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24226"/>
  <mc:AlternateContent xmlns:mc="http://schemas.openxmlformats.org/markup-compatibility/2006">
    <mc:Choice Requires="x15">
      <x15ac:absPath xmlns:x15ac="http://schemas.microsoft.com/office/spreadsheetml/2010/11/ac" url="\\fnpcplm02.corp.xcelenergy.com\home\305624\"/>
    </mc:Choice>
  </mc:AlternateContent>
  <xr:revisionPtr revIDLastSave="0" documentId="13_ncr:1_{295A38B3-2D68-4796-8B0E-56AB7F5F0DE8}" xr6:coauthVersionLast="47" xr6:coauthVersionMax="47" xr10:uidLastSave="{00000000-0000-0000-0000-000000000000}"/>
  <bookViews>
    <workbookView xWindow="-110" yWindow="-110" windowWidth="19420" windowHeight="10420" xr2:uid="{00000000-000D-0000-FFFF-FFFF00000000}"/>
  </bookViews>
  <sheets>
    <sheet name="BVEM Scorecard" sheetId="1" r:id="rId1"/>
    <sheet name="Training Programs" sheetId="4" r:id="rId2"/>
    <sheet name="Wages and Benefits" sheetId="3" r:id="rId3"/>
    <sheet name="Career Opportunities" sheetId="7" r:id="rId4"/>
    <sheet name="Local Workforce" sheetId="6" r:id="rId5"/>
    <sheet name="Bid List" sheetId="8" r:id="rId6"/>
    <sheet name="Notes" sheetId="5" state="hidden" r:id="rId7"/>
    <sheet name="Validations" sheetId="2" state="hidden" r:id="rId8"/>
  </sheets>
  <externalReferences>
    <externalReference r:id="rId9"/>
  </externalReferences>
  <definedNames>
    <definedName name="Industry">Validations!$B$3:$B$22</definedName>
    <definedName name="Level">Validations!$C$3:$C$6</definedName>
    <definedName name="Type">Notes!$B$12:$B$24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87" i="8" l="1"/>
  <c r="D387" i="8"/>
  <c r="E386" i="8"/>
  <c r="D386" i="8"/>
  <c r="E385" i="8"/>
  <c r="D385" i="8"/>
  <c r="E384" i="8"/>
  <c r="D384" i="8"/>
  <c r="E383" i="8"/>
  <c r="D383" i="8"/>
  <c r="E382" i="8"/>
  <c r="D382" i="8"/>
  <c r="E381" i="8"/>
  <c r="D381" i="8"/>
  <c r="E380" i="8"/>
  <c r="D380" i="8"/>
  <c r="E379" i="8"/>
  <c r="D379" i="8"/>
  <c r="E378" i="8"/>
  <c r="D378" i="8"/>
  <c r="E377" i="8"/>
  <c r="D377" i="8"/>
  <c r="E376" i="8"/>
  <c r="D376" i="8"/>
  <c r="E375" i="8"/>
  <c r="D375" i="8"/>
  <c r="E374" i="8"/>
  <c r="D374" i="8"/>
  <c r="E373" i="8"/>
  <c r="D373" i="8"/>
  <c r="E372" i="8"/>
  <c r="D372" i="8"/>
  <c r="E371" i="8"/>
  <c r="D371" i="8"/>
  <c r="E370" i="8"/>
  <c r="D370" i="8"/>
  <c r="E369" i="8"/>
  <c r="D369" i="8"/>
  <c r="E368" i="8"/>
  <c r="D368" i="8"/>
  <c r="E367" i="8"/>
  <c r="D367" i="8"/>
  <c r="E366" i="8"/>
  <c r="D366" i="8"/>
  <c r="E365" i="8"/>
  <c r="D365" i="8"/>
  <c r="E364" i="8"/>
  <c r="D364" i="8"/>
  <c r="E363" i="8"/>
  <c r="D363" i="8"/>
  <c r="E362" i="8"/>
  <c r="D362" i="8"/>
  <c r="E361" i="8"/>
  <c r="D361" i="8"/>
  <c r="E360" i="8"/>
  <c r="D360" i="8"/>
  <c r="E359" i="8"/>
  <c r="D359" i="8"/>
  <c r="E358" i="8"/>
  <c r="D358" i="8"/>
  <c r="E357" i="8"/>
  <c r="D357" i="8"/>
  <c r="E356" i="8"/>
  <c r="D356" i="8"/>
  <c r="E355" i="8"/>
  <c r="D355" i="8"/>
  <c r="E354" i="8"/>
  <c r="D354" i="8"/>
  <c r="E353" i="8"/>
  <c r="D353" i="8"/>
  <c r="E352" i="8"/>
  <c r="D352" i="8"/>
  <c r="E351" i="8"/>
  <c r="D351" i="8"/>
  <c r="E350" i="8"/>
  <c r="D350" i="8"/>
  <c r="E349" i="8"/>
  <c r="D349" i="8"/>
  <c r="E348" i="8"/>
  <c r="D348" i="8"/>
  <c r="E347" i="8"/>
  <c r="D347" i="8"/>
  <c r="E346" i="8"/>
  <c r="D346" i="8"/>
  <c r="E345" i="8"/>
  <c r="D345" i="8"/>
  <c r="E344" i="8"/>
  <c r="D344" i="8"/>
  <c r="E343" i="8"/>
  <c r="D343" i="8"/>
  <c r="E342" i="8"/>
  <c r="D342" i="8"/>
  <c r="E341" i="8"/>
  <c r="D341" i="8"/>
  <c r="E340" i="8"/>
  <c r="D340" i="8"/>
  <c r="E339" i="8"/>
  <c r="D339" i="8"/>
  <c r="E338" i="8"/>
  <c r="D338" i="8"/>
  <c r="E337" i="8"/>
  <c r="D337" i="8"/>
  <c r="E336" i="8"/>
  <c r="D336" i="8"/>
  <c r="E335" i="8"/>
  <c r="D335" i="8"/>
  <c r="E334" i="8"/>
  <c r="D334" i="8"/>
  <c r="E333" i="8"/>
  <c r="D333" i="8"/>
  <c r="E332" i="8"/>
  <c r="D332" i="8"/>
  <c r="E331" i="8"/>
  <c r="D331" i="8"/>
  <c r="E330" i="8"/>
  <c r="D330" i="8"/>
  <c r="E329" i="8"/>
  <c r="D329" i="8"/>
  <c r="E328" i="8"/>
  <c r="D328" i="8"/>
  <c r="E327" i="8"/>
  <c r="D327" i="8"/>
  <c r="E326" i="8"/>
  <c r="D326" i="8"/>
  <c r="E325" i="8"/>
  <c r="D325" i="8"/>
  <c r="E324" i="8"/>
  <c r="D324" i="8"/>
  <c r="E323" i="8"/>
  <c r="D323" i="8"/>
  <c r="E322" i="8"/>
  <c r="D322" i="8"/>
  <c r="E321" i="8"/>
  <c r="D321" i="8"/>
  <c r="E320" i="8"/>
  <c r="D320" i="8"/>
  <c r="E319" i="8"/>
  <c r="D319" i="8"/>
  <c r="E318" i="8"/>
  <c r="D318" i="8"/>
  <c r="E317" i="8"/>
  <c r="D317" i="8"/>
  <c r="E316" i="8"/>
  <c r="D316" i="8"/>
  <c r="E315" i="8"/>
  <c r="D315" i="8"/>
  <c r="E314" i="8"/>
  <c r="D314" i="8"/>
  <c r="E313" i="8"/>
  <c r="D313" i="8"/>
  <c r="E312" i="8"/>
  <c r="D312" i="8"/>
  <c r="E311" i="8"/>
  <c r="D311" i="8"/>
  <c r="E310" i="8"/>
  <c r="D310" i="8"/>
  <c r="E309" i="8"/>
  <c r="D309" i="8"/>
  <c r="E308" i="8"/>
  <c r="D308" i="8"/>
  <c r="E307" i="8"/>
  <c r="D307" i="8"/>
  <c r="E306" i="8"/>
  <c r="D306" i="8"/>
  <c r="E305" i="8"/>
  <c r="D305" i="8"/>
  <c r="E304" i="8"/>
  <c r="D304" i="8"/>
  <c r="E303" i="8"/>
  <c r="D303" i="8"/>
  <c r="E302" i="8"/>
  <c r="D302" i="8"/>
  <c r="E301" i="8"/>
  <c r="D301" i="8"/>
  <c r="E300" i="8"/>
  <c r="D300" i="8"/>
  <c r="E299" i="8"/>
  <c r="D299" i="8"/>
  <c r="E298" i="8"/>
  <c r="D298" i="8"/>
  <c r="E297" i="8"/>
  <c r="D297" i="8"/>
  <c r="E296" i="8"/>
  <c r="D296" i="8"/>
  <c r="E295" i="8"/>
  <c r="D295" i="8"/>
  <c r="E294" i="8"/>
  <c r="D294" i="8"/>
  <c r="E293" i="8"/>
  <c r="D293" i="8"/>
  <c r="E292" i="8"/>
  <c r="D292" i="8"/>
  <c r="E291" i="8"/>
  <c r="D291" i="8"/>
  <c r="E290" i="8"/>
  <c r="D290" i="8"/>
  <c r="E289" i="8"/>
  <c r="D289" i="8"/>
  <c r="E288" i="8"/>
  <c r="D288" i="8"/>
  <c r="E287" i="8"/>
  <c r="D287" i="8"/>
  <c r="E286" i="8"/>
  <c r="D286" i="8"/>
  <c r="E285" i="8"/>
  <c r="D285" i="8"/>
  <c r="E284" i="8"/>
  <c r="D284" i="8"/>
  <c r="E283" i="8"/>
  <c r="D283" i="8"/>
  <c r="E282" i="8"/>
  <c r="D282" i="8"/>
  <c r="E281" i="8"/>
  <c r="D281" i="8"/>
  <c r="E280" i="8"/>
  <c r="D280" i="8"/>
  <c r="E279" i="8"/>
  <c r="D279" i="8"/>
  <c r="E278" i="8"/>
  <c r="D278" i="8"/>
  <c r="E277" i="8"/>
  <c r="D277" i="8"/>
  <c r="E276" i="8"/>
  <c r="D276" i="8"/>
  <c r="E275" i="8"/>
  <c r="D275" i="8"/>
  <c r="E274" i="8"/>
  <c r="D274" i="8"/>
  <c r="E273" i="8"/>
  <c r="D273" i="8"/>
  <c r="E272" i="8"/>
  <c r="D272" i="8"/>
  <c r="E271" i="8"/>
  <c r="D271" i="8"/>
  <c r="E270" i="8"/>
  <c r="D270" i="8"/>
  <c r="E269" i="8"/>
  <c r="D269" i="8"/>
  <c r="E268" i="8"/>
  <c r="D268" i="8"/>
  <c r="E267" i="8"/>
  <c r="D267" i="8"/>
  <c r="E266" i="8"/>
  <c r="D266" i="8"/>
  <c r="E265" i="8"/>
  <c r="D265" i="8"/>
  <c r="E264" i="8"/>
  <c r="D264" i="8"/>
  <c r="E263" i="8"/>
  <c r="D263" i="8"/>
  <c r="E262" i="8"/>
  <c r="D262" i="8"/>
  <c r="E261" i="8"/>
  <c r="D261" i="8"/>
  <c r="E260" i="8"/>
  <c r="D260" i="8"/>
  <c r="E259" i="8"/>
  <c r="D259" i="8"/>
  <c r="E258" i="8"/>
  <c r="D258" i="8"/>
  <c r="E257" i="8"/>
  <c r="D257" i="8"/>
  <c r="E256" i="8"/>
  <c r="D256" i="8"/>
  <c r="E255" i="8"/>
  <c r="D255" i="8"/>
  <c r="E254" i="8"/>
  <c r="D254" i="8"/>
  <c r="E253" i="8"/>
  <c r="D253" i="8"/>
  <c r="E252" i="8"/>
  <c r="D252" i="8"/>
  <c r="E251" i="8"/>
  <c r="D251" i="8"/>
  <c r="E250" i="8"/>
  <c r="D250" i="8"/>
  <c r="E249" i="8"/>
  <c r="D249" i="8"/>
  <c r="E248" i="8"/>
  <c r="D248" i="8"/>
  <c r="E247" i="8"/>
  <c r="D247" i="8"/>
  <c r="E246" i="8"/>
  <c r="D246" i="8"/>
  <c r="E245" i="8"/>
  <c r="D245" i="8"/>
  <c r="E244" i="8"/>
  <c r="D244" i="8"/>
  <c r="E243" i="8"/>
  <c r="D243" i="8"/>
  <c r="E242" i="8"/>
  <c r="D242" i="8"/>
  <c r="E241" i="8"/>
  <c r="D241" i="8"/>
  <c r="E240" i="8"/>
  <c r="D240" i="8"/>
  <c r="E239" i="8"/>
  <c r="D239" i="8"/>
  <c r="E238" i="8"/>
  <c r="D238" i="8"/>
  <c r="E237" i="8"/>
  <c r="D237" i="8"/>
  <c r="E236" i="8"/>
  <c r="D236" i="8"/>
  <c r="E235" i="8"/>
  <c r="D235" i="8"/>
  <c r="E234" i="8"/>
  <c r="D234" i="8"/>
  <c r="E233" i="8"/>
  <c r="D233" i="8"/>
  <c r="E232" i="8"/>
  <c r="D232" i="8"/>
  <c r="E231" i="8"/>
  <c r="D231" i="8"/>
  <c r="E230" i="8"/>
  <c r="D230" i="8"/>
  <c r="E229" i="8"/>
  <c r="D229" i="8"/>
  <c r="E228" i="8"/>
  <c r="D228" i="8"/>
  <c r="E227" i="8"/>
  <c r="D227" i="8"/>
  <c r="E226" i="8"/>
  <c r="D226" i="8"/>
  <c r="E225" i="8"/>
  <c r="D225" i="8"/>
  <c r="E224" i="8"/>
  <c r="D224" i="8"/>
  <c r="E223" i="8"/>
  <c r="D223" i="8"/>
  <c r="E222" i="8"/>
  <c r="D222" i="8"/>
  <c r="E221" i="8"/>
  <c r="D221" i="8"/>
  <c r="E220" i="8"/>
  <c r="D220" i="8"/>
  <c r="E219" i="8"/>
  <c r="D219" i="8"/>
  <c r="E218" i="8"/>
  <c r="D218" i="8"/>
  <c r="E217" i="8"/>
  <c r="D217" i="8"/>
  <c r="E216" i="8"/>
  <c r="D216" i="8"/>
  <c r="E215" i="8"/>
  <c r="D215" i="8"/>
  <c r="E214" i="8"/>
  <c r="D214" i="8"/>
  <c r="E213" i="8"/>
  <c r="D213" i="8"/>
  <c r="E212" i="8"/>
  <c r="D212" i="8"/>
  <c r="E211" i="8"/>
  <c r="D211" i="8"/>
  <c r="E210" i="8"/>
  <c r="D210" i="8"/>
  <c r="E209" i="8"/>
  <c r="D209" i="8"/>
  <c r="E208" i="8"/>
  <c r="D208" i="8"/>
  <c r="E207" i="8"/>
  <c r="D207" i="8"/>
  <c r="E206" i="8"/>
  <c r="D206" i="8"/>
  <c r="E205" i="8"/>
  <c r="D205" i="8"/>
  <c r="E204" i="8"/>
  <c r="D204" i="8"/>
  <c r="E203" i="8"/>
  <c r="D203" i="8"/>
  <c r="E202" i="8"/>
  <c r="D202" i="8"/>
  <c r="E201" i="8"/>
  <c r="D201" i="8"/>
  <c r="E200" i="8"/>
  <c r="D200" i="8"/>
  <c r="E199" i="8"/>
  <c r="D199" i="8"/>
  <c r="E198" i="8"/>
  <c r="D198" i="8"/>
  <c r="E197" i="8"/>
  <c r="D197" i="8"/>
  <c r="E196" i="8"/>
  <c r="D196" i="8"/>
  <c r="E195" i="8"/>
  <c r="D195" i="8"/>
  <c r="E194" i="8"/>
  <c r="D194" i="8"/>
  <c r="E193" i="8"/>
  <c r="D193" i="8"/>
  <c r="E192" i="8"/>
  <c r="D192" i="8"/>
  <c r="E191" i="8"/>
  <c r="D191" i="8"/>
  <c r="E190" i="8"/>
  <c r="D190" i="8"/>
  <c r="E189" i="8"/>
  <c r="D189" i="8"/>
  <c r="E188" i="8"/>
  <c r="D188" i="8"/>
  <c r="E187" i="8"/>
  <c r="D187" i="8"/>
  <c r="E186" i="8"/>
  <c r="D186" i="8"/>
  <c r="E185" i="8"/>
  <c r="D185" i="8"/>
  <c r="E184" i="8"/>
  <c r="D184" i="8"/>
  <c r="E183" i="8"/>
  <c r="D183" i="8"/>
  <c r="E182" i="8"/>
  <c r="D182" i="8"/>
  <c r="E181" i="8"/>
  <c r="D181" i="8"/>
  <c r="E180" i="8"/>
  <c r="D180" i="8"/>
  <c r="E179" i="8"/>
  <c r="D179" i="8"/>
  <c r="E178" i="8"/>
  <c r="D178" i="8"/>
  <c r="E177" i="8"/>
  <c r="D177" i="8"/>
  <c r="E176" i="8"/>
  <c r="D176" i="8"/>
  <c r="E175" i="8"/>
  <c r="D175" i="8"/>
  <c r="E174" i="8"/>
  <c r="D174" i="8"/>
  <c r="E173" i="8"/>
  <c r="D173" i="8"/>
  <c r="E172" i="8"/>
  <c r="D172" i="8"/>
  <c r="E171" i="8"/>
  <c r="D171" i="8"/>
  <c r="E170" i="8"/>
  <c r="D170" i="8"/>
  <c r="E169" i="8"/>
  <c r="D169" i="8"/>
  <c r="E168" i="8"/>
  <c r="D168" i="8"/>
  <c r="E167" i="8"/>
  <c r="D167" i="8"/>
  <c r="E166" i="8"/>
  <c r="D166" i="8"/>
  <c r="E165" i="8"/>
  <c r="D165" i="8"/>
  <c r="E164" i="8"/>
  <c r="D164" i="8"/>
  <c r="E163" i="8"/>
  <c r="D163" i="8"/>
  <c r="E162" i="8"/>
  <c r="D162" i="8"/>
  <c r="E161" i="8"/>
  <c r="D161" i="8"/>
  <c r="E160" i="8"/>
  <c r="D160" i="8"/>
  <c r="E159" i="8"/>
  <c r="D159" i="8"/>
  <c r="E158" i="8"/>
  <c r="D158" i="8"/>
  <c r="E157" i="8"/>
  <c r="D157" i="8"/>
  <c r="E156" i="8"/>
  <c r="D156" i="8"/>
  <c r="E155" i="8"/>
  <c r="D155" i="8"/>
  <c r="E154" i="8"/>
  <c r="D154" i="8"/>
  <c r="E153" i="8"/>
  <c r="D153" i="8"/>
  <c r="E152" i="8"/>
  <c r="D152" i="8"/>
  <c r="E151" i="8"/>
  <c r="D151" i="8"/>
  <c r="E150" i="8"/>
  <c r="D150" i="8"/>
  <c r="E149" i="8"/>
  <c r="D149" i="8"/>
  <c r="E148" i="8"/>
  <c r="D148" i="8"/>
  <c r="E147" i="8"/>
  <c r="D147" i="8"/>
  <c r="E146" i="8"/>
  <c r="D146" i="8"/>
  <c r="E145" i="8"/>
  <c r="D145" i="8"/>
  <c r="E144" i="8"/>
  <c r="D144" i="8"/>
  <c r="E143" i="8"/>
  <c r="D143" i="8"/>
  <c r="E142" i="8"/>
  <c r="D142" i="8"/>
  <c r="E141" i="8"/>
  <c r="D141" i="8"/>
  <c r="E140" i="8"/>
  <c r="D140" i="8"/>
  <c r="E139" i="8"/>
  <c r="D139" i="8"/>
  <c r="E138" i="8"/>
  <c r="D138" i="8"/>
  <c r="E137" i="8"/>
  <c r="D137" i="8"/>
  <c r="E136" i="8"/>
  <c r="D136" i="8"/>
  <c r="E135" i="8"/>
  <c r="D135" i="8"/>
  <c r="E134" i="8"/>
  <c r="D134" i="8"/>
  <c r="E133" i="8"/>
  <c r="D133" i="8"/>
  <c r="E132" i="8"/>
  <c r="D132" i="8"/>
  <c r="E131" i="8"/>
  <c r="D131" i="8"/>
  <c r="E130" i="8"/>
  <c r="D130" i="8"/>
  <c r="E129" i="8"/>
  <c r="D129" i="8"/>
  <c r="E128" i="8"/>
  <c r="D128" i="8"/>
  <c r="E127" i="8"/>
  <c r="D127" i="8"/>
  <c r="E126" i="8"/>
  <c r="D126" i="8"/>
  <c r="E125" i="8"/>
  <c r="D125" i="8"/>
  <c r="E124" i="8"/>
  <c r="D124" i="8"/>
  <c r="E123" i="8"/>
  <c r="D123" i="8"/>
  <c r="E122" i="8"/>
  <c r="D122" i="8"/>
  <c r="E121" i="8"/>
  <c r="D121" i="8"/>
  <c r="E120" i="8"/>
  <c r="D120" i="8"/>
  <c r="E119" i="8"/>
  <c r="D119" i="8"/>
  <c r="E118" i="8"/>
  <c r="D118" i="8"/>
  <c r="E117" i="8"/>
  <c r="D117" i="8"/>
  <c r="E116" i="8"/>
  <c r="D116" i="8"/>
  <c r="E115" i="8"/>
  <c r="D115" i="8"/>
  <c r="E114" i="8"/>
  <c r="D114" i="8"/>
  <c r="E113" i="8"/>
  <c r="D113" i="8"/>
  <c r="E112" i="8"/>
  <c r="D112" i="8"/>
  <c r="E111" i="8"/>
  <c r="D111" i="8"/>
  <c r="E110" i="8"/>
  <c r="D110" i="8"/>
  <c r="E109" i="8"/>
  <c r="D109" i="8"/>
  <c r="E108" i="8"/>
  <c r="D108" i="8"/>
  <c r="E107" i="8"/>
  <c r="D107" i="8"/>
  <c r="E106" i="8"/>
  <c r="D106" i="8"/>
  <c r="E105" i="8"/>
  <c r="D105" i="8"/>
  <c r="E104" i="8"/>
  <c r="D104" i="8"/>
  <c r="E103" i="8"/>
  <c r="D103" i="8"/>
  <c r="E102" i="8"/>
  <c r="D102" i="8"/>
  <c r="E101" i="8"/>
  <c r="D101" i="8"/>
  <c r="E100" i="8"/>
  <c r="D100" i="8"/>
  <c r="E99" i="8"/>
  <c r="D99" i="8"/>
  <c r="E98" i="8"/>
  <c r="D98" i="8"/>
  <c r="E97" i="8"/>
  <c r="D97" i="8"/>
  <c r="E96" i="8"/>
  <c r="D96" i="8"/>
  <c r="E95" i="8"/>
  <c r="D95" i="8"/>
  <c r="E94" i="8"/>
  <c r="D94" i="8"/>
  <c r="E93" i="8"/>
  <c r="D93" i="8"/>
  <c r="E92" i="8"/>
  <c r="D92" i="8"/>
  <c r="E91" i="8"/>
  <c r="D91" i="8"/>
  <c r="E90" i="8"/>
  <c r="D90" i="8"/>
  <c r="E89" i="8"/>
  <c r="D89" i="8"/>
  <c r="E88" i="8"/>
  <c r="D88" i="8"/>
  <c r="E87" i="8"/>
  <c r="D87" i="8"/>
  <c r="E86" i="8"/>
  <c r="D86" i="8"/>
  <c r="E85" i="8"/>
  <c r="D85" i="8"/>
  <c r="E84" i="8"/>
  <c r="D84" i="8"/>
  <c r="E83" i="8"/>
  <c r="D83" i="8"/>
  <c r="E82" i="8"/>
  <c r="D82" i="8"/>
  <c r="E81" i="8"/>
  <c r="D81" i="8"/>
  <c r="E80" i="8"/>
  <c r="D80" i="8"/>
  <c r="E79" i="8"/>
  <c r="D79" i="8"/>
  <c r="E78" i="8"/>
  <c r="D78" i="8"/>
  <c r="E77" i="8"/>
  <c r="D77" i="8"/>
  <c r="E76" i="8"/>
  <c r="D76" i="8"/>
  <c r="E75" i="8"/>
  <c r="D75" i="8"/>
  <c r="E74" i="8"/>
  <c r="D74" i="8"/>
  <c r="E73" i="8"/>
  <c r="D73" i="8"/>
  <c r="E72" i="8"/>
  <c r="D72" i="8"/>
  <c r="E71" i="8"/>
  <c r="D71" i="8"/>
  <c r="E70" i="8"/>
  <c r="D70" i="8"/>
  <c r="E69" i="8"/>
  <c r="D69" i="8"/>
  <c r="E68" i="8"/>
  <c r="D68" i="8"/>
  <c r="E67" i="8"/>
  <c r="D67" i="8"/>
  <c r="E66" i="8"/>
  <c r="D66" i="8"/>
  <c r="E65" i="8"/>
  <c r="D65" i="8"/>
  <c r="E64" i="8"/>
  <c r="D64" i="8"/>
  <c r="E63" i="8"/>
  <c r="D63" i="8"/>
  <c r="E62" i="8"/>
  <c r="D62" i="8"/>
  <c r="E61" i="8"/>
  <c r="D61" i="8"/>
  <c r="E60" i="8"/>
  <c r="D60" i="8"/>
  <c r="E59" i="8"/>
  <c r="D59" i="8"/>
  <c r="E58" i="8"/>
  <c r="D58" i="8"/>
  <c r="E57" i="8"/>
  <c r="D57" i="8"/>
  <c r="E56" i="8"/>
  <c r="D56" i="8"/>
  <c r="E55" i="8"/>
  <c r="D55" i="8"/>
  <c r="E54" i="8"/>
  <c r="D54" i="8"/>
  <c r="E53" i="8"/>
  <c r="D53" i="8"/>
  <c r="E52" i="8"/>
  <c r="D52" i="8"/>
  <c r="E51" i="8"/>
  <c r="D51" i="8"/>
  <c r="E50" i="8"/>
  <c r="D50" i="8"/>
  <c r="E49" i="8"/>
  <c r="D49" i="8"/>
  <c r="E48" i="8"/>
  <c r="D48" i="8"/>
  <c r="E47" i="8"/>
  <c r="D47" i="8"/>
  <c r="E46" i="8"/>
  <c r="D46" i="8"/>
  <c r="E45" i="8"/>
  <c r="D45" i="8"/>
  <c r="E44" i="8"/>
  <c r="D44" i="8"/>
  <c r="E43" i="8"/>
  <c r="D43" i="8"/>
  <c r="E42" i="8"/>
  <c r="D42" i="8"/>
  <c r="E41" i="8"/>
  <c r="D41" i="8"/>
  <c r="E40" i="8"/>
  <c r="D40" i="8"/>
  <c r="E39" i="8"/>
  <c r="D39" i="8"/>
  <c r="E38" i="8"/>
  <c r="D38" i="8"/>
  <c r="E37" i="8"/>
  <c r="D37" i="8"/>
  <c r="E36" i="8"/>
  <c r="D36" i="8"/>
  <c r="E35" i="8"/>
  <c r="D35" i="8"/>
  <c r="E34" i="8"/>
  <c r="D34" i="8"/>
  <c r="E33" i="8"/>
  <c r="D33" i="8"/>
  <c r="E32" i="8"/>
  <c r="D32" i="8"/>
  <c r="E31" i="8"/>
  <c r="D31" i="8"/>
  <c r="E30" i="8"/>
  <c r="D30" i="8"/>
  <c r="E29" i="8"/>
  <c r="D29" i="8"/>
  <c r="E28" i="8"/>
  <c r="D28" i="8"/>
  <c r="E27" i="8"/>
  <c r="D27" i="8"/>
  <c r="E26" i="8"/>
  <c r="D26" i="8"/>
  <c r="E25" i="8"/>
  <c r="D25" i="8"/>
  <c r="E24" i="8"/>
  <c r="D24" i="8"/>
  <c r="E23" i="8"/>
  <c r="D23" i="8"/>
  <c r="E22" i="8"/>
  <c r="D22" i="8"/>
  <c r="E21" i="8"/>
  <c r="D21" i="8"/>
  <c r="E20" i="8"/>
  <c r="D20" i="8"/>
  <c r="E19" i="8"/>
  <c r="D19" i="8"/>
  <c r="E18" i="8"/>
  <c r="D18" i="8"/>
  <c r="E17" i="8"/>
  <c r="D17" i="8"/>
  <c r="E16" i="8"/>
  <c r="D16" i="8"/>
  <c r="E15" i="8"/>
  <c r="D15" i="8"/>
  <c r="E14" i="8"/>
  <c r="D14" i="8"/>
  <c r="E13" i="8"/>
  <c r="D13" i="8"/>
  <c r="E12" i="8"/>
  <c r="D12" i="8"/>
  <c r="E11" i="8"/>
  <c r="D11" i="8"/>
  <c r="E10" i="8"/>
  <c r="D10" i="8"/>
  <c r="E9" i="8"/>
  <c r="D9" i="8"/>
  <c r="E8" i="8"/>
  <c r="D8" i="8"/>
  <c r="E7" i="8"/>
  <c r="D7" i="8"/>
  <c r="C386" i="6"/>
  <c r="B386" i="6"/>
  <c r="C385" i="6"/>
  <c r="B385" i="6"/>
  <c r="C384" i="6"/>
  <c r="B384" i="6"/>
  <c r="C383" i="6"/>
  <c r="B383" i="6"/>
  <c r="C382" i="6"/>
  <c r="B382" i="6"/>
  <c r="C381" i="6"/>
  <c r="B381" i="6"/>
  <c r="C380" i="6"/>
  <c r="B380" i="6"/>
  <c r="C379" i="6"/>
  <c r="B379" i="6"/>
  <c r="C378" i="6"/>
  <c r="B378" i="6"/>
  <c r="C377" i="6"/>
  <c r="B377" i="6"/>
  <c r="C376" i="6"/>
  <c r="B376" i="6"/>
  <c r="C375" i="6"/>
  <c r="B375" i="6"/>
  <c r="C374" i="6"/>
  <c r="B374" i="6"/>
  <c r="C373" i="6"/>
  <c r="B373" i="6"/>
  <c r="C372" i="6"/>
  <c r="B372" i="6"/>
  <c r="C371" i="6"/>
  <c r="B371" i="6"/>
  <c r="C370" i="6"/>
  <c r="B370" i="6"/>
  <c r="C369" i="6"/>
  <c r="B369" i="6"/>
  <c r="C368" i="6"/>
  <c r="B368" i="6"/>
  <c r="C367" i="6"/>
  <c r="B367" i="6"/>
  <c r="C366" i="6"/>
  <c r="B366" i="6"/>
  <c r="C365" i="6"/>
  <c r="B365" i="6"/>
  <c r="C364" i="6"/>
  <c r="B364" i="6"/>
  <c r="C363" i="6"/>
  <c r="B363" i="6"/>
  <c r="C362" i="6"/>
  <c r="B362" i="6"/>
  <c r="C361" i="6"/>
  <c r="B361" i="6"/>
  <c r="C360" i="6"/>
  <c r="B360" i="6"/>
  <c r="C359" i="6"/>
  <c r="B359" i="6"/>
  <c r="C358" i="6"/>
  <c r="B358" i="6"/>
  <c r="C357" i="6"/>
  <c r="B357" i="6"/>
  <c r="C356" i="6"/>
  <c r="B356" i="6"/>
  <c r="C355" i="6"/>
  <c r="B355" i="6"/>
  <c r="C354" i="6"/>
  <c r="B354" i="6"/>
  <c r="C353" i="6"/>
  <c r="B353" i="6"/>
  <c r="C352" i="6"/>
  <c r="B352" i="6"/>
  <c r="C351" i="6"/>
  <c r="B351" i="6"/>
  <c r="C350" i="6"/>
  <c r="B350" i="6"/>
  <c r="C349" i="6"/>
  <c r="B349" i="6"/>
  <c r="C348" i="6"/>
  <c r="B348" i="6"/>
  <c r="C347" i="6"/>
  <c r="B347" i="6"/>
  <c r="C346" i="6"/>
  <c r="B346" i="6"/>
  <c r="C345" i="6"/>
  <c r="B345" i="6"/>
  <c r="C344" i="6"/>
  <c r="B344" i="6"/>
  <c r="C343" i="6"/>
  <c r="B343" i="6"/>
  <c r="C342" i="6"/>
  <c r="B342" i="6"/>
  <c r="C341" i="6"/>
  <c r="B341" i="6"/>
  <c r="C340" i="6"/>
  <c r="B340" i="6"/>
  <c r="C339" i="6"/>
  <c r="B339" i="6"/>
  <c r="C338" i="6"/>
  <c r="B338" i="6"/>
  <c r="C337" i="6"/>
  <c r="B337" i="6"/>
  <c r="C336" i="6"/>
  <c r="B336" i="6"/>
  <c r="C335" i="6"/>
  <c r="B335" i="6"/>
  <c r="C334" i="6"/>
  <c r="B334" i="6"/>
  <c r="C333" i="6"/>
  <c r="B333" i="6"/>
  <c r="C332" i="6"/>
  <c r="B332" i="6"/>
  <c r="C331" i="6"/>
  <c r="B331" i="6"/>
  <c r="C330" i="6"/>
  <c r="B330" i="6"/>
  <c r="C329" i="6"/>
  <c r="B329" i="6"/>
  <c r="C328" i="6"/>
  <c r="B328" i="6"/>
  <c r="C327" i="6"/>
  <c r="B327" i="6"/>
  <c r="C326" i="6"/>
  <c r="B326" i="6"/>
  <c r="C325" i="6"/>
  <c r="B325" i="6"/>
  <c r="C324" i="6"/>
  <c r="B324" i="6"/>
  <c r="C323" i="6"/>
  <c r="B323" i="6"/>
  <c r="C322" i="6"/>
  <c r="B322" i="6"/>
  <c r="C321" i="6"/>
  <c r="B321" i="6"/>
  <c r="C320" i="6"/>
  <c r="B320" i="6"/>
  <c r="C319" i="6"/>
  <c r="B319" i="6"/>
  <c r="C318" i="6"/>
  <c r="B318" i="6"/>
  <c r="C317" i="6"/>
  <c r="B317" i="6"/>
  <c r="C316" i="6"/>
  <c r="B316" i="6"/>
  <c r="C315" i="6"/>
  <c r="B315" i="6"/>
  <c r="C314" i="6"/>
  <c r="B314" i="6"/>
  <c r="C313" i="6"/>
  <c r="B313" i="6"/>
  <c r="C312" i="6"/>
  <c r="B312" i="6"/>
  <c r="C311" i="6"/>
  <c r="B311" i="6"/>
  <c r="C310" i="6"/>
  <c r="B310" i="6"/>
  <c r="C309" i="6"/>
  <c r="B309" i="6"/>
  <c r="C308" i="6"/>
  <c r="B308" i="6"/>
  <c r="C307" i="6"/>
  <c r="B307" i="6"/>
  <c r="C306" i="6"/>
  <c r="B306" i="6"/>
  <c r="C305" i="6"/>
  <c r="B305" i="6"/>
  <c r="C304" i="6"/>
  <c r="B304" i="6"/>
  <c r="C303" i="6"/>
  <c r="B303" i="6"/>
  <c r="C302" i="6"/>
  <c r="B302" i="6"/>
  <c r="C301" i="6"/>
  <c r="B301" i="6"/>
  <c r="C300" i="6"/>
  <c r="B300" i="6"/>
  <c r="C299" i="6"/>
  <c r="B299" i="6"/>
  <c r="C298" i="6"/>
  <c r="B298" i="6"/>
  <c r="C297" i="6"/>
  <c r="B297" i="6"/>
  <c r="C296" i="6"/>
  <c r="B296" i="6"/>
  <c r="C295" i="6"/>
  <c r="B295" i="6"/>
  <c r="C294" i="6"/>
  <c r="B294" i="6"/>
  <c r="C293" i="6"/>
  <c r="B293" i="6"/>
  <c r="C292" i="6"/>
  <c r="B292" i="6"/>
  <c r="C291" i="6"/>
  <c r="B291" i="6"/>
  <c r="C290" i="6"/>
  <c r="B290" i="6"/>
  <c r="C289" i="6"/>
  <c r="B289" i="6"/>
  <c r="C288" i="6"/>
  <c r="B288" i="6"/>
  <c r="C287" i="6"/>
  <c r="B287" i="6"/>
  <c r="C286" i="6"/>
  <c r="B286" i="6"/>
  <c r="C285" i="6"/>
  <c r="B285" i="6"/>
  <c r="C284" i="6"/>
  <c r="B284" i="6"/>
  <c r="C283" i="6"/>
  <c r="B283" i="6"/>
  <c r="C282" i="6"/>
  <c r="B282" i="6"/>
  <c r="C281" i="6"/>
  <c r="B281" i="6"/>
  <c r="C280" i="6"/>
  <c r="B280" i="6"/>
  <c r="C279" i="6"/>
  <c r="B279" i="6"/>
  <c r="C278" i="6"/>
  <c r="B278" i="6"/>
  <c r="C277" i="6"/>
  <c r="B277" i="6"/>
  <c r="C276" i="6"/>
  <c r="B276" i="6"/>
  <c r="C275" i="6"/>
  <c r="B275" i="6"/>
  <c r="C274" i="6"/>
  <c r="B274" i="6"/>
  <c r="C273" i="6"/>
  <c r="B273" i="6"/>
  <c r="C272" i="6"/>
  <c r="B272" i="6"/>
  <c r="C271" i="6"/>
  <c r="B271" i="6"/>
  <c r="C270" i="6"/>
  <c r="B270" i="6"/>
  <c r="C269" i="6"/>
  <c r="B269" i="6"/>
  <c r="C268" i="6"/>
  <c r="B268" i="6"/>
  <c r="C267" i="6"/>
  <c r="B267" i="6"/>
  <c r="C266" i="6"/>
  <c r="B266" i="6"/>
  <c r="C265" i="6"/>
  <c r="B265" i="6"/>
  <c r="C264" i="6"/>
  <c r="B264" i="6"/>
  <c r="C263" i="6"/>
  <c r="B263" i="6"/>
  <c r="C262" i="6"/>
  <c r="B262" i="6"/>
  <c r="C261" i="6"/>
  <c r="B261" i="6"/>
  <c r="C260" i="6"/>
  <c r="B260" i="6"/>
  <c r="C259" i="6"/>
  <c r="B259" i="6"/>
  <c r="C258" i="6"/>
  <c r="B258" i="6"/>
  <c r="C257" i="6"/>
  <c r="B257" i="6"/>
  <c r="C256" i="6"/>
  <c r="B256" i="6"/>
  <c r="C255" i="6"/>
  <c r="B255" i="6"/>
  <c r="C254" i="6"/>
  <c r="B254" i="6"/>
  <c r="C253" i="6"/>
  <c r="B253" i="6"/>
  <c r="C252" i="6"/>
  <c r="B252" i="6"/>
  <c r="C251" i="6"/>
  <c r="B251" i="6"/>
  <c r="C250" i="6"/>
  <c r="B250" i="6"/>
  <c r="C249" i="6"/>
  <c r="B249" i="6"/>
  <c r="C248" i="6"/>
  <c r="B248" i="6"/>
  <c r="C247" i="6"/>
  <c r="B247" i="6"/>
  <c r="C246" i="6"/>
  <c r="B246" i="6"/>
  <c r="C245" i="6"/>
  <c r="B245" i="6"/>
  <c r="C244" i="6"/>
  <c r="B244" i="6"/>
  <c r="C243" i="6"/>
  <c r="B243" i="6"/>
  <c r="C242" i="6"/>
  <c r="B242" i="6"/>
  <c r="C241" i="6"/>
  <c r="B241" i="6"/>
  <c r="C240" i="6"/>
  <c r="B240" i="6"/>
  <c r="C239" i="6"/>
  <c r="B239" i="6"/>
  <c r="C238" i="6"/>
  <c r="B238" i="6"/>
  <c r="C237" i="6"/>
  <c r="B237" i="6"/>
  <c r="C236" i="6"/>
  <c r="B236" i="6"/>
  <c r="C235" i="6"/>
  <c r="B235" i="6"/>
  <c r="C234" i="6"/>
  <c r="B234" i="6"/>
  <c r="C233" i="6"/>
  <c r="B233" i="6"/>
  <c r="C232" i="6"/>
  <c r="B232" i="6"/>
  <c r="C231" i="6"/>
  <c r="B231" i="6"/>
  <c r="C230" i="6"/>
  <c r="B230" i="6"/>
  <c r="C229" i="6"/>
  <c r="B229" i="6"/>
  <c r="C228" i="6"/>
  <c r="B228" i="6"/>
  <c r="C227" i="6"/>
  <c r="B227" i="6"/>
  <c r="C226" i="6"/>
  <c r="B226" i="6"/>
  <c r="C225" i="6"/>
  <c r="B225" i="6"/>
  <c r="C224" i="6"/>
  <c r="B224" i="6"/>
  <c r="C223" i="6"/>
  <c r="B223" i="6"/>
  <c r="C222" i="6"/>
  <c r="B222" i="6"/>
  <c r="C221" i="6"/>
  <c r="B221" i="6"/>
  <c r="C220" i="6"/>
  <c r="B220" i="6"/>
  <c r="C219" i="6"/>
  <c r="B219" i="6"/>
  <c r="C218" i="6"/>
  <c r="B218" i="6"/>
  <c r="C217" i="6"/>
  <c r="B217" i="6"/>
  <c r="C216" i="6"/>
  <c r="B216" i="6"/>
  <c r="C215" i="6"/>
  <c r="B215" i="6"/>
  <c r="C214" i="6"/>
  <c r="B214" i="6"/>
  <c r="C213" i="6"/>
  <c r="B213" i="6"/>
  <c r="C212" i="6"/>
  <c r="B212" i="6"/>
  <c r="C211" i="6"/>
  <c r="B211" i="6"/>
  <c r="C210" i="6"/>
  <c r="B210" i="6"/>
  <c r="C209" i="6"/>
  <c r="B209" i="6"/>
  <c r="C208" i="6"/>
  <c r="B208" i="6"/>
  <c r="C207" i="6"/>
  <c r="B207" i="6"/>
  <c r="C206" i="6"/>
  <c r="B206" i="6"/>
  <c r="C205" i="6"/>
  <c r="B205" i="6"/>
  <c r="C204" i="6"/>
  <c r="B204" i="6"/>
  <c r="C203" i="6"/>
  <c r="B203" i="6"/>
  <c r="C202" i="6"/>
  <c r="B202" i="6"/>
  <c r="C201" i="6"/>
  <c r="B201" i="6"/>
  <c r="C200" i="6"/>
  <c r="B200" i="6"/>
  <c r="C199" i="6"/>
  <c r="B199" i="6"/>
  <c r="C198" i="6"/>
  <c r="B198" i="6"/>
  <c r="C197" i="6"/>
  <c r="B197" i="6"/>
  <c r="C196" i="6"/>
  <c r="B196" i="6"/>
  <c r="C195" i="6"/>
  <c r="B195" i="6"/>
  <c r="C194" i="6"/>
  <c r="B194" i="6"/>
  <c r="C193" i="6"/>
  <c r="B193" i="6"/>
  <c r="C192" i="6"/>
  <c r="B192" i="6"/>
  <c r="C191" i="6"/>
  <c r="B191" i="6"/>
  <c r="C190" i="6"/>
  <c r="B190" i="6"/>
  <c r="C189" i="6"/>
  <c r="B189" i="6"/>
  <c r="C188" i="6"/>
  <c r="B188" i="6"/>
  <c r="C187" i="6"/>
  <c r="B187" i="6"/>
  <c r="C186" i="6"/>
  <c r="B186" i="6"/>
  <c r="C185" i="6"/>
  <c r="B185" i="6"/>
  <c r="C184" i="6"/>
  <c r="B184" i="6"/>
  <c r="C183" i="6"/>
  <c r="B183" i="6"/>
  <c r="C182" i="6"/>
  <c r="B182" i="6"/>
  <c r="C181" i="6"/>
  <c r="B181" i="6"/>
  <c r="C180" i="6"/>
  <c r="B180" i="6"/>
  <c r="C179" i="6"/>
  <c r="B179" i="6"/>
  <c r="C178" i="6"/>
  <c r="B178" i="6"/>
  <c r="C177" i="6"/>
  <c r="B177" i="6"/>
  <c r="C176" i="6"/>
  <c r="B176" i="6"/>
  <c r="C175" i="6"/>
  <c r="B175" i="6"/>
  <c r="C174" i="6"/>
  <c r="B174" i="6"/>
  <c r="C173" i="6"/>
  <c r="B173" i="6"/>
  <c r="C172" i="6"/>
  <c r="B172" i="6"/>
  <c r="C171" i="6"/>
  <c r="B171" i="6"/>
  <c r="C170" i="6"/>
  <c r="B170" i="6"/>
  <c r="C169" i="6"/>
  <c r="B169" i="6"/>
  <c r="C168" i="6"/>
  <c r="B168" i="6"/>
  <c r="C167" i="6"/>
  <c r="B167" i="6"/>
  <c r="C166" i="6"/>
  <c r="B166" i="6"/>
  <c r="C165" i="6"/>
  <c r="B165" i="6"/>
  <c r="C164" i="6"/>
  <c r="B164" i="6"/>
  <c r="C163" i="6"/>
  <c r="B163" i="6"/>
  <c r="C162" i="6"/>
  <c r="B162" i="6"/>
  <c r="C161" i="6"/>
  <c r="B161" i="6"/>
  <c r="C160" i="6"/>
  <c r="B160" i="6"/>
  <c r="C159" i="6"/>
  <c r="B159" i="6"/>
  <c r="C158" i="6"/>
  <c r="B158" i="6"/>
  <c r="C157" i="6"/>
  <c r="B157" i="6"/>
  <c r="C156" i="6"/>
  <c r="B156" i="6"/>
  <c r="C155" i="6"/>
  <c r="B155" i="6"/>
  <c r="C154" i="6"/>
  <c r="B154" i="6"/>
  <c r="C153" i="6"/>
  <c r="B153" i="6"/>
  <c r="C152" i="6"/>
  <c r="B152" i="6"/>
  <c r="C151" i="6"/>
  <c r="B151" i="6"/>
  <c r="C150" i="6"/>
  <c r="B150" i="6"/>
  <c r="C149" i="6"/>
  <c r="B149" i="6"/>
  <c r="C148" i="6"/>
  <c r="B148" i="6"/>
  <c r="C147" i="6"/>
  <c r="B147" i="6"/>
  <c r="C146" i="6"/>
  <c r="B146" i="6"/>
  <c r="C145" i="6"/>
  <c r="B145" i="6"/>
  <c r="C144" i="6"/>
  <c r="B144" i="6"/>
  <c r="C143" i="6"/>
  <c r="B143" i="6"/>
  <c r="C142" i="6"/>
  <c r="B142" i="6"/>
  <c r="C141" i="6"/>
  <c r="B141" i="6"/>
  <c r="C140" i="6"/>
  <c r="B140" i="6"/>
  <c r="C139" i="6"/>
  <c r="B139" i="6"/>
  <c r="C138" i="6"/>
  <c r="B138" i="6"/>
  <c r="C137" i="6"/>
  <c r="B137" i="6"/>
  <c r="C136" i="6"/>
  <c r="B136" i="6"/>
  <c r="C135" i="6"/>
  <c r="B135" i="6"/>
  <c r="C134" i="6"/>
  <c r="B134" i="6"/>
  <c r="C133" i="6"/>
  <c r="B133" i="6"/>
  <c r="C132" i="6"/>
  <c r="B132" i="6"/>
  <c r="C131" i="6"/>
  <c r="B131" i="6"/>
  <c r="C130" i="6"/>
  <c r="B130" i="6"/>
  <c r="C129" i="6"/>
  <c r="B129" i="6"/>
  <c r="C128" i="6"/>
  <c r="B128" i="6"/>
  <c r="C127" i="6"/>
  <c r="B127" i="6"/>
  <c r="C126" i="6"/>
  <c r="B126" i="6"/>
  <c r="C125" i="6"/>
  <c r="B125" i="6"/>
  <c r="C124" i="6"/>
  <c r="B124" i="6"/>
  <c r="C123" i="6"/>
  <c r="B123" i="6"/>
  <c r="C122" i="6"/>
  <c r="B122" i="6"/>
  <c r="C121" i="6"/>
  <c r="B121" i="6"/>
  <c r="C120" i="6"/>
  <c r="B120" i="6"/>
  <c r="C119" i="6"/>
  <c r="B119" i="6"/>
  <c r="C118" i="6"/>
  <c r="B118" i="6"/>
  <c r="C117" i="6"/>
  <c r="B117" i="6"/>
  <c r="C116" i="6"/>
  <c r="B116" i="6"/>
  <c r="C115" i="6"/>
  <c r="B115" i="6"/>
  <c r="C114" i="6"/>
  <c r="B114" i="6"/>
  <c r="C113" i="6"/>
  <c r="B113" i="6"/>
  <c r="C112" i="6"/>
  <c r="B112" i="6"/>
  <c r="C111" i="6"/>
  <c r="B111" i="6"/>
  <c r="C110" i="6"/>
  <c r="B110" i="6"/>
  <c r="C109" i="6"/>
  <c r="B109" i="6"/>
  <c r="C108" i="6"/>
  <c r="B108" i="6"/>
  <c r="C107" i="6"/>
  <c r="B107" i="6"/>
  <c r="C106" i="6"/>
  <c r="B106" i="6"/>
  <c r="C105" i="6"/>
  <c r="B105" i="6"/>
  <c r="C104" i="6"/>
  <c r="B104" i="6"/>
  <c r="C103" i="6"/>
  <c r="B103" i="6"/>
  <c r="C102" i="6"/>
  <c r="B102" i="6"/>
  <c r="C101" i="6"/>
  <c r="B101" i="6"/>
  <c r="C100" i="6"/>
  <c r="B100" i="6"/>
  <c r="C99" i="6"/>
  <c r="B99" i="6"/>
  <c r="C98" i="6"/>
  <c r="B98" i="6"/>
  <c r="C97" i="6"/>
  <c r="B97" i="6"/>
  <c r="C96" i="6"/>
  <c r="B96" i="6"/>
  <c r="C95" i="6"/>
  <c r="B95" i="6"/>
  <c r="C94" i="6"/>
  <c r="B94" i="6"/>
  <c r="C93" i="6"/>
  <c r="B93" i="6"/>
  <c r="C92" i="6"/>
  <c r="B92" i="6"/>
  <c r="C91" i="6"/>
  <c r="B91" i="6"/>
  <c r="C90" i="6"/>
  <c r="B90" i="6"/>
  <c r="C89" i="6"/>
  <c r="B89" i="6"/>
  <c r="C88" i="6"/>
  <c r="B88" i="6"/>
  <c r="C87" i="6"/>
  <c r="B87" i="6"/>
  <c r="C86" i="6"/>
  <c r="B86" i="6"/>
  <c r="C85" i="6"/>
  <c r="B85" i="6"/>
  <c r="C84" i="6"/>
  <c r="B84" i="6"/>
  <c r="C83" i="6"/>
  <c r="B83" i="6"/>
  <c r="C82" i="6"/>
  <c r="B82" i="6"/>
  <c r="C81" i="6"/>
  <c r="B81" i="6"/>
  <c r="C80" i="6"/>
  <c r="B80" i="6"/>
  <c r="C79" i="6"/>
  <c r="B79" i="6"/>
  <c r="C78" i="6"/>
  <c r="B78" i="6"/>
  <c r="C77" i="6"/>
  <c r="B77" i="6"/>
  <c r="C76" i="6"/>
  <c r="B76" i="6"/>
  <c r="C75" i="6"/>
  <c r="B75" i="6"/>
  <c r="C74" i="6"/>
  <c r="B74" i="6"/>
  <c r="C73" i="6"/>
  <c r="B73" i="6"/>
  <c r="C72" i="6"/>
  <c r="B72" i="6"/>
  <c r="C71" i="6"/>
  <c r="B71" i="6"/>
  <c r="C70" i="6"/>
  <c r="B70" i="6"/>
  <c r="C69" i="6"/>
  <c r="B69" i="6"/>
  <c r="C68" i="6"/>
  <c r="B68" i="6"/>
  <c r="C67" i="6"/>
  <c r="B67" i="6"/>
  <c r="C66" i="6"/>
  <c r="B66" i="6"/>
  <c r="C65" i="6"/>
  <c r="B65" i="6"/>
  <c r="C64" i="6"/>
  <c r="B64" i="6"/>
  <c r="C63" i="6"/>
  <c r="B63" i="6"/>
  <c r="C62" i="6"/>
  <c r="B62" i="6"/>
  <c r="C61" i="6"/>
  <c r="B61" i="6"/>
  <c r="C60" i="6"/>
  <c r="B60" i="6"/>
  <c r="C59" i="6"/>
  <c r="B59" i="6"/>
  <c r="C58" i="6"/>
  <c r="B58" i="6"/>
  <c r="C57" i="6"/>
  <c r="B57" i="6"/>
  <c r="C56" i="6"/>
  <c r="B56" i="6"/>
  <c r="C55" i="6"/>
  <c r="B55" i="6"/>
  <c r="C54" i="6"/>
  <c r="B54" i="6"/>
  <c r="C53" i="6"/>
  <c r="B53" i="6"/>
  <c r="C52" i="6"/>
  <c r="B52" i="6"/>
  <c r="C51" i="6"/>
  <c r="B51" i="6"/>
  <c r="C50" i="6"/>
  <c r="B50" i="6"/>
  <c r="C49" i="6"/>
  <c r="B49" i="6"/>
  <c r="C48" i="6"/>
  <c r="B48" i="6"/>
  <c r="C47" i="6"/>
  <c r="B47" i="6"/>
  <c r="C46" i="6"/>
  <c r="B46" i="6"/>
  <c r="C45" i="6"/>
  <c r="B45" i="6"/>
  <c r="C44" i="6"/>
  <c r="B44" i="6"/>
  <c r="C43" i="6"/>
  <c r="B43" i="6"/>
  <c r="C42" i="6"/>
  <c r="B42" i="6"/>
  <c r="C41" i="6"/>
  <c r="B41" i="6"/>
  <c r="C40" i="6"/>
  <c r="B40" i="6"/>
  <c r="C39" i="6"/>
  <c r="B39" i="6"/>
  <c r="C38" i="6"/>
  <c r="B38" i="6"/>
  <c r="C37" i="6"/>
  <c r="B37" i="6"/>
  <c r="C36" i="6"/>
  <c r="B36" i="6"/>
  <c r="C35" i="6"/>
  <c r="B35" i="6"/>
  <c r="C34" i="6"/>
  <c r="B34" i="6"/>
  <c r="C33" i="6"/>
  <c r="B33" i="6"/>
  <c r="C32" i="6"/>
  <c r="B32" i="6"/>
  <c r="C31" i="6"/>
  <c r="B31" i="6"/>
  <c r="C30" i="6"/>
  <c r="B30" i="6"/>
  <c r="C29" i="6"/>
  <c r="B29" i="6"/>
  <c r="C28" i="6"/>
  <c r="B28" i="6"/>
  <c r="C27" i="6"/>
  <c r="B27" i="6"/>
  <c r="C26" i="6"/>
  <c r="B26" i="6"/>
  <c r="C25" i="6"/>
  <c r="B25" i="6"/>
  <c r="C24" i="6"/>
  <c r="B24" i="6"/>
  <c r="C23" i="6"/>
  <c r="B23" i="6"/>
  <c r="C22" i="6"/>
  <c r="B22" i="6"/>
  <c r="C21" i="6"/>
  <c r="B21" i="6"/>
  <c r="C20" i="6"/>
  <c r="B20" i="6"/>
  <c r="C19" i="6"/>
  <c r="B19" i="6"/>
  <c r="C18" i="6"/>
  <c r="B18" i="6"/>
  <c r="C17" i="6"/>
  <c r="B17" i="6"/>
  <c r="C16" i="6"/>
  <c r="B16" i="6"/>
  <c r="C15" i="6"/>
  <c r="B15" i="6"/>
  <c r="C14" i="6"/>
  <c r="B14" i="6"/>
  <c r="C13" i="6"/>
  <c r="B13" i="6"/>
  <c r="C12" i="6"/>
  <c r="B12" i="6"/>
  <c r="C11" i="6"/>
  <c r="B11" i="6"/>
  <c r="C10" i="6"/>
  <c r="B10" i="6"/>
  <c r="C9" i="6"/>
  <c r="B9" i="6"/>
  <c r="C8" i="6"/>
  <c r="B8" i="6"/>
  <c r="C7" i="6"/>
  <c r="B7" i="6"/>
  <c r="C6" i="6"/>
  <c r="B6" i="6"/>
  <c r="B7" i="7"/>
  <c r="C7" i="7"/>
  <c r="B8" i="7"/>
  <c r="C8" i="7"/>
  <c r="B9" i="7"/>
  <c r="C9" i="7"/>
  <c r="B10" i="7"/>
  <c r="C10" i="7"/>
  <c r="B11" i="7"/>
  <c r="C11" i="7"/>
  <c r="B12" i="7"/>
  <c r="C12" i="7"/>
  <c r="B13" i="7"/>
  <c r="C13" i="7"/>
  <c r="B14" i="7"/>
  <c r="C14" i="7"/>
  <c r="B15" i="7"/>
  <c r="C15" i="7"/>
  <c r="B16" i="7"/>
  <c r="C16" i="7"/>
  <c r="B17" i="7"/>
  <c r="C17" i="7"/>
  <c r="B18" i="7"/>
  <c r="C18" i="7"/>
  <c r="B19" i="7"/>
  <c r="C19" i="7"/>
  <c r="B20" i="7"/>
  <c r="C20" i="7"/>
  <c r="B21" i="7"/>
  <c r="C21" i="7"/>
  <c r="B22" i="7"/>
  <c r="C22" i="7"/>
  <c r="B23" i="7"/>
  <c r="C23" i="7"/>
  <c r="B24" i="7"/>
  <c r="C24" i="7"/>
  <c r="B25" i="7"/>
  <c r="C25" i="7"/>
  <c r="B26" i="7"/>
  <c r="C26" i="7"/>
  <c r="B27" i="7"/>
  <c r="C27" i="7"/>
  <c r="B28" i="7"/>
  <c r="C28" i="7"/>
  <c r="B29" i="7"/>
  <c r="C29" i="7"/>
  <c r="B30" i="7"/>
  <c r="C30" i="7"/>
  <c r="B31" i="7"/>
  <c r="C31" i="7"/>
  <c r="B32" i="7"/>
  <c r="C32" i="7"/>
  <c r="B33" i="7"/>
  <c r="C33" i="7"/>
  <c r="B34" i="7"/>
  <c r="C34" i="7"/>
  <c r="B35" i="7"/>
  <c r="C35" i="7"/>
  <c r="B36" i="7"/>
  <c r="C36" i="7"/>
  <c r="B37" i="7"/>
  <c r="C37" i="7"/>
  <c r="B38" i="7"/>
  <c r="C38" i="7"/>
  <c r="B39" i="7"/>
  <c r="C39" i="7"/>
  <c r="B40" i="7"/>
  <c r="C40" i="7"/>
  <c r="B41" i="7"/>
  <c r="C41" i="7"/>
  <c r="B42" i="7"/>
  <c r="C42" i="7"/>
  <c r="B43" i="7"/>
  <c r="C43" i="7"/>
  <c r="B44" i="7"/>
  <c r="C44" i="7"/>
  <c r="B45" i="7"/>
  <c r="C45" i="7"/>
  <c r="B46" i="7"/>
  <c r="C46" i="7"/>
  <c r="B47" i="7"/>
  <c r="C47" i="7"/>
  <c r="B48" i="7"/>
  <c r="C48" i="7"/>
  <c r="B49" i="7"/>
  <c r="C49" i="7"/>
  <c r="B50" i="7"/>
  <c r="C50" i="7"/>
  <c r="B51" i="7"/>
  <c r="C51" i="7"/>
  <c r="B52" i="7"/>
  <c r="C52" i="7"/>
  <c r="B53" i="7"/>
  <c r="C53" i="7"/>
  <c r="B54" i="7"/>
  <c r="C54" i="7"/>
  <c r="B55" i="7"/>
  <c r="C55" i="7"/>
  <c r="B56" i="7"/>
  <c r="C56" i="7"/>
  <c r="B57" i="7"/>
  <c r="C57" i="7"/>
  <c r="B58" i="7"/>
  <c r="C58" i="7"/>
  <c r="B59" i="7"/>
  <c r="C59" i="7"/>
  <c r="B60" i="7"/>
  <c r="C60" i="7"/>
  <c r="B61" i="7"/>
  <c r="C61" i="7"/>
  <c r="B62" i="7"/>
  <c r="C62" i="7"/>
  <c r="B63" i="7"/>
  <c r="C63" i="7"/>
  <c r="B64" i="7"/>
  <c r="C64" i="7"/>
  <c r="B65" i="7"/>
  <c r="C65" i="7"/>
  <c r="B66" i="7"/>
  <c r="C66" i="7"/>
  <c r="B67" i="7"/>
  <c r="C67" i="7"/>
  <c r="B68" i="7"/>
  <c r="C68" i="7"/>
  <c r="B69" i="7"/>
  <c r="C69" i="7"/>
  <c r="B70" i="7"/>
  <c r="C70" i="7"/>
  <c r="B71" i="7"/>
  <c r="C71" i="7"/>
  <c r="B72" i="7"/>
  <c r="C72" i="7"/>
  <c r="B73" i="7"/>
  <c r="C73" i="7"/>
  <c r="B74" i="7"/>
  <c r="C74" i="7"/>
  <c r="B75" i="7"/>
  <c r="C75" i="7"/>
  <c r="B76" i="7"/>
  <c r="C76" i="7"/>
  <c r="B77" i="7"/>
  <c r="C77" i="7"/>
  <c r="B78" i="7"/>
  <c r="C78" i="7"/>
  <c r="B79" i="7"/>
  <c r="C79" i="7"/>
  <c r="B80" i="7"/>
  <c r="C80" i="7"/>
  <c r="B81" i="7"/>
  <c r="C81" i="7"/>
  <c r="B82" i="7"/>
  <c r="C82" i="7"/>
  <c r="B83" i="7"/>
  <c r="C83" i="7"/>
  <c r="B84" i="7"/>
  <c r="C84" i="7"/>
  <c r="B85" i="7"/>
  <c r="C85" i="7"/>
  <c r="B86" i="7"/>
  <c r="C86" i="7"/>
  <c r="B87" i="7"/>
  <c r="C87" i="7"/>
  <c r="B88" i="7"/>
  <c r="C88" i="7"/>
  <c r="B89" i="7"/>
  <c r="C89" i="7"/>
  <c r="B90" i="7"/>
  <c r="C90" i="7"/>
  <c r="B91" i="7"/>
  <c r="C91" i="7"/>
  <c r="B92" i="7"/>
  <c r="C92" i="7"/>
  <c r="B93" i="7"/>
  <c r="C93" i="7"/>
  <c r="B94" i="7"/>
  <c r="C94" i="7"/>
  <c r="B95" i="7"/>
  <c r="C95" i="7"/>
  <c r="B96" i="7"/>
  <c r="C96" i="7"/>
  <c r="B97" i="7"/>
  <c r="C97" i="7"/>
  <c r="B98" i="7"/>
  <c r="C98" i="7"/>
  <c r="B99" i="7"/>
  <c r="C99" i="7"/>
  <c r="B100" i="7"/>
  <c r="C100" i="7"/>
  <c r="B101" i="7"/>
  <c r="C101" i="7"/>
  <c r="B102" i="7"/>
  <c r="C102" i="7"/>
  <c r="B103" i="7"/>
  <c r="C103" i="7"/>
  <c r="B104" i="7"/>
  <c r="C104" i="7"/>
  <c r="B105" i="7"/>
  <c r="C105" i="7"/>
  <c r="B106" i="7"/>
  <c r="C106" i="7"/>
  <c r="B107" i="7"/>
  <c r="C107" i="7"/>
  <c r="B108" i="7"/>
  <c r="C108" i="7"/>
  <c r="B109" i="7"/>
  <c r="C109" i="7"/>
  <c r="B110" i="7"/>
  <c r="C110" i="7"/>
  <c r="B111" i="7"/>
  <c r="C111" i="7"/>
  <c r="B112" i="7"/>
  <c r="C112" i="7"/>
  <c r="B113" i="7"/>
  <c r="C113" i="7"/>
  <c r="B114" i="7"/>
  <c r="C114" i="7"/>
  <c r="B115" i="7"/>
  <c r="C115" i="7"/>
  <c r="B116" i="7"/>
  <c r="C116" i="7"/>
  <c r="B117" i="7"/>
  <c r="C117" i="7"/>
  <c r="B118" i="7"/>
  <c r="C118" i="7"/>
  <c r="B119" i="7"/>
  <c r="C119" i="7"/>
  <c r="B120" i="7"/>
  <c r="C120" i="7"/>
  <c r="B121" i="7"/>
  <c r="C121" i="7"/>
  <c r="B122" i="7"/>
  <c r="C122" i="7"/>
  <c r="B123" i="7"/>
  <c r="C123" i="7"/>
  <c r="B124" i="7"/>
  <c r="C124" i="7"/>
  <c r="B125" i="7"/>
  <c r="C125" i="7"/>
  <c r="B126" i="7"/>
  <c r="C126" i="7"/>
  <c r="B127" i="7"/>
  <c r="C127" i="7"/>
  <c r="B128" i="7"/>
  <c r="C128" i="7"/>
  <c r="B129" i="7"/>
  <c r="C129" i="7"/>
  <c r="B130" i="7"/>
  <c r="C130" i="7"/>
  <c r="B131" i="7"/>
  <c r="C131" i="7"/>
  <c r="B132" i="7"/>
  <c r="C132" i="7"/>
  <c r="B133" i="7"/>
  <c r="C133" i="7"/>
  <c r="B134" i="7"/>
  <c r="C134" i="7"/>
  <c r="B135" i="7"/>
  <c r="C135" i="7"/>
  <c r="B136" i="7"/>
  <c r="C136" i="7"/>
  <c r="B137" i="7"/>
  <c r="C137" i="7"/>
  <c r="B138" i="7"/>
  <c r="C138" i="7"/>
  <c r="B139" i="7"/>
  <c r="C139" i="7"/>
  <c r="B140" i="7"/>
  <c r="C140" i="7"/>
  <c r="B141" i="7"/>
  <c r="C141" i="7"/>
  <c r="B142" i="7"/>
  <c r="C142" i="7"/>
  <c r="B143" i="7"/>
  <c r="C143" i="7"/>
  <c r="B144" i="7"/>
  <c r="C144" i="7"/>
  <c r="B145" i="7"/>
  <c r="C145" i="7"/>
  <c r="B146" i="7"/>
  <c r="C146" i="7"/>
  <c r="B147" i="7"/>
  <c r="C147" i="7"/>
  <c r="B148" i="7"/>
  <c r="C148" i="7"/>
  <c r="B149" i="7"/>
  <c r="C149" i="7"/>
  <c r="B150" i="7"/>
  <c r="C150" i="7"/>
  <c r="B151" i="7"/>
  <c r="C151" i="7"/>
  <c r="B152" i="7"/>
  <c r="C152" i="7"/>
  <c r="B153" i="7"/>
  <c r="C153" i="7"/>
  <c r="B154" i="7"/>
  <c r="C154" i="7"/>
  <c r="B155" i="7"/>
  <c r="C155" i="7"/>
  <c r="B156" i="7"/>
  <c r="C156" i="7"/>
  <c r="B157" i="7"/>
  <c r="C157" i="7"/>
  <c r="B158" i="7"/>
  <c r="C158" i="7"/>
  <c r="B159" i="7"/>
  <c r="C159" i="7"/>
  <c r="B160" i="7"/>
  <c r="C160" i="7"/>
  <c r="B161" i="7"/>
  <c r="C161" i="7"/>
  <c r="B162" i="7"/>
  <c r="C162" i="7"/>
  <c r="B163" i="7"/>
  <c r="C163" i="7"/>
  <c r="B164" i="7"/>
  <c r="C164" i="7"/>
  <c r="B165" i="7"/>
  <c r="C165" i="7"/>
  <c r="B166" i="7"/>
  <c r="C166" i="7"/>
  <c r="B167" i="7"/>
  <c r="C167" i="7"/>
  <c r="B168" i="7"/>
  <c r="C168" i="7"/>
  <c r="B169" i="7"/>
  <c r="C169" i="7"/>
  <c r="B170" i="7"/>
  <c r="C170" i="7"/>
  <c r="B171" i="7"/>
  <c r="C171" i="7"/>
  <c r="B172" i="7"/>
  <c r="C172" i="7"/>
  <c r="B173" i="7"/>
  <c r="C173" i="7"/>
  <c r="B174" i="7"/>
  <c r="C174" i="7"/>
  <c r="B175" i="7"/>
  <c r="C175" i="7"/>
  <c r="B176" i="7"/>
  <c r="C176" i="7"/>
  <c r="B177" i="7"/>
  <c r="C177" i="7"/>
  <c r="B178" i="7"/>
  <c r="C178" i="7"/>
  <c r="B179" i="7"/>
  <c r="C179" i="7"/>
  <c r="B180" i="7"/>
  <c r="C180" i="7"/>
  <c r="B181" i="7"/>
  <c r="C181" i="7"/>
  <c r="B182" i="7"/>
  <c r="C182" i="7"/>
  <c r="B183" i="7"/>
  <c r="C183" i="7"/>
  <c r="B184" i="7"/>
  <c r="C184" i="7"/>
  <c r="B185" i="7"/>
  <c r="C185" i="7"/>
  <c r="B186" i="7"/>
  <c r="C186" i="7"/>
  <c r="B187" i="7"/>
  <c r="C187" i="7"/>
  <c r="B188" i="7"/>
  <c r="C188" i="7"/>
  <c r="B189" i="7"/>
  <c r="C189" i="7"/>
  <c r="B190" i="7"/>
  <c r="C190" i="7"/>
  <c r="B191" i="7"/>
  <c r="C191" i="7"/>
  <c r="B192" i="7"/>
  <c r="C192" i="7"/>
  <c r="B193" i="7"/>
  <c r="C193" i="7"/>
  <c r="B194" i="7"/>
  <c r="C194" i="7"/>
  <c r="B195" i="7"/>
  <c r="C195" i="7"/>
  <c r="B196" i="7"/>
  <c r="C196" i="7"/>
  <c r="B197" i="7"/>
  <c r="C197" i="7"/>
  <c r="B198" i="7"/>
  <c r="C198" i="7"/>
  <c r="B199" i="7"/>
  <c r="C199" i="7"/>
  <c r="B200" i="7"/>
  <c r="C200" i="7"/>
  <c r="B201" i="7"/>
  <c r="C201" i="7"/>
  <c r="B202" i="7"/>
  <c r="C202" i="7"/>
  <c r="B203" i="7"/>
  <c r="C203" i="7"/>
  <c r="B204" i="7"/>
  <c r="C204" i="7"/>
  <c r="B205" i="7"/>
  <c r="C205" i="7"/>
  <c r="B206" i="7"/>
  <c r="C206" i="7"/>
  <c r="B207" i="7"/>
  <c r="C207" i="7"/>
  <c r="B208" i="7"/>
  <c r="C208" i="7"/>
  <c r="B209" i="7"/>
  <c r="C209" i="7"/>
  <c r="B210" i="7"/>
  <c r="C210" i="7"/>
  <c r="B211" i="7"/>
  <c r="C211" i="7"/>
  <c r="B212" i="7"/>
  <c r="C212" i="7"/>
  <c r="B213" i="7"/>
  <c r="C213" i="7"/>
  <c r="B214" i="7"/>
  <c r="C214" i="7"/>
  <c r="B215" i="7"/>
  <c r="C215" i="7"/>
  <c r="B216" i="7"/>
  <c r="C216" i="7"/>
  <c r="B217" i="7"/>
  <c r="C217" i="7"/>
  <c r="B218" i="7"/>
  <c r="C218" i="7"/>
  <c r="B219" i="7"/>
  <c r="C219" i="7"/>
  <c r="B220" i="7"/>
  <c r="C220" i="7"/>
  <c r="B221" i="7"/>
  <c r="C221" i="7"/>
  <c r="B222" i="7"/>
  <c r="C222" i="7"/>
  <c r="B223" i="7"/>
  <c r="C223" i="7"/>
  <c r="B224" i="7"/>
  <c r="C224" i="7"/>
  <c r="B225" i="7"/>
  <c r="C225" i="7"/>
  <c r="B226" i="7"/>
  <c r="C226" i="7"/>
  <c r="B227" i="7"/>
  <c r="C227" i="7"/>
  <c r="B228" i="7"/>
  <c r="C228" i="7"/>
  <c r="B229" i="7"/>
  <c r="C229" i="7"/>
  <c r="B230" i="7"/>
  <c r="C230" i="7"/>
  <c r="B231" i="7"/>
  <c r="C231" i="7"/>
  <c r="B232" i="7"/>
  <c r="C232" i="7"/>
  <c r="B233" i="7"/>
  <c r="C233" i="7"/>
  <c r="B234" i="7"/>
  <c r="C234" i="7"/>
  <c r="B235" i="7"/>
  <c r="C235" i="7"/>
  <c r="B236" i="7"/>
  <c r="C236" i="7"/>
  <c r="B237" i="7"/>
  <c r="C237" i="7"/>
  <c r="B238" i="7"/>
  <c r="C238" i="7"/>
  <c r="B239" i="7"/>
  <c r="C239" i="7"/>
  <c r="B240" i="7"/>
  <c r="C240" i="7"/>
  <c r="B241" i="7"/>
  <c r="C241" i="7"/>
  <c r="B242" i="7"/>
  <c r="C242" i="7"/>
  <c r="B243" i="7"/>
  <c r="C243" i="7"/>
  <c r="B244" i="7"/>
  <c r="C244" i="7"/>
  <c r="B245" i="7"/>
  <c r="C245" i="7"/>
  <c r="B246" i="7"/>
  <c r="C246" i="7"/>
  <c r="B247" i="7"/>
  <c r="C247" i="7"/>
  <c r="B248" i="7"/>
  <c r="C248" i="7"/>
  <c r="B249" i="7"/>
  <c r="C249" i="7"/>
  <c r="B250" i="7"/>
  <c r="C250" i="7"/>
  <c r="B251" i="7"/>
  <c r="C251" i="7"/>
  <c r="B252" i="7"/>
  <c r="C252" i="7"/>
  <c r="B253" i="7"/>
  <c r="C253" i="7"/>
  <c r="B254" i="7"/>
  <c r="C254" i="7"/>
  <c r="B255" i="7"/>
  <c r="C255" i="7"/>
  <c r="B256" i="7"/>
  <c r="C256" i="7"/>
  <c r="B257" i="7"/>
  <c r="C257" i="7"/>
  <c r="B258" i="7"/>
  <c r="C258" i="7"/>
  <c r="B259" i="7"/>
  <c r="C259" i="7"/>
  <c r="B260" i="7"/>
  <c r="C260" i="7"/>
  <c r="B261" i="7"/>
  <c r="C261" i="7"/>
  <c r="B262" i="7"/>
  <c r="C262" i="7"/>
  <c r="B263" i="7"/>
  <c r="C263" i="7"/>
  <c r="B264" i="7"/>
  <c r="C264" i="7"/>
  <c r="B265" i="7"/>
  <c r="C265" i="7"/>
  <c r="B266" i="7"/>
  <c r="C266" i="7"/>
  <c r="B267" i="7"/>
  <c r="C267" i="7"/>
  <c r="B268" i="7"/>
  <c r="C268" i="7"/>
  <c r="B269" i="7"/>
  <c r="C269" i="7"/>
  <c r="B270" i="7"/>
  <c r="C270" i="7"/>
  <c r="B271" i="7"/>
  <c r="C271" i="7"/>
  <c r="B272" i="7"/>
  <c r="C272" i="7"/>
  <c r="B273" i="7"/>
  <c r="C273" i="7"/>
  <c r="B274" i="7"/>
  <c r="C274" i="7"/>
  <c r="B275" i="7"/>
  <c r="C275" i="7"/>
  <c r="B276" i="7"/>
  <c r="C276" i="7"/>
  <c r="B277" i="7"/>
  <c r="C277" i="7"/>
  <c r="B278" i="7"/>
  <c r="C278" i="7"/>
  <c r="B279" i="7"/>
  <c r="C279" i="7"/>
  <c r="B280" i="7"/>
  <c r="C280" i="7"/>
  <c r="B281" i="7"/>
  <c r="C281" i="7"/>
  <c r="B282" i="7"/>
  <c r="C282" i="7"/>
  <c r="B283" i="7"/>
  <c r="C283" i="7"/>
  <c r="B284" i="7"/>
  <c r="C284" i="7"/>
  <c r="B285" i="7"/>
  <c r="C285" i="7"/>
  <c r="B286" i="7"/>
  <c r="C286" i="7"/>
  <c r="B287" i="7"/>
  <c r="C287" i="7"/>
  <c r="B288" i="7"/>
  <c r="C288" i="7"/>
  <c r="B289" i="7"/>
  <c r="C289" i="7"/>
  <c r="B290" i="7"/>
  <c r="C290" i="7"/>
  <c r="B291" i="7"/>
  <c r="C291" i="7"/>
  <c r="B292" i="7"/>
  <c r="C292" i="7"/>
  <c r="B293" i="7"/>
  <c r="C293" i="7"/>
  <c r="B294" i="7"/>
  <c r="C294" i="7"/>
  <c r="B295" i="7"/>
  <c r="C295" i="7"/>
  <c r="B296" i="7"/>
  <c r="C296" i="7"/>
  <c r="B297" i="7"/>
  <c r="C297" i="7"/>
  <c r="B298" i="7"/>
  <c r="C298" i="7"/>
  <c r="B299" i="7"/>
  <c r="C299" i="7"/>
  <c r="B300" i="7"/>
  <c r="C300" i="7"/>
  <c r="B301" i="7"/>
  <c r="C301" i="7"/>
  <c r="B302" i="7"/>
  <c r="C302" i="7"/>
  <c r="B303" i="7"/>
  <c r="C303" i="7"/>
  <c r="B304" i="7"/>
  <c r="C304" i="7"/>
  <c r="B305" i="7"/>
  <c r="C305" i="7"/>
  <c r="B306" i="7"/>
  <c r="C306" i="7"/>
  <c r="B307" i="7"/>
  <c r="C307" i="7"/>
  <c r="B308" i="7"/>
  <c r="C308" i="7"/>
  <c r="B309" i="7"/>
  <c r="C309" i="7"/>
  <c r="B310" i="7"/>
  <c r="C310" i="7"/>
  <c r="B311" i="7"/>
  <c r="C311" i="7"/>
  <c r="B312" i="7"/>
  <c r="C312" i="7"/>
  <c r="B313" i="7"/>
  <c r="C313" i="7"/>
  <c r="B314" i="7"/>
  <c r="C314" i="7"/>
  <c r="B315" i="7"/>
  <c r="C315" i="7"/>
  <c r="B316" i="7"/>
  <c r="C316" i="7"/>
  <c r="B317" i="7"/>
  <c r="C317" i="7"/>
  <c r="B318" i="7"/>
  <c r="C318" i="7"/>
  <c r="B319" i="7"/>
  <c r="C319" i="7"/>
  <c r="B320" i="7"/>
  <c r="C320" i="7"/>
  <c r="B321" i="7"/>
  <c r="C321" i="7"/>
  <c r="B322" i="7"/>
  <c r="C322" i="7"/>
  <c r="B323" i="7"/>
  <c r="C323" i="7"/>
  <c r="B324" i="7"/>
  <c r="C324" i="7"/>
  <c r="B325" i="7"/>
  <c r="C325" i="7"/>
  <c r="B326" i="7"/>
  <c r="C326" i="7"/>
  <c r="B327" i="7"/>
  <c r="C327" i="7"/>
  <c r="B328" i="7"/>
  <c r="C328" i="7"/>
  <c r="B329" i="7"/>
  <c r="C329" i="7"/>
  <c r="B330" i="7"/>
  <c r="C330" i="7"/>
  <c r="B331" i="7"/>
  <c r="C331" i="7"/>
  <c r="B332" i="7"/>
  <c r="C332" i="7"/>
  <c r="B333" i="7"/>
  <c r="C333" i="7"/>
  <c r="B334" i="7"/>
  <c r="C334" i="7"/>
  <c r="B335" i="7"/>
  <c r="C335" i="7"/>
  <c r="B336" i="7"/>
  <c r="C336" i="7"/>
  <c r="B337" i="7"/>
  <c r="C337" i="7"/>
  <c r="B338" i="7"/>
  <c r="C338" i="7"/>
  <c r="B339" i="7"/>
  <c r="C339" i="7"/>
  <c r="B340" i="7"/>
  <c r="C340" i="7"/>
  <c r="B341" i="7"/>
  <c r="C341" i="7"/>
  <c r="B342" i="7"/>
  <c r="C342" i="7"/>
  <c r="B343" i="7"/>
  <c r="C343" i="7"/>
  <c r="B344" i="7"/>
  <c r="C344" i="7"/>
  <c r="B345" i="7"/>
  <c r="C345" i="7"/>
  <c r="B346" i="7"/>
  <c r="C346" i="7"/>
  <c r="B347" i="7"/>
  <c r="C347" i="7"/>
  <c r="B348" i="7"/>
  <c r="C348" i="7"/>
  <c r="B349" i="7"/>
  <c r="C349" i="7"/>
  <c r="B350" i="7"/>
  <c r="C350" i="7"/>
  <c r="B351" i="7"/>
  <c r="C351" i="7"/>
  <c r="B352" i="7"/>
  <c r="C352" i="7"/>
  <c r="B353" i="7"/>
  <c r="C353" i="7"/>
  <c r="B354" i="7"/>
  <c r="C354" i="7"/>
  <c r="B355" i="7"/>
  <c r="C355" i="7"/>
  <c r="B356" i="7"/>
  <c r="C356" i="7"/>
  <c r="B357" i="7"/>
  <c r="C357" i="7"/>
  <c r="B358" i="7"/>
  <c r="C358" i="7"/>
  <c r="B359" i="7"/>
  <c r="C359" i="7"/>
  <c r="B360" i="7"/>
  <c r="C360" i="7"/>
  <c r="B361" i="7"/>
  <c r="C361" i="7"/>
  <c r="B362" i="7"/>
  <c r="C362" i="7"/>
  <c r="B363" i="7"/>
  <c r="C363" i="7"/>
  <c r="B364" i="7"/>
  <c r="C364" i="7"/>
  <c r="B365" i="7"/>
  <c r="C365" i="7"/>
  <c r="B366" i="7"/>
  <c r="C366" i="7"/>
  <c r="B367" i="7"/>
  <c r="C367" i="7"/>
  <c r="B368" i="7"/>
  <c r="C368" i="7"/>
  <c r="B369" i="7"/>
  <c r="C369" i="7"/>
  <c r="B370" i="7"/>
  <c r="C370" i="7"/>
  <c r="B371" i="7"/>
  <c r="C371" i="7"/>
  <c r="B372" i="7"/>
  <c r="C372" i="7"/>
  <c r="B373" i="7"/>
  <c r="C373" i="7"/>
  <c r="B374" i="7"/>
  <c r="C374" i="7"/>
  <c r="B375" i="7"/>
  <c r="C375" i="7"/>
  <c r="B376" i="7"/>
  <c r="C376" i="7"/>
  <c r="B377" i="7"/>
  <c r="C377" i="7"/>
  <c r="B378" i="7"/>
  <c r="C378" i="7"/>
  <c r="B379" i="7"/>
  <c r="C379" i="7"/>
  <c r="B380" i="7"/>
  <c r="C380" i="7"/>
  <c r="B381" i="7"/>
  <c r="C381" i="7"/>
  <c r="B382" i="7"/>
  <c r="C382" i="7"/>
  <c r="B383" i="7"/>
  <c r="C383" i="7"/>
  <c r="B384" i="7"/>
  <c r="C384" i="7"/>
  <c r="B385" i="7"/>
  <c r="C385" i="7"/>
  <c r="B386" i="7"/>
  <c r="C386" i="7"/>
  <c r="F70" i="1"/>
  <c r="H30" i="1"/>
  <c r="H31" i="1"/>
  <c r="H32" i="1"/>
  <c r="H33" i="1"/>
  <c r="H34" i="1"/>
  <c r="H35" i="1"/>
  <c r="H36" i="1"/>
  <c r="H37" i="1"/>
  <c r="H38" i="1"/>
  <c r="H39" i="1"/>
  <c r="H40" i="1"/>
  <c r="H41" i="1"/>
  <c r="H44" i="1"/>
  <c r="H45" i="1"/>
  <c r="H46" i="1"/>
  <c r="H47" i="1"/>
  <c r="H50" i="1"/>
  <c r="H51" i="1"/>
  <c r="H54" i="1"/>
  <c r="H55" i="1"/>
  <c r="H56" i="1"/>
  <c r="H57" i="1"/>
  <c r="H60" i="1"/>
  <c r="H61" i="1"/>
  <c r="H62" i="1"/>
  <c r="H63" i="1"/>
  <c r="H64" i="1"/>
  <c r="H65" i="1"/>
  <c r="H66" i="1"/>
  <c r="H67" i="1"/>
  <c r="H68" i="1"/>
  <c r="H69" i="1"/>
  <c r="H70" i="1"/>
  <c r="H71" i="1"/>
  <c r="H72" i="1"/>
  <c r="H73" i="1"/>
  <c r="H74" i="1"/>
  <c r="H75" i="1"/>
  <c r="H76" i="1"/>
  <c r="H77" i="1"/>
  <c r="H78" i="1"/>
  <c r="H79" i="1"/>
  <c r="H80" i="1"/>
  <c r="H81" i="1"/>
  <c r="H82" i="1"/>
  <c r="H83" i="1"/>
  <c r="H84" i="1"/>
  <c r="H85" i="1"/>
  <c r="H86" i="1"/>
  <c r="H87" i="1"/>
  <c r="H88" i="1"/>
  <c r="H89" i="1"/>
  <c r="H90" i="1"/>
  <c r="H91" i="1"/>
  <c r="H94" i="1"/>
  <c r="H95" i="1"/>
  <c r="H96" i="1"/>
  <c r="H97" i="1"/>
  <c r="H98" i="1"/>
  <c r="H99" i="1"/>
  <c r="H100" i="1"/>
  <c r="H101" i="1"/>
  <c r="H102" i="1"/>
  <c r="H103" i="1"/>
  <c r="H104" i="1"/>
  <c r="H105" i="1"/>
  <c r="H125" i="1"/>
  <c r="H127" i="1"/>
  <c r="H129" i="1"/>
  <c r="H130" i="1"/>
  <c r="H132" i="1"/>
  <c r="H136" i="1"/>
  <c r="H137" i="1"/>
  <c r="H138" i="1"/>
  <c r="H139" i="1"/>
  <c r="H140" i="1"/>
  <c r="H141" i="1"/>
  <c r="H142" i="1"/>
  <c r="H143" i="1"/>
  <c r="H144" i="1"/>
  <c r="H145" i="1"/>
  <c r="H146" i="1"/>
  <c r="H147" i="1"/>
  <c r="H148" i="1"/>
  <c r="H149" i="1"/>
  <c r="H150" i="1"/>
  <c r="H151" i="1"/>
  <c r="H152" i="1"/>
  <c r="H153" i="1"/>
  <c r="H154" i="1"/>
  <c r="H155" i="1"/>
  <c r="H156" i="1"/>
  <c r="H157" i="1"/>
  <c r="H158" i="1"/>
  <c r="H159" i="1"/>
  <c r="H160" i="1"/>
  <c r="H161" i="1"/>
  <c r="H162" i="1"/>
  <c r="H174" i="1"/>
  <c r="H178" i="1"/>
  <c r="H183" i="1"/>
  <c r="H185" i="1"/>
  <c r="H187" i="1"/>
  <c r="H189" i="1"/>
  <c r="H198" i="1"/>
  <c r="H204" i="1"/>
  <c r="H205" i="1"/>
  <c r="H206" i="1"/>
  <c r="H207" i="1"/>
  <c r="H208" i="1"/>
  <c r="H209" i="1"/>
  <c r="H210" i="1"/>
  <c r="H211" i="1"/>
  <c r="H212" i="1"/>
  <c r="H214" i="1"/>
  <c r="H215" i="1"/>
  <c r="H216" i="1"/>
  <c r="H217" i="1"/>
  <c r="H218" i="1"/>
  <c r="H219" i="1"/>
  <c r="H220" i="1"/>
  <c r="H221" i="1"/>
  <c r="H222" i="1"/>
  <c r="H223" i="1"/>
  <c r="H224" i="1"/>
  <c r="H229" i="1"/>
  <c r="H230" i="1"/>
  <c r="H234" i="1"/>
  <c r="H235" i="1"/>
  <c r="H236" i="1"/>
  <c r="H237" i="1"/>
  <c r="H238" i="1"/>
  <c r="H240" i="1"/>
  <c r="H255" i="1"/>
  <c r="H256" i="1"/>
  <c r="H257" i="1"/>
  <c r="H266" i="1"/>
  <c r="H267" i="1"/>
  <c r="H268" i="1"/>
  <c r="H269" i="1"/>
  <c r="H270" i="1"/>
  <c r="H271" i="1"/>
  <c r="H272" i="1"/>
  <c r="H277" i="1"/>
  <c r="H278" i="1"/>
  <c r="H284" i="1"/>
  <c r="H286" i="1"/>
  <c r="H288" i="1"/>
  <c r="H289" i="1"/>
  <c r="H291" i="1"/>
  <c r="H293" i="1"/>
  <c r="H295" i="1"/>
  <c r="H297" i="1"/>
  <c r="H298" i="1"/>
  <c r="H300" i="1"/>
  <c r="H301" i="1"/>
  <c r="H303" i="1"/>
  <c r="H304" i="1"/>
  <c r="H305" i="1"/>
  <c r="H307" i="1"/>
  <c r="H311" i="1"/>
  <c r="H312" i="1"/>
  <c r="H313" i="1"/>
  <c r="H314" i="1"/>
  <c r="H318" i="1"/>
  <c r="H329" i="1"/>
  <c r="H330" i="1"/>
  <c r="H331" i="1"/>
  <c r="H332" i="1"/>
  <c r="H333" i="1"/>
  <c r="H334" i="1"/>
  <c r="H336" i="1"/>
  <c r="H337" i="1"/>
  <c r="H340" i="1"/>
  <c r="H342" i="1"/>
  <c r="H345" i="1"/>
  <c r="H346" i="1"/>
  <c r="H347" i="1"/>
  <c r="H349" i="1"/>
  <c r="H354" i="1"/>
  <c r="H355" i="1"/>
  <c r="H356" i="1"/>
  <c r="H360" i="1"/>
  <c r="H361" i="1"/>
  <c r="H362" i="1"/>
  <c r="H363" i="1"/>
  <c r="H364" i="1"/>
  <c r="H365" i="1"/>
  <c r="H368" i="1"/>
  <c r="H371" i="1"/>
  <c r="H373" i="1"/>
  <c r="H374" i="1"/>
  <c r="H375" i="1"/>
  <c r="H376" i="1"/>
  <c r="H379" i="1"/>
  <c r="H380" i="1"/>
  <c r="H381" i="1"/>
  <c r="H382" i="1"/>
  <c r="H383" i="1"/>
  <c r="H384" i="1"/>
  <c r="BO240" i="6"/>
  <c r="BP240" i="6" s="1"/>
  <c r="BN240" i="6"/>
  <c r="BC240" i="6"/>
  <c r="BD240" i="6" s="1"/>
  <c r="BB240" i="6"/>
  <c r="AQ240" i="6"/>
  <c r="AR240" i="6" s="1"/>
  <c r="AP240" i="6"/>
  <c r="AE240" i="6"/>
  <c r="AF240" i="6" s="1"/>
  <c r="AD240" i="6"/>
  <c r="T240" i="6"/>
  <c r="S240" i="6"/>
  <c r="AD240" i="7"/>
  <c r="AE240" i="7" s="1"/>
  <c r="AC240" i="7"/>
  <c r="AD232" i="7"/>
  <c r="AR240" i="7"/>
  <c r="AQ240" i="7"/>
  <c r="BT240" i="7"/>
  <c r="BS240" i="7"/>
  <c r="BF240" i="7"/>
  <c r="BG240" i="7" s="1"/>
  <c r="BE240" i="7"/>
  <c r="BF174" i="7"/>
  <c r="BG174" i="7" s="1"/>
  <c r="BE174" i="7"/>
  <c r="AQ233" i="7"/>
  <c r="BT373" i="7"/>
  <c r="BS373" i="7"/>
  <c r="CE240" i="3"/>
  <c r="CD240" i="3"/>
  <c r="BP240" i="3"/>
  <c r="BO240" i="3"/>
  <c r="BA240" i="3"/>
  <c r="AZ240" i="3"/>
  <c r="AK240" i="3"/>
  <c r="AJ240" i="3"/>
  <c r="W240" i="3"/>
  <c r="V240" i="3"/>
  <c r="BS240" i="4"/>
  <c r="BT240" i="4" s="1"/>
  <c r="BC240" i="4"/>
  <c r="BD240" i="4" s="1"/>
  <c r="AM240" i="4"/>
  <c r="AN240" i="4" s="1"/>
  <c r="X240" i="4"/>
  <c r="W240" i="4"/>
  <c r="AR277" i="7"/>
  <c r="AQ277" i="7"/>
  <c r="AR276" i="7"/>
  <c r="AQ276" i="7"/>
  <c r="AR275" i="7"/>
  <c r="AQ275" i="7"/>
  <c r="AR274" i="7"/>
  <c r="AQ274" i="7"/>
  <c r="BE277" i="7"/>
  <c r="BE276" i="7"/>
  <c r="BE275" i="7"/>
  <c r="BE274" i="7"/>
  <c r="AK303" i="3"/>
  <c r="AJ303" i="3"/>
  <c r="AK243" i="3"/>
  <c r="AJ243" i="3"/>
  <c r="AK252" i="3"/>
  <c r="AK255" i="3"/>
  <c r="AK253" i="3"/>
  <c r="AK254" i="3"/>
  <c r="AJ280" i="3"/>
  <c r="AK280" i="3"/>
  <c r="AK281" i="3"/>
  <c r="AK282" i="3"/>
  <c r="AK283" i="3"/>
  <c r="AK284" i="3"/>
  <c r="AK242" i="3"/>
  <c r="AJ242" i="3"/>
  <c r="JS233" i="4"/>
  <c r="JT233" i="4" s="1"/>
  <c r="JR233" i="4"/>
  <c r="JC233" i="4"/>
  <c r="JD233" i="4" s="1"/>
  <c r="JB233" i="4"/>
  <c r="IM233" i="4"/>
  <c r="IN233" i="4" s="1"/>
  <c r="IL233" i="4"/>
  <c r="HW233" i="4"/>
  <c r="HX233" i="4" s="1"/>
  <c r="HV233" i="4"/>
  <c r="HG233" i="4"/>
  <c r="HH233" i="4" s="1"/>
  <c r="HF233" i="4"/>
  <c r="GQ233" i="4"/>
  <c r="GR233" i="4" s="1"/>
  <c r="GP233" i="4"/>
  <c r="GA233" i="4"/>
  <c r="GB233" i="4" s="1"/>
  <c r="FK233" i="4"/>
  <c r="FL233" i="4" s="1"/>
  <c r="EU233" i="4"/>
  <c r="EV233" i="4" s="1"/>
  <c r="ET233" i="4"/>
  <c r="EE233" i="4"/>
  <c r="EF233" i="4" s="1"/>
  <c r="ED233" i="4"/>
  <c r="DO233" i="4"/>
  <c r="DP233" i="4" s="1"/>
  <c r="DN233" i="4"/>
  <c r="CY233" i="4"/>
  <c r="CZ233" i="4" s="1"/>
  <c r="CX233" i="4"/>
  <c r="BS233" i="4"/>
  <c r="BT233" i="4" s="1"/>
  <c r="BR233" i="4"/>
  <c r="T118" i="6"/>
  <c r="S118" i="6"/>
  <c r="T247" i="6"/>
  <c r="T340" i="6"/>
  <c r="T342" i="6"/>
  <c r="T360" i="6"/>
  <c r="T386" i="6"/>
  <c r="S386" i="6"/>
  <c r="EZ373" i="7"/>
  <c r="EZ93" i="7"/>
  <c r="EZ94" i="7"/>
  <c r="EZ60" i="7"/>
  <c r="EZ59" i="7"/>
  <c r="EZ54" i="7"/>
  <c r="EZ53" i="7"/>
  <c r="EZ50" i="7"/>
  <c r="EZ49" i="7"/>
  <c r="EZ44" i="7"/>
  <c r="EZ43" i="7"/>
  <c r="EZ30" i="7"/>
  <c r="EZ24" i="7"/>
  <c r="EZ17" i="7"/>
  <c r="EZ16" i="7"/>
  <c r="EZ15" i="7"/>
  <c r="EZ14" i="7"/>
  <c r="EZ13" i="7"/>
  <c r="EZ9" i="7"/>
  <c r="EL7" i="7"/>
  <c r="EM7" i="7" s="1"/>
  <c r="EK7" i="7"/>
  <c r="EL9" i="7"/>
  <c r="EM9" i="7" s="1"/>
  <c r="EK9" i="7"/>
  <c r="EL17" i="7"/>
  <c r="EM17" i="7" s="1"/>
  <c r="EK17" i="7"/>
  <c r="EL16" i="7"/>
  <c r="EM16" i="7" s="1"/>
  <c r="EK16" i="7"/>
  <c r="EL15" i="7"/>
  <c r="EM15" i="7" s="1"/>
  <c r="EK15" i="7"/>
  <c r="EL14" i="7"/>
  <c r="EM14" i="7" s="1"/>
  <c r="EK14" i="7"/>
  <c r="EL13" i="7"/>
  <c r="EM13" i="7" s="1"/>
  <c r="EK13" i="7"/>
  <c r="EL24" i="7"/>
  <c r="EM24" i="7" s="1"/>
  <c r="EK24" i="7"/>
  <c r="EL30" i="7"/>
  <c r="EM30" i="7" s="1"/>
  <c r="EK30" i="7"/>
  <c r="EL43" i="7"/>
  <c r="EM43" i="7" s="1"/>
  <c r="EK43" i="7"/>
  <c r="EL44" i="7"/>
  <c r="EM44" i="7" s="1"/>
  <c r="EK44" i="7"/>
  <c r="EL49" i="7"/>
  <c r="EM49" i="7" s="1"/>
  <c r="EK49" i="7"/>
  <c r="EL50" i="7"/>
  <c r="EM50" i="7" s="1"/>
  <c r="EK50" i="7"/>
  <c r="EL53" i="7"/>
  <c r="EM53" i="7" s="1"/>
  <c r="EK53" i="7"/>
  <c r="EL54" i="7"/>
  <c r="EM54" i="7" s="1"/>
  <c r="EK54" i="7"/>
  <c r="EL59" i="7"/>
  <c r="EM59" i="7" s="1"/>
  <c r="EK59" i="7"/>
  <c r="EL60" i="7"/>
  <c r="EM60" i="7" s="1"/>
  <c r="EK60" i="7"/>
  <c r="EL93" i="7"/>
  <c r="EM93" i="7" s="1"/>
  <c r="EK93" i="7"/>
  <c r="EL94" i="7"/>
  <c r="EM94" i="7" s="1"/>
  <c r="EK94" i="7"/>
  <c r="DX373" i="7"/>
  <c r="DW373" i="7"/>
  <c r="DW125" i="7"/>
  <c r="DW124" i="7"/>
  <c r="DW123" i="7"/>
  <c r="DW122" i="7"/>
  <c r="DW121" i="7"/>
  <c r="DX94" i="7"/>
  <c r="DW94" i="7"/>
  <c r="DX93" i="7"/>
  <c r="DW93" i="7"/>
  <c r="DX60" i="7"/>
  <c r="DW60" i="7"/>
  <c r="DX59" i="7"/>
  <c r="DW59" i="7"/>
  <c r="DX54" i="7"/>
  <c r="DW54" i="7"/>
  <c r="DX53" i="7"/>
  <c r="DW53" i="7"/>
  <c r="DX50" i="7"/>
  <c r="DW50" i="7"/>
  <c r="DX49" i="7"/>
  <c r="DW49" i="7"/>
  <c r="DX44" i="7"/>
  <c r="DW44" i="7"/>
  <c r="DX43" i="7"/>
  <c r="DW43" i="7"/>
  <c r="DX30" i="7"/>
  <c r="DW30" i="7"/>
  <c r="DX24" i="7"/>
  <c r="DW24" i="7"/>
  <c r="DX17" i="7"/>
  <c r="DW17" i="7"/>
  <c r="DX16" i="7"/>
  <c r="DW16" i="7"/>
  <c r="DX15" i="7"/>
  <c r="DW15" i="7"/>
  <c r="DX14" i="7"/>
  <c r="DW14" i="7"/>
  <c r="DX13" i="7"/>
  <c r="DW13" i="7"/>
  <c r="DX9" i="7"/>
  <c r="DW9" i="7"/>
  <c r="DJ7" i="7"/>
  <c r="DK7" i="7" s="1"/>
  <c r="DI7" i="7"/>
  <c r="DK9" i="7"/>
  <c r="DJ9" i="7"/>
  <c r="DI9" i="7"/>
  <c r="DJ17" i="7"/>
  <c r="DK17" i="7" s="1"/>
  <c r="DI17" i="7"/>
  <c r="DJ16" i="7"/>
  <c r="DK16" i="7" s="1"/>
  <c r="DI16" i="7"/>
  <c r="DJ15" i="7"/>
  <c r="DK15" i="7" s="1"/>
  <c r="DI15" i="7"/>
  <c r="DJ14" i="7"/>
  <c r="DK14" i="7" s="1"/>
  <c r="DI14" i="7"/>
  <c r="DJ13" i="7"/>
  <c r="DK13" i="7" s="1"/>
  <c r="DI13" i="7"/>
  <c r="DJ24" i="7"/>
  <c r="DK24" i="7" s="1"/>
  <c r="DI24" i="7"/>
  <c r="DJ30" i="7"/>
  <c r="DK30" i="7" s="1"/>
  <c r="DI30" i="7"/>
  <c r="DJ43" i="7"/>
  <c r="DK43" i="7" s="1"/>
  <c r="DI43" i="7"/>
  <c r="DK44" i="7"/>
  <c r="DJ44" i="7"/>
  <c r="DI44" i="7"/>
  <c r="DJ49" i="7"/>
  <c r="DK49" i="7" s="1"/>
  <c r="DI49" i="7"/>
  <c r="DJ50" i="7"/>
  <c r="DK50" i="7" s="1"/>
  <c r="DI50" i="7"/>
  <c r="DJ54" i="7"/>
  <c r="DK54" i="7" s="1"/>
  <c r="DI54" i="7"/>
  <c r="DJ53" i="7"/>
  <c r="DK53" i="7" s="1"/>
  <c r="DI53" i="7"/>
  <c r="DJ60" i="7"/>
  <c r="DK60" i="7" s="1"/>
  <c r="DI60" i="7"/>
  <c r="DJ59" i="7"/>
  <c r="DK59" i="7" s="1"/>
  <c r="DI59" i="7"/>
  <c r="DJ94" i="7"/>
  <c r="DK94" i="7" s="1"/>
  <c r="DI94" i="7"/>
  <c r="DJ93" i="7"/>
  <c r="DK93" i="7" s="1"/>
  <c r="DI93" i="7"/>
  <c r="DI108" i="7"/>
  <c r="DI109" i="7"/>
  <c r="DI125" i="7"/>
  <c r="DI124" i="7"/>
  <c r="DI123" i="7"/>
  <c r="DI122" i="7"/>
  <c r="DI121" i="7"/>
  <c r="CV373" i="7"/>
  <c r="CU373" i="7"/>
  <c r="CU111" i="7"/>
  <c r="CV110" i="7"/>
  <c r="CU110" i="7"/>
  <c r="CU109" i="7"/>
  <c r="CU108" i="7"/>
  <c r="CU125" i="7"/>
  <c r="CU124" i="7"/>
  <c r="CU123" i="7"/>
  <c r="CU122" i="7"/>
  <c r="CU121" i="7"/>
  <c r="CV94" i="7"/>
  <c r="CU94" i="7"/>
  <c r="CV93" i="7"/>
  <c r="CU93" i="7"/>
  <c r="CV60" i="7"/>
  <c r="CU60" i="7"/>
  <c r="CV59" i="7"/>
  <c r="CU59" i="7"/>
  <c r="CV54" i="7"/>
  <c r="CU54" i="7"/>
  <c r="CV53" i="7"/>
  <c r="CU53" i="7"/>
  <c r="CV50" i="7"/>
  <c r="CU50" i="7"/>
  <c r="CV49" i="7"/>
  <c r="CU49" i="7"/>
  <c r="CV44" i="7"/>
  <c r="CU44" i="7"/>
  <c r="CV43" i="7"/>
  <c r="CU43" i="7"/>
  <c r="CV30" i="7"/>
  <c r="CU30" i="7"/>
  <c r="CV24" i="7"/>
  <c r="CU24" i="7"/>
  <c r="CV17" i="7"/>
  <c r="CU17" i="7"/>
  <c r="CV16" i="7"/>
  <c r="CU16" i="7"/>
  <c r="CV15" i="7"/>
  <c r="CU15" i="7"/>
  <c r="CV14" i="7"/>
  <c r="CU14" i="7"/>
  <c r="CV13" i="7"/>
  <c r="CU13" i="7"/>
  <c r="CV9" i="7"/>
  <c r="CU9" i="7"/>
  <c r="CH373" i="7"/>
  <c r="CI373" i="7" s="1"/>
  <c r="CG373" i="7"/>
  <c r="CG340" i="7"/>
  <c r="CG339" i="7"/>
  <c r="CG111" i="7"/>
  <c r="CH110" i="7"/>
  <c r="CI110" i="7" s="1"/>
  <c r="CG110" i="7"/>
  <c r="CG109" i="7"/>
  <c r="CG108" i="7"/>
  <c r="CG125" i="7"/>
  <c r="CG124" i="7"/>
  <c r="CG123" i="7"/>
  <c r="CG122" i="7"/>
  <c r="CG121" i="7"/>
  <c r="CH94" i="7"/>
  <c r="CI94" i="7" s="1"/>
  <c r="CG94" i="7"/>
  <c r="CH93" i="7"/>
  <c r="CI93" i="7" s="1"/>
  <c r="CG93" i="7"/>
  <c r="CH60" i="7"/>
  <c r="CI60" i="7" s="1"/>
  <c r="CG60" i="7"/>
  <c r="CH59" i="7"/>
  <c r="CI59" i="7" s="1"/>
  <c r="CG59" i="7"/>
  <c r="CH54" i="7"/>
  <c r="CI54" i="7" s="1"/>
  <c r="CG54" i="7"/>
  <c r="CH53" i="7"/>
  <c r="CI53" i="7" s="1"/>
  <c r="CG53" i="7"/>
  <c r="CH50" i="7"/>
  <c r="CI50" i="7" s="1"/>
  <c r="CG50" i="7"/>
  <c r="CH49" i="7"/>
  <c r="CI49" i="7" s="1"/>
  <c r="CG49" i="7"/>
  <c r="CH44" i="7"/>
  <c r="CI44" i="7" s="1"/>
  <c r="CG44" i="7"/>
  <c r="CH43" i="7"/>
  <c r="CI43" i="7" s="1"/>
  <c r="CG43" i="7"/>
  <c r="CH30" i="7"/>
  <c r="CI30" i="7" s="1"/>
  <c r="CG30" i="7"/>
  <c r="CH24" i="7"/>
  <c r="CI24" i="7" s="1"/>
  <c r="CG24" i="7"/>
  <c r="CH17" i="7"/>
  <c r="CI17" i="7" s="1"/>
  <c r="CG17" i="7"/>
  <c r="CH16" i="7"/>
  <c r="CI16" i="7" s="1"/>
  <c r="CG16" i="7"/>
  <c r="CH15" i="7"/>
  <c r="CI15" i="7" s="1"/>
  <c r="CG15" i="7"/>
  <c r="CH14" i="7"/>
  <c r="CI14" i="7" s="1"/>
  <c r="CG14" i="7"/>
  <c r="CH13" i="7"/>
  <c r="CI13" i="7" s="1"/>
  <c r="CG13" i="7"/>
  <c r="CH9" i="7"/>
  <c r="CI9" i="7" s="1"/>
  <c r="CG9" i="7"/>
  <c r="AM373" i="4"/>
  <c r="AN373" i="4" s="1"/>
  <c r="AL373" i="4"/>
  <c r="AL351" i="4"/>
  <c r="AM351" i="4"/>
  <c r="AN351" i="4" s="1"/>
  <c r="AM352" i="4"/>
  <c r="AM353" i="4"/>
  <c r="AM345" i="4"/>
  <c r="AN345" i="4" s="1"/>
  <c r="AL345" i="4"/>
  <c r="AN344" i="4"/>
  <c r="AM344" i="4"/>
  <c r="AL344" i="4"/>
  <c r="AM303" i="4"/>
  <c r="AN303" i="4" s="1"/>
  <c r="AL303" i="4"/>
  <c r="AL277" i="4"/>
  <c r="AL276" i="4"/>
  <c r="AL275" i="4"/>
  <c r="AL274" i="4"/>
  <c r="AM233" i="4"/>
  <c r="AN233" i="4" s="1"/>
  <c r="AL233" i="4"/>
  <c r="AM232" i="4"/>
  <c r="X94" i="4"/>
  <c r="W94" i="4"/>
  <c r="X93" i="4"/>
  <c r="W93" i="4"/>
  <c r="X125" i="4"/>
  <c r="W125" i="4"/>
  <c r="X124" i="4"/>
  <c r="W124" i="4"/>
  <c r="X123" i="4"/>
  <c r="W123" i="4"/>
  <c r="X122" i="4"/>
  <c r="W122" i="4"/>
  <c r="X121" i="4"/>
  <c r="W121" i="4"/>
  <c r="X120" i="4"/>
  <c r="W120" i="4"/>
  <c r="X119" i="4"/>
  <c r="W119" i="4"/>
  <c r="X118" i="4"/>
  <c r="W118" i="4"/>
  <c r="X117" i="4"/>
  <c r="W117" i="4"/>
  <c r="X116" i="4"/>
  <c r="W116" i="4"/>
  <c r="X115" i="4"/>
  <c r="W115" i="4"/>
  <c r="X114" i="4"/>
  <c r="W114" i="4"/>
  <c r="X113" i="4"/>
  <c r="W113" i="4"/>
  <c r="X112" i="4"/>
  <c r="W112" i="4"/>
  <c r="X111" i="4"/>
  <c r="W111" i="4"/>
  <c r="X110" i="4"/>
  <c r="W110" i="4"/>
  <c r="X109" i="4"/>
  <c r="W109" i="4"/>
  <c r="X108" i="4"/>
  <c r="W108" i="4"/>
  <c r="X107" i="4"/>
  <c r="W107" i="4"/>
  <c r="X127" i="4"/>
  <c r="W127" i="4"/>
  <c r="X129" i="4"/>
  <c r="W129" i="4"/>
  <c r="X132" i="4"/>
  <c r="W132" i="4"/>
  <c r="X136" i="4"/>
  <c r="W136" i="4"/>
  <c r="X135" i="4"/>
  <c r="W135" i="4"/>
  <c r="X134" i="4"/>
  <c r="W134" i="4"/>
  <c r="X174" i="4"/>
  <c r="W174" i="4"/>
  <c r="X173" i="4"/>
  <c r="W173" i="4"/>
  <c r="X172" i="4"/>
  <c r="W172" i="4"/>
  <c r="X171" i="4"/>
  <c r="W171" i="4"/>
  <c r="X170" i="4"/>
  <c r="W170" i="4"/>
  <c r="X169" i="4"/>
  <c r="W169" i="4"/>
  <c r="X168" i="4"/>
  <c r="W168" i="4"/>
  <c r="X167" i="4"/>
  <c r="W167" i="4"/>
  <c r="X166" i="4"/>
  <c r="W166" i="4"/>
  <c r="X165" i="4"/>
  <c r="W165" i="4"/>
  <c r="X164" i="4"/>
  <c r="W164" i="4"/>
  <c r="X178" i="4"/>
  <c r="W178" i="4"/>
  <c r="X177" i="4"/>
  <c r="W177" i="4"/>
  <c r="X176" i="4"/>
  <c r="W176" i="4"/>
  <c r="X183" i="4"/>
  <c r="W183" i="4"/>
  <c r="X182" i="4"/>
  <c r="W182" i="4"/>
  <c r="X181" i="4"/>
  <c r="W181" i="4"/>
  <c r="X180" i="4"/>
  <c r="W180" i="4"/>
  <c r="X185" i="4"/>
  <c r="W185" i="4"/>
  <c r="X187" i="4"/>
  <c r="W187" i="4"/>
  <c r="X189" i="4"/>
  <c r="W189" i="4"/>
  <c r="X198" i="4"/>
  <c r="W198" i="4"/>
  <c r="X197" i="4"/>
  <c r="W197" i="4"/>
  <c r="X196" i="4"/>
  <c r="W196" i="4"/>
  <c r="X195" i="4"/>
  <c r="W195" i="4"/>
  <c r="X194" i="4"/>
  <c r="W194" i="4"/>
  <c r="X193" i="4"/>
  <c r="W193" i="4"/>
  <c r="X192" i="4"/>
  <c r="W192" i="4"/>
  <c r="X191" i="4"/>
  <c r="W191" i="4"/>
  <c r="X204" i="4"/>
  <c r="W204" i="4"/>
  <c r="X203" i="4"/>
  <c r="W203" i="4"/>
  <c r="X202" i="4"/>
  <c r="W202" i="4"/>
  <c r="X201" i="4"/>
  <c r="W201" i="4"/>
  <c r="X200" i="4"/>
  <c r="W200" i="4"/>
  <c r="X214" i="4"/>
  <c r="W214" i="4"/>
  <c r="X226" i="4"/>
  <c r="W226" i="4"/>
  <c r="X229" i="4"/>
  <c r="W229" i="4"/>
  <c r="X228" i="4"/>
  <c r="W228" i="4"/>
  <c r="X227" i="4"/>
  <c r="W227" i="4"/>
  <c r="X233" i="4"/>
  <c r="W233" i="4"/>
  <c r="X232" i="4"/>
  <c r="W232" i="4"/>
  <c r="X244" i="4"/>
  <c r="W244" i="4"/>
  <c r="X243" i="4"/>
  <c r="W243" i="4"/>
  <c r="X242" i="4"/>
  <c r="W242" i="4"/>
  <c r="X247" i="4"/>
  <c r="W247" i="4"/>
  <c r="X255" i="4"/>
  <c r="W255" i="4"/>
  <c r="X254" i="4"/>
  <c r="W254" i="4"/>
  <c r="X253" i="4"/>
  <c r="W253" i="4"/>
  <c r="X252" i="4"/>
  <c r="W252" i="4"/>
  <c r="X266" i="4"/>
  <c r="W266" i="4"/>
  <c r="X265" i="4"/>
  <c r="W265" i="4"/>
  <c r="X264" i="4"/>
  <c r="W264" i="4"/>
  <c r="X263" i="4"/>
  <c r="W263" i="4"/>
  <c r="X262" i="4"/>
  <c r="W262" i="4"/>
  <c r="X261" i="4"/>
  <c r="W261" i="4"/>
  <c r="X260" i="4"/>
  <c r="W260" i="4"/>
  <c r="X259" i="4"/>
  <c r="W259" i="4"/>
  <c r="X277" i="4"/>
  <c r="W277" i="4"/>
  <c r="X276" i="4"/>
  <c r="W276" i="4"/>
  <c r="X275" i="4"/>
  <c r="W275" i="4"/>
  <c r="X274" i="4"/>
  <c r="W274" i="4"/>
  <c r="X284" i="4"/>
  <c r="W284" i="4"/>
  <c r="X283" i="4"/>
  <c r="W283" i="4"/>
  <c r="X282" i="4"/>
  <c r="W282" i="4"/>
  <c r="X281" i="4"/>
  <c r="W281" i="4"/>
  <c r="X280" i="4"/>
  <c r="W280" i="4"/>
  <c r="X286" i="4"/>
  <c r="W286" i="4"/>
  <c r="X288" i="4"/>
  <c r="W288" i="4"/>
  <c r="X291" i="4"/>
  <c r="W291" i="4"/>
  <c r="X293" i="4"/>
  <c r="W293" i="4"/>
  <c r="X295" i="4"/>
  <c r="W295" i="4"/>
  <c r="X297" i="4"/>
  <c r="W297" i="4"/>
  <c r="X300" i="4"/>
  <c r="W300" i="4"/>
  <c r="X303" i="4"/>
  <c r="W303" i="4"/>
  <c r="X307" i="4"/>
  <c r="W307" i="4"/>
  <c r="X311" i="4"/>
  <c r="W311" i="4"/>
  <c r="X310" i="4"/>
  <c r="W310" i="4"/>
  <c r="X309" i="4"/>
  <c r="W309" i="4"/>
  <c r="X318" i="4"/>
  <c r="W318" i="4"/>
  <c r="X317" i="4"/>
  <c r="W317" i="4"/>
  <c r="X316" i="4"/>
  <c r="W316" i="4"/>
  <c r="X329" i="4"/>
  <c r="W329" i="4"/>
  <c r="X328" i="4"/>
  <c r="W328" i="4"/>
  <c r="X327" i="4"/>
  <c r="W327" i="4"/>
  <c r="X326" i="4"/>
  <c r="W326" i="4"/>
  <c r="X325" i="4"/>
  <c r="W325" i="4"/>
  <c r="X324" i="4"/>
  <c r="W324" i="4"/>
  <c r="X323" i="4"/>
  <c r="W323" i="4"/>
  <c r="X322" i="4"/>
  <c r="W322" i="4"/>
  <c r="X321" i="4"/>
  <c r="W321" i="4"/>
  <c r="X320" i="4"/>
  <c r="W320" i="4"/>
  <c r="X336" i="4"/>
  <c r="W336" i="4"/>
  <c r="X339" i="4"/>
  <c r="W339" i="4"/>
  <c r="X340" i="4"/>
  <c r="W340" i="4"/>
  <c r="X342" i="4"/>
  <c r="W342" i="4"/>
  <c r="X345" i="4"/>
  <c r="W345" i="4"/>
  <c r="X344" i="4"/>
  <c r="W344" i="4"/>
  <c r="X349" i="4"/>
  <c r="W349" i="4"/>
  <c r="X354" i="4"/>
  <c r="W354" i="4"/>
  <c r="X353" i="4"/>
  <c r="W353" i="4"/>
  <c r="X352" i="4"/>
  <c r="W352" i="4"/>
  <c r="X351" i="4"/>
  <c r="W351" i="4"/>
  <c r="X360" i="4"/>
  <c r="W360" i="4"/>
  <c r="X359" i="4"/>
  <c r="W359" i="4"/>
  <c r="X358" i="4"/>
  <c r="W358" i="4"/>
  <c r="X368" i="4"/>
  <c r="X367" i="4"/>
  <c r="X371" i="4"/>
  <c r="X370" i="4"/>
  <c r="X373" i="4"/>
  <c r="X378" i="4"/>
  <c r="X379" i="4"/>
  <c r="X386" i="4"/>
  <c r="X9" i="4"/>
  <c r="X7" i="4"/>
  <c r="BT110" i="7"/>
  <c r="BT94" i="7"/>
  <c r="BT93" i="7"/>
  <c r="BT60" i="7"/>
  <c r="BT59" i="7"/>
  <c r="BT54" i="7"/>
  <c r="BT53" i="7"/>
  <c r="BT50" i="7"/>
  <c r="BT49" i="7"/>
  <c r="BT44" i="7"/>
  <c r="BT43" i="7"/>
  <c r="BT30" i="7"/>
  <c r="BT24" i="7"/>
  <c r="BT17" i="7"/>
  <c r="BT16" i="7"/>
  <c r="BT15" i="7"/>
  <c r="BT14" i="7"/>
  <c r="BT13" i="7"/>
  <c r="BT9" i="7"/>
  <c r="BF373" i="7"/>
  <c r="BG373" i="7" s="1"/>
  <c r="BF277" i="7"/>
  <c r="BG277" i="7" s="1"/>
  <c r="BF276" i="7"/>
  <c r="BG276" i="7" s="1"/>
  <c r="BF275" i="7"/>
  <c r="BG275" i="7" s="1"/>
  <c r="BF274" i="7"/>
  <c r="BG274" i="7" s="1"/>
  <c r="BF189" i="7"/>
  <c r="BG189" i="7" s="1"/>
  <c r="BF187" i="7"/>
  <c r="BG187" i="7" s="1"/>
  <c r="BF185" i="7"/>
  <c r="BG185" i="7" s="1"/>
  <c r="BF183" i="7"/>
  <c r="BG183" i="7" s="1"/>
  <c r="BF182" i="7"/>
  <c r="BG182" i="7" s="1"/>
  <c r="BF181" i="7"/>
  <c r="BG181" i="7" s="1"/>
  <c r="BF180" i="7"/>
  <c r="BG180" i="7" s="1"/>
  <c r="BF178" i="7"/>
  <c r="BG178" i="7" s="1"/>
  <c r="BF177" i="7"/>
  <c r="BG177" i="7" s="1"/>
  <c r="BF176" i="7"/>
  <c r="BG176" i="7" s="1"/>
  <c r="BF173" i="7"/>
  <c r="BG173" i="7" s="1"/>
  <c r="BF172" i="7"/>
  <c r="BG172" i="7" s="1"/>
  <c r="BF110" i="7"/>
  <c r="BG110" i="7" s="1"/>
  <c r="BF94" i="7"/>
  <c r="BG94" i="7" s="1"/>
  <c r="BF93" i="7"/>
  <c r="BG93" i="7" s="1"/>
  <c r="BF60" i="7"/>
  <c r="BG60" i="7" s="1"/>
  <c r="BF59" i="7"/>
  <c r="BG59" i="7" s="1"/>
  <c r="BF54" i="7"/>
  <c r="BG54" i="7" s="1"/>
  <c r="BF53" i="7"/>
  <c r="BG53" i="7" s="1"/>
  <c r="BF50" i="7"/>
  <c r="BG50" i="7" s="1"/>
  <c r="BF49" i="7"/>
  <c r="BG49" i="7" s="1"/>
  <c r="BF44" i="7"/>
  <c r="BG44" i="7" s="1"/>
  <c r="BF43" i="7"/>
  <c r="BG43" i="7" s="1"/>
  <c r="BF30" i="7"/>
  <c r="BG30" i="7" s="1"/>
  <c r="BF24" i="7"/>
  <c r="BG24" i="7" s="1"/>
  <c r="BF17" i="7"/>
  <c r="BG17" i="7" s="1"/>
  <c r="BF16" i="7"/>
  <c r="BG16" i="7" s="1"/>
  <c r="BF15" i="7"/>
  <c r="BG15" i="7" s="1"/>
  <c r="BF14" i="7"/>
  <c r="BG14" i="7" s="1"/>
  <c r="BF13" i="7"/>
  <c r="BG13" i="7" s="1"/>
  <c r="BF9" i="7"/>
  <c r="BG9" i="7" s="1"/>
  <c r="AR373" i="7"/>
  <c r="AR110" i="7"/>
  <c r="AR94" i="7"/>
  <c r="AR93" i="7"/>
  <c r="AR60" i="7"/>
  <c r="AR59" i="7"/>
  <c r="AR54" i="7"/>
  <c r="AR53" i="7"/>
  <c r="AR50" i="7"/>
  <c r="AR49" i="7"/>
  <c r="AR44" i="7"/>
  <c r="AR43" i="7"/>
  <c r="AR30" i="7"/>
  <c r="AR24" i="7"/>
  <c r="AR17" i="7"/>
  <c r="AR16" i="7"/>
  <c r="AR15" i="7"/>
  <c r="AR14" i="7"/>
  <c r="AR13" i="7"/>
  <c r="AR9" i="7"/>
  <c r="Q277" i="7"/>
  <c r="Q276" i="7"/>
  <c r="Q275" i="7"/>
  <c r="Q274" i="7"/>
  <c r="Q329" i="7"/>
  <c r="Q328" i="7"/>
  <c r="Q327" i="7"/>
  <c r="Q326" i="7"/>
  <c r="Q325" i="7"/>
  <c r="Q324" i="7"/>
  <c r="Q323" i="7"/>
  <c r="Q322" i="7"/>
  <c r="Q321" i="7"/>
  <c r="Q320" i="7"/>
  <c r="Q318" i="7"/>
  <c r="Q317" i="7"/>
  <c r="Q316" i="7"/>
  <c r="Q311" i="7"/>
  <c r="Q310" i="7"/>
  <c r="Q309" i="7"/>
  <c r="Q307" i="7"/>
  <c r="Q303" i="7"/>
  <c r="AD373" i="7"/>
  <c r="AE373" i="7" s="1"/>
  <c r="AC373" i="7"/>
  <c r="AD349" i="7"/>
  <c r="AE349" i="7" s="1"/>
  <c r="AC349" i="7"/>
  <c r="AC345" i="7"/>
  <c r="AC344" i="7"/>
  <c r="AC342" i="7"/>
  <c r="AC340" i="7"/>
  <c r="AC339" i="7"/>
  <c r="AC329" i="7"/>
  <c r="AC328" i="7"/>
  <c r="AC327" i="7"/>
  <c r="AC326" i="7"/>
  <c r="AC325" i="7"/>
  <c r="AC324" i="7"/>
  <c r="AC323" i="7"/>
  <c r="AC322" i="7"/>
  <c r="AC321" i="7"/>
  <c r="AC320" i="7"/>
  <c r="AC303" i="7"/>
  <c r="AD280" i="7"/>
  <c r="AE280" i="7" s="1"/>
  <c r="AC280" i="7"/>
  <c r="AD277" i="7"/>
  <c r="AE277" i="7" s="1"/>
  <c r="AC277" i="7"/>
  <c r="AD276" i="7"/>
  <c r="AE276" i="7" s="1"/>
  <c r="AC276" i="7"/>
  <c r="AD275" i="7"/>
  <c r="AE275" i="7" s="1"/>
  <c r="AC275" i="7"/>
  <c r="AD274" i="7"/>
  <c r="AE274" i="7" s="1"/>
  <c r="AC274" i="7"/>
  <c r="AK303" i="6"/>
  <c r="AP303" i="6"/>
  <c r="AW303" i="6"/>
  <c r="BB303" i="6"/>
  <c r="BI303" i="6"/>
  <c r="BN303" i="6"/>
  <c r="BU303" i="6"/>
  <c r="BZ303" i="6"/>
  <c r="CE303" i="6"/>
  <c r="CF303" i="6"/>
  <c r="CG303" i="6" s="1"/>
  <c r="CL303" i="6"/>
  <c r="CS303" i="6"/>
  <c r="CT303" i="6" s="1"/>
  <c r="CX303" i="6" s="1"/>
  <c r="DE303" i="6"/>
  <c r="DJ303" i="6"/>
  <c r="DQ303" i="6"/>
  <c r="DV303" i="6"/>
  <c r="EA303" i="6"/>
  <c r="EC303" i="6"/>
  <c r="ED303" i="6" s="1"/>
  <c r="EH303" i="6" s="1"/>
  <c r="EO303" i="6"/>
  <c r="ET303" i="6"/>
  <c r="FA303" i="6"/>
  <c r="FF303" i="6"/>
  <c r="FM303" i="6"/>
  <c r="FR303" i="6"/>
  <c r="FY303" i="6"/>
  <c r="GD303" i="6"/>
  <c r="GK303" i="6"/>
  <c r="GP303" i="6"/>
  <c r="GW303" i="6"/>
  <c r="HB303" i="6"/>
  <c r="HI303" i="6"/>
  <c r="HN303" i="6"/>
  <c r="I226" i="6"/>
  <c r="BX339" i="7"/>
  <c r="AZ303" i="3"/>
  <c r="BA243" i="3"/>
  <c r="AZ243" i="3"/>
  <c r="BA242" i="3"/>
  <c r="AZ242" i="3"/>
  <c r="AZ108" i="3"/>
  <c r="HF373" i="4"/>
  <c r="HV373" i="4"/>
  <c r="IL373" i="4"/>
  <c r="JB373" i="4"/>
  <c r="JR373" i="4"/>
  <c r="GP373" i="4"/>
  <c r="FZ373" i="4"/>
  <c r="FJ373" i="4"/>
  <c r="ET373" i="4"/>
  <c r="ED373" i="4"/>
  <c r="DN373" i="4"/>
  <c r="CX125" i="4"/>
  <c r="CX373" i="4"/>
  <c r="CH373" i="4"/>
  <c r="CH329" i="4"/>
  <c r="CH328" i="4"/>
  <c r="CH327" i="4"/>
  <c r="CH326" i="4"/>
  <c r="CH325" i="4"/>
  <c r="CH324" i="4"/>
  <c r="CH323" i="4"/>
  <c r="CH322" i="4"/>
  <c r="CH321" i="4"/>
  <c r="CH320" i="4"/>
  <c r="CH311" i="4"/>
  <c r="CH310" i="4"/>
  <c r="CH309" i="4"/>
  <c r="CH307" i="4"/>
  <c r="CH303" i="4"/>
  <c r="CH233" i="4"/>
  <c r="BR373" i="4"/>
  <c r="BR351" i="4"/>
  <c r="BR329" i="4"/>
  <c r="BR328" i="4"/>
  <c r="BR327" i="4"/>
  <c r="BR326" i="4"/>
  <c r="BR325" i="4"/>
  <c r="BR324" i="4"/>
  <c r="BR323" i="4"/>
  <c r="BR322" i="4"/>
  <c r="BR321" i="4"/>
  <c r="BR320" i="4"/>
  <c r="BR311" i="4"/>
  <c r="BR310" i="4"/>
  <c r="BR309" i="4"/>
  <c r="BR307" i="4"/>
  <c r="BR303" i="4"/>
  <c r="BB373" i="4"/>
  <c r="BB351" i="4"/>
  <c r="BB329" i="4"/>
  <c r="BB328" i="4"/>
  <c r="BB327" i="4"/>
  <c r="BB326" i="4"/>
  <c r="BB325" i="4"/>
  <c r="BB324" i="4"/>
  <c r="BB323" i="4"/>
  <c r="BB322" i="4"/>
  <c r="BB321" i="4"/>
  <c r="BB320" i="4"/>
  <c r="BB311" i="4"/>
  <c r="BB310" i="4"/>
  <c r="BB309" i="4"/>
  <c r="BB307" i="4"/>
  <c r="BB303" i="4"/>
  <c r="BB233" i="4"/>
  <c r="BB117" i="4"/>
  <c r="BB116" i="4"/>
  <c r="BB115" i="4"/>
  <c r="BB114" i="4"/>
  <c r="BB113" i="4"/>
  <c r="BB94" i="4"/>
  <c r="BB93" i="4"/>
  <c r="BB60" i="4"/>
  <c r="BB59" i="4"/>
  <c r="BB54" i="4"/>
  <c r="BB53" i="4"/>
  <c r="BB50" i="4"/>
  <c r="BB49" i="4"/>
  <c r="BB44" i="4"/>
  <c r="BB43" i="4"/>
  <c r="BB30" i="4"/>
  <c r="BB24" i="4"/>
  <c r="BB17" i="4"/>
  <c r="BB16" i="4"/>
  <c r="BB15" i="4"/>
  <c r="BB14" i="4"/>
  <c r="BB13" i="4"/>
  <c r="BB9" i="4"/>
  <c r="BB7" i="4"/>
  <c r="AL164" i="4"/>
  <c r="AL329" i="4"/>
  <c r="AL328" i="4"/>
  <c r="AL327" i="4"/>
  <c r="AL326" i="4"/>
  <c r="AL325" i="4"/>
  <c r="AL324" i="4"/>
  <c r="AL323" i="4"/>
  <c r="AL322" i="4"/>
  <c r="AL321" i="4"/>
  <c r="AL320" i="4"/>
  <c r="AL311" i="4"/>
  <c r="AL310" i="4"/>
  <c r="AL309" i="4"/>
  <c r="AL307" i="4"/>
  <c r="AL261" i="4"/>
  <c r="AL260" i="4"/>
  <c r="AL259" i="4"/>
  <c r="DJ125" i="6"/>
  <c r="I120" i="6"/>
  <c r="I119" i="6"/>
  <c r="I118" i="6"/>
  <c r="I112" i="6"/>
  <c r="I107" i="6"/>
  <c r="I127" i="6"/>
  <c r="I132" i="6"/>
  <c r="I136" i="6"/>
  <c r="I135" i="6"/>
  <c r="I134" i="6"/>
  <c r="I171" i="6"/>
  <c r="I170" i="6"/>
  <c r="I169" i="6"/>
  <c r="I168" i="6"/>
  <c r="I167" i="6"/>
  <c r="I166" i="6"/>
  <c r="I165" i="6"/>
  <c r="I198" i="6"/>
  <c r="I197" i="6"/>
  <c r="I196" i="6"/>
  <c r="I195" i="6"/>
  <c r="I194" i="6"/>
  <c r="I193" i="6"/>
  <c r="I192" i="6"/>
  <c r="I191" i="6"/>
  <c r="I229" i="6"/>
  <c r="I228" i="6"/>
  <c r="I227" i="6"/>
  <c r="I234" i="6"/>
  <c r="I232" i="6"/>
  <c r="I255" i="6"/>
  <c r="I254" i="6"/>
  <c r="I253" i="6"/>
  <c r="I252" i="6"/>
  <c r="I251" i="6"/>
  <c r="I250" i="6"/>
  <c r="I249" i="6"/>
  <c r="I248" i="6"/>
  <c r="I247" i="6"/>
  <c r="I246" i="6"/>
  <c r="I245" i="6"/>
  <c r="I244" i="6"/>
  <c r="I266" i="6"/>
  <c r="I265" i="6"/>
  <c r="I264" i="6"/>
  <c r="I263" i="6"/>
  <c r="I262" i="6"/>
  <c r="I261" i="6"/>
  <c r="I260" i="6"/>
  <c r="I259" i="6"/>
  <c r="I284" i="6"/>
  <c r="I283" i="6"/>
  <c r="I282" i="6"/>
  <c r="I281" i="6"/>
  <c r="I286" i="6"/>
  <c r="I288" i="6"/>
  <c r="I291" i="6"/>
  <c r="I293" i="6"/>
  <c r="I295" i="6"/>
  <c r="I297" i="6"/>
  <c r="I300" i="6"/>
  <c r="I336" i="6"/>
  <c r="I339" i="6"/>
  <c r="I340" i="6"/>
  <c r="I342" i="6"/>
  <c r="I354" i="6"/>
  <c r="I353" i="6"/>
  <c r="I352" i="6"/>
  <c r="I360" i="6"/>
  <c r="I359" i="6"/>
  <c r="I358" i="6"/>
  <c r="I367" i="6"/>
  <c r="I371" i="6"/>
  <c r="I370" i="6"/>
  <c r="I378" i="6"/>
  <c r="I379" i="6"/>
  <c r="I386" i="6"/>
  <c r="I368" i="6"/>
  <c r="BZ125" i="6"/>
  <c r="AD369" i="6"/>
  <c r="AD366" i="6"/>
  <c r="AD365" i="6"/>
  <c r="AD364" i="6"/>
  <c r="AD363" i="6"/>
  <c r="AD362" i="6"/>
  <c r="AD361" i="6"/>
  <c r="AD357" i="6"/>
  <c r="AD356" i="6"/>
  <c r="AD355" i="6"/>
  <c r="AD351" i="6"/>
  <c r="AD350" i="6"/>
  <c r="AD349" i="6"/>
  <c r="AD348" i="6"/>
  <c r="AD347" i="6"/>
  <c r="AD346" i="6"/>
  <c r="AD345" i="6"/>
  <c r="AD344" i="6"/>
  <c r="AD343" i="6"/>
  <c r="AD341" i="6"/>
  <c r="AD338" i="6"/>
  <c r="AD337" i="6"/>
  <c r="AD335" i="6"/>
  <c r="AD334" i="6"/>
  <c r="AD333" i="6"/>
  <c r="AD332" i="6"/>
  <c r="AD331" i="6"/>
  <c r="AD330" i="6"/>
  <c r="AD329" i="6"/>
  <c r="AD328" i="6"/>
  <c r="AD327" i="6"/>
  <c r="AD326" i="6"/>
  <c r="AD325" i="6"/>
  <c r="AD324" i="6"/>
  <c r="AD323" i="6"/>
  <c r="AD322" i="6"/>
  <c r="AD321" i="6"/>
  <c r="AD320" i="6"/>
  <c r="AD319" i="6"/>
  <c r="AD318" i="6"/>
  <c r="AD317" i="6"/>
  <c r="AD316" i="6"/>
  <c r="AD315" i="6"/>
  <c r="AD314" i="6"/>
  <c r="AD313" i="6"/>
  <c r="AD312" i="6"/>
  <c r="AD311" i="6"/>
  <c r="AD310" i="6"/>
  <c r="AD309" i="6"/>
  <c r="AD308" i="6"/>
  <c r="AD307" i="6"/>
  <c r="AD306" i="6"/>
  <c r="AD305" i="6"/>
  <c r="AD304" i="6"/>
  <c r="AD303" i="6"/>
  <c r="AD302" i="6"/>
  <c r="AD301" i="6"/>
  <c r="AD299" i="6"/>
  <c r="AD298" i="6"/>
  <c r="AD296" i="6"/>
  <c r="AD294" i="6"/>
  <c r="AD292" i="6"/>
  <c r="AD290" i="6"/>
  <c r="AD289" i="6"/>
  <c r="AD287" i="6"/>
  <c r="AD285" i="6"/>
  <c r="AD280" i="6"/>
  <c r="I280" i="6" s="1"/>
  <c r="AD279" i="6"/>
  <c r="AD278" i="6"/>
  <c r="AD277" i="6"/>
  <c r="AD276" i="6"/>
  <c r="AD275" i="6"/>
  <c r="AD274" i="6"/>
  <c r="AD273" i="6"/>
  <c r="AD272" i="6"/>
  <c r="AD271" i="6"/>
  <c r="AD270" i="6"/>
  <c r="AD269" i="6"/>
  <c r="AD268" i="6"/>
  <c r="AD267" i="6"/>
  <c r="AD258" i="6"/>
  <c r="AD257" i="6"/>
  <c r="AD256" i="6"/>
  <c r="AD243" i="6"/>
  <c r="AD242" i="6"/>
  <c r="AD241" i="6"/>
  <c r="AD239" i="6"/>
  <c r="AD238" i="6"/>
  <c r="AD237" i="6"/>
  <c r="AD236" i="6"/>
  <c r="AD235" i="6"/>
  <c r="AD233" i="6"/>
  <c r="AD231" i="6"/>
  <c r="AD230" i="6"/>
  <c r="AD225" i="6"/>
  <c r="AD224" i="6"/>
  <c r="AD223" i="6"/>
  <c r="AD222" i="6"/>
  <c r="AD221" i="6"/>
  <c r="AD220" i="6"/>
  <c r="AD219" i="6"/>
  <c r="AD218" i="6"/>
  <c r="AD217" i="6"/>
  <c r="AD216" i="6"/>
  <c r="AD215" i="6"/>
  <c r="AD214" i="6"/>
  <c r="AD213" i="6"/>
  <c r="AD212" i="6"/>
  <c r="AD211" i="6"/>
  <c r="AD210" i="6"/>
  <c r="AD209" i="6"/>
  <c r="AD208" i="6"/>
  <c r="AD207" i="6"/>
  <c r="AD206" i="6"/>
  <c r="AD205" i="6"/>
  <c r="AD204" i="6"/>
  <c r="AD203" i="6"/>
  <c r="AD202" i="6"/>
  <c r="AD201" i="6"/>
  <c r="AD200" i="6"/>
  <c r="AD199" i="6"/>
  <c r="AD190" i="6"/>
  <c r="AD189" i="6"/>
  <c r="AD188" i="6"/>
  <c r="AD187" i="6"/>
  <c r="AD186" i="6"/>
  <c r="AD185" i="6"/>
  <c r="AD184" i="6"/>
  <c r="AD183" i="6"/>
  <c r="AD182" i="6"/>
  <c r="AD181" i="6"/>
  <c r="AD180" i="6"/>
  <c r="AD179" i="6"/>
  <c r="AD178" i="6"/>
  <c r="AD177" i="6"/>
  <c r="AD176" i="6"/>
  <c r="AD175" i="6"/>
  <c r="AD174" i="6"/>
  <c r="AD173" i="6"/>
  <c r="AD172" i="6"/>
  <c r="AD164" i="6"/>
  <c r="I164" i="6" s="1"/>
  <c r="AD163" i="6"/>
  <c r="AD162" i="6"/>
  <c r="AD161" i="6"/>
  <c r="AD160" i="6"/>
  <c r="AD159" i="6"/>
  <c r="AD158" i="6"/>
  <c r="AD157" i="6"/>
  <c r="AD156" i="6"/>
  <c r="AD155" i="6"/>
  <c r="AD154" i="6"/>
  <c r="AD153" i="6"/>
  <c r="AD152" i="6"/>
  <c r="AD151" i="6"/>
  <c r="AD150" i="6"/>
  <c r="AD149" i="6"/>
  <c r="AD148" i="6"/>
  <c r="AD147" i="6"/>
  <c r="AD146" i="6"/>
  <c r="AD145" i="6"/>
  <c r="AD144" i="6"/>
  <c r="AD143" i="6"/>
  <c r="AD142" i="6"/>
  <c r="AD141" i="6"/>
  <c r="AD140" i="6"/>
  <c r="AD139" i="6"/>
  <c r="AD138" i="6"/>
  <c r="AD137" i="6"/>
  <c r="AD131" i="6"/>
  <c r="AD130" i="6"/>
  <c r="AD129" i="6"/>
  <c r="AD128" i="6"/>
  <c r="AD126" i="6"/>
  <c r="AD125" i="6"/>
  <c r="AD124" i="6"/>
  <c r="AD123" i="6"/>
  <c r="AD122" i="6"/>
  <c r="AD121" i="6"/>
  <c r="AD117" i="6"/>
  <c r="AD116" i="6"/>
  <c r="AD115" i="6"/>
  <c r="AD114" i="6"/>
  <c r="AD113" i="6"/>
  <c r="AD111" i="6"/>
  <c r="AD110" i="6"/>
  <c r="AD109" i="6"/>
  <c r="AD108" i="6"/>
  <c r="AD106" i="6"/>
  <c r="AD105" i="6"/>
  <c r="AD104" i="6"/>
  <c r="AD103" i="6"/>
  <c r="AD102" i="6"/>
  <c r="AD101" i="6"/>
  <c r="AD100" i="6"/>
  <c r="AD99" i="6"/>
  <c r="AD98" i="6"/>
  <c r="AD97" i="6"/>
  <c r="AD96" i="6"/>
  <c r="AD95" i="6"/>
  <c r="AD94" i="6"/>
  <c r="AD93" i="6"/>
  <c r="AD92" i="6"/>
  <c r="AD91" i="6"/>
  <c r="AD90" i="6"/>
  <c r="AD89" i="6"/>
  <c r="AD88" i="6"/>
  <c r="AD87" i="6"/>
  <c r="AD86" i="6"/>
  <c r="AD85" i="6"/>
  <c r="AD84" i="6"/>
  <c r="AD83" i="6"/>
  <c r="AD82" i="6"/>
  <c r="AD81" i="6"/>
  <c r="AD80" i="6"/>
  <c r="AD79" i="6"/>
  <c r="AD78" i="6"/>
  <c r="AD77" i="6"/>
  <c r="AD76" i="6"/>
  <c r="AD75" i="6"/>
  <c r="AD74" i="6"/>
  <c r="AD73" i="6"/>
  <c r="AD72" i="6"/>
  <c r="AD71" i="6"/>
  <c r="AD70" i="6"/>
  <c r="AD69" i="6"/>
  <c r="AD68" i="6"/>
  <c r="AD67" i="6"/>
  <c r="AD66" i="6"/>
  <c r="AD65" i="6"/>
  <c r="AD64" i="6"/>
  <c r="AD63" i="6"/>
  <c r="AD62" i="6"/>
  <c r="AD61" i="6"/>
  <c r="AD60" i="6"/>
  <c r="AD59" i="6"/>
  <c r="AD58" i="6"/>
  <c r="AD57" i="6"/>
  <c r="AD56" i="6"/>
  <c r="AD55" i="6"/>
  <c r="AD54" i="6"/>
  <c r="AD53" i="6"/>
  <c r="AD52" i="6"/>
  <c r="AD51" i="6"/>
  <c r="AD50" i="6"/>
  <c r="AD49" i="6"/>
  <c r="AD48" i="6"/>
  <c r="AD47" i="6"/>
  <c r="AD46" i="6"/>
  <c r="AD45" i="6"/>
  <c r="AD44" i="6"/>
  <c r="AD43" i="6"/>
  <c r="AD42" i="6"/>
  <c r="AD41" i="6"/>
  <c r="AD40" i="6"/>
  <c r="AD39" i="6"/>
  <c r="AD38" i="6"/>
  <c r="AD37" i="6"/>
  <c r="AD36" i="6"/>
  <c r="AD35" i="6"/>
  <c r="AD34" i="6"/>
  <c r="AD33" i="6"/>
  <c r="AD32" i="6"/>
  <c r="AD31" i="6"/>
  <c r="AD30" i="6"/>
  <c r="AD29" i="6"/>
  <c r="AD28" i="6"/>
  <c r="AD27" i="6"/>
  <c r="AD26" i="6"/>
  <c r="AD25" i="6"/>
  <c r="AD24" i="6"/>
  <c r="AD23" i="6"/>
  <c r="AD22" i="6"/>
  <c r="AD21" i="6"/>
  <c r="AD20" i="6"/>
  <c r="AD19" i="6"/>
  <c r="AD18" i="6"/>
  <c r="AD17" i="6"/>
  <c r="AD16" i="6"/>
  <c r="AD15" i="6"/>
  <c r="AD14" i="6"/>
  <c r="AD13" i="6"/>
  <c r="AD12" i="6"/>
  <c r="AD11" i="6"/>
  <c r="AD10" i="6"/>
  <c r="AD9" i="6"/>
  <c r="AD8" i="6"/>
  <c r="AD7" i="6"/>
  <c r="AD6" i="6"/>
  <c r="Q386" i="7"/>
  <c r="Q379" i="7"/>
  <c r="Q378" i="7"/>
  <c r="Q373" i="7"/>
  <c r="Q371" i="7"/>
  <c r="Q370" i="7"/>
  <c r="Q368" i="7"/>
  <c r="Q367" i="7"/>
  <c r="Q360" i="7"/>
  <c r="Q359" i="7"/>
  <c r="Q358" i="7"/>
  <c r="Q354" i="7"/>
  <c r="Q351" i="7"/>
  <c r="F351" i="7" s="1"/>
  <c r="Q349" i="7"/>
  <c r="Q345" i="7"/>
  <c r="Q344" i="7"/>
  <c r="Q342" i="7"/>
  <c r="Q340" i="7"/>
  <c r="Q339" i="7"/>
  <c r="Q336" i="7"/>
  <c r="Q300" i="7"/>
  <c r="Q297" i="7"/>
  <c r="Q295" i="7"/>
  <c r="Q293" i="7"/>
  <c r="Q291" i="7"/>
  <c r="Q288" i="7"/>
  <c r="Q286" i="7"/>
  <c r="Q284" i="7"/>
  <c r="Q283" i="7"/>
  <c r="Q282" i="7"/>
  <c r="Q281" i="7"/>
  <c r="Q280" i="7"/>
  <c r="Q266" i="7"/>
  <c r="Q265" i="7"/>
  <c r="Q264" i="7"/>
  <c r="Q263" i="7"/>
  <c r="Q262" i="7"/>
  <c r="Q261" i="7"/>
  <c r="Q260" i="7"/>
  <c r="Q259" i="7"/>
  <c r="Q252" i="7"/>
  <c r="Q251" i="7"/>
  <c r="Q250" i="7"/>
  <c r="Q249" i="7"/>
  <c r="Q248" i="7"/>
  <c r="Q247" i="7"/>
  <c r="Q246" i="7"/>
  <c r="Q245" i="7"/>
  <c r="Q244" i="7"/>
  <c r="Q243" i="7"/>
  <c r="Q242" i="7"/>
  <c r="Q240" i="7"/>
  <c r="Q234" i="7"/>
  <c r="Q233" i="7"/>
  <c r="Q232" i="7"/>
  <c r="Q229" i="7"/>
  <c r="Q228" i="7"/>
  <c r="Q227" i="7"/>
  <c r="Q226" i="7"/>
  <c r="Q214" i="7"/>
  <c r="Q204" i="7"/>
  <c r="Q203" i="7"/>
  <c r="Q202" i="7"/>
  <c r="Q201" i="7"/>
  <c r="Q200" i="7"/>
  <c r="Q198" i="7"/>
  <c r="Q197" i="7"/>
  <c r="Q196" i="7"/>
  <c r="Q195" i="7"/>
  <c r="Q194" i="7"/>
  <c r="Q193" i="7"/>
  <c r="Q192" i="7"/>
  <c r="Q191" i="7"/>
  <c r="Q189" i="7"/>
  <c r="Q187" i="7"/>
  <c r="Q185" i="7"/>
  <c r="Q183" i="7"/>
  <c r="Q182" i="7"/>
  <c r="Q181" i="7"/>
  <c r="Q180" i="7"/>
  <c r="Q178" i="7"/>
  <c r="Q177" i="7"/>
  <c r="Q176" i="7"/>
  <c r="Q174" i="7"/>
  <c r="Q173" i="7"/>
  <c r="Q172" i="7"/>
  <c r="Q171" i="7"/>
  <c r="Q170" i="7"/>
  <c r="Q169" i="7"/>
  <c r="Q168" i="7"/>
  <c r="Q167" i="7"/>
  <c r="Q166" i="7"/>
  <c r="Q165" i="7"/>
  <c r="Q164" i="7"/>
  <c r="Q136" i="7"/>
  <c r="Q135" i="7"/>
  <c r="Q134" i="7"/>
  <c r="Q132" i="7"/>
  <c r="Q129" i="7"/>
  <c r="Q127" i="7"/>
  <c r="Q125" i="7"/>
  <c r="Q124" i="7"/>
  <c r="Q123" i="7"/>
  <c r="Q122" i="7"/>
  <c r="Q121" i="7"/>
  <c r="Q120" i="7"/>
  <c r="Q119" i="7"/>
  <c r="Q118" i="7"/>
  <c r="Q117" i="7"/>
  <c r="Q116" i="7"/>
  <c r="Q115" i="7"/>
  <c r="Q114" i="7"/>
  <c r="Q113" i="7"/>
  <c r="Q112" i="7"/>
  <c r="Q111" i="7"/>
  <c r="Q110" i="7"/>
  <c r="Q109" i="7"/>
  <c r="Q108" i="7"/>
  <c r="Q107" i="7"/>
  <c r="Q50" i="7"/>
  <c r="Q49" i="7"/>
  <c r="P165" i="7"/>
  <c r="T243" i="6"/>
  <c r="T242" i="6"/>
  <c r="T171" i="6"/>
  <c r="T170" i="6"/>
  <c r="T169" i="6"/>
  <c r="T168" i="6"/>
  <c r="T167" i="6"/>
  <c r="S385" i="6"/>
  <c r="S384" i="6"/>
  <c r="S383" i="6"/>
  <c r="S382" i="6"/>
  <c r="S381" i="6"/>
  <c r="S380" i="6"/>
  <c r="S379" i="6"/>
  <c r="G379" i="6" s="1"/>
  <c r="S378" i="6"/>
  <c r="G378" i="6" s="1"/>
  <c r="S377" i="6"/>
  <c r="S376" i="6"/>
  <c r="S375" i="6"/>
  <c r="S374" i="6"/>
  <c r="S372" i="6"/>
  <c r="S371" i="6"/>
  <c r="G371" i="6" s="1"/>
  <c r="S370" i="6"/>
  <c r="G370" i="6" s="1"/>
  <c r="S369" i="6"/>
  <c r="S368" i="6"/>
  <c r="G368" i="6" s="1"/>
  <c r="S367" i="6"/>
  <c r="G367" i="6" s="1"/>
  <c r="S366" i="6"/>
  <c r="S365" i="6"/>
  <c r="S364" i="6"/>
  <c r="S363" i="6"/>
  <c r="S362" i="6"/>
  <c r="S361" i="6"/>
  <c r="S360" i="6"/>
  <c r="S359" i="6"/>
  <c r="G359" i="6" s="1"/>
  <c r="S358" i="6"/>
  <c r="G358" i="6" s="1"/>
  <c r="S357" i="6"/>
  <c r="S356" i="6"/>
  <c r="S355" i="6"/>
  <c r="S354" i="6"/>
  <c r="S353" i="6"/>
  <c r="S352" i="6"/>
  <c r="S350" i="6"/>
  <c r="S348" i="6"/>
  <c r="S347" i="6"/>
  <c r="S346" i="6"/>
  <c r="S343" i="6"/>
  <c r="S342" i="6"/>
  <c r="S341" i="6"/>
  <c r="S340" i="6"/>
  <c r="S339" i="6"/>
  <c r="G339" i="6" s="1"/>
  <c r="S338" i="6"/>
  <c r="S337" i="6"/>
  <c r="S336" i="6"/>
  <c r="G336" i="6" s="1"/>
  <c r="S335" i="6"/>
  <c r="S334" i="6"/>
  <c r="S333" i="6"/>
  <c r="S332" i="6"/>
  <c r="S331" i="6"/>
  <c r="S330" i="6"/>
  <c r="S319" i="6"/>
  <c r="S315" i="6"/>
  <c r="S314" i="6"/>
  <c r="S313" i="6"/>
  <c r="S312" i="6"/>
  <c r="S309" i="6"/>
  <c r="G309" i="6" s="1"/>
  <c r="S308" i="6"/>
  <c r="S306" i="6"/>
  <c r="S305" i="6"/>
  <c r="S304" i="6"/>
  <c r="S302" i="6"/>
  <c r="S301" i="6"/>
  <c r="S300" i="6"/>
  <c r="S299" i="6"/>
  <c r="S298" i="6"/>
  <c r="S297" i="6"/>
  <c r="G297" i="6" s="1"/>
  <c r="S296" i="6"/>
  <c r="S295" i="6"/>
  <c r="G295" i="6" s="1"/>
  <c r="S294" i="6"/>
  <c r="S293" i="6"/>
  <c r="S292" i="6"/>
  <c r="S291" i="6"/>
  <c r="G291" i="6" s="1"/>
  <c r="S290" i="6"/>
  <c r="S289" i="6"/>
  <c r="S288" i="6"/>
  <c r="G288" i="6" s="1"/>
  <c r="S287" i="6"/>
  <c r="S286" i="6"/>
  <c r="S285" i="6"/>
  <c r="S284" i="6"/>
  <c r="S283" i="6"/>
  <c r="G283" i="6" s="1"/>
  <c r="S282" i="6"/>
  <c r="G282" i="6" s="1"/>
  <c r="S281" i="6"/>
  <c r="G281" i="6" s="1"/>
  <c r="S280" i="6"/>
  <c r="G280" i="6" s="1"/>
  <c r="S279" i="6"/>
  <c r="S278" i="6"/>
  <c r="S273" i="6"/>
  <c r="S272" i="6"/>
  <c r="S271" i="6"/>
  <c r="S270" i="6"/>
  <c r="S269" i="6"/>
  <c r="S268" i="6"/>
  <c r="S267" i="6"/>
  <c r="S262" i="6"/>
  <c r="S261" i="6"/>
  <c r="S260" i="6"/>
  <c r="S259" i="6"/>
  <c r="G259" i="6" s="1"/>
  <c r="S258" i="6"/>
  <c r="S257" i="6"/>
  <c r="S256" i="6"/>
  <c r="S255" i="6"/>
  <c r="G255" i="6" s="1"/>
  <c r="S254" i="6"/>
  <c r="S253" i="6"/>
  <c r="G253" i="6" s="1"/>
  <c r="S252" i="6"/>
  <c r="S251" i="6"/>
  <c r="G251" i="6" s="1"/>
  <c r="S250" i="6"/>
  <c r="G250" i="6" s="1"/>
  <c r="S249" i="6"/>
  <c r="G249" i="6" s="1"/>
  <c r="S248" i="6"/>
  <c r="G248" i="6" s="1"/>
  <c r="S247" i="6"/>
  <c r="G247" i="6" s="1"/>
  <c r="S246" i="6"/>
  <c r="S245" i="6"/>
  <c r="G245" i="6" s="1"/>
  <c r="S244" i="6"/>
  <c r="S243" i="6"/>
  <c r="G243" i="6" s="1"/>
  <c r="S242" i="6"/>
  <c r="G242" i="6" s="1"/>
  <c r="S241" i="6"/>
  <c r="S239" i="6"/>
  <c r="S238" i="6"/>
  <c r="S237" i="6"/>
  <c r="S236" i="6"/>
  <c r="S235" i="6"/>
  <c r="S234" i="6"/>
  <c r="S233" i="6"/>
  <c r="G233" i="6" s="1"/>
  <c r="S232" i="6"/>
  <c r="G232" i="6" s="1"/>
  <c r="S231" i="6"/>
  <c r="S230" i="6"/>
  <c r="S229" i="6"/>
  <c r="S228" i="6"/>
  <c r="G228" i="6" s="1"/>
  <c r="S227" i="6"/>
  <c r="G227" i="6" s="1"/>
  <c r="S226" i="6"/>
  <c r="G226" i="6" s="1"/>
  <c r="S225" i="6"/>
  <c r="S224" i="6"/>
  <c r="S223" i="6"/>
  <c r="S222" i="6"/>
  <c r="S221" i="6"/>
  <c r="S220" i="6"/>
  <c r="S219" i="6"/>
  <c r="S218" i="6"/>
  <c r="S217" i="6"/>
  <c r="S216" i="6"/>
  <c r="S215" i="6"/>
  <c r="S214" i="6"/>
  <c r="G214" i="6" s="1"/>
  <c r="S213" i="6"/>
  <c r="S212" i="6"/>
  <c r="S211" i="6"/>
  <c r="S210" i="6"/>
  <c r="S209" i="6"/>
  <c r="S208" i="6"/>
  <c r="S207" i="6"/>
  <c r="S206" i="6"/>
  <c r="S205" i="6"/>
  <c r="S202" i="6"/>
  <c r="S201" i="6"/>
  <c r="G201" i="6" s="1"/>
  <c r="S200" i="6"/>
  <c r="S199" i="6"/>
  <c r="S198" i="6"/>
  <c r="S197" i="6"/>
  <c r="G197" i="6" s="1"/>
  <c r="S196" i="6"/>
  <c r="G196" i="6" s="1"/>
  <c r="S195" i="6"/>
  <c r="G195" i="6" s="1"/>
  <c r="S194" i="6"/>
  <c r="G194" i="6" s="1"/>
  <c r="S193" i="6"/>
  <c r="G193" i="6" s="1"/>
  <c r="S192" i="6"/>
  <c r="S191" i="6"/>
  <c r="G191" i="6" s="1"/>
  <c r="S190" i="6"/>
  <c r="S188" i="6"/>
  <c r="S186" i="6"/>
  <c r="S184" i="6"/>
  <c r="S181" i="6"/>
  <c r="G181" i="6" s="1"/>
  <c r="S180" i="6"/>
  <c r="S179" i="6"/>
  <c r="S178" i="6"/>
  <c r="G178" i="6" s="1"/>
  <c r="S177" i="6"/>
  <c r="G177" i="6" s="1"/>
  <c r="S176" i="6"/>
  <c r="G176" i="6" s="1"/>
  <c r="S175" i="6"/>
  <c r="S174" i="6"/>
  <c r="S173" i="6"/>
  <c r="G173" i="6" s="1"/>
  <c r="S172" i="6"/>
  <c r="G172" i="6" s="1"/>
  <c r="S171" i="6"/>
  <c r="G171" i="6" s="1"/>
  <c r="S170" i="6"/>
  <c r="G170" i="6" s="1"/>
  <c r="S169" i="6"/>
  <c r="G169" i="6" s="1"/>
  <c r="S168" i="6"/>
  <c r="G168" i="6" s="1"/>
  <c r="S167" i="6"/>
  <c r="G167" i="6" s="1"/>
  <c r="S166" i="6"/>
  <c r="S165" i="6"/>
  <c r="G165" i="6" s="1"/>
  <c r="S164" i="6"/>
  <c r="S163" i="6"/>
  <c r="S162" i="6"/>
  <c r="S161" i="6"/>
  <c r="S160" i="6"/>
  <c r="S159" i="6"/>
  <c r="S158" i="6"/>
  <c r="S157" i="6"/>
  <c r="S156" i="6"/>
  <c r="S155" i="6"/>
  <c r="S154" i="6"/>
  <c r="S153" i="6"/>
  <c r="S152" i="6"/>
  <c r="S151" i="6"/>
  <c r="S150" i="6"/>
  <c r="S149" i="6"/>
  <c r="S148" i="6"/>
  <c r="S147" i="6"/>
  <c r="S146" i="6"/>
  <c r="S145" i="6"/>
  <c r="S144" i="6"/>
  <c r="S143" i="6"/>
  <c r="S142" i="6"/>
  <c r="S141" i="6"/>
  <c r="S140" i="6"/>
  <c r="S139" i="6"/>
  <c r="S138" i="6"/>
  <c r="S137" i="6"/>
  <c r="S136" i="6"/>
  <c r="G136" i="6" s="1"/>
  <c r="S135" i="6"/>
  <c r="G135" i="6" s="1"/>
  <c r="S134" i="6"/>
  <c r="S133" i="6"/>
  <c r="S132" i="6"/>
  <c r="G132" i="6" s="1"/>
  <c r="S131" i="6"/>
  <c r="S130" i="6"/>
  <c r="S129" i="6"/>
  <c r="G129" i="6" s="1"/>
  <c r="S128" i="6"/>
  <c r="S127" i="6"/>
  <c r="S126" i="6"/>
  <c r="S125" i="6"/>
  <c r="S124" i="6"/>
  <c r="S123" i="6"/>
  <c r="G123" i="6" s="1"/>
  <c r="S122" i="6"/>
  <c r="S121" i="6"/>
  <c r="G121" i="6" s="1"/>
  <c r="S120" i="6"/>
  <c r="G120" i="6" s="1"/>
  <c r="S119" i="6"/>
  <c r="G119" i="6" s="1"/>
  <c r="S117" i="6"/>
  <c r="G117" i="6" s="1"/>
  <c r="S116" i="6"/>
  <c r="G116" i="6" s="1"/>
  <c r="S115" i="6"/>
  <c r="G115" i="6" s="1"/>
  <c r="S114" i="6"/>
  <c r="G114" i="6" s="1"/>
  <c r="S113" i="6"/>
  <c r="G113" i="6" s="1"/>
  <c r="S112" i="6"/>
  <c r="G112" i="6" s="1"/>
  <c r="S111" i="6"/>
  <c r="G111" i="6" s="1"/>
  <c r="S110" i="6"/>
  <c r="G110" i="6" s="1"/>
  <c r="S109" i="6"/>
  <c r="S108" i="6"/>
  <c r="G108" i="6" s="1"/>
  <c r="S107" i="6"/>
  <c r="G107" i="6" s="1"/>
  <c r="S106" i="6"/>
  <c r="S105" i="6"/>
  <c r="S104" i="6"/>
  <c r="S103" i="6"/>
  <c r="S102" i="6"/>
  <c r="S101" i="6"/>
  <c r="S100" i="6"/>
  <c r="S99" i="6"/>
  <c r="S98" i="6"/>
  <c r="S97" i="6"/>
  <c r="S96" i="6"/>
  <c r="S95" i="6"/>
  <c r="S92" i="6"/>
  <c r="S91" i="6"/>
  <c r="S90" i="6"/>
  <c r="S89" i="6"/>
  <c r="S88" i="6"/>
  <c r="S87" i="6"/>
  <c r="S86" i="6"/>
  <c r="S85" i="6"/>
  <c r="S84" i="6"/>
  <c r="S83" i="6"/>
  <c r="S82" i="6"/>
  <c r="S81" i="6"/>
  <c r="S80" i="6"/>
  <c r="S79" i="6"/>
  <c r="S78" i="6"/>
  <c r="S77" i="6"/>
  <c r="S76" i="6"/>
  <c r="S75" i="6"/>
  <c r="S74" i="6"/>
  <c r="S73" i="6"/>
  <c r="S72" i="6"/>
  <c r="S71" i="6"/>
  <c r="S70" i="6"/>
  <c r="S69" i="6"/>
  <c r="S68" i="6"/>
  <c r="S67" i="6"/>
  <c r="S66" i="6"/>
  <c r="S65" i="6"/>
  <c r="S64" i="6"/>
  <c r="S63" i="6"/>
  <c r="S62" i="6"/>
  <c r="S61" i="6"/>
  <c r="S58" i="6"/>
  <c r="S57" i="6"/>
  <c r="S56" i="6"/>
  <c r="S55" i="6"/>
  <c r="S52" i="6"/>
  <c r="S51" i="6"/>
  <c r="S48" i="6"/>
  <c r="S47" i="6"/>
  <c r="S46" i="6"/>
  <c r="S45" i="6"/>
  <c r="S42" i="6"/>
  <c r="S41" i="6"/>
  <c r="S40" i="6"/>
  <c r="S39" i="6"/>
  <c r="S38" i="6"/>
  <c r="S37" i="6"/>
  <c r="S36" i="6"/>
  <c r="S35" i="6"/>
  <c r="S34" i="6"/>
  <c r="S33" i="6"/>
  <c r="S32" i="6"/>
  <c r="S31" i="6"/>
  <c r="S29" i="6"/>
  <c r="S28" i="6"/>
  <c r="S27" i="6"/>
  <c r="S26" i="6"/>
  <c r="S25" i="6"/>
  <c r="S23" i="6"/>
  <c r="S22" i="6"/>
  <c r="S21" i="6"/>
  <c r="S20" i="6"/>
  <c r="S19" i="6"/>
  <c r="S18" i="6"/>
  <c r="S12" i="6"/>
  <c r="S11" i="6"/>
  <c r="S10" i="6"/>
  <c r="S8" i="6"/>
  <c r="S6" i="6"/>
  <c r="G353" i="6"/>
  <c r="G293" i="6"/>
  <c r="G286" i="6"/>
  <c r="G254" i="6"/>
  <c r="G246" i="6"/>
  <c r="G229" i="6"/>
  <c r="G180" i="6"/>
  <c r="G174" i="6"/>
  <c r="G166" i="6"/>
  <c r="G164" i="6"/>
  <c r="G124" i="6"/>
  <c r="T166" i="6"/>
  <c r="T165" i="6"/>
  <c r="T135" i="6"/>
  <c r="T379" i="6"/>
  <c r="T378" i="6"/>
  <c r="T371" i="6"/>
  <c r="T370" i="6"/>
  <c r="T368" i="6"/>
  <c r="T367" i="6"/>
  <c r="T359" i="6"/>
  <c r="T358" i="6"/>
  <c r="T354" i="6"/>
  <c r="T353" i="6"/>
  <c r="T352" i="6"/>
  <c r="T339" i="6"/>
  <c r="T336" i="6"/>
  <c r="T309" i="6"/>
  <c r="T300" i="6"/>
  <c r="T297" i="6"/>
  <c r="T295" i="6"/>
  <c r="T294" i="6"/>
  <c r="T293" i="6"/>
  <c r="T291" i="6"/>
  <c r="T288" i="6"/>
  <c r="T286" i="6"/>
  <c r="T284" i="6"/>
  <c r="T283" i="6"/>
  <c r="T282" i="6"/>
  <c r="T281" i="6"/>
  <c r="T280" i="6"/>
  <c r="T262" i="6"/>
  <c r="T261" i="6"/>
  <c r="T260" i="6"/>
  <c r="T259" i="6"/>
  <c r="T255" i="6"/>
  <c r="T254" i="6"/>
  <c r="T253" i="6"/>
  <c r="T252" i="6"/>
  <c r="T234" i="6"/>
  <c r="T233" i="6"/>
  <c r="T232" i="6"/>
  <c r="T214" i="6"/>
  <c r="T202" i="6"/>
  <c r="T201" i="6"/>
  <c r="T200" i="6"/>
  <c r="T198" i="6"/>
  <c r="T197" i="6"/>
  <c r="T196" i="6"/>
  <c r="T195" i="6"/>
  <c r="T194" i="6"/>
  <c r="T193" i="6"/>
  <c r="T192" i="6"/>
  <c r="T191" i="6"/>
  <c r="T181" i="6"/>
  <c r="T180" i="6"/>
  <c r="T178" i="6"/>
  <c r="T177" i="6"/>
  <c r="T176" i="6"/>
  <c r="T174" i="6"/>
  <c r="T173" i="6"/>
  <c r="T172" i="6"/>
  <c r="T164" i="6"/>
  <c r="T136" i="6"/>
  <c r="T134" i="6"/>
  <c r="T132" i="6"/>
  <c r="T129" i="6"/>
  <c r="T127" i="6"/>
  <c r="T125" i="6"/>
  <c r="T124" i="6"/>
  <c r="T123" i="6"/>
  <c r="T122" i="6"/>
  <c r="T121" i="6"/>
  <c r="T120" i="6"/>
  <c r="T119" i="6"/>
  <c r="T117" i="6"/>
  <c r="T116" i="6"/>
  <c r="T115" i="6"/>
  <c r="T114" i="6"/>
  <c r="T113" i="6"/>
  <c r="T112" i="6"/>
  <c r="T111" i="6"/>
  <c r="T110" i="6"/>
  <c r="T109" i="6"/>
  <c r="T108" i="6"/>
  <c r="T107" i="6"/>
  <c r="G125" i="6"/>
  <c r="G122" i="6"/>
  <c r="G118" i="6"/>
  <c r="G109" i="6"/>
  <c r="G127" i="6"/>
  <c r="G134" i="6"/>
  <c r="G198" i="6"/>
  <c r="G192" i="6"/>
  <c r="G202" i="6"/>
  <c r="G200" i="6"/>
  <c r="G234" i="6"/>
  <c r="G240" i="6"/>
  <c r="G252" i="6"/>
  <c r="G244" i="6"/>
  <c r="G262" i="6"/>
  <c r="G261" i="6"/>
  <c r="G260" i="6"/>
  <c r="G284" i="6"/>
  <c r="G300" i="6"/>
  <c r="G340" i="6"/>
  <c r="G342" i="6"/>
  <c r="G354" i="6"/>
  <c r="G352" i="6"/>
  <c r="G360" i="6"/>
  <c r="G386" i="6"/>
  <c r="AG125" i="7"/>
  <c r="AC111" i="7"/>
  <c r="W112" i="3"/>
  <c r="V112" i="3"/>
  <c r="R345" i="6"/>
  <c r="T345" i="6" s="1"/>
  <c r="Q345" i="6"/>
  <c r="R344" i="6"/>
  <c r="Q344" i="6"/>
  <c r="S344" i="6" s="1"/>
  <c r="G344" i="6" s="1"/>
  <c r="IY376" i="6"/>
  <c r="IZ376" i="6" s="1"/>
  <c r="IX376" i="6"/>
  <c r="IY375" i="6"/>
  <c r="IZ375" i="6" s="1"/>
  <c r="IX375" i="6"/>
  <c r="IY374" i="6"/>
  <c r="IZ374" i="6" s="1"/>
  <c r="IX374" i="6"/>
  <c r="IY372" i="6"/>
  <c r="IZ372" i="6" s="1"/>
  <c r="IX372" i="6"/>
  <c r="IY335" i="6"/>
  <c r="IZ335" i="6" s="1"/>
  <c r="IX335" i="6"/>
  <c r="IY334" i="6"/>
  <c r="IZ334" i="6" s="1"/>
  <c r="IX334" i="6"/>
  <c r="IY333" i="6"/>
  <c r="IZ333" i="6" s="1"/>
  <c r="IX333" i="6"/>
  <c r="IY332" i="6"/>
  <c r="IZ332" i="6" s="1"/>
  <c r="IX332" i="6"/>
  <c r="IY331" i="6"/>
  <c r="IZ331" i="6" s="1"/>
  <c r="IX331" i="6"/>
  <c r="IY330" i="6"/>
  <c r="IZ330" i="6" s="1"/>
  <c r="IX330" i="6"/>
  <c r="IY319" i="6"/>
  <c r="IZ319" i="6" s="1"/>
  <c r="IX319" i="6"/>
  <c r="IY315" i="6"/>
  <c r="IZ315" i="6" s="1"/>
  <c r="IX315" i="6"/>
  <c r="IY314" i="6"/>
  <c r="IZ314" i="6" s="1"/>
  <c r="IX314" i="6"/>
  <c r="IY313" i="6"/>
  <c r="IZ313" i="6" s="1"/>
  <c r="IX313" i="6"/>
  <c r="IY312" i="6"/>
  <c r="IZ312" i="6" s="1"/>
  <c r="IX312" i="6"/>
  <c r="IX309" i="6"/>
  <c r="IY308" i="6"/>
  <c r="IZ308" i="6" s="1"/>
  <c r="IX308" i="6"/>
  <c r="IY306" i="6"/>
  <c r="IZ306" i="6" s="1"/>
  <c r="IX306" i="6"/>
  <c r="IY305" i="6"/>
  <c r="IZ305" i="6" s="1"/>
  <c r="IX305" i="6"/>
  <c r="IY304" i="6"/>
  <c r="IZ304" i="6" s="1"/>
  <c r="IX304" i="6"/>
  <c r="IY301" i="6"/>
  <c r="IZ301" i="6" s="1"/>
  <c r="IX301" i="6"/>
  <c r="IY299" i="6"/>
  <c r="IZ299" i="6" s="1"/>
  <c r="IX299" i="6"/>
  <c r="IY298" i="6"/>
  <c r="IZ298" i="6" s="1"/>
  <c r="IX298" i="6"/>
  <c r="IY294" i="6"/>
  <c r="IZ294" i="6" s="1"/>
  <c r="IX294" i="6"/>
  <c r="IY290" i="6"/>
  <c r="IZ290" i="6" s="1"/>
  <c r="IX290" i="6"/>
  <c r="IY289" i="6"/>
  <c r="IZ289" i="6" s="1"/>
  <c r="IX289" i="6"/>
  <c r="IY285" i="6"/>
  <c r="IZ285" i="6" s="1"/>
  <c r="IX285" i="6"/>
  <c r="IY279" i="6"/>
  <c r="IZ279" i="6" s="1"/>
  <c r="IX279" i="6"/>
  <c r="IY278" i="6"/>
  <c r="IZ278" i="6" s="1"/>
  <c r="IX278" i="6"/>
  <c r="IY272" i="6"/>
  <c r="IZ272" i="6" s="1"/>
  <c r="IX272" i="6"/>
  <c r="IY271" i="6"/>
  <c r="IZ271" i="6" s="1"/>
  <c r="IX271" i="6"/>
  <c r="IY270" i="6"/>
  <c r="IZ270" i="6" s="1"/>
  <c r="IX270" i="6"/>
  <c r="IY269" i="6"/>
  <c r="IZ269" i="6" s="1"/>
  <c r="IX269" i="6"/>
  <c r="IY268" i="6"/>
  <c r="IZ268" i="6" s="1"/>
  <c r="IX268" i="6"/>
  <c r="IY267" i="6"/>
  <c r="IZ267" i="6" s="1"/>
  <c r="IX267" i="6"/>
  <c r="IY258" i="6"/>
  <c r="IZ258" i="6" s="1"/>
  <c r="IX258" i="6"/>
  <c r="IY257" i="6"/>
  <c r="IZ257" i="6" s="1"/>
  <c r="IX257" i="6"/>
  <c r="IY256" i="6"/>
  <c r="IZ256" i="6" s="1"/>
  <c r="IX256" i="6"/>
  <c r="IY239" i="6"/>
  <c r="IZ239" i="6" s="1"/>
  <c r="IX239" i="6"/>
  <c r="IY238" i="6"/>
  <c r="IZ238" i="6" s="1"/>
  <c r="IX238" i="6"/>
  <c r="IY237" i="6"/>
  <c r="IZ237" i="6" s="1"/>
  <c r="IX237" i="6"/>
  <c r="IY236" i="6"/>
  <c r="IZ236" i="6" s="1"/>
  <c r="IX236" i="6"/>
  <c r="IZ235" i="6"/>
  <c r="IY235" i="6"/>
  <c r="IX235" i="6"/>
  <c r="IY212" i="6"/>
  <c r="IZ212" i="6" s="1"/>
  <c r="IX212" i="6"/>
  <c r="IY211" i="6"/>
  <c r="IZ211" i="6" s="1"/>
  <c r="IX211" i="6"/>
  <c r="IY210" i="6"/>
  <c r="IZ210" i="6" s="1"/>
  <c r="IX210" i="6"/>
  <c r="IY209" i="6"/>
  <c r="IZ209" i="6" s="1"/>
  <c r="IX209" i="6"/>
  <c r="IY208" i="6"/>
  <c r="IZ208" i="6" s="1"/>
  <c r="IX208" i="6"/>
  <c r="IY207" i="6"/>
  <c r="IZ207" i="6" s="1"/>
  <c r="IX207" i="6"/>
  <c r="IY206" i="6"/>
  <c r="IZ206" i="6" s="1"/>
  <c r="IX206" i="6"/>
  <c r="IY205" i="6"/>
  <c r="IZ205" i="6" s="1"/>
  <c r="IX205" i="6"/>
  <c r="IY199" i="6"/>
  <c r="IZ199" i="6" s="1"/>
  <c r="IX199" i="6"/>
  <c r="IY188" i="6"/>
  <c r="IZ188" i="6" s="1"/>
  <c r="IX188" i="6"/>
  <c r="IY184" i="6"/>
  <c r="IZ184" i="6" s="1"/>
  <c r="IX184" i="6"/>
  <c r="IY179" i="6"/>
  <c r="IZ179" i="6" s="1"/>
  <c r="IX179" i="6"/>
  <c r="IY175" i="6"/>
  <c r="IZ175" i="6" s="1"/>
  <c r="IX175" i="6"/>
  <c r="IY163" i="6"/>
  <c r="IZ163" i="6" s="1"/>
  <c r="IX163" i="6"/>
  <c r="IY162" i="6"/>
  <c r="IZ162" i="6" s="1"/>
  <c r="IX162" i="6"/>
  <c r="IY161" i="6"/>
  <c r="IZ161" i="6" s="1"/>
  <c r="IX161" i="6"/>
  <c r="IY160" i="6"/>
  <c r="IZ160" i="6" s="1"/>
  <c r="IX160" i="6"/>
  <c r="IY159" i="6"/>
  <c r="IZ159" i="6" s="1"/>
  <c r="IX159" i="6"/>
  <c r="IY158" i="6"/>
  <c r="IZ158" i="6" s="1"/>
  <c r="IX158" i="6"/>
  <c r="IY157" i="6"/>
  <c r="IZ157" i="6" s="1"/>
  <c r="IX157" i="6"/>
  <c r="IY156" i="6"/>
  <c r="IZ156" i="6" s="1"/>
  <c r="IX156" i="6"/>
  <c r="IY155" i="6"/>
  <c r="IZ155" i="6" s="1"/>
  <c r="IX155" i="6"/>
  <c r="IY154" i="6"/>
  <c r="IZ154" i="6" s="1"/>
  <c r="IX154" i="6"/>
  <c r="IY153" i="6"/>
  <c r="IZ153" i="6" s="1"/>
  <c r="IX153" i="6"/>
  <c r="IY152" i="6"/>
  <c r="IZ152" i="6" s="1"/>
  <c r="IX152" i="6"/>
  <c r="IY151" i="6"/>
  <c r="IZ151" i="6" s="1"/>
  <c r="IX151" i="6"/>
  <c r="IY150" i="6"/>
  <c r="IZ150" i="6" s="1"/>
  <c r="IX150" i="6"/>
  <c r="IY149" i="6"/>
  <c r="IZ149" i="6" s="1"/>
  <c r="IX149" i="6"/>
  <c r="IY148" i="6"/>
  <c r="IZ148" i="6" s="1"/>
  <c r="IX148" i="6"/>
  <c r="IY147" i="6"/>
  <c r="IZ147" i="6" s="1"/>
  <c r="IX147" i="6"/>
  <c r="IY146" i="6"/>
  <c r="IZ146" i="6" s="1"/>
  <c r="IX146" i="6"/>
  <c r="IY145" i="6"/>
  <c r="IZ145" i="6" s="1"/>
  <c r="IX145" i="6"/>
  <c r="IY144" i="6"/>
  <c r="IZ144" i="6" s="1"/>
  <c r="IX144" i="6"/>
  <c r="IY143" i="6"/>
  <c r="IZ143" i="6" s="1"/>
  <c r="IX143" i="6"/>
  <c r="IY142" i="6"/>
  <c r="IZ142" i="6" s="1"/>
  <c r="IX142" i="6"/>
  <c r="IY141" i="6"/>
  <c r="IZ141" i="6" s="1"/>
  <c r="IX141" i="6"/>
  <c r="IY140" i="6"/>
  <c r="IZ140" i="6" s="1"/>
  <c r="IX140" i="6"/>
  <c r="IY139" i="6"/>
  <c r="IZ139" i="6" s="1"/>
  <c r="IX139" i="6"/>
  <c r="IY138" i="6"/>
  <c r="IZ138" i="6" s="1"/>
  <c r="IX138" i="6"/>
  <c r="IY137" i="6"/>
  <c r="IZ137" i="6" s="1"/>
  <c r="IX137" i="6"/>
  <c r="IY128" i="6"/>
  <c r="IZ128" i="6" s="1"/>
  <c r="IX128" i="6"/>
  <c r="IY126" i="6"/>
  <c r="IZ126" i="6" s="1"/>
  <c r="IX126" i="6"/>
  <c r="IY106" i="6"/>
  <c r="IZ106" i="6" s="1"/>
  <c r="IX106" i="6"/>
  <c r="IY105" i="6"/>
  <c r="IZ105" i="6" s="1"/>
  <c r="IX105" i="6"/>
  <c r="IY104" i="6"/>
  <c r="IZ104" i="6" s="1"/>
  <c r="IX104" i="6"/>
  <c r="IY103" i="6"/>
  <c r="IZ103" i="6" s="1"/>
  <c r="IX103" i="6"/>
  <c r="IY102" i="6"/>
  <c r="IZ102" i="6" s="1"/>
  <c r="IX102" i="6"/>
  <c r="IY101" i="6"/>
  <c r="IZ101" i="6" s="1"/>
  <c r="IX101" i="6"/>
  <c r="IY100" i="6"/>
  <c r="IZ100" i="6" s="1"/>
  <c r="IX100" i="6"/>
  <c r="IY99" i="6"/>
  <c r="IZ99" i="6" s="1"/>
  <c r="IX99" i="6"/>
  <c r="IY98" i="6"/>
  <c r="IZ98" i="6" s="1"/>
  <c r="IX98" i="6"/>
  <c r="IY97" i="6"/>
  <c r="IZ97" i="6" s="1"/>
  <c r="IX97" i="6"/>
  <c r="IY96" i="6"/>
  <c r="IZ96" i="6" s="1"/>
  <c r="IX96" i="6"/>
  <c r="IY95" i="6"/>
  <c r="IZ95" i="6" s="1"/>
  <c r="IX95" i="6"/>
  <c r="IY92" i="6"/>
  <c r="IZ92" i="6" s="1"/>
  <c r="IX92" i="6"/>
  <c r="IY91" i="6"/>
  <c r="IZ91" i="6" s="1"/>
  <c r="IX91" i="6"/>
  <c r="IY90" i="6"/>
  <c r="IZ90" i="6" s="1"/>
  <c r="IX90" i="6"/>
  <c r="IY89" i="6"/>
  <c r="IZ89" i="6" s="1"/>
  <c r="IX89" i="6"/>
  <c r="IY88" i="6"/>
  <c r="IZ88" i="6" s="1"/>
  <c r="IX88" i="6"/>
  <c r="IY87" i="6"/>
  <c r="IZ87" i="6" s="1"/>
  <c r="IX87" i="6"/>
  <c r="IY86" i="6"/>
  <c r="IZ86" i="6" s="1"/>
  <c r="IX86" i="6"/>
  <c r="IY85" i="6"/>
  <c r="IZ85" i="6" s="1"/>
  <c r="IX85" i="6"/>
  <c r="IY84" i="6"/>
  <c r="IZ84" i="6" s="1"/>
  <c r="IX84" i="6"/>
  <c r="IY83" i="6"/>
  <c r="IZ83" i="6" s="1"/>
  <c r="IX83" i="6"/>
  <c r="IY82" i="6"/>
  <c r="IZ82" i="6" s="1"/>
  <c r="IX82" i="6"/>
  <c r="IY81" i="6"/>
  <c r="IZ81" i="6" s="1"/>
  <c r="IX81" i="6"/>
  <c r="IY80" i="6"/>
  <c r="IZ80" i="6" s="1"/>
  <c r="IX80" i="6"/>
  <c r="IY79" i="6"/>
  <c r="IZ79" i="6" s="1"/>
  <c r="IX79" i="6"/>
  <c r="IY78" i="6"/>
  <c r="IZ78" i="6" s="1"/>
  <c r="IX78" i="6"/>
  <c r="IY77" i="6"/>
  <c r="IZ77" i="6" s="1"/>
  <c r="IX77" i="6"/>
  <c r="IY76" i="6"/>
  <c r="IZ76" i="6" s="1"/>
  <c r="IX76" i="6"/>
  <c r="IY75" i="6"/>
  <c r="IZ75" i="6" s="1"/>
  <c r="IX75" i="6"/>
  <c r="IY74" i="6"/>
  <c r="IZ74" i="6" s="1"/>
  <c r="IX74" i="6"/>
  <c r="IY73" i="6"/>
  <c r="IZ73" i="6" s="1"/>
  <c r="IX73" i="6"/>
  <c r="IY72" i="6"/>
  <c r="IZ72" i="6" s="1"/>
  <c r="IX72" i="6"/>
  <c r="IY71" i="6"/>
  <c r="IZ71" i="6" s="1"/>
  <c r="IX71" i="6"/>
  <c r="IY70" i="6"/>
  <c r="IZ70" i="6" s="1"/>
  <c r="IX70" i="6"/>
  <c r="IY69" i="6"/>
  <c r="IZ69" i="6" s="1"/>
  <c r="IX69" i="6"/>
  <c r="IY68" i="6"/>
  <c r="IZ68" i="6" s="1"/>
  <c r="IX68" i="6"/>
  <c r="IZ67" i="6"/>
  <c r="IY67" i="6"/>
  <c r="IX67" i="6"/>
  <c r="IY66" i="6"/>
  <c r="IZ66" i="6" s="1"/>
  <c r="IX66" i="6"/>
  <c r="IY65" i="6"/>
  <c r="IZ65" i="6" s="1"/>
  <c r="IX65" i="6"/>
  <c r="IY64" i="6"/>
  <c r="IZ64" i="6" s="1"/>
  <c r="IX64" i="6"/>
  <c r="IY63" i="6"/>
  <c r="IZ63" i="6" s="1"/>
  <c r="IX63" i="6"/>
  <c r="IY62" i="6"/>
  <c r="IZ62" i="6" s="1"/>
  <c r="IX62" i="6"/>
  <c r="IY61" i="6"/>
  <c r="IZ61" i="6" s="1"/>
  <c r="IX61" i="6"/>
  <c r="IY58" i="6"/>
  <c r="IZ58" i="6" s="1"/>
  <c r="IX58" i="6"/>
  <c r="IY57" i="6"/>
  <c r="IZ57" i="6" s="1"/>
  <c r="IX57" i="6"/>
  <c r="IY56" i="6"/>
  <c r="IZ56" i="6" s="1"/>
  <c r="IX56" i="6"/>
  <c r="IY55" i="6"/>
  <c r="IZ55" i="6" s="1"/>
  <c r="IX55" i="6"/>
  <c r="IZ52" i="6"/>
  <c r="IY52" i="6"/>
  <c r="IX52" i="6"/>
  <c r="IY51" i="6"/>
  <c r="IZ51" i="6" s="1"/>
  <c r="IX51" i="6"/>
  <c r="IY48" i="6"/>
  <c r="IZ48" i="6" s="1"/>
  <c r="IX48" i="6"/>
  <c r="IY47" i="6"/>
  <c r="IZ47" i="6" s="1"/>
  <c r="IX47" i="6"/>
  <c r="IY46" i="6"/>
  <c r="IZ46" i="6" s="1"/>
  <c r="IX46" i="6"/>
  <c r="IY45" i="6"/>
  <c r="IZ45" i="6" s="1"/>
  <c r="IX45" i="6"/>
  <c r="IY42" i="6"/>
  <c r="IZ42" i="6" s="1"/>
  <c r="IX42" i="6"/>
  <c r="IY41" i="6"/>
  <c r="IZ41" i="6" s="1"/>
  <c r="IX41" i="6"/>
  <c r="IY40" i="6"/>
  <c r="IZ40" i="6" s="1"/>
  <c r="IX40" i="6"/>
  <c r="IY39" i="6"/>
  <c r="IZ39" i="6" s="1"/>
  <c r="IX39" i="6"/>
  <c r="IY38" i="6"/>
  <c r="IZ38" i="6" s="1"/>
  <c r="IX38" i="6"/>
  <c r="IY37" i="6"/>
  <c r="IZ37" i="6" s="1"/>
  <c r="IX37" i="6"/>
  <c r="IY36" i="6"/>
  <c r="IZ36" i="6" s="1"/>
  <c r="IX36" i="6"/>
  <c r="IY35" i="6"/>
  <c r="IZ35" i="6" s="1"/>
  <c r="IX35" i="6"/>
  <c r="IY34" i="6"/>
  <c r="IZ34" i="6" s="1"/>
  <c r="IX34" i="6"/>
  <c r="IY33" i="6"/>
  <c r="IZ33" i="6" s="1"/>
  <c r="IX33" i="6"/>
  <c r="IY32" i="6"/>
  <c r="IZ32" i="6" s="1"/>
  <c r="IX32" i="6"/>
  <c r="IY31" i="6"/>
  <c r="IZ31" i="6" s="1"/>
  <c r="IX31" i="6"/>
  <c r="IY29" i="6"/>
  <c r="IZ29" i="6" s="1"/>
  <c r="IX29" i="6"/>
  <c r="IY28" i="6"/>
  <c r="IZ28" i="6" s="1"/>
  <c r="IX28" i="6"/>
  <c r="IY27" i="6"/>
  <c r="IZ27" i="6" s="1"/>
  <c r="IX27" i="6"/>
  <c r="IY26" i="6"/>
  <c r="IZ26" i="6" s="1"/>
  <c r="IX26" i="6"/>
  <c r="IY25" i="6"/>
  <c r="IZ25" i="6" s="1"/>
  <c r="IX25" i="6"/>
  <c r="IY23" i="6"/>
  <c r="IZ23" i="6" s="1"/>
  <c r="IX23" i="6"/>
  <c r="IY22" i="6"/>
  <c r="IZ22" i="6" s="1"/>
  <c r="IX22" i="6"/>
  <c r="IY21" i="6"/>
  <c r="IZ21" i="6" s="1"/>
  <c r="IX21" i="6"/>
  <c r="IY20" i="6"/>
  <c r="IZ20" i="6" s="1"/>
  <c r="IX20" i="6"/>
  <c r="IY19" i="6"/>
  <c r="IZ19" i="6" s="1"/>
  <c r="IX19" i="6"/>
  <c r="IY18" i="6"/>
  <c r="IZ18" i="6" s="1"/>
  <c r="IX18" i="6"/>
  <c r="IY12" i="6"/>
  <c r="IZ12" i="6" s="1"/>
  <c r="IX12" i="6"/>
  <c r="IY11" i="6"/>
  <c r="IZ11" i="6" s="1"/>
  <c r="IX11" i="6"/>
  <c r="IY10" i="6"/>
  <c r="IZ10" i="6" s="1"/>
  <c r="IX10" i="6"/>
  <c r="IY8" i="6"/>
  <c r="IZ8" i="6" s="1"/>
  <c r="IX8" i="6"/>
  <c r="IM376" i="6"/>
  <c r="IN376" i="6" s="1"/>
  <c r="IL376" i="6"/>
  <c r="IM375" i="6"/>
  <c r="IN375" i="6" s="1"/>
  <c r="IL375" i="6"/>
  <c r="IM374" i="6"/>
  <c r="IN374" i="6" s="1"/>
  <c r="IL374" i="6"/>
  <c r="IL373" i="6"/>
  <c r="IM372" i="6"/>
  <c r="IN372" i="6" s="1"/>
  <c r="IL372" i="6"/>
  <c r="IM335" i="6"/>
  <c r="IN335" i="6" s="1"/>
  <c r="IL335" i="6"/>
  <c r="IM334" i="6"/>
  <c r="IN334" i="6" s="1"/>
  <c r="IL334" i="6"/>
  <c r="IM333" i="6"/>
  <c r="IN333" i="6" s="1"/>
  <c r="IL333" i="6"/>
  <c r="IM332" i="6"/>
  <c r="IN332" i="6" s="1"/>
  <c r="IL332" i="6"/>
  <c r="IM331" i="6"/>
  <c r="IN331" i="6" s="1"/>
  <c r="IL331" i="6"/>
  <c r="IM330" i="6"/>
  <c r="IN330" i="6" s="1"/>
  <c r="IL330" i="6"/>
  <c r="IM319" i="6"/>
  <c r="IN319" i="6" s="1"/>
  <c r="IL319" i="6"/>
  <c r="IM315" i="6"/>
  <c r="IN315" i="6" s="1"/>
  <c r="IL315" i="6"/>
  <c r="IM314" i="6"/>
  <c r="IN314" i="6" s="1"/>
  <c r="IL314" i="6"/>
  <c r="IM313" i="6"/>
  <c r="IN313" i="6" s="1"/>
  <c r="IL313" i="6"/>
  <c r="IM312" i="6"/>
  <c r="IN312" i="6" s="1"/>
  <c r="IL312" i="6"/>
  <c r="IL309" i="6"/>
  <c r="IM308" i="6"/>
  <c r="IN308" i="6" s="1"/>
  <c r="IL308" i="6"/>
  <c r="IM306" i="6"/>
  <c r="IN306" i="6" s="1"/>
  <c r="IL306" i="6"/>
  <c r="IM305" i="6"/>
  <c r="IN305" i="6" s="1"/>
  <c r="IL305" i="6"/>
  <c r="IM304" i="6"/>
  <c r="IN304" i="6" s="1"/>
  <c r="IL304" i="6"/>
  <c r="IN301" i="6"/>
  <c r="IM301" i="6"/>
  <c r="IL301" i="6"/>
  <c r="IM299" i="6"/>
  <c r="IN299" i="6" s="1"/>
  <c r="IL299" i="6"/>
  <c r="IM298" i="6"/>
  <c r="IN298" i="6" s="1"/>
  <c r="IL298" i="6"/>
  <c r="IM294" i="6"/>
  <c r="IN294" i="6" s="1"/>
  <c r="IL294" i="6"/>
  <c r="IM290" i="6"/>
  <c r="IN290" i="6" s="1"/>
  <c r="IL290" i="6"/>
  <c r="IM289" i="6"/>
  <c r="IN289" i="6" s="1"/>
  <c r="IL289" i="6"/>
  <c r="IM285" i="6"/>
  <c r="IN285" i="6" s="1"/>
  <c r="IL285" i="6"/>
  <c r="IM279" i="6"/>
  <c r="IN279" i="6" s="1"/>
  <c r="IL279" i="6"/>
  <c r="IM278" i="6"/>
  <c r="IN278" i="6" s="1"/>
  <c r="IL278" i="6"/>
  <c r="IM272" i="6"/>
  <c r="IN272" i="6" s="1"/>
  <c r="IL272" i="6"/>
  <c r="IM271" i="6"/>
  <c r="IN271" i="6" s="1"/>
  <c r="IL271" i="6"/>
  <c r="IM270" i="6"/>
  <c r="IN270" i="6" s="1"/>
  <c r="IL270" i="6"/>
  <c r="IM269" i="6"/>
  <c r="IN269" i="6" s="1"/>
  <c r="IL269" i="6"/>
  <c r="IM268" i="6"/>
  <c r="IN268" i="6" s="1"/>
  <c r="IL268" i="6"/>
  <c r="IM267" i="6"/>
  <c r="IN267" i="6" s="1"/>
  <c r="IL267" i="6"/>
  <c r="IM258" i="6"/>
  <c r="IN258" i="6" s="1"/>
  <c r="IL258" i="6"/>
  <c r="IM257" i="6"/>
  <c r="IN257" i="6" s="1"/>
  <c r="IL257" i="6"/>
  <c r="IM256" i="6"/>
  <c r="IN256" i="6" s="1"/>
  <c r="IL256" i="6"/>
  <c r="IM239" i="6"/>
  <c r="IN239" i="6" s="1"/>
  <c r="IL239" i="6"/>
  <c r="IM238" i="6"/>
  <c r="IN238" i="6" s="1"/>
  <c r="IL238" i="6"/>
  <c r="IM237" i="6"/>
  <c r="IN237" i="6" s="1"/>
  <c r="IL237" i="6"/>
  <c r="IM236" i="6"/>
  <c r="IN236" i="6" s="1"/>
  <c r="IL236" i="6"/>
  <c r="IM235" i="6"/>
  <c r="IN235" i="6" s="1"/>
  <c r="IL235" i="6"/>
  <c r="IM212" i="6"/>
  <c r="IN212" i="6" s="1"/>
  <c r="IL212" i="6"/>
  <c r="IM211" i="6"/>
  <c r="IN211" i="6" s="1"/>
  <c r="IL211" i="6"/>
  <c r="IM210" i="6"/>
  <c r="IN210" i="6" s="1"/>
  <c r="IL210" i="6"/>
  <c r="IM209" i="6"/>
  <c r="IN209" i="6" s="1"/>
  <c r="IL209" i="6"/>
  <c r="IM208" i="6"/>
  <c r="IN208" i="6" s="1"/>
  <c r="IL208" i="6"/>
  <c r="IM207" i="6"/>
  <c r="IN207" i="6" s="1"/>
  <c r="IL207" i="6"/>
  <c r="IM206" i="6"/>
  <c r="IN206" i="6" s="1"/>
  <c r="IL206" i="6"/>
  <c r="IM205" i="6"/>
  <c r="IN205" i="6" s="1"/>
  <c r="IL205" i="6"/>
  <c r="IM199" i="6"/>
  <c r="IN199" i="6" s="1"/>
  <c r="IL199" i="6"/>
  <c r="IM188" i="6"/>
  <c r="IN188" i="6" s="1"/>
  <c r="IL188" i="6"/>
  <c r="IM184" i="6"/>
  <c r="IN184" i="6" s="1"/>
  <c r="IL184" i="6"/>
  <c r="IM179" i="6"/>
  <c r="IN179" i="6" s="1"/>
  <c r="IL179" i="6"/>
  <c r="IM175" i="6"/>
  <c r="IN175" i="6" s="1"/>
  <c r="IL175" i="6"/>
  <c r="IM163" i="6"/>
  <c r="IN163" i="6" s="1"/>
  <c r="IL163" i="6"/>
  <c r="IM162" i="6"/>
  <c r="IN162" i="6" s="1"/>
  <c r="IL162" i="6"/>
  <c r="IM161" i="6"/>
  <c r="IN161" i="6" s="1"/>
  <c r="IL161" i="6"/>
  <c r="IM160" i="6"/>
  <c r="IN160" i="6" s="1"/>
  <c r="IL160" i="6"/>
  <c r="IM159" i="6"/>
  <c r="IN159" i="6" s="1"/>
  <c r="IL159" i="6"/>
  <c r="IM158" i="6"/>
  <c r="IN158" i="6" s="1"/>
  <c r="IL158" i="6"/>
  <c r="IM157" i="6"/>
  <c r="IN157" i="6" s="1"/>
  <c r="IL157" i="6"/>
  <c r="IM156" i="6"/>
  <c r="IN156" i="6" s="1"/>
  <c r="IL156" i="6"/>
  <c r="IM155" i="6"/>
  <c r="IN155" i="6" s="1"/>
  <c r="IL155" i="6"/>
  <c r="IM154" i="6"/>
  <c r="IN154" i="6" s="1"/>
  <c r="IL154" i="6"/>
  <c r="IM153" i="6"/>
  <c r="IN153" i="6" s="1"/>
  <c r="IL153" i="6"/>
  <c r="IM152" i="6"/>
  <c r="IN152" i="6" s="1"/>
  <c r="IL152" i="6"/>
  <c r="IM151" i="6"/>
  <c r="IN151" i="6" s="1"/>
  <c r="IL151" i="6"/>
  <c r="IM150" i="6"/>
  <c r="IN150" i="6" s="1"/>
  <c r="IL150" i="6"/>
  <c r="IM149" i="6"/>
  <c r="IN149" i="6" s="1"/>
  <c r="IL149" i="6"/>
  <c r="IM148" i="6"/>
  <c r="IN148" i="6" s="1"/>
  <c r="IL148" i="6"/>
  <c r="IM147" i="6"/>
  <c r="IN147" i="6" s="1"/>
  <c r="IL147" i="6"/>
  <c r="IM146" i="6"/>
  <c r="IN146" i="6" s="1"/>
  <c r="IL146" i="6"/>
  <c r="IM145" i="6"/>
  <c r="IN145" i="6" s="1"/>
  <c r="IL145" i="6"/>
  <c r="IM144" i="6"/>
  <c r="IN144" i="6" s="1"/>
  <c r="IL144" i="6"/>
  <c r="IM143" i="6"/>
  <c r="IN143" i="6" s="1"/>
  <c r="IL143" i="6"/>
  <c r="IM142" i="6"/>
  <c r="IN142" i="6" s="1"/>
  <c r="IL142" i="6"/>
  <c r="IN141" i="6"/>
  <c r="IM141" i="6"/>
  <c r="IL141" i="6"/>
  <c r="IM140" i="6"/>
  <c r="IN140" i="6" s="1"/>
  <c r="IL140" i="6"/>
  <c r="IM139" i="6"/>
  <c r="IN139" i="6" s="1"/>
  <c r="IL139" i="6"/>
  <c r="IM138" i="6"/>
  <c r="IN138" i="6" s="1"/>
  <c r="IL138" i="6"/>
  <c r="IM137" i="6"/>
  <c r="IN137" i="6" s="1"/>
  <c r="IL137" i="6"/>
  <c r="IM128" i="6"/>
  <c r="IN128" i="6" s="1"/>
  <c r="IL128" i="6"/>
  <c r="IM126" i="6"/>
  <c r="IN126" i="6" s="1"/>
  <c r="IL126" i="6"/>
  <c r="IM106" i="6"/>
  <c r="IN106" i="6" s="1"/>
  <c r="IL106" i="6"/>
  <c r="IM105" i="6"/>
  <c r="IN105" i="6" s="1"/>
  <c r="IL105" i="6"/>
  <c r="IM104" i="6"/>
  <c r="IN104" i="6" s="1"/>
  <c r="IL104" i="6"/>
  <c r="IM103" i="6"/>
  <c r="IN103" i="6" s="1"/>
  <c r="IL103" i="6"/>
  <c r="IM102" i="6"/>
  <c r="IN102" i="6" s="1"/>
  <c r="IL102" i="6"/>
  <c r="IM101" i="6"/>
  <c r="IN101" i="6" s="1"/>
  <c r="IL101" i="6"/>
  <c r="IM100" i="6"/>
  <c r="IN100" i="6" s="1"/>
  <c r="IL100" i="6"/>
  <c r="IM99" i="6"/>
  <c r="IN99" i="6" s="1"/>
  <c r="IL99" i="6"/>
  <c r="IM98" i="6"/>
  <c r="IN98" i="6" s="1"/>
  <c r="IL98" i="6"/>
  <c r="IM97" i="6"/>
  <c r="IN97" i="6" s="1"/>
  <c r="IL97" i="6"/>
  <c r="IM96" i="6"/>
  <c r="IN96" i="6" s="1"/>
  <c r="IL96" i="6"/>
  <c r="IM95" i="6"/>
  <c r="IN95" i="6" s="1"/>
  <c r="IL95" i="6"/>
  <c r="IM92" i="6"/>
  <c r="IN92" i="6" s="1"/>
  <c r="IL92" i="6"/>
  <c r="IM91" i="6"/>
  <c r="IN91" i="6" s="1"/>
  <c r="IL91" i="6"/>
  <c r="IM90" i="6"/>
  <c r="IN90" i="6" s="1"/>
  <c r="IL90" i="6"/>
  <c r="IM89" i="6"/>
  <c r="IN89" i="6" s="1"/>
  <c r="IL89" i="6"/>
  <c r="IM88" i="6"/>
  <c r="IN88" i="6" s="1"/>
  <c r="IL88" i="6"/>
  <c r="IM87" i="6"/>
  <c r="IN87" i="6" s="1"/>
  <c r="IL87" i="6"/>
  <c r="IM86" i="6"/>
  <c r="IN86" i="6" s="1"/>
  <c r="IL86" i="6"/>
  <c r="IM85" i="6"/>
  <c r="IN85" i="6" s="1"/>
  <c r="IL85" i="6"/>
  <c r="IM84" i="6"/>
  <c r="IN84" i="6" s="1"/>
  <c r="IL84" i="6"/>
  <c r="IM83" i="6"/>
  <c r="IN83" i="6" s="1"/>
  <c r="IL83" i="6"/>
  <c r="IM82" i="6"/>
  <c r="IN82" i="6" s="1"/>
  <c r="IL82" i="6"/>
  <c r="IM81" i="6"/>
  <c r="IN81" i="6" s="1"/>
  <c r="IL81" i="6"/>
  <c r="IM80" i="6"/>
  <c r="IN80" i="6" s="1"/>
  <c r="IL80" i="6"/>
  <c r="IM79" i="6"/>
  <c r="IN79" i="6" s="1"/>
  <c r="IL79" i="6"/>
  <c r="IM78" i="6"/>
  <c r="IN78" i="6" s="1"/>
  <c r="IL78" i="6"/>
  <c r="IM77" i="6"/>
  <c r="IN77" i="6" s="1"/>
  <c r="IL77" i="6"/>
  <c r="IM76" i="6"/>
  <c r="IN76" i="6" s="1"/>
  <c r="IL76" i="6"/>
  <c r="IM75" i="6"/>
  <c r="IN75" i="6" s="1"/>
  <c r="IL75" i="6"/>
  <c r="IM74" i="6"/>
  <c r="IN74" i="6" s="1"/>
  <c r="IL74" i="6"/>
  <c r="IM73" i="6"/>
  <c r="IN73" i="6" s="1"/>
  <c r="IL73" i="6"/>
  <c r="IM72" i="6"/>
  <c r="IN72" i="6" s="1"/>
  <c r="IL72" i="6"/>
  <c r="IM71" i="6"/>
  <c r="IN71" i="6" s="1"/>
  <c r="IL71" i="6"/>
  <c r="IM70" i="6"/>
  <c r="IN70" i="6" s="1"/>
  <c r="IL70" i="6"/>
  <c r="IM69" i="6"/>
  <c r="IN69" i="6" s="1"/>
  <c r="IL69" i="6"/>
  <c r="IM68" i="6"/>
  <c r="IN68" i="6" s="1"/>
  <c r="IL68" i="6"/>
  <c r="IM67" i="6"/>
  <c r="IN67" i="6" s="1"/>
  <c r="IL67" i="6"/>
  <c r="IM66" i="6"/>
  <c r="IN66" i="6" s="1"/>
  <c r="IL66" i="6"/>
  <c r="IM65" i="6"/>
  <c r="IN65" i="6" s="1"/>
  <c r="IL65" i="6"/>
  <c r="IM64" i="6"/>
  <c r="IN64" i="6" s="1"/>
  <c r="IL64" i="6"/>
  <c r="IM63" i="6"/>
  <c r="IN63" i="6" s="1"/>
  <c r="IL63" i="6"/>
  <c r="IM62" i="6"/>
  <c r="IN62" i="6" s="1"/>
  <c r="IL62" i="6"/>
  <c r="IM61" i="6"/>
  <c r="IN61" i="6" s="1"/>
  <c r="IL61" i="6"/>
  <c r="IM58" i="6"/>
  <c r="IN58" i="6" s="1"/>
  <c r="IL58" i="6"/>
  <c r="IM57" i="6"/>
  <c r="IN57" i="6" s="1"/>
  <c r="IL57" i="6"/>
  <c r="IM56" i="6"/>
  <c r="IN56" i="6" s="1"/>
  <c r="IL56" i="6"/>
  <c r="IM55" i="6"/>
  <c r="IN55" i="6" s="1"/>
  <c r="IL55" i="6"/>
  <c r="IM52" i="6"/>
  <c r="IN52" i="6" s="1"/>
  <c r="IL52" i="6"/>
  <c r="IM51" i="6"/>
  <c r="IN51" i="6" s="1"/>
  <c r="IL51" i="6"/>
  <c r="IM48" i="6"/>
  <c r="IN48" i="6" s="1"/>
  <c r="IL48" i="6"/>
  <c r="IM47" i="6"/>
  <c r="IN47" i="6" s="1"/>
  <c r="IL47" i="6"/>
  <c r="IM46" i="6"/>
  <c r="IN46" i="6" s="1"/>
  <c r="IL46" i="6"/>
  <c r="IM45" i="6"/>
  <c r="IN45" i="6" s="1"/>
  <c r="IL45" i="6"/>
  <c r="IM42" i="6"/>
  <c r="IN42" i="6" s="1"/>
  <c r="IL42" i="6"/>
  <c r="IM41" i="6"/>
  <c r="IN41" i="6" s="1"/>
  <c r="IL41" i="6"/>
  <c r="IM40" i="6"/>
  <c r="IN40" i="6" s="1"/>
  <c r="IL40" i="6"/>
  <c r="IM39" i="6"/>
  <c r="IN39" i="6" s="1"/>
  <c r="IL39" i="6"/>
  <c r="IM38" i="6"/>
  <c r="IN38" i="6" s="1"/>
  <c r="IL38" i="6"/>
  <c r="IM37" i="6"/>
  <c r="IN37" i="6" s="1"/>
  <c r="IL37" i="6"/>
  <c r="IM36" i="6"/>
  <c r="IN36" i="6" s="1"/>
  <c r="IL36" i="6"/>
  <c r="IM35" i="6"/>
  <c r="IN35" i="6" s="1"/>
  <c r="IL35" i="6"/>
  <c r="IM34" i="6"/>
  <c r="IN34" i="6" s="1"/>
  <c r="IL34" i="6"/>
  <c r="IM33" i="6"/>
  <c r="IN33" i="6" s="1"/>
  <c r="IL33" i="6"/>
  <c r="IM32" i="6"/>
  <c r="IN32" i="6" s="1"/>
  <c r="IL32" i="6"/>
  <c r="IM31" i="6"/>
  <c r="IN31" i="6" s="1"/>
  <c r="IL31" i="6"/>
  <c r="IM29" i="6"/>
  <c r="IN29" i="6" s="1"/>
  <c r="IL29" i="6"/>
  <c r="IM28" i="6"/>
  <c r="IN28" i="6" s="1"/>
  <c r="IL28" i="6"/>
  <c r="IM27" i="6"/>
  <c r="IN27" i="6" s="1"/>
  <c r="IL27" i="6"/>
  <c r="IM26" i="6"/>
  <c r="IN26" i="6" s="1"/>
  <c r="IL26" i="6"/>
  <c r="IM25" i="6"/>
  <c r="IN25" i="6" s="1"/>
  <c r="IL25" i="6"/>
  <c r="IM23" i="6"/>
  <c r="IN23" i="6" s="1"/>
  <c r="IL23" i="6"/>
  <c r="IM22" i="6"/>
  <c r="IN22" i="6" s="1"/>
  <c r="IL22" i="6"/>
  <c r="IM21" i="6"/>
  <c r="IN21" i="6" s="1"/>
  <c r="IL21" i="6"/>
  <c r="IM20" i="6"/>
  <c r="IN20" i="6" s="1"/>
  <c r="IL20" i="6"/>
  <c r="IM19" i="6"/>
  <c r="IN19" i="6" s="1"/>
  <c r="IL19" i="6"/>
  <c r="IM18" i="6"/>
  <c r="IN18" i="6" s="1"/>
  <c r="IL18" i="6"/>
  <c r="IM12" i="6"/>
  <c r="IN12" i="6" s="1"/>
  <c r="IL12" i="6"/>
  <c r="IM11" i="6"/>
  <c r="IN11" i="6" s="1"/>
  <c r="IL11" i="6"/>
  <c r="IM10" i="6"/>
  <c r="IN10" i="6" s="1"/>
  <c r="IL10" i="6"/>
  <c r="IM8" i="6"/>
  <c r="IN8" i="6" s="1"/>
  <c r="IL8" i="6"/>
  <c r="IA376" i="6"/>
  <c r="IB376" i="6" s="1"/>
  <c r="HZ376" i="6"/>
  <c r="IA375" i="6"/>
  <c r="IB375" i="6" s="1"/>
  <c r="HZ375" i="6"/>
  <c r="IA374" i="6"/>
  <c r="IB374" i="6" s="1"/>
  <c r="HZ374" i="6"/>
  <c r="HZ373" i="6"/>
  <c r="IA372" i="6"/>
  <c r="IB372" i="6" s="1"/>
  <c r="HZ372" i="6"/>
  <c r="IA335" i="6"/>
  <c r="IB335" i="6" s="1"/>
  <c r="HZ335" i="6"/>
  <c r="IA334" i="6"/>
  <c r="IB334" i="6" s="1"/>
  <c r="HZ334" i="6"/>
  <c r="IA333" i="6"/>
  <c r="IB333" i="6" s="1"/>
  <c r="HZ333" i="6"/>
  <c r="IA332" i="6"/>
  <c r="IB332" i="6" s="1"/>
  <c r="HZ332" i="6"/>
  <c r="IA331" i="6"/>
  <c r="IB331" i="6" s="1"/>
  <c r="HZ331" i="6"/>
  <c r="IA330" i="6"/>
  <c r="IB330" i="6" s="1"/>
  <c r="HZ330" i="6"/>
  <c r="IA319" i="6"/>
  <c r="IB319" i="6" s="1"/>
  <c r="HZ319" i="6"/>
  <c r="IA315" i="6"/>
  <c r="IB315" i="6" s="1"/>
  <c r="HZ315" i="6"/>
  <c r="IA314" i="6"/>
  <c r="IB314" i="6" s="1"/>
  <c r="HZ314" i="6"/>
  <c r="IA313" i="6"/>
  <c r="IB313" i="6" s="1"/>
  <c r="HZ313" i="6"/>
  <c r="IA312" i="6"/>
  <c r="IB312" i="6" s="1"/>
  <c r="HZ312" i="6"/>
  <c r="HZ309" i="6"/>
  <c r="IA308" i="6"/>
  <c r="IB308" i="6" s="1"/>
  <c r="HZ308" i="6"/>
  <c r="IA306" i="6"/>
  <c r="IB306" i="6" s="1"/>
  <c r="HZ306" i="6"/>
  <c r="IA305" i="6"/>
  <c r="IB305" i="6" s="1"/>
  <c r="HZ305" i="6"/>
  <c r="IA304" i="6"/>
  <c r="IB304" i="6" s="1"/>
  <c r="HZ304" i="6"/>
  <c r="IA301" i="6"/>
  <c r="IB301" i="6" s="1"/>
  <c r="HZ301" i="6"/>
  <c r="IA299" i="6"/>
  <c r="IB299" i="6" s="1"/>
  <c r="HZ299" i="6"/>
  <c r="IA298" i="6"/>
  <c r="IB298" i="6" s="1"/>
  <c r="HZ298" i="6"/>
  <c r="IA294" i="6"/>
  <c r="IB294" i="6" s="1"/>
  <c r="HZ294" i="6"/>
  <c r="IA290" i="6"/>
  <c r="IB290" i="6" s="1"/>
  <c r="HZ290" i="6"/>
  <c r="IA289" i="6"/>
  <c r="IB289" i="6" s="1"/>
  <c r="HZ289" i="6"/>
  <c r="IA285" i="6"/>
  <c r="IB285" i="6" s="1"/>
  <c r="HZ285" i="6"/>
  <c r="IA279" i="6"/>
  <c r="IB279" i="6" s="1"/>
  <c r="HZ279" i="6"/>
  <c r="IA278" i="6"/>
  <c r="IB278" i="6" s="1"/>
  <c r="HZ278" i="6"/>
  <c r="IA272" i="6"/>
  <c r="IB272" i="6" s="1"/>
  <c r="HZ272" i="6"/>
  <c r="IA271" i="6"/>
  <c r="IB271" i="6" s="1"/>
  <c r="HZ271" i="6"/>
  <c r="IA270" i="6"/>
  <c r="IB270" i="6" s="1"/>
  <c r="HZ270" i="6"/>
  <c r="IA269" i="6"/>
  <c r="IB269" i="6" s="1"/>
  <c r="HZ269" i="6"/>
  <c r="IA268" i="6"/>
  <c r="IB268" i="6" s="1"/>
  <c r="HZ268" i="6"/>
  <c r="IA267" i="6"/>
  <c r="IB267" i="6" s="1"/>
  <c r="HZ267" i="6"/>
  <c r="IA258" i="6"/>
  <c r="IB258" i="6" s="1"/>
  <c r="HZ258" i="6"/>
  <c r="IA257" i="6"/>
  <c r="IB257" i="6" s="1"/>
  <c r="HZ257" i="6"/>
  <c r="IA256" i="6"/>
  <c r="IB256" i="6" s="1"/>
  <c r="HZ256" i="6"/>
  <c r="IA239" i="6"/>
  <c r="IB239" i="6" s="1"/>
  <c r="HZ239" i="6"/>
  <c r="IA238" i="6"/>
  <c r="IB238" i="6" s="1"/>
  <c r="HZ238" i="6"/>
  <c r="IA237" i="6"/>
  <c r="IB237" i="6" s="1"/>
  <c r="HZ237" i="6"/>
  <c r="IA236" i="6"/>
  <c r="IB236" i="6" s="1"/>
  <c r="HZ236" i="6"/>
  <c r="IA235" i="6"/>
  <c r="IB235" i="6" s="1"/>
  <c r="HZ235" i="6"/>
  <c r="IA212" i="6"/>
  <c r="IB212" i="6" s="1"/>
  <c r="HZ212" i="6"/>
  <c r="IA211" i="6"/>
  <c r="IB211" i="6" s="1"/>
  <c r="HZ211" i="6"/>
  <c r="IA210" i="6"/>
  <c r="IB210" i="6" s="1"/>
  <c r="HZ210" i="6"/>
  <c r="IA209" i="6"/>
  <c r="IB209" i="6" s="1"/>
  <c r="HZ209" i="6"/>
  <c r="IA208" i="6"/>
  <c r="IB208" i="6" s="1"/>
  <c r="HZ208" i="6"/>
  <c r="IA207" i="6"/>
  <c r="IB207" i="6" s="1"/>
  <c r="HZ207" i="6"/>
  <c r="IA206" i="6"/>
  <c r="IB206" i="6" s="1"/>
  <c r="HZ206" i="6"/>
  <c r="IA205" i="6"/>
  <c r="IB205" i="6" s="1"/>
  <c r="HZ205" i="6"/>
  <c r="IA199" i="6"/>
  <c r="IB199" i="6" s="1"/>
  <c r="HZ199" i="6"/>
  <c r="IA188" i="6"/>
  <c r="IB188" i="6" s="1"/>
  <c r="HZ188" i="6"/>
  <c r="IA184" i="6"/>
  <c r="IB184" i="6" s="1"/>
  <c r="HZ184" i="6"/>
  <c r="IA179" i="6"/>
  <c r="IB179" i="6" s="1"/>
  <c r="HZ179" i="6"/>
  <c r="IA175" i="6"/>
  <c r="IB175" i="6" s="1"/>
  <c r="HZ175" i="6"/>
  <c r="IA163" i="6"/>
  <c r="IB163" i="6" s="1"/>
  <c r="HZ163" i="6"/>
  <c r="IA162" i="6"/>
  <c r="IB162" i="6" s="1"/>
  <c r="HZ162" i="6"/>
  <c r="IA161" i="6"/>
  <c r="IB161" i="6" s="1"/>
  <c r="HZ161" i="6"/>
  <c r="IA160" i="6"/>
  <c r="IB160" i="6" s="1"/>
  <c r="HZ160" i="6"/>
  <c r="IA159" i="6"/>
  <c r="IB159" i="6" s="1"/>
  <c r="HZ159" i="6"/>
  <c r="IA158" i="6"/>
  <c r="IB158" i="6" s="1"/>
  <c r="HZ158" i="6"/>
  <c r="IA157" i="6"/>
  <c r="IB157" i="6" s="1"/>
  <c r="HZ157" i="6"/>
  <c r="IB156" i="6"/>
  <c r="IA156" i="6"/>
  <c r="HZ156" i="6"/>
  <c r="IA155" i="6"/>
  <c r="IB155" i="6" s="1"/>
  <c r="HZ155" i="6"/>
  <c r="IA154" i="6"/>
  <c r="IB154" i="6" s="1"/>
  <c r="HZ154" i="6"/>
  <c r="IA153" i="6"/>
  <c r="IB153" i="6" s="1"/>
  <c r="HZ153" i="6"/>
  <c r="IA152" i="6"/>
  <c r="IB152" i="6" s="1"/>
  <c r="HZ152" i="6"/>
  <c r="IA151" i="6"/>
  <c r="IB151" i="6" s="1"/>
  <c r="HZ151" i="6"/>
  <c r="IA150" i="6"/>
  <c r="IB150" i="6" s="1"/>
  <c r="HZ150" i="6"/>
  <c r="IA149" i="6"/>
  <c r="IB149" i="6" s="1"/>
  <c r="HZ149" i="6"/>
  <c r="IA148" i="6"/>
  <c r="IB148" i="6" s="1"/>
  <c r="HZ148" i="6"/>
  <c r="IA147" i="6"/>
  <c r="IB147" i="6" s="1"/>
  <c r="HZ147" i="6"/>
  <c r="IA146" i="6"/>
  <c r="IB146" i="6" s="1"/>
  <c r="HZ146" i="6"/>
  <c r="IA145" i="6"/>
  <c r="IB145" i="6" s="1"/>
  <c r="HZ145" i="6"/>
  <c r="IA144" i="6"/>
  <c r="IB144" i="6" s="1"/>
  <c r="HZ144" i="6"/>
  <c r="IA143" i="6"/>
  <c r="IB143" i="6" s="1"/>
  <c r="HZ143" i="6"/>
  <c r="IA142" i="6"/>
  <c r="IB142" i="6" s="1"/>
  <c r="HZ142" i="6"/>
  <c r="IA141" i="6"/>
  <c r="IB141" i="6" s="1"/>
  <c r="HZ141" i="6"/>
  <c r="IA140" i="6"/>
  <c r="IB140" i="6" s="1"/>
  <c r="HZ140" i="6"/>
  <c r="IA139" i="6"/>
  <c r="IB139" i="6" s="1"/>
  <c r="HZ139" i="6"/>
  <c r="IA138" i="6"/>
  <c r="IB138" i="6" s="1"/>
  <c r="HZ138" i="6"/>
  <c r="IA137" i="6"/>
  <c r="IB137" i="6" s="1"/>
  <c r="HZ137" i="6"/>
  <c r="IA128" i="6"/>
  <c r="IB128" i="6" s="1"/>
  <c r="HZ128" i="6"/>
  <c r="IA126" i="6"/>
  <c r="IB126" i="6" s="1"/>
  <c r="HZ126" i="6"/>
  <c r="IA106" i="6"/>
  <c r="IB106" i="6" s="1"/>
  <c r="HZ106" i="6"/>
  <c r="IA105" i="6"/>
  <c r="IB105" i="6" s="1"/>
  <c r="HZ105" i="6"/>
  <c r="IA104" i="6"/>
  <c r="IB104" i="6" s="1"/>
  <c r="HZ104" i="6"/>
  <c r="IA103" i="6"/>
  <c r="IB103" i="6" s="1"/>
  <c r="HZ103" i="6"/>
  <c r="IA102" i="6"/>
  <c r="IB102" i="6" s="1"/>
  <c r="HZ102" i="6"/>
  <c r="IA101" i="6"/>
  <c r="IB101" i="6" s="1"/>
  <c r="HZ101" i="6"/>
  <c r="IA100" i="6"/>
  <c r="IB100" i="6" s="1"/>
  <c r="HZ100" i="6"/>
  <c r="IA99" i="6"/>
  <c r="IB99" i="6" s="1"/>
  <c r="HZ99" i="6"/>
  <c r="IA98" i="6"/>
  <c r="IB98" i="6" s="1"/>
  <c r="HZ98" i="6"/>
  <c r="IA97" i="6"/>
  <c r="IB97" i="6" s="1"/>
  <c r="HZ97" i="6"/>
  <c r="IA96" i="6"/>
  <c r="IB96" i="6" s="1"/>
  <c r="HZ96" i="6"/>
  <c r="IA95" i="6"/>
  <c r="IB95" i="6" s="1"/>
  <c r="HZ95" i="6"/>
  <c r="IA92" i="6"/>
  <c r="IB92" i="6" s="1"/>
  <c r="HZ92" i="6"/>
  <c r="IA91" i="6"/>
  <c r="IB91" i="6" s="1"/>
  <c r="HZ91" i="6"/>
  <c r="IA90" i="6"/>
  <c r="IB90" i="6" s="1"/>
  <c r="HZ90" i="6"/>
  <c r="IA89" i="6"/>
  <c r="IB89" i="6" s="1"/>
  <c r="HZ89" i="6"/>
  <c r="IA88" i="6"/>
  <c r="IB88" i="6" s="1"/>
  <c r="HZ88" i="6"/>
  <c r="IA87" i="6"/>
  <c r="IB87" i="6" s="1"/>
  <c r="HZ87" i="6"/>
  <c r="IA86" i="6"/>
  <c r="IB86" i="6" s="1"/>
  <c r="HZ86" i="6"/>
  <c r="IA85" i="6"/>
  <c r="IB85" i="6" s="1"/>
  <c r="HZ85" i="6"/>
  <c r="IA84" i="6"/>
  <c r="IB84" i="6" s="1"/>
  <c r="HZ84" i="6"/>
  <c r="IA83" i="6"/>
  <c r="IB83" i="6" s="1"/>
  <c r="HZ83" i="6"/>
  <c r="IA82" i="6"/>
  <c r="IB82" i="6" s="1"/>
  <c r="HZ82" i="6"/>
  <c r="IA81" i="6"/>
  <c r="IB81" i="6" s="1"/>
  <c r="HZ81" i="6"/>
  <c r="IA80" i="6"/>
  <c r="IB80" i="6" s="1"/>
  <c r="HZ80" i="6"/>
  <c r="IA79" i="6"/>
  <c r="IB79" i="6" s="1"/>
  <c r="HZ79" i="6"/>
  <c r="IA78" i="6"/>
  <c r="IB78" i="6" s="1"/>
  <c r="HZ78" i="6"/>
  <c r="IA77" i="6"/>
  <c r="IB77" i="6" s="1"/>
  <c r="HZ77" i="6"/>
  <c r="IA76" i="6"/>
  <c r="IB76" i="6" s="1"/>
  <c r="HZ76" i="6"/>
  <c r="IA75" i="6"/>
  <c r="IB75" i="6" s="1"/>
  <c r="HZ75" i="6"/>
  <c r="IA74" i="6"/>
  <c r="IB74" i="6" s="1"/>
  <c r="HZ74" i="6"/>
  <c r="IA73" i="6"/>
  <c r="IB73" i="6" s="1"/>
  <c r="HZ73" i="6"/>
  <c r="IA72" i="6"/>
  <c r="IB72" i="6" s="1"/>
  <c r="HZ72" i="6"/>
  <c r="IA71" i="6"/>
  <c r="IB71" i="6" s="1"/>
  <c r="HZ71" i="6"/>
  <c r="IA70" i="6"/>
  <c r="IB70" i="6" s="1"/>
  <c r="HZ70" i="6"/>
  <c r="IA69" i="6"/>
  <c r="IB69" i="6" s="1"/>
  <c r="HZ69" i="6"/>
  <c r="IA68" i="6"/>
  <c r="IB68" i="6" s="1"/>
  <c r="HZ68" i="6"/>
  <c r="IA67" i="6"/>
  <c r="IB67" i="6" s="1"/>
  <c r="HZ67" i="6"/>
  <c r="IA66" i="6"/>
  <c r="IB66" i="6" s="1"/>
  <c r="HZ66" i="6"/>
  <c r="IA65" i="6"/>
  <c r="IB65" i="6" s="1"/>
  <c r="HZ65" i="6"/>
  <c r="IA64" i="6"/>
  <c r="IB64" i="6" s="1"/>
  <c r="HZ64" i="6"/>
  <c r="IA63" i="6"/>
  <c r="IB63" i="6" s="1"/>
  <c r="HZ63" i="6"/>
  <c r="IA62" i="6"/>
  <c r="IB62" i="6" s="1"/>
  <c r="HZ62" i="6"/>
  <c r="IA61" i="6"/>
  <c r="IB61" i="6" s="1"/>
  <c r="HZ61" i="6"/>
  <c r="IA58" i="6"/>
  <c r="IB58" i="6" s="1"/>
  <c r="HZ58" i="6"/>
  <c r="IA57" i="6"/>
  <c r="IB57" i="6" s="1"/>
  <c r="HZ57" i="6"/>
  <c r="IA56" i="6"/>
  <c r="IB56" i="6" s="1"/>
  <c r="HZ56" i="6"/>
  <c r="IA55" i="6"/>
  <c r="IB55" i="6" s="1"/>
  <c r="HZ55" i="6"/>
  <c r="IA52" i="6"/>
  <c r="IB52" i="6" s="1"/>
  <c r="HZ52" i="6"/>
  <c r="IA51" i="6"/>
  <c r="IB51" i="6" s="1"/>
  <c r="HZ51" i="6"/>
  <c r="IA48" i="6"/>
  <c r="IB48" i="6" s="1"/>
  <c r="HZ48" i="6"/>
  <c r="IA47" i="6"/>
  <c r="IB47" i="6" s="1"/>
  <c r="HZ47" i="6"/>
  <c r="IA46" i="6"/>
  <c r="IB46" i="6" s="1"/>
  <c r="HZ46" i="6"/>
  <c r="IA45" i="6"/>
  <c r="IB45" i="6" s="1"/>
  <c r="HZ45" i="6"/>
  <c r="IA42" i="6"/>
  <c r="IB42" i="6" s="1"/>
  <c r="HZ42" i="6"/>
  <c r="IA41" i="6"/>
  <c r="IB41" i="6" s="1"/>
  <c r="HZ41" i="6"/>
  <c r="IA40" i="6"/>
  <c r="IB40" i="6" s="1"/>
  <c r="HZ40" i="6"/>
  <c r="IA39" i="6"/>
  <c r="IB39" i="6" s="1"/>
  <c r="HZ39" i="6"/>
  <c r="IA38" i="6"/>
  <c r="IB38" i="6" s="1"/>
  <c r="HZ38" i="6"/>
  <c r="IA37" i="6"/>
  <c r="IB37" i="6" s="1"/>
  <c r="HZ37" i="6"/>
  <c r="IA36" i="6"/>
  <c r="IB36" i="6" s="1"/>
  <c r="HZ36" i="6"/>
  <c r="IA35" i="6"/>
  <c r="IB35" i="6" s="1"/>
  <c r="HZ35" i="6"/>
  <c r="IA34" i="6"/>
  <c r="IB34" i="6" s="1"/>
  <c r="HZ34" i="6"/>
  <c r="IA33" i="6"/>
  <c r="IB33" i="6" s="1"/>
  <c r="HZ33" i="6"/>
  <c r="IA32" i="6"/>
  <c r="IB32" i="6" s="1"/>
  <c r="HZ32" i="6"/>
  <c r="IA31" i="6"/>
  <c r="IB31" i="6" s="1"/>
  <c r="HZ31" i="6"/>
  <c r="IA29" i="6"/>
  <c r="IB29" i="6" s="1"/>
  <c r="HZ29" i="6"/>
  <c r="IA28" i="6"/>
  <c r="IB28" i="6" s="1"/>
  <c r="HZ28" i="6"/>
  <c r="IA27" i="6"/>
  <c r="IB27" i="6" s="1"/>
  <c r="HZ27" i="6"/>
  <c r="IA26" i="6"/>
  <c r="IB26" i="6" s="1"/>
  <c r="HZ26" i="6"/>
  <c r="IA25" i="6"/>
  <c r="IB25" i="6" s="1"/>
  <c r="HZ25" i="6"/>
  <c r="IA23" i="6"/>
  <c r="IB23" i="6" s="1"/>
  <c r="HZ23" i="6"/>
  <c r="IA22" i="6"/>
  <c r="IB22" i="6" s="1"/>
  <c r="HZ22" i="6"/>
  <c r="IA21" i="6"/>
  <c r="IB21" i="6" s="1"/>
  <c r="HZ21" i="6"/>
  <c r="IA20" i="6"/>
  <c r="IB20" i="6" s="1"/>
  <c r="HZ20" i="6"/>
  <c r="IA19" i="6"/>
  <c r="IB19" i="6" s="1"/>
  <c r="HZ19" i="6"/>
  <c r="IA18" i="6"/>
  <c r="IB18" i="6" s="1"/>
  <c r="HZ18" i="6"/>
  <c r="IA12" i="6"/>
  <c r="IB12" i="6" s="1"/>
  <c r="HZ12" i="6"/>
  <c r="IA11" i="6"/>
  <c r="IB11" i="6" s="1"/>
  <c r="HZ11" i="6"/>
  <c r="IA10" i="6"/>
  <c r="IB10" i="6" s="1"/>
  <c r="HZ10" i="6"/>
  <c r="IA8" i="6"/>
  <c r="IB8" i="6" s="1"/>
  <c r="HZ8" i="6"/>
  <c r="HO376" i="6"/>
  <c r="HP376" i="6" s="1"/>
  <c r="HN376" i="6"/>
  <c r="HO375" i="6"/>
  <c r="HP375" i="6" s="1"/>
  <c r="HN375" i="6"/>
  <c r="HO374" i="6"/>
  <c r="HP374" i="6" s="1"/>
  <c r="HN374" i="6"/>
  <c r="HN373" i="6"/>
  <c r="HO372" i="6"/>
  <c r="HP372" i="6" s="1"/>
  <c r="HN372" i="6"/>
  <c r="HO335" i="6"/>
  <c r="HP335" i="6" s="1"/>
  <c r="HN335" i="6"/>
  <c r="HO334" i="6"/>
  <c r="HP334" i="6" s="1"/>
  <c r="HN334" i="6"/>
  <c r="HO333" i="6"/>
  <c r="HP333" i="6" s="1"/>
  <c r="HN333" i="6"/>
  <c r="HO332" i="6"/>
  <c r="HP332" i="6" s="1"/>
  <c r="HN332" i="6"/>
  <c r="HO331" i="6"/>
  <c r="HP331" i="6" s="1"/>
  <c r="HN331" i="6"/>
  <c r="HO330" i="6"/>
  <c r="HP330" i="6" s="1"/>
  <c r="HN330" i="6"/>
  <c r="HN329" i="6"/>
  <c r="HN328" i="6"/>
  <c r="HN327" i="6"/>
  <c r="HN326" i="6"/>
  <c r="HN325" i="6"/>
  <c r="HN324" i="6"/>
  <c r="HN323" i="6"/>
  <c r="HN322" i="6"/>
  <c r="HN321" i="6"/>
  <c r="HN320" i="6"/>
  <c r="HO319" i="6"/>
  <c r="HP319" i="6" s="1"/>
  <c r="HN319" i="6"/>
  <c r="HN318" i="6"/>
  <c r="HN317" i="6"/>
  <c r="HN316" i="6"/>
  <c r="HO315" i="6"/>
  <c r="HP315" i="6" s="1"/>
  <c r="HN315" i="6"/>
  <c r="HO314" i="6"/>
  <c r="HP314" i="6" s="1"/>
  <c r="HN314" i="6"/>
  <c r="HO313" i="6"/>
  <c r="HP313" i="6" s="1"/>
  <c r="HN313" i="6"/>
  <c r="HO312" i="6"/>
  <c r="HP312" i="6" s="1"/>
  <c r="HN312" i="6"/>
  <c r="HN311" i="6"/>
  <c r="HN310" i="6"/>
  <c r="HN309" i="6"/>
  <c r="HO308" i="6"/>
  <c r="HP308" i="6" s="1"/>
  <c r="HN308" i="6"/>
  <c r="HN307" i="6"/>
  <c r="HO306" i="6"/>
  <c r="HP306" i="6" s="1"/>
  <c r="HN306" i="6"/>
  <c r="HO305" i="6"/>
  <c r="HP305" i="6" s="1"/>
  <c r="HN305" i="6"/>
  <c r="HO304" i="6"/>
  <c r="HP304" i="6" s="1"/>
  <c r="HN304" i="6"/>
  <c r="HO302" i="6"/>
  <c r="HP302" i="6" s="1"/>
  <c r="HN302" i="6"/>
  <c r="HP301" i="6"/>
  <c r="HO301" i="6"/>
  <c r="HN301" i="6"/>
  <c r="HO299" i="6"/>
  <c r="HP299" i="6" s="1"/>
  <c r="HN299" i="6"/>
  <c r="HO298" i="6"/>
  <c r="HP298" i="6" s="1"/>
  <c r="HN298" i="6"/>
  <c r="HO294" i="6"/>
  <c r="HP294" i="6" s="1"/>
  <c r="HN294" i="6"/>
  <c r="HO290" i="6"/>
  <c r="HP290" i="6" s="1"/>
  <c r="HN290" i="6"/>
  <c r="HO289" i="6"/>
  <c r="HP289" i="6" s="1"/>
  <c r="HN289" i="6"/>
  <c r="HO285" i="6"/>
  <c r="HP285" i="6" s="1"/>
  <c r="HN285" i="6"/>
  <c r="HO279" i="6"/>
  <c r="HP279" i="6" s="1"/>
  <c r="HN279" i="6"/>
  <c r="HO278" i="6"/>
  <c r="HP278" i="6" s="1"/>
  <c r="HN278" i="6"/>
  <c r="HO272" i="6"/>
  <c r="HP272" i="6" s="1"/>
  <c r="HN272" i="6"/>
  <c r="HO271" i="6"/>
  <c r="HP271" i="6" s="1"/>
  <c r="HN271" i="6"/>
  <c r="HO270" i="6"/>
  <c r="HP270" i="6" s="1"/>
  <c r="HN270" i="6"/>
  <c r="HO269" i="6"/>
  <c r="HP269" i="6" s="1"/>
  <c r="HN269" i="6"/>
  <c r="HO268" i="6"/>
  <c r="HP268" i="6" s="1"/>
  <c r="HN268" i="6"/>
  <c r="HO267" i="6"/>
  <c r="HP267" i="6" s="1"/>
  <c r="HN267" i="6"/>
  <c r="HO258" i="6"/>
  <c r="HP258" i="6" s="1"/>
  <c r="HN258" i="6"/>
  <c r="HO257" i="6"/>
  <c r="HP257" i="6" s="1"/>
  <c r="HN257" i="6"/>
  <c r="HO256" i="6"/>
  <c r="HP256" i="6" s="1"/>
  <c r="HN256" i="6"/>
  <c r="HO239" i="6"/>
  <c r="HP239" i="6" s="1"/>
  <c r="HN239" i="6"/>
  <c r="HO238" i="6"/>
  <c r="HP238" i="6" s="1"/>
  <c r="HN238" i="6"/>
  <c r="HO237" i="6"/>
  <c r="HP237" i="6" s="1"/>
  <c r="HN237" i="6"/>
  <c r="HO236" i="6"/>
  <c r="HP236" i="6" s="1"/>
  <c r="HN236" i="6"/>
  <c r="HO235" i="6"/>
  <c r="HP235" i="6" s="1"/>
  <c r="HN235" i="6"/>
  <c r="HO212" i="6"/>
  <c r="HP212" i="6" s="1"/>
  <c r="HN212" i="6"/>
  <c r="HO211" i="6"/>
  <c r="HP211" i="6" s="1"/>
  <c r="HN211" i="6"/>
  <c r="HO210" i="6"/>
  <c r="HP210" i="6" s="1"/>
  <c r="HN210" i="6"/>
  <c r="HO209" i="6"/>
  <c r="HP209" i="6" s="1"/>
  <c r="HN209" i="6"/>
  <c r="HO208" i="6"/>
  <c r="HP208" i="6" s="1"/>
  <c r="HN208" i="6"/>
  <c r="HO207" i="6"/>
  <c r="HP207" i="6" s="1"/>
  <c r="HN207" i="6"/>
  <c r="HO206" i="6"/>
  <c r="HP206" i="6" s="1"/>
  <c r="HN206" i="6"/>
  <c r="HP205" i="6"/>
  <c r="HO205" i="6"/>
  <c r="HN205" i="6"/>
  <c r="HO199" i="6"/>
  <c r="HP199" i="6" s="1"/>
  <c r="HN199" i="6"/>
  <c r="HO188" i="6"/>
  <c r="HP188" i="6" s="1"/>
  <c r="HN188" i="6"/>
  <c r="HO184" i="6"/>
  <c r="HP184" i="6" s="1"/>
  <c r="HN184" i="6"/>
  <c r="HO179" i="6"/>
  <c r="HP179" i="6" s="1"/>
  <c r="HN179" i="6"/>
  <c r="HO175" i="6"/>
  <c r="HP175" i="6" s="1"/>
  <c r="HN175" i="6"/>
  <c r="HO163" i="6"/>
  <c r="HP163" i="6" s="1"/>
  <c r="HN163" i="6"/>
  <c r="HO162" i="6"/>
  <c r="HP162" i="6" s="1"/>
  <c r="HN162" i="6"/>
  <c r="HO161" i="6"/>
  <c r="HP161" i="6" s="1"/>
  <c r="HN161" i="6"/>
  <c r="HO160" i="6"/>
  <c r="HP160" i="6" s="1"/>
  <c r="HN160" i="6"/>
  <c r="HO159" i="6"/>
  <c r="HP159" i="6" s="1"/>
  <c r="HN159" i="6"/>
  <c r="HO158" i="6"/>
  <c r="HP158" i="6" s="1"/>
  <c r="HN158" i="6"/>
  <c r="HO157" i="6"/>
  <c r="HP157" i="6" s="1"/>
  <c r="HN157" i="6"/>
  <c r="HO156" i="6"/>
  <c r="HP156" i="6" s="1"/>
  <c r="HN156" i="6"/>
  <c r="HO155" i="6"/>
  <c r="HP155" i="6" s="1"/>
  <c r="HN155" i="6"/>
  <c r="HO154" i="6"/>
  <c r="HP154" i="6" s="1"/>
  <c r="HN154" i="6"/>
  <c r="HO153" i="6"/>
  <c r="HP153" i="6" s="1"/>
  <c r="HN153" i="6"/>
  <c r="HO152" i="6"/>
  <c r="HP152" i="6" s="1"/>
  <c r="HN152" i="6"/>
  <c r="HO151" i="6"/>
  <c r="HP151" i="6" s="1"/>
  <c r="HN151" i="6"/>
  <c r="HO150" i="6"/>
  <c r="HP150" i="6" s="1"/>
  <c r="HN150" i="6"/>
  <c r="HO149" i="6"/>
  <c r="HP149" i="6" s="1"/>
  <c r="HN149" i="6"/>
  <c r="HO148" i="6"/>
  <c r="HP148" i="6" s="1"/>
  <c r="HN148" i="6"/>
  <c r="HO147" i="6"/>
  <c r="HP147" i="6" s="1"/>
  <c r="HN147" i="6"/>
  <c r="HO146" i="6"/>
  <c r="HP146" i="6" s="1"/>
  <c r="HN146" i="6"/>
  <c r="HO145" i="6"/>
  <c r="HP145" i="6" s="1"/>
  <c r="HN145" i="6"/>
  <c r="HO144" i="6"/>
  <c r="HP144" i="6" s="1"/>
  <c r="HN144" i="6"/>
  <c r="HO143" i="6"/>
  <c r="HP143" i="6" s="1"/>
  <c r="HN143" i="6"/>
  <c r="HO142" i="6"/>
  <c r="HP142" i="6" s="1"/>
  <c r="HN142" i="6"/>
  <c r="HP141" i="6"/>
  <c r="HO141" i="6"/>
  <c r="HN141" i="6"/>
  <c r="HO140" i="6"/>
  <c r="HP140" i="6" s="1"/>
  <c r="HN140" i="6"/>
  <c r="HO139" i="6"/>
  <c r="HP139" i="6" s="1"/>
  <c r="HN139" i="6"/>
  <c r="HO138" i="6"/>
  <c r="HP138" i="6" s="1"/>
  <c r="HN138" i="6"/>
  <c r="HO137" i="6"/>
  <c r="HP137" i="6" s="1"/>
  <c r="HN137" i="6"/>
  <c r="HO128" i="6"/>
  <c r="HP128" i="6" s="1"/>
  <c r="HN128" i="6"/>
  <c r="HO126" i="6"/>
  <c r="HP126" i="6" s="1"/>
  <c r="HN126" i="6"/>
  <c r="HO106" i="6"/>
  <c r="HP106" i="6" s="1"/>
  <c r="HN106" i="6"/>
  <c r="HO105" i="6"/>
  <c r="HP105" i="6" s="1"/>
  <c r="HN105" i="6"/>
  <c r="HO104" i="6"/>
  <c r="HP104" i="6" s="1"/>
  <c r="HN104" i="6"/>
  <c r="HO103" i="6"/>
  <c r="HP103" i="6" s="1"/>
  <c r="HN103" i="6"/>
  <c r="HO102" i="6"/>
  <c r="HP102" i="6" s="1"/>
  <c r="HN102" i="6"/>
  <c r="HO101" i="6"/>
  <c r="HP101" i="6" s="1"/>
  <c r="HN101" i="6"/>
  <c r="HO100" i="6"/>
  <c r="HP100" i="6" s="1"/>
  <c r="HN100" i="6"/>
  <c r="HO99" i="6"/>
  <c r="HP99" i="6" s="1"/>
  <c r="HN99" i="6"/>
  <c r="HO98" i="6"/>
  <c r="HP98" i="6" s="1"/>
  <c r="HN98" i="6"/>
  <c r="HO97" i="6"/>
  <c r="HP97" i="6" s="1"/>
  <c r="HN97" i="6"/>
  <c r="HO96" i="6"/>
  <c r="HP96" i="6" s="1"/>
  <c r="HN96" i="6"/>
  <c r="HO95" i="6"/>
  <c r="HP95" i="6" s="1"/>
  <c r="HN95" i="6"/>
  <c r="HO92" i="6"/>
  <c r="HP92" i="6" s="1"/>
  <c r="HN92" i="6"/>
  <c r="HO91" i="6"/>
  <c r="HP91" i="6" s="1"/>
  <c r="HN91" i="6"/>
  <c r="HO90" i="6"/>
  <c r="HP90" i="6" s="1"/>
  <c r="HN90" i="6"/>
  <c r="HO89" i="6"/>
  <c r="HP89" i="6" s="1"/>
  <c r="HN89" i="6"/>
  <c r="HO88" i="6"/>
  <c r="HP88" i="6" s="1"/>
  <c r="HN88" i="6"/>
  <c r="HO87" i="6"/>
  <c r="HP87" i="6" s="1"/>
  <c r="HN87" i="6"/>
  <c r="HO86" i="6"/>
  <c r="HP86" i="6" s="1"/>
  <c r="HN86" i="6"/>
  <c r="HO85" i="6"/>
  <c r="HP85" i="6" s="1"/>
  <c r="HN85" i="6"/>
  <c r="HO84" i="6"/>
  <c r="HP84" i="6" s="1"/>
  <c r="HN84" i="6"/>
  <c r="HO83" i="6"/>
  <c r="HP83" i="6" s="1"/>
  <c r="HN83" i="6"/>
  <c r="HO82" i="6"/>
  <c r="HP82" i="6" s="1"/>
  <c r="HN82" i="6"/>
  <c r="HO81" i="6"/>
  <c r="HP81" i="6" s="1"/>
  <c r="HN81" i="6"/>
  <c r="HO80" i="6"/>
  <c r="HP80" i="6" s="1"/>
  <c r="HN80" i="6"/>
  <c r="HO79" i="6"/>
  <c r="HP79" i="6" s="1"/>
  <c r="HN79" i="6"/>
  <c r="HP78" i="6"/>
  <c r="HO78" i="6"/>
  <c r="HN78" i="6"/>
  <c r="HO77" i="6"/>
  <c r="HP77" i="6" s="1"/>
  <c r="HN77" i="6"/>
  <c r="HO76" i="6"/>
  <c r="HP76" i="6" s="1"/>
  <c r="HN76" i="6"/>
  <c r="HO75" i="6"/>
  <c r="HP75" i="6" s="1"/>
  <c r="HN75" i="6"/>
  <c r="HO74" i="6"/>
  <c r="HP74" i="6" s="1"/>
  <c r="HN74" i="6"/>
  <c r="HO73" i="6"/>
  <c r="HP73" i="6" s="1"/>
  <c r="HN73" i="6"/>
  <c r="HO72" i="6"/>
  <c r="HP72" i="6" s="1"/>
  <c r="HN72" i="6"/>
  <c r="HO71" i="6"/>
  <c r="HP71" i="6" s="1"/>
  <c r="HN71" i="6"/>
  <c r="HO70" i="6"/>
  <c r="HP70" i="6" s="1"/>
  <c r="HN70" i="6"/>
  <c r="HO69" i="6"/>
  <c r="HP69" i="6" s="1"/>
  <c r="HN69" i="6"/>
  <c r="HO68" i="6"/>
  <c r="HP68" i="6" s="1"/>
  <c r="HN68" i="6"/>
  <c r="HO67" i="6"/>
  <c r="HP67" i="6" s="1"/>
  <c r="HN67" i="6"/>
  <c r="HO66" i="6"/>
  <c r="HP66" i="6" s="1"/>
  <c r="HN66" i="6"/>
  <c r="HO65" i="6"/>
  <c r="HP65" i="6" s="1"/>
  <c r="HN65" i="6"/>
  <c r="HO64" i="6"/>
  <c r="HP64" i="6" s="1"/>
  <c r="HN64" i="6"/>
  <c r="HO63" i="6"/>
  <c r="HP63" i="6" s="1"/>
  <c r="HN63" i="6"/>
  <c r="HO62" i="6"/>
  <c r="HP62" i="6" s="1"/>
  <c r="HN62" i="6"/>
  <c r="HO61" i="6"/>
  <c r="HP61" i="6" s="1"/>
  <c r="HN61" i="6"/>
  <c r="HO58" i="6"/>
  <c r="HP58" i="6" s="1"/>
  <c r="HN58" i="6"/>
  <c r="HO57" i="6"/>
  <c r="HP57" i="6" s="1"/>
  <c r="HN57" i="6"/>
  <c r="HO56" i="6"/>
  <c r="HP56" i="6" s="1"/>
  <c r="HN56" i="6"/>
  <c r="HO55" i="6"/>
  <c r="HP55" i="6" s="1"/>
  <c r="HN55" i="6"/>
  <c r="HO52" i="6"/>
  <c r="HP52" i="6" s="1"/>
  <c r="HN52" i="6"/>
  <c r="HO51" i="6"/>
  <c r="HP51" i="6" s="1"/>
  <c r="HN51" i="6"/>
  <c r="HO48" i="6"/>
  <c r="HP48" i="6" s="1"/>
  <c r="HN48" i="6"/>
  <c r="HO47" i="6"/>
  <c r="HP47" i="6" s="1"/>
  <c r="HN47" i="6"/>
  <c r="HO46" i="6"/>
  <c r="HP46" i="6" s="1"/>
  <c r="HN46" i="6"/>
  <c r="HO45" i="6"/>
  <c r="HP45" i="6" s="1"/>
  <c r="HN45" i="6"/>
  <c r="HO42" i="6"/>
  <c r="HP42" i="6" s="1"/>
  <c r="HN42" i="6"/>
  <c r="HO41" i="6"/>
  <c r="HP41" i="6" s="1"/>
  <c r="HN41" i="6"/>
  <c r="HO40" i="6"/>
  <c r="HP40" i="6" s="1"/>
  <c r="HN40" i="6"/>
  <c r="HO39" i="6"/>
  <c r="HP39" i="6" s="1"/>
  <c r="HN39" i="6"/>
  <c r="HO38" i="6"/>
  <c r="HP38" i="6" s="1"/>
  <c r="HN38" i="6"/>
  <c r="HO37" i="6"/>
  <c r="HP37" i="6" s="1"/>
  <c r="HN37" i="6"/>
  <c r="HO36" i="6"/>
  <c r="HP36" i="6" s="1"/>
  <c r="HN36" i="6"/>
  <c r="HO35" i="6"/>
  <c r="HP35" i="6" s="1"/>
  <c r="HN35" i="6"/>
  <c r="HO34" i="6"/>
  <c r="HP34" i="6" s="1"/>
  <c r="HN34" i="6"/>
  <c r="HO33" i="6"/>
  <c r="HP33" i="6" s="1"/>
  <c r="HN33" i="6"/>
  <c r="HO32" i="6"/>
  <c r="HP32" i="6" s="1"/>
  <c r="HN32" i="6"/>
  <c r="HO31" i="6"/>
  <c r="HP31" i="6" s="1"/>
  <c r="HN31" i="6"/>
  <c r="HO29" i="6"/>
  <c r="HP29" i="6" s="1"/>
  <c r="HN29" i="6"/>
  <c r="HO28" i="6"/>
  <c r="HP28" i="6" s="1"/>
  <c r="HN28" i="6"/>
  <c r="HO27" i="6"/>
  <c r="HP27" i="6" s="1"/>
  <c r="HN27" i="6"/>
  <c r="HO26" i="6"/>
  <c r="HP26" i="6" s="1"/>
  <c r="HN26" i="6"/>
  <c r="HO25" i="6"/>
  <c r="HP25" i="6" s="1"/>
  <c r="HN25" i="6"/>
  <c r="HO23" i="6"/>
  <c r="HP23" i="6" s="1"/>
  <c r="HN23" i="6"/>
  <c r="HO22" i="6"/>
  <c r="HP22" i="6" s="1"/>
  <c r="HN22" i="6"/>
  <c r="HO21" i="6"/>
  <c r="HP21" i="6" s="1"/>
  <c r="HN21" i="6"/>
  <c r="HO20" i="6"/>
  <c r="HP20" i="6" s="1"/>
  <c r="HN20" i="6"/>
  <c r="HO19" i="6"/>
  <c r="HP19" i="6" s="1"/>
  <c r="HN19" i="6"/>
  <c r="HO18" i="6"/>
  <c r="HP18" i="6" s="1"/>
  <c r="HN18" i="6"/>
  <c r="HO12" i="6"/>
  <c r="HP12" i="6" s="1"/>
  <c r="HN12" i="6"/>
  <c r="HO11" i="6"/>
  <c r="HP11" i="6" s="1"/>
  <c r="HN11" i="6"/>
  <c r="HO10" i="6"/>
  <c r="HP10" i="6" s="1"/>
  <c r="HN10" i="6"/>
  <c r="HO8" i="6"/>
  <c r="HP8" i="6" s="1"/>
  <c r="HN8" i="6"/>
  <c r="HC376" i="6"/>
  <c r="HD376" i="6" s="1"/>
  <c r="HB376" i="6"/>
  <c r="HC375" i="6"/>
  <c r="HD375" i="6" s="1"/>
  <c r="HB375" i="6"/>
  <c r="HC374" i="6"/>
  <c r="HD374" i="6" s="1"/>
  <c r="HB374" i="6"/>
  <c r="HB373" i="6"/>
  <c r="HC372" i="6"/>
  <c r="HD372" i="6" s="1"/>
  <c r="HB372" i="6"/>
  <c r="HC335" i="6"/>
  <c r="HD335" i="6" s="1"/>
  <c r="HB335" i="6"/>
  <c r="HC334" i="6"/>
  <c r="HD334" i="6" s="1"/>
  <c r="HB334" i="6"/>
  <c r="HC333" i="6"/>
  <c r="HD333" i="6" s="1"/>
  <c r="HB333" i="6"/>
  <c r="HC332" i="6"/>
  <c r="HD332" i="6" s="1"/>
  <c r="HB332" i="6"/>
  <c r="HC331" i="6"/>
  <c r="HD331" i="6" s="1"/>
  <c r="HB331" i="6"/>
  <c r="HC330" i="6"/>
  <c r="HD330" i="6" s="1"/>
  <c r="HB330" i="6"/>
  <c r="HB329" i="6"/>
  <c r="HB328" i="6"/>
  <c r="HB327" i="6"/>
  <c r="HB326" i="6"/>
  <c r="HB325" i="6"/>
  <c r="HB324" i="6"/>
  <c r="HB323" i="6"/>
  <c r="HB322" i="6"/>
  <c r="HB321" i="6"/>
  <c r="HB320" i="6"/>
  <c r="HC319" i="6"/>
  <c r="HD319" i="6" s="1"/>
  <c r="HB319" i="6"/>
  <c r="HB318" i="6"/>
  <c r="HB317" i="6"/>
  <c r="HB316" i="6"/>
  <c r="HC315" i="6"/>
  <c r="HD315" i="6" s="1"/>
  <c r="HB315" i="6"/>
  <c r="HC314" i="6"/>
  <c r="HD314" i="6" s="1"/>
  <c r="HB314" i="6"/>
  <c r="HC313" i="6"/>
  <c r="HD313" i="6" s="1"/>
  <c r="HB313" i="6"/>
  <c r="HC312" i="6"/>
  <c r="HD312" i="6" s="1"/>
  <c r="HB312" i="6"/>
  <c r="HB311" i="6"/>
  <c r="HB310" i="6"/>
  <c r="HB309" i="6"/>
  <c r="HC308" i="6"/>
  <c r="HD308" i="6" s="1"/>
  <c r="HB308" i="6"/>
  <c r="HB307" i="6"/>
  <c r="HC306" i="6"/>
  <c r="HD306" i="6" s="1"/>
  <c r="HB306" i="6"/>
  <c r="HC305" i="6"/>
  <c r="HD305" i="6" s="1"/>
  <c r="HB305" i="6"/>
  <c r="HC304" i="6"/>
  <c r="HD304" i="6" s="1"/>
  <c r="HB304" i="6"/>
  <c r="HC302" i="6"/>
  <c r="HD302" i="6" s="1"/>
  <c r="HB302" i="6"/>
  <c r="HC301" i="6"/>
  <c r="HD301" i="6" s="1"/>
  <c r="HB301" i="6"/>
  <c r="HC299" i="6"/>
  <c r="HD299" i="6" s="1"/>
  <c r="HB299" i="6"/>
  <c r="HC298" i="6"/>
  <c r="HD298" i="6" s="1"/>
  <c r="HB298" i="6"/>
  <c r="HC294" i="6"/>
  <c r="HD294" i="6" s="1"/>
  <c r="HB294" i="6"/>
  <c r="HC290" i="6"/>
  <c r="HD290" i="6" s="1"/>
  <c r="HB290" i="6"/>
  <c r="HC289" i="6"/>
  <c r="HD289" i="6" s="1"/>
  <c r="HB289" i="6"/>
  <c r="HD285" i="6"/>
  <c r="HC285" i="6"/>
  <c r="HB285" i="6"/>
  <c r="HC279" i="6"/>
  <c r="HD279" i="6" s="1"/>
  <c r="HB279" i="6"/>
  <c r="HC278" i="6"/>
  <c r="HD278" i="6" s="1"/>
  <c r="HB278" i="6"/>
  <c r="HC272" i="6"/>
  <c r="HD272" i="6" s="1"/>
  <c r="HB272" i="6"/>
  <c r="HC271" i="6"/>
  <c r="HD271" i="6" s="1"/>
  <c r="HB271" i="6"/>
  <c r="HC270" i="6"/>
  <c r="HD270" i="6" s="1"/>
  <c r="HB270" i="6"/>
  <c r="HC269" i="6"/>
  <c r="HD269" i="6" s="1"/>
  <c r="HB269" i="6"/>
  <c r="HC268" i="6"/>
  <c r="HD268" i="6" s="1"/>
  <c r="HB268" i="6"/>
  <c r="HC267" i="6"/>
  <c r="HD267" i="6" s="1"/>
  <c r="HB267" i="6"/>
  <c r="HC258" i="6"/>
  <c r="HD258" i="6" s="1"/>
  <c r="HB258" i="6"/>
  <c r="HC257" i="6"/>
  <c r="HD257" i="6" s="1"/>
  <c r="HB257" i="6"/>
  <c r="HC256" i="6"/>
  <c r="HD256" i="6" s="1"/>
  <c r="HB256" i="6"/>
  <c r="HC239" i="6"/>
  <c r="HD239" i="6" s="1"/>
  <c r="HB239" i="6"/>
  <c r="HC238" i="6"/>
  <c r="HD238" i="6" s="1"/>
  <c r="HB238" i="6"/>
  <c r="HC237" i="6"/>
  <c r="HD237" i="6" s="1"/>
  <c r="HB237" i="6"/>
  <c r="HC236" i="6"/>
  <c r="HD236" i="6" s="1"/>
  <c r="HB236" i="6"/>
  <c r="HC235" i="6"/>
  <c r="HD235" i="6" s="1"/>
  <c r="HB235" i="6"/>
  <c r="HB233" i="6"/>
  <c r="HC212" i="6"/>
  <c r="HD212" i="6" s="1"/>
  <c r="HB212" i="6"/>
  <c r="HC211" i="6"/>
  <c r="HD211" i="6" s="1"/>
  <c r="HB211" i="6"/>
  <c r="HC210" i="6"/>
  <c r="HD210" i="6" s="1"/>
  <c r="HB210" i="6"/>
  <c r="HC209" i="6"/>
  <c r="HD209" i="6" s="1"/>
  <c r="HB209" i="6"/>
  <c r="HC208" i="6"/>
  <c r="HD208" i="6" s="1"/>
  <c r="HB208" i="6"/>
  <c r="HC207" i="6"/>
  <c r="HD207" i="6" s="1"/>
  <c r="HB207" i="6"/>
  <c r="HC206" i="6"/>
  <c r="HD206" i="6" s="1"/>
  <c r="HB206" i="6"/>
  <c r="HC205" i="6"/>
  <c r="HD205" i="6" s="1"/>
  <c r="HB205" i="6"/>
  <c r="HC199" i="6"/>
  <c r="HD199" i="6" s="1"/>
  <c r="HB199" i="6"/>
  <c r="HC188" i="6"/>
  <c r="HD188" i="6" s="1"/>
  <c r="HB188" i="6"/>
  <c r="HC184" i="6"/>
  <c r="HD184" i="6" s="1"/>
  <c r="HB184" i="6"/>
  <c r="HC179" i="6"/>
  <c r="HD179" i="6" s="1"/>
  <c r="HB179" i="6"/>
  <c r="HC175" i="6"/>
  <c r="HD175" i="6" s="1"/>
  <c r="HB175" i="6"/>
  <c r="HC163" i="6"/>
  <c r="HD163" i="6" s="1"/>
  <c r="HB163" i="6"/>
  <c r="HC162" i="6"/>
  <c r="HD162" i="6" s="1"/>
  <c r="HB162" i="6"/>
  <c r="HD161" i="6"/>
  <c r="HC161" i="6"/>
  <c r="HB161" i="6"/>
  <c r="HC160" i="6"/>
  <c r="HD160" i="6" s="1"/>
  <c r="HB160" i="6"/>
  <c r="HC159" i="6"/>
  <c r="HD159" i="6" s="1"/>
  <c r="HB159" i="6"/>
  <c r="HC158" i="6"/>
  <c r="HD158" i="6" s="1"/>
  <c r="HB158" i="6"/>
  <c r="HC157" i="6"/>
  <c r="HD157" i="6" s="1"/>
  <c r="HB157" i="6"/>
  <c r="HC156" i="6"/>
  <c r="HD156" i="6" s="1"/>
  <c r="HB156" i="6"/>
  <c r="HC155" i="6"/>
  <c r="HD155" i="6" s="1"/>
  <c r="HB155" i="6"/>
  <c r="HC154" i="6"/>
  <c r="HD154" i="6" s="1"/>
  <c r="HB154" i="6"/>
  <c r="HC153" i="6"/>
  <c r="HD153" i="6" s="1"/>
  <c r="HB153" i="6"/>
  <c r="HC152" i="6"/>
  <c r="HD152" i="6" s="1"/>
  <c r="HB152" i="6"/>
  <c r="HC151" i="6"/>
  <c r="HD151" i="6" s="1"/>
  <c r="HB151" i="6"/>
  <c r="HC150" i="6"/>
  <c r="HD150" i="6" s="1"/>
  <c r="HB150" i="6"/>
  <c r="HC149" i="6"/>
  <c r="HD149" i="6" s="1"/>
  <c r="HB149" i="6"/>
  <c r="HC148" i="6"/>
  <c r="HD148" i="6" s="1"/>
  <c r="HB148" i="6"/>
  <c r="HC147" i="6"/>
  <c r="HD147" i="6" s="1"/>
  <c r="HB147" i="6"/>
  <c r="HC146" i="6"/>
  <c r="HD146" i="6" s="1"/>
  <c r="HB146" i="6"/>
  <c r="HC145" i="6"/>
  <c r="HD145" i="6" s="1"/>
  <c r="HB145" i="6"/>
  <c r="HC144" i="6"/>
  <c r="HD144" i="6" s="1"/>
  <c r="HB144" i="6"/>
  <c r="HC143" i="6"/>
  <c r="HD143" i="6" s="1"/>
  <c r="HB143" i="6"/>
  <c r="HC142" i="6"/>
  <c r="HD142" i="6" s="1"/>
  <c r="HB142" i="6"/>
  <c r="HC141" i="6"/>
  <c r="HD141" i="6" s="1"/>
  <c r="HB141" i="6"/>
  <c r="HC140" i="6"/>
  <c r="HD140" i="6" s="1"/>
  <c r="HB140" i="6"/>
  <c r="HC139" i="6"/>
  <c r="HD139" i="6" s="1"/>
  <c r="HB139" i="6"/>
  <c r="HC138" i="6"/>
  <c r="HD138" i="6" s="1"/>
  <c r="HB138" i="6"/>
  <c r="HC137" i="6"/>
  <c r="HD137" i="6" s="1"/>
  <c r="HB137" i="6"/>
  <c r="HC128" i="6"/>
  <c r="HD128" i="6" s="1"/>
  <c r="HB128" i="6"/>
  <c r="HC126" i="6"/>
  <c r="HD126" i="6" s="1"/>
  <c r="HB126" i="6"/>
  <c r="HC106" i="6"/>
  <c r="HD106" i="6" s="1"/>
  <c r="HB106" i="6"/>
  <c r="HC105" i="6"/>
  <c r="HD105" i="6" s="1"/>
  <c r="HB105" i="6"/>
  <c r="HC104" i="6"/>
  <c r="HD104" i="6" s="1"/>
  <c r="HB104" i="6"/>
  <c r="HC103" i="6"/>
  <c r="HD103" i="6" s="1"/>
  <c r="HB103" i="6"/>
  <c r="HC102" i="6"/>
  <c r="HD102" i="6" s="1"/>
  <c r="HB102" i="6"/>
  <c r="HC101" i="6"/>
  <c r="HD101" i="6" s="1"/>
  <c r="HB101" i="6"/>
  <c r="HC100" i="6"/>
  <c r="HD100" i="6" s="1"/>
  <c r="HB100" i="6"/>
  <c r="HC99" i="6"/>
  <c r="HD99" i="6" s="1"/>
  <c r="HB99" i="6"/>
  <c r="HC98" i="6"/>
  <c r="HD98" i="6" s="1"/>
  <c r="HB98" i="6"/>
  <c r="HC97" i="6"/>
  <c r="HD97" i="6" s="1"/>
  <c r="HB97" i="6"/>
  <c r="HC96" i="6"/>
  <c r="HD96" i="6" s="1"/>
  <c r="HB96" i="6"/>
  <c r="HC95" i="6"/>
  <c r="HD95" i="6" s="1"/>
  <c r="HB95" i="6"/>
  <c r="HC92" i="6"/>
  <c r="HD92" i="6" s="1"/>
  <c r="HB92" i="6"/>
  <c r="HC91" i="6"/>
  <c r="HD91" i="6" s="1"/>
  <c r="HB91" i="6"/>
  <c r="HC90" i="6"/>
  <c r="HD90" i="6" s="1"/>
  <c r="HB90" i="6"/>
  <c r="HD89" i="6"/>
  <c r="HC89" i="6"/>
  <c r="HB89" i="6"/>
  <c r="HC88" i="6"/>
  <c r="HD88" i="6" s="1"/>
  <c r="HB88" i="6"/>
  <c r="HC87" i="6"/>
  <c r="HD87" i="6" s="1"/>
  <c r="HB87" i="6"/>
  <c r="HC86" i="6"/>
  <c r="HD86" i="6" s="1"/>
  <c r="HB86" i="6"/>
  <c r="HC85" i="6"/>
  <c r="HD85" i="6" s="1"/>
  <c r="HB85" i="6"/>
  <c r="HC84" i="6"/>
  <c r="HD84" i="6" s="1"/>
  <c r="HB84" i="6"/>
  <c r="HC83" i="6"/>
  <c r="HD83" i="6" s="1"/>
  <c r="HB83" i="6"/>
  <c r="HC82" i="6"/>
  <c r="HD82" i="6" s="1"/>
  <c r="HB82" i="6"/>
  <c r="HC81" i="6"/>
  <c r="HD81" i="6" s="1"/>
  <c r="HB81" i="6"/>
  <c r="HC80" i="6"/>
  <c r="HD80" i="6" s="1"/>
  <c r="HB80" i="6"/>
  <c r="HC79" i="6"/>
  <c r="HD79" i="6" s="1"/>
  <c r="HB79" i="6"/>
  <c r="HC78" i="6"/>
  <c r="HD78" i="6" s="1"/>
  <c r="HB78" i="6"/>
  <c r="HC77" i="6"/>
  <c r="HD77" i="6" s="1"/>
  <c r="HB77" i="6"/>
  <c r="HC76" i="6"/>
  <c r="HD76" i="6" s="1"/>
  <c r="HB76" i="6"/>
  <c r="HC75" i="6"/>
  <c r="HD75" i="6" s="1"/>
  <c r="HB75" i="6"/>
  <c r="HC74" i="6"/>
  <c r="HD74" i="6" s="1"/>
  <c r="HB74" i="6"/>
  <c r="HC73" i="6"/>
  <c r="HD73" i="6" s="1"/>
  <c r="HB73" i="6"/>
  <c r="HC72" i="6"/>
  <c r="HD72" i="6" s="1"/>
  <c r="HB72" i="6"/>
  <c r="HC71" i="6"/>
  <c r="HD71" i="6" s="1"/>
  <c r="HB71" i="6"/>
  <c r="HC70" i="6"/>
  <c r="HD70" i="6" s="1"/>
  <c r="HB70" i="6"/>
  <c r="HC69" i="6"/>
  <c r="HD69" i="6" s="1"/>
  <c r="HB69" i="6"/>
  <c r="HC68" i="6"/>
  <c r="HD68" i="6" s="1"/>
  <c r="HB68" i="6"/>
  <c r="HC67" i="6"/>
  <c r="HD67" i="6" s="1"/>
  <c r="HB67" i="6"/>
  <c r="HC66" i="6"/>
  <c r="HD66" i="6" s="1"/>
  <c r="HB66" i="6"/>
  <c r="HC65" i="6"/>
  <c r="HD65" i="6" s="1"/>
  <c r="HB65" i="6"/>
  <c r="HC64" i="6"/>
  <c r="HD64" i="6" s="1"/>
  <c r="HB64" i="6"/>
  <c r="HC63" i="6"/>
  <c r="HD63" i="6" s="1"/>
  <c r="HB63" i="6"/>
  <c r="HC62" i="6"/>
  <c r="HD62" i="6" s="1"/>
  <c r="HB62" i="6"/>
  <c r="HC61" i="6"/>
  <c r="HD61" i="6" s="1"/>
  <c r="HB61" i="6"/>
  <c r="HC58" i="6"/>
  <c r="HD58" i="6" s="1"/>
  <c r="HB58" i="6"/>
  <c r="HC57" i="6"/>
  <c r="HD57" i="6" s="1"/>
  <c r="HB57" i="6"/>
  <c r="HC56" i="6"/>
  <c r="HD56" i="6" s="1"/>
  <c r="HB56" i="6"/>
  <c r="HC55" i="6"/>
  <c r="HD55" i="6" s="1"/>
  <c r="HB55" i="6"/>
  <c r="HC52" i="6"/>
  <c r="HD52" i="6" s="1"/>
  <c r="HB52" i="6"/>
  <c r="HC51" i="6"/>
  <c r="HD51" i="6" s="1"/>
  <c r="HB51" i="6"/>
  <c r="HC48" i="6"/>
  <c r="HD48" i="6" s="1"/>
  <c r="HB48" i="6"/>
  <c r="HC47" i="6"/>
  <c r="HD47" i="6" s="1"/>
  <c r="HB47" i="6"/>
  <c r="HC46" i="6"/>
  <c r="HD46" i="6" s="1"/>
  <c r="HB46" i="6"/>
  <c r="HD45" i="6"/>
  <c r="HC45" i="6"/>
  <c r="HB45" i="6"/>
  <c r="HC42" i="6"/>
  <c r="HD42" i="6" s="1"/>
  <c r="HB42" i="6"/>
  <c r="HC41" i="6"/>
  <c r="HD41" i="6" s="1"/>
  <c r="HB41" i="6"/>
  <c r="HC40" i="6"/>
  <c r="HD40" i="6" s="1"/>
  <c r="HB40" i="6"/>
  <c r="HC39" i="6"/>
  <c r="HD39" i="6" s="1"/>
  <c r="HB39" i="6"/>
  <c r="HC38" i="6"/>
  <c r="HD38" i="6" s="1"/>
  <c r="HB38" i="6"/>
  <c r="HC37" i="6"/>
  <c r="HD37" i="6" s="1"/>
  <c r="HB37" i="6"/>
  <c r="HC36" i="6"/>
  <c r="HD36" i="6" s="1"/>
  <c r="HB36" i="6"/>
  <c r="HC35" i="6"/>
  <c r="HD35" i="6" s="1"/>
  <c r="HB35" i="6"/>
  <c r="HC34" i="6"/>
  <c r="HD34" i="6" s="1"/>
  <c r="HB34" i="6"/>
  <c r="HC33" i="6"/>
  <c r="HD33" i="6" s="1"/>
  <c r="HB33" i="6"/>
  <c r="HC32" i="6"/>
  <c r="HD32" i="6" s="1"/>
  <c r="HB32" i="6"/>
  <c r="HC31" i="6"/>
  <c r="HD31" i="6" s="1"/>
  <c r="HB31" i="6"/>
  <c r="HC29" i="6"/>
  <c r="HD29" i="6" s="1"/>
  <c r="HB29" i="6"/>
  <c r="HC28" i="6"/>
  <c r="HD28" i="6" s="1"/>
  <c r="HB28" i="6"/>
  <c r="HC27" i="6"/>
  <c r="HD27" i="6" s="1"/>
  <c r="HB27" i="6"/>
  <c r="HC26" i="6"/>
  <c r="HD26" i="6" s="1"/>
  <c r="HB26" i="6"/>
  <c r="HC25" i="6"/>
  <c r="HD25" i="6" s="1"/>
  <c r="HB25" i="6"/>
  <c r="HC23" i="6"/>
  <c r="HD23" i="6" s="1"/>
  <c r="HB23" i="6"/>
  <c r="HC22" i="6"/>
  <c r="HD22" i="6" s="1"/>
  <c r="HB22" i="6"/>
  <c r="HC21" i="6"/>
  <c r="HD21" i="6" s="1"/>
  <c r="HB21" i="6"/>
  <c r="HC20" i="6"/>
  <c r="HD20" i="6" s="1"/>
  <c r="HB20" i="6"/>
  <c r="HC19" i="6"/>
  <c r="HD19" i="6" s="1"/>
  <c r="HB19" i="6"/>
  <c r="HC18" i="6"/>
  <c r="HD18" i="6" s="1"/>
  <c r="HB18" i="6"/>
  <c r="HC12" i="6"/>
  <c r="HD12" i="6" s="1"/>
  <c r="HB12" i="6"/>
  <c r="HC11" i="6"/>
  <c r="HD11" i="6" s="1"/>
  <c r="HB11" i="6"/>
  <c r="HC10" i="6"/>
  <c r="HD10" i="6" s="1"/>
  <c r="HB10" i="6"/>
  <c r="HC8" i="6"/>
  <c r="HD8" i="6" s="1"/>
  <c r="HB8" i="6"/>
  <c r="GQ376" i="6"/>
  <c r="GR376" i="6" s="1"/>
  <c r="GP376" i="6"/>
  <c r="GQ375" i="6"/>
  <c r="GR375" i="6" s="1"/>
  <c r="GP375" i="6"/>
  <c r="GQ374" i="6"/>
  <c r="GR374" i="6" s="1"/>
  <c r="GP374" i="6"/>
  <c r="GP373" i="6"/>
  <c r="GQ372" i="6"/>
  <c r="GR372" i="6" s="1"/>
  <c r="GP372" i="6"/>
  <c r="GQ335" i="6"/>
  <c r="GR335" i="6" s="1"/>
  <c r="GP335" i="6"/>
  <c r="GQ334" i="6"/>
  <c r="GR334" i="6" s="1"/>
  <c r="GP334" i="6"/>
  <c r="GQ333" i="6"/>
  <c r="GR333" i="6" s="1"/>
  <c r="GP333" i="6"/>
  <c r="GQ332" i="6"/>
  <c r="GR332" i="6" s="1"/>
  <c r="GP332" i="6"/>
  <c r="GQ331" i="6"/>
  <c r="GR331" i="6" s="1"/>
  <c r="GP331" i="6"/>
  <c r="GQ330" i="6"/>
  <c r="GR330" i="6" s="1"/>
  <c r="GP330" i="6"/>
  <c r="GP329" i="6"/>
  <c r="GP328" i="6"/>
  <c r="GP327" i="6"/>
  <c r="GP326" i="6"/>
  <c r="GP325" i="6"/>
  <c r="GP324" i="6"/>
  <c r="GP323" i="6"/>
  <c r="GP322" i="6"/>
  <c r="GP321" i="6"/>
  <c r="GP320" i="6"/>
  <c r="GQ319" i="6"/>
  <c r="GR319" i="6" s="1"/>
  <c r="GP319" i="6"/>
  <c r="GP318" i="6"/>
  <c r="GP317" i="6"/>
  <c r="GP316" i="6"/>
  <c r="GQ315" i="6"/>
  <c r="GR315" i="6" s="1"/>
  <c r="GP315" i="6"/>
  <c r="GQ314" i="6"/>
  <c r="GR314" i="6" s="1"/>
  <c r="GP314" i="6"/>
  <c r="GQ313" i="6"/>
  <c r="GR313" i="6" s="1"/>
  <c r="GP313" i="6"/>
  <c r="GQ312" i="6"/>
  <c r="GR312" i="6" s="1"/>
  <c r="GP312" i="6"/>
  <c r="GP311" i="6"/>
  <c r="GP310" i="6"/>
  <c r="GP309" i="6"/>
  <c r="GQ308" i="6"/>
  <c r="GR308" i="6" s="1"/>
  <c r="GP308" i="6"/>
  <c r="GP307" i="6"/>
  <c r="GQ306" i="6"/>
  <c r="GR306" i="6" s="1"/>
  <c r="GP306" i="6"/>
  <c r="GQ305" i="6"/>
  <c r="GR305" i="6" s="1"/>
  <c r="GP305" i="6"/>
  <c r="GQ304" i="6"/>
  <c r="GR304" i="6" s="1"/>
  <c r="GP304" i="6"/>
  <c r="GQ302" i="6"/>
  <c r="GR302" i="6" s="1"/>
  <c r="GP302" i="6"/>
  <c r="GQ301" i="6"/>
  <c r="GR301" i="6" s="1"/>
  <c r="GP301" i="6"/>
  <c r="GQ299" i="6"/>
  <c r="GR299" i="6" s="1"/>
  <c r="GP299" i="6"/>
  <c r="GQ298" i="6"/>
  <c r="GR298" i="6" s="1"/>
  <c r="GP298" i="6"/>
  <c r="GQ294" i="6"/>
  <c r="GR294" i="6" s="1"/>
  <c r="GP294" i="6"/>
  <c r="GQ290" i="6"/>
  <c r="GR290" i="6" s="1"/>
  <c r="GP290" i="6"/>
  <c r="GQ289" i="6"/>
  <c r="GR289" i="6" s="1"/>
  <c r="GP289" i="6"/>
  <c r="GQ285" i="6"/>
  <c r="GR285" i="6" s="1"/>
  <c r="GP285" i="6"/>
  <c r="GR279" i="6"/>
  <c r="GQ279" i="6"/>
  <c r="GP279" i="6"/>
  <c r="GQ278" i="6"/>
  <c r="GR278" i="6" s="1"/>
  <c r="GP278" i="6"/>
  <c r="GQ272" i="6"/>
  <c r="GR272" i="6" s="1"/>
  <c r="GP272" i="6"/>
  <c r="GQ271" i="6"/>
  <c r="GR271" i="6" s="1"/>
  <c r="GP271" i="6"/>
  <c r="GQ270" i="6"/>
  <c r="GR270" i="6" s="1"/>
  <c r="GP270" i="6"/>
  <c r="GQ269" i="6"/>
  <c r="GR269" i="6" s="1"/>
  <c r="GP269" i="6"/>
  <c r="GQ268" i="6"/>
  <c r="GR268" i="6" s="1"/>
  <c r="GP268" i="6"/>
  <c r="GQ267" i="6"/>
  <c r="GR267" i="6" s="1"/>
  <c r="GP267" i="6"/>
  <c r="GQ258" i="6"/>
  <c r="GR258" i="6" s="1"/>
  <c r="GP258" i="6"/>
  <c r="GQ257" i="6"/>
  <c r="GR257" i="6" s="1"/>
  <c r="GP257" i="6"/>
  <c r="GQ256" i="6"/>
  <c r="GR256" i="6" s="1"/>
  <c r="GP256" i="6"/>
  <c r="GQ239" i="6"/>
  <c r="GR239" i="6" s="1"/>
  <c r="GP239" i="6"/>
  <c r="GQ238" i="6"/>
  <c r="GR238" i="6" s="1"/>
  <c r="GP238" i="6"/>
  <c r="GQ237" i="6"/>
  <c r="GR237" i="6" s="1"/>
  <c r="GP237" i="6"/>
  <c r="GQ236" i="6"/>
  <c r="GR236" i="6" s="1"/>
  <c r="GP236" i="6"/>
  <c r="GQ235" i="6"/>
  <c r="GR235" i="6" s="1"/>
  <c r="GP235" i="6"/>
  <c r="GP233" i="6"/>
  <c r="GQ212" i="6"/>
  <c r="GR212" i="6" s="1"/>
  <c r="GP212" i="6"/>
  <c r="GQ211" i="6"/>
  <c r="GR211" i="6" s="1"/>
  <c r="GP211" i="6"/>
  <c r="GQ210" i="6"/>
  <c r="GR210" i="6" s="1"/>
  <c r="GP210" i="6"/>
  <c r="GQ209" i="6"/>
  <c r="GR209" i="6" s="1"/>
  <c r="GP209" i="6"/>
  <c r="GQ208" i="6"/>
  <c r="GR208" i="6" s="1"/>
  <c r="GP208" i="6"/>
  <c r="GQ207" i="6"/>
  <c r="GR207" i="6" s="1"/>
  <c r="GP207" i="6"/>
  <c r="GQ206" i="6"/>
  <c r="GR206" i="6" s="1"/>
  <c r="GP206" i="6"/>
  <c r="GQ205" i="6"/>
  <c r="GR205" i="6" s="1"/>
  <c r="GP205" i="6"/>
  <c r="GQ199" i="6"/>
  <c r="GR199" i="6" s="1"/>
  <c r="GP199" i="6"/>
  <c r="GQ188" i="6"/>
  <c r="GR188" i="6" s="1"/>
  <c r="GP188" i="6"/>
  <c r="GQ184" i="6"/>
  <c r="GR184" i="6" s="1"/>
  <c r="GP184" i="6"/>
  <c r="GQ179" i="6"/>
  <c r="GR179" i="6" s="1"/>
  <c r="GP179" i="6"/>
  <c r="GQ175" i="6"/>
  <c r="GR175" i="6" s="1"/>
  <c r="GP175" i="6"/>
  <c r="GQ163" i="6"/>
  <c r="GR163" i="6" s="1"/>
  <c r="GP163" i="6"/>
  <c r="GQ162" i="6"/>
  <c r="GR162" i="6" s="1"/>
  <c r="GP162" i="6"/>
  <c r="GQ161" i="6"/>
  <c r="GR161" i="6" s="1"/>
  <c r="GP161" i="6"/>
  <c r="GQ160" i="6"/>
  <c r="GR160" i="6" s="1"/>
  <c r="GP160" i="6"/>
  <c r="GQ159" i="6"/>
  <c r="GR159" i="6" s="1"/>
  <c r="GP159" i="6"/>
  <c r="GQ158" i="6"/>
  <c r="GR158" i="6" s="1"/>
  <c r="GP158" i="6"/>
  <c r="GQ157" i="6"/>
  <c r="GR157" i="6" s="1"/>
  <c r="GP157" i="6"/>
  <c r="GQ156" i="6"/>
  <c r="GR156" i="6" s="1"/>
  <c r="GP156" i="6"/>
  <c r="GQ155" i="6"/>
  <c r="GR155" i="6" s="1"/>
  <c r="GP155" i="6"/>
  <c r="GQ154" i="6"/>
  <c r="GR154" i="6" s="1"/>
  <c r="GP154" i="6"/>
  <c r="GQ153" i="6"/>
  <c r="GR153" i="6" s="1"/>
  <c r="GP153" i="6"/>
  <c r="GQ152" i="6"/>
  <c r="GR152" i="6" s="1"/>
  <c r="GP152" i="6"/>
  <c r="GQ151" i="6"/>
  <c r="GR151" i="6" s="1"/>
  <c r="GP151" i="6"/>
  <c r="GQ150" i="6"/>
  <c r="GR150" i="6" s="1"/>
  <c r="GP150" i="6"/>
  <c r="GQ149" i="6"/>
  <c r="GR149" i="6" s="1"/>
  <c r="GP149" i="6"/>
  <c r="GQ148" i="6"/>
  <c r="GR148" i="6" s="1"/>
  <c r="GP148" i="6"/>
  <c r="GQ147" i="6"/>
  <c r="GR147" i="6" s="1"/>
  <c r="GP147" i="6"/>
  <c r="GQ146" i="6"/>
  <c r="GR146" i="6" s="1"/>
  <c r="GP146" i="6"/>
  <c r="GQ145" i="6"/>
  <c r="GR145" i="6" s="1"/>
  <c r="GP145" i="6"/>
  <c r="GQ144" i="6"/>
  <c r="GR144" i="6" s="1"/>
  <c r="GP144" i="6"/>
  <c r="GR143" i="6"/>
  <c r="GQ143" i="6"/>
  <c r="GP143" i="6"/>
  <c r="GQ142" i="6"/>
  <c r="GR142" i="6" s="1"/>
  <c r="GP142" i="6"/>
  <c r="GQ141" i="6"/>
  <c r="GR141" i="6" s="1"/>
  <c r="GP141" i="6"/>
  <c r="GQ140" i="6"/>
  <c r="GR140" i="6" s="1"/>
  <c r="GP140" i="6"/>
  <c r="GQ139" i="6"/>
  <c r="GR139" i="6" s="1"/>
  <c r="GP139" i="6"/>
  <c r="GQ138" i="6"/>
  <c r="GR138" i="6" s="1"/>
  <c r="GP138" i="6"/>
  <c r="GQ137" i="6"/>
  <c r="GR137" i="6" s="1"/>
  <c r="GP137" i="6"/>
  <c r="GQ128" i="6"/>
  <c r="GR128" i="6" s="1"/>
  <c r="GP128" i="6"/>
  <c r="GQ126" i="6"/>
  <c r="GR126" i="6" s="1"/>
  <c r="GP126" i="6"/>
  <c r="GQ106" i="6"/>
  <c r="GR106" i="6" s="1"/>
  <c r="GP106" i="6"/>
  <c r="GQ105" i="6"/>
  <c r="GR105" i="6" s="1"/>
  <c r="GP105" i="6"/>
  <c r="GQ104" i="6"/>
  <c r="GR104" i="6" s="1"/>
  <c r="GP104" i="6"/>
  <c r="GQ103" i="6"/>
  <c r="GR103" i="6" s="1"/>
  <c r="GP103" i="6"/>
  <c r="GQ102" i="6"/>
  <c r="GR102" i="6" s="1"/>
  <c r="GP102" i="6"/>
  <c r="GQ101" i="6"/>
  <c r="GR101" i="6" s="1"/>
  <c r="GP101" i="6"/>
  <c r="GQ100" i="6"/>
  <c r="GR100" i="6" s="1"/>
  <c r="GP100" i="6"/>
  <c r="GQ99" i="6"/>
  <c r="GR99" i="6" s="1"/>
  <c r="GP99" i="6"/>
  <c r="GQ98" i="6"/>
  <c r="GR98" i="6" s="1"/>
  <c r="GP98" i="6"/>
  <c r="GQ97" i="6"/>
  <c r="GR97" i="6" s="1"/>
  <c r="GP97" i="6"/>
  <c r="GQ96" i="6"/>
  <c r="GR96" i="6" s="1"/>
  <c r="GP96" i="6"/>
  <c r="GQ95" i="6"/>
  <c r="GR95" i="6" s="1"/>
  <c r="GP95" i="6"/>
  <c r="GQ92" i="6"/>
  <c r="GR92" i="6" s="1"/>
  <c r="GP92" i="6"/>
  <c r="GQ91" i="6"/>
  <c r="GR91" i="6" s="1"/>
  <c r="GP91" i="6"/>
  <c r="GQ90" i="6"/>
  <c r="GR90" i="6" s="1"/>
  <c r="GP90" i="6"/>
  <c r="GQ89" i="6"/>
  <c r="GR89" i="6" s="1"/>
  <c r="GP89" i="6"/>
  <c r="GQ88" i="6"/>
  <c r="GR88" i="6" s="1"/>
  <c r="GP88" i="6"/>
  <c r="GQ87" i="6"/>
  <c r="GR87" i="6" s="1"/>
  <c r="GP87" i="6"/>
  <c r="GQ86" i="6"/>
  <c r="GR86" i="6" s="1"/>
  <c r="GP86" i="6"/>
  <c r="GQ85" i="6"/>
  <c r="GR85" i="6" s="1"/>
  <c r="GP85" i="6"/>
  <c r="GQ84" i="6"/>
  <c r="GR84" i="6" s="1"/>
  <c r="GP84" i="6"/>
  <c r="GQ83" i="6"/>
  <c r="GR83" i="6" s="1"/>
  <c r="GP83" i="6"/>
  <c r="GQ82" i="6"/>
  <c r="GR82" i="6" s="1"/>
  <c r="GP82" i="6"/>
  <c r="GQ81" i="6"/>
  <c r="GR81" i="6" s="1"/>
  <c r="GP81" i="6"/>
  <c r="GQ80" i="6"/>
  <c r="GR80" i="6" s="1"/>
  <c r="GP80" i="6"/>
  <c r="GQ79" i="6"/>
  <c r="GR79" i="6" s="1"/>
  <c r="GP79" i="6"/>
  <c r="GQ78" i="6"/>
  <c r="GR78" i="6" s="1"/>
  <c r="GP78" i="6"/>
  <c r="GQ77" i="6"/>
  <c r="GR77" i="6" s="1"/>
  <c r="GP77" i="6"/>
  <c r="GQ76" i="6"/>
  <c r="GR76" i="6" s="1"/>
  <c r="GP76" i="6"/>
  <c r="GQ75" i="6"/>
  <c r="GR75" i="6" s="1"/>
  <c r="GP75" i="6"/>
  <c r="GQ74" i="6"/>
  <c r="GR74" i="6" s="1"/>
  <c r="GP74" i="6"/>
  <c r="GQ73" i="6"/>
  <c r="GR73" i="6" s="1"/>
  <c r="GP73" i="6"/>
  <c r="GQ72" i="6"/>
  <c r="GR72" i="6" s="1"/>
  <c r="GP72" i="6"/>
  <c r="GQ71" i="6"/>
  <c r="GR71" i="6" s="1"/>
  <c r="GP71" i="6"/>
  <c r="GQ70" i="6"/>
  <c r="GR70" i="6" s="1"/>
  <c r="GP70" i="6"/>
  <c r="GQ69" i="6"/>
  <c r="GR69" i="6" s="1"/>
  <c r="GP69" i="6"/>
  <c r="GQ68" i="6"/>
  <c r="GR68" i="6" s="1"/>
  <c r="GP68" i="6"/>
  <c r="GQ67" i="6"/>
  <c r="GR67" i="6" s="1"/>
  <c r="GP67" i="6"/>
  <c r="GQ66" i="6"/>
  <c r="GR66" i="6" s="1"/>
  <c r="GP66" i="6"/>
  <c r="GQ65" i="6"/>
  <c r="GR65" i="6" s="1"/>
  <c r="GP65" i="6"/>
  <c r="GQ64" i="6"/>
  <c r="GR64" i="6" s="1"/>
  <c r="GP64" i="6"/>
  <c r="GQ63" i="6"/>
  <c r="GR63" i="6" s="1"/>
  <c r="GP63" i="6"/>
  <c r="GQ62" i="6"/>
  <c r="GR62" i="6" s="1"/>
  <c r="GP62" i="6"/>
  <c r="GR61" i="6"/>
  <c r="GQ61" i="6"/>
  <c r="GP61" i="6"/>
  <c r="GQ58" i="6"/>
  <c r="GR58" i="6" s="1"/>
  <c r="GP58" i="6"/>
  <c r="GQ57" i="6"/>
  <c r="GR57" i="6" s="1"/>
  <c r="GP57" i="6"/>
  <c r="GQ56" i="6"/>
  <c r="GR56" i="6" s="1"/>
  <c r="GP56" i="6"/>
  <c r="GQ55" i="6"/>
  <c r="GR55" i="6" s="1"/>
  <c r="GP55" i="6"/>
  <c r="GQ52" i="6"/>
  <c r="GR52" i="6" s="1"/>
  <c r="GP52" i="6"/>
  <c r="GQ51" i="6"/>
  <c r="GR51" i="6" s="1"/>
  <c r="GP51" i="6"/>
  <c r="GQ48" i="6"/>
  <c r="GR48" i="6" s="1"/>
  <c r="GP48" i="6"/>
  <c r="GQ47" i="6"/>
  <c r="GR47" i="6" s="1"/>
  <c r="GP47" i="6"/>
  <c r="GQ46" i="6"/>
  <c r="GR46" i="6" s="1"/>
  <c r="GP46" i="6"/>
  <c r="GQ45" i="6"/>
  <c r="GR45" i="6" s="1"/>
  <c r="GP45" i="6"/>
  <c r="GQ42" i="6"/>
  <c r="GR42" i="6" s="1"/>
  <c r="GP42" i="6"/>
  <c r="GQ41" i="6"/>
  <c r="GR41" i="6" s="1"/>
  <c r="GP41" i="6"/>
  <c r="GQ40" i="6"/>
  <c r="GR40" i="6" s="1"/>
  <c r="GP40" i="6"/>
  <c r="GQ39" i="6"/>
  <c r="GR39" i="6" s="1"/>
  <c r="GP39" i="6"/>
  <c r="GQ38" i="6"/>
  <c r="GR38" i="6" s="1"/>
  <c r="GP38" i="6"/>
  <c r="GQ37" i="6"/>
  <c r="GR37" i="6" s="1"/>
  <c r="GP37" i="6"/>
  <c r="GQ36" i="6"/>
  <c r="GR36" i="6" s="1"/>
  <c r="GP36" i="6"/>
  <c r="GQ35" i="6"/>
  <c r="GR35" i="6" s="1"/>
  <c r="GP35" i="6"/>
  <c r="GQ34" i="6"/>
  <c r="GR34" i="6" s="1"/>
  <c r="GP34" i="6"/>
  <c r="GQ33" i="6"/>
  <c r="GR33" i="6" s="1"/>
  <c r="GP33" i="6"/>
  <c r="GQ32" i="6"/>
  <c r="GR32" i="6" s="1"/>
  <c r="GP32" i="6"/>
  <c r="GQ31" i="6"/>
  <c r="GR31" i="6" s="1"/>
  <c r="GP31" i="6"/>
  <c r="GQ29" i="6"/>
  <c r="GR29" i="6" s="1"/>
  <c r="GP29" i="6"/>
  <c r="GQ28" i="6"/>
  <c r="GR28" i="6" s="1"/>
  <c r="GP28" i="6"/>
  <c r="GQ27" i="6"/>
  <c r="GR27" i="6" s="1"/>
  <c r="GP27" i="6"/>
  <c r="GQ26" i="6"/>
  <c r="GR26" i="6" s="1"/>
  <c r="GP26" i="6"/>
  <c r="GQ25" i="6"/>
  <c r="GR25" i="6" s="1"/>
  <c r="GP25" i="6"/>
  <c r="GQ23" i="6"/>
  <c r="GR23" i="6" s="1"/>
  <c r="GP23" i="6"/>
  <c r="GQ22" i="6"/>
  <c r="GR22" i="6" s="1"/>
  <c r="GP22" i="6"/>
  <c r="GQ21" i="6"/>
  <c r="GR21" i="6" s="1"/>
  <c r="GP21" i="6"/>
  <c r="GR20" i="6"/>
  <c r="GQ20" i="6"/>
  <c r="GP20" i="6"/>
  <c r="GQ19" i="6"/>
  <c r="GR19" i="6" s="1"/>
  <c r="GP19" i="6"/>
  <c r="GQ18" i="6"/>
  <c r="GR18" i="6" s="1"/>
  <c r="GP18" i="6"/>
  <c r="GQ12" i="6"/>
  <c r="GR12" i="6" s="1"/>
  <c r="GP12" i="6"/>
  <c r="GQ11" i="6"/>
  <c r="GR11" i="6" s="1"/>
  <c r="GP11" i="6"/>
  <c r="GQ10" i="6"/>
  <c r="GR10" i="6" s="1"/>
  <c r="GP10" i="6"/>
  <c r="GQ8" i="6"/>
  <c r="GR8" i="6" s="1"/>
  <c r="GP8" i="6"/>
  <c r="GE376" i="6"/>
  <c r="GF376" i="6" s="1"/>
  <c r="GD376" i="6"/>
  <c r="GE375" i="6"/>
  <c r="GF375" i="6" s="1"/>
  <c r="GD375" i="6"/>
  <c r="GE374" i="6"/>
  <c r="GF374" i="6" s="1"/>
  <c r="GD374" i="6"/>
  <c r="GD373" i="6"/>
  <c r="GE372" i="6"/>
  <c r="GF372" i="6" s="1"/>
  <c r="GD372" i="6"/>
  <c r="GE335" i="6"/>
  <c r="GF335" i="6" s="1"/>
  <c r="GD335" i="6"/>
  <c r="GE334" i="6"/>
  <c r="GF334" i="6" s="1"/>
  <c r="GD334" i="6"/>
  <c r="GE333" i="6"/>
  <c r="GF333" i="6" s="1"/>
  <c r="GD333" i="6"/>
  <c r="GE332" i="6"/>
  <c r="GF332" i="6" s="1"/>
  <c r="GD332" i="6"/>
  <c r="GE331" i="6"/>
  <c r="GF331" i="6" s="1"/>
  <c r="GD331" i="6"/>
  <c r="GE330" i="6"/>
  <c r="GF330" i="6" s="1"/>
  <c r="GD330" i="6"/>
  <c r="GD329" i="6"/>
  <c r="GD328" i="6"/>
  <c r="GD327" i="6"/>
  <c r="GD326" i="6"/>
  <c r="GD325" i="6"/>
  <c r="GD324" i="6"/>
  <c r="GD323" i="6"/>
  <c r="GD322" i="6"/>
  <c r="GD321" i="6"/>
  <c r="GD320" i="6"/>
  <c r="GE319" i="6"/>
  <c r="GF319" i="6" s="1"/>
  <c r="GD319" i="6"/>
  <c r="GD318" i="6"/>
  <c r="GD317" i="6"/>
  <c r="GD316" i="6"/>
  <c r="GE315" i="6"/>
  <c r="GF315" i="6" s="1"/>
  <c r="GD315" i="6"/>
  <c r="GE314" i="6"/>
  <c r="GF314" i="6" s="1"/>
  <c r="GD314" i="6"/>
  <c r="GE313" i="6"/>
  <c r="GF313" i="6" s="1"/>
  <c r="GD313" i="6"/>
  <c r="GE312" i="6"/>
  <c r="GF312" i="6" s="1"/>
  <c r="GD312" i="6"/>
  <c r="GD311" i="6"/>
  <c r="GD310" i="6"/>
  <c r="GD309" i="6"/>
  <c r="GE308" i="6"/>
  <c r="GF308" i="6" s="1"/>
  <c r="GD308" i="6"/>
  <c r="GD307" i="6"/>
  <c r="GE306" i="6"/>
  <c r="GF306" i="6" s="1"/>
  <c r="GD306" i="6"/>
  <c r="GE305" i="6"/>
  <c r="GF305" i="6" s="1"/>
  <c r="GD305" i="6"/>
  <c r="GE304" i="6"/>
  <c r="GF304" i="6" s="1"/>
  <c r="GD304" i="6"/>
  <c r="GE302" i="6"/>
  <c r="GF302" i="6" s="1"/>
  <c r="GD302" i="6"/>
  <c r="GF301" i="6"/>
  <c r="GE301" i="6"/>
  <c r="GD301" i="6"/>
  <c r="GE299" i="6"/>
  <c r="GF299" i="6" s="1"/>
  <c r="GD299" i="6"/>
  <c r="GE298" i="6"/>
  <c r="GF298" i="6" s="1"/>
  <c r="GD298" i="6"/>
  <c r="GE294" i="6"/>
  <c r="GF294" i="6" s="1"/>
  <c r="GD294" i="6"/>
  <c r="GE290" i="6"/>
  <c r="GF290" i="6" s="1"/>
  <c r="GD290" i="6"/>
  <c r="GE289" i="6"/>
  <c r="GF289" i="6" s="1"/>
  <c r="GD289" i="6"/>
  <c r="GE285" i="6"/>
  <c r="GF285" i="6" s="1"/>
  <c r="GD285" i="6"/>
  <c r="GE279" i="6"/>
  <c r="GF279" i="6" s="1"/>
  <c r="GD279" i="6"/>
  <c r="GE278" i="6"/>
  <c r="GF278" i="6" s="1"/>
  <c r="GD278" i="6"/>
  <c r="GE272" i="6"/>
  <c r="GF272" i="6" s="1"/>
  <c r="GD272" i="6"/>
  <c r="GE271" i="6"/>
  <c r="GF271" i="6" s="1"/>
  <c r="GD271" i="6"/>
  <c r="GE270" i="6"/>
  <c r="GF270" i="6" s="1"/>
  <c r="GD270" i="6"/>
  <c r="GE269" i="6"/>
  <c r="GF269" i="6" s="1"/>
  <c r="GD269" i="6"/>
  <c r="GE268" i="6"/>
  <c r="GF268" i="6" s="1"/>
  <c r="GD268" i="6"/>
  <c r="GE267" i="6"/>
  <c r="GF267" i="6" s="1"/>
  <c r="GD267" i="6"/>
  <c r="GE258" i="6"/>
  <c r="GF258" i="6" s="1"/>
  <c r="GD258" i="6"/>
  <c r="GE257" i="6"/>
  <c r="GF257" i="6" s="1"/>
  <c r="GD257" i="6"/>
  <c r="GE256" i="6"/>
  <c r="GF256" i="6" s="1"/>
  <c r="GD256" i="6"/>
  <c r="GE239" i="6"/>
  <c r="GF239" i="6" s="1"/>
  <c r="GD239" i="6"/>
  <c r="GE238" i="6"/>
  <c r="GF238" i="6" s="1"/>
  <c r="GD238" i="6"/>
  <c r="GE237" i="6"/>
  <c r="GF237" i="6" s="1"/>
  <c r="GD237" i="6"/>
  <c r="GE236" i="6"/>
  <c r="GF236" i="6" s="1"/>
  <c r="GD236" i="6"/>
  <c r="GE235" i="6"/>
  <c r="GF235" i="6" s="1"/>
  <c r="GD235" i="6"/>
  <c r="GD233" i="6"/>
  <c r="GE212" i="6"/>
  <c r="GF212" i="6" s="1"/>
  <c r="GD212" i="6"/>
  <c r="GE211" i="6"/>
  <c r="GF211" i="6" s="1"/>
  <c r="GD211" i="6"/>
  <c r="GE210" i="6"/>
  <c r="GF210" i="6" s="1"/>
  <c r="GD210" i="6"/>
  <c r="GE209" i="6"/>
  <c r="GF209" i="6" s="1"/>
  <c r="GD209" i="6"/>
  <c r="GE208" i="6"/>
  <c r="GF208" i="6" s="1"/>
  <c r="GD208" i="6"/>
  <c r="GE207" i="6"/>
  <c r="GF207" i="6" s="1"/>
  <c r="GD207" i="6"/>
  <c r="GE206" i="6"/>
  <c r="GF206" i="6" s="1"/>
  <c r="GD206" i="6"/>
  <c r="GE205" i="6"/>
  <c r="GF205" i="6" s="1"/>
  <c r="GD205" i="6"/>
  <c r="GE199" i="6"/>
  <c r="GF199" i="6" s="1"/>
  <c r="GD199" i="6"/>
  <c r="GE188" i="6"/>
  <c r="GF188" i="6" s="1"/>
  <c r="GD188" i="6"/>
  <c r="GE184" i="6"/>
  <c r="GF184" i="6" s="1"/>
  <c r="GD184" i="6"/>
  <c r="GE179" i="6"/>
  <c r="GF179" i="6" s="1"/>
  <c r="GD179" i="6"/>
  <c r="GE175" i="6"/>
  <c r="GF175" i="6" s="1"/>
  <c r="GD175" i="6"/>
  <c r="GE163" i="6"/>
  <c r="GF163" i="6" s="1"/>
  <c r="GD163" i="6"/>
  <c r="GE162" i="6"/>
  <c r="GF162" i="6" s="1"/>
  <c r="GD162" i="6"/>
  <c r="GE161" i="6"/>
  <c r="GF161" i="6" s="1"/>
  <c r="GD161" i="6"/>
  <c r="GE160" i="6"/>
  <c r="GF160" i="6" s="1"/>
  <c r="GD160" i="6"/>
  <c r="GE159" i="6"/>
  <c r="GF159" i="6" s="1"/>
  <c r="GD159" i="6"/>
  <c r="GE158" i="6"/>
  <c r="GF158" i="6" s="1"/>
  <c r="GD158" i="6"/>
  <c r="GE157" i="6"/>
  <c r="GF157" i="6" s="1"/>
  <c r="GD157" i="6"/>
  <c r="GE156" i="6"/>
  <c r="GF156" i="6" s="1"/>
  <c r="GD156" i="6"/>
  <c r="GE155" i="6"/>
  <c r="GF155" i="6" s="1"/>
  <c r="GD155" i="6"/>
  <c r="GE154" i="6"/>
  <c r="GF154" i="6" s="1"/>
  <c r="GD154" i="6"/>
  <c r="GE153" i="6"/>
  <c r="GF153" i="6" s="1"/>
  <c r="GD153" i="6"/>
  <c r="GE152" i="6"/>
  <c r="GF152" i="6" s="1"/>
  <c r="GD152" i="6"/>
  <c r="GE151" i="6"/>
  <c r="GF151" i="6" s="1"/>
  <c r="GD151" i="6"/>
  <c r="GE150" i="6"/>
  <c r="GF150" i="6" s="1"/>
  <c r="GD150" i="6"/>
  <c r="GE149" i="6"/>
  <c r="GF149" i="6" s="1"/>
  <c r="GD149" i="6"/>
  <c r="GE148" i="6"/>
  <c r="GF148" i="6" s="1"/>
  <c r="GD148" i="6"/>
  <c r="GE147" i="6"/>
  <c r="GF147" i="6" s="1"/>
  <c r="GD147" i="6"/>
  <c r="GE146" i="6"/>
  <c r="GF146" i="6" s="1"/>
  <c r="GD146" i="6"/>
  <c r="GE145" i="6"/>
  <c r="GF145" i="6" s="1"/>
  <c r="GD145" i="6"/>
  <c r="GE144" i="6"/>
  <c r="GF144" i="6" s="1"/>
  <c r="GD144" i="6"/>
  <c r="GE143" i="6"/>
  <c r="GF143" i="6" s="1"/>
  <c r="GD143" i="6"/>
  <c r="GE142" i="6"/>
  <c r="GF142" i="6" s="1"/>
  <c r="GD142" i="6"/>
  <c r="GE141" i="6"/>
  <c r="GF141" i="6" s="1"/>
  <c r="GD141" i="6"/>
  <c r="GE140" i="6"/>
  <c r="GF140" i="6" s="1"/>
  <c r="GD140" i="6"/>
  <c r="GE139" i="6"/>
  <c r="GF139" i="6" s="1"/>
  <c r="GD139" i="6"/>
  <c r="GE138" i="6"/>
  <c r="GF138" i="6" s="1"/>
  <c r="GD138" i="6"/>
  <c r="GE137" i="6"/>
  <c r="GF137" i="6" s="1"/>
  <c r="GD137" i="6"/>
  <c r="GE128" i="6"/>
  <c r="GF128" i="6" s="1"/>
  <c r="GD128" i="6"/>
  <c r="GE126" i="6"/>
  <c r="GF126" i="6" s="1"/>
  <c r="GD126" i="6"/>
  <c r="GE106" i="6"/>
  <c r="GF106" i="6" s="1"/>
  <c r="GD106" i="6"/>
  <c r="GE105" i="6"/>
  <c r="GF105" i="6" s="1"/>
  <c r="GD105" i="6"/>
  <c r="GE104" i="6"/>
  <c r="GF104" i="6" s="1"/>
  <c r="GD104" i="6"/>
  <c r="GE103" i="6"/>
  <c r="GF103" i="6" s="1"/>
  <c r="GD103" i="6"/>
  <c r="GE102" i="6"/>
  <c r="GF102" i="6" s="1"/>
  <c r="GD102" i="6"/>
  <c r="GE101" i="6"/>
  <c r="GF101" i="6" s="1"/>
  <c r="GD101" i="6"/>
  <c r="GE100" i="6"/>
  <c r="GF100" i="6" s="1"/>
  <c r="GD100" i="6"/>
  <c r="GE99" i="6"/>
  <c r="GF99" i="6" s="1"/>
  <c r="GD99" i="6"/>
  <c r="GE98" i="6"/>
  <c r="GF98" i="6" s="1"/>
  <c r="GD98" i="6"/>
  <c r="GE97" i="6"/>
  <c r="GF97" i="6" s="1"/>
  <c r="GD97" i="6"/>
  <c r="GE96" i="6"/>
  <c r="GF96" i="6" s="1"/>
  <c r="GD96" i="6"/>
  <c r="GE95" i="6"/>
  <c r="GF95" i="6" s="1"/>
  <c r="GD95" i="6"/>
  <c r="GE92" i="6"/>
  <c r="GF92" i="6" s="1"/>
  <c r="GD92" i="6"/>
  <c r="GE91" i="6"/>
  <c r="GF91" i="6" s="1"/>
  <c r="GD91" i="6"/>
  <c r="GE90" i="6"/>
  <c r="GF90" i="6" s="1"/>
  <c r="GD90" i="6"/>
  <c r="GE89" i="6"/>
  <c r="GF89" i="6" s="1"/>
  <c r="GD89" i="6"/>
  <c r="GE88" i="6"/>
  <c r="GF88" i="6" s="1"/>
  <c r="GD88" i="6"/>
  <c r="GE87" i="6"/>
  <c r="GF87" i="6" s="1"/>
  <c r="GD87" i="6"/>
  <c r="GE86" i="6"/>
  <c r="GF86" i="6" s="1"/>
  <c r="GD86" i="6"/>
  <c r="GE85" i="6"/>
  <c r="GF85" i="6" s="1"/>
  <c r="GD85" i="6"/>
  <c r="GE84" i="6"/>
  <c r="GF84" i="6" s="1"/>
  <c r="GD84" i="6"/>
  <c r="GE83" i="6"/>
  <c r="GF83" i="6" s="1"/>
  <c r="GD83" i="6"/>
  <c r="GE82" i="6"/>
  <c r="GF82" i="6" s="1"/>
  <c r="GD82" i="6"/>
  <c r="GE81" i="6"/>
  <c r="GF81" i="6" s="1"/>
  <c r="GD81" i="6"/>
  <c r="GE80" i="6"/>
  <c r="GF80" i="6" s="1"/>
  <c r="GD80" i="6"/>
  <c r="GE79" i="6"/>
  <c r="GF79" i="6" s="1"/>
  <c r="GD79" i="6"/>
  <c r="GE78" i="6"/>
  <c r="GF78" i="6" s="1"/>
  <c r="GD78" i="6"/>
  <c r="GE77" i="6"/>
  <c r="GF77" i="6" s="1"/>
  <c r="GD77" i="6"/>
  <c r="GE76" i="6"/>
  <c r="GF76" i="6" s="1"/>
  <c r="GD76" i="6"/>
  <c r="GE75" i="6"/>
  <c r="GF75" i="6" s="1"/>
  <c r="GD75" i="6"/>
  <c r="GE74" i="6"/>
  <c r="GF74" i="6" s="1"/>
  <c r="GD74" i="6"/>
  <c r="GE73" i="6"/>
  <c r="GF73" i="6" s="1"/>
  <c r="GD73" i="6"/>
  <c r="GE72" i="6"/>
  <c r="GF72" i="6" s="1"/>
  <c r="GD72" i="6"/>
  <c r="GE71" i="6"/>
  <c r="GF71" i="6" s="1"/>
  <c r="GD71" i="6"/>
  <c r="GE70" i="6"/>
  <c r="GF70" i="6" s="1"/>
  <c r="GD70" i="6"/>
  <c r="GE69" i="6"/>
  <c r="GF69" i="6" s="1"/>
  <c r="GD69" i="6"/>
  <c r="GE68" i="6"/>
  <c r="GF68" i="6" s="1"/>
  <c r="GD68" i="6"/>
  <c r="GE67" i="6"/>
  <c r="GF67" i="6" s="1"/>
  <c r="GD67" i="6"/>
  <c r="GE66" i="6"/>
  <c r="GF66" i="6" s="1"/>
  <c r="GD66" i="6"/>
  <c r="GE65" i="6"/>
  <c r="GF65" i="6" s="1"/>
  <c r="GD65" i="6"/>
  <c r="GE64" i="6"/>
  <c r="GF64" i="6" s="1"/>
  <c r="GD64" i="6"/>
  <c r="GE63" i="6"/>
  <c r="GF63" i="6" s="1"/>
  <c r="GD63" i="6"/>
  <c r="GE62" i="6"/>
  <c r="GF62" i="6" s="1"/>
  <c r="GD62" i="6"/>
  <c r="GE61" i="6"/>
  <c r="GF61" i="6" s="1"/>
  <c r="GD61" i="6"/>
  <c r="GE58" i="6"/>
  <c r="GF58" i="6" s="1"/>
  <c r="GD58" i="6"/>
  <c r="GE57" i="6"/>
  <c r="GF57" i="6" s="1"/>
  <c r="GD57" i="6"/>
  <c r="GE56" i="6"/>
  <c r="GF56" i="6" s="1"/>
  <c r="GD56" i="6"/>
  <c r="GE55" i="6"/>
  <c r="GF55" i="6" s="1"/>
  <c r="GD55" i="6"/>
  <c r="GE52" i="6"/>
  <c r="GF52" i="6" s="1"/>
  <c r="GD52" i="6"/>
  <c r="GE51" i="6"/>
  <c r="GF51" i="6" s="1"/>
  <c r="GD51" i="6"/>
  <c r="GE48" i="6"/>
  <c r="GF48" i="6" s="1"/>
  <c r="GD48" i="6"/>
  <c r="GE47" i="6"/>
  <c r="GF47" i="6" s="1"/>
  <c r="GD47" i="6"/>
  <c r="GE46" i="6"/>
  <c r="GF46" i="6" s="1"/>
  <c r="GD46" i="6"/>
  <c r="GE45" i="6"/>
  <c r="GF45" i="6" s="1"/>
  <c r="GD45" i="6"/>
  <c r="GE42" i="6"/>
  <c r="GF42" i="6" s="1"/>
  <c r="GD42" i="6"/>
  <c r="GE41" i="6"/>
  <c r="GF41" i="6" s="1"/>
  <c r="GD41" i="6"/>
  <c r="GE40" i="6"/>
  <c r="GF40" i="6" s="1"/>
  <c r="GD40" i="6"/>
  <c r="GE39" i="6"/>
  <c r="GF39" i="6" s="1"/>
  <c r="GD39" i="6"/>
  <c r="GE38" i="6"/>
  <c r="GF38" i="6" s="1"/>
  <c r="GD38" i="6"/>
  <c r="GF37" i="6"/>
  <c r="GE37" i="6"/>
  <c r="GD37" i="6"/>
  <c r="GE36" i="6"/>
  <c r="GF36" i="6" s="1"/>
  <c r="GD36" i="6"/>
  <c r="GE35" i="6"/>
  <c r="GF35" i="6" s="1"/>
  <c r="GD35" i="6"/>
  <c r="GE34" i="6"/>
  <c r="GF34" i="6" s="1"/>
  <c r="GD34" i="6"/>
  <c r="GE33" i="6"/>
  <c r="GF33" i="6" s="1"/>
  <c r="GD33" i="6"/>
  <c r="GE32" i="6"/>
  <c r="GF32" i="6" s="1"/>
  <c r="GD32" i="6"/>
  <c r="GE31" i="6"/>
  <c r="GF31" i="6" s="1"/>
  <c r="GD31" i="6"/>
  <c r="GE29" i="6"/>
  <c r="GF29" i="6" s="1"/>
  <c r="GD29" i="6"/>
  <c r="GE28" i="6"/>
  <c r="GF28" i="6" s="1"/>
  <c r="GD28" i="6"/>
  <c r="GE27" i="6"/>
  <c r="GF27" i="6" s="1"/>
  <c r="GD27" i="6"/>
  <c r="GE26" i="6"/>
  <c r="GF26" i="6" s="1"/>
  <c r="GD26" i="6"/>
  <c r="GE25" i="6"/>
  <c r="GF25" i="6" s="1"/>
  <c r="GD25" i="6"/>
  <c r="GE23" i="6"/>
  <c r="GF23" i="6" s="1"/>
  <c r="GD23" i="6"/>
  <c r="GE22" i="6"/>
  <c r="GF22" i="6" s="1"/>
  <c r="GD22" i="6"/>
  <c r="GE21" i="6"/>
  <c r="GF21" i="6" s="1"/>
  <c r="GD21" i="6"/>
  <c r="GE20" i="6"/>
  <c r="GF20" i="6" s="1"/>
  <c r="GD20" i="6"/>
  <c r="GE19" i="6"/>
  <c r="GF19" i="6" s="1"/>
  <c r="GD19" i="6"/>
  <c r="GE18" i="6"/>
  <c r="GF18" i="6" s="1"/>
  <c r="GD18" i="6"/>
  <c r="GE12" i="6"/>
  <c r="GF12" i="6" s="1"/>
  <c r="GD12" i="6"/>
  <c r="GE11" i="6"/>
  <c r="GF11" i="6" s="1"/>
  <c r="GD11" i="6"/>
  <c r="GE10" i="6"/>
  <c r="GF10" i="6" s="1"/>
  <c r="GD10" i="6"/>
  <c r="GE8" i="6"/>
  <c r="GF8" i="6" s="1"/>
  <c r="GD8" i="6"/>
  <c r="FS376" i="6"/>
  <c r="FT376" i="6" s="1"/>
  <c r="FR376" i="6"/>
  <c r="FS375" i="6"/>
  <c r="FT375" i="6" s="1"/>
  <c r="FR375" i="6"/>
  <c r="FS374" i="6"/>
  <c r="FT374" i="6" s="1"/>
  <c r="FR374" i="6"/>
  <c r="FR373" i="6"/>
  <c r="FS372" i="6"/>
  <c r="FT372" i="6" s="1"/>
  <c r="FR372" i="6"/>
  <c r="FS335" i="6"/>
  <c r="FT335" i="6" s="1"/>
  <c r="FR335" i="6"/>
  <c r="FS334" i="6"/>
  <c r="FT334" i="6" s="1"/>
  <c r="FR334" i="6"/>
  <c r="FS333" i="6"/>
  <c r="FT333" i="6" s="1"/>
  <c r="FR333" i="6"/>
  <c r="FS332" i="6"/>
  <c r="FT332" i="6" s="1"/>
  <c r="FR332" i="6"/>
  <c r="FS331" i="6"/>
  <c r="FT331" i="6" s="1"/>
  <c r="FR331" i="6"/>
  <c r="FS330" i="6"/>
  <c r="FT330" i="6" s="1"/>
  <c r="FR330" i="6"/>
  <c r="FR329" i="6"/>
  <c r="FR328" i="6"/>
  <c r="FR327" i="6"/>
  <c r="FR326" i="6"/>
  <c r="FR325" i="6"/>
  <c r="FR324" i="6"/>
  <c r="FR323" i="6"/>
  <c r="FR322" i="6"/>
  <c r="FR321" i="6"/>
  <c r="FR320" i="6"/>
  <c r="FS319" i="6"/>
  <c r="FT319" i="6" s="1"/>
  <c r="FR319" i="6"/>
  <c r="FR318" i="6"/>
  <c r="FR317" i="6"/>
  <c r="FR316" i="6"/>
  <c r="FS315" i="6"/>
  <c r="FT315" i="6" s="1"/>
  <c r="FR315" i="6"/>
  <c r="FS314" i="6"/>
  <c r="FT314" i="6" s="1"/>
  <c r="FR314" i="6"/>
  <c r="FS313" i="6"/>
  <c r="FT313" i="6" s="1"/>
  <c r="FR313" i="6"/>
  <c r="FS312" i="6"/>
  <c r="FT312" i="6" s="1"/>
  <c r="FR312" i="6"/>
  <c r="FR311" i="6"/>
  <c r="FR310" i="6"/>
  <c r="FR309" i="6"/>
  <c r="FS308" i="6"/>
  <c r="FT308" i="6" s="1"/>
  <c r="FR308" i="6"/>
  <c r="FR307" i="6"/>
  <c r="FS306" i="6"/>
  <c r="FT306" i="6" s="1"/>
  <c r="FR306" i="6"/>
  <c r="FS305" i="6"/>
  <c r="FT305" i="6" s="1"/>
  <c r="FR305" i="6"/>
  <c r="FS304" i="6"/>
  <c r="FT304" i="6" s="1"/>
  <c r="FR304" i="6"/>
  <c r="FS302" i="6"/>
  <c r="FT302" i="6" s="1"/>
  <c r="FR302" i="6"/>
  <c r="FS301" i="6"/>
  <c r="FT301" i="6" s="1"/>
  <c r="FR301" i="6"/>
  <c r="FS299" i="6"/>
  <c r="FT299" i="6" s="1"/>
  <c r="FR299" i="6"/>
  <c r="FS298" i="6"/>
  <c r="FT298" i="6" s="1"/>
  <c r="FR298" i="6"/>
  <c r="FS294" i="6"/>
  <c r="FT294" i="6" s="1"/>
  <c r="FR294" i="6"/>
  <c r="FS290" i="6"/>
  <c r="FT290" i="6" s="1"/>
  <c r="FR290" i="6"/>
  <c r="FS289" i="6"/>
  <c r="FT289" i="6" s="1"/>
  <c r="FR289" i="6"/>
  <c r="FS285" i="6"/>
  <c r="FT285" i="6" s="1"/>
  <c r="FR285" i="6"/>
  <c r="FS279" i="6"/>
  <c r="FT279" i="6" s="1"/>
  <c r="FR279" i="6"/>
  <c r="FS278" i="6"/>
  <c r="FT278" i="6" s="1"/>
  <c r="FR278" i="6"/>
  <c r="FS272" i="6"/>
  <c r="FT272" i="6" s="1"/>
  <c r="FR272" i="6"/>
  <c r="FS271" i="6"/>
  <c r="FT271" i="6" s="1"/>
  <c r="FR271" i="6"/>
  <c r="FS270" i="6"/>
  <c r="FT270" i="6" s="1"/>
  <c r="FR270" i="6"/>
  <c r="FS269" i="6"/>
  <c r="FT269" i="6" s="1"/>
  <c r="FR269" i="6"/>
  <c r="FS268" i="6"/>
  <c r="FT268" i="6" s="1"/>
  <c r="FR268" i="6"/>
  <c r="FS267" i="6"/>
  <c r="FT267" i="6" s="1"/>
  <c r="FR267" i="6"/>
  <c r="FS258" i="6"/>
  <c r="FT258" i="6" s="1"/>
  <c r="FR258" i="6"/>
  <c r="FS257" i="6"/>
  <c r="FT257" i="6" s="1"/>
  <c r="FR257" i="6"/>
  <c r="FS256" i="6"/>
  <c r="FT256" i="6" s="1"/>
  <c r="FR256" i="6"/>
  <c r="FR243" i="6"/>
  <c r="FR242" i="6"/>
  <c r="FS241" i="6"/>
  <c r="FT241" i="6" s="1"/>
  <c r="FR241" i="6"/>
  <c r="FS239" i="6"/>
  <c r="FT239" i="6" s="1"/>
  <c r="FR239" i="6"/>
  <c r="FS238" i="6"/>
  <c r="FT238" i="6" s="1"/>
  <c r="FR238" i="6"/>
  <c r="FT237" i="6"/>
  <c r="FS237" i="6"/>
  <c r="FR237" i="6"/>
  <c r="FS236" i="6"/>
  <c r="FT236" i="6" s="1"/>
  <c r="FR236" i="6"/>
  <c r="FS235" i="6"/>
  <c r="FT235" i="6" s="1"/>
  <c r="FR235" i="6"/>
  <c r="FR233" i="6"/>
  <c r="FS212" i="6"/>
  <c r="FT212" i="6" s="1"/>
  <c r="FR212" i="6"/>
  <c r="FS211" i="6"/>
  <c r="FT211" i="6" s="1"/>
  <c r="FR211" i="6"/>
  <c r="FS210" i="6"/>
  <c r="FT210" i="6" s="1"/>
  <c r="FR210" i="6"/>
  <c r="FS209" i="6"/>
  <c r="FT209" i="6" s="1"/>
  <c r="FR209" i="6"/>
  <c r="FS208" i="6"/>
  <c r="FT208" i="6" s="1"/>
  <c r="FR208" i="6"/>
  <c r="FS207" i="6"/>
  <c r="FT207" i="6" s="1"/>
  <c r="FR207" i="6"/>
  <c r="FS206" i="6"/>
  <c r="FT206" i="6" s="1"/>
  <c r="FR206" i="6"/>
  <c r="FS205" i="6"/>
  <c r="FT205" i="6" s="1"/>
  <c r="FR205" i="6"/>
  <c r="FS199" i="6"/>
  <c r="FT199" i="6" s="1"/>
  <c r="FR199" i="6"/>
  <c r="FT188" i="6"/>
  <c r="FS188" i="6"/>
  <c r="FR188" i="6"/>
  <c r="FS184" i="6"/>
  <c r="FT184" i="6" s="1"/>
  <c r="FR184" i="6"/>
  <c r="FS179" i="6"/>
  <c r="FT179" i="6" s="1"/>
  <c r="FR179" i="6"/>
  <c r="FS175" i="6"/>
  <c r="FT175" i="6" s="1"/>
  <c r="FR175" i="6"/>
  <c r="FS163" i="6"/>
  <c r="FT163" i="6" s="1"/>
  <c r="FR163" i="6"/>
  <c r="FS162" i="6"/>
  <c r="FT162" i="6" s="1"/>
  <c r="FR162" i="6"/>
  <c r="FS161" i="6"/>
  <c r="FT161" i="6" s="1"/>
  <c r="FR161" i="6"/>
  <c r="FS160" i="6"/>
  <c r="FT160" i="6" s="1"/>
  <c r="FR160" i="6"/>
  <c r="FS159" i="6"/>
  <c r="FT159" i="6" s="1"/>
  <c r="FR159" i="6"/>
  <c r="FS158" i="6"/>
  <c r="FT158" i="6" s="1"/>
  <c r="FR158" i="6"/>
  <c r="FS157" i="6"/>
  <c r="FT157" i="6" s="1"/>
  <c r="FR157" i="6"/>
  <c r="FS156" i="6"/>
  <c r="FT156" i="6" s="1"/>
  <c r="FR156" i="6"/>
  <c r="FS155" i="6"/>
  <c r="FT155" i="6" s="1"/>
  <c r="FR155" i="6"/>
  <c r="FS154" i="6"/>
  <c r="FT154" i="6" s="1"/>
  <c r="FR154" i="6"/>
  <c r="FS153" i="6"/>
  <c r="FT153" i="6" s="1"/>
  <c r="FR153" i="6"/>
  <c r="FS152" i="6"/>
  <c r="FT152" i="6" s="1"/>
  <c r="FR152" i="6"/>
  <c r="FS151" i="6"/>
  <c r="FT151" i="6" s="1"/>
  <c r="FR151" i="6"/>
  <c r="FS150" i="6"/>
  <c r="FT150" i="6" s="1"/>
  <c r="FR150" i="6"/>
  <c r="FS149" i="6"/>
  <c r="FT149" i="6" s="1"/>
  <c r="FR149" i="6"/>
  <c r="FS148" i="6"/>
  <c r="FT148" i="6" s="1"/>
  <c r="FR148" i="6"/>
  <c r="FS147" i="6"/>
  <c r="FT147" i="6" s="1"/>
  <c r="FR147" i="6"/>
  <c r="FS146" i="6"/>
  <c r="FT146" i="6" s="1"/>
  <c r="FR146" i="6"/>
  <c r="FS145" i="6"/>
  <c r="FT145" i="6" s="1"/>
  <c r="FR145" i="6"/>
  <c r="FS144" i="6"/>
  <c r="FT144" i="6" s="1"/>
  <c r="FR144" i="6"/>
  <c r="FS143" i="6"/>
  <c r="FT143" i="6" s="1"/>
  <c r="FR143" i="6"/>
  <c r="FS142" i="6"/>
  <c r="FT142" i="6" s="1"/>
  <c r="FR142" i="6"/>
  <c r="FS141" i="6"/>
  <c r="FT141" i="6" s="1"/>
  <c r="FR141" i="6"/>
  <c r="FS140" i="6"/>
  <c r="FT140" i="6" s="1"/>
  <c r="FR140" i="6"/>
  <c r="FS139" i="6"/>
  <c r="FT139" i="6" s="1"/>
  <c r="FR139" i="6"/>
  <c r="FS138" i="6"/>
  <c r="FT138" i="6" s="1"/>
  <c r="FR138" i="6"/>
  <c r="FS137" i="6"/>
  <c r="FT137" i="6" s="1"/>
  <c r="FR137" i="6"/>
  <c r="FS128" i="6"/>
  <c r="FT128" i="6" s="1"/>
  <c r="FR128" i="6"/>
  <c r="FS126" i="6"/>
  <c r="FT126" i="6" s="1"/>
  <c r="FR126" i="6"/>
  <c r="FS106" i="6"/>
  <c r="FT106" i="6" s="1"/>
  <c r="FR106" i="6"/>
  <c r="FS105" i="6"/>
  <c r="FT105" i="6" s="1"/>
  <c r="FR105" i="6"/>
  <c r="FS104" i="6"/>
  <c r="FT104" i="6" s="1"/>
  <c r="FR104" i="6"/>
  <c r="FS103" i="6"/>
  <c r="FT103" i="6" s="1"/>
  <c r="FR103" i="6"/>
  <c r="FS102" i="6"/>
  <c r="FT102" i="6" s="1"/>
  <c r="FR102" i="6"/>
  <c r="FS101" i="6"/>
  <c r="FT101" i="6" s="1"/>
  <c r="FR101" i="6"/>
  <c r="FS100" i="6"/>
  <c r="FT100" i="6" s="1"/>
  <c r="FR100" i="6"/>
  <c r="FS99" i="6"/>
  <c r="FT99" i="6" s="1"/>
  <c r="FR99" i="6"/>
  <c r="FS98" i="6"/>
  <c r="FT98" i="6" s="1"/>
  <c r="FR98" i="6"/>
  <c r="FS97" i="6"/>
  <c r="FT97" i="6" s="1"/>
  <c r="FR97" i="6"/>
  <c r="FS96" i="6"/>
  <c r="FT96" i="6" s="1"/>
  <c r="FR96" i="6"/>
  <c r="FS95" i="6"/>
  <c r="FT95" i="6" s="1"/>
  <c r="FR95" i="6"/>
  <c r="FS92" i="6"/>
  <c r="FT92" i="6" s="1"/>
  <c r="FR92" i="6"/>
  <c r="FS91" i="6"/>
  <c r="FT91" i="6" s="1"/>
  <c r="FR91" i="6"/>
  <c r="FS90" i="6"/>
  <c r="FT90" i="6" s="1"/>
  <c r="FR90" i="6"/>
  <c r="FS89" i="6"/>
  <c r="FT89" i="6" s="1"/>
  <c r="FR89" i="6"/>
  <c r="FS88" i="6"/>
  <c r="FT88" i="6" s="1"/>
  <c r="FR88" i="6"/>
  <c r="FS87" i="6"/>
  <c r="FT87" i="6" s="1"/>
  <c r="FR87" i="6"/>
  <c r="FS86" i="6"/>
  <c r="FT86" i="6" s="1"/>
  <c r="FR86" i="6"/>
  <c r="FS85" i="6"/>
  <c r="FT85" i="6" s="1"/>
  <c r="FR85" i="6"/>
  <c r="FS84" i="6"/>
  <c r="FT84" i="6" s="1"/>
  <c r="FR84" i="6"/>
  <c r="FS83" i="6"/>
  <c r="FT83" i="6" s="1"/>
  <c r="FR83" i="6"/>
  <c r="FS82" i="6"/>
  <c r="FT82" i="6" s="1"/>
  <c r="FR82" i="6"/>
  <c r="FS81" i="6"/>
  <c r="FT81" i="6" s="1"/>
  <c r="FR81" i="6"/>
  <c r="FS80" i="6"/>
  <c r="FT80" i="6" s="1"/>
  <c r="FR80" i="6"/>
  <c r="FS79" i="6"/>
  <c r="FT79" i="6" s="1"/>
  <c r="FR79" i="6"/>
  <c r="FS78" i="6"/>
  <c r="FT78" i="6" s="1"/>
  <c r="FR78" i="6"/>
  <c r="FS77" i="6"/>
  <c r="FT77" i="6" s="1"/>
  <c r="FR77" i="6"/>
  <c r="FS76" i="6"/>
  <c r="FT76" i="6" s="1"/>
  <c r="FR76" i="6"/>
  <c r="FS75" i="6"/>
  <c r="FT75" i="6" s="1"/>
  <c r="FR75" i="6"/>
  <c r="FS74" i="6"/>
  <c r="FT74" i="6" s="1"/>
  <c r="FR74" i="6"/>
  <c r="FS73" i="6"/>
  <c r="FT73" i="6" s="1"/>
  <c r="FR73" i="6"/>
  <c r="FS72" i="6"/>
  <c r="FT72" i="6" s="1"/>
  <c r="FR72" i="6"/>
  <c r="FS71" i="6"/>
  <c r="FT71" i="6" s="1"/>
  <c r="FR71" i="6"/>
  <c r="FS70" i="6"/>
  <c r="FT70" i="6" s="1"/>
  <c r="FR70" i="6"/>
  <c r="FS69" i="6"/>
  <c r="FT69" i="6" s="1"/>
  <c r="FR69" i="6"/>
  <c r="FT68" i="6"/>
  <c r="FS68" i="6"/>
  <c r="FR68" i="6"/>
  <c r="FS67" i="6"/>
  <c r="FT67" i="6" s="1"/>
  <c r="FR67" i="6"/>
  <c r="FS66" i="6"/>
  <c r="FT66" i="6" s="1"/>
  <c r="FR66" i="6"/>
  <c r="FS65" i="6"/>
  <c r="FT65" i="6" s="1"/>
  <c r="FR65" i="6"/>
  <c r="FS64" i="6"/>
  <c r="FT64" i="6" s="1"/>
  <c r="FR64" i="6"/>
  <c r="FS63" i="6"/>
  <c r="FT63" i="6" s="1"/>
  <c r="FR63" i="6"/>
  <c r="FS62" i="6"/>
  <c r="FT62" i="6" s="1"/>
  <c r="FR62" i="6"/>
  <c r="FS61" i="6"/>
  <c r="FT61" i="6" s="1"/>
  <c r="FR61" i="6"/>
  <c r="FS58" i="6"/>
  <c r="FT58" i="6" s="1"/>
  <c r="FR58" i="6"/>
  <c r="FS57" i="6"/>
  <c r="FT57" i="6" s="1"/>
  <c r="FR57" i="6"/>
  <c r="FS56" i="6"/>
  <c r="FT56" i="6" s="1"/>
  <c r="FR56" i="6"/>
  <c r="FS55" i="6"/>
  <c r="FT55" i="6" s="1"/>
  <c r="FR55" i="6"/>
  <c r="FS52" i="6"/>
  <c r="FT52" i="6" s="1"/>
  <c r="FR52" i="6"/>
  <c r="FS51" i="6"/>
  <c r="FT51" i="6" s="1"/>
  <c r="FR51" i="6"/>
  <c r="FS48" i="6"/>
  <c r="FT48" i="6" s="1"/>
  <c r="FR48" i="6"/>
  <c r="FS47" i="6"/>
  <c r="FT47" i="6" s="1"/>
  <c r="FR47" i="6"/>
  <c r="FS46" i="6"/>
  <c r="FT46" i="6" s="1"/>
  <c r="FR46" i="6"/>
  <c r="FS45" i="6"/>
  <c r="FT45" i="6" s="1"/>
  <c r="FR45" i="6"/>
  <c r="FS42" i="6"/>
  <c r="FT42" i="6" s="1"/>
  <c r="FR42" i="6"/>
  <c r="FS41" i="6"/>
  <c r="FT41" i="6" s="1"/>
  <c r="FR41" i="6"/>
  <c r="FS40" i="6"/>
  <c r="FT40" i="6" s="1"/>
  <c r="FR40" i="6"/>
  <c r="FS39" i="6"/>
  <c r="FT39" i="6" s="1"/>
  <c r="FR39" i="6"/>
  <c r="FS38" i="6"/>
  <c r="FT38" i="6" s="1"/>
  <c r="FR38" i="6"/>
  <c r="FS37" i="6"/>
  <c r="FT37" i="6" s="1"/>
  <c r="FR37" i="6"/>
  <c r="FS36" i="6"/>
  <c r="FT36" i="6" s="1"/>
  <c r="FR36" i="6"/>
  <c r="FS35" i="6"/>
  <c r="FT35" i="6" s="1"/>
  <c r="FR35" i="6"/>
  <c r="FS34" i="6"/>
  <c r="FT34" i="6" s="1"/>
  <c r="FR34" i="6"/>
  <c r="FS33" i="6"/>
  <c r="FT33" i="6" s="1"/>
  <c r="FR33" i="6"/>
  <c r="FS32" i="6"/>
  <c r="FT32" i="6" s="1"/>
  <c r="FR32" i="6"/>
  <c r="FS31" i="6"/>
  <c r="FT31" i="6" s="1"/>
  <c r="FR31" i="6"/>
  <c r="FS29" i="6"/>
  <c r="FT29" i="6" s="1"/>
  <c r="FR29" i="6"/>
  <c r="FS28" i="6"/>
  <c r="FT28" i="6" s="1"/>
  <c r="FR28" i="6"/>
  <c r="FS27" i="6"/>
  <c r="FT27" i="6" s="1"/>
  <c r="FR27" i="6"/>
  <c r="FS26" i="6"/>
  <c r="FT26" i="6" s="1"/>
  <c r="FR26" i="6"/>
  <c r="FS25" i="6"/>
  <c r="FT25" i="6" s="1"/>
  <c r="FR25" i="6"/>
  <c r="FS23" i="6"/>
  <c r="FT23" i="6" s="1"/>
  <c r="FR23" i="6"/>
  <c r="FS22" i="6"/>
  <c r="FT22" i="6" s="1"/>
  <c r="FR22" i="6"/>
  <c r="FS21" i="6"/>
  <c r="FT21" i="6" s="1"/>
  <c r="FR21" i="6"/>
  <c r="FS20" i="6"/>
  <c r="FT20" i="6" s="1"/>
  <c r="FR20" i="6"/>
  <c r="FS19" i="6"/>
  <c r="FT19" i="6" s="1"/>
  <c r="FR19" i="6"/>
  <c r="FS18" i="6"/>
  <c r="FT18" i="6" s="1"/>
  <c r="FR18" i="6"/>
  <c r="FS12" i="6"/>
  <c r="FT12" i="6" s="1"/>
  <c r="FR12" i="6"/>
  <c r="FS11" i="6"/>
  <c r="FT11" i="6" s="1"/>
  <c r="FR11" i="6"/>
  <c r="FS10" i="6"/>
  <c r="FT10" i="6" s="1"/>
  <c r="FR10" i="6"/>
  <c r="FS8" i="6"/>
  <c r="FT8" i="6" s="1"/>
  <c r="FR8" i="6"/>
  <c r="FG376" i="6"/>
  <c r="FH376" i="6" s="1"/>
  <c r="FF376" i="6"/>
  <c r="FG375" i="6"/>
  <c r="FH375" i="6" s="1"/>
  <c r="FF375" i="6"/>
  <c r="FG374" i="6"/>
  <c r="FH374" i="6" s="1"/>
  <c r="FF374" i="6"/>
  <c r="FF373" i="6"/>
  <c r="FG372" i="6"/>
  <c r="FH372" i="6" s="1"/>
  <c r="FF372" i="6"/>
  <c r="FG335" i="6"/>
  <c r="FH335" i="6" s="1"/>
  <c r="FF335" i="6"/>
  <c r="FG334" i="6"/>
  <c r="FH334" i="6" s="1"/>
  <c r="FF334" i="6"/>
  <c r="FG333" i="6"/>
  <c r="FH333" i="6" s="1"/>
  <c r="FF333" i="6"/>
  <c r="FG332" i="6"/>
  <c r="FH332" i="6" s="1"/>
  <c r="FF332" i="6"/>
  <c r="FG331" i="6"/>
  <c r="FH331" i="6" s="1"/>
  <c r="FF331" i="6"/>
  <c r="FG330" i="6"/>
  <c r="FH330" i="6" s="1"/>
  <c r="FF330" i="6"/>
  <c r="FF329" i="6"/>
  <c r="FF328" i="6"/>
  <c r="FF327" i="6"/>
  <c r="FF326" i="6"/>
  <c r="FF325" i="6"/>
  <c r="FF324" i="6"/>
  <c r="FF323" i="6"/>
  <c r="FF322" i="6"/>
  <c r="FF321" i="6"/>
  <c r="FF320" i="6"/>
  <c r="FG319" i="6"/>
  <c r="FH319" i="6" s="1"/>
  <c r="FF319" i="6"/>
  <c r="FF318" i="6"/>
  <c r="FF317" i="6"/>
  <c r="FF316" i="6"/>
  <c r="FG315" i="6"/>
  <c r="FH315" i="6" s="1"/>
  <c r="FF315" i="6"/>
  <c r="FG314" i="6"/>
  <c r="FH314" i="6" s="1"/>
  <c r="FF314" i="6"/>
  <c r="FG313" i="6"/>
  <c r="FH313" i="6" s="1"/>
  <c r="FF313" i="6"/>
  <c r="FG312" i="6"/>
  <c r="FH312" i="6" s="1"/>
  <c r="FF312" i="6"/>
  <c r="FF311" i="6"/>
  <c r="FF310" i="6"/>
  <c r="FF309" i="6"/>
  <c r="FG308" i="6"/>
  <c r="FH308" i="6" s="1"/>
  <c r="FF308" i="6"/>
  <c r="FF307" i="6"/>
  <c r="FG306" i="6"/>
  <c r="FH306" i="6" s="1"/>
  <c r="FF306" i="6"/>
  <c r="FG305" i="6"/>
  <c r="FH305" i="6" s="1"/>
  <c r="FF305" i="6"/>
  <c r="FG304" i="6"/>
  <c r="FH304" i="6" s="1"/>
  <c r="FF304" i="6"/>
  <c r="FG302" i="6"/>
  <c r="FH302" i="6" s="1"/>
  <c r="FF302" i="6"/>
  <c r="FG301" i="6"/>
  <c r="FH301" i="6" s="1"/>
  <c r="FF301" i="6"/>
  <c r="FG299" i="6"/>
  <c r="FH299" i="6" s="1"/>
  <c r="FF299" i="6"/>
  <c r="FG298" i="6"/>
  <c r="FH298" i="6" s="1"/>
  <c r="FF298" i="6"/>
  <c r="FG294" i="6"/>
  <c r="FH294" i="6" s="1"/>
  <c r="FF294" i="6"/>
  <c r="FG290" i="6"/>
  <c r="FH290" i="6" s="1"/>
  <c r="FF290" i="6"/>
  <c r="FG289" i="6"/>
  <c r="FH289" i="6" s="1"/>
  <c r="FF289" i="6"/>
  <c r="FG285" i="6"/>
  <c r="FH285" i="6" s="1"/>
  <c r="FF285" i="6"/>
  <c r="FG279" i="6"/>
  <c r="FH279" i="6" s="1"/>
  <c r="FF279" i="6"/>
  <c r="FG278" i="6"/>
  <c r="FH278" i="6" s="1"/>
  <c r="FF278" i="6"/>
  <c r="FG272" i="6"/>
  <c r="FH272" i="6" s="1"/>
  <c r="FF272" i="6"/>
  <c r="FG271" i="6"/>
  <c r="FH271" i="6" s="1"/>
  <c r="FF271" i="6"/>
  <c r="FG270" i="6"/>
  <c r="FH270" i="6" s="1"/>
  <c r="FF270" i="6"/>
  <c r="FG269" i="6"/>
  <c r="FH269" i="6" s="1"/>
  <c r="FF269" i="6"/>
  <c r="FG268" i="6"/>
  <c r="FH268" i="6" s="1"/>
  <c r="FF268" i="6"/>
  <c r="FG267" i="6"/>
  <c r="FH267" i="6" s="1"/>
  <c r="FF267" i="6"/>
  <c r="FG258" i="6"/>
  <c r="FH258" i="6" s="1"/>
  <c r="FF258" i="6"/>
  <c r="FG257" i="6"/>
  <c r="FH257" i="6" s="1"/>
  <c r="FF257" i="6"/>
  <c r="FG256" i="6"/>
  <c r="FH256" i="6" s="1"/>
  <c r="FF256" i="6"/>
  <c r="FF243" i="6"/>
  <c r="FF242" i="6"/>
  <c r="FG241" i="6"/>
  <c r="FH241" i="6" s="1"/>
  <c r="FF241" i="6"/>
  <c r="FG239" i="6"/>
  <c r="FH239" i="6" s="1"/>
  <c r="FF239" i="6"/>
  <c r="FG238" i="6"/>
  <c r="FH238" i="6" s="1"/>
  <c r="FF238" i="6"/>
  <c r="FG237" i="6"/>
  <c r="FH237" i="6" s="1"/>
  <c r="FF237" i="6"/>
  <c r="FG236" i="6"/>
  <c r="FH236" i="6" s="1"/>
  <c r="FF236" i="6"/>
  <c r="FG235" i="6"/>
  <c r="FH235" i="6" s="1"/>
  <c r="FF235" i="6"/>
  <c r="FF233" i="6"/>
  <c r="FG212" i="6"/>
  <c r="FH212" i="6" s="1"/>
  <c r="FF212" i="6"/>
  <c r="FG211" i="6"/>
  <c r="FH211" i="6" s="1"/>
  <c r="FF211" i="6"/>
  <c r="FG210" i="6"/>
  <c r="FH210" i="6" s="1"/>
  <c r="FF210" i="6"/>
  <c r="FG209" i="6"/>
  <c r="FH209" i="6" s="1"/>
  <c r="FF209" i="6"/>
  <c r="FG208" i="6"/>
  <c r="FH208" i="6" s="1"/>
  <c r="FF208" i="6"/>
  <c r="FG207" i="6"/>
  <c r="FH207" i="6" s="1"/>
  <c r="FF207" i="6"/>
  <c r="FG206" i="6"/>
  <c r="FH206" i="6" s="1"/>
  <c r="FF206" i="6"/>
  <c r="FG205" i="6"/>
  <c r="FH205" i="6" s="1"/>
  <c r="FF205" i="6"/>
  <c r="FG199" i="6"/>
  <c r="FH199" i="6" s="1"/>
  <c r="FF199" i="6"/>
  <c r="FG188" i="6"/>
  <c r="FH188" i="6" s="1"/>
  <c r="FF188" i="6"/>
  <c r="FG184" i="6"/>
  <c r="FH184" i="6" s="1"/>
  <c r="FF184" i="6"/>
  <c r="FG179" i="6"/>
  <c r="FH179" i="6" s="1"/>
  <c r="FF179" i="6"/>
  <c r="FG175" i="6"/>
  <c r="FH175" i="6" s="1"/>
  <c r="FF175" i="6"/>
  <c r="FG163" i="6"/>
  <c r="FH163" i="6" s="1"/>
  <c r="FF163" i="6"/>
  <c r="FG162" i="6"/>
  <c r="FH162" i="6" s="1"/>
  <c r="FF162" i="6"/>
  <c r="FG161" i="6"/>
  <c r="FH161" i="6" s="1"/>
  <c r="FF161" i="6"/>
  <c r="FG160" i="6"/>
  <c r="FH160" i="6" s="1"/>
  <c r="FF160" i="6"/>
  <c r="FG159" i="6"/>
  <c r="FH159" i="6" s="1"/>
  <c r="FF159" i="6"/>
  <c r="FG158" i="6"/>
  <c r="FH158" i="6" s="1"/>
  <c r="FF158" i="6"/>
  <c r="FG157" i="6"/>
  <c r="FH157" i="6" s="1"/>
  <c r="FF157" i="6"/>
  <c r="FG156" i="6"/>
  <c r="FH156" i="6" s="1"/>
  <c r="FF156" i="6"/>
  <c r="FG155" i="6"/>
  <c r="FH155" i="6" s="1"/>
  <c r="FF155" i="6"/>
  <c r="FG154" i="6"/>
  <c r="FH154" i="6" s="1"/>
  <c r="FF154" i="6"/>
  <c r="FG153" i="6"/>
  <c r="FH153" i="6" s="1"/>
  <c r="FF153" i="6"/>
  <c r="FG152" i="6"/>
  <c r="FH152" i="6" s="1"/>
  <c r="FF152" i="6"/>
  <c r="FH151" i="6"/>
  <c r="FG151" i="6"/>
  <c r="FF151" i="6"/>
  <c r="FG150" i="6"/>
  <c r="FH150" i="6" s="1"/>
  <c r="FF150" i="6"/>
  <c r="FG149" i="6"/>
  <c r="FH149" i="6" s="1"/>
  <c r="FF149" i="6"/>
  <c r="FG148" i="6"/>
  <c r="FH148" i="6" s="1"/>
  <c r="FF148" i="6"/>
  <c r="FG147" i="6"/>
  <c r="FH147" i="6" s="1"/>
  <c r="FF147" i="6"/>
  <c r="FG146" i="6"/>
  <c r="FH146" i="6" s="1"/>
  <c r="FF146" i="6"/>
  <c r="FG145" i="6"/>
  <c r="FH145" i="6" s="1"/>
  <c r="FF145" i="6"/>
  <c r="FG144" i="6"/>
  <c r="FH144" i="6" s="1"/>
  <c r="FF144" i="6"/>
  <c r="FG143" i="6"/>
  <c r="FH143" i="6" s="1"/>
  <c r="FF143" i="6"/>
  <c r="FG142" i="6"/>
  <c r="FH142" i="6" s="1"/>
  <c r="FF142" i="6"/>
  <c r="FG141" i="6"/>
  <c r="FH141" i="6" s="1"/>
  <c r="FF141" i="6"/>
  <c r="FH140" i="6"/>
  <c r="FG140" i="6"/>
  <c r="FF140" i="6"/>
  <c r="FG139" i="6"/>
  <c r="FH139" i="6" s="1"/>
  <c r="FF139" i="6"/>
  <c r="FG138" i="6"/>
  <c r="FH138" i="6" s="1"/>
  <c r="FF138" i="6"/>
  <c r="FG137" i="6"/>
  <c r="FH137" i="6" s="1"/>
  <c r="FF137" i="6"/>
  <c r="FG128" i="6"/>
  <c r="FH128" i="6" s="1"/>
  <c r="FF128" i="6"/>
  <c r="FG126" i="6"/>
  <c r="FH126" i="6" s="1"/>
  <c r="FF126" i="6"/>
  <c r="FG106" i="6"/>
  <c r="FH106" i="6" s="1"/>
  <c r="FF106" i="6"/>
  <c r="FG105" i="6"/>
  <c r="FH105" i="6" s="1"/>
  <c r="FF105" i="6"/>
  <c r="FG104" i="6"/>
  <c r="FH104" i="6" s="1"/>
  <c r="FF104" i="6"/>
  <c r="FG103" i="6"/>
  <c r="FH103" i="6" s="1"/>
  <c r="FF103" i="6"/>
  <c r="FG102" i="6"/>
  <c r="FH102" i="6" s="1"/>
  <c r="FF102" i="6"/>
  <c r="FG101" i="6"/>
  <c r="FH101" i="6" s="1"/>
  <c r="FF101" i="6"/>
  <c r="FG100" i="6"/>
  <c r="FH100" i="6" s="1"/>
  <c r="FF100" i="6"/>
  <c r="FG99" i="6"/>
  <c r="FH99" i="6" s="1"/>
  <c r="FF99" i="6"/>
  <c r="FG98" i="6"/>
  <c r="FH98" i="6" s="1"/>
  <c r="FF98" i="6"/>
  <c r="FG97" i="6"/>
  <c r="FH97" i="6" s="1"/>
  <c r="FF97" i="6"/>
  <c r="FG96" i="6"/>
  <c r="FH96" i="6" s="1"/>
  <c r="FF96" i="6"/>
  <c r="FG95" i="6"/>
  <c r="FH95" i="6" s="1"/>
  <c r="FF95" i="6"/>
  <c r="FG92" i="6"/>
  <c r="FH92" i="6" s="1"/>
  <c r="FF92" i="6"/>
  <c r="FG91" i="6"/>
  <c r="FH91" i="6" s="1"/>
  <c r="FF91" i="6"/>
  <c r="FG90" i="6"/>
  <c r="FH90" i="6" s="1"/>
  <c r="FF90" i="6"/>
  <c r="FG89" i="6"/>
  <c r="FH89" i="6" s="1"/>
  <c r="FF89" i="6"/>
  <c r="FG88" i="6"/>
  <c r="FH88" i="6" s="1"/>
  <c r="FF88" i="6"/>
  <c r="FG87" i="6"/>
  <c r="FH87" i="6" s="1"/>
  <c r="FF87" i="6"/>
  <c r="FG86" i="6"/>
  <c r="FH86" i="6" s="1"/>
  <c r="FF86" i="6"/>
  <c r="FG85" i="6"/>
  <c r="FH85" i="6" s="1"/>
  <c r="FF85" i="6"/>
  <c r="FH84" i="6"/>
  <c r="FG84" i="6"/>
  <c r="FF84" i="6"/>
  <c r="FG83" i="6"/>
  <c r="FH83" i="6" s="1"/>
  <c r="FF83" i="6"/>
  <c r="FG82" i="6"/>
  <c r="FH82" i="6" s="1"/>
  <c r="FF82" i="6"/>
  <c r="FG81" i="6"/>
  <c r="FH81" i="6" s="1"/>
  <c r="FF81" i="6"/>
  <c r="FG80" i="6"/>
  <c r="FH80" i="6" s="1"/>
  <c r="FF80" i="6"/>
  <c r="FG79" i="6"/>
  <c r="FH79" i="6" s="1"/>
  <c r="FF79" i="6"/>
  <c r="FG78" i="6"/>
  <c r="FH78" i="6" s="1"/>
  <c r="FF78" i="6"/>
  <c r="FG77" i="6"/>
  <c r="FH77" i="6" s="1"/>
  <c r="FF77" i="6"/>
  <c r="FG76" i="6"/>
  <c r="FH76" i="6" s="1"/>
  <c r="FF76" i="6"/>
  <c r="FG75" i="6"/>
  <c r="FH75" i="6" s="1"/>
  <c r="FF75" i="6"/>
  <c r="FG74" i="6"/>
  <c r="FH74" i="6" s="1"/>
  <c r="FF74" i="6"/>
  <c r="FG73" i="6"/>
  <c r="FH73" i="6" s="1"/>
  <c r="FF73" i="6"/>
  <c r="FG72" i="6"/>
  <c r="FH72" i="6" s="1"/>
  <c r="FF72" i="6"/>
  <c r="FG71" i="6"/>
  <c r="FH71" i="6" s="1"/>
  <c r="FF71" i="6"/>
  <c r="FG70" i="6"/>
  <c r="FH70" i="6" s="1"/>
  <c r="FF70" i="6"/>
  <c r="FG69" i="6"/>
  <c r="FH69" i="6" s="1"/>
  <c r="FF69" i="6"/>
  <c r="FG68" i="6"/>
  <c r="FH68" i="6" s="1"/>
  <c r="FF68" i="6"/>
  <c r="FG67" i="6"/>
  <c r="FH67" i="6" s="1"/>
  <c r="FF67" i="6"/>
  <c r="FG66" i="6"/>
  <c r="FH66" i="6" s="1"/>
  <c r="FF66" i="6"/>
  <c r="FG65" i="6"/>
  <c r="FH65" i="6" s="1"/>
  <c r="FF65" i="6"/>
  <c r="FG64" i="6"/>
  <c r="FH64" i="6" s="1"/>
  <c r="FF64" i="6"/>
  <c r="FG63" i="6"/>
  <c r="FH63" i="6" s="1"/>
  <c r="FF63" i="6"/>
  <c r="FG62" i="6"/>
  <c r="FH62" i="6" s="1"/>
  <c r="FF62" i="6"/>
  <c r="FG61" i="6"/>
  <c r="FH61" i="6" s="1"/>
  <c r="FF61" i="6"/>
  <c r="FG58" i="6"/>
  <c r="FH58" i="6" s="1"/>
  <c r="FF58" i="6"/>
  <c r="FG57" i="6"/>
  <c r="FH57" i="6" s="1"/>
  <c r="FF57" i="6"/>
  <c r="FG56" i="6"/>
  <c r="FH56" i="6" s="1"/>
  <c r="FF56" i="6"/>
  <c r="FG55" i="6"/>
  <c r="FH55" i="6" s="1"/>
  <c r="FF55" i="6"/>
  <c r="FG52" i="6"/>
  <c r="FH52" i="6" s="1"/>
  <c r="FF52" i="6"/>
  <c r="FG51" i="6"/>
  <c r="FH51" i="6" s="1"/>
  <c r="FF51" i="6"/>
  <c r="FG48" i="6"/>
  <c r="FH48" i="6" s="1"/>
  <c r="FF48" i="6"/>
  <c r="FG47" i="6"/>
  <c r="FH47" i="6" s="1"/>
  <c r="FF47" i="6"/>
  <c r="FG46" i="6"/>
  <c r="FH46" i="6" s="1"/>
  <c r="FF46" i="6"/>
  <c r="FG45" i="6"/>
  <c r="FH45" i="6" s="1"/>
  <c r="FF45" i="6"/>
  <c r="FG42" i="6"/>
  <c r="FH42" i="6" s="1"/>
  <c r="FF42" i="6"/>
  <c r="FG41" i="6"/>
  <c r="FH41" i="6" s="1"/>
  <c r="FF41" i="6"/>
  <c r="FG40" i="6"/>
  <c r="FH40" i="6" s="1"/>
  <c r="FF40" i="6"/>
  <c r="FG39" i="6"/>
  <c r="FH39" i="6" s="1"/>
  <c r="FF39" i="6"/>
  <c r="FG38" i="6"/>
  <c r="FH38" i="6" s="1"/>
  <c r="FF38" i="6"/>
  <c r="FG37" i="6"/>
  <c r="FH37" i="6" s="1"/>
  <c r="FF37" i="6"/>
  <c r="FG36" i="6"/>
  <c r="FH36" i="6" s="1"/>
  <c r="FF36" i="6"/>
  <c r="FG35" i="6"/>
  <c r="FH35" i="6" s="1"/>
  <c r="FF35" i="6"/>
  <c r="FG34" i="6"/>
  <c r="FH34" i="6" s="1"/>
  <c r="FF34" i="6"/>
  <c r="FG33" i="6"/>
  <c r="FH33" i="6" s="1"/>
  <c r="FF33" i="6"/>
  <c r="FG32" i="6"/>
  <c r="FH32" i="6" s="1"/>
  <c r="FF32" i="6"/>
  <c r="FG31" i="6"/>
  <c r="FH31" i="6" s="1"/>
  <c r="FF31" i="6"/>
  <c r="FG29" i="6"/>
  <c r="FH29" i="6" s="1"/>
  <c r="FF29" i="6"/>
  <c r="FG28" i="6"/>
  <c r="FH28" i="6" s="1"/>
  <c r="FF28" i="6"/>
  <c r="FG27" i="6"/>
  <c r="FH27" i="6" s="1"/>
  <c r="FF27" i="6"/>
  <c r="FG26" i="6"/>
  <c r="FH26" i="6" s="1"/>
  <c r="FF26" i="6"/>
  <c r="FG25" i="6"/>
  <c r="FH25" i="6" s="1"/>
  <c r="FF25" i="6"/>
  <c r="FH23" i="6"/>
  <c r="FG23" i="6"/>
  <c r="FF23" i="6"/>
  <c r="FG22" i="6"/>
  <c r="FH22" i="6" s="1"/>
  <c r="FF22" i="6"/>
  <c r="FG21" i="6"/>
  <c r="FH21" i="6" s="1"/>
  <c r="FF21" i="6"/>
  <c r="FG20" i="6"/>
  <c r="FH20" i="6" s="1"/>
  <c r="FF20" i="6"/>
  <c r="FG19" i="6"/>
  <c r="FH19" i="6" s="1"/>
  <c r="FF19" i="6"/>
  <c r="FG18" i="6"/>
  <c r="FH18" i="6" s="1"/>
  <c r="FF18" i="6"/>
  <c r="FG12" i="6"/>
  <c r="FH12" i="6" s="1"/>
  <c r="FF12" i="6"/>
  <c r="FG11" i="6"/>
  <c r="FH11" i="6" s="1"/>
  <c r="FF11" i="6"/>
  <c r="FG10" i="6"/>
  <c r="FH10" i="6" s="1"/>
  <c r="FF10" i="6"/>
  <c r="FG8" i="6"/>
  <c r="FH8" i="6" s="1"/>
  <c r="FF8" i="6"/>
  <c r="EU376" i="6"/>
  <c r="EV376" i="6" s="1"/>
  <c r="ET376" i="6"/>
  <c r="EU375" i="6"/>
  <c r="EV375" i="6" s="1"/>
  <c r="ET375" i="6"/>
  <c r="EU374" i="6"/>
  <c r="EV374" i="6" s="1"/>
  <c r="ET374" i="6"/>
  <c r="ET373" i="6"/>
  <c r="EU372" i="6"/>
  <c r="EV372" i="6" s="1"/>
  <c r="ET372" i="6"/>
  <c r="EU335" i="6"/>
  <c r="EV335" i="6" s="1"/>
  <c r="ET335" i="6"/>
  <c r="EU334" i="6"/>
  <c r="EV334" i="6" s="1"/>
  <c r="ET334" i="6"/>
  <c r="EU333" i="6"/>
  <c r="EV333" i="6" s="1"/>
  <c r="ET333" i="6"/>
  <c r="EV332" i="6"/>
  <c r="EU332" i="6"/>
  <c r="ET332" i="6"/>
  <c r="EU331" i="6"/>
  <c r="EV331" i="6" s="1"/>
  <c r="ET331" i="6"/>
  <c r="EU330" i="6"/>
  <c r="EV330" i="6" s="1"/>
  <c r="ET330" i="6"/>
  <c r="ET329" i="6"/>
  <c r="ET328" i="6"/>
  <c r="ET327" i="6"/>
  <c r="ET326" i="6"/>
  <c r="ET325" i="6"/>
  <c r="ET324" i="6"/>
  <c r="ET323" i="6"/>
  <c r="ET322" i="6"/>
  <c r="ET321" i="6"/>
  <c r="ET320" i="6"/>
  <c r="EU319" i="6"/>
  <c r="EV319" i="6" s="1"/>
  <c r="ET319" i="6"/>
  <c r="ET318" i="6"/>
  <c r="ET317" i="6"/>
  <c r="ET316" i="6"/>
  <c r="EU315" i="6"/>
  <c r="EV315" i="6" s="1"/>
  <c r="ET315" i="6"/>
  <c r="EU314" i="6"/>
  <c r="EV314" i="6" s="1"/>
  <c r="ET314" i="6"/>
  <c r="EU313" i="6"/>
  <c r="EV313" i="6" s="1"/>
  <c r="ET313" i="6"/>
  <c r="EU312" i="6"/>
  <c r="EV312" i="6" s="1"/>
  <c r="ET312" i="6"/>
  <c r="ET311" i="6"/>
  <c r="ET310" i="6"/>
  <c r="ET309" i="6"/>
  <c r="EU308" i="6"/>
  <c r="EV308" i="6" s="1"/>
  <c r="ET308" i="6"/>
  <c r="ET307" i="6"/>
  <c r="EU306" i="6"/>
  <c r="EV306" i="6" s="1"/>
  <c r="ET306" i="6"/>
  <c r="EU305" i="6"/>
  <c r="EV305" i="6" s="1"/>
  <c r="ET305" i="6"/>
  <c r="EU304" i="6"/>
  <c r="EV304" i="6" s="1"/>
  <c r="ET304" i="6"/>
  <c r="EU302" i="6"/>
  <c r="EV302" i="6" s="1"/>
  <c r="ET302" i="6"/>
  <c r="EU301" i="6"/>
  <c r="EV301" i="6" s="1"/>
  <c r="ET301" i="6"/>
  <c r="EU299" i="6"/>
  <c r="EV299" i="6" s="1"/>
  <c r="ET299" i="6"/>
  <c r="EU298" i="6"/>
  <c r="EV298" i="6" s="1"/>
  <c r="ET298" i="6"/>
  <c r="EU294" i="6"/>
  <c r="EV294" i="6" s="1"/>
  <c r="ET294" i="6"/>
  <c r="EU290" i="6"/>
  <c r="EV290" i="6" s="1"/>
  <c r="ET290" i="6"/>
  <c r="EU289" i="6"/>
  <c r="EV289" i="6" s="1"/>
  <c r="ET289" i="6"/>
  <c r="EV285" i="6"/>
  <c r="EU285" i="6"/>
  <c r="ET285" i="6"/>
  <c r="EU279" i="6"/>
  <c r="EV279" i="6" s="1"/>
  <c r="ET279" i="6"/>
  <c r="EU278" i="6"/>
  <c r="EV278" i="6" s="1"/>
  <c r="ET278" i="6"/>
  <c r="EU272" i="6"/>
  <c r="EV272" i="6" s="1"/>
  <c r="ET272" i="6"/>
  <c r="EU271" i="6"/>
  <c r="EV271" i="6" s="1"/>
  <c r="ET271" i="6"/>
  <c r="EU270" i="6"/>
  <c r="EV270" i="6" s="1"/>
  <c r="ET270" i="6"/>
  <c r="EU269" i="6"/>
  <c r="EV269" i="6" s="1"/>
  <c r="ET269" i="6"/>
  <c r="EU268" i="6"/>
  <c r="EV268" i="6" s="1"/>
  <c r="ET268" i="6"/>
  <c r="EU267" i="6"/>
  <c r="EV267" i="6" s="1"/>
  <c r="ET267" i="6"/>
  <c r="EU258" i="6"/>
  <c r="EV258" i="6" s="1"/>
  <c r="ET258" i="6"/>
  <c r="EU257" i="6"/>
  <c r="EV257" i="6" s="1"/>
  <c r="ET257" i="6"/>
  <c r="EU256" i="6"/>
  <c r="EV256" i="6" s="1"/>
  <c r="ET256" i="6"/>
  <c r="ET243" i="6"/>
  <c r="ET242" i="6"/>
  <c r="EU241" i="6"/>
  <c r="EV241" i="6" s="1"/>
  <c r="ET241" i="6"/>
  <c r="EU239" i="6"/>
  <c r="EV239" i="6" s="1"/>
  <c r="ET239" i="6"/>
  <c r="EU238" i="6"/>
  <c r="EV238" i="6" s="1"/>
  <c r="ET238" i="6"/>
  <c r="EU237" i="6"/>
  <c r="EV237" i="6" s="1"/>
  <c r="ET237" i="6"/>
  <c r="EU236" i="6"/>
  <c r="EV236" i="6" s="1"/>
  <c r="ET236" i="6"/>
  <c r="EU235" i="6"/>
  <c r="EV235" i="6" s="1"/>
  <c r="ET235" i="6"/>
  <c r="ET233" i="6"/>
  <c r="EU212" i="6"/>
  <c r="EV212" i="6" s="1"/>
  <c r="ET212" i="6"/>
  <c r="EU211" i="6"/>
  <c r="EV211" i="6" s="1"/>
  <c r="ET211" i="6"/>
  <c r="EU210" i="6"/>
  <c r="EV210" i="6" s="1"/>
  <c r="ET210" i="6"/>
  <c r="EU209" i="6"/>
  <c r="EV209" i="6" s="1"/>
  <c r="ET209" i="6"/>
  <c r="EU208" i="6"/>
  <c r="EV208" i="6" s="1"/>
  <c r="ET208" i="6"/>
  <c r="EU207" i="6"/>
  <c r="EV207" i="6" s="1"/>
  <c r="ET207" i="6"/>
  <c r="EU206" i="6"/>
  <c r="EV206" i="6" s="1"/>
  <c r="ET206" i="6"/>
  <c r="EV205" i="6"/>
  <c r="EU205" i="6"/>
  <c r="ET205" i="6"/>
  <c r="EU199" i="6"/>
  <c r="EV199" i="6" s="1"/>
  <c r="ET199" i="6"/>
  <c r="EU188" i="6"/>
  <c r="EV188" i="6" s="1"/>
  <c r="ET188" i="6"/>
  <c r="EU184" i="6"/>
  <c r="EV184" i="6" s="1"/>
  <c r="ET184" i="6"/>
  <c r="EU179" i="6"/>
  <c r="EV179" i="6" s="1"/>
  <c r="ET179" i="6"/>
  <c r="EU175" i="6"/>
  <c r="EV175" i="6" s="1"/>
  <c r="ET175" i="6"/>
  <c r="EU163" i="6"/>
  <c r="EV163" i="6" s="1"/>
  <c r="ET163" i="6"/>
  <c r="EU162" i="6"/>
  <c r="EV162" i="6" s="1"/>
  <c r="ET162" i="6"/>
  <c r="EU161" i="6"/>
  <c r="EV161" i="6" s="1"/>
  <c r="ET161" i="6"/>
  <c r="EU160" i="6"/>
  <c r="EV160" i="6" s="1"/>
  <c r="ET160" i="6"/>
  <c r="EU159" i="6"/>
  <c r="EV159" i="6" s="1"/>
  <c r="ET159" i="6"/>
  <c r="EU158" i="6"/>
  <c r="EV158" i="6" s="1"/>
  <c r="ET158" i="6"/>
  <c r="EU157" i="6"/>
  <c r="EV157" i="6" s="1"/>
  <c r="ET157" i="6"/>
  <c r="EU156" i="6"/>
  <c r="EV156" i="6" s="1"/>
  <c r="ET156" i="6"/>
  <c r="EU155" i="6"/>
  <c r="EV155" i="6" s="1"/>
  <c r="ET155" i="6"/>
  <c r="EU154" i="6"/>
  <c r="EV154" i="6" s="1"/>
  <c r="ET154" i="6"/>
  <c r="EU153" i="6"/>
  <c r="EV153" i="6" s="1"/>
  <c r="ET153" i="6"/>
  <c r="EU152" i="6"/>
  <c r="EV152" i="6" s="1"/>
  <c r="ET152" i="6"/>
  <c r="EU151" i="6"/>
  <c r="EV151" i="6" s="1"/>
  <c r="ET151" i="6"/>
  <c r="EU150" i="6"/>
  <c r="EV150" i="6" s="1"/>
  <c r="ET150" i="6"/>
  <c r="EU149" i="6"/>
  <c r="EV149" i="6" s="1"/>
  <c r="ET149" i="6"/>
  <c r="EU148" i="6"/>
  <c r="EV148" i="6" s="1"/>
  <c r="ET148" i="6"/>
  <c r="EU147" i="6"/>
  <c r="EV147" i="6" s="1"/>
  <c r="ET147" i="6"/>
  <c r="EU146" i="6"/>
  <c r="EV146" i="6" s="1"/>
  <c r="ET146" i="6"/>
  <c r="EU145" i="6"/>
  <c r="EV145" i="6" s="1"/>
  <c r="ET145" i="6"/>
  <c r="EU144" i="6"/>
  <c r="EV144" i="6" s="1"/>
  <c r="ET144" i="6"/>
  <c r="EU143" i="6"/>
  <c r="EV143" i="6" s="1"/>
  <c r="ET143" i="6"/>
  <c r="EU142" i="6"/>
  <c r="EV142" i="6" s="1"/>
  <c r="ET142" i="6"/>
  <c r="EU141" i="6"/>
  <c r="EV141" i="6" s="1"/>
  <c r="ET141" i="6"/>
  <c r="EU140" i="6"/>
  <c r="EV140" i="6" s="1"/>
  <c r="ET140" i="6"/>
  <c r="EU139" i="6"/>
  <c r="EV139" i="6" s="1"/>
  <c r="ET139" i="6"/>
  <c r="EU138" i="6"/>
  <c r="EV138" i="6" s="1"/>
  <c r="ET138" i="6"/>
  <c r="EU137" i="6"/>
  <c r="EV137" i="6" s="1"/>
  <c r="ET137" i="6"/>
  <c r="EU128" i="6"/>
  <c r="EV128" i="6" s="1"/>
  <c r="ET128" i="6"/>
  <c r="EU126" i="6"/>
  <c r="EV126" i="6" s="1"/>
  <c r="ET126" i="6"/>
  <c r="EU106" i="6"/>
  <c r="EV106" i="6" s="1"/>
  <c r="ET106" i="6"/>
  <c r="EU105" i="6"/>
  <c r="EV105" i="6" s="1"/>
  <c r="ET105" i="6"/>
  <c r="EU104" i="6"/>
  <c r="EV104" i="6" s="1"/>
  <c r="ET104" i="6"/>
  <c r="EU103" i="6"/>
  <c r="EV103" i="6" s="1"/>
  <c r="ET103" i="6"/>
  <c r="EU102" i="6"/>
  <c r="EV102" i="6" s="1"/>
  <c r="ET102" i="6"/>
  <c r="EU101" i="6"/>
  <c r="EV101" i="6" s="1"/>
  <c r="ET101" i="6"/>
  <c r="EU100" i="6"/>
  <c r="EV100" i="6" s="1"/>
  <c r="ET100" i="6"/>
  <c r="EU99" i="6"/>
  <c r="EV99" i="6" s="1"/>
  <c r="ET99" i="6"/>
  <c r="EU98" i="6"/>
  <c r="EV98" i="6" s="1"/>
  <c r="ET98" i="6"/>
  <c r="EU97" i="6"/>
  <c r="EV97" i="6" s="1"/>
  <c r="ET97" i="6"/>
  <c r="EU96" i="6"/>
  <c r="EV96" i="6" s="1"/>
  <c r="ET96" i="6"/>
  <c r="EU95" i="6"/>
  <c r="EV95" i="6" s="1"/>
  <c r="ET95" i="6"/>
  <c r="EU92" i="6"/>
  <c r="EV92" i="6" s="1"/>
  <c r="ET92" i="6"/>
  <c r="EU91" i="6"/>
  <c r="EV91" i="6" s="1"/>
  <c r="ET91" i="6"/>
  <c r="EU90" i="6"/>
  <c r="EV90" i="6" s="1"/>
  <c r="ET90" i="6"/>
  <c r="EU89" i="6"/>
  <c r="EV89" i="6" s="1"/>
  <c r="ET89" i="6"/>
  <c r="EU88" i="6"/>
  <c r="EV88" i="6" s="1"/>
  <c r="ET88" i="6"/>
  <c r="EU87" i="6"/>
  <c r="EV87" i="6" s="1"/>
  <c r="ET87" i="6"/>
  <c r="EU86" i="6"/>
  <c r="EV86" i="6" s="1"/>
  <c r="ET86" i="6"/>
  <c r="EU85" i="6"/>
  <c r="EV85" i="6" s="1"/>
  <c r="ET85" i="6"/>
  <c r="EU84" i="6"/>
  <c r="EV84" i="6" s="1"/>
  <c r="ET84" i="6"/>
  <c r="EU83" i="6"/>
  <c r="EV83" i="6" s="1"/>
  <c r="ET83" i="6"/>
  <c r="EU82" i="6"/>
  <c r="EV82" i="6" s="1"/>
  <c r="ET82" i="6"/>
  <c r="EU81" i="6"/>
  <c r="EV81" i="6" s="1"/>
  <c r="ET81" i="6"/>
  <c r="EU80" i="6"/>
  <c r="EV80" i="6" s="1"/>
  <c r="ET80" i="6"/>
  <c r="EU79" i="6"/>
  <c r="EV79" i="6" s="1"/>
  <c r="ET79" i="6"/>
  <c r="EU78" i="6"/>
  <c r="EV78" i="6" s="1"/>
  <c r="ET78" i="6"/>
  <c r="EU77" i="6"/>
  <c r="EV77" i="6" s="1"/>
  <c r="ET77" i="6"/>
  <c r="EU76" i="6"/>
  <c r="EV76" i="6" s="1"/>
  <c r="ET76" i="6"/>
  <c r="EU75" i="6"/>
  <c r="EV75" i="6" s="1"/>
  <c r="ET75" i="6"/>
  <c r="EU74" i="6"/>
  <c r="EV74" i="6" s="1"/>
  <c r="ET74" i="6"/>
  <c r="EU73" i="6"/>
  <c r="EV73" i="6" s="1"/>
  <c r="ET73" i="6"/>
  <c r="EU72" i="6"/>
  <c r="EV72" i="6" s="1"/>
  <c r="ET72" i="6"/>
  <c r="EU71" i="6"/>
  <c r="EV71" i="6" s="1"/>
  <c r="ET71" i="6"/>
  <c r="EU70" i="6"/>
  <c r="EV70" i="6" s="1"/>
  <c r="ET70" i="6"/>
  <c r="EU69" i="6"/>
  <c r="EV69" i="6" s="1"/>
  <c r="ET69" i="6"/>
  <c r="EU68" i="6"/>
  <c r="EV68" i="6" s="1"/>
  <c r="ET68" i="6"/>
  <c r="EU67" i="6"/>
  <c r="EV67" i="6" s="1"/>
  <c r="ET67" i="6"/>
  <c r="EU66" i="6"/>
  <c r="EV66" i="6" s="1"/>
  <c r="ET66" i="6"/>
  <c r="EU65" i="6"/>
  <c r="EV65" i="6" s="1"/>
  <c r="ET65" i="6"/>
  <c r="EU64" i="6"/>
  <c r="EV64" i="6" s="1"/>
  <c r="ET64" i="6"/>
  <c r="EU63" i="6"/>
  <c r="EV63" i="6" s="1"/>
  <c r="ET63" i="6"/>
  <c r="EU62" i="6"/>
  <c r="EV62" i="6" s="1"/>
  <c r="ET62" i="6"/>
  <c r="EU61" i="6"/>
  <c r="EV61" i="6" s="1"/>
  <c r="ET61" i="6"/>
  <c r="EU58" i="6"/>
  <c r="EV58" i="6" s="1"/>
  <c r="ET58" i="6"/>
  <c r="EU57" i="6"/>
  <c r="EV57" i="6" s="1"/>
  <c r="ET57" i="6"/>
  <c r="EU56" i="6"/>
  <c r="EV56" i="6" s="1"/>
  <c r="ET56" i="6"/>
  <c r="EV55" i="6"/>
  <c r="EU55" i="6"/>
  <c r="ET55" i="6"/>
  <c r="EU52" i="6"/>
  <c r="EV52" i="6" s="1"/>
  <c r="ET52" i="6"/>
  <c r="EU51" i="6"/>
  <c r="EV51" i="6" s="1"/>
  <c r="ET51" i="6"/>
  <c r="EU48" i="6"/>
  <c r="EV48" i="6" s="1"/>
  <c r="ET48" i="6"/>
  <c r="EU47" i="6"/>
  <c r="EV47" i="6" s="1"/>
  <c r="ET47" i="6"/>
  <c r="EU46" i="6"/>
  <c r="EV46" i="6" s="1"/>
  <c r="ET46" i="6"/>
  <c r="EU45" i="6"/>
  <c r="EV45" i="6" s="1"/>
  <c r="ET45" i="6"/>
  <c r="EU42" i="6"/>
  <c r="EV42" i="6" s="1"/>
  <c r="ET42" i="6"/>
  <c r="EU41" i="6"/>
  <c r="EV41" i="6" s="1"/>
  <c r="ET41" i="6"/>
  <c r="EU40" i="6"/>
  <c r="EV40" i="6" s="1"/>
  <c r="ET40" i="6"/>
  <c r="EU39" i="6"/>
  <c r="EV39" i="6" s="1"/>
  <c r="ET39" i="6"/>
  <c r="EU38" i="6"/>
  <c r="EV38" i="6" s="1"/>
  <c r="ET38" i="6"/>
  <c r="EU37" i="6"/>
  <c r="EV37" i="6" s="1"/>
  <c r="ET37" i="6"/>
  <c r="EU36" i="6"/>
  <c r="EV36" i="6" s="1"/>
  <c r="ET36" i="6"/>
  <c r="EU35" i="6"/>
  <c r="EV35" i="6" s="1"/>
  <c r="ET35" i="6"/>
  <c r="EU34" i="6"/>
  <c r="EV34" i="6" s="1"/>
  <c r="ET34" i="6"/>
  <c r="EU33" i="6"/>
  <c r="EV33" i="6" s="1"/>
  <c r="ET33" i="6"/>
  <c r="EU32" i="6"/>
  <c r="EV32" i="6" s="1"/>
  <c r="ET32" i="6"/>
  <c r="EU31" i="6"/>
  <c r="EV31" i="6" s="1"/>
  <c r="ET31" i="6"/>
  <c r="EU29" i="6"/>
  <c r="EV29" i="6" s="1"/>
  <c r="ET29" i="6"/>
  <c r="EU28" i="6"/>
  <c r="EV28" i="6" s="1"/>
  <c r="ET28" i="6"/>
  <c r="EU27" i="6"/>
  <c r="EV27" i="6" s="1"/>
  <c r="ET27" i="6"/>
  <c r="EU26" i="6"/>
  <c r="EV26" i="6" s="1"/>
  <c r="ET26" i="6"/>
  <c r="EU25" i="6"/>
  <c r="EV25" i="6" s="1"/>
  <c r="ET25" i="6"/>
  <c r="EU23" i="6"/>
  <c r="EV23" i="6" s="1"/>
  <c r="ET23" i="6"/>
  <c r="EU22" i="6"/>
  <c r="EV22" i="6" s="1"/>
  <c r="ET22" i="6"/>
  <c r="EU21" i="6"/>
  <c r="EV21" i="6" s="1"/>
  <c r="ET21" i="6"/>
  <c r="EU20" i="6"/>
  <c r="EV20" i="6" s="1"/>
  <c r="ET20" i="6"/>
  <c r="EU19" i="6"/>
  <c r="EV19" i="6" s="1"/>
  <c r="ET19" i="6"/>
  <c r="EU18" i="6"/>
  <c r="EV18" i="6" s="1"/>
  <c r="ET18" i="6"/>
  <c r="EU12" i="6"/>
  <c r="EV12" i="6" s="1"/>
  <c r="ET12" i="6"/>
  <c r="EU11" i="6"/>
  <c r="EV11" i="6" s="1"/>
  <c r="ET11" i="6"/>
  <c r="EU10" i="6"/>
  <c r="EV10" i="6" s="1"/>
  <c r="ET10" i="6"/>
  <c r="EU8" i="6"/>
  <c r="EV8" i="6" s="1"/>
  <c r="ET8" i="6"/>
  <c r="EI376" i="6"/>
  <c r="EJ376" i="6" s="1"/>
  <c r="EH376" i="6"/>
  <c r="EI375" i="6"/>
  <c r="EJ375" i="6" s="1"/>
  <c r="EH375" i="6"/>
  <c r="EI374" i="6"/>
  <c r="EJ374" i="6" s="1"/>
  <c r="EH374" i="6"/>
  <c r="EH373" i="6"/>
  <c r="EI372" i="6"/>
  <c r="EJ372" i="6" s="1"/>
  <c r="EH372" i="6"/>
  <c r="EI369" i="6"/>
  <c r="EJ369" i="6" s="1"/>
  <c r="EH369" i="6"/>
  <c r="EI366" i="6"/>
  <c r="EJ366" i="6" s="1"/>
  <c r="EH366" i="6"/>
  <c r="EI365" i="6"/>
  <c r="EJ365" i="6" s="1"/>
  <c r="EH365" i="6"/>
  <c r="EI364" i="6"/>
  <c r="EJ364" i="6" s="1"/>
  <c r="EH364" i="6"/>
  <c r="EI363" i="6"/>
  <c r="EJ363" i="6" s="1"/>
  <c r="EH363" i="6"/>
  <c r="EI362" i="6"/>
  <c r="EJ362" i="6" s="1"/>
  <c r="EH362" i="6"/>
  <c r="EI361" i="6"/>
  <c r="EJ361" i="6" s="1"/>
  <c r="EH361" i="6"/>
  <c r="EI357" i="6"/>
  <c r="EJ357" i="6" s="1"/>
  <c r="EH357" i="6"/>
  <c r="EI356" i="6"/>
  <c r="EJ356" i="6" s="1"/>
  <c r="EH356" i="6"/>
  <c r="EI355" i="6"/>
  <c r="EJ355" i="6" s="1"/>
  <c r="EH355" i="6"/>
  <c r="EI350" i="6"/>
  <c r="EJ350" i="6" s="1"/>
  <c r="EH350" i="6"/>
  <c r="EH349" i="6"/>
  <c r="EI348" i="6"/>
  <c r="EJ348" i="6" s="1"/>
  <c r="EH348" i="6"/>
  <c r="EI347" i="6"/>
  <c r="EJ347" i="6" s="1"/>
  <c r="EH347" i="6"/>
  <c r="EI346" i="6"/>
  <c r="EJ346" i="6" s="1"/>
  <c r="EH346" i="6"/>
  <c r="EI343" i="6"/>
  <c r="EJ343" i="6" s="1"/>
  <c r="EH343" i="6"/>
  <c r="EI341" i="6"/>
  <c r="EJ341" i="6" s="1"/>
  <c r="EH341" i="6"/>
  <c r="EI338" i="6"/>
  <c r="EJ338" i="6" s="1"/>
  <c r="EH338" i="6"/>
  <c r="EI337" i="6"/>
  <c r="EJ337" i="6" s="1"/>
  <c r="EH337" i="6"/>
  <c r="EI335" i="6"/>
  <c r="EJ335" i="6" s="1"/>
  <c r="EH335" i="6"/>
  <c r="EI334" i="6"/>
  <c r="EJ334" i="6" s="1"/>
  <c r="EH334" i="6"/>
  <c r="EI333" i="6"/>
  <c r="EJ333" i="6" s="1"/>
  <c r="EH333" i="6"/>
  <c r="EI332" i="6"/>
  <c r="EJ332" i="6" s="1"/>
  <c r="EH332" i="6"/>
  <c r="EI331" i="6"/>
  <c r="EJ331" i="6" s="1"/>
  <c r="EH331" i="6"/>
  <c r="EI330" i="6"/>
  <c r="EJ330" i="6" s="1"/>
  <c r="EH330" i="6"/>
  <c r="EI319" i="6"/>
  <c r="EJ319" i="6" s="1"/>
  <c r="EH319" i="6"/>
  <c r="EI315" i="6"/>
  <c r="EJ315" i="6" s="1"/>
  <c r="EH315" i="6"/>
  <c r="EI314" i="6"/>
  <c r="EJ314" i="6" s="1"/>
  <c r="EH314" i="6"/>
  <c r="EI313" i="6"/>
  <c r="EJ313" i="6" s="1"/>
  <c r="EH313" i="6"/>
  <c r="EI312" i="6"/>
  <c r="EJ312" i="6" s="1"/>
  <c r="EH312" i="6"/>
  <c r="EH309" i="6"/>
  <c r="EI308" i="6"/>
  <c r="EJ308" i="6" s="1"/>
  <c r="EH308" i="6"/>
  <c r="EI306" i="6"/>
  <c r="EJ306" i="6" s="1"/>
  <c r="EH306" i="6"/>
  <c r="EI305" i="6"/>
  <c r="EJ305" i="6" s="1"/>
  <c r="EH305" i="6"/>
  <c r="EI304" i="6"/>
  <c r="EJ304" i="6" s="1"/>
  <c r="EH304" i="6"/>
  <c r="EI302" i="6"/>
  <c r="EJ302" i="6" s="1"/>
  <c r="EH302" i="6"/>
  <c r="EI301" i="6"/>
  <c r="EJ301" i="6" s="1"/>
  <c r="EH301" i="6"/>
  <c r="EI299" i="6"/>
  <c r="EJ299" i="6" s="1"/>
  <c r="EH299" i="6"/>
  <c r="EI298" i="6"/>
  <c r="EJ298" i="6" s="1"/>
  <c r="EH298" i="6"/>
  <c r="EI296" i="6"/>
  <c r="EJ296" i="6" s="1"/>
  <c r="EH296" i="6"/>
  <c r="EI294" i="6"/>
  <c r="EJ294" i="6" s="1"/>
  <c r="EH294" i="6"/>
  <c r="EI292" i="6"/>
  <c r="EJ292" i="6" s="1"/>
  <c r="EH292" i="6"/>
  <c r="EI290" i="6"/>
  <c r="EJ290" i="6" s="1"/>
  <c r="EH290" i="6"/>
  <c r="EI289" i="6"/>
  <c r="EJ289" i="6" s="1"/>
  <c r="EH289" i="6"/>
  <c r="EI287" i="6"/>
  <c r="EJ287" i="6" s="1"/>
  <c r="EH287" i="6"/>
  <c r="EI285" i="6"/>
  <c r="EJ285" i="6" s="1"/>
  <c r="EH285" i="6"/>
  <c r="EI279" i="6"/>
  <c r="EJ279" i="6" s="1"/>
  <c r="EH279" i="6"/>
  <c r="EI278" i="6"/>
  <c r="EJ278" i="6" s="1"/>
  <c r="EH278" i="6"/>
  <c r="EI272" i="6"/>
  <c r="EJ272" i="6" s="1"/>
  <c r="EH272" i="6"/>
  <c r="EI271" i="6"/>
  <c r="EJ271" i="6" s="1"/>
  <c r="EH271" i="6"/>
  <c r="EI270" i="6"/>
  <c r="EJ270" i="6" s="1"/>
  <c r="EH270" i="6"/>
  <c r="EI269" i="6"/>
  <c r="EJ269" i="6" s="1"/>
  <c r="EH269" i="6"/>
  <c r="EI268" i="6"/>
  <c r="EJ268" i="6" s="1"/>
  <c r="EH268" i="6"/>
  <c r="EI267" i="6"/>
  <c r="EJ267" i="6" s="1"/>
  <c r="EH267" i="6"/>
  <c r="EI258" i="6"/>
  <c r="EJ258" i="6" s="1"/>
  <c r="EH258" i="6"/>
  <c r="EI257" i="6"/>
  <c r="EJ257" i="6" s="1"/>
  <c r="EH257" i="6"/>
  <c r="EI256" i="6"/>
  <c r="EJ256" i="6" s="1"/>
  <c r="EH256" i="6"/>
  <c r="EH243" i="6"/>
  <c r="EH242" i="6"/>
  <c r="EI241" i="6"/>
  <c r="EJ241" i="6" s="1"/>
  <c r="EH241" i="6"/>
  <c r="EI239" i="6"/>
  <c r="EJ239" i="6" s="1"/>
  <c r="EH239" i="6"/>
  <c r="EI238" i="6"/>
  <c r="EJ238" i="6" s="1"/>
  <c r="EH238" i="6"/>
  <c r="EI237" i="6"/>
  <c r="EJ237" i="6" s="1"/>
  <c r="EH237" i="6"/>
  <c r="EI236" i="6"/>
  <c r="EJ236" i="6" s="1"/>
  <c r="EH236" i="6"/>
  <c r="EI235" i="6"/>
  <c r="EJ235" i="6" s="1"/>
  <c r="EH235" i="6"/>
  <c r="EH233" i="6"/>
  <c r="EI231" i="6"/>
  <c r="EJ231" i="6" s="1"/>
  <c r="EH231" i="6"/>
  <c r="EI230" i="6"/>
  <c r="EJ230" i="6" s="1"/>
  <c r="EH230" i="6"/>
  <c r="EI225" i="6"/>
  <c r="EJ225" i="6" s="1"/>
  <c r="EH225" i="6"/>
  <c r="EI224" i="6"/>
  <c r="EJ224" i="6" s="1"/>
  <c r="EH224" i="6"/>
  <c r="EI223" i="6"/>
  <c r="EJ223" i="6" s="1"/>
  <c r="EH223" i="6"/>
  <c r="EI222" i="6"/>
  <c r="EJ222" i="6" s="1"/>
  <c r="EH222" i="6"/>
  <c r="EI221" i="6"/>
  <c r="EJ221" i="6" s="1"/>
  <c r="EH221" i="6"/>
  <c r="EI220" i="6"/>
  <c r="EJ220" i="6" s="1"/>
  <c r="EH220" i="6"/>
  <c r="EI219" i="6"/>
  <c r="EJ219" i="6" s="1"/>
  <c r="EH219" i="6"/>
  <c r="EI218" i="6"/>
  <c r="EJ218" i="6" s="1"/>
  <c r="EH218" i="6"/>
  <c r="EI217" i="6"/>
  <c r="EJ217" i="6" s="1"/>
  <c r="EH217" i="6"/>
  <c r="EI216" i="6"/>
  <c r="EJ216" i="6" s="1"/>
  <c r="EH216" i="6"/>
  <c r="EI215" i="6"/>
  <c r="EJ215" i="6" s="1"/>
  <c r="EH215" i="6"/>
  <c r="EI212" i="6"/>
  <c r="EJ212" i="6" s="1"/>
  <c r="EH212" i="6"/>
  <c r="EI211" i="6"/>
  <c r="EJ211" i="6" s="1"/>
  <c r="EH211" i="6"/>
  <c r="EI210" i="6"/>
  <c r="EJ210" i="6" s="1"/>
  <c r="EH210" i="6"/>
  <c r="EI209" i="6"/>
  <c r="EJ209" i="6" s="1"/>
  <c r="EH209" i="6"/>
  <c r="EI208" i="6"/>
  <c r="EJ208" i="6" s="1"/>
  <c r="EH208" i="6"/>
  <c r="EI207" i="6"/>
  <c r="EJ207" i="6" s="1"/>
  <c r="EH207" i="6"/>
  <c r="EI206" i="6"/>
  <c r="EJ206" i="6" s="1"/>
  <c r="EH206" i="6"/>
  <c r="EI205" i="6"/>
  <c r="EJ205" i="6" s="1"/>
  <c r="EH205" i="6"/>
  <c r="EI199" i="6"/>
  <c r="EJ199" i="6" s="1"/>
  <c r="EH199" i="6"/>
  <c r="EI190" i="6"/>
  <c r="EJ190" i="6" s="1"/>
  <c r="EH190" i="6"/>
  <c r="EI188" i="6"/>
  <c r="EJ188" i="6" s="1"/>
  <c r="EH188" i="6"/>
  <c r="EI186" i="6"/>
  <c r="EJ186" i="6" s="1"/>
  <c r="EH186" i="6"/>
  <c r="EI184" i="6"/>
  <c r="EJ184" i="6" s="1"/>
  <c r="EH184" i="6"/>
  <c r="EI179" i="6"/>
  <c r="EJ179" i="6" s="1"/>
  <c r="EH179" i="6"/>
  <c r="EI175" i="6"/>
  <c r="EJ175" i="6" s="1"/>
  <c r="EH175" i="6"/>
  <c r="EI163" i="6"/>
  <c r="EJ163" i="6" s="1"/>
  <c r="EH163" i="6"/>
  <c r="EI162" i="6"/>
  <c r="EJ162" i="6" s="1"/>
  <c r="EH162" i="6"/>
  <c r="EI161" i="6"/>
  <c r="EJ161" i="6" s="1"/>
  <c r="EH161" i="6"/>
  <c r="EI160" i="6"/>
  <c r="EJ160" i="6" s="1"/>
  <c r="EH160" i="6"/>
  <c r="EI159" i="6"/>
  <c r="EJ159" i="6" s="1"/>
  <c r="EH159" i="6"/>
  <c r="EI158" i="6"/>
  <c r="EJ158" i="6" s="1"/>
  <c r="EH158" i="6"/>
  <c r="EI157" i="6"/>
  <c r="EJ157" i="6" s="1"/>
  <c r="EH157" i="6"/>
  <c r="EI156" i="6"/>
  <c r="EJ156" i="6" s="1"/>
  <c r="EH156" i="6"/>
  <c r="EI155" i="6"/>
  <c r="EJ155" i="6" s="1"/>
  <c r="EH155" i="6"/>
  <c r="EI154" i="6"/>
  <c r="EJ154" i="6" s="1"/>
  <c r="EH154" i="6"/>
  <c r="EI153" i="6"/>
  <c r="EJ153" i="6" s="1"/>
  <c r="EH153" i="6"/>
  <c r="EI152" i="6"/>
  <c r="EJ152" i="6" s="1"/>
  <c r="EH152" i="6"/>
  <c r="EI151" i="6"/>
  <c r="EJ151" i="6" s="1"/>
  <c r="EH151" i="6"/>
  <c r="EI150" i="6"/>
  <c r="EJ150" i="6" s="1"/>
  <c r="EH150" i="6"/>
  <c r="EI149" i="6"/>
  <c r="EJ149" i="6" s="1"/>
  <c r="EH149" i="6"/>
  <c r="EI148" i="6"/>
  <c r="EJ148" i="6" s="1"/>
  <c r="EH148" i="6"/>
  <c r="EI147" i="6"/>
  <c r="EJ147" i="6" s="1"/>
  <c r="EH147" i="6"/>
  <c r="EI146" i="6"/>
  <c r="EJ146" i="6" s="1"/>
  <c r="EH146" i="6"/>
  <c r="EI145" i="6"/>
  <c r="EJ145" i="6" s="1"/>
  <c r="EH145" i="6"/>
  <c r="EI144" i="6"/>
  <c r="EJ144" i="6" s="1"/>
  <c r="EH144" i="6"/>
  <c r="EI143" i="6"/>
  <c r="EJ143" i="6" s="1"/>
  <c r="EH143" i="6"/>
  <c r="EI142" i="6"/>
  <c r="EJ142" i="6" s="1"/>
  <c r="EH142" i="6"/>
  <c r="EI141" i="6"/>
  <c r="EJ141" i="6" s="1"/>
  <c r="EH141" i="6"/>
  <c r="EI140" i="6"/>
  <c r="EJ140" i="6" s="1"/>
  <c r="EH140" i="6"/>
  <c r="EI139" i="6"/>
  <c r="EJ139" i="6" s="1"/>
  <c r="EH139" i="6"/>
  <c r="EI138" i="6"/>
  <c r="EJ138" i="6" s="1"/>
  <c r="EH138" i="6"/>
  <c r="EI137" i="6"/>
  <c r="EJ137" i="6" s="1"/>
  <c r="EH137" i="6"/>
  <c r="EI131" i="6"/>
  <c r="EJ131" i="6" s="1"/>
  <c r="EH131" i="6"/>
  <c r="EI130" i="6"/>
  <c r="EJ130" i="6" s="1"/>
  <c r="EH130" i="6"/>
  <c r="EI128" i="6"/>
  <c r="EJ128" i="6" s="1"/>
  <c r="EH128" i="6"/>
  <c r="EI126" i="6"/>
  <c r="EJ126" i="6" s="1"/>
  <c r="EH126" i="6"/>
  <c r="EI106" i="6"/>
  <c r="EJ106" i="6" s="1"/>
  <c r="EH106" i="6"/>
  <c r="EI105" i="6"/>
  <c r="EJ105" i="6" s="1"/>
  <c r="EH105" i="6"/>
  <c r="EI104" i="6"/>
  <c r="EJ104" i="6" s="1"/>
  <c r="EH104" i="6"/>
  <c r="EI103" i="6"/>
  <c r="EJ103" i="6" s="1"/>
  <c r="EH103" i="6"/>
  <c r="EI102" i="6"/>
  <c r="EJ102" i="6" s="1"/>
  <c r="EH102" i="6"/>
  <c r="EI101" i="6"/>
  <c r="EJ101" i="6" s="1"/>
  <c r="EH101" i="6"/>
  <c r="EJ100" i="6"/>
  <c r="EI100" i="6"/>
  <c r="EH100" i="6"/>
  <c r="EI99" i="6"/>
  <c r="EJ99" i="6" s="1"/>
  <c r="EH99" i="6"/>
  <c r="EI98" i="6"/>
  <c r="EJ98" i="6" s="1"/>
  <c r="EH98" i="6"/>
  <c r="EI97" i="6"/>
  <c r="EJ97" i="6" s="1"/>
  <c r="EH97" i="6"/>
  <c r="EI96" i="6"/>
  <c r="EJ96" i="6" s="1"/>
  <c r="EH96" i="6"/>
  <c r="EI95" i="6"/>
  <c r="EJ95" i="6" s="1"/>
  <c r="EH95" i="6"/>
  <c r="EI92" i="6"/>
  <c r="EJ92" i="6" s="1"/>
  <c r="EH92" i="6"/>
  <c r="EI91" i="6"/>
  <c r="EJ91" i="6" s="1"/>
  <c r="EH91" i="6"/>
  <c r="EI90" i="6"/>
  <c r="EJ90" i="6" s="1"/>
  <c r="EH90" i="6"/>
  <c r="EI89" i="6"/>
  <c r="EJ89" i="6" s="1"/>
  <c r="EH89" i="6"/>
  <c r="EI88" i="6"/>
  <c r="EJ88" i="6" s="1"/>
  <c r="EH88" i="6"/>
  <c r="EI87" i="6"/>
  <c r="EJ87" i="6" s="1"/>
  <c r="EH87" i="6"/>
  <c r="EI86" i="6"/>
  <c r="EJ86" i="6" s="1"/>
  <c r="EH86" i="6"/>
  <c r="EI85" i="6"/>
  <c r="EJ85" i="6" s="1"/>
  <c r="EH85" i="6"/>
  <c r="EI84" i="6"/>
  <c r="EJ84" i="6" s="1"/>
  <c r="EH84" i="6"/>
  <c r="EI83" i="6"/>
  <c r="EJ83" i="6" s="1"/>
  <c r="EH83" i="6"/>
  <c r="EI82" i="6"/>
  <c r="EJ82" i="6" s="1"/>
  <c r="EH82" i="6"/>
  <c r="EI81" i="6"/>
  <c r="EJ81" i="6" s="1"/>
  <c r="EH81" i="6"/>
  <c r="EI80" i="6"/>
  <c r="EJ80" i="6" s="1"/>
  <c r="EH80" i="6"/>
  <c r="EI79" i="6"/>
  <c r="EJ79" i="6" s="1"/>
  <c r="EH79" i="6"/>
  <c r="EI78" i="6"/>
  <c r="EJ78" i="6" s="1"/>
  <c r="EH78" i="6"/>
  <c r="EI77" i="6"/>
  <c r="EJ77" i="6" s="1"/>
  <c r="EH77" i="6"/>
  <c r="EI76" i="6"/>
  <c r="EJ76" i="6" s="1"/>
  <c r="EH76" i="6"/>
  <c r="EI75" i="6"/>
  <c r="EJ75" i="6" s="1"/>
  <c r="EH75" i="6"/>
  <c r="EI74" i="6"/>
  <c r="EJ74" i="6" s="1"/>
  <c r="EH74" i="6"/>
  <c r="EI73" i="6"/>
  <c r="EJ73" i="6" s="1"/>
  <c r="EH73" i="6"/>
  <c r="EI72" i="6"/>
  <c r="EJ72" i="6" s="1"/>
  <c r="EH72" i="6"/>
  <c r="EI71" i="6"/>
  <c r="EJ71" i="6" s="1"/>
  <c r="EH71" i="6"/>
  <c r="EI70" i="6"/>
  <c r="EJ70" i="6" s="1"/>
  <c r="EH70" i="6"/>
  <c r="EI69" i="6"/>
  <c r="EJ69" i="6" s="1"/>
  <c r="EH69" i="6"/>
  <c r="EJ68" i="6"/>
  <c r="EI68" i="6"/>
  <c r="EH68" i="6"/>
  <c r="EI67" i="6"/>
  <c r="EJ67" i="6" s="1"/>
  <c r="EH67" i="6"/>
  <c r="EI66" i="6"/>
  <c r="EJ66" i="6" s="1"/>
  <c r="EH66" i="6"/>
  <c r="EI65" i="6"/>
  <c r="EJ65" i="6" s="1"/>
  <c r="EH65" i="6"/>
  <c r="EI64" i="6"/>
  <c r="EJ64" i="6" s="1"/>
  <c r="EH64" i="6"/>
  <c r="EI63" i="6"/>
  <c r="EJ63" i="6" s="1"/>
  <c r="EH63" i="6"/>
  <c r="EI62" i="6"/>
  <c r="EJ62" i="6" s="1"/>
  <c r="EH62" i="6"/>
  <c r="EI61" i="6"/>
  <c r="EJ61" i="6" s="1"/>
  <c r="EH61" i="6"/>
  <c r="EI58" i="6"/>
  <c r="EJ58" i="6" s="1"/>
  <c r="EH58" i="6"/>
  <c r="EI57" i="6"/>
  <c r="EJ57" i="6" s="1"/>
  <c r="EH57" i="6"/>
  <c r="EI56" i="6"/>
  <c r="EJ56" i="6" s="1"/>
  <c r="EH56" i="6"/>
  <c r="EI55" i="6"/>
  <c r="EJ55" i="6" s="1"/>
  <c r="EH55" i="6"/>
  <c r="EI52" i="6"/>
  <c r="EJ52" i="6" s="1"/>
  <c r="EH52" i="6"/>
  <c r="EI51" i="6"/>
  <c r="EJ51" i="6" s="1"/>
  <c r="EH51" i="6"/>
  <c r="EI48" i="6"/>
  <c r="EJ48" i="6" s="1"/>
  <c r="EH48" i="6"/>
  <c r="EI47" i="6"/>
  <c r="EJ47" i="6" s="1"/>
  <c r="EH47" i="6"/>
  <c r="EI46" i="6"/>
  <c r="EJ46" i="6" s="1"/>
  <c r="EH46" i="6"/>
  <c r="EI45" i="6"/>
  <c r="EJ45" i="6" s="1"/>
  <c r="EH45" i="6"/>
  <c r="EI42" i="6"/>
  <c r="EJ42" i="6" s="1"/>
  <c r="EH42" i="6"/>
  <c r="EI41" i="6"/>
  <c r="EJ41" i="6" s="1"/>
  <c r="EH41" i="6"/>
  <c r="EI40" i="6"/>
  <c r="EJ40" i="6" s="1"/>
  <c r="EH40" i="6"/>
  <c r="EI39" i="6"/>
  <c r="EJ39" i="6" s="1"/>
  <c r="EH39" i="6"/>
  <c r="EI38" i="6"/>
  <c r="EJ38" i="6" s="1"/>
  <c r="EH38" i="6"/>
  <c r="EI37" i="6"/>
  <c r="EJ37" i="6" s="1"/>
  <c r="EH37" i="6"/>
  <c r="EI36" i="6"/>
  <c r="EJ36" i="6" s="1"/>
  <c r="EH36" i="6"/>
  <c r="EI35" i="6"/>
  <c r="EJ35" i="6" s="1"/>
  <c r="EH35" i="6"/>
  <c r="EI34" i="6"/>
  <c r="EJ34" i="6" s="1"/>
  <c r="EH34" i="6"/>
  <c r="EI33" i="6"/>
  <c r="EJ33" i="6" s="1"/>
  <c r="EH33" i="6"/>
  <c r="EI32" i="6"/>
  <c r="EJ32" i="6" s="1"/>
  <c r="EH32" i="6"/>
  <c r="EI31" i="6"/>
  <c r="EJ31" i="6" s="1"/>
  <c r="EH31" i="6"/>
  <c r="EI29" i="6"/>
  <c r="EJ29" i="6" s="1"/>
  <c r="EH29" i="6"/>
  <c r="EI28" i="6"/>
  <c r="EJ28" i="6" s="1"/>
  <c r="EH28" i="6"/>
  <c r="EI27" i="6"/>
  <c r="EJ27" i="6" s="1"/>
  <c r="EH27" i="6"/>
  <c r="EI26" i="6"/>
  <c r="EJ26" i="6" s="1"/>
  <c r="EH26" i="6"/>
  <c r="EI25" i="6"/>
  <c r="EJ25" i="6" s="1"/>
  <c r="EH25" i="6"/>
  <c r="EI23" i="6"/>
  <c r="EJ23" i="6" s="1"/>
  <c r="EH23" i="6"/>
  <c r="EI22" i="6"/>
  <c r="EJ22" i="6" s="1"/>
  <c r="EH22" i="6"/>
  <c r="EI21" i="6"/>
  <c r="EJ21" i="6" s="1"/>
  <c r="EH21" i="6"/>
  <c r="EI20" i="6"/>
  <c r="EJ20" i="6" s="1"/>
  <c r="EH20" i="6"/>
  <c r="EI19" i="6"/>
  <c r="EJ19" i="6" s="1"/>
  <c r="EH19" i="6"/>
  <c r="EI18" i="6"/>
  <c r="EJ18" i="6" s="1"/>
  <c r="EH18" i="6"/>
  <c r="EJ12" i="6"/>
  <c r="EI12" i="6"/>
  <c r="EH12" i="6"/>
  <c r="EI11" i="6"/>
  <c r="EJ11" i="6" s="1"/>
  <c r="EH11" i="6"/>
  <c r="EI10" i="6"/>
  <c r="EJ10" i="6" s="1"/>
  <c r="EH10" i="6"/>
  <c r="EI8" i="6"/>
  <c r="EJ8" i="6" s="1"/>
  <c r="EH8" i="6"/>
  <c r="EI6" i="6"/>
  <c r="EJ6" i="6" s="1"/>
  <c r="EH6" i="6"/>
  <c r="DW376" i="6"/>
  <c r="DX376" i="6" s="1"/>
  <c r="DV376" i="6"/>
  <c r="DW375" i="6"/>
  <c r="DX375" i="6" s="1"/>
  <c r="DV375" i="6"/>
  <c r="DW374" i="6"/>
  <c r="DX374" i="6" s="1"/>
  <c r="DV374" i="6"/>
  <c r="DV373" i="6"/>
  <c r="DW372" i="6"/>
  <c r="DX372" i="6" s="1"/>
  <c r="DV372" i="6"/>
  <c r="DW369" i="6"/>
  <c r="DX369" i="6" s="1"/>
  <c r="DV369" i="6"/>
  <c r="DW366" i="6"/>
  <c r="DX366" i="6" s="1"/>
  <c r="DV366" i="6"/>
  <c r="DW365" i="6"/>
  <c r="DX365" i="6" s="1"/>
  <c r="DV365" i="6"/>
  <c r="DW364" i="6"/>
  <c r="DX364" i="6" s="1"/>
  <c r="DV364" i="6"/>
  <c r="DW363" i="6"/>
  <c r="DX363" i="6" s="1"/>
  <c r="DV363" i="6"/>
  <c r="DW362" i="6"/>
  <c r="DX362" i="6" s="1"/>
  <c r="DV362" i="6"/>
  <c r="DW361" i="6"/>
  <c r="DX361" i="6" s="1"/>
  <c r="DV361" i="6"/>
  <c r="DW357" i="6"/>
  <c r="DX357" i="6" s="1"/>
  <c r="DV357" i="6"/>
  <c r="DW356" i="6"/>
  <c r="DX356" i="6" s="1"/>
  <c r="DV356" i="6"/>
  <c r="DW355" i="6"/>
  <c r="DX355" i="6" s="1"/>
  <c r="DV355" i="6"/>
  <c r="DW350" i="6"/>
  <c r="DX350" i="6" s="1"/>
  <c r="DV350" i="6"/>
  <c r="DV349" i="6"/>
  <c r="DW348" i="6"/>
  <c r="DX348" i="6" s="1"/>
  <c r="DV348" i="6"/>
  <c r="DW347" i="6"/>
  <c r="DX347" i="6" s="1"/>
  <c r="DV347" i="6"/>
  <c r="DW346" i="6"/>
  <c r="DX346" i="6" s="1"/>
  <c r="DV346" i="6"/>
  <c r="DW343" i="6"/>
  <c r="DX343" i="6" s="1"/>
  <c r="DV343" i="6"/>
  <c r="DW341" i="6"/>
  <c r="DX341" i="6" s="1"/>
  <c r="DV341" i="6"/>
  <c r="DW338" i="6"/>
  <c r="DX338" i="6" s="1"/>
  <c r="DV338" i="6"/>
  <c r="DW337" i="6"/>
  <c r="DX337" i="6" s="1"/>
  <c r="DV337" i="6"/>
  <c r="DW335" i="6"/>
  <c r="DX335" i="6" s="1"/>
  <c r="DV335" i="6"/>
  <c r="DW334" i="6"/>
  <c r="DX334" i="6" s="1"/>
  <c r="DV334" i="6"/>
  <c r="DW333" i="6"/>
  <c r="DX333" i="6" s="1"/>
  <c r="DV333" i="6"/>
  <c r="DW332" i="6"/>
  <c r="DX332" i="6" s="1"/>
  <c r="DV332" i="6"/>
  <c r="DW331" i="6"/>
  <c r="DX331" i="6" s="1"/>
  <c r="DV331" i="6"/>
  <c r="DW330" i="6"/>
  <c r="DX330" i="6" s="1"/>
  <c r="DV330" i="6"/>
  <c r="DV329" i="6"/>
  <c r="DV328" i="6"/>
  <c r="DV327" i="6"/>
  <c r="DV326" i="6"/>
  <c r="DV325" i="6"/>
  <c r="DV324" i="6"/>
  <c r="DV323" i="6"/>
  <c r="DV322" i="6"/>
  <c r="DV321" i="6"/>
  <c r="DV320" i="6"/>
  <c r="DW319" i="6"/>
  <c r="DX319" i="6" s="1"/>
  <c r="DV319" i="6"/>
  <c r="DV318" i="6"/>
  <c r="DV317" i="6"/>
  <c r="DV316" i="6"/>
  <c r="DW315" i="6"/>
  <c r="DX315" i="6" s="1"/>
  <c r="DV315" i="6"/>
  <c r="DW314" i="6"/>
  <c r="DX314" i="6" s="1"/>
  <c r="DV314" i="6"/>
  <c r="DW313" i="6"/>
  <c r="DX313" i="6" s="1"/>
  <c r="DV313" i="6"/>
  <c r="DW312" i="6"/>
  <c r="DX312" i="6" s="1"/>
  <c r="DV312" i="6"/>
  <c r="DV311" i="6"/>
  <c r="DV310" i="6"/>
  <c r="DV309" i="6"/>
  <c r="DW308" i="6"/>
  <c r="DX308" i="6" s="1"/>
  <c r="DV308" i="6"/>
  <c r="DV307" i="6"/>
  <c r="DW306" i="6"/>
  <c r="DX306" i="6" s="1"/>
  <c r="DV306" i="6"/>
  <c r="DW305" i="6"/>
  <c r="DX305" i="6" s="1"/>
  <c r="DV305" i="6"/>
  <c r="DW304" i="6"/>
  <c r="DX304" i="6" s="1"/>
  <c r="DV304" i="6"/>
  <c r="DW302" i="6"/>
  <c r="DX302" i="6" s="1"/>
  <c r="DV302" i="6"/>
  <c r="DW301" i="6"/>
  <c r="DX301" i="6" s="1"/>
  <c r="DV301" i="6"/>
  <c r="DW299" i="6"/>
  <c r="DX299" i="6" s="1"/>
  <c r="DV299" i="6"/>
  <c r="DW298" i="6"/>
  <c r="DX298" i="6" s="1"/>
  <c r="DV298" i="6"/>
  <c r="DW296" i="6"/>
  <c r="DX296" i="6" s="1"/>
  <c r="DV296" i="6"/>
  <c r="DW294" i="6"/>
  <c r="DX294" i="6" s="1"/>
  <c r="DV294" i="6"/>
  <c r="DW292" i="6"/>
  <c r="DX292" i="6" s="1"/>
  <c r="DV292" i="6"/>
  <c r="DW290" i="6"/>
  <c r="DX290" i="6" s="1"/>
  <c r="DV290" i="6"/>
  <c r="DW289" i="6"/>
  <c r="DX289" i="6" s="1"/>
  <c r="DV289" i="6"/>
  <c r="DW287" i="6"/>
  <c r="DX287" i="6" s="1"/>
  <c r="DV287" i="6"/>
  <c r="DW285" i="6"/>
  <c r="DX285" i="6" s="1"/>
  <c r="DV285" i="6"/>
  <c r="DW279" i="6"/>
  <c r="DX279" i="6" s="1"/>
  <c r="DV279" i="6"/>
  <c r="DW278" i="6"/>
  <c r="DX278" i="6" s="1"/>
  <c r="DV278" i="6"/>
  <c r="DW272" i="6"/>
  <c r="DX272" i="6" s="1"/>
  <c r="DV272" i="6"/>
  <c r="DW271" i="6"/>
  <c r="DX271" i="6" s="1"/>
  <c r="DV271" i="6"/>
  <c r="DW270" i="6"/>
  <c r="DX270" i="6" s="1"/>
  <c r="DV270" i="6"/>
  <c r="DW269" i="6"/>
  <c r="DX269" i="6" s="1"/>
  <c r="DV269" i="6"/>
  <c r="DW268" i="6"/>
  <c r="DX268" i="6" s="1"/>
  <c r="DV268" i="6"/>
  <c r="DW267" i="6"/>
  <c r="DX267" i="6" s="1"/>
  <c r="DV267" i="6"/>
  <c r="DW258" i="6"/>
  <c r="DX258" i="6" s="1"/>
  <c r="DV258" i="6"/>
  <c r="DW257" i="6"/>
  <c r="DX257" i="6" s="1"/>
  <c r="DV257" i="6"/>
  <c r="DW256" i="6"/>
  <c r="DX256" i="6" s="1"/>
  <c r="DV256" i="6"/>
  <c r="DV243" i="6"/>
  <c r="DV242" i="6"/>
  <c r="DW241" i="6"/>
  <c r="DX241" i="6" s="1"/>
  <c r="DV241" i="6"/>
  <c r="DW239" i="6"/>
  <c r="DX239" i="6" s="1"/>
  <c r="DV239" i="6"/>
  <c r="DW238" i="6"/>
  <c r="DX238" i="6" s="1"/>
  <c r="DV238" i="6"/>
  <c r="DW237" i="6"/>
  <c r="DX237" i="6" s="1"/>
  <c r="DV237" i="6"/>
  <c r="DW236" i="6"/>
  <c r="DX236" i="6" s="1"/>
  <c r="DV236" i="6"/>
  <c r="DW235" i="6"/>
  <c r="DX235" i="6" s="1"/>
  <c r="DV235" i="6"/>
  <c r="DV233" i="6"/>
  <c r="DW231" i="6"/>
  <c r="DX231" i="6" s="1"/>
  <c r="DV231" i="6"/>
  <c r="DW230" i="6"/>
  <c r="DX230" i="6" s="1"/>
  <c r="DV230" i="6"/>
  <c r="DW225" i="6"/>
  <c r="DX225" i="6" s="1"/>
  <c r="DV225" i="6"/>
  <c r="DW224" i="6"/>
  <c r="DX224" i="6" s="1"/>
  <c r="DV224" i="6"/>
  <c r="DW223" i="6"/>
  <c r="DX223" i="6" s="1"/>
  <c r="DV223" i="6"/>
  <c r="DW222" i="6"/>
  <c r="DX222" i="6" s="1"/>
  <c r="DV222" i="6"/>
  <c r="DW221" i="6"/>
  <c r="DX221" i="6" s="1"/>
  <c r="DV221" i="6"/>
  <c r="DW220" i="6"/>
  <c r="DX220" i="6" s="1"/>
  <c r="DV220" i="6"/>
  <c r="DW219" i="6"/>
  <c r="DX219" i="6" s="1"/>
  <c r="DV219" i="6"/>
  <c r="DW218" i="6"/>
  <c r="DX218" i="6" s="1"/>
  <c r="DV218" i="6"/>
  <c r="DW217" i="6"/>
  <c r="DX217" i="6" s="1"/>
  <c r="DV217" i="6"/>
  <c r="DW216" i="6"/>
  <c r="DX216" i="6" s="1"/>
  <c r="DV216" i="6"/>
  <c r="DW215" i="6"/>
  <c r="DX215" i="6" s="1"/>
  <c r="DV215" i="6"/>
  <c r="DW212" i="6"/>
  <c r="DX212" i="6" s="1"/>
  <c r="DV212" i="6"/>
  <c r="DW211" i="6"/>
  <c r="DX211" i="6" s="1"/>
  <c r="DV211" i="6"/>
  <c r="DW210" i="6"/>
  <c r="DX210" i="6" s="1"/>
  <c r="DV210" i="6"/>
  <c r="DW209" i="6"/>
  <c r="DX209" i="6" s="1"/>
  <c r="DV209" i="6"/>
  <c r="DW208" i="6"/>
  <c r="DX208" i="6" s="1"/>
  <c r="DV208" i="6"/>
  <c r="DW207" i="6"/>
  <c r="DX207" i="6" s="1"/>
  <c r="DV207" i="6"/>
  <c r="DW206" i="6"/>
  <c r="DX206" i="6" s="1"/>
  <c r="DV206" i="6"/>
  <c r="DW205" i="6"/>
  <c r="DX205" i="6" s="1"/>
  <c r="DV205" i="6"/>
  <c r="DW199" i="6"/>
  <c r="DX199" i="6" s="1"/>
  <c r="DV199" i="6"/>
  <c r="DW190" i="6"/>
  <c r="DX190" i="6" s="1"/>
  <c r="DV190" i="6"/>
  <c r="DW188" i="6"/>
  <c r="DX188" i="6" s="1"/>
  <c r="DV188" i="6"/>
  <c r="DW186" i="6"/>
  <c r="DX186" i="6" s="1"/>
  <c r="DV186" i="6"/>
  <c r="DW184" i="6"/>
  <c r="DX184" i="6" s="1"/>
  <c r="DV184" i="6"/>
  <c r="DW179" i="6"/>
  <c r="DX179" i="6" s="1"/>
  <c r="DV179" i="6"/>
  <c r="DW175" i="6"/>
  <c r="DX175" i="6" s="1"/>
  <c r="DV175" i="6"/>
  <c r="DW163" i="6"/>
  <c r="DX163" i="6" s="1"/>
  <c r="DV163" i="6"/>
  <c r="DW162" i="6"/>
  <c r="DX162" i="6" s="1"/>
  <c r="DV162" i="6"/>
  <c r="DW161" i="6"/>
  <c r="DX161" i="6" s="1"/>
  <c r="DV161" i="6"/>
  <c r="DW160" i="6"/>
  <c r="DX160" i="6" s="1"/>
  <c r="DV160" i="6"/>
  <c r="DW159" i="6"/>
  <c r="DX159" i="6" s="1"/>
  <c r="DV159" i="6"/>
  <c r="DW158" i="6"/>
  <c r="DX158" i="6" s="1"/>
  <c r="DV158" i="6"/>
  <c r="DW157" i="6"/>
  <c r="DX157" i="6" s="1"/>
  <c r="DV157" i="6"/>
  <c r="DW156" i="6"/>
  <c r="DX156" i="6" s="1"/>
  <c r="DV156" i="6"/>
  <c r="DW155" i="6"/>
  <c r="DX155" i="6" s="1"/>
  <c r="DV155" i="6"/>
  <c r="DW154" i="6"/>
  <c r="DX154" i="6" s="1"/>
  <c r="DV154" i="6"/>
  <c r="DW153" i="6"/>
  <c r="DX153" i="6" s="1"/>
  <c r="DV153" i="6"/>
  <c r="DW152" i="6"/>
  <c r="DX152" i="6" s="1"/>
  <c r="DV152" i="6"/>
  <c r="DW151" i="6"/>
  <c r="DX151" i="6" s="1"/>
  <c r="DV151" i="6"/>
  <c r="DW150" i="6"/>
  <c r="DX150" i="6" s="1"/>
  <c r="DV150" i="6"/>
  <c r="DW149" i="6"/>
  <c r="DX149" i="6" s="1"/>
  <c r="DV149" i="6"/>
  <c r="DW148" i="6"/>
  <c r="DX148" i="6" s="1"/>
  <c r="DV148" i="6"/>
  <c r="DW147" i="6"/>
  <c r="DX147" i="6" s="1"/>
  <c r="DV147" i="6"/>
  <c r="DW146" i="6"/>
  <c r="DX146" i="6" s="1"/>
  <c r="DV146" i="6"/>
  <c r="DW145" i="6"/>
  <c r="DX145" i="6" s="1"/>
  <c r="DV145" i="6"/>
  <c r="DW144" i="6"/>
  <c r="DX144" i="6" s="1"/>
  <c r="DV144" i="6"/>
  <c r="DW143" i="6"/>
  <c r="DX143" i="6" s="1"/>
  <c r="DV143" i="6"/>
  <c r="DW142" i="6"/>
  <c r="DX142" i="6" s="1"/>
  <c r="DV142" i="6"/>
  <c r="DW141" i="6"/>
  <c r="DX141" i="6" s="1"/>
  <c r="DV141" i="6"/>
  <c r="DW140" i="6"/>
  <c r="DX140" i="6" s="1"/>
  <c r="DV140" i="6"/>
  <c r="DW139" i="6"/>
  <c r="DX139" i="6" s="1"/>
  <c r="DV139" i="6"/>
  <c r="DW138" i="6"/>
  <c r="DX138" i="6" s="1"/>
  <c r="DV138" i="6"/>
  <c r="DW137" i="6"/>
  <c r="DX137" i="6" s="1"/>
  <c r="DV137" i="6"/>
  <c r="DW131" i="6"/>
  <c r="DX131" i="6" s="1"/>
  <c r="DV131" i="6"/>
  <c r="DW130" i="6"/>
  <c r="DX130" i="6" s="1"/>
  <c r="DV130" i="6"/>
  <c r="DW128" i="6"/>
  <c r="DX128" i="6" s="1"/>
  <c r="DV128" i="6"/>
  <c r="DW126" i="6"/>
  <c r="DX126" i="6" s="1"/>
  <c r="DV126" i="6"/>
  <c r="DW106" i="6"/>
  <c r="DX106" i="6" s="1"/>
  <c r="DV106" i="6"/>
  <c r="DW105" i="6"/>
  <c r="DX105" i="6" s="1"/>
  <c r="DV105" i="6"/>
  <c r="DW104" i="6"/>
  <c r="DX104" i="6" s="1"/>
  <c r="DV104" i="6"/>
  <c r="DW103" i="6"/>
  <c r="DX103" i="6" s="1"/>
  <c r="DV103" i="6"/>
  <c r="DX102" i="6"/>
  <c r="DW102" i="6"/>
  <c r="DV102" i="6"/>
  <c r="DW101" i="6"/>
  <c r="DX101" i="6" s="1"/>
  <c r="DV101" i="6"/>
  <c r="DW100" i="6"/>
  <c r="DX100" i="6" s="1"/>
  <c r="DV100" i="6"/>
  <c r="DW99" i="6"/>
  <c r="DX99" i="6" s="1"/>
  <c r="DV99" i="6"/>
  <c r="DW98" i="6"/>
  <c r="DX98" i="6" s="1"/>
  <c r="DV98" i="6"/>
  <c r="DW97" i="6"/>
  <c r="DX97" i="6" s="1"/>
  <c r="DV97" i="6"/>
  <c r="DW96" i="6"/>
  <c r="DX96" i="6" s="1"/>
  <c r="DV96" i="6"/>
  <c r="DW95" i="6"/>
  <c r="DX95" i="6" s="1"/>
  <c r="DV95" i="6"/>
  <c r="DV94" i="6"/>
  <c r="DV93" i="6"/>
  <c r="DW92" i="6"/>
  <c r="DX92" i="6" s="1"/>
  <c r="DV92" i="6"/>
  <c r="DW91" i="6"/>
  <c r="DX91" i="6" s="1"/>
  <c r="DV91" i="6"/>
  <c r="DW90" i="6"/>
  <c r="DX90" i="6" s="1"/>
  <c r="DV90" i="6"/>
  <c r="DW89" i="6"/>
  <c r="DX89" i="6" s="1"/>
  <c r="DV89" i="6"/>
  <c r="DW88" i="6"/>
  <c r="DX88" i="6" s="1"/>
  <c r="DV88" i="6"/>
  <c r="DW87" i="6"/>
  <c r="DX87" i="6" s="1"/>
  <c r="DV87" i="6"/>
  <c r="DW86" i="6"/>
  <c r="DX86" i="6" s="1"/>
  <c r="DV86" i="6"/>
  <c r="DW85" i="6"/>
  <c r="DX85" i="6" s="1"/>
  <c r="DV85" i="6"/>
  <c r="DW84" i="6"/>
  <c r="DX84" i="6" s="1"/>
  <c r="DV84" i="6"/>
  <c r="DW83" i="6"/>
  <c r="DX83" i="6" s="1"/>
  <c r="DV83" i="6"/>
  <c r="DW82" i="6"/>
  <c r="DX82" i="6" s="1"/>
  <c r="DV82" i="6"/>
  <c r="DW81" i="6"/>
  <c r="DX81" i="6" s="1"/>
  <c r="DV81" i="6"/>
  <c r="DW80" i="6"/>
  <c r="DX80" i="6" s="1"/>
  <c r="DV80" i="6"/>
  <c r="DW79" i="6"/>
  <c r="DX79" i="6" s="1"/>
  <c r="DV79" i="6"/>
  <c r="DW78" i="6"/>
  <c r="DX78" i="6" s="1"/>
  <c r="DV78" i="6"/>
  <c r="DW77" i="6"/>
  <c r="DX77" i="6" s="1"/>
  <c r="DV77" i="6"/>
  <c r="DW76" i="6"/>
  <c r="DX76" i="6" s="1"/>
  <c r="DV76" i="6"/>
  <c r="DW75" i="6"/>
  <c r="DX75" i="6" s="1"/>
  <c r="DV75" i="6"/>
  <c r="DW74" i="6"/>
  <c r="DX74" i="6" s="1"/>
  <c r="DV74" i="6"/>
  <c r="DW73" i="6"/>
  <c r="DX73" i="6" s="1"/>
  <c r="DV73" i="6"/>
  <c r="DW72" i="6"/>
  <c r="DX72" i="6" s="1"/>
  <c r="DV72" i="6"/>
  <c r="DW71" i="6"/>
  <c r="DX71" i="6" s="1"/>
  <c r="DV71" i="6"/>
  <c r="DW70" i="6"/>
  <c r="DX70" i="6" s="1"/>
  <c r="DV70" i="6"/>
  <c r="DW69" i="6"/>
  <c r="DX69" i="6" s="1"/>
  <c r="DV69" i="6"/>
  <c r="DX68" i="6"/>
  <c r="DW68" i="6"/>
  <c r="DV68" i="6"/>
  <c r="DW67" i="6"/>
  <c r="DX67" i="6" s="1"/>
  <c r="DV67" i="6"/>
  <c r="DW66" i="6"/>
  <c r="DX66" i="6" s="1"/>
  <c r="DV66" i="6"/>
  <c r="DW65" i="6"/>
  <c r="DX65" i="6" s="1"/>
  <c r="DV65" i="6"/>
  <c r="DW64" i="6"/>
  <c r="DX64" i="6" s="1"/>
  <c r="DV64" i="6"/>
  <c r="DW63" i="6"/>
  <c r="DX63" i="6" s="1"/>
  <c r="DV63" i="6"/>
  <c r="DW62" i="6"/>
  <c r="DX62" i="6" s="1"/>
  <c r="DV62" i="6"/>
  <c r="DW61" i="6"/>
  <c r="DX61" i="6" s="1"/>
  <c r="DV61" i="6"/>
  <c r="DV60" i="6"/>
  <c r="DV59" i="6"/>
  <c r="DW58" i="6"/>
  <c r="DX58" i="6" s="1"/>
  <c r="DV58" i="6"/>
  <c r="DW57" i="6"/>
  <c r="DX57" i="6" s="1"/>
  <c r="DV57" i="6"/>
  <c r="DW56" i="6"/>
  <c r="DX56" i="6" s="1"/>
  <c r="DV56" i="6"/>
  <c r="DW55" i="6"/>
  <c r="DX55" i="6" s="1"/>
  <c r="DV55" i="6"/>
  <c r="DV54" i="6"/>
  <c r="DV53" i="6"/>
  <c r="DW52" i="6"/>
  <c r="DX52" i="6" s="1"/>
  <c r="DV52" i="6"/>
  <c r="DW51" i="6"/>
  <c r="DX51" i="6" s="1"/>
  <c r="DV51" i="6"/>
  <c r="DV50" i="6"/>
  <c r="DV49" i="6"/>
  <c r="DW48" i="6"/>
  <c r="DX48" i="6" s="1"/>
  <c r="DV48" i="6"/>
  <c r="DW47" i="6"/>
  <c r="DX47" i="6" s="1"/>
  <c r="DV47" i="6"/>
  <c r="DW46" i="6"/>
  <c r="DX46" i="6" s="1"/>
  <c r="DV46" i="6"/>
  <c r="DW45" i="6"/>
  <c r="DX45" i="6" s="1"/>
  <c r="DV45" i="6"/>
  <c r="DV44" i="6"/>
  <c r="DV43" i="6"/>
  <c r="DW42" i="6"/>
  <c r="DX42" i="6" s="1"/>
  <c r="DV42" i="6"/>
  <c r="DW41" i="6"/>
  <c r="DX41" i="6" s="1"/>
  <c r="DV41" i="6"/>
  <c r="DW40" i="6"/>
  <c r="DX40" i="6" s="1"/>
  <c r="DV40" i="6"/>
  <c r="DW39" i="6"/>
  <c r="DX39" i="6" s="1"/>
  <c r="DV39" i="6"/>
  <c r="DW38" i="6"/>
  <c r="DX38" i="6" s="1"/>
  <c r="DV38" i="6"/>
  <c r="DW37" i="6"/>
  <c r="DX37" i="6" s="1"/>
  <c r="DV37" i="6"/>
  <c r="DW36" i="6"/>
  <c r="DX36" i="6" s="1"/>
  <c r="DV36" i="6"/>
  <c r="DW35" i="6"/>
  <c r="DX35" i="6" s="1"/>
  <c r="DV35" i="6"/>
  <c r="DW34" i="6"/>
  <c r="DX34" i="6" s="1"/>
  <c r="DV34" i="6"/>
  <c r="DW33" i="6"/>
  <c r="DX33" i="6" s="1"/>
  <c r="DV33" i="6"/>
  <c r="DW32" i="6"/>
  <c r="DX32" i="6" s="1"/>
  <c r="DV32" i="6"/>
  <c r="DW31" i="6"/>
  <c r="DX31" i="6" s="1"/>
  <c r="DV31" i="6"/>
  <c r="DV30" i="6"/>
  <c r="DW29" i="6"/>
  <c r="DX29" i="6" s="1"/>
  <c r="DV29" i="6"/>
  <c r="DW28" i="6"/>
  <c r="DX28" i="6" s="1"/>
  <c r="DV28" i="6"/>
  <c r="DW27" i="6"/>
  <c r="DX27" i="6" s="1"/>
  <c r="DV27" i="6"/>
  <c r="DW26" i="6"/>
  <c r="DX26" i="6" s="1"/>
  <c r="DV26" i="6"/>
  <c r="DW25" i="6"/>
  <c r="DX25" i="6" s="1"/>
  <c r="DV25" i="6"/>
  <c r="DV24" i="6"/>
  <c r="DW23" i="6"/>
  <c r="DX23" i="6" s="1"/>
  <c r="DV23" i="6"/>
  <c r="DW22" i="6"/>
  <c r="DX22" i="6" s="1"/>
  <c r="DV22" i="6"/>
  <c r="DW21" i="6"/>
  <c r="DX21" i="6" s="1"/>
  <c r="DV21" i="6"/>
  <c r="DW20" i="6"/>
  <c r="DX20" i="6" s="1"/>
  <c r="DV20" i="6"/>
  <c r="DW19" i="6"/>
  <c r="DX19" i="6" s="1"/>
  <c r="DV19" i="6"/>
  <c r="DW18" i="6"/>
  <c r="DX18" i="6" s="1"/>
  <c r="DV18" i="6"/>
  <c r="DV17" i="6"/>
  <c r="DV16" i="6"/>
  <c r="DV15" i="6"/>
  <c r="DV14" i="6"/>
  <c r="DV13" i="6"/>
  <c r="DW12" i="6"/>
  <c r="DX12" i="6" s="1"/>
  <c r="DV12" i="6"/>
  <c r="DW11" i="6"/>
  <c r="DX11" i="6" s="1"/>
  <c r="DV11" i="6"/>
  <c r="DW10" i="6"/>
  <c r="DX10" i="6" s="1"/>
  <c r="DV10" i="6"/>
  <c r="DV9" i="6"/>
  <c r="DW8" i="6"/>
  <c r="DX8" i="6" s="1"/>
  <c r="DV8" i="6"/>
  <c r="DV7" i="6"/>
  <c r="DW6" i="6"/>
  <c r="DX6" i="6" s="1"/>
  <c r="DV6" i="6"/>
  <c r="DK376" i="6"/>
  <c r="DL376" i="6" s="1"/>
  <c r="DJ376" i="6"/>
  <c r="DK375" i="6"/>
  <c r="DL375" i="6" s="1"/>
  <c r="DJ375" i="6"/>
  <c r="DK374" i="6"/>
  <c r="DL374" i="6" s="1"/>
  <c r="DJ374" i="6"/>
  <c r="DJ373" i="6"/>
  <c r="DK372" i="6"/>
  <c r="DL372" i="6" s="1"/>
  <c r="DJ372" i="6"/>
  <c r="DK369" i="6"/>
  <c r="DL369" i="6" s="1"/>
  <c r="DJ369" i="6"/>
  <c r="DK366" i="6"/>
  <c r="DL366" i="6" s="1"/>
  <c r="DJ366" i="6"/>
  <c r="DK365" i="6"/>
  <c r="DL365" i="6" s="1"/>
  <c r="DJ365" i="6"/>
  <c r="DK364" i="6"/>
  <c r="DL364" i="6" s="1"/>
  <c r="DJ364" i="6"/>
  <c r="DK363" i="6"/>
  <c r="DL363" i="6" s="1"/>
  <c r="DJ363" i="6"/>
  <c r="DK362" i="6"/>
  <c r="DL362" i="6" s="1"/>
  <c r="DJ362" i="6"/>
  <c r="DK361" i="6"/>
  <c r="DL361" i="6" s="1"/>
  <c r="DJ361" i="6"/>
  <c r="DK357" i="6"/>
  <c r="DL357" i="6" s="1"/>
  <c r="DJ357" i="6"/>
  <c r="DK356" i="6"/>
  <c r="DL356" i="6" s="1"/>
  <c r="DJ356" i="6"/>
  <c r="DK355" i="6"/>
  <c r="DL355" i="6" s="1"/>
  <c r="DJ355" i="6"/>
  <c r="DK350" i="6"/>
  <c r="DL350" i="6" s="1"/>
  <c r="DJ350" i="6"/>
  <c r="DJ349" i="6"/>
  <c r="DK348" i="6"/>
  <c r="DL348" i="6" s="1"/>
  <c r="DJ348" i="6"/>
  <c r="DK347" i="6"/>
  <c r="DL347" i="6" s="1"/>
  <c r="DJ347" i="6"/>
  <c r="DK346" i="6"/>
  <c r="DL346" i="6" s="1"/>
  <c r="DJ346" i="6"/>
  <c r="DK343" i="6"/>
  <c r="DL343" i="6" s="1"/>
  <c r="DJ343" i="6"/>
  <c r="DK341" i="6"/>
  <c r="DL341" i="6" s="1"/>
  <c r="DJ341" i="6"/>
  <c r="DK338" i="6"/>
  <c r="DL338" i="6" s="1"/>
  <c r="DJ338" i="6"/>
  <c r="DK337" i="6"/>
  <c r="DL337" i="6" s="1"/>
  <c r="DJ337" i="6"/>
  <c r="DK335" i="6"/>
  <c r="DL335" i="6" s="1"/>
  <c r="DJ335" i="6"/>
  <c r="DK334" i="6"/>
  <c r="DL334" i="6" s="1"/>
  <c r="DJ334" i="6"/>
  <c r="DK333" i="6"/>
  <c r="DL333" i="6" s="1"/>
  <c r="DJ333" i="6"/>
  <c r="DK332" i="6"/>
  <c r="DL332" i="6" s="1"/>
  <c r="DJ332" i="6"/>
  <c r="DK331" i="6"/>
  <c r="DL331" i="6" s="1"/>
  <c r="DJ331" i="6"/>
  <c r="DK330" i="6"/>
  <c r="DL330" i="6" s="1"/>
  <c r="DJ330" i="6"/>
  <c r="DJ329" i="6"/>
  <c r="DJ328" i="6"/>
  <c r="DJ327" i="6"/>
  <c r="DJ326" i="6"/>
  <c r="DJ325" i="6"/>
  <c r="DJ324" i="6"/>
  <c r="DJ323" i="6"/>
  <c r="DJ322" i="6"/>
  <c r="DJ321" i="6"/>
  <c r="DJ320" i="6"/>
  <c r="DK319" i="6"/>
  <c r="DL319" i="6" s="1"/>
  <c r="DJ319" i="6"/>
  <c r="DJ318" i="6"/>
  <c r="DJ317" i="6"/>
  <c r="DJ316" i="6"/>
  <c r="DK315" i="6"/>
  <c r="DL315" i="6" s="1"/>
  <c r="DJ315" i="6"/>
  <c r="DK314" i="6"/>
  <c r="DL314" i="6" s="1"/>
  <c r="DJ314" i="6"/>
  <c r="DK313" i="6"/>
  <c r="DL313" i="6" s="1"/>
  <c r="DJ313" i="6"/>
  <c r="DK312" i="6"/>
  <c r="DL312" i="6" s="1"/>
  <c r="DJ312" i="6"/>
  <c r="DJ311" i="6"/>
  <c r="DJ310" i="6"/>
  <c r="DJ309" i="6"/>
  <c r="DK308" i="6"/>
  <c r="DL308" i="6" s="1"/>
  <c r="DJ308" i="6"/>
  <c r="DJ307" i="6"/>
  <c r="DK306" i="6"/>
  <c r="DL306" i="6" s="1"/>
  <c r="DJ306" i="6"/>
  <c r="DK305" i="6"/>
  <c r="DL305" i="6" s="1"/>
  <c r="DJ305" i="6"/>
  <c r="DK304" i="6"/>
  <c r="DL304" i="6" s="1"/>
  <c r="DJ304" i="6"/>
  <c r="DK302" i="6"/>
  <c r="DL302" i="6" s="1"/>
  <c r="DJ302" i="6"/>
  <c r="DK301" i="6"/>
  <c r="DL301" i="6" s="1"/>
  <c r="DJ301" i="6"/>
  <c r="DK299" i="6"/>
  <c r="DL299" i="6" s="1"/>
  <c r="DJ299" i="6"/>
  <c r="DK298" i="6"/>
  <c r="DL298" i="6" s="1"/>
  <c r="DJ298" i="6"/>
  <c r="DK296" i="6"/>
  <c r="DL296" i="6" s="1"/>
  <c r="DJ296" i="6"/>
  <c r="DK294" i="6"/>
  <c r="DL294" i="6" s="1"/>
  <c r="DJ294" i="6"/>
  <c r="DK292" i="6"/>
  <c r="DL292" i="6" s="1"/>
  <c r="DJ292" i="6"/>
  <c r="DK290" i="6"/>
  <c r="DL290" i="6" s="1"/>
  <c r="DJ290" i="6"/>
  <c r="DK289" i="6"/>
  <c r="DL289" i="6" s="1"/>
  <c r="DJ289" i="6"/>
  <c r="DK287" i="6"/>
  <c r="DL287" i="6" s="1"/>
  <c r="DJ287" i="6"/>
  <c r="DK285" i="6"/>
  <c r="DL285" i="6" s="1"/>
  <c r="DJ285" i="6"/>
  <c r="DK279" i="6"/>
  <c r="DL279" i="6" s="1"/>
  <c r="DJ279" i="6"/>
  <c r="DK278" i="6"/>
  <c r="DL278" i="6" s="1"/>
  <c r="DJ278" i="6"/>
  <c r="DK272" i="6"/>
  <c r="DL272" i="6" s="1"/>
  <c r="DJ272" i="6"/>
  <c r="DK271" i="6"/>
  <c r="DL271" i="6" s="1"/>
  <c r="DJ271" i="6"/>
  <c r="DK270" i="6"/>
  <c r="DL270" i="6" s="1"/>
  <c r="DJ270" i="6"/>
  <c r="DK269" i="6"/>
  <c r="DL269" i="6" s="1"/>
  <c r="DJ269" i="6"/>
  <c r="DK268" i="6"/>
  <c r="DL268" i="6" s="1"/>
  <c r="DJ268" i="6"/>
  <c r="DK267" i="6"/>
  <c r="DL267" i="6" s="1"/>
  <c r="DJ267" i="6"/>
  <c r="DK258" i="6"/>
  <c r="DL258" i="6" s="1"/>
  <c r="DJ258" i="6"/>
  <c r="DK257" i="6"/>
  <c r="DL257" i="6" s="1"/>
  <c r="DJ257" i="6"/>
  <c r="DK256" i="6"/>
  <c r="DL256" i="6" s="1"/>
  <c r="DJ256" i="6"/>
  <c r="DJ243" i="6"/>
  <c r="DJ242" i="6"/>
  <c r="DK241" i="6"/>
  <c r="DL241" i="6" s="1"/>
  <c r="DJ241" i="6"/>
  <c r="DK239" i="6"/>
  <c r="DL239" i="6" s="1"/>
  <c r="DJ239" i="6"/>
  <c r="DK238" i="6"/>
  <c r="DL238" i="6" s="1"/>
  <c r="DJ238" i="6"/>
  <c r="DK237" i="6"/>
  <c r="DL237" i="6" s="1"/>
  <c r="DJ237" i="6"/>
  <c r="DK236" i="6"/>
  <c r="DL236" i="6" s="1"/>
  <c r="DJ236" i="6"/>
  <c r="DK235" i="6"/>
  <c r="DL235" i="6" s="1"/>
  <c r="DJ235" i="6"/>
  <c r="DJ233" i="6"/>
  <c r="DK231" i="6"/>
  <c r="DL231" i="6" s="1"/>
  <c r="DJ231" i="6"/>
  <c r="DK230" i="6"/>
  <c r="DL230" i="6" s="1"/>
  <c r="DJ230" i="6"/>
  <c r="DK225" i="6"/>
  <c r="DL225" i="6" s="1"/>
  <c r="DJ225" i="6"/>
  <c r="DK224" i="6"/>
  <c r="DL224" i="6" s="1"/>
  <c r="DJ224" i="6"/>
  <c r="DK223" i="6"/>
  <c r="DL223" i="6" s="1"/>
  <c r="DJ223" i="6"/>
  <c r="DK222" i="6"/>
  <c r="DL222" i="6" s="1"/>
  <c r="DJ222" i="6"/>
  <c r="DK221" i="6"/>
  <c r="DL221" i="6" s="1"/>
  <c r="DJ221" i="6"/>
  <c r="DK220" i="6"/>
  <c r="DL220" i="6" s="1"/>
  <c r="DJ220" i="6"/>
  <c r="DK219" i="6"/>
  <c r="DL219" i="6" s="1"/>
  <c r="DJ219" i="6"/>
  <c r="DK218" i="6"/>
  <c r="DL218" i="6" s="1"/>
  <c r="DJ218" i="6"/>
  <c r="DK217" i="6"/>
  <c r="DL217" i="6" s="1"/>
  <c r="DJ217" i="6"/>
  <c r="DK216" i="6"/>
  <c r="DL216" i="6" s="1"/>
  <c r="DJ216" i="6"/>
  <c r="DK215" i="6"/>
  <c r="DL215" i="6" s="1"/>
  <c r="DJ215" i="6"/>
  <c r="DK212" i="6"/>
  <c r="DL212" i="6" s="1"/>
  <c r="DJ212" i="6"/>
  <c r="DK211" i="6"/>
  <c r="DL211" i="6" s="1"/>
  <c r="DJ211" i="6"/>
  <c r="DK210" i="6"/>
  <c r="DL210" i="6" s="1"/>
  <c r="DJ210" i="6"/>
  <c r="DK209" i="6"/>
  <c r="DL209" i="6" s="1"/>
  <c r="DJ209" i="6"/>
  <c r="DK208" i="6"/>
  <c r="DL208" i="6" s="1"/>
  <c r="DJ208" i="6"/>
  <c r="DL207" i="6"/>
  <c r="DK207" i="6"/>
  <c r="DJ207" i="6"/>
  <c r="DK206" i="6"/>
  <c r="DL206" i="6" s="1"/>
  <c r="DJ206" i="6"/>
  <c r="DK205" i="6"/>
  <c r="DL205" i="6" s="1"/>
  <c r="DJ205" i="6"/>
  <c r="DK199" i="6"/>
  <c r="DL199" i="6" s="1"/>
  <c r="DJ199" i="6"/>
  <c r="DK190" i="6"/>
  <c r="DL190" i="6" s="1"/>
  <c r="DJ190" i="6"/>
  <c r="DK188" i="6"/>
  <c r="DL188" i="6" s="1"/>
  <c r="DJ188" i="6"/>
  <c r="DK186" i="6"/>
  <c r="DL186" i="6" s="1"/>
  <c r="DJ186" i="6"/>
  <c r="DK184" i="6"/>
  <c r="DL184" i="6" s="1"/>
  <c r="DJ184" i="6"/>
  <c r="DK179" i="6"/>
  <c r="DL179" i="6" s="1"/>
  <c r="DJ179" i="6"/>
  <c r="DK175" i="6"/>
  <c r="DL175" i="6" s="1"/>
  <c r="DJ175" i="6"/>
  <c r="DK163" i="6"/>
  <c r="DL163" i="6" s="1"/>
  <c r="DJ163" i="6"/>
  <c r="DK162" i="6"/>
  <c r="DL162" i="6" s="1"/>
  <c r="DJ162" i="6"/>
  <c r="DK161" i="6"/>
  <c r="DL161" i="6" s="1"/>
  <c r="DJ161" i="6"/>
  <c r="DK160" i="6"/>
  <c r="DL160" i="6" s="1"/>
  <c r="DJ160" i="6"/>
  <c r="DK159" i="6"/>
  <c r="DL159" i="6" s="1"/>
  <c r="DJ159" i="6"/>
  <c r="DK158" i="6"/>
  <c r="DL158" i="6" s="1"/>
  <c r="DJ158" i="6"/>
  <c r="DK157" i="6"/>
  <c r="DL157" i="6" s="1"/>
  <c r="DJ157" i="6"/>
  <c r="DK156" i="6"/>
  <c r="DL156" i="6" s="1"/>
  <c r="DJ156" i="6"/>
  <c r="DK155" i="6"/>
  <c r="DL155" i="6" s="1"/>
  <c r="DJ155" i="6"/>
  <c r="DK154" i="6"/>
  <c r="DL154" i="6" s="1"/>
  <c r="DJ154" i="6"/>
  <c r="DK153" i="6"/>
  <c r="DL153" i="6" s="1"/>
  <c r="DJ153" i="6"/>
  <c r="DK152" i="6"/>
  <c r="DL152" i="6" s="1"/>
  <c r="DJ152" i="6"/>
  <c r="DK151" i="6"/>
  <c r="DL151" i="6" s="1"/>
  <c r="DJ151" i="6"/>
  <c r="DK150" i="6"/>
  <c r="DL150" i="6" s="1"/>
  <c r="DJ150" i="6"/>
  <c r="DK149" i="6"/>
  <c r="DL149" i="6" s="1"/>
  <c r="DJ149" i="6"/>
  <c r="DK148" i="6"/>
  <c r="DL148" i="6" s="1"/>
  <c r="DJ148" i="6"/>
  <c r="DK147" i="6"/>
  <c r="DL147" i="6" s="1"/>
  <c r="DJ147" i="6"/>
  <c r="DK146" i="6"/>
  <c r="DL146" i="6" s="1"/>
  <c r="DJ146" i="6"/>
  <c r="DK145" i="6"/>
  <c r="DL145" i="6" s="1"/>
  <c r="DJ145" i="6"/>
  <c r="DK144" i="6"/>
  <c r="DL144" i="6" s="1"/>
  <c r="DJ144" i="6"/>
  <c r="DK143" i="6"/>
  <c r="DL143" i="6" s="1"/>
  <c r="DJ143" i="6"/>
  <c r="DK142" i="6"/>
  <c r="DL142" i="6" s="1"/>
  <c r="DJ142" i="6"/>
  <c r="DK141" i="6"/>
  <c r="DL141" i="6" s="1"/>
  <c r="DJ141" i="6"/>
  <c r="DK140" i="6"/>
  <c r="DL140" i="6" s="1"/>
  <c r="DJ140" i="6"/>
  <c r="DK139" i="6"/>
  <c r="DL139" i="6" s="1"/>
  <c r="DJ139" i="6"/>
  <c r="DL138" i="6"/>
  <c r="DK138" i="6"/>
  <c r="DJ138" i="6"/>
  <c r="DK137" i="6"/>
  <c r="DL137" i="6" s="1"/>
  <c r="DJ137" i="6"/>
  <c r="DK131" i="6"/>
  <c r="DL131" i="6" s="1"/>
  <c r="DJ131" i="6"/>
  <c r="DK130" i="6"/>
  <c r="DL130" i="6" s="1"/>
  <c r="DJ130" i="6"/>
  <c r="DK128" i="6"/>
  <c r="DL128" i="6" s="1"/>
  <c r="DJ128" i="6"/>
  <c r="DK126" i="6"/>
  <c r="DL126" i="6" s="1"/>
  <c r="DJ126" i="6"/>
  <c r="DJ124" i="6"/>
  <c r="DJ123" i="6"/>
  <c r="DJ122" i="6"/>
  <c r="DJ121" i="6"/>
  <c r="DK106" i="6"/>
  <c r="DL106" i="6" s="1"/>
  <c r="DJ106" i="6"/>
  <c r="DK105" i="6"/>
  <c r="DL105" i="6" s="1"/>
  <c r="DJ105" i="6"/>
  <c r="DK104" i="6"/>
  <c r="DL104" i="6" s="1"/>
  <c r="DJ104" i="6"/>
  <c r="DK103" i="6"/>
  <c r="DL103" i="6" s="1"/>
  <c r="DJ103" i="6"/>
  <c r="DK102" i="6"/>
  <c r="DL102" i="6" s="1"/>
  <c r="DJ102" i="6"/>
  <c r="DK101" i="6"/>
  <c r="DL101" i="6" s="1"/>
  <c r="DJ101" i="6"/>
  <c r="DK100" i="6"/>
  <c r="DL100" i="6" s="1"/>
  <c r="DJ100" i="6"/>
  <c r="DK99" i="6"/>
  <c r="DL99" i="6" s="1"/>
  <c r="DJ99" i="6"/>
  <c r="DK98" i="6"/>
  <c r="DL98" i="6" s="1"/>
  <c r="DJ98" i="6"/>
  <c r="DK97" i="6"/>
  <c r="DL97" i="6" s="1"/>
  <c r="DJ97" i="6"/>
  <c r="DK96" i="6"/>
  <c r="DL96" i="6" s="1"/>
  <c r="DJ96" i="6"/>
  <c r="DK95" i="6"/>
  <c r="DL95" i="6" s="1"/>
  <c r="DJ95" i="6"/>
  <c r="DJ94" i="6"/>
  <c r="DJ93" i="6"/>
  <c r="DK92" i="6"/>
  <c r="DL92" i="6" s="1"/>
  <c r="DJ92" i="6"/>
  <c r="DK91" i="6"/>
  <c r="DL91" i="6" s="1"/>
  <c r="DJ91" i="6"/>
  <c r="DK90" i="6"/>
  <c r="DL90" i="6" s="1"/>
  <c r="DJ90" i="6"/>
  <c r="DK89" i="6"/>
  <c r="DL89" i="6" s="1"/>
  <c r="DJ89" i="6"/>
  <c r="DK88" i="6"/>
  <c r="DL88" i="6" s="1"/>
  <c r="DJ88" i="6"/>
  <c r="DK87" i="6"/>
  <c r="DL87" i="6" s="1"/>
  <c r="DJ87" i="6"/>
  <c r="DK86" i="6"/>
  <c r="DL86" i="6" s="1"/>
  <c r="DJ86" i="6"/>
  <c r="DK85" i="6"/>
  <c r="DL85" i="6" s="1"/>
  <c r="DJ85" i="6"/>
  <c r="DK84" i="6"/>
  <c r="DL84" i="6" s="1"/>
  <c r="DJ84" i="6"/>
  <c r="DK83" i="6"/>
  <c r="DL83" i="6" s="1"/>
  <c r="DJ83" i="6"/>
  <c r="DK82" i="6"/>
  <c r="DL82" i="6" s="1"/>
  <c r="DJ82" i="6"/>
  <c r="DK81" i="6"/>
  <c r="DL81" i="6" s="1"/>
  <c r="DJ81" i="6"/>
  <c r="DK80" i="6"/>
  <c r="DL80" i="6" s="1"/>
  <c r="DJ80" i="6"/>
  <c r="DK79" i="6"/>
  <c r="DL79" i="6" s="1"/>
  <c r="DJ79" i="6"/>
  <c r="DK78" i="6"/>
  <c r="DL78" i="6" s="1"/>
  <c r="DJ78" i="6"/>
  <c r="DK77" i="6"/>
  <c r="DL77" i="6" s="1"/>
  <c r="DJ77" i="6"/>
  <c r="DK76" i="6"/>
  <c r="DL76" i="6" s="1"/>
  <c r="DJ76" i="6"/>
  <c r="DK75" i="6"/>
  <c r="DL75" i="6" s="1"/>
  <c r="DJ75" i="6"/>
  <c r="DK74" i="6"/>
  <c r="DL74" i="6" s="1"/>
  <c r="DJ74" i="6"/>
  <c r="DK73" i="6"/>
  <c r="DL73" i="6" s="1"/>
  <c r="DJ73" i="6"/>
  <c r="DK72" i="6"/>
  <c r="DL72" i="6" s="1"/>
  <c r="DJ72" i="6"/>
  <c r="DK71" i="6"/>
  <c r="DL71" i="6" s="1"/>
  <c r="DJ71" i="6"/>
  <c r="DK70" i="6"/>
  <c r="DL70" i="6" s="1"/>
  <c r="DJ70" i="6"/>
  <c r="DL69" i="6"/>
  <c r="DK69" i="6"/>
  <c r="DJ69" i="6"/>
  <c r="DK68" i="6"/>
  <c r="DL68" i="6" s="1"/>
  <c r="DJ68" i="6"/>
  <c r="DK67" i="6"/>
  <c r="DL67" i="6" s="1"/>
  <c r="DJ67" i="6"/>
  <c r="DK66" i="6"/>
  <c r="DL66" i="6" s="1"/>
  <c r="DJ66" i="6"/>
  <c r="DK65" i="6"/>
  <c r="DL65" i="6" s="1"/>
  <c r="DJ65" i="6"/>
  <c r="DK64" i="6"/>
  <c r="DL64" i="6" s="1"/>
  <c r="DJ64" i="6"/>
  <c r="DK63" i="6"/>
  <c r="DL63" i="6" s="1"/>
  <c r="DJ63" i="6"/>
  <c r="DK62" i="6"/>
  <c r="DL62" i="6" s="1"/>
  <c r="DJ62" i="6"/>
  <c r="DK61" i="6"/>
  <c r="DL61" i="6" s="1"/>
  <c r="DJ61" i="6"/>
  <c r="DJ60" i="6"/>
  <c r="DJ59" i="6"/>
  <c r="DK58" i="6"/>
  <c r="DL58" i="6" s="1"/>
  <c r="DJ58" i="6"/>
  <c r="DK57" i="6"/>
  <c r="DL57" i="6" s="1"/>
  <c r="DJ57" i="6"/>
  <c r="DK56" i="6"/>
  <c r="DL56" i="6" s="1"/>
  <c r="DJ56" i="6"/>
  <c r="DK55" i="6"/>
  <c r="DL55" i="6" s="1"/>
  <c r="DJ55" i="6"/>
  <c r="DJ54" i="6"/>
  <c r="DJ53" i="6"/>
  <c r="DK52" i="6"/>
  <c r="DL52" i="6" s="1"/>
  <c r="DJ52" i="6"/>
  <c r="DK51" i="6"/>
  <c r="DL51" i="6" s="1"/>
  <c r="DJ51" i="6"/>
  <c r="DJ50" i="6"/>
  <c r="DJ49" i="6"/>
  <c r="DK48" i="6"/>
  <c r="DL48" i="6" s="1"/>
  <c r="DJ48" i="6"/>
  <c r="DK47" i="6"/>
  <c r="DL47" i="6" s="1"/>
  <c r="DJ47" i="6"/>
  <c r="DK46" i="6"/>
  <c r="DL46" i="6" s="1"/>
  <c r="DJ46" i="6"/>
  <c r="DK45" i="6"/>
  <c r="DL45" i="6" s="1"/>
  <c r="DJ45" i="6"/>
  <c r="DJ44" i="6"/>
  <c r="DJ43" i="6"/>
  <c r="DK42" i="6"/>
  <c r="DL42" i="6" s="1"/>
  <c r="DJ42" i="6"/>
  <c r="DK41" i="6"/>
  <c r="DL41" i="6" s="1"/>
  <c r="DJ41" i="6"/>
  <c r="DK40" i="6"/>
  <c r="DL40" i="6" s="1"/>
  <c r="DJ40" i="6"/>
  <c r="DK39" i="6"/>
  <c r="DL39" i="6" s="1"/>
  <c r="DJ39" i="6"/>
  <c r="DK38" i="6"/>
  <c r="DL38" i="6" s="1"/>
  <c r="DJ38" i="6"/>
  <c r="DK37" i="6"/>
  <c r="DL37" i="6" s="1"/>
  <c r="DJ37" i="6"/>
  <c r="DK36" i="6"/>
  <c r="DL36" i="6" s="1"/>
  <c r="DJ36" i="6"/>
  <c r="DK35" i="6"/>
  <c r="DL35" i="6" s="1"/>
  <c r="DJ35" i="6"/>
  <c r="DK34" i="6"/>
  <c r="DL34" i="6" s="1"/>
  <c r="DJ34" i="6"/>
  <c r="DK33" i="6"/>
  <c r="DL33" i="6" s="1"/>
  <c r="DJ33" i="6"/>
  <c r="DK32" i="6"/>
  <c r="DL32" i="6" s="1"/>
  <c r="DJ32" i="6"/>
  <c r="DK31" i="6"/>
  <c r="DL31" i="6" s="1"/>
  <c r="DJ31" i="6"/>
  <c r="DJ30" i="6"/>
  <c r="DK29" i="6"/>
  <c r="DL29" i="6" s="1"/>
  <c r="DJ29" i="6"/>
  <c r="DK28" i="6"/>
  <c r="DL28" i="6" s="1"/>
  <c r="DJ28" i="6"/>
  <c r="DK27" i="6"/>
  <c r="DL27" i="6" s="1"/>
  <c r="DJ27" i="6"/>
  <c r="DK26" i="6"/>
  <c r="DL26" i="6" s="1"/>
  <c r="DJ26" i="6"/>
  <c r="DK25" i="6"/>
  <c r="DL25" i="6" s="1"/>
  <c r="DJ25" i="6"/>
  <c r="DJ24" i="6"/>
  <c r="DK23" i="6"/>
  <c r="DL23" i="6" s="1"/>
  <c r="DJ23" i="6"/>
  <c r="DK22" i="6"/>
  <c r="DL22" i="6" s="1"/>
  <c r="DJ22" i="6"/>
  <c r="DK21" i="6"/>
  <c r="DL21" i="6" s="1"/>
  <c r="DJ21" i="6"/>
  <c r="DK20" i="6"/>
  <c r="DL20" i="6" s="1"/>
  <c r="DJ20" i="6"/>
  <c r="DK19" i="6"/>
  <c r="DL19" i="6" s="1"/>
  <c r="DJ19" i="6"/>
  <c r="DK18" i="6"/>
  <c r="DL18" i="6" s="1"/>
  <c r="DJ18" i="6"/>
  <c r="DJ17" i="6"/>
  <c r="DJ16" i="6"/>
  <c r="DJ15" i="6"/>
  <c r="DJ14" i="6"/>
  <c r="DJ13" i="6"/>
  <c r="DK12" i="6"/>
  <c r="DL12" i="6" s="1"/>
  <c r="DJ12" i="6"/>
  <c r="DK11" i="6"/>
  <c r="DL11" i="6" s="1"/>
  <c r="DJ11" i="6"/>
  <c r="DK10" i="6"/>
  <c r="DL10" i="6" s="1"/>
  <c r="DJ10" i="6"/>
  <c r="DJ9" i="6"/>
  <c r="DK8" i="6"/>
  <c r="DL8" i="6" s="1"/>
  <c r="DJ8" i="6"/>
  <c r="DJ7" i="6"/>
  <c r="DK6" i="6"/>
  <c r="DL6" i="6" s="1"/>
  <c r="DJ6" i="6"/>
  <c r="CY376" i="6"/>
  <c r="CZ376" i="6" s="1"/>
  <c r="CX376" i="6"/>
  <c r="CY375" i="6"/>
  <c r="CZ375" i="6" s="1"/>
  <c r="CX375" i="6"/>
  <c r="CY374" i="6"/>
  <c r="CZ374" i="6" s="1"/>
  <c r="CX374" i="6"/>
  <c r="CX373" i="6"/>
  <c r="CY372" i="6"/>
  <c r="CZ372" i="6" s="1"/>
  <c r="CX372" i="6"/>
  <c r="CY369" i="6"/>
  <c r="CZ369" i="6" s="1"/>
  <c r="CX369" i="6"/>
  <c r="CY366" i="6"/>
  <c r="CZ366" i="6" s="1"/>
  <c r="CX366" i="6"/>
  <c r="CY365" i="6"/>
  <c r="CZ365" i="6" s="1"/>
  <c r="CX365" i="6"/>
  <c r="CY364" i="6"/>
  <c r="CZ364" i="6" s="1"/>
  <c r="CX364" i="6"/>
  <c r="CY363" i="6"/>
  <c r="CZ363" i="6" s="1"/>
  <c r="CX363" i="6"/>
  <c r="CY362" i="6"/>
  <c r="CZ362" i="6" s="1"/>
  <c r="CX362" i="6"/>
  <c r="CY361" i="6"/>
  <c r="CZ361" i="6" s="1"/>
  <c r="CX361" i="6"/>
  <c r="CY357" i="6"/>
  <c r="CZ357" i="6" s="1"/>
  <c r="CX357" i="6"/>
  <c r="CY356" i="6"/>
  <c r="CZ356" i="6" s="1"/>
  <c r="CX356" i="6"/>
  <c r="CY355" i="6"/>
  <c r="CZ355" i="6" s="1"/>
  <c r="CX355" i="6"/>
  <c r="CY350" i="6"/>
  <c r="CZ350" i="6" s="1"/>
  <c r="CX350" i="6"/>
  <c r="CX349" i="6"/>
  <c r="CY348" i="6"/>
  <c r="CZ348" i="6" s="1"/>
  <c r="CX348" i="6"/>
  <c r="CY347" i="6"/>
  <c r="CZ347" i="6" s="1"/>
  <c r="CX347" i="6"/>
  <c r="CY346" i="6"/>
  <c r="CZ346" i="6" s="1"/>
  <c r="CX346" i="6"/>
  <c r="CY343" i="6"/>
  <c r="CZ343" i="6" s="1"/>
  <c r="CX343" i="6"/>
  <c r="CY341" i="6"/>
  <c r="CZ341" i="6" s="1"/>
  <c r="CX341" i="6"/>
  <c r="CY338" i="6"/>
  <c r="CZ338" i="6" s="1"/>
  <c r="CX338" i="6"/>
  <c r="CY337" i="6"/>
  <c r="CZ337" i="6" s="1"/>
  <c r="CX337" i="6"/>
  <c r="CY335" i="6"/>
  <c r="CZ335" i="6" s="1"/>
  <c r="CX335" i="6"/>
  <c r="CY334" i="6"/>
  <c r="CZ334" i="6" s="1"/>
  <c r="CX334" i="6"/>
  <c r="CY333" i="6"/>
  <c r="CZ333" i="6" s="1"/>
  <c r="CX333" i="6"/>
  <c r="CY332" i="6"/>
  <c r="CZ332" i="6" s="1"/>
  <c r="CX332" i="6"/>
  <c r="CY331" i="6"/>
  <c r="CZ331" i="6" s="1"/>
  <c r="CX331" i="6"/>
  <c r="CY330" i="6"/>
  <c r="CZ330" i="6" s="1"/>
  <c r="CX330" i="6"/>
  <c r="CY319" i="6"/>
  <c r="CZ319" i="6" s="1"/>
  <c r="CX319" i="6"/>
  <c r="CY315" i="6"/>
  <c r="CZ315" i="6" s="1"/>
  <c r="CX315" i="6"/>
  <c r="CY314" i="6"/>
  <c r="CZ314" i="6" s="1"/>
  <c r="CX314" i="6"/>
  <c r="CY313" i="6"/>
  <c r="CZ313" i="6" s="1"/>
  <c r="CX313" i="6"/>
  <c r="CY312" i="6"/>
  <c r="CZ312" i="6" s="1"/>
  <c r="CX312" i="6"/>
  <c r="CX309" i="6"/>
  <c r="CY308" i="6"/>
  <c r="CZ308" i="6" s="1"/>
  <c r="CX308" i="6"/>
  <c r="CY306" i="6"/>
  <c r="CZ306" i="6" s="1"/>
  <c r="CX306" i="6"/>
  <c r="CY305" i="6"/>
  <c r="CZ305" i="6" s="1"/>
  <c r="CX305" i="6"/>
  <c r="CY304" i="6"/>
  <c r="CZ304" i="6" s="1"/>
  <c r="CX304" i="6"/>
  <c r="CY302" i="6"/>
  <c r="CZ302" i="6" s="1"/>
  <c r="CX302" i="6"/>
  <c r="CY301" i="6"/>
  <c r="CZ301" i="6" s="1"/>
  <c r="CX301" i="6"/>
  <c r="CY299" i="6"/>
  <c r="CZ299" i="6" s="1"/>
  <c r="CX299" i="6"/>
  <c r="CY298" i="6"/>
  <c r="CZ298" i="6" s="1"/>
  <c r="CX298" i="6"/>
  <c r="CY296" i="6"/>
  <c r="CZ296" i="6" s="1"/>
  <c r="CX296" i="6"/>
  <c r="CY294" i="6"/>
  <c r="CZ294" i="6" s="1"/>
  <c r="CX294" i="6"/>
  <c r="CY292" i="6"/>
  <c r="CZ292" i="6" s="1"/>
  <c r="CX292" i="6"/>
  <c r="CY290" i="6"/>
  <c r="CZ290" i="6" s="1"/>
  <c r="CX290" i="6"/>
  <c r="CY289" i="6"/>
  <c r="CZ289" i="6" s="1"/>
  <c r="CX289" i="6"/>
  <c r="CY287" i="6"/>
  <c r="CZ287" i="6" s="1"/>
  <c r="CX287" i="6"/>
  <c r="CY285" i="6"/>
  <c r="CZ285" i="6" s="1"/>
  <c r="CX285" i="6"/>
  <c r="CY279" i="6"/>
  <c r="CZ279" i="6" s="1"/>
  <c r="CX279" i="6"/>
  <c r="CY278" i="6"/>
  <c r="CZ278" i="6" s="1"/>
  <c r="CX278" i="6"/>
  <c r="CY272" i="6"/>
  <c r="CZ272" i="6" s="1"/>
  <c r="CX272" i="6"/>
  <c r="CY271" i="6"/>
  <c r="CZ271" i="6" s="1"/>
  <c r="CX271" i="6"/>
  <c r="CY270" i="6"/>
  <c r="CZ270" i="6" s="1"/>
  <c r="CX270" i="6"/>
  <c r="CY269" i="6"/>
  <c r="CZ269" i="6" s="1"/>
  <c r="CX269" i="6"/>
  <c r="CY268" i="6"/>
  <c r="CZ268" i="6" s="1"/>
  <c r="CX268" i="6"/>
  <c r="CY267" i="6"/>
  <c r="CZ267" i="6" s="1"/>
  <c r="CX267" i="6"/>
  <c r="CY258" i="6"/>
  <c r="CZ258" i="6" s="1"/>
  <c r="CX258" i="6"/>
  <c r="CY257" i="6"/>
  <c r="CZ257" i="6" s="1"/>
  <c r="CX257" i="6"/>
  <c r="CY256" i="6"/>
  <c r="CZ256" i="6" s="1"/>
  <c r="CX256" i="6"/>
  <c r="CX243" i="6"/>
  <c r="CX242" i="6"/>
  <c r="CY241" i="6"/>
  <c r="CZ241" i="6" s="1"/>
  <c r="CX241" i="6"/>
  <c r="CY239" i="6"/>
  <c r="CZ239" i="6" s="1"/>
  <c r="CX239" i="6"/>
  <c r="CY238" i="6"/>
  <c r="CZ238" i="6" s="1"/>
  <c r="CX238" i="6"/>
  <c r="CY237" i="6"/>
  <c r="CZ237" i="6" s="1"/>
  <c r="CX237" i="6"/>
  <c r="CY236" i="6"/>
  <c r="CZ236" i="6" s="1"/>
  <c r="CX236" i="6"/>
  <c r="CY235" i="6"/>
  <c r="CZ235" i="6" s="1"/>
  <c r="CX235" i="6"/>
  <c r="CX233" i="6"/>
  <c r="CY231" i="6"/>
  <c r="CZ231" i="6" s="1"/>
  <c r="CX231" i="6"/>
  <c r="CY230" i="6"/>
  <c r="CZ230" i="6" s="1"/>
  <c r="CX230" i="6"/>
  <c r="CY225" i="6"/>
  <c r="CZ225" i="6" s="1"/>
  <c r="CX225" i="6"/>
  <c r="CY224" i="6"/>
  <c r="CZ224" i="6" s="1"/>
  <c r="CX224" i="6"/>
  <c r="CY223" i="6"/>
  <c r="CZ223" i="6" s="1"/>
  <c r="CX223" i="6"/>
  <c r="CY222" i="6"/>
  <c r="CZ222" i="6" s="1"/>
  <c r="CX222" i="6"/>
  <c r="CY221" i="6"/>
  <c r="CZ221" i="6" s="1"/>
  <c r="CX221" i="6"/>
  <c r="CY220" i="6"/>
  <c r="CZ220" i="6" s="1"/>
  <c r="CX220" i="6"/>
  <c r="CY219" i="6"/>
  <c r="CZ219" i="6" s="1"/>
  <c r="CX219" i="6"/>
  <c r="CY218" i="6"/>
  <c r="CZ218" i="6" s="1"/>
  <c r="CX218" i="6"/>
  <c r="CY217" i="6"/>
  <c r="CZ217" i="6" s="1"/>
  <c r="CX217" i="6"/>
  <c r="CY216" i="6"/>
  <c r="CZ216" i="6" s="1"/>
  <c r="CX216" i="6"/>
  <c r="CY215" i="6"/>
  <c r="CZ215" i="6" s="1"/>
  <c r="CX215" i="6"/>
  <c r="CY212" i="6"/>
  <c r="CZ212" i="6" s="1"/>
  <c r="CX212" i="6"/>
  <c r="CY211" i="6"/>
  <c r="CZ211" i="6" s="1"/>
  <c r="CX211" i="6"/>
  <c r="CY210" i="6"/>
  <c r="CZ210" i="6" s="1"/>
  <c r="CX210" i="6"/>
  <c r="CY209" i="6"/>
  <c r="CZ209" i="6" s="1"/>
  <c r="CX209" i="6"/>
  <c r="CY208" i="6"/>
  <c r="CZ208" i="6" s="1"/>
  <c r="CX208" i="6"/>
  <c r="CY207" i="6"/>
  <c r="CZ207" i="6" s="1"/>
  <c r="CX207" i="6"/>
  <c r="CY206" i="6"/>
  <c r="CZ206" i="6" s="1"/>
  <c r="CX206" i="6"/>
  <c r="CY205" i="6"/>
  <c r="CZ205" i="6" s="1"/>
  <c r="CX205" i="6"/>
  <c r="CY199" i="6"/>
  <c r="CZ199" i="6" s="1"/>
  <c r="CX199" i="6"/>
  <c r="CY190" i="6"/>
  <c r="CZ190" i="6" s="1"/>
  <c r="CX190" i="6"/>
  <c r="CY188" i="6"/>
  <c r="CZ188" i="6" s="1"/>
  <c r="CX188" i="6"/>
  <c r="CY186" i="6"/>
  <c r="CZ186" i="6" s="1"/>
  <c r="CX186" i="6"/>
  <c r="CY184" i="6"/>
  <c r="CZ184" i="6" s="1"/>
  <c r="CX184" i="6"/>
  <c r="CY179" i="6"/>
  <c r="CZ179" i="6" s="1"/>
  <c r="CX179" i="6"/>
  <c r="CY175" i="6"/>
  <c r="CZ175" i="6" s="1"/>
  <c r="CX175" i="6"/>
  <c r="CY163" i="6"/>
  <c r="CZ163" i="6" s="1"/>
  <c r="CX163" i="6"/>
  <c r="CY162" i="6"/>
  <c r="CZ162" i="6" s="1"/>
  <c r="CX162" i="6"/>
  <c r="CY161" i="6"/>
  <c r="CZ161" i="6" s="1"/>
  <c r="CX161" i="6"/>
  <c r="CY160" i="6"/>
  <c r="CZ160" i="6" s="1"/>
  <c r="CX160" i="6"/>
  <c r="CY159" i="6"/>
  <c r="CZ159" i="6" s="1"/>
  <c r="CX159" i="6"/>
  <c r="CY158" i="6"/>
  <c r="CZ158" i="6" s="1"/>
  <c r="CX158" i="6"/>
  <c r="CY157" i="6"/>
  <c r="CZ157" i="6" s="1"/>
  <c r="CX157" i="6"/>
  <c r="CY156" i="6"/>
  <c r="CZ156" i="6" s="1"/>
  <c r="CX156" i="6"/>
  <c r="CY155" i="6"/>
  <c r="CZ155" i="6" s="1"/>
  <c r="CX155" i="6"/>
  <c r="CY154" i="6"/>
  <c r="CZ154" i="6" s="1"/>
  <c r="CX154" i="6"/>
  <c r="CY153" i="6"/>
  <c r="CZ153" i="6" s="1"/>
  <c r="CX153" i="6"/>
  <c r="CY152" i="6"/>
  <c r="CZ152" i="6" s="1"/>
  <c r="CX152" i="6"/>
  <c r="CY151" i="6"/>
  <c r="CZ151" i="6" s="1"/>
  <c r="CX151" i="6"/>
  <c r="CY150" i="6"/>
  <c r="CZ150" i="6" s="1"/>
  <c r="CX150" i="6"/>
  <c r="CY149" i="6"/>
  <c r="CZ149" i="6" s="1"/>
  <c r="CX149" i="6"/>
  <c r="CY148" i="6"/>
  <c r="CZ148" i="6" s="1"/>
  <c r="CX148" i="6"/>
  <c r="CZ147" i="6"/>
  <c r="CY147" i="6"/>
  <c r="CX147" i="6"/>
  <c r="CY146" i="6"/>
  <c r="CZ146" i="6" s="1"/>
  <c r="CX146" i="6"/>
  <c r="CY145" i="6"/>
  <c r="CZ145" i="6" s="1"/>
  <c r="CX145" i="6"/>
  <c r="CY144" i="6"/>
  <c r="CZ144" i="6" s="1"/>
  <c r="CX144" i="6"/>
  <c r="CY143" i="6"/>
  <c r="CZ143" i="6" s="1"/>
  <c r="CX143" i="6"/>
  <c r="CY142" i="6"/>
  <c r="CZ142" i="6" s="1"/>
  <c r="CX142" i="6"/>
  <c r="CY141" i="6"/>
  <c r="CZ141" i="6" s="1"/>
  <c r="CX141" i="6"/>
  <c r="CY140" i="6"/>
  <c r="CZ140" i="6" s="1"/>
  <c r="CX140" i="6"/>
  <c r="CY139" i="6"/>
  <c r="CZ139" i="6" s="1"/>
  <c r="CX139" i="6"/>
  <c r="CY138" i="6"/>
  <c r="CZ138" i="6" s="1"/>
  <c r="CX138" i="6"/>
  <c r="CY137" i="6"/>
  <c r="CZ137" i="6" s="1"/>
  <c r="CX137" i="6"/>
  <c r="CY131" i="6"/>
  <c r="CZ131" i="6" s="1"/>
  <c r="CX131" i="6"/>
  <c r="CY130" i="6"/>
  <c r="CZ130" i="6" s="1"/>
  <c r="CX130" i="6"/>
  <c r="CY128" i="6"/>
  <c r="CZ128" i="6" s="1"/>
  <c r="CX128" i="6"/>
  <c r="CY126" i="6"/>
  <c r="CZ126" i="6" s="1"/>
  <c r="CX126" i="6"/>
  <c r="CX125" i="6"/>
  <c r="CX124" i="6"/>
  <c r="CX123" i="6"/>
  <c r="CX122" i="6"/>
  <c r="CX121" i="6"/>
  <c r="CX109" i="6"/>
  <c r="CX108" i="6"/>
  <c r="CY106" i="6"/>
  <c r="CZ106" i="6" s="1"/>
  <c r="CX106" i="6"/>
  <c r="CY105" i="6"/>
  <c r="CZ105" i="6" s="1"/>
  <c r="CX105" i="6"/>
  <c r="CY104" i="6"/>
  <c r="CZ104" i="6" s="1"/>
  <c r="CX104" i="6"/>
  <c r="CY103" i="6"/>
  <c r="CZ103" i="6" s="1"/>
  <c r="CX103" i="6"/>
  <c r="CY102" i="6"/>
  <c r="CZ102" i="6" s="1"/>
  <c r="CX102" i="6"/>
  <c r="CY101" i="6"/>
  <c r="CZ101" i="6" s="1"/>
  <c r="CX101" i="6"/>
  <c r="CY100" i="6"/>
  <c r="CZ100" i="6" s="1"/>
  <c r="CX100" i="6"/>
  <c r="CY99" i="6"/>
  <c r="CZ99" i="6" s="1"/>
  <c r="CX99" i="6"/>
  <c r="CY98" i="6"/>
  <c r="CZ98" i="6" s="1"/>
  <c r="CX98" i="6"/>
  <c r="CY97" i="6"/>
  <c r="CZ97" i="6" s="1"/>
  <c r="CX97" i="6"/>
  <c r="CY96" i="6"/>
  <c r="CZ96" i="6" s="1"/>
  <c r="CX96" i="6"/>
  <c r="CY95" i="6"/>
  <c r="CZ95" i="6" s="1"/>
  <c r="CX95" i="6"/>
  <c r="CX94" i="6"/>
  <c r="CX93" i="6"/>
  <c r="CY92" i="6"/>
  <c r="CZ92" i="6" s="1"/>
  <c r="CX92" i="6"/>
  <c r="CY91" i="6"/>
  <c r="CZ91" i="6" s="1"/>
  <c r="CX91" i="6"/>
  <c r="CY90" i="6"/>
  <c r="CZ90" i="6" s="1"/>
  <c r="CX90" i="6"/>
  <c r="CY89" i="6"/>
  <c r="CZ89" i="6" s="1"/>
  <c r="CX89" i="6"/>
  <c r="CY88" i="6"/>
  <c r="CZ88" i="6" s="1"/>
  <c r="CX88" i="6"/>
  <c r="CY87" i="6"/>
  <c r="CZ87" i="6" s="1"/>
  <c r="CX87" i="6"/>
  <c r="CY86" i="6"/>
  <c r="CZ86" i="6" s="1"/>
  <c r="CX86" i="6"/>
  <c r="CY85" i="6"/>
  <c r="CZ85" i="6" s="1"/>
  <c r="CX85" i="6"/>
  <c r="CY84" i="6"/>
  <c r="CZ84" i="6" s="1"/>
  <c r="CX84" i="6"/>
  <c r="CY83" i="6"/>
  <c r="CZ83" i="6" s="1"/>
  <c r="CX83" i="6"/>
  <c r="CY82" i="6"/>
  <c r="CZ82" i="6" s="1"/>
  <c r="CX82" i="6"/>
  <c r="CY81" i="6"/>
  <c r="CZ81" i="6" s="1"/>
  <c r="CX81" i="6"/>
  <c r="CY80" i="6"/>
  <c r="CZ80" i="6" s="1"/>
  <c r="CX80" i="6"/>
  <c r="CY79" i="6"/>
  <c r="CZ79" i="6" s="1"/>
  <c r="CX79" i="6"/>
  <c r="CY78" i="6"/>
  <c r="CZ78" i="6" s="1"/>
  <c r="CX78" i="6"/>
  <c r="CY77" i="6"/>
  <c r="CZ77" i="6" s="1"/>
  <c r="CX77" i="6"/>
  <c r="CY76" i="6"/>
  <c r="CZ76" i="6" s="1"/>
  <c r="CX76" i="6"/>
  <c r="CY75" i="6"/>
  <c r="CZ75" i="6" s="1"/>
  <c r="CX75" i="6"/>
  <c r="CY74" i="6"/>
  <c r="CZ74" i="6" s="1"/>
  <c r="CX74" i="6"/>
  <c r="CY73" i="6"/>
  <c r="CZ73" i="6" s="1"/>
  <c r="CX73" i="6"/>
  <c r="CY72" i="6"/>
  <c r="CZ72" i="6" s="1"/>
  <c r="CX72" i="6"/>
  <c r="CY71" i="6"/>
  <c r="CZ71" i="6" s="1"/>
  <c r="CX71" i="6"/>
  <c r="CY70" i="6"/>
  <c r="CZ70" i="6" s="1"/>
  <c r="CX70" i="6"/>
  <c r="CY69" i="6"/>
  <c r="CZ69" i="6" s="1"/>
  <c r="CX69" i="6"/>
  <c r="CY68" i="6"/>
  <c r="CZ68" i="6" s="1"/>
  <c r="CX68" i="6"/>
  <c r="CY67" i="6"/>
  <c r="CZ67" i="6" s="1"/>
  <c r="CX67" i="6"/>
  <c r="CY66" i="6"/>
  <c r="CZ66" i="6" s="1"/>
  <c r="CX66" i="6"/>
  <c r="CY65" i="6"/>
  <c r="CZ65" i="6" s="1"/>
  <c r="CX65" i="6"/>
  <c r="CY64" i="6"/>
  <c r="CZ64" i="6" s="1"/>
  <c r="CX64" i="6"/>
  <c r="CY63" i="6"/>
  <c r="CZ63" i="6" s="1"/>
  <c r="CX63" i="6"/>
  <c r="CY62" i="6"/>
  <c r="CZ62" i="6" s="1"/>
  <c r="CX62" i="6"/>
  <c r="CY61" i="6"/>
  <c r="CZ61" i="6" s="1"/>
  <c r="CX61" i="6"/>
  <c r="CX60" i="6"/>
  <c r="CX59" i="6"/>
  <c r="CY58" i="6"/>
  <c r="CZ58" i="6" s="1"/>
  <c r="CX58" i="6"/>
  <c r="CY57" i="6"/>
  <c r="CZ57" i="6" s="1"/>
  <c r="CX57" i="6"/>
  <c r="CY56" i="6"/>
  <c r="CZ56" i="6" s="1"/>
  <c r="CX56" i="6"/>
  <c r="CY55" i="6"/>
  <c r="CZ55" i="6" s="1"/>
  <c r="CX55" i="6"/>
  <c r="CX54" i="6"/>
  <c r="CX53" i="6"/>
  <c r="CZ52" i="6"/>
  <c r="CY52" i="6"/>
  <c r="CX52" i="6"/>
  <c r="CY51" i="6"/>
  <c r="CZ51" i="6" s="1"/>
  <c r="CX51" i="6"/>
  <c r="CX50" i="6"/>
  <c r="CX49" i="6"/>
  <c r="CY48" i="6"/>
  <c r="CZ48" i="6" s="1"/>
  <c r="CX48" i="6"/>
  <c r="CY47" i="6"/>
  <c r="CZ47" i="6" s="1"/>
  <c r="CX47" i="6"/>
  <c r="CY46" i="6"/>
  <c r="CZ46" i="6" s="1"/>
  <c r="CX46" i="6"/>
  <c r="CY45" i="6"/>
  <c r="CZ45" i="6" s="1"/>
  <c r="CX45" i="6"/>
  <c r="CX44" i="6"/>
  <c r="CX43" i="6"/>
  <c r="CY42" i="6"/>
  <c r="CZ42" i="6" s="1"/>
  <c r="CX42" i="6"/>
  <c r="CY41" i="6"/>
  <c r="CZ41" i="6" s="1"/>
  <c r="CX41" i="6"/>
  <c r="CY40" i="6"/>
  <c r="CZ40" i="6" s="1"/>
  <c r="CX40" i="6"/>
  <c r="CY39" i="6"/>
  <c r="CZ39" i="6" s="1"/>
  <c r="CX39" i="6"/>
  <c r="CY38" i="6"/>
  <c r="CZ38" i="6" s="1"/>
  <c r="CX38" i="6"/>
  <c r="CY37" i="6"/>
  <c r="CZ37" i="6" s="1"/>
  <c r="CX37" i="6"/>
  <c r="CY36" i="6"/>
  <c r="CZ36" i="6" s="1"/>
  <c r="CX36" i="6"/>
  <c r="CY35" i="6"/>
  <c r="CZ35" i="6" s="1"/>
  <c r="CX35" i="6"/>
  <c r="CY34" i="6"/>
  <c r="CZ34" i="6" s="1"/>
  <c r="CX34" i="6"/>
  <c r="CY33" i="6"/>
  <c r="CZ33" i="6" s="1"/>
  <c r="CX33" i="6"/>
  <c r="CY32" i="6"/>
  <c r="CZ32" i="6" s="1"/>
  <c r="CX32" i="6"/>
  <c r="CY31" i="6"/>
  <c r="CZ31" i="6" s="1"/>
  <c r="CX31" i="6"/>
  <c r="CX30" i="6"/>
  <c r="CY29" i="6"/>
  <c r="CZ29" i="6" s="1"/>
  <c r="CX29" i="6"/>
  <c r="CZ28" i="6"/>
  <c r="CY28" i="6"/>
  <c r="CX28" i="6"/>
  <c r="CY27" i="6"/>
  <c r="CZ27" i="6" s="1"/>
  <c r="CX27" i="6"/>
  <c r="CY26" i="6"/>
  <c r="CZ26" i="6" s="1"/>
  <c r="CX26" i="6"/>
  <c r="CY25" i="6"/>
  <c r="CZ25" i="6" s="1"/>
  <c r="CX25" i="6"/>
  <c r="CX24" i="6"/>
  <c r="CY23" i="6"/>
  <c r="CZ23" i="6" s="1"/>
  <c r="CX23" i="6"/>
  <c r="CY22" i="6"/>
  <c r="CZ22" i="6" s="1"/>
  <c r="CX22" i="6"/>
  <c r="CY21" i="6"/>
  <c r="CZ21" i="6" s="1"/>
  <c r="CX21" i="6"/>
  <c r="CY20" i="6"/>
  <c r="CZ20" i="6" s="1"/>
  <c r="CX20" i="6"/>
  <c r="CY19" i="6"/>
  <c r="CZ19" i="6" s="1"/>
  <c r="CX19" i="6"/>
  <c r="CY18" i="6"/>
  <c r="CZ18" i="6" s="1"/>
  <c r="CX18" i="6"/>
  <c r="CX17" i="6"/>
  <c r="CX16" i="6"/>
  <c r="CX15" i="6"/>
  <c r="CX14" i="6"/>
  <c r="CX13" i="6"/>
  <c r="CY12" i="6"/>
  <c r="CZ12" i="6" s="1"/>
  <c r="CX12" i="6"/>
  <c r="CY11" i="6"/>
  <c r="CZ11" i="6" s="1"/>
  <c r="CX11" i="6"/>
  <c r="CY10" i="6"/>
  <c r="CZ10" i="6" s="1"/>
  <c r="CX10" i="6"/>
  <c r="CX9" i="6"/>
  <c r="CY8" i="6"/>
  <c r="CZ8" i="6" s="1"/>
  <c r="CX8" i="6"/>
  <c r="CX7" i="6"/>
  <c r="CY6" i="6"/>
  <c r="CZ6" i="6" s="1"/>
  <c r="CX6" i="6"/>
  <c r="CM376" i="6"/>
  <c r="CN376" i="6" s="1"/>
  <c r="CL376" i="6"/>
  <c r="CM375" i="6"/>
  <c r="CN375" i="6" s="1"/>
  <c r="CL375" i="6"/>
  <c r="CM374" i="6"/>
  <c r="CN374" i="6" s="1"/>
  <c r="CL374" i="6"/>
  <c r="CL373" i="6"/>
  <c r="CM372" i="6"/>
  <c r="CN372" i="6" s="1"/>
  <c r="CL372" i="6"/>
  <c r="CM369" i="6"/>
  <c r="CN369" i="6" s="1"/>
  <c r="CL369" i="6"/>
  <c r="CM366" i="6"/>
  <c r="CN366" i="6" s="1"/>
  <c r="CL366" i="6"/>
  <c r="CM365" i="6"/>
  <c r="CN365" i="6" s="1"/>
  <c r="CL365" i="6"/>
  <c r="CM364" i="6"/>
  <c r="CN364" i="6" s="1"/>
  <c r="CL364" i="6"/>
  <c r="CM363" i="6"/>
  <c r="CN363" i="6" s="1"/>
  <c r="CL363" i="6"/>
  <c r="CM362" i="6"/>
  <c r="CN362" i="6" s="1"/>
  <c r="CL362" i="6"/>
  <c r="CM361" i="6"/>
  <c r="CN361" i="6" s="1"/>
  <c r="CL361" i="6"/>
  <c r="CM357" i="6"/>
  <c r="CN357" i="6" s="1"/>
  <c r="CL357" i="6"/>
  <c r="CM356" i="6"/>
  <c r="CN356" i="6" s="1"/>
  <c r="CL356" i="6"/>
  <c r="CM355" i="6"/>
  <c r="CN355" i="6" s="1"/>
  <c r="CL355" i="6"/>
  <c r="CM350" i="6"/>
  <c r="CN350" i="6" s="1"/>
  <c r="CL350" i="6"/>
  <c r="CL349" i="6"/>
  <c r="CM348" i="6"/>
  <c r="CN348" i="6" s="1"/>
  <c r="CL348" i="6"/>
  <c r="CM347" i="6"/>
  <c r="CN347" i="6" s="1"/>
  <c r="CL347" i="6"/>
  <c r="CM346" i="6"/>
  <c r="CN346" i="6" s="1"/>
  <c r="CL346" i="6"/>
  <c r="CM343" i="6"/>
  <c r="CN343" i="6" s="1"/>
  <c r="CL343" i="6"/>
  <c r="CM341" i="6"/>
  <c r="CN341" i="6" s="1"/>
  <c r="CL341" i="6"/>
  <c r="CM338" i="6"/>
  <c r="CN338" i="6" s="1"/>
  <c r="CL338" i="6"/>
  <c r="CM337" i="6"/>
  <c r="CN337" i="6" s="1"/>
  <c r="CL337" i="6"/>
  <c r="CM335" i="6"/>
  <c r="CN335" i="6" s="1"/>
  <c r="CL335" i="6"/>
  <c r="CM334" i="6"/>
  <c r="CN334" i="6" s="1"/>
  <c r="CL334" i="6"/>
  <c r="CM333" i="6"/>
  <c r="CN333" i="6" s="1"/>
  <c r="CL333" i="6"/>
  <c r="CM332" i="6"/>
  <c r="CN332" i="6" s="1"/>
  <c r="CL332" i="6"/>
  <c r="CM331" i="6"/>
  <c r="CN331" i="6" s="1"/>
  <c r="CL331" i="6"/>
  <c r="CM330" i="6"/>
  <c r="CN330" i="6" s="1"/>
  <c r="CL330" i="6"/>
  <c r="CL329" i="6"/>
  <c r="CL328" i="6"/>
  <c r="CL327" i="6"/>
  <c r="CL326" i="6"/>
  <c r="CL325" i="6"/>
  <c r="CL324" i="6"/>
  <c r="CL323" i="6"/>
  <c r="CL322" i="6"/>
  <c r="CL321" i="6"/>
  <c r="CL320" i="6"/>
  <c r="CM319" i="6"/>
  <c r="CN319" i="6" s="1"/>
  <c r="CL319" i="6"/>
  <c r="CL318" i="6"/>
  <c r="CL317" i="6"/>
  <c r="CL316" i="6"/>
  <c r="CM315" i="6"/>
  <c r="CN315" i="6" s="1"/>
  <c r="CL315" i="6"/>
  <c r="CM314" i="6"/>
  <c r="CN314" i="6" s="1"/>
  <c r="CL314" i="6"/>
  <c r="CM313" i="6"/>
  <c r="CN313" i="6" s="1"/>
  <c r="CL313" i="6"/>
  <c r="CM312" i="6"/>
  <c r="CN312" i="6" s="1"/>
  <c r="CL312" i="6"/>
  <c r="CL311" i="6"/>
  <c r="CL310" i="6"/>
  <c r="CL309" i="6"/>
  <c r="CM308" i="6"/>
  <c r="CN308" i="6" s="1"/>
  <c r="CL308" i="6"/>
  <c r="CL307" i="6"/>
  <c r="CM306" i="6"/>
  <c r="CN306" i="6" s="1"/>
  <c r="CL306" i="6"/>
  <c r="CM305" i="6"/>
  <c r="CN305" i="6" s="1"/>
  <c r="CL305" i="6"/>
  <c r="CM304" i="6"/>
  <c r="CN304" i="6" s="1"/>
  <c r="CL304" i="6"/>
  <c r="CM302" i="6"/>
  <c r="CN302" i="6" s="1"/>
  <c r="CL302" i="6"/>
  <c r="CM301" i="6"/>
  <c r="CN301" i="6" s="1"/>
  <c r="CL301" i="6"/>
  <c r="CM299" i="6"/>
  <c r="CN299" i="6" s="1"/>
  <c r="CL299" i="6"/>
  <c r="CM298" i="6"/>
  <c r="CN298" i="6" s="1"/>
  <c r="CL298" i="6"/>
  <c r="CM296" i="6"/>
  <c r="CN296" i="6" s="1"/>
  <c r="CL296" i="6"/>
  <c r="CM294" i="6"/>
  <c r="CN294" i="6" s="1"/>
  <c r="CL294" i="6"/>
  <c r="CM292" i="6"/>
  <c r="CN292" i="6" s="1"/>
  <c r="CL292" i="6"/>
  <c r="CM290" i="6"/>
  <c r="CN290" i="6" s="1"/>
  <c r="CL290" i="6"/>
  <c r="CM289" i="6"/>
  <c r="CN289" i="6" s="1"/>
  <c r="CL289" i="6"/>
  <c r="CM287" i="6"/>
  <c r="CN287" i="6" s="1"/>
  <c r="CL287" i="6"/>
  <c r="CM285" i="6"/>
  <c r="CN285" i="6" s="1"/>
  <c r="CL285" i="6"/>
  <c r="CM279" i="6"/>
  <c r="CN279" i="6" s="1"/>
  <c r="CL279" i="6"/>
  <c r="CM278" i="6"/>
  <c r="CN278" i="6" s="1"/>
  <c r="CL278" i="6"/>
  <c r="CM272" i="6"/>
  <c r="CN272" i="6" s="1"/>
  <c r="CL272" i="6"/>
  <c r="CM271" i="6"/>
  <c r="CN271" i="6" s="1"/>
  <c r="CL271" i="6"/>
  <c r="CM270" i="6"/>
  <c r="CN270" i="6" s="1"/>
  <c r="CL270" i="6"/>
  <c r="CM269" i="6"/>
  <c r="CN269" i="6" s="1"/>
  <c r="CL269" i="6"/>
  <c r="CM268" i="6"/>
  <c r="CN268" i="6" s="1"/>
  <c r="CL268" i="6"/>
  <c r="CM267" i="6"/>
  <c r="CN267" i="6" s="1"/>
  <c r="CL267" i="6"/>
  <c r="CM258" i="6"/>
  <c r="CN258" i="6" s="1"/>
  <c r="CL258" i="6"/>
  <c r="CM257" i="6"/>
  <c r="CN257" i="6" s="1"/>
  <c r="CL257" i="6"/>
  <c r="CM256" i="6"/>
  <c r="CN256" i="6" s="1"/>
  <c r="CL256" i="6"/>
  <c r="CL243" i="6"/>
  <c r="CL242" i="6"/>
  <c r="CM241" i="6"/>
  <c r="CN241" i="6" s="1"/>
  <c r="CL241" i="6"/>
  <c r="CM239" i="6"/>
  <c r="CN239" i="6" s="1"/>
  <c r="CL239" i="6"/>
  <c r="CM238" i="6"/>
  <c r="CN238" i="6" s="1"/>
  <c r="CL238" i="6"/>
  <c r="CM237" i="6"/>
  <c r="CN237" i="6" s="1"/>
  <c r="CL237" i="6"/>
  <c r="CM236" i="6"/>
  <c r="CN236" i="6" s="1"/>
  <c r="CL236" i="6"/>
  <c r="CM235" i="6"/>
  <c r="CN235" i="6" s="1"/>
  <c r="CL235" i="6"/>
  <c r="CL233" i="6"/>
  <c r="CM231" i="6"/>
  <c r="CN231" i="6" s="1"/>
  <c r="CL231" i="6"/>
  <c r="CM230" i="6"/>
  <c r="CN230" i="6" s="1"/>
  <c r="CL230" i="6"/>
  <c r="CM225" i="6"/>
  <c r="CN225" i="6" s="1"/>
  <c r="CL225" i="6"/>
  <c r="CM224" i="6"/>
  <c r="CN224" i="6" s="1"/>
  <c r="CL224" i="6"/>
  <c r="CM223" i="6"/>
  <c r="CN223" i="6" s="1"/>
  <c r="CL223" i="6"/>
  <c r="CM222" i="6"/>
  <c r="CN222" i="6" s="1"/>
  <c r="CL222" i="6"/>
  <c r="CM221" i="6"/>
  <c r="CN221" i="6" s="1"/>
  <c r="CL221" i="6"/>
  <c r="CM220" i="6"/>
  <c r="CN220" i="6" s="1"/>
  <c r="CL220" i="6"/>
  <c r="CM219" i="6"/>
  <c r="CN219" i="6" s="1"/>
  <c r="CL219" i="6"/>
  <c r="CM218" i="6"/>
  <c r="CN218" i="6" s="1"/>
  <c r="CL218" i="6"/>
  <c r="CM217" i="6"/>
  <c r="CN217" i="6" s="1"/>
  <c r="CL217" i="6"/>
  <c r="CM216" i="6"/>
  <c r="CN216" i="6" s="1"/>
  <c r="CL216" i="6"/>
  <c r="CM215" i="6"/>
  <c r="CN215" i="6" s="1"/>
  <c r="CL215" i="6"/>
  <c r="CM212" i="6"/>
  <c r="CN212" i="6" s="1"/>
  <c r="CL212" i="6"/>
  <c r="CM211" i="6"/>
  <c r="CN211" i="6" s="1"/>
  <c r="CL211" i="6"/>
  <c r="CM210" i="6"/>
  <c r="CN210" i="6" s="1"/>
  <c r="CL210" i="6"/>
  <c r="CM209" i="6"/>
  <c r="CN209" i="6" s="1"/>
  <c r="CL209" i="6"/>
  <c r="CM208" i="6"/>
  <c r="CN208" i="6" s="1"/>
  <c r="CL208" i="6"/>
  <c r="CM207" i="6"/>
  <c r="CN207" i="6" s="1"/>
  <c r="CL207" i="6"/>
  <c r="CM206" i="6"/>
  <c r="CN206" i="6" s="1"/>
  <c r="CL206" i="6"/>
  <c r="CM205" i="6"/>
  <c r="CN205" i="6" s="1"/>
  <c r="CL205" i="6"/>
  <c r="CM199" i="6"/>
  <c r="CN199" i="6" s="1"/>
  <c r="CL199" i="6"/>
  <c r="CM190" i="6"/>
  <c r="CN190" i="6" s="1"/>
  <c r="CL190" i="6"/>
  <c r="CM188" i="6"/>
  <c r="CN188" i="6" s="1"/>
  <c r="CL188" i="6"/>
  <c r="CM186" i="6"/>
  <c r="CN186" i="6" s="1"/>
  <c r="CL186" i="6"/>
  <c r="CM184" i="6"/>
  <c r="CN184" i="6" s="1"/>
  <c r="CL184" i="6"/>
  <c r="CM179" i="6"/>
  <c r="CN179" i="6" s="1"/>
  <c r="CL179" i="6"/>
  <c r="CM175" i="6"/>
  <c r="CN175" i="6" s="1"/>
  <c r="CL175" i="6"/>
  <c r="CM163" i="6"/>
  <c r="CN163" i="6" s="1"/>
  <c r="CL163" i="6"/>
  <c r="CM162" i="6"/>
  <c r="CN162" i="6" s="1"/>
  <c r="CL162" i="6"/>
  <c r="CM161" i="6"/>
  <c r="CN161" i="6" s="1"/>
  <c r="CL161" i="6"/>
  <c r="CM160" i="6"/>
  <c r="CN160" i="6" s="1"/>
  <c r="CL160" i="6"/>
  <c r="CM159" i="6"/>
  <c r="CN159" i="6" s="1"/>
  <c r="CL159" i="6"/>
  <c r="CM158" i="6"/>
  <c r="CN158" i="6" s="1"/>
  <c r="CL158" i="6"/>
  <c r="CM157" i="6"/>
  <c r="CN157" i="6" s="1"/>
  <c r="CL157" i="6"/>
  <c r="CM156" i="6"/>
  <c r="CN156" i="6" s="1"/>
  <c r="CL156" i="6"/>
  <c r="CM155" i="6"/>
  <c r="CN155" i="6" s="1"/>
  <c r="CL155" i="6"/>
  <c r="CM154" i="6"/>
  <c r="CN154" i="6" s="1"/>
  <c r="CL154" i="6"/>
  <c r="CM153" i="6"/>
  <c r="CN153" i="6" s="1"/>
  <c r="CL153" i="6"/>
  <c r="CM152" i="6"/>
  <c r="CN152" i="6" s="1"/>
  <c r="CL152" i="6"/>
  <c r="CM151" i="6"/>
  <c r="CN151" i="6" s="1"/>
  <c r="CL151" i="6"/>
  <c r="CM150" i="6"/>
  <c r="CN150" i="6" s="1"/>
  <c r="CL150" i="6"/>
  <c r="CM149" i="6"/>
  <c r="CN149" i="6" s="1"/>
  <c r="CL149" i="6"/>
  <c r="CM148" i="6"/>
  <c r="CN148" i="6" s="1"/>
  <c r="CL148" i="6"/>
  <c r="CM147" i="6"/>
  <c r="CN147" i="6" s="1"/>
  <c r="CL147" i="6"/>
  <c r="CM146" i="6"/>
  <c r="CN146" i="6" s="1"/>
  <c r="CL146" i="6"/>
  <c r="CM145" i="6"/>
  <c r="CN145" i="6" s="1"/>
  <c r="CL145" i="6"/>
  <c r="CM144" i="6"/>
  <c r="CN144" i="6" s="1"/>
  <c r="CL144" i="6"/>
  <c r="CM143" i="6"/>
  <c r="CN143" i="6" s="1"/>
  <c r="CL143" i="6"/>
  <c r="CM142" i="6"/>
  <c r="CN142" i="6" s="1"/>
  <c r="CL142" i="6"/>
  <c r="CM141" i="6"/>
  <c r="CN141" i="6" s="1"/>
  <c r="CL141" i="6"/>
  <c r="CM140" i="6"/>
  <c r="CN140" i="6" s="1"/>
  <c r="CL140" i="6"/>
  <c r="CM139" i="6"/>
  <c r="CN139" i="6" s="1"/>
  <c r="CL139" i="6"/>
  <c r="CM138" i="6"/>
  <c r="CN138" i="6" s="1"/>
  <c r="CL138" i="6"/>
  <c r="CM137" i="6"/>
  <c r="CN137" i="6" s="1"/>
  <c r="CL137" i="6"/>
  <c r="CM131" i="6"/>
  <c r="CN131" i="6" s="1"/>
  <c r="CL131" i="6"/>
  <c r="CM130" i="6"/>
  <c r="CN130" i="6" s="1"/>
  <c r="CL130" i="6"/>
  <c r="CM128" i="6"/>
  <c r="CN128" i="6" s="1"/>
  <c r="CL128" i="6"/>
  <c r="CM126" i="6"/>
  <c r="CN126" i="6" s="1"/>
  <c r="CL126" i="6"/>
  <c r="CL125" i="6"/>
  <c r="CL124" i="6"/>
  <c r="CL123" i="6"/>
  <c r="CL122" i="6"/>
  <c r="CL121" i="6"/>
  <c r="CL109" i="6"/>
  <c r="CL108" i="6"/>
  <c r="CM106" i="6"/>
  <c r="CN106" i="6" s="1"/>
  <c r="CL106" i="6"/>
  <c r="CM105" i="6"/>
  <c r="CN105" i="6" s="1"/>
  <c r="CL105" i="6"/>
  <c r="CM104" i="6"/>
  <c r="CN104" i="6" s="1"/>
  <c r="CL104" i="6"/>
  <c r="CM103" i="6"/>
  <c r="CN103" i="6" s="1"/>
  <c r="CL103" i="6"/>
  <c r="CM102" i="6"/>
  <c r="CN102" i="6" s="1"/>
  <c r="CL102" i="6"/>
  <c r="CM101" i="6"/>
  <c r="CN101" i="6" s="1"/>
  <c r="CL101" i="6"/>
  <c r="CM100" i="6"/>
  <c r="CN100" i="6" s="1"/>
  <c r="CL100" i="6"/>
  <c r="CM99" i="6"/>
  <c r="CN99" i="6" s="1"/>
  <c r="CL99" i="6"/>
  <c r="CM98" i="6"/>
  <c r="CN98" i="6" s="1"/>
  <c r="CL98" i="6"/>
  <c r="CM97" i="6"/>
  <c r="CN97" i="6" s="1"/>
  <c r="CL97" i="6"/>
  <c r="CM96" i="6"/>
  <c r="CN96" i="6" s="1"/>
  <c r="CL96" i="6"/>
  <c r="CM95" i="6"/>
  <c r="CN95" i="6" s="1"/>
  <c r="CL95" i="6"/>
  <c r="CL94" i="6"/>
  <c r="CL93" i="6"/>
  <c r="CM92" i="6"/>
  <c r="CN92" i="6" s="1"/>
  <c r="CL92" i="6"/>
  <c r="CM91" i="6"/>
  <c r="CN91" i="6" s="1"/>
  <c r="CL91" i="6"/>
  <c r="CM90" i="6"/>
  <c r="CN90" i="6" s="1"/>
  <c r="CL90" i="6"/>
  <c r="CM89" i="6"/>
  <c r="CN89" i="6" s="1"/>
  <c r="CL89" i="6"/>
  <c r="CM88" i="6"/>
  <c r="CN88" i="6" s="1"/>
  <c r="CL88" i="6"/>
  <c r="CM87" i="6"/>
  <c r="CN87" i="6" s="1"/>
  <c r="CL87" i="6"/>
  <c r="CM86" i="6"/>
  <c r="CN86" i="6" s="1"/>
  <c r="CL86" i="6"/>
  <c r="CM85" i="6"/>
  <c r="CN85" i="6" s="1"/>
  <c r="CL85" i="6"/>
  <c r="CM84" i="6"/>
  <c r="CN84" i="6" s="1"/>
  <c r="CL84" i="6"/>
  <c r="CM83" i="6"/>
  <c r="CN83" i="6" s="1"/>
  <c r="CL83" i="6"/>
  <c r="CM82" i="6"/>
  <c r="CN82" i="6" s="1"/>
  <c r="CL82" i="6"/>
  <c r="CM81" i="6"/>
  <c r="CN81" i="6" s="1"/>
  <c r="CL81" i="6"/>
  <c r="CM80" i="6"/>
  <c r="CN80" i="6" s="1"/>
  <c r="CL80" i="6"/>
  <c r="CM79" i="6"/>
  <c r="CN79" i="6" s="1"/>
  <c r="CL79" i="6"/>
  <c r="CM78" i="6"/>
  <c r="CN78" i="6" s="1"/>
  <c r="CL78" i="6"/>
  <c r="CM77" i="6"/>
  <c r="CN77" i="6" s="1"/>
  <c r="CL77" i="6"/>
  <c r="CM76" i="6"/>
  <c r="CN76" i="6" s="1"/>
  <c r="CL76" i="6"/>
  <c r="CM75" i="6"/>
  <c r="CN75" i="6" s="1"/>
  <c r="CL75" i="6"/>
  <c r="CM74" i="6"/>
  <c r="CN74" i="6" s="1"/>
  <c r="CL74" i="6"/>
  <c r="CM73" i="6"/>
  <c r="CN73" i="6" s="1"/>
  <c r="CL73" i="6"/>
  <c r="CM72" i="6"/>
  <c r="CN72" i="6" s="1"/>
  <c r="CL72" i="6"/>
  <c r="CM71" i="6"/>
  <c r="CN71" i="6" s="1"/>
  <c r="CL71" i="6"/>
  <c r="CM70" i="6"/>
  <c r="CN70" i="6" s="1"/>
  <c r="CL70" i="6"/>
  <c r="CM69" i="6"/>
  <c r="CN69" i="6" s="1"/>
  <c r="CL69" i="6"/>
  <c r="CM68" i="6"/>
  <c r="CN68" i="6" s="1"/>
  <c r="CL68" i="6"/>
  <c r="CM67" i="6"/>
  <c r="CN67" i="6" s="1"/>
  <c r="CL67" i="6"/>
  <c r="CM66" i="6"/>
  <c r="CN66" i="6" s="1"/>
  <c r="CL66" i="6"/>
  <c r="CM65" i="6"/>
  <c r="CN65" i="6" s="1"/>
  <c r="CL65" i="6"/>
  <c r="CM64" i="6"/>
  <c r="CN64" i="6" s="1"/>
  <c r="CL64" i="6"/>
  <c r="CM63" i="6"/>
  <c r="CN63" i="6" s="1"/>
  <c r="CL63" i="6"/>
  <c r="CM62" i="6"/>
  <c r="CN62" i="6" s="1"/>
  <c r="CL62" i="6"/>
  <c r="CM61" i="6"/>
  <c r="CN61" i="6" s="1"/>
  <c r="CL61" i="6"/>
  <c r="CL60" i="6"/>
  <c r="CL59" i="6"/>
  <c r="CM58" i="6"/>
  <c r="CN58" i="6" s="1"/>
  <c r="CL58" i="6"/>
  <c r="CM57" i="6"/>
  <c r="CN57" i="6" s="1"/>
  <c r="CL57" i="6"/>
  <c r="CM56" i="6"/>
  <c r="CN56" i="6" s="1"/>
  <c r="CL56" i="6"/>
  <c r="CM55" i="6"/>
  <c r="CN55" i="6" s="1"/>
  <c r="CL55" i="6"/>
  <c r="CL54" i="6"/>
  <c r="CL53" i="6"/>
  <c r="CM52" i="6"/>
  <c r="CN52" i="6" s="1"/>
  <c r="CL52" i="6"/>
  <c r="CM51" i="6"/>
  <c r="CN51" i="6" s="1"/>
  <c r="CL51" i="6"/>
  <c r="CL50" i="6"/>
  <c r="CL49" i="6"/>
  <c r="CM48" i="6"/>
  <c r="CN48" i="6" s="1"/>
  <c r="CL48" i="6"/>
  <c r="CM47" i="6"/>
  <c r="CN47" i="6" s="1"/>
  <c r="CL47" i="6"/>
  <c r="CM46" i="6"/>
  <c r="CN46" i="6" s="1"/>
  <c r="CL46" i="6"/>
  <c r="CM45" i="6"/>
  <c r="CN45" i="6" s="1"/>
  <c r="CL45" i="6"/>
  <c r="CL44" i="6"/>
  <c r="CL43" i="6"/>
  <c r="CM42" i="6"/>
  <c r="CN42" i="6" s="1"/>
  <c r="CL42" i="6"/>
  <c r="CM41" i="6"/>
  <c r="CN41" i="6" s="1"/>
  <c r="CL41" i="6"/>
  <c r="CM40" i="6"/>
  <c r="CN40" i="6" s="1"/>
  <c r="CL40" i="6"/>
  <c r="CM39" i="6"/>
  <c r="CN39" i="6" s="1"/>
  <c r="CL39" i="6"/>
  <c r="CM38" i="6"/>
  <c r="CN38" i="6" s="1"/>
  <c r="CL38" i="6"/>
  <c r="CM37" i="6"/>
  <c r="CN37" i="6" s="1"/>
  <c r="CL37" i="6"/>
  <c r="CM36" i="6"/>
  <c r="CN36" i="6" s="1"/>
  <c r="CL36" i="6"/>
  <c r="CM35" i="6"/>
  <c r="CN35" i="6" s="1"/>
  <c r="CL35" i="6"/>
  <c r="CM34" i="6"/>
  <c r="CN34" i="6" s="1"/>
  <c r="CL34" i="6"/>
  <c r="CN33" i="6"/>
  <c r="CM33" i="6"/>
  <c r="CL33" i="6"/>
  <c r="CM32" i="6"/>
  <c r="CN32" i="6" s="1"/>
  <c r="CL32" i="6"/>
  <c r="CM31" i="6"/>
  <c r="CN31" i="6" s="1"/>
  <c r="CL31" i="6"/>
  <c r="CL30" i="6"/>
  <c r="CN29" i="6"/>
  <c r="CM29" i="6"/>
  <c r="CL29" i="6"/>
  <c r="CM28" i="6"/>
  <c r="CN28" i="6" s="1"/>
  <c r="CL28" i="6"/>
  <c r="CM27" i="6"/>
  <c r="CN27" i="6" s="1"/>
  <c r="CL27" i="6"/>
  <c r="CM26" i="6"/>
  <c r="CN26" i="6" s="1"/>
  <c r="CL26" i="6"/>
  <c r="CM25" i="6"/>
  <c r="CN25" i="6" s="1"/>
  <c r="CL25" i="6"/>
  <c r="CL24" i="6"/>
  <c r="CM23" i="6"/>
  <c r="CN23" i="6" s="1"/>
  <c r="CL23" i="6"/>
  <c r="CM22" i="6"/>
  <c r="CN22" i="6" s="1"/>
  <c r="CL22" i="6"/>
  <c r="CM21" i="6"/>
  <c r="CN21" i="6" s="1"/>
  <c r="CL21" i="6"/>
  <c r="CM20" i="6"/>
  <c r="CN20" i="6" s="1"/>
  <c r="CL20" i="6"/>
  <c r="CM19" i="6"/>
  <c r="CN19" i="6" s="1"/>
  <c r="CL19" i="6"/>
  <c r="CM18" i="6"/>
  <c r="CN18" i="6" s="1"/>
  <c r="CL18" i="6"/>
  <c r="CL17" i="6"/>
  <c r="CL16" i="6"/>
  <c r="CL15" i="6"/>
  <c r="CL14" i="6"/>
  <c r="CL13" i="6"/>
  <c r="CM12" i="6"/>
  <c r="CN12" i="6" s="1"/>
  <c r="CL12" i="6"/>
  <c r="CM11" i="6"/>
  <c r="CN11" i="6" s="1"/>
  <c r="CL11" i="6"/>
  <c r="CM10" i="6"/>
  <c r="CN10" i="6" s="1"/>
  <c r="CL10" i="6"/>
  <c r="CL9" i="6"/>
  <c r="CM8" i="6"/>
  <c r="CN8" i="6" s="1"/>
  <c r="CL8" i="6"/>
  <c r="CL7" i="6"/>
  <c r="CM6" i="6"/>
  <c r="CN6" i="6" s="1"/>
  <c r="CL6" i="6"/>
  <c r="CA376" i="6"/>
  <c r="CB376" i="6" s="1"/>
  <c r="BZ376" i="6"/>
  <c r="CA375" i="6"/>
  <c r="CB375" i="6" s="1"/>
  <c r="BZ375" i="6"/>
  <c r="CA374" i="6"/>
  <c r="CB374" i="6" s="1"/>
  <c r="BZ374" i="6"/>
  <c r="BZ373" i="6"/>
  <c r="CB372" i="6"/>
  <c r="CA372" i="6"/>
  <c r="BZ372" i="6"/>
  <c r="CA369" i="6"/>
  <c r="CB369" i="6" s="1"/>
  <c r="BZ369" i="6"/>
  <c r="CA366" i="6"/>
  <c r="CB366" i="6" s="1"/>
  <c r="BZ366" i="6"/>
  <c r="CA365" i="6"/>
  <c r="CB365" i="6" s="1"/>
  <c r="BZ365" i="6"/>
  <c r="CA364" i="6"/>
  <c r="CB364" i="6" s="1"/>
  <c r="BZ364" i="6"/>
  <c r="CA363" i="6"/>
  <c r="CB363" i="6" s="1"/>
  <c r="BZ363" i="6"/>
  <c r="CA362" i="6"/>
  <c r="CB362" i="6" s="1"/>
  <c r="BZ362" i="6"/>
  <c r="CA361" i="6"/>
  <c r="CB361" i="6" s="1"/>
  <c r="BZ361" i="6"/>
  <c r="CA357" i="6"/>
  <c r="CB357" i="6" s="1"/>
  <c r="BZ357" i="6"/>
  <c r="CA356" i="6"/>
  <c r="CB356" i="6" s="1"/>
  <c r="BZ356" i="6"/>
  <c r="CA355" i="6"/>
  <c r="CB355" i="6" s="1"/>
  <c r="BZ355" i="6"/>
  <c r="CA350" i="6"/>
  <c r="CB350" i="6" s="1"/>
  <c r="BZ350" i="6"/>
  <c r="BZ349" i="6"/>
  <c r="CA348" i="6"/>
  <c r="CB348" i="6" s="1"/>
  <c r="BZ348" i="6"/>
  <c r="CA347" i="6"/>
  <c r="CB347" i="6" s="1"/>
  <c r="BZ347" i="6"/>
  <c r="CA346" i="6"/>
  <c r="CB346" i="6" s="1"/>
  <c r="BZ346" i="6"/>
  <c r="CA343" i="6"/>
  <c r="CB343" i="6" s="1"/>
  <c r="BZ343" i="6"/>
  <c r="CA341" i="6"/>
  <c r="CB341" i="6" s="1"/>
  <c r="BZ341" i="6"/>
  <c r="CA338" i="6"/>
  <c r="CB338" i="6" s="1"/>
  <c r="BZ338" i="6"/>
  <c r="CA337" i="6"/>
  <c r="CB337" i="6" s="1"/>
  <c r="BZ337" i="6"/>
  <c r="CA335" i="6"/>
  <c r="CB335" i="6" s="1"/>
  <c r="BZ335" i="6"/>
  <c r="CA334" i="6"/>
  <c r="CB334" i="6" s="1"/>
  <c r="BZ334" i="6"/>
  <c r="CA333" i="6"/>
  <c r="CB333" i="6" s="1"/>
  <c r="BZ333" i="6"/>
  <c r="CA332" i="6"/>
  <c r="CB332" i="6" s="1"/>
  <c r="BZ332" i="6"/>
  <c r="CA331" i="6"/>
  <c r="CB331" i="6" s="1"/>
  <c r="BZ331" i="6"/>
  <c r="CA330" i="6"/>
  <c r="CB330" i="6" s="1"/>
  <c r="BZ330" i="6"/>
  <c r="BZ329" i="6"/>
  <c r="BZ328" i="6"/>
  <c r="BZ327" i="6"/>
  <c r="BZ326" i="6"/>
  <c r="BZ325" i="6"/>
  <c r="BZ324" i="6"/>
  <c r="BZ323" i="6"/>
  <c r="BZ322" i="6"/>
  <c r="BZ321" i="6"/>
  <c r="BZ320" i="6"/>
  <c r="CA319" i="6"/>
  <c r="CB319" i="6" s="1"/>
  <c r="BZ319" i="6"/>
  <c r="BZ318" i="6"/>
  <c r="BZ317" i="6"/>
  <c r="BZ316" i="6"/>
  <c r="CA315" i="6"/>
  <c r="CB315" i="6" s="1"/>
  <c r="BZ315" i="6"/>
  <c r="CA314" i="6"/>
  <c r="CB314" i="6" s="1"/>
  <c r="BZ314" i="6"/>
  <c r="CA313" i="6"/>
  <c r="CB313" i="6" s="1"/>
  <c r="BZ313" i="6"/>
  <c r="CA312" i="6"/>
  <c r="CB312" i="6" s="1"/>
  <c r="BZ312" i="6"/>
  <c r="BZ311" i="6"/>
  <c r="BZ310" i="6"/>
  <c r="BZ309" i="6"/>
  <c r="CB308" i="6"/>
  <c r="CA308" i="6"/>
  <c r="BZ308" i="6"/>
  <c r="BZ307" i="6"/>
  <c r="CA306" i="6"/>
  <c r="CB306" i="6" s="1"/>
  <c r="BZ306" i="6"/>
  <c r="CA305" i="6"/>
  <c r="CB305" i="6" s="1"/>
  <c r="BZ305" i="6"/>
  <c r="CA304" i="6"/>
  <c r="CB304" i="6" s="1"/>
  <c r="BZ304" i="6"/>
  <c r="CA302" i="6"/>
  <c r="CB302" i="6" s="1"/>
  <c r="BZ302" i="6"/>
  <c r="CA301" i="6"/>
  <c r="CB301" i="6" s="1"/>
  <c r="BZ301" i="6"/>
  <c r="CB299" i="6"/>
  <c r="CA299" i="6"/>
  <c r="BZ299" i="6"/>
  <c r="CA298" i="6"/>
  <c r="CB298" i="6" s="1"/>
  <c r="BZ298" i="6"/>
  <c r="CA296" i="6"/>
  <c r="CB296" i="6" s="1"/>
  <c r="BZ296" i="6"/>
  <c r="CA294" i="6"/>
  <c r="CB294" i="6" s="1"/>
  <c r="BZ294" i="6"/>
  <c r="CA292" i="6"/>
  <c r="CB292" i="6" s="1"/>
  <c r="BZ292" i="6"/>
  <c r="CA290" i="6"/>
  <c r="CB290" i="6" s="1"/>
  <c r="BZ290" i="6"/>
  <c r="CA289" i="6"/>
  <c r="CB289" i="6" s="1"/>
  <c r="BZ289" i="6"/>
  <c r="CA287" i="6"/>
  <c r="CB287" i="6" s="1"/>
  <c r="BZ287" i="6"/>
  <c r="CA285" i="6"/>
  <c r="CB285" i="6" s="1"/>
  <c r="BZ285" i="6"/>
  <c r="CA279" i="6"/>
  <c r="CB279" i="6" s="1"/>
  <c r="BZ279" i="6"/>
  <c r="CA278" i="6"/>
  <c r="CB278" i="6" s="1"/>
  <c r="BZ278" i="6"/>
  <c r="CA272" i="6"/>
  <c r="CB272" i="6" s="1"/>
  <c r="BZ272" i="6"/>
  <c r="CA271" i="6"/>
  <c r="CB271" i="6" s="1"/>
  <c r="BZ271" i="6"/>
  <c r="CA270" i="6"/>
  <c r="CB270" i="6" s="1"/>
  <c r="BZ270" i="6"/>
  <c r="CA269" i="6"/>
  <c r="CB269" i="6" s="1"/>
  <c r="BZ269" i="6"/>
  <c r="CA268" i="6"/>
  <c r="CB268" i="6" s="1"/>
  <c r="BZ268" i="6"/>
  <c r="CA267" i="6"/>
  <c r="CB267" i="6" s="1"/>
  <c r="BZ267" i="6"/>
  <c r="CA258" i="6"/>
  <c r="CB258" i="6" s="1"/>
  <c r="BZ258" i="6"/>
  <c r="CA257" i="6"/>
  <c r="CB257" i="6" s="1"/>
  <c r="BZ257" i="6"/>
  <c r="CA256" i="6"/>
  <c r="CB256" i="6" s="1"/>
  <c r="BZ256" i="6"/>
  <c r="BZ243" i="6"/>
  <c r="BZ242" i="6"/>
  <c r="CA241" i="6"/>
  <c r="CB241" i="6" s="1"/>
  <c r="BZ241" i="6"/>
  <c r="CA239" i="6"/>
  <c r="CB239" i="6" s="1"/>
  <c r="BZ239" i="6"/>
  <c r="CA238" i="6"/>
  <c r="CB238" i="6" s="1"/>
  <c r="BZ238" i="6"/>
  <c r="CA237" i="6"/>
  <c r="CB237" i="6" s="1"/>
  <c r="BZ237" i="6"/>
  <c r="CA236" i="6"/>
  <c r="CB236" i="6" s="1"/>
  <c r="BZ236" i="6"/>
  <c r="CA235" i="6"/>
  <c r="CB235" i="6" s="1"/>
  <c r="BZ235" i="6"/>
  <c r="BZ233" i="6"/>
  <c r="CA231" i="6"/>
  <c r="CB231" i="6" s="1"/>
  <c r="BZ231" i="6"/>
  <c r="CA230" i="6"/>
  <c r="CB230" i="6" s="1"/>
  <c r="BZ230" i="6"/>
  <c r="CA225" i="6"/>
  <c r="CB225" i="6" s="1"/>
  <c r="BZ225" i="6"/>
  <c r="CA224" i="6"/>
  <c r="CB224" i="6" s="1"/>
  <c r="BZ224" i="6"/>
  <c r="CA223" i="6"/>
  <c r="CB223" i="6" s="1"/>
  <c r="BZ223" i="6"/>
  <c r="CA222" i="6"/>
  <c r="CB222" i="6" s="1"/>
  <c r="BZ222" i="6"/>
  <c r="CA221" i="6"/>
  <c r="CB221" i="6" s="1"/>
  <c r="BZ221" i="6"/>
  <c r="CA220" i="6"/>
  <c r="CB220" i="6" s="1"/>
  <c r="BZ220" i="6"/>
  <c r="CA219" i="6"/>
  <c r="CB219" i="6" s="1"/>
  <c r="BZ219" i="6"/>
  <c r="CA218" i="6"/>
  <c r="CB218" i="6" s="1"/>
  <c r="BZ218" i="6"/>
  <c r="CA217" i="6"/>
  <c r="CB217" i="6" s="1"/>
  <c r="BZ217" i="6"/>
  <c r="CA216" i="6"/>
  <c r="CB216" i="6" s="1"/>
  <c r="BZ216" i="6"/>
  <c r="CA215" i="6"/>
  <c r="CB215" i="6" s="1"/>
  <c r="BZ215" i="6"/>
  <c r="CA212" i="6"/>
  <c r="CB212" i="6" s="1"/>
  <c r="BZ212" i="6"/>
  <c r="CA211" i="6"/>
  <c r="CB211" i="6" s="1"/>
  <c r="BZ211" i="6"/>
  <c r="CA210" i="6"/>
  <c r="CB210" i="6" s="1"/>
  <c r="BZ210" i="6"/>
  <c r="CA209" i="6"/>
  <c r="CB209" i="6" s="1"/>
  <c r="BZ209" i="6"/>
  <c r="CA208" i="6"/>
  <c r="CB208" i="6" s="1"/>
  <c r="BZ208" i="6"/>
  <c r="CA207" i="6"/>
  <c r="CB207" i="6" s="1"/>
  <c r="BZ207" i="6"/>
  <c r="CA206" i="6"/>
  <c r="CB206" i="6" s="1"/>
  <c r="BZ206" i="6"/>
  <c r="CB205" i="6"/>
  <c r="CA205" i="6"/>
  <c r="BZ205" i="6"/>
  <c r="CA199" i="6"/>
  <c r="CB199" i="6" s="1"/>
  <c r="BZ199" i="6"/>
  <c r="CA190" i="6"/>
  <c r="CB190" i="6" s="1"/>
  <c r="BZ190" i="6"/>
  <c r="CA188" i="6"/>
  <c r="CB188" i="6" s="1"/>
  <c r="BZ188" i="6"/>
  <c r="CA186" i="6"/>
  <c r="CB186" i="6" s="1"/>
  <c r="BZ186" i="6"/>
  <c r="CA184" i="6"/>
  <c r="CB184" i="6" s="1"/>
  <c r="BZ184" i="6"/>
  <c r="CA179" i="6"/>
  <c r="CB179" i="6" s="1"/>
  <c r="BZ179" i="6"/>
  <c r="CA175" i="6"/>
  <c r="CB175" i="6" s="1"/>
  <c r="BZ175" i="6"/>
  <c r="CA163" i="6"/>
  <c r="CB163" i="6" s="1"/>
  <c r="BZ163" i="6"/>
  <c r="CA162" i="6"/>
  <c r="CB162" i="6" s="1"/>
  <c r="BZ162" i="6"/>
  <c r="CA161" i="6"/>
  <c r="CB161" i="6" s="1"/>
  <c r="BZ161" i="6"/>
  <c r="CA160" i="6"/>
  <c r="CB160" i="6" s="1"/>
  <c r="BZ160" i="6"/>
  <c r="CA159" i="6"/>
  <c r="CB159" i="6" s="1"/>
  <c r="BZ159" i="6"/>
  <c r="CA158" i="6"/>
  <c r="CB158" i="6" s="1"/>
  <c r="BZ158" i="6"/>
  <c r="CA157" i="6"/>
  <c r="CB157" i="6" s="1"/>
  <c r="BZ157" i="6"/>
  <c r="CA156" i="6"/>
  <c r="CB156" i="6" s="1"/>
  <c r="BZ156" i="6"/>
  <c r="CA155" i="6"/>
  <c r="CB155" i="6" s="1"/>
  <c r="BZ155" i="6"/>
  <c r="CA154" i="6"/>
  <c r="CB154" i="6" s="1"/>
  <c r="BZ154" i="6"/>
  <c r="CA153" i="6"/>
  <c r="CB153" i="6" s="1"/>
  <c r="BZ153" i="6"/>
  <c r="CA152" i="6"/>
  <c r="CB152" i="6" s="1"/>
  <c r="BZ152" i="6"/>
  <c r="CA151" i="6"/>
  <c r="CB151" i="6" s="1"/>
  <c r="BZ151" i="6"/>
  <c r="CA150" i="6"/>
  <c r="CB150" i="6" s="1"/>
  <c r="BZ150" i="6"/>
  <c r="CA149" i="6"/>
  <c r="CB149" i="6" s="1"/>
  <c r="BZ149" i="6"/>
  <c r="CA148" i="6"/>
  <c r="CB148" i="6" s="1"/>
  <c r="BZ148" i="6"/>
  <c r="CA147" i="6"/>
  <c r="CB147" i="6" s="1"/>
  <c r="BZ147" i="6"/>
  <c r="CA146" i="6"/>
  <c r="CB146" i="6" s="1"/>
  <c r="BZ146" i="6"/>
  <c r="CA145" i="6"/>
  <c r="CB145" i="6" s="1"/>
  <c r="BZ145" i="6"/>
  <c r="CA144" i="6"/>
  <c r="CB144" i="6" s="1"/>
  <c r="BZ144" i="6"/>
  <c r="CA143" i="6"/>
  <c r="CB143" i="6" s="1"/>
  <c r="BZ143" i="6"/>
  <c r="CA142" i="6"/>
  <c r="CB142" i="6" s="1"/>
  <c r="BZ142" i="6"/>
  <c r="CA141" i="6"/>
  <c r="CB141" i="6" s="1"/>
  <c r="BZ141" i="6"/>
  <c r="CA140" i="6"/>
  <c r="CB140" i="6" s="1"/>
  <c r="BZ140" i="6"/>
  <c r="CA139" i="6"/>
  <c r="CB139" i="6" s="1"/>
  <c r="BZ139" i="6"/>
  <c r="CA138" i="6"/>
  <c r="CB138" i="6" s="1"/>
  <c r="BZ138" i="6"/>
  <c r="CA137" i="6"/>
  <c r="CB137" i="6" s="1"/>
  <c r="BZ137" i="6"/>
  <c r="CA131" i="6"/>
  <c r="CB131" i="6" s="1"/>
  <c r="BZ131" i="6"/>
  <c r="CA130" i="6"/>
  <c r="CB130" i="6" s="1"/>
  <c r="BZ130" i="6"/>
  <c r="CA128" i="6"/>
  <c r="CB128" i="6" s="1"/>
  <c r="BZ128" i="6"/>
  <c r="CA126" i="6"/>
  <c r="CB126" i="6" s="1"/>
  <c r="BZ126" i="6"/>
  <c r="BZ124" i="6"/>
  <c r="BZ123" i="6"/>
  <c r="BZ122" i="6"/>
  <c r="BZ121" i="6"/>
  <c r="BZ109" i="6"/>
  <c r="BZ108" i="6"/>
  <c r="CA106" i="6"/>
  <c r="CB106" i="6" s="1"/>
  <c r="BZ106" i="6"/>
  <c r="CA105" i="6"/>
  <c r="CB105" i="6" s="1"/>
  <c r="BZ105" i="6"/>
  <c r="CA104" i="6"/>
  <c r="CB104" i="6" s="1"/>
  <c r="BZ104" i="6"/>
  <c r="CA103" i="6"/>
  <c r="CB103" i="6" s="1"/>
  <c r="BZ103" i="6"/>
  <c r="CA102" i="6"/>
  <c r="CB102" i="6" s="1"/>
  <c r="BZ102" i="6"/>
  <c r="CA101" i="6"/>
  <c r="CB101" i="6" s="1"/>
  <c r="BZ101" i="6"/>
  <c r="CA100" i="6"/>
  <c r="CB100" i="6" s="1"/>
  <c r="BZ100" i="6"/>
  <c r="CA99" i="6"/>
  <c r="CB99" i="6" s="1"/>
  <c r="BZ99" i="6"/>
  <c r="CA98" i="6"/>
  <c r="CB98" i="6" s="1"/>
  <c r="BZ98" i="6"/>
  <c r="CA97" i="6"/>
  <c r="CB97" i="6" s="1"/>
  <c r="BZ97" i="6"/>
  <c r="CA96" i="6"/>
  <c r="CB96" i="6" s="1"/>
  <c r="BZ96" i="6"/>
  <c r="CA95" i="6"/>
  <c r="CB95" i="6" s="1"/>
  <c r="BZ95" i="6"/>
  <c r="BZ94" i="6"/>
  <c r="BZ93" i="6"/>
  <c r="CA92" i="6"/>
  <c r="CB92" i="6" s="1"/>
  <c r="BZ92" i="6"/>
  <c r="CA91" i="6"/>
  <c r="CB91" i="6" s="1"/>
  <c r="BZ91" i="6"/>
  <c r="CA90" i="6"/>
  <c r="CB90" i="6" s="1"/>
  <c r="BZ90" i="6"/>
  <c r="CA89" i="6"/>
  <c r="CB89" i="6" s="1"/>
  <c r="BZ89" i="6"/>
  <c r="CA88" i="6"/>
  <c r="CB88" i="6" s="1"/>
  <c r="BZ88" i="6"/>
  <c r="CA87" i="6"/>
  <c r="CB87" i="6" s="1"/>
  <c r="BZ87" i="6"/>
  <c r="CA86" i="6"/>
  <c r="CB86" i="6" s="1"/>
  <c r="BZ86" i="6"/>
  <c r="CA85" i="6"/>
  <c r="CB85" i="6" s="1"/>
  <c r="BZ85" i="6"/>
  <c r="CA84" i="6"/>
  <c r="CB84" i="6" s="1"/>
  <c r="BZ84" i="6"/>
  <c r="CA83" i="6"/>
  <c r="CB83" i="6" s="1"/>
  <c r="BZ83" i="6"/>
  <c r="CA82" i="6"/>
  <c r="CB82" i="6" s="1"/>
  <c r="BZ82" i="6"/>
  <c r="CA81" i="6"/>
  <c r="CB81" i="6" s="1"/>
  <c r="BZ81" i="6"/>
  <c r="CA80" i="6"/>
  <c r="CB80" i="6" s="1"/>
  <c r="BZ80" i="6"/>
  <c r="CA79" i="6"/>
  <c r="CB79" i="6" s="1"/>
  <c r="BZ79" i="6"/>
  <c r="CA78" i="6"/>
  <c r="CB78" i="6" s="1"/>
  <c r="BZ78" i="6"/>
  <c r="CA77" i="6"/>
  <c r="CB77" i="6" s="1"/>
  <c r="BZ77" i="6"/>
  <c r="CA76" i="6"/>
  <c r="CB76" i="6" s="1"/>
  <c r="BZ76" i="6"/>
  <c r="CA75" i="6"/>
  <c r="CB75" i="6" s="1"/>
  <c r="BZ75" i="6"/>
  <c r="CA74" i="6"/>
  <c r="CB74" i="6" s="1"/>
  <c r="BZ74" i="6"/>
  <c r="CA73" i="6"/>
  <c r="CB73" i="6" s="1"/>
  <c r="BZ73" i="6"/>
  <c r="CA72" i="6"/>
  <c r="CB72" i="6" s="1"/>
  <c r="BZ72" i="6"/>
  <c r="CA71" i="6"/>
  <c r="CB71" i="6" s="1"/>
  <c r="BZ71" i="6"/>
  <c r="CA70" i="6"/>
  <c r="CB70" i="6" s="1"/>
  <c r="BZ70" i="6"/>
  <c r="CA69" i="6"/>
  <c r="CB69" i="6" s="1"/>
  <c r="BZ69" i="6"/>
  <c r="CB68" i="6"/>
  <c r="CA68" i="6"/>
  <c r="BZ68" i="6"/>
  <c r="CA67" i="6"/>
  <c r="CB67" i="6" s="1"/>
  <c r="BZ67" i="6"/>
  <c r="CA66" i="6"/>
  <c r="CB66" i="6" s="1"/>
  <c r="BZ66" i="6"/>
  <c r="CA65" i="6"/>
  <c r="CB65" i="6" s="1"/>
  <c r="BZ65" i="6"/>
  <c r="CA64" i="6"/>
  <c r="CB64" i="6" s="1"/>
  <c r="BZ64" i="6"/>
  <c r="CA63" i="6"/>
  <c r="CB63" i="6" s="1"/>
  <c r="BZ63" i="6"/>
  <c r="CA62" i="6"/>
  <c r="CB62" i="6" s="1"/>
  <c r="BZ62" i="6"/>
  <c r="CA61" i="6"/>
  <c r="CB61" i="6" s="1"/>
  <c r="BZ61" i="6"/>
  <c r="BZ60" i="6"/>
  <c r="BZ59" i="6"/>
  <c r="CA58" i="6"/>
  <c r="CB58" i="6" s="1"/>
  <c r="BZ58" i="6"/>
  <c r="CA57" i="6"/>
  <c r="CB57" i="6" s="1"/>
  <c r="BZ57" i="6"/>
  <c r="CA56" i="6"/>
  <c r="CB56" i="6" s="1"/>
  <c r="BZ56" i="6"/>
  <c r="CA55" i="6"/>
  <c r="CB55" i="6" s="1"/>
  <c r="BZ55" i="6"/>
  <c r="BZ54" i="6"/>
  <c r="BZ53" i="6"/>
  <c r="CA52" i="6"/>
  <c r="CB52" i="6" s="1"/>
  <c r="BZ52" i="6"/>
  <c r="CA51" i="6"/>
  <c r="CB51" i="6" s="1"/>
  <c r="BZ51" i="6"/>
  <c r="BZ50" i="6"/>
  <c r="BZ49" i="6"/>
  <c r="CA48" i="6"/>
  <c r="CB48" i="6" s="1"/>
  <c r="BZ48" i="6"/>
  <c r="CA47" i="6"/>
  <c r="CB47" i="6" s="1"/>
  <c r="BZ47" i="6"/>
  <c r="CA46" i="6"/>
  <c r="CB46" i="6" s="1"/>
  <c r="BZ46" i="6"/>
  <c r="CA45" i="6"/>
  <c r="CB45" i="6" s="1"/>
  <c r="BZ45" i="6"/>
  <c r="BZ44" i="6"/>
  <c r="BZ43" i="6"/>
  <c r="CA42" i="6"/>
  <c r="CB42" i="6" s="1"/>
  <c r="BZ42" i="6"/>
  <c r="CA41" i="6"/>
  <c r="CB41" i="6" s="1"/>
  <c r="BZ41" i="6"/>
  <c r="CA40" i="6"/>
  <c r="CB40" i="6" s="1"/>
  <c r="BZ40" i="6"/>
  <c r="CA39" i="6"/>
  <c r="CB39" i="6" s="1"/>
  <c r="BZ39" i="6"/>
  <c r="CA38" i="6"/>
  <c r="CB38" i="6" s="1"/>
  <c r="BZ38" i="6"/>
  <c r="CA37" i="6"/>
  <c r="CB37" i="6" s="1"/>
  <c r="BZ37" i="6"/>
  <c r="CA36" i="6"/>
  <c r="CB36" i="6" s="1"/>
  <c r="BZ36" i="6"/>
  <c r="CA35" i="6"/>
  <c r="CB35" i="6" s="1"/>
  <c r="BZ35" i="6"/>
  <c r="CB34" i="6"/>
  <c r="CA34" i="6"/>
  <c r="BZ34" i="6"/>
  <c r="CA33" i="6"/>
  <c r="CB33" i="6" s="1"/>
  <c r="BZ33" i="6"/>
  <c r="CA32" i="6"/>
  <c r="CB32" i="6" s="1"/>
  <c r="BZ32" i="6"/>
  <c r="CA31" i="6"/>
  <c r="CB31" i="6" s="1"/>
  <c r="BZ31" i="6"/>
  <c r="BZ30" i="6"/>
  <c r="CA29" i="6"/>
  <c r="CB29" i="6" s="1"/>
  <c r="BZ29" i="6"/>
  <c r="CA28" i="6"/>
  <c r="CB28" i="6" s="1"/>
  <c r="BZ28" i="6"/>
  <c r="CA27" i="6"/>
  <c r="CB27" i="6" s="1"/>
  <c r="BZ27" i="6"/>
  <c r="CB26" i="6"/>
  <c r="CA26" i="6"/>
  <c r="BZ26" i="6"/>
  <c r="CA25" i="6"/>
  <c r="CB25" i="6" s="1"/>
  <c r="BZ25" i="6"/>
  <c r="BZ24" i="6"/>
  <c r="CA23" i="6"/>
  <c r="CB23" i="6" s="1"/>
  <c r="BZ23" i="6"/>
  <c r="CA22" i="6"/>
  <c r="CB22" i="6" s="1"/>
  <c r="BZ22" i="6"/>
  <c r="CA21" i="6"/>
  <c r="CB21" i="6" s="1"/>
  <c r="BZ21" i="6"/>
  <c r="CA20" i="6"/>
  <c r="CB20" i="6" s="1"/>
  <c r="BZ20" i="6"/>
  <c r="CA19" i="6"/>
  <c r="CB19" i="6" s="1"/>
  <c r="BZ19" i="6"/>
  <c r="CA18" i="6"/>
  <c r="CB18" i="6" s="1"/>
  <c r="BZ18" i="6"/>
  <c r="BZ17" i="6"/>
  <c r="BZ16" i="6"/>
  <c r="BZ15" i="6"/>
  <c r="BZ14" i="6"/>
  <c r="BZ13" i="6"/>
  <c r="CA12" i="6"/>
  <c r="CB12" i="6" s="1"/>
  <c r="BZ12" i="6"/>
  <c r="CA11" i="6"/>
  <c r="CB11" i="6" s="1"/>
  <c r="BZ11" i="6"/>
  <c r="CA10" i="6"/>
  <c r="CB10" i="6" s="1"/>
  <c r="BZ10" i="6"/>
  <c r="BZ9" i="6"/>
  <c r="CA8" i="6"/>
  <c r="CB8" i="6" s="1"/>
  <c r="BZ8" i="6"/>
  <c r="BZ7" i="6"/>
  <c r="CA6" i="6"/>
  <c r="CB6" i="6" s="1"/>
  <c r="BZ6" i="6"/>
  <c r="BO376" i="6"/>
  <c r="BP376" i="6" s="1"/>
  <c r="BN376" i="6"/>
  <c r="BO375" i="6"/>
  <c r="BP375" i="6" s="1"/>
  <c r="BN375" i="6"/>
  <c r="BO374" i="6"/>
  <c r="BP374" i="6" s="1"/>
  <c r="BN374" i="6"/>
  <c r="BN373" i="6"/>
  <c r="BO372" i="6"/>
  <c r="BP372" i="6" s="1"/>
  <c r="BN372" i="6"/>
  <c r="BO369" i="6"/>
  <c r="BP369" i="6" s="1"/>
  <c r="BN369" i="6"/>
  <c r="BO366" i="6"/>
  <c r="BP366" i="6" s="1"/>
  <c r="BN366" i="6"/>
  <c r="BO365" i="6"/>
  <c r="BP365" i="6" s="1"/>
  <c r="BN365" i="6"/>
  <c r="BO364" i="6"/>
  <c r="BP364" i="6" s="1"/>
  <c r="BN364" i="6"/>
  <c r="BO363" i="6"/>
  <c r="BP363" i="6" s="1"/>
  <c r="BN363" i="6"/>
  <c r="BO362" i="6"/>
  <c r="BP362" i="6" s="1"/>
  <c r="BN362" i="6"/>
  <c r="BO361" i="6"/>
  <c r="BP361" i="6" s="1"/>
  <c r="BN361" i="6"/>
  <c r="BO357" i="6"/>
  <c r="BP357" i="6" s="1"/>
  <c r="BN357" i="6"/>
  <c r="BO356" i="6"/>
  <c r="BP356" i="6" s="1"/>
  <c r="BN356" i="6"/>
  <c r="BO355" i="6"/>
  <c r="BP355" i="6" s="1"/>
  <c r="BN355" i="6"/>
  <c r="BO350" i="6"/>
  <c r="BP350" i="6" s="1"/>
  <c r="BN350" i="6"/>
  <c r="BN349" i="6"/>
  <c r="BO348" i="6"/>
  <c r="BP348" i="6" s="1"/>
  <c r="BN348" i="6"/>
  <c r="BO347" i="6"/>
  <c r="BP347" i="6" s="1"/>
  <c r="BN347" i="6"/>
  <c r="BO346" i="6"/>
  <c r="BP346" i="6" s="1"/>
  <c r="BN346" i="6"/>
  <c r="BO343" i="6"/>
  <c r="BP343" i="6" s="1"/>
  <c r="BN343" i="6"/>
  <c r="BO341" i="6"/>
  <c r="BP341" i="6" s="1"/>
  <c r="BN341" i="6"/>
  <c r="BO338" i="6"/>
  <c r="BP338" i="6" s="1"/>
  <c r="BN338" i="6"/>
  <c r="BO337" i="6"/>
  <c r="BP337" i="6" s="1"/>
  <c r="BN337" i="6"/>
  <c r="BO335" i="6"/>
  <c r="BP335" i="6" s="1"/>
  <c r="BN335" i="6"/>
  <c r="BO334" i="6"/>
  <c r="BP334" i="6" s="1"/>
  <c r="BN334" i="6"/>
  <c r="BO333" i="6"/>
  <c r="BP333" i="6" s="1"/>
  <c r="BN333" i="6"/>
  <c r="BP332" i="6"/>
  <c r="BO332" i="6"/>
  <c r="BN332" i="6"/>
  <c r="BO331" i="6"/>
  <c r="BP331" i="6" s="1"/>
  <c r="BN331" i="6"/>
  <c r="BO330" i="6"/>
  <c r="BP330" i="6" s="1"/>
  <c r="BN330" i="6"/>
  <c r="BN329" i="6"/>
  <c r="BN328" i="6"/>
  <c r="BN327" i="6"/>
  <c r="BN326" i="6"/>
  <c r="BN325" i="6"/>
  <c r="BN324" i="6"/>
  <c r="BN323" i="6"/>
  <c r="BN322" i="6"/>
  <c r="BN321" i="6"/>
  <c r="BN320" i="6"/>
  <c r="BO319" i="6"/>
  <c r="BP319" i="6" s="1"/>
  <c r="BN319" i="6"/>
  <c r="BN318" i="6"/>
  <c r="BN317" i="6"/>
  <c r="BN316" i="6"/>
  <c r="BO315" i="6"/>
  <c r="BP315" i="6" s="1"/>
  <c r="BN315" i="6"/>
  <c r="BO314" i="6"/>
  <c r="BP314" i="6" s="1"/>
  <c r="BN314" i="6"/>
  <c r="BO313" i="6"/>
  <c r="BP313" i="6" s="1"/>
  <c r="BN313" i="6"/>
  <c r="BO312" i="6"/>
  <c r="BP312" i="6" s="1"/>
  <c r="BN312" i="6"/>
  <c r="BN311" i="6"/>
  <c r="BN310" i="6"/>
  <c r="BN309" i="6"/>
  <c r="BO308" i="6"/>
  <c r="BP308" i="6" s="1"/>
  <c r="BN308" i="6"/>
  <c r="BN307" i="6"/>
  <c r="BO306" i="6"/>
  <c r="BP306" i="6" s="1"/>
  <c r="BN306" i="6"/>
  <c r="BO305" i="6"/>
  <c r="BP305" i="6" s="1"/>
  <c r="BN305" i="6"/>
  <c r="BO304" i="6"/>
  <c r="BP304" i="6" s="1"/>
  <c r="BN304" i="6"/>
  <c r="BO302" i="6"/>
  <c r="BP302" i="6" s="1"/>
  <c r="BN302" i="6"/>
  <c r="BO301" i="6"/>
  <c r="BP301" i="6" s="1"/>
  <c r="BN301" i="6"/>
  <c r="BO299" i="6"/>
  <c r="BP299" i="6" s="1"/>
  <c r="BN299" i="6"/>
  <c r="BO298" i="6"/>
  <c r="BP298" i="6" s="1"/>
  <c r="BN298" i="6"/>
  <c r="BO296" i="6"/>
  <c r="BP296" i="6" s="1"/>
  <c r="BN296" i="6"/>
  <c r="BO294" i="6"/>
  <c r="BP294" i="6" s="1"/>
  <c r="BN294" i="6"/>
  <c r="BO292" i="6"/>
  <c r="BP292" i="6" s="1"/>
  <c r="BN292" i="6"/>
  <c r="BO290" i="6"/>
  <c r="BP290" i="6" s="1"/>
  <c r="BN290" i="6"/>
  <c r="BO289" i="6"/>
  <c r="BP289" i="6" s="1"/>
  <c r="BN289" i="6"/>
  <c r="BO287" i="6"/>
  <c r="BP287" i="6" s="1"/>
  <c r="BN287" i="6"/>
  <c r="BO285" i="6"/>
  <c r="BP285" i="6" s="1"/>
  <c r="BN285" i="6"/>
  <c r="BO279" i="6"/>
  <c r="BP279" i="6" s="1"/>
  <c r="BN279" i="6"/>
  <c r="BO278" i="6"/>
  <c r="BP278" i="6" s="1"/>
  <c r="BN278" i="6"/>
  <c r="BN277" i="6"/>
  <c r="BN276" i="6"/>
  <c r="BN275" i="6"/>
  <c r="BN274" i="6"/>
  <c r="BO273" i="6"/>
  <c r="BP273" i="6" s="1"/>
  <c r="BN273" i="6"/>
  <c r="BO272" i="6"/>
  <c r="BP272" i="6" s="1"/>
  <c r="BN272" i="6"/>
  <c r="BO271" i="6"/>
  <c r="BP271" i="6" s="1"/>
  <c r="BN271" i="6"/>
  <c r="BO270" i="6"/>
  <c r="BP270" i="6" s="1"/>
  <c r="BN270" i="6"/>
  <c r="BO269" i="6"/>
  <c r="BP269" i="6" s="1"/>
  <c r="BN269" i="6"/>
  <c r="BO268" i="6"/>
  <c r="BP268" i="6" s="1"/>
  <c r="BN268" i="6"/>
  <c r="BO267" i="6"/>
  <c r="BP267" i="6" s="1"/>
  <c r="BN267" i="6"/>
  <c r="BO258" i="6"/>
  <c r="BP258" i="6" s="1"/>
  <c r="BN258" i="6"/>
  <c r="BO257" i="6"/>
  <c r="BP257" i="6" s="1"/>
  <c r="BN257" i="6"/>
  <c r="BO256" i="6"/>
  <c r="BP256" i="6" s="1"/>
  <c r="BN256" i="6"/>
  <c r="BN243" i="6"/>
  <c r="BN242" i="6"/>
  <c r="BO241" i="6"/>
  <c r="BP241" i="6" s="1"/>
  <c r="BN241" i="6"/>
  <c r="BO239" i="6"/>
  <c r="BP239" i="6" s="1"/>
  <c r="BN239" i="6"/>
  <c r="BO238" i="6"/>
  <c r="BP238" i="6" s="1"/>
  <c r="BN238" i="6"/>
  <c r="BO237" i="6"/>
  <c r="BP237" i="6" s="1"/>
  <c r="BN237" i="6"/>
  <c r="BO236" i="6"/>
  <c r="BP236" i="6" s="1"/>
  <c r="BN236" i="6"/>
  <c r="BO235" i="6"/>
  <c r="BP235" i="6" s="1"/>
  <c r="BN235" i="6"/>
  <c r="BN233" i="6"/>
  <c r="BO231" i="6"/>
  <c r="BP231" i="6" s="1"/>
  <c r="BN231" i="6"/>
  <c r="BO230" i="6"/>
  <c r="BP230" i="6" s="1"/>
  <c r="BN230" i="6"/>
  <c r="BO225" i="6"/>
  <c r="BP225" i="6" s="1"/>
  <c r="BN225" i="6"/>
  <c r="BO224" i="6"/>
  <c r="BP224" i="6" s="1"/>
  <c r="BN224" i="6"/>
  <c r="BO223" i="6"/>
  <c r="BP223" i="6" s="1"/>
  <c r="BN223" i="6"/>
  <c r="BO222" i="6"/>
  <c r="BP222" i="6" s="1"/>
  <c r="BN222" i="6"/>
  <c r="BO221" i="6"/>
  <c r="BP221" i="6" s="1"/>
  <c r="BN221" i="6"/>
  <c r="BO220" i="6"/>
  <c r="BP220" i="6" s="1"/>
  <c r="BN220" i="6"/>
  <c r="BO219" i="6"/>
  <c r="BP219" i="6" s="1"/>
  <c r="BN219" i="6"/>
  <c r="BO218" i="6"/>
  <c r="BP218" i="6" s="1"/>
  <c r="BN218" i="6"/>
  <c r="BO217" i="6"/>
  <c r="BP217" i="6" s="1"/>
  <c r="BN217" i="6"/>
  <c r="BO216" i="6"/>
  <c r="BP216" i="6" s="1"/>
  <c r="BN216" i="6"/>
  <c r="BO215" i="6"/>
  <c r="BP215" i="6" s="1"/>
  <c r="BN215" i="6"/>
  <c r="BO212" i="6"/>
  <c r="BP212" i="6" s="1"/>
  <c r="BN212" i="6"/>
  <c r="BO211" i="6"/>
  <c r="BP211" i="6" s="1"/>
  <c r="BN211" i="6"/>
  <c r="BO210" i="6"/>
  <c r="BP210" i="6" s="1"/>
  <c r="BN210" i="6"/>
  <c r="BO209" i="6"/>
  <c r="BP209" i="6" s="1"/>
  <c r="BN209" i="6"/>
  <c r="BO208" i="6"/>
  <c r="BP208" i="6" s="1"/>
  <c r="BN208" i="6"/>
  <c r="BO207" i="6"/>
  <c r="BP207" i="6" s="1"/>
  <c r="BN207" i="6"/>
  <c r="BO206" i="6"/>
  <c r="BP206" i="6" s="1"/>
  <c r="BN206" i="6"/>
  <c r="BO205" i="6"/>
  <c r="BP205" i="6" s="1"/>
  <c r="BN205" i="6"/>
  <c r="BO199" i="6"/>
  <c r="BP199" i="6" s="1"/>
  <c r="BN199" i="6"/>
  <c r="BO190" i="6"/>
  <c r="BP190" i="6" s="1"/>
  <c r="BN190" i="6"/>
  <c r="BO188" i="6"/>
  <c r="BP188" i="6" s="1"/>
  <c r="BN188" i="6"/>
  <c r="BO186" i="6"/>
  <c r="BP186" i="6" s="1"/>
  <c r="BN186" i="6"/>
  <c r="BO184" i="6"/>
  <c r="BP184" i="6" s="1"/>
  <c r="BN184" i="6"/>
  <c r="BO179" i="6"/>
  <c r="BP179" i="6" s="1"/>
  <c r="BN179" i="6"/>
  <c r="BO175" i="6"/>
  <c r="BP175" i="6" s="1"/>
  <c r="BN175" i="6"/>
  <c r="BO163" i="6"/>
  <c r="BP163" i="6" s="1"/>
  <c r="BN163" i="6"/>
  <c r="BO162" i="6"/>
  <c r="BP162" i="6" s="1"/>
  <c r="BN162" i="6"/>
  <c r="BO161" i="6"/>
  <c r="BP161" i="6" s="1"/>
  <c r="BN161" i="6"/>
  <c r="BO160" i="6"/>
  <c r="BP160" i="6" s="1"/>
  <c r="BN160" i="6"/>
  <c r="BO159" i="6"/>
  <c r="BP159" i="6" s="1"/>
  <c r="BN159" i="6"/>
  <c r="BO158" i="6"/>
  <c r="BP158" i="6" s="1"/>
  <c r="BN158" i="6"/>
  <c r="BO157" i="6"/>
  <c r="BP157" i="6" s="1"/>
  <c r="BN157" i="6"/>
  <c r="BO156" i="6"/>
  <c r="BP156" i="6" s="1"/>
  <c r="BN156" i="6"/>
  <c r="BO155" i="6"/>
  <c r="BP155" i="6" s="1"/>
  <c r="BN155" i="6"/>
  <c r="BO154" i="6"/>
  <c r="BP154" i="6" s="1"/>
  <c r="BN154" i="6"/>
  <c r="BO153" i="6"/>
  <c r="BP153" i="6" s="1"/>
  <c r="BN153" i="6"/>
  <c r="BO152" i="6"/>
  <c r="BP152" i="6" s="1"/>
  <c r="BN152" i="6"/>
  <c r="BO151" i="6"/>
  <c r="BP151" i="6" s="1"/>
  <c r="BN151" i="6"/>
  <c r="BO150" i="6"/>
  <c r="BP150" i="6" s="1"/>
  <c r="BN150" i="6"/>
  <c r="BO149" i="6"/>
  <c r="BP149" i="6" s="1"/>
  <c r="BN149" i="6"/>
  <c r="BO148" i="6"/>
  <c r="BP148" i="6" s="1"/>
  <c r="BN148" i="6"/>
  <c r="BO147" i="6"/>
  <c r="BP147" i="6" s="1"/>
  <c r="BN147" i="6"/>
  <c r="BO146" i="6"/>
  <c r="BP146" i="6" s="1"/>
  <c r="BN146" i="6"/>
  <c r="BO145" i="6"/>
  <c r="BP145" i="6" s="1"/>
  <c r="BN145" i="6"/>
  <c r="BO144" i="6"/>
  <c r="BP144" i="6" s="1"/>
  <c r="BN144" i="6"/>
  <c r="BO143" i="6"/>
  <c r="BP143" i="6" s="1"/>
  <c r="BN143" i="6"/>
  <c r="BO142" i="6"/>
  <c r="BP142" i="6" s="1"/>
  <c r="BN142" i="6"/>
  <c r="BO141" i="6"/>
  <c r="BP141" i="6" s="1"/>
  <c r="BN141" i="6"/>
  <c r="BO140" i="6"/>
  <c r="BP140" i="6" s="1"/>
  <c r="BN140" i="6"/>
  <c r="BP139" i="6"/>
  <c r="BO139" i="6"/>
  <c r="BN139" i="6"/>
  <c r="BO138" i="6"/>
  <c r="BP138" i="6" s="1"/>
  <c r="BN138" i="6"/>
  <c r="BO137" i="6"/>
  <c r="BP137" i="6" s="1"/>
  <c r="BN137" i="6"/>
  <c r="BO131" i="6"/>
  <c r="BP131" i="6" s="1"/>
  <c r="BN131" i="6"/>
  <c r="BO130" i="6"/>
  <c r="BP130" i="6" s="1"/>
  <c r="BN130" i="6"/>
  <c r="BN129" i="6"/>
  <c r="BO128" i="6"/>
  <c r="BP128" i="6" s="1"/>
  <c r="BN128" i="6"/>
  <c r="BO126" i="6"/>
  <c r="BP126" i="6" s="1"/>
  <c r="BN126" i="6"/>
  <c r="BN125" i="6"/>
  <c r="BN124" i="6"/>
  <c r="BN123" i="6"/>
  <c r="BN122" i="6"/>
  <c r="BN121" i="6"/>
  <c r="BN109" i="6"/>
  <c r="BN108" i="6"/>
  <c r="BO106" i="6"/>
  <c r="BP106" i="6" s="1"/>
  <c r="BN106" i="6"/>
  <c r="BO105" i="6"/>
  <c r="BP105" i="6" s="1"/>
  <c r="BN105" i="6"/>
  <c r="BO104" i="6"/>
  <c r="BP104" i="6" s="1"/>
  <c r="BN104" i="6"/>
  <c r="BO103" i="6"/>
  <c r="BP103" i="6" s="1"/>
  <c r="BN103" i="6"/>
  <c r="BO102" i="6"/>
  <c r="BP102" i="6" s="1"/>
  <c r="BN102" i="6"/>
  <c r="BO101" i="6"/>
  <c r="BP101" i="6" s="1"/>
  <c r="BN101" i="6"/>
  <c r="BO100" i="6"/>
  <c r="BP100" i="6" s="1"/>
  <c r="BN100" i="6"/>
  <c r="BO99" i="6"/>
  <c r="BP99" i="6" s="1"/>
  <c r="BN99" i="6"/>
  <c r="BO98" i="6"/>
  <c r="BP98" i="6" s="1"/>
  <c r="BN98" i="6"/>
  <c r="BO97" i="6"/>
  <c r="BP97" i="6" s="1"/>
  <c r="BN97" i="6"/>
  <c r="BO96" i="6"/>
  <c r="BP96" i="6" s="1"/>
  <c r="BN96" i="6"/>
  <c r="BO95" i="6"/>
  <c r="BP95" i="6" s="1"/>
  <c r="BN95" i="6"/>
  <c r="BN94" i="6"/>
  <c r="BN93" i="6"/>
  <c r="BO92" i="6"/>
  <c r="BP92" i="6" s="1"/>
  <c r="BN92" i="6"/>
  <c r="BO91" i="6"/>
  <c r="BP91" i="6" s="1"/>
  <c r="BN91" i="6"/>
  <c r="BO90" i="6"/>
  <c r="BP90" i="6" s="1"/>
  <c r="BN90" i="6"/>
  <c r="BO89" i="6"/>
  <c r="BP89" i="6" s="1"/>
  <c r="BN89" i="6"/>
  <c r="BO88" i="6"/>
  <c r="BP88" i="6" s="1"/>
  <c r="BN88" i="6"/>
  <c r="BO87" i="6"/>
  <c r="BP87" i="6" s="1"/>
  <c r="BN87" i="6"/>
  <c r="BO86" i="6"/>
  <c r="BP86" i="6" s="1"/>
  <c r="BN86" i="6"/>
  <c r="BO85" i="6"/>
  <c r="BP85" i="6" s="1"/>
  <c r="BN85" i="6"/>
  <c r="BO84" i="6"/>
  <c r="BP84" i="6" s="1"/>
  <c r="BN84" i="6"/>
  <c r="BO83" i="6"/>
  <c r="BP83" i="6" s="1"/>
  <c r="BN83" i="6"/>
  <c r="BO82" i="6"/>
  <c r="BP82" i="6" s="1"/>
  <c r="BN82" i="6"/>
  <c r="BO81" i="6"/>
  <c r="BP81" i="6" s="1"/>
  <c r="BN81" i="6"/>
  <c r="BO80" i="6"/>
  <c r="BP80" i="6" s="1"/>
  <c r="BN80" i="6"/>
  <c r="BO79" i="6"/>
  <c r="BP79" i="6" s="1"/>
  <c r="BN79" i="6"/>
  <c r="BO78" i="6"/>
  <c r="BP78" i="6" s="1"/>
  <c r="BN78" i="6"/>
  <c r="BO77" i="6"/>
  <c r="BP77" i="6" s="1"/>
  <c r="BN77" i="6"/>
  <c r="BO76" i="6"/>
  <c r="BP76" i="6" s="1"/>
  <c r="BN76" i="6"/>
  <c r="BO75" i="6"/>
  <c r="BP75" i="6" s="1"/>
  <c r="BN75" i="6"/>
  <c r="BO74" i="6"/>
  <c r="BP74" i="6" s="1"/>
  <c r="BN74" i="6"/>
  <c r="BO73" i="6"/>
  <c r="BP73" i="6" s="1"/>
  <c r="BN73" i="6"/>
  <c r="BO72" i="6"/>
  <c r="BP72" i="6" s="1"/>
  <c r="BN72" i="6"/>
  <c r="BO71" i="6"/>
  <c r="BP71" i="6" s="1"/>
  <c r="BN71" i="6"/>
  <c r="BO70" i="6"/>
  <c r="BP70" i="6" s="1"/>
  <c r="BN70" i="6"/>
  <c r="BO69" i="6"/>
  <c r="BP69" i="6" s="1"/>
  <c r="BN69" i="6"/>
  <c r="BO68" i="6"/>
  <c r="BP68" i="6" s="1"/>
  <c r="BN68" i="6"/>
  <c r="BO67" i="6"/>
  <c r="BP67" i="6" s="1"/>
  <c r="BN67" i="6"/>
  <c r="BO66" i="6"/>
  <c r="BP66" i="6" s="1"/>
  <c r="BN66" i="6"/>
  <c r="BO65" i="6"/>
  <c r="BP65" i="6" s="1"/>
  <c r="BN65" i="6"/>
  <c r="BO64" i="6"/>
  <c r="BP64" i="6" s="1"/>
  <c r="BN64" i="6"/>
  <c r="BO63" i="6"/>
  <c r="BP63" i="6" s="1"/>
  <c r="BN63" i="6"/>
  <c r="BO62" i="6"/>
  <c r="BP62" i="6" s="1"/>
  <c r="BN62" i="6"/>
  <c r="BO61" i="6"/>
  <c r="BP61" i="6" s="1"/>
  <c r="BN61" i="6"/>
  <c r="BN60" i="6"/>
  <c r="BN59" i="6"/>
  <c r="BO58" i="6"/>
  <c r="BP58" i="6" s="1"/>
  <c r="BN58" i="6"/>
  <c r="BO57" i="6"/>
  <c r="BP57" i="6" s="1"/>
  <c r="BN57" i="6"/>
  <c r="BO56" i="6"/>
  <c r="BP56" i="6" s="1"/>
  <c r="BN56" i="6"/>
  <c r="BO55" i="6"/>
  <c r="BP55" i="6" s="1"/>
  <c r="BN55" i="6"/>
  <c r="BN54" i="6"/>
  <c r="BN53" i="6"/>
  <c r="BO52" i="6"/>
  <c r="BP52" i="6" s="1"/>
  <c r="BN52" i="6"/>
  <c r="BO51" i="6"/>
  <c r="BP51" i="6" s="1"/>
  <c r="BN51" i="6"/>
  <c r="BN50" i="6"/>
  <c r="BN49" i="6"/>
  <c r="BO48" i="6"/>
  <c r="BP48" i="6" s="1"/>
  <c r="BN48" i="6"/>
  <c r="BO47" i="6"/>
  <c r="BP47" i="6" s="1"/>
  <c r="BN47" i="6"/>
  <c r="BO46" i="6"/>
  <c r="BP46" i="6" s="1"/>
  <c r="BN46" i="6"/>
  <c r="BO45" i="6"/>
  <c r="BP45" i="6" s="1"/>
  <c r="BN45" i="6"/>
  <c r="BN44" i="6"/>
  <c r="BN43" i="6"/>
  <c r="BO42" i="6"/>
  <c r="BP42" i="6" s="1"/>
  <c r="BN42" i="6"/>
  <c r="BO41" i="6"/>
  <c r="BP41" i="6" s="1"/>
  <c r="BN41" i="6"/>
  <c r="BO40" i="6"/>
  <c r="BP40" i="6" s="1"/>
  <c r="BN40" i="6"/>
  <c r="BO39" i="6"/>
  <c r="BP39" i="6" s="1"/>
  <c r="BN39" i="6"/>
  <c r="BO38" i="6"/>
  <c r="BP38" i="6" s="1"/>
  <c r="BN38" i="6"/>
  <c r="BO37" i="6"/>
  <c r="BP37" i="6" s="1"/>
  <c r="BN37" i="6"/>
  <c r="BO36" i="6"/>
  <c r="BP36" i="6" s="1"/>
  <c r="BN36" i="6"/>
  <c r="BO35" i="6"/>
  <c r="BP35" i="6" s="1"/>
  <c r="BN35" i="6"/>
  <c r="BO34" i="6"/>
  <c r="BP34" i="6" s="1"/>
  <c r="BN34" i="6"/>
  <c r="BO33" i="6"/>
  <c r="BP33" i="6" s="1"/>
  <c r="BN33" i="6"/>
  <c r="BO32" i="6"/>
  <c r="BP32" i="6" s="1"/>
  <c r="BN32" i="6"/>
  <c r="BO31" i="6"/>
  <c r="BP31" i="6" s="1"/>
  <c r="BN31" i="6"/>
  <c r="BN30" i="6"/>
  <c r="BO29" i="6"/>
  <c r="BP29" i="6" s="1"/>
  <c r="BN29" i="6"/>
  <c r="BO28" i="6"/>
  <c r="BP28" i="6" s="1"/>
  <c r="BN28" i="6"/>
  <c r="BO27" i="6"/>
  <c r="BP27" i="6" s="1"/>
  <c r="BN27" i="6"/>
  <c r="BO26" i="6"/>
  <c r="BP26" i="6" s="1"/>
  <c r="BN26" i="6"/>
  <c r="BO25" i="6"/>
  <c r="BP25" i="6" s="1"/>
  <c r="BN25" i="6"/>
  <c r="BN24" i="6"/>
  <c r="BO23" i="6"/>
  <c r="BP23" i="6" s="1"/>
  <c r="BN23" i="6"/>
  <c r="BO22" i="6"/>
  <c r="BP22" i="6" s="1"/>
  <c r="BN22" i="6"/>
  <c r="BP21" i="6"/>
  <c r="BO21" i="6"/>
  <c r="BN21" i="6"/>
  <c r="BO20" i="6"/>
  <c r="BP20" i="6" s="1"/>
  <c r="BN20" i="6"/>
  <c r="BO19" i="6"/>
  <c r="BP19" i="6" s="1"/>
  <c r="BN19" i="6"/>
  <c r="BO18" i="6"/>
  <c r="BP18" i="6" s="1"/>
  <c r="BN18" i="6"/>
  <c r="BN17" i="6"/>
  <c r="BN16" i="6"/>
  <c r="BN15" i="6"/>
  <c r="BN14" i="6"/>
  <c r="BN13" i="6"/>
  <c r="BO12" i="6"/>
  <c r="BP12" i="6" s="1"/>
  <c r="BN12" i="6"/>
  <c r="BO11" i="6"/>
  <c r="BP11" i="6" s="1"/>
  <c r="BN11" i="6"/>
  <c r="BO10" i="6"/>
  <c r="BP10" i="6" s="1"/>
  <c r="BN10" i="6"/>
  <c r="BN9" i="6"/>
  <c r="BO8" i="6"/>
  <c r="BP8" i="6" s="1"/>
  <c r="BN8" i="6"/>
  <c r="BN7" i="6"/>
  <c r="BO6" i="6"/>
  <c r="BP6" i="6" s="1"/>
  <c r="BN6" i="6"/>
  <c r="BC376" i="6"/>
  <c r="BD376" i="6" s="1"/>
  <c r="BB376" i="6"/>
  <c r="BC375" i="6"/>
  <c r="BD375" i="6" s="1"/>
  <c r="BB375" i="6"/>
  <c r="BC374" i="6"/>
  <c r="BD374" i="6" s="1"/>
  <c r="BB374" i="6"/>
  <c r="BB373" i="6"/>
  <c r="BC372" i="6"/>
  <c r="BD372" i="6" s="1"/>
  <c r="BB372" i="6"/>
  <c r="BC369" i="6"/>
  <c r="BD369" i="6" s="1"/>
  <c r="BB369" i="6"/>
  <c r="BC366" i="6"/>
  <c r="BD366" i="6" s="1"/>
  <c r="BB366" i="6"/>
  <c r="BC365" i="6"/>
  <c r="BD365" i="6" s="1"/>
  <c r="BB365" i="6"/>
  <c r="BC364" i="6"/>
  <c r="BD364" i="6" s="1"/>
  <c r="BB364" i="6"/>
  <c r="BC363" i="6"/>
  <c r="BD363" i="6" s="1"/>
  <c r="BB363" i="6"/>
  <c r="BC362" i="6"/>
  <c r="BD362" i="6" s="1"/>
  <c r="BB362" i="6"/>
  <c r="BC361" i="6"/>
  <c r="BD361" i="6" s="1"/>
  <c r="BB361" i="6"/>
  <c r="BC357" i="6"/>
  <c r="BD357" i="6" s="1"/>
  <c r="BB357" i="6"/>
  <c r="BC356" i="6"/>
  <c r="BD356" i="6" s="1"/>
  <c r="BB356" i="6"/>
  <c r="BC355" i="6"/>
  <c r="BD355" i="6" s="1"/>
  <c r="BB355" i="6"/>
  <c r="BB351" i="6"/>
  <c r="BC350" i="6"/>
  <c r="BD350" i="6" s="1"/>
  <c r="BB350" i="6"/>
  <c r="BB349" i="6"/>
  <c r="BC348" i="6"/>
  <c r="BD348" i="6" s="1"/>
  <c r="BB348" i="6"/>
  <c r="BC347" i="6"/>
  <c r="BD347" i="6" s="1"/>
  <c r="BB347" i="6"/>
  <c r="BC346" i="6"/>
  <c r="BD346" i="6" s="1"/>
  <c r="BB346" i="6"/>
  <c r="BC343" i="6"/>
  <c r="BD343" i="6" s="1"/>
  <c r="BB343" i="6"/>
  <c r="BC341" i="6"/>
  <c r="BD341" i="6" s="1"/>
  <c r="BB341" i="6"/>
  <c r="BC338" i="6"/>
  <c r="BD338" i="6" s="1"/>
  <c r="BB338" i="6"/>
  <c r="BC337" i="6"/>
  <c r="BD337" i="6" s="1"/>
  <c r="BB337" i="6"/>
  <c r="BC335" i="6"/>
  <c r="BD335" i="6" s="1"/>
  <c r="BB335" i="6"/>
  <c r="BC334" i="6"/>
  <c r="BD334" i="6" s="1"/>
  <c r="BB334" i="6"/>
  <c r="BC333" i="6"/>
  <c r="BD333" i="6" s="1"/>
  <c r="BB333" i="6"/>
  <c r="BC332" i="6"/>
  <c r="BD332" i="6" s="1"/>
  <c r="BB332" i="6"/>
  <c r="BC331" i="6"/>
  <c r="BD331" i="6" s="1"/>
  <c r="BB331" i="6"/>
  <c r="BC330" i="6"/>
  <c r="BD330" i="6" s="1"/>
  <c r="BB330" i="6"/>
  <c r="BB329" i="6"/>
  <c r="BB328" i="6"/>
  <c r="BB327" i="6"/>
  <c r="BB326" i="6"/>
  <c r="BB325" i="6"/>
  <c r="BB324" i="6"/>
  <c r="BB323" i="6"/>
  <c r="BB322" i="6"/>
  <c r="BB321" i="6"/>
  <c r="BB320" i="6"/>
  <c r="BC319" i="6"/>
  <c r="BD319" i="6" s="1"/>
  <c r="BB319" i="6"/>
  <c r="BB318" i="6"/>
  <c r="BB317" i="6"/>
  <c r="BB316" i="6"/>
  <c r="BC315" i="6"/>
  <c r="BD315" i="6" s="1"/>
  <c r="BB315" i="6"/>
  <c r="BC314" i="6"/>
  <c r="BD314" i="6" s="1"/>
  <c r="BB314" i="6"/>
  <c r="BC313" i="6"/>
  <c r="BD313" i="6" s="1"/>
  <c r="BB313" i="6"/>
  <c r="BC312" i="6"/>
  <c r="BD312" i="6" s="1"/>
  <c r="BB312" i="6"/>
  <c r="BB311" i="6"/>
  <c r="BB310" i="6"/>
  <c r="BB309" i="6"/>
  <c r="BD308" i="6"/>
  <c r="BC308" i="6"/>
  <c r="BB308" i="6"/>
  <c r="BB307" i="6"/>
  <c r="BC306" i="6"/>
  <c r="BD306" i="6" s="1"/>
  <c r="BB306" i="6"/>
  <c r="BC305" i="6"/>
  <c r="BD305" i="6" s="1"/>
  <c r="BB305" i="6"/>
  <c r="BC304" i="6"/>
  <c r="BD304" i="6" s="1"/>
  <c r="BB304" i="6"/>
  <c r="BC302" i="6"/>
  <c r="BD302" i="6" s="1"/>
  <c r="BB302" i="6"/>
  <c r="BC301" i="6"/>
  <c r="BD301" i="6" s="1"/>
  <c r="BB301" i="6"/>
  <c r="BC299" i="6"/>
  <c r="BD299" i="6" s="1"/>
  <c r="BB299" i="6"/>
  <c r="BC298" i="6"/>
  <c r="BD298" i="6" s="1"/>
  <c r="BB298" i="6"/>
  <c r="BC296" i="6"/>
  <c r="BD296" i="6" s="1"/>
  <c r="BB296" i="6"/>
  <c r="BC294" i="6"/>
  <c r="BD294" i="6" s="1"/>
  <c r="BB294" i="6"/>
  <c r="BC292" i="6"/>
  <c r="BD292" i="6" s="1"/>
  <c r="BB292" i="6"/>
  <c r="BC290" i="6"/>
  <c r="BD290" i="6" s="1"/>
  <c r="BB290" i="6"/>
  <c r="BC289" i="6"/>
  <c r="BD289" i="6" s="1"/>
  <c r="BB289" i="6"/>
  <c r="BC287" i="6"/>
  <c r="BD287" i="6" s="1"/>
  <c r="BB287" i="6"/>
  <c r="BC285" i="6"/>
  <c r="BD285" i="6" s="1"/>
  <c r="BB285" i="6"/>
  <c r="BC279" i="6"/>
  <c r="BD279" i="6" s="1"/>
  <c r="BB279" i="6"/>
  <c r="BC278" i="6"/>
  <c r="BD278" i="6" s="1"/>
  <c r="BB278" i="6"/>
  <c r="BB277" i="6"/>
  <c r="BB276" i="6"/>
  <c r="BB275" i="6"/>
  <c r="BB274" i="6"/>
  <c r="BC273" i="6"/>
  <c r="BD273" i="6" s="1"/>
  <c r="BB273" i="6"/>
  <c r="BC272" i="6"/>
  <c r="BD272" i="6" s="1"/>
  <c r="BB272" i="6"/>
  <c r="BC271" i="6"/>
  <c r="BD271" i="6" s="1"/>
  <c r="BB271" i="6"/>
  <c r="BC270" i="6"/>
  <c r="BD270" i="6" s="1"/>
  <c r="BB270" i="6"/>
  <c r="BC269" i="6"/>
  <c r="BD269" i="6" s="1"/>
  <c r="BB269" i="6"/>
  <c r="BC268" i="6"/>
  <c r="BD268" i="6" s="1"/>
  <c r="BB268" i="6"/>
  <c r="BC267" i="6"/>
  <c r="BD267" i="6" s="1"/>
  <c r="BB267" i="6"/>
  <c r="BC258" i="6"/>
  <c r="BD258" i="6" s="1"/>
  <c r="BB258" i="6"/>
  <c r="BC257" i="6"/>
  <c r="BD257" i="6" s="1"/>
  <c r="BB257" i="6"/>
  <c r="BC256" i="6"/>
  <c r="BD256" i="6" s="1"/>
  <c r="BB256" i="6"/>
  <c r="BB243" i="6"/>
  <c r="BB242" i="6"/>
  <c r="BC241" i="6"/>
  <c r="BD241" i="6" s="1"/>
  <c r="BB241" i="6"/>
  <c r="BC239" i="6"/>
  <c r="BD239" i="6" s="1"/>
  <c r="BB239" i="6"/>
  <c r="BC238" i="6"/>
  <c r="BD238" i="6" s="1"/>
  <c r="BB238" i="6"/>
  <c r="BC237" i="6"/>
  <c r="BD237" i="6" s="1"/>
  <c r="BB237" i="6"/>
  <c r="BC236" i="6"/>
  <c r="BD236" i="6" s="1"/>
  <c r="BB236" i="6"/>
  <c r="BC235" i="6"/>
  <c r="BD235" i="6" s="1"/>
  <c r="BB235" i="6"/>
  <c r="BB233" i="6"/>
  <c r="BC231" i="6"/>
  <c r="BD231" i="6" s="1"/>
  <c r="BB231" i="6"/>
  <c r="BC230" i="6"/>
  <c r="BD230" i="6" s="1"/>
  <c r="BB230" i="6"/>
  <c r="BC225" i="6"/>
  <c r="BD225" i="6" s="1"/>
  <c r="BB225" i="6"/>
  <c r="BC224" i="6"/>
  <c r="BD224" i="6" s="1"/>
  <c r="BB224" i="6"/>
  <c r="BC223" i="6"/>
  <c r="BD223" i="6" s="1"/>
  <c r="BB223" i="6"/>
  <c r="BC222" i="6"/>
  <c r="BD222" i="6" s="1"/>
  <c r="BB222" i="6"/>
  <c r="BC221" i="6"/>
  <c r="BD221" i="6" s="1"/>
  <c r="BB221" i="6"/>
  <c r="BC220" i="6"/>
  <c r="BD220" i="6" s="1"/>
  <c r="BB220" i="6"/>
  <c r="BC219" i="6"/>
  <c r="BD219" i="6" s="1"/>
  <c r="BB219" i="6"/>
  <c r="BC218" i="6"/>
  <c r="BD218" i="6" s="1"/>
  <c r="BB218" i="6"/>
  <c r="BC217" i="6"/>
  <c r="BD217" i="6" s="1"/>
  <c r="BB217" i="6"/>
  <c r="BC216" i="6"/>
  <c r="BD216" i="6" s="1"/>
  <c r="BB216" i="6"/>
  <c r="BC215" i="6"/>
  <c r="BD215" i="6" s="1"/>
  <c r="BB215" i="6"/>
  <c r="BC212" i="6"/>
  <c r="BD212" i="6" s="1"/>
  <c r="BB212" i="6"/>
  <c r="BC211" i="6"/>
  <c r="BD211" i="6" s="1"/>
  <c r="BB211" i="6"/>
  <c r="BC210" i="6"/>
  <c r="BD210" i="6" s="1"/>
  <c r="BB210" i="6"/>
  <c r="BC209" i="6"/>
  <c r="BD209" i="6" s="1"/>
  <c r="BB209" i="6"/>
  <c r="BC208" i="6"/>
  <c r="BD208" i="6" s="1"/>
  <c r="BB208" i="6"/>
  <c r="BC207" i="6"/>
  <c r="BD207" i="6" s="1"/>
  <c r="BB207" i="6"/>
  <c r="BC206" i="6"/>
  <c r="BD206" i="6" s="1"/>
  <c r="BB206" i="6"/>
  <c r="BC205" i="6"/>
  <c r="BD205" i="6" s="1"/>
  <c r="BB205" i="6"/>
  <c r="BB204" i="6"/>
  <c r="BB203" i="6"/>
  <c r="BB200" i="6"/>
  <c r="BC199" i="6"/>
  <c r="BD199" i="6" s="1"/>
  <c r="BB199" i="6"/>
  <c r="BC190" i="6"/>
  <c r="BD190" i="6" s="1"/>
  <c r="BB190" i="6"/>
  <c r="BB189" i="6"/>
  <c r="BC188" i="6"/>
  <c r="BD188" i="6" s="1"/>
  <c r="BB188" i="6"/>
  <c r="BB187" i="6"/>
  <c r="BC186" i="6"/>
  <c r="BD186" i="6" s="1"/>
  <c r="BB186" i="6"/>
  <c r="BB185" i="6"/>
  <c r="BC184" i="6"/>
  <c r="BD184" i="6" s="1"/>
  <c r="BB184" i="6"/>
  <c r="BB183" i="6"/>
  <c r="BB182" i="6"/>
  <c r="BB181" i="6"/>
  <c r="BB180" i="6"/>
  <c r="BC179" i="6"/>
  <c r="BD179" i="6" s="1"/>
  <c r="BB179" i="6"/>
  <c r="BB178" i="6"/>
  <c r="BB177" i="6"/>
  <c r="BB176" i="6"/>
  <c r="BC175" i="6"/>
  <c r="BD175" i="6" s="1"/>
  <c r="BB175" i="6"/>
  <c r="BB174" i="6"/>
  <c r="BB173" i="6"/>
  <c r="BB172" i="6"/>
  <c r="BC163" i="6"/>
  <c r="BD163" i="6" s="1"/>
  <c r="BB163" i="6"/>
  <c r="BC162" i="6"/>
  <c r="BD162" i="6" s="1"/>
  <c r="BB162" i="6"/>
  <c r="BC161" i="6"/>
  <c r="BD161" i="6" s="1"/>
  <c r="BB161" i="6"/>
  <c r="BC160" i="6"/>
  <c r="BD160" i="6" s="1"/>
  <c r="BB160" i="6"/>
  <c r="BC159" i="6"/>
  <c r="BD159" i="6" s="1"/>
  <c r="BB159" i="6"/>
  <c r="BC158" i="6"/>
  <c r="BD158" i="6" s="1"/>
  <c r="BB158" i="6"/>
  <c r="BC157" i="6"/>
  <c r="BD157" i="6" s="1"/>
  <c r="BB157" i="6"/>
  <c r="BC156" i="6"/>
  <c r="BD156" i="6" s="1"/>
  <c r="BB156" i="6"/>
  <c r="BC155" i="6"/>
  <c r="BD155" i="6" s="1"/>
  <c r="BB155" i="6"/>
  <c r="BC154" i="6"/>
  <c r="BD154" i="6" s="1"/>
  <c r="BB154" i="6"/>
  <c r="BC153" i="6"/>
  <c r="BD153" i="6" s="1"/>
  <c r="BB153" i="6"/>
  <c r="BC152" i="6"/>
  <c r="BD152" i="6" s="1"/>
  <c r="BB152" i="6"/>
  <c r="BC151" i="6"/>
  <c r="BD151" i="6" s="1"/>
  <c r="BB151" i="6"/>
  <c r="BC150" i="6"/>
  <c r="BD150" i="6" s="1"/>
  <c r="BB150" i="6"/>
  <c r="BC149" i="6"/>
  <c r="BD149" i="6" s="1"/>
  <c r="BB149" i="6"/>
  <c r="BC148" i="6"/>
  <c r="BD148" i="6" s="1"/>
  <c r="BB148" i="6"/>
  <c r="BC147" i="6"/>
  <c r="BD147" i="6" s="1"/>
  <c r="BB147" i="6"/>
  <c r="BC146" i="6"/>
  <c r="BD146" i="6" s="1"/>
  <c r="BB146" i="6"/>
  <c r="BC145" i="6"/>
  <c r="BD145" i="6" s="1"/>
  <c r="BB145" i="6"/>
  <c r="BC144" i="6"/>
  <c r="BD144" i="6" s="1"/>
  <c r="BB144" i="6"/>
  <c r="BC143" i="6"/>
  <c r="BD143" i="6" s="1"/>
  <c r="BB143" i="6"/>
  <c r="BC142" i="6"/>
  <c r="BD142" i="6" s="1"/>
  <c r="BB142" i="6"/>
  <c r="BC141" i="6"/>
  <c r="BD141" i="6" s="1"/>
  <c r="BB141" i="6"/>
  <c r="BC140" i="6"/>
  <c r="BD140" i="6" s="1"/>
  <c r="BB140" i="6"/>
  <c r="BC139" i="6"/>
  <c r="BD139" i="6" s="1"/>
  <c r="BB139" i="6"/>
  <c r="BC138" i="6"/>
  <c r="BD138" i="6" s="1"/>
  <c r="BB138" i="6"/>
  <c r="BC137" i="6"/>
  <c r="BD137" i="6" s="1"/>
  <c r="BB137" i="6"/>
  <c r="BC131" i="6"/>
  <c r="BD131" i="6" s="1"/>
  <c r="BB131" i="6"/>
  <c r="BC130" i="6"/>
  <c r="BD130" i="6" s="1"/>
  <c r="BB130" i="6"/>
  <c r="BB129" i="6"/>
  <c r="BC128" i="6"/>
  <c r="BD128" i="6" s="1"/>
  <c r="BB128" i="6"/>
  <c r="BC126" i="6"/>
  <c r="BD126" i="6" s="1"/>
  <c r="BB126" i="6"/>
  <c r="BB125" i="6"/>
  <c r="BB124" i="6"/>
  <c r="BB123" i="6"/>
  <c r="BB122" i="6"/>
  <c r="BB121" i="6"/>
  <c r="BB109" i="6"/>
  <c r="BB108" i="6"/>
  <c r="BC106" i="6"/>
  <c r="BD106" i="6" s="1"/>
  <c r="BB106" i="6"/>
  <c r="BC105" i="6"/>
  <c r="BD105" i="6" s="1"/>
  <c r="BB105" i="6"/>
  <c r="BC104" i="6"/>
  <c r="BD104" i="6" s="1"/>
  <c r="BB104" i="6"/>
  <c r="BC103" i="6"/>
  <c r="BD103" i="6" s="1"/>
  <c r="BB103" i="6"/>
  <c r="BC102" i="6"/>
  <c r="BD102" i="6" s="1"/>
  <c r="BB102" i="6"/>
  <c r="BC101" i="6"/>
  <c r="BD101" i="6" s="1"/>
  <c r="BB101" i="6"/>
  <c r="BC100" i="6"/>
  <c r="BD100" i="6" s="1"/>
  <c r="BB100" i="6"/>
  <c r="BC99" i="6"/>
  <c r="BD99" i="6" s="1"/>
  <c r="BB99" i="6"/>
  <c r="BC98" i="6"/>
  <c r="BD98" i="6" s="1"/>
  <c r="BB98" i="6"/>
  <c r="BC97" i="6"/>
  <c r="BD97" i="6" s="1"/>
  <c r="BB97" i="6"/>
  <c r="BC96" i="6"/>
  <c r="BD96" i="6" s="1"/>
  <c r="BB96" i="6"/>
  <c r="BC95" i="6"/>
  <c r="BD95" i="6" s="1"/>
  <c r="BB95" i="6"/>
  <c r="BB94" i="6"/>
  <c r="BB93" i="6"/>
  <c r="BC92" i="6"/>
  <c r="BD92" i="6" s="1"/>
  <c r="BB92" i="6"/>
  <c r="BC91" i="6"/>
  <c r="BD91" i="6" s="1"/>
  <c r="BB91" i="6"/>
  <c r="BC90" i="6"/>
  <c r="BD90" i="6" s="1"/>
  <c r="BB90" i="6"/>
  <c r="BC89" i="6"/>
  <c r="BD89" i="6" s="1"/>
  <c r="BB89" i="6"/>
  <c r="BC88" i="6"/>
  <c r="BD88" i="6" s="1"/>
  <c r="BB88" i="6"/>
  <c r="BC87" i="6"/>
  <c r="BD87" i="6" s="1"/>
  <c r="BB87" i="6"/>
  <c r="BC86" i="6"/>
  <c r="BD86" i="6" s="1"/>
  <c r="BB86" i="6"/>
  <c r="BC85" i="6"/>
  <c r="BD85" i="6" s="1"/>
  <c r="BB85" i="6"/>
  <c r="BC84" i="6"/>
  <c r="BD84" i="6" s="1"/>
  <c r="BB84" i="6"/>
  <c r="BC83" i="6"/>
  <c r="BD83" i="6" s="1"/>
  <c r="BB83" i="6"/>
  <c r="BC82" i="6"/>
  <c r="BD82" i="6" s="1"/>
  <c r="BB82" i="6"/>
  <c r="BC81" i="6"/>
  <c r="BD81" i="6" s="1"/>
  <c r="BB81" i="6"/>
  <c r="BC80" i="6"/>
  <c r="BD80" i="6" s="1"/>
  <c r="BB80" i="6"/>
  <c r="BC79" i="6"/>
  <c r="BD79" i="6" s="1"/>
  <c r="BB79" i="6"/>
  <c r="BC78" i="6"/>
  <c r="BD78" i="6" s="1"/>
  <c r="BB78" i="6"/>
  <c r="BC77" i="6"/>
  <c r="BD77" i="6" s="1"/>
  <c r="BB77" i="6"/>
  <c r="BC76" i="6"/>
  <c r="BD76" i="6" s="1"/>
  <c r="BB76" i="6"/>
  <c r="BC75" i="6"/>
  <c r="BD75" i="6" s="1"/>
  <c r="BB75" i="6"/>
  <c r="BC74" i="6"/>
  <c r="BD74" i="6" s="1"/>
  <c r="BB74" i="6"/>
  <c r="BC73" i="6"/>
  <c r="BD73" i="6" s="1"/>
  <c r="BB73" i="6"/>
  <c r="BC72" i="6"/>
  <c r="BD72" i="6" s="1"/>
  <c r="BB72" i="6"/>
  <c r="BC71" i="6"/>
  <c r="BD71" i="6" s="1"/>
  <c r="BB71" i="6"/>
  <c r="BC70" i="6"/>
  <c r="BD70" i="6" s="1"/>
  <c r="BB70" i="6"/>
  <c r="BC69" i="6"/>
  <c r="BD69" i="6" s="1"/>
  <c r="BB69" i="6"/>
  <c r="BC68" i="6"/>
  <c r="BD68" i="6" s="1"/>
  <c r="BB68" i="6"/>
  <c r="BC67" i="6"/>
  <c r="BD67" i="6" s="1"/>
  <c r="BB67" i="6"/>
  <c r="BC66" i="6"/>
  <c r="BD66" i="6" s="1"/>
  <c r="BB66" i="6"/>
  <c r="BC65" i="6"/>
  <c r="BD65" i="6" s="1"/>
  <c r="BB65" i="6"/>
  <c r="BC64" i="6"/>
  <c r="BD64" i="6" s="1"/>
  <c r="BB64" i="6"/>
  <c r="BC63" i="6"/>
  <c r="BD63" i="6" s="1"/>
  <c r="BB63" i="6"/>
  <c r="BC62" i="6"/>
  <c r="BD62" i="6" s="1"/>
  <c r="BB62" i="6"/>
  <c r="BC61" i="6"/>
  <c r="BD61" i="6" s="1"/>
  <c r="BB61" i="6"/>
  <c r="BB60" i="6"/>
  <c r="BB59" i="6"/>
  <c r="BC58" i="6"/>
  <c r="BD58" i="6" s="1"/>
  <c r="BB58" i="6"/>
  <c r="BC57" i="6"/>
  <c r="BD57" i="6" s="1"/>
  <c r="BB57" i="6"/>
  <c r="BC56" i="6"/>
  <c r="BD56" i="6" s="1"/>
  <c r="BB56" i="6"/>
  <c r="BC55" i="6"/>
  <c r="BD55" i="6" s="1"/>
  <c r="BB55" i="6"/>
  <c r="BB54" i="6"/>
  <c r="BB53" i="6"/>
  <c r="BC52" i="6"/>
  <c r="BD52" i="6" s="1"/>
  <c r="BB52" i="6"/>
  <c r="BC51" i="6"/>
  <c r="BD51" i="6" s="1"/>
  <c r="BB51" i="6"/>
  <c r="BB50" i="6"/>
  <c r="BB49" i="6"/>
  <c r="BC48" i="6"/>
  <c r="BD48" i="6" s="1"/>
  <c r="BB48" i="6"/>
  <c r="BC47" i="6"/>
  <c r="BD47" i="6" s="1"/>
  <c r="BB47" i="6"/>
  <c r="BC46" i="6"/>
  <c r="BD46" i="6" s="1"/>
  <c r="BB46" i="6"/>
  <c r="BC45" i="6"/>
  <c r="BD45" i="6" s="1"/>
  <c r="BB45" i="6"/>
  <c r="BB44" i="6"/>
  <c r="BB43" i="6"/>
  <c r="BC42" i="6"/>
  <c r="BD42" i="6" s="1"/>
  <c r="BB42" i="6"/>
  <c r="BC41" i="6"/>
  <c r="BD41" i="6" s="1"/>
  <c r="BB41" i="6"/>
  <c r="BC40" i="6"/>
  <c r="BD40" i="6" s="1"/>
  <c r="BB40" i="6"/>
  <c r="BC39" i="6"/>
  <c r="BD39" i="6" s="1"/>
  <c r="BB39" i="6"/>
  <c r="BC38" i="6"/>
  <c r="BD38" i="6" s="1"/>
  <c r="BB38" i="6"/>
  <c r="BC37" i="6"/>
  <c r="BD37" i="6" s="1"/>
  <c r="BB37" i="6"/>
  <c r="BC36" i="6"/>
  <c r="BD36" i="6" s="1"/>
  <c r="BB36" i="6"/>
  <c r="BC35" i="6"/>
  <c r="BD35" i="6" s="1"/>
  <c r="BB35" i="6"/>
  <c r="BC34" i="6"/>
  <c r="BD34" i="6" s="1"/>
  <c r="BB34" i="6"/>
  <c r="BC33" i="6"/>
  <c r="BD33" i="6" s="1"/>
  <c r="BB33" i="6"/>
  <c r="BC32" i="6"/>
  <c r="BD32" i="6" s="1"/>
  <c r="BB32" i="6"/>
  <c r="BC31" i="6"/>
  <c r="BD31" i="6" s="1"/>
  <c r="BB31" i="6"/>
  <c r="BB30" i="6"/>
  <c r="BC29" i="6"/>
  <c r="BD29" i="6" s="1"/>
  <c r="BB29" i="6"/>
  <c r="BC28" i="6"/>
  <c r="BD28" i="6" s="1"/>
  <c r="BB28" i="6"/>
  <c r="BC27" i="6"/>
  <c r="BD27" i="6" s="1"/>
  <c r="BB27" i="6"/>
  <c r="BC26" i="6"/>
  <c r="BD26" i="6" s="1"/>
  <c r="BB26" i="6"/>
  <c r="BC25" i="6"/>
  <c r="BD25" i="6" s="1"/>
  <c r="BB25" i="6"/>
  <c r="BB24" i="6"/>
  <c r="BC23" i="6"/>
  <c r="BD23" i="6" s="1"/>
  <c r="BB23" i="6"/>
  <c r="BC22" i="6"/>
  <c r="BD22" i="6" s="1"/>
  <c r="BB22" i="6"/>
  <c r="BC21" i="6"/>
  <c r="BD21" i="6" s="1"/>
  <c r="BB21" i="6"/>
  <c r="BC20" i="6"/>
  <c r="BD20" i="6" s="1"/>
  <c r="BB20" i="6"/>
  <c r="BC19" i="6"/>
  <c r="BD19" i="6" s="1"/>
  <c r="BB19" i="6"/>
  <c r="BC18" i="6"/>
  <c r="BD18" i="6" s="1"/>
  <c r="BB18" i="6"/>
  <c r="BB17" i="6"/>
  <c r="BB16" i="6"/>
  <c r="BB15" i="6"/>
  <c r="BB14" i="6"/>
  <c r="BB13" i="6"/>
  <c r="BC12" i="6"/>
  <c r="BD12" i="6" s="1"/>
  <c r="BB12" i="6"/>
  <c r="BC11" i="6"/>
  <c r="BD11" i="6" s="1"/>
  <c r="BB11" i="6"/>
  <c r="BC10" i="6"/>
  <c r="BD10" i="6" s="1"/>
  <c r="BB10" i="6"/>
  <c r="BB9" i="6"/>
  <c r="BC8" i="6"/>
  <c r="BD8" i="6" s="1"/>
  <c r="BB8" i="6"/>
  <c r="BB7" i="6"/>
  <c r="BC6" i="6"/>
  <c r="BD6" i="6" s="1"/>
  <c r="BB6" i="6"/>
  <c r="AE376" i="6"/>
  <c r="AF376" i="6" s="1"/>
  <c r="AD376" i="6"/>
  <c r="AE375" i="6"/>
  <c r="AF375" i="6" s="1"/>
  <c r="AD375" i="6"/>
  <c r="AE374" i="6"/>
  <c r="AF374" i="6" s="1"/>
  <c r="AD374" i="6"/>
  <c r="AD373" i="6"/>
  <c r="AE372" i="6"/>
  <c r="AF372" i="6" s="1"/>
  <c r="AD372" i="6"/>
  <c r="AE369" i="6"/>
  <c r="AF369" i="6" s="1"/>
  <c r="AE366" i="6"/>
  <c r="AF366" i="6" s="1"/>
  <c r="AE365" i="6"/>
  <c r="AF365" i="6" s="1"/>
  <c r="AE364" i="6"/>
  <c r="AF364" i="6" s="1"/>
  <c r="AE363" i="6"/>
  <c r="AF363" i="6" s="1"/>
  <c r="AE362" i="6"/>
  <c r="AF362" i="6" s="1"/>
  <c r="AE361" i="6"/>
  <c r="AF361" i="6" s="1"/>
  <c r="AE357" i="6"/>
  <c r="AF357" i="6" s="1"/>
  <c r="AE356" i="6"/>
  <c r="AF356" i="6" s="1"/>
  <c r="AE355" i="6"/>
  <c r="AF355" i="6" s="1"/>
  <c r="AE350" i="6"/>
  <c r="AF350" i="6" s="1"/>
  <c r="AE348" i="6"/>
  <c r="AF348" i="6" s="1"/>
  <c r="AE347" i="6"/>
  <c r="AF347" i="6" s="1"/>
  <c r="AE346" i="6"/>
  <c r="AF346" i="6" s="1"/>
  <c r="AE343" i="6"/>
  <c r="AF343" i="6" s="1"/>
  <c r="AE341" i="6"/>
  <c r="AF341" i="6" s="1"/>
  <c r="AE338" i="6"/>
  <c r="AF338" i="6" s="1"/>
  <c r="AE337" i="6"/>
  <c r="AF337" i="6" s="1"/>
  <c r="AE335" i="6"/>
  <c r="AF335" i="6" s="1"/>
  <c r="AE334" i="6"/>
  <c r="AF334" i="6" s="1"/>
  <c r="AE333" i="6"/>
  <c r="AF333" i="6" s="1"/>
  <c r="AE332" i="6"/>
  <c r="AF332" i="6" s="1"/>
  <c r="AE331" i="6"/>
  <c r="AF331" i="6" s="1"/>
  <c r="AE330" i="6"/>
  <c r="AF330" i="6" s="1"/>
  <c r="AE319" i="6"/>
  <c r="AF319" i="6" s="1"/>
  <c r="AE315" i="6"/>
  <c r="AF315" i="6" s="1"/>
  <c r="AE314" i="6"/>
  <c r="AF314" i="6" s="1"/>
  <c r="AE313" i="6"/>
  <c r="AF313" i="6" s="1"/>
  <c r="AE312" i="6"/>
  <c r="AF312" i="6" s="1"/>
  <c r="AE308" i="6"/>
  <c r="AF308" i="6" s="1"/>
  <c r="AE306" i="6"/>
  <c r="AF306" i="6" s="1"/>
  <c r="AE305" i="6"/>
  <c r="AF305" i="6" s="1"/>
  <c r="AE304" i="6"/>
  <c r="AF304" i="6" s="1"/>
  <c r="AE302" i="6"/>
  <c r="AF302" i="6" s="1"/>
  <c r="AE301" i="6"/>
  <c r="AF301" i="6" s="1"/>
  <c r="AE299" i="6"/>
  <c r="AF299" i="6" s="1"/>
  <c r="AE298" i="6"/>
  <c r="AF298" i="6" s="1"/>
  <c r="AE296" i="6"/>
  <c r="AF296" i="6" s="1"/>
  <c r="AE294" i="6"/>
  <c r="AF294" i="6" s="1"/>
  <c r="AE292" i="6"/>
  <c r="AF292" i="6" s="1"/>
  <c r="AE290" i="6"/>
  <c r="AF290" i="6" s="1"/>
  <c r="AE289" i="6"/>
  <c r="AF289" i="6" s="1"/>
  <c r="AE287" i="6"/>
  <c r="AF287" i="6" s="1"/>
  <c r="AE285" i="6"/>
  <c r="AF285" i="6" s="1"/>
  <c r="AE279" i="6"/>
  <c r="AF279" i="6" s="1"/>
  <c r="AE278" i="6"/>
  <c r="AF278" i="6" s="1"/>
  <c r="AE273" i="6"/>
  <c r="AF273" i="6" s="1"/>
  <c r="AE272" i="6"/>
  <c r="AF272" i="6" s="1"/>
  <c r="AE271" i="6"/>
  <c r="AF271" i="6" s="1"/>
  <c r="AE270" i="6"/>
  <c r="AF270" i="6" s="1"/>
  <c r="AE269" i="6"/>
  <c r="AF269" i="6" s="1"/>
  <c r="AE268" i="6"/>
  <c r="AF268" i="6" s="1"/>
  <c r="AE267" i="6"/>
  <c r="AF267" i="6" s="1"/>
  <c r="AE258" i="6"/>
  <c r="AF258" i="6" s="1"/>
  <c r="AE257" i="6"/>
  <c r="AF257" i="6" s="1"/>
  <c r="AE256" i="6"/>
  <c r="AF256" i="6" s="1"/>
  <c r="AE241" i="6"/>
  <c r="AF241" i="6" s="1"/>
  <c r="AE239" i="6"/>
  <c r="AF239" i="6" s="1"/>
  <c r="AE238" i="6"/>
  <c r="AF238" i="6" s="1"/>
  <c r="AE237" i="6"/>
  <c r="AF237" i="6" s="1"/>
  <c r="AE236" i="6"/>
  <c r="AF236" i="6" s="1"/>
  <c r="AE235" i="6"/>
  <c r="AF235" i="6" s="1"/>
  <c r="AE231" i="6"/>
  <c r="AF231" i="6" s="1"/>
  <c r="AE230" i="6"/>
  <c r="AF230" i="6" s="1"/>
  <c r="AE225" i="6"/>
  <c r="AF225" i="6" s="1"/>
  <c r="AE224" i="6"/>
  <c r="AF224" i="6" s="1"/>
  <c r="AE223" i="6"/>
  <c r="AF223" i="6" s="1"/>
  <c r="AE222" i="6"/>
  <c r="AF222" i="6" s="1"/>
  <c r="AE221" i="6"/>
  <c r="AF221" i="6" s="1"/>
  <c r="AE220" i="6"/>
  <c r="AF220" i="6" s="1"/>
  <c r="AE219" i="6"/>
  <c r="AF219" i="6" s="1"/>
  <c r="AE218" i="6"/>
  <c r="AF218" i="6" s="1"/>
  <c r="AE217" i="6"/>
  <c r="AF217" i="6" s="1"/>
  <c r="AE216" i="6"/>
  <c r="AF216" i="6" s="1"/>
  <c r="AE215" i="6"/>
  <c r="AF215" i="6" s="1"/>
  <c r="AE213" i="6"/>
  <c r="AF213" i="6" s="1"/>
  <c r="AE212" i="6"/>
  <c r="AF212" i="6" s="1"/>
  <c r="AE211" i="6"/>
  <c r="AF211" i="6" s="1"/>
  <c r="AE210" i="6"/>
  <c r="AF210" i="6" s="1"/>
  <c r="AE209" i="6"/>
  <c r="AF209" i="6" s="1"/>
  <c r="AE208" i="6"/>
  <c r="AF208" i="6" s="1"/>
  <c r="AE207" i="6"/>
  <c r="AF207" i="6" s="1"/>
  <c r="AE206" i="6"/>
  <c r="AF206" i="6" s="1"/>
  <c r="AE205" i="6"/>
  <c r="AF205" i="6" s="1"/>
  <c r="AE199" i="6"/>
  <c r="AF199" i="6" s="1"/>
  <c r="AE190" i="6"/>
  <c r="AF190" i="6" s="1"/>
  <c r="AE188" i="6"/>
  <c r="AF188" i="6" s="1"/>
  <c r="AE186" i="6"/>
  <c r="AF186" i="6" s="1"/>
  <c r="AE184" i="6"/>
  <c r="AF184" i="6" s="1"/>
  <c r="AE179" i="6"/>
  <c r="AF179" i="6" s="1"/>
  <c r="AE175" i="6"/>
  <c r="AF175" i="6" s="1"/>
  <c r="AE163" i="6"/>
  <c r="AF163" i="6" s="1"/>
  <c r="AE162" i="6"/>
  <c r="AF162" i="6" s="1"/>
  <c r="AE161" i="6"/>
  <c r="AF161" i="6" s="1"/>
  <c r="AE160" i="6"/>
  <c r="AF160" i="6" s="1"/>
  <c r="AE159" i="6"/>
  <c r="AF159" i="6" s="1"/>
  <c r="AE158" i="6"/>
  <c r="AF158" i="6" s="1"/>
  <c r="AE157" i="6"/>
  <c r="AF157" i="6" s="1"/>
  <c r="AE156" i="6"/>
  <c r="AF156" i="6" s="1"/>
  <c r="AE155" i="6"/>
  <c r="AF155" i="6" s="1"/>
  <c r="AE154" i="6"/>
  <c r="AF154" i="6" s="1"/>
  <c r="AE153" i="6"/>
  <c r="AF153" i="6" s="1"/>
  <c r="AE152" i="6"/>
  <c r="AF152" i="6" s="1"/>
  <c r="AE151" i="6"/>
  <c r="AF151" i="6" s="1"/>
  <c r="AE150" i="6"/>
  <c r="AF150" i="6" s="1"/>
  <c r="AE149" i="6"/>
  <c r="AF149" i="6" s="1"/>
  <c r="AE148" i="6"/>
  <c r="AF148" i="6" s="1"/>
  <c r="AE147" i="6"/>
  <c r="AF147" i="6" s="1"/>
  <c r="AE146" i="6"/>
  <c r="AF146" i="6" s="1"/>
  <c r="AE145" i="6"/>
  <c r="AF145" i="6" s="1"/>
  <c r="AE144" i="6"/>
  <c r="AF144" i="6" s="1"/>
  <c r="AE143" i="6"/>
  <c r="AF143" i="6" s="1"/>
  <c r="AE142" i="6"/>
  <c r="AF142" i="6" s="1"/>
  <c r="AE141" i="6"/>
  <c r="AF141" i="6" s="1"/>
  <c r="AE140" i="6"/>
  <c r="AF140" i="6" s="1"/>
  <c r="AE139" i="6"/>
  <c r="AF139" i="6" s="1"/>
  <c r="AE138" i="6"/>
  <c r="AF138" i="6" s="1"/>
  <c r="AE137" i="6"/>
  <c r="AF137" i="6" s="1"/>
  <c r="AE131" i="6"/>
  <c r="AF131" i="6" s="1"/>
  <c r="AE130" i="6"/>
  <c r="AF130" i="6" s="1"/>
  <c r="AE128" i="6"/>
  <c r="AF128" i="6" s="1"/>
  <c r="AE126" i="6"/>
  <c r="AF126" i="6" s="1"/>
  <c r="AE106" i="6"/>
  <c r="AF106" i="6" s="1"/>
  <c r="AE105" i="6"/>
  <c r="AF105" i="6" s="1"/>
  <c r="AE104" i="6"/>
  <c r="AF104" i="6" s="1"/>
  <c r="AE103" i="6"/>
  <c r="AF103" i="6" s="1"/>
  <c r="AE102" i="6"/>
  <c r="AF102" i="6" s="1"/>
  <c r="AE101" i="6"/>
  <c r="AF101" i="6" s="1"/>
  <c r="AE100" i="6"/>
  <c r="AF100" i="6" s="1"/>
  <c r="AE99" i="6"/>
  <c r="AF99" i="6" s="1"/>
  <c r="AE98" i="6"/>
  <c r="AF98" i="6" s="1"/>
  <c r="AE97" i="6"/>
  <c r="AF97" i="6" s="1"/>
  <c r="AE96" i="6"/>
  <c r="AF96" i="6" s="1"/>
  <c r="AE95" i="6"/>
  <c r="AF95" i="6" s="1"/>
  <c r="AE92" i="6"/>
  <c r="AF92" i="6" s="1"/>
  <c r="AE91" i="6"/>
  <c r="AF91" i="6" s="1"/>
  <c r="AE90" i="6"/>
  <c r="AF90" i="6" s="1"/>
  <c r="AE89" i="6"/>
  <c r="AF89" i="6" s="1"/>
  <c r="AE88" i="6"/>
  <c r="AF88" i="6" s="1"/>
  <c r="AE87" i="6"/>
  <c r="AF87" i="6" s="1"/>
  <c r="AE86" i="6"/>
  <c r="AF86" i="6" s="1"/>
  <c r="AE85" i="6"/>
  <c r="AF85" i="6" s="1"/>
  <c r="AE84" i="6"/>
  <c r="AF84" i="6" s="1"/>
  <c r="AE83" i="6"/>
  <c r="AF83" i="6" s="1"/>
  <c r="AE82" i="6"/>
  <c r="AF82" i="6" s="1"/>
  <c r="AE81" i="6"/>
  <c r="AF81" i="6" s="1"/>
  <c r="AE80" i="6"/>
  <c r="AF80" i="6" s="1"/>
  <c r="AE79" i="6"/>
  <c r="AF79" i="6" s="1"/>
  <c r="AE78" i="6"/>
  <c r="AF78" i="6" s="1"/>
  <c r="AE77" i="6"/>
  <c r="AF77" i="6" s="1"/>
  <c r="AE76" i="6"/>
  <c r="AF76" i="6" s="1"/>
  <c r="AE75" i="6"/>
  <c r="AF75" i="6" s="1"/>
  <c r="AE74" i="6"/>
  <c r="AF74" i="6" s="1"/>
  <c r="AE73" i="6"/>
  <c r="AF73" i="6" s="1"/>
  <c r="AE72" i="6"/>
  <c r="AF72" i="6" s="1"/>
  <c r="AE71" i="6"/>
  <c r="AF71" i="6" s="1"/>
  <c r="AE70" i="6"/>
  <c r="AF70" i="6" s="1"/>
  <c r="AE69" i="6"/>
  <c r="AF69" i="6" s="1"/>
  <c r="AE68" i="6"/>
  <c r="AF68" i="6" s="1"/>
  <c r="AE67" i="6"/>
  <c r="AF67" i="6" s="1"/>
  <c r="AE66" i="6"/>
  <c r="AF66" i="6" s="1"/>
  <c r="AE65" i="6"/>
  <c r="AF65" i="6" s="1"/>
  <c r="AE64" i="6"/>
  <c r="AF64" i="6" s="1"/>
  <c r="AF63" i="6"/>
  <c r="AE63" i="6"/>
  <c r="AE62" i="6"/>
  <c r="AF62" i="6" s="1"/>
  <c r="AE61" i="6"/>
  <c r="AF61" i="6" s="1"/>
  <c r="AE58" i="6"/>
  <c r="AF58" i="6" s="1"/>
  <c r="AE57" i="6"/>
  <c r="AF57" i="6" s="1"/>
  <c r="AE56" i="6"/>
  <c r="AF56" i="6" s="1"/>
  <c r="AE55" i="6"/>
  <c r="AF55" i="6" s="1"/>
  <c r="AE52" i="6"/>
  <c r="AF52" i="6" s="1"/>
  <c r="AE51" i="6"/>
  <c r="AF51" i="6" s="1"/>
  <c r="AE48" i="6"/>
  <c r="AF48" i="6" s="1"/>
  <c r="AE47" i="6"/>
  <c r="AF47" i="6" s="1"/>
  <c r="AE46" i="6"/>
  <c r="AF46" i="6" s="1"/>
  <c r="AE45" i="6"/>
  <c r="AF45" i="6" s="1"/>
  <c r="AE42" i="6"/>
  <c r="AF42" i="6" s="1"/>
  <c r="AE41" i="6"/>
  <c r="AF41" i="6" s="1"/>
  <c r="AE40" i="6"/>
  <c r="AF40" i="6" s="1"/>
  <c r="AE39" i="6"/>
  <c r="AF39" i="6" s="1"/>
  <c r="AE38" i="6"/>
  <c r="AF38" i="6" s="1"/>
  <c r="AE37" i="6"/>
  <c r="AF37" i="6" s="1"/>
  <c r="AE36" i="6"/>
  <c r="AF36" i="6" s="1"/>
  <c r="AE35" i="6"/>
  <c r="AF35" i="6" s="1"/>
  <c r="AE34" i="6"/>
  <c r="AF34" i="6" s="1"/>
  <c r="AE33" i="6"/>
  <c r="AF33" i="6" s="1"/>
  <c r="AE32" i="6"/>
  <c r="AF32" i="6" s="1"/>
  <c r="AE31" i="6"/>
  <c r="AF31" i="6" s="1"/>
  <c r="AE29" i="6"/>
  <c r="AF29" i="6" s="1"/>
  <c r="AE28" i="6"/>
  <c r="AF28" i="6" s="1"/>
  <c r="AE27" i="6"/>
  <c r="AF27" i="6" s="1"/>
  <c r="AE26" i="6"/>
  <c r="AF26" i="6" s="1"/>
  <c r="AE25" i="6"/>
  <c r="AF25" i="6" s="1"/>
  <c r="AE23" i="6"/>
  <c r="AF23" i="6" s="1"/>
  <c r="AE22" i="6"/>
  <c r="AF22" i="6" s="1"/>
  <c r="AE21" i="6"/>
  <c r="AF21" i="6" s="1"/>
  <c r="AE20" i="6"/>
  <c r="AF20" i="6" s="1"/>
  <c r="AE19" i="6"/>
  <c r="AF19" i="6" s="1"/>
  <c r="AE18" i="6"/>
  <c r="AF18" i="6" s="1"/>
  <c r="AE12" i="6"/>
  <c r="AF12" i="6" s="1"/>
  <c r="AE11" i="6"/>
  <c r="AF11" i="6" s="1"/>
  <c r="AE10" i="6"/>
  <c r="AF10" i="6" s="1"/>
  <c r="AE8" i="6"/>
  <c r="AF8" i="6" s="1"/>
  <c r="AE6" i="6"/>
  <c r="AF6" i="6" s="1"/>
  <c r="AQ376" i="6"/>
  <c r="AR376" i="6" s="1"/>
  <c r="AP376" i="6"/>
  <c r="AQ375" i="6"/>
  <c r="AR375" i="6" s="1"/>
  <c r="AP375" i="6"/>
  <c r="AQ374" i="6"/>
  <c r="AR374" i="6" s="1"/>
  <c r="AP374" i="6"/>
  <c r="AP373" i="6"/>
  <c r="AQ372" i="6"/>
  <c r="AR372" i="6" s="1"/>
  <c r="AP372" i="6"/>
  <c r="AQ369" i="6"/>
  <c r="AR369" i="6" s="1"/>
  <c r="AP369" i="6"/>
  <c r="AQ366" i="6"/>
  <c r="AR366" i="6" s="1"/>
  <c r="AP366" i="6"/>
  <c r="AQ365" i="6"/>
  <c r="AR365" i="6" s="1"/>
  <c r="AP365" i="6"/>
  <c r="AQ364" i="6"/>
  <c r="AR364" i="6" s="1"/>
  <c r="AP364" i="6"/>
  <c r="AQ363" i="6"/>
  <c r="AR363" i="6" s="1"/>
  <c r="AP363" i="6"/>
  <c r="AQ362" i="6"/>
  <c r="AR362" i="6" s="1"/>
  <c r="AP362" i="6"/>
  <c r="AQ361" i="6"/>
  <c r="AR361" i="6" s="1"/>
  <c r="AP361" i="6"/>
  <c r="AQ357" i="6"/>
  <c r="AR357" i="6" s="1"/>
  <c r="AP357" i="6"/>
  <c r="AR356" i="6"/>
  <c r="AQ356" i="6"/>
  <c r="AP356" i="6"/>
  <c r="AQ355" i="6"/>
  <c r="AR355" i="6" s="1"/>
  <c r="AP355" i="6"/>
  <c r="AP351" i="6"/>
  <c r="AQ350" i="6"/>
  <c r="AR350" i="6" s="1"/>
  <c r="AP350" i="6"/>
  <c r="AP349" i="6"/>
  <c r="AQ348" i="6"/>
  <c r="AR348" i="6" s="1"/>
  <c r="AP348" i="6"/>
  <c r="AQ347" i="6"/>
  <c r="AR347" i="6" s="1"/>
  <c r="AP347" i="6"/>
  <c r="AQ346" i="6"/>
  <c r="AR346" i="6" s="1"/>
  <c r="AP346" i="6"/>
  <c r="AP345" i="6"/>
  <c r="AP344" i="6"/>
  <c r="AQ343" i="6"/>
  <c r="AR343" i="6" s="1"/>
  <c r="AP343" i="6"/>
  <c r="AQ341" i="6"/>
  <c r="AR341" i="6" s="1"/>
  <c r="AP341" i="6"/>
  <c r="AQ338" i="6"/>
  <c r="AR338" i="6" s="1"/>
  <c r="AP338" i="6"/>
  <c r="AQ337" i="6"/>
  <c r="AR337" i="6" s="1"/>
  <c r="AP337" i="6"/>
  <c r="AQ335" i="6"/>
  <c r="AR335" i="6" s="1"/>
  <c r="AP335" i="6"/>
  <c r="AQ334" i="6"/>
  <c r="AR334" i="6" s="1"/>
  <c r="AP334" i="6"/>
  <c r="AQ333" i="6"/>
  <c r="AR333" i="6" s="1"/>
  <c r="AP333" i="6"/>
  <c r="AQ332" i="6"/>
  <c r="AR332" i="6" s="1"/>
  <c r="AP332" i="6"/>
  <c r="AQ331" i="6"/>
  <c r="AR331" i="6" s="1"/>
  <c r="AP331" i="6"/>
  <c r="AQ330" i="6"/>
  <c r="AR330" i="6" s="1"/>
  <c r="AP330" i="6"/>
  <c r="AP329" i="6"/>
  <c r="AP328" i="6"/>
  <c r="AP327" i="6"/>
  <c r="AP326" i="6"/>
  <c r="AP325" i="6"/>
  <c r="AP324" i="6"/>
  <c r="AP323" i="6"/>
  <c r="AP322" i="6"/>
  <c r="AP321" i="6"/>
  <c r="AP320" i="6"/>
  <c r="AQ319" i="6"/>
  <c r="AR319" i="6" s="1"/>
  <c r="AP319" i="6"/>
  <c r="AP318" i="6"/>
  <c r="AP317" i="6"/>
  <c r="AP316" i="6"/>
  <c r="AQ315" i="6"/>
  <c r="AR315" i="6" s="1"/>
  <c r="AP315" i="6"/>
  <c r="AQ314" i="6"/>
  <c r="AR314" i="6" s="1"/>
  <c r="AP314" i="6"/>
  <c r="AQ313" i="6"/>
  <c r="AR313" i="6" s="1"/>
  <c r="AP313" i="6"/>
  <c r="AQ312" i="6"/>
  <c r="AR312" i="6" s="1"/>
  <c r="AP312" i="6"/>
  <c r="AP311" i="6"/>
  <c r="AP310" i="6"/>
  <c r="AP309" i="6"/>
  <c r="AQ308" i="6"/>
  <c r="AR308" i="6" s="1"/>
  <c r="AP308" i="6"/>
  <c r="AP307" i="6"/>
  <c r="AQ306" i="6"/>
  <c r="AR306" i="6" s="1"/>
  <c r="AP306" i="6"/>
  <c r="AQ305" i="6"/>
  <c r="AR305" i="6" s="1"/>
  <c r="AP305" i="6"/>
  <c r="AQ304" i="6"/>
  <c r="AR304" i="6" s="1"/>
  <c r="AP304" i="6"/>
  <c r="AQ302" i="6"/>
  <c r="AR302" i="6" s="1"/>
  <c r="AP302" i="6"/>
  <c r="AQ301" i="6"/>
  <c r="AR301" i="6" s="1"/>
  <c r="AP301" i="6"/>
  <c r="AQ299" i="6"/>
  <c r="AR299" i="6" s="1"/>
  <c r="AP299" i="6"/>
  <c r="AQ298" i="6"/>
  <c r="AR298" i="6" s="1"/>
  <c r="AP298" i="6"/>
  <c r="AQ296" i="6"/>
  <c r="AR296" i="6" s="1"/>
  <c r="AP296" i="6"/>
  <c r="AQ294" i="6"/>
  <c r="AR294" i="6" s="1"/>
  <c r="AP294" i="6"/>
  <c r="AQ292" i="6"/>
  <c r="AR292" i="6" s="1"/>
  <c r="AP292" i="6"/>
  <c r="AQ290" i="6"/>
  <c r="AR290" i="6" s="1"/>
  <c r="AP290" i="6"/>
  <c r="AQ289" i="6"/>
  <c r="AR289" i="6" s="1"/>
  <c r="AP289" i="6"/>
  <c r="AQ287" i="6"/>
  <c r="AR287" i="6" s="1"/>
  <c r="AP287" i="6"/>
  <c r="AQ285" i="6"/>
  <c r="AR285" i="6" s="1"/>
  <c r="AP285" i="6"/>
  <c r="AQ279" i="6"/>
  <c r="AR279" i="6" s="1"/>
  <c r="AP279" i="6"/>
  <c r="AQ278" i="6"/>
  <c r="AR278" i="6" s="1"/>
  <c r="AP278" i="6"/>
  <c r="AP277" i="6"/>
  <c r="AP276" i="6"/>
  <c r="AP275" i="6"/>
  <c r="I275" i="6" s="1"/>
  <c r="AP274" i="6"/>
  <c r="AQ273" i="6"/>
  <c r="AR273" i="6" s="1"/>
  <c r="AP273" i="6"/>
  <c r="AQ272" i="6"/>
  <c r="AR272" i="6" s="1"/>
  <c r="AP272" i="6"/>
  <c r="AQ271" i="6"/>
  <c r="AR271" i="6" s="1"/>
  <c r="AP271" i="6"/>
  <c r="AQ270" i="6"/>
  <c r="AR270" i="6" s="1"/>
  <c r="AP270" i="6"/>
  <c r="AQ269" i="6"/>
  <c r="AR269" i="6" s="1"/>
  <c r="AP269" i="6"/>
  <c r="AQ268" i="6"/>
  <c r="AR268" i="6" s="1"/>
  <c r="AP268" i="6"/>
  <c r="AQ267" i="6"/>
  <c r="AR267" i="6" s="1"/>
  <c r="AP267" i="6"/>
  <c r="AQ258" i="6"/>
  <c r="AR258" i="6" s="1"/>
  <c r="AP258" i="6"/>
  <c r="AQ257" i="6"/>
  <c r="AR257" i="6" s="1"/>
  <c r="AP257" i="6"/>
  <c r="AQ256" i="6"/>
  <c r="AR256" i="6" s="1"/>
  <c r="AP256" i="6"/>
  <c r="AP243" i="6"/>
  <c r="AP242" i="6"/>
  <c r="AQ241" i="6"/>
  <c r="AR241" i="6" s="1"/>
  <c r="AP241" i="6"/>
  <c r="AQ239" i="6"/>
  <c r="AR239" i="6" s="1"/>
  <c r="AP239" i="6"/>
  <c r="AQ238" i="6"/>
  <c r="AR238" i="6" s="1"/>
  <c r="AP238" i="6"/>
  <c r="AQ237" i="6"/>
  <c r="AR237" i="6" s="1"/>
  <c r="AP237" i="6"/>
  <c r="AQ236" i="6"/>
  <c r="AR236" i="6" s="1"/>
  <c r="AP236" i="6"/>
  <c r="AQ235" i="6"/>
  <c r="AR235" i="6" s="1"/>
  <c r="AP235" i="6"/>
  <c r="AP233" i="6"/>
  <c r="AQ231" i="6"/>
  <c r="AR231" i="6" s="1"/>
  <c r="AP231" i="6"/>
  <c r="AQ230" i="6"/>
  <c r="AR230" i="6" s="1"/>
  <c r="AP230" i="6"/>
  <c r="AQ225" i="6"/>
  <c r="AR225" i="6" s="1"/>
  <c r="AP225" i="6"/>
  <c r="AQ224" i="6"/>
  <c r="AR224" i="6" s="1"/>
  <c r="AP224" i="6"/>
  <c r="AQ223" i="6"/>
  <c r="AR223" i="6" s="1"/>
  <c r="AP223" i="6"/>
  <c r="AQ222" i="6"/>
  <c r="AR222" i="6" s="1"/>
  <c r="AP222" i="6"/>
  <c r="AQ221" i="6"/>
  <c r="AR221" i="6" s="1"/>
  <c r="AP221" i="6"/>
  <c r="AQ220" i="6"/>
  <c r="AR220" i="6" s="1"/>
  <c r="AP220" i="6"/>
  <c r="AQ219" i="6"/>
  <c r="AR219" i="6" s="1"/>
  <c r="AP219" i="6"/>
  <c r="AQ218" i="6"/>
  <c r="AR218" i="6" s="1"/>
  <c r="AP218" i="6"/>
  <c r="AQ217" i="6"/>
  <c r="AR217" i="6" s="1"/>
  <c r="AP217" i="6"/>
  <c r="AQ216" i="6"/>
  <c r="AR216" i="6" s="1"/>
  <c r="AP216" i="6"/>
  <c r="AQ215" i="6"/>
  <c r="AR215" i="6" s="1"/>
  <c r="AP215" i="6"/>
  <c r="AP214" i="6"/>
  <c r="AQ213" i="6"/>
  <c r="AR213" i="6" s="1"/>
  <c r="AP213" i="6"/>
  <c r="AR212" i="6"/>
  <c r="AQ212" i="6"/>
  <c r="AP212" i="6"/>
  <c r="AQ211" i="6"/>
  <c r="AR211" i="6" s="1"/>
  <c r="AP211" i="6"/>
  <c r="AQ210" i="6"/>
  <c r="AR210" i="6" s="1"/>
  <c r="AP210" i="6"/>
  <c r="AQ209" i="6"/>
  <c r="AR209" i="6" s="1"/>
  <c r="AP209" i="6"/>
  <c r="AQ208" i="6"/>
  <c r="AR208" i="6" s="1"/>
  <c r="AP208" i="6"/>
  <c r="AQ207" i="6"/>
  <c r="AR207" i="6" s="1"/>
  <c r="AP207" i="6"/>
  <c r="AQ206" i="6"/>
  <c r="AR206" i="6" s="1"/>
  <c r="AP206" i="6"/>
  <c r="AQ205" i="6"/>
  <c r="AR205" i="6" s="1"/>
  <c r="AP205" i="6"/>
  <c r="AP204" i="6"/>
  <c r="AP203" i="6"/>
  <c r="AP202" i="6"/>
  <c r="I202" i="6" s="1"/>
  <c r="AP201" i="6"/>
  <c r="I201" i="6" s="1"/>
  <c r="AP200" i="6"/>
  <c r="AQ199" i="6"/>
  <c r="AR199" i="6" s="1"/>
  <c r="AP199" i="6"/>
  <c r="AQ190" i="6"/>
  <c r="AR190" i="6" s="1"/>
  <c r="AP190" i="6"/>
  <c r="AP189" i="6"/>
  <c r="AQ188" i="6"/>
  <c r="AR188" i="6" s="1"/>
  <c r="AP188" i="6"/>
  <c r="AP187" i="6"/>
  <c r="AQ186" i="6"/>
  <c r="AR186" i="6" s="1"/>
  <c r="AP186" i="6"/>
  <c r="AP185" i="6"/>
  <c r="AQ184" i="6"/>
  <c r="AR184" i="6" s="1"/>
  <c r="AP184" i="6"/>
  <c r="AP183" i="6"/>
  <c r="AP182" i="6"/>
  <c r="AP181" i="6"/>
  <c r="AP180" i="6"/>
  <c r="AQ179" i="6"/>
  <c r="AR179" i="6" s="1"/>
  <c r="AP179" i="6"/>
  <c r="AP178" i="6"/>
  <c r="AP177" i="6"/>
  <c r="AP176" i="6"/>
  <c r="AQ175" i="6"/>
  <c r="AR175" i="6" s="1"/>
  <c r="AP175" i="6"/>
  <c r="AP174" i="6"/>
  <c r="AP173" i="6"/>
  <c r="AP172" i="6"/>
  <c r="AQ163" i="6"/>
  <c r="AR163" i="6" s="1"/>
  <c r="AP163" i="6"/>
  <c r="AQ162" i="6"/>
  <c r="AR162" i="6" s="1"/>
  <c r="AP162" i="6"/>
  <c r="AQ161" i="6"/>
  <c r="AR161" i="6" s="1"/>
  <c r="AP161" i="6"/>
  <c r="AQ160" i="6"/>
  <c r="AR160" i="6" s="1"/>
  <c r="AP160" i="6"/>
  <c r="AQ159" i="6"/>
  <c r="AR159" i="6" s="1"/>
  <c r="AP159" i="6"/>
  <c r="AQ158" i="6"/>
  <c r="AR158" i="6" s="1"/>
  <c r="AP158" i="6"/>
  <c r="AQ157" i="6"/>
  <c r="AR157" i="6" s="1"/>
  <c r="AP157" i="6"/>
  <c r="AQ156" i="6"/>
  <c r="AR156" i="6" s="1"/>
  <c r="AP156" i="6"/>
  <c r="AQ155" i="6"/>
  <c r="AR155" i="6" s="1"/>
  <c r="AP155" i="6"/>
  <c r="AQ154" i="6"/>
  <c r="AR154" i="6" s="1"/>
  <c r="AP154" i="6"/>
  <c r="AQ153" i="6"/>
  <c r="AR153" i="6" s="1"/>
  <c r="AP153" i="6"/>
  <c r="AQ152" i="6"/>
  <c r="AR152" i="6" s="1"/>
  <c r="AP152" i="6"/>
  <c r="AQ151" i="6"/>
  <c r="AR151" i="6" s="1"/>
  <c r="AP151" i="6"/>
  <c r="AQ150" i="6"/>
  <c r="AR150" i="6" s="1"/>
  <c r="AP150" i="6"/>
  <c r="AQ149" i="6"/>
  <c r="AR149" i="6" s="1"/>
  <c r="AP149" i="6"/>
  <c r="AQ148" i="6"/>
  <c r="AR148" i="6" s="1"/>
  <c r="AP148" i="6"/>
  <c r="AQ147" i="6"/>
  <c r="AR147" i="6" s="1"/>
  <c r="AP147" i="6"/>
  <c r="AQ146" i="6"/>
  <c r="AR146" i="6" s="1"/>
  <c r="AP146" i="6"/>
  <c r="AQ145" i="6"/>
  <c r="AR145" i="6" s="1"/>
  <c r="AP145" i="6"/>
  <c r="AQ144" i="6"/>
  <c r="AR144" i="6" s="1"/>
  <c r="AP144" i="6"/>
  <c r="AQ143" i="6"/>
  <c r="AR143" i="6" s="1"/>
  <c r="AP143" i="6"/>
  <c r="AQ142" i="6"/>
  <c r="AR142" i="6" s="1"/>
  <c r="AP142" i="6"/>
  <c r="AQ141" i="6"/>
  <c r="AR141" i="6" s="1"/>
  <c r="AP141" i="6"/>
  <c r="AQ140" i="6"/>
  <c r="AR140" i="6" s="1"/>
  <c r="AP140" i="6"/>
  <c r="AQ139" i="6"/>
  <c r="AR139" i="6" s="1"/>
  <c r="AP139" i="6"/>
  <c r="AQ138" i="6"/>
  <c r="AR138" i="6" s="1"/>
  <c r="AP138" i="6"/>
  <c r="AQ137" i="6"/>
  <c r="AR137" i="6" s="1"/>
  <c r="AP137" i="6"/>
  <c r="AQ131" i="6"/>
  <c r="AR131" i="6" s="1"/>
  <c r="AP131" i="6"/>
  <c r="AQ130" i="6"/>
  <c r="AR130" i="6" s="1"/>
  <c r="AP130" i="6"/>
  <c r="AP129" i="6"/>
  <c r="AQ128" i="6"/>
  <c r="AR128" i="6" s="1"/>
  <c r="AP128" i="6"/>
  <c r="AQ126" i="6"/>
  <c r="AR126" i="6" s="1"/>
  <c r="AP126" i="6"/>
  <c r="AP125" i="6"/>
  <c r="AP124" i="6"/>
  <c r="AP123" i="6"/>
  <c r="AP122" i="6"/>
  <c r="AP121" i="6"/>
  <c r="AP117" i="6"/>
  <c r="I117" i="6" s="1"/>
  <c r="AP116" i="6"/>
  <c r="AP115" i="6"/>
  <c r="AP114" i="6"/>
  <c r="AP113" i="6"/>
  <c r="AP111" i="6"/>
  <c r="AP110" i="6"/>
  <c r="I110" i="6" s="1"/>
  <c r="AP109" i="6"/>
  <c r="AP108" i="6"/>
  <c r="AQ106" i="6"/>
  <c r="AR106" i="6" s="1"/>
  <c r="AP106" i="6"/>
  <c r="AQ105" i="6"/>
  <c r="AR105" i="6" s="1"/>
  <c r="AP105" i="6"/>
  <c r="AQ104" i="6"/>
  <c r="AR104" i="6" s="1"/>
  <c r="AP104" i="6"/>
  <c r="AQ103" i="6"/>
  <c r="AR103" i="6" s="1"/>
  <c r="AP103" i="6"/>
  <c r="AQ102" i="6"/>
  <c r="AR102" i="6" s="1"/>
  <c r="AP102" i="6"/>
  <c r="AQ101" i="6"/>
  <c r="AR101" i="6" s="1"/>
  <c r="AP101" i="6"/>
  <c r="AQ100" i="6"/>
  <c r="AR100" i="6" s="1"/>
  <c r="AP100" i="6"/>
  <c r="AQ99" i="6"/>
  <c r="AR99" i="6" s="1"/>
  <c r="AP99" i="6"/>
  <c r="AQ98" i="6"/>
  <c r="AR98" i="6" s="1"/>
  <c r="AP98" i="6"/>
  <c r="AQ97" i="6"/>
  <c r="AR97" i="6" s="1"/>
  <c r="AP97" i="6"/>
  <c r="AQ96" i="6"/>
  <c r="AR96" i="6" s="1"/>
  <c r="AP96" i="6"/>
  <c r="AQ95" i="6"/>
  <c r="AR95" i="6" s="1"/>
  <c r="AP95" i="6"/>
  <c r="AP94" i="6"/>
  <c r="AP93" i="6"/>
  <c r="AQ92" i="6"/>
  <c r="AR92" i="6" s="1"/>
  <c r="AP92" i="6"/>
  <c r="AQ91" i="6"/>
  <c r="AR91" i="6" s="1"/>
  <c r="AP91" i="6"/>
  <c r="AQ90" i="6"/>
  <c r="AR90" i="6" s="1"/>
  <c r="AP90" i="6"/>
  <c r="AQ89" i="6"/>
  <c r="AR89" i="6" s="1"/>
  <c r="AP89" i="6"/>
  <c r="AQ88" i="6"/>
  <c r="AR88" i="6" s="1"/>
  <c r="AP88" i="6"/>
  <c r="AQ87" i="6"/>
  <c r="AR87" i="6" s="1"/>
  <c r="AP87" i="6"/>
  <c r="AQ86" i="6"/>
  <c r="AR86" i="6" s="1"/>
  <c r="AP86" i="6"/>
  <c r="AQ85" i="6"/>
  <c r="AR85" i="6" s="1"/>
  <c r="AP85" i="6"/>
  <c r="AQ84" i="6"/>
  <c r="AR84" i="6" s="1"/>
  <c r="AP84" i="6"/>
  <c r="AQ83" i="6"/>
  <c r="AR83" i="6" s="1"/>
  <c r="AP83" i="6"/>
  <c r="AQ82" i="6"/>
  <c r="AR82" i="6" s="1"/>
  <c r="AP82" i="6"/>
  <c r="AQ81" i="6"/>
  <c r="AR81" i="6" s="1"/>
  <c r="AP81" i="6"/>
  <c r="AQ80" i="6"/>
  <c r="AR80" i="6" s="1"/>
  <c r="AP80" i="6"/>
  <c r="AQ79" i="6"/>
  <c r="AR79" i="6" s="1"/>
  <c r="AP79" i="6"/>
  <c r="AQ78" i="6"/>
  <c r="AR78" i="6" s="1"/>
  <c r="AP78" i="6"/>
  <c r="AQ77" i="6"/>
  <c r="AR77" i="6" s="1"/>
  <c r="AP77" i="6"/>
  <c r="AQ76" i="6"/>
  <c r="AR76" i="6" s="1"/>
  <c r="AP76" i="6"/>
  <c r="AQ75" i="6"/>
  <c r="AR75" i="6" s="1"/>
  <c r="AP75" i="6"/>
  <c r="AQ74" i="6"/>
  <c r="AR74" i="6" s="1"/>
  <c r="AP74" i="6"/>
  <c r="AQ73" i="6"/>
  <c r="AR73" i="6" s="1"/>
  <c r="AP73" i="6"/>
  <c r="AQ72" i="6"/>
  <c r="AR72" i="6" s="1"/>
  <c r="AP72" i="6"/>
  <c r="AQ71" i="6"/>
  <c r="AR71" i="6" s="1"/>
  <c r="AP71" i="6"/>
  <c r="AQ70" i="6"/>
  <c r="AR70" i="6" s="1"/>
  <c r="AP70" i="6"/>
  <c r="AQ69" i="6"/>
  <c r="AR69" i="6" s="1"/>
  <c r="AP69" i="6"/>
  <c r="AQ68" i="6"/>
  <c r="AR68" i="6" s="1"/>
  <c r="AP68" i="6"/>
  <c r="AQ67" i="6"/>
  <c r="AR67" i="6" s="1"/>
  <c r="AP67" i="6"/>
  <c r="AQ66" i="6"/>
  <c r="AR66" i="6" s="1"/>
  <c r="AP66" i="6"/>
  <c r="AQ65" i="6"/>
  <c r="AR65" i="6" s="1"/>
  <c r="AP65" i="6"/>
  <c r="AQ64" i="6"/>
  <c r="AR64" i="6" s="1"/>
  <c r="AP64" i="6"/>
  <c r="AQ63" i="6"/>
  <c r="AR63" i="6" s="1"/>
  <c r="AP63" i="6"/>
  <c r="AQ62" i="6"/>
  <c r="AR62" i="6" s="1"/>
  <c r="AP62" i="6"/>
  <c r="AQ61" i="6"/>
  <c r="AR61" i="6" s="1"/>
  <c r="AP61" i="6"/>
  <c r="AP60" i="6"/>
  <c r="AP59" i="6"/>
  <c r="AQ58" i="6"/>
  <c r="AR58" i="6" s="1"/>
  <c r="AP58" i="6"/>
  <c r="AQ57" i="6"/>
  <c r="AR57" i="6" s="1"/>
  <c r="AP57" i="6"/>
  <c r="AQ56" i="6"/>
  <c r="AR56" i="6" s="1"/>
  <c r="AP56" i="6"/>
  <c r="AQ55" i="6"/>
  <c r="AR55" i="6" s="1"/>
  <c r="AP55" i="6"/>
  <c r="AP54" i="6"/>
  <c r="AP53" i="6"/>
  <c r="AQ52" i="6"/>
  <c r="AR52" i="6" s="1"/>
  <c r="AP52" i="6"/>
  <c r="AQ51" i="6"/>
  <c r="AR51" i="6" s="1"/>
  <c r="AP51" i="6"/>
  <c r="AP50" i="6"/>
  <c r="AP49" i="6"/>
  <c r="AQ48" i="6"/>
  <c r="AR48" i="6" s="1"/>
  <c r="AP48" i="6"/>
  <c r="AQ47" i="6"/>
  <c r="AR47" i="6" s="1"/>
  <c r="AP47" i="6"/>
  <c r="AQ46" i="6"/>
  <c r="AR46" i="6" s="1"/>
  <c r="AP46" i="6"/>
  <c r="AQ45" i="6"/>
  <c r="AR45" i="6" s="1"/>
  <c r="AP45" i="6"/>
  <c r="AP44" i="6"/>
  <c r="AP43" i="6"/>
  <c r="AQ42" i="6"/>
  <c r="AR42" i="6" s="1"/>
  <c r="AP42" i="6"/>
  <c r="AQ41" i="6"/>
  <c r="AR41" i="6" s="1"/>
  <c r="AP41" i="6"/>
  <c r="AQ40" i="6"/>
  <c r="AR40" i="6" s="1"/>
  <c r="AP40" i="6"/>
  <c r="AQ39" i="6"/>
  <c r="AR39" i="6" s="1"/>
  <c r="AP39" i="6"/>
  <c r="AQ38" i="6"/>
  <c r="AR38" i="6" s="1"/>
  <c r="AP38" i="6"/>
  <c r="AQ37" i="6"/>
  <c r="AR37" i="6" s="1"/>
  <c r="AP37" i="6"/>
  <c r="AQ36" i="6"/>
  <c r="AR36" i="6" s="1"/>
  <c r="AP36" i="6"/>
  <c r="AQ35" i="6"/>
  <c r="AR35" i="6" s="1"/>
  <c r="AP35" i="6"/>
  <c r="AQ34" i="6"/>
  <c r="AR34" i="6" s="1"/>
  <c r="AP34" i="6"/>
  <c r="AQ33" i="6"/>
  <c r="AR33" i="6" s="1"/>
  <c r="AP33" i="6"/>
  <c r="AQ32" i="6"/>
  <c r="AR32" i="6" s="1"/>
  <c r="AP32" i="6"/>
  <c r="AQ31" i="6"/>
  <c r="AR31" i="6" s="1"/>
  <c r="AP31" i="6"/>
  <c r="AP30" i="6"/>
  <c r="AQ29" i="6"/>
  <c r="AR29" i="6" s="1"/>
  <c r="AP29" i="6"/>
  <c r="AQ28" i="6"/>
  <c r="AR28" i="6" s="1"/>
  <c r="AP28" i="6"/>
  <c r="AQ27" i="6"/>
  <c r="AR27" i="6" s="1"/>
  <c r="AP27" i="6"/>
  <c r="AQ26" i="6"/>
  <c r="AR26" i="6" s="1"/>
  <c r="AP26" i="6"/>
  <c r="AQ25" i="6"/>
  <c r="AR25" i="6" s="1"/>
  <c r="AP25" i="6"/>
  <c r="AP24" i="6"/>
  <c r="AQ23" i="6"/>
  <c r="AR23" i="6" s="1"/>
  <c r="AP23" i="6"/>
  <c r="AR22" i="6"/>
  <c r="AQ22" i="6"/>
  <c r="AP22" i="6"/>
  <c r="AQ21" i="6"/>
  <c r="AR21" i="6" s="1"/>
  <c r="AP21" i="6"/>
  <c r="AQ20" i="6"/>
  <c r="AR20" i="6" s="1"/>
  <c r="AP20" i="6"/>
  <c r="AQ19" i="6"/>
  <c r="AR19" i="6" s="1"/>
  <c r="AP19" i="6"/>
  <c r="AQ18" i="6"/>
  <c r="AR18" i="6" s="1"/>
  <c r="AP18" i="6"/>
  <c r="AP17" i="6"/>
  <c r="AP16" i="6"/>
  <c r="AP15" i="6"/>
  <c r="AP14" i="6"/>
  <c r="AP13" i="6"/>
  <c r="AR12" i="6"/>
  <c r="AQ12" i="6"/>
  <c r="AP12" i="6"/>
  <c r="AQ11" i="6"/>
  <c r="AR11" i="6" s="1"/>
  <c r="AP11" i="6"/>
  <c r="AQ10" i="6"/>
  <c r="AR10" i="6" s="1"/>
  <c r="AP10" i="6"/>
  <c r="AP9" i="6"/>
  <c r="AQ8" i="6"/>
  <c r="AR8" i="6" s="1"/>
  <c r="AP8" i="6"/>
  <c r="AQ6" i="6"/>
  <c r="AR6" i="6" s="1"/>
  <c r="AP6" i="6"/>
  <c r="AP7" i="6"/>
  <c r="P373" i="6"/>
  <c r="R373" i="6" s="1"/>
  <c r="W371" i="6"/>
  <c r="U371" i="6"/>
  <c r="W370" i="6"/>
  <c r="U370" i="6"/>
  <c r="W368" i="6"/>
  <c r="U368" i="6"/>
  <c r="W367" i="6"/>
  <c r="U367" i="6"/>
  <c r="U359" i="6"/>
  <c r="U358" i="6"/>
  <c r="U353" i="6"/>
  <c r="U352" i="6"/>
  <c r="W336" i="6"/>
  <c r="U336" i="6"/>
  <c r="W300" i="6"/>
  <c r="U300" i="6"/>
  <c r="W297" i="6"/>
  <c r="U297" i="6"/>
  <c r="W295" i="6"/>
  <c r="U295" i="6"/>
  <c r="W293" i="6"/>
  <c r="U293" i="6"/>
  <c r="W291" i="6"/>
  <c r="U291" i="6"/>
  <c r="W288" i="6"/>
  <c r="U288" i="6"/>
  <c r="W286" i="6"/>
  <c r="U286" i="6"/>
  <c r="W284" i="6"/>
  <c r="U284" i="6"/>
  <c r="W283" i="6"/>
  <c r="U283" i="6"/>
  <c r="W282" i="6"/>
  <c r="U282" i="6"/>
  <c r="W281" i="6"/>
  <c r="U281" i="6"/>
  <c r="W255" i="6"/>
  <c r="U255" i="6"/>
  <c r="W254" i="6"/>
  <c r="U254" i="6"/>
  <c r="W253" i="6"/>
  <c r="U253" i="6"/>
  <c r="W252" i="6"/>
  <c r="U252" i="6"/>
  <c r="Q255" i="7"/>
  <c r="Q254" i="7"/>
  <c r="Q253" i="7"/>
  <c r="W370" i="3"/>
  <c r="V370" i="3"/>
  <c r="AM371" i="4"/>
  <c r="AM370" i="4"/>
  <c r="AM368" i="4"/>
  <c r="AM367" i="4"/>
  <c r="AM359" i="4"/>
  <c r="AM358" i="4"/>
  <c r="AM336" i="4"/>
  <c r="AM297" i="4"/>
  <c r="AM295" i="4"/>
  <c r="AM293" i="4"/>
  <c r="AM291" i="4"/>
  <c r="AM288" i="4"/>
  <c r="AM286" i="4"/>
  <c r="AM284" i="4"/>
  <c r="AM283" i="4"/>
  <c r="AM282" i="4"/>
  <c r="AM281" i="4"/>
  <c r="AM255" i="4"/>
  <c r="AM254" i="4"/>
  <c r="AM253" i="4"/>
  <c r="AM252" i="4"/>
  <c r="AM300" i="4"/>
  <c r="I351" i="7"/>
  <c r="P351" i="7"/>
  <c r="G351" i="7" s="1"/>
  <c r="V259" i="3"/>
  <c r="G259" i="3" s="1"/>
  <c r="W259" i="3"/>
  <c r="F259" i="3" s="1"/>
  <c r="W386" i="4"/>
  <c r="W379" i="4"/>
  <c r="W378" i="4"/>
  <c r="W373" i="4"/>
  <c r="W371" i="4"/>
  <c r="W370" i="4"/>
  <c r="W368" i="4"/>
  <c r="W367" i="4"/>
  <c r="S373" i="7"/>
  <c r="AG373" i="7"/>
  <c r="AQ373" i="7"/>
  <c r="AU373" i="7"/>
  <c r="BE373" i="7"/>
  <c r="BI373" i="7"/>
  <c r="BW373" i="7"/>
  <c r="CK373" i="7"/>
  <c r="CY373" i="7"/>
  <c r="DI373" i="7"/>
  <c r="DJ373" i="7"/>
  <c r="DK373" i="7" s="1"/>
  <c r="DM373" i="7"/>
  <c r="S303" i="7"/>
  <c r="S164" i="7"/>
  <c r="T164" i="7"/>
  <c r="AW373" i="6"/>
  <c r="AK373" i="6"/>
  <c r="Y373" i="6"/>
  <c r="CG349" i="6"/>
  <c r="BU349" i="6"/>
  <c r="BI349" i="6"/>
  <c r="AW349" i="6"/>
  <c r="AK349" i="6"/>
  <c r="Y349" i="6"/>
  <c r="HI329" i="6"/>
  <c r="GW329" i="6"/>
  <c r="GK329" i="6"/>
  <c r="FY329" i="6"/>
  <c r="FM329" i="6"/>
  <c r="FA329" i="6"/>
  <c r="EO329" i="6"/>
  <c r="EC329" i="6"/>
  <c r="ED329" i="6" s="1"/>
  <c r="EH329" i="6" s="1"/>
  <c r="EA329" i="6"/>
  <c r="DQ329" i="6"/>
  <c r="DE329" i="6"/>
  <c r="CS329" i="6"/>
  <c r="CT329" i="6" s="1"/>
  <c r="CX329" i="6" s="1"/>
  <c r="CF329" i="6"/>
  <c r="CG329" i="6" s="1"/>
  <c r="CE329" i="6"/>
  <c r="BU329" i="6"/>
  <c r="BI329" i="6"/>
  <c r="AW329" i="6"/>
  <c r="AK329" i="6"/>
  <c r="X329" i="6"/>
  <c r="Y329" i="6" s="1"/>
  <c r="HI328" i="6"/>
  <c r="GW328" i="6"/>
  <c r="GK328" i="6"/>
  <c r="FY328" i="6"/>
  <c r="FM328" i="6"/>
  <c r="FA328" i="6"/>
  <c r="EO328" i="6"/>
  <c r="EC328" i="6"/>
  <c r="EA328" i="6"/>
  <c r="DQ328" i="6"/>
  <c r="DE328" i="6"/>
  <c r="CS328" i="6"/>
  <c r="CT328" i="6" s="1"/>
  <c r="CX328" i="6" s="1"/>
  <c r="CF328" i="6"/>
  <c r="CG328" i="6" s="1"/>
  <c r="CE328" i="6"/>
  <c r="BU328" i="6"/>
  <c r="BI328" i="6"/>
  <c r="AW328" i="6"/>
  <c r="AK328" i="6"/>
  <c r="X328" i="6"/>
  <c r="Y328" i="6" s="1"/>
  <c r="HI327" i="6"/>
  <c r="GW327" i="6"/>
  <c r="GK327" i="6"/>
  <c r="FY327" i="6"/>
  <c r="FM327" i="6"/>
  <c r="FA327" i="6"/>
  <c r="EO327" i="6"/>
  <c r="EC327" i="6"/>
  <c r="EA327" i="6"/>
  <c r="DQ327" i="6"/>
  <c r="DE327" i="6"/>
  <c r="CS327" i="6"/>
  <c r="CT327" i="6" s="1"/>
  <c r="CX327" i="6" s="1"/>
  <c r="CF327" i="6"/>
  <c r="CG327" i="6" s="1"/>
  <c r="CE327" i="6"/>
  <c r="BU327" i="6"/>
  <c r="BI327" i="6"/>
  <c r="AW327" i="6"/>
  <c r="AK327" i="6"/>
  <c r="X327" i="6"/>
  <c r="Y327" i="6" s="1"/>
  <c r="HI326" i="6"/>
  <c r="GW326" i="6"/>
  <c r="GK326" i="6"/>
  <c r="FY326" i="6"/>
  <c r="FM326" i="6"/>
  <c r="FA326" i="6"/>
  <c r="EO326" i="6"/>
  <c r="EC326" i="6"/>
  <c r="EA326" i="6"/>
  <c r="DQ326" i="6"/>
  <c r="DE326" i="6"/>
  <c r="CS326" i="6"/>
  <c r="CT326" i="6" s="1"/>
  <c r="CX326" i="6" s="1"/>
  <c r="CF326" i="6"/>
  <c r="CG326" i="6" s="1"/>
  <c r="CE326" i="6"/>
  <c r="BU326" i="6"/>
  <c r="BI326" i="6"/>
  <c r="AW326" i="6"/>
  <c r="AK326" i="6"/>
  <c r="X326" i="6"/>
  <c r="Y326" i="6" s="1"/>
  <c r="HI325" i="6"/>
  <c r="GW325" i="6"/>
  <c r="GK325" i="6"/>
  <c r="FY325" i="6"/>
  <c r="FM325" i="6"/>
  <c r="FA325" i="6"/>
  <c r="EO325" i="6"/>
  <c r="EC325" i="6"/>
  <c r="EA325" i="6"/>
  <c r="DQ325" i="6"/>
  <c r="DE325" i="6"/>
  <c r="CS325" i="6"/>
  <c r="CT325" i="6" s="1"/>
  <c r="CX325" i="6" s="1"/>
  <c r="CF325" i="6"/>
  <c r="CG325" i="6" s="1"/>
  <c r="CE325" i="6"/>
  <c r="BU325" i="6"/>
  <c r="BI325" i="6"/>
  <c r="AW325" i="6"/>
  <c r="AK325" i="6"/>
  <c r="X325" i="6"/>
  <c r="Y325" i="6" s="1"/>
  <c r="HI324" i="6"/>
  <c r="GW324" i="6"/>
  <c r="GK324" i="6"/>
  <c r="FY324" i="6"/>
  <c r="FM324" i="6"/>
  <c r="FA324" i="6"/>
  <c r="EO324" i="6"/>
  <c r="EC324" i="6"/>
  <c r="EA324" i="6"/>
  <c r="DQ324" i="6"/>
  <c r="DE324" i="6"/>
  <c r="CS324" i="6"/>
  <c r="CT324" i="6" s="1"/>
  <c r="CX324" i="6" s="1"/>
  <c r="CF324" i="6"/>
  <c r="CG324" i="6" s="1"/>
  <c r="CE324" i="6"/>
  <c r="BU324" i="6"/>
  <c r="BI324" i="6"/>
  <c r="AW324" i="6"/>
  <c r="AK324" i="6"/>
  <c r="X324" i="6"/>
  <c r="Y324" i="6" s="1"/>
  <c r="HI323" i="6"/>
  <c r="GW323" i="6"/>
  <c r="GK323" i="6"/>
  <c r="FY323" i="6"/>
  <c r="FM323" i="6"/>
  <c r="FA323" i="6"/>
  <c r="EO323" i="6"/>
  <c r="EC323" i="6"/>
  <c r="EA323" i="6"/>
  <c r="DQ323" i="6"/>
  <c r="DE323" i="6"/>
  <c r="CS323" i="6"/>
  <c r="CT323" i="6" s="1"/>
  <c r="CX323" i="6" s="1"/>
  <c r="CF323" i="6"/>
  <c r="CG323" i="6" s="1"/>
  <c r="CE323" i="6"/>
  <c r="BU323" i="6"/>
  <c r="BI323" i="6"/>
  <c r="AW323" i="6"/>
  <c r="AK323" i="6"/>
  <c r="X323" i="6"/>
  <c r="Y323" i="6" s="1"/>
  <c r="HI322" i="6"/>
  <c r="GW322" i="6"/>
  <c r="GK322" i="6"/>
  <c r="FY322" i="6"/>
  <c r="FM322" i="6"/>
  <c r="FA322" i="6"/>
  <c r="EO322" i="6"/>
  <c r="EC322" i="6"/>
  <c r="EA322" i="6"/>
  <c r="DQ322" i="6"/>
  <c r="DE322" i="6"/>
  <c r="CS322" i="6"/>
  <c r="CT322" i="6" s="1"/>
  <c r="CX322" i="6" s="1"/>
  <c r="CF322" i="6"/>
  <c r="CG322" i="6" s="1"/>
  <c r="CE322" i="6"/>
  <c r="BU322" i="6"/>
  <c r="BI322" i="6"/>
  <c r="AW322" i="6"/>
  <c r="AK322" i="6"/>
  <c r="X322" i="6"/>
  <c r="Y322" i="6" s="1"/>
  <c r="HI321" i="6"/>
  <c r="GW321" i="6"/>
  <c r="GK321" i="6"/>
  <c r="FY321" i="6"/>
  <c r="FM321" i="6"/>
  <c r="FA321" i="6"/>
  <c r="EO321" i="6"/>
  <c r="EC321" i="6"/>
  <c r="ED321" i="6" s="1"/>
  <c r="EH321" i="6" s="1"/>
  <c r="EA321" i="6"/>
  <c r="DQ321" i="6"/>
  <c r="DE321" i="6"/>
  <c r="CS321" i="6"/>
  <c r="CT321" i="6" s="1"/>
  <c r="CX321" i="6" s="1"/>
  <c r="CF321" i="6"/>
  <c r="CG321" i="6" s="1"/>
  <c r="CE321" i="6"/>
  <c r="BU321" i="6"/>
  <c r="BI321" i="6"/>
  <c r="AW321" i="6"/>
  <c r="AK321" i="6"/>
  <c r="X321" i="6"/>
  <c r="Y321" i="6" s="1"/>
  <c r="HI320" i="6"/>
  <c r="GW320" i="6"/>
  <c r="GK320" i="6"/>
  <c r="FY320" i="6"/>
  <c r="FM320" i="6"/>
  <c r="FA320" i="6"/>
  <c r="EO320" i="6"/>
  <c r="EC320" i="6"/>
  <c r="EA320" i="6"/>
  <c r="DQ320" i="6"/>
  <c r="DE320" i="6"/>
  <c r="CS320" i="6"/>
  <c r="CT320" i="6" s="1"/>
  <c r="CX320" i="6" s="1"/>
  <c r="CF320" i="6"/>
  <c r="CG320" i="6" s="1"/>
  <c r="CE320" i="6"/>
  <c r="BU320" i="6"/>
  <c r="BI320" i="6"/>
  <c r="AW320" i="6"/>
  <c r="AK320" i="6"/>
  <c r="X320" i="6"/>
  <c r="Y320" i="6" s="1"/>
  <c r="HI318" i="6"/>
  <c r="GW318" i="6"/>
  <c r="GK318" i="6"/>
  <c r="FY318" i="6"/>
  <c r="FM318" i="6"/>
  <c r="FA318" i="6"/>
  <c r="EO318" i="6"/>
  <c r="EC318" i="6"/>
  <c r="EA318" i="6"/>
  <c r="DQ318" i="6"/>
  <c r="DE318" i="6"/>
  <c r="CS318" i="6"/>
  <c r="CT318" i="6" s="1"/>
  <c r="CX318" i="6" s="1"/>
  <c r="CF318" i="6"/>
  <c r="CG318" i="6" s="1"/>
  <c r="CE318" i="6"/>
  <c r="BU318" i="6"/>
  <c r="BI318" i="6"/>
  <c r="AW318" i="6"/>
  <c r="AK318" i="6"/>
  <c r="X318" i="6"/>
  <c r="Y318" i="6" s="1"/>
  <c r="HI317" i="6"/>
  <c r="GW317" i="6"/>
  <c r="GK317" i="6"/>
  <c r="FY317" i="6"/>
  <c r="FM317" i="6"/>
  <c r="FA317" i="6"/>
  <c r="EO317" i="6"/>
  <c r="EC317" i="6"/>
  <c r="EA317" i="6"/>
  <c r="DQ317" i="6"/>
  <c r="DE317" i="6"/>
  <c r="CS317" i="6"/>
  <c r="CT317" i="6" s="1"/>
  <c r="CX317" i="6" s="1"/>
  <c r="CF317" i="6"/>
  <c r="CG317" i="6" s="1"/>
  <c r="CE317" i="6"/>
  <c r="BU317" i="6"/>
  <c r="BI317" i="6"/>
  <c r="AW317" i="6"/>
  <c r="AK317" i="6"/>
  <c r="X317" i="6"/>
  <c r="Y317" i="6" s="1"/>
  <c r="HI316" i="6"/>
  <c r="GW316" i="6"/>
  <c r="GK316" i="6"/>
  <c r="FY316" i="6"/>
  <c r="FM316" i="6"/>
  <c r="FA316" i="6"/>
  <c r="EO316" i="6"/>
  <c r="EC316" i="6"/>
  <c r="EA316" i="6"/>
  <c r="DQ316" i="6"/>
  <c r="DE316" i="6"/>
  <c r="CS316" i="6"/>
  <c r="CT316" i="6" s="1"/>
  <c r="CX316" i="6" s="1"/>
  <c r="CF316" i="6"/>
  <c r="CG316" i="6" s="1"/>
  <c r="CE316" i="6"/>
  <c r="BU316" i="6"/>
  <c r="BI316" i="6"/>
  <c r="AW316" i="6"/>
  <c r="AK316" i="6"/>
  <c r="X316" i="6"/>
  <c r="Y316" i="6" s="1"/>
  <c r="HI311" i="6"/>
  <c r="GW311" i="6"/>
  <c r="GK311" i="6"/>
  <c r="FY311" i="6"/>
  <c r="FM311" i="6"/>
  <c r="FA311" i="6"/>
  <c r="EO311" i="6"/>
  <c r="EC311" i="6"/>
  <c r="EA311" i="6"/>
  <c r="DQ311" i="6"/>
  <c r="DE311" i="6"/>
  <c r="CS311" i="6"/>
  <c r="CT311" i="6" s="1"/>
  <c r="CX311" i="6" s="1"/>
  <c r="CF311" i="6"/>
  <c r="CG311" i="6" s="1"/>
  <c r="CE311" i="6"/>
  <c r="BU311" i="6"/>
  <c r="BI311" i="6"/>
  <c r="AW311" i="6"/>
  <c r="AK311" i="6"/>
  <c r="X311" i="6"/>
  <c r="Y311" i="6" s="1"/>
  <c r="HI310" i="6"/>
  <c r="GW310" i="6"/>
  <c r="GK310" i="6"/>
  <c r="FY310" i="6"/>
  <c r="FM310" i="6"/>
  <c r="FA310" i="6"/>
  <c r="EO310" i="6"/>
  <c r="EC310" i="6"/>
  <c r="EA310" i="6"/>
  <c r="DQ310" i="6"/>
  <c r="DE310" i="6"/>
  <c r="CS310" i="6"/>
  <c r="CT310" i="6" s="1"/>
  <c r="CX310" i="6" s="1"/>
  <c r="CF310" i="6"/>
  <c r="CG310" i="6" s="1"/>
  <c r="CE310" i="6"/>
  <c r="BU310" i="6"/>
  <c r="BI310" i="6"/>
  <c r="AW310" i="6"/>
  <c r="AK310" i="6"/>
  <c r="X310" i="6"/>
  <c r="Y310" i="6" s="1"/>
  <c r="HI307" i="6"/>
  <c r="GW307" i="6"/>
  <c r="GK307" i="6"/>
  <c r="FY307" i="6"/>
  <c r="FM307" i="6"/>
  <c r="FA307" i="6"/>
  <c r="EO307" i="6"/>
  <c r="EC307" i="6"/>
  <c r="EA307" i="6"/>
  <c r="DQ307" i="6"/>
  <c r="DE307" i="6"/>
  <c r="CS307" i="6"/>
  <c r="CT307" i="6" s="1"/>
  <c r="CX307" i="6" s="1"/>
  <c r="CF307" i="6"/>
  <c r="CG307" i="6" s="1"/>
  <c r="CE307" i="6"/>
  <c r="BU307" i="6"/>
  <c r="BI307" i="6"/>
  <c r="AW307" i="6"/>
  <c r="AK307" i="6"/>
  <c r="X307" i="6"/>
  <c r="Y307" i="6" s="1"/>
  <c r="X303" i="6"/>
  <c r="Y303" i="6" s="1"/>
  <c r="BI277" i="6"/>
  <c r="AW277" i="6"/>
  <c r="AK277" i="6"/>
  <c r="Y277" i="6"/>
  <c r="BI276" i="6"/>
  <c r="AW276" i="6"/>
  <c r="AK276" i="6"/>
  <c r="Y276" i="6"/>
  <c r="BI275" i="6"/>
  <c r="AW275" i="6"/>
  <c r="AK275" i="6"/>
  <c r="Y275" i="6"/>
  <c r="BI274" i="6"/>
  <c r="AW274" i="6"/>
  <c r="AK274" i="6"/>
  <c r="Y274" i="6"/>
  <c r="U232" i="6"/>
  <c r="AK214" i="6"/>
  <c r="Y214" i="6"/>
  <c r="AW204" i="6"/>
  <c r="AK204" i="6"/>
  <c r="Y204" i="6"/>
  <c r="AW203" i="6"/>
  <c r="AK203" i="6"/>
  <c r="Y203" i="6"/>
  <c r="AK202" i="6"/>
  <c r="Y202" i="6"/>
  <c r="AK201" i="6"/>
  <c r="Y201" i="6"/>
  <c r="AW200" i="6"/>
  <c r="AK200" i="6"/>
  <c r="Y200" i="6"/>
  <c r="AW189" i="6"/>
  <c r="AK189" i="6"/>
  <c r="Y189" i="6"/>
  <c r="AW187" i="6"/>
  <c r="AK187" i="6"/>
  <c r="Y187" i="6"/>
  <c r="AW185" i="6"/>
  <c r="AK185" i="6"/>
  <c r="Y185" i="6"/>
  <c r="AW183" i="6"/>
  <c r="AK183" i="6"/>
  <c r="Y183" i="6"/>
  <c r="AW182" i="6"/>
  <c r="AK182" i="6"/>
  <c r="Y182" i="6"/>
  <c r="AK181" i="6"/>
  <c r="Y181" i="6"/>
  <c r="AK180" i="6"/>
  <c r="Y180" i="6"/>
  <c r="AW178" i="6"/>
  <c r="AK178" i="6"/>
  <c r="Y178" i="6"/>
  <c r="AW177" i="6"/>
  <c r="AK177" i="6"/>
  <c r="Y177" i="6"/>
  <c r="AW176" i="6"/>
  <c r="AK176" i="6"/>
  <c r="Y176" i="6"/>
  <c r="AW174" i="6"/>
  <c r="AK174" i="6"/>
  <c r="Y174" i="6"/>
  <c r="AW173" i="6"/>
  <c r="AK173" i="6"/>
  <c r="Y173" i="6"/>
  <c r="AW172" i="6"/>
  <c r="AK172" i="6"/>
  <c r="Y172" i="6"/>
  <c r="BI129" i="6"/>
  <c r="AW129" i="6"/>
  <c r="AK129" i="6"/>
  <c r="Y129" i="6"/>
  <c r="BI125" i="6"/>
  <c r="AW125" i="6"/>
  <c r="AK125" i="6"/>
  <c r="Y125" i="6"/>
  <c r="BI124" i="6"/>
  <c r="AW124" i="6"/>
  <c r="AK124" i="6"/>
  <c r="Y124" i="6"/>
  <c r="BI121" i="6"/>
  <c r="AW121" i="6"/>
  <c r="AK121" i="6"/>
  <c r="Y121" i="6"/>
  <c r="BI122" i="6"/>
  <c r="AW122" i="6"/>
  <c r="AK122" i="6"/>
  <c r="Y122" i="6"/>
  <c r="BI123" i="6"/>
  <c r="AW123" i="6"/>
  <c r="AK123" i="6"/>
  <c r="Y123" i="6"/>
  <c r="N125" i="6"/>
  <c r="M125" i="6"/>
  <c r="M123" i="6"/>
  <c r="M129" i="6"/>
  <c r="M189" i="6"/>
  <c r="M187" i="6"/>
  <c r="M185" i="6"/>
  <c r="M183" i="6"/>
  <c r="R182" i="6"/>
  <c r="N182" i="6"/>
  <c r="M182" i="6"/>
  <c r="P182" i="6" s="1"/>
  <c r="M181" i="6"/>
  <c r="N181" i="6" s="1"/>
  <c r="M180" i="6"/>
  <c r="N180" i="6" s="1"/>
  <c r="P178" i="6"/>
  <c r="M178" i="6"/>
  <c r="N178" i="6" s="1"/>
  <c r="P177" i="6"/>
  <c r="N177" i="6"/>
  <c r="M177" i="6"/>
  <c r="P176" i="6"/>
  <c r="M176" i="6"/>
  <c r="N176" i="6" s="1"/>
  <c r="P174" i="6"/>
  <c r="M174" i="6"/>
  <c r="N174" i="6" s="1"/>
  <c r="P173" i="6"/>
  <c r="M173" i="6"/>
  <c r="N173" i="6" s="1"/>
  <c r="P172" i="6"/>
  <c r="M172" i="6"/>
  <c r="N172" i="6" s="1"/>
  <c r="M214" i="6"/>
  <c r="N214" i="6" s="1"/>
  <c r="N204" i="6"/>
  <c r="Q204" i="6" s="1"/>
  <c r="R203" i="6"/>
  <c r="M203" i="6"/>
  <c r="N203" i="6" s="1"/>
  <c r="Q203" i="6" s="1"/>
  <c r="M202" i="6"/>
  <c r="N202" i="6" s="1"/>
  <c r="M201" i="6"/>
  <c r="N201" i="6" s="1"/>
  <c r="M200" i="6"/>
  <c r="N200" i="6" s="1"/>
  <c r="Q277" i="6"/>
  <c r="M277" i="6"/>
  <c r="Q276" i="6"/>
  <c r="M276" i="6"/>
  <c r="Q275" i="6"/>
  <c r="M275" i="6"/>
  <c r="Q274" i="6"/>
  <c r="M274" i="6"/>
  <c r="N303" i="6"/>
  <c r="Q303" i="6" s="1"/>
  <c r="N307" i="6"/>
  <c r="Q307" i="6" s="1"/>
  <c r="N311" i="6"/>
  <c r="Q311" i="6" s="1"/>
  <c r="N310" i="6"/>
  <c r="Q310" i="6" s="1"/>
  <c r="Q318" i="6"/>
  <c r="N318" i="6"/>
  <c r="N317" i="6"/>
  <c r="Q317" i="6" s="1"/>
  <c r="N316" i="6"/>
  <c r="Q316" i="6" s="1"/>
  <c r="N329" i="6"/>
  <c r="Q329" i="6" s="1"/>
  <c r="N328" i="6"/>
  <c r="Q328" i="6" s="1"/>
  <c r="N327" i="6"/>
  <c r="Q327" i="6" s="1"/>
  <c r="N326" i="6"/>
  <c r="Q326" i="6" s="1"/>
  <c r="Q325" i="6"/>
  <c r="N325" i="6"/>
  <c r="N324" i="6"/>
  <c r="Q324" i="6" s="1"/>
  <c r="N323" i="6"/>
  <c r="Q323" i="6" s="1"/>
  <c r="N322" i="6"/>
  <c r="Q322" i="6" s="1"/>
  <c r="N321" i="6"/>
  <c r="Q321" i="6" s="1"/>
  <c r="N320" i="6"/>
  <c r="Q320" i="6" s="1"/>
  <c r="N349" i="6"/>
  <c r="Q349" i="6" s="1"/>
  <c r="M351" i="6"/>
  <c r="N351" i="6" s="1"/>
  <c r="Q351" i="6" s="1"/>
  <c r="L351" i="6"/>
  <c r="M373" i="6"/>
  <c r="L373" i="3"/>
  <c r="P351" i="3"/>
  <c r="O351" i="3"/>
  <c r="L351" i="3"/>
  <c r="O349" i="3"/>
  <c r="O329" i="3"/>
  <c r="O328" i="3"/>
  <c r="O327" i="3"/>
  <c r="O326" i="3"/>
  <c r="O325" i="3"/>
  <c r="O324" i="3"/>
  <c r="O323" i="3"/>
  <c r="O322" i="3"/>
  <c r="O321" i="3"/>
  <c r="O320" i="3"/>
  <c r="O318" i="3"/>
  <c r="O317" i="3"/>
  <c r="O316" i="3"/>
  <c r="O311" i="3"/>
  <c r="O310" i="3"/>
  <c r="O307" i="3"/>
  <c r="O303" i="3"/>
  <c r="L277" i="3"/>
  <c r="L276" i="3"/>
  <c r="L275" i="3"/>
  <c r="L274" i="3"/>
  <c r="V274" i="3"/>
  <c r="W274" i="3"/>
  <c r="V275" i="3"/>
  <c r="W275" i="3"/>
  <c r="V276" i="3"/>
  <c r="W276" i="3"/>
  <c r="V277" i="3"/>
  <c r="W277" i="3"/>
  <c r="V280" i="3"/>
  <c r="W280" i="3"/>
  <c r="V281" i="3"/>
  <c r="W281" i="3"/>
  <c r="O243" i="3"/>
  <c r="O242" i="3"/>
  <c r="I274" i="6" l="1"/>
  <c r="S345" i="6"/>
  <c r="G345" i="6" s="1"/>
  <c r="I129" i="6"/>
  <c r="FG303" i="6"/>
  <c r="FH303" i="6" s="1"/>
  <c r="ED325" i="6"/>
  <c r="EH325" i="6" s="1"/>
  <c r="ED316" i="6"/>
  <c r="EH316" i="6" s="1"/>
  <c r="ED317" i="6"/>
  <c r="EH317" i="6" s="1"/>
  <c r="I317" i="6" s="1"/>
  <c r="ED326" i="6"/>
  <c r="EH326" i="6" s="1"/>
  <c r="ED320" i="6"/>
  <c r="EH320" i="6" s="1"/>
  <c r="ED328" i="6"/>
  <c r="EH328" i="6" s="1"/>
  <c r="ED310" i="6"/>
  <c r="EH310" i="6" s="1"/>
  <c r="I310" i="6" s="1"/>
  <c r="ED323" i="6"/>
  <c r="EH323" i="6" s="1"/>
  <c r="I181" i="6"/>
  <c r="ED324" i="6"/>
  <c r="EH324" i="6" s="1"/>
  <c r="N183" i="6"/>
  <c r="P183" i="6"/>
  <c r="ED311" i="6"/>
  <c r="EH311" i="6" s="1"/>
  <c r="N185" i="6"/>
  <c r="P185" i="6"/>
  <c r="R185" i="6" s="1"/>
  <c r="ED318" i="6"/>
  <c r="EH318" i="6" s="1"/>
  <c r="I318" i="6" s="1"/>
  <c r="ED327" i="6"/>
  <c r="EH327" i="6" s="1"/>
  <c r="I327" i="6" s="1"/>
  <c r="N187" i="6"/>
  <c r="P187" i="6"/>
  <c r="R187" i="6" s="1"/>
  <c r="ED307" i="6"/>
  <c r="EH307" i="6" s="1"/>
  <c r="I307" i="6" s="1"/>
  <c r="ED322" i="6"/>
  <c r="EH322" i="6" s="1"/>
  <c r="I322" i="6" s="1"/>
  <c r="P189" i="6"/>
  <c r="R189" i="6" s="1"/>
  <c r="T189" i="6" s="1"/>
  <c r="GE303" i="6"/>
  <c r="GF303" i="6" s="1"/>
  <c r="DK303" i="6"/>
  <c r="DL303" i="6" s="1"/>
  <c r="EI303" i="6"/>
  <c r="EJ303" i="6" s="1"/>
  <c r="I277" i="6"/>
  <c r="I351" i="6"/>
  <c r="HC303" i="6"/>
  <c r="HD303" i="6" s="1"/>
  <c r="CY303" i="6"/>
  <c r="CZ303" i="6" s="1"/>
  <c r="T344" i="6"/>
  <c r="I240" i="6"/>
  <c r="T322" i="6"/>
  <c r="S322" i="6"/>
  <c r="G322" i="6" s="1"/>
  <c r="T277" i="6"/>
  <c r="S277" i="6"/>
  <c r="G277" i="6" s="1"/>
  <c r="S316" i="6"/>
  <c r="G316" i="6" s="1"/>
  <c r="T316" i="6"/>
  <c r="S325" i="6"/>
  <c r="G325" i="6" s="1"/>
  <c r="T325" i="6"/>
  <c r="T275" i="6"/>
  <c r="S275" i="6"/>
  <c r="G275" i="6" s="1"/>
  <c r="I276" i="6"/>
  <c r="S204" i="6"/>
  <c r="G204" i="6" s="1"/>
  <c r="T204" i="6"/>
  <c r="T329" i="6"/>
  <c r="S329" i="6"/>
  <c r="G329" i="6" s="1"/>
  <c r="S351" i="6"/>
  <c r="G351" i="6" s="1"/>
  <c r="T351" i="6"/>
  <c r="S318" i="6"/>
  <c r="G318" i="6" s="1"/>
  <c r="T318" i="6"/>
  <c r="S203" i="6"/>
  <c r="G203" i="6" s="1"/>
  <c r="T203" i="6"/>
  <c r="S349" i="6"/>
  <c r="G349" i="6" s="1"/>
  <c r="T349" i="6"/>
  <c r="S326" i="6"/>
  <c r="G326" i="6" s="1"/>
  <c r="T326" i="6"/>
  <c r="S310" i="6"/>
  <c r="G310" i="6" s="1"/>
  <c r="T310" i="6"/>
  <c r="T276" i="6"/>
  <c r="S276" i="6"/>
  <c r="G276" i="6" s="1"/>
  <c r="I311" i="6"/>
  <c r="I373" i="6"/>
  <c r="S327" i="6"/>
  <c r="G327" i="6" s="1"/>
  <c r="T327" i="6"/>
  <c r="S320" i="6"/>
  <c r="G320" i="6" s="1"/>
  <c r="T320" i="6"/>
  <c r="S311" i="6"/>
  <c r="G311" i="6" s="1"/>
  <c r="T311" i="6"/>
  <c r="T373" i="6"/>
  <c r="S373" i="6"/>
  <c r="G373" i="6" s="1"/>
  <c r="S303" i="6"/>
  <c r="G303" i="6" s="1"/>
  <c r="T303" i="6"/>
  <c r="S182" i="6"/>
  <c r="G182" i="6" s="1"/>
  <c r="T182" i="6"/>
  <c r="I176" i="6"/>
  <c r="I325" i="6"/>
  <c r="S323" i="6"/>
  <c r="G323" i="6" s="1"/>
  <c r="T323" i="6"/>
  <c r="I309" i="6"/>
  <c r="T321" i="6"/>
  <c r="S321" i="6"/>
  <c r="G321" i="6" s="1"/>
  <c r="S328" i="6"/>
  <c r="G328" i="6" s="1"/>
  <c r="T328" i="6"/>
  <c r="T307" i="6"/>
  <c r="S307" i="6"/>
  <c r="G307" i="6" s="1"/>
  <c r="S324" i="6"/>
  <c r="G324" i="6" s="1"/>
  <c r="T324" i="6"/>
  <c r="S317" i="6"/>
  <c r="G317" i="6" s="1"/>
  <c r="T317" i="6"/>
  <c r="T274" i="6"/>
  <c r="S274" i="6"/>
  <c r="G274" i="6" s="1"/>
  <c r="I116" i="6"/>
  <c r="I172" i="6"/>
  <c r="I180" i="6"/>
  <c r="I204" i="6"/>
  <c r="I233" i="6"/>
  <c r="I243" i="6"/>
  <c r="I108" i="6"/>
  <c r="I173" i="6"/>
  <c r="I189" i="6"/>
  <c r="I323" i="6"/>
  <c r="I109" i="6"/>
  <c r="I121" i="6"/>
  <c r="I174" i="6"/>
  <c r="I182" i="6"/>
  <c r="I214" i="6"/>
  <c r="I316" i="6"/>
  <c r="I324" i="6"/>
  <c r="I344" i="6"/>
  <c r="I122" i="6"/>
  <c r="I183" i="6"/>
  <c r="I345" i="6"/>
  <c r="I111" i="6"/>
  <c r="I123" i="6"/>
  <c r="I200" i="6"/>
  <c r="I326" i="6"/>
  <c r="I113" i="6"/>
  <c r="I124" i="6"/>
  <c r="I177" i="6"/>
  <c r="I185" i="6"/>
  <c r="I114" i="6"/>
  <c r="I178" i="6"/>
  <c r="I320" i="6"/>
  <c r="I328" i="6"/>
  <c r="I115" i="6"/>
  <c r="I187" i="6"/>
  <c r="I203" i="6"/>
  <c r="I242" i="6"/>
  <c r="I321" i="6"/>
  <c r="I329" i="6"/>
  <c r="I349" i="6"/>
  <c r="I125" i="6"/>
  <c r="I303" i="6"/>
  <c r="CA303" i="6"/>
  <c r="CB303" i="6" s="1"/>
  <c r="BC303" i="6"/>
  <c r="BD303" i="6" s="1"/>
  <c r="CM303" i="6"/>
  <c r="CN303" i="6" s="1"/>
  <c r="HO303" i="6"/>
  <c r="HP303" i="6" s="1"/>
  <c r="GQ303" i="6"/>
  <c r="GR303" i="6" s="1"/>
  <c r="FS303" i="6"/>
  <c r="FT303" i="6" s="1"/>
  <c r="EU303" i="6"/>
  <c r="EV303" i="6" s="1"/>
  <c r="BO303" i="6"/>
  <c r="BP303" i="6" s="1"/>
  <c r="AQ303" i="6"/>
  <c r="AR303" i="6" s="1"/>
  <c r="DW303" i="6"/>
  <c r="DX303" i="6" s="1"/>
  <c r="I259" i="3"/>
  <c r="N123" i="6"/>
  <c r="N129" i="6"/>
  <c r="N189" i="6"/>
  <c r="R183" i="6"/>
  <c r="AA277" i="4"/>
  <c r="AM277" i="4" s="1"/>
  <c r="AN277" i="4" s="1"/>
  <c r="AA276" i="4"/>
  <c r="AM276" i="4" s="1"/>
  <c r="AN276" i="4" s="1"/>
  <c r="AA275" i="4"/>
  <c r="AM275" i="4" s="1"/>
  <c r="AN275" i="4" s="1"/>
  <c r="AA274" i="4"/>
  <c r="AM274" i="4" s="1"/>
  <c r="AN274" i="4" s="1"/>
  <c r="S189" i="6" l="1"/>
  <c r="G189" i="6" s="1"/>
  <c r="T187" i="6"/>
  <c r="S187" i="6"/>
  <c r="G187" i="6" s="1"/>
  <c r="T185" i="6"/>
  <c r="S185" i="6"/>
  <c r="G185" i="6" s="1"/>
  <c r="S183" i="6"/>
  <c r="G183" i="6" s="1"/>
  <c r="T183" i="6"/>
  <c r="H259" i="3"/>
  <c r="H351" i="7"/>
  <c r="CI311" i="4"/>
  <c r="CJ311" i="4" s="1"/>
  <c r="BS311" i="4"/>
  <c r="BT311" i="4" s="1"/>
  <c r="BC311" i="4"/>
  <c r="BD311" i="4" s="1"/>
  <c r="AM311" i="4"/>
  <c r="AN311" i="4" s="1"/>
  <c r="CI310" i="4"/>
  <c r="CJ310" i="4" s="1"/>
  <c r="BS310" i="4"/>
  <c r="BT310" i="4" s="1"/>
  <c r="BC310" i="4"/>
  <c r="BD310" i="4" s="1"/>
  <c r="AM310" i="4"/>
  <c r="AN310" i="4" s="1"/>
  <c r="CI309" i="4"/>
  <c r="CJ309" i="4" s="1"/>
  <c r="BS309" i="4"/>
  <c r="BT309" i="4" s="1"/>
  <c r="BC309" i="4"/>
  <c r="BD309" i="4" s="1"/>
  <c r="AM309" i="4"/>
  <c r="AN309" i="4" s="1"/>
  <c r="CI307" i="4"/>
  <c r="CJ307" i="4" s="1"/>
  <c r="BS307" i="4"/>
  <c r="BT307" i="4" s="1"/>
  <c r="BC307" i="4"/>
  <c r="BD307" i="4" s="1"/>
  <c r="AM307" i="4"/>
  <c r="AN307" i="4" s="1"/>
  <c r="AM349" i="4" l="1"/>
  <c r="AN349" i="4" s="1"/>
  <c r="BC349" i="4"/>
  <c r="BD349" i="4" s="1"/>
  <c r="BS349" i="4"/>
  <c r="BT349" i="4" s="1"/>
  <c r="CI349" i="4"/>
  <c r="CJ349" i="4" s="1"/>
  <c r="CY349" i="4"/>
  <c r="CZ349" i="4" s="1"/>
  <c r="JV373" i="7"/>
  <c r="JW373" i="7" s="1"/>
  <c r="JU373" i="7"/>
  <c r="JK373" i="7"/>
  <c r="JH373" i="7"/>
  <c r="JG373" i="7"/>
  <c r="IW373" i="7"/>
  <c r="IT373" i="7"/>
  <c r="IU373" i="7" s="1"/>
  <c r="IS373" i="7"/>
  <c r="II373" i="7"/>
  <c r="IF373" i="7"/>
  <c r="IE373" i="7"/>
  <c r="HU373" i="7"/>
  <c r="HR373" i="7"/>
  <c r="HS373" i="7" s="1"/>
  <c r="HQ373" i="7"/>
  <c r="HG373" i="7"/>
  <c r="HD373" i="7"/>
  <c r="HC373" i="7"/>
  <c r="GS373" i="7"/>
  <c r="GP373" i="7"/>
  <c r="GQ373" i="7" s="1"/>
  <c r="GO373" i="7"/>
  <c r="GE373" i="7"/>
  <c r="GB373" i="7"/>
  <c r="GA373" i="7"/>
  <c r="FQ373" i="7"/>
  <c r="FN373" i="7"/>
  <c r="FO373" i="7" s="1"/>
  <c r="FM373" i="7"/>
  <c r="FC373" i="7"/>
  <c r="EY373" i="7"/>
  <c r="EO373" i="7"/>
  <c r="EL373" i="7"/>
  <c r="EM373" i="7" s="1"/>
  <c r="EK373" i="7"/>
  <c r="EA373" i="7"/>
  <c r="AJ373" i="3"/>
  <c r="I373" i="7" l="1"/>
  <c r="Q353" i="7"/>
  <c r="Q352" i="7"/>
  <c r="Q386" i="3"/>
  <c r="DC125" i="6" l="1"/>
  <c r="DA125" i="6"/>
  <c r="CQ125" i="6"/>
  <c r="CO125" i="6"/>
  <c r="CE125" i="6"/>
  <c r="CC125" i="6"/>
  <c r="BS125" i="6"/>
  <c r="BQ125" i="6"/>
  <c r="F125" i="6"/>
  <c r="DC124" i="6"/>
  <c r="DA124" i="6"/>
  <c r="CQ124" i="6"/>
  <c r="CO124" i="6"/>
  <c r="CE124" i="6"/>
  <c r="CC124" i="6"/>
  <c r="BS124" i="6"/>
  <c r="BQ124" i="6"/>
  <c r="F124" i="6"/>
  <c r="DC123" i="6"/>
  <c r="DA123" i="6"/>
  <c r="CQ123" i="6"/>
  <c r="CO123" i="6"/>
  <c r="CE123" i="6"/>
  <c r="CC123" i="6"/>
  <c r="BS123" i="6"/>
  <c r="BQ123" i="6"/>
  <c r="F123" i="6"/>
  <c r="DC122" i="6"/>
  <c r="DA122" i="6"/>
  <c r="CQ122" i="6"/>
  <c r="CO122" i="6"/>
  <c r="CE122" i="6"/>
  <c r="CC122" i="6"/>
  <c r="BS122" i="6"/>
  <c r="BQ122" i="6"/>
  <c r="F122" i="6"/>
  <c r="DN125" i="7"/>
  <c r="DM125" i="7"/>
  <c r="CZ125" i="7"/>
  <c r="CY125" i="7"/>
  <c r="CL125" i="7"/>
  <c r="CK125" i="7"/>
  <c r="BX125" i="7"/>
  <c r="BW125" i="7"/>
  <c r="BS125" i="7"/>
  <c r="BJ125" i="7"/>
  <c r="BI125" i="7"/>
  <c r="BE125" i="7"/>
  <c r="AV125" i="7"/>
  <c r="AU125" i="7"/>
  <c r="AQ125" i="7"/>
  <c r="AH125" i="7"/>
  <c r="AC125" i="7"/>
  <c r="T125" i="7"/>
  <c r="S125" i="7"/>
  <c r="F125" i="7"/>
  <c r="P125" i="7"/>
  <c r="G125" i="7" s="1"/>
  <c r="DN124" i="7"/>
  <c r="DM124" i="7"/>
  <c r="CZ124" i="7"/>
  <c r="CY124" i="7"/>
  <c r="CL124" i="7"/>
  <c r="CK124" i="7"/>
  <c r="BX124" i="7"/>
  <c r="BW124" i="7"/>
  <c r="BS124" i="7"/>
  <c r="BJ124" i="7"/>
  <c r="BI124" i="7"/>
  <c r="BE124" i="7"/>
  <c r="AV124" i="7"/>
  <c r="AU124" i="7"/>
  <c r="AQ124" i="7"/>
  <c r="AH124" i="7"/>
  <c r="AG124" i="7"/>
  <c r="AC124" i="7"/>
  <c r="T124" i="7"/>
  <c r="S124" i="7"/>
  <c r="F124" i="7"/>
  <c r="P124" i="7"/>
  <c r="G124" i="7" s="1"/>
  <c r="DN123" i="7"/>
  <c r="DM123" i="7"/>
  <c r="CZ123" i="7"/>
  <c r="CY123" i="7"/>
  <c r="CL123" i="7"/>
  <c r="CK123" i="7"/>
  <c r="BX123" i="7"/>
  <c r="BW123" i="7"/>
  <c r="BS123" i="7"/>
  <c r="BJ123" i="7"/>
  <c r="BI123" i="7"/>
  <c r="BE123" i="7"/>
  <c r="AV123" i="7"/>
  <c r="AU123" i="7"/>
  <c r="AQ123" i="7"/>
  <c r="AH123" i="7"/>
  <c r="AG123" i="7"/>
  <c r="AC123" i="7"/>
  <c r="T123" i="7"/>
  <c r="S123" i="7"/>
  <c r="F123" i="7"/>
  <c r="P123" i="7"/>
  <c r="G123" i="7" s="1"/>
  <c r="DN122" i="7"/>
  <c r="DM122" i="7"/>
  <c r="CZ122" i="7"/>
  <c r="CY122" i="7"/>
  <c r="CL122" i="7"/>
  <c r="CK122" i="7"/>
  <c r="BX122" i="7"/>
  <c r="BW122" i="7"/>
  <c r="BS122" i="7"/>
  <c r="BJ122" i="7"/>
  <c r="BI122" i="7"/>
  <c r="BE122" i="7"/>
  <c r="AV122" i="7"/>
  <c r="AU122" i="7"/>
  <c r="AQ122" i="7"/>
  <c r="AH122" i="7"/>
  <c r="AG122" i="7"/>
  <c r="AC122" i="7"/>
  <c r="T122" i="7"/>
  <c r="S122" i="7"/>
  <c r="F122" i="7"/>
  <c r="P122" i="7"/>
  <c r="G122" i="7" s="1"/>
  <c r="BS121" i="7"/>
  <c r="BE121" i="7"/>
  <c r="AQ121" i="7"/>
  <c r="S121" i="7"/>
  <c r="AC121" i="7"/>
  <c r="AC117" i="7"/>
  <c r="AC116" i="7"/>
  <c r="AC115" i="7"/>
  <c r="AC114" i="7"/>
  <c r="AC113" i="7"/>
  <c r="AC110" i="7"/>
  <c r="AC109" i="7"/>
  <c r="AC108" i="7"/>
  <c r="P386" i="7"/>
  <c r="P379" i="7"/>
  <c r="P378" i="7"/>
  <c r="P373" i="7"/>
  <c r="P371" i="7"/>
  <c r="P370" i="7"/>
  <c r="P368" i="7"/>
  <c r="P367" i="7"/>
  <c r="P360" i="7"/>
  <c r="P359" i="7"/>
  <c r="P358" i="7"/>
  <c r="P354" i="7"/>
  <c r="P353" i="7"/>
  <c r="P352" i="7"/>
  <c r="P349" i="7"/>
  <c r="P345" i="7"/>
  <c r="P344" i="7"/>
  <c r="P342" i="7"/>
  <c r="P340" i="7"/>
  <c r="P339" i="7"/>
  <c r="P336" i="7"/>
  <c r="P329" i="7"/>
  <c r="P328" i="7"/>
  <c r="P327" i="7"/>
  <c r="P326" i="7"/>
  <c r="P325" i="7"/>
  <c r="P324" i="7"/>
  <c r="P323" i="7"/>
  <c r="P322" i="7"/>
  <c r="P321" i="7"/>
  <c r="P320" i="7"/>
  <c r="P318" i="7"/>
  <c r="P317" i="7"/>
  <c r="P316" i="7"/>
  <c r="P311" i="7"/>
  <c r="P310" i="7"/>
  <c r="P309" i="7"/>
  <c r="P307" i="7"/>
  <c r="P303" i="7"/>
  <c r="P300" i="7"/>
  <c r="P297" i="7"/>
  <c r="P295" i="7"/>
  <c r="P293" i="7"/>
  <c r="P291" i="7"/>
  <c r="P288" i="7"/>
  <c r="P286" i="7"/>
  <c r="P284" i="7"/>
  <c r="P283" i="7"/>
  <c r="P282" i="7"/>
  <c r="P281" i="7"/>
  <c r="P280" i="7"/>
  <c r="P277" i="7"/>
  <c r="P276" i="7"/>
  <c r="P275" i="7"/>
  <c r="P274" i="7"/>
  <c r="P266" i="7"/>
  <c r="P265" i="7"/>
  <c r="P264" i="7"/>
  <c r="P263" i="7"/>
  <c r="P262" i="7"/>
  <c r="P261" i="7"/>
  <c r="P260" i="7"/>
  <c r="P259" i="7"/>
  <c r="P255" i="7"/>
  <c r="P254" i="7"/>
  <c r="P253" i="7"/>
  <c r="P252" i="7"/>
  <c r="P251" i="7"/>
  <c r="P250" i="7"/>
  <c r="P249" i="7"/>
  <c r="P248" i="7"/>
  <c r="P247" i="7"/>
  <c r="P246" i="7"/>
  <c r="P245" i="7"/>
  <c r="P244" i="7"/>
  <c r="P243" i="7"/>
  <c r="P242" i="7"/>
  <c r="P240" i="7"/>
  <c r="P234" i="7"/>
  <c r="P233" i="7"/>
  <c r="P232" i="7"/>
  <c r="P229" i="7"/>
  <c r="P228" i="7"/>
  <c r="P227" i="7"/>
  <c r="P226" i="7"/>
  <c r="P214" i="7"/>
  <c r="P204" i="7"/>
  <c r="P203" i="7"/>
  <c r="P202" i="7"/>
  <c r="P201" i="7"/>
  <c r="P200" i="7"/>
  <c r="P198" i="7"/>
  <c r="P197" i="7"/>
  <c r="P196" i="7"/>
  <c r="P195" i="7"/>
  <c r="P194" i="7"/>
  <c r="P193" i="7"/>
  <c r="P192" i="7"/>
  <c r="P191" i="7"/>
  <c r="P189" i="7"/>
  <c r="P187" i="7"/>
  <c r="P185" i="7"/>
  <c r="P183" i="7"/>
  <c r="P182" i="7"/>
  <c r="P181" i="7"/>
  <c r="P180" i="7"/>
  <c r="P178" i="7"/>
  <c r="P177" i="7"/>
  <c r="P176" i="7"/>
  <c r="P174" i="7"/>
  <c r="P173" i="7"/>
  <c r="P172" i="7"/>
  <c r="P171" i="7"/>
  <c r="P170" i="7"/>
  <c r="P169" i="7"/>
  <c r="P168" i="7"/>
  <c r="P167" i="7"/>
  <c r="P166" i="7"/>
  <c r="P164" i="7"/>
  <c r="P136" i="7"/>
  <c r="P135" i="7"/>
  <c r="P134" i="7"/>
  <c r="P132" i="7"/>
  <c r="P129" i="7"/>
  <c r="P127" i="7"/>
  <c r="P121" i="7"/>
  <c r="P120" i="7"/>
  <c r="P119" i="7"/>
  <c r="P118" i="7"/>
  <c r="P117" i="7"/>
  <c r="P116" i="7"/>
  <c r="P115" i="7"/>
  <c r="P114" i="7"/>
  <c r="P113" i="7"/>
  <c r="P112" i="7"/>
  <c r="P111" i="7"/>
  <c r="P110" i="7"/>
  <c r="P109" i="7"/>
  <c r="P108" i="7"/>
  <c r="P107" i="7"/>
  <c r="P94" i="7"/>
  <c r="P93" i="7"/>
  <c r="P60" i="7"/>
  <c r="P59" i="7"/>
  <c r="P54" i="7"/>
  <c r="P53" i="7"/>
  <c r="P50" i="7"/>
  <c r="P49" i="7"/>
  <c r="P44" i="7"/>
  <c r="P43" i="7"/>
  <c r="P30" i="7"/>
  <c r="P24" i="7"/>
  <c r="P17" i="7"/>
  <c r="P16" i="7"/>
  <c r="P15" i="7"/>
  <c r="P14" i="7"/>
  <c r="P13" i="7"/>
  <c r="P9" i="7"/>
  <c r="EL125" i="3"/>
  <c r="EE125" i="3"/>
  <c r="EB125" i="3"/>
  <c r="DZ125" i="3"/>
  <c r="DW125" i="3"/>
  <c r="DP125" i="3"/>
  <c r="DM125" i="3"/>
  <c r="DK125" i="3"/>
  <c r="DH125" i="3"/>
  <c r="DA125" i="3"/>
  <c r="CX125" i="3"/>
  <c r="CV125" i="3"/>
  <c r="CS125" i="3"/>
  <c r="CL125" i="3"/>
  <c r="CI125" i="3"/>
  <c r="CG125" i="3"/>
  <c r="CD125" i="3"/>
  <c r="BW125" i="3"/>
  <c r="BT125" i="3"/>
  <c r="BR125" i="3"/>
  <c r="BO125" i="3"/>
  <c r="BH125" i="3"/>
  <c r="BE125" i="3"/>
  <c r="BC125" i="3"/>
  <c r="AU125" i="3"/>
  <c r="AZ125" i="3" s="1"/>
  <c r="AS125" i="3"/>
  <c r="AP125" i="3"/>
  <c r="AN125" i="3"/>
  <c r="AJ125" i="3"/>
  <c r="AC125" i="3"/>
  <c r="Z125" i="3"/>
  <c r="EL124" i="3"/>
  <c r="EE124" i="3"/>
  <c r="EB124" i="3"/>
  <c r="DZ124" i="3"/>
  <c r="DW124" i="3"/>
  <c r="DP124" i="3"/>
  <c r="DM124" i="3"/>
  <c r="DK124" i="3"/>
  <c r="DH124" i="3"/>
  <c r="DA124" i="3"/>
  <c r="CX124" i="3"/>
  <c r="CV124" i="3"/>
  <c r="CS124" i="3"/>
  <c r="CL124" i="3"/>
  <c r="CI124" i="3"/>
  <c r="CG124" i="3"/>
  <c r="CD124" i="3"/>
  <c r="BW124" i="3"/>
  <c r="BT124" i="3"/>
  <c r="BR124" i="3"/>
  <c r="BO124" i="3"/>
  <c r="BH124" i="3"/>
  <c r="BE124" i="3"/>
  <c r="BC124" i="3"/>
  <c r="AU124" i="3"/>
  <c r="AS124" i="3"/>
  <c r="AP124" i="3"/>
  <c r="AN124" i="3"/>
  <c r="AJ124" i="3"/>
  <c r="AC124" i="3"/>
  <c r="Z124" i="3"/>
  <c r="EL123" i="3"/>
  <c r="EE123" i="3"/>
  <c r="EB123" i="3"/>
  <c r="DZ123" i="3"/>
  <c r="DW123" i="3"/>
  <c r="DP123" i="3"/>
  <c r="DM123" i="3"/>
  <c r="DK123" i="3"/>
  <c r="DH123" i="3"/>
  <c r="DA123" i="3"/>
  <c r="CX123" i="3"/>
  <c r="CV123" i="3"/>
  <c r="CS123" i="3"/>
  <c r="CL123" i="3"/>
  <c r="CI123" i="3"/>
  <c r="CG123" i="3"/>
  <c r="CD123" i="3"/>
  <c r="BW123" i="3"/>
  <c r="BT123" i="3"/>
  <c r="BR123" i="3"/>
  <c r="BO123" i="3"/>
  <c r="BH123" i="3"/>
  <c r="BE123" i="3"/>
  <c r="BC123" i="3"/>
  <c r="AZ123" i="3"/>
  <c r="AU123" i="3"/>
  <c r="AS123" i="3"/>
  <c r="AP123" i="3"/>
  <c r="AN123" i="3"/>
  <c r="AJ123" i="3"/>
  <c r="AC123" i="3"/>
  <c r="Z123" i="3"/>
  <c r="EL122" i="3"/>
  <c r="EE122" i="3"/>
  <c r="EB122" i="3"/>
  <c r="DZ122" i="3"/>
  <c r="DW122" i="3"/>
  <c r="DP122" i="3"/>
  <c r="DM122" i="3"/>
  <c r="DK122" i="3"/>
  <c r="DH122" i="3"/>
  <c r="DA122" i="3"/>
  <c r="CX122" i="3"/>
  <c r="CV122" i="3"/>
  <c r="CS122" i="3"/>
  <c r="CL122" i="3"/>
  <c r="CI122" i="3"/>
  <c r="CG122" i="3"/>
  <c r="CD122" i="3"/>
  <c r="BW122" i="3"/>
  <c r="BT122" i="3"/>
  <c r="BR122" i="3"/>
  <c r="BO122" i="3"/>
  <c r="BH122" i="3"/>
  <c r="BE122" i="3"/>
  <c r="BC122" i="3"/>
  <c r="AU122" i="3"/>
  <c r="AS122" i="3"/>
  <c r="AP122" i="3"/>
  <c r="AN122" i="3"/>
  <c r="AJ122" i="3"/>
  <c r="AC122" i="3"/>
  <c r="Z122" i="3"/>
  <c r="AU121" i="3"/>
  <c r="EE121" i="3"/>
  <c r="DP121" i="3"/>
  <c r="DA121" i="3"/>
  <c r="BW121" i="3"/>
  <c r="BH121" i="3"/>
  <c r="AS121" i="3"/>
  <c r="CL121" i="3"/>
  <c r="AC121" i="3"/>
  <c r="GA125" i="4"/>
  <c r="GB125" i="4" s="1"/>
  <c r="FK125" i="4"/>
  <c r="FL125" i="4" s="1"/>
  <c r="EU125" i="4"/>
  <c r="EV125" i="4" s="1"/>
  <c r="ET125" i="4"/>
  <c r="EE125" i="4"/>
  <c r="EF125" i="4" s="1"/>
  <c r="ED125" i="4"/>
  <c r="DO125" i="4"/>
  <c r="DP125" i="4" s="1"/>
  <c r="DN125" i="4"/>
  <c r="CY125" i="4"/>
  <c r="CZ125" i="4" s="1"/>
  <c r="CI125" i="4"/>
  <c r="CJ125" i="4" s="1"/>
  <c r="CH125" i="4"/>
  <c r="BS125" i="4"/>
  <c r="BT125" i="4" s="1"/>
  <c r="BR125" i="4"/>
  <c r="BC125" i="4"/>
  <c r="BD125" i="4" s="1"/>
  <c r="BB125" i="4"/>
  <c r="AM125" i="4"/>
  <c r="AN125" i="4" s="1"/>
  <c r="AL125" i="4"/>
  <c r="GA124" i="4"/>
  <c r="GB124" i="4" s="1"/>
  <c r="FK124" i="4"/>
  <c r="FL124" i="4" s="1"/>
  <c r="EU124" i="4"/>
  <c r="EV124" i="4" s="1"/>
  <c r="ET124" i="4"/>
  <c r="EE124" i="4"/>
  <c r="EF124" i="4" s="1"/>
  <c r="ED124" i="4"/>
  <c r="DO124" i="4"/>
  <c r="DP124" i="4" s="1"/>
  <c r="DN124" i="4"/>
  <c r="CY124" i="4"/>
  <c r="CZ124" i="4" s="1"/>
  <c r="CX124" i="4"/>
  <c r="CI124" i="4"/>
  <c r="CJ124" i="4" s="1"/>
  <c r="CH124" i="4"/>
  <c r="BS124" i="4"/>
  <c r="BT124" i="4" s="1"/>
  <c r="BR124" i="4"/>
  <c r="BC124" i="4"/>
  <c r="BD124" i="4" s="1"/>
  <c r="BB124" i="4"/>
  <c r="AM124" i="4"/>
  <c r="AN124" i="4" s="1"/>
  <c r="AL124" i="4"/>
  <c r="GA123" i="4"/>
  <c r="GB123" i="4" s="1"/>
  <c r="FK123" i="4"/>
  <c r="FL123" i="4" s="1"/>
  <c r="EU123" i="4"/>
  <c r="EV123" i="4" s="1"/>
  <c r="ET123" i="4"/>
  <c r="EE123" i="4"/>
  <c r="EF123" i="4" s="1"/>
  <c r="ED123" i="4"/>
  <c r="DO123" i="4"/>
  <c r="DP123" i="4" s="1"/>
  <c r="DN123" i="4"/>
  <c r="CY123" i="4"/>
  <c r="CZ123" i="4" s="1"/>
  <c r="CX123" i="4"/>
  <c r="CI123" i="4"/>
  <c r="CJ123" i="4" s="1"/>
  <c r="CH123" i="4"/>
  <c r="BS123" i="4"/>
  <c r="BT123" i="4" s="1"/>
  <c r="BR123" i="4"/>
  <c r="BC123" i="4"/>
  <c r="BD123" i="4" s="1"/>
  <c r="BB123" i="4"/>
  <c r="AM123" i="4"/>
  <c r="AN123" i="4" s="1"/>
  <c r="AL123" i="4"/>
  <c r="GA122" i="4"/>
  <c r="GB122" i="4" s="1"/>
  <c r="FK122" i="4"/>
  <c r="FL122" i="4" s="1"/>
  <c r="EU122" i="4"/>
  <c r="EV122" i="4" s="1"/>
  <c r="ET122" i="4"/>
  <c r="EE122" i="4"/>
  <c r="EF122" i="4" s="1"/>
  <c r="ED122" i="4"/>
  <c r="DO122" i="4"/>
  <c r="DP122" i="4" s="1"/>
  <c r="DN122" i="4"/>
  <c r="CY122" i="4"/>
  <c r="CZ122" i="4" s="1"/>
  <c r="CX122" i="4"/>
  <c r="CI122" i="4"/>
  <c r="CJ122" i="4" s="1"/>
  <c r="CH122" i="4"/>
  <c r="BS122" i="4"/>
  <c r="BT122" i="4" s="1"/>
  <c r="BR122" i="4"/>
  <c r="BC122" i="4"/>
  <c r="BD122" i="4" s="1"/>
  <c r="BB122" i="4"/>
  <c r="AM122" i="4"/>
  <c r="AN122" i="4" s="1"/>
  <c r="AL122" i="4"/>
  <c r="Z121" i="3"/>
  <c r="ET121" i="4"/>
  <c r="EU121" i="4"/>
  <c r="EV121" i="4" s="1"/>
  <c r="ED121" i="4"/>
  <c r="EE121" i="4"/>
  <c r="EF121" i="4" s="1"/>
  <c r="DN121" i="4"/>
  <c r="CY121" i="4"/>
  <c r="CZ121" i="4" s="1"/>
  <c r="CX121" i="4"/>
  <c r="CH121" i="4"/>
  <c r="CI121" i="4"/>
  <c r="CJ121" i="4" s="1"/>
  <c r="BS121" i="4"/>
  <c r="BT121" i="4" s="1"/>
  <c r="BR121" i="4"/>
  <c r="BB121" i="4"/>
  <c r="AL121" i="4"/>
  <c r="DJ125" i="7" l="1"/>
  <c r="DK125" i="7" s="1"/>
  <c r="I124" i="7"/>
  <c r="BT122" i="7"/>
  <c r="AR123" i="7"/>
  <c r="AR124" i="7"/>
  <c r="DX122" i="7"/>
  <c r="CH123" i="7"/>
  <c r="CI123" i="7" s="1"/>
  <c r="BF124" i="7"/>
  <c r="BG124" i="7" s="1"/>
  <c r="CV124" i="7"/>
  <c r="BT125" i="7"/>
  <c r="AR122" i="7"/>
  <c r="DX125" i="7"/>
  <c r="CH122" i="7"/>
  <c r="CI122" i="7" s="1"/>
  <c r="BF123" i="7"/>
  <c r="BG123" i="7" s="1"/>
  <c r="CV123" i="7"/>
  <c r="DJ124" i="7"/>
  <c r="DK124" i="7" s="1"/>
  <c r="AR125" i="7"/>
  <c r="BT124" i="7"/>
  <c r="CH125" i="7"/>
  <c r="CI125" i="7" s="1"/>
  <c r="BF122" i="7"/>
  <c r="BG122" i="7" s="1"/>
  <c r="CV122" i="7"/>
  <c r="DJ123" i="7"/>
  <c r="DK123" i="7" s="1"/>
  <c r="DX124" i="7"/>
  <c r="BT123" i="7"/>
  <c r="BF125" i="7"/>
  <c r="BG125" i="7" s="1"/>
  <c r="CV125" i="7"/>
  <c r="DJ122" i="7"/>
  <c r="DK122" i="7" s="1"/>
  <c r="DX123" i="7"/>
  <c r="CH124" i="7"/>
  <c r="CI124" i="7" s="1"/>
  <c r="CY122" i="6"/>
  <c r="CZ122" i="6" s="1"/>
  <c r="CA122" i="6"/>
  <c r="CB122" i="6" s="1"/>
  <c r="CM122" i="6"/>
  <c r="CN122" i="6" s="1"/>
  <c r="BC122" i="6"/>
  <c r="BD122" i="6" s="1"/>
  <c r="AE122" i="6"/>
  <c r="AF122" i="6" s="1"/>
  <c r="BO122" i="6"/>
  <c r="BP122" i="6" s="1"/>
  <c r="DK122" i="6"/>
  <c r="DL122" i="6" s="1"/>
  <c r="AQ122" i="6"/>
  <c r="AR122" i="6" s="1"/>
  <c r="CM123" i="6"/>
  <c r="CN123" i="6" s="1"/>
  <c r="BC123" i="6"/>
  <c r="BD123" i="6" s="1"/>
  <c r="BO123" i="6"/>
  <c r="BP123" i="6" s="1"/>
  <c r="DK123" i="6"/>
  <c r="DL123" i="6" s="1"/>
  <c r="CY123" i="6"/>
  <c r="CZ123" i="6" s="1"/>
  <c r="CA123" i="6"/>
  <c r="CB123" i="6" s="1"/>
  <c r="AE123" i="6"/>
  <c r="AF123" i="6" s="1"/>
  <c r="AQ123" i="6"/>
  <c r="AR123" i="6" s="1"/>
  <c r="AK123" i="3"/>
  <c r="DK124" i="6"/>
  <c r="DL124" i="6" s="1"/>
  <c r="CY124" i="6"/>
  <c r="CZ124" i="6" s="1"/>
  <c r="CA124" i="6"/>
  <c r="CB124" i="6" s="1"/>
  <c r="CM124" i="6"/>
  <c r="CN124" i="6" s="1"/>
  <c r="BC124" i="6"/>
  <c r="BD124" i="6" s="1"/>
  <c r="BO124" i="6"/>
  <c r="BP124" i="6" s="1"/>
  <c r="AE124" i="6"/>
  <c r="AF124" i="6" s="1"/>
  <c r="AQ124" i="6"/>
  <c r="AR124" i="6" s="1"/>
  <c r="DK125" i="6"/>
  <c r="DL125" i="6" s="1"/>
  <c r="CY125" i="6"/>
  <c r="CZ125" i="6" s="1"/>
  <c r="CA125" i="6"/>
  <c r="CB125" i="6" s="1"/>
  <c r="BC125" i="6"/>
  <c r="BD125" i="6" s="1"/>
  <c r="CM125" i="6"/>
  <c r="CN125" i="6" s="1"/>
  <c r="BO125" i="6"/>
  <c r="BP125" i="6" s="1"/>
  <c r="AE125" i="6"/>
  <c r="AF125" i="6" s="1"/>
  <c r="AQ125" i="6"/>
  <c r="AR125" i="6" s="1"/>
  <c r="I125" i="7"/>
  <c r="I123" i="7"/>
  <c r="I122" i="7"/>
  <c r="CT122" i="3"/>
  <c r="AK125" i="3"/>
  <c r="CE124" i="3"/>
  <c r="EM124" i="3"/>
  <c r="CE122" i="3"/>
  <c r="EM122" i="3"/>
  <c r="BA125" i="3"/>
  <c r="DX122" i="3"/>
  <c r="BA123" i="3"/>
  <c r="DX124" i="3"/>
  <c r="DI125" i="3"/>
  <c r="EM125" i="3"/>
  <c r="DI123" i="3"/>
  <c r="BP122" i="3"/>
  <c r="CT123" i="3"/>
  <c r="BP124" i="3"/>
  <c r="CT125" i="3"/>
  <c r="AZ122" i="3"/>
  <c r="AZ124" i="3"/>
  <c r="BA122" i="3"/>
  <c r="DI122" i="3"/>
  <c r="CE123" i="3"/>
  <c r="EM123" i="3"/>
  <c r="BA124" i="3"/>
  <c r="DI124" i="3"/>
  <c r="CE125" i="3"/>
  <c r="AK122" i="3"/>
  <c r="AK124" i="3"/>
  <c r="BP123" i="3"/>
  <c r="DX123" i="3"/>
  <c r="CT124" i="3"/>
  <c r="BP125" i="3"/>
  <c r="DX125" i="3"/>
  <c r="DO121" i="4"/>
  <c r="DP121" i="4" s="1"/>
  <c r="BC121" i="4"/>
  <c r="BD121" i="4" s="1"/>
  <c r="AM121" i="4"/>
  <c r="AN121" i="4" s="1"/>
  <c r="AL120" i="4"/>
  <c r="AL119" i="4"/>
  <c r="AL118" i="4"/>
  <c r="AL117" i="4"/>
  <c r="AL116" i="4"/>
  <c r="AL115" i="4"/>
  <c r="AL114" i="4"/>
  <c r="AL113" i="4"/>
  <c r="AL112" i="4"/>
  <c r="AL111" i="4"/>
  <c r="AL110" i="4"/>
  <c r="AL109" i="4"/>
  <c r="AL108" i="4"/>
  <c r="AL107" i="4"/>
  <c r="AL94" i="4"/>
  <c r="AL93" i="4"/>
  <c r="AL60" i="4"/>
  <c r="AL59" i="4"/>
  <c r="AL54" i="4"/>
  <c r="AL53" i="4"/>
  <c r="AL50" i="4"/>
  <c r="AL49" i="4"/>
  <c r="AL44" i="4"/>
  <c r="AL43" i="4"/>
  <c r="AL30" i="4"/>
  <c r="AL24" i="4"/>
  <c r="AL17" i="4"/>
  <c r="AL16" i="4"/>
  <c r="AL15" i="4"/>
  <c r="AL14" i="4"/>
  <c r="AL13" i="4"/>
  <c r="AL9" i="4"/>
  <c r="AL7" i="4"/>
  <c r="AL6" i="4"/>
  <c r="CI127" i="4"/>
  <c r="CJ127" i="4" s="1"/>
  <c r="BS127" i="4"/>
  <c r="BT127" i="4" s="1"/>
  <c r="BC127" i="4"/>
  <c r="BD127" i="4" s="1"/>
  <c r="AM127" i="4"/>
  <c r="AN127" i="4" s="1"/>
  <c r="H125" i="6" l="1"/>
  <c r="F117" i="6"/>
  <c r="F116" i="6"/>
  <c r="F115" i="6"/>
  <c r="F114" i="6"/>
  <c r="W117" i="3"/>
  <c r="V117" i="3"/>
  <c r="W116" i="3"/>
  <c r="V116" i="3"/>
  <c r="W115" i="3"/>
  <c r="V115" i="3"/>
  <c r="W114" i="3"/>
  <c r="V114" i="3"/>
  <c r="FP109" i="3"/>
  <c r="FF109" i="3"/>
  <c r="FD109" i="3"/>
  <c r="FA109" i="3"/>
  <c r="EQ109" i="3"/>
  <c r="EO109" i="3"/>
  <c r="EL109" i="3"/>
  <c r="EB109" i="3"/>
  <c r="DZ109" i="3"/>
  <c r="DW109" i="3"/>
  <c r="DM109" i="3"/>
  <c r="DK109" i="3"/>
  <c r="DH109" i="3"/>
  <c r="CX109" i="3"/>
  <c r="CV109" i="3"/>
  <c r="CS109" i="3"/>
  <c r="CI109" i="3"/>
  <c r="CG109" i="3"/>
  <c r="CD109" i="3"/>
  <c r="BT109" i="3"/>
  <c r="BR109" i="3"/>
  <c r="BO109" i="3"/>
  <c r="BE109" i="3"/>
  <c r="BC109" i="3"/>
  <c r="AZ109" i="3"/>
  <c r="AP109" i="3"/>
  <c r="AN109" i="3"/>
  <c r="AJ109" i="3"/>
  <c r="Z109" i="3"/>
  <c r="X109" i="3"/>
  <c r="W109" i="3"/>
  <c r="F109" i="3" s="1"/>
  <c r="V109" i="3"/>
  <c r="G109" i="3" s="1"/>
  <c r="CS109" i="6"/>
  <c r="CQ109" i="6"/>
  <c r="CO109" i="6"/>
  <c r="CG109" i="6"/>
  <c r="CE109" i="6"/>
  <c r="CC109" i="6"/>
  <c r="BU109" i="6"/>
  <c r="BS109" i="6"/>
  <c r="BQ109" i="6"/>
  <c r="BI109" i="6"/>
  <c r="BG109" i="6"/>
  <c r="BE109" i="6"/>
  <c r="AW109" i="6"/>
  <c r="AU109" i="6"/>
  <c r="AS109" i="6"/>
  <c r="AK109" i="6"/>
  <c r="AI109" i="6"/>
  <c r="AG109" i="6"/>
  <c r="Y109" i="6"/>
  <c r="U109" i="6"/>
  <c r="F109" i="6"/>
  <c r="N109" i="6"/>
  <c r="CS108" i="6"/>
  <c r="CG108" i="6"/>
  <c r="BU108" i="6"/>
  <c r="BI108" i="6"/>
  <c r="AW108" i="6"/>
  <c r="AK108" i="6"/>
  <c r="F109" i="7"/>
  <c r="G109" i="7"/>
  <c r="I109" i="7"/>
  <c r="HV233" i="7"/>
  <c r="HH233" i="7"/>
  <c r="GT233" i="7"/>
  <c r="GF233" i="7"/>
  <c r="FR233" i="7"/>
  <c r="FD233" i="7"/>
  <c r="EP233" i="7"/>
  <c r="EB233" i="7"/>
  <c r="DN233" i="7"/>
  <c r="DN121" i="7"/>
  <c r="CZ233" i="7"/>
  <c r="CZ121" i="7"/>
  <c r="CZ109" i="7"/>
  <c r="CZ108" i="7"/>
  <c r="CL233" i="7"/>
  <c r="CL121" i="7"/>
  <c r="CL111" i="7"/>
  <c r="CL109" i="7"/>
  <c r="CL108" i="7"/>
  <c r="BX340" i="7"/>
  <c r="BX233" i="7"/>
  <c r="BX121" i="7"/>
  <c r="BX109" i="7"/>
  <c r="BX108" i="7"/>
  <c r="BJ340" i="7"/>
  <c r="BJ339" i="7"/>
  <c r="BJ329" i="7"/>
  <c r="BJ328" i="7"/>
  <c r="BJ327" i="7"/>
  <c r="BJ326" i="7"/>
  <c r="BJ325" i="7"/>
  <c r="BJ324" i="7"/>
  <c r="BJ323" i="7"/>
  <c r="BJ322" i="7"/>
  <c r="BJ321" i="7"/>
  <c r="BJ320" i="7"/>
  <c r="BJ311" i="7"/>
  <c r="BJ310" i="7"/>
  <c r="BJ309" i="7"/>
  <c r="BJ307" i="7"/>
  <c r="BJ303" i="7"/>
  <c r="BJ233" i="7"/>
  <c r="BJ121" i="7"/>
  <c r="BJ109" i="7"/>
  <c r="BJ108" i="7"/>
  <c r="AV340" i="7"/>
  <c r="AV339" i="7"/>
  <c r="AV329" i="7"/>
  <c r="AV328" i="7"/>
  <c r="AV327" i="7"/>
  <c r="AV326" i="7"/>
  <c r="AV325" i="7"/>
  <c r="AV324" i="7"/>
  <c r="AV323" i="7"/>
  <c r="AV322" i="7"/>
  <c r="AV321" i="7"/>
  <c r="AV320" i="7"/>
  <c r="AV311" i="7"/>
  <c r="AV310" i="7"/>
  <c r="AV309" i="7"/>
  <c r="AV307" i="7"/>
  <c r="AV303" i="7"/>
  <c r="AV233" i="7"/>
  <c r="AV121" i="7"/>
  <c r="AV109" i="7"/>
  <c r="AV108" i="7"/>
  <c r="AD371" i="7"/>
  <c r="AD370" i="7"/>
  <c r="AD368" i="7"/>
  <c r="AD367" i="7"/>
  <c r="AH345" i="7"/>
  <c r="AH344" i="7"/>
  <c r="AH342" i="7"/>
  <c r="AH340" i="7"/>
  <c r="AH339" i="7"/>
  <c r="AD336" i="7"/>
  <c r="AH329" i="7"/>
  <c r="AH328" i="7"/>
  <c r="AH327" i="7"/>
  <c r="AH326" i="7"/>
  <c r="AH325" i="7"/>
  <c r="AH324" i="7"/>
  <c r="AH323" i="7"/>
  <c r="AH322" i="7"/>
  <c r="AH321" i="7"/>
  <c r="AH320" i="7"/>
  <c r="AH311" i="7"/>
  <c r="AH310" i="7"/>
  <c r="AH309" i="7"/>
  <c r="AH307" i="7"/>
  <c r="AH303" i="7"/>
  <c r="AD300" i="7"/>
  <c r="AD297" i="7"/>
  <c r="AD295" i="7"/>
  <c r="AD293" i="7"/>
  <c r="AD291" i="7"/>
  <c r="AD288" i="7"/>
  <c r="AD286" i="7"/>
  <c r="AD284" i="7"/>
  <c r="AD283" i="7"/>
  <c r="AD282" i="7"/>
  <c r="AD281" i="7"/>
  <c r="AD255" i="7"/>
  <c r="AD254" i="7"/>
  <c r="AD253" i="7"/>
  <c r="AD252" i="7"/>
  <c r="AH233" i="7"/>
  <c r="AH121" i="7"/>
  <c r="AH117" i="7"/>
  <c r="AH116" i="7"/>
  <c r="AH115" i="7"/>
  <c r="AH114" i="7"/>
  <c r="AH113" i="7"/>
  <c r="AH109" i="7"/>
  <c r="AH108" i="7"/>
  <c r="T359" i="7"/>
  <c r="T358" i="7"/>
  <c r="W353" i="6"/>
  <c r="W352" i="6"/>
  <c r="T345" i="7"/>
  <c r="T344" i="7"/>
  <c r="T342" i="7"/>
  <c r="T340" i="7"/>
  <c r="T339" i="7"/>
  <c r="T266" i="7"/>
  <c r="T265" i="7"/>
  <c r="T264" i="7"/>
  <c r="T263" i="7"/>
  <c r="T262" i="7"/>
  <c r="T261" i="7"/>
  <c r="T260" i="7"/>
  <c r="T259" i="7"/>
  <c r="T233" i="7"/>
  <c r="W233" i="6" s="1"/>
  <c r="W232" i="6"/>
  <c r="T121" i="7"/>
  <c r="T117" i="7"/>
  <c r="T116" i="7"/>
  <c r="T115" i="7"/>
  <c r="T114" i="7"/>
  <c r="T113" i="7"/>
  <c r="T109" i="7"/>
  <c r="W109" i="6" s="1"/>
  <c r="T108" i="7"/>
  <c r="W108" i="6" s="1"/>
  <c r="KK233" i="3"/>
  <c r="JV233" i="3"/>
  <c r="JG233" i="3"/>
  <c r="IR233" i="3"/>
  <c r="IC233" i="3"/>
  <c r="BA303" i="3"/>
  <c r="HN233" i="3"/>
  <c r="GY233" i="3"/>
  <c r="GJ233" i="3"/>
  <c r="FU233" i="3"/>
  <c r="FF233" i="3"/>
  <c r="FF108" i="3"/>
  <c r="EQ233" i="3"/>
  <c r="EQ108" i="3"/>
  <c r="EB233" i="3"/>
  <c r="EB121" i="3"/>
  <c r="EB108" i="3"/>
  <c r="AK371" i="3"/>
  <c r="AK370" i="3"/>
  <c r="AK368" i="3"/>
  <c r="AK367" i="3"/>
  <c r="AK360" i="3"/>
  <c r="AK352" i="3"/>
  <c r="AK336" i="3"/>
  <c r="AK300" i="3"/>
  <c r="AK297" i="3"/>
  <c r="AK295" i="3"/>
  <c r="AK293" i="3"/>
  <c r="AK291" i="3"/>
  <c r="AK288" i="3"/>
  <c r="AK286" i="3"/>
  <c r="DM233" i="3"/>
  <c r="DM121" i="3"/>
  <c r="DM108" i="3"/>
  <c r="CX233" i="3"/>
  <c r="CX121" i="3"/>
  <c r="CX108" i="3"/>
  <c r="CI233" i="3"/>
  <c r="CI121" i="3"/>
  <c r="CI108" i="3"/>
  <c r="BT233" i="3"/>
  <c r="BT121" i="3"/>
  <c r="BT108" i="3"/>
  <c r="BE233" i="3"/>
  <c r="BE121" i="3"/>
  <c r="BE108" i="3"/>
  <c r="AP233" i="3"/>
  <c r="AP121" i="3"/>
  <c r="AP117" i="3"/>
  <c r="AP116" i="3"/>
  <c r="AP115" i="3"/>
  <c r="AP114" i="3"/>
  <c r="AP113" i="3"/>
  <c r="AP108" i="3"/>
  <c r="AK274" i="3"/>
  <c r="Z233" i="3"/>
  <c r="Z164" i="3"/>
  <c r="Z117" i="3"/>
  <c r="Z116" i="3"/>
  <c r="Z115" i="3"/>
  <c r="Z114" i="3"/>
  <c r="Z113" i="3"/>
  <c r="Z108" i="3"/>
  <c r="GA109" i="4"/>
  <c r="GB109" i="4" s="1"/>
  <c r="FK109" i="4"/>
  <c r="FL109" i="4" s="1"/>
  <c r="EU109" i="4"/>
  <c r="EV109" i="4" s="1"/>
  <c r="EE109" i="4"/>
  <c r="EF109" i="4" s="1"/>
  <c r="DO109" i="4"/>
  <c r="DP109" i="4" s="1"/>
  <c r="CY109" i="4"/>
  <c r="CZ109" i="4" s="1"/>
  <c r="CI109" i="4"/>
  <c r="CJ109" i="4" s="1"/>
  <c r="BS109" i="4"/>
  <c r="BT109" i="4" s="1"/>
  <c r="BC109" i="4"/>
  <c r="BD109" i="4" s="1"/>
  <c r="AM109" i="4"/>
  <c r="AN109" i="4" s="1"/>
  <c r="F109" i="4"/>
  <c r="H108" i="1" s="1"/>
  <c r="G109" i="4"/>
  <c r="I109" i="4"/>
  <c r="Y108" i="6"/>
  <c r="IQ309" i="6"/>
  <c r="IE373" i="6"/>
  <c r="HS373" i="6"/>
  <c r="HG373" i="6"/>
  <c r="GU373" i="6"/>
  <c r="GU233" i="6"/>
  <c r="GI373" i="6"/>
  <c r="GI233" i="6"/>
  <c r="FW373" i="6"/>
  <c r="FW233" i="6"/>
  <c r="FK373" i="6"/>
  <c r="FK233" i="6"/>
  <c r="EY373" i="6"/>
  <c r="EY233" i="6"/>
  <c r="EM373" i="6"/>
  <c r="EM233" i="6"/>
  <c r="EA7" i="6"/>
  <c r="EA9" i="6"/>
  <c r="EA13" i="6"/>
  <c r="EA14" i="6"/>
  <c r="EA15" i="6"/>
  <c r="EA16" i="6"/>
  <c r="EA17" i="6"/>
  <c r="EA24" i="6"/>
  <c r="EA30" i="6"/>
  <c r="EA43" i="6"/>
  <c r="EA44" i="6"/>
  <c r="EA49" i="6"/>
  <c r="EA50" i="6"/>
  <c r="EA53" i="6"/>
  <c r="EA54" i="6"/>
  <c r="EA59" i="6"/>
  <c r="EA60" i="6"/>
  <c r="EA93" i="6"/>
  <c r="EA94" i="6"/>
  <c r="EA233" i="6"/>
  <c r="EA349" i="6"/>
  <c r="EA373" i="6"/>
  <c r="DO373" i="6"/>
  <c r="DO349" i="6"/>
  <c r="DO233" i="6"/>
  <c r="DC373" i="6"/>
  <c r="DC349" i="6"/>
  <c r="DC233" i="6"/>
  <c r="DC121" i="6"/>
  <c r="CQ373" i="6"/>
  <c r="CQ233" i="6"/>
  <c r="CQ121" i="6"/>
  <c r="CQ108" i="6"/>
  <c r="CE373" i="6"/>
  <c r="CE233" i="6"/>
  <c r="CE121" i="6"/>
  <c r="CE108" i="6"/>
  <c r="BS373" i="6"/>
  <c r="BS233" i="6"/>
  <c r="BS121" i="6"/>
  <c r="BS108" i="6"/>
  <c r="BG373" i="6"/>
  <c r="BG233" i="6"/>
  <c r="BG108" i="6"/>
  <c r="AU351" i="6"/>
  <c r="AU233" i="6"/>
  <c r="AU108" i="6"/>
  <c r="AI351" i="6"/>
  <c r="AI345" i="6"/>
  <c r="AI344" i="6"/>
  <c r="AI233" i="6"/>
  <c r="AI108" i="6"/>
  <c r="W351" i="6"/>
  <c r="W345" i="6"/>
  <c r="IO309" i="6"/>
  <c r="IC373" i="6"/>
  <c r="HQ373" i="6"/>
  <c r="HE373" i="6"/>
  <c r="GS373" i="6"/>
  <c r="GS233" i="6"/>
  <c r="GG373" i="6"/>
  <c r="GG233" i="6"/>
  <c r="FU373" i="6"/>
  <c r="FU233" i="6"/>
  <c r="FI373" i="6"/>
  <c r="FI233" i="6"/>
  <c r="EW373" i="6"/>
  <c r="EW233" i="6"/>
  <c r="EK373" i="6"/>
  <c r="EK233" i="6"/>
  <c r="DY373" i="6"/>
  <c r="DY349" i="6"/>
  <c r="DY233" i="6"/>
  <c r="DM373" i="6"/>
  <c r="DM349" i="6"/>
  <c r="DM233" i="6"/>
  <c r="DA373" i="6"/>
  <c r="DA349" i="6"/>
  <c r="DA233" i="6"/>
  <c r="DA121" i="6"/>
  <c r="CO373" i="6"/>
  <c r="CO233" i="6"/>
  <c r="CO121" i="6"/>
  <c r="CO108" i="6"/>
  <c r="CC373" i="6"/>
  <c r="CC233" i="6"/>
  <c r="CC121" i="6"/>
  <c r="CC108" i="6"/>
  <c r="BQ373" i="6"/>
  <c r="BQ233" i="6"/>
  <c r="BQ121" i="6"/>
  <c r="BQ108" i="6"/>
  <c r="BE373" i="6"/>
  <c r="BE233" i="6"/>
  <c r="BE108" i="6"/>
  <c r="AS351" i="6"/>
  <c r="AS233" i="6"/>
  <c r="AS108" i="6"/>
  <c r="AG351" i="6"/>
  <c r="AG345" i="6"/>
  <c r="AG344" i="6"/>
  <c r="AG233" i="6"/>
  <c r="AG108" i="6"/>
  <c r="U351" i="6"/>
  <c r="U345" i="6"/>
  <c r="U344" i="6"/>
  <c r="U233" i="6"/>
  <c r="U108" i="6"/>
  <c r="N108" i="6"/>
  <c r="KI373" i="3"/>
  <c r="KI233" i="3"/>
  <c r="JT373" i="3"/>
  <c r="JT233" i="3"/>
  <c r="JE373" i="3"/>
  <c r="JE233" i="3"/>
  <c r="IP373" i="3"/>
  <c r="IP233" i="3"/>
  <c r="IA373" i="3"/>
  <c r="IA233" i="3"/>
  <c r="HL373" i="3"/>
  <c r="HL233" i="3"/>
  <c r="GW373" i="3"/>
  <c r="GW233" i="3"/>
  <c r="GH373" i="3"/>
  <c r="GH233" i="3"/>
  <c r="FS373" i="3"/>
  <c r="FS233" i="3"/>
  <c r="FD373" i="3"/>
  <c r="FD233" i="3"/>
  <c r="FD108" i="3"/>
  <c r="EO373" i="3"/>
  <c r="EO233" i="3"/>
  <c r="EO108" i="3"/>
  <c r="DZ373" i="3"/>
  <c r="DZ233" i="3"/>
  <c r="DZ121" i="3"/>
  <c r="DZ108" i="3"/>
  <c r="DK373" i="3"/>
  <c r="DK233" i="3"/>
  <c r="DK121" i="3"/>
  <c r="DK108" i="3"/>
  <c r="CV233" i="3"/>
  <c r="CV121" i="3"/>
  <c r="CV108" i="3"/>
  <c r="CG233" i="3"/>
  <c r="CG121" i="3"/>
  <c r="CG108" i="3"/>
  <c r="BR233" i="3"/>
  <c r="BR121" i="3"/>
  <c r="BR108" i="3"/>
  <c r="BC233" i="3"/>
  <c r="BC121" i="3"/>
  <c r="BC108" i="3"/>
  <c r="HU233" i="7"/>
  <c r="HG233" i="7"/>
  <c r="GS233" i="7"/>
  <c r="GE233" i="7"/>
  <c r="FQ233" i="7"/>
  <c r="FC233" i="7"/>
  <c r="EO233" i="7"/>
  <c r="EA233" i="7"/>
  <c r="DM233" i="7"/>
  <c r="DM121" i="7"/>
  <c r="CY233" i="7"/>
  <c r="CY121" i="7"/>
  <c r="CY109" i="7"/>
  <c r="CY108" i="7"/>
  <c r="CK233" i="7"/>
  <c r="CK121" i="7"/>
  <c r="CK111" i="7"/>
  <c r="CK109" i="7"/>
  <c r="CK108" i="7"/>
  <c r="BW233" i="7"/>
  <c r="BW121" i="7"/>
  <c r="BW109" i="7"/>
  <c r="BW108" i="7"/>
  <c r="BI329" i="7"/>
  <c r="BI328" i="7"/>
  <c r="BI327" i="7"/>
  <c r="BI326" i="7"/>
  <c r="BI325" i="7"/>
  <c r="BI324" i="7"/>
  <c r="BI323" i="7"/>
  <c r="BI322" i="7"/>
  <c r="BI321" i="7"/>
  <c r="BI320" i="7"/>
  <c r="BI311" i="7"/>
  <c r="BI310" i="7"/>
  <c r="BI309" i="7"/>
  <c r="BI307" i="7"/>
  <c r="BI303" i="7"/>
  <c r="BI233" i="7"/>
  <c r="BI121" i="7"/>
  <c r="BI109" i="7"/>
  <c r="BI108" i="7"/>
  <c r="AU329" i="7"/>
  <c r="AU328" i="7"/>
  <c r="AU327" i="7"/>
  <c r="AU326" i="7"/>
  <c r="AU325" i="7"/>
  <c r="AU324" i="7"/>
  <c r="AU323" i="7"/>
  <c r="AU322" i="7"/>
  <c r="AU321" i="7"/>
  <c r="AU320" i="7"/>
  <c r="AU311" i="7"/>
  <c r="AU310" i="7"/>
  <c r="AU309" i="7"/>
  <c r="AU307" i="7"/>
  <c r="AU303" i="7"/>
  <c r="AU233" i="7"/>
  <c r="AU121" i="7"/>
  <c r="AU109" i="7"/>
  <c r="AU108" i="7"/>
  <c r="AG329" i="7"/>
  <c r="AG328" i="7"/>
  <c r="AG327" i="7"/>
  <c r="AG326" i="7"/>
  <c r="AG325" i="7"/>
  <c r="AG324" i="7"/>
  <c r="AG323" i="7"/>
  <c r="AG322" i="7"/>
  <c r="AG321" i="7"/>
  <c r="AG320" i="7"/>
  <c r="AG311" i="7"/>
  <c r="AG310" i="7"/>
  <c r="AG309" i="7"/>
  <c r="AG307" i="7"/>
  <c r="AG303" i="7"/>
  <c r="AG233" i="7"/>
  <c r="AG121" i="7"/>
  <c r="AG117" i="7"/>
  <c r="AG116" i="7"/>
  <c r="AG115" i="7"/>
  <c r="AG114" i="7"/>
  <c r="AG113" i="7"/>
  <c r="AG109" i="7"/>
  <c r="AG108" i="7"/>
  <c r="S329" i="7"/>
  <c r="S328" i="7"/>
  <c r="S327" i="7"/>
  <c r="S326" i="7"/>
  <c r="S325" i="7"/>
  <c r="S324" i="7"/>
  <c r="S323" i="7"/>
  <c r="S322" i="7"/>
  <c r="S321" i="7"/>
  <c r="S320" i="7"/>
  <c r="S311" i="7"/>
  <c r="S310" i="7"/>
  <c r="S309" i="7"/>
  <c r="S307" i="7"/>
  <c r="S266" i="7"/>
  <c r="S265" i="7"/>
  <c r="S264" i="7"/>
  <c r="S263" i="7"/>
  <c r="S262" i="7"/>
  <c r="S261" i="7"/>
  <c r="S260" i="7"/>
  <c r="S259" i="7"/>
  <c r="S233" i="7"/>
  <c r="S117" i="7"/>
  <c r="S116" i="7"/>
  <c r="S115" i="7"/>
  <c r="S114" i="7"/>
  <c r="S113" i="7"/>
  <c r="S109" i="7"/>
  <c r="S108" i="7"/>
  <c r="AN233" i="3"/>
  <c r="AN121" i="3"/>
  <c r="AN117" i="3"/>
  <c r="AN116" i="3"/>
  <c r="AN115" i="3"/>
  <c r="AN114" i="3"/>
  <c r="AN113" i="3"/>
  <c r="AN108" i="3"/>
  <c r="X255" i="3"/>
  <c r="X254" i="3"/>
  <c r="X253" i="3"/>
  <c r="X252" i="3"/>
  <c r="X233" i="3"/>
  <c r="X232" i="3"/>
  <c r="X164" i="3"/>
  <c r="X117" i="3"/>
  <c r="X116" i="3"/>
  <c r="X115" i="3"/>
  <c r="X114" i="3"/>
  <c r="X113" i="3"/>
  <c r="X108" i="3"/>
  <c r="AR113" i="7" l="1"/>
  <c r="AR108" i="7"/>
  <c r="BF311" i="7"/>
  <c r="BG311" i="7" s="1"/>
  <c r="BF327" i="7"/>
  <c r="BG327" i="7" s="1"/>
  <c r="AD340" i="7"/>
  <c r="AE340" i="7" s="1"/>
  <c r="BF310" i="7"/>
  <c r="BG310" i="7" s="1"/>
  <c r="AR309" i="7"/>
  <c r="BF320" i="7"/>
  <c r="BG320" i="7" s="1"/>
  <c r="AR233" i="7"/>
  <c r="BF326" i="7"/>
  <c r="BG326" i="7" s="1"/>
  <c r="AD345" i="7"/>
  <c r="AE345" i="7" s="1"/>
  <c r="BA108" i="3"/>
  <c r="DJ121" i="7"/>
  <c r="DK121" i="7" s="1"/>
  <c r="BT233" i="7"/>
  <c r="BT322" i="7"/>
  <c r="BT339" i="7"/>
  <c r="AR342" i="7"/>
  <c r="BF109" i="7"/>
  <c r="BG109" i="7" s="1"/>
  <c r="BF328" i="7"/>
  <c r="BG328" i="7" s="1"/>
  <c r="BT340" i="7"/>
  <c r="AR117" i="7"/>
  <c r="BF307" i="7"/>
  <c r="BG307" i="7" s="1"/>
  <c r="BF324" i="7"/>
  <c r="BG324" i="7" s="1"/>
  <c r="AR114" i="7"/>
  <c r="AR310" i="7"/>
  <c r="AR326" i="7"/>
  <c r="AD326" i="7"/>
  <c r="AE326" i="7" s="1"/>
  <c r="AR344" i="7"/>
  <c r="BF121" i="7"/>
  <c r="BG121" i="7" s="1"/>
  <c r="BF321" i="7"/>
  <c r="BG321" i="7" s="1"/>
  <c r="BF329" i="7"/>
  <c r="BG329" i="7" s="1"/>
  <c r="BT303" i="7"/>
  <c r="BT323" i="7"/>
  <c r="CV108" i="7"/>
  <c r="AD325" i="7"/>
  <c r="AE325" i="7" s="1"/>
  <c r="AR325" i="7"/>
  <c r="CY233" i="6"/>
  <c r="CZ233" i="6" s="1"/>
  <c r="AR115" i="7"/>
  <c r="AR311" i="7"/>
  <c r="AD327" i="7"/>
  <c r="AE327" i="7" s="1"/>
  <c r="AR327" i="7"/>
  <c r="AR345" i="7"/>
  <c r="BF233" i="7"/>
  <c r="BG233" i="7" s="1"/>
  <c r="BF322" i="7"/>
  <c r="BG322" i="7" s="1"/>
  <c r="BF339" i="7"/>
  <c r="BG339" i="7" s="1"/>
  <c r="BT307" i="7"/>
  <c r="BT324" i="7"/>
  <c r="CV109" i="7"/>
  <c r="DX121" i="7"/>
  <c r="W344" i="6"/>
  <c r="AQ344" i="6" s="1"/>
  <c r="AR344" i="6" s="1"/>
  <c r="AD344" i="7"/>
  <c r="AE344" i="7" s="1"/>
  <c r="AR116" i="7"/>
  <c r="AD320" i="7"/>
  <c r="AE320" i="7" s="1"/>
  <c r="AR320" i="7"/>
  <c r="AD328" i="7"/>
  <c r="AE328" i="7" s="1"/>
  <c r="AR328" i="7"/>
  <c r="BF303" i="7"/>
  <c r="BG303" i="7" s="1"/>
  <c r="BF323" i="7"/>
  <c r="BG323" i="7" s="1"/>
  <c r="BF340" i="7"/>
  <c r="BG340" i="7" s="1"/>
  <c r="BT309" i="7"/>
  <c r="BT325" i="7"/>
  <c r="CH108" i="7"/>
  <c r="CI108" i="7" s="1"/>
  <c r="CV111" i="7"/>
  <c r="CH111" i="7"/>
  <c r="CI111" i="7" s="1"/>
  <c r="BT111" i="7"/>
  <c r="AR111" i="7"/>
  <c r="BF111" i="7"/>
  <c r="BG111" i="7" s="1"/>
  <c r="W358" i="6"/>
  <c r="AE358" i="6" s="1"/>
  <c r="AD358" i="7"/>
  <c r="AD321" i="7"/>
  <c r="AE321" i="7" s="1"/>
  <c r="AR321" i="7"/>
  <c r="AD329" i="7"/>
  <c r="AE329" i="7" s="1"/>
  <c r="AR329" i="7"/>
  <c r="BT310" i="7"/>
  <c r="BT326" i="7"/>
  <c r="CH109" i="7"/>
  <c r="CI109" i="7" s="1"/>
  <c r="CV121" i="7"/>
  <c r="CH339" i="7"/>
  <c r="CI339" i="7" s="1"/>
  <c r="AD339" i="7"/>
  <c r="AE339" i="7" s="1"/>
  <c r="W359" i="6"/>
  <c r="AE359" i="6" s="1"/>
  <c r="AD359" i="7"/>
  <c r="AR121" i="7"/>
  <c r="AR322" i="7"/>
  <c r="AD322" i="7"/>
  <c r="AE322" i="7" s="1"/>
  <c r="BF309" i="7"/>
  <c r="BG309" i="7" s="1"/>
  <c r="BF325" i="7"/>
  <c r="BG325" i="7" s="1"/>
  <c r="BT108" i="7"/>
  <c r="BT311" i="7"/>
  <c r="BT327" i="7"/>
  <c r="CH121" i="7"/>
  <c r="CI121" i="7" s="1"/>
  <c r="EZ233" i="7"/>
  <c r="AR303" i="7"/>
  <c r="AD303" i="7"/>
  <c r="AE303" i="7" s="1"/>
  <c r="AR323" i="7"/>
  <c r="AD323" i="7"/>
  <c r="AE323" i="7" s="1"/>
  <c r="AR339" i="7"/>
  <c r="BT109" i="7"/>
  <c r="BT320" i="7"/>
  <c r="BT328" i="7"/>
  <c r="DJ108" i="7"/>
  <c r="DK108" i="7" s="1"/>
  <c r="CM373" i="6"/>
  <c r="CN373" i="6" s="1"/>
  <c r="AD342" i="7"/>
  <c r="AE342" i="7" s="1"/>
  <c r="AR109" i="7"/>
  <c r="AR307" i="7"/>
  <c r="AD324" i="7"/>
  <c r="AE324" i="7" s="1"/>
  <c r="AR324" i="7"/>
  <c r="AR340" i="7"/>
  <c r="BF108" i="7"/>
  <c r="BG108" i="7" s="1"/>
  <c r="BT121" i="7"/>
  <c r="BT321" i="7"/>
  <c r="BT329" i="7"/>
  <c r="CH340" i="7"/>
  <c r="CI340" i="7" s="1"/>
  <c r="DJ109" i="7"/>
  <c r="DK109" i="7" s="1"/>
  <c r="AE253" i="6"/>
  <c r="AE286" i="6"/>
  <c r="AE254" i="6"/>
  <c r="AE288" i="6"/>
  <c r="AE255" i="6"/>
  <c r="AE291" i="6"/>
  <c r="CY373" i="6"/>
  <c r="CZ373" i="6" s="1"/>
  <c r="CA349" i="6"/>
  <c r="CB349" i="6" s="1"/>
  <c r="BO349" i="6"/>
  <c r="BP349" i="6" s="1"/>
  <c r="CM349" i="6"/>
  <c r="CN349" i="6" s="1"/>
  <c r="AQ349" i="6"/>
  <c r="AR349" i="6" s="1"/>
  <c r="CY349" i="6"/>
  <c r="CZ349" i="6" s="1"/>
  <c r="BC349" i="6"/>
  <c r="BD349" i="6" s="1"/>
  <c r="AE349" i="6"/>
  <c r="AF349" i="6" s="1"/>
  <c r="DK349" i="6"/>
  <c r="DL349" i="6" s="1"/>
  <c r="EI349" i="6"/>
  <c r="EJ349" i="6" s="1"/>
  <c r="FG233" i="6"/>
  <c r="FH233" i="6" s="1"/>
  <c r="GE233" i="6"/>
  <c r="GF233" i="6" s="1"/>
  <c r="AE233" i="6"/>
  <c r="AF233" i="6" s="1"/>
  <c r="AE252" i="6"/>
  <c r="AE284" i="6"/>
  <c r="AE336" i="6"/>
  <c r="BC233" i="6"/>
  <c r="BD233" i="6" s="1"/>
  <c r="BO233" i="6"/>
  <c r="BP233" i="6" s="1"/>
  <c r="AE232" i="6"/>
  <c r="AE280" i="6"/>
  <c r="AF280" i="6" s="1"/>
  <c r="AE293" i="6"/>
  <c r="AE367" i="6"/>
  <c r="AQ214" i="6"/>
  <c r="AR214" i="6" s="1"/>
  <c r="AE214" i="6"/>
  <c r="AF214" i="6" s="1"/>
  <c r="CA373" i="6"/>
  <c r="CB373" i="6" s="1"/>
  <c r="CM233" i="6"/>
  <c r="CN233" i="6" s="1"/>
  <c r="DW349" i="6"/>
  <c r="DX349" i="6" s="1"/>
  <c r="FG373" i="6"/>
  <c r="FH373" i="6" s="1"/>
  <c r="AQ233" i="6"/>
  <c r="AR233" i="6" s="1"/>
  <c r="AE281" i="6"/>
  <c r="AE295" i="6"/>
  <c r="AE368" i="6"/>
  <c r="BO373" i="6"/>
  <c r="BP373" i="6" s="1"/>
  <c r="AE373" i="6"/>
  <c r="AF373" i="6" s="1"/>
  <c r="AQ373" i="6"/>
  <c r="AR373" i="6" s="1"/>
  <c r="BC373" i="6"/>
  <c r="BD373" i="6" s="1"/>
  <c r="CA233" i="6"/>
  <c r="CB233" i="6" s="1"/>
  <c r="AE282" i="6"/>
  <c r="AE297" i="6"/>
  <c r="AE370" i="6"/>
  <c r="DK233" i="6"/>
  <c r="DL233" i="6" s="1"/>
  <c r="AE283" i="6"/>
  <c r="AE300" i="6"/>
  <c r="AE371" i="6"/>
  <c r="DK373" i="6"/>
  <c r="DL373" i="6" s="1"/>
  <c r="DW233" i="6"/>
  <c r="DX233" i="6" s="1"/>
  <c r="EI373" i="6"/>
  <c r="EJ373" i="6" s="1"/>
  <c r="EU233" i="6"/>
  <c r="EV233" i="6" s="1"/>
  <c r="DW373" i="6"/>
  <c r="DX373" i="6" s="1"/>
  <c r="EI233" i="6"/>
  <c r="EJ233" i="6" s="1"/>
  <c r="EU373" i="6"/>
  <c r="EV373" i="6" s="1"/>
  <c r="HC373" i="6"/>
  <c r="HD373" i="6" s="1"/>
  <c r="IM373" i="6"/>
  <c r="IN373" i="6" s="1"/>
  <c r="BP108" i="3"/>
  <c r="AE353" i="6"/>
  <c r="AK353" i="3"/>
  <c r="GQ373" i="6"/>
  <c r="GR373" i="6" s="1"/>
  <c r="AK378" i="3"/>
  <c r="IA373" i="6"/>
  <c r="IB373" i="6" s="1"/>
  <c r="AK358" i="3"/>
  <c r="EU242" i="6"/>
  <c r="EV242" i="6" s="1"/>
  <c r="FG242" i="6"/>
  <c r="FH242" i="6" s="1"/>
  <c r="CM242" i="6"/>
  <c r="CN242" i="6" s="1"/>
  <c r="DW242" i="6"/>
  <c r="DX242" i="6" s="1"/>
  <c r="CY242" i="6"/>
  <c r="CZ242" i="6" s="1"/>
  <c r="BO242" i="6"/>
  <c r="BP242" i="6" s="1"/>
  <c r="EI242" i="6"/>
  <c r="EJ242" i="6" s="1"/>
  <c r="CA242" i="6"/>
  <c r="CB242" i="6" s="1"/>
  <c r="FS242" i="6"/>
  <c r="FT242" i="6" s="1"/>
  <c r="AQ242" i="6"/>
  <c r="AR242" i="6" s="1"/>
  <c r="DK242" i="6"/>
  <c r="DL242" i="6" s="1"/>
  <c r="BC242" i="6"/>
  <c r="BD242" i="6" s="1"/>
  <c r="AE242" i="6"/>
  <c r="AF242" i="6" s="1"/>
  <c r="GE373" i="6"/>
  <c r="GF373" i="6" s="1"/>
  <c r="HO316" i="6"/>
  <c r="HP316" i="6" s="1"/>
  <c r="GQ316" i="6"/>
  <c r="GR316" i="6" s="1"/>
  <c r="HC316" i="6"/>
  <c r="HD316" i="6" s="1"/>
  <c r="EU316" i="6"/>
  <c r="EV316" i="6" s="1"/>
  <c r="FG316" i="6"/>
  <c r="FH316" i="6" s="1"/>
  <c r="GE316" i="6"/>
  <c r="GF316" i="6" s="1"/>
  <c r="FS316" i="6"/>
  <c r="FT316" i="6" s="1"/>
  <c r="DW316" i="6"/>
  <c r="DX316" i="6" s="1"/>
  <c r="CA316" i="6"/>
  <c r="CB316" i="6" s="1"/>
  <c r="CM316" i="6"/>
  <c r="CN316" i="6" s="1"/>
  <c r="BO316" i="6"/>
  <c r="BP316" i="6" s="1"/>
  <c r="EI316" i="6"/>
  <c r="EJ316" i="6" s="1"/>
  <c r="BC316" i="6"/>
  <c r="BD316" i="6" s="1"/>
  <c r="CY316" i="6"/>
  <c r="CZ316" i="6" s="1"/>
  <c r="AE316" i="6"/>
  <c r="AF316" i="6" s="1"/>
  <c r="DK316" i="6"/>
  <c r="DL316" i="6" s="1"/>
  <c r="AQ316" i="6"/>
  <c r="AR316" i="6" s="1"/>
  <c r="AK386" i="3"/>
  <c r="AK359" i="3"/>
  <c r="AD111" i="7"/>
  <c r="AE111" i="7" s="1"/>
  <c r="FS233" i="6"/>
  <c r="FT233" i="6" s="1"/>
  <c r="FG243" i="6"/>
  <c r="FH243" i="6" s="1"/>
  <c r="FS243" i="6"/>
  <c r="FT243" i="6" s="1"/>
  <c r="EI243" i="6"/>
  <c r="EJ243" i="6" s="1"/>
  <c r="CA243" i="6"/>
  <c r="CB243" i="6" s="1"/>
  <c r="DK243" i="6"/>
  <c r="DL243" i="6" s="1"/>
  <c r="EU243" i="6"/>
  <c r="EV243" i="6" s="1"/>
  <c r="CM243" i="6"/>
  <c r="CN243" i="6" s="1"/>
  <c r="DW243" i="6"/>
  <c r="DX243" i="6" s="1"/>
  <c r="CY243" i="6"/>
  <c r="CZ243" i="6" s="1"/>
  <c r="BC243" i="6"/>
  <c r="BD243" i="6" s="1"/>
  <c r="AE243" i="6"/>
  <c r="AF243" i="6" s="1"/>
  <c r="AQ243" i="6"/>
  <c r="AR243" i="6" s="1"/>
  <c r="BO243" i="6"/>
  <c r="BP243" i="6" s="1"/>
  <c r="HC233" i="6"/>
  <c r="HD233" i="6" s="1"/>
  <c r="HC317" i="6"/>
  <c r="HD317" i="6" s="1"/>
  <c r="HO317" i="6"/>
  <c r="HP317" i="6" s="1"/>
  <c r="GQ317" i="6"/>
  <c r="GR317" i="6" s="1"/>
  <c r="FG317" i="6"/>
  <c r="FH317" i="6" s="1"/>
  <c r="GE317" i="6"/>
  <c r="GF317" i="6" s="1"/>
  <c r="FS317" i="6"/>
  <c r="FT317" i="6" s="1"/>
  <c r="DW317" i="6"/>
  <c r="DX317" i="6" s="1"/>
  <c r="EI317" i="6"/>
  <c r="EJ317" i="6" s="1"/>
  <c r="EU317" i="6"/>
  <c r="EV317" i="6" s="1"/>
  <c r="DK317" i="6"/>
  <c r="DL317" i="6" s="1"/>
  <c r="CY317" i="6"/>
  <c r="CZ317" i="6" s="1"/>
  <c r="CA317" i="6"/>
  <c r="CB317" i="6" s="1"/>
  <c r="BO317" i="6"/>
  <c r="BP317" i="6" s="1"/>
  <c r="AQ317" i="6"/>
  <c r="AR317" i="6" s="1"/>
  <c r="CM317" i="6"/>
  <c r="CN317" i="6" s="1"/>
  <c r="AE317" i="6"/>
  <c r="AF317" i="6" s="1"/>
  <c r="BC317" i="6"/>
  <c r="BD317" i="6" s="1"/>
  <c r="FS373" i="6"/>
  <c r="FT373" i="6" s="1"/>
  <c r="HO373" i="6"/>
  <c r="HP373" i="6" s="1"/>
  <c r="HO318" i="6"/>
  <c r="HP318" i="6" s="1"/>
  <c r="GQ318" i="6"/>
  <c r="GR318" i="6" s="1"/>
  <c r="HC318" i="6"/>
  <c r="HD318" i="6" s="1"/>
  <c r="EI318" i="6"/>
  <c r="EJ318" i="6" s="1"/>
  <c r="EU318" i="6"/>
  <c r="EV318" i="6" s="1"/>
  <c r="GE318" i="6"/>
  <c r="GF318" i="6" s="1"/>
  <c r="FS318" i="6"/>
  <c r="FT318" i="6" s="1"/>
  <c r="FG318" i="6"/>
  <c r="FH318" i="6" s="1"/>
  <c r="DW318" i="6"/>
  <c r="DX318" i="6" s="1"/>
  <c r="DK318" i="6"/>
  <c r="DL318" i="6" s="1"/>
  <c r="CY318" i="6"/>
  <c r="CZ318" i="6" s="1"/>
  <c r="CA318" i="6"/>
  <c r="CB318" i="6" s="1"/>
  <c r="CM318" i="6"/>
  <c r="CN318" i="6" s="1"/>
  <c r="BO318" i="6"/>
  <c r="BP318" i="6" s="1"/>
  <c r="AQ318" i="6"/>
  <c r="AR318" i="6" s="1"/>
  <c r="AE318" i="6"/>
  <c r="AF318" i="6" s="1"/>
  <c r="BC318" i="6"/>
  <c r="BD318" i="6" s="1"/>
  <c r="GQ233" i="6"/>
  <c r="GR233" i="6" s="1"/>
  <c r="AK354" i="3"/>
  <c r="AE352" i="6"/>
  <c r="HO323" i="6"/>
  <c r="HP323" i="6" s="1"/>
  <c r="GE323" i="6"/>
  <c r="GF323" i="6" s="1"/>
  <c r="CY323" i="6"/>
  <c r="CZ323" i="6" s="1"/>
  <c r="DK323" i="6"/>
  <c r="DL323" i="6" s="1"/>
  <c r="GQ323" i="6"/>
  <c r="GR323" i="6" s="1"/>
  <c r="FG323" i="6"/>
  <c r="FH323" i="6" s="1"/>
  <c r="DW323" i="6"/>
  <c r="DX323" i="6" s="1"/>
  <c r="AQ323" i="6"/>
  <c r="AR323" i="6" s="1"/>
  <c r="EU323" i="6"/>
  <c r="EV323" i="6" s="1"/>
  <c r="CA323" i="6"/>
  <c r="CB323" i="6" s="1"/>
  <c r="BO323" i="6"/>
  <c r="BP323" i="6" s="1"/>
  <c r="FS323" i="6"/>
  <c r="FT323" i="6" s="1"/>
  <c r="BC323" i="6"/>
  <c r="BD323" i="6" s="1"/>
  <c r="AE323" i="6"/>
  <c r="AF323" i="6" s="1"/>
  <c r="HC323" i="6"/>
  <c r="HD323" i="6" s="1"/>
  <c r="EI323" i="6"/>
  <c r="EJ323" i="6" s="1"/>
  <c r="CM323" i="6"/>
  <c r="CN323" i="6" s="1"/>
  <c r="EU324" i="6"/>
  <c r="EV324" i="6" s="1"/>
  <c r="DW324" i="6"/>
  <c r="DX324" i="6" s="1"/>
  <c r="CA324" i="6"/>
  <c r="CB324" i="6" s="1"/>
  <c r="BO324" i="6"/>
  <c r="BP324" i="6" s="1"/>
  <c r="AQ324" i="6"/>
  <c r="AR324" i="6" s="1"/>
  <c r="FS324" i="6"/>
  <c r="FT324" i="6" s="1"/>
  <c r="BC324" i="6"/>
  <c r="BD324" i="6" s="1"/>
  <c r="AE324" i="6"/>
  <c r="AF324" i="6" s="1"/>
  <c r="HC324" i="6"/>
  <c r="HD324" i="6" s="1"/>
  <c r="GE324" i="6"/>
  <c r="GF324" i="6" s="1"/>
  <c r="EI324" i="6"/>
  <c r="EJ324" i="6" s="1"/>
  <c r="CY324" i="6"/>
  <c r="CZ324" i="6" s="1"/>
  <c r="CM324" i="6"/>
  <c r="CN324" i="6" s="1"/>
  <c r="HO324" i="6"/>
  <c r="HP324" i="6" s="1"/>
  <c r="GQ324" i="6"/>
  <c r="GR324" i="6" s="1"/>
  <c r="FG324" i="6"/>
  <c r="FH324" i="6" s="1"/>
  <c r="DK324" i="6"/>
  <c r="DL324" i="6" s="1"/>
  <c r="BC325" i="6"/>
  <c r="BD325" i="6" s="1"/>
  <c r="HC325" i="6"/>
  <c r="HD325" i="6" s="1"/>
  <c r="GE325" i="6"/>
  <c r="GF325" i="6" s="1"/>
  <c r="EI325" i="6"/>
  <c r="EJ325" i="6" s="1"/>
  <c r="CY325" i="6"/>
  <c r="CZ325" i="6" s="1"/>
  <c r="AE325" i="6"/>
  <c r="AF325" i="6" s="1"/>
  <c r="HO325" i="6"/>
  <c r="HP325" i="6" s="1"/>
  <c r="CM325" i="6"/>
  <c r="CN325" i="6" s="1"/>
  <c r="GQ325" i="6"/>
  <c r="GR325" i="6" s="1"/>
  <c r="FG325" i="6"/>
  <c r="FH325" i="6" s="1"/>
  <c r="DK325" i="6"/>
  <c r="DL325" i="6" s="1"/>
  <c r="EU325" i="6"/>
  <c r="EV325" i="6" s="1"/>
  <c r="DW325" i="6"/>
  <c r="DX325" i="6" s="1"/>
  <c r="CA325" i="6"/>
  <c r="CB325" i="6" s="1"/>
  <c r="BO325" i="6"/>
  <c r="BP325" i="6" s="1"/>
  <c r="AQ325" i="6"/>
  <c r="AR325" i="6" s="1"/>
  <c r="FS325" i="6"/>
  <c r="FT325" i="6" s="1"/>
  <c r="HO326" i="6"/>
  <c r="HP326" i="6" s="1"/>
  <c r="CM326" i="6"/>
  <c r="CN326" i="6" s="1"/>
  <c r="AE326" i="6"/>
  <c r="AF326" i="6" s="1"/>
  <c r="GQ326" i="6"/>
  <c r="GR326" i="6" s="1"/>
  <c r="FG326" i="6"/>
  <c r="FH326" i="6" s="1"/>
  <c r="DK326" i="6"/>
  <c r="DL326" i="6" s="1"/>
  <c r="EU326" i="6"/>
  <c r="EV326" i="6" s="1"/>
  <c r="DW326" i="6"/>
  <c r="DX326" i="6" s="1"/>
  <c r="CA326" i="6"/>
  <c r="CB326" i="6" s="1"/>
  <c r="BO326" i="6"/>
  <c r="BP326" i="6" s="1"/>
  <c r="AQ326" i="6"/>
  <c r="AR326" i="6" s="1"/>
  <c r="FS326" i="6"/>
  <c r="FT326" i="6" s="1"/>
  <c r="BC326" i="6"/>
  <c r="BD326" i="6" s="1"/>
  <c r="HC326" i="6"/>
  <c r="HD326" i="6" s="1"/>
  <c r="GE326" i="6"/>
  <c r="GF326" i="6" s="1"/>
  <c r="EI326" i="6"/>
  <c r="EJ326" i="6" s="1"/>
  <c r="CY326" i="6"/>
  <c r="CZ326" i="6" s="1"/>
  <c r="DW327" i="6"/>
  <c r="DX327" i="6" s="1"/>
  <c r="DK327" i="6"/>
  <c r="DL327" i="6" s="1"/>
  <c r="EU327" i="6"/>
  <c r="EV327" i="6" s="1"/>
  <c r="CA327" i="6"/>
  <c r="CB327" i="6" s="1"/>
  <c r="BO327" i="6"/>
  <c r="BP327" i="6" s="1"/>
  <c r="AQ327" i="6"/>
  <c r="AR327" i="6" s="1"/>
  <c r="FS327" i="6"/>
  <c r="FT327" i="6" s="1"/>
  <c r="BC327" i="6"/>
  <c r="BD327" i="6" s="1"/>
  <c r="HC327" i="6"/>
  <c r="HD327" i="6" s="1"/>
  <c r="GE327" i="6"/>
  <c r="GF327" i="6" s="1"/>
  <c r="EI327" i="6"/>
  <c r="EJ327" i="6" s="1"/>
  <c r="CY327" i="6"/>
  <c r="CZ327" i="6" s="1"/>
  <c r="HO327" i="6"/>
  <c r="HP327" i="6" s="1"/>
  <c r="CM327" i="6"/>
  <c r="CN327" i="6" s="1"/>
  <c r="GQ327" i="6"/>
  <c r="GR327" i="6" s="1"/>
  <c r="FG327" i="6"/>
  <c r="FH327" i="6" s="1"/>
  <c r="AE327" i="6"/>
  <c r="AF327" i="6" s="1"/>
  <c r="HC322" i="6"/>
  <c r="HD322" i="6" s="1"/>
  <c r="EI322" i="6"/>
  <c r="EJ322" i="6" s="1"/>
  <c r="HO322" i="6"/>
  <c r="HP322" i="6" s="1"/>
  <c r="GE322" i="6"/>
  <c r="GF322" i="6" s="1"/>
  <c r="CY322" i="6"/>
  <c r="CZ322" i="6" s="1"/>
  <c r="CM322" i="6"/>
  <c r="CN322" i="6" s="1"/>
  <c r="GQ322" i="6"/>
  <c r="GR322" i="6" s="1"/>
  <c r="FG322" i="6"/>
  <c r="FH322" i="6" s="1"/>
  <c r="DK322" i="6"/>
  <c r="DL322" i="6" s="1"/>
  <c r="AQ322" i="6"/>
  <c r="AR322" i="6" s="1"/>
  <c r="EU322" i="6"/>
  <c r="EV322" i="6" s="1"/>
  <c r="DW322" i="6"/>
  <c r="DX322" i="6" s="1"/>
  <c r="CA322" i="6"/>
  <c r="CB322" i="6" s="1"/>
  <c r="AE322" i="6"/>
  <c r="AF322" i="6" s="1"/>
  <c r="FS322" i="6"/>
  <c r="FT322" i="6" s="1"/>
  <c r="BO322" i="6"/>
  <c r="BP322" i="6" s="1"/>
  <c r="BC322" i="6"/>
  <c r="BD322" i="6" s="1"/>
  <c r="GQ320" i="6"/>
  <c r="GR320" i="6" s="1"/>
  <c r="FG320" i="6"/>
  <c r="FH320" i="6" s="1"/>
  <c r="DK320" i="6"/>
  <c r="DL320" i="6" s="1"/>
  <c r="AE320" i="6"/>
  <c r="AF320" i="6" s="1"/>
  <c r="AQ320" i="6"/>
  <c r="AR320" i="6" s="1"/>
  <c r="EU320" i="6"/>
  <c r="EV320" i="6" s="1"/>
  <c r="DW320" i="6"/>
  <c r="DX320" i="6" s="1"/>
  <c r="CA320" i="6"/>
  <c r="CB320" i="6" s="1"/>
  <c r="FS320" i="6"/>
  <c r="FT320" i="6" s="1"/>
  <c r="BO320" i="6"/>
  <c r="BP320" i="6" s="1"/>
  <c r="BC320" i="6"/>
  <c r="BD320" i="6" s="1"/>
  <c r="HC320" i="6"/>
  <c r="HD320" i="6" s="1"/>
  <c r="EI320" i="6"/>
  <c r="EJ320" i="6" s="1"/>
  <c r="GE320" i="6"/>
  <c r="GF320" i="6" s="1"/>
  <c r="CY320" i="6"/>
  <c r="CZ320" i="6" s="1"/>
  <c r="HO320" i="6"/>
  <c r="HP320" i="6" s="1"/>
  <c r="CM320" i="6"/>
  <c r="CN320" i="6" s="1"/>
  <c r="BC328" i="6"/>
  <c r="BD328" i="6" s="1"/>
  <c r="EI328" i="6"/>
  <c r="EJ328" i="6" s="1"/>
  <c r="HC328" i="6"/>
  <c r="HD328" i="6" s="1"/>
  <c r="GE328" i="6"/>
  <c r="GF328" i="6" s="1"/>
  <c r="CY328" i="6"/>
  <c r="CZ328" i="6" s="1"/>
  <c r="HO328" i="6"/>
  <c r="HP328" i="6" s="1"/>
  <c r="GQ328" i="6"/>
  <c r="GR328" i="6" s="1"/>
  <c r="FG328" i="6"/>
  <c r="FH328" i="6" s="1"/>
  <c r="CM328" i="6"/>
  <c r="CN328" i="6" s="1"/>
  <c r="DK328" i="6"/>
  <c r="DL328" i="6" s="1"/>
  <c r="AE328" i="6"/>
  <c r="AF328" i="6" s="1"/>
  <c r="EU328" i="6"/>
  <c r="EV328" i="6" s="1"/>
  <c r="DW328" i="6"/>
  <c r="DX328" i="6" s="1"/>
  <c r="FS328" i="6"/>
  <c r="FT328" i="6" s="1"/>
  <c r="CA328" i="6"/>
  <c r="CB328" i="6" s="1"/>
  <c r="BO328" i="6"/>
  <c r="BP328" i="6" s="1"/>
  <c r="AQ328" i="6"/>
  <c r="AR328" i="6" s="1"/>
  <c r="EU321" i="6"/>
  <c r="EV321" i="6" s="1"/>
  <c r="DW321" i="6"/>
  <c r="DX321" i="6" s="1"/>
  <c r="CA321" i="6"/>
  <c r="CB321" i="6" s="1"/>
  <c r="FS321" i="6"/>
  <c r="FT321" i="6" s="1"/>
  <c r="BO321" i="6"/>
  <c r="BP321" i="6" s="1"/>
  <c r="BC321" i="6"/>
  <c r="BD321" i="6" s="1"/>
  <c r="HC321" i="6"/>
  <c r="HD321" i="6" s="1"/>
  <c r="EI321" i="6"/>
  <c r="EJ321" i="6" s="1"/>
  <c r="GE321" i="6"/>
  <c r="GF321" i="6" s="1"/>
  <c r="CY321" i="6"/>
  <c r="CZ321" i="6" s="1"/>
  <c r="HO321" i="6"/>
  <c r="HP321" i="6" s="1"/>
  <c r="CM321" i="6"/>
  <c r="CN321" i="6" s="1"/>
  <c r="GQ321" i="6"/>
  <c r="GR321" i="6" s="1"/>
  <c r="FG321" i="6"/>
  <c r="FH321" i="6" s="1"/>
  <c r="DK321" i="6"/>
  <c r="DL321" i="6" s="1"/>
  <c r="AE321" i="6"/>
  <c r="AF321" i="6" s="1"/>
  <c r="AQ321" i="6"/>
  <c r="AR321" i="6" s="1"/>
  <c r="EI329" i="6"/>
  <c r="EJ329" i="6" s="1"/>
  <c r="HC329" i="6"/>
  <c r="HD329" i="6" s="1"/>
  <c r="GE329" i="6"/>
  <c r="GF329" i="6" s="1"/>
  <c r="CY329" i="6"/>
  <c r="CZ329" i="6" s="1"/>
  <c r="HO329" i="6"/>
  <c r="HP329" i="6" s="1"/>
  <c r="GQ329" i="6"/>
  <c r="GR329" i="6" s="1"/>
  <c r="FG329" i="6"/>
  <c r="FH329" i="6" s="1"/>
  <c r="CM329" i="6"/>
  <c r="CN329" i="6" s="1"/>
  <c r="DK329" i="6"/>
  <c r="DL329" i="6" s="1"/>
  <c r="EU329" i="6"/>
  <c r="EV329" i="6" s="1"/>
  <c r="DW329" i="6"/>
  <c r="DX329" i="6" s="1"/>
  <c r="AE329" i="6"/>
  <c r="AF329" i="6" s="1"/>
  <c r="FS329" i="6"/>
  <c r="FT329" i="6" s="1"/>
  <c r="CA329" i="6"/>
  <c r="CB329" i="6" s="1"/>
  <c r="BO329" i="6"/>
  <c r="BP329" i="6" s="1"/>
  <c r="AQ329" i="6"/>
  <c r="AR329" i="6" s="1"/>
  <c r="BC329" i="6"/>
  <c r="BD329" i="6" s="1"/>
  <c r="AE303" i="6"/>
  <c r="AF303" i="6" s="1"/>
  <c r="AE113" i="6"/>
  <c r="AF113" i="6" s="1"/>
  <c r="AQ113" i="6"/>
  <c r="AR113" i="6" s="1"/>
  <c r="DK121" i="6"/>
  <c r="DL121" i="6" s="1"/>
  <c r="CY121" i="6"/>
  <c r="CZ121" i="6" s="1"/>
  <c r="CA121" i="6"/>
  <c r="CB121" i="6" s="1"/>
  <c r="BC121" i="6"/>
  <c r="BD121" i="6" s="1"/>
  <c r="CM121" i="6"/>
  <c r="CN121" i="6" s="1"/>
  <c r="BO121" i="6"/>
  <c r="BP121" i="6" s="1"/>
  <c r="AQ121" i="6"/>
  <c r="AR121" i="6" s="1"/>
  <c r="AE121" i="6"/>
  <c r="AF121" i="6" s="1"/>
  <c r="BC173" i="6"/>
  <c r="BD173" i="6" s="1"/>
  <c r="AE173" i="6"/>
  <c r="AF173" i="6" s="1"/>
  <c r="AQ173" i="6"/>
  <c r="AR173" i="6" s="1"/>
  <c r="AE183" i="6"/>
  <c r="AF183" i="6" s="1"/>
  <c r="BC183" i="6"/>
  <c r="BD183" i="6" s="1"/>
  <c r="AQ183" i="6"/>
  <c r="AR183" i="6" s="1"/>
  <c r="BC204" i="6"/>
  <c r="BD204" i="6" s="1"/>
  <c r="AE204" i="6"/>
  <c r="AF204" i="6" s="1"/>
  <c r="AQ204" i="6"/>
  <c r="AR204" i="6" s="1"/>
  <c r="BC182" i="6"/>
  <c r="BD182" i="6" s="1"/>
  <c r="AE182" i="6"/>
  <c r="AF182" i="6" s="1"/>
  <c r="AQ182" i="6"/>
  <c r="AR182" i="6" s="1"/>
  <c r="AE114" i="6"/>
  <c r="AF114" i="6" s="1"/>
  <c r="AQ114" i="6"/>
  <c r="AR114" i="6" s="1"/>
  <c r="BC174" i="6"/>
  <c r="BD174" i="6" s="1"/>
  <c r="AE174" i="6"/>
  <c r="AF174" i="6" s="1"/>
  <c r="AQ174" i="6"/>
  <c r="AR174" i="6" s="1"/>
  <c r="BC185" i="6"/>
  <c r="BD185" i="6" s="1"/>
  <c r="AE185" i="6"/>
  <c r="AF185" i="6" s="1"/>
  <c r="AQ185" i="6"/>
  <c r="AR185" i="6" s="1"/>
  <c r="CY109" i="6"/>
  <c r="CZ109" i="6" s="1"/>
  <c r="CA109" i="6"/>
  <c r="CB109" i="6" s="1"/>
  <c r="BC109" i="6"/>
  <c r="BD109" i="6" s="1"/>
  <c r="BO109" i="6"/>
  <c r="BP109" i="6" s="1"/>
  <c r="CM109" i="6"/>
  <c r="CN109" i="6" s="1"/>
  <c r="AQ109" i="6"/>
  <c r="AR109" i="6" s="1"/>
  <c r="AE109" i="6"/>
  <c r="AF109" i="6" s="1"/>
  <c r="AE115" i="6"/>
  <c r="AF115" i="6" s="1"/>
  <c r="AQ115" i="6"/>
  <c r="AR115" i="6" s="1"/>
  <c r="AE129" i="6"/>
  <c r="AF129" i="6" s="1"/>
  <c r="BC129" i="6"/>
  <c r="BD129" i="6" s="1"/>
  <c r="BO129" i="6"/>
  <c r="BP129" i="6" s="1"/>
  <c r="AQ129" i="6"/>
  <c r="AR129" i="6" s="1"/>
  <c r="AE176" i="6"/>
  <c r="AF176" i="6" s="1"/>
  <c r="BC176" i="6"/>
  <c r="BD176" i="6" s="1"/>
  <c r="AQ176" i="6"/>
  <c r="AR176" i="6" s="1"/>
  <c r="AE187" i="6"/>
  <c r="AF187" i="6" s="1"/>
  <c r="BC187" i="6"/>
  <c r="BD187" i="6" s="1"/>
  <c r="AQ187" i="6"/>
  <c r="AR187" i="6" s="1"/>
  <c r="AE116" i="6"/>
  <c r="AF116" i="6" s="1"/>
  <c r="AQ116" i="6"/>
  <c r="AR116" i="6" s="1"/>
  <c r="AE177" i="6"/>
  <c r="AF177" i="6" s="1"/>
  <c r="BC177" i="6"/>
  <c r="BD177" i="6" s="1"/>
  <c r="AQ177" i="6"/>
  <c r="AR177" i="6" s="1"/>
  <c r="AE189" i="6"/>
  <c r="AF189" i="6" s="1"/>
  <c r="BC189" i="6"/>
  <c r="BD189" i="6" s="1"/>
  <c r="AQ189" i="6"/>
  <c r="AR189" i="6" s="1"/>
  <c r="BC203" i="6"/>
  <c r="BD203" i="6" s="1"/>
  <c r="AE203" i="6"/>
  <c r="AF203" i="6" s="1"/>
  <c r="AQ203" i="6"/>
  <c r="AR203" i="6" s="1"/>
  <c r="CY108" i="6"/>
  <c r="CZ108" i="6" s="1"/>
  <c r="CA108" i="6"/>
  <c r="CB108" i="6" s="1"/>
  <c r="BC108" i="6"/>
  <c r="BD108" i="6" s="1"/>
  <c r="BO108" i="6"/>
  <c r="BP108" i="6" s="1"/>
  <c r="CM108" i="6"/>
  <c r="CN108" i="6" s="1"/>
  <c r="AE108" i="6"/>
  <c r="AF108" i="6" s="1"/>
  <c r="AQ108" i="6"/>
  <c r="AR108" i="6" s="1"/>
  <c r="AQ117" i="6"/>
  <c r="AR117" i="6" s="1"/>
  <c r="AE117" i="6"/>
  <c r="AF117" i="6" s="1"/>
  <c r="BC178" i="6"/>
  <c r="BD178" i="6" s="1"/>
  <c r="AE178" i="6"/>
  <c r="AF178" i="6" s="1"/>
  <c r="AQ178" i="6"/>
  <c r="AR178" i="6" s="1"/>
  <c r="BC200" i="6"/>
  <c r="BD200" i="6" s="1"/>
  <c r="AE200" i="6"/>
  <c r="AF200" i="6" s="1"/>
  <c r="AQ200" i="6"/>
  <c r="AR200" i="6" s="1"/>
  <c r="AE180" i="6"/>
  <c r="AF180" i="6" s="1"/>
  <c r="BC180" i="6"/>
  <c r="BD180" i="6" s="1"/>
  <c r="AQ180" i="6"/>
  <c r="AR180" i="6" s="1"/>
  <c r="AE201" i="6"/>
  <c r="AF201" i="6" s="1"/>
  <c r="AQ201" i="6"/>
  <c r="AR201" i="6" s="1"/>
  <c r="BC172" i="6"/>
  <c r="BD172" i="6" s="1"/>
  <c r="AE172" i="6"/>
  <c r="AF172" i="6" s="1"/>
  <c r="AQ172" i="6"/>
  <c r="AR172" i="6" s="1"/>
  <c r="BC181" i="6"/>
  <c r="BD181" i="6" s="1"/>
  <c r="AE181" i="6"/>
  <c r="AF181" i="6" s="1"/>
  <c r="AQ181" i="6"/>
  <c r="AR181" i="6" s="1"/>
  <c r="AE202" i="6"/>
  <c r="AF202" i="6" s="1"/>
  <c r="AQ202" i="6"/>
  <c r="AR202" i="6" s="1"/>
  <c r="CE109" i="3"/>
  <c r="HO307" i="6"/>
  <c r="HP307" i="6" s="1"/>
  <c r="DK307" i="6"/>
  <c r="DL307" i="6" s="1"/>
  <c r="EI307" i="6"/>
  <c r="EJ307" i="6" s="1"/>
  <c r="CM307" i="6"/>
  <c r="CN307" i="6" s="1"/>
  <c r="GQ307" i="6"/>
  <c r="GR307" i="6" s="1"/>
  <c r="EU307" i="6"/>
  <c r="EV307" i="6" s="1"/>
  <c r="DW307" i="6"/>
  <c r="DX307" i="6" s="1"/>
  <c r="BO307" i="6"/>
  <c r="BP307" i="6" s="1"/>
  <c r="BC307" i="6"/>
  <c r="BD307" i="6" s="1"/>
  <c r="GE307" i="6"/>
  <c r="GF307" i="6" s="1"/>
  <c r="FG307" i="6"/>
  <c r="FH307" i="6" s="1"/>
  <c r="CY307" i="6"/>
  <c r="CZ307" i="6" s="1"/>
  <c r="AQ307" i="6"/>
  <c r="AR307" i="6" s="1"/>
  <c r="HC307" i="6"/>
  <c r="HD307" i="6" s="1"/>
  <c r="CA307" i="6"/>
  <c r="CB307" i="6" s="1"/>
  <c r="AE307" i="6"/>
  <c r="AF307" i="6" s="1"/>
  <c r="FS307" i="6"/>
  <c r="FT307" i="6" s="1"/>
  <c r="IA309" i="6"/>
  <c r="IB309" i="6" s="1"/>
  <c r="HC309" i="6"/>
  <c r="HD309" i="6" s="1"/>
  <c r="FS309" i="6"/>
  <c r="FT309" i="6" s="1"/>
  <c r="BC309" i="6"/>
  <c r="BD309" i="6" s="1"/>
  <c r="AE309" i="6"/>
  <c r="AF309" i="6" s="1"/>
  <c r="IY309" i="6"/>
  <c r="IZ309" i="6" s="1"/>
  <c r="HO309" i="6"/>
  <c r="HP309" i="6" s="1"/>
  <c r="CM309" i="6"/>
  <c r="CN309" i="6" s="1"/>
  <c r="IM309" i="6"/>
  <c r="IN309" i="6" s="1"/>
  <c r="AQ309" i="6"/>
  <c r="AR309" i="6" s="1"/>
  <c r="GQ309" i="6"/>
  <c r="GR309" i="6" s="1"/>
  <c r="EU309" i="6"/>
  <c r="EV309" i="6" s="1"/>
  <c r="EI309" i="6"/>
  <c r="EJ309" i="6" s="1"/>
  <c r="DK309" i="6"/>
  <c r="DL309" i="6" s="1"/>
  <c r="BO309" i="6"/>
  <c r="BP309" i="6" s="1"/>
  <c r="GE309" i="6"/>
  <c r="GF309" i="6" s="1"/>
  <c r="FG309" i="6"/>
  <c r="FH309" i="6" s="1"/>
  <c r="DW309" i="6"/>
  <c r="DX309" i="6" s="1"/>
  <c r="CY309" i="6"/>
  <c r="CZ309" i="6" s="1"/>
  <c r="CA309" i="6"/>
  <c r="CB309" i="6" s="1"/>
  <c r="HO310" i="6"/>
  <c r="HP310" i="6" s="1"/>
  <c r="CM310" i="6"/>
  <c r="CN310" i="6" s="1"/>
  <c r="AE310" i="6"/>
  <c r="AF310" i="6" s="1"/>
  <c r="GQ310" i="6"/>
  <c r="GR310" i="6" s="1"/>
  <c r="EU310" i="6"/>
  <c r="EV310" i="6" s="1"/>
  <c r="EI310" i="6"/>
  <c r="EJ310" i="6" s="1"/>
  <c r="DK310" i="6"/>
  <c r="DL310" i="6" s="1"/>
  <c r="BO310" i="6"/>
  <c r="BP310" i="6" s="1"/>
  <c r="GE310" i="6"/>
  <c r="GF310" i="6" s="1"/>
  <c r="FG310" i="6"/>
  <c r="FH310" i="6" s="1"/>
  <c r="DW310" i="6"/>
  <c r="DX310" i="6" s="1"/>
  <c r="CY310" i="6"/>
  <c r="CZ310" i="6" s="1"/>
  <c r="CA310" i="6"/>
  <c r="CB310" i="6" s="1"/>
  <c r="AQ310" i="6"/>
  <c r="AR310" i="6" s="1"/>
  <c r="HC310" i="6"/>
  <c r="HD310" i="6" s="1"/>
  <c r="FS310" i="6"/>
  <c r="FT310" i="6" s="1"/>
  <c r="BC310" i="6"/>
  <c r="BD310" i="6" s="1"/>
  <c r="GQ311" i="6"/>
  <c r="GR311" i="6" s="1"/>
  <c r="EU311" i="6"/>
  <c r="EV311" i="6" s="1"/>
  <c r="EI311" i="6"/>
  <c r="EJ311" i="6" s="1"/>
  <c r="DW311" i="6"/>
  <c r="DX311" i="6" s="1"/>
  <c r="DK311" i="6"/>
  <c r="DL311" i="6" s="1"/>
  <c r="BO311" i="6"/>
  <c r="BP311" i="6" s="1"/>
  <c r="GE311" i="6"/>
  <c r="GF311" i="6" s="1"/>
  <c r="FG311" i="6"/>
  <c r="FH311" i="6" s="1"/>
  <c r="CY311" i="6"/>
  <c r="CZ311" i="6" s="1"/>
  <c r="CA311" i="6"/>
  <c r="CB311" i="6" s="1"/>
  <c r="AQ311" i="6"/>
  <c r="AR311" i="6" s="1"/>
  <c r="HC311" i="6"/>
  <c r="HD311" i="6" s="1"/>
  <c r="FS311" i="6"/>
  <c r="FT311" i="6" s="1"/>
  <c r="BC311" i="6"/>
  <c r="BD311" i="6" s="1"/>
  <c r="AE311" i="6"/>
  <c r="AF311" i="6" s="1"/>
  <c r="HO311" i="6"/>
  <c r="HP311" i="6" s="1"/>
  <c r="CM311" i="6"/>
  <c r="CN311" i="6" s="1"/>
  <c r="BC351" i="6"/>
  <c r="BD351" i="6" s="1"/>
  <c r="AE351" i="6"/>
  <c r="AF351" i="6" s="1"/>
  <c r="AQ351" i="6"/>
  <c r="AR351" i="6" s="1"/>
  <c r="AK351" i="3"/>
  <c r="AQ275" i="6"/>
  <c r="AR275" i="6" s="1"/>
  <c r="BC275" i="6"/>
  <c r="BD275" i="6" s="1"/>
  <c r="AE275" i="6"/>
  <c r="AF275" i="6" s="1"/>
  <c r="BO275" i="6"/>
  <c r="BP275" i="6" s="1"/>
  <c r="AK276" i="3"/>
  <c r="AE276" i="6"/>
  <c r="AF276" i="6" s="1"/>
  <c r="BO276" i="6"/>
  <c r="BP276" i="6" s="1"/>
  <c r="AQ276" i="6"/>
  <c r="AR276" i="6" s="1"/>
  <c r="BC276" i="6"/>
  <c r="BD276" i="6" s="1"/>
  <c r="AE277" i="6"/>
  <c r="AF277" i="6" s="1"/>
  <c r="AQ277" i="6"/>
  <c r="AR277" i="6" s="1"/>
  <c r="BC277" i="6"/>
  <c r="BD277" i="6" s="1"/>
  <c r="BO277" i="6"/>
  <c r="BP277" i="6" s="1"/>
  <c r="AQ274" i="6"/>
  <c r="AR274" i="6" s="1"/>
  <c r="BC274" i="6"/>
  <c r="BD274" i="6" s="1"/>
  <c r="AE274" i="6"/>
  <c r="AF274" i="6" s="1"/>
  <c r="BO274" i="6"/>
  <c r="BP274" i="6" s="1"/>
  <c r="AE164" i="6"/>
  <c r="AF164" i="6" s="1"/>
  <c r="AE111" i="6"/>
  <c r="AF111" i="6" s="1"/>
  <c r="AQ111" i="6"/>
  <c r="AR111" i="6" s="1"/>
  <c r="AQ110" i="6"/>
  <c r="AR110" i="6" s="1"/>
  <c r="AE110" i="6"/>
  <c r="AF110" i="6" s="1"/>
  <c r="AE345" i="6"/>
  <c r="AF345" i="6" s="1"/>
  <c r="AQ345" i="6"/>
  <c r="AR345" i="6" s="1"/>
  <c r="I109" i="3"/>
  <c r="DI109" i="3"/>
  <c r="FB109" i="3"/>
  <c r="AK164" i="3"/>
  <c r="AK108" i="3"/>
  <c r="AD122" i="7"/>
  <c r="AE122" i="7" s="1"/>
  <c r="AD123" i="7"/>
  <c r="AE123" i="7" s="1"/>
  <c r="BP109" i="3"/>
  <c r="EM109" i="3"/>
  <c r="AD124" i="7"/>
  <c r="AE124" i="7" s="1"/>
  <c r="AD125" i="7"/>
  <c r="AE125" i="7" s="1"/>
  <c r="AK109" i="3"/>
  <c r="H124" i="6"/>
  <c r="H123" i="6"/>
  <c r="H122" i="6"/>
  <c r="AK116" i="3"/>
  <c r="AK121" i="3"/>
  <c r="CT109" i="3"/>
  <c r="BA109" i="3"/>
  <c r="FQ109" i="3"/>
  <c r="DX109" i="3"/>
  <c r="AK113" i="3"/>
  <c r="AK233" i="3"/>
  <c r="AK277" i="3"/>
  <c r="AK117" i="3"/>
  <c r="AK349" i="3"/>
  <c r="AK373" i="3"/>
  <c r="AK379" i="3"/>
  <c r="AK115" i="3"/>
  <c r="AK275" i="3"/>
  <c r="AK114" i="3"/>
  <c r="AK232" i="3"/>
  <c r="H109" i="4"/>
  <c r="GA94" i="4"/>
  <c r="GB94" i="4" s="1"/>
  <c r="FK94" i="4"/>
  <c r="FL94" i="4" s="1"/>
  <c r="EU94" i="4"/>
  <c r="EV94" i="4" s="1"/>
  <c r="EE94" i="4"/>
  <c r="EF94" i="4" s="1"/>
  <c r="DO94" i="4"/>
  <c r="DP94" i="4" s="1"/>
  <c r="CY94" i="4"/>
  <c r="CZ94" i="4" s="1"/>
  <c r="CI94" i="4"/>
  <c r="CJ94" i="4" s="1"/>
  <c r="BS94" i="4"/>
  <c r="BT94" i="4" s="1"/>
  <c r="BC94" i="4"/>
  <c r="BD94" i="4" s="1"/>
  <c r="AM94" i="4"/>
  <c r="AN94" i="4" s="1"/>
  <c r="F94" i="4"/>
  <c r="H93" i="1" s="1"/>
  <c r="G94" i="4"/>
  <c r="I94" i="4"/>
  <c r="GA93" i="4"/>
  <c r="GB93" i="4" s="1"/>
  <c r="FK93" i="4"/>
  <c r="FL93" i="4" s="1"/>
  <c r="EU93" i="4"/>
  <c r="EV93" i="4" s="1"/>
  <c r="EE93" i="4"/>
  <c r="EF93" i="4" s="1"/>
  <c r="DO93" i="4"/>
  <c r="DP93" i="4" s="1"/>
  <c r="CY93" i="4"/>
  <c r="CZ93" i="4" s="1"/>
  <c r="CI93" i="4"/>
  <c r="CJ93" i="4" s="1"/>
  <c r="BS93" i="4"/>
  <c r="BT93" i="4" s="1"/>
  <c r="BC93" i="4"/>
  <c r="BD93" i="4" s="1"/>
  <c r="AM93" i="4"/>
  <c r="AN93" i="4" s="1"/>
  <c r="F93" i="4"/>
  <c r="H92" i="1" s="1"/>
  <c r="G93" i="4"/>
  <c r="I93" i="4"/>
  <c r="GA60" i="4"/>
  <c r="GB60" i="4" s="1"/>
  <c r="FK60" i="4"/>
  <c r="FL60" i="4" s="1"/>
  <c r="EU60" i="4"/>
  <c r="EV60" i="4" s="1"/>
  <c r="EE60" i="4"/>
  <c r="EF60" i="4" s="1"/>
  <c r="DO60" i="4"/>
  <c r="DP60" i="4" s="1"/>
  <c r="CY60" i="4"/>
  <c r="CZ60" i="4" s="1"/>
  <c r="CI60" i="4"/>
  <c r="CJ60" i="4" s="1"/>
  <c r="BS60" i="4"/>
  <c r="BT60" i="4" s="1"/>
  <c r="BC60" i="4"/>
  <c r="BD60" i="4" s="1"/>
  <c r="AM60" i="4"/>
  <c r="AN60" i="4" s="1"/>
  <c r="X60" i="4"/>
  <c r="F60" i="4" s="1"/>
  <c r="H59" i="1" s="1"/>
  <c r="W60" i="4"/>
  <c r="G60" i="4" s="1"/>
  <c r="I60" i="4"/>
  <c r="GA59" i="4"/>
  <c r="GB59" i="4" s="1"/>
  <c r="FK59" i="4"/>
  <c r="FL59" i="4" s="1"/>
  <c r="EU59" i="4"/>
  <c r="EV59" i="4" s="1"/>
  <c r="EE59" i="4"/>
  <c r="EF59" i="4" s="1"/>
  <c r="DO59" i="4"/>
  <c r="DP59" i="4" s="1"/>
  <c r="CY59" i="4"/>
  <c r="CZ59" i="4" s="1"/>
  <c r="CI59" i="4"/>
  <c r="CJ59" i="4" s="1"/>
  <c r="BS59" i="4"/>
  <c r="BT59" i="4" s="1"/>
  <c r="BC59" i="4"/>
  <c r="BD59" i="4" s="1"/>
  <c r="AM59" i="4"/>
  <c r="AN59" i="4" s="1"/>
  <c r="X59" i="4"/>
  <c r="F59" i="4" s="1"/>
  <c r="H58" i="1" s="1"/>
  <c r="W59" i="4"/>
  <c r="G59" i="4" s="1"/>
  <c r="I59" i="4"/>
  <c r="GA54" i="4"/>
  <c r="GB54" i="4" s="1"/>
  <c r="FK54" i="4"/>
  <c r="FL54" i="4" s="1"/>
  <c r="EU54" i="4"/>
  <c r="EV54" i="4" s="1"/>
  <c r="EE54" i="4"/>
  <c r="EF54" i="4" s="1"/>
  <c r="DO54" i="4"/>
  <c r="DP54" i="4" s="1"/>
  <c r="CY54" i="4"/>
  <c r="CZ54" i="4" s="1"/>
  <c r="CI54" i="4"/>
  <c r="CJ54" i="4" s="1"/>
  <c r="BS54" i="4"/>
  <c r="BT54" i="4" s="1"/>
  <c r="BC54" i="4"/>
  <c r="BD54" i="4" s="1"/>
  <c r="AM54" i="4"/>
  <c r="AN54" i="4" s="1"/>
  <c r="X54" i="4"/>
  <c r="F54" i="4" s="1"/>
  <c r="H53" i="1" s="1"/>
  <c r="W54" i="4"/>
  <c r="G54" i="4" s="1"/>
  <c r="I54" i="4"/>
  <c r="GA53" i="4"/>
  <c r="GB53" i="4" s="1"/>
  <c r="FK53" i="4"/>
  <c r="FL53" i="4" s="1"/>
  <c r="EU53" i="4"/>
  <c r="EV53" i="4" s="1"/>
  <c r="EE53" i="4"/>
  <c r="EF53" i="4" s="1"/>
  <c r="DO53" i="4"/>
  <c r="DP53" i="4" s="1"/>
  <c r="CY53" i="4"/>
  <c r="CZ53" i="4" s="1"/>
  <c r="CI53" i="4"/>
  <c r="CJ53" i="4" s="1"/>
  <c r="BS53" i="4"/>
  <c r="BT53" i="4" s="1"/>
  <c r="BC53" i="4"/>
  <c r="BD53" i="4" s="1"/>
  <c r="AM53" i="4"/>
  <c r="AN53" i="4" s="1"/>
  <c r="X53" i="4"/>
  <c r="F53" i="4" s="1"/>
  <c r="H52" i="1" s="1"/>
  <c r="W53" i="4"/>
  <c r="G53" i="4" s="1"/>
  <c r="I53" i="4"/>
  <c r="GA50" i="4"/>
  <c r="GB50" i="4" s="1"/>
  <c r="FK50" i="4"/>
  <c r="FL50" i="4" s="1"/>
  <c r="EU50" i="4"/>
  <c r="EV50" i="4" s="1"/>
  <c r="EE50" i="4"/>
  <c r="EF50" i="4" s="1"/>
  <c r="DO50" i="4"/>
  <c r="DP50" i="4" s="1"/>
  <c r="CY50" i="4"/>
  <c r="CZ50" i="4" s="1"/>
  <c r="CI50" i="4"/>
  <c r="CJ50" i="4" s="1"/>
  <c r="BS50" i="4"/>
  <c r="BT50" i="4" s="1"/>
  <c r="BC50" i="4"/>
  <c r="BD50" i="4" s="1"/>
  <c r="AM50" i="4"/>
  <c r="AN50" i="4" s="1"/>
  <c r="X50" i="4"/>
  <c r="F50" i="4" s="1"/>
  <c r="H49" i="1" s="1"/>
  <c r="W50" i="4"/>
  <c r="G50" i="4" s="1"/>
  <c r="I50" i="4"/>
  <c r="GA49" i="4"/>
  <c r="GB49" i="4" s="1"/>
  <c r="FK49" i="4"/>
  <c r="FL49" i="4" s="1"/>
  <c r="EU49" i="4"/>
  <c r="EV49" i="4" s="1"/>
  <c r="EE49" i="4"/>
  <c r="EF49" i="4" s="1"/>
  <c r="DO49" i="4"/>
  <c r="DP49" i="4" s="1"/>
  <c r="CY49" i="4"/>
  <c r="CZ49" i="4" s="1"/>
  <c r="CI49" i="4"/>
  <c r="CJ49" i="4" s="1"/>
  <c r="BS49" i="4"/>
  <c r="BT49" i="4" s="1"/>
  <c r="BC49" i="4"/>
  <c r="BD49" i="4" s="1"/>
  <c r="AM49" i="4"/>
  <c r="AN49" i="4" s="1"/>
  <c r="X49" i="4"/>
  <c r="F49" i="4" s="1"/>
  <c r="H48" i="1" s="1"/>
  <c r="W49" i="4"/>
  <c r="G49" i="4" s="1"/>
  <c r="I49" i="4"/>
  <c r="GA44" i="4"/>
  <c r="GB44" i="4" s="1"/>
  <c r="FK44" i="4"/>
  <c r="FL44" i="4" s="1"/>
  <c r="EU44" i="4"/>
  <c r="EV44" i="4" s="1"/>
  <c r="EE44" i="4"/>
  <c r="EF44" i="4" s="1"/>
  <c r="DO44" i="4"/>
  <c r="DP44" i="4" s="1"/>
  <c r="CY44" i="4"/>
  <c r="CZ44" i="4" s="1"/>
  <c r="CI44" i="4"/>
  <c r="CJ44" i="4" s="1"/>
  <c r="BS44" i="4"/>
  <c r="BT44" i="4" s="1"/>
  <c r="BC44" i="4"/>
  <c r="BD44" i="4" s="1"/>
  <c r="AM44" i="4"/>
  <c r="AN44" i="4" s="1"/>
  <c r="X44" i="4"/>
  <c r="F44" i="4" s="1"/>
  <c r="H43" i="1" s="1"/>
  <c r="W44" i="4"/>
  <c r="G44" i="4" s="1"/>
  <c r="I44" i="4"/>
  <c r="GA43" i="4"/>
  <c r="GB43" i="4" s="1"/>
  <c r="FK43" i="4"/>
  <c r="FL43" i="4" s="1"/>
  <c r="EU43" i="4"/>
  <c r="EV43" i="4" s="1"/>
  <c r="EE43" i="4"/>
  <c r="EF43" i="4" s="1"/>
  <c r="DO43" i="4"/>
  <c r="DP43" i="4" s="1"/>
  <c r="CY43" i="4"/>
  <c r="CZ43" i="4" s="1"/>
  <c r="CI43" i="4"/>
  <c r="CJ43" i="4" s="1"/>
  <c r="BS43" i="4"/>
  <c r="BT43" i="4" s="1"/>
  <c r="BC43" i="4"/>
  <c r="BD43" i="4" s="1"/>
  <c r="AM43" i="4"/>
  <c r="AN43" i="4" s="1"/>
  <c r="X43" i="4"/>
  <c r="F43" i="4" s="1"/>
  <c r="H42" i="1" s="1"/>
  <c r="W43" i="4"/>
  <c r="G43" i="4" s="1"/>
  <c r="I43" i="4"/>
  <c r="GA30" i="4"/>
  <c r="GB30" i="4" s="1"/>
  <c r="FK30" i="4"/>
  <c r="FL30" i="4" s="1"/>
  <c r="EU30" i="4"/>
  <c r="EV30" i="4" s="1"/>
  <c r="EE30" i="4"/>
  <c r="EF30" i="4" s="1"/>
  <c r="DO30" i="4"/>
  <c r="DP30" i="4" s="1"/>
  <c r="CY30" i="4"/>
  <c r="CZ30" i="4" s="1"/>
  <c r="CI30" i="4"/>
  <c r="CJ30" i="4" s="1"/>
  <c r="BS30" i="4"/>
  <c r="BT30" i="4" s="1"/>
  <c r="BC30" i="4"/>
  <c r="BD30" i="4" s="1"/>
  <c r="AM30" i="4"/>
  <c r="AN30" i="4" s="1"/>
  <c r="X30" i="4"/>
  <c r="F30" i="4" s="1"/>
  <c r="W30" i="4"/>
  <c r="G30" i="4" s="1"/>
  <c r="I30" i="4"/>
  <c r="GA24" i="4"/>
  <c r="GB24" i="4" s="1"/>
  <c r="FK24" i="4"/>
  <c r="FL24" i="4" s="1"/>
  <c r="EU24" i="4"/>
  <c r="EV24" i="4" s="1"/>
  <c r="EE24" i="4"/>
  <c r="EF24" i="4" s="1"/>
  <c r="DO24" i="4"/>
  <c r="DP24" i="4" s="1"/>
  <c r="CY24" i="4"/>
  <c r="CZ24" i="4" s="1"/>
  <c r="CI24" i="4"/>
  <c r="CJ24" i="4" s="1"/>
  <c r="BS24" i="4"/>
  <c r="BT24" i="4" s="1"/>
  <c r="BC24" i="4"/>
  <c r="BD24" i="4" s="1"/>
  <c r="AM24" i="4"/>
  <c r="AN24" i="4" s="1"/>
  <c r="X24" i="4"/>
  <c r="F24" i="4" s="1"/>
  <c r="W24" i="4"/>
  <c r="G24" i="4" s="1"/>
  <c r="I24" i="4"/>
  <c r="GA17" i="4"/>
  <c r="GB17" i="4" s="1"/>
  <c r="FK17" i="4"/>
  <c r="FL17" i="4" s="1"/>
  <c r="EU17" i="4"/>
  <c r="EV17" i="4" s="1"/>
  <c r="EE17" i="4"/>
  <c r="EF17" i="4" s="1"/>
  <c r="DO17" i="4"/>
  <c r="DP17" i="4" s="1"/>
  <c r="CY17" i="4"/>
  <c r="CZ17" i="4" s="1"/>
  <c r="CI17" i="4"/>
  <c r="CJ17" i="4" s="1"/>
  <c r="BS17" i="4"/>
  <c r="BT17" i="4" s="1"/>
  <c r="BC17" i="4"/>
  <c r="BD17" i="4" s="1"/>
  <c r="AM17" i="4"/>
  <c r="AN17" i="4" s="1"/>
  <c r="X17" i="4"/>
  <c r="F17" i="4" s="1"/>
  <c r="W17" i="4"/>
  <c r="G17" i="4" s="1"/>
  <c r="I17" i="4"/>
  <c r="GA16" i="4"/>
  <c r="GB16" i="4" s="1"/>
  <c r="FK16" i="4"/>
  <c r="FL16" i="4" s="1"/>
  <c r="EU16" i="4"/>
  <c r="EV16" i="4" s="1"/>
  <c r="EE16" i="4"/>
  <c r="EF16" i="4" s="1"/>
  <c r="DO16" i="4"/>
  <c r="DP16" i="4" s="1"/>
  <c r="CY16" i="4"/>
  <c r="CZ16" i="4" s="1"/>
  <c r="CI16" i="4"/>
  <c r="CJ16" i="4" s="1"/>
  <c r="BS16" i="4"/>
  <c r="BT16" i="4" s="1"/>
  <c r="BC16" i="4"/>
  <c r="BD16" i="4" s="1"/>
  <c r="AM16" i="4"/>
  <c r="AN16" i="4" s="1"/>
  <c r="X16" i="4"/>
  <c r="F16" i="4" s="1"/>
  <c r="W16" i="4"/>
  <c r="G16" i="4" s="1"/>
  <c r="I16" i="4"/>
  <c r="GA15" i="4"/>
  <c r="GB15" i="4" s="1"/>
  <c r="FK15" i="4"/>
  <c r="FL15" i="4" s="1"/>
  <c r="EU15" i="4"/>
  <c r="EV15" i="4" s="1"/>
  <c r="EE15" i="4"/>
  <c r="EF15" i="4" s="1"/>
  <c r="DO15" i="4"/>
  <c r="DP15" i="4" s="1"/>
  <c r="CY15" i="4"/>
  <c r="CZ15" i="4" s="1"/>
  <c r="CI15" i="4"/>
  <c r="CJ15" i="4" s="1"/>
  <c r="BS15" i="4"/>
  <c r="BT15" i="4" s="1"/>
  <c r="BC15" i="4"/>
  <c r="BD15" i="4" s="1"/>
  <c r="AM15" i="4"/>
  <c r="AN15" i="4" s="1"/>
  <c r="X15" i="4"/>
  <c r="F15" i="4" s="1"/>
  <c r="W15" i="4"/>
  <c r="G15" i="4" s="1"/>
  <c r="I15" i="4"/>
  <c r="GA14" i="4"/>
  <c r="GB14" i="4" s="1"/>
  <c r="FK14" i="4"/>
  <c r="FL14" i="4" s="1"/>
  <c r="EU14" i="4"/>
  <c r="EV14" i="4" s="1"/>
  <c r="EE14" i="4"/>
  <c r="EF14" i="4" s="1"/>
  <c r="DO14" i="4"/>
  <c r="DP14" i="4" s="1"/>
  <c r="CY14" i="4"/>
  <c r="CZ14" i="4" s="1"/>
  <c r="CI14" i="4"/>
  <c r="CJ14" i="4" s="1"/>
  <c r="BS14" i="4"/>
  <c r="BT14" i="4" s="1"/>
  <c r="BC14" i="4"/>
  <c r="BD14" i="4" s="1"/>
  <c r="AM14" i="4"/>
  <c r="AN14" i="4" s="1"/>
  <c r="X14" i="4"/>
  <c r="F14" i="4" s="1"/>
  <c r="W14" i="4"/>
  <c r="G14" i="4" s="1"/>
  <c r="I14" i="4"/>
  <c r="GA13" i="4"/>
  <c r="GB13" i="4" s="1"/>
  <c r="FK13" i="4"/>
  <c r="FL13" i="4" s="1"/>
  <c r="EU13" i="4"/>
  <c r="EV13" i="4" s="1"/>
  <c r="EE13" i="4"/>
  <c r="EF13" i="4" s="1"/>
  <c r="DO13" i="4"/>
  <c r="DP13" i="4" s="1"/>
  <c r="CY13" i="4"/>
  <c r="CZ13" i="4" s="1"/>
  <c r="CI13" i="4"/>
  <c r="CJ13" i="4" s="1"/>
  <c r="BS13" i="4"/>
  <c r="BT13" i="4" s="1"/>
  <c r="BC13" i="4"/>
  <c r="BD13" i="4" s="1"/>
  <c r="AM13" i="4"/>
  <c r="AN13" i="4" s="1"/>
  <c r="X13" i="4"/>
  <c r="F13" i="4" s="1"/>
  <c r="W13" i="4"/>
  <c r="G13" i="4" s="1"/>
  <c r="I13" i="4"/>
  <c r="GA9" i="4"/>
  <c r="GB9" i="4" s="1"/>
  <c r="FK9" i="4"/>
  <c r="FL9" i="4" s="1"/>
  <c r="EU9" i="4"/>
  <c r="EV9" i="4" s="1"/>
  <c r="EE9" i="4"/>
  <c r="EF9" i="4" s="1"/>
  <c r="DO9" i="4"/>
  <c r="DP9" i="4" s="1"/>
  <c r="CY9" i="4"/>
  <c r="CZ9" i="4" s="1"/>
  <c r="CI9" i="4"/>
  <c r="CJ9" i="4" s="1"/>
  <c r="BS9" i="4"/>
  <c r="BT9" i="4" s="1"/>
  <c r="BC9" i="4"/>
  <c r="BD9" i="4" s="1"/>
  <c r="AM9" i="4"/>
  <c r="AN9" i="4" s="1"/>
  <c r="F9" i="4"/>
  <c r="W9" i="4"/>
  <c r="G9" i="4" s="1"/>
  <c r="I9" i="4"/>
  <c r="FQ94" i="3"/>
  <c r="FP94" i="3"/>
  <c r="FD94" i="3"/>
  <c r="FB94" i="3"/>
  <c r="FA94" i="3"/>
  <c r="EO94" i="3"/>
  <c r="EM94" i="3"/>
  <c r="EL94" i="3"/>
  <c r="DZ94" i="3"/>
  <c r="DX94" i="3"/>
  <c r="DW94" i="3"/>
  <c r="DK94" i="3"/>
  <c r="DI94" i="3"/>
  <c r="DH94" i="3"/>
  <c r="CV94" i="3"/>
  <c r="CT94" i="3"/>
  <c r="CS94" i="3"/>
  <c r="CG94" i="3"/>
  <c r="CE94" i="3"/>
  <c r="CD94" i="3"/>
  <c r="BR94" i="3"/>
  <c r="BP94" i="3"/>
  <c r="BO94" i="3"/>
  <c r="BC94" i="3"/>
  <c r="BA94" i="3"/>
  <c r="AZ94" i="3"/>
  <c r="AN94" i="3"/>
  <c r="AK94" i="3"/>
  <c r="AJ94" i="3"/>
  <c r="X94" i="3"/>
  <c r="W94" i="3"/>
  <c r="F94" i="3" s="1"/>
  <c r="V94" i="3"/>
  <c r="G94" i="3" s="1"/>
  <c r="FQ93" i="3"/>
  <c r="FP93" i="3"/>
  <c r="FD93" i="3"/>
  <c r="FB93" i="3"/>
  <c r="FA93" i="3"/>
  <c r="EO93" i="3"/>
  <c r="EM93" i="3"/>
  <c r="EL93" i="3"/>
  <c r="DZ93" i="3"/>
  <c r="DX93" i="3"/>
  <c r="DW93" i="3"/>
  <c r="DK93" i="3"/>
  <c r="DI93" i="3"/>
  <c r="DH93" i="3"/>
  <c r="CV93" i="3"/>
  <c r="CT93" i="3"/>
  <c r="CS93" i="3"/>
  <c r="CG93" i="3"/>
  <c r="CE93" i="3"/>
  <c r="CD93" i="3"/>
  <c r="BR93" i="3"/>
  <c r="BP93" i="3"/>
  <c r="BO93" i="3"/>
  <c r="BC93" i="3"/>
  <c r="BA93" i="3"/>
  <c r="AZ93" i="3"/>
  <c r="AN93" i="3"/>
  <c r="AK93" i="3"/>
  <c r="AJ93" i="3"/>
  <c r="X93" i="3"/>
  <c r="W93" i="3"/>
  <c r="V93" i="3"/>
  <c r="G93" i="3" s="1"/>
  <c r="F93" i="3"/>
  <c r="FQ60" i="3"/>
  <c r="FP60" i="3"/>
  <c r="FD60" i="3"/>
  <c r="FB60" i="3"/>
  <c r="FA60" i="3"/>
  <c r="EO60" i="3"/>
  <c r="EM60" i="3"/>
  <c r="EL60" i="3"/>
  <c r="DZ60" i="3"/>
  <c r="DX60" i="3"/>
  <c r="DW60" i="3"/>
  <c r="DK60" i="3"/>
  <c r="DI60" i="3"/>
  <c r="DH60" i="3"/>
  <c r="CV60" i="3"/>
  <c r="CT60" i="3"/>
  <c r="CS60" i="3"/>
  <c r="CG60" i="3"/>
  <c r="CE60" i="3"/>
  <c r="CD60" i="3"/>
  <c r="BR60" i="3"/>
  <c r="BP60" i="3"/>
  <c r="BO60" i="3"/>
  <c r="BC60" i="3"/>
  <c r="BA60" i="3"/>
  <c r="AZ60" i="3"/>
  <c r="AN60" i="3"/>
  <c r="AK60" i="3"/>
  <c r="AJ60" i="3"/>
  <c r="X60" i="3"/>
  <c r="W60" i="3"/>
  <c r="F60" i="3" s="1"/>
  <c r="V60" i="3"/>
  <c r="G60" i="3" s="1"/>
  <c r="FQ59" i="3"/>
  <c r="FP59" i="3"/>
  <c r="FD59" i="3"/>
  <c r="FB59" i="3"/>
  <c r="FA59" i="3"/>
  <c r="EO59" i="3"/>
  <c r="EM59" i="3"/>
  <c r="EL59" i="3"/>
  <c r="DZ59" i="3"/>
  <c r="DX59" i="3"/>
  <c r="DW59" i="3"/>
  <c r="DK59" i="3"/>
  <c r="DI59" i="3"/>
  <c r="DH59" i="3"/>
  <c r="CV59" i="3"/>
  <c r="CT59" i="3"/>
  <c r="CS59" i="3"/>
  <c r="CG59" i="3"/>
  <c r="CE59" i="3"/>
  <c r="CD59" i="3"/>
  <c r="BR59" i="3"/>
  <c r="BP59" i="3"/>
  <c r="BO59" i="3"/>
  <c r="BC59" i="3"/>
  <c r="BA59" i="3"/>
  <c r="AZ59" i="3"/>
  <c r="AN59" i="3"/>
  <c r="AK59" i="3"/>
  <c r="AJ59" i="3"/>
  <c r="X59" i="3"/>
  <c r="W59" i="3"/>
  <c r="V59" i="3"/>
  <c r="G59" i="3" s="1"/>
  <c r="F59" i="3"/>
  <c r="FQ54" i="3"/>
  <c r="FP54" i="3"/>
  <c r="FD54" i="3"/>
  <c r="FB54" i="3"/>
  <c r="FA54" i="3"/>
  <c r="EO54" i="3"/>
  <c r="EM54" i="3"/>
  <c r="EL54" i="3"/>
  <c r="DZ54" i="3"/>
  <c r="DX54" i="3"/>
  <c r="DW54" i="3"/>
  <c r="DK54" i="3"/>
  <c r="DI54" i="3"/>
  <c r="DH54" i="3"/>
  <c r="CV54" i="3"/>
  <c r="CT54" i="3"/>
  <c r="CS54" i="3"/>
  <c r="CG54" i="3"/>
  <c r="CE54" i="3"/>
  <c r="CD54" i="3"/>
  <c r="BR54" i="3"/>
  <c r="BP54" i="3"/>
  <c r="BO54" i="3"/>
  <c r="BC54" i="3"/>
  <c r="BA54" i="3"/>
  <c r="AZ54" i="3"/>
  <c r="AN54" i="3"/>
  <c r="AK54" i="3"/>
  <c r="AJ54" i="3"/>
  <c r="X54" i="3"/>
  <c r="W54" i="3"/>
  <c r="F54" i="3" s="1"/>
  <c r="V54" i="3"/>
  <c r="G54" i="3" s="1"/>
  <c r="FQ53" i="3"/>
  <c r="FP53" i="3"/>
  <c r="FD53" i="3"/>
  <c r="FB53" i="3"/>
  <c r="FA53" i="3"/>
  <c r="EO53" i="3"/>
  <c r="EM53" i="3"/>
  <c r="EL53" i="3"/>
  <c r="DZ53" i="3"/>
  <c r="DX53" i="3"/>
  <c r="DW53" i="3"/>
  <c r="DK53" i="3"/>
  <c r="DI53" i="3"/>
  <c r="DH53" i="3"/>
  <c r="CV53" i="3"/>
  <c r="CT53" i="3"/>
  <c r="CS53" i="3"/>
  <c r="CG53" i="3"/>
  <c r="CE53" i="3"/>
  <c r="CD53" i="3"/>
  <c r="BR53" i="3"/>
  <c r="BP53" i="3"/>
  <c r="BO53" i="3"/>
  <c r="BC53" i="3"/>
  <c r="BA53" i="3"/>
  <c r="AZ53" i="3"/>
  <c r="AN53" i="3"/>
  <c r="AK53" i="3"/>
  <c r="AJ53" i="3"/>
  <c r="X53" i="3"/>
  <c r="W53" i="3"/>
  <c r="F53" i="3" s="1"/>
  <c r="V53" i="3"/>
  <c r="G53" i="3" s="1"/>
  <c r="FQ50" i="3"/>
  <c r="FP50" i="3"/>
  <c r="FD50" i="3"/>
  <c r="FB50" i="3"/>
  <c r="FA50" i="3"/>
  <c r="EO50" i="3"/>
  <c r="EM50" i="3"/>
  <c r="EL50" i="3"/>
  <c r="DZ50" i="3"/>
  <c r="DX50" i="3"/>
  <c r="DW50" i="3"/>
  <c r="DK50" i="3"/>
  <c r="DI50" i="3"/>
  <c r="DH50" i="3"/>
  <c r="CV50" i="3"/>
  <c r="CT50" i="3"/>
  <c r="CS50" i="3"/>
  <c r="CG50" i="3"/>
  <c r="CE50" i="3"/>
  <c r="CD50" i="3"/>
  <c r="BR50" i="3"/>
  <c r="BP50" i="3"/>
  <c r="BO50" i="3"/>
  <c r="BC50" i="3"/>
  <c r="BA50" i="3"/>
  <c r="AZ50" i="3"/>
  <c r="AN50" i="3"/>
  <c r="AK50" i="3"/>
  <c r="AJ50" i="3"/>
  <c r="X50" i="3"/>
  <c r="W50" i="3"/>
  <c r="F50" i="3" s="1"/>
  <c r="V50" i="3"/>
  <c r="G50" i="3" s="1"/>
  <c r="FQ49" i="3"/>
  <c r="FP49" i="3"/>
  <c r="FD49" i="3"/>
  <c r="FB49" i="3"/>
  <c r="FA49" i="3"/>
  <c r="EO49" i="3"/>
  <c r="EM49" i="3"/>
  <c r="EL49" i="3"/>
  <c r="DZ49" i="3"/>
  <c r="DX49" i="3"/>
  <c r="DW49" i="3"/>
  <c r="DK49" i="3"/>
  <c r="DI49" i="3"/>
  <c r="DH49" i="3"/>
  <c r="CV49" i="3"/>
  <c r="CT49" i="3"/>
  <c r="CS49" i="3"/>
  <c r="CG49" i="3"/>
  <c r="CE49" i="3"/>
  <c r="CD49" i="3"/>
  <c r="BR49" i="3"/>
  <c r="BP49" i="3"/>
  <c r="BO49" i="3"/>
  <c r="BC49" i="3"/>
  <c r="BA49" i="3"/>
  <c r="AZ49" i="3"/>
  <c r="AN49" i="3"/>
  <c r="AK49" i="3"/>
  <c r="AJ49" i="3"/>
  <c r="X49" i="3"/>
  <c r="W49" i="3"/>
  <c r="F49" i="3" s="1"/>
  <c r="V49" i="3"/>
  <c r="G49" i="3" s="1"/>
  <c r="FQ44" i="3"/>
  <c r="FP44" i="3"/>
  <c r="FD44" i="3"/>
  <c r="FB44" i="3"/>
  <c r="FA44" i="3"/>
  <c r="EO44" i="3"/>
  <c r="EM44" i="3"/>
  <c r="EL44" i="3"/>
  <c r="DZ44" i="3"/>
  <c r="DX44" i="3"/>
  <c r="DW44" i="3"/>
  <c r="DK44" i="3"/>
  <c r="DI44" i="3"/>
  <c r="DH44" i="3"/>
  <c r="CV44" i="3"/>
  <c r="CT44" i="3"/>
  <c r="CS44" i="3"/>
  <c r="CG44" i="3"/>
  <c r="CE44" i="3"/>
  <c r="CD44" i="3"/>
  <c r="BR44" i="3"/>
  <c r="BP44" i="3"/>
  <c r="BO44" i="3"/>
  <c r="BC44" i="3"/>
  <c r="BA44" i="3"/>
  <c r="AZ44" i="3"/>
  <c r="AN44" i="3"/>
  <c r="AK44" i="3"/>
  <c r="AJ44" i="3"/>
  <c r="X44" i="3"/>
  <c r="W44" i="3"/>
  <c r="F44" i="3" s="1"/>
  <c r="V44" i="3"/>
  <c r="G44" i="3" s="1"/>
  <c r="FQ43" i="3"/>
  <c r="FP43" i="3"/>
  <c r="FD43" i="3"/>
  <c r="FB43" i="3"/>
  <c r="FA43" i="3"/>
  <c r="EO43" i="3"/>
  <c r="EM43" i="3"/>
  <c r="EL43" i="3"/>
  <c r="DZ43" i="3"/>
  <c r="DX43" i="3"/>
  <c r="DW43" i="3"/>
  <c r="DK43" i="3"/>
  <c r="DI43" i="3"/>
  <c r="DH43" i="3"/>
  <c r="CV43" i="3"/>
  <c r="CT43" i="3"/>
  <c r="CS43" i="3"/>
  <c r="CG43" i="3"/>
  <c r="CE43" i="3"/>
  <c r="CD43" i="3"/>
  <c r="BR43" i="3"/>
  <c r="BP43" i="3"/>
  <c r="BO43" i="3"/>
  <c r="BC43" i="3"/>
  <c r="BA43" i="3"/>
  <c r="AZ43" i="3"/>
  <c r="AN43" i="3"/>
  <c r="AK43" i="3"/>
  <c r="AJ43" i="3"/>
  <c r="X43" i="3"/>
  <c r="W43" i="3"/>
  <c r="F43" i="3" s="1"/>
  <c r="V43" i="3"/>
  <c r="G43" i="3" s="1"/>
  <c r="FQ30" i="3"/>
  <c r="FP30" i="3"/>
  <c r="FD30" i="3"/>
  <c r="FB30" i="3"/>
  <c r="FA30" i="3"/>
  <c r="EO30" i="3"/>
  <c r="EM30" i="3"/>
  <c r="EL30" i="3"/>
  <c r="DZ30" i="3"/>
  <c r="DX30" i="3"/>
  <c r="DW30" i="3"/>
  <c r="DK30" i="3"/>
  <c r="DI30" i="3"/>
  <c r="DH30" i="3"/>
  <c r="CV30" i="3"/>
  <c r="CT30" i="3"/>
  <c r="CS30" i="3"/>
  <c r="CG30" i="3"/>
  <c r="CE30" i="3"/>
  <c r="CD30" i="3"/>
  <c r="BR30" i="3"/>
  <c r="BP30" i="3"/>
  <c r="BO30" i="3"/>
  <c r="BC30" i="3"/>
  <c r="BA30" i="3"/>
  <c r="AZ30" i="3"/>
  <c r="AN30" i="3"/>
  <c r="AK30" i="3"/>
  <c r="AJ30" i="3"/>
  <c r="X30" i="3"/>
  <c r="W30" i="3"/>
  <c r="F30" i="3" s="1"/>
  <c r="V30" i="3"/>
  <c r="G30" i="3" s="1"/>
  <c r="FQ24" i="3"/>
  <c r="FP24" i="3"/>
  <c r="FD24" i="3"/>
  <c r="FB24" i="3"/>
  <c r="FA24" i="3"/>
  <c r="EO24" i="3"/>
  <c r="EM24" i="3"/>
  <c r="EL24" i="3"/>
  <c r="DZ24" i="3"/>
  <c r="DX24" i="3"/>
  <c r="DW24" i="3"/>
  <c r="DK24" i="3"/>
  <c r="DI24" i="3"/>
  <c r="DH24" i="3"/>
  <c r="CV24" i="3"/>
  <c r="CT24" i="3"/>
  <c r="CS24" i="3"/>
  <c r="CG24" i="3"/>
  <c r="CE24" i="3"/>
  <c r="CD24" i="3"/>
  <c r="BR24" i="3"/>
  <c r="BP24" i="3"/>
  <c r="BO24" i="3"/>
  <c r="BC24" i="3"/>
  <c r="BA24" i="3"/>
  <c r="AZ24" i="3"/>
  <c r="AN24" i="3"/>
  <c r="AK24" i="3"/>
  <c r="AJ24" i="3"/>
  <c r="X24" i="3"/>
  <c r="W24" i="3"/>
  <c r="F24" i="3" s="1"/>
  <c r="V24" i="3"/>
  <c r="G24" i="3" s="1"/>
  <c r="FQ17" i="3"/>
  <c r="FP17" i="3"/>
  <c r="FD17" i="3"/>
  <c r="FB17" i="3"/>
  <c r="FA17" i="3"/>
  <c r="EO17" i="3"/>
  <c r="EM17" i="3"/>
  <c r="EL17" i="3"/>
  <c r="DZ17" i="3"/>
  <c r="DX17" i="3"/>
  <c r="DW17" i="3"/>
  <c r="DK17" i="3"/>
  <c r="DI17" i="3"/>
  <c r="DH17" i="3"/>
  <c r="CV17" i="3"/>
  <c r="CT17" i="3"/>
  <c r="CS17" i="3"/>
  <c r="CG17" i="3"/>
  <c r="CE17" i="3"/>
  <c r="CD17" i="3"/>
  <c r="BR17" i="3"/>
  <c r="BP17" i="3"/>
  <c r="BO17" i="3"/>
  <c r="BC17" i="3"/>
  <c r="BA17" i="3"/>
  <c r="AZ17" i="3"/>
  <c r="AN17" i="3"/>
  <c r="AK17" i="3"/>
  <c r="AJ17" i="3"/>
  <c r="X17" i="3"/>
  <c r="W17" i="3"/>
  <c r="F17" i="3" s="1"/>
  <c r="V17" i="3"/>
  <c r="G17" i="3" s="1"/>
  <c r="FQ16" i="3"/>
  <c r="FP16" i="3"/>
  <c r="FD16" i="3"/>
  <c r="FB16" i="3"/>
  <c r="FA16" i="3"/>
  <c r="EO16" i="3"/>
  <c r="EM16" i="3"/>
  <c r="EL16" i="3"/>
  <c r="DZ16" i="3"/>
  <c r="DX16" i="3"/>
  <c r="DW16" i="3"/>
  <c r="DK16" i="3"/>
  <c r="DI16" i="3"/>
  <c r="DH16" i="3"/>
  <c r="CV16" i="3"/>
  <c r="CT16" i="3"/>
  <c r="CS16" i="3"/>
  <c r="CG16" i="3"/>
  <c r="CE16" i="3"/>
  <c r="CD16" i="3"/>
  <c r="BR16" i="3"/>
  <c r="BP16" i="3"/>
  <c r="BO16" i="3"/>
  <c r="BC16" i="3"/>
  <c r="BA16" i="3"/>
  <c r="AZ16" i="3"/>
  <c r="AN16" i="3"/>
  <c r="AK16" i="3"/>
  <c r="AJ16" i="3"/>
  <c r="X16" i="3"/>
  <c r="W16" i="3"/>
  <c r="F16" i="3" s="1"/>
  <c r="V16" i="3"/>
  <c r="G16" i="3" s="1"/>
  <c r="FQ15" i="3"/>
  <c r="FP15" i="3"/>
  <c r="FD15" i="3"/>
  <c r="FB15" i="3"/>
  <c r="FA15" i="3"/>
  <c r="EO15" i="3"/>
  <c r="EM15" i="3"/>
  <c r="EL15" i="3"/>
  <c r="DZ15" i="3"/>
  <c r="DX15" i="3"/>
  <c r="DW15" i="3"/>
  <c r="DK15" i="3"/>
  <c r="DI15" i="3"/>
  <c r="DH15" i="3"/>
  <c r="CV15" i="3"/>
  <c r="CT15" i="3"/>
  <c r="CS15" i="3"/>
  <c r="CG15" i="3"/>
  <c r="CE15" i="3"/>
  <c r="CD15" i="3"/>
  <c r="BR15" i="3"/>
  <c r="BP15" i="3"/>
  <c r="BO15" i="3"/>
  <c r="BC15" i="3"/>
  <c r="BA15" i="3"/>
  <c r="AZ15" i="3"/>
  <c r="AN15" i="3"/>
  <c r="AK15" i="3"/>
  <c r="AJ15" i="3"/>
  <c r="X15" i="3"/>
  <c r="W15" i="3"/>
  <c r="F15" i="3" s="1"/>
  <c r="V15" i="3"/>
  <c r="G15" i="3" s="1"/>
  <c r="FQ14" i="3"/>
  <c r="FP14" i="3"/>
  <c r="FD14" i="3"/>
  <c r="FB14" i="3"/>
  <c r="FA14" i="3"/>
  <c r="EO14" i="3"/>
  <c r="EM14" i="3"/>
  <c r="EL14" i="3"/>
  <c r="DZ14" i="3"/>
  <c r="DX14" i="3"/>
  <c r="DW14" i="3"/>
  <c r="DK14" i="3"/>
  <c r="DI14" i="3"/>
  <c r="DH14" i="3"/>
  <c r="CV14" i="3"/>
  <c r="CT14" i="3"/>
  <c r="CS14" i="3"/>
  <c r="CG14" i="3"/>
  <c r="CE14" i="3"/>
  <c r="CD14" i="3"/>
  <c r="BR14" i="3"/>
  <c r="BP14" i="3"/>
  <c r="BO14" i="3"/>
  <c r="BC14" i="3"/>
  <c r="BA14" i="3"/>
  <c r="AZ14" i="3"/>
  <c r="AN14" i="3"/>
  <c r="AK14" i="3"/>
  <c r="AJ14" i="3"/>
  <c r="X14" i="3"/>
  <c r="W14" i="3"/>
  <c r="F14" i="3" s="1"/>
  <c r="V14" i="3"/>
  <c r="G14" i="3" s="1"/>
  <c r="FQ13" i="3"/>
  <c r="FP13" i="3"/>
  <c r="FD13" i="3"/>
  <c r="FB13" i="3"/>
  <c r="FA13" i="3"/>
  <c r="EO13" i="3"/>
  <c r="EM13" i="3"/>
  <c r="EL13" i="3"/>
  <c r="DZ13" i="3"/>
  <c r="DX13" i="3"/>
  <c r="DW13" i="3"/>
  <c r="DK13" i="3"/>
  <c r="DI13" i="3"/>
  <c r="DH13" i="3"/>
  <c r="CV13" i="3"/>
  <c r="CT13" i="3"/>
  <c r="CS13" i="3"/>
  <c r="CG13" i="3"/>
  <c r="CE13" i="3"/>
  <c r="CD13" i="3"/>
  <c r="BR13" i="3"/>
  <c r="BP13" i="3"/>
  <c r="BO13" i="3"/>
  <c r="BC13" i="3"/>
  <c r="BA13" i="3"/>
  <c r="AZ13" i="3"/>
  <c r="AN13" i="3"/>
  <c r="AK13" i="3"/>
  <c r="AJ13" i="3"/>
  <c r="X13" i="3"/>
  <c r="W13" i="3"/>
  <c r="F13" i="3" s="1"/>
  <c r="V13" i="3"/>
  <c r="G13" i="3"/>
  <c r="FQ9" i="3"/>
  <c r="FP9" i="3"/>
  <c r="FD9" i="3"/>
  <c r="FB9" i="3"/>
  <c r="FA9" i="3"/>
  <c r="EO9" i="3"/>
  <c r="EM9" i="3"/>
  <c r="EL9" i="3"/>
  <c r="DZ9" i="3"/>
  <c r="DX9" i="3"/>
  <c r="DW9" i="3"/>
  <c r="DK9" i="3"/>
  <c r="DI9" i="3"/>
  <c r="DH9" i="3"/>
  <c r="CV9" i="3"/>
  <c r="CT9" i="3"/>
  <c r="CS9" i="3"/>
  <c r="CG9" i="3"/>
  <c r="CE9" i="3"/>
  <c r="CD9" i="3"/>
  <c r="BR9" i="3"/>
  <c r="BP9" i="3"/>
  <c r="BO9" i="3"/>
  <c r="BC9" i="3"/>
  <c r="BA9" i="3"/>
  <c r="AZ9" i="3"/>
  <c r="AN9" i="3"/>
  <c r="AK9" i="3"/>
  <c r="AJ9" i="3"/>
  <c r="X9" i="3"/>
  <c r="W9" i="3"/>
  <c r="F9" i="3" s="1"/>
  <c r="V9" i="3"/>
  <c r="G9" i="3" s="1"/>
  <c r="EY94" i="7"/>
  <c r="EO94" i="7"/>
  <c r="EA94" i="7"/>
  <c r="DM94" i="7"/>
  <c r="CY94" i="7"/>
  <c r="CK94" i="7"/>
  <c r="BW94" i="7"/>
  <c r="BS94" i="7"/>
  <c r="BI94" i="7"/>
  <c r="BE94" i="7"/>
  <c r="AU94" i="7"/>
  <c r="AQ94" i="7"/>
  <c r="AG94" i="7"/>
  <c r="AD94" i="7"/>
  <c r="AE94" i="7" s="1"/>
  <c r="AC94" i="7"/>
  <c r="S94" i="7"/>
  <c r="Q94" i="7"/>
  <c r="F94" i="7" s="1"/>
  <c r="G94" i="7"/>
  <c r="EY93" i="7"/>
  <c r="EO93" i="7"/>
  <c r="EA93" i="7"/>
  <c r="DM93" i="7"/>
  <c r="CY93" i="7"/>
  <c r="CK93" i="7"/>
  <c r="BW93" i="7"/>
  <c r="BS93" i="7"/>
  <c r="BI93" i="7"/>
  <c r="BE93" i="7"/>
  <c r="AU93" i="7"/>
  <c r="AQ93" i="7"/>
  <c r="AG93" i="7"/>
  <c r="AD93" i="7"/>
  <c r="AE93" i="7" s="1"/>
  <c r="AC93" i="7"/>
  <c r="S93" i="7"/>
  <c r="Q93" i="7"/>
  <c r="F93" i="7" s="1"/>
  <c r="G93" i="7"/>
  <c r="EY60" i="7"/>
  <c r="EO60" i="7"/>
  <c r="EA60" i="7"/>
  <c r="DM60" i="7"/>
  <c r="CY60" i="7"/>
  <c r="CK60" i="7"/>
  <c r="BW60" i="7"/>
  <c r="BS60" i="7"/>
  <c r="BI60" i="7"/>
  <c r="BE60" i="7"/>
  <c r="AU60" i="7"/>
  <c r="AQ60" i="7"/>
  <c r="AG60" i="7"/>
  <c r="AD60" i="7"/>
  <c r="AE60" i="7" s="1"/>
  <c r="AC60" i="7"/>
  <c r="S60" i="7"/>
  <c r="Q60" i="7"/>
  <c r="F60" i="7" s="1"/>
  <c r="G60" i="7"/>
  <c r="EY59" i="7"/>
  <c r="EO59" i="7"/>
  <c r="EA59" i="7"/>
  <c r="DM59" i="7"/>
  <c r="CY59" i="7"/>
  <c r="CK59" i="7"/>
  <c r="BW59" i="7"/>
  <c r="BS59" i="7"/>
  <c r="BI59" i="7"/>
  <c r="BE59" i="7"/>
  <c r="AU59" i="7"/>
  <c r="AQ59" i="7"/>
  <c r="AG59" i="7"/>
  <c r="AD59" i="7"/>
  <c r="AC59" i="7"/>
  <c r="S59" i="7"/>
  <c r="Q59" i="7"/>
  <c r="F59" i="7" s="1"/>
  <c r="G59" i="7"/>
  <c r="EY54" i="7"/>
  <c r="EO54" i="7"/>
  <c r="EA54" i="7"/>
  <c r="DM54" i="7"/>
  <c r="CY54" i="7"/>
  <c r="CK54" i="7"/>
  <c r="BW54" i="7"/>
  <c r="BS54" i="7"/>
  <c r="BI54" i="7"/>
  <c r="BE54" i="7"/>
  <c r="AU54" i="7"/>
  <c r="AQ54" i="7"/>
  <c r="AG54" i="7"/>
  <c r="AD54" i="7"/>
  <c r="AE54" i="7" s="1"/>
  <c r="AC54" i="7"/>
  <c r="S54" i="7"/>
  <c r="Q54" i="7"/>
  <c r="F54" i="7" s="1"/>
  <c r="G54" i="7"/>
  <c r="EY53" i="7"/>
  <c r="EO53" i="7"/>
  <c r="EA53" i="7"/>
  <c r="DM53" i="7"/>
  <c r="CY53" i="7"/>
  <c r="CK53" i="7"/>
  <c r="BW53" i="7"/>
  <c r="BS53" i="7"/>
  <c r="BI53" i="7"/>
  <c r="BE53" i="7"/>
  <c r="AU53" i="7"/>
  <c r="AQ53" i="7"/>
  <c r="AG53" i="7"/>
  <c r="AD53" i="7"/>
  <c r="AE53" i="7" s="1"/>
  <c r="AC53" i="7"/>
  <c r="S53" i="7"/>
  <c r="Q53" i="7"/>
  <c r="F53" i="7" s="1"/>
  <c r="G53" i="7"/>
  <c r="EY50" i="7"/>
  <c r="EO50" i="7"/>
  <c r="EA50" i="7"/>
  <c r="DM50" i="7"/>
  <c r="CY50" i="7"/>
  <c r="CK50" i="7"/>
  <c r="BW50" i="7"/>
  <c r="BS50" i="7"/>
  <c r="BI50" i="7"/>
  <c r="BE50" i="7"/>
  <c r="AU50" i="7"/>
  <c r="AQ50" i="7"/>
  <c r="I50" i="7" s="1"/>
  <c r="AG50" i="7"/>
  <c r="AD50" i="7"/>
  <c r="AE50" i="7" s="1"/>
  <c r="AC50" i="7"/>
  <c r="S50" i="7"/>
  <c r="F50" i="7"/>
  <c r="G50" i="7"/>
  <c r="EY49" i="7"/>
  <c r="EO49" i="7"/>
  <c r="EA49" i="7"/>
  <c r="DM49" i="7"/>
  <c r="CY49" i="7"/>
  <c r="CK49" i="7"/>
  <c r="BW49" i="7"/>
  <c r="BS49" i="7"/>
  <c r="BI49" i="7"/>
  <c r="BE49" i="7"/>
  <c r="AU49" i="7"/>
  <c r="AQ49" i="7"/>
  <c r="AG49" i="7"/>
  <c r="AD49" i="7"/>
  <c r="AE49" i="7" s="1"/>
  <c r="AC49" i="7"/>
  <c r="S49" i="7"/>
  <c r="F49" i="7"/>
  <c r="G49" i="7"/>
  <c r="EY44" i="7"/>
  <c r="EO44" i="7"/>
  <c r="EA44" i="7"/>
  <c r="DM44" i="7"/>
  <c r="CY44" i="7"/>
  <c r="CK44" i="7"/>
  <c r="BW44" i="7"/>
  <c r="BS44" i="7"/>
  <c r="BI44" i="7"/>
  <c r="BE44" i="7"/>
  <c r="AU44" i="7"/>
  <c r="AQ44" i="7"/>
  <c r="AG44" i="7"/>
  <c r="AD44" i="7"/>
  <c r="AE44" i="7" s="1"/>
  <c r="AC44" i="7"/>
  <c r="S44" i="7"/>
  <c r="Q44" i="7"/>
  <c r="F44" i="7" s="1"/>
  <c r="G44" i="7"/>
  <c r="EY43" i="7"/>
  <c r="EO43" i="7"/>
  <c r="EA43" i="7"/>
  <c r="DM43" i="7"/>
  <c r="CY43" i="7"/>
  <c r="CK43" i="7"/>
  <c r="BW43" i="7"/>
  <c r="BS43" i="7"/>
  <c r="BI43" i="7"/>
  <c r="BE43" i="7"/>
  <c r="AU43" i="7"/>
  <c r="AQ43" i="7"/>
  <c r="AG43" i="7"/>
  <c r="AD43" i="7"/>
  <c r="AE43" i="7" s="1"/>
  <c r="AC43" i="7"/>
  <c r="S43" i="7"/>
  <c r="Q43" i="7"/>
  <c r="F43" i="7" s="1"/>
  <c r="G43" i="7"/>
  <c r="EY30" i="7"/>
  <c r="EO30" i="7"/>
  <c r="EA30" i="7"/>
  <c r="DM30" i="7"/>
  <c r="CY30" i="7"/>
  <c r="CK30" i="7"/>
  <c r="BW30" i="7"/>
  <c r="BS30" i="7"/>
  <c r="BI30" i="7"/>
  <c r="BE30" i="7"/>
  <c r="AU30" i="7"/>
  <c r="AQ30" i="7"/>
  <c r="AG30" i="7"/>
  <c r="AD30" i="7"/>
  <c r="AE30" i="7" s="1"/>
  <c r="AC30" i="7"/>
  <c r="S30" i="7"/>
  <c r="Q30" i="7"/>
  <c r="F30" i="7" s="1"/>
  <c r="G30" i="7"/>
  <c r="EY24" i="7"/>
  <c r="EO24" i="7"/>
  <c r="EA24" i="7"/>
  <c r="DM24" i="7"/>
  <c r="CY24" i="7"/>
  <c r="CK24" i="7"/>
  <c r="BW24" i="7"/>
  <c r="BS24" i="7"/>
  <c r="BI24" i="7"/>
  <c r="BE24" i="7"/>
  <c r="AU24" i="7"/>
  <c r="AQ24" i="7"/>
  <c r="AG24" i="7"/>
  <c r="AD24" i="7"/>
  <c r="AE24" i="7" s="1"/>
  <c r="AC24" i="7"/>
  <c r="S24" i="7"/>
  <c r="Q24" i="7"/>
  <c r="F24" i="7" s="1"/>
  <c r="G24" i="7"/>
  <c r="EY17" i="7"/>
  <c r="EO17" i="7"/>
  <c r="EA17" i="7"/>
  <c r="DM17" i="7"/>
  <c r="CY17" i="7"/>
  <c r="CK17" i="7"/>
  <c r="BW17" i="7"/>
  <c r="BS17" i="7"/>
  <c r="BI17" i="7"/>
  <c r="BE17" i="7"/>
  <c r="AU17" i="7"/>
  <c r="AQ17" i="7"/>
  <c r="AG17" i="7"/>
  <c r="AD17" i="7"/>
  <c r="AE17" i="7" s="1"/>
  <c r="AC17" i="7"/>
  <c r="S17" i="7"/>
  <c r="Q17" i="7"/>
  <c r="F17" i="7" s="1"/>
  <c r="G17" i="7"/>
  <c r="EY16" i="7"/>
  <c r="EO16" i="7"/>
  <c r="EA16" i="7"/>
  <c r="DM16" i="7"/>
  <c r="CY16" i="7"/>
  <c r="CK16" i="7"/>
  <c r="BW16" i="7"/>
  <c r="BS16" i="7"/>
  <c r="BI16" i="7"/>
  <c r="BE16" i="7"/>
  <c r="AU16" i="7"/>
  <c r="AQ16" i="7"/>
  <c r="AG16" i="7"/>
  <c r="AD16" i="7"/>
  <c r="AE16" i="7" s="1"/>
  <c r="AC16" i="7"/>
  <c r="S16" i="7"/>
  <c r="Q16" i="7"/>
  <c r="F16" i="7" s="1"/>
  <c r="G16" i="7"/>
  <c r="EY15" i="7"/>
  <c r="EO15" i="7"/>
  <c r="EA15" i="7"/>
  <c r="DM15" i="7"/>
  <c r="CY15" i="7"/>
  <c r="CK15" i="7"/>
  <c r="BW15" i="7"/>
  <c r="BS15" i="7"/>
  <c r="BI15" i="7"/>
  <c r="BE15" i="7"/>
  <c r="AU15" i="7"/>
  <c r="AQ15" i="7"/>
  <c r="AG15" i="7"/>
  <c r="AD15" i="7"/>
  <c r="AE15" i="7" s="1"/>
  <c r="AC15" i="7"/>
  <c r="S15" i="7"/>
  <c r="Q15" i="7"/>
  <c r="F15" i="7" s="1"/>
  <c r="G15" i="7"/>
  <c r="EY14" i="7"/>
  <c r="EO14" i="7"/>
  <c r="EA14" i="7"/>
  <c r="DM14" i="7"/>
  <c r="CY14" i="7"/>
  <c r="CK14" i="7"/>
  <c r="BW14" i="7"/>
  <c r="BS14" i="7"/>
  <c r="BI14" i="7"/>
  <c r="BE14" i="7"/>
  <c r="AU14" i="7"/>
  <c r="AQ14" i="7"/>
  <c r="AG14" i="7"/>
  <c r="AD14" i="7"/>
  <c r="AE14" i="7" s="1"/>
  <c r="AC14" i="7"/>
  <c r="S14" i="7"/>
  <c r="Q14" i="7"/>
  <c r="F14" i="7" s="1"/>
  <c r="G14" i="7"/>
  <c r="EY13" i="7"/>
  <c r="EO13" i="7"/>
  <c r="EA13" i="7"/>
  <c r="DM13" i="7"/>
  <c r="CY13" i="7"/>
  <c r="CK13" i="7"/>
  <c r="BW13" i="7"/>
  <c r="BS13" i="7"/>
  <c r="BI13" i="7"/>
  <c r="BE13" i="7"/>
  <c r="AU13" i="7"/>
  <c r="AQ13" i="7"/>
  <c r="AG13" i="7"/>
  <c r="AD13" i="7"/>
  <c r="AE13" i="7" s="1"/>
  <c r="AC13" i="7"/>
  <c r="S13" i="7"/>
  <c r="Q13" i="7"/>
  <c r="F13" i="7" s="1"/>
  <c r="G13" i="7"/>
  <c r="EY9" i="7"/>
  <c r="EO9" i="7"/>
  <c r="EA9" i="7"/>
  <c r="DM9" i="7"/>
  <c r="CY9" i="7"/>
  <c r="CK9" i="7"/>
  <c r="BW9" i="7"/>
  <c r="BS9" i="7"/>
  <c r="BI9" i="7"/>
  <c r="BE9" i="7"/>
  <c r="AU9" i="7"/>
  <c r="AQ9" i="7"/>
  <c r="AG9" i="7"/>
  <c r="AD9" i="7"/>
  <c r="AC9" i="7"/>
  <c r="S9" i="7"/>
  <c r="Q9" i="7"/>
  <c r="F9" i="7" s="1"/>
  <c r="G9" i="7"/>
  <c r="EB94" i="6"/>
  <c r="EC94" i="6" s="1"/>
  <c r="DY94" i="6"/>
  <c r="DP94" i="6"/>
  <c r="DQ94" i="6" s="1"/>
  <c r="DO94" i="6"/>
  <c r="DM94" i="6"/>
  <c r="DD94" i="6"/>
  <c r="DE94" i="6" s="1"/>
  <c r="DC94" i="6"/>
  <c r="DA94" i="6"/>
  <c r="CR94" i="6"/>
  <c r="CS94" i="6" s="1"/>
  <c r="CQ94" i="6"/>
  <c r="CO94" i="6"/>
  <c r="CF94" i="6"/>
  <c r="CG94" i="6" s="1"/>
  <c r="CE94" i="6"/>
  <c r="CC94" i="6"/>
  <c r="BT94" i="6"/>
  <c r="BU94" i="6" s="1"/>
  <c r="BS94" i="6"/>
  <c r="BQ94" i="6"/>
  <c r="BH94" i="6"/>
  <c r="BI94" i="6" s="1"/>
  <c r="BG94" i="6"/>
  <c r="BE94" i="6"/>
  <c r="AV94" i="6"/>
  <c r="AW94" i="6" s="1"/>
  <c r="AU94" i="6"/>
  <c r="AS94" i="6"/>
  <c r="AJ94" i="6"/>
  <c r="AK94" i="6" s="1"/>
  <c r="AI94" i="6"/>
  <c r="AG94" i="6"/>
  <c r="X94" i="6"/>
  <c r="Y94" i="6" s="1"/>
  <c r="W94" i="6"/>
  <c r="U94" i="6"/>
  <c r="M94" i="6"/>
  <c r="N94" i="6" s="1"/>
  <c r="L94" i="6"/>
  <c r="Q94" i="6" s="1"/>
  <c r="EB93" i="6"/>
  <c r="EC93" i="6" s="1"/>
  <c r="ED93" i="6" s="1"/>
  <c r="EH93" i="6" s="1"/>
  <c r="I93" i="6" s="1"/>
  <c r="DY93" i="6"/>
  <c r="DP93" i="6"/>
  <c r="DQ93" i="6" s="1"/>
  <c r="DO93" i="6"/>
  <c r="DM93" i="6"/>
  <c r="DD93" i="6"/>
  <c r="DE93" i="6" s="1"/>
  <c r="DC93" i="6"/>
  <c r="DA93" i="6"/>
  <c r="CR93" i="6"/>
  <c r="CS93" i="6" s="1"/>
  <c r="CQ93" i="6"/>
  <c r="CO93" i="6"/>
  <c r="CF93" i="6"/>
  <c r="CG93" i="6" s="1"/>
  <c r="CE93" i="6"/>
  <c r="CC93" i="6"/>
  <c r="BT93" i="6"/>
  <c r="BU93" i="6" s="1"/>
  <c r="BS93" i="6"/>
  <c r="BQ93" i="6"/>
  <c r="BH93" i="6"/>
  <c r="BI93" i="6" s="1"/>
  <c r="BG93" i="6"/>
  <c r="BE93" i="6"/>
  <c r="AV93" i="6"/>
  <c r="AW93" i="6" s="1"/>
  <c r="AU93" i="6"/>
  <c r="AS93" i="6"/>
  <c r="AJ93" i="6"/>
  <c r="AK93" i="6" s="1"/>
  <c r="AI93" i="6"/>
  <c r="AG93" i="6"/>
  <c r="X93" i="6"/>
  <c r="Y93" i="6" s="1"/>
  <c r="W93" i="6"/>
  <c r="U93" i="6"/>
  <c r="Q93" i="6"/>
  <c r="M93" i="6"/>
  <c r="N93" i="6" s="1"/>
  <c r="L93" i="6"/>
  <c r="EB60" i="6"/>
  <c r="EC60" i="6" s="1"/>
  <c r="ED60" i="6" s="1"/>
  <c r="EH60" i="6" s="1"/>
  <c r="I60" i="6" s="1"/>
  <c r="DY60" i="6"/>
  <c r="DP60" i="6"/>
  <c r="DQ60" i="6" s="1"/>
  <c r="DO60" i="6"/>
  <c r="DM60" i="6"/>
  <c r="DD60" i="6"/>
  <c r="DE60" i="6" s="1"/>
  <c r="DC60" i="6"/>
  <c r="DA60" i="6"/>
  <c r="CR60" i="6"/>
  <c r="CS60" i="6" s="1"/>
  <c r="CQ60" i="6"/>
  <c r="CO60" i="6"/>
  <c r="CF60" i="6"/>
  <c r="CG60" i="6" s="1"/>
  <c r="CE60" i="6"/>
  <c r="CC60" i="6"/>
  <c r="BT60" i="6"/>
  <c r="BU60" i="6" s="1"/>
  <c r="BS60" i="6"/>
  <c r="BQ60" i="6"/>
  <c r="BH60" i="6"/>
  <c r="BI60" i="6" s="1"/>
  <c r="BG60" i="6"/>
  <c r="BE60" i="6"/>
  <c r="AV60" i="6"/>
  <c r="AW60" i="6" s="1"/>
  <c r="AU60" i="6"/>
  <c r="AS60" i="6"/>
  <c r="AJ60" i="6"/>
  <c r="AK60" i="6" s="1"/>
  <c r="AI60" i="6"/>
  <c r="AG60" i="6"/>
  <c r="X60" i="6"/>
  <c r="Y60" i="6" s="1"/>
  <c r="W60" i="6"/>
  <c r="U60" i="6"/>
  <c r="M60" i="6"/>
  <c r="N60" i="6" s="1"/>
  <c r="L60" i="6"/>
  <c r="Q60" i="6" s="1"/>
  <c r="EB59" i="6"/>
  <c r="EC59" i="6" s="1"/>
  <c r="ED59" i="6" s="1"/>
  <c r="EH59" i="6" s="1"/>
  <c r="I59" i="6" s="1"/>
  <c r="DY59" i="6"/>
  <c r="DP59" i="6"/>
  <c r="DQ59" i="6" s="1"/>
  <c r="DO59" i="6"/>
  <c r="DM59" i="6"/>
  <c r="DD59" i="6"/>
  <c r="DE59" i="6" s="1"/>
  <c r="DC59" i="6"/>
  <c r="DA59" i="6"/>
  <c r="CR59" i="6"/>
  <c r="CS59" i="6" s="1"/>
  <c r="CQ59" i="6"/>
  <c r="CO59" i="6"/>
  <c r="CF59" i="6"/>
  <c r="CG59" i="6" s="1"/>
  <c r="CE59" i="6"/>
  <c r="CC59" i="6"/>
  <c r="BT59" i="6"/>
  <c r="BU59" i="6" s="1"/>
  <c r="BS59" i="6"/>
  <c r="BQ59" i="6"/>
  <c r="BH59" i="6"/>
  <c r="BI59" i="6" s="1"/>
  <c r="BG59" i="6"/>
  <c r="BE59" i="6"/>
  <c r="AV59" i="6"/>
  <c r="AW59" i="6" s="1"/>
  <c r="AU59" i="6"/>
  <c r="AS59" i="6"/>
  <c r="AJ59" i="6"/>
  <c r="AK59" i="6" s="1"/>
  <c r="AI59" i="6"/>
  <c r="AG59" i="6"/>
  <c r="X59" i="6"/>
  <c r="Y59" i="6" s="1"/>
  <c r="W59" i="6"/>
  <c r="U59" i="6"/>
  <c r="Q59" i="6"/>
  <c r="M59" i="6"/>
  <c r="N59" i="6" s="1"/>
  <c r="L59" i="6"/>
  <c r="EB54" i="6"/>
  <c r="EC54" i="6" s="1"/>
  <c r="DY54" i="6"/>
  <c r="DP54" i="6"/>
  <c r="DQ54" i="6" s="1"/>
  <c r="DO54" i="6"/>
  <c r="DM54" i="6"/>
  <c r="DD54" i="6"/>
  <c r="DE54" i="6" s="1"/>
  <c r="DC54" i="6"/>
  <c r="DA54" i="6"/>
  <c r="CR54" i="6"/>
  <c r="CS54" i="6" s="1"/>
  <c r="CQ54" i="6"/>
  <c r="CO54" i="6"/>
  <c r="CF54" i="6"/>
  <c r="CG54" i="6" s="1"/>
  <c r="CE54" i="6"/>
  <c r="CC54" i="6"/>
  <c r="BT54" i="6"/>
  <c r="BU54" i="6" s="1"/>
  <c r="BS54" i="6"/>
  <c r="BQ54" i="6"/>
  <c r="BH54" i="6"/>
  <c r="BI54" i="6" s="1"/>
  <c r="BG54" i="6"/>
  <c r="BE54" i="6"/>
  <c r="AV54" i="6"/>
  <c r="AW54" i="6" s="1"/>
  <c r="AU54" i="6"/>
  <c r="AS54" i="6"/>
  <c r="AJ54" i="6"/>
  <c r="AK54" i="6" s="1"/>
  <c r="AI54" i="6"/>
  <c r="AG54" i="6"/>
  <c r="X54" i="6"/>
  <c r="Y54" i="6" s="1"/>
  <c r="W54" i="6"/>
  <c r="U54" i="6"/>
  <c r="M54" i="6"/>
  <c r="N54" i="6" s="1"/>
  <c r="L54" i="6"/>
  <c r="Q54" i="6" s="1"/>
  <c r="EB53" i="6"/>
  <c r="EC53" i="6" s="1"/>
  <c r="ED53" i="6" s="1"/>
  <c r="EH53" i="6" s="1"/>
  <c r="I53" i="6" s="1"/>
  <c r="DY53" i="6"/>
  <c r="DP53" i="6"/>
  <c r="DQ53" i="6" s="1"/>
  <c r="DO53" i="6"/>
  <c r="DM53" i="6"/>
  <c r="DD53" i="6"/>
  <c r="DE53" i="6" s="1"/>
  <c r="DC53" i="6"/>
  <c r="DA53" i="6"/>
  <c r="CR53" i="6"/>
  <c r="CS53" i="6" s="1"/>
  <c r="CQ53" i="6"/>
  <c r="CO53" i="6"/>
  <c r="CF53" i="6"/>
  <c r="CG53" i="6" s="1"/>
  <c r="CE53" i="6"/>
  <c r="CC53" i="6"/>
  <c r="BT53" i="6"/>
  <c r="BU53" i="6" s="1"/>
  <c r="BS53" i="6"/>
  <c r="BQ53" i="6"/>
  <c r="BH53" i="6"/>
  <c r="BI53" i="6" s="1"/>
  <c r="BG53" i="6"/>
  <c r="BE53" i="6"/>
  <c r="AV53" i="6"/>
  <c r="AW53" i="6" s="1"/>
  <c r="AU53" i="6"/>
  <c r="AS53" i="6"/>
  <c r="AJ53" i="6"/>
  <c r="AK53" i="6" s="1"/>
  <c r="AI53" i="6"/>
  <c r="AG53" i="6"/>
  <c r="X53" i="6"/>
  <c r="Y53" i="6" s="1"/>
  <c r="W53" i="6"/>
  <c r="U53" i="6"/>
  <c r="M53" i="6"/>
  <c r="N53" i="6" s="1"/>
  <c r="L53" i="6"/>
  <c r="Q53" i="6" s="1"/>
  <c r="EB50" i="6"/>
  <c r="EC50" i="6" s="1"/>
  <c r="DY50" i="6"/>
  <c r="DP50" i="6"/>
  <c r="DQ50" i="6" s="1"/>
  <c r="DO50" i="6"/>
  <c r="DM50" i="6"/>
  <c r="DD50" i="6"/>
  <c r="DE50" i="6" s="1"/>
  <c r="DC50" i="6"/>
  <c r="DA50" i="6"/>
  <c r="CR50" i="6"/>
  <c r="CS50" i="6" s="1"/>
  <c r="CQ50" i="6"/>
  <c r="CO50" i="6"/>
  <c r="CF50" i="6"/>
  <c r="CG50" i="6" s="1"/>
  <c r="CE50" i="6"/>
  <c r="CC50" i="6"/>
  <c r="BT50" i="6"/>
  <c r="BU50" i="6" s="1"/>
  <c r="BS50" i="6"/>
  <c r="BQ50" i="6"/>
  <c r="BH50" i="6"/>
  <c r="BI50" i="6" s="1"/>
  <c r="BG50" i="6"/>
  <c r="BE50" i="6"/>
  <c r="AV50" i="6"/>
  <c r="AW50" i="6" s="1"/>
  <c r="AU50" i="6"/>
  <c r="AS50" i="6"/>
  <c r="AJ50" i="6"/>
  <c r="AK50" i="6" s="1"/>
  <c r="AI50" i="6"/>
  <c r="AG50" i="6"/>
  <c r="X50" i="6"/>
  <c r="Y50" i="6" s="1"/>
  <c r="W50" i="6"/>
  <c r="U50" i="6"/>
  <c r="M50" i="6"/>
  <c r="N50" i="6" s="1"/>
  <c r="L50" i="6"/>
  <c r="Q50" i="6" s="1"/>
  <c r="EB49" i="6"/>
  <c r="EC49" i="6" s="1"/>
  <c r="DY49" i="6"/>
  <c r="DP49" i="6"/>
  <c r="DQ49" i="6" s="1"/>
  <c r="DO49" i="6"/>
  <c r="DM49" i="6"/>
  <c r="DD49" i="6"/>
  <c r="DE49" i="6" s="1"/>
  <c r="DC49" i="6"/>
  <c r="DA49" i="6"/>
  <c r="CR49" i="6"/>
  <c r="CS49" i="6" s="1"/>
  <c r="CQ49" i="6"/>
  <c r="CO49" i="6"/>
  <c r="CG49" i="6"/>
  <c r="CF49" i="6"/>
  <c r="CE49" i="6"/>
  <c r="CC49" i="6"/>
  <c r="BT49" i="6"/>
  <c r="BU49" i="6" s="1"/>
  <c r="BS49" i="6"/>
  <c r="BQ49" i="6"/>
  <c r="BH49" i="6"/>
  <c r="BI49" i="6" s="1"/>
  <c r="BG49" i="6"/>
  <c r="BE49" i="6"/>
  <c r="AV49" i="6"/>
  <c r="AW49" i="6" s="1"/>
  <c r="AU49" i="6"/>
  <c r="AS49" i="6"/>
  <c r="AJ49" i="6"/>
  <c r="AK49" i="6" s="1"/>
  <c r="AI49" i="6"/>
  <c r="AG49" i="6"/>
  <c r="X49" i="6"/>
  <c r="Y49" i="6" s="1"/>
  <c r="W49" i="6"/>
  <c r="U49" i="6"/>
  <c r="M49" i="6"/>
  <c r="N49" i="6" s="1"/>
  <c r="L49" i="6"/>
  <c r="Q49" i="6" s="1"/>
  <c r="EB44" i="6"/>
  <c r="EC44" i="6" s="1"/>
  <c r="DY44" i="6"/>
  <c r="DP44" i="6"/>
  <c r="DQ44" i="6" s="1"/>
  <c r="DO44" i="6"/>
  <c r="DM44" i="6"/>
  <c r="DD44" i="6"/>
  <c r="DE44" i="6" s="1"/>
  <c r="DC44" i="6"/>
  <c r="DA44" i="6"/>
  <c r="CR44" i="6"/>
  <c r="CS44" i="6" s="1"/>
  <c r="CQ44" i="6"/>
  <c r="CO44" i="6"/>
  <c r="CF44" i="6"/>
  <c r="CG44" i="6" s="1"/>
  <c r="CE44" i="6"/>
  <c r="CC44" i="6"/>
  <c r="BT44" i="6"/>
  <c r="BU44" i="6" s="1"/>
  <c r="BS44" i="6"/>
  <c r="BQ44" i="6"/>
  <c r="BH44" i="6"/>
  <c r="BI44" i="6" s="1"/>
  <c r="BG44" i="6"/>
  <c r="BE44" i="6"/>
  <c r="AV44" i="6"/>
  <c r="AW44" i="6" s="1"/>
  <c r="AU44" i="6"/>
  <c r="AS44" i="6"/>
  <c r="AJ44" i="6"/>
  <c r="AK44" i="6" s="1"/>
  <c r="AI44" i="6"/>
  <c r="AG44" i="6"/>
  <c r="X44" i="6"/>
  <c r="Y44" i="6" s="1"/>
  <c r="W44" i="6"/>
  <c r="U44" i="6"/>
  <c r="M44" i="6"/>
  <c r="N44" i="6" s="1"/>
  <c r="L44" i="6"/>
  <c r="Q44" i="6" s="1"/>
  <c r="EB43" i="6"/>
  <c r="EC43" i="6" s="1"/>
  <c r="DY43" i="6"/>
  <c r="DP43" i="6"/>
  <c r="DQ43" i="6" s="1"/>
  <c r="DO43" i="6"/>
  <c r="DM43" i="6"/>
  <c r="DD43" i="6"/>
  <c r="DE43" i="6" s="1"/>
  <c r="DC43" i="6"/>
  <c r="DA43" i="6"/>
  <c r="CS43" i="6"/>
  <c r="CR43" i="6"/>
  <c r="CQ43" i="6"/>
  <c r="CO43" i="6"/>
  <c r="CF43" i="6"/>
  <c r="CG43" i="6" s="1"/>
  <c r="CE43" i="6"/>
  <c r="CC43" i="6"/>
  <c r="BT43" i="6"/>
  <c r="BU43" i="6" s="1"/>
  <c r="BS43" i="6"/>
  <c r="BQ43" i="6"/>
  <c r="BH43" i="6"/>
  <c r="BI43" i="6" s="1"/>
  <c r="BG43" i="6"/>
  <c r="BE43" i="6"/>
  <c r="AV43" i="6"/>
  <c r="AW43" i="6" s="1"/>
  <c r="AU43" i="6"/>
  <c r="AS43" i="6"/>
  <c r="AJ43" i="6"/>
  <c r="AK43" i="6" s="1"/>
  <c r="AI43" i="6"/>
  <c r="AG43" i="6"/>
  <c r="X43" i="6"/>
  <c r="Y43" i="6" s="1"/>
  <c r="W43" i="6"/>
  <c r="U43" i="6"/>
  <c r="M43" i="6"/>
  <c r="N43" i="6" s="1"/>
  <c r="L43" i="6"/>
  <c r="Q43" i="6" s="1"/>
  <c r="EB30" i="6"/>
  <c r="EC30" i="6" s="1"/>
  <c r="ED30" i="6" s="1"/>
  <c r="EH30" i="6" s="1"/>
  <c r="I30" i="6" s="1"/>
  <c r="DY30" i="6"/>
  <c r="DP30" i="6"/>
  <c r="DQ30" i="6" s="1"/>
  <c r="DO30" i="6"/>
  <c r="DM30" i="6"/>
  <c r="DD30" i="6"/>
  <c r="DE30" i="6" s="1"/>
  <c r="DC30" i="6"/>
  <c r="DA30" i="6"/>
  <c r="CR30" i="6"/>
  <c r="CS30" i="6" s="1"/>
  <c r="CQ30" i="6"/>
  <c r="CO30" i="6"/>
  <c r="CF30" i="6"/>
  <c r="CG30" i="6" s="1"/>
  <c r="CE30" i="6"/>
  <c r="CC30" i="6"/>
  <c r="BT30" i="6"/>
  <c r="BU30" i="6" s="1"/>
  <c r="BS30" i="6"/>
  <c r="BQ30" i="6"/>
  <c r="BH30" i="6"/>
  <c r="BI30" i="6" s="1"/>
  <c r="BG30" i="6"/>
  <c r="BE30" i="6"/>
  <c r="AV30" i="6"/>
  <c r="AW30" i="6" s="1"/>
  <c r="AU30" i="6"/>
  <c r="AS30" i="6"/>
  <c r="AJ30" i="6"/>
  <c r="AK30" i="6" s="1"/>
  <c r="AI30" i="6"/>
  <c r="AG30" i="6"/>
  <c r="X30" i="6"/>
  <c r="Y30" i="6" s="1"/>
  <c r="W30" i="6"/>
  <c r="U30" i="6"/>
  <c r="M30" i="6"/>
  <c r="N30" i="6" s="1"/>
  <c r="L30" i="6"/>
  <c r="Q30" i="6" s="1"/>
  <c r="EB24" i="6"/>
  <c r="EC24" i="6" s="1"/>
  <c r="DY24" i="6"/>
  <c r="DP24" i="6"/>
  <c r="DQ24" i="6" s="1"/>
  <c r="DO24" i="6"/>
  <c r="DM24" i="6"/>
  <c r="DD24" i="6"/>
  <c r="DE24" i="6" s="1"/>
  <c r="DC24" i="6"/>
  <c r="DA24" i="6"/>
  <c r="CR24" i="6"/>
  <c r="CS24" i="6" s="1"/>
  <c r="CQ24" i="6"/>
  <c r="CO24" i="6"/>
  <c r="CF24" i="6"/>
  <c r="CG24" i="6" s="1"/>
  <c r="CE24" i="6"/>
  <c r="CC24" i="6"/>
  <c r="BT24" i="6"/>
  <c r="BU24" i="6" s="1"/>
  <c r="BS24" i="6"/>
  <c r="BQ24" i="6"/>
  <c r="BH24" i="6"/>
  <c r="BI24" i="6" s="1"/>
  <c r="BG24" i="6"/>
  <c r="BE24" i="6"/>
  <c r="AV24" i="6"/>
  <c r="AW24" i="6" s="1"/>
  <c r="AU24" i="6"/>
  <c r="AS24" i="6"/>
  <c r="AJ24" i="6"/>
  <c r="AK24" i="6" s="1"/>
  <c r="AI24" i="6"/>
  <c r="AG24" i="6"/>
  <c r="X24" i="6"/>
  <c r="Y24" i="6" s="1"/>
  <c r="W24" i="6"/>
  <c r="U24" i="6"/>
  <c r="M24" i="6"/>
  <c r="N24" i="6" s="1"/>
  <c r="L24" i="6"/>
  <c r="Q24" i="6" s="1"/>
  <c r="EB17" i="6"/>
  <c r="EC17" i="6" s="1"/>
  <c r="DY17" i="6"/>
  <c r="DP17" i="6"/>
  <c r="DQ17" i="6" s="1"/>
  <c r="DO17" i="6"/>
  <c r="DM17" i="6"/>
  <c r="DD17" i="6"/>
  <c r="DE17" i="6" s="1"/>
  <c r="DC17" i="6"/>
  <c r="DA17" i="6"/>
  <c r="CR17" i="6"/>
  <c r="CS17" i="6" s="1"/>
  <c r="CQ17" i="6"/>
  <c r="CO17" i="6"/>
  <c r="CF17" i="6"/>
  <c r="CG17" i="6" s="1"/>
  <c r="CE17" i="6"/>
  <c r="CC17" i="6"/>
  <c r="BT17" i="6"/>
  <c r="BU17" i="6" s="1"/>
  <c r="BS17" i="6"/>
  <c r="BQ17" i="6"/>
  <c r="BH17" i="6"/>
  <c r="BI17" i="6" s="1"/>
  <c r="BG17" i="6"/>
  <c r="BE17" i="6"/>
  <c r="AW17" i="6"/>
  <c r="AV17" i="6"/>
  <c r="AU17" i="6"/>
  <c r="AS17" i="6"/>
  <c r="AJ17" i="6"/>
  <c r="AK17" i="6" s="1"/>
  <c r="AI17" i="6"/>
  <c r="AG17" i="6"/>
  <c r="X17" i="6"/>
  <c r="Y17" i="6" s="1"/>
  <c r="W17" i="6"/>
  <c r="U17" i="6"/>
  <c r="M17" i="6"/>
  <c r="N17" i="6" s="1"/>
  <c r="L17" i="6"/>
  <c r="Q17" i="6" s="1"/>
  <c r="EB16" i="6"/>
  <c r="EC16" i="6" s="1"/>
  <c r="DY16" i="6"/>
  <c r="DP16" i="6"/>
  <c r="DQ16" i="6" s="1"/>
  <c r="DO16" i="6"/>
  <c r="DM16" i="6"/>
  <c r="DD16" i="6"/>
  <c r="DE16" i="6" s="1"/>
  <c r="DC16" i="6"/>
  <c r="DA16" i="6"/>
  <c r="CR16" i="6"/>
  <c r="CS16" i="6" s="1"/>
  <c r="CQ16" i="6"/>
  <c r="CO16" i="6"/>
  <c r="CF16" i="6"/>
  <c r="CG16" i="6" s="1"/>
  <c r="CE16" i="6"/>
  <c r="CC16" i="6"/>
  <c r="BT16" i="6"/>
  <c r="BU16" i="6" s="1"/>
  <c r="BS16" i="6"/>
  <c r="BQ16" i="6"/>
  <c r="BH16" i="6"/>
  <c r="BI16" i="6" s="1"/>
  <c r="BG16" i="6"/>
  <c r="BE16" i="6"/>
  <c r="AV16" i="6"/>
  <c r="AW16" i="6" s="1"/>
  <c r="AU16" i="6"/>
  <c r="AS16" i="6"/>
  <c r="AJ16" i="6"/>
  <c r="AK16" i="6" s="1"/>
  <c r="AI16" i="6"/>
  <c r="AG16" i="6"/>
  <c r="X16" i="6"/>
  <c r="Y16" i="6" s="1"/>
  <c r="W16" i="6"/>
  <c r="U16" i="6"/>
  <c r="M16" i="6"/>
  <c r="N16" i="6" s="1"/>
  <c r="L16" i="6"/>
  <c r="Q16" i="6" s="1"/>
  <c r="EB15" i="6"/>
  <c r="EC15" i="6" s="1"/>
  <c r="ED15" i="6" s="1"/>
  <c r="EH15" i="6" s="1"/>
  <c r="I15" i="6" s="1"/>
  <c r="DY15" i="6"/>
  <c r="DQ15" i="6"/>
  <c r="DP15" i="6"/>
  <c r="DO15" i="6"/>
  <c r="DM15" i="6"/>
  <c r="DD15" i="6"/>
  <c r="DE15" i="6" s="1"/>
  <c r="DC15" i="6"/>
  <c r="DA15" i="6"/>
  <c r="CR15" i="6"/>
  <c r="CS15" i="6" s="1"/>
  <c r="CQ15" i="6"/>
  <c r="CO15" i="6"/>
  <c r="CF15" i="6"/>
  <c r="CG15" i="6" s="1"/>
  <c r="CE15" i="6"/>
  <c r="CC15" i="6"/>
  <c r="BT15" i="6"/>
  <c r="BU15" i="6" s="1"/>
  <c r="BS15" i="6"/>
  <c r="BQ15" i="6"/>
  <c r="BH15" i="6"/>
  <c r="BI15" i="6" s="1"/>
  <c r="BG15" i="6"/>
  <c r="BE15" i="6"/>
  <c r="AV15" i="6"/>
  <c r="AW15" i="6" s="1"/>
  <c r="AU15" i="6"/>
  <c r="AS15" i="6"/>
  <c r="AJ15" i="6"/>
  <c r="AK15" i="6" s="1"/>
  <c r="AI15" i="6"/>
  <c r="AG15" i="6"/>
  <c r="X15" i="6"/>
  <c r="Y15" i="6" s="1"/>
  <c r="W15" i="6"/>
  <c r="U15" i="6"/>
  <c r="M15" i="6"/>
  <c r="N15" i="6" s="1"/>
  <c r="L15" i="6"/>
  <c r="Q15" i="6" s="1"/>
  <c r="EB14" i="6"/>
  <c r="EC14" i="6" s="1"/>
  <c r="DY14" i="6"/>
  <c r="DP14" i="6"/>
  <c r="DQ14" i="6" s="1"/>
  <c r="DO14" i="6"/>
  <c r="DM14" i="6"/>
  <c r="DD14" i="6"/>
  <c r="DE14" i="6" s="1"/>
  <c r="DC14" i="6"/>
  <c r="DA14" i="6"/>
  <c r="CR14" i="6"/>
  <c r="CS14" i="6" s="1"/>
  <c r="CQ14" i="6"/>
  <c r="CO14" i="6"/>
  <c r="CF14" i="6"/>
  <c r="CG14" i="6" s="1"/>
  <c r="CE14" i="6"/>
  <c r="CC14" i="6"/>
  <c r="BT14" i="6"/>
  <c r="BU14" i="6" s="1"/>
  <c r="BS14" i="6"/>
  <c r="BQ14" i="6"/>
  <c r="BH14" i="6"/>
  <c r="BI14" i="6" s="1"/>
  <c r="BG14" i="6"/>
  <c r="BE14" i="6"/>
  <c r="AW14" i="6"/>
  <c r="AV14" i="6"/>
  <c r="AU14" i="6"/>
  <c r="AS14" i="6"/>
  <c r="AJ14" i="6"/>
  <c r="AK14" i="6" s="1"/>
  <c r="AI14" i="6"/>
  <c r="AG14" i="6"/>
  <c r="X14" i="6"/>
  <c r="Y14" i="6" s="1"/>
  <c r="W14" i="6"/>
  <c r="U14" i="6"/>
  <c r="M14" i="6"/>
  <c r="N14" i="6" s="1"/>
  <c r="L14" i="6"/>
  <c r="Q14" i="6" s="1"/>
  <c r="EB13" i="6"/>
  <c r="EC13" i="6" s="1"/>
  <c r="ED13" i="6" s="1"/>
  <c r="EH13" i="6" s="1"/>
  <c r="I13" i="6" s="1"/>
  <c r="DY13" i="6"/>
  <c r="DP13" i="6"/>
  <c r="DQ13" i="6" s="1"/>
  <c r="DO13" i="6"/>
  <c r="DM13" i="6"/>
  <c r="DD13" i="6"/>
  <c r="DE13" i="6" s="1"/>
  <c r="DC13" i="6"/>
  <c r="DA13" i="6"/>
  <c r="CR13" i="6"/>
  <c r="CS13" i="6" s="1"/>
  <c r="CQ13" i="6"/>
  <c r="CO13" i="6"/>
  <c r="CF13" i="6"/>
  <c r="CG13" i="6" s="1"/>
  <c r="CE13" i="6"/>
  <c r="CC13" i="6"/>
  <c r="BT13" i="6"/>
  <c r="BU13" i="6" s="1"/>
  <c r="BS13" i="6"/>
  <c r="BQ13" i="6"/>
  <c r="BH13" i="6"/>
  <c r="BI13" i="6" s="1"/>
  <c r="BG13" i="6"/>
  <c r="BE13" i="6"/>
  <c r="AV13" i="6"/>
  <c r="AW13" i="6" s="1"/>
  <c r="AU13" i="6"/>
  <c r="AS13" i="6"/>
  <c r="AK13" i="6"/>
  <c r="AJ13" i="6"/>
  <c r="AI13" i="6"/>
  <c r="AG13" i="6"/>
  <c r="X13" i="6"/>
  <c r="Y13" i="6" s="1"/>
  <c r="W13" i="6"/>
  <c r="U13" i="6"/>
  <c r="M13" i="6"/>
  <c r="N13" i="6" s="1"/>
  <c r="L13" i="6"/>
  <c r="Q13" i="6" s="1"/>
  <c r="EB9" i="6"/>
  <c r="EC9" i="6" s="1"/>
  <c r="ED9" i="6" s="1"/>
  <c r="EH9" i="6" s="1"/>
  <c r="I9" i="6" s="1"/>
  <c r="DY9" i="6"/>
  <c r="DP9" i="6"/>
  <c r="DQ9" i="6" s="1"/>
  <c r="DO9" i="6"/>
  <c r="DM9" i="6"/>
  <c r="DD9" i="6"/>
  <c r="DE9" i="6" s="1"/>
  <c r="DC9" i="6"/>
  <c r="DA9" i="6"/>
  <c r="CR9" i="6"/>
  <c r="CS9" i="6" s="1"/>
  <c r="CQ9" i="6"/>
  <c r="CO9" i="6"/>
  <c r="CF9" i="6"/>
  <c r="CG9" i="6" s="1"/>
  <c r="CE9" i="6"/>
  <c r="CC9" i="6"/>
  <c r="BT9" i="6"/>
  <c r="BU9" i="6" s="1"/>
  <c r="BS9" i="6"/>
  <c r="BQ9" i="6"/>
  <c r="BH9" i="6"/>
  <c r="BI9" i="6" s="1"/>
  <c r="BG9" i="6"/>
  <c r="BE9" i="6"/>
  <c r="AV9" i="6"/>
  <c r="AW9" i="6" s="1"/>
  <c r="AU9" i="6"/>
  <c r="AS9" i="6"/>
  <c r="AJ9" i="6"/>
  <c r="AK9" i="6" s="1"/>
  <c r="AI9" i="6"/>
  <c r="AG9" i="6"/>
  <c r="X9" i="6"/>
  <c r="Y9" i="6" s="1"/>
  <c r="W9" i="6"/>
  <c r="U9" i="6"/>
  <c r="M9" i="6"/>
  <c r="N9" i="6" s="1"/>
  <c r="L9" i="6"/>
  <c r="Q9" i="6" s="1"/>
  <c r="EB7" i="6"/>
  <c r="EC7" i="6" s="1"/>
  <c r="DP7" i="6"/>
  <c r="DQ7" i="6" s="1"/>
  <c r="DD7" i="6"/>
  <c r="DE7" i="6" s="1"/>
  <c r="CR7" i="6"/>
  <c r="CS7" i="6" s="1"/>
  <c r="CF7" i="6"/>
  <c r="CG7" i="6" s="1"/>
  <c r="BT7" i="6"/>
  <c r="BU7" i="6" s="1"/>
  <c r="BH7" i="6"/>
  <c r="BI7" i="6" s="1"/>
  <c r="AV7" i="6"/>
  <c r="AW7" i="6" s="1"/>
  <c r="AJ7" i="6"/>
  <c r="AK7" i="6" s="1"/>
  <c r="X7" i="6"/>
  <c r="Y7" i="6" s="1"/>
  <c r="DO7" i="6"/>
  <c r="DC7" i="6"/>
  <c r="CQ7" i="6"/>
  <c r="CE7" i="6"/>
  <c r="BS7" i="6"/>
  <c r="BG7" i="6"/>
  <c r="AU7" i="6"/>
  <c r="AI7" i="6"/>
  <c r="W7" i="6"/>
  <c r="I54" i="7" l="1"/>
  <c r="DW94" i="6"/>
  <c r="DX94" i="6" s="1"/>
  <c r="AE344" i="6"/>
  <c r="AF344" i="6" s="1"/>
  <c r="CA49" i="6"/>
  <c r="CB49" i="6" s="1"/>
  <c r="AE7" i="6"/>
  <c r="AF7" i="6" s="1"/>
  <c r="DK9" i="6"/>
  <c r="DL9" i="6" s="1"/>
  <c r="BO13" i="6"/>
  <c r="BP13" i="6" s="1"/>
  <c r="CM16" i="6"/>
  <c r="CN16" i="6" s="1"/>
  <c r="BO30" i="6"/>
  <c r="BP30" i="6" s="1"/>
  <c r="DW30" i="6"/>
  <c r="DX30" i="6" s="1"/>
  <c r="BC49" i="6"/>
  <c r="BD49" i="6" s="1"/>
  <c r="BC59" i="6"/>
  <c r="BD59" i="6" s="1"/>
  <c r="DW60" i="6"/>
  <c r="DX60" i="6" s="1"/>
  <c r="CA7" i="6"/>
  <c r="CB7" i="6" s="1"/>
  <c r="DW9" i="6"/>
  <c r="DX9" i="6" s="1"/>
  <c r="CA13" i="6"/>
  <c r="CB13" i="6" s="1"/>
  <c r="BO15" i="6"/>
  <c r="BP15" i="6" s="1"/>
  <c r="CY16" i="6"/>
  <c r="CZ16" i="6" s="1"/>
  <c r="DW16" i="6"/>
  <c r="DX16" i="6" s="1"/>
  <c r="BO24" i="6"/>
  <c r="BP24" i="6" s="1"/>
  <c r="CA30" i="6"/>
  <c r="CB30" i="6" s="1"/>
  <c r="BO43" i="6"/>
  <c r="BP43" i="6" s="1"/>
  <c r="BC44" i="6"/>
  <c r="BD44" i="6" s="1"/>
  <c r="BO49" i="6"/>
  <c r="BP49" i="6" s="1"/>
  <c r="CM49" i="6"/>
  <c r="CN49" i="6" s="1"/>
  <c r="BC60" i="6"/>
  <c r="BD60" i="6" s="1"/>
  <c r="BO93" i="6"/>
  <c r="BP93" i="6" s="1"/>
  <c r="CA94" i="6"/>
  <c r="CB94" i="6" s="1"/>
  <c r="CM7" i="6"/>
  <c r="CN7" i="6" s="1"/>
  <c r="CA16" i="6"/>
  <c r="CB16" i="6" s="1"/>
  <c r="DW24" i="6"/>
  <c r="DX24" i="6" s="1"/>
  <c r="BC30" i="6"/>
  <c r="BD30" i="6" s="1"/>
  <c r="DW43" i="6"/>
  <c r="DX43" i="6" s="1"/>
  <c r="CY50" i="6"/>
  <c r="CZ50" i="6" s="1"/>
  <c r="DW50" i="6"/>
  <c r="DX50" i="6" s="1"/>
  <c r="BC53" i="6"/>
  <c r="BD53" i="6" s="1"/>
  <c r="BO59" i="6"/>
  <c r="BP59" i="6" s="1"/>
  <c r="DW59" i="6"/>
  <c r="DX59" i="6" s="1"/>
  <c r="DK60" i="6"/>
  <c r="DL60" i="6" s="1"/>
  <c r="DW93" i="6"/>
  <c r="DX93" i="6" s="1"/>
  <c r="BC94" i="6"/>
  <c r="BD94" i="6" s="1"/>
  <c r="CY9" i="6"/>
  <c r="CZ9" i="6" s="1"/>
  <c r="DK94" i="6"/>
  <c r="DL94" i="6" s="1"/>
  <c r="BC7" i="6"/>
  <c r="BD7" i="6" s="1"/>
  <c r="CM9" i="6"/>
  <c r="CN9" i="6" s="1"/>
  <c r="DW13" i="6"/>
  <c r="DX13" i="6" s="1"/>
  <c r="CY14" i="6"/>
  <c r="CZ14" i="6" s="1"/>
  <c r="BO16" i="6"/>
  <c r="BP16" i="6" s="1"/>
  <c r="BC17" i="6"/>
  <c r="BD17" i="6" s="1"/>
  <c r="DK24" i="6"/>
  <c r="DL24" i="6" s="1"/>
  <c r="AQ30" i="6"/>
  <c r="AR30" i="6" s="1"/>
  <c r="DK43" i="6"/>
  <c r="DL43" i="6" s="1"/>
  <c r="CY44" i="6"/>
  <c r="CZ44" i="6" s="1"/>
  <c r="CM50" i="6"/>
  <c r="CN50" i="6" s="1"/>
  <c r="DW53" i="6"/>
  <c r="DX53" i="6" s="1"/>
  <c r="CA54" i="6"/>
  <c r="CB54" i="6" s="1"/>
  <c r="DK59" i="6"/>
  <c r="DL59" i="6" s="1"/>
  <c r="CY60" i="6"/>
  <c r="CZ60" i="6" s="1"/>
  <c r="CM93" i="6"/>
  <c r="CN93" i="6" s="1"/>
  <c r="AE9" i="7"/>
  <c r="AE59" i="7"/>
  <c r="BO7" i="6"/>
  <c r="BP7" i="6" s="1"/>
  <c r="BO9" i="6"/>
  <c r="BP9" i="6" s="1"/>
  <c r="CY13" i="6"/>
  <c r="CZ13" i="6" s="1"/>
  <c r="BC14" i="6"/>
  <c r="BD14" i="6" s="1"/>
  <c r="CA14" i="6"/>
  <c r="CB14" i="6" s="1"/>
  <c r="CM15" i="6"/>
  <c r="CN15" i="6" s="1"/>
  <c r="DK15" i="6"/>
  <c r="DL15" i="6" s="1"/>
  <c r="CM24" i="6"/>
  <c r="CN24" i="6" s="1"/>
  <c r="CY30" i="6"/>
  <c r="CZ30" i="6" s="1"/>
  <c r="CM43" i="6"/>
  <c r="CN43" i="6" s="1"/>
  <c r="CA44" i="6"/>
  <c r="CB44" i="6" s="1"/>
  <c r="DK49" i="6"/>
  <c r="DL49" i="6" s="1"/>
  <c r="BO50" i="6"/>
  <c r="BP50" i="6" s="1"/>
  <c r="CA53" i="6"/>
  <c r="CB53" i="6" s="1"/>
  <c r="CY53" i="6"/>
  <c r="CZ53" i="6" s="1"/>
  <c r="BC54" i="6"/>
  <c r="BD54" i="6" s="1"/>
  <c r="CM59" i="6"/>
  <c r="CN59" i="6" s="1"/>
  <c r="CA60" i="6"/>
  <c r="CB60" i="6" s="1"/>
  <c r="CY94" i="6"/>
  <c r="CZ94" i="6" s="1"/>
  <c r="CY7" i="6"/>
  <c r="CZ7" i="6" s="1"/>
  <c r="CA9" i="6"/>
  <c r="CB9" i="6" s="1"/>
  <c r="BC13" i="6"/>
  <c r="BD13" i="6" s="1"/>
  <c r="DK14" i="6"/>
  <c r="DL14" i="6" s="1"/>
  <c r="DW15" i="6"/>
  <c r="DX15" i="6" s="1"/>
  <c r="BC16" i="6"/>
  <c r="BD16" i="6" s="1"/>
  <c r="BO17" i="6"/>
  <c r="BP17" i="6" s="1"/>
  <c r="DK30" i="6"/>
  <c r="DL30" i="6" s="1"/>
  <c r="CY43" i="6"/>
  <c r="CZ43" i="6" s="1"/>
  <c r="DK44" i="6"/>
  <c r="DL44" i="6" s="1"/>
  <c r="DK53" i="6"/>
  <c r="DL53" i="6" s="1"/>
  <c r="BO54" i="6"/>
  <c r="BP54" i="6" s="1"/>
  <c r="CY93" i="6"/>
  <c r="CZ93" i="6" s="1"/>
  <c r="DK54" i="6"/>
  <c r="DL54" i="6" s="1"/>
  <c r="DK7" i="6"/>
  <c r="DL7" i="6" s="1"/>
  <c r="DK13" i="6"/>
  <c r="DL13" i="6" s="1"/>
  <c r="BO14" i="6"/>
  <c r="BP14" i="6" s="1"/>
  <c r="CM14" i="6"/>
  <c r="CN14" i="6" s="1"/>
  <c r="CA15" i="6"/>
  <c r="CB15" i="6" s="1"/>
  <c r="CY15" i="6"/>
  <c r="CZ15" i="6" s="1"/>
  <c r="CY24" i="6"/>
  <c r="CZ24" i="6" s="1"/>
  <c r="CM30" i="6"/>
  <c r="CN30" i="6" s="1"/>
  <c r="CA43" i="6"/>
  <c r="CB43" i="6" s="1"/>
  <c r="CM44" i="6"/>
  <c r="CN44" i="6" s="1"/>
  <c r="DW49" i="6"/>
  <c r="DX49" i="6" s="1"/>
  <c r="CA50" i="6"/>
  <c r="CB50" i="6" s="1"/>
  <c r="CM53" i="6"/>
  <c r="CN53" i="6" s="1"/>
  <c r="CY59" i="6"/>
  <c r="CZ59" i="6" s="1"/>
  <c r="CM60" i="6"/>
  <c r="CN60" i="6" s="1"/>
  <c r="CA93" i="6"/>
  <c r="CB93" i="6" s="1"/>
  <c r="CM17" i="6"/>
  <c r="CN17" i="6" s="1"/>
  <c r="CM54" i="6"/>
  <c r="CN54" i="6" s="1"/>
  <c r="DW7" i="6"/>
  <c r="DX7" i="6" s="1"/>
  <c r="BC9" i="6"/>
  <c r="BD9" i="6" s="1"/>
  <c r="CM13" i="6"/>
  <c r="CN13" i="6" s="1"/>
  <c r="BC15" i="6"/>
  <c r="BD15" i="6" s="1"/>
  <c r="DK16" i="6"/>
  <c r="DL16" i="6" s="1"/>
  <c r="BC24" i="6"/>
  <c r="BD24" i="6" s="1"/>
  <c r="CA24" i="6"/>
  <c r="CB24" i="6" s="1"/>
  <c r="BC43" i="6"/>
  <c r="BD43" i="6" s="1"/>
  <c r="BO44" i="6"/>
  <c r="BP44" i="6" s="1"/>
  <c r="CY49" i="6"/>
  <c r="CZ49" i="6" s="1"/>
  <c r="BC50" i="6"/>
  <c r="BD50" i="6" s="1"/>
  <c r="BO53" i="6"/>
  <c r="BP53" i="6" s="1"/>
  <c r="CY54" i="6"/>
  <c r="CZ54" i="6" s="1"/>
  <c r="DW54" i="6"/>
  <c r="DX54" i="6" s="1"/>
  <c r="CA59" i="6"/>
  <c r="CB59" i="6" s="1"/>
  <c r="BO60" i="6"/>
  <c r="BP60" i="6" s="1"/>
  <c r="BC93" i="6"/>
  <c r="BD93" i="6" s="1"/>
  <c r="BO94" i="6"/>
  <c r="BP94" i="6" s="1"/>
  <c r="CM94" i="6"/>
  <c r="CN94" i="6" s="1"/>
  <c r="I15" i="7"/>
  <c r="DK17" i="6"/>
  <c r="DL17" i="6" s="1"/>
  <c r="DW14" i="6"/>
  <c r="DX14" i="6" s="1"/>
  <c r="CA17" i="6"/>
  <c r="CB17" i="6" s="1"/>
  <c r="CY17" i="6"/>
  <c r="CZ17" i="6" s="1"/>
  <c r="DW17" i="6"/>
  <c r="DX17" i="6" s="1"/>
  <c r="EI44" i="6"/>
  <c r="EJ44" i="6" s="1"/>
  <c r="DW44" i="6"/>
  <c r="DX44" i="6" s="1"/>
  <c r="DK50" i="6"/>
  <c r="DL50" i="6" s="1"/>
  <c r="DK93" i="6"/>
  <c r="DL93" i="6" s="1"/>
  <c r="I9" i="7"/>
  <c r="S44" i="6"/>
  <c r="G44" i="6" s="1"/>
  <c r="T44" i="6"/>
  <c r="S13" i="6"/>
  <c r="G13" i="6" s="1"/>
  <c r="T13" i="6"/>
  <c r="T30" i="6"/>
  <c r="S30" i="6"/>
  <c r="G30" i="6" s="1"/>
  <c r="S94" i="6"/>
  <c r="G94" i="6" s="1"/>
  <c r="T94" i="6"/>
  <c r="S54" i="6"/>
  <c r="G54" i="6" s="1"/>
  <c r="T54" i="6"/>
  <c r="T16" i="6"/>
  <c r="S16" i="6"/>
  <c r="G16" i="6" s="1"/>
  <c r="S53" i="6"/>
  <c r="G53" i="6" s="1"/>
  <c r="T53" i="6"/>
  <c r="T60" i="6"/>
  <c r="S60" i="6"/>
  <c r="G60" i="6" s="1"/>
  <c r="S9" i="6"/>
  <c r="G9" i="6" s="1"/>
  <c r="T9" i="6"/>
  <c r="T24" i="6"/>
  <c r="S24" i="6"/>
  <c r="G24" i="6" s="1"/>
  <c r="T50" i="6"/>
  <c r="S50" i="6"/>
  <c r="G50" i="6" s="1"/>
  <c r="T49" i="6"/>
  <c r="S49" i="6"/>
  <c r="G49" i="6" s="1"/>
  <c r="T17" i="6"/>
  <c r="S17" i="6"/>
  <c r="G17" i="6" s="1"/>
  <c r="T59" i="6"/>
  <c r="S59" i="6"/>
  <c r="G59" i="6" s="1"/>
  <c r="S93" i="6"/>
  <c r="G93" i="6" s="1"/>
  <c r="T93" i="6"/>
  <c r="S15" i="6"/>
  <c r="G15" i="6" s="1"/>
  <c r="T15" i="6"/>
  <c r="S43" i="6"/>
  <c r="G43" i="6" s="1"/>
  <c r="T43" i="6"/>
  <c r="S14" i="6"/>
  <c r="G14" i="6" s="1"/>
  <c r="T14" i="6"/>
  <c r="EI53" i="6"/>
  <c r="EJ53" i="6" s="1"/>
  <c r="AQ50" i="6"/>
  <c r="AR50" i="6" s="1"/>
  <c r="AQ14" i="6"/>
  <c r="AR14" i="6" s="1"/>
  <c r="AE94" i="6"/>
  <c r="AF94" i="6" s="1"/>
  <c r="AE13" i="6"/>
  <c r="AF13" i="6" s="1"/>
  <c r="EI59" i="6"/>
  <c r="EJ59" i="6" s="1"/>
  <c r="AE30" i="6"/>
  <c r="AF30" i="6" s="1"/>
  <c r="AE9" i="6"/>
  <c r="AF9" i="6" s="1"/>
  <c r="AQ17" i="6"/>
  <c r="AR17" i="6" s="1"/>
  <c r="AQ16" i="6"/>
  <c r="AR16" i="6" s="1"/>
  <c r="AE50" i="6"/>
  <c r="AF50" i="6" s="1"/>
  <c r="AE14" i="6"/>
  <c r="AF14" i="6" s="1"/>
  <c r="EI14" i="6"/>
  <c r="EJ14" i="6" s="1"/>
  <c r="AQ94" i="6"/>
  <c r="AR94" i="6" s="1"/>
  <c r="AQ13" i="6"/>
  <c r="AR13" i="6" s="1"/>
  <c r="AE93" i="6"/>
  <c r="AF93" i="6" s="1"/>
  <c r="EI43" i="6"/>
  <c r="EJ43" i="6" s="1"/>
  <c r="EI17" i="6"/>
  <c r="EJ17" i="6" s="1"/>
  <c r="AE16" i="6"/>
  <c r="AF16" i="6" s="1"/>
  <c r="AE24" i="6"/>
  <c r="AF24" i="6" s="1"/>
  <c r="AQ93" i="6"/>
  <c r="AR93" i="6" s="1"/>
  <c r="EI30" i="6"/>
  <c r="EJ30" i="6" s="1"/>
  <c r="EI50" i="6"/>
  <c r="EJ50" i="6" s="1"/>
  <c r="AQ24" i="6"/>
  <c r="AR24" i="6" s="1"/>
  <c r="EI24" i="6"/>
  <c r="EJ24" i="6" s="1"/>
  <c r="EI94" i="6"/>
  <c r="EJ94" i="6" s="1"/>
  <c r="EI13" i="6"/>
  <c r="EJ13" i="6" s="1"/>
  <c r="AQ60" i="6"/>
  <c r="AR60" i="6" s="1"/>
  <c r="EI16" i="6"/>
  <c r="EJ16" i="6" s="1"/>
  <c r="AQ15" i="6"/>
  <c r="AR15" i="6" s="1"/>
  <c r="AQ49" i="6"/>
  <c r="AR49" i="6" s="1"/>
  <c r="AE44" i="6"/>
  <c r="AF44" i="6" s="1"/>
  <c r="EI93" i="6"/>
  <c r="EJ93" i="6" s="1"/>
  <c r="AE60" i="6"/>
  <c r="AF60" i="6" s="1"/>
  <c r="AE54" i="6"/>
  <c r="AF54" i="6" s="1"/>
  <c r="AE17" i="6"/>
  <c r="AF17" i="6" s="1"/>
  <c r="AQ53" i="6"/>
  <c r="AR53" i="6" s="1"/>
  <c r="AE15" i="6"/>
  <c r="AF15" i="6" s="1"/>
  <c r="EI15" i="6"/>
  <c r="EJ15" i="6" s="1"/>
  <c r="AE49" i="6"/>
  <c r="AF49" i="6" s="1"/>
  <c r="AQ44" i="6"/>
  <c r="AR44" i="6" s="1"/>
  <c r="AQ59" i="6"/>
  <c r="AR59" i="6" s="1"/>
  <c r="EI60" i="6"/>
  <c r="EJ60" i="6" s="1"/>
  <c r="EI9" i="6"/>
  <c r="EJ9" i="6" s="1"/>
  <c r="EI7" i="6"/>
  <c r="EJ7" i="6" s="1"/>
  <c r="AQ7" i="6"/>
  <c r="AR7" i="6" s="1"/>
  <c r="AQ54" i="6"/>
  <c r="AR54" i="6" s="1"/>
  <c r="EI54" i="6"/>
  <c r="EJ54" i="6" s="1"/>
  <c r="AE53" i="6"/>
  <c r="AF53" i="6" s="1"/>
  <c r="AQ43" i="6"/>
  <c r="AR43" i="6" s="1"/>
  <c r="AE59" i="6"/>
  <c r="AF59" i="6" s="1"/>
  <c r="AQ9" i="6"/>
  <c r="AR9" i="6" s="1"/>
  <c r="EI49" i="6"/>
  <c r="EJ49" i="6" s="1"/>
  <c r="AE43" i="6"/>
  <c r="AF43" i="6" s="1"/>
  <c r="H164" i="6"/>
  <c r="I49" i="7"/>
  <c r="I14" i="7"/>
  <c r="I60" i="7"/>
  <c r="I93" i="3"/>
  <c r="I13" i="3"/>
  <c r="I9" i="3"/>
  <c r="I50" i="3"/>
  <c r="I14" i="3"/>
  <c r="I49" i="3"/>
  <c r="H94" i="4"/>
  <c r="H14" i="4"/>
  <c r="H30" i="4"/>
  <c r="H16" i="4"/>
  <c r="H15" i="4"/>
  <c r="H9" i="4"/>
  <c r="H17" i="4"/>
  <c r="H44" i="4"/>
  <c r="H93" i="4"/>
  <c r="H13" i="4"/>
  <c r="I53" i="7"/>
  <c r="I16" i="7"/>
  <c r="I17" i="7"/>
  <c r="I13" i="7"/>
  <c r="I44" i="7"/>
  <c r="I30" i="7"/>
  <c r="I43" i="7"/>
  <c r="I17" i="3"/>
  <c r="I54" i="3"/>
  <c r="I53" i="3"/>
  <c r="I15" i="3"/>
  <c r="I24" i="3"/>
  <c r="I60" i="3"/>
  <c r="I16" i="3"/>
  <c r="I59" i="3"/>
  <c r="I94" i="3"/>
  <c r="ED7" i="6"/>
  <c r="EH7" i="6" s="1"/>
  <c r="I7" i="6" s="1"/>
  <c r="ED43" i="6"/>
  <c r="EH43" i="6" s="1"/>
  <c r="I43" i="6" s="1"/>
  <c r="ED24" i="6"/>
  <c r="EH24" i="6" s="1"/>
  <c r="I24" i="6" s="1"/>
  <c r="ED16" i="6"/>
  <c r="EH16" i="6" s="1"/>
  <c r="I16" i="6" s="1"/>
  <c r="ED44" i="6"/>
  <c r="EH44" i="6" s="1"/>
  <c r="I44" i="6" s="1"/>
  <c r="H24" i="4"/>
  <c r="ED17" i="6"/>
  <c r="EH17" i="6" s="1"/>
  <c r="I17" i="6" s="1"/>
  <c r="ED94" i="6"/>
  <c r="EH94" i="6" s="1"/>
  <c r="I94" i="6" s="1"/>
  <c r="ED14" i="6"/>
  <c r="EH14" i="6" s="1"/>
  <c r="I14" i="6" s="1"/>
  <c r="H43" i="4"/>
  <c r="H49" i="4"/>
  <c r="H53" i="4"/>
  <c r="H50" i="4"/>
  <c r="H59" i="4"/>
  <c r="H60" i="4"/>
  <c r="H54" i="4"/>
  <c r="I30" i="3"/>
  <c r="I44" i="3"/>
  <c r="I43" i="3"/>
  <c r="I24" i="7"/>
  <c r="I59" i="7"/>
  <c r="I93" i="7"/>
  <c r="I94" i="7"/>
  <c r="ED50" i="6"/>
  <c r="EH50" i="6" s="1"/>
  <c r="I50" i="6" s="1"/>
  <c r="ED54" i="6"/>
  <c r="EH54" i="6" s="1"/>
  <c r="I54" i="6" s="1"/>
  <c r="ED49" i="6"/>
  <c r="EH49" i="6" s="1"/>
  <c r="I49" i="6" s="1"/>
  <c r="H109" i="6" l="1"/>
  <c r="M7" i="6" l="1"/>
  <c r="N7" i="6" s="1"/>
  <c r="L7" i="6"/>
  <c r="Q7" i="6" s="1"/>
  <c r="Q7" i="7"/>
  <c r="P7" i="7"/>
  <c r="I386" i="4"/>
  <c r="I379" i="4"/>
  <c r="I378" i="4"/>
  <c r="I373" i="4"/>
  <c r="I371" i="4"/>
  <c r="I370" i="4"/>
  <c r="I368" i="4"/>
  <c r="I367" i="4"/>
  <c r="I360" i="4"/>
  <c r="I359" i="4"/>
  <c r="I358" i="4"/>
  <c r="I354" i="4"/>
  <c r="I353" i="4"/>
  <c r="I352" i="4"/>
  <c r="I351" i="4"/>
  <c r="I349" i="4"/>
  <c r="I345" i="4"/>
  <c r="I344" i="4"/>
  <c r="I342" i="4"/>
  <c r="I340" i="4"/>
  <c r="I339" i="4"/>
  <c r="I336" i="4"/>
  <c r="I329" i="4"/>
  <c r="I328" i="4"/>
  <c r="I327" i="4"/>
  <c r="I326" i="4"/>
  <c r="I325" i="4"/>
  <c r="I324" i="4"/>
  <c r="I323" i="4"/>
  <c r="I322" i="4"/>
  <c r="I321" i="4"/>
  <c r="I320" i="4"/>
  <c r="I318" i="4"/>
  <c r="I317" i="4"/>
  <c r="I316" i="4"/>
  <c r="I311" i="4"/>
  <c r="I310" i="4"/>
  <c r="I309" i="4"/>
  <c r="I307" i="4"/>
  <c r="K306" i="1" s="1"/>
  <c r="I303" i="4"/>
  <c r="I300" i="4"/>
  <c r="I297" i="4"/>
  <c r="I295" i="4"/>
  <c r="I293" i="4"/>
  <c r="I291" i="4"/>
  <c r="I288" i="4"/>
  <c r="I286" i="4"/>
  <c r="I284" i="4"/>
  <c r="I283" i="4"/>
  <c r="I282" i="4"/>
  <c r="I281" i="4"/>
  <c r="I280" i="4"/>
  <c r="I277" i="4"/>
  <c r="I276" i="4"/>
  <c r="I275" i="4"/>
  <c r="I274" i="4"/>
  <c r="I266" i="4"/>
  <c r="I265" i="4"/>
  <c r="I264" i="4"/>
  <c r="I263" i="4"/>
  <c r="I262" i="4"/>
  <c r="I261" i="4"/>
  <c r="I260" i="4"/>
  <c r="I259" i="4"/>
  <c r="I255" i="4"/>
  <c r="I254" i="4"/>
  <c r="I253" i="4"/>
  <c r="I252" i="4"/>
  <c r="I251" i="4"/>
  <c r="I250" i="4"/>
  <c r="I249" i="4"/>
  <c r="I248" i="4"/>
  <c r="I247" i="4"/>
  <c r="I246" i="4"/>
  <c r="I245" i="4"/>
  <c r="I244" i="4"/>
  <c r="I243" i="4"/>
  <c r="I242" i="4"/>
  <c r="I240" i="4"/>
  <c r="I234" i="4"/>
  <c r="I233" i="4"/>
  <c r="I232" i="4"/>
  <c r="I229" i="4"/>
  <c r="I228" i="4"/>
  <c r="I227" i="4"/>
  <c r="I226" i="4"/>
  <c r="I214" i="4"/>
  <c r="I204" i="4"/>
  <c r="I203" i="4"/>
  <c r="I202" i="4"/>
  <c r="I201" i="4"/>
  <c r="I200" i="4"/>
  <c r="I198" i="4"/>
  <c r="I197" i="4"/>
  <c r="I196" i="4"/>
  <c r="I195" i="4"/>
  <c r="I194" i="4"/>
  <c r="I193" i="4"/>
  <c r="I192" i="4"/>
  <c r="I191" i="4"/>
  <c r="I189" i="4"/>
  <c r="I187" i="4"/>
  <c r="I185" i="4"/>
  <c r="I183" i="4"/>
  <c r="I182" i="4"/>
  <c r="I181" i="4"/>
  <c r="I180" i="4"/>
  <c r="I178" i="4"/>
  <c r="I177" i="4"/>
  <c r="I176" i="4"/>
  <c r="I174" i="4"/>
  <c r="I173" i="4"/>
  <c r="I172" i="4"/>
  <c r="I171" i="4"/>
  <c r="I170" i="4"/>
  <c r="I169" i="4"/>
  <c r="I168" i="4"/>
  <c r="I167" i="4"/>
  <c r="I166" i="4"/>
  <c r="I165" i="4"/>
  <c r="I164" i="4"/>
  <c r="I136" i="4"/>
  <c r="I135" i="4"/>
  <c r="I134" i="4"/>
  <c r="I132" i="4"/>
  <c r="I129" i="4"/>
  <c r="I127" i="4"/>
  <c r="I125" i="4"/>
  <c r="I124" i="4"/>
  <c r="I123" i="4"/>
  <c r="I122" i="4"/>
  <c r="I121" i="4"/>
  <c r="I120" i="4"/>
  <c r="I119" i="4"/>
  <c r="I118" i="4"/>
  <c r="I117" i="4"/>
  <c r="I116" i="4"/>
  <c r="I115" i="4"/>
  <c r="I114" i="4"/>
  <c r="I113" i="4"/>
  <c r="I112" i="4"/>
  <c r="I111" i="4"/>
  <c r="I110" i="4"/>
  <c r="I108" i="4"/>
  <c r="I107" i="4"/>
  <c r="I7" i="4"/>
  <c r="I6" i="4"/>
  <c r="S7" i="6" l="1"/>
  <c r="G7" i="6" s="1"/>
  <c r="T7" i="6"/>
  <c r="EO7" i="7"/>
  <c r="EA7" i="7"/>
  <c r="DM7" i="7"/>
  <c r="CY7" i="7"/>
  <c r="CK7" i="7"/>
  <c r="BW7" i="7"/>
  <c r="BI7" i="7"/>
  <c r="AU7" i="7"/>
  <c r="AG7" i="7"/>
  <c r="S7" i="7"/>
  <c r="EY7" i="7"/>
  <c r="DW7" i="7"/>
  <c r="CU7" i="7"/>
  <c r="CG7" i="7"/>
  <c r="BS7" i="7"/>
  <c r="BE7" i="7"/>
  <c r="AQ7" i="7"/>
  <c r="AC7" i="7"/>
  <c r="KV373" i="3"/>
  <c r="KU373" i="3"/>
  <c r="KV233" i="3"/>
  <c r="KU233" i="3"/>
  <c r="KG373" i="3"/>
  <c r="KF373" i="3"/>
  <c r="KG233" i="3"/>
  <c r="KF233" i="3"/>
  <c r="JR373" i="3"/>
  <c r="JQ373" i="3"/>
  <c r="JR233" i="3"/>
  <c r="JQ233" i="3"/>
  <c r="JC373" i="3"/>
  <c r="JB373" i="3"/>
  <c r="JC233" i="3"/>
  <c r="JB233" i="3"/>
  <c r="IN373" i="3"/>
  <c r="IM373" i="3"/>
  <c r="IN233" i="3"/>
  <c r="IM233" i="3"/>
  <c r="HY373" i="3"/>
  <c r="HX373" i="3"/>
  <c r="HY233" i="3"/>
  <c r="HX233" i="3"/>
  <c r="HJ373" i="3"/>
  <c r="HI373" i="3"/>
  <c r="HJ303" i="3"/>
  <c r="HI303" i="3"/>
  <c r="HJ233" i="3"/>
  <c r="HI233" i="3"/>
  <c r="GU373" i="3"/>
  <c r="GT373" i="3"/>
  <c r="GU303" i="3"/>
  <c r="GT303" i="3"/>
  <c r="GU233" i="3"/>
  <c r="GT233" i="3"/>
  <c r="GF373" i="3"/>
  <c r="GE373" i="3"/>
  <c r="GF303" i="3"/>
  <c r="GE303" i="3"/>
  <c r="GF233" i="3"/>
  <c r="GE233" i="3"/>
  <c r="FQ373" i="3"/>
  <c r="FQ303" i="3"/>
  <c r="FP303" i="3"/>
  <c r="FQ233" i="3"/>
  <c r="FP233" i="3"/>
  <c r="FQ108" i="3"/>
  <c r="FP108" i="3"/>
  <c r="FQ7" i="3"/>
  <c r="FP7" i="3"/>
  <c r="FB373" i="3"/>
  <c r="FA373" i="3"/>
  <c r="FB303" i="3"/>
  <c r="FA303" i="3"/>
  <c r="FB233" i="3"/>
  <c r="FA233" i="3"/>
  <c r="FB108" i="3"/>
  <c r="FA108" i="3"/>
  <c r="FB7" i="3"/>
  <c r="FA7" i="3"/>
  <c r="EM373" i="3"/>
  <c r="EL373" i="3"/>
  <c r="EM303" i="3"/>
  <c r="EL303" i="3"/>
  <c r="EM243" i="3"/>
  <c r="EL243" i="3"/>
  <c r="EM242" i="3"/>
  <c r="EL242" i="3"/>
  <c r="EM233" i="3"/>
  <c r="EL233" i="3"/>
  <c r="EM121" i="3"/>
  <c r="EL121" i="3"/>
  <c r="EM108" i="3"/>
  <c r="EL108" i="3"/>
  <c r="EM7" i="3"/>
  <c r="EL7" i="3"/>
  <c r="DX373" i="3"/>
  <c r="DW373" i="3"/>
  <c r="DX303" i="3"/>
  <c r="DW303" i="3"/>
  <c r="DX243" i="3"/>
  <c r="DW243" i="3"/>
  <c r="DX242" i="3"/>
  <c r="DW242" i="3"/>
  <c r="DX233" i="3"/>
  <c r="DW233" i="3"/>
  <c r="DX121" i="3"/>
  <c r="DW121" i="3"/>
  <c r="DX108" i="3"/>
  <c r="DW108" i="3"/>
  <c r="DX7" i="3"/>
  <c r="DW7" i="3"/>
  <c r="DI373" i="3"/>
  <c r="DH373" i="3"/>
  <c r="DI349" i="3"/>
  <c r="DH349" i="3"/>
  <c r="DI303" i="3"/>
  <c r="DH303" i="3"/>
  <c r="DI243" i="3"/>
  <c r="DH243" i="3"/>
  <c r="DI242" i="3"/>
  <c r="DH242" i="3"/>
  <c r="DI233" i="3"/>
  <c r="DH233" i="3"/>
  <c r="DI121" i="3"/>
  <c r="DH121" i="3"/>
  <c r="DI108" i="3"/>
  <c r="DH108" i="3"/>
  <c r="DI7" i="3"/>
  <c r="DH7" i="3"/>
  <c r="CT373" i="3"/>
  <c r="CS373" i="3"/>
  <c r="CT349" i="3"/>
  <c r="CS349" i="3"/>
  <c r="CT303" i="3"/>
  <c r="CS303" i="3"/>
  <c r="CT243" i="3"/>
  <c r="CS243" i="3"/>
  <c r="CT242" i="3"/>
  <c r="CS242" i="3"/>
  <c r="CT233" i="3"/>
  <c r="CS233" i="3"/>
  <c r="CT121" i="3"/>
  <c r="CS121" i="3"/>
  <c r="CT108" i="3"/>
  <c r="CS108" i="3"/>
  <c r="CT7" i="3"/>
  <c r="CS7" i="3"/>
  <c r="CE373" i="3"/>
  <c r="CD373" i="3"/>
  <c r="CE349" i="3"/>
  <c r="CD349" i="3"/>
  <c r="CE303" i="3"/>
  <c r="CD303" i="3"/>
  <c r="CE243" i="3"/>
  <c r="CD243" i="3"/>
  <c r="CE242" i="3"/>
  <c r="CD242" i="3"/>
  <c r="CE233" i="3"/>
  <c r="CD233" i="3"/>
  <c r="CE121" i="3"/>
  <c r="CD121" i="3"/>
  <c r="CE108" i="3"/>
  <c r="CD108" i="3"/>
  <c r="CE7" i="3"/>
  <c r="CD7" i="3"/>
  <c r="BP373" i="3"/>
  <c r="BO373" i="3"/>
  <c r="BP349" i="3"/>
  <c r="BO349" i="3"/>
  <c r="BP303" i="3"/>
  <c r="BO303" i="3"/>
  <c r="BP243" i="3"/>
  <c r="BO243" i="3"/>
  <c r="BP242" i="3"/>
  <c r="BO242" i="3"/>
  <c r="BP233" i="3"/>
  <c r="BO233" i="3"/>
  <c r="BP121" i="3"/>
  <c r="BO121" i="3"/>
  <c r="BO108" i="3"/>
  <c r="BP7" i="3"/>
  <c r="BO7" i="3"/>
  <c r="BA373" i="3"/>
  <c r="AZ373" i="3"/>
  <c r="BA349" i="3"/>
  <c r="AZ349" i="3"/>
  <c r="BA233" i="3"/>
  <c r="AZ233" i="3"/>
  <c r="BA121" i="3"/>
  <c r="AZ121" i="3"/>
  <c r="BA7" i="3"/>
  <c r="AZ7" i="3"/>
  <c r="AJ360" i="3"/>
  <c r="AJ354" i="3"/>
  <c r="AJ351" i="3"/>
  <c r="AJ349" i="3"/>
  <c r="AJ233" i="3"/>
  <c r="AJ164" i="3"/>
  <c r="AJ121" i="3"/>
  <c r="AJ117" i="3"/>
  <c r="AJ116" i="3"/>
  <c r="AJ115" i="3"/>
  <c r="AJ114" i="3"/>
  <c r="AJ113" i="3"/>
  <c r="AJ108" i="3"/>
  <c r="AJ7" i="3"/>
  <c r="AK7" i="3"/>
  <c r="H373" i="6"/>
  <c r="DY7" i="6"/>
  <c r="DM7" i="6"/>
  <c r="DA7" i="6"/>
  <c r="CO7" i="6"/>
  <c r="CC7" i="6"/>
  <c r="BQ7" i="6"/>
  <c r="BE7" i="6"/>
  <c r="AS7" i="6"/>
  <c r="AG7" i="6"/>
  <c r="U7" i="6"/>
  <c r="IF233" i="7"/>
  <c r="HR233" i="7"/>
  <c r="HS233" i="7" s="1"/>
  <c r="HD233" i="7"/>
  <c r="GP233" i="7"/>
  <c r="GQ233" i="7" s="1"/>
  <c r="GB233" i="7"/>
  <c r="FN233" i="7"/>
  <c r="FO233" i="7" s="1"/>
  <c r="EL233" i="7"/>
  <c r="EM233" i="7" s="1"/>
  <c r="DX233" i="7"/>
  <c r="DJ233" i="7"/>
  <c r="DK233" i="7" s="1"/>
  <c r="CV233" i="7"/>
  <c r="CH233" i="7"/>
  <c r="CI233" i="7" s="1"/>
  <c r="AD311" i="7"/>
  <c r="AE311" i="7" s="1"/>
  <c r="AD310" i="7"/>
  <c r="AE310" i="7" s="1"/>
  <c r="AD309" i="7"/>
  <c r="AE309" i="7" s="1"/>
  <c r="AD307" i="7"/>
  <c r="AE307" i="7" s="1"/>
  <c r="AD266" i="7"/>
  <c r="AE266" i="7" s="1"/>
  <c r="AD265" i="7"/>
  <c r="AE265" i="7" s="1"/>
  <c r="AD264" i="7"/>
  <c r="AE264" i="7" s="1"/>
  <c r="AD263" i="7"/>
  <c r="AE263" i="7" s="1"/>
  <c r="AD262" i="7"/>
  <c r="AE262" i="7" s="1"/>
  <c r="AD261" i="7"/>
  <c r="AE261" i="7" s="1"/>
  <c r="AD260" i="7"/>
  <c r="AE260" i="7" s="1"/>
  <c r="AD259" i="7"/>
  <c r="AE259" i="7" s="1"/>
  <c r="AD233" i="7"/>
  <c r="AE233" i="7" s="1"/>
  <c r="AD164" i="7"/>
  <c r="AE164" i="7" s="1"/>
  <c r="AD121" i="7"/>
  <c r="AE121" i="7" s="1"/>
  <c r="AD117" i="7"/>
  <c r="AE117" i="7" s="1"/>
  <c r="AD116" i="7"/>
  <c r="AE116" i="7" s="1"/>
  <c r="AD115" i="7"/>
  <c r="AE115" i="7" s="1"/>
  <c r="AD114" i="7"/>
  <c r="AE114" i="7" s="1"/>
  <c r="AD113" i="7"/>
  <c r="AE113" i="7" s="1"/>
  <c r="AD110" i="7"/>
  <c r="AE110" i="7" s="1"/>
  <c r="AD109" i="7"/>
  <c r="AE109" i="7" s="1"/>
  <c r="AD108" i="7"/>
  <c r="AE108" i="7" s="1"/>
  <c r="FD7" i="3"/>
  <c r="EO7" i="3"/>
  <c r="DZ7" i="3"/>
  <c r="DK7" i="3"/>
  <c r="CV7" i="3"/>
  <c r="CG7" i="3"/>
  <c r="BR7" i="3"/>
  <c r="BC7" i="3"/>
  <c r="AN7" i="3"/>
  <c r="X7" i="3"/>
  <c r="ME386" i="4"/>
  <c r="MF386" i="4" s="1"/>
  <c r="ME379" i="4"/>
  <c r="MF379" i="4" s="1"/>
  <c r="ME378" i="4"/>
  <c r="MF378" i="4" s="1"/>
  <c r="ME373" i="4"/>
  <c r="MF373" i="4" s="1"/>
  <c r="ME371" i="4"/>
  <c r="MF371" i="4" s="1"/>
  <c r="ME370" i="4"/>
  <c r="MF370" i="4" s="1"/>
  <c r="ME368" i="4"/>
  <c r="MF368" i="4" s="1"/>
  <c r="ME367" i="4"/>
  <c r="MF367" i="4" s="1"/>
  <c r="ME360" i="4"/>
  <c r="MF360" i="4" s="1"/>
  <c r="ME359" i="4"/>
  <c r="MF359" i="4" s="1"/>
  <c r="ME358" i="4"/>
  <c r="MF358" i="4" s="1"/>
  <c r="ME354" i="4"/>
  <c r="MF354" i="4" s="1"/>
  <c r="ME353" i="4"/>
  <c r="MF353" i="4" s="1"/>
  <c r="ME352" i="4"/>
  <c r="MF352" i="4" s="1"/>
  <c r="ME349" i="4"/>
  <c r="MF349" i="4" s="1"/>
  <c r="ME342" i="4"/>
  <c r="MF342" i="4" s="1"/>
  <c r="ME340" i="4"/>
  <c r="MF340" i="4" s="1"/>
  <c r="ME339" i="4"/>
  <c r="MF339" i="4" s="1"/>
  <c r="ME336" i="4"/>
  <c r="MF336" i="4" s="1"/>
  <c r="ME318" i="4"/>
  <c r="MF318" i="4" s="1"/>
  <c r="ME317" i="4"/>
  <c r="MF317" i="4" s="1"/>
  <c r="ME316" i="4"/>
  <c r="MF316" i="4" s="1"/>
  <c r="ME300" i="4"/>
  <c r="MF300" i="4" s="1"/>
  <c r="ME297" i="4"/>
  <c r="MF297" i="4" s="1"/>
  <c r="ME295" i="4"/>
  <c r="MF295" i="4" s="1"/>
  <c r="ME293" i="4"/>
  <c r="MF293" i="4" s="1"/>
  <c r="ME291" i="4"/>
  <c r="MF291" i="4" s="1"/>
  <c r="ME288" i="4"/>
  <c r="MF288" i="4" s="1"/>
  <c r="ME286" i="4"/>
  <c r="MF286" i="4" s="1"/>
  <c r="ME284" i="4"/>
  <c r="MF284" i="4" s="1"/>
  <c r="ME283" i="4"/>
  <c r="MF283" i="4" s="1"/>
  <c r="ME282" i="4"/>
  <c r="MF282" i="4" s="1"/>
  <c r="ME281" i="4"/>
  <c r="MF281" i="4" s="1"/>
  <c r="ME280" i="4"/>
  <c r="MF280" i="4" s="1"/>
  <c r="ME266" i="4"/>
  <c r="MF266" i="4" s="1"/>
  <c r="ME265" i="4"/>
  <c r="MF265" i="4" s="1"/>
  <c r="ME264" i="4"/>
  <c r="MF264" i="4" s="1"/>
  <c r="ME263" i="4"/>
  <c r="MF263" i="4" s="1"/>
  <c r="ME262" i="4"/>
  <c r="MF262" i="4" s="1"/>
  <c r="ME261" i="4"/>
  <c r="MF261" i="4" s="1"/>
  <c r="ME260" i="4"/>
  <c r="MF260" i="4" s="1"/>
  <c r="ME259" i="4"/>
  <c r="MF259" i="4" s="1"/>
  <c r="ME255" i="4"/>
  <c r="MF255" i="4" s="1"/>
  <c r="ME254" i="4"/>
  <c r="MF254" i="4" s="1"/>
  <c r="ME253" i="4"/>
  <c r="MF253" i="4" s="1"/>
  <c r="ME252" i="4"/>
  <c r="MF252" i="4" s="1"/>
  <c r="ME251" i="4"/>
  <c r="MF251" i="4" s="1"/>
  <c r="ME250" i="4"/>
  <c r="MF250" i="4" s="1"/>
  <c r="ME249" i="4"/>
  <c r="MF249" i="4" s="1"/>
  <c r="ME248" i="4"/>
  <c r="MF248" i="4" s="1"/>
  <c r="ME247" i="4"/>
  <c r="MF247" i="4" s="1"/>
  <c r="ME246" i="4"/>
  <c r="MF246" i="4" s="1"/>
  <c r="ME245" i="4"/>
  <c r="MF245" i="4" s="1"/>
  <c r="ME244" i="4"/>
  <c r="MF244" i="4" s="1"/>
  <c r="ME243" i="4"/>
  <c r="MF243" i="4" s="1"/>
  <c r="ME242" i="4"/>
  <c r="MF242" i="4" s="1"/>
  <c r="ME240" i="4"/>
  <c r="MF240" i="4" s="1"/>
  <c r="ME234" i="4"/>
  <c r="MF234" i="4" s="1"/>
  <c r="ME229" i="4"/>
  <c r="MF229" i="4" s="1"/>
  <c r="ME228" i="4"/>
  <c r="MF228" i="4" s="1"/>
  <c r="ME227" i="4"/>
  <c r="MF227" i="4" s="1"/>
  <c r="ME226" i="4"/>
  <c r="MF226" i="4" s="1"/>
  <c r="ME214" i="4"/>
  <c r="MF214" i="4" s="1"/>
  <c r="ME6" i="4"/>
  <c r="MF6" i="4" s="1"/>
  <c r="LO386" i="4"/>
  <c r="LP386" i="4" s="1"/>
  <c r="LO379" i="4"/>
  <c r="LP379" i="4" s="1"/>
  <c r="LO378" i="4"/>
  <c r="LP378" i="4" s="1"/>
  <c r="LO373" i="4"/>
  <c r="LP373" i="4" s="1"/>
  <c r="LO371" i="4"/>
  <c r="LP371" i="4" s="1"/>
  <c r="LO370" i="4"/>
  <c r="LP370" i="4" s="1"/>
  <c r="LO368" i="4"/>
  <c r="LP368" i="4" s="1"/>
  <c r="LO367" i="4"/>
  <c r="LP367" i="4" s="1"/>
  <c r="LO360" i="4"/>
  <c r="LP360" i="4" s="1"/>
  <c r="LO359" i="4"/>
  <c r="LP359" i="4" s="1"/>
  <c r="LO358" i="4"/>
  <c r="LP358" i="4" s="1"/>
  <c r="LO354" i="4"/>
  <c r="LP354" i="4" s="1"/>
  <c r="LO353" i="4"/>
  <c r="LP353" i="4" s="1"/>
  <c r="LO352" i="4"/>
  <c r="LP352" i="4" s="1"/>
  <c r="LO349" i="4"/>
  <c r="LP349" i="4" s="1"/>
  <c r="LO342" i="4"/>
  <c r="LP342" i="4" s="1"/>
  <c r="LO340" i="4"/>
  <c r="LP340" i="4" s="1"/>
  <c r="LO339" i="4"/>
  <c r="LP339" i="4" s="1"/>
  <c r="LO336" i="4"/>
  <c r="LP336" i="4" s="1"/>
  <c r="LO318" i="4"/>
  <c r="LP318" i="4" s="1"/>
  <c r="LO317" i="4"/>
  <c r="LP317" i="4" s="1"/>
  <c r="LO316" i="4"/>
  <c r="LP316" i="4" s="1"/>
  <c r="LO300" i="4"/>
  <c r="LP300" i="4" s="1"/>
  <c r="LO297" i="4"/>
  <c r="LP297" i="4" s="1"/>
  <c r="LO295" i="4"/>
  <c r="LP295" i="4" s="1"/>
  <c r="LO293" i="4"/>
  <c r="LP293" i="4" s="1"/>
  <c r="LO291" i="4"/>
  <c r="LP291" i="4" s="1"/>
  <c r="LO288" i="4"/>
  <c r="LP288" i="4" s="1"/>
  <c r="LO286" i="4"/>
  <c r="LP286" i="4" s="1"/>
  <c r="LO284" i="4"/>
  <c r="LP284" i="4" s="1"/>
  <c r="LO283" i="4"/>
  <c r="LP283" i="4" s="1"/>
  <c r="LO282" i="4"/>
  <c r="LP282" i="4" s="1"/>
  <c r="LO281" i="4"/>
  <c r="LP281" i="4" s="1"/>
  <c r="LO280" i="4"/>
  <c r="LP280" i="4" s="1"/>
  <c r="LO266" i="4"/>
  <c r="LP266" i="4" s="1"/>
  <c r="LO265" i="4"/>
  <c r="LP265" i="4" s="1"/>
  <c r="LO264" i="4"/>
  <c r="LP264" i="4" s="1"/>
  <c r="LO263" i="4"/>
  <c r="LP263" i="4" s="1"/>
  <c r="LO262" i="4"/>
  <c r="LP262" i="4" s="1"/>
  <c r="LO261" i="4"/>
  <c r="LP261" i="4" s="1"/>
  <c r="LO260" i="4"/>
  <c r="LP260" i="4" s="1"/>
  <c r="LO259" i="4"/>
  <c r="LP259" i="4" s="1"/>
  <c r="LO255" i="4"/>
  <c r="LP255" i="4" s="1"/>
  <c r="LO254" i="4"/>
  <c r="LP254" i="4" s="1"/>
  <c r="LO253" i="4"/>
  <c r="LP253" i="4" s="1"/>
  <c r="LO252" i="4"/>
  <c r="LP252" i="4" s="1"/>
  <c r="LO251" i="4"/>
  <c r="LP251" i="4" s="1"/>
  <c r="LO250" i="4"/>
  <c r="LP250" i="4" s="1"/>
  <c r="LO249" i="4"/>
  <c r="LP249" i="4" s="1"/>
  <c r="LO248" i="4"/>
  <c r="LP248" i="4" s="1"/>
  <c r="LO247" i="4"/>
  <c r="LP247" i="4" s="1"/>
  <c r="LO246" i="4"/>
  <c r="LP246" i="4" s="1"/>
  <c r="LO245" i="4"/>
  <c r="LP245" i="4" s="1"/>
  <c r="LO244" i="4"/>
  <c r="LP244" i="4" s="1"/>
  <c r="LO243" i="4"/>
  <c r="LP243" i="4" s="1"/>
  <c r="LO242" i="4"/>
  <c r="LP242" i="4" s="1"/>
  <c r="LO240" i="4"/>
  <c r="LP240" i="4" s="1"/>
  <c r="LO234" i="4"/>
  <c r="LP234" i="4" s="1"/>
  <c r="LO229" i="4"/>
  <c r="LP229" i="4" s="1"/>
  <c r="LO228" i="4"/>
  <c r="LP228" i="4" s="1"/>
  <c r="LO227" i="4"/>
  <c r="LP227" i="4" s="1"/>
  <c r="LO226" i="4"/>
  <c r="LP226" i="4" s="1"/>
  <c r="LO214" i="4"/>
  <c r="LP214" i="4" s="1"/>
  <c r="LO6" i="4"/>
  <c r="LP6" i="4" s="1"/>
  <c r="KY386" i="4"/>
  <c r="KZ386" i="4" s="1"/>
  <c r="KY379" i="4"/>
  <c r="KZ379" i="4" s="1"/>
  <c r="KY378" i="4"/>
  <c r="KZ378" i="4" s="1"/>
  <c r="KY373" i="4"/>
  <c r="KZ373" i="4" s="1"/>
  <c r="KY371" i="4"/>
  <c r="KZ371" i="4" s="1"/>
  <c r="KY370" i="4"/>
  <c r="KZ370" i="4" s="1"/>
  <c r="KY368" i="4"/>
  <c r="KZ368" i="4" s="1"/>
  <c r="KY367" i="4"/>
  <c r="KZ367" i="4" s="1"/>
  <c r="KY360" i="4"/>
  <c r="KZ360" i="4" s="1"/>
  <c r="KY359" i="4"/>
  <c r="KZ359" i="4" s="1"/>
  <c r="KY358" i="4"/>
  <c r="KZ358" i="4" s="1"/>
  <c r="KY354" i="4"/>
  <c r="KZ354" i="4" s="1"/>
  <c r="KY353" i="4"/>
  <c r="KZ353" i="4" s="1"/>
  <c r="KY352" i="4"/>
  <c r="KZ352" i="4" s="1"/>
  <c r="KY349" i="4"/>
  <c r="KZ349" i="4" s="1"/>
  <c r="KY342" i="4"/>
  <c r="KZ342" i="4" s="1"/>
  <c r="KY340" i="4"/>
  <c r="KZ340" i="4" s="1"/>
  <c r="KY339" i="4"/>
  <c r="KZ339" i="4" s="1"/>
  <c r="KY336" i="4"/>
  <c r="KZ336" i="4" s="1"/>
  <c r="KY318" i="4"/>
  <c r="KZ318" i="4" s="1"/>
  <c r="KY317" i="4"/>
  <c r="KZ317" i="4" s="1"/>
  <c r="KY316" i="4"/>
  <c r="KZ316" i="4" s="1"/>
  <c r="KY300" i="4"/>
  <c r="KZ300" i="4" s="1"/>
  <c r="KY297" i="4"/>
  <c r="KZ297" i="4" s="1"/>
  <c r="KY295" i="4"/>
  <c r="KZ295" i="4" s="1"/>
  <c r="KY293" i="4"/>
  <c r="KZ293" i="4" s="1"/>
  <c r="KY291" i="4"/>
  <c r="KZ291" i="4" s="1"/>
  <c r="KY288" i="4"/>
  <c r="KZ288" i="4" s="1"/>
  <c r="KY286" i="4"/>
  <c r="KZ286" i="4" s="1"/>
  <c r="KY284" i="4"/>
  <c r="KZ284" i="4" s="1"/>
  <c r="KY283" i="4"/>
  <c r="KZ283" i="4" s="1"/>
  <c r="KY282" i="4"/>
  <c r="KZ282" i="4" s="1"/>
  <c r="KY281" i="4"/>
  <c r="KZ281" i="4" s="1"/>
  <c r="KY280" i="4"/>
  <c r="KZ280" i="4" s="1"/>
  <c r="KY266" i="4"/>
  <c r="KZ266" i="4" s="1"/>
  <c r="KY265" i="4"/>
  <c r="KZ265" i="4" s="1"/>
  <c r="KY264" i="4"/>
  <c r="KZ264" i="4" s="1"/>
  <c r="KY263" i="4"/>
  <c r="KZ263" i="4" s="1"/>
  <c r="KY262" i="4"/>
  <c r="KZ262" i="4" s="1"/>
  <c r="KY261" i="4"/>
  <c r="KZ261" i="4" s="1"/>
  <c r="KY260" i="4"/>
  <c r="KZ260" i="4" s="1"/>
  <c r="KY259" i="4"/>
  <c r="KZ259" i="4" s="1"/>
  <c r="KY255" i="4"/>
  <c r="KZ255" i="4" s="1"/>
  <c r="KY254" i="4"/>
  <c r="KZ254" i="4" s="1"/>
  <c r="KY253" i="4"/>
  <c r="KZ253" i="4" s="1"/>
  <c r="KY252" i="4"/>
  <c r="KZ252" i="4" s="1"/>
  <c r="KY251" i="4"/>
  <c r="KZ251" i="4" s="1"/>
  <c r="KY250" i="4"/>
  <c r="KZ250" i="4" s="1"/>
  <c r="KY249" i="4"/>
  <c r="KZ249" i="4" s="1"/>
  <c r="KY248" i="4"/>
  <c r="KZ248" i="4" s="1"/>
  <c r="KY247" i="4"/>
  <c r="KZ247" i="4" s="1"/>
  <c r="KY246" i="4"/>
  <c r="KZ246" i="4" s="1"/>
  <c r="KY245" i="4"/>
  <c r="KZ245" i="4" s="1"/>
  <c r="KY244" i="4"/>
  <c r="KZ244" i="4" s="1"/>
  <c r="KY243" i="4"/>
  <c r="KZ243" i="4" s="1"/>
  <c r="KY242" i="4"/>
  <c r="KZ242" i="4" s="1"/>
  <c r="KY240" i="4"/>
  <c r="KZ240" i="4" s="1"/>
  <c r="KY234" i="4"/>
  <c r="KZ234" i="4" s="1"/>
  <c r="KY229" i="4"/>
  <c r="KZ229" i="4" s="1"/>
  <c r="KY228" i="4"/>
  <c r="KZ228" i="4" s="1"/>
  <c r="KY227" i="4"/>
  <c r="KZ227" i="4" s="1"/>
  <c r="KY226" i="4"/>
  <c r="KZ226" i="4" s="1"/>
  <c r="KY214" i="4"/>
  <c r="KZ214" i="4" s="1"/>
  <c r="KY6" i="4"/>
  <c r="KZ6" i="4" s="1"/>
  <c r="KI386" i="4"/>
  <c r="KJ386" i="4" s="1"/>
  <c r="KI379" i="4"/>
  <c r="KJ379" i="4" s="1"/>
  <c r="KI378" i="4"/>
  <c r="KJ378" i="4" s="1"/>
  <c r="KI373" i="4"/>
  <c r="KJ373" i="4" s="1"/>
  <c r="KI371" i="4"/>
  <c r="KJ371" i="4" s="1"/>
  <c r="KI370" i="4"/>
  <c r="KJ370" i="4" s="1"/>
  <c r="KI368" i="4"/>
  <c r="KJ368" i="4" s="1"/>
  <c r="KI367" i="4"/>
  <c r="KJ367" i="4" s="1"/>
  <c r="KI360" i="4"/>
  <c r="KJ360" i="4" s="1"/>
  <c r="KI359" i="4"/>
  <c r="KJ359" i="4" s="1"/>
  <c r="KI358" i="4"/>
  <c r="KJ358" i="4" s="1"/>
  <c r="KI354" i="4"/>
  <c r="KJ354" i="4" s="1"/>
  <c r="KI353" i="4"/>
  <c r="KJ353" i="4" s="1"/>
  <c r="KI352" i="4"/>
  <c r="KJ352" i="4" s="1"/>
  <c r="KI349" i="4"/>
  <c r="KJ349" i="4" s="1"/>
  <c r="KI342" i="4"/>
  <c r="KJ342" i="4" s="1"/>
  <c r="KI340" i="4"/>
  <c r="KJ340" i="4" s="1"/>
  <c r="KI339" i="4"/>
  <c r="KJ339" i="4" s="1"/>
  <c r="KI336" i="4"/>
  <c r="KJ336" i="4" s="1"/>
  <c r="KI318" i="4"/>
  <c r="KJ318" i="4" s="1"/>
  <c r="KI317" i="4"/>
  <c r="KJ317" i="4" s="1"/>
  <c r="KI316" i="4"/>
  <c r="KJ316" i="4" s="1"/>
  <c r="KI300" i="4"/>
  <c r="KJ300" i="4" s="1"/>
  <c r="KI297" i="4"/>
  <c r="KJ297" i="4" s="1"/>
  <c r="KI295" i="4"/>
  <c r="KJ295" i="4" s="1"/>
  <c r="KI293" i="4"/>
  <c r="KJ293" i="4" s="1"/>
  <c r="KI291" i="4"/>
  <c r="KJ291" i="4" s="1"/>
  <c r="KI288" i="4"/>
  <c r="KJ288" i="4" s="1"/>
  <c r="KI286" i="4"/>
  <c r="KJ286" i="4" s="1"/>
  <c r="KI284" i="4"/>
  <c r="KJ284" i="4" s="1"/>
  <c r="KI283" i="4"/>
  <c r="KJ283" i="4" s="1"/>
  <c r="KI282" i="4"/>
  <c r="KJ282" i="4" s="1"/>
  <c r="KI281" i="4"/>
  <c r="KJ281" i="4" s="1"/>
  <c r="KI280" i="4"/>
  <c r="KJ280" i="4" s="1"/>
  <c r="KI266" i="4"/>
  <c r="KJ266" i="4" s="1"/>
  <c r="KI265" i="4"/>
  <c r="KJ265" i="4" s="1"/>
  <c r="KI264" i="4"/>
  <c r="KJ264" i="4" s="1"/>
  <c r="KI263" i="4"/>
  <c r="KJ263" i="4" s="1"/>
  <c r="KI262" i="4"/>
  <c r="KJ262" i="4" s="1"/>
  <c r="KI261" i="4"/>
  <c r="KJ261" i="4" s="1"/>
  <c r="KI260" i="4"/>
  <c r="KJ260" i="4" s="1"/>
  <c r="KI259" i="4"/>
  <c r="KJ259" i="4" s="1"/>
  <c r="KI255" i="4"/>
  <c r="KJ255" i="4" s="1"/>
  <c r="KI254" i="4"/>
  <c r="KJ254" i="4" s="1"/>
  <c r="KI253" i="4"/>
  <c r="KJ253" i="4" s="1"/>
  <c r="KI252" i="4"/>
  <c r="KJ252" i="4" s="1"/>
  <c r="KI251" i="4"/>
  <c r="KJ251" i="4" s="1"/>
  <c r="KI250" i="4"/>
  <c r="KJ250" i="4" s="1"/>
  <c r="KI249" i="4"/>
  <c r="KJ249" i="4" s="1"/>
  <c r="KI248" i="4"/>
  <c r="KJ248" i="4" s="1"/>
  <c r="KI247" i="4"/>
  <c r="KJ247" i="4" s="1"/>
  <c r="KI246" i="4"/>
  <c r="KJ246" i="4" s="1"/>
  <c r="KI245" i="4"/>
  <c r="KJ245" i="4" s="1"/>
  <c r="KI244" i="4"/>
  <c r="KJ244" i="4" s="1"/>
  <c r="KI243" i="4"/>
  <c r="KJ243" i="4" s="1"/>
  <c r="KI242" i="4"/>
  <c r="KJ242" i="4" s="1"/>
  <c r="KI240" i="4"/>
  <c r="KJ240" i="4" s="1"/>
  <c r="KI234" i="4"/>
  <c r="KJ234" i="4" s="1"/>
  <c r="KI229" i="4"/>
  <c r="KJ229" i="4" s="1"/>
  <c r="KI228" i="4"/>
  <c r="KJ228" i="4" s="1"/>
  <c r="KI227" i="4"/>
  <c r="KJ227" i="4" s="1"/>
  <c r="KI226" i="4"/>
  <c r="KJ226" i="4" s="1"/>
  <c r="KI214" i="4"/>
  <c r="KJ214" i="4" s="1"/>
  <c r="KI6" i="4"/>
  <c r="KJ6" i="4" s="1"/>
  <c r="JS386" i="4"/>
  <c r="JT386" i="4" s="1"/>
  <c r="JS379" i="4"/>
  <c r="JT379" i="4" s="1"/>
  <c r="JS378" i="4"/>
  <c r="JT378" i="4" s="1"/>
  <c r="JS373" i="4"/>
  <c r="JT373" i="4" s="1"/>
  <c r="JS371" i="4"/>
  <c r="JT371" i="4" s="1"/>
  <c r="JS370" i="4"/>
  <c r="JT370" i="4" s="1"/>
  <c r="JS368" i="4"/>
  <c r="JT368" i="4" s="1"/>
  <c r="JS367" i="4"/>
  <c r="JT367" i="4" s="1"/>
  <c r="JS360" i="4"/>
  <c r="JT360" i="4" s="1"/>
  <c r="JS359" i="4"/>
  <c r="JT359" i="4" s="1"/>
  <c r="JS358" i="4"/>
  <c r="JT358" i="4" s="1"/>
  <c r="JS354" i="4"/>
  <c r="JT354" i="4" s="1"/>
  <c r="JS353" i="4"/>
  <c r="JT353" i="4" s="1"/>
  <c r="JS352" i="4"/>
  <c r="JT352" i="4" s="1"/>
  <c r="JS349" i="4"/>
  <c r="JT349" i="4" s="1"/>
  <c r="JS342" i="4"/>
  <c r="JT342" i="4" s="1"/>
  <c r="JS340" i="4"/>
  <c r="JT340" i="4" s="1"/>
  <c r="JS339" i="4"/>
  <c r="JT339" i="4" s="1"/>
  <c r="JS336" i="4"/>
  <c r="JT336" i="4" s="1"/>
  <c r="JS318" i="4"/>
  <c r="JT318" i="4" s="1"/>
  <c r="JS317" i="4"/>
  <c r="JT317" i="4" s="1"/>
  <c r="JS316" i="4"/>
  <c r="JT316" i="4" s="1"/>
  <c r="JS300" i="4"/>
  <c r="JT300" i="4" s="1"/>
  <c r="JS297" i="4"/>
  <c r="JT297" i="4" s="1"/>
  <c r="JS295" i="4"/>
  <c r="JT295" i="4" s="1"/>
  <c r="JS293" i="4"/>
  <c r="JT293" i="4" s="1"/>
  <c r="JS291" i="4"/>
  <c r="JT291" i="4" s="1"/>
  <c r="JS288" i="4"/>
  <c r="JT288" i="4" s="1"/>
  <c r="JS286" i="4"/>
  <c r="JT286" i="4" s="1"/>
  <c r="JS284" i="4"/>
  <c r="JT284" i="4" s="1"/>
  <c r="JS283" i="4"/>
  <c r="JT283" i="4" s="1"/>
  <c r="JS282" i="4"/>
  <c r="JT282" i="4" s="1"/>
  <c r="JS281" i="4"/>
  <c r="JT281" i="4" s="1"/>
  <c r="JS280" i="4"/>
  <c r="JT280" i="4" s="1"/>
  <c r="JS266" i="4"/>
  <c r="JT266" i="4" s="1"/>
  <c r="JS265" i="4"/>
  <c r="JT265" i="4" s="1"/>
  <c r="JS264" i="4"/>
  <c r="JT264" i="4" s="1"/>
  <c r="JS263" i="4"/>
  <c r="JT263" i="4" s="1"/>
  <c r="JS262" i="4"/>
  <c r="JT262" i="4" s="1"/>
  <c r="JS261" i="4"/>
  <c r="JT261" i="4" s="1"/>
  <c r="JS260" i="4"/>
  <c r="JT260" i="4" s="1"/>
  <c r="JS259" i="4"/>
  <c r="JT259" i="4" s="1"/>
  <c r="JS255" i="4"/>
  <c r="JT255" i="4" s="1"/>
  <c r="JS254" i="4"/>
  <c r="JT254" i="4" s="1"/>
  <c r="JS253" i="4"/>
  <c r="JT253" i="4" s="1"/>
  <c r="JS252" i="4"/>
  <c r="JT252" i="4" s="1"/>
  <c r="JS251" i="4"/>
  <c r="JT251" i="4" s="1"/>
  <c r="JS250" i="4"/>
  <c r="JT250" i="4" s="1"/>
  <c r="JS249" i="4"/>
  <c r="JT249" i="4" s="1"/>
  <c r="JS248" i="4"/>
  <c r="JT248" i="4" s="1"/>
  <c r="JS247" i="4"/>
  <c r="JT247" i="4" s="1"/>
  <c r="JS246" i="4"/>
  <c r="JT246" i="4" s="1"/>
  <c r="JS245" i="4"/>
  <c r="JT245" i="4" s="1"/>
  <c r="JS244" i="4"/>
  <c r="JT244" i="4" s="1"/>
  <c r="JS243" i="4"/>
  <c r="JT243" i="4" s="1"/>
  <c r="JS242" i="4"/>
  <c r="JT242" i="4" s="1"/>
  <c r="JS240" i="4"/>
  <c r="JT240" i="4" s="1"/>
  <c r="JS234" i="4"/>
  <c r="JT234" i="4" s="1"/>
  <c r="JS229" i="4"/>
  <c r="JT229" i="4" s="1"/>
  <c r="JS228" i="4"/>
  <c r="JT228" i="4" s="1"/>
  <c r="JS227" i="4"/>
  <c r="JT227" i="4" s="1"/>
  <c r="JS226" i="4"/>
  <c r="JT226" i="4" s="1"/>
  <c r="JS214" i="4"/>
  <c r="JT214" i="4" s="1"/>
  <c r="JS6" i="4"/>
  <c r="JT6" i="4" s="1"/>
  <c r="JC386" i="4"/>
  <c r="JD386" i="4" s="1"/>
  <c r="JC379" i="4"/>
  <c r="JD379" i="4" s="1"/>
  <c r="JC378" i="4"/>
  <c r="JD378" i="4" s="1"/>
  <c r="JC373" i="4"/>
  <c r="JD373" i="4" s="1"/>
  <c r="JC371" i="4"/>
  <c r="JD371" i="4" s="1"/>
  <c r="JC370" i="4"/>
  <c r="JD370" i="4" s="1"/>
  <c r="JC368" i="4"/>
  <c r="JD368" i="4" s="1"/>
  <c r="JC367" i="4"/>
  <c r="JD367" i="4" s="1"/>
  <c r="JC360" i="4"/>
  <c r="JD360" i="4" s="1"/>
  <c r="JC359" i="4"/>
  <c r="JD359" i="4" s="1"/>
  <c r="JC358" i="4"/>
  <c r="JD358" i="4" s="1"/>
  <c r="JC354" i="4"/>
  <c r="JD354" i="4" s="1"/>
  <c r="JC353" i="4"/>
  <c r="JD353" i="4" s="1"/>
  <c r="JC352" i="4"/>
  <c r="JD352" i="4" s="1"/>
  <c r="JC349" i="4"/>
  <c r="JD349" i="4" s="1"/>
  <c r="JC342" i="4"/>
  <c r="JD342" i="4" s="1"/>
  <c r="JC340" i="4"/>
  <c r="JD340" i="4" s="1"/>
  <c r="JC339" i="4"/>
  <c r="JD339" i="4" s="1"/>
  <c r="JC336" i="4"/>
  <c r="JD336" i="4" s="1"/>
  <c r="JC318" i="4"/>
  <c r="JD318" i="4" s="1"/>
  <c r="JC317" i="4"/>
  <c r="JD317" i="4" s="1"/>
  <c r="JC316" i="4"/>
  <c r="JD316" i="4" s="1"/>
  <c r="JC300" i="4"/>
  <c r="JD300" i="4" s="1"/>
  <c r="JC297" i="4"/>
  <c r="JD297" i="4" s="1"/>
  <c r="JC295" i="4"/>
  <c r="JD295" i="4" s="1"/>
  <c r="JC293" i="4"/>
  <c r="JD293" i="4" s="1"/>
  <c r="JC291" i="4"/>
  <c r="JD291" i="4" s="1"/>
  <c r="JC288" i="4"/>
  <c r="JD288" i="4" s="1"/>
  <c r="JC286" i="4"/>
  <c r="JD286" i="4" s="1"/>
  <c r="JC284" i="4"/>
  <c r="JD284" i="4" s="1"/>
  <c r="JC283" i="4"/>
  <c r="JD283" i="4" s="1"/>
  <c r="JC282" i="4"/>
  <c r="JD282" i="4" s="1"/>
  <c r="JC281" i="4"/>
  <c r="JD281" i="4" s="1"/>
  <c r="JC280" i="4"/>
  <c r="JD280" i="4" s="1"/>
  <c r="JC266" i="4"/>
  <c r="JD266" i="4" s="1"/>
  <c r="JC265" i="4"/>
  <c r="JD265" i="4" s="1"/>
  <c r="JC264" i="4"/>
  <c r="JD264" i="4" s="1"/>
  <c r="JC263" i="4"/>
  <c r="JD263" i="4" s="1"/>
  <c r="JC262" i="4"/>
  <c r="JD262" i="4" s="1"/>
  <c r="JC261" i="4"/>
  <c r="JD261" i="4" s="1"/>
  <c r="JC260" i="4"/>
  <c r="JD260" i="4" s="1"/>
  <c r="JC259" i="4"/>
  <c r="JD259" i="4" s="1"/>
  <c r="JC255" i="4"/>
  <c r="JD255" i="4" s="1"/>
  <c r="JC254" i="4"/>
  <c r="JD254" i="4" s="1"/>
  <c r="JC253" i="4"/>
  <c r="JD253" i="4" s="1"/>
  <c r="JC252" i="4"/>
  <c r="JD252" i="4" s="1"/>
  <c r="JC251" i="4"/>
  <c r="JD251" i="4" s="1"/>
  <c r="JC250" i="4"/>
  <c r="JD250" i="4" s="1"/>
  <c r="JC249" i="4"/>
  <c r="JD249" i="4" s="1"/>
  <c r="JC248" i="4"/>
  <c r="JD248" i="4" s="1"/>
  <c r="JC247" i="4"/>
  <c r="JD247" i="4" s="1"/>
  <c r="JC246" i="4"/>
  <c r="JD246" i="4" s="1"/>
  <c r="JC245" i="4"/>
  <c r="JD245" i="4" s="1"/>
  <c r="JC244" i="4"/>
  <c r="JD244" i="4" s="1"/>
  <c r="JC243" i="4"/>
  <c r="JD243" i="4" s="1"/>
  <c r="JC242" i="4"/>
  <c r="JD242" i="4" s="1"/>
  <c r="JC240" i="4"/>
  <c r="JD240" i="4" s="1"/>
  <c r="JC234" i="4"/>
  <c r="JD234" i="4" s="1"/>
  <c r="JC229" i="4"/>
  <c r="JD229" i="4" s="1"/>
  <c r="JC228" i="4"/>
  <c r="JD228" i="4" s="1"/>
  <c r="JC227" i="4"/>
  <c r="JD227" i="4" s="1"/>
  <c r="JC226" i="4"/>
  <c r="JD226" i="4" s="1"/>
  <c r="JC214" i="4"/>
  <c r="JD214" i="4" s="1"/>
  <c r="JC6" i="4"/>
  <c r="JD6" i="4" s="1"/>
  <c r="IM386" i="4"/>
  <c r="IN386" i="4" s="1"/>
  <c r="IM379" i="4"/>
  <c r="IN379" i="4" s="1"/>
  <c r="IM378" i="4"/>
  <c r="IN378" i="4" s="1"/>
  <c r="IM373" i="4"/>
  <c r="IN373" i="4" s="1"/>
  <c r="IM371" i="4"/>
  <c r="IN371" i="4" s="1"/>
  <c r="IM370" i="4"/>
  <c r="IN370" i="4" s="1"/>
  <c r="IM368" i="4"/>
  <c r="IN368" i="4" s="1"/>
  <c r="IM367" i="4"/>
  <c r="IN367" i="4" s="1"/>
  <c r="IM360" i="4"/>
  <c r="IN360" i="4" s="1"/>
  <c r="IM359" i="4"/>
  <c r="IN359" i="4" s="1"/>
  <c r="IM358" i="4"/>
  <c r="IN358" i="4" s="1"/>
  <c r="IM354" i="4"/>
  <c r="IN354" i="4" s="1"/>
  <c r="IM353" i="4"/>
  <c r="IN353" i="4" s="1"/>
  <c r="IM352" i="4"/>
  <c r="IN352" i="4" s="1"/>
  <c r="IM349" i="4"/>
  <c r="IN349" i="4" s="1"/>
  <c r="IM342" i="4"/>
  <c r="IN342" i="4" s="1"/>
  <c r="IM340" i="4"/>
  <c r="IN340" i="4" s="1"/>
  <c r="IM339" i="4"/>
  <c r="IN339" i="4" s="1"/>
  <c r="IM336" i="4"/>
  <c r="IN336" i="4" s="1"/>
  <c r="IM318" i="4"/>
  <c r="IN318" i="4" s="1"/>
  <c r="IM317" i="4"/>
  <c r="IN317" i="4" s="1"/>
  <c r="IM316" i="4"/>
  <c r="IN316" i="4" s="1"/>
  <c r="IM300" i="4"/>
  <c r="IN300" i="4" s="1"/>
  <c r="IM297" i="4"/>
  <c r="IN297" i="4" s="1"/>
  <c r="IM295" i="4"/>
  <c r="IN295" i="4" s="1"/>
  <c r="IM293" i="4"/>
  <c r="IN293" i="4" s="1"/>
  <c r="IM291" i="4"/>
  <c r="IN291" i="4" s="1"/>
  <c r="IM288" i="4"/>
  <c r="IN288" i="4" s="1"/>
  <c r="IM286" i="4"/>
  <c r="IN286" i="4" s="1"/>
  <c r="IM284" i="4"/>
  <c r="IN284" i="4" s="1"/>
  <c r="IM283" i="4"/>
  <c r="IN283" i="4" s="1"/>
  <c r="IM282" i="4"/>
  <c r="IN282" i="4" s="1"/>
  <c r="IM281" i="4"/>
  <c r="IN281" i="4" s="1"/>
  <c r="IM280" i="4"/>
  <c r="IN280" i="4" s="1"/>
  <c r="IM266" i="4"/>
  <c r="IN266" i="4" s="1"/>
  <c r="IM265" i="4"/>
  <c r="IN265" i="4" s="1"/>
  <c r="IM264" i="4"/>
  <c r="IN264" i="4" s="1"/>
  <c r="IM263" i="4"/>
  <c r="IN263" i="4" s="1"/>
  <c r="IM262" i="4"/>
  <c r="IN262" i="4" s="1"/>
  <c r="IM261" i="4"/>
  <c r="IN261" i="4" s="1"/>
  <c r="IM260" i="4"/>
  <c r="IN260" i="4" s="1"/>
  <c r="IM259" i="4"/>
  <c r="IN259" i="4" s="1"/>
  <c r="IM255" i="4"/>
  <c r="IN255" i="4" s="1"/>
  <c r="IM254" i="4"/>
  <c r="IN254" i="4" s="1"/>
  <c r="IM253" i="4"/>
  <c r="IN253" i="4" s="1"/>
  <c r="IM252" i="4"/>
  <c r="IN252" i="4" s="1"/>
  <c r="IM251" i="4"/>
  <c r="IN251" i="4" s="1"/>
  <c r="IM250" i="4"/>
  <c r="IN250" i="4" s="1"/>
  <c r="IM249" i="4"/>
  <c r="IN249" i="4" s="1"/>
  <c r="IM248" i="4"/>
  <c r="IN248" i="4" s="1"/>
  <c r="IM247" i="4"/>
  <c r="IN247" i="4" s="1"/>
  <c r="IM246" i="4"/>
  <c r="IN246" i="4" s="1"/>
  <c r="IM245" i="4"/>
  <c r="IN245" i="4" s="1"/>
  <c r="IM244" i="4"/>
  <c r="IN244" i="4" s="1"/>
  <c r="IM243" i="4"/>
  <c r="IN243" i="4" s="1"/>
  <c r="IM242" i="4"/>
  <c r="IN242" i="4" s="1"/>
  <c r="IM240" i="4"/>
  <c r="IN240" i="4" s="1"/>
  <c r="IM234" i="4"/>
  <c r="IN234" i="4" s="1"/>
  <c r="IM229" i="4"/>
  <c r="IN229" i="4" s="1"/>
  <c r="IM228" i="4"/>
  <c r="IN228" i="4" s="1"/>
  <c r="IM227" i="4"/>
  <c r="IN227" i="4" s="1"/>
  <c r="IM226" i="4"/>
  <c r="IN226" i="4" s="1"/>
  <c r="IM214" i="4"/>
  <c r="IN214" i="4" s="1"/>
  <c r="IM6" i="4"/>
  <c r="IN6" i="4" s="1"/>
  <c r="HW386" i="4"/>
  <c r="HX386" i="4" s="1"/>
  <c r="HW379" i="4"/>
  <c r="HX379" i="4" s="1"/>
  <c r="HW378" i="4"/>
  <c r="HX378" i="4" s="1"/>
  <c r="HW373" i="4"/>
  <c r="HX373" i="4" s="1"/>
  <c r="HW371" i="4"/>
  <c r="HX371" i="4" s="1"/>
  <c r="HW370" i="4"/>
  <c r="HX370" i="4" s="1"/>
  <c r="HW368" i="4"/>
  <c r="HX368" i="4" s="1"/>
  <c r="HW367" i="4"/>
  <c r="HX367" i="4" s="1"/>
  <c r="HW360" i="4"/>
  <c r="HX360" i="4" s="1"/>
  <c r="HW359" i="4"/>
  <c r="HX359" i="4" s="1"/>
  <c r="HW358" i="4"/>
  <c r="HX358" i="4" s="1"/>
  <c r="HW354" i="4"/>
  <c r="HX354" i="4" s="1"/>
  <c r="HW353" i="4"/>
  <c r="HX353" i="4" s="1"/>
  <c r="HW352" i="4"/>
  <c r="HX352" i="4" s="1"/>
  <c r="HW349" i="4"/>
  <c r="HX349" i="4" s="1"/>
  <c r="HW342" i="4"/>
  <c r="HX342" i="4" s="1"/>
  <c r="HW340" i="4"/>
  <c r="HX340" i="4" s="1"/>
  <c r="HW339" i="4"/>
  <c r="HX339" i="4" s="1"/>
  <c r="HW336" i="4"/>
  <c r="HX336" i="4" s="1"/>
  <c r="HW318" i="4"/>
  <c r="HX318" i="4" s="1"/>
  <c r="HW317" i="4"/>
  <c r="HX317" i="4" s="1"/>
  <c r="HW316" i="4"/>
  <c r="HX316" i="4" s="1"/>
  <c r="HW300" i="4"/>
  <c r="HX300" i="4" s="1"/>
  <c r="HW297" i="4"/>
  <c r="HX297" i="4" s="1"/>
  <c r="HW295" i="4"/>
  <c r="HX295" i="4" s="1"/>
  <c r="HW293" i="4"/>
  <c r="HX293" i="4" s="1"/>
  <c r="HW291" i="4"/>
  <c r="HX291" i="4" s="1"/>
  <c r="HW288" i="4"/>
  <c r="HX288" i="4" s="1"/>
  <c r="HW286" i="4"/>
  <c r="HX286" i="4" s="1"/>
  <c r="HW284" i="4"/>
  <c r="HX284" i="4" s="1"/>
  <c r="HW283" i="4"/>
  <c r="HX283" i="4" s="1"/>
  <c r="HW282" i="4"/>
  <c r="HX282" i="4" s="1"/>
  <c r="HW281" i="4"/>
  <c r="HX281" i="4" s="1"/>
  <c r="HW280" i="4"/>
  <c r="HX280" i="4" s="1"/>
  <c r="HW266" i="4"/>
  <c r="HX266" i="4" s="1"/>
  <c r="HW265" i="4"/>
  <c r="HX265" i="4" s="1"/>
  <c r="HW264" i="4"/>
  <c r="HX264" i="4" s="1"/>
  <c r="HW263" i="4"/>
  <c r="HX263" i="4" s="1"/>
  <c r="HW262" i="4"/>
  <c r="HX262" i="4" s="1"/>
  <c r="HW261" i="4"/>
  <c r="HX261" i="4" s="1"/>
  <c r="HW260" i="4"/>
  <c r="HX260" i="4" s="1"/>
  <c r="HW259" i="4"/>
  <c r="HX259" i="4" s="1"/>
  <c r="HW255" i="4"/>
  <c r="HX255" i="4" s="1"/>
  <c r="HW254" i="4"/>
  <c r="HX254" i="4" s="1"/>
  <c r="HW253" i="4"/>
  <c r="HX253" i="4" s="1"/>
  <c r="HW252" i="4"/>
  <c r="HX252" i="4" s="1"/>
  <c r="HW251" i="4"/>
  <c r="HX251" i="4" s="1"/>
  <c r="HW250" i="4"/>
  <c r="HX250" i="4" s="1"/>
  <c r="HW249" i="4"/>
  <c r="HX249" i="4" s="1"/>
  <c r="HW248" i="4"/>
  <c r="HX248" i="4" s="1"/>
  <c r="HW247" i="4"/>
  <c r="HX247" i="4" s="1"/>
  <c r="HW246" i="4"/>
  <c r="HX246" i="4" s="1"/>
  <c r="HW245" i="4"/>
  <c r="HX245" i="4" s="1"/>
  <c r="HW244" i="4"/>
  <c r="HX244" i="4" s="1"/>
  <c r="HW243" i="4"/>
  <c r="HX243" i="4" s="1"/>
  <c r="HW242" i="4"/>
  <c r="HX242" i="4" s="1"/>
  <c r="HW240" i="4"/>
  <c r="HX240" i="4" s="1"/>
  <c r="HW234" i="4"/>
  <c r="HX234" i="4" s="1"/>
  <c r="HW229" i="4"/>
  <c r="HX229" i="4" s="1"/>
  <c r="HW228" i="4"/>
  <c r="HX228" i="4" s="1"/>
  <c r="HW227" i="4"/>
  <c r="HX227" i="4" s="1"/>
  <c r="HW226" i="4"/>
  <c r="HX226" i="4" s="1"/>
  <c r="HW214" i="4"/>
  <c r="HX214" i="4" s="1"/>
  <c r="HW6" i="4"/>
  <c r="HX6" i="4" s="1"/>
  <c r="HG386" i="4"/>
  <c r="HH386" i="4" s="1"/>
  <c r="HG379" i="4"/>
  <c r="HH379" i="4" s="1"/>
  <c r="HG378" i="4"/>
  <c r="HH378" i="4" s="1"/>
  <c r="HG373" i="4"/>
  <c r="HH373" i="4" s="1"/>
  <c r="HG371" i="4"/>
  <c r="HH371" i="4" s="1"/>
  <c r="HG370" i="4"/>
  <c r="HH370" i="4" s="1"/>
  <c r="HG368" i="4"/>
  <c r="HH368" i="4" s="1"/>
  <c r="HG367" i="4"/>
  <c r="HH367" i="4" s="1"/>
  <c r="HG360" i="4"/>
  <c r="HH360" i="4" s="1"/>
  <c r="HG359" i="4"/>
  <c r="HH359" i="4" s="1"/>
  <c r="HG358" i="4"/>
  <c r="HH358" i="4" s="1"/>
  <c r="HG354" i="4"/>
  <c r="HH354" i="4" s="1"/>
  <c r="HG353" i="4"/>
  <c r="HH353" i="4" s="1"/>
  <c r="HG352" i="4"/>
  <c r="HH352" i="4" s="1"/>
  <c r="HG349" i="4"/>
  <c r="HH349" i="4" s="1"/>
  <c r="HG342" i="4"/>
  <c r="HH342" i="4" s="1"/>
  <c r="HG340" i="4"/>
  <c r="HH340" i="4" s="1"/>
  <c r="HG339" i="4"/>
  <c r="HH339" i="4" s="1"/>
  <c r="HG336" i="4"/>
  <c r="HH336" i="4" s="1"/>
  <c r="HG318" i="4"/>
  <c r="HH318" i="4" s="1"/>
  <c r="HG317" i="4"/>
  <c r="HH317" i="4" s="1"/>
  <c r="HG316" i="4"/>
  <c r="HH316" i="4" s="1"/>
  <c r="HG300" i="4"/>
  <c r="HH300" i="4" s="1"/>
  <c r="HG297" i="4"/>
  <c r="HH297" i="4" s="1"/>
  <c r="HG295" i="4"/>
  <c r="HH295" i="4" s="1"/>
  <c r="HG293" i="4"/>
  <c r="HH293" i="4" s="1"/>
  <c r="HG291" i="4"/>
  <c r="HH291" i="4" s="1"/>
  <c r="HG288" i="4"/>
  <c r="HH288" i="4" s="1"/>
  <c r="HG286" i="4"/>
  <c r="HH286" i="4" s="1"/>
  <c r="HG284" i="4"/>
  <c r="HH284" i="4" s="1"/>
  <c r="HG283" i="4"/>
  <c r="HH283" i="4" s="1"/>
  <c r="HG282" i="4"/>
  <c r="HH282" i="4" s="1"/>
  <c r="HG281" i="4"/>
  <c r="HH281" i="4" s="1"/>
  <c r="HG280" i="4"/>
  <c r="HH280" i="4" s="1"/>
  <c r="HG266" i="4"/>
  <c r="HH266" i="4" s="1"/>
  <c r="HG265" i="4"/>
  <c r="HH265" i="4" s="1"/>
  <c r="HG264" i="4"/>
  <c r="HH264" i="4" s="1"/>
  <c r="HG263" i="4"/>
  <c r="HH263" i="4" s="1"/>
  <c r="HG262" i="4"/>
  <c r="HH262" i="4" s="1"/>
  <c r="HG261" i="4"/>
  <c r="HH261" i="4" s="1"/>
  <c r="HG260" i="4"/>
  <c r="HH260" i="4" s="1"/>
  <c r="HG259" i="4"/>
  <c r="HH259" i="4" s="1"/>
  <c r="HG255" i="4"/>
  <c r="HH255" i="4" s="1"/>
  <c r="HG254" i="4"/>
  <c r="HH254" i="4" s="1"/>
  <c r="HG253" i="4"/>
  <c r="HH253" i="4" s="1"/>
  <c r="HG252" i="4"/>
  <c r="HH252" i="4" s="1"/>
  <c r="HG251" i="4"/>
  <c r="HH251" i="4" s="1"/>
  <c r="HG250" i="4"/>
  <c r="HH250" i="4" s="1"/>
  <c r="HG249" i="4"/>
  <c r="HH249" i="4" s="1"/>
  <c r="HG248" i="4"/>
  <c r="HH248" i="4" s="1"/>
  <c r="HG247" i="4"/>
  <c r="HH247" i="4" s="1"/>
  <c r="HG246" i="4"/>
  <c r="HH246" i="4" s="1"/>
  <c r="HG245" i="4"/>
  <c r="HH245" i="4" s="1"/>
  <c r="HG244" i="4"/>
  <c r="HH244" i="4" s="1"/>
  <c r="HG243" i="4"/>
  <c r="HH243" i="4" s="1"/>
  <c r="HG242" i="4"/>
  <c r="HH242" i="4" s="1"/>
  <c r="HG240" i="4"/>
  <c r="HH240" i="4" s="1"/>
  <c r="HG234" i="4"/>
  <c r="HH234" i="4" s="1"/>
  <c r="HG229" i="4"/>
  <c r="HH229" i="4" s="1"/>
  <c r="HG228" i="4"/>
  <c r="HH228" i="4" s="1"/>
  <c r="HG227" i="4"/>
  <c r="HH227" i="4" s="1"/>
  <c r="HG226" i="4"/>
  <c r="HH226" i="4" s="1"/>
  <c r="HG214" i="4"/>
  <c r="HH214" i="4" s="1"/>
  <c r="HG6" i="4"/>
  <c r="HH6" i="4" s="1"/>
  <c r="GQ386" i="4"/>
  <c r="GR386" i="4" s="1"/>
  <c r="GQ379" i="4"/>
  <c r="GR379" i="4" s="1"/>
  <c r="GQ378" i="4"/>
  <c r="GR378" i="4" s="1"/>
  <c r="GQ373" i="4"/>
  <c r="GR373" i="4" s="1"/>
  <c r="GQ371" i="4"/>
  <c r="GR371" i="4" s="1"/>
  <c r="GQ370" i="4"/>
  <c r="GR370" i="4" s="1"/>
  <c r="GQ368" i="4"/>
  <c r="GR368" i="4" s="1"/>
  <c r="GQ367" i="4"/>
  <c r="GR367" i="4" s="1"/>
  <c r="GQ360" i="4"/>
  <c r="GR360" i="4" s="1"/>
  <c r="GQ359" i="4"/>
  <c r="GR359" i="4" s="1"/>
  <c r="GQ358" i="4"/>
  <c r="GR358" i="4" s="1"/>
  <c r="GQ354" i="4"/>
  <c r="GR354" i="4" s="1"/>
  <c r="GQ353" i="4"/>
  <c r="GR353" i="4" s="1"/>
  <c r="GQ352" i="4"/>
  <c r="GR352" i="4" s="1"/>
  <c r="GQ349" i="4"/>
  <c r="GR349" i="4" s="1"/>
  <c r="GQ342" i="4"/>
  <c r="GR342" i="4" s="1"/>
  <c r="GQ340" i="4"/>
  <c r="GR340" i="4" s="1"/>
  <c r="GQ339" i="4"/>
  <c r="GR339" i="4" s="1"/>
  <c r="GQ336" i="4"/>
  <c r="GR336" i="4" s="1"/>
  <c r="GQ318" i="4"/>
  <c r="GR318" i="4" s="1"/>
  <c r="GQ317" i="4"/>
  <c r="GR317" i="4" s="1"/>
  <c r="GQ316" i="4"/>
  <c r="GR316" i="4" s="1"/>
  <c r="GQ300" i="4"/>
  <c r="GR300" i="4" s="1"/>
  <c r="GQ297" i="4"/>
  <c r="GR297" i="4" s="1"/>
  <c r="GQ295" i="4"/>
  <c r="GR295" i="4" s="1"/>
  <c r="GQ293" i="4"/>
  <c r="GR293" i="4" s="1"/>
  <c r="GQ291" i="4"/>
  <c r="GR291" i="4" s="1"/>
  <c r="GQ288" i="4"/>
  <c r="GR288" i="4" s="1"/>
  <c r="GQ286" i="4"/>
  <c r="GR286" i="4" s="1"/>
  <c r="GQ284" i="4"/>
  <c r="GR284" i="4" s="1"/>
  <c r="GQ283" i="4"/>
  <c r="GR283" i="4" s="1"/>
  <c r="GQ282" i="4"/>
  <c r="GR282" i="4" s="1"/>
  <c r="GQ281" i="4"/>
  <c r="GR281" i="4" s="1"/>
  <c r="GQ280" i="4"/>
  <c r="GR280" i="4" s="1"/>
  <c r="GQ266" i="4"/>
  <c r="GR266" i="4" s="1"/>
  <c r="GQ265" i="4"/>
  <c r="GR265" i="4" s="1"/>
  <c r="GQ264" i="4"/>
  <c r="GR264" i="4" s="1"/>
  <c r="GQ263" i="4"/>
  <c r="GR263" i="4" s="1"/>
  <c r="GQ262" i="4"/>
  <c r="GR262" i="4" s="1"/>
  <c r="GQ261" i="4"/>
  <c r="GR261" i="4" s="1"/>
  <c r="GQ260" i="4"/>
  <c r="GR260" i="4" s="1"/>
  <c r="GQ259" i="4"/>
  <c r="GR259" i="4" s="1"/>
  <c r="GQ255" i="4"/>
  <c r="GR255" i="4" s="1"/>
  <c r="GQ254" i="4"/>
  <c r="GR254" i="4" s="1"/>
  <c r="GQ253" i="4"/>
  <c r="GR253" i="4" s="1"/>
  <c r="GQ252" i="4"/>
  <c r="GR252" i="4" s="1"/>
  <c r="GQ251" i="4"/>
  <c r="GR251" i="4" s="1"/>
  <c r="GQ250" i="4"/>
  <c r="GR250" i="4" s="1"/>
  <c r="GQ249" i="4"/>
  <c r="GR249" i="4" s="1"/>
  <c r="GQ248" i="4"/>
  <c r="GR248" i="4" s="1"/>
  <c r="GQ247" i="4"/>
  <c r="GR247" i="4" s="1"/>
  <c r="GQ246" i="4"/>
  <c r="GR246" i="4" s="1"/>
  <c r="GQ245" i="4"/>
  <c r="GR245" i="4" s="1"/>
  <c r="GQ244" i="4"/>
  <c r="GR244" i="4" s="1"/>
  <c r="GQ243" i="4"/>
  <c r="GR243" i="4" s="1"/>
  <c r="GQ242" i="4"/>
  <c r="GR242" i="4" s="1"/>
  <c r="GQ240" i="4"/>
  <c r="GR240" i="4" s="1"/>
  <c r="GQ234" i="4"/>
  <c r="GR234" i="4" s="1"/>
  <c r="GQ229" i="4"/>
  <c r="GR229" i="4" s="1"/>
  <c r="GQ228" i="4"/>
  <c r="GR228" i="4" s="1"/>
  <c r="GQ227" i="4"/>
  <c r="GR227" i="4" s="1"/>
  <c r="GQ226" i="4"/>
  <c r="GR226" i="4" s="1"/>
  <c r="GQ214" i="4"/>
  <c r="GR214" i="4" s="1"/>
  <c r="GQ6" i="4"/>
  <c r="GR6" i="4" s="1"/>
  <c r="GA386" i="4"/>
  <c r="GB386" i="4" s="1"/>
  <c r="GA379" i="4"/>
  <c r="GB379" i="4" s="1"/>
  <c r="GA378" i="4"/>
  <c r="GB378" i="4" s="1"/>
  <c r="GA373" i="4"/>
  <c r="GB373" i="4" s="1"/>
  <c r="GA371" i="4"/>
  <c r="GB371" i="4" s="1"/>
  <c r="GA370" i="4"/>
  <c r="GB370" i="4" s="1"/>
  <c r="GA368" i="4"/>
  <c r="GB368" i="4" s="1"/>
  <c r="GA367" i="4"/>
  <c r="GB367" i="4" s="1"/>
  <c r="GA360" i="4"/>
  <c r="GB360" i="4" s="1"/>
  <c r="GA359" i="4"/>
  <c r="GB359" i="4" s="1"/>
  <c r="GA358" i="4"/>
  <c r="GB358" i="4" s="1"/>
  <c r="GA354" i="4"/>
  <c r="GB354" i="4" s="1"/>
  <c r="GA353" i="4"/>
  <c r="GB353" i="4" s="1"/>
  <c r="GA352" i="4"/>
  <c r="GB352" i="4" s="1"/>
  <c r="GA349" i="4"/>
  <c r="GB349" i="4" s="1"/>
  <c r="GA342" i="4"/>
  <c r="GB342" i="4" s="1"/>
  <c r="GA340" i="4"/>
  <c r="GB340" i="4" s="1"/>
  <c r="GA339" i="4"/>
  <c r="GB339" i="4" s="1"/>
  <c r="GA336" i="4"/>
  <c r="GB336" i="4" s="1"/>
  <c r="GA318" i="4"/>
  <c r="GB318" i="4" s="1"/>
  <c r="GA317" i="4"/>
  <c r="GB317" i="4" s="1"/>
  <c r="GA316" i="4"/>
  <c r="GB316" i="4" s="1"/>
  <c r="GA300" i="4"/>
  <c r="GB300" i="4" s="1"/>
  <c r="GA297" i="4"/>
  <c r="GB297" i="4" s="1"/>
  <c r="GA295" i="4"/>
  <c r="GB295" i="4" s="1"/>
  <c r="GA293" i="4"/>
  <c r="GB293" i="4" s="1"/>
  <c r="GA291" i="4"/>
  <c r="GB291" i="4" s="1"/>
  <c r="GA288" i="4"/>
  <c r="GB288" i="4" s="1"/>
  <c r="GA286" i="4"/>
  <c r="GB286" i="4" s="1"/>
  <c r="GA284" i="4"/>
  <c r="GB284" i="4" s="1"/>
  <c r="GA283" i="4"/>
  <c r="GB283" i="4" s="1"/>
  <c r="GA282" i="4"/>
  <c r="GB282" i="4" s="1"/>
  <c r="GA281" i="4"/>
  <c r="GB281" i="4" s="1"/>
  <c r="GA280" i="4"/>
  <c r="GB280" i="4" s="1"/>
  <c r="GA266" i="4"/>
  <c r="GB266" i="4" s="1"/>
  <c r="GA265" i="4"/>
  <c r="GB265" i="4" s="1"/>
  <c r="GA264" i="4"/>
  <c r="GB264" i="4" s="1"/>
  <c r="GA263" i="4"/>
  <c r="GB263" i="4" s="1"/>
  <c r="GA262" i="4"/>
  <c r="GB262" i="4" s="1"/>
  <c r="GA261" i="4"/>
  <c r="GB261" i="4" s="1"/>
  <c r="GA260" i="4"/>
  <c r="GB260" i="4" s="1"/>
  <c r="GA259" i="4"/>
  <c r="GB259" i="4" s="1"/>
  <c r="GA255" i="4"/>
  <c r="GB255" i="4" s="1"/>
  <c r="GA254" i="4"/>
  <c r="GB254" i="4" s="1"/>
  <c r="GA253" i="4"/>
  <c r="GB253" i="4" s="1"/>
  <c r="GA252" i="4"/>
  <c r="GB252" i="4" s="1"/>
  <c r="GA251" i="4"/>
  <c r="GB251" i="4" s="1"/>
  <c r="GA250" i="4"/>
  <c r="GB250" i="4" s="1"/>
  <c r="GA249" i="4"/>
  <c r="GB249" i="4" s="1"/>
  <c r="GA248" i="4"/>
  <c r="GB248" i="4" s="1"/>
  <c r="GA247" i="4"/>
  <c r="GB247" i="4" s="1"/>
  <c r="GA246" i="4"/>
  <c r="GB246" i="4" s="1"/>
  <c r="GA245" i="4"/>
  <c r="GB245" i="4" s="1"/>
  <c r="GA244" i="4"/>
  <c r="GB244" i="4" s="1"/>
  <c r="GA243" i="4"/>
  <c r="GB243" i="4" s="1"/>
  <c r="GA242" i="4"/>
  <c r="GB242" i="4" s="1"/>
  <c r="GA240" i="4"/>
  <c r="GB240" i="4" s="1"/>
  <c r="GA234" i="4"/>
  <c r="GB234" i="4" s="1"/>
  <c r="GA229" i="4"/>
  <c r="GB229" i="4" s="1"/>
  <c r="GA228" i="4"/>
  <c r="GB228" i="4" s="1"/>
  <c r="GA227" i="4"/>
  <c r="GB227" i="4" s="1"/>
  <c r="GA226" i="4"/>
  <c r="GB226" i="4" s="1"/>
  <c r="GA214" i="4"/>
  <c r="GB214" i="4" s="1"/>
  <c r="GA204" i="4"/>
  <c r="GB204" i="4" s="1"/>
  <c r="GA203" i="4"/>
  <c r="GB203" i="4" s="1"/>
  <c r="GA202" i="4"/>
  <c r="GB202" i="4" s="1"/>
  <c r="GA201" i="4"/>
  <c r="GB201" i="4" s="1"/>
  <c r="GA200" i="4"/>
  <c r="GB200" i="4" s="1"/>
  <c r="GA198" i="4"/>
  <c r="GB198" i="4" s="1"/>
  <c r="GA197" i="4"/>
  <c r="GB197" i="4" s="1"/>
  <c r="GA196" i="4"/>
  <c r="GB196" i="4" s="1"/>
  <c r="GA195" i="4"/>
  <c r="GB195" i="4" s="1"/>
  <c r="GA194" i="4"/>
  <c r="GB194" i="4" s="1"/>
  <c r="GA193" i="4"/>
  <c r="GB193" i="4" s="1"/>
  <c r="GA192" i="4"/>
  <c r="GB192" i="4" s="1"/>
  <c r="GA191" i="4"/>
  <c r="GB191" i="4" s="1"/>
  <c r="GA189" i="4"/>
  <c r="GB189" i="4" s="1"/>
  <c r="GA187" i="4"/>
  <c r="GB187" i="4" s="1"/>
  <c r="GA185" i="4"/>
  <c r="GB185" i="4" s="1"/>
  <c r="GA183" i="4"/>
  <c r="GB183" i="4" s="1"/>
  <c r="GA182" i="4"/>
  <c r="GB182" i="4" s="1"/>
  <c r="GA181" i="4"/>
  <c r="GB181" i="4" s="1"/>
  <c r="GA180" i="4"/>
  <c r="GB180" i="4" s="1"/>
  <c r="GA178" i="4"/>
  <c r="GB178" i="4" s="1"/>
  <c r="GA177" i="4"/>
  <c r="GB177" i="4" s="1"/>
  <c r="GA176" i="4"/>
  <c r="GB176" i="4" s="1"/>
  <c r="GA174" i="4"/>
  <c r="GB174" i="4" s="1"/>
  <c r="GA173" i="4"/>
  <c r="GB173" i="4" s="1"/>
  <c r="GA172" i="4"/>
  <c r="GB172" i="4" s="1"/>
  <c r="GA171" i="4"/>
  <c r="GB171" i="4" s="1"/>
  <c r="GA170" i="4"/>
  <c r="GB170" i="4" s="1"/>
  <c r="GA169" i="4"/>
  <c r="GB169" i="4" s="1"/>
  <c r="GA168" i="4"/>
  <c r="GB168" i="4" s="1"/>
  <c r="GA167" i="4"/>
  <c r="GB167" i="4" s="1"/>
  <c r="GA166" i="4"/>
  <c r="GB166" i="4" s="1"/>
  <c r="GA165" i="4"/>
  <c r="GB165" i="4" s="1"/>
  <c r="GA136" i="4"/>
  <c r="GB136" i="4" s="1"/>
  <c r="GA135" i="4"/>
  <c r="GB135" i="4" s="1"/>
  <c r="GA134" i="4"/>
  <c r="GB134" i="4" s="1"/>
  <c r="GA132" i="4"/>
  <c r="GB132" i="4" s="1"/>
  <c r="GA129" i="4"/>
  <c r="GB129" i="4" s="1"/>
  <c r="GA127" i="4"/>
  <c r="GB127" i="4" s="1"/>
  <c r="GA121" i="4"/>
  <c r="GB121" i="4" s="1"/>
  <c r="GA120" i="4"/>
  <c r="GB120" i="4" s="1"/>
  <c r="GA119" i="4"/>
  <c r="GB119" i="4" s="1"/>
  <c r="GA112" i="4"/>
  <c r="GB112" i="4" s="1"/>
  <c r="GA111" i="4"/>
  <c r="GB111" i="4" s="1"/>
  <c r="GA110" i="4"/>
  <c r="GB110" i="4" s="1"/>
  <c r="GA108" i="4"/>
  <c r="GB108" i="4" s="1"/>
  <c r="GA107" i="4"/>
  <c r="GB107" i="4" s="1"/>
  <c r="GA7" i="4"/>
  <c r="GB7" i="4" s="1"/>
  <c r="GA6" i="4"/>
  <c r="GB6" i="4" s="1"/>
  <c r="FK386" i="4"/>
  <c r="FL386" i="4" s="1"/>
  <c r="FK379" i="4"/>
  <c r="FL379" i="4" s="1"/>
  <c r="FK378" i="4"/>
  <c r="FL378" i="4" s="1"/>
  <c r="FK373" i="4"/>
  <c r="FL373" i="4" s="1"/>
  <c r="FK371" i="4"/>
  <c r="FL371" i="4" s="1"/>
  <c r="FK370" i="4"/>
  <c r="FL370" i="4" s="1"/>
  <c r="FK368" i="4"/>
  <c r="FL368" i="4" s="1"/>
  <c r="FK367" i="4"/>
  <c r="FL367" i="4" s="1"/>
  <c r="FK360" i="4"/>
  <c r="FL360" i="4" s="1"/>
  <c r="FK359" i="4"/>
  <c r="FL359" i="4" s="1"/>
  <c r="FK358" i="4"/>
  <c r="FL358" i="4" s="1"/>
  <c r="FK354" i="4"/>
  <c r="FL354" i="4" s="1"/>
  <c r="FK353" i="4"/>
  <c r="FL353" i="4" s="1"/>
  <c r="FK352" i="4"/>
  <c r="FL352" i="4" s="1"/>
  <c r="FK349" i="4"/>
  <c r="FL349" i="4" s="1"/>
  <c r="FK342" i="4"/>
  <c r="FL342" i="4" s="1"/>
  <c r="FK340" i="4"/>
  <c r="FL340" i="4" s="1"/>
  <c r="FK339" i="4"/>
  <c r="FL339" i="4" s="1"/>
  <c r="FK336" i="4"/>
  <c r="FL336" i="4" s="1"/>
  <c r="FK318" i="4"/>
  <c r="FL318" i="4" s="1"/>
  <c r="FK317" i="4"/>
  <c r="FL317" i="4" s="1"/>
  <c r="FK316" i="4"/>
  <c r="FL316" i="4" s="1"/>
  <c r="FK300" i="4"/>
  <c r="FL300" i="4" s="1"/>
  <c r="FK297" i="4"/>
  <c r="FL297" i="4" s="1"/>
  <c r="FK295" i="4"/>
  <c r="FL295" i="4" s="1"/>
  <c r="FK293" i="4"/>
  <c r="FL293" i="4" s="1"/>
  <c r="FK291" i="4"/>
  <c r="FL291" i="4" s="1"/>
  <c r="FK288" i="4"/>
  <c r="FL288" i="4" s="1"/>
  <c r="FK286" i="4"/>
  <c r="FL286" i="4" s="1"/>
  <c r="FK284" i="4"/>
  <c r="FL284" i="4" s="1"/>
  <c r="FK283" i="4"/>
  <c r="FL283" i="4" s="1"/>
  <c r="FK282" i="4"/>
  <c r="FL282" i="4" s="1"/>
  <c r="FK281" i="4"/>
  <c r="FL281" i="4" s="1"/>
  <c r="FK280" i="4"/>
  <c r="FL280" i="4" s="1"/>
  <c r="FK266" i="4"/>
  <c r="FL266" i="4" s="1"/>
  <c r="FK265" i="4"/>
  <c r="FL265" i="4" s="1"/>
  <c r="FK264" i="4"/>
  <c r="FL264" i="4" s="1"/>
  <c r="FK263" i="4"/>
  <c r="FL263" i="4" s="1"/>
  <c r="FK262" i="4"/>
  <c r="FL262" i="4" s="1"/>
  <c r="FK261" i="4"/>
  <c r="FL261" i="4" s="1"/>
  <c r="FK260" i="4"/>
  <c r="FL260" i="4" s="1"/>
  <c r="FK259" i="4"/>
  <c r="FL259" i="4" s="1"/>
  <c r="FK255" i="4"/>
  <c r="FL255" i="4" s="1"/>
  <c r="FK254" i="4"/>
  <c r="FL254" i="4" s="1"/>
  <c r="FK253" i="4"/>
  <c r="FL253" i="4" s="1"/>
  <c r="FK252" i="4"/>
  <c r="FL252" i="4" s="1"/>
  <c r="FK251" i="4"/>
  <c r="FL251" i="4" s="1"/>
  <c r="FK250" i="4"/>
  <c r="FL250" i="4" s="1"/>
  <c r="FK249" i="4"/>
  <c r="FL249" i="4" s="1"/>
  <c r="FK248" i="4"/>
  <c r="FL248" i="4" s="1"/>
  <c r="FK247" i="4"/>
  <c r="FL247" i="4" s="1"/>
  <c r="FK246" i="4"/>
  <c r="FL246" i="4" s="1"/>
  <c r="FK245" i="4"/>
  <c r="FL245" i="4" s="1"/>
  <c r="FK244" i="4"/>
  <c r="FL244" i="4" s="1"/>
  <c r="FK243" i="4"/>
  <c r="FL243" i="4" s="1"/>
  <c r="FK242" i="4"/>
  <c r="FL242" i="4" s="1"/>
  <c r="FK240" i="4"/>
  <c r="FL240" i="4" s="1"/>
  <c r="FK234" i="4"/>
  <c r="FL234" i="4" s="1"/>
  <c r="FK229" i="4"/>
  <c r="FL229" i="4" s="1"/>
  <c r="FK228" i="4"/>
  <c r="FL228" i="4" s="1"/>
  <c r="FK227" i="4"/>
  <c r="FL227" i="4" s="1"/>
  <c r="FK226" i="4"/>
  <c r="FL226" i="4" s="1"/>
  <c r="FK214" i="4"/>
  <c r="FL214" i="4" s="1"/>
  <c r="FK204" i="4"/>
  <c r="FL204" i="4" s="1"/>
  <c r="FK203" i="4"/>
  <c r="FL203" i="4" s="1"/>
  <c r="FK202" i="4"/>
  <c r="FL202" i="4" s="1"/>
  <c r="FK201" i="4"/>
  <c r="FL201" i="4" s="1"/>
  <c r="FK200" i="4"/>
  <c r="FL200" i="4" s="1"/>
  <c r="FK198" i="4"/>
  <c r="FL198" i="4" s="1"/>
  <c r="FK197" i="4"/>
  <c r="FL197" i="4" s="1"/>
  <c r="FK196" i="4"/>
  <c r="FL196" i="4" s="1"/>
  <c r="FK195" i="4"/>
  <c r="FL195" i="4" s="1"/>
  <c r="FK194" i="4"/>
  <c r="FL194" i="4" s="1"/>
  <c r="FK193" i="4"/>
  <c r="FL193" i="4" s="1"/>
  <c r="FK192" i="4"/>
  <c r="FL192" i="4" s="1"/>
  <c r="FK191" i="4"/>
  <c r="FL191" i="4" s="1"/>
  <c r="FK189" i="4"/>
  <c r="FL189" i="4" s="1"/>
  <c r="FK187" i="4"/>
  <c r="FL187" i="4" s="1"/>
  <c r="FK185" i="4"/>
  <c r="FL185" i="4" s="1"/>
  <c r="FK183" i="4"/>
  <c r="FL183" i="4" s="1"/>
  <c r="FK182" i="4"/>
  <c r="FL182" i="4" s="1"/>
  <c r="FK181" i="4"/>
  <c r="FL181" i="4" s="1"/>
  <c r="FK180" i="4"/>
  <c r="FL180" i="4" s="1"/>
  <c r="FK178" i="4"/>
  <c r="FL178" i="4" s="1"/>
  <c r="FK177" i="4"/>
  <c r="FL177" i="4" s="1"/>
  <c r="FK176" i="4"/>
  <c r="FL176" i="4" s="1"/>
  <c r="FK174" i="4"/>
  <c r="FL174" i="4" s="1"/>
  <c r="FK173" i="4"/>
  <c r="FL173" i="4" s="1"/>
  <c r="FK172" i="4"/>
  <c r="FL172" i="4" s="1"/>
  <c r="FK171" i="4"/>
  <c r="FL171" i="4" s="1"/>
  <c r="FK170" i="4"/>
  <c r="FL170" i="4" s="1"/>
  <c r="FK169" i="4"/>
  <c r="FL169" i="4" s="1"/>
  <c r="FK168" i="4"/>
  <c r="FL168" i="4" s="1"/>
  <c r="FK167" i="4"/>
  <c r="FL167" i="4" s="1"/>
  <c r="FK166" i="4"/>
  <c r="FL166" i="4" s="1"/>
  <c r="FK165" i="4"/>
  <c r="FL165" i="4" s="1"/>
  <c r="FK136" i="4"/>
  <c r="FL136" i="4" s="1"/>
  <c r="FK135" i="4"/>
  <c r="FL135" i="4" s="1"/>
  <c r="FK134" i="4"/>
  <c r="FL134" i="4" s="1"/>
  <c r="FK132" i="4"/>
  <c r="FL132" i="4" s="1"/>
  <c r="FK129" i="4"/>
  <c r="FL129" i="4" s="1"/>
  <c r="FK127" i="4"/>
  <c r="FL127" i="4" s="1"/>
  <c r="FK121" i="4"/>
  <c r="FL121" i="4" s="1"/>
  <c r="FK120" i="4"/>
  <c r="FL120" i="4" s="1"/>
  <c r="FK119" i="4"/>
  <c r="FL119" i="4" s="1"/>
  <c r="FK112" i="4"/>
  <c r="FL112" i="4" s="1"/>
  <c r="FK111" i="4"/>
  <c r="FL111" i="4" s="1"/>
  <c r="FK110" i="4"/>
  <c r="FL110" i="4" s="1"/>
  <c r="FK108" i="4"/>
  <c r="FL108" i="4" s="1"/>
  <c r="FK107" i="4"/>
  <c r="FL107" i="4" s="1"/>
  <c r="FK7" i="4"/>
  <c r="FL7" i="4" s="1"/>
  <c r="FK6" i="4"/>
  <c r="FL6" i="4" s="1"/>
  <c r="EU386" i="4"/>
  <c r="EV386" i="4" s="1"/>
  <c r="EU379" i="4"/>
  <c r="EV379" i="4" s="1"/>
  <c r="EU378" i="4"/>
  <c r="EV378" i="4" s="1"/>
  <c r="EU373" i="4"/>
  <c r="EV373" i="4" s="1"/>
  <c r="EU371" i="4"/>
  <c r="EV371" i="4" s="1"/>
  <c r="EU370" i="4"/>
  <c r="EV370" i="4" s="1"/>
  <c r="EU368" i="4"/>
  <c r="EV368" i="4" s="1"/>
  <c r="EU367" i="4"/>
  <c r="EV367" i="4" s="1"/>
  <c r="EU360" i="4"/>
  <c r="EV360" i="4" s="1"/>
  <c r="EU359" i="4"/>
  <c r="EV359" i="4" s="1"/>
  <c r="EU358" i="4"/>
  <c r="EV358" i="4" s="1"/>
  <c r="EU354" i="4"/>
  <c r="EV354" i="4" s="1"/>
  <c r="EU353" i="4"/>
  <c r="EV353" i="4" s="1"/>
  <c r="EU352" i="4"/>
  <c r="EV352" i="4" s="1"/>
  <c r="EU349" i="4"/>
  <c r="EV349" i="4" s="1"/>
  <c r="EU342" i="4"/>
  <c r="EV342" i="4" s="1"/>
  <c r="EU340" i="4"/>
  <c r="EV340" i="4" s="1"/>
  <c r="EU339" i="4"/>
  <c r="EV339" i="4" s="1"/>
  <c r="EU336" i="4"/>
  <c r="EV336" i="4" s="1"/>
  <c r="EU318" i="4"/>
  <c r="EV318" i="4" s="1"/>
  <c r="EU317" i="4"/>
  <c r="EV317" i="4" s="1"/>
  <c r="EU316" i="4"/>
  <c r="EV316" i="4" s="1"/>
  <c r="EU300" i="4"/>
  <c r="EV300" i="4" s="1"/>
  <c r="EU297" i="4"/>
  <c r="EV297" i="4" s="1"/>
  <c r="EU295" i="4"/>
  <c r="EV295" i="4" s="1"/>
  <c r="EU293" i="4"/>
  <c r="EV293" i="4" s="1"/>
  <c r="EU291" i="4"/>
  <c r="EV291" i="4" s="1"/>
  <c r="EU288" i="4"/>
  <c r="EV288" i="4" s="1"/>
  <c r="EU286" i="4"/>
  <c r="EV286" i="4" s="1"/>
  <c r="EU284" i="4"/>
  <c r="EV284" i="4" s="1"/>
  <c r="EU283" i="4"/>
  <c r="EV283" i="4" s="1"/>
  <c r="EU282" i="4"/>
  <c r="EV282" i="4" s="1"/>
  <c r="EU281" i="4"/>
  <c r="EV281" i="4" s="1"/>
  <c r="EU280" i="4"/>
  <c r="EV280" i="4" s="1"/>
  <c r="EU266" i="4"/>
  <c r="EV266" i="4" s="1"/>
  <c r="EU265" i="4"/>
  <c r="EV265" i="4" s="1"/>
  <c r="EU264" i="4"/>
  <c r="EV264" i="4" s="1"/>
  <c r="EU263" i="4"/>
  <c r="EV263" i="4" s="1"/>
  <c r="EU262" i="4"/>
  <c r="EV262" i="4" s="1"/>
  <c r="EU261" i="4"/>
  <c r="EV261" i="4" s="1"/>
  <c r="EU260" i="4"/>
  <c r="EV260" i="4" s="1"/>
  <c r="EU259" i="4"/>
  <c r="EV259" i="4" s="1"/>
  <c r="EU255" i="4"/>
  <c r="EV255" i="4" s="1"/>
  <c r="EU254" i="4"/>
  <c r="EV254" i="4" s="1"/>
  <c r="EU253" i="4"/>
  <c r="EV253" i="4" s="1"/>
  <c r="EU252" i="4"/>
  <c r="EV252" i="4" s="1"/>
  <c r="EU251" i="4"/>
  <c r="EV251" i="4" s="1"/>
  <c r="EU250" i="4"/>
  <c r="EV250" i="4" s="1"/>
  <c r="EU249" i="4"/>
  <c r="EV249" i="4" s="1"/>
  <c r="EU248" i="4"/>
  <c r="EV248" i="4" s="1"/>
  <c r="EU247" i="4"/>
  <c r="EV247" i="4" s="1"/>
  <c r="EU246" i="4"/>
  <c r="EV246" i="4" s="1"/>
  <c r="EU245" i="4"/>
  <c r="EV245" i="4" s="1"/>
  <c r="EU244" i="4"/>
  <c r="EV244" i="4" s="1"/>
  <c r="EU243" i="4"/>
  <c r="EV243" i="4" s="1"/>
  <c r="EU242" i="4"/>
  <c r="EV242" i="4" s="1"/>
  <c r="EU240" i="4"/>
  <c r="EV240" i="4" s="1"/>
  <c r="EU234" i="4"/>
  <c r="EV234" i="4" s="1"/>
  <c r="EU229" i="4"/>
  <c r="EV229" i="4" s="1"/>
  <c r="EU228" i="4"/>
  <c r="EV228" i="4" s="1"/>
  <c r="EU227" i="4"/>
  <c r="EV227" i="4" s="1"/>
  <c r="EU226" i="4"/>
  <c r="EV226" i="4" s="1"/>
  <c r="EU214" i="4"/>
  <c r="EV214" i="4" s="1"/>
  <c r="EU204" i="4"/>
  <c r="EV204" i="4" s="1"/>
  <c r="EU203" i="4"/>
  <c r="EV203" i="4" s="1"/>
  <c r="EU202" i="4"/>
  <c r="EV202" i="4" s="1"/>
  <c r="EU201" i="4"/>
  <c r="EV201" i="4" s="1"/>
  <c r="EU200" i="4"/>
  <c r="EV200" i="4" s="1"/>
  <c r="EU198" i="4"/>
  <c r="EV198" i="4" s="1"/>
  <c r="EU197" i="4"/>
  <c r="EV197" i="4" s="1"/>
  <c r="EU196" i="4"/>
  <c r="EV196" i="4" s="1"/>
  <c r="EU195" i="4"/>
  <c r="EV195" i="4" s="1"/>
  <c r="EU194" i="4"/>
  <c r="EV194" i="4" s="1"/>
  <c r="EU193" i="4"/>
  <c r="EV193" i="4" s="1"/>
  <c r="EU192" i="4"/>
  <c r="EV192" i="4" s="1"/>
  <c r="EU191" i="4"/>
  <c r="EV191" i="4" s="1"/>
  <c r="EU189" i="4"/>
  <c r="EV189" i="4" s="1"/>
  <c r="EU187" i="4"/>
  <c r="EV187" i="4" s="1"/>
  <c r="EU185" i="4"/>
  <c r="EV185" i="4" s="1"/>
  <c r="EU183" i="4"/>
  <c r="EV183" i="4" s="1"/>
  <c r="EU182" i="4"/>
  <c r="EV182" i="4" s="1"/>
  <c r="EU181" i="4"/>
  <c r="EV181" i="4" s="1"/>
  <c r="EU180" i="4"/>
  <c r="EV180" i="4" s="1"/>
  <c r="EU178" i="4"/>
  <c r="EV178" i="4" s="1"/>
  <c r="EU177" i="4"/>
  <c r="EV177" i="4" s="1"/>
  <c r="EU176" i="4"/>
  <c r="EV176" i="4" s="1"/>
  <c r="EU174" i="4"/>
  <c r="EV174" i="4" s="1"/>
  <c r="EU173" i="4"/>
  <c r="EV173" i="4" s="1"/>
  <c r="EU172" i="4"/>
  <c r="EV172" i="4" s="1"/>
  <c r="EU171" i="4"/>
  <c r="EV171" i="4" s="1"/>
  <c r="EU170" i="4"/>
  <c r="EV170" i="4" s="1"/>
  <c r="EU169" i="4"/>
  <c r="EV169" i="4" s="1"/>
  <c r="EU168" i="4"/>
  <c r="EV168" i="4" s="1"/>
  <c r="EU167" i="4"/>
  <c r="EV167" i="4" s="1"/>
  <c r="EU166" i="4"/>
  <c r="EV166" i="4" s="1"/>
  <c r="EU165" i="4"/>
  <c r="EV165" i="4" s="1"/>
  <c r="EU136" i="4"/>
  <c r="EV136" i="4" s="1"/>
  <c r="EU135" i="4"/>
  <c r="EV135" i="4" s="1"/>
  <c r="EU134" i="4"/>
  <c r="EV134" i="4" s="1"/>
  <c r="EU132" i="4"/>
  <c r="EV132" i="4" s="1"/>
  <c r="EU129" i="4"/>
  <c r="EV129" i="4" s="1"/>
  <c r="EU127" i="4"/>
  <c r="EV127" i="4" s="1"/>
  <c r="EU120" i="4"/>
  <c r="EV120" i="4" s="1"/>
  <c r="EU119" i="4"/>
  <c r="EV119" i="4" s="1"/>
  <c r="EU112" i="4"/>
  <c r="EV112" i="4" s="1"/>
  <c r="EU111" i="4"/>
  <c r="EV111" i="4" s="1"/>
  <c r="EU110" i="4"/>
  <c r="EV110" i="4" s="1"/>
  <c r="EU108" i="4"/>
  <c r="EV108" i="4" s="1"/>
  <c r="EU107" i="4"/>
  <c r="EV107" i="4" s="1"/>
  <c r="EU7" i="4"/>
  <c r="EV7" i="4" s="1"/>
  <c r="EU6" i="4"/>
  <c r="EV6" i="4" s="1"/>
  <c r="EE386" i="4"/>
  <c r="EF386" i="4" s="1"/>
  <c r="EE379" i="4"/>
  <c r="EF379" i="4" s="1"/>
  <c r="EE378" i="4"/>
  <c r="EF378" i="4" s="1"/>
  <c r="EE373" i="4"/>
  <c r="EF373" i="4" s="1"/>
  <c r="EE371" i="4"/>
  <c r="EF371" i="4" s="1"/>
  <c r="EE370" i="4"/>
  <c r="EF370" i="4" s="1"/>
  <c r="EE368" i="4"/>
  <c r="EF368" i="4" s="1"/>
  <c r="EE367" i="4"/>
  <c r="EF367" i="4" s="1"/>
  <c r="EE360" i="4"/>
  <c r="EF360" i="4" s="1"/>
  <c r="EE359" i="4"/>
  <c r="EF359" i="4" s="1"/>
  <c r="EE358" i="4"/>
  <c r="EF358" i="4" s="1"/>
  <c r="EE354" i="4"/>
  <c r="EF354" i="4" s="1"/>
  <c r="EE353" i="4"/>
  <c r="EF353" i="4" s="1"/>
  <c r="EE352" i="4"/>
  <c r="EF352" i="4" s="1"/>
  <c r="EE349" i="4"/>
  <c r="EF349" i="4" s="1"/>
  <c r="EE342" i="4"/>
  <c r="EF342" i="4" s="1"/>
  <c r="EE340" i="4"/>
  <c r="EF340" i="4" s="1"/>
  <c r="EE339" i="4"/>
  <c r="EF339" i="4" s="1"/>
  <c r="EE336" i="4"/>
  <c r="EF336" i="4" s="1"/>
  <c r="EE318" i="4"/>
  <c r="EF318" i="4" s="1"/>
  <c r="EE317" i="4"/>
  <c r="EF317" i="4" s="1"/>
  <c r="EE316" i="4"/>
  <c r="EF316" i="4" s="1"/>
  <c r="EE300" i="4"/>
  <c r="EF300" i="4" s="1"/>
  <c r="EE297" i="4"/>
  <c r="EF297" i="4" s="1"/>
  <c r="EE295" i="4"/>
  <c r="EF295" i="4" s="1"/>
  <c r="EE293" i="4"/>
  <c r="EF293" i="4" s="1"/>
  <c r="EE291" i="4"/>
  <c r="EF291" i="4" s="1"/>
  <c r="EE288" i="4"/>
  <c r="EF288" i="4" s="1"/>
  <c r="EE286" i="4"/>
  <c r="EF286" i="4" s="1"/>
  <c r="EE284" i="4"/>
  <c r="EF284" i="4" s="1"/>
  <c r="EE283" i="4"/>
  <c r="EF283" i="4" s="1"/>
  <c r="EE282" i="4"/>
  <c r="EF282" i="4" s="1"/>
  <c r="EE281" i="4"/>
  <c r="EF281" i="4" s="1"/>
  <c r="EE280" i="4"/>
  <c r="EF280" i="4" s="1"/>
  <c r="EE266" i="4"/>
  <c r="EF266" i="4" s="1"/>
  <c r="EE265" i="4"/>
  <c r="EF265" i="4" s="1"/>
  <c r="EE264" i="4"/>
  <c r="EF264" i="4" s="1"/>
  <c r="EE263" i="4"/>
  <c r="EF263" i="4" s="1"/>
  <c r="EE262" i="4"/>
  <c r="EF262" i="4" s="1"/>
  <c r="EE261" i="4"/>
  <c r="EF261" i="4" s="1"/>
  <c r="EE260" i="4"/>
  <c r="EF260" i="4" s="1"/>
  <c r="EE259" i="4"/>
  <c r="EF259" i="4" s="1"/>
  <c r="EE255" i="4"/>
  <c r="EF255" i="4" s="1"/>
  <c r="EE254" i="4"/>
  <c r="EF254" i="4" s="1"/>
  <c r="EE253" i="4"/>
  <c r="EF253" i="4" s="1"/>
  <c r="EE252" i="4"/>
  <c r="EF252" i="4" s="1"/>
  <c r="EE251" i="4"/>
  <c r="EF251" i="4" s="1"/>
  <c r="EE250" i="4"/>
  <c r="EF250" i="4" s="1"/>
  <c r="EE249" i="4"/>
  <c r="EF249" i="4" s="1"/>
  <c r="EE248" i="4"/>
  <c r="EF248" i="4" s="1"/>
  <c r="EE247" i="4"/>
  <c r="EF247" i="4" s="1"/>
  <c r="EE246" i="4"/>
  <c r="EF246" i="4" s="1"/>
  <c r="EE245" i="4"/>
  <c r="EF245" i="4" s="1"/>
  <c r="EE244" i="4"/>
  <c r="EF244" i="4" s="1"/>
  <c r="EE243" i="4"/>
  <c r="EF243" i="4" s="1"/>
  <c r="EE242" i="4"/>
  <c r="EF242" i="4" s="1"/>
  <c r="EE240" i="4"/>
  <c r="EF240" i="4" s="1"/>
  <c r="EE234" i="4"/>
  <c r="EF234" i="4" s="1"/>
  <c r="EE229" i="4"/>
  <c r="EF229" i="4" s="1"/>
  <c r="EE228" i="4"/>
  <c r="EF228" i="4" s="1"/>
  <c r="EE227" i="4"/>
  <c r="EF227" i="4" s="1"/>
  <c r="EE226" i="4"/>
  <c r="EF226" i="4" s="1"/>
  <c r="EF214" i="4"/>
  <c r="EE214" i="4"/>
  <c r="EE204" i="4"/>
  <c r="EF204" i="4" s="1"/>
  <c r="EE203" i="4"/>
  <c r="EF203" i="4" s="1"/>
  <c r="EE202" i="4"/>
  <c r="EF202" i="4" s="1"/>
  <c r="EE201" i="4"/>
  <c r="EF201" i="4" s="1"/>
  <c r="EE200" i="4"/>
  <c r="EF200" i="4" s="1"/>
  <c r="EE198" i="4"/>
  <c r="EF198" i="4" s="1"/>
  <c r="EE197" i="4"/>
  <c r="EF197" i="4" s="1"/>
  <c r="EE196" i="4"/>
  <c r="EF196" i="4" s="1"/>
  <c r="EE195" i="4"/>
  <c r="EF195" i="4" s="1"/>
  <c r="EE194" i="4"/>
  <c r="EF194" i="4" s="1"/>
  <c r="EE193" i="4"/>
  <c r="EF193" i="4" s="1"/>
  <c r="EE192" i="4"/>
  <c r="EF192" i="4" s="1"/>
  <c r="EE191" i="4"/>
  <c r="EF191" i="4" s="1"/>
  <c r="EE189" i="4"/>
  <c r="EF189" i="4" s="1"/>
  <c r="EE187" i="4"/>
  <c r="EF187" i="4" s="1"/>
  <c r="EE185" i="4"/>
  <c r="EF185" i="4" s="1"/>
  <c r="EE183" i="4"/>
  <c r="EF183" i="4" s="1"/>
  <c r="EE182" i="4"/>
  <c r="EF182" i="4" s="1"/>
  <c r="EE181" i="4"/>
  <c r="EF181" i="4" s="1"/>
  <c r="EE180" i="4"/>
  <c r="EF180" i="4" s="1"/>
  <c r="EE178" i="4"/>
  <c r="EF178" i="4" s="1"/>
  <c r="EE177" i="4"/>
  <c r="EF177" i="4" s="1"/>
  <c r="EE176" i="4"/>
  <c r="EF176" i="4" s="1"/>
  <c r="EE174" i="4"/>
  <c r="EF174" i="4" s="1"/>
  <c r="EE173" i="4"/>
  <c r="EF173" i="4" s="1"/>
  <c r="EE172" i="4"/>
  <c r="EF172" i="4" s="1"/>
  <c r="EE171" i="4"/>
  <c r="EF171" i="4" s="1"/>
  <c r="EE170" i="4"/>
  <c r="EF170" i="4" s="1"/>
  <c r="EE169" i="4"/>
  <c r="EF169" i="4" s="1"/>
  <c r="EE168" i="4"/>
  <c r="EF168" i="4" s="1"/>
  <c r="EE167" i="4"/>
  <c r="EF167" i="4" s="1"/>
  <c r="EE166" i="4"/>
  <c r="EF166" i="4" s="1"/>
  <c r="EE165" i="4"/>
  <c r="EF165" i="4" s="1"/>
  <c r="EE136" i="4"/>
  <c r="EF136" i="4" s="1"/>
  <c r="EE135" i="4"/>
  <c r="EF135" i="4" s="1"/>
  <c r="EE134" i="4"/>
  <c r="EF134" i="4" s="1"/>
  <c r="EE132" i="4"/>
  <c r="EF132" i="4" s="1"/>
  <c r="EE129" i="4"/>
  <c r="EF129" i="4" s="1"/>
  <c r="EE127" i="4"/>
  <c r="EF127" i="4" s="1"/>
  <c r="EE120" i="4"/>
  <c r="EF120" i="4" s="1"/>
  <c r="EE119" i="4"/>
  <c r="EF119" i="4" s="1"/>
  <c r="EE112" i="4"/>
  <c r="EF112" i="4" s="1"/>
  <c r="EE111" i="4"/>
  <c r="EF111" i="4" s="1"/>
  <c r="EE110" i="4"/>
  <c r="EF110" i="4" s="1"/>
  <c r="EE108" i="4"/>
  <c r="EF108" i="4" s="1"/>
  <c r="EE107" i="4"/>
  <c r="EF107" i="4" s="1"/>
  <c r="EE7" i="4"/>
  <c r="EF7" i="4" s="1"/>
  <c r="EE6" i="4"/>
  <c r="EF6" i="4" s="1"/>
  <c r="DO386" i="4"/>
  <c r="DP386" i="4" s="1"/>
  <c r="DO379" i="4"/>
  <c r="DP379" i="4" s="1"/>
  <c r="DO378" i="4"/>
  <c r="DP378" i="4" s="1"/>
  <c r="DO373" i="4"/>
  <c r="DP373" i="4" s="1"/>
  <c r="DO371" i="4"/>
  <c r="DP371" i="4" s="1"/>
  <c r="DO370" i="4"/>
  <c r="DP370" i="4" s="1"/>
  <c r="DO368" i="4"/>
  <c r="DP368" i="4" s="1"/>
  <c r="DO367" i="4"/>
  <c r="DP367" i="4" s="1"/>
  <c r="DO360" i="4"/>
  <c r="DP360" i="4" s="1"/>
  <c r="DO359" i="4"/>
  <c r="DP359" i="4" s="1"/>
  <c r="DO358" i="4"/>
  <c r="DP358" i="4" s="1"/>
  <c r="DO354" i="4"/>
  <c r="DP354" i="4" s="1"/>
  <c r="DO353" i="4"/>
  <c r="DP353" i="4" s="1"/>
  <c r="DO352" i="4"/>
  <c r="DP352" i="4" s="1"/>
  <c r="DO349" i="4"/>
  <c r="DP349" i="4" s="1"/>
  <c r="DO342" i="4"/>
  <c r="DP342" i="4" s="1"/>
  <c r="DO340" i="4"/>
  <c r="DP340" i="4" s="1"/>
  <c r="DO339" i="4"/>
  <c r="DP339" i="4" s="1"/>
  <c r="DO336" i="4"/>
  <c r="DP336" i="4" s="1"/>
  <c r="DO318" i="4"/>
  <c r="DP318" i="4" s="1"/>
  <c r="DO317" i="4"/>
  <c r="DP317" i="4" s="1"/>
  <c r="DO316" i="4"/>
  <c r="DP316" i="4" s="1"/>
  <c r="DO300" i="4"/>
  <c r="DP300" i="4" s="1"/>
  <c r="DO297" i="4"/>
  <c r="DP297" i="4" s="1"/>
  <c r="DO295" i="4"/>
  <c r="DP295" i="4" s="1"/>
  <c r="DO293" i="4"/>
  <c r="DP293" i="4" s="1"/>
  <c r="DO291" i="4"/>
  <c r="DP291" i="4" s="1"/>
  <c r="DO288" i="4"/>
  <c r="DP288" i="4" s="1"/>
  <c r="DO286" i="4"/>
  <c r="DP286" i="4" s="1"/>
  <c r="DO284" i="4"/>
  <c r="DP284" i="4" s="1"/>
  <c r="DO283" i="4"/>
  <c r="DP283" i="4" s="1"/>
  <c r="DO282" i="4"/>
  <c r="DP282" i="4" s="1"/>
  <c r="DO281" i="4"/>
  <c r="DP281" i="4" s="1"/>
  <c r="DO280" i="4"/>
  <c r="DP280" i="4" s="1"/>
  <c r="DO266" i="4"/>
  <c r="DP266" i="4" s="1"/>
  <c r="DO265" i="4"/>
  <c r="DP265" i="4" s="1"/>
  <c r="DO264" i="4"/>
  <c r="DP264" i="4" s="1"/>
  <c r="DO263" i="4"/>
  <c r="DP263" i="4" s="1"/>
  <c r="DO262" i="4"/>
  <c r="DP262" i="4" s="1"/>
  <c r="DO261" i="4"/>
  <c r="DP261" i="4" s="1"/>
  <c r="DO260" i="4"/>
  <c r="DP260" i="4" s="1"/>
  <c r="DO259" i="4"/>
  <c r="DP259" i="4" s="1"/>
  <c r="DO255" i="4"/>
  <c r="DP255" i="4" s="1"/>
  <c r="DO254" i="4"/>
  <c r="DP254" i="4" s="1"/>
  <c r="DO253" i="4"/>
  <c r="DP253" i="4" s="1"/>
  <c r="DO252" i="4"/>
  <c r="DP252" i="4" s="1"/>
  <c r="DO251" i="4"/>
  <c r="DP251" i="4" s="1"/>
  <c r="DO250" i="4"/>
  <c r="DP250" i="4" s="1"/>
  <c r="DO249" i="4"/>
  <c r="DP249" i="4" s="1"/>
  <c r="DO248" i="4"/>
  <c r="DP248" i="4" s="1"/>
  <c r="DO247" i="4"/>
  <c r="DP247" i="4" s="1"/>
  <c r="DO246" i="4"/>
  <c r="DP246" i="4" s="1"/>
  <c r="DO245" i="4"/>
  <c r="DP245" i="4" s="1"/>
  <c r="DO244" i="4"/>
  <c r="DP244" i="4" s="1"/>
  <c r="DO243" i="4"/>
  <c r="DP243" i="4" s="1"/>
  <c r="DO242" i="4"/>
  <c r="DP242" i="4" s="1"/>
  <c r="DO240" i="4"/>
  <c r="DP240" i="4" s="1"/>
  <c r="DO234" i="4"/>
  <c r="DP234" i="4" s="1"/>
  <c r="DO229" i="4"/>
  <c r="DP229" i="4" s="1"/>
  <c r="DO228" i="4"/>
  <c r="DP228" i="4" s="1"/>
  <c r="DO227" i="4"/>
  <c r="DP227" i="4" s="1"/>
  <c r="DO226" i="4"/>
  <c r="DP226" i="4" s="1"/>
  <c r="DO214" i="4"/>
  <c r="DP214" i="4" s="1"/>
  <c r="DO204" i="4"/>
  <c r="DP204" i="4" s="1"/>
  <c r="DO203" i="4"/>
  <c r="DP203" i="4" s="1"/>
  <c r="DO202" i="4"/>
  <c r="DP202" i="4" s="1"/>
  <c r="DO201" i="4"/>
  <c r="DP201" i="4" s="1"/>
  <c r="DO200" i="4"/>
  <c r="DP200" i="4" s="1"/>
  <c r="DO198" i="4"/>
  <c r="DP198" i="4" s="1"/>
  <c r="DO197" i="4"/>
  <c r="DP197" i="4" s="1"/>
  <c r="DO196" i="4"/>
  <c r="DP196" i="4" s="1"/>
  <c r="DO195" i="4"/>
  <c r="DP195" i="4" s="1"/>
  <c r="DO194" i="4"/>
  <c r="DP194" i="4" s="1"/>
  <c r="DO193" i="4"/>
  <c r="DP193" i="4" s="1"/>
  <c r="DO192" i="4"/>
  <c r="DP192" i="4" s="1"/>
  <c r="DO191" i="4"/>
  <c r="DP191" i="4" s="1"/>
  <c r="DO189" i="4"/>
  <c r="DP189" i="4" s="1"/>
  <c r="DO187" i="4"/>
  <c r="DP187" i="4" s="1"/>
  <c r="DO185" i="4"/>
  <c r="DP185" i="4" s="1"/>
  <c r="DO183" i="4"/>
  <c r="DP183" i="4" s="1"/>
  <c r="DO182" i="4"/>
  <c r="DP182" i="4" s="1"/>
  <c r="DO181" i="4"/>
  <c r="DP181" i="4" s="1"/>
  <c r="DO180" i="4"/>
  <c r="DP180" i="4" s="1"/>
  <c r="DO178" i="4"/>
  <c r="DP178" i="4" s="1"/>
  <c r="DO177" i="4"/>
  <c r="DP177" i="4" s="1"/>
  <c r="DO176" i="4"/>
  <c r="DP176" i="4" s="1"/>
  <c r="DO174" i="4"/>
  <c r="DP174" i="4" s="1"/>
  <c r="DO173" i="4"/>
  <c r="DP173" i="4" s="1"/>
  <c r="DO172" i="4"/>
  <c r="DP172" i="4" s="1"/>
  <c r="DO171" i="4"/>
  <c r="DP171" i="4" s="1"/>
  <c r="DO170" i="4"/>
  <c r="DP170" i="4" s="1"/>
  <c r="DO169" i="4"/>
  <c r="DP169" i="4" s="1"/>
  <c r="DO168" i="4"/>
  <c r="DP168" i="4" s="1"/>
  <c r="DO167" i="4"/>
  <c r="DP167" i="4" s="1"/>
  <c r="DO166" i="4"/>
  <c r="DP166" i="4" s="1"/>
  <c r="DO165" i="4"/>
  <c r="DP165" i="4" s="1"/>
  <c r="DO136" i="4"/>
  <c r="DP136" i="4" s="1"/>
  <c r="DO135" i="4"/>
  <c r="DP135" i="4" s="1"/>
  <c r="DO134" i="4"/>
  <c r="DP134" i="4" s="1"/>
  <c r="DO132" i="4"/>
  <c r="DP132" i="4" s="1"/>
  <c r="DO129" i="4"/>
  <c r="DP129" i="4" s="1"/>
  <c r="DO127" i="4"/>
  <c r="DP127" i="4" s="1"/>
  <c r="DO120" i="4"/>
  <c r="DP120" i="4" s="1"/>
  <c r="DO119" i="4"/>
  <c r="DP119" i="4" s="1"/>
  <c r="DO112" i="4"/>
  <c r="DP112" i="4" s="1"/>
  <c r="DO111" i="4"/>
  <c r="DP111" i="4" s="1"/>
  <c r="DO110" i="4"/>
  <c r="DP110" i="4" s="1"/>
  <c r="DO108" i="4"/>
  <c r="DP108" i="4" s="1"/>
  <c r="DO107" i="4"/>
  <c r="DP107" i="4" s="1"/>
  <c r="DO7" i="4"/>
  <c r="DP7" i="4" s="1"/>
  <c r="DO6" i="4"/>
  <c r="DP6" i="4" s="1"/>
  <c r="CY386" i="4"/>
  <c r="CZ386" i="4" s="1"/>
  <c r="CY379" i="4"/>
  <c r="CZ379" i="4" s="1"/>
  <c r="CY378" i="4"/>
  <c r="CZ378" i="4" s="1"/>
  <c r="CY373" i="4"/>
  <c r="CZ373" i="4" s="1"/>
  <c r="CY371" i="4"/>
  <c r="CZ371" i="4" s="1"/>
  <c r="CY370" i="4"/>
  <c r="CZ370" i="4" s="1"/>
  <c r="CY368" i="4"/>
  <c r="CZ368" i="4" s="1"/>
  <c r="CY367" i="4"/>
  <c r="CZ367" i="4" s="1"/>
  <c r="CY360" i="4"/>
  <c r="CZ360" i="4" s="1"/>
  <c r="CY359" i="4"/>
  <c r="CZ359" i="4" s="1"/>
  <c r="CY358" i="4"/>
  <c r="CZ358" i="4" s="1"/>
  <c r="CY354" i="4"/>
  <c r="CZ354" i="4" s="1"/>
  <c r="CY353" i="4"/>
  <c r="CZ353" i="4" s="1"/>
  <c r="CY352" i="4"/>
  <c r="CZ352" i="4" s="1"/>
  <c r="CY342" i="4"/>
  <c r="CZ342" i="4" s="1"/>
  <c r="CY340" i="4"/>
  <c r="CZ340" i="4" s="1"/>
  <c r="CY339" i="4"/>
  <c r="CZ339" i="4" s="1"/>
  <c r="CY336" i="4"/>
  <c r="CZ336" i="4" s="1"/>
  <c r="CY318" i="4"/>
  <c r="CZ318" i="4" s="1"/>
  <c r="CY317" i="4"/>
  <c r="CZ317" i="4" s="1"/>
  <c r="CY316" i="4"/>
  <c r="CZ316" i="4" s="1"/>
  <c r="CY300" i="4"/>
  <c r="CZ300" i="4" s="1"/>
  <c r="CY297" i="4"/>
  <c r="CZ297" i="4" s="1"/>
  <c r="CY295" i="4"/>
  <c r="CZ295" i="4" s="1"/>
  <c r="CY293" i="4"/>
  <c r="CZ293" i="4" s="1"/>
  <c r="CY291" i="4"/>
  <c r="CZ291" i="4" s="1"/>
  <c r="CY288" i="4"/>
  <c r="CZ288" i="4" s="1"/>
  <c r="CY286" i="4"/>
  <c r="CZ286" i="4" s="1"/>
  <c r="CY284" i="4"/>
  <c r="CZ284" i="4" s="1"/>
  <c r="CY283" i="4"/>
  <c r="CZ283" i="4" s="1"/>
  <c r="CY282" i="4"/>
  <c r="CZ282" i="4" s="1"/>
  <c r="CY281" i="4"/>
  <c r="CZ281" i="4" s="1"/>
  <c r="CY280" i="4"/>
  <c r="CZ280" i="4" s="1"/>
  <c r="CY266" i="4"/>
  <c r="CZ266" i="4" s="1"/>
  <c r="CY265" i="4"/>
  <c r="CZ265" i="4" s="1"/>
  <c r="CY264" i="4"/>
  <c r="CZ264" i="4" s="1"/>
  <c r="CY263" i="4"/>
  <c r="CZ263" i="4" s="1"/>
  <c r="CY262" i="4"/>
  <c r="CZ262" i="4" s="1"/>
  <c r="CY261" i="4"/>
  <c r="CZ261" i="4" s="1"/>
  <c r="CY260" i="4"/>
  <c r="CZ260" i="4" s="1"/>
  <c r="CY259" i="4"/>
  <c r="CZ259" i="4" s="1"/>
  <c r="CY255" i="4"/>
  <c r="CZ255" i="4" s="1"/>
  <c r="CY254" i="4"/>
  <c r="CZ254" i="4" s="1"/>
  <c r="CY253" i="4"/>
  <c r="CZ253" i="4" s="1"/>
  <c r="CY252" i="4"/>
  <c r="CZ252" i="4" s="1"/>
  <c r="CY251" i="4"/>
  <c r="CZ251" i="4" s="1"/>
  <c r="CY250" i="4"/>
  <c r="CZ250" i="4" s="1"/>
  <c r="CY249" i="4"/>
  <c r="CZ249" i="4" s="1"/>
  <c r="CY248" i="4"/>
  <c r="CZ248" i="4" s="1"/>
  <c r="CY247" i="4"/>
  <c r="CZ247" i="4" s="1"/>
  <c r="CY246" i="4"/>
  <c r="CZ246" i="4" s="1"/>
  <c r="CY245" i="4"/>
  <c r="CZ245" i="4" s="1"/>
  <c r="CY244" i="4"/>
  <c r="CZ244" i="4" s="1"/>
  <c r="CY243" i="4"/>
  <c r="CZ243" i="4" s="1"/>
  <c r="CY242" i="4"/>
  <c r="CZ242" i="4" s="1"/>
  <c r="CY240" i="4"/>
  <c r="CZ240" i="4" s="1"/>
  <c r="CY234" i="4"/>
  <c r="CZ234" i="4" s="1"/>
  <c r="CY229" i="4"/>
  <c r="CZ229" i="4" s="1"/>
  <c r="CY228" i="4"/>
  <c r="CZ228" i="4" s="1"/>
  <c r="CY227" i="4"/>
  <c r="CZ227" i="4" s="1"/>
  <c r="CY226" i="4"/>
  <c r="CZ226" i="4" s="1"/>
  <c r="CY214" i="4"/>
  <c r="CZ214" i="4" s="1"/>
  <c r="CY204" i="4"/>
  <c r="CZ204" i="4" s="1"/>
  <c r="CY203" i="4"/>
  <c r="CZ203" i="4" s="1"/>
  <c r="CY202" i="4"/>
  <c r="CZ202" i="4" s="1"/>
  <c r="CY201" i="4"/>
  <c r="CZ201" i="4" s="1"/>
  <c r="CY200" i="4"/>
  <c r="CZ200" i="4" s="1"/>
  <c r="CY198" i="4"/>
  <c r="CZ198" i="4" s="1"/>
  <c r="CY197" i="4"/>
  <c r="CZ197" i="4" s="1"/>
  <c r="CY196" i="4"/>
  <c r="CZ196" i="4" s="1"/>
  <c r="CY195" i="4"/>
  <c r="CZ195" i="4" s="1"/>
  <c r="CY194" i="4"/>
  <c r="CZ194" i="4" s="1"/>
  <c r="CY193" i="4"/>
  <c r="CZ193" i="4" s="1"/>
  <c r="CY192" i="4"/>
  <c r="CZ192" i="4" s="1"/>
  <c r="CY191" i="4"/>
  <c r="CZ191" i="4" s="1"/>
  <c r="CY189" i="4"/>
  <c r="CZ189" i="4" s="1"/>
  <c r="CY187" i="4"/>
  <c r="CZ187" i="4" s="1"/>
  <c r="CY185" i="4"/>
  <c r="CZ185" i="4" s="1"/>
  <c r="CY183" i="4"/>
  <c r="CZ183" i="4" s="1"/>
  <c r="CY182" i="4"/>
  <c r="CZ182" i="4" s="1"/>
  <c r="CY181" i="4"/>
  <c r="CZ181" i="4" s="1"/>
  <c r="CY180" i="4"/>
  <c r="CZ180" i="4" s="1"/>
  <c r="CY178" i="4"/>
  <c r="CZ178" i="4" s="1"/>
  <c r="CY177" i="4"/>
  <c r="CZ177" i="4" s="1"/>
  <c r="CY176" i="4"/>
  <c r="CZ176" i="4" s="1"/>
  <c r="CY174" i="4"/>
  <c r="CZ174" i="4" s="1"/>
  <c r="CY173" i="4"/>
  <c r="CZ173" i="4" s="1"/>
  <c r="CY172" i="4"/>
  <c r="CZ172" i="4" s="1"/>
  <c r="CY171" i="4"/>
  <c r="CZ171" i="4" s="1"/>
  <c r="CY170" i="4"/>
  <c r="CZ170" i="4" s="1"/>
  <c r="CY169" i="4"/>
  <c r="CZ169" i="4" s="1"/>
  <c r="CY168" i="4"/>
  <c r="CZ168" i="4" s="1"/>
  <c r="CY167" i="4"/>
  <c r="CZ167" i="4" s="1"/>
  <c r="CY166" i="4"/>
  <c r="CZ166" i="4" s="1"/>
  <c r="CY165" i="4"/>
  <c r="CZ165" i="4" s="1"/>
  <c r="CY136" i="4"/>
  <c r="CZ136" i="4" s="1"/>
  <c r="CY135" i="4"/>
  <c r="CZ135" i="4" s="1"/>
  <c r="CY134" i="4"/>
  <c r="CZ134" i="4" s="1"/>
  <c r="CY132" i="4"/>
  <c r="CZ132" i="4" s="1"/>
  <c r="CY129" i="4"/>
  <c r="CZ129" i="4" s="1"/>
  <c r="CY127" i="4"/>
  <c r="CZ127" i="4" s="1"/>
  <c r="CY120" i="4"/>
  <c r="CZ120" i="4" s="1"/>
  <c r="CY119" i="4"/>
  <c r="CZ119" i="4" s="1"/>
  <c r="CY112" i="4"/>
  <c r="CZ112" i="4" s="1"/>
  <c r="CY111" i="4"/>
  <c r="CZ111" i="4" s="1"/>
  <c r="CY110" i="4"/>
  <c r="CZ110" i="4" s="1"/>
  <c r="CY108" i="4"/>
  <c r="CZ108" i="4" s="1"/>
  <c r="CY107" i="4"/>
  <c r="CZ107" i="4" s="1"/>
  <c r="CY7" i="4"/>
  <c r="CZ7" i="4" s="1"/>
  <c r="CY6" i="4"/>
  <c r="CZ6" i="4" s="1"/>
  <c r="CI386" i="4"/>
  <c r="CJ386" i="4" s="1"/>
  <c r="CI379" i="4"/>
  <c r="CJ379" i="4" s="1"/>
  <c r="CI378" i="4"/>
  <c r="CJ378" i="4" s="1"/>
  <c r="CI373" i="4"/>
  <c r="CJ373" i="4" s="1"/>
  <c r="CI371" i="4"/>
  <c r="CJ371" i="4" s="1"/>
  <c r="CI370" i="4"/>
  <c r="CJ370" i="4" s="1"/>
  <c r="CI368" i="4"/>
  <c r="CJ368" i="4" s="1"/>
  <c r="CI367" i="4"/>
  <c r="CJ367" i="4" s="1"/>
  <c r="CI360" i="4"/>
  <c r="CJ360" i="4" s="1"/>
  <c r="CI359" i="4"/>
  <c r="CJ359" i="4" s="1"/>
  <c r="CI358" i="4"/>
  <c r="CJ358" i="4" s="1"/>
  <c r="CI354" i="4"/>
  <c r="CJ354" i="4" s="1"/>
  <c r="CI353" i="4"/>
  <c r="CJ353" i="4" s="1"/>
  <c r="CI352" i="4"/>
  <c r="CJ352" i="4" s="1"/>
  <c r="CI342" i="4"/>
  <c r="CJ342" i="4" s="1"/>
  <c r="CI340" i="4"/>
  <c r="CJ340" i="4" s="1"/>
  <c r="CI339" i="4"/>
  <c r="CJ339" i="4" s="1"/>
  <c r="CI336" i="4"/>
  <c r="CJ336" i="4" s="1"/>
  <c r="CI329" i="4"/>
  <c r="CJ329" i="4" s="1"/>
  <c r="CI328" i="4"/>
  <c r="CJ328" i="4" s="1"/>
  <c r="CI327" i="4"/>
  <c r="CJ327" i="4" s="1"/>
  <c r="CI326" i="4"/>
  <c r="CJ326" i="4" s="1"/>
  <c r="CI325" i="4"/>
  <c r="CJ325" i="4" s="1"/>
  <c r="CI324" i="4"/>
  <c r="CJ324" i="4" s="1"/>
  <c r="CI323" i="4"/>
  <c r="CJ323" i="4" s="1"/>
  <c r="CI322" i="4"/>
  <c r="CJ322" i="4" s="1"/>
  <c r="CI321" i="4"/>
  <c r="CJ321" i="4" s="1"/>
  <c r="CI320" i="4"/>
  <c r="CJ320" i="4" s="1"/>
  <c r="CI318" i="4"/>
  <c r="CJ318" i="4" s="1"/>
  <c r="CI317" i="4"/>
  <c r="CJ317" i="4" s="1"/>
  <c r="CI316" i="4"/>
  <c r="CJ316" i="4" s="1"/>
  <c r="CI303" i="4"/>
  <c r="CJ303" i="4" s="1"/>
  <c r="CI300" i="4"/>
  <c r="CJ300" i="4" s="1"/>
  <c r="CI297" i="4"/>
  <c r="CJ297" i="4" s="1"/>
  <c r="CI295" i="4"/>
  <c r="CJ295" i="4" s="1"/>
  <c r="CI293" i="4"/>
  <c r="CJ293" i="4" s="1"/>
  <c r="CI291" i="4"/>
  <c r="CJ291" i="4" s="1"/>
  <c r="CI288" i="4"/>
  <c r="CJ288" i="4" s="1"/>
  <c r="CI286" i="4"/>
  <c r="CJ286" i="4" s="1"/>
  <c r="CI284" i="4"/>
  <c r="CJ284" i="4" s="1"/>
  <c r="CI283" i="4"/>
  <c r="CJ283" i="4" s="1"/>
  <c r="CI282" i="4"/>
  <c r="CJ282" i="4" s="1"/>
  <c r="CI281" i="4"/>
  <c r="CJ281" i="4" s="1"/>
  <c r="CI280" i="4"/>
  <c r="CJ280" i="4" s="1"/>
  <c r="CI266" i="4"/>
  <c r="CJ266" i="4" s="1"/>
  <c r="CI265" i="4"/>
  <c r="CJ265" i="4" s="1"/>
  <c r="CI264" i="4"/>
  <c r="CJ264" i="4" s="1"/>
  <c r="CI263" i="4"/>
  <c r="CJ263" i="4" s="1"/>
  <c r="CI262" i="4"/>
  <c r="CJ262" i="4" s="1"/>
  <c r="CI261" i="4"/>
  <c r="CJ261" i="4" s="1"/>
  <c r="CI260" i="4"/>
  <c r="CJ260" i="4" s="1"/>
  <c r="CI259" i="4"/>
  <c r="CJ259" i="4" s="1"/>
  <c r="CI255" i="4"/>
  <c r="CJ255" i="4" s="1"/>
  <c r="CI254" i="4"/>
  <c r="CJ254" i="4" s="1"/>
  <c r="CI253" i="4"/>
  <c r="CJ253" i="4" s="1"/>
  <c r="CI252" i="4"/>
  <c r="CJ252" i="4" s="1"/>
  <c r="CI251" i="4"/>
  <c r="CJ251" i="4" s="1"/>
  <c r="CI250" i="4"/>
  <c r="CJ250" i="4" s="1"/>
  <c r="CI249" i="4"/>
  <c r="CJ249" i="4" s="1"/>
  <c r="CI248" i="4"/>
  <c r="CJ248" i="4" s="1"/>
  <c r="CI247" i="4"/>
  <c r="CJ247" i="4" s="1"/>
  <c r="CI246" i="4"/>
  <c r="CJ246" i="4" s="1"/>
  <c r="CI245" i="4"/>
  <c r="CJ245" i="4" s="1"/>
  <c r="CI244" i="4"/>
  <c r="CJ244" i="4" s="1"/>
  <c r="CI243" i="4"/>
  <c r="CJ243" i="4" s="1"/>
  <c r="CI242" i="4"/>
  <c r="CJ242" i="4" s="1"/>
  <c r="CI240" i="4"/>
  <c r="CJ240" i="4" s="1"/>
  <c r="CI234" i="4"/>
  <c r="CJ234" i="4" s="1"/>
  <c r="CI229" i="4"/>
  <c r="CJ229" i="4" s="1"/>
  <c r="CI228" i="4"/>
  <c r="CJ228" i="4" s="1"/>
  <c r="CI227" i="4"/>
  <c r="CJ227" i="4" s="1"/>
  <c r="CI226" i="4"/>
  <c r="CJ226" i="4" s="1"/>
  <c r="CI214" i="4"/>
  <c r="CJ214" i="4" s="1"/>
  <c r="CI204" i="4"/>
  <c r="CJ204" i="4" s="1"/>
  <c r="CI203" i="4"/>
  <c r="CJ203" i="4" s="1"/>
  <c r="CI202" i="4"/>
  <c r="CJ202" i="4" s="1"/>
  <c r="CI201" i="4"/>
  <c r="CJ201" i="4" s="1"/>
  <c r="CI200" i="4"/>
  <c r="CJ200" i="4" s="1"/>
  <c r="CI198" i="4"/>
  <c r="CJ198" i="4" s="1"/>
  <c r="CI197" i="4"/>
  <c r="CJ197" i="4" s="1"/>
  <c r="CI196" i="4"/>
  <c r="CJ196" i="4" s="1"/>
  <c r="CI195" i="4"/>
  <c r="CJ195" i="4" s="1"/>
  <c r="CI194" i="4"/>
  <c r="CJ194" i="4" s="1"/>
  <c r="CI193" i="4"/>
  <c r="CJ193" i="4" s="1"/>
  <c r="CI192" i="4"/>
  <c r="CJ192" i="4" s="1"/>
  <c r="CI191" i="4"/>
  <c r="CJ191" i="4" s="1"/>
  <c r="CI189" i="4"/>
  <c r="CJ189" i="4" s="1"/>
  <c r="CI187" i="4"/>
  <c r="CJ187" i="4" s="1"/>
  <c r="CI185" i="4"/>
  <c r="CJ185" i="4" s="1"/>
  <c r="CI183" i="4"/>
  <c r="CJ183" i="4" s="1"/>
  <c r="CI182" i="4"/>
  <c r="CJ182" i="4" s="1"/>
  <c r="CI181" i="4"/>
  <c r="CJ181" i="4" s="1"/>
  <c r="CI180" i="4"/>
  <c r="CJ180" i="4" s="1"/>
  <c r="CI178" i="4"/>
  <c r="CJ178" i="4" s="1"/>
  <c r="CI177" i="4"/>
  <c r="CJ177" i="4" s="1"/>
  <c r="CI176" i="4"/>
  <c r="CJ176" i="4" s="1"/>
  <c r="CI174" i="4"/>
  <c r="CJ174" i="4" s="1"/>
  <c r="CI173" i="4"/>
  <c r="CJ173" i="4" s="1"/>
  <c r="CI172" i="4"/>
  <c r="CJ172" i="4" s="1"/>
  <c r="CI171" i="4"/>
  <c r="CJ171" i="4" s="1"/>
  <c r="CI170" i="4"/>
  <c r="CJ170" i="4" s="1"/>
  <c r="CI169" i="4"/>
  <c r="CJ169" i="4" s="1"/>
  <c r="CI168" i="4"/>
  <c r="CJ168" i="4" s="1"/>
  <c r="CI167" i="4"/>
  <c r="CJ167" i="4" s="1"/>
  <c r="CI166" i="4"/>
  <c r="CJ166" i="4" s="1"/>
  <c r="CI165" i="4"/>
  <c r="CJ165" i="4" s="1"/>
  <c r="CI136" i="4"/>
  <c r="CJ136" i="4" s="1"/>
  <c r="CI135" i="4"/>
  <c r="CJ135" i="4" s="1"/>
  <c r="CI134" i="4"/>
  <c r="CJ134" i="4" s="1"/>
  <c r="CI132" i="4"/>
  <c r="CJ132" i="4" s="1"/>
  <c r="CI129" i="4"/>
  <c r="CJ129" i="4" s="1"/>
  <c r="CI120" i="4"/>
  <c r="CJ120" i="4" s="1"/>
  <c r="CI119" i="4"/>
  <c r="CJ119" i="4" s="1"/>
  <c r="CI112" i="4"/>
  <c r="CJ112" i="4" s="1"/>
  <c r="CI111" i="4"/>
  <c r="CJ111" i="4" s="1"/>
  <c r="CI110" i="4"/>
  <c r="CJ110" i="4" s="1"/>
  <c r="CI108" i="4"/>
  <c r="CJ108" i="4" s="1"/>
  <c r="CI107" i="4"/>
  <c r="CJ107" i="4" s="1"/>
  <c r="CI7" i="4"/>
  <c r="CJ7" i="4" s="1"/>
  <c r="CI6" i="4"/>
  <c r="CJ6" i="4" s="1"/>
  <c r="BS386" i="4"/>
  <c r="BT386" i="4" s="1"/>
  <c r="BS379" i="4"/>
  <c r="BT379" i="4" s="1"/>
  <c r="BS378" i="4"/>
  <c r="BT378" i="4" s="1"/>
  <c r="BS373" i="4"/>
  <c r="BT373" i="4" s="1"/>
  <c r="BS371" i="4"/>
  <c r="BT371" i="4" s="1"/>
  <c r="BS370" i="4"/>
  <c r="BT370" i="4" s="1"/>
  <c r="BS368" i="4"/>
  <c r="BT368" i="4" s="1"/>
  <c r="BS367" i="4"/>
  <c r="BT367" i="4" s="1"/>
  <c r="BS360" i="4"/>
  <c r="BT360" i="4" s="1"/>
  <c r="BS359" i="4"/>
  <c r="BT359" i="4" s="1"/>
  <c r="BS358" i="4"/>
  <c r="BT358" i="4" s="1"/>
  <c r="BS354" i="4"/>
  <c r="BT354" i="4" s="1"/>
  <c r="BS353" i="4"/>
  <c r="BT353" i="4" s="1"/>
  <c r="BS352" i="4"/>
  <c r="BT352" i="4" s="1"/>
  <c r="BS351" i="4"/>
  <c r="BT351" i="4" s="1"/>
  <c r="BS342" i="4"/>
  <c r="BT342" i="4" s="1"/>
  <c r="BS340" i="4"/>
  <c r="BT340" i="4" s="1"/>
  <c r="BS339" i="4"/>
  <c r="BT339" i="4" s="1"/>
  <c r="BS336" i="4"/>
  <c r="BT336" i="4" s="1"/>
  <c r="BS329" i="4"/>
  <c r="BT329" i="4" s="1"/>
  <c r="BS328" i="4"/>
  <c r="BT328" i="4" s="1"/>
  <c r="BS327" i="4"/>
  <c r="BT327" i="4" s="1"/>
  <c r="BS326" i="4"/>
  <c r="BT326" i="4" s="1"/>
  <c r="BS325" i="4"/>
  <c r="BT325" i="4" s="1"/>
  <c r="BS324" i="4"/>
  <c r="BT324" i="4" s="1"/>
  <c r="BS323" i="4"/>
  <c r="BT323" i="4" s="1"/>
  <c r="BS322" i="4"/>
  <c r="BT322" i="4" s="1"/>
  <c r="BS321" i="4"/>
  <c r="BT321" i="4" s="1"/>
  <c r="BS320" i="4"/>
  <c r="BT320" i="4" s="1"/>
  <c r="BS318" i="4"/>
  <c r="BT318" i="4" s="1"/>
  <c r="BS317" i="4"/>
  <c r="BT317" i="4" s="1"/>
  <c r="BS316" i="4"/>
  <c r="BT316" i="4" s="1"/>
  <c r="BS303" i="4"/>
  <c r="BT303" i="4" s="1"/>
  <c r="BS300" i="4"/>
  <c r="BT300" i="4" s="1"/>
  <c r="BS297" i="4"/>
  <c r="BT297" i="4" s="1"/>
  <c r="BS295" i="4"/>
  <c r="BT295" i="4" s="1"/>
  <c r="BS293" i="4"/>
  <c r="BT293" i="4" s="1"/>
  <c r="BS291" i="4"/>
  <c r="BT291" i="4" s="1"/>
  <c r="BS288" i="4"/>
  <c r="BT288" i="4" s="1"/>
  <c r="BS286" i="4"/>
  <c r="BT286" i="4" s="1"/>
  <c r="BS284" i="4"/>
  <c r="BT284" i="4" s="1"/>
  <c r="BS283" i="4"/>
  <c r="BT283" i="4" s="1"/>
  <c r="BS282" i="4"/>
  <c r="BT282" i="4" s="1"/>
  <c r="BS281" i="4"/>
  <c r="BT281" i="4" s="1"/>
  <c r="BS280" i="4"/>
  <c r="BT280" i="4" s="1"/>
  <c r="BS266" i="4"/>
  <c r="BT266" i="4" s="1"/>
  <c r="BS265" i="4"/>
  <c r="BT265" i="4" s="1"/>
  <c r="BS264" i="4"/>
  <c r="BT264" i="4" s="1"/>
  <c r="BS263" i="4"/>
  <c r="BT263" i="4" s="1"/>
  <c r="BS262" i="4"/>
  <c r="BT262" i="4" s="1"/>
  <c r="BS261" i="4"/>
  <c r="BT261" i="4" s="1"/>
  <c r="BS260" i="4"/>
  <c r="BT260" i="4" s="1"/>
  <c r="BS259" i="4"/>
  <c r="BT259" i="4" s="1"/>
  <c r="BS255" i="4"/>
  <c r="BT255" i="4" s="1"/>
  <c r="BS254" i="4"/>
  <c r="BT254" i="4" s="1"/>
  <c r="BS253" i="4"/>
  <c r="BT253" i="4" s="1"/>
  <c r="BS252" i="4"/>
  <c r="BT252" i="4" s="1"/>
  <c r="BS251" i="4"/>
  <c r="BT251" i="4" s="1"/>
  <c r="BS250" i="4"/>
  <c r="BT250" i="4" s="1"/>
  <c r="BS249" i="4"/>
  <c r="BT249" i="4" s="1"/>
  <c r="BS248" i="4"/>
  <c r="BT248" i="4" s="1"/>
  <c r="BS247" i="4"/>
  <c r="BT247" i="4" s="1"/>
  <c r="BS246" i="4"/>
  <c r="BT246" i="4" s="1"/>
  <c r="BS245" i="4"/>
  <c r="BT245" i="4" s="1"/>
  <c r="BS244" i="4"/>
  <c r="BT244" i="4" s="1"/>
  <c r="BS243" i="4"/>
  <c r="BT243" i="4" s="1"/>
  <c r="BS242" i="4"/>
  <c r="BT242" i="4" s="1"/>
  <c r="BS234" i="4"/>
  <c r="BT234" i="4" s="1"/>
  <c r="BS229" i="4"/>
  <c r="BT229" i="4" s="1"/>
  <c r="BS228" i="4"/>
  <c r="BT228" i="4" s="1"/>
  <c r="BS227" i="4"/>
  <c r="BT227" i="4" s="1"/>
  <c r="BS226" i="4"/>
  <c r="BT226" i="4" s="1"/>
  <c r="BS214" i="4"/>
  <c r="BT214" i="4" s="1"/>
  <c r="BS204" i="4"/>
  <c r="BT204" i="4" s="1"/>
  <c r="BS203" i="4"/>
  <c r="BT203" i="4" s="1"/>
  <c r="BS202" i="4"/>
  <c r="BT202" i="4" s="1"/>
  <c r="BS201" i="4"/>
  <c r="BT201" i="4" s="1"/>
  <c r="BS200" i="4"/>
  <c r="BT200" i="4" s="1"/>
  <c r="BS198" i="4"/>
  <c r="BT198" i="4" s="1"/>
  <c r="BS197" i="4"/>
  <c r="BT197" i="4" s="1"/>
  <c r="BS196" i="4"/>
  <c r="BT196" i="4" s="1"/>
  <c r="BS195" i="4"/>
  <c r="BT195" i="4" s="1"/>
  <c r="BS194" i="4"/>
  <c r="BT194" i="4" s="1"/>
  <c r="BS193" i="4"/>
  <c r="BT193" i="4" s="1"/>
  <c r="BS192" i="4"/>
  <c r="BT192" i="4" s="1"/>
  <c r="BS191" i="4"/>
  <c r="BT191" i="4" s="1"/>
  <c r="BS189" i="4"/>
  <c r="BT189" i="4" s="1"/>
  <c r="BS187" i="4"/>
  <c r="BT187" i="4" s="1"/>
  <c r="BS185" i="4"/>
  <c r="BT185" i="4" s="1"/>
  <c r="BS183" i="4"/>
  <c r="BT183" i="4" s="1"/>
  <c r="BS182" i="4"/>
  <c r="BT182" i="4" s="1"/>
  <c r="BS181" i="4"/>
  <c r="BT181" i="4" s="1"/>
  <c r="BS180" i="4"/>
  <c r="BT180" i="4" s="1"/>
  <c r="BS178" i="4"/>
  <c r="BT178" i="4" s="1"/>
  <c r="BS177" i="4"/>
  <c r="BT177" i="4" s="1"/>
  <c r="BS176" i="4"/>
  <c r="BT176" i="4" s="1"/>
  <c r="BS174" i="4"/>
  <c r="BT174" i="4" s="1"/>
  <c r="BS173" i="4"/>
  <c r="BT173" i="4" s="1"/>
  <c r="BS172" i="4"/>
  <c r="BT172" i="4" s="1"/>
  <c r="BS171" i="4"/>
  <c r="BT171" i="4" s="1"/>
  <c r="BS170" i="4"/>
  <c r="BT170" i="4" s="1"/>
  <c r="BS169" i="4"/>
  <c r="BT169" i="4" s="1"/>
  <c r="BS168" i="4"/>
  <c r="BT168" i="4" s="1"/>
  <c r="BS167" i="4"/>
  <c r="BT167" i="4" s="1"/>
  <c r="BS166" i="4"/>
  <c r="BT166" i="4" s="1"/>
  <c r="BS165" i="4"/>
  <c r="BT165" i="4" s="1"/>
  <c r="BS136" i="4"/>
  <c r="BT136" i="4" s="1"/>
  <c r="BS135" i="4"/>
  <c r="BT135" i="4" s="1"/>
  <c r="BS134" i="4"/>
  <c r="BT134" i="4" s="1"/>
  <c r="BS132" i="4"/>
  <c r="BT132" i="4" s="1"/>
  <c r="BS129" i="4"/>
  <c r="BT129" i="4" s="1"/>
  <c r="BS120" i="4"/>
  <c r="BT120" i="4" s="1"/>
  <c r="BS119" i="4"/>
  <c r="BT119" i="4" s="1"/>
  <c r="BS112" i="4"/>
  <c r="BT112" i="4" s="1"/>
  <c r="BS111" i="4"/>
  <c r="BT111" i="4" s="1"/>
  <c r="BS110" i="4"/>
  <c r="BT110" i="4" s="1"/>
  <c r="BS108" i="4"/>
  <c r="BT108" i="4" s="1"/>
  <c r="BS107" i="4"/>
  <c r="BT107" i="4" s="1"/>
  <c r="BS7" i="4"/>
  <c r="BT7" i="4" s="1"/>
  <c r="BS6" i="4"/>
  <c r="BT6" i="4" s="1"/>
  <c r="BC386" i="4"/>
  <c r="BD386" i="4" s="1"/>
  <c r="BC379" i="4"/>
  <c r="BD379" i="4" s="1"/>
  <c r="BC378" i="4"/>
  <c r="BD378" i="4" s="1"/>
  <c r="BC373" i="4"/>
  <c r="BD373" i="4" s="1"/>
  <c r="BC371" i="4"/>
  <c r="BD371" i="4" s="1"/>
  <c r="BC370" i="4"/>
  <c r="BD370" i="4" s="1"/>
  <c r="BC368" i="4"/>
  <c r="BD368" i="4" s="1"/>
  <c r="BC367" i="4"/>
  <c r="BD367" i="4" s="1"/>
  <c r="BC360" i="4"/>
  <c r="BD360" i="4" s="1"/>
  <c r="BC359" i="4"/>
  <c r="BD359" i="4" s="1"/>
  <c r="BC358" i="4"/>
  <c r="BD358" i="4" s="1"/>
  <c r="BC354" i="4"/>
  <c r="BD354" i="4" s="1"/>
  <c r="BC353" i="4"/>
  <c r="BD353" i="4" s="1"/>
  <c r="BC352" i="4"/>
  <c r="BD352" i="4" s="1"/>
  <c r="BC351" i="4"/>
  <c r="BD351" i="4" s="1"/>
  <c r="BC345" i="4"/>
  <c r="BD345" i="4" s="1"/>
  <c r="BC344" i="4"/>
  <c r="BD344" i="4" s="1"/>
  <c r="BC342" i="4"/>
  <c r="BD342" i="4" s="1"/>
  <c r="BC340" i="4"/>
  <c r="BD340" i="4" s="1"/>
  <c r="BC339" i="4"/>
  <c r="BD339" i="4" s="1"/>
  <c r="BC336" i="4"/>
  <c r="BD336" i="4" s="1"/>
  <c r="BC329" i="4"/>
  <c r="BD329" i="4" s="1"/>
  <c r="BC328" i="4"/>
  <c r="BD328" i="4" s="1"/>
  <c r="BC327" i="4"/>
  <c r="BD327" i="4" s="1"/>
  <c r="BC326" i="4"/>
  <c r="BD326" i="4" s="1"/>
  <c r="BC325" i="4"/>
  <c r="BD325" i="4" s="1"/>
  <c r="BC324" i="4"/>
  <c r="BD324" i="4" s="1"/>
  <c r="BC323" i="4"/>
  <c r="BD323" i="4" s="1"/>
  <c r="BC322" i="4"/>
  <c r="BD322" i="4" s="1"/>
  <c r="BC321" i="4"/>
  <c r="BD321" i="4" s="1"/>
  <c r="BC320" i="4"/>
  <c r="BD320" i="4" s="1"/>
  <c r="BC318" i="4"/>
  <c r="BD318" i="4" s="1"/>
  <c r="BC317" i="4"/>
  <c r="BD317" i="4" s="1"/>
  <c r="BC316" i="4"/>
  <c r="BD316" i="4" s="1"/>
  <c r="BC303" i="4"/>
  <c r="BD303" i="4" s="1"/>
  <c r="BC300" i="4"/>
  <c r="BD300" i="4" s="1"/>
  <c r="BC297" i="4"/>
  <c r="BD297" i="4" s="1"/>
  <c r="BC295" i="4"/>
  <c r="BD295" i="4" s="1"/>
  <c r="BC293" i="4"/>
  <c r="BD293" i="4" s="1"/>
  <c r="BC291" i="4"/>
  <c r="BD291" i="4" s="1"/>
  <c r="BC288" i="4"/>
  <c r="BD288" i="4" s="1"/>
  <c r="BC286" i="4"/>
  <c r="BD286" i="4" s="1"/>
  <c r="BC284" i="4"/>
  <c r="BD284" i="4" s="1"/>
  <c r="BC283" i="4"/>
  <c r="BD283" i="4" s="1"/>
  <c r="BC282" i="4"/>
  <c r="BD282" i="4" s="1"/>
  <c r="BC281" i="4"/>
  <c r="BD281" i="4" s="1"/>
  <c r="BC280" i="4"/>
  <c r="BD280" i="4" s="1"/>
  <c r="BC266" i="4"/>
  <c r="BD266" i="4" s="1"/>
  <c r="BC265" i="4"/>
  <c r="BD265" i="4" s="1"/>
  <c r="BC264" i="4"/>
  <c r="BD264" i="4" s="1"/>
  <c r="BC263" i="4"/>
  <c r="BD263" i="4" s="1"/>
  <c r="BC262" i="4"/>
  <c r="BD262" i="4" s="1"/>
  <c r="BC261" i="4"/>
  <c r="BD261" i="4" s="1"/>
  <c r="BC260" i="4"/>
  <c r="BD260" i="4" s="1"/>
  <c r="BC259" i="4"/>
  <c r="BD259" i="4" s="1"/>
  <c r="BC255" i="4"/>
  <c r="BD255" i="4" s="1"/>
  <c r="BC254" i="4"/>
  <c r="BD254" i="4" s="1"/>
  <c r="BC253" i="4"/>
  <c r="BD253" i="4" s="1"/>
  <c r="BC252" i="4"/>
  <c r="BD252" i="4" s="1"/>
  <c r="BC251" i="4"/>
  <c r="BD251" i="4" s="1"/>
  <c r="BC250" i="4"/>
  <c r="BD250" i="4" s="1"/>
  <c r="BC249" i="4"/>
  <c r="BD249" i="4" s="1"/>
  <c r="BC248" i="4"/>
  <c r="BD248" i="4" s="1"/>
  <c r="BC247" i="4"/>
  <c r="BD247" i="4" s="1"/>
  <c r="BC246" i="4"/>
  <c r="BD246" i="4" s="1"/>
  <c r="BC245" i="4"/>
  <c r="BD245" i="4" s="1"/>
  <c r="BC244" i="4"/>
  <c r="BD244" i="4" s="1"/>
  <c r="BC243" i="4"/>
  <c r="BD243" i="4" s="1"/>
  <c r="BC242" i="4"/>
  <c r="BD242" i="4" s="1"/>
  <c r="BC234" i="4"/>
  <c r="BD234" i="4" s="1"/>
  <c r="BC233" i="4"/>
  <c r="BD233" i="4" s="1"/>
  <c r="BC229" i="4"/>
  <c r="BD229" i="4" s="1"/>
  <c r="BC228" i="4"/>
  <c r="BD228" i="4" s="1"/>
  <c r="BC227" i="4"/>
  <c r="BD227" i="4" s="1"/>
  <c r="BC226" i="4"/>
  <c r="BD226" i="4" s="1"/>
  <c r="BC214" i="4"/>
  <c r="BD214" i="4" s="1"/>
  <c r="BC204" i="4"/>
  <c r="BD204" i="4" s="1"/>
  <c r="BC203" i="4"/>
  <c r="BD203" i="4" s="1"/>
  <c r="BC202" i="4"/>
  <c r="BD202" i="4" s="1"/>
  <c r="BC201" i="4"/>
  <c r="BD201" i="4" s="1"/>
  <c r="BC200" i="4"/>
  <c r="BD200" i="4" s="1"/>
  <c r="BC198" i="4"/>
  <c r="BD198" i="4" s="1"/>
  <c r="BC197" i="4"/>
  <c r="BD197" i="4" s="1"/>
  <c r="BC196" i="4"/>
  <c r="BD196" i="4" s="1"/>
  <c r="BC195" i="4"/>
  <c r="BD195" i="4" s="1"/>
  <c r="BC194" i="4"/>
  <c r="BD194" i="4" s="1"/>
  <c r="BC193" i="4"/>
  <c r="BD193" i="4" s="1"/>
  <c r="BC192" i="4"/>
  <c r="BD192" i="4" s="1"/>
  <c r="BC191" i="4"/>
  <c r="BD191" i="4" s="1"/>
  <c r="BC189" i="4"/>
  <c r="BD189" i="4" s="1"/>
  <c r="BC187" i="4"/>
  <c r="BD187" i="4" s="1"/>
  <c r="BC185" i="4"/>
  <c r="BD185" i="4" s="1"/>
  <c r="BC183" i="4"/>
  <c r="BD183" i="4" s="1"/>
  <c r="BC182" i="4"/>
  <c r="BD182" i="4" s="1"/>
  <c r="BC181" i="4"/>
  <c r="BD181" i="4" s="1"/>
  <c r="BC180" i="4"/>
  <c r="BD180" i="4" s="1"/>
  <c r="BC178" i="4"/>
  <c r="BD178" i="4" s="1"/>
  <c r="BC177" i="4"/>
  <c r="BD177" i="4" s="1"/>
  <c r="BC176" i="4"/>
  <c r="BD176" i="4" s="1"/>
  <c r="BC174" i="4"/>
  <c r="BD174" i="4" s="1"/>
  <c r="BC173" i="4"/>
  <c r="BD173" i="4" s="1"/>
  <c r="BC172" i="4"/>
  <c r="BD172" i="4" s="1"/>
  <c r="BC171" i="4"/>
  <c r="BD171" i="4" s="1"/>
  <c r="BC170" i="4"/>
  <c r="BD170" i="4" s="1"/>
  <c r="BC169" i="4"/>
  <c r="BD169" i="4" s="1"/>
  <c r="BC168" i="4"/>
  <c r="BD168" i="4" s="1"/>
  <c r="BC167" i="4"/>
  <c r="BD167" i="4" s="1"/>
  <c r="BC166" i="4"/>
  <c r="BD166" i="4" s="1"/>
  <c r="BC165" i="4"/>
  <c r="BD165" i="4" s="1"/>
  <c r="BC136" i="4"/>
  <c r="BD136" i="4" s="1"/>
  <c r="BC135" i="4"/>
  <c r="BD135" i="4" s="1"/>
  <c r="BC134" i="4"/>
  <c r="BD134" i="4" s="1"/>
  <c r="BC132" i="4"/>
  <c r="BD132" i="4" s="1"/>
  <c r="BC129" i="4"/>
  <c r="BD129" i="4" s="1"/>
  <c r="BC120" i="4"/>
  <c r="BD120" i="4" s="1"/>
  <c r="BC119" i="4"/>
  <c r="BD119" i="4" s="1"/>
  <c r="BC118" i="4"/>
  <c r="BD118" i="4" s="1"/>
  <c r="BC117" i="4"/>
  <c r="BD117" i="4" s="1"/>
  <c r="BC116" i="4"/>
  <c r="BD116" i="4" s="1"/>
  <c r="BC115" i="4"/>
  <c r="BD115" i="4" s="1"/>
  <c r="BC114" i="4"/>
  <c r="BD114" i="4" s="1"/>
  <c r="BC113" i="4"/>
  <c r="BD113" i="4" s="1"/>
  <c r="BC112" i="4"/>
  <c r="BD112" i="4" s="1"/>
  <c r="BC111" i="4"/>
  <c r="BD111" i="4" s="1"/>
  <c r="BC110" i="4"/>
  <c r="BD110" i="4" s="1"/>
  <c r="BC108" i="4"/>
  <c r="BD108" i="4" s="1"/>
  <c r="BC107" i="4"/>
  <c r="BD107" i="4" s="1"/>
  <c r="BC7" i="4"/>
  <c r="BD7" i="4" s="1"/>
  <c r="BC6" i="4"/>
  <c r="BD6" i="4" s="1"/>
  <c r="AM386" i="4"/>
  <c r="AN386" i="4" s="1"/>
  <c r="AM379" i="4"/>
  <c r="AN379" i="4" s="1"/>
  <c r="AM378" i="4"/>
  <c r="AN378" i="4" s="1"/>
  <c r="AM360" i="4"/>
  <c r="AN360" i="4" s="1"/>
  <c r="AM354" i="4"/>
  <c r="AN354" i="4" s="1"/>
  <c r="AM342" i="4"/>
  <c r="AN342" i="4" s="1"/>
  <c r="AM340" i="4"/>
  <c r="AN340" i="4" s="1"/>
  <c r="AM339" i="4"/>
  <c r="AN339" i="4" s="1"/>
  <c r="AM329" i="4"/>
  <c r="AN329" i="4" s="1"/>
  <c r="AM328" i="4"/>
  <c r="AN328" i="4" s="1"/>
  <c r="AM327" i="4"/>
  <c r="AN327" i="4" s="1"/>
  <c r="AM326" i="4"/>
  <c r="AN326" i="4" s="1"/>
  <c r="AM325" i="4"/>
  <c r="AN325" i="4" s="1"/>
  <c r="AM324" i="4"/>
  <c r="AN324" i="4" s="1"/>
  <c r="AM323" i="4"/>
  <c r="AN323" i="4" s="1"/>
  <c r="AM322" i="4"/>
  <c r="AN322" i="4" s="1"/>
  <c r="AM321" i="4"/>
  <c r="AN321" i="4" s="1"/>
  <c r="AM320" i="4"/>
  <c r="AN320" i="4" s="1"/>
  <c r="AM318" i="4"/>
  <c r="AN318" i="4" s="1"/>
  <c r="AM317" i="4"/>
  <c r="AN317" i="4" s="1"/>
  <c r="AM316" i="4"/>
  <c r="AN316" i="4" s="1"/>
  <c r="AM280" i="4"/>
  <c r="AN280" i="4" s="1"/>
  <c r="AM266" i="4"/>
  <c r="AN266" i="4" s="1"/>
  <c r="AM265" i="4"/>
  <c r="AN265" i="4" s="1"/>
  <c r="AM264" i="4"/>
  <c r="AN264" i="4" s="1"/>
  <c r="AM263" i="4"/>
  <c r="AN263" i="4" s="1"/>
  <c r="AM262" i="4"/>
  <c r="AN262" i="4" s="1"/>
  <c r="AM261" i="4"/>
  <c r="AN261" i="4" s="1"/>
  <c r="AM260" i="4"/>
  <c r="AN260" i="4" s="1"/>
  <c r="AM259" i="4"/>
  <c r="AN259" i="4" s="1"/>
  <c r="AM251" i="4"/>
  <c r="AN251" i="4" s="1"/>
  <c r="AM250" i="4"/>
  <c r="AN250" i="4" s="1"/>
  <c r="AM249" i="4"/>
  <c r="AN249" i="4" s="1"/>
  <c r="AM248" i="4"/>
  <c r="AN248" i="4" s="1"/>
  <c r="AM247" i="4"/>
  <c r="AN247" i="4" s="1"/>
  <c r="AM246" i="4"/>
  <c r="AN246" i="4" s="1"/>
  <c r="AM245" i="4"/>
  <c r="AN245" i="4" s="1"/>
  <c r="AM244" i="4"/>
  <c r="AN244" i="4" s="1"/>
  <c r="AM243" i="4"/>
  <c r="AN243" i="4" s="1"/>
  <c r="AM242" i="4"/>
  <c r="AN242" i="4" s="1"/>
  <c r="AM234" i="4"/>
  <c r="AN234" i="4" s="1"/>
  <c r="AM229" i="4"/>
  <c r="AN229" i="4" s="1"/>
  <c r="AM228" i="4"/>
  <c r="AN228" i="4" s="1"/>
  <c r="AM227" i="4"/>
  <c r="AN227" i="4" s="1"/>
  <c r="AM226" i="4"/>
  <c r="AN226" i="4" s="1"/>
  <c r="AM214" i="4"/>
  <c r="AN214" i="4" s="1"/>
  <c r="AM204" i="4"/>
  <c r="AN204" i="4" s="1"/>
  <c r="AM203" i="4"/>
  <c r="AN203" i="4" s="1"/>
  <c r="AM202" i="4"/>
  <c r="AN202" i="4" s="1"/>
  <c r="AM201" i="4"/>
  <c r="AN201" i="4" s="1"/>
  <c r="AM200" i="4"/>
  <c r="AN200" i="4" s="1"/>
  <c r="AM198" i="4"/>
  <c r="AN198" i="4" s="1"/>
  <c r="AM197" i="4"/>
  <c r="AN197" i="4" s="1"/>
  <c r="AM196" i="4"/>
  <c r="AN196" i="4" s="1"/>
  <c r="AM195" i="4"/>
  <c r="AN195" i="4" s="1"/>
  <c r="AM194" i="4"/>
  <c r="AN194" i="4" s="1"/>
  <c r="AM193" i="4"/>
  <c r="AN193" i="4" s="1"/>
  <c r="AM192" i="4"/>
  <c r="AN192" i="4" s="1"/>
  <c r="AM191" i="4"/>
  <c r="AN191" i="4" s="1"/>
  <c r="AM189" i="4"/>
  <c r="AN189" i="4" s="1"/>
  <c r="AM187" i="4"/>
  <c r="AN187" i="4" s="1"/>
  <c r="AM185" i="4"/>
  <c r="AN185" i="4" s="1"/>
  <c r="AM183" i="4"/>
  <c r="AN183" i="4" s="1"/>
  <c r="AM182" i="4"/>
  <c r="AN182" i="4" s="1"/>
  <c r="AM181" i="4"/>
  <c r="AN181" i="4" s="1"/>
  <c r="AM180" i="4"/>
  <c r="AN180" i="4" s="1"/>
  <c r="AM178" i="4"/>
  <c r="AN178" i="4" s="1"/>
  <c r="AM177" i="4"/>
  <c r="AN177" i="4" s="1"/>
  <c r="AM176" i="4"/>
  <c r="AN176" i="4" s="1"/>
  <c r="AM174" i="4"/>
  <c r="AN174" i="4" s="1"/>
  <c r="AM173" i="4"/>
  <c r="AN173" i="4" s="1"/>
  <c r="AM172" i="4"/>
  <c r="AN172" i="4" s="1"/>
  <c r="AM171" i="4"/>
  <c r="AN171" i="4" s="1"/>
  <c r="AM170" i="4"/>
  <c r="AN170" i="4" s="1"/>
  <c r="AM169" i="4"/>
  <c r="AN169" i="4" s="1"/>
  <c r="AM168" i="4"/>
  <c r="AN168" i="4" s="1"/>
  <c r="AM167" i="4"/>
  <c r="AN167" i="4" s="1"/>
  <c r="AM166" i="4"/>
  <c r="AN166" i="4" s="1"/>
  <c r="AM165" i="4"/>
  <c r="AN165" i="4" s="1"/>
  <c r="AM164" i="4"/>
  <c r="AN164" i="4" s="1"/>
  <c r="AM136" i="4"/>
  <c r="AN136" i="4" s="1"/>
  <c r="AM135" i="4"/>
  <c r="AN135" i="4" s="1"/>
  <c r="AM134" i="4"/>
  <c r="AN134" i="4" s="1"/>
  <c r="AM132" i="4"/>
  <c r="AN132" i="4" s="1"/>
  <c r="AM129" i="4"/>
  <c r="AN129" i="4" s="1"/>
  <c r="AM120" i="4"/>
  <c r="AN120" i="4" s="1"/>
  <c r="AM119" i="4"/>
  <c r="AN119" i="4" s="1"/>
  <c r="AM118" i="4"/>
  <c r="AN118" i="4" s="1"/>
  <c r="AM117" i="4"/>
  <c r="AN117" i="4" s="1"/>
  <c r="AM116" i="4"/>
  <c r="AN116" i="4" s="1"/>
  <c r="AM115" i="4"/>
  <c r="AN115" i="4" s="1"/>
  <c r="AM114" i="4"/>
  <c r="AN114" i="4" s="1"/>
  <c r="AM113" i="4"/>
  <c r="AN113" i="4" s="1"/>
  <c r="AM112" i="4"/>
  <c r="AN112" i="4" s="1"/>
  <c r="AM111" i="4"/>
  <c r="AN111" i="4" s="1"/>
  <c r="AM110" i="4"/>
  <c r="AN110" i="4" s="1"/>
  <c r="AM108" i="4"/>
  <c r="AN108" i="4" s="1"/>
  <c r="AM107" i="4"/>
  <c r="AN107" i="4" s="1"/>
  <c r="AM7" i="4"/>
  <c r="AN7" i="4" s="1"/>
  <c r="AM6" i="4"/>
  <c r="AN6" i="4" s="1"/>
  <c r="W7" i="4"/>
  <c r="X6" i="4"/>
  <c r="W6" i="4"/>
  <c r="F339" i="7"/>
  <c r="G339" i="7"/>
  <c r="V340" i="3"/>
  <c r="W340" i="3"/>
  <c r="Z340" i="3"/>
  <c r="AE340" i="3"/>
  <c r="AJ340" i="3" s="1"/>
  <c r="AU340" i="3"/>
  <c r="AZ340" i="3" s="1"/>
  <c r="BJ340" i="3"/>
  <c r="BO340" i="3" s="1"/>
  <c r="BY340" i="3"/>
  <c r="CD340" i="3" s="1"/>
  <c r="CN340" i="3"/>
  <c r="CS340" i="3" s="1"/>
  <c r="V342" i="3"/>
  <c r="W342" i="3"/>
  <c r="Z342" i="3"/>
  <c r="AE342" i="3"/>
  <c r="AJ342" i="3" s="1"/>
  <c r="AU342" i="3"/>
  <c r="AZ342" i="3" s="1"/>
  <c r="BJ342" i="3"/>
  <c r="BO342" i="3" s="1"/>
  <c r="BY342" i="3"/>
  <c r="CD342" i="3" s="1"/>
  <c r="CN342" i="3"/>
  <c r="CS342" i="3" s="1"/>
  <c r="CN339" i="3"/>
  <c r="CS339" i="3" s="1"/>
  <c r="BY339" i="3"/>
  <c r="CD339" i="3" s="1"/>
  <c r="BJ339" i="3"/>
  <c r="BO339" i="3" s="1"/>
  <c r="AU339" i="3"/>
  <c r="AZ339" i="3" s="1"/>
  <c r="AE339" i="3"/>
  <c r="AJ339" i="3" s="1"/>
  <c r="Z339" i="3"/>
  <c r="BT339" i="3" s="1"/>
  <c r="V167" i="3"/>
  <c r="W167" i="3"/>
  <c r="V168" i="3"/>
  <c r="W168" i="3"/>
  <c r="V169" i="3"/>
  <c r="W169" i="3"/>
  <c r="V170" i="3"/>
  <c r="W170" i="3"/>
  <c r="V171" i="3"/>
  <c r="W171" i="3"/>
  <c r="V172" i="3"/>
  <c r="W172" i="3"/>
  <c r="V173" i="3"/>
  <c r="W173" i="3"/>
  <c r="V174" i="3"/>
  <c r="W174" i="3"/>
  <c r="V176" i="3"/>
  <c r="W176" i="3"/>
  <c r="V177" i="3"/>
  <c r="W177" i="3"/>
  <c r="V178" i="3"/>
  <c r="W178" i="3"/>
  <c r="V180" i="3"/>
  <c r="W180" i="3"/>
  <c r="V181" i="3"/>
  <c r="W181" i="3"/>
  <c r="V182" i="3"/>
  <c r="W182" i="3"/>
  <c r="V183" i="3"/>
  <c r="W183" i="3"/>
  <c r="V185" i="3"/>
  <c r="W185" i="3"/>
  <c r="V187" i="3"/>
  <c r="W187" i="3"/>
  <c r="V189" i="3"/>
  <c r="W189" i="3"/>
  <c r="V191" i="3"/>
  <c r="W191" i="3"/>
  <c r="V192" i="3"/>
  <c r="W192" i="3"/>
  <c r="V193" i="3"/>
  <c r="W193" i="3"/>
  <c r="V194" i="3"/>
  <c r="W194" i="3"/>
  <c r="V195" i="3"/>
  <c r="W195" i="3"/>
  <c r="V196" i="3"/>
  <c r="W196" i="3"/>
  <c r="V197" i="3"/>
  <c r="W197" i="3"/>
  <c r="V198" i="3"/>
  <c r="W198" i="3"/>
  <c r="V200" i="3"/>
  <c r="W200" i="3"/>
  <c r="V201" i="3"/>
  <c r="W201" i="3"/>
  <c r="V202" i="3"/>
  <c r="W202" i="3"/>
  <c r="V203" i="3"/>
  <c r="W203" i="3"/>
  <c r="V204" i="3"/>
  <c r="W204" i="3"/>
  <c r="V214" i="3"/>
  <c r="W214" i="3"/>
  <c r="V226" i="3"/>
  <c r="W226" i="3"/>
  <c r="V227" i="3"/>
  <c r="W227" i="3"/>
  <c r="V228" i="3"/>
  <c r="W228" i="3"/>
  <c r="V229" i="3"/>
  <c r="W229" i="3"/>
  <c r="Q263" i="6"/>
  <c r="Q264" i="6"/>
  <c r="Q265" i="6"/>
  <c r="Q266" i="6"/>
  <c r="S263" i="6" l="1"/>
  <c r="G263" i="6" s="1"/>
  <c r="T263" i="6"/>
  <c r="F263" i="6" s="1"/>
  <c r="S264" i="6"/>
  <c r="G264" i="6" s="1"/>
  <c r="T264" i="6"/>
  <c r="T266" i="6"/>
  <c r="F266" i="6" s="1"/>
  <c r="S266" i="6"/>
  <c r="G266" i="6" s="1"/>
  <c r="T265" i="6"/>
  <c r="F265" i="6" s="1"/>
  <c r="S265" i="6"/>
  <c r="G265" i="6" s="1"/>
  <c r="H117" i="6"/>
  <c r="AK339" i="3"/>
  <c r="H116" i="6"/>
  <c r="H114" i="6"/>
  <c r="H115" i="6"/>
  <c r="CI339" i="3"/>
  <c r="CT339" i="3" s="1"/>
  <c r="AD7" i="7"/>
  <c r="AE7" i="7" s="1"/>
  <c r="BF7" i="7"/>
  <c r="BG7" i="7" s="1"/>
  <c r="CH7" i="7"/>
  <c r="CI7" i="7" s="1"/>
  <c r="AR7" i="7"/>
  <c r="BT7" i="7"/>
  <c r="CV7" i="7"/>
  <c r="DX7" i="7"/>
  <c r="EZ7" i="7"/>
  <c r="BT342" i="3"/>
  <c r="BT340" i="3"/>
  <c r="W386" i="3"/>
  <c r="V386" i="3"/>
  <c r="W379" i="3"/>
  <c r="F379" i="3" s="1"/>
  <c r="V379" i="3"/>
  <c r="G379" i="3" s="1"/>
  <c r="W378" i="3"/>
  <c r="V378" i="3"/>
  <c r="W373" i="3"/>
  <c r="F373" i="3" s="1"/>
  <c r="V373" i="3"/>
  <c r="G373" i="3" s="1"/>
  <c r="W371" i="3"/>
  <c r="F371" i="3" s="1"/>
  <c r="V371" i="3"/>
  <c r="G371" i="3" s="1"/>
  <c r="W368" i="3"/>
  <c r="V368" i="3"/>
  <c r="W367" i="3"/>
  <c r="F367" i="3" s="1"/>
  <c r="V367" i="3"/>
  <c r="G367" i="3" s="1"/>
  <c r="W360" i="3"/>
  <c r="F360" i="3" s="1"/>
  <c r="V360" i="3"/>
  <c r="W359" i="3"/>
  <c r="F359" i="3" s="1"/>
  <c r="V359" i="3"/>
  <c r="G359" i="3" s="1"/>
  <c r="W358" i="3"/>
  <c r="F358" i="3" s="1"/>
  <c r="V358" i="3"/>
  <c r="W354" i="3"/>
  <c r="V354" i="3"/>
  <c r="W353" i="3"/>
  <c r="F353" i="3" s="1"/>
  <c r="V353" i="3"/>
  <c r="W352" i="3"/>
  <c r="V352" i="3"/>
  <c r="W351" i="3"/>
  <c r="F351" i="3" s="1"/>
  <c r="V351" i="3"/>
  <c r="G351" i="3" s="1"/>
  <c r="W349" i="3"/>
  <c r="V349" i="3"/>
  <c r="W345" i="3"/>
  <c r="F345" i="3" s="1"/>
  <c r="V345" i="3"/>
  <c r="G345" i="3" s="1"/>
  <c r="W344" i="3"/>
  <c r="F344" i="3" s="1"/>
  <c r="V344" i="3"/>
  <c r="W339" i="3"/>
  <c r="F339" i="3" s="1"/>
  <c r="V339" i="3"/>
  <c r="G339" i="3" s="1"/>
  <c r="W336" i="3"/>
  <c r="V336" i="3"/>
  <c r="W329" i="3"/>
  <c r="F329" i="3" s="1"/>
  <c r="V329" i="3"/>
  <c r="W328" i="3"/>
  <c r="V328" i="3"/>
  <c r="W327" i="3"/>
  <c r="F327" i="3" s="1"/>
  <c r="V327" i="3"/>
  <c r="G327" i="3" s="1"/>
  <c r="W326" i="3"/>
  <c r="V326" i="3"/>
  <c r="W325" i="3"/>
  <c r="V325" i="3"/>
  <c r="W324" i="3"/>
  <c r="V324" i="3"/>
  <c r="W323" i="3"/>
  <c r="F323" i="3" s="1"/>
  <c r="V323" i="3"/>
  <c r="G323" i="3" s="1"/>
  <c r="W322" i="3"/>
  <c r="V322" i="3"/>
  <c r="W321" i="3"/>
  <c r="F321" i="3" s="1"/>
  <c r="V321" i="3"/>
  <c r="W320" i="3"/>
  <c r="V320" i="3"/>
  <c r="W318" i="3"/>
  <c r="F318" i="3" s="1"/>
  <c r="V318" i="3"/>
  <c r="W317" i="3"/>
  <c r="V317" i="3"/>
  <c r="W316" i="3"/>
  <c r="F316" i="3" s="1"/>
  <c r="V316" i="3"/>
  <c r="W311" i="3"/>
  <c r="F311" i="3" s="1"/>
  <c r="V311" i="3"/>
  <c r="G311" i="3" s="1"/>
  <c r="W310" i="3"/>
  <c r="F310" i="3" s="1"/>
  <c r="V310" i="3"/>
  <c r="W309" i="3"/>
  <c r="V309" i="3"/>
  <c r="W307" i="3"/>
  <c r="F307" i="3" s="1"/>
  <c r="V307" i="3"/>
  <c r="G307" i="3" s="1"/>
  <c r="W303" i="3"/>
  <c r="F303" i="3" s="1"/>
  <c r="V303" i="3"/>
  <c r="G303" i="3" s="1"/>
  <c r="W300" i="3"/>
  <c r="F300" i="3" s="1"/>
  <c r="V300" i="3"/>
  <c r="G300" i="3" s="1"/>
  <c r="W297" i="3"/>
  <c r="V297" i="3"/>
  <c r="W295" i="3"/>
  <c r="F295" i="3" s="1"/>
  <c r="V295" i="3"/>
  <c r="G295" i="3" s="1"/>
  <c r="W293" i="3"/>
  <c r="V293" i="3"/>
  <c r="W291" i="3"/>
  <c r="F291" i="3" s="1"/>
  <c r="V291" i="3"/>
  <c r="G291" i="3" s="1"/>
  <c r="W288" i="3"/>
  <c r="V288" i="3"/>
  <c r="G288" i="3" s="1"/>
  <c r="W286" i="3"/>
  <c r="F286" i="3" s="1"/>
  <c r="V286" i="3"/>
  <c r="W284" i="3"/>
  <c r="V284" i="3"/>
  <c r="G284" i="3" s="1"/>
  <c r="W283" i="3"/>
  <c r="F283" i="3" s="1"/>
  <c r="V283" i="3"/>
  <c r="G283" i="3" s="1"/>
  <c r="W282" i="3"/>
  <c r="V282" i="3"/>
  <c r="F275" i="3"/>
  <c r="G275" i="3"/>
  <c r="W266" i="3"/>
  <c r="V266" i="3"/>
  <c r="W265" i="3"/>
  <c r="F265" i="3" s="1"/>
  <c r="V265" i="3"/>
  <c r="W264" i="3"/>
  <c r="V264" i="3"/>
  <c r="G264" i="3" s="1"/>
  <c r="W263" i="3"/>
  <c r="F263" i="3" s="1"/>
  <c r="V263" i="3"/>
  <c r="G263" i="3" s="1"/>
  <c r="W262" i="3"/>
  <c r="V262" i="3"/>
  <c r="W261" i="3"/>
  <c r="F261" i="3" s="1"/>
  <c r="V261" i="3"/>
  <c r="W260" i="3"/>
  <c r="V260" i="3"/>
  <c r="G260" i="3" s="1"/>
  <c r="W255" i="3"/>
  <c r="F255" i="3" s="1"/>
  <c r="V255" i="3"/>
  <c r="G255" i="3" s="1"/>
  <c r="W254" i="3"/>
  <c r="V254" i="3"/>
  <c r="W253" i="3"/>
  <c r="F253" i="3" s="1"/>
  <c r="V253" i="3"/>
  <c r="W252" i="3"/>
  <c r="V252" i="3"/>
  <c r="G252" i="3" s="1"/>
  <c r="W251" i="3"/>
  <c r="F251" i="3" s="1"/>
  <c r="V251" i="3"/>
  <c r="G251" i="3" s="1"/>
  <c r="W250" i="3"/>
  <c r="V250" i="3"/>
  <c r="W249" i="3"/>
  <c r="F249" i="3" s="1"/>
  <c r="V249" i="3"/>
  <c r="W248" i="3"/>
  <c r="V248" i="3"/>
  <c r="W247" i="3"/>
  <c r="F247" i="3" s="1"/>
  <c r="V247" i="3"/>
  <c r="G247" i="3" s="1"/>
  <c r="W244" i="3"/>
  <c r="V244" i="3"/>
  <c r="W243" i="3"/>
  <c r="F243" i="3" s="1"/>
  <c r="V243" i="3"/>
  <c r="G243" i="3" s="1"/>
  <c r="W242" i="3"/>
  <c r="V242" i="3"/>
  <c r="F240" i="3"/>
  <c r="W234" i="3"/>
  <c r="V234" i="3"/>
  <c r="W233" i="3"/>
  <c r="V233" i="3"/>
  <c r="W232" i="3"/>
  <c r="V232" i="3"/>
  <c r="G232" i="3" s="1"/>
  <c r="F227" i="3"/>
  <c r="G227" i="3"/>
  <c r="F203" i="3"/>
  <c r="G203" i="3"/>
  <c r="F195" i="3"/>
  <c r="G195" i="3"/>
  <c r="F191" i="3"/>
  <c r="G191" i="3"/>
  <c r="F187" i="3"/>
  <c r="G187" i="3"/>
  <c r="F183" i="3"/>
  <c r="G183" i="3"/>
  <c r="F171" i="3"/>
  <c r="G171" i="3"/>
  <c r="F167" i="3"/>
  <c r="G167" i="3"/>
  <c r="W166" i="3"/>
  <c r="F166" i="3" s="1"/>
  <c r="V166" i="3"/>
  <c r="W165" i="3"/>
  <c r="V165" i="3"/>
  <c r="W164" i="3"/>
  <c r="V164" i="3"/>
  <c r="G164" i="3" s="1"/>
  <c r="W136" i="3"/>
  <c r="V136" i="3"/>
  <c r="G136" i="3" s="1"/>
  <c r="W135" i="3"/>
  <c r="F135" i="3" s="1"/>
  <c r="V135" i="3"/>
  <c r="G135" i="3" s="1"/>
  <c r="W134" i="3"/>
  <c r="V134" i="3"/>
  <c r="W132" i="3"/>
  <c r="V132" i="3"/>
  <c r="G132" i="3" s="1"/>
  <c r="W129" i="3"/>
  <c r="V129" i="3"/>
  <c r="W127" i="3"/>
  <c r="F127" i="3" s="1"/>
  <c r="V127" i="3"/>
  <c r="G127" i="3" s="1"/>
  <c r="W125" i="3"/>
  <c r="V125" i="3"/>
  <c r="G125" i="3" s="1"/>
  <c r="W124" i="3"/>
  <c r="V124" i="3"/>
  <c r="G124" i="3" s="1"/>
  <c r="W123" i="3"/>
  <c r="V123" i="3"/>
  <c r="G123" i="3" s="1"/>
  <c r="W122" i="3"/>
  <c r="V122" i="3"/>
  <c r="G122" i="3" s="1"/>
  <c r="W121" i="3"/>
  <c r="F121" i="3" s="1"/>
  <c r="V121" i="3"/>
  <c r="G121" i="3" s="1"/>
  <c r="W120" i="3"/>
  <c r="V120" i="3"/>
  <c r="G120" i="3" s="1"/>
  <c r="W119" i="3"/>
  <c r="F119" i="3" s="1"/>
  <c r="V119" i="3"/>
  <c r="G119" i="3" s="1"/>
  <c r="W118" i="3"/>
  <c r="F118" i="3" s="1"/>
  <c r="V118" i="3"/>
  <c r="F115" i="3"/>
  <c r="G115" i="3"/>
  <c r="W113" i="3"/>
  <c r="F113" i="3" s="1"/>
  <c r="V113" i="3"/>
  <c r="G113" i="3" s="1"/>
  <c r="W111" i="3"/>
  <c r="F111" i="3" s="1"/>
  <c r="V111" i="3"/>
  <c r="G111" i="3" s="1"/>
  <c r="W110" i="3"/>
  <c r="F110" i="3" s="1"/>
  <c r="V110" i="3"/>
  <c r="W108" i="3"/>
  <c r="F108" i="3" s="1"/>
  <c r="V108" i="3"/>
  <c r="G108" i="3" s="1"/>
  <c r="W107" i="3"/>
  <c r="F107" i="3" s="1"/>
  <c r="V107" i="3"/>
  <c r="G107" i="3" s="1"/>
  <c r="W7" i="3"/>
  <c r="F7" i="3" s="1"/>
  <c r="V7" i="3"/>
  <c r="G7" i="3" s="1"/>
  <c r="W6" i="3"/>
  <c r="F6" i="3" s="1"/>
  <c r="V6" i="3"/>
  <c r="G116" i="3"/>
  <c r="G112" i="3"/>
  <c r="H386" i="6"/>
  <c r="F386" i="6"/>
  <c r="H379" i="6"/>
  <c r="F379" i="6"/>
  <c r="H378" i="6"/>
  <c r="F378" i="6"/>
  <c r="F373" i="6"/>
  <c r="H371" i="6"/>
  <c r="F371" i="6"/>
  <c r="H370" i="6"/>
  <c r="F370" i="6"/>
  <c r="H368" i="6"/>
  <c r="F368" i="6"/>
  <c r="H367" i="6"/>
  <c r="F367" i="6"/>
  <c r="H360" i="6"/>
  <c r="F360" i="6"/>
  <c r="H359" i="6"/>
  <c r="F359" i="6"/>
  <c r="H358" i="6"/>
  <c r="F358" i="6"/>
  <c r="H354" i="6"/>
  <c r="F354" i="6"/>
  <c r="H353" i="6"/>
  <c r="F353" i="6"/>
  <c r="H352" i="6"/>
  <c r="F352" i="6"/>
  <c r="H351" i="6"/>
  <c r="F351" i="6"/>
  <c r="H349" i="6"/>
  <c r="F349" i="6"/>
  <c r="H345" i="6"/>
  <c r="F345" i="6"/>
  <c r="H344" i="6"/>
  <c r="F344" i="6"/>
  <c r="H342" i="6"/>
  <c r="F342" i="6"/>
  <c r="H340" i="6"/>
  <c r="F340" i="6"/>
  <c r="H339" i="6"/>
  <c r="F339" i="6"/>
  <c r="H336" i="6"/>
  <c r="F336" i="6"/>
  <c r="H329" i="6"/>
  <c r="F329" i="6"/>
  <c r="H328" i="6"/>
  <c r="F328" i="6"/>
  <c r="H327" i="6"/>
  <c r="F327" i="6"/>
  <c r="H326" i="6"/>
  <c r="F326" i="6"/>
  <c r="H325" i="6"/>
  <c r="F325" i="6"/>
  <c r="H324" i="6"/>
  <c r="F324" i="6"/>
  <c r="H323" i="6"/>
  <c r="F323" i="6"/>
  <c r="H322" i="6"/>
  <c r="F322" i="6"/>
  <c r="H321" i="6"/>
  <c r="F321" i="6"/>
  <c r="H320" i="6"/>
  <c r="F320" i="6"/>
  <c r="H318" i="6"/>
  <c r="F318" i="6"/>
  <c r="H317" i="6"/>
  <c r="F317" i="6"/>
  <c r="H316" i="6"/>
  <c r="F316" i="6"/>
  <c r="H311" i="6"/>
  <c r="F311" i="6"/>
  <c r="H310" i="6"/>
  <c r="F310" i="6"/>
  <c r="H309" i="6"/>
  <c r="F309" i="6"/>
  <c r="H307" i="6"/>
  <c r="F307" i="6"/>
  <c r="H303" i="6"/>
  <c r="F303" i="6"/>
  <c r="H300" i="6"/>
  <c r="F300" i="6"/>
  <c r="H297" i="6"/>
  <c r="F297" i="6"/>
  <c r="H295" i="6"/>
  <c r="F295" i="6"/>
  <c r="H293" i="6"/>
  <c r="F293" i="6"/>
  <c r="H291" i="6"/>
  <c r="F291" i="6"/>
  <c r="H288" i="6"/>
  <c r="F288" i="6"/>
  <c r="H286" i="6"/>
  <c r="F286" i="6"/>
  <c r="H284" i="6"/>
  <c r="F284" i="6"/>
  <c r="H283" i="6"/>
  <c r="F283" i="6"/>
  <c r="H282" i="6"/>
  <c r="F282" i="6"/>
  <c r="H281" i="6"/>
  <c r="F281" i="6"/>
  <c r="H280" i="6"/>
  <c r="F280" i="6"/>
  <c r="H277" i="6"/>
  <c r="F277" i="6"/>
  <c r="H276" i="6"/>
  <c r="F276" i="6"/>
  <c r="H275" i="6"/>
  <c r="F275" i="6"/>
  <c r="H274" i="6"/>
  <c r="F274" i="6"/>
  <c r="H266" i="6"/>
  <c r="H265" i="6"/>
  <c r="H264" i="6"/>
  <c r="F264" i="6"/>
  <c r="H263" i="6"/>
  <c r="H262" i="6"/>
  <c r="F262" i="6"/>
  <c r="H261" i="6"/>
  <c r="F261" i="6"/>
  <c r="H260" i="6"/>
  <c r="F260" i="6"/>
  <c r="H259" i="6"/>
  <c r="F259" i="6"/>
  <c r="H255" i="6"/>
  <c r="F255" i="6"/>
  <c r="H254" i="6"/>
  <c r="F254" i="6"/>
  <c r="H253" i="6"/>
  <c r="F253" i="6"/>
  <c r="H252" i="6"/>
  <c r="F252" i="6"/>
  <c r="H251" i="6"/>
  <c r="F251" i="6"/>
  <c r="H250" i="6"/>
  <c r="F250" i="6"/>
  <c r="H249" i="6"/>
  <c r="F249" i="6"/>
  <c r="H248" i="6"/>
  <c r="F248" i="6"/>
  <c r="H247" i="6"/>
  <c r="F247" i="6"/>
  <c r="H246" i="6"/>
  <c r="F246" i="6"/>
  <c r="H245" i="6"/>
  <c r="F245" i="6"/>
  <c r="H244" i="6"/>
  <c r="F244" i="6"/>
  <c r="H243" i="6"/>
  <c r="F243" i="6"/>
  <c r="H242" i="6"/>
  <c r="F242" i="6"/>
  <c r="H240" i="6"/>
  <c r="F240" i="6"/>
  <c r="H234" i="6"/>
  <c r="F234" i="6"/>
  <c r="H233" i="6"/>
  <c r="F233" i="6"/>
  <c r="H232" i="6"/>
  <c r="F232" i="6"/>
  <c r="H229" i="6"/>
  <c r="F229" i="6"/>
  <c r="H228" i="6"/>
  <c r="F228" i="6"/>
  <c r="H227" i="6"/>
  <c r="F227" i="6"/>
  <c r="H226" i="6"/>
  <c r="F226" i="6"/>
  <c r="H214" i="6"/>
  <c r="F214" i="6"/>
  <c r="H204" i="6"/>
  <c r="F204" i="6"/>
  <c r="H203" i="6"/>
  <c r="F203" i="6"/>
  <c r="H202" i="6"/>
  <c r="F202" i="6"/>
  <c r="H201" i="6"/>
  <c r="F201" i="6"/>
  <c r="H200" i="6"/>
  <c r="F200" i="6"/>
  <c r="H198" i="6"/>
  <c r="F198" i="6"/>
  <c r="H197" i="6"/>
  <c r="F197" i="6"/>
  <c r="H196" i="6"/>
  <c r="F196" i="6"/>
  <c r="H195" i="6"/>
  <c r="F195" i="6"/>
  <c r="H194" i="6"/>
  <c r="F194" i="6"/>
  <c r="H193" i="6"/>
  <c r="F193" i="6"/>
  <c r="H192" i="6"/>
  <c r="F192" i="6"/>
  <c r="H191" i="6"/>
  <c r="F191" i="6"/>
  <c r="H189" i="6"/>
  <c r="F189" i="6"/>
  <c r="H187" i="6"/>
  <c r="F187" i="6"/>
  <c r="H185" i="6"/>
  <c r="F185" i="6"/>
  <c r="H183" i="6"/>
  <c r="F183" i="6"/>
  <c r="H182" i="6"/>
  <c r="F182" i="6"/>
  <c r="H181" i="6"/>
  <c r="F181" i="6"/>
  <c r="H180" i="6"/>
  <c r="F180" i="6"/>
  <c r="H178" i="6"/>
  <c r="F178" i="6"/>
  <c r="H177" i="6"/>
  <c r="F177" i="6"/>
  <c r="H176" i="6"/>
  <c r="F176" i="6"/>
  <c r="H174" i="6"/>
  <c r="F174" i="6"/>
  <c r="H173" i="6"/>
  <c r="F173" i="6"/>
  <c r="H172" i="6"/>
  <c r="F172" i="6"/>
  <c r="H171" i="6"/>
  <c r="F171" i="6"/>
  <c r="H170" i="6"/>
  <c r="F170" i="6"/>
  <c r="H169" i="6"/>
  <c r="F169" i="6"/>
  <c r="H168" i="6"/>
  <c r="F168" i="6"/>
  <c r="H167" i="6"/>
  <c r="F167" i="6"/>
  <c r="H166" i="6"/>
  <c r="F166" i="6"/>
  <c r="H165" i="6"/>
  <c r="F165" i="6"/>
  <c r="F164" i="6"/>
  <c r="H136" i="6"/>
  <c r="F136" i="6"/>
  <c r="H135" i="6"/>
  <c r="F135" i="6"/>
  <c r="H134" i="6"/>
  <c r="F134" i="6"/>
  <c r="H132" i="6"/>
  <c r="F132" i="6"/>
  <c r="H129" i="6"/>
  <c r="F129" i="6"/>
  <c r="H127" i="6"/>
  <c r="F127" i="6"/>
  <c r="W126" i="1" s="1"/>
  <c r="H121" i="6"/>
  <c r="F121" i="6"/>
  <c r="H120" i="6"/>
  <c r="F120" i="6"/>
  <c r="H119" i="6"/>
  <c r="F119" i="6"/>
  <c r="H118" i="6"/>
  <c r="F118" i="6"/>
  <c r="H113" i="6"/>
  <c r="F113" i="6"/>
  <c r="H112" i="6"/>
  <c r="F112" i="6"/>
  <c r="H111" i="6"/>
  <c r="F111" i="6"/>
  <c r="H110" i="6"/>
  <c r="F110" i="6"/>
  <c r="H108" i="6"/>
  <c r="F108" i="6"/>
  <c r="H107" i="6"/>
  <c r="F107" i="6"/>
  <c r="H94" i="6"/>
  <c r="F94" i="6"/>
  <c r="H93" i="6"/>
  <c r="F93" i="6"/>
  <c r="H60" i="6"/>
  <c r="F60" i="6"/>
  <c r="H59" i="6"/>
  <c r="F59" i="6"/>
  <c r="H54" i="6"/>
  <c r="F54" i="6"/>
  <c r="H53" i="6"/>
  <c r="F53" i="6"/>
  <c r="H50" i="6"/>
  <c r="F50" i="6"/>
  <c r="H49" i="6"/>
  <c r="F49" i="6"/>
  <c r="H44" i="6"/>
  <c r="F44" i="6"/>
  <c r="H43" i="6"/>
  <c r="F43" i="6"/>
  <c r="H30" i="6"/>
  <c r="F30" i="6"/>
  <c r="H24" i="6"/>
  <c r="F24" i="6"/>
  <c r="H17" i="6"/>
  <c r="F17" i="6"/>
  <c r="H16" i="6"/>
  <c r="F16" i="6"/>
  <c r="H15" i="6"/>
  <c r="F15" i="6"/>
  <c r="H14" i="6"/>
  <c r="F14" i="6"/>
  <c r="H13" i="6"/>
  <c r="F13" i="6"/>
  <c r="H9" i="6"/>
  <c r="F9" i="6"/>
  <c r="H7" i="6"/>
  <c r="F7" i="6"/>
  <c r="H386" i="4"/>
  <c r="G386" i="4"/>
  <c r="F386" i="4"/>
  <c r="H385" i="1" s="1"/>
  <c r="H379" i="4"/>
  <c r="G379" i="4"/>
  <c r="F379" i="4"/>
  <c r="H378" i="1" s="1"/>
  <c r="H378" i="4"/>
  <c r="G378" i="4"/>
  <c r="F378" i="4"/>
  <c r="H377" i="1" s="1"/>
  <c r="H373" i="4"/>
  <c r="G373" i="4"/>
  <c r="F373" i="4"/>
  <c r="H372" i="1" s="1"/>
  <c r="H371" i="4"/>
  <c r="G371" i="4"/>
  <c r="F371" i="4"/>
  <c r="H370" i="1" s="1"/>
  <c r="H370" i="4"/>
  <c r="G370" i="4"/>
  <c r="F370" i="4"/>
  <c r="H369" i="1" s="1"/>
  <c r="H368" i="4"/>
  <c r="G368" i="4"/>
  <c r="F368" i="4"/>
  <c r="H367" i="1" s="1"/>
  <c r="H367" i="4"/>
  <c r="G367" i="4"/>
  <c r="F367" i="4"/>
  <c r="H366" i="1" s="1"/>
  <c r="H360" i="4"/>
  <c r="G360" i="4"/>
  <c r="F360" i="4"/>
  <c r="H359" i="1" s="1"/>
  <c r="H359" i="4"/>
  <c r="G359" i="4"/>
  <c r="F359" i="4"/>
  <c r="H358" i="1" s="1"/>
  <c r="H358" i="4"/>
  <c r="G358" i="4"/>
  <c r="F358" i="4"/>
  <c r="H357" i="1" s="1"/>
  <c r="H354" i="4"/>
  <c r="G354" i="4"/>
  <c r="F354" i="4"/>
  <c r="H353" i="1" s="1"/>
  <c r="H353" i="4"/>
  <c r="G353" i="4"/>
  <c r="F353" i="4"/>
  <c r="H352" i="1" s="1"/>
  <c r="H352" i="4"/>
  <c r="G352" i="4"/>
  <c r="F352" i="4"/>
  <c r="H351" i="1" s="1"/>
  <c r="H351" i="4"/>
  <c r="G351" i="4"/>
  <c r="F351" i="4"/>
  <c r="H350" i="1" s="1"/>
  <c r="H349" i="4"/>
  <c r="G349" i="4"/>
  <c r="F349" i="4"/>
  <c r="H348" i="1" s="1"/>
  <c r="H345" i="4"/>
  <c r="G345" i="4"/>
  <c r="F345" i="4"/>
  <c r="H344" i="1" s="1"/>
  <c r="H344" i="4"/>
  <c r="G344" i="4"/>
  <c r="F344" i="4"/>
  <c r="H343" i="1" s="1"/>
  <c r="H342" i="4"/>
  <c r="G342" i="4"/>
  <c r="F342" i="4"/>
  <c r="H341" i="1" s="1"/>
  <c r="H340" i="4"/>
  <c r="G340" i="4"/>
  <c r="F340" i="4"/>
  <c r="H339" i="1" s="1"/>
  <c r="H339" i="4"/>
  <c r="G339" i="4"/>
  <c r="F339" i="4"/>
  <c r="H338" i="1" s="1"/>
  <c r="H336" i="4"/>
  <c r="G336" i="4"/>
  <c r="F336" i="4"/>
  <c r="H335" i="1" s="1"/>
  <c r="H329" i="4"/>
  <c r="G329" i="4"/>
  <c r="F329" i="4"/>
  <c r="H328" i="1" s="1"/>
  <c r="H328" i="4"/>
  <c r="G328" i="4"/>
  <c r="F328" i="4"/>
  <c r="H327" i="1" s="1"/>
  <c r="H327" i="4"/>
  <c r="G327" i="4"/>
  <c r="F327" i="4"/>
  <c r="H326" i="1" s="1"/>
  <c r="H326" i="4"/>
  <c r="G326" i="4"/>
  <c r="F326" i="4"/>
  <c r="H325" i="1" s="1"/>
  <c r="H325" i="4"/>
  <c r="G325" i="4"/>
  <c r="F325" i="4"/>
  <c r="H324" i="1" s="1"/>
  <c r="H324" i="4"/>
  <c r="G324" i="4"/>
  <c r="F324" i="4"/>
  <c r="H323" i="1" s="1"/>
  <c r="H323" i="4"/>
  <c r="G323" i="4"/>
  <c r="F323" i="4"/>
  <c r="H322" i="1" s="1"/>
  <c r="H322" i="4"/>
  <c r="G322" i="4"/>
  <c r="F322" i="4"/>
  <c r="H321" i="1" s="1"/>
  <c r="H321" i="4"/>
  <c r="G321" i="4"/>
  <c r="F321" i="4"/>
  <c r="H320" i="1" s="1"/>
  <c r="H320" i="4"/>
  <c r="G320" i="4"/>
  <c r="F320" i="4"/>
  <c r="H319" i="1" s="1"/>
  <c r="H318" i="4"/>
  <c r="G318" i="4"/>
  <c r="F318" i="4"/>
  <c r="H317" i="1" s="1"/>
  <c r="H317" i="4"/>
  <c r="G317" i="4"/>
  <c r="F317" i="4"/>
  <c r="H316" i="1" s="1"/>
  <c r="H316" i="4"/>
  <c r="G316" i="4"/>
  <c r="F316" i="4"/>
  <c r="H315" i="1" s="1"/>
  <c r="H311" i="4"/>
  <c r="G311" i="4"/>
  <c r="F311" i="4"/>
  <c r="H310" i="1" s="1"/>
  <c r="H310" i="4"/>
  <c r="G310" i="4"/>
  <c r="F310" i="4"/>
  <c r="H309" i="1" s="1"/>
  <c r="H309" i="4"/>
  <c r="G309" i="4"/>
  <c r="F309" i="4"/>
  <c r="H308" i="1" s="1"/>
  <c r="H307" i="4"/>
  <c r="G307" i="4"/>
  <c r="F307" i="4"/>
  <c r="H306" i="1" s="1"/>
  <c r="H303" i="4"/>
  <c r="G303" i="4"/>
  <c r="F303" i="4"/>
  <c r="H302" i="1" s="1"/>
  <c r="H300" i="4"/>
  <c r="G300" i="4"/>
  <c r="F300" i="4"/>
  <c r="H299" i="1" s="1"/>
  <c r="H297" i="4"/>
  <c r="G297" i="4"/>
  <c r="F297" i="4"/>
  <c r="H296" i="1" s="1"/>
  <c r="H295" i="4"/>
  <c r="G295" i="4"/>
  <c r="F295" i="4"/>
  <c r="H294" i="1" s="1"/>
  <c r="H293" i="4"/>
  <c r="G293" i="4"/>
  <c r="F293" i="4"/>
  <c r="H292" i="1" s="1"/>
  <c r="H291" i="4"/>
  <c r="G291" i="4"/>
  <c r="F291" i="4"/>
  <c r="H290" i="1" s="1"/>
  <c r="H288" i="4"/>
  <c r="G288" i="4"/>
  <c r="F288" i="4"/>
  <c r="H287" i="1" s="1"/>
  <c r="H286" i="4"/>
  <c r="G286" i="4"/>
  <c r="F286" i="4"/>
  <c r="H285" i="1" s="1"/>
  <c r="H284" i="4"/>
  <c r="G284" i="4"/>
  <c r="F284" i="4"/>
  <c r="H283" i="1" s="1"/>
  <c r="H283" i="4"/>
  <c r="G283" i="4"/>
  <c r="F283" i="4"/>
  <c r="H282" i="1" s="1"/>
  <c r="H282" i="4"/>
  <c r="G282" i="4"/>
  <c r="F282" i="4"/>
  <c r="H281" i="1" s="1"/>
  <c r="H281" i="4"/>
  <c r="G281" i="4"/>
  <c r="F281" i="4"/>
  <c r="H280" i="1" s="1"/>
  <c r="H280" i="4"/>
  <c r="G280" i="4"/>
  <c r="F280" i="4"/>
  <c r="H279" i="1" s="1"/>
  <c r="H277" i="4"/>
  <c r="G277" i="4"/>
  <c r="F277" i="4"/>
  <c r="H276" i="1" s="1"/>
  <c r="H276" i="4"/>
  <c r="G276" i="4"/>
  <c r="F276" i="4"/>
  <c r="H275" i="1" s="1"/>
  <c r="H275" i="4"/>
  <c r="G275" i="4"/>
  <c r="F275" i="4"/>
  <c r="H274" i="1" s="1"/>
  <c r="H274" i="4"/>
  <c r="G274" i="4"/>
  <c r="F274" i="4"/>
  <c r="H273" i="1" s="1"/>
  <c r="H266" i="4"/>
  <c r="G266" i="4"/>
  <c r="F266" i="4"/>
  <c r="H265" i="1" s="1"/>
  <c r="H265" i="4"/>
  <c r="G265" i="4"/>
  <c r="F265" i="4"/>
  <c r="H264" i="1" s="1"/>
  <c r="H264" i="4"/>
  <c r="G264" i="4"/>
  <c r="F264" i="4"/>
  <c r="H263" i="1" s="1"/>
  <c r="H263" i="4"/>
  <c r="G263" i="4"/>
  <c r="F263" i="4"/>
  <c r="H262" i="1" s="1"/>
  <c r="H262" i="4"/>
  <c r="G262" i="4"/>
  <c r="F262" i="4"/>
  <c r="H261" i="1" s="1"/>
  <c r="H261" i="4"/>
  <c r="G261" i="4"/>
  <c r="F261" i="4"/>
  <c r="H260" i="1" s="1"/>
  <c r="H260" i="4"/>
  <c r="G260" i="4"/>
  <c r="F260" i="4"/>
  <c r="H259" i="1" s="1"/>
  <c r="H259" i="4"/>
  <c r="G259" i="4"/>
  <c r="F259" i="4"/>
  <c r="H258" i="1" s="1"/>
  <c r="H255" i="4"/>
  <c r="G255" i="4"/>
  <c r="F255" i="4"/>
  <c r="H254" i="1" s="1"/>
  <c r="H254" i="4"/>
  <c r="G254" i="4"/>
  <c r="F254" i="4"/>
  <c r="H253" i="1" s="1"/>
  <c r="H253" i="4"/>
  <c r="G253" i="4"/>
  <c r="F253" i="4"/>
  <c r="H252" i="1" s="1"/>
  <c r="H252" i="4"/>
  <c r="G252" i="4"/>
  <c r="F252" i="4"/>
  <c r="H251" i="1" s="1"/>
  <c r="H251" i="4"/>
  <c r="G251" i="4"/>
  <c r="F251" i="4"/>
  <c r="H250" i="1" s="1"/>
  <c r="H250" i="4"/>
  <c r="G250" i="4"/>
  <c r="F250" i="4"/>
  <c r="H249" i="1" s="1"/>
  <c r="H249" i="4"/>
  <c r="G249" i="4"/>
  <c r="F249" i="4"/>
  <c r="H248" i="1" s="1"/>
  <c r="H248" i="4"/>
  <c r="G248" i="4"/>
  <c r="F248" i="4"/>
  <c r="H247" i="1" s="1"/>
  <c r="H247" i="4"/>
  <c r="G247" i="4"/>
  <c r="F247" i="4"/>
  <c r="H246" i="1" s="1"/>
  <c r="H246" i="4"/>
  <c r="G246" i="4"/>
  <c r="F246" i="4"/>
  <c r="H245" i="4"/>
  <c r="G245" i="4"/>
  <c r="F245" i="4"/>
  <c r="H244" i="4"/>
  <c r="G244" i="4"/>
  <c r="F244" i="4"/>
  <c r="H243" i="1" s="1"/>
  <c r="H243" i="4"/>
  <c r="G243" i="4"/>
  <c r="F243" i="4"/>
  <c r="H242" i="1" s="1"/>
  <c r="H242" i="4"/>
  <c r="G242" i="4"/>
  <c r="F242" i="4"/>
  <c r="H241" i="1" s="1"/>
  <c r="H240" i="4"/>
  <c r="G240" i="4"/>
  <c r="F240" i="4"/>
  <c r="H239" i="1" s="1"/>
  <c r="H234" i="4"/>
  <c r="G234" i="4"/>
  <c r="F234" i="4"/>
  <c r="H233" i="1" s="1"/>
  <c r="H233" i="4"/>
  <c r="G233" i="4"/>
  <c r="F233" i="4"/>
  <c r="H232" i="1" s="1"/>
  <c r="H232" i="4"/>
  <c r="G232" i="4"/>
  <c r="F232" i="4"/>
  <c r="H231" i="1" s="1"/>
  <c r="H229" i="4"/>
  <c r="G229" i="4"/>
  <c r="F229" i="4"/>
  <c r="H228" i="1" s="1"/>
  <c r="H228" i="4"/>
  <c r="G228" i="4"/>
  <c r="F228" i="4"/>
  <c r="H227" i="1" s="1"/>
  <c r="H227" i="4"/>
  <c r="G227" i="4"/>
  <c r="F227" i="4"/>
  <c r="H226" i="1" s="1"/>
  <c r="H226" i="4"/>
  <c r="G226" i="4"/>
  <c r="F226" i="4"/>
  <c r="H225" i="1" s="1"/>
  <c r="H214" i="4"/>
  <c r="G214" i="4"/>
  <c r="F214" i="4"/>
  <c r="H213" i="1" s="1"/>
  <c r="H204" i="4"/>
  <c r="G204" i="4"/>
  <c r="F204" i="4"/>
  <c r="H203" i="1" s="1"/>
  <c r="H203" i="4"/>
  <c r="G203" i="4"/>
  <c r="F203" i="4"/>
  <c r="H202" i="1" s="1"/>
  <c r="H202" i="4"/>
  <c r="G202" i="4"/>
  <c r="F202" i="4"/>
  <c r="H201" i="1" s="1"/>
  <c r="H201" i="4"/>
  <c r="G201" i="4"/>
  <c r="F201" i="4"/>
  <c r="H200" i="1" s="1"/>
  <c r="H200" i="4"/>
  <c r="G200" i="4"/>
  <c r="F200" i="4"/>
  <c r="H199" i="1" s="1"/>
  <c r="H198" i="4"/>
  <c r="G198" i="4"/>
  <c r="F198" i="4"/>
  <c r="H197" i="1" s="1"/>
  <c r="H197" i="4"/>
  <c r="G197" i="4"/>
  <c r="F197" i="4"/>
  <c r="H196" i="1" s="1"/>
  <c r="H196" i="4"/>
  <c r="G196" i="4"/>
  <c r="F196" i="4"/>
  <c r="H195" i="1" s="1"/>
  <c r="H195" i="4"/>
  <c r="G195" i="4"/>
  <c r="F195" i="4"/>
  <c r="H194" i="1" s="1"/>
  <c r="H194" i="4"/>
  <c r="G194" i="4"/>
  <c r="F194" i="4"/>
  <c r="H193" i="1" s="1"/>
  <c r="H193" i="4"/>
  <c r="G193" i="4"/>
  <c r="F193" i="4"/>
  <c r="H192" i="1" s="1"/>
  <c r="H192" i="4"/>
  <c r="G192" i="4"/>
  <c r="F192" i="4"/>
  <c r="H191" i="1" s="1"/>
  <c r="H191" i="4"/>
  <c r="G191" i="4"/>
  <c r="F191" i="4"/>
  <c r="H190" i="1" s="1"/>
  <c r="H189" i="4"/>
  <c r="G189" i="4"/>
  <c r="F189" i="4"/>
  <c r="H188" i="1" s="1"/>
  <c r="H187" i="4"/>
  <c r="G187" i="4"/>
  <c r="F187" i="4"/>
  <c r="H186" i="1" s="1"/>
  <c r="H185" i="4"/>
  <c r="G185" i="4"/>
  <c r="F185" i="4"/>
  <c r="H184" i="1" s="1"/>
  <c r="H183" i="4"/>
  <c r="G183" i="4"/>
  <c r="F183" i="4"/>
  <c r="H182" i="1" s="1"/>
  <c r="H182" i="4"/>
  <c r="G182" i="4"/>
  <c r="F182" i="4"/>
  <c r="H181" i="1" s="1"/>
  <c r="H181" i="4"/>
  <c r="G181" i="4"/>
  <c r="F181" i="4"/>
  <c r="H180" i="1" s="1"/>
  <c r="H180" i="4"/>
  <c r="G180" i="4"/>
  <c r="F180" i="4"/>
  <c r="H179" i="1" s="1"/>
  <c r="H178" i="4"/>
  <c r="G178" i="4"/>
  <c r="F178" i="4"/>
  <c r="H177" i="1" s="1"/>
  <c r="H177" i="4"/>
  <c r="G177" i="4"/>
  <c r="F177" i="4"/>
  <c r="H176" i="1" s="1"/>
  <c r="H176" i="4"/>
  <c r="G176" i="4"/>
  <c r="F176" i="4"/>
  <c r="H175" i="1" s="1"/>
  <c r="H174" i="4"/>
  <c r="G174" i="4"/>
  <c r="F174" i="4"/>
  <c r="H173" i="1" s="1"/>
  <c r="H173" i="4"/>
  <c r="G173" i="4"/>
  <c r="F173" i="4"/>
  <c r="H172" i="1" s="1"/>
  <c r="H172" i="4"/>
  <c r="G172" i="4"/>
  <c r="F172" i="4"/>
  <c r="H171" i="1" s="1"/>
  <c r="H171" i="4"/>
  <c r="G171" i="4"/>
  <c r="F171" i="4"/>
  <c r="H170" i="1" s="1"/>
  <c r="H170" i="4"/>
  <c r="G170" i="4"/>
  <c r="F170" i="4"/>
  <c r="H169" i="1" s="1"/>
  <c r="H169" i="4"/>
  <c r="G169" i="4"/>
  <c r="F169" i="4"/>
  <c r="H168" i="1" s="1"/>
  <c r="H168" i="4"/>
  <c r="G168" i="4"/>
  <c r="F168" i="4"/>
  <c r="H167" i="1" s="1"/>
  <c r="H167" i="4"/>
  <c r="G167" i="4"/>
  <c r="F167" i="4"/>
  <c r="H166" i="1" s="1"/>
  <c r="H166" i="4"/>
  <c r="G166" i="4"/>
  <c r="F166" i="4"/>
  <c r="H165" i="1" s="1"/>
  <c r="H165" i="4"/>
  <c r="G165" i="4"/>
  <c r="F165" i="4"/>
  <c r="H164" i="1" s="1"/>
  <c r="H164" i="4"/>
  <c r="G164" i="4"/>
  <c r="F164" i="4"/>
  <c r="H163" i="1" s="1"/>
  <c r="H136" i="4"/>
  <c r="G136" i="4"/>
  <c r="F136" i="4"/>
  <c r="H135" i="1" s="1"/>
  <c r="H135" i="4"/>
  <c r="G135" i="4"/>
  <c r="F135" i="4"/>
  <c r="H134" i="1" s="1"/>
  <c r="H134" i="4"/>
  <c r="G134" i="4"/>
  <c r="F134" i="4"/>
  <c r="H133" i="1" s="1"/>
  <c r="H132" i="4"/>
  <c r="G132" i="4"/>
  <c r="F132" i="4"/>
  <c r="H131" i="1" s="1"/>
  <c r="H129" i="4"/>
  <c r="G129" i="4"/>
  <c r="F129" i="4"/>
  <c r="H128" i="1" s="1"/>
  <c r="H127" i="4"/>
  <c r="G127" i="4"/>
  <c r="F127" i="4"/>
  <c r="H126" i="1" s="1"/>
  <c r="H125" i="4"/>
  <c r="G125" i="4"/>
  <c r="F125" i="4"/>
  <c r="H124" i="1" s="1"/>
  <c r="H124" i="4"/>
  <c r="G124" i="4"/>
  <c r="F124" i="4"/>
  <c r="H123" i="1" s="1"/>
  <c r="H123" i="4"/>
  <c r="G123" i="4"/>
  <c r="F123" i="4"/>
  <c r="H122" i="1" s="1"/>
  <c r="H122" i="4"/>
  <c r="G122" i="4"/>
  <c r="F122" i="4"/>
  <c r="H121" i="1" s="1"/>
  <c r="H121" i="4"/>
  <c r="G121" i="4"/>
  <c r="F121" i="4"/>
  <c r="H120" i="1" s="1"/>
  <c r="H120" i="4"/>
  <c r="G120" i="4"/>
  <c r="F120" i="4"/>
  <c r="H119" i="1" s="1"/>
  <c r="H119" i="4"/>
  <c r="G119" i="4"/>
  <c r="F119" i="4"/>
  <c r="H118" i="1" s="1"/>
  <c r="H118" i="4"/>
  <c r="G118" i="4"/>
  <c r="F118" i="4"/>
  <c r="H117" i="1" s="1"/>
  <c r="H117" i="4"/>
  <c r="G117" i="4"/>
  <c r="F117" i="4"/>
  <c r="H116" i="1" s="1"/>
  <c r="H116" i="4"/>
  <c r="G116" i="4"/>
  <c r="F116" i="4"/>
  <c r="H115" i="1" s="1"/>
  <c r="H115" i="4"/>
  <c r="G115" i="4"/>
  <c r="F115" i="4"/>
  <c r="H114" i="1" s="1"/>
  <c r="H114" i="4"/>
  <c r="G114" i="4"/>
  <c r="F114" i="4"/>
  <c r="H113" i="1" s="1"/>
  <c r="H113" i="4"/>
  <c r="G113" i="4"/>
  <c r="F113" i="4"/>
  <c r="H112" i="1" s="1"/>
  <c r="H112" i="4"/>
  <c r="G112" i="4"/>
  <c r="F112" i="4"/>
  <c r="H111" i="1" s="1"/>
  <c r="H111" i="4"/>
  <c r="G111" i="4"/>
  <c r="F111" i="4"/>
  <c r="H110" i="1" s="1"/>
  <c r="H110" i="4"/>
  <c r="G110" i="4"/>
  <c r="F110" i="4"/>
  <c r="H109" i="1" s="1"/>
  <c r="H108" i="4"/>
  <c r="G108" i="4"/>
  <c r="F108" i="4"/>
  <c r="H107" i="1" s="1"/>
  <c r="H107" i="4"/>
  <c r="G107" i="4"/>
  <c r="F107" i="4"/>
  <c r="H106" i="1" s="1"/>
  <c r="H7" i="4"/>
  <c r="G7" i="4"/>
  <c r="F7" i="4"/>
  <c r="I255" i="3"/>
  <c r="H255" i="3"/>
  <c r="I254" i="3"/>
  <c r="H254" i="3"/>
  <c r="G254" i="3"/>
  <c r="F254" i="3"/>
  <c r="I253" i="3"/>
  <c r="H253" i="3"/>
  <c r="G253" i="3"/>
  <c r="I252" i="3"/>
  <c r="H252" i="3"/>
  <c r="F252" i="3"/>
  <c r="I251" i="3"/>
  <c r="H251" i="3"/>
  <c r="I250" i="3"/>
  <c r="H250" i="3"/>
  <c r="G250" i="3"/>
  <c r="F250" i="3"/>
  <c r="I249" i="3"/>
  <c r="H249" i="3"/>
  <c r="G249" i="3"/>
  <c r="I248" i="3"/>
  <c r="H248" i="3"/>
  <c r="G248" i="3"/>
  <c r="F248" i="3"/>
  <c r="I247" i="3"/>
  <c r="H247" i="3"/>
  <c r="I244" i="3"/>
  <c r="H244" i="3"/>
  <c r="G244" i="3"/>
  <c r="F244" i="3"/>
  <c r="I243" i="3"/>
  <c r="I242" i="3"/>
  <c r="G242" i="3"/>
  <c r="F242" i="3"/>
  <c r="I240" i="3"/>
  <c r="G240" i="3"/>
  <c r="I234" i="3"/>
  <c r="H234" i="3"/>
  <c r="G234" i="3"/>
  <c r="F234" i="3"/>
  <c r="I233" i="3"/>
  <c r="G233" i="3"/>
  <c r="F233" i="3"/>
  <c r="I232" i="3"/>
  <c r="H232" i="3"/>
  <c r="F232" i="3"/>
  <c r="I229" i="3"/>
  <c r="H229" i="3"/>
  <c r="G229" i="3"/>
  <c r="F229" i="3"/>
  <c r="I228" i="3"/>
  <c r="H228" i="3"/>
  <c r="G228" i="3"/>
  <c r="F228" i="3"/>
  <c r="I227" i="3"/>
  <c r="H227" i="3"/>
  <c r="I226" i="3"/>
  <c r="H226" i="3"/>
  <c r="G226" i="3"/>
  <c r="F226" i="3"/>
  <c r="I214" i="3"/>
  <c r="H214" i="3"/>
  <c r="G214" i="3"/>
  <c r="F214" i="3"/>
  <c r="I204" i="3"/>
  <c r="H204" i="3"/>
  <c r="G204" i="3"/>
  <c r="F204" i="3"/>
  <c r="I203" i="3"/>
  <c r="H203" i="3"/>
  <c r="I202" i="3"/>
  <c r="H202" i="3"/>
  <c r="G202" i="3"/>
  <c r="F202" i="3"/>
  <c r="I201" i="3"/>
  <c r="H201" i="3"/>
  <c r="G201" i="3"/>
  <c r="F201" i="3"/>
  <c r="I200" i="3"/>
  <c r="H200" i="3"/>
  <c r="G200" i="3"/>
  <c r="F200" i="3"/>
  <c r="I198" i="3"/>
  <c r="H198" i="3"/>
  <c r="G198" i="3"/>
  <c r="F198" i="3"/>
  <c r="I197" i="3"/>
  <c r="H197" i="3"/>
  <c r="G197" i="3"/>
  <c r="F197" i="3"/>
  <c r="I196" i="3"/>
  <c r="H196" i="3"/>
  <c r="G196" i="3"/>
  <c r="F196" i="3"/>
  <c r="I195" i="3"/>
  <c r="H195" i="3"/>
  <c r="I194" i="3"/>
  <c r="H194" i="3"/>
  <c r="G194" i="3"/>
  <c r="F194" i="3"/>
  <c r="I193" i="3"/>
  <c r="H193" i="3"/>
  <c r="G193" i="3"/>
  <c r="F193" i="3"/>
  <c r="I192" i="3"/>
  <c r="H192" i="3"/>
  <c r="G192" i="3"/>
  <c r="F192" i="3"/>
  <c r="I191" i="3"/>
  <c r="H191" i="3"/>
  <c r="I189" i="3"/>
  <c r="H189" i="3"/>
  <c r="G189" i="3"/>
  <c r="F189" i="3"/>
  <c r="I187" i="3"/>
  <c r="H187" i="3"/>
  <c r="I185" i="3"/>
  <c r="H185" i="3"/>
  <c r="G185" i="3"/>
  <c r="F185" i="3"/>
  <c r="I183" i="3"/>
  <c r="H183" i="3"/>
  <c r="I182" i="3"/>
  <c r="H182" i="3"/>
  <c r="G182" i="3"/>
  <c r="F182" i="3"/>
  <c r="I181" i="3"/>
  <c r="H181" i="3"/>
  <c r="G181" i="3"/>
  <c r="F181" i="3"/>
  <c r="I180" i="3"/>
  <c r="H180" i="3"/>
  <c r="G180" i="3"/>
  <c r="F180" i="3"/>
  <c r="I178" i="3"/>
  <c r="H178" i="3"/>
  <c r="G178" i="3"/>
  <c r="F178" i="3"/>
  <c r="I177" i="3"/>
  <c r="H177" i="3"/>
  <c r="G177" i="3"/>
  <c r="F177" i="3"/>
  <c r="I176" i="3"/>
  <c r="H176" i="3"/>
  <c r="G176" i="3"/>
  <c r="F176" i="3"/>
  <c r="I174" i="3"/>
  <c r="H174" i="3"/>
  <c r="G174" i="3"/>
  <c r="F174" i="3"/>
  <c r="I173" i="3"/>
  <c r="H173" i="3"/>
  <c r="G173" i="3"/>
  <c r="F173" i="3"/>
  <c r="I172" i="3"/>
  <c r="H172" i="3"/>
  <c r="G172" i="3"/>
  <c r="F172" i="3"/>
  <c r="I171" i="3"/>
  <c r="H171" i="3"/>
  <c r="I170" i="3"/>
  <c r="H170" i="3"/>
  <c r="G170" i="3"/>
  <c r="F170" i="3"/>
  <c r="I169" i="3"/>
  <c r="H169" i="3"/>
  <c r="G169" i="3"/>
  <c r="F169" i="3"/>
  <c r="I168" i="3"/>
  <c r="H168" i="3"/>
  <c r="G168" i="3"/>
  <c r="F168" i="3"/>
  <c r="I167" i="3"/>
  <c r="H167" i="3"/>
  <c r="I166" i="3"/>
  <c r="H166" i="3"/>
  <c r="G166" i="3"/>
  <c r="I165" i="3"/>
  <c r="H165" i="3"/>
  <c r="G165" i="3"/>
  <c r="F165" i="3"/>
  <c r="I164" i="3"/>
  <c r="F164" i="3"/>
  <c r="I136" i="3"/>
  <c r="H136" i="3"/>
  <c r="F136" i="3"/>
  <c r="I135" i="3"/>
  <c r="H135" i="3"/>
  <c r="I134" i="3"/>
  <c r="H134" i="3"/>
  <c r="G134" i="3"/>
  <c r="F134" i="3"/>
  <c r="I132" i="3"/>
  <c r="H132" i="3"/>
  <c r="F132" i="3"/>
  <c r="I129" i="3"/>
  <c r="H129" i="3"/>
  <c r="G129" i="3"/>
  <c r="F129" i="3"/>
  <c r="I127" i="3"/>
  <c r="H127" i="3"/>
  <c r="I125" i="3"/>
  <c r="F125" i="3"/>
  <c r="I124" i="3"/>
  <c r="F124" i="3"/>
  <c r="I123" i="3"/>
  <c r="F123" i="3"/>
  <c r="I122" i="3"/>
  <c r="F122" i="3"/>
  <c r="I121" i="3"/>
  <c r="I120" i="3"/>
  <c r="H120" i="3"/>
  <c r="F120" i="3"/>
  <c r="I119" i="3"/>
  <c r="H119" i="3"/>
  <c r="I118" i="3"/>
  <c r="H118" i="3"/>
  <c r="G118" i="3"/>
  <c r="I117" i="3"/>
  <c r="G117" i="3"/>
  <c r="F117" i="3"/>
  <c r="I116" i="3"/>
  <c r="F116" i="3"/>
  <c r="I115" i="3"/>
  <c r="I114" i="3"/>
  <c r="G114" i="3"/>
  <c r="F114" i="3"/>
  <c r="I113" i="3"/>
  <c r="I112" i="3"/>
  <c r="H112" i="3"/>
  <c r="F112" i="3"/>
  <c r="I111" i="3"/>
  <c r="H111" i="3"/>
  <c r="I110" i="3"/>
  <c r="H110" i="3"/>
  <c r="G110" i="3"/>
  <c r="I108" i="3"/>
  <c r="I107" i="3"/>
  <c r="H107" i="3"/>
  <c r="I7" i="3"/>
  <c r="I6" i="3"/>
  <c r="H6" i="3"/>
  <c r="G6" i="3"/>
  <c r="I386" i="7"/>
  <c r="H386" i="7"/>
  <c r="G386" i="7"/>
  <c r="F386" i="7"/>
  <c r="I379" i="7"/>
  <c r="H379" i="7"/>
  <c r="G379" i="7"/>
  <c r="F379" i="7"/>
  <c r="I378" i="7"/>
  <c r="H378" i="7"/>
  <c r="G378" i="7"/>
  <c r="F378" i="7"/>
  <c r="G373" i="7"/>
  <c r="F373" i="7"/>
  <c r="I371" i="7"/>
  <c r="H371" i="7"/>
  <c r="G371" i="7"/>
  <c r="F371" i="7"/>
  <c r="I370" i="7"/>
  <c r="H370" i="7"/>
  <c r="G370" i="7"/>
  <c r="F370" i="7"/>
  <c r="I368" i="7"/>
  <c r="H368" i="7"/>
  <c r="G368" i="7"/>
  <c r="F368" i="7"/>
  <c r="I367" i="7"/>
  <c r="H367" i="7"/>
  <c r="G367" i="7"/>
  <c r="F367" i="7"/>
  <c r="I360" i="7"/>
  <c r="H360" i="7"/>
  <c r="G360" i="7"/>
  <c r="F360" i="7"/>
  <c r="I359" i="7"/>
  <c r="H359" i="7"/>
  <c r="G359" i="7"/>
  <c r="F359" i="7"/>
  <c r="I358" i="7"/>
  <c r="H358" i="7"/>
  <c r="G358" i="7"/>
  <c r="F358" i="7"/>
  <c r="I354" i="7"/>
  <c r="H354" i="7"/>
  <c r="G354" i="7"/>
  <c r="F354" i="7"/>
  <c r="I353" i="7"/>
  <c r="H353" i="7"/>
  <c r="G353" i="7"/>
  <c r="F353" i="7"/>
  <c r="I352" i="7"/>
  <c r="H352" i="7"/>
  <c r="G352" i="7"/>
  <c r="F352" i="7"/>
  <c r="I349" i="7"/>
  <c r="H349" i="7"/>
  <c r="G349" i="7"/>
  <c r="F349" i="7"/>
  <c r="I345" i="7"/>
  <c r="G345" i="7"/>
  <c r="F345" i="7"/>
  <c r="I344" i="7"/>
  <c r="G344" i="7"/>
  <c r="F344" i="7"/>
  <c r="I342" i="7"/>
  <c r="G342" i="7"/>
  <c r="F342" i="7"/>
  <c r="I340" i="7"/>
  <c r="G340" i="7"/>
  <c r="F340" i="7"/>
  <c r="I339" i="7"/>
  <c r="I336" i="7"/>
  <c r="H336" i="7"/>
  <c r="G336" i="7"/>
  <c r="F336" i="7"/>
  <c r="I329" i="7"/>
  <c r="G329" i="7"/>
  <c r="F329" i="7"/>
  <c r="I328" i="7"/>
  <c r="G328" i="7"/>
  <c r="F328" i="7"/>
  <c r="I327" i="7"/>
  <c r="G327" i="7"/>
  <c r="F327" i="7"/>
  <c r="I326" i="7"/>
  <c r="G326" i="7"/>
  <c r="F326" i="7"/>
  <c r="I325" i="7"/>
  <c r="G325" i="7"/>
  <c r="F325" i="7"/>
  <c r="I324" i="7"/>
  <c r="G324" i="7"/>
  <c r="F324" i="7"/>
  <c r="I323" i="7"/>
  <c r="G323" i="7"/>
  <c r="F323" i="7"/>
  <c r="I322" i="7"/>
  <c r="G322" i="7"/>
  <c r="F322" i="7"/>
  <c r="I321" i="7"/>
  <c r="G321" i="7"/>
  <c r="F321" i="7"/>
  <c r="I320" i="7"/>
  <c r="G320" i="7"/>
  <c r="F320" i="7"/>
  <c r="I318" i="7"/>
  <c r="H318" i="7"/>
  <c r="G318" i="7"/>
  <c r="F318" i="7"/>
  <c r="I317" i="7"/>
  <c r="H317" i="7"/>
  <c r="G317" i="7"/>
  <c r="F317" i="7"/>
  <c r="I316" i="7"/>
  <c r="H316" i="7"/>
  <c r="G316" i="7"/>
  <c r="F316" i="7"/>
  <c r="I311" i="7"/>
  <c r="G311" i="7"/>
  <c r="F311" i="7"/>
  <c r="I310" i="7"/>
  <c r="G310" i="7"/>
  <c r="F310" i="7"/>
  <c r="I309" i="7"/>
  <c r="G309" i="7"/>
  <c r="F309" i="7"/>
  <c r="I307" i="7"/>
  <c r="G307" i="7"/>
  <c r="F307" i="7"/>
  <c r="I303" i="7"/>
  <c r="G303" i="7"/>
  <c r="F303" i="7"/>
  <c r="I300" i="7"/>
  <c r="H300" i="7"/>
  <c r="G300" i="7"/>
  <c r="F300" i="7"/>
  <c r="I297" i="7"/>
  <c r="H297" i="7"/>
  <c r="G297" i="7"/>
  <c r="F297" i="7"/>
  <c r="I295" i="7"/>
  <c r="H295" i="7"/>
  <c r="G295" i="7"/>
  <c r="F295" i="7"/>
  <c r="I293" i="7"/>
  <c r="H293" i="7"/>
  <c r="G293" i="7"/>
  <c r="F293" i="7"/>
  <c r="I291" i="7"/>
  <c r="H291" i="7"/>
  <c r="G291" i="7"/>
  <c r="F291" i="7"/>
  <c r="I288" i="7"/>
  <c r="H288" i="7"/>
  <c r="G288" i="7"/>
  <c r="F288" i="7"/>
  <c r="I286" i="7"/>
  <c r="H286" i="7"/>
  <c r="G286" i="7"/>
  <c r="F286" i="7"/>
  <c r="I284" i="7"/>
  <c r="H284" i="7"/>
  <c r="G284" i="7"/>
  <c r="F284" i="7"/>
  <c r="I283" i="7"/>
  <c r="H283" i="7"/>
  <c r="G283" i="7"/>
  <c r="F283" i="7"/>
  <c r="I282" i="7"/>
  <c r="H282" i="7"/>
  <c r="G282" i="7"/>
  <c r="F282" i="7"/>
  <c r="I281" i="7"/>
  <c r="H281" i="7"/>
  <c r="G281" i="7"/>
  <c r="F281" i="7"/>
  <c r="I280" i="7"/>
  <c r="H280" i="7"/>
  <c r="G280" i="7"/>
  <c r="F280" i="7"/>
  <c r="I277" i="7"/>
  <c r="G277" i="7"/>
  <c r="F277" i="7"/>
  <c r="I276" i="7"/>
  <c r="G276" i="7"/>
  <c r="F276" i="7"/>
  <c r="I275" i="7"/>
  <c r="G275" i="7"/>
  <c r="F275" i="7"/>
  <c r="I274" i="7"/>
  <c r="G274" i="7"/>
  <c r="F274" i="7"/>
  <c r="I266" i="7"/>
  <c r="H266" i="7"/>
  <c r="G266" i="7"/>
  <c r="F266" i="7"/>
  <c r="I265" i="7"/>
  <c r="H265" i="7"/>
  <c r="G265" i="7"/>
  <c r="F265" i="7"/>
  <c r="I264" i="7"/>
  <c r="H264" i="7"/>
  <c r="G264" i="7"/>
  <c r="F264" i="7"/>
  <c r="I263" i="7"/>
  <c r="H263" i="7"/>
  <c r="G263" i="7"/>
  <c r="F263" i="7"/>
  <c r="I262" i="7"/>
  <c r="H262" i="7"/>
  <c r="G262" i="7"/>
  <c r="F262" i="7"/>
  <c r="I261" i="7"/>
  <c r="H261" i="7"/>
  <c r="G261" i="7"/>
  <c r="F261" i="7"/>
  <c r="I260" i="7"/>
  <c r="H260" i="7"/>
  <c r="G260" i="7"/>
  <c r="F260" i="7"/>
  <c r="I259" i="7"/>
  <c r="H259" i="7"/>
  <c r="G259" i="7"/>
  <c r="F259" i="7"/>
  <c r="I255" i="7"/>
  <c r="H255" i="7"/>
  <c r="G255" i="7"/>
  <c r="F255" i="7"/>
  <c r="I254" i="7"/>
  <c r="H254" i="7"/>
  <c r="G254" i="7"/>
  <c r="F254" i="7"/>
  <c r="I253" i="7"/>
  <c r="H253" i="7"/>
  <c r="G253" i="7"/>
  <c r="F253" i="7"/>
  <c r="I252" i="7"/>
  <c r="H252" i="7"/>
  <c r="G252" i="7"/>
  <c r="F252" i="7"/>
  <c r="I251" i="7"/>
  <c r="H251" i="7"/>
  <c r="G251" i="7"/>
  <c r="F251" i="7"/>
  <c r="I250" i="7"/>
  <c r="H250" i="7"/>
  <c r="G250" i="7"/>
  <c r="F250" i="7"/>
  <c r="I249" i="7"/>
  <c r="H249" i="7"/>
  <c r="G249" i="7"/>
  <c r="F249" i="7"/>
  <c r="I248" i="7"/>
  <c r="H248" i="7"/>
  <c r="G248" i="7"/>
  <c r="F248" i="7"/>
  <c r="I247" i="7"/>
  <c r="H247" i="7"/>
  <c r="G247" i="7"/>
  <c r="F247" i="7"/>
  <c r="I246" i="7"/>
  <c r="H246" i="7"/>
  <c r="G246" i="7"/>
  <c r="F246" i="7"/>
  <c r="I245" i="7"/>
  <c r="H245" i="7"/>
  <c r="G245" i="7"/>
  <c r="F245" i="7"/>
  <c r="I244" i="7"/>
  <c r="H244" i="7"/>
  <c r="G244" i="7"/>
  <c r="F244" i="7"/>
  <c r="I243" i="7"/>
  <c r="H243" i="7"/>
  <c r="G243" i="7"/>
  <c r="F243" i="7"/>
  <c r="I242" i="7"/>
  <c r="H242" i="7"/>
  <c r="G242" i="7"/>
  <c r="F242" i="7"/>
  <c r="I240" i="7"/>
  <c r="G240" i="7"/>
  <c r="F240" i="7"/>
  <c r="I234" i="7"/>
  <c r="H234" i="7"/>
  <c r="G234" i="7"/>
  <c r="F234" i="7"/>
  <c r="I233" i="7"/>
  <c r="G233" i="7"/>
  <c r="F233" i="7"/>
  <c r="I232" i="7"/>
  <c r="H232" i="7"/>
  <c r="G232" i="7"/>
  <c r="F232" i="7"/>
  <c r="I229" i="7"/>
  <c r="H229" i="7"/>
  <c r="G229" i="7"/>
  <c r="F229" i="7"/>
  <c r="I228" i="7"/>
  <c r="H228" i="7"/>
  <c r="G228" i="7"/>
  <c r="F228" i="7"/>
  <c r="I227" i="7"/>
  <c r="H227" i="7"/>
  <c r="G227" i="7"/>
  <c r="F227" i="7"/>
  <c r="I226" i="7"/>
  <c r="H226" i="7"/>
  <c r="G226" i="7"/>
  <c r="F226" i="7"/>
  <c r="I214" i="7"/>
  <c r="H214" i="7"/>
  <c r="G214" i="7"/>
  <c r="F214" i="7"/>
  <c r="I204" i="7"/>
  <c r="H204" i="7"/>
  <c r="G204" i="7"/>
  <c r="F204" i="7"/>
  <c r="I203" i="7"/>
  <c r="H203" i="7"/>
  <c r="G203" i="7"/>
  <c r="F203" i="7"/>
  <c r="I202" i="7"/>
  <c r="H202" i="7"/>
  <c r="G202" i="7"/>
  <c r="F202" i="7"/>
  <c r="I201" i="7"/>
  <c r="H201" i="7"/>
  <c r="G201" i="7"/>
  <c r="F201" i="7"/>
  <c r="I200" i="7"/>
  <c r="H200" i="7"/>
  <c r="G200" i="7"/>
  <c r="F200" i="7"/>
  <c r="I198" i="7"/>
  <c r="H198" i="7"/>
  <c r="G198" i="7"/>
  <c r="F198" i="7"/>
  <c r="I197" i="7"/>
  <c r="H197" i="7"/>
  <c r="G197" i="7"/>
  <c r="F197" i="7"/>
  <c r="I196" i="7"/>
  <c r="H196" i="7"/>
  <c r="G196" i="7"/>
  <c r="F196" i="7"/>
  <c r="I195" i="7"/>
  <c r="H195" i="7"/>
  <c r="G195" i="7"/>
  <c r="F195" i="7"/>
  <c r="I194" i="7"/>
  <c r="H194" i="7"/>
  <c r="G194" i="7"/>
  <c r="F194" i="7"/>
  <c r="I193" i="7"/>
  <c r="H193" i="7"/>
  <c r="G193" i="7"/>
  <c r="F193" i="7"/>
  <c r="I192" i="7"/>
  <c r="H192" i="7"/>
  <c r="G192" i="7"/>
  <c r="F192" i="7"/>
  <c r="I191" i="7"/>
  <c r="H191" i="7"/>
  <c r="G191" i="7"/>
  <c r="F191" i="7"/>
  <c r="I189" i="7"/>
  <c r="H189" i="7"/>
  <c r="G189" i="7"/>
  <c r="F189" i="7"/>
  <c r="I187" i="7"/>
  <c r="H187" i="7"/>
  <c r="G187" i="7"/>
  <c r="F187" i="7"/>
  <c r="I185" i="7"/>
  <c r="H185" i="7"/>
  <c r="G185" i="7"/>
  <c r="F185" i="7"/>
  <c r="I183" i="7"/>
  <c r="H183" i="7"/>
  <c r="G183" i="7"/>
  <c r="F183" i="7"/>
  <c r="I182" i="7"/>
  <c r="H182" i="7"/>
  <c r="G182" i="7"/>
  <c r="F182" i="7"/>
  <c r="I181" i="7"/>
  <c r="H181" i="7"/>
  <c r="G181" i="7"/>
  <c r="F181" i="7"/>
  <c r="I180" i="7"/>
  <c r="H180" i="7"/>
  <c r="G180" i="7"/>
  <c r="F180" i="7"/>
  <c r="I178" i="7"/>
  <c r="H178" i="7"/>
  <c r="G178" i="7"/>
  <c r="F178" i="7"/>
  <c r="I177" i="7"/>
  <c r="H177" i="7"/>
  <c r="G177" i="7"/>
  <c r="F177" i="7"/>
  <c r="I176" i="7"/>
  <c r="H176" i="7"/>
  <c r="G176" i="7"/>
  <c r="F176" i="7"/>
  <c r="I174" i="7"/>
  <c r="H174" i="7"/>
  <c r="G174" i="7"/>
  <c r="F174" i="7"/>
  <c r="I173" i="7"/>
  <c r="H173" i="7"/>
  <c r="G173" i="7"/>
  <c r="F173" i="7"/>
  <c r="I172" i="7"/>
  <c r="H172" i="7"/>
  <c r="G172" i="7"/>
  <c r="F172" i="7"/>
  <c r="I171" i="7"/>
  <c r="H171" i="7"/>
  <c r="G171" i="7"/>
  <c r="F171" i="7"/>
  <c r="I170" i="7"/>
  <c r="H170" i="7"/>
  <c r="G170" i="7"/>
  <c r="F170" i="7"/>
  <c r="I169" i="7"/>
  <c r="H169" i="7"/>
  <c r="G169" i="7"/>
  <c r="F169" i="7"/>
  <c r="I168" i="7"/>
  <c r="H168" i="7"/>
  <c r="G168" i="7"/>
  <c r="F168" i="7"/>
  <c r="I167" i="7"/>
  <c r="H167" i="7"/>
  <c r="G167" i="7"/>
  <c r="F167" i="7"/>
  <c r="I166" i="7"/>
  <c r="H166" i="7"/>
  <c r="G166" i="7"/>
  <c r="F166" i="7"/>
  <c r="I165" i="7"/>
  <c r="H165" i="7"/>
  <c r="G165" i="7"/>
  <c r="F165" i="7"/>
  <c r="I164" i="7"/>
  <c r="H164" i="7"/>
  <c r="G164" i="7"/>
  <c r="F164" i="7"/>
  <c r="I136" i="7"/>
  <c r="H136" i="7"/>
  <c r="G136" i="7"/>
  <c r="F136" i="7"/>
  <c r="I135" i="7"/>
  <c r="H135" i="7"/>
  <c r="G135" i="7"/>
  <c r="F135" i="7"/>
  <c r="I134" i="7"/>
  <c r="H134" i="7"/>
  <c r="G134" i="7"/>
  <c r="F134" i="7"/>
  <c r="I132" i="7"/>
  <c r="H132" i="7"/>
  <c r="G132" i="7"/>
  <c r="F132" i="7"/>
  <c r="I129" i="7"/>
  <c r="H129" i="7"/>
  <c r="G129" i="7"/>
  <c r="F129" i="7"/>
  <c r="I127" i="7"/>
  <c r="H127" i="7"/>
  <c r="G127" i="7"/>
  <c r="F127" i="7"/>
  <c r="I121" i="7"/>
  <c r="G121" i="7"/>
  <c r="F121" i="7"/>
  <c r="I120" i="7"/>
  <c r="H120" i="7"/>
  <c r="G120" i="7"/>
  <c r="F120" i="7"/>
  <c r="I119" i="7"/>
  <c r="H119" i="7"/>
  <c r="G119" i="7"/>
  <c r="F119" i="7"/>
  <c r="I118" i="7"/>
  <c r="H118" i="7"/>
  <c r="G118" i="7"/>
  <c r="F118" i="7"/>
  <c r="I117" i="7"/>
  <c r="G117" i="7"/>
  <c r="F117" i="7"/>
  <c r="I116" i="7"/>
  <c r="G116" i="7"/>
  <c r="F116" i="7"/>
  <c r="I115" i="7"/>
  <c r="G115" i="7"/>
  <c r="F115" i="7"/>
  <c r="I114" i="7"/>
  <c r="G114" i="7"/>
  <c r="F114" i="7"/>
  <c r="I113" i="7"/>
  <c r="G113" i="7"/>
  <c r="F113" i="7"/>
  <c r="I112" i="7"/>
  <c r="H112" i="7"/>
  <c r="G112" i="7"/>
  <c r="F112" i="7"/>
  <c r="I111" i="7"/>
  <c r="G111" i="7"/>
  <c r="F111" i="7"/>
  <c r="I110" i="7"/>
  <c r="G110" i="7"/>
  <c r="F110" i="7"/>
  <c r="I108" i="7"/>
  <c r="G108" i="7"/>
  <c r="F108" i="7"/>
  <c r="I107" i="7"/>
  <c r="H107" i="7"/>
  <c r="G107" i="7"/>
  <c r="F107" i="7"/>
  <c r="I7" i="7"/>
  <c r="G7" i="7"/>
  <c r="F7" i="7"/>
  <c r="I6" i="7"/>
  <c r="H6" i="7"/>
  <c r="G6" i="7"/>
  <c r="F6" i="7"/>
  <c r="I386" i="3"/>
  <c r="G386" i="3"/>
  <c r="F386" i="3"/>
  <c r="I379" i="3"/>
  <c r="I378" i="3"/>
  <c r="G378" i="3"/>
  <c r="F378" i="3"/>
  <c r="I373" i="3"/>
  <c r="I371" i="3"/>
  <c r="H371" i="3"/>
  <c r="I370" i="3"/>
  <c r="H370" i="3"/>
  <c r="G370" i="3"/>
  <c r="F370" i="3"/>
  <c r="I368" i="3"/>
  <c r="H368" i="3"/>
  <c r="G368" i="3"/>
  <c r="F368" i="3"/>
  <c r="I367" i="3"/>
  <c r="H367" i="3"/>
  <c r="I360" i="3"/>
  <c r="G360" i="3"/>
  <c r="I359" i="3"/>
  <c r="H359" i="3"/>
  <c r="I358" i="3"/>
  <c r="H358" i="3"/>
  <c r="G358" i="3"/>
  <c r="I354" i="3"/>
  <c r="G354" i="3"/>
  <c r="F354" i="3"/>
  <c r="I353" i="3"/>
  <c r="H353" i="3"/>
  <c r="G353" i="3"/>
  <c r="I352" i="3"/>
  <c r="H352" i="3"/>
  <c r="G352" i="3"/>
  <c r="F352" i="3"/>
  <c r="I351" i="3"/>
  <c r="I349" i="3"/>
  <c r="G349" i="3"/>
  <c r="F349" i="3"/>
  <c r="I345" i="3"/>
  <c r="H345" i="3"/>
  <c r="I344" i="3"/>
  <c r="H344" i="3"/>
  <c r="G344" i="3"/>
  <c r="I342" i="3"/>
  <c r="G342" i="3"/>
  <c r="F342" i="3"/>
  <c r="I340" i="3"/>
  <c r="G340" i="3"/>
  <c r="F340" i="3"/>
  <c r="I339" i="3"/>
  <c r="I336" i="3"/>
  <c r="H336" i="3"/>
  <c r="G336" i="3"/>
  <c r="F336" i="3"/>
  <c r="I329" i="3"/>
  <c r="H329" i="3"/>
  <c r="G329" i="3"/>
  <c r="I328" i="3"/>
  <c r="H328" i="3"/>
  <c r="G328" i="3"/>
  <c r="F328" i="3"/>
  <c r="I327" i="3"/>
  <c r="H327" i="3"/>
  <c r="I326" i="3"/>
  <c r="H326" i="3"/>
  <c r="G326" i="3"/>
  <c r="F326" i="3"/>
  <c r="I325" i="3"/>
  <c r="H325" i="3"/>
  <c r="G325" i="3"/>
  <c r="F325" i="3"/>
  <c r="I324" i="3"/>
  <c r="H324" i="3"/>
  <c r="G324" i="3"/>
  <c r="F324" i="3"/>
  <c r="I323" i="3"/>
  <c r="H323" i="3"/>
  <c r="I322" i="3"/>
  <c r="H322" i="3"/>
  <c r="G322" i="3"/>
  <c r="F322" i="3"/>
  <c r="I321" i="3"/>
  <c r="H321" i="3"/>
  <c r="G321" i="3"/>
  <c r="I320" i="3"/>
  <c r="H320" i="3"/>
  <c r="G320" i="3"/>
  <c r="F320" i="3"/>
  <c r="I318" i="3"/>
  <c r="H318" i="3"/>
  <c r="G318" i="3"/>
  <c r="I317" i="3"/>
  <c r="H317" i="3"/>
  <c r="G317" i="3"/>
  <c r="F317" i="3"/>
  <c r="I316" i="3"/>
  <c r="H316" i="3"/>
  <c r="G316" i="3"/>
  <c r="I311" i="3"/>
  <c r="H311" i="3"/>
  <c r="I310" i="3"/>
  <c r="H310" i="3"/>
  <c r="G310" i="3"/>
  <c r="I309" i="3"/>
  <c r="H309" i="3"/>
  <c r="G309" i="3"/>
  <c r="F309" i="3"/>
  <c r="I307" i="3"/>
  <c r="H307" i="3"/>
  <c r="I303" i="3"/>
  <c r="I300" i="3"/>
  <c r="H300" i="3"/>
  <c r="I297" i="3"/>
  <c r="H297" i="3"/>
  <c r="G297" i="3"/>
  <c r="F297" i="3"/>
  <c r="I295" i="3"/>
  <c r="H295" i="3"/>
  <c r="I293" i="3"/>
  <c r="H293" i="3"/>
  <c r="G293" i="3"/>
  <c r="F293" i="3"/>
  <c r="I291" i="3"/>
  <c r="H291" i="3"/>
  <c r="I288" i="3"/>
  <c r="H288" i="3"/>
  <c r="F288" i="3"/>
  <c r="I286" i="3"/>
  <c r="H286" i="3"/>
  <c r="G286" i="3"/>
  <c r="I284" i="3"/>
  <c r="H284" i="3"/>
  <c r="F284" i="3"/>
  <c r="I283" i="3"/>
  <c r="H283" i="3"/>
  <c r="I282" i="3"/>
  <c r="H282" i="3"/>
  <c r="G282" i="3"/>
  <c r="F282" i="3"/>
  <c r="I281" i="3"/>
  <c r="H281" i="3"/>
  <c r="G281" i="3"/>
  <c r="F281" i="3"/>
  <c r="I280" i="3"/>
  <c r="G280" i="3"/>
  <c r="F280" i="3"/>
  <c r="I277" i="3"/>
  <c r="G277" i="3"/>
  <c r="F277" i="3"/>
  <c r="I276" i="3"/>
  <c r="G276" i="3"/>
  <c r="F276" i="3"/>
  <c r="I275" i="3"/>
  <c r="I274" i="3"/>
  <c r="G274" i="3"/>
  <c r="F274" i="3"/>
  <c r="I266" i="3"/>
  <c r="H266" i="3"/>
  <c r="G266" i="3"/>
  <c r="F266" i="3"/>
  <c r="I265" i="3"/>
  <c r="H265" i="3"/>
  <c r="G265" i="3"/>
  <c r="I264" i="3"/>
  <c r="H264" i="3"/>
  <c r="F264" i="3"/>
  <c r="I263" i="3"/>
  <c r="H263" i="3"/>
  <c r="I262" i="3"/>
  <c r="H262" i="3"/>
  <c r="G262" i="3"/>
  <c r="F262" i="3"/>
  <c r="I261" i="3"/>
  <c r="H261" i="3"/>
  <c r="G261" i="3"/>
  <c r="I260" i="3"/>
  <c r="H260" i="3"/>
  <c r="F260" i="3"/>
  <c r="F6" i="4"/>
  <c r="G6" i="4"/>
  <c r="H6" i="4"/>
  <c r="CE339" i="3" l="1"/>
  <c r="BA339" i="3"/>
  <c r="BP339" i="3"/>
  <c r="CI340" i="3"/>
  <c r="CT340" i="3" s="1"/>
  <c r="CI342" i="3"/>
  <c r="CT342" i="3" s="1"/>
  <c r="C1" i="6"/>
  <c r="B1" i="6"/>
  <c r="C1" i="7"/>
  <c r="B1" i="7"/>
  <c r="C3" i="3"/>
  <c r="B3" i="3"/>
  <c r="C3" i="4"/>
  <c r="B3" i="4"/>
  <c r="Z385" i="1"/>
  <c r="Y385" i="1"/>
  <c r="X385" i="1"/>
  <c r="W385" i="1"/>
  <c r="U385" i="1"/>
  <c r="T385" i="1"/>
  <c r="S385" i="1"/>
  <c r="R385" i="1"/>
  <c r="P385" i="1"/>
  <c r="N385" i="1"/>
  <c r="M385" i="1"/>
  <c r="K385" i="1"/>
  <c r="J385" i="1"/>
  <c r="I385" i="1"/>
  <c r="Z384" i="1"/>
  <c r="Y384" i="1"/>
  <c r="X384" i="1"/>
  <c r="W384" i="1"/>
  <c r="U384" i="1"/>
  <c r="T384" i="1"/>
  <c r="S384" i="1"/>
  <c r="R384" i="1"/>
  <c r="P384" i="1"/>
  <c r="O384" i="1"/>
  <c r="N384" i="1"/>
  <c r="M384" i="1"/>
  <c r="K384" i="1"/>
  <c r="J384" i="1"/>
  <c r="I384" i="1"/>
  <c r="Z383" i="1"/>
  <c r="Y383" i="1"/>
  <c r="X383" i="1"/>
  <c r="W383" i="1"/>
  <c r="U383" i="1"/>
  <c r="T383" i="1"/>
  <c r="S383" i="1"/>
  <c r="R383" i="1"/>
  <c r="P383" i="1"/>
  <c r="O383" i="1"/>
  <c r="N383" i="1"/>
  <c r="M383" i="1"/>
  <c r="K383" i="1"/>
  <c r="J383" i="1"/>
  <c r="I383" i="1"/>
  <c r="Z382" i="1"/>
  <c r="Y382" i="1"/>
  <c r="X382" i="1"/>
  <c r="W382" i="1"/>
  <c r="U382" i="1"/>
  <c r="T382" i="1"/>
  <c r="S382" i="1"/>
  <c r="R382" i="1"/>
  <c r="P382" i="1"/>
  <c r="O382" i="1"/>
  <c r="N382" i="1"/>
  <c r="M382" i="1"/>
  <c r="K382" i="1"/>
  <c r="J382" i="1"/>
  <c r="I382" i="1"/>
  <c r="Z381" i="1"/>
  <c r="Y381" i="1"/>
  <c r="X381" i="1"/>
  <c r="W381" i="1"/>
  <c r="U381" i="1"/>
  <c r="T381" i="1"/>
  <c r="S381" i="1"/>
  <c r="R381" i="1"/>
  <c r="P381" i="1"/>
  <c r="O381" i="1"/>
  <c r="N381" i="1"/>
  <c r="M381" i="1"/>
  <c r="K381" i="1"/>
  <c r="J381" i="1"/>
  <c r="I381" i="1"/>
  <c r="Z380" i="1"/>
  <c r="Y380" i="1"/>
  <c r="X380" i="1"/>
  <c r="W380" i="1"/>
  <c r="U380" i="1"/>
  <c r="T380" i="1"/>
  <c r="S380" i="1"/>
  <c r="R380" i="1"/>
  <c r="P380" i="1"/>
  <c r="O380" i="1"/>
  <c r="N380" i="1"/>
  <c r="M380" i="1"/>
  <c r="K380" i="1"/>
  <c r="J380" i="1"/>
  <c r="I380" i="1"/>
  <c r="Z379" i="1"/>
  <c r="Y379" i="1"/>
  <c r="X379" i="1"/>
  <c r="W379" i="1"/>
  <c r="U379" i="1"/>
  <c r="T379" i="1"/>
  <c r="S379" i="1"/>
  <c r="R379" i="1"/>
  <c r="P379" i="1"/>
  <c r="O379" i="1"/>
  <c r="N379" i="1"/>
  <c r="M379" i="1"/>
  <c r="K379" i="1"/>
  <c r="J379" i="1"/>
  <c r="I379" i="1"/>
  <c r="Z378" i="1"/>
  <c r="Y378" i="1"/>
  <c r="X378" i="1"/>
  <c r="W378" i="1"/>
  <c r="U378" i="1"/>
  <c r="T378" i="1"/>
  <c r="S378" i="1"/>
  <c r="R378" i="1"/>
  <c r="P378" i="1"/>
  <c r="N378" i="1"/>
  <c r="M378" i="1"/>
  <c r="K378" i="1"/>
  <c r="J378" i="1"/>
  <c r="I378" i="1"/>
  <c r="Z377" i="1"/>
  <c r="Y377" i="1"/>
  <c r="X377" i="1"/>
  <c r="W377" i="1"/>
  <c r="U377" i="1"/>
  <c r="T377" i="1"/>
  <c r="S377" i="1"/>
  <c r="R377" i="1"/>
  <c r="P377" i="1"/>
  <c r="N377" i="1"/>
  <c r="M377" i="1"/>
  <c r="K377" i="1"/>
  <c r="J377" i="1"/>
  <c r="I377" i="1"/>
  <c r="Z376" i="1"/>
  <c r="Y376" i="1"/>
  <c r="X376" i="1"/>
  <c r="W376" i="1"/>
  <c r="U376" i="1"/>
  <c r="T376" i="1"/>
  <c r="S376" i="1"/>
  <c r="R376" i="1"/>
  <c r="P376" i="1"/>
  <c r="O376" i="1"/>
  <c r="N376" i="1"/>
  <c r="M376" i="1"/>
  <c r="K376" i="1"/>
  <c r="J376" i="1"/>
  <c r="I376" i="1"/>
  <c r="Z375" i="1"/>
  <c r="Y375" i="1"/>
  <c r="X375" i="1"/>
  <c r="W375" i="1"/>
  <c r="U375" i="1"/>
  <c r="T375" i="1"/>
  <c r="S375" i="1"/>
  <c r="R375" i="1"/>
  <c r="P375" i="1"/>
  <c r="O375" i="1"/>
  <c r="N375" i="1"/>
  <c r="M375" i="1"/>
  <c r="K375" i="1"/>
  <c r="J375" i="1"/>
  <c r="I375" i="1"/>
  <c r="Z374" i="1"/>
  <c r="Y374" i="1"/>
  <c r="X374" i="1"/>
  <c r="W374" i="1"/>
  <c r="U374" i="1"/>
  <c r="T374" i="1"/>
  <c r="S374" i="1"/>
  <c r="R374" i="1"/>
  <c r="P374" i="1"/>
  <c r="O374" i="1"/>
  <c r="N374" i="1"/>
  <c r="M374" i="1"/>
  <c r="K374" i="1"/>
  <c r="J374" i="1"/>
  <c r="I374" i="1"/>
  <c r="Z373" i="1"/>
  <c r="Y373" i="1"/>
  <c r="X373" i="1"/>
  <c r="W373" i="1"/>
  <c r="U373" i="1"/>
  <c r="T373" i="1"/>
  <c r="S373" i="1"/>
  <c r="R373" i="1"/>
  <c r="P373" i="1"/>
  <c r="O373" i="1"/>
  <c r="N373" i="1"/>
  <c r="M373" i="1"/>
  <c r="K373" i="1"/>
  <c r="J373" i="1"/>
  <c r="I373" i="1"/>
  <c r="Z372" i="1"/>
  <c r="Y372" i="1"/>
  <c r="X372" i="1"/>
  <c r="W372" i="1"/>
  <c r="U372" i="1"/>
  <c r="S372" i="1"/>
  <c r="R372" i="1"/>
  <c r="P372" i="1"/>
  <c r="N372" i="1"/>
  <c r="M372" i="1"/>
  <c r="K372" i="1"/>
  <c r="J372" i="1"/>
  <c r="I372" i="1"/>
  <c r="Z371" i="1"/>
  <c r="Y371" i="1"/>
  <c r="X371" i="1"/>
  <c r="W371" i="1"/>
  <c r="U371" i="1"/>
  <c r="T371" i="1"/>
  <c r="S371" i="1"/>
  <c r="R371" i="1"/>
  <c r="P371" i="1"/>
  <c r="O371" i="1"/>
  <c r="N371" i="1"/>
  <c r="M371" i="1"/>
  <c r="K371" i="1"/>
  <c r="J371" i="1"/>
  <c r="I371" i="1"/>
  <c r="Z370" i="1"/>
  <c r="Y370" i="1"/>
  <c r="X370" i="1"/>
  <c r="W370" i="1"/>
  <c r="U370" i="1"/>
  <c r="T370" i="1"/>
  <c r="S370" i="1"/>
  <c r="R370" i="1"/>
  <c r="P370" i="1"/>
  <c r="O370" i="1"/>
  <c r="N370" i="1"/>
  <c r="M370" i="1"/>
  <c r="K370" i="1"/>
  <c r="J370" i="1"/>
  <c r="I370" i="1"/>
  <c r="Z369" i="1"/>
  <c r="Y369" i="1"/>
  <c r="X369" i="1"/>
  <c r="W369" i="1"/>
  <c r="U369" i="1"/>
  <c r="T369" i="1"/>
  <c r="S369" i="1"/>
  <c r="R369" i="1"/>
  <c r="P369" i="1"/>
  <c r="O369" i="1"/>
  <c r="N369" i="1"/>
  <c r="M369" i="1"/>
  <c r="K369" i="1"/>
  <c r="J369" i="1"/>
  <c r="I369" i="1"/>
  <c r="Z368" i="1"/>
  <c r="Y368" i="1"/>
  <c r="X368" i="1"/>
  <c r="W368" i="1"/>
  <c r="U368" i="1"/>
  <c r="T368" i="1"/>
  <c r="S368" i="1"/>
  <c r="R368" i="1"/>
  <c r="P368" i="1"/>
  <c r="O368" i="1"/>
  <c r="N368" i="1"/>
  <c r="M368" i="1"/>
  <c r="K368" i="1"/>
  <c r="J368" i="1"/>
  <c r="I368" i="1"/>
  <c r="Z367" i="1"/>
  <c r="Y367" i="1"/>
  <c r="X367" i="1"/>
  <c r="W367" i="1"/>
  <c r="U367" i="1"/>
  <c r="T367" i="1"/>
  <c r="S367" i="1"/>
  <c r="R367" i="1"/>
  <c r="P367" i="1"/>
  <c r="O367" i="1"/>
  <c r="N367" i="1"/>
  <c r="M367" i="1"/>
  <c r="K367" i="1"/>
  <c r="J367" i="1"/>
  <c r="I367" i="1"/>
  <c r="Z366" i="1"/>
  <c r="Y366" i="1"/>
  <c r="X366" i="1"/>
  <c r="W366" i="1"/>
  <c r="U366" i="1"/>
  <c r="T366" i="1"/>
  <c r="S366" i="1"/>
  <c r="R366" i="1"/>
  <c r="P366" i="1"/>
  <c r="O366" i="1"/>
  <c r="N366" i="1"/>
  <c r="M366" i="1"/>
  <c r="K366" i="1"/>
  <c r="J366" i="1"/>
  <c r="I366" i="1"/>
  <c r="Z365" i="1"/>
  <c r="Y365" i="1"/>
  <c r="X365" i="1"/>
  <c r="W365" i="1"/>
  <c r="U365" i="1"/>
  <c r="T365" i="1"/>
  <c r="S365" i="1"/>
  <c r="R365" i="1"/>
  <c r="P365" i="1"/>
  <c r="O365" i="1"/>
  <c r="N365" i="1"/>
  <c r="M365" i="1"/>
  <c r="K365" i="1"/>
  <c r="J365" i="1"/>
  <c r="I365" i="1"/>
  <c r="Z364" i="1"/>
  <c r="Y364" i="1"/>
  <c r="X364" i="1"/>
  <c r="W364" i="1"/>
  <c r="U364" i="1"/>
  <c r="T364" i="1"/>
  <c r="S364" i="1"/>
  <c r="R364" i="1"/>
  <c r="P364" i="1"/>
  <c r="O364" i="1"/>
  <c r="N364" i="1"/>
  <c r="M364" i="1"/>
  <c r="K364" i="1"/>
  <c r="J364" i="1"/>
  <c r="I364" i="1"/>
  <c r="Z363" i="1"/>
  <c r="Y363" i="1"/>
  <c r="X363" i="1"/>
  <c r="W363" i="1"/>
  <c r="U363" i="1"/>
  <c r="T363" i="1"/>
  <c r="S363" i="1"/>
  <c r="R363" i="1"/>
  <c r="P363" i="1"/>
  <c r="O363" i="1"/>
  <c r="N363" i="1"/>
  <c r="M363" i="1"/>
  <c r="K363" i="1"/>
  <c r="J363" i="1"/>
  <c r="I363" i="1"/>
  <c r="Z362" i="1"/>
  <c r="Y362" i="1"/>
  <c r="X362" i="1"/>
  <c r="W362" i="1"/>
  <c r="U362" i="1"/>
  <c r="T362" i="1"/>
  <c r="S362" i="1"/>
  <c r="R362" i="1"/>
  <c r="P362" i="1"/>
  <c r="O362" i="1"/>
  <c r="N362" i="1"/>
  <c r="M362" i="1"/>
  <c r="K362" i="1"/>
  <c r="J362" i="1"/>
  <c r="I362" i="1"/>
  <c r="Z361" i="1"/>
  <c r="Y361" i="1"/>
  <c r="X361" i="1"/>
  <c r="W361" i="1"/>
  <c r="U361" i="1"/>
  <c r="T361" i="1"/>
  <c r="S361" i="1"/>
  <c r="R361" i="1"/>
  <c r="P361" i="1"/>
  <c r="O361" i="1"/>
  <c r="N361" i="1"/>
  <c r="M361" i="1"/>
  <c r="K361" i="1"/>
  <c r="J361" i="1"/>
  <c r="I361" i="1"/>
  <c r="Z360" i="1"/>
  <c r="Y360" i="1"/>
  <c r="X360" i="1"/>
  <c r="W360" i="1"/>
  <c r="U360" i="1"/>
  <c r="T360" i="1"/>
  <c r="S360" i="1"/>
  <c r="R360" i="1"/>
  <c r="P360" i="1"/>
  <c r="O360" i="1"/>
  <c r="N360" i="1"/>
  <c r="M360" i="1"/>
  <c r="K360" i="1"/>
  <c r="J360" i="1"/>
  <c r="I360" i="1"/>
  <c r="Z359" i="1"/>
  <c r="Y359" i="1"/>
  <c r="X359" i="1"/>
  <c r="W359" i="1"/>
  <c r="U359" i="1"/>
  <c r="T359" i="1"/>
  <c r="S359" i="1"/>
  <c r="R359" i="1"/>
  <c r="P359" i="1"/>
  <c r="N359" i="1"/>
  <c r="M359" i="1"/>
  <c r="K359" i="1"/>
  <c r="J359" i="1"/>
  <c r="I359" i="1"/>
  <c r="Z358" i="1"/>
  <c r="Y358" i="1"/>
  <c r="X358" i="1"/>
  <c r="W358" i="1"/>
  <c r="U358" i="1"/>
  <c r="T358" i="1"/>
  <c r="S358" i="1"/>
  <c r="R358" i="1"/>
  <c r="P358" i="1"/>
  <c r="O358" i="1"/>
  <c r="N358" i="1"/>
  <c r="M358" i="1"/>
  <c r="K358" i="1"/>
  <c r="J358" i="1"/>
  <c r="I358" i="1"/>
  <c r="Z357" i="1"/>
  <c r="Y357" i="1"/>
  <c r="X357" i="1"/>
  <c r="W357" i="1"/>
  <c r="U357" i="1"/>
  <c r="T357" i="1"/>
  <c r="S357" i="1"/>
  <c r="R357" i="1"/>
  <c r="P357" i="1"/>
  <c r="O357" i="1"/>
  <c r="N357" i="1"/>
  <c r="M357" i="1"/>
  <c r="K357" i="1"/>
  <c r="J357" i="1"/>
  <c r="I357" i="1"/>
  <c r="Z356" i="1"/>
  <c r="Y356" i="1"/>
  <c r="X356" i="1"/>
  <c r="W356" i="1"/>
  <c r="U356" i="1"/>
  <c r="T356" i="1"/>
  <c r="S356" i="1"/>
  <c r="R356" i="1"/>
  <c r="P356" i="1"/>
  <c r="O356" i="1"/>
  <c r="N356" i="1"/>
  <c r="M356" i="1"/>
  <c r="K356" i="1"/>
  <c r="J356" i="1"/>
  <c r="I356" i="1"/>
  <c r="Z355" i="1"/>
  <c r="Y355" i="1"/>
  <c r="X355" i="1"/>
  <c r="W355" i="1"/>
  <c r="U355" i="1"/>
  <c r="T355" i="1"/>
  <c r="S355" i="1"/>
  <c r="R355" i="1"/>
  <c r="P355" i="1"/>
  <c r="O355" i="1"/>
  <c r="N355" i="1"/>
  <c r="M355" i="1"/>
  <c r="K355" i="1"/>
  <c r="J355" i="1"/>
  <c r="I355" i="1"/>
  <c r="Z354" i="1"/>
  <c r="Y354" i="1"/>
  <c r="X354" i="1"/>
  <c r="W354" i="1"/>
  <c r="U354" i="1"/>
  <c r="T354" i="1"/>
  <c r="S354" i="1"/>
  <c r="R354" i="1"/>
  <c r="P354" i="1"/>
  <c r="O354" i="1"/>
  <c r="N354" i="1"/>
  <c r="M354" i="1"/>
  <c r="K354" i="1"/>
  <c r="J354" i="1"/>
  <c r="I354" i="1"/>
  <c r="Z353" i="1"/>
  <c r="Y353" i="1"/>
  <c r="X353" i="1"/>
  <c r="W353" i="1"/>
  <c r="U353" i="1"/>
  <c r="T353" i="1"/>
  <c r="S353" i="1"/>
  <c r="R353" i="1"/>
  <c r="P353" i="1"/>
  <c r="N353" i="1"/>
  <c r="M353" i="1"/>
  <c r="K353" i="1"/>
  <c r="J353" i="1"/>
  <c r="I353" i="1"/>
  <c r="Z352" i="1"/>
  <c r="Y352" i="1"/>
  <c r="X352" i="1"/>
  <c r="W352" i="1"/>
  <c r="U352" i="1"/>
  <c r="T352" i="1"/>
  <c r="S352" i="1"/>
  <c r="R352" i="1"/>
  <c r="P352" i="1"/>
  <c r="O352" i="1"/>
  <c r="N352" i="1"/>
  <c r="M352" i="1"/>
  <c r="K352" i="1"/>
  <c r="J352" i="1"/>
  <c r="I352" i="1"/>
  <c r="Z351" i="1"/>
  <c r="Y351" i="1"/>
  <c r="X351" i="1"/>
  <c r="W351" i="1"/>
  <c r="U351" i="1"/>
  <c r="T351" i="1"/>
  <c r="S351" i="1"/>
  <c r="R351" i="1"/>
  <c r="P351" i="1"/>
  <c r="O351" i="1"/>
  <c r="N351" i="1"/>
  <c r="M351" i="1"/>
  <c r="K351" i="1"/>
  <c r="J351" i="1"/>
  <c r="I351" i="1"/>
  <c r="Z350" i="1"/>
  <c r="Y350" i="1"/>
  <c r="X350" i="1"/>
  <c r="W350" i="1"/>
  <c r="U350" i="1"/>
  <c r="T350" i="1"/>
  <c r="S350" i="1"/>
  <c r="R350" i="1"/>
  <c r="P350" i="1"/>
  <c r="N350" i="1"/>
  <c r="M350" i="1"/>
  <c r="K350" i="1"/>
  <c r="J350" i="1"/>
  <c r="I350" i="1"/>
  <c r="Z349" i="1"/>
  <c r="Y349" i="1"/>
  <c r="X349" i="1"/>
  <c r="W349" i="1"/>
  <c r="U349" i="1"/>
  <c r="T349" i="1"/>
  <c r="S349" i="1"/>
  <c r="R349" i="1"/>
  <c r="P349" i="1"/>
  <c r="O349" i="1"/>
  <c r="N349" i="1"/>
  <c r="M349" i="1"/>
  <c r="K349" i="1"/>
  <c r="J349" i="1"/>
  <c r="I349" i="1"/>
  <c r="Z348" i="1"/>
  <c r="Y348" i="1"/>
  <c r="X348" i="1"/>
  <c r="W348" i="1"/>
  <c r="U348" i="1"/>
  <c r="T348" i="1"/>
  <c r="S348" i="1"/>
  <c r="R348" i="1"/>
  <c r="P348" i="1"/>
  <c r="N348" i="1"/>
  <c r="M348" i="1"/>
  <c r="K348" i="1"/>
  <c r="J348" i="1"/>
  <c r="I348" i="1"/>
  <c r="Z347" i="1"/>
  <c r="Y347" i="1"/>
  <c r="X347" i="1"/>
  <c r="W347" i="1"/>
  <c r="U347" i="1"/>
  <c r="T347" i="1"/>
  <c r="S347" i="1"/>
  <c r="R347" i="1"/>
  <c r="P347" i="1"/>
  <c r="O347" i="1"/>
  <c r="N347" i="1"/>
  <c r="M347" i="1"/>
  <c r="K347" i="1"/>
  <c r="J347" i="1"/>
  <c r="I347" i="1"/>
  <c r="Z346" i="1"/>
  <c r="Y346" i="1"/>
  <c r="X346" i="1"/>
  <c r="W346" i="1"/>
  <c r="U346" i="1"/>
  <c r="T346" i="1"/>
  <c r="S346" i="1"/>
  <c r="R346" i="1"/>
  <c r="P346" i="1"/>
  <c r="O346" i="1"/>
  <c r="N346" i="1"/>
  <c r="M346" i="1"/>
  <c r="K346" i="1"/>
  <c r="J346" i="1"/>
  <c r="I346" i="1"/>
  <c r="Z345" i="1"/>
  <c r="Y345" i="1"/>
  <c r="X345" i="1"/>
  <c r="W345" i="1"/>
  <c r="U345" i="1"/>
  <c r="T345" i="1"/>
  <c r="S345" i="1"/>
  <c r="R345" i="1"/>
  <c r="P345" i="1"/>
  <c r="O345" i="1"/>
  <c r="N345" i="1"/>
  <c r="M345" i="1"/>
  <c r="K345" i="1"/>
  <c r="J345" i="1"/>
  <c r="I345" i="1"/>
  <c r="Z344" i="1"/>
  <c r="Y344" i="1"/>
  <c r="X344" i="1"/>
  <c r="W344" i="1"/>
  <c r="U344" i="1"/>
  <c r="S344" i="1"/>
  <c r="R344" i="1"/>
  <c r="P344" i="1"/>
  <c r="O344" i="1"/>
  <c r="N344" i="1"/>
  <c r="M344" i="1"/>
  <c r="K344" i="1"/>
  <c r="J344" i="1"/>
  <c r="I344" i="1"/>
  <c r="Z343" i="1"/>
  <c r="Y343" i="1"/>
  <c r="X343" i="1"/>
  <c r="W343" i="1"/>
  <c r="U343" i="1"/>
  <c r="S343" i="1"/>
  <c r="R343" i="1"/>
  <c r="P343" i="1"/>
  <c r="O343" i="1"/>
  <c r="N343" i="1"/>
  <c r="M343" i="1"/>
  <c r="K343" i="1"/>
  <c r="J343" i="1"/>
  <c r="I343" i="1"/>
  <c r="Z342" i="1"/>
  <c r="Y342" i="1"/>
  <c r="X342" i="1"/>
  <c r="W342" i="1"/>
  <c r="U342" i="1"/>
  <c r="T342" i="1"/>
  <c r="S342" i="1"/>
  <c r="R342" i="1"/>
  <c r="P342" i="1"/>
  <c r="O342" i="1"/>
  <c r="N342" i="1"/>
  <c r="M342" i="1"/>
  <c r="K342" i="1"/>
  <c r="J342" i="1"/>
  <c r="I342" i="1"/>
  <c r="Z341" i="1"/>
  <c r="Y341" i="1"/>
  <c r="X341" i="1"/>
  <c r="W341" i="1"/>
  <c r="U341" i="1"/>
  <c r="S341" i="1"/>
  <c r="R341" i="1"/>
  <c r="P341" i="1"/>
  <c r="N341" i="1"/>
  <c r="M341" i="1"/>
  <c r="K341" i="1"/>
  <c r="J341" i="1"/>
  <c r="I341" i="1"/>
  <c r="Z340" i="1"/>
  <c r="Y340" i="1"/>
  <c r="X340" i="1"/>
  <c r="W340" i="1"/>
  <c r="U340" i="1"/>
  <c r="T340" i="1"/>
  <c r="S340" i="1"/>
  <c r="R340" i="1"/>
  <c r="P340" i="1"/>
  <c r="N340" i="1"/>
  <c r="M340" i="1"/>
  <c r="K340" i="1"/>
  <c r="J340" i="1"/>
  <c r="I340" i="1"/>
  <c r="Z339" i="1"/>
  <c r="Y339" i="1"/>
  <c r="X339" i="1"/>
  <c r="W339" i="1"/>
  <c r="U339" i="1"/>
  <c r="S339" i="1"/>
  <c r="R339" i="1"/>
  <c r="P339" i="1"/>
  <c r="N339" i="1"/>
  <c r="M339" i="1"/>
  <c r="K339" i="1"/>
  <c r="J339" i="1"/>
  <c r="I339" i="1"/>
  <c r="Z338" i="1"/>
  <c r="Y338" i="1"/>
  <c r="X338" i="1"/>
  <c r="W338" i="1"/>
  <c r="U338" i="1"/>
  <c r="S338" i="1"/>
  <c r="R338" i="1"/>
  <c r="P338" i="1"/>
  <c r="N338" i="1"/>
  <c r="M338" i="1"/>
  <c r="K338" i="1"/>
  <c r="J338" i="1"/>
  <c r="I338" i="1"/>
  <c r="Z337" i="1"/>
  <c r="Y337" i="1"/>
  <c r="X337" i="1"/>
  <c r="W337" i="1"/>
  <c r="U337" i="1"/>
  <c r="T337" i="1"/>
  <c r="S337" i="1"/>
  <c r="R337" i="1"/>
  <c r="P337" i="1"/>
  <c r="O337" i="1"/>
  <c r="N337" i="1"/>
  <c r="M337" i="1"/>
  <c r="K337" i="1"/>
  <c r="J337" i="1"/>
  <c r="I337" i="1"/>
  <c r="Z336" i="1"/>
  <c r="Y336" i="1"/>
  <c r="X336" i="1"/>
  <c r="W336" i="1"/>
  <c r="U336" i="1"/>
  <c r="T336" i="1"/>
  <c r="S336" i="1"/>
  <c r="R336" i="1"/>
  <c r="P336" i="1"/>
  <c r="O336" i="1"/>
  <c r="N336" i="1"/>
  <c r="M336" i="1"/>
  <c r="K336" i="1"/>
  <c r="J336" i="1"/>
  <c r="I336" i="1"/>
  <c r="Z335" i="1"/>
  <c r="Y335" i="1"/>
  <c r="X335" i="1"/>
  <c r="W335" i="1"/>
  <c r="U335" i="1"/>
  <c r="T335" i="1"/>
  <c r="S335" i="1"/>
  <c r="R335" i="1"/>
  <c r="P335" i="1"/>
  <c r="O335" i="1"/>
  <c r="N335" i="1"/>
  <c r="M335" i="1"/>
  <c r="K335" i="1"/>
  <c r="J335" i="1"/>
  <c r="I335" i="1"/>
  <c r="Z334" i="1"/>
  <c r="Y334" i="1"/>
  <c r="X334" i="1"/>
  <c r="W334" i="1"/>
  <c r="U334" i="1"/>
  <c r="T334" i="1"/>
  <c r="S334" i="1"/>
  <c r="R334" i="1"/>
  <c r="P334" i="1"/>
  <c r="O334" i="1"/>
  <c r="N334" i="1"/>
  <c r="M334" i="1"/>
  <c r="K334" i="1"/>
  <c r="J334" i="1"/>
  <c r="I334" i="1"/>
  <c r="Z333" i="1"/>
  <c r="Y333" i="1"/>
  <c r="X333" i="1"/>
  <c r="W333" i="1"/>
  <c r="U333" i="1"/>
  <c r="T333" i="1"/>
  <c r="S333" i="1"/>
  <c r="R333" i="1"/>
  <c r="P333" i="1"/>
  <c r="O333" i="1"/>
  <c r="N333" i="1"/>
  <c r="M333" i="1"/>
  <c r="K333" i="1"/>
  <c r="J333" i="1"/>
  <c r="I333" i="1"/>
  <c r="Z332" i="1"/>
  <c r="Y332" i="1"/>
  <c r="X332" i="1"/>
  <c r="W332" i="1"/>
  <c r="U332" i="1"/>
  <c r="T332" i="1"/>
  <c r="S332" i="1"/>
  <c r="R332" i="1"/>
  <c r="P332" i="1"/>
  <c r="O332" i="1"/>
  <c r="N332" i="1"/>
  <c r="M332" i="1"/>
  <c r="K332" i="1"/>
  <c r="J332" i="1"/>
  <c r="I332" i="1"/>
  <c r="Z331" i="1"/>
  <c r="Y331" i="1"/>
  <c r="X331" i="1"/>
  <c r="W331" i="1"/>
  <c r="U331" i="1"/>
  <c r="T331" i="1"/>
  <c r="S331" i="1"/>
  <c r="R331" i="1"/>
  <c r="P331" i="1"/>
  <c r="O331" i="1"/>
  <c r="N331" i="1"/>
  <c r="M331" i="1"/>
  <c r="K331" i="1"/>
  <c r="J331" i="1"/>
  <c r="I331" i="1"/>
  <c r="Z330" i="1"/>
  <c r="Y330" i="1"/>
  <c r="X330" i="1"/>
  <c r="W330" i="1"/>
  <c r="U330" i="1"/>
  <c r="T330" i="1"/>
  <c r="S330" i="1"/>
  <c r="R330" i="1"/>
  <c r="P330" i="1"/>
  <c r="O330" i="1"/>
  <c r="N330" i="1"/>
  <c r="M330" i="1"/>
  <c r="K330" i="1"/>
  <c r="J330" i="1"/>
  <c r="I330" i="1"/>
  <c r="Z329" i="1"/>
  <c r="Y329" i="1"/>
  <c r="X329" i="1"/>
  <c r="W329" i="1"/>
  <c r="U329" i="1"/>
  <c r="T329" i="1"/>
  <c r="S329" i="1"/>
  <c r="R329" i="1"/>
  <c r="P329" i="1"/>
  <c r="O329" i="1"/>
  <c r="N329" i="1"/>
  <c r="M329" i="1"/>
  <c r="K329" i="1"/>
  <c r="J329" i="1"/>
  <c r="I329" i="1"/>
  <c r="Z328" i="1"/>
  <c r="Y328" i="1"/>
  <c r="X328" i="1"/>
  <c r="W328" i="1"/>
  <c r="U328" i="1"/>
  <c r="S328" i="1"/>
  <c r="R328" i="1"/>
  <c r="P328" i="1"/>
  <c r="O328" i="1"/>
  <c r="N328" i="1"/>
  <c r="M328" i="1"/>
  <c r="K328" i="1"/>
  <c r="J328" i="1"/>
  <c r="I328" i="1"/>
  <c r="Z327" i="1"/>
  <c r="Y327" i="1"/>
  <c r="X327" i="1"/>
  <c r="W327" i="1"/>
  <c r="U327" i="1"/>
  <c r="S327" i="1"/>
  <c r="R327" i="1"/>
  <c r="P327" i="1"/>
  <c r="O327" i="1"/>
  <c r="N327" i="1"/>
  <c r="M327" i="1"/>
  <c r="K327" i="1"/>
  <c r="J327" i="1"/>
  <c r="I327" i="1"/>
  <c r="Z326" i="1"/>
  <c r="Y326" i="1"/>
  <c r="X326" i="1"/>
  <c r="W326" i="1"/>
  <c r="U326" i="1"/>
  <c r="S326" i="1"/>
  <c r="R326" i="1"/>
  <c r="P326" i="1"/>
  <c r="O326" i="1"/>
  <c r="N326" i="1"/>
  <c r="M326" i="1"/>
  <c r="K326" i="1"/>
  <c r="J326" i="1"/>
  <c r="I326" i="1"/>
  <c r="Z325" i="1"/>
  <c r="Y325" i="1"/>
  <c r="X325" i="1"/>
  <c r="W325" i="1"/>
  <c r="U325" i="1"/>
  <c r="S325" i="1"/>
  <c r="R325" i="1"/>
  <c r="P325" i="1"/>
  <c r="O325" i="1"/>
  <c r="N325" i="1"/>
  <c r="M325" i="1"/>
  <c r="K325" i="1"/>
  <c r="J325" i="1"/>
  <c r="I325" i="1"/>
  <c r="Z324" i="1"/>
  <c r="Y324" i="1"/>
  <c r="X324" i="1"/>
  <c r="W324" i="1"/>
  <c r="U324" i="1"/>
  <c r="S324" i="1"/>
  <c r="R324" i="1"/>
  <c r="P324" i="1"/>
  <c r="O324" i="1"/>
  <c r="N324" i="1"/>
  <c r="M324" i="1"/>
  <c r="K324" i="1"/>
  <c r="J324" i="1"/>
  <c r="I324" i="1"/>
  <c r="Z323" i="1"/>
  <c r="Y323" i="1"/>
  <c r="X323" i="1"/>
  <c r="W323" i="1"/>
  <c r="U323" i="1"/>
  <c r="S323" i="1"/>
  <c r="R323" i="1"/>
  <c r="P323" i="1"/>
  <c r="O323" i="1"/>
  <c r="N323" i="1"/>
  <c r="M323" i="1"/>
  <c r="K323" i="1"/>
  <c r="J323" i="1"/>
  <c r="I323" i="1"/>
  <c r="Z322" i="1"/>
  <c r="Y322" i="1"/>
  <c r="X322" i="1"/>
  <c r="W322" i="1"/>
  <c r="U322" i="1"/>
  <c r="S322" i="1"/>
  <c r="R322" i="1"/>
  <c r="P322" i="1"/>
  <c r="O322" i="1"/>
  <c r="N322" i="1"/>
  <c r="M322" i="1"/>
  <c r="K322" i="1"/>
  <c r="J322" i="1"/>
  <c r="I322" i="1"/>
  <c r="Z321" i="1"/>
  <c r="Y321" i="1"/>
  <c r="X321" i="1"/>
  <c r="W321" i="1"/>
  <c r="U321" i="1"/>
  <c r="S321" i="1"/>
  <c r="R321" i="1"/>
  <c r="P321" i="1"/>
  <c r="O321" i="1"/>
  <c r="N321" i="1"/>
  <c r="M321" i="1"/>
  <c r="K321" i="1"/>
  <c r="J321" i="1"/>
  <c r="I321" i="1"/>
  <c r="Z320" i="1"/>
  <c r="Y320" i="1"/>
  <c r="X320" i="1"/>
  <c r="W320" i="1"/>
  <c r="U320" i="1"/>
  <c r="S320" i="1"/>
  <c r="R320" i="1"/>
  <c r="P320" i="1"/>
  <c r="O320" i="1"/>
  <c r="N320" i="1"/>
  <c r="M320" i="1"/>
  <c r="K320" i="1"/>
  <c r="J320" i="1"/>
  <c r="I320" i="1"/>
  <c r="Z319" i="1"/>
  <c r="Y319" i="1"/>
  <c r="X319" i="1"/>
  <c r="W319" i="1"/>
  <c r="U319" i="1"/>
  <c r="S319" i="1"/>
  <c r="R319" i="1"/>
  <c r="P319" i="1"/>
  <c r="O319" i="1"/>
  <c r="N319" i="1"/>
  <c r="M319" i="1"/>
  <c r="K319" i="1"/>
  <c r="J319" i="1"/>
  <c r="I319" i="1"/>
  <c r="Z318" i="1"/>
  <c r="Y318" i="1"/>
  <c r="X318" i="1"/>
  <c r="W318" i="1"/>
  <c r="U318" i="1"/>
  <c r="T318" i="1"/>
  <c r="S318" i="1"/>
  <c r="R318" i="1"/>
  <c r="P318" i="1"/>
  <c r="O318" i="1"/>
  <c r="N318" i="1"/>
  <c r="M318" i="1"/>
  <c r="K318" i="1"/>
  <c r="J318" i="1"/>
  <c r="I318" i="1"/>
  <c r="Z317" i="1"/>
  <c r="Y317" i="1"/>
  <c r="X317" i="1"/>
  <c r="W317" i="1"/>
  <c r="U317" i="1"/>
  <c r="T317" i="1"/>
  <c r="S317" i="1"/>
  <c r="R317" i="1"/>
  <c r="P317" i="1"/>
  <c r="O317" i="1"/>
  <c r="N317" i="1"/>
  <c r="M317" i="1"/>
  <c r="K317" i="1"/>
  <c r="J317" i="1"/>
  <c r="I317" i="1"/>
  <c r="Z316" i="1"/>
  <c r="Y316" i="1"/>
  <c r="X316" i="1"/>
  <c r="W316" i="1"/>
  <c r="U316" i="1"/>
  <c r="T316" i="1"/>
  <c r="S316" i="1"/>
  <c r="R316" i="1"/>
  <c r="P316" i="1"/>
  <c r="O316" i="1"/>
  <c r="N316" i="1"/>
  <c r="M316" i="1"/>
  <c r="K316" i="1"/>
  <c r="J316" i="1"/>
  <c r="I316" i="1"/>
  <c r="Z315" i="1"/>
  <c r="Y315" i="1"/>
  <c r="X315" i="1"/>
  <c r="W315" i="1"/>
  <c r="U315" i="1"/>
  <c r="T315" i="1"/>
  <c r="S315" i="1"/>
  <c r="R315" i="1"/>
  <c r="P315" i="1"/>
  <c r="O315" i="1"/>
  <c r="N315" i="1"/>
  <c r="M315" i="1"/>
  <c r="K315" i="1"/>
  <c r="J315" i="1"/>
  <c r="I315" i="1"/>
  <c r="Z314" i="1"/>
  <c r="Y314" i="1"/>
  <c r="X314" i="1"/>
  <c r="W314" i="1"/>
  <c r="U314" i="1"/>
  <c r="T314" i="1"/>
  <c r="S314" i="1"/>
  <c r="R314" i="1"/>
  <c r="P314" i="1"/>
  <c r="O314" i="1"/>
  <c r="N314" i="1"/>
  <c r="M314" i="1"/>
  <c r="K314" i="1"/>
  <c r="J314" i="1"/>
  <c r="I314" i="1"/>
  <c r="Z313" i="1"/>
  <c r="Y313" i="1"/>
  <c r="X313" i="1"/>
  <c r="W313" i="1"/>
  <c r="U313" i="1"/>
  <c r="T313" i="1"/>
  <c r="S313" i="1"/>
  <c r="R313" i="1"/>
  <c r="P313" i="1"/>
  <c r="O313" i="1"/>
  <c r="N313" i="1"/>
  <c r="M313" i="1"/>
  <c r="K313" i="1"/>
  <c r="J313" i="1"/>
  <c r="I313" i="1"/>
  <c r="Z312" i="1"/>
  <c r="Y312" i="1"/>
  <c r="X312" i="1"/>
  <c r="W312" i="1"/>
  <c r="U312" i="1"/>
  <c r="T312" i="1"/>
  <c r="S312" i="1"/>
  <c r="R312" i="1"/>
  <c r="P312" i="1"/>
  <c r="O312" i="1"/>
  <c r="N312" i="1"/>
  <c r="M312" i="1"/>
  <c r="K312" i="1"/>
  <c r="J312" i="1"/>
  <c r="I312" i="1"/>
  <c r="Z311" i="1"/>
  <c r="Y311" i="1"/>
  <c r="X311" i="1"/>
  <c r="W311" i="1"/>
  <c r="U311" i="1"/>
  <c r="T311" i="1"/>
  <c r="S311" i="1"/>
  <c r="R311" i="1"/>
  <c r="P311" i="1"/>
  <c r="O311" i="1"/>
  <c r="N311" i="1"/>
  <c r="M311" i="1"/>
  <c r="K311" i="1"/>
  <c r="J311" i="1"/>
  <c r="I311" i="1"/>
  <c r="Z310" i="1"/>
  <c r="Y310" i="1"/>
  <c r="X310" i="1"/>
  <c r="W310" i="1"/>
  <c r="U310" i="1"/>
  <c r="S310" i="1"/>
  <c r="R310" i="1"/>
  <c r="P310" i="1"/>
  <c r="O310" i="1"/>
  <c r="N310" i="1"/>
  <c r="M310" i="1"/>
  <c r="K310" i="1"/>
  <c r="J310" i="1"/>
  <c r="I310" i="1"/>
  <c r="Z309" i="1"/>
  <c r="Y309" i="1"/>
  <c r="X309" i="1"/>
  <c r="W309" i="1"/>
  <c r="U309" i="1"/>
  <c r="S309" i="1"/>
  <c r="R309" i="1"/>
  <c r="P309" i="1"/>
  <c r="O309" i="1"/>
  <c r="N309" i="1"/>
  <c r="M309" i="1"/>
  <c r="K309" i="1"/>
  <c r="J309" i="1"/>
  <c r="I309" i="1"/>
  <c r="Z308" i="1"/>
  <c r="Y308" i="1"/>
  <c r="X308" i="1"/>
  <c r="W308" i="1"/>
  <c r="U308" i="1"/>
  <c r="S308" i="1"/>
  <c r="R308" i="1"/>
  <c r="P308" i="1"/>
  <c r="O308" i="1"/>
  <c r="N308" i="1"/>
  <c r="M308" i="1"/>
  <c r="K308" i="1"/>
  <c r="J308" i="1"/>
  <c r="I308" i="1"/>
  <c r="Z307" i="1"/>
  <c r="Y307" i="1"/>
  <c r="X307" i="1"/>
  <c r="W307" i="1"/>
  <c r="U307" i="1"/>
  <c r="T307" i="1"/>
  <c r="S307" i="1"/>
  <c r="R307" i="1"/>
  <c r="P307" i="1"/>
  <c r="O307" i="1"/>
  <c r="N307" i="1"/>
  <c r="M307" i="1"/>
  <c r="K307" i="1"/>
  <c r="J307" i="1"/>
  <c r="I307" i="1"/>
  <c r="Z306" i="1"/>
  <c r="Y306" i="1"/>
  <c r="X306" i="1"/>
  <c r="W306" i="1"/>
  <c r="U306" i="1"/>
  <c r="S306" i="1"/>
  <c r="R306" i="1"/>
  <c r="P306" i="1"/>
  <c r="O306" i="1"/>
  <c r="N306" i="1"/>
  <c r="M306" i="1"/>
  <c r="J306" i="1"/>
  <c r="I306" i="1"/>
  <c r="Z305" i="1"/>
  <c r="Y305" i="1"/>
  <c r="X305" i="1"/>
  <c r="W305" i="1"/>
  <c r="U305" i="1"/>
  <c r="T305" i="1"/>
  <c r="S305" i="1"/>
  <c r="R305" i="1"/>
  <c r="P305" i="1"/>
  <c r="O305" i="1"/>
  <c r="N305" i="1"/>
  <c r="M305" i="1"/>
  <c r="K305" i="1"/>
  <c r="J305" i="1"/>
  <c r="I305" i="1"/>
  <c r="Z304" i="1"/>
  <c r="Y304" i="1"/>
  <c r="X304" i="1"/>
  <c r="W304" i="1"/>
  <c r="U304" i="1"/>
  <c r="T304" i="1"/>
  <c r="S304" i="1"/>
  <c r="R304" i="1"/>
  <c r="P304" i="1"/>
  <c r="O304" i="1"/>
  <c r="N304" i="1"/>
  <c r="M304" i="1"/>
  <c r="K304" i="1"/>
  <c r="J304" i="1"/>
  <c r="I304" i="1"/>
  <c r="Z303" i="1"/>
  <c r="Y303" i="1"/>
  <c r="X303" i="1"/>
  <c r="W303" i="1"/>
  <c r="U303" i="1"/>
  <c r="T303" i="1"/>
  <c r="S303" i="1"/>
  <c r="R303" i="1"/>
  <c r="P303" i="1"/>
  <c r="O303" i="1"/>
  <c r="N303" i="1"/>
  <c r="M303" i="1"/>
  <c r="K303" i="1"/>
  <c r="J303" i="1"/>
  <c r="I303" i="1"/>
  <c r="Z302" i="1"/>
  <c r="Y302" i="1"/>
  <c r="X302" i="1"/>
  <c r="W302" i="1"/>
  <c r="U302" i="1"/>
  <c r="S302" i="1"/>
  <c r="R302" i="1"/>
  <c r="P302" i="1"/>
  <c r="N302" i="1"/>
  <c r="M302" i="1"/>
  <c r="K302" i="1"/>
  <c r="J302" i="1"/>
  <c r="I302" i="1"/>
  <c r="Z301" i="1"/>
  <c r="Y301" i="1"/>
  <c r="X301" i="1"/>
  <c r="W301" i="1"/>
  <c r="U301" i="1"/>
  <c r="T301" i="1"/>
  <c r="S301" i="1"/>
  <c r="R301" i="1"/>
  <c r="P301" i="1"/>
  <c r="O301" i="1"/>
  <c r="N301" i="1"/>
  <c r="M301" i="1"/>
  <c r="K301" i="1"/>
  <c r="J301" i="1"/>
  <c r="I301" i="1"/>
  <c r="Z300" i="1"/>
  <c r="Y300" i="1"/>
  <c r="X300" i="1"/>
  <c r="W300" i="1"/>
  <c r="U300" i="1"/>
  <c r="T300" i="1"/>
  <c r="S300" i="1"/>
  <c r="R300" i="1"/>
  <c r="P300" i="1"/>
  <c r="O300" i="1"/>
  <c r="N300" i="1"/>
  <c r="M300" i="1"/>
  <c r="K300" i="1"/>
  <c r="J300" i="1"/>
  <c r="I300" i="1"/>
  <c r="Z299" i="1"/>
  <c r="Y299" i="1"/>
  <c r="X299" i="1"/>
  <c r="W299" i="1"/>
  <c r="U299" i="1"/>
  <c r="T299" i="1"/>
  <c r="S299" i="1"/>
  <c r="R299" i="1"/>
  <c r="P299" i="1"/>
  <c r="O299" i="1"/>
  <c r="N299" i="1"/>
  <c r="M299" i="1"/>
  <c r="K299" i="1"/>
  <c r="J299" i="1"/>
  <c r="I299" i="1"/>
  <c r="Z298" i="1"/>
  <c r="Y298" i="1"/>
  <c r="X298" i="1"/>
  <c r="W298" i="1"/>
  <c r="U298" i="1"/>
  <c r="T298" i="1"/>
  <c r="S298" i="1"/>
  <c r="R298" i="1"/>
  <c r="P298" i="1"/>
  <c r="O298" i="1"/>
  <c r="N298" i="1"/>
  <c r="M298" i="1"/>
  <c r="K298" i="1"/>
  <c r="J298" i="1"/>
  <c r="I298" i="1"/>
  <c r="Z297" i="1"/>
  <c r="Y297" i="1"/>
  <c r="X297" i="1"/>
  <c r="W297" i="1"/>
  <c r="U297" i="1"/>
  <c r="T297" i="1"/>
  <c r="S297" i="1"/>
  <c r="R297" i="1"/>
  <c r="P297" i="1"/>
  <c r="O297" i="1"/>
  <c r="N297" i="1"/>
  <c r="M297" i="1"/>
  <c r="K297" i="1"/>
  <c r="J297" i="1"/>
  <c r="I297" i="1"/>
  <c r="Z296" i="1"/>
  <c r="Y296" i="1"/>
  <c r="X296" i="1"/>
  <c r="W296" i="1"/>
  <c r="U296" i="1"/>
  <c r="T296" i="1"/>
  <c r="S296" i="1"/>
  <c r="R296" i="1"/>
  <c r="P296" i="1"/>
  <c r="O296" i="1"/>
  <c r="N296" i="1"/>
  <c r="M296" i="1"/>
  <c r="K296" i="1"/>
  <c r="J296" i="1"/>
  <c r="I296" i="1"/>
  <c r="Z295" i="1"/>
  <c r="Y295" i="1"/>
  <c r="X295" i="1"/>
  <c r="W295" i="1"/>
  <c r="U295" i="1"/>
  <c r="T295" i="1"/>
  <c r="S295" i="1"/>
  <c r="R295" i="1"/>
  <c r="P295" i="1"/>
  <c r="O295" i="1"/>
  <c r="N295" i="1"/>
  <c r="M295" i="1"/>
  <c r="K295" i="1"/>
  <c r="J295" i="1"/>
  <c r="I295" i="1"/>
  <c r="Z294" i="1"/>
  <c r="Y294" i="1"/>
  <c r="X294" i="1"/>
  <c r="W294" i="1"/>
  <c r="U294" i="1"/>
  <c r="T294" i="1"/>
  <c r="S294" i="1"/>
  <c r="R294" i="1"/>
  <c r="P294" i="1"/>
  <c r="O294" i="1"/>
  <c r="N294" i="1"/>
  <c r="M294" i="1"/>
  <c r="K294" i="1"/>
  <c r="J294" i="1"/>
  <c r="I294" i="1"/>
  <c r="Z293" i="1"/>
  <c r="Y293" i="1"/>
  <c r="X293" i="1"/>
  <c r="W293" i="1"/>
  <c r="U293" i="1"/>
  <c r="T293" i="1"/>
  <c r="S293" i="1"/>
  <c r="R293" i="1"/>
  <c r="P293" i="1"/>
  <c r="O293" i="1"/>
  <c r="N293" i="1"/>
  <c r="M293" i="1"/>
  <c r="K293" i="1"/>
  <c r="J293" i="1"/>
  <c r="I293" i="1"/>
  <c r="Z292" i="1"/>
  <c r="Y292" i="1"/>
  <c r="X292" i="1"/>
  <c r="W292" i="1"/>
  <c r="U292" i="1"/>
  <c r="T292" i="1"/>
  <c r="S292" i="1"/>
  <c r="R292" i="1"/>
  <c r="P292" i="1"/>
  <c r="O292" i="1"/>
  <c r="N292" i="1"/>
  <c r="M292" i="1"/>
  <c r="K292" i="1"/>
  <c r="J292" i="1"/>
  <c r="I292" i="1"/>
  <c r="Z291" i="1"/>
  <c r="Y291" i="1"/>
  <c r="X291" i="1"/>
  <c r="W291" i="1"/>
  <c r="U291" i="1"/>
  <c r="T291" i="1"/>
  <c r="S291" i="1"/>
  <c r="R291" i="1"/>
  <c r="P291" i="1"/>
  <c r="O291" i="1"/>
  <c r="N291" i="1"/>
  <c r="M291" i="1"/>
  <c r="K291" i="1"/>
  <c r="J291" i="1"/>
  <c r="I291" i="1"/>
  <c r="Z290" i="1"/>
  <c r="Y290" i="1"/>
  <c r="X290" i="1"/>
  <c r="W290" i="1"/>
  <c r="U290" i="1"/>
  <c r="T290" i="1"/>
  <c r="S290" i="1"/>
  <c r="R290" i="1"/>
  <c r="P290" i="1"/>
  <c r="O290" i="1"/>
  <c r="N290" i="1"/>
  <c r="M290" i="1"/>
  <c r="K290" i="1"/>
  <c r="J290" i="1"/>
  <c r="I290" i="1"/>
  <c r="Z289" i="1"/>
  <c r="Y289" i="1"/>
  <c r="X289" i="1"/>
  <c r="W289" i="1"/>
  <c r="U289" i="1"/>
  <c r="T289" i="1"/>
  <c r="S289" i="1"/>
  <c r="R289" i="1"/>
  <c r="P289" i="1"/>
  <c r="O289" i="1"/>
  <c r="N289" i="1"/>
  <c r="M289" i="1"/>
  <c r="K289" i="1"/>
  <c r="J289" i="1"/>
  <c r="I289" i="1"/>
  <c r="Z288" i="1"/>
  <c r="Y288" i="1"/>
  <c r="X288" i="1"/>
  <c r="W288" i="1"/>
  <c r="U288" i="1"/>
  <c r="T288" i="1"/>
  <c r="S288" i="1"/>
  <c r="R288" i="1"/>
  <c r="P288" i="1"/>
  <c r="O288" i="1"/>
  <c r="N288" i="1"/>
  <c r="M288" i="1"/>
  <c r="K288" i="1"/>
  <c r="J288" i="1"/>
  <c r="I288" i="1"/>
  <c r="Z287" i="1"/>
  <c r="Y287" i="1"/>
  <c r="X287" i="1"/>
  <c r="W287" i="1"/>
  <c r="U287" i="1"/>
  <c r="T287" i="1"/>
  <c r="S287" i="1"/>
  <c r="R287" i="1"/>
  <c r="P287" i="1"/>
  <c r="O287" i="1"/>
  <c r="N287" i="1"/>
  <c r="M287" i="1"/>
  <c r="K287" i="1"/>
  <c r="J287" i="1"/>
  <c r="I287" i="1"/>
  <c r="Z286" i="1"/>
  <c r="Y286" i="1"/>
  <c r="X286" i="1"/>
  <c r="W286" i="1"/>
  <c r="U286" i="1"/>
  <c r="T286" i="1"/>
  <c r="S286" i="1"/>
  <c r="R286" i="1"/>
  <c r="P286" i="1"/>
  <c r="O286" i="1"/>
  <c r="N286" i="1"/>
  <c r="M286" i="1"/>
  <c r="K286" i="1"/>
  <c r="J286" i="1"/>
  <c r="I286" i="1"/>
  <c r="Z285" i="1"/>
  <c r="Y285" i="1"/>
  <c r="X285" i="1"/>
  <c r="W285" i="1"/>
  <c r="U285" i="1"/>
  <c r="T285" i="1"/>
  <c r="S285" i="1"/>
  <c r="R285" i="1"/>
  <c r="P285" i="1"/>
  <c r="O285" i="1"/>
  <c r="N285" i="1"/>
  <c r="M285" i="1"/>
  <c r="K285" i="1"/>
  <c r="J285" i="1"/>
  <c r="I285" i="1"/>
  <c r="Z284" i="1"/>
  <c r="Y284" i="1"/>
  <c r="X284" i="1"/>
  <c r="W284" i="1"/>
  <c r="U284" i="1"/>
  <c r="T284" i="1"/>
  <c r="S284" i="1"/>
  <c r="R284" i="1"/>
  <c r="P284" i="1"/>
  <c r="O284" i="1"/>
  <c r="N284" i="1"/>
  <c r="M284" i="1"/>
  <c r="K284" i="1"/>
  <c r="J284" i="1"/>
  <c r="I284" i="1"/>
  <c r="Z283" i="1"/>
  <c r="Y283" i="1"/>
  <c r="X283" i="1"/>
  <c r="W283" i="1"/>
  <c r="U283" i="1"/>
  <c r="T283" i="1"/>
  <c r="S283" i="1"/>
  <c r="R283" i="1"/>
  <c r="P283" i="1"/>
  <c r="O283" i="1"/>
  <c r="N283" i="1"/>
  <c r="M283" i="1"/>
  <c r="K283" i="1"/>
  <c r="J283" i="1"/>
  <c r="I283" i="1"/>
  <c r="Z282" i="1"/>
  <c r="Y282" i="1"/>
  <c r="X282" i="1"/>
  <c r="W282" i="1"/>
  <c r="U282" i="1"/>
  <c r="T282" i="1"/>
  <c r="S282" i="1"/>
  <c r="R282" i="1"/>
  <c r="P282" i="1"/>
  <c r="O282" i="1"/>
  <c r="N282" i="1"/>
  <c r="M282" i="1"/>
  <c r="K282" i="1"/>
  <c r="J282" i="1"/>
  <c r="I282" i="1"/>
  <c r="Z281" i="1"/>
  <c r="Y281" i="1"/>
  <c r="X281" i="1"/>
  <c r="W281" i="1"/>
  <c r="U281" i="1"/>
  <c r="T281" i="1"/>
  <c r="S281" i="1"/>
  <c r="R281" i="1"/>
  <c r="P281" i="1"/>
  <c r="O281" i="1"/>
  <c r="N281" i="1"/>
  <c r="M281" i="1"/>
  <c r="K281" i="1"/>
  <c r="J281" i="1"/>
  <c r="I281" i="1"/>
  <c r="Z280" i="1"/>
  <c r="Y280" i="1"/>
  <c r="X280" i="1"/>
  <c r="W280" i="1"/>
  <c r="U280" i="1"/>
  <c r="T280" i="1"/>
  <c r="S280" i="1"/>
  <c r="R280" i="1"/>
  <c r="P280" i="1"/>
  <c r="O280" i="1"/>
  <c r="N280" i="1"/>
  <c r="M280" i="1"/>
  <c r="K280" i="1"/>
  <c r="J280" i="1"/>
  <c r="I280" i="1"/>
  <c r="Z279" i="1"/>
  <c r="Y279" i="1"/>
  <c r="X279" i="1"/>
  <c r="W279" i="1"/>
  <c r="U279" i="1"/>
  <c r="T279" i="1"/>
  <c r="S279" i="1"/>
  <c r="R279" i="1"/>
  <c r="P279" i="1"/>
  <c r="N279" i="1"/>
  <c r="M279" i="1"/>
  <c r="K279" i="1"/>
  <c r="J279" i="1"/>
  <c r="I279" i="1"/>
  <c r="Z278" i="1"/>
  <c r="Y278" i="1"/>
  <c r="X278" i="1"/>
  <c r="W278" i="1"/>
  <c r="U278" i="1"/>
  <c r="T278" i="1"/>
  <c r="S278" i="1"/>
  <c r="R278" i="1"/>
  <c r="P278" i="1"/>
  <c r="O278" i="1"/>
  <c r="N278" i="1"/>
  <c r="M278" i="1"/>
  <c r="K278" i="1"/>
  <c r="J278" i="1"/>
  <c r="I278" i="1"/>
  <c r="Z277" i="1"/>
  <c r="Y277" i="1"/>
  <c r="X277" i="1"/>
  <c r="W277" i="1"/>
  <c r="U277" i="1"/>
  <c r="T277" i="1"/>
  <c r="S277" i="1"/>
  <c r="R277" i="1"/>
  <c r="P277" i="1"/>
  <c r="O277" i="1"/>
  <c r="N277" i="1"/>
  <c r="M277" i="1"/>
  <c r="K277" i="1"/>
  <c r="J277" i="1"/>
  <c r="I277" i="1"/>
  <c r="Z276" i="1"/>
  <c r="Y276" i="1"/>
  <c r="X276" i="1"/>
  <c r="W276" i="1"/>
  <c r="U276" i="1"/>
  <c r="S276" i="1"/>
  <c r="R276" i="1"/>
  <c r="P276" i="1"/>
  <c r="N276" i="1"/>
  <c r="M276" i="1"/>
  <c r="K276" i="1"/>
  <c r="J276" i="1"/>
  <c r="I276" i="1"/>
  <c r="Z275" i="1"/>
  <c r="Y275" i="1"/>
  <c r="X275" i="1"/>
  <c r="W275" i="1"/>
  <c r="U275" i="1"/>
  <c r="S275" i="1"/>
  <c r="R275" i="1"/>
  <c r="P275" i="1"/>
  <c r="N275" i="1"/>
  <c r="M275" i="1"/>
  <c r="K275" i="1"/>
  <c r="J275" i="1"/>
  <c r="I275" i="1"/>
  <c r="Z274" i="1"/>
  <c r="Y274" i="1"/>
  <c r="X274" i="1"/>
  <c r="W274" i="1"/>
  <c r="U274" i="1"/>
  <c r="S274" i="1"/>
  <c r="R274" i="1"/>
  <c r="P274" i="1"/>
  <c r="N274" i="1"/>
  <c r="M274" i="1"/>
  <c r="K274" i="1"/>
  <c r="J274" i="1"/>
  <c r="I274" i="1"/>
  <c r="Z273" i="1"/>
  <c r="Y273" i="1"/>
  <c r="X273" i="1"/>
  <c r="W273" i="1"/>
  <c r="U273" i="1"/>
  <c r="S273" i="1"/>
  <c r="R273" i="1"/>
  <c r="P273" i="1"/>
  <c r="N273" i="1"/>
  <c r="M273" i="1"/>
  <c r="K273" i="1"/>
  <c r="J273" i="1"/>
  <c r="I273" i="1"/>
  <c r="Z272" i="1"/>
  <c r="Y272" i="1"/>
  <c r="X272" i="1"/>
  <c r="W272" i="1"/>
  <c r="U272" i="1"/>
  <c r="T272" i="1"/>
  <c r="S272" i="1"/>
  <c r="R272" i="1"/>
  <c r="P272" i="1"/>
  <c r="O272" i="1"/>
  <c r="N272" i="1"/>
  <c r="M272" i="1"/>
  <c r="K272" i="1"/>
  <c r="J272" i="1"/>
  <c r="I272" i="1"/>
  <c r="Z271" i="1"/>
  <c r="Y271" i="1"/>
  <c r="X271" i="1"/>
  <c r="W271" i="1"/>
  <c r="U271" i="1"/>
  <c r="T271" i="1"/>
  <c r="S271" i="1"/>
  <c r="R271" i="1"/>
  <c r="P271" i="1"/>
  <c r="O271" i="1"/>
  <c r="N271" i="1"/>
  <c r="M271" i="1"/>
  <c r="K271" i="1"/>
  <c r="J271" i="1"/>
  <c r="I271" i="1"/>
  <c r="Z270" i="1"/>
  <c r="Y270" i="1"/>
  <c r="X270" i="1"/>
  <c r="W270" i="1"/>
  <c r="U270" i="1"/>
  <c r="T270" i="1"/>
  <c r="S270" i="1"/>
  <c r="R270" i="1"/>
  <c r="P270" i="1"/>
  <c r="O270" i="1"/>
  <c r="N270" i="1"/>
  <c r="M270" i="1"/>
  <c r="K270" i="1"/>
  <c r="J270" i="1"/>
  <c r="I270" i="1"/>
  <c r="Z269" i="1"/>
  <c r="Y269" i="1"/>
  <c r="X269" i="1"/>
  <c r="W269" i="1"/>
  <c r="U269" i="1"/>
  <c r="T269" i="1"/>
  <c r="S269" i="1"/>
  <c r="R269" i="1"/>
  <c r="P269" i="1"/>
  <c r="O269" i="1"/>
  <c r="N269" i="1"/>
  <c r="M269" i="1"/>
  <c r="K269" i="1"/>
  <c r="J269" i="1"/>
  <c r="I269" i="1"/>
  <c r="Z268" i="1"/>
  <c r="Y268" i="1"/>
  <c r="X268" i="1"/>
  <c r="W268" i="1"/>
  <c r="U268" i="1"/>
  <c r="T268" i="1"/>
  <c r="S268" i="1"/>
  <c r="R268" i="1"/>
  <c r="P268" i="1"/>
  <c r="O268" i="1"/>
  <c r="N268" i="1"/>
  <c r="M268" i="1"/>
  <c r="K268" i="1"/>
  <c r="J268" i="1"/>
  <c r="I268" i="1"/>
  <c r="Z267" i="1"/>
  <c r="Y267" i="1"/>
  <c r="X267" i="1"/>
  <c r="W267" i="1"/>
  <c r="U267" i="1"/>
  <c r="T267" i="1"/>
  <c r="S267" i="1"/>
  <c r="R267" i="1"/>
  <c r="P267" i="1"/>
  <c r="O267" i="1"/>
  <c r="N267" i="1"/>
  <c r="M267" i="1"/>
  <c r="K267" i="1"/>
  <c r="J267" i="1"/>
  <c r="I267" i="1"/>
  <c r="Z266" i="1"/>
  <c r="Y266" i="1"/>
  <c r="X266" i="1"/>
  <c r="W266" i="1"/>
  <c r="U266" i="1"/>
  <c r="T266" i="1"/>
  <c r="S266" i="1"/>
  <c r="R266" i="1"/>
  <c r="P266" i="1"/>
  <c r="O266" i="1"/>
  <c r="N266" i="1"/>
  <c r="M266" i="1"/>
  <c r="K266" i="1"/>
  <c r="J266" i="1"/>
  <c r="I266" i="1"/>
  <c r="Z265" i="1"/>
  <c r="Y265" i="1"/>
  <c r="X265" i="1"/>
  <c r="W265" i="1"/>
  <c r="U265" i="1"/>
  <c r="T265" i="1"/>
  <c r="S265" i="1"/>
  <c r="R265" i="1"/>
  <c r="P265" i="1"/>
  <c r="O265" i="1"/>
  <c r="N265" i="1"/>
  <c r="M265" i="1"/>
  <c r="K265" i="1"/>
  <c r="J265" i="1"/>
  <c r="I265" i="1"/>
  <c r="Z264" i="1"/>
  <c r="Y264" i="1"/>
  <c r="X264" i="1"/>
  <c r="W264" i="1"/>
  <c r="U264" i="1"/>
  <c r="T264" i="1"/>
  <c r="S264" i="1"/>
  <c r="R264" i="1"/>
  <c r="P264" i="1"/>
  <c r="O264" i="1"/>
  <c r="N264" i="1"/>
  <c r="M264" i="1"/>
  <c r="K264" i="1"/>
  <c r="J264" i="1"/>
  <c r="I264" i="1"/>
  <c r="Z263" i="1"/>
  <c r="Y263" i="1"/>
  <c r="X263" i="1"/>
  <c r="W263" i="1"/>
  <c r="U263" i="1"/>
  <c r="T263" i="1"/>
  <c r="S263" i="1"/>
  <c r="R263" i="1"/>
  <c r="P263" i="1"/>
  <c r="O263" i="1"/>
  <c r="N263" i="1"/>
  <c r="M263" i="1"/>
  <c r="K263" i="1"/>
  <c r="J263" i="1"/>
  <c r="I263" i="1"/>
  <c r="Z262" i="1"/>
  <c r="Y262" i="1"/>
  <c r="X262" i="1"/>
  <c r="W262" i="1"/>
  <c r="U262" i="1"/>
  <c r="T262" i="1"/>
  <c r="S262" i="1"/>
  <c r="R262" i="1"/>
  <c r="P262" i="1"/>
  <c r="O262" i="1"/>
  <c r="N262" i="1"/>
  <c r="M262" i="1"/>
  <c r="K262" i="1"/>
  <c r="J262" i="1"/>
  <c r="I262" i="1"/>
  <c r="Z261" i="1"/>
  <c r="Y261" i="1"/>
  <c r="X261" i="1"/>
  <c r="W261" i="1"/>
  <c r="U261" i="1"/>
  <c r="T261" i="1"/>
  <c r="S261" i="1"/>
  <c r="R261" i="1"/>
  <c r="P261" i="1"/>
  <c r="O261" i="1"/>
  <c r="N261" i="1"/>
  <c r="M261" i="1"/>
  <c r="K261" i="1"/>
  <c r="J261" i="1"/>
  <c r="I261" i="1"/>
  <c r="Z260" i="1"/>
  <c r="Y260" i="1"/>
  <c r="X260" i="1"/>
  <c r="W260" i="1"/>
  <c r="U260" i="1"/>
  <c r="T260" i="1"/>
  <c r="S260" i="1"/>
  <c r="R260" i="1"/>
  <c r="P260" i="1"/>
  <c r="O260" i="1"/>
  <c r="N260" i="1"/>
  <c r="M260" i="1"/>
  <c r="K260" i="1"/>
  <c r="J260" i="1"/>
  <c r="I260" i="1"/>
  <c r="Z259" i="1"/>
  <c r="Y259" i="1"/>
  <c r="X259" i="1"/>
  <c r="W259" i="1"/>
  <c r="U259" i="1"/>
  <c r="T259" i="1"/>
  <c r="S259" i="1"/>
  <c r="R259" i="1"/>
  <c r="P259" i="1"/>
  <c r="O259" i="1"/>
  <c r="N259" i="1"/>
  <c r="M259" i="1"/>
  <c r="K259" i="1"/>
  <c r="J259" i="1"/>
  <c r="I259" i="1"/>
  <c r="Z258" i="1"/>
  <c r="Y258" i="1"/>
  <c r="X258" i="1"/>
  <c r="W258" i="1"/>
  <c r="U258" i="1"/>
  <c r="T258" i="1"/>
  <c r="S258" i="1"/>
  <c r="R258" i="1"/>
  <c r="P258" i="1"/>
  <c r="O258" i="1"/>
  <c r="N258" i="1"/>
  <c r="M258" i="1"/>
  <c r="K258" i="1"/>
  <c r="J258" i="1"/>
  <c r="I258" i="1"/>
  <c r="Z257" i="1"/>
  <c r="Y257" i="1"/>
  <c r="X257" i="1"/>
  <c r="W257" i="1"/>
  <c r="U257" i="1"/>
  <c r="T257" i="1"/>
  <c r="S257" i="1"/>
  <c r="R257" i="1"/>
  <c r="P257" i="1"/>
  <c r="O257" i="1"/>
  <c r="N257" i="1"/>
  <c r="M257" i="1"/>
  <c r="K257" i="1"/>
  <c r="J257" i="1"/>
  <c r="I257" i="1"/>
  <c r="Z256" i="1"/>
  <c r="Y256" i="1"/>
  <c r="X256" i="1"/>
  <c r="W256" i="1"/>
  <c r="U256" i="1"/>
  <c r="T256" i="1"/>
  <c r="S256" i="1"/>
  <c r="R256" i="1"/>
  <c r="P256" i="1"/>
  <c r="O256" i="1"/>
  <c r="N256" i="1"/>
  <c r="M256" i="1"/>
  <c r="K256" i="1"/>
  <c r="J256" i="1"/>
  <c r="I256" i="1"/>
  <c r="Z255" i="1"/>
  <c r="Y255" i="1"/>
  <c r="X255" i="1"/>
  <c r="W255" i="1"/>
  <c r="U255" i="1"/>
  <c r="T255" i="1"/>
  <c r="S255" i="1"/>
  <c r="R255" i="1"/>
  <c r="P255" i="1"/>
  <c r="O255" i="1"/>
  <c r="N255" i="1"/>
  <c r="M255" i="1"/>
  <c r="K255" i="1"/>
  <c r="J255" i="1"/>
  <c r="I255" i="1"/>
  <c r="Z254" i="1"/>
  <c r="Y254" i="1"/>
  <c r="X254" i="1"/>
  <c r="W254" i="1"/>
  <c r="U254" i="1"/>
  <c r="T254" i="1"/>
  <c r="S254" i="1"/>
  <c r="R254" i="1"/>
  <c r="P254" i="1"/>
  <c r="O254" i="1"/>
  <c r="N254" i="1"/>
  <c r="M254" i="1"/>
  <c r="K254" i="1"/>
  <c r="J254" i="1"/>
  <c r="I254" i="1"/>
  <c r="Z253" i="1"/>
  <c r="Y253" i="1"/>
  <c r="X253" i="1"/>
  <c r="W253" i="1"/>
  <c r="U253" i="1"/>
  <c r="T253" i="1"/>
  <c r="S253" i="1"/>
  <c r="R253" i="1"/>
  <c r="P253" i="1"/>
  <c r="O253" i="1"/>
  <c r="N253" i="1"/>
  <c r="M253" i="1"/>
  <c r="K253" i="1"/>
  <c r="J253" i="1"/>
  <c r="I253" i="1"/>
  <c r="Z252" i="1"/>
  <c r="Y252" i="1"/>
  <c r="X252" i="1"/>
  <c r="W252" i="1"/>
  <c r="U252" i="1"/>
  <c r="T252" i="1"/>
  <c r="S252" i="1"/>
  <c r="R252" i="1"/>
  <c r="P252" i="1"/>
  <c r="O252" i="1"/>
  <c r="N252" i="1"/>
  <c r="M252" i="1"/>
  <c r="K252" i="1"/>
  <c r="J252" i="1"/>
  <c r="I252" i="1"/>
  <c r="Z251" i="1"/>
  <c r="Y251" i="1"/>
  <c r="X251" i="1"/>
  <c r="W251" i="1"/>
  <c r="U251" i="1"/>
  <c r="T251" i="1"/>
  <c r="S251" i="1"/>
  <c r="R251" i="1"/>
  <c r="P251" i="1"/>
  <c r="O251" i="1"/>
  <c r="N251" i="1"/>
  <c r="M251" i="1"/>
  <c r="K251" i="1"/>
  <c r="J251" i="1"/>
  <c r="I251" i="1"/>
  <c r="Z250" i="1"/>
  <c r="Y250" i="1"/>
  <c r="X250" i="1"/>
  <c r="W250" i="1"/>
  <c r="U250" i="1"/>
  <c r="T250" i="1"/>
  <c r="S250" i="1"/>
  <c r="R250" i="1"/>
  <c r="P250" i="1"/>
  <c r="O250" i="1"/>
  <c r="N250" i="1"/>
  <c r="M250" i="1"/>
  <c r="K250" i="1"/>
  <c r="J250" i="1"/>
  <c r="I250" i="1"/>
  <c r="Z249" i="1"/>
  <c r="Y249" i="1"/>
  <c r="X249" i="1"/>
  <c r="W249" i="1"/>
  <c r="U249" i="1"/>
  <c r="T249" i="1"/>
  <c r="S249" i="1"/>
  <c r="R249" i="1"/>
  <c r="P249" i="1"/>
  <c r="O249" i="1"/>
  <c r="N249" i="1"/>
  <c r="M249" i="1"/>
  <c r="K249" i="1"/>
  <c r="J249" i="1"/>
  <c r="I249" i="1"/>
  <c r="Z248" i="1"/>
  <c r="Y248" i="1"/>
  <c r="X248" i="1"/>
  <c r="W248" i="1"/>
  <c r="U248" i="1"/>
  <c r="T248" i="1"/>
  <c r="S248" i="1"/>
  <c r="R248" i="1"/>
  <c r="P248" i="1"/>
  <c r="O248" i="1"/>
  <c r="N248" i="1"/>
  <c r="M248" i="1"/>
  <c r="K248" i="1"/>
  <c r="J248" i="1"/>
  <c r="I248" i="1"/>
  <c r="Z247" i="1"/>
  <c r="Y247" i="1"/>
  <c r="X247" i="1"/>
  <c r="W247" i="1"/>
  <c r="U247" i="1"/>
  <c r="T247" i="1"/>
  <c r="S247" i="1"/>
  <c r="R247" i="1"/>
  <c r="P247" i="1"/>
  <c r="O247" i="1"/>
  <c r="N247" i="1"/>
  <c r="M247" i="1"/>
  <c r="K247" i="1"/>
  <c r="J247" i="1"/>
  <c r="I247" i="1"/>
  <c r="Z246" i="1"/>
  <c r="Y246" i="1"/>
  <c r="X246" i="1"/>
  <c r="W246" i="1"/>
  <c r="U246" i="1"/>
  <c r="T246" i="1"/>
  <c r="S246" i="1"/>
  <c r="R246" i="1"/>
  <c r="P246" i="1"/>
  <c r="O246" i="1"/>
  <c r="N246" i="1"/>
  <c r="M246" i="1"/>
  <c r="K246" i="1"/>
  <c r="J246" i="1"/>
  <c r="I246" i="1"/>
  <c r="Z245" i="1"/>
  <c r="Y245" i="1"/>
  <c r="X245" i="1"/>
  <c r="W245" i="1"/>
  <c r="U245" i="1"/>
  <c r="T245" i="1"/>
  <c r="S245" i="1"/>
  <c r="R245" i="1"/>
  <c r="P245" i="1"/>
  <c r="O245" i="1"/>
  <c r="N245" i="1"/>
  <c r="M245" i="1"/>
  <c r="K245" i="1"/>
  <c r="J245" i="1"/>
  <c r="Z244" i="1"/>
  <c r="Y244" i="1"/>
  <c r="X244" i="1"/>
  <c r="W244" i="1"/>
  <c r="U244" i="1"/>
  <c r="T244" i="1"/>
  <c r="S244" i="1"/>
  <c r="R244" i="1"/>
  <c r="P244" i="1"/>
  <c r="O244" i="1"/>
  <c r="N244" i="1"/>
  <c r="M244" i="1"/>
  <c r="K244" i="1"/>
  <c r="J244" i="1"/>
  <c r="Z243" i="1"/>
  <c r="Y243" i="1"/>
  <c r="X243" i="1"/>
  <c r="W243" i="1"/>
  <c r="U243" i="1"/>
  <c r="T243" i="1"/>
  <c r="S243" i="1"/>
  <c r="R243" i="1"/>
  <c r="P243" i="1"/>
  <c r="O243" i="1"/>
  <c r="N243" i="1"/>
  <c r="M243" i="1"/>
  <c r="K243" i="1"/>
  <c r="J243" i="1"/>
  <c r="I243" i="1"/>
  <c r="Z242" i="1"/>
  <c r="Y242" i="1"/>
  <c r="X242" i="1"/>
  <c r="W242" i="1"/>
  <c r="U242" i="1"/>
  <c r="T242" i="1"/>
  <c r="S242" i="1"/>
  <c r="R242" i="1"/>
  <c r="P242" i="1"/>
  <c r="N242" i="1"/>
  <c r="M242" i="1"/>
  <c r="K242" i="1"/>
  <c r="J242" i="1"/>
  <c r="I242" i="1"/>
  <c r="Z241" i="1"/>
  <c r="Y241" i="1"/>
  <c r="X241" i="1"/>
  <c r="W241" i="1"/>
  <c r="U241" i="1"/>
  <c r="T241" i="1"/>
  <c r="S241" i="1"/>
  <c r="R241" i="1"/>
  <c r="P241" i="1"/>
  <c r="N241" i="1"/>
  <c r="M241" i="1"/>
  <c r="K241" i="1"/>
  <c r="J241" i="1"/>
  <c r="I241" i="1"/>
  <c r="Z240" i="1"/>
  <c r="Y240" i="1"/>
  <c r="X240" i="1"/>
  <c r="W240" i="1"/>
  <c r="U240" i="1"/>
  <c r="T240" i="1"/>
  <c r="S240" i="1"/>
  <c r="R240" i="1"/>
  <c r="P240" i="1"/>
  <c r="O240" i="1"/>
  <c r="N240" i="1"/>
  <c r="M240" i="1"/>
  <c r="K240" i="1"/>
  <c r="J240" i="1"/>
  <c r="I240" i="1"/>
  <c r="Z239" i="1"/>
  <c r="Y239" i="1"/>
  <c r="X239" i="1"/>
  <c r="W239" i="1"/>
  <c r="U239" i="1"/>
  <c r="S239" i="1"/>
  <c r="R239" i="1"/>
  <c r="P239" i="1"/>
  <c r="N239" i="1"/>
  <c r="M239" i="1"/>
  <c r="K239" i="1"/>
  <c r="J239" i="1"/>
  <c r="I239" i="1"/>
  <c r="Z238" i="1"/>
  <c r="Y238" i="1"/>
  <c r="X238" i="1"/>
  <c r="W238" i="1"/>
  <c r="U238" i="1"/>
  <c r="T238" i="1"/>
  <c r="S238" i="1"/>
  <c r="R238" i="1"/>
  <c r="P238" i="1"/>
  <c r="O238" i="1"/>
  <c r="N238" i="1"/>
  <c r="M238" i="1"/>
  <c r="K238" i="1"/>
  <c r="J238" i="1"/>
  <c r="I238" i="1"/>
  <c r="Z237" i="1"/>
  <c r="Y237" i="1"/>
  <c r="X237" i="1"/>
  <c r="W237" i="1"/>
  <c r="U237" i="1"/>
  <c r="T237" i="1"/>
  <c r="S237" i="1"/>
  <c r="R237" i="1"/>
  <c r="P237" i="1"/>
  <c r="O237" i="1"/>
  <c r="N237" i="1"/>
  <c r="M237" i="1"/>
  <c r="K237" i="1"/>
  <c r="J237" i="1"/>
  <c r="I237" i="1"/>
  <c r="Z236" i="1"/>
  <c r="Y236" i="1"/>
  <c r="X236" i="1"/>
  <c r="W236" i="1"/>
  <c r="U236" i="1"/>
  <c r="T236" i="1"/>
  <c r="S236" i="1"/>
  <c r="R236" i="1"/>
  <c r="P236" i="1"/>
  <c r="O236" i="1"/>
  <c r="N236" i="1"/>
  <c r="M236" i="1"/>
  <c r="K236" i="1"/>
  <c r="J236" i="1"/>
  <c r="I236" i="1"/>
  <c r="Z235" i="1"/>
  <c r="Y235" i="1"/>
  <c r="X235" i="1"/>
  <c r="W235" i="1"/>
  <c r="U235" i="1"/>
  <c r="T235" i="1"/>
  <c r="S235" i="1"/>
  <c r="R235" i="1"/>
  <c r="P235" i="1"/>
  <c r="O235" i="1"/>
  <c r="N235" i="1"/>
  <c r="M235" i="1"/>
  <c r="K235" i="1"/>
  <c r="J235" i="1"/>
  <c r="I235" i="1"/>
  <c r="Z234" i="1"/>
  <c r="Y234" i="1"/>
  <c r="X234" i="1"/>
  <c r="W234" i="1"/>
  <c r="U234" i="1"/>
  <c r="T234" i="1"/>
  <c r="S234" i="1"/>
  <c r="R234" i="1"/>
  <c r="P234" i="1"/>
  <c r="O234" i="1"/>
  <c r="N234" i="1"/>
  <c r="M234" i="1"/>
  <c r="K234" i="1"/>
  <c r="J234" i="1"/>
  <c r="I234" i="1"/>
  <c r="Z233" i="1"/>
  <c r="Y233" i="1"/>
  <c r="X233" i="1"/>
  <c r="W233" i="1"/>
  <c r="U233" i="1"/>
  <c r="T233" i="1"/>
  <c r="S233" i="1"/>
  <c r="R233" i="1"/>
  <c r="P233" i="1"/>
  <c r="O233" i="1"/>
  <c r="N233" i="1"/>
  <c r="M233" i="1"/>
  <c r="K233" i="1"/>
  <c r="J233" i="1"/>
  <c r="I233" i="1"/>
  <c r="Z232" i="1"/>
  <c r="Y232" i="1"/>
  <c r="X232" i="1"/>
  <c r="W232" i="1"/>
  <c r="U232" i="1"/>
  <c r="S232" i="1"/>
  <c r="R232" i="1"/>
  <c r="P232" i="1"/>
  <c r="N232" i="1"/>
  <c r="M232" i="1"/>
  <c r="K232" i="1"/>
  <c r="J232" i="1"/>
  <c r="I232" i="1"/>
  <c r="Z231" i="1"/>
  <c r="Y231" i="1"/>
  <c r="X231" i="1"/>
  <c r="W231" i="1"/>
  <c r="U231" i="1"/>
  <c r="T231" i="1"/>
  <c r="S231" i="1"/>
  <c r="R231" i="1"/>
  <c r="P231" i="1"/>
  <c r="O231" i="1"/>
  <c r="N231" i="1"/>
  <c r="M231" i="1"/>
  <c r="K231" i="1"/>
  <c r="J231" i="1"/>
  <c r="I231" i="1"/>
  <c r="Z230" i="1"/>
  <c r="Y230" i="1"/>
  <c r="X230" i="1"/>
  <c r="W230" i="1"/>
  <c r="U230" i="1"/>
  <c r="T230" i="1"/>
  <c r="S230" i="1"/>
  <c r="R230" i="1"/>
  <c r="P230" i="1"/>
  <c r="O230" i="1"/>
  <c r="N230" i="1"/>
  <c r="M230" i="1"/>
  <c r="K230" i="1"/>
  <c r="J230" i="1"/>
  <c r="I230" i="1"/>
  <c r="Z229" i="1"/>
  <c r="Y229" i="1"/>
  <c r="X229" i="1"/>
  <c r="W229" i="1"/>
  <c r="U229" i="1"/>
  <c r="T229" i="1"/>
  <c r="S229" i="1"/>
  <c r="R229" i="1"/>
  <c r="P229" i="1"/>
  <c r="O229" i="1"/>
  <c r="N229" i="1"/>
  <c r="M229" i="1"/>
  <c r="K229" i="1"/>
  <c r="J229" i="1"/>
  <c r="I229" i="1"/>
  <c r="Z228" i="1"/>
  <c r="Y228" i="1"/>
  <c r="X228" i="1"/>
  <c r="W228" i="1"/>
  <c r="U228" i="1"/>
  <c r="T228" i="1"/>
  <c r="S228" i="1"/>
  <c r="R228" i="1"/>
  <c r="P228" i="1"/>
  <c r="O228" i="1"/>
  <c r="N228" i="1"/>
  <c r="M228" i="1"/>
  <c r="K228" i="1"/>
  <c r="J228" i="1"/>
  <c r="I228" i="1"/>
  <c r="Z227" i="1"/>
  <c r="Y227" i="1"/>
  <c r="X227" i="1"/>
  <c r="W227" i="1"/>
  <c r="U227" i="1"/>
  <c r="T227" i="1"/>
  <c r="S227" i="1"/>
  <c r="R227" i="1"/>
  <c r="P227" i="1"/>
  <c r="O227" i="1"/>
  <c r="N227" i="1"/>
  <c r="M227" i="1"/>
  <c r="K227" i="1"/>
  <c r="J227" i="1"/>
  <c r="I227" i="1"/>
  <c r="Z226" i="1"/>
  <c r="Y226" i="1"/>
  <c r="X226" i="1"/>
  <c r="W226" i="1"/>
  <c r="U226" i="1"/>
  <c r="T226" i="1"/>
  <c r="S226" i="1"/>
  <c r="R226" i="1"/>
  <c r="P226" i="1"/>
  <c r="O226" i="1"/>
  <c r="N226" i="1"/>
  <c r="M226" i="1"/>
  <c r="K226" i="1"/>
  <c r="J226" i="1"/>
  <c r="I226" i="1"/>
  <c r="Z225" i="1"/>
  <c r="Y225" i="1"/>
  <c r="X225" i="1"/>
  <c r="W225" i="1"/>
  <c r="U225" i="1"/>
  <c r="T225" i="1"/>
  <c r="S225" i="1"/>
  <c r="R225" i="1"/>
  <c r="P225" i="1"/>
  <c r="O225" i="1"/>
  <c r="N225" i="1"/>
  <c r="M225" i="1"/>
  <c r="K225" i="1"/>
  <c r="J225" i="1"/>
  <c r="I225" i="1"/>
  <c r="Z224" i="1"/>
  <c r="Y224" i="1"/>
  <c r="X224" i="1"/>
  <c r="W224" i="1"/>
  <c r="U224" i="1"/>
  <c r="T224" i="1"/>
  <c r="S224" i="1"/>
  <c r="R224" i="1"/>
  <c r="P224" i="1"/>
  <c r="O224" i="1"/>
  <c r="N224" i="1"/>
  <c r="M224" i="1"/>
  <c r="K224" i="1"/>
  <c r="J224" i="1"/>
  <c r="I224" i="1"/>
  <c r="Z223" i="1"/>
  <c r="Y223" i="1"/>
  <c r="X223" i="1"/>
  <c r="W223" i="1"/>
  <c r="U223" i="1"/>
  <c r="T223" i="1"/>
  <c r="S223" i="1"/>
  <c r="R223" i="1"/>
  <c r="P223" i="1"/>
  <c r="O223" i="1"/>
  <c r="N223" i="1"/>
  <c r="M223" i="1"/>
  <c r="K223" i="1"/>
  <c r="J223" i="1"/>
  <c r="I223" i="1"/>
  <c r="Z222" i="1"/>
  <c r="Y222" i="1"/>
  <c r="X222" i="1"/>
  <c r="W222" i="1"/>
  <c r="U222" i="1"/>
  <c r="T222" i="1"/>
  <c r="S222" i="1"/>
  <c r="R222" i="1"/>
  <c r="P222" i="1"/>
  <c r="O222" i="1"/>
  <c r="N222" i="1"/>
  <c r="M222" i="1"/>
  <c r="K222" i="1"/>
  <c r="J222" i="1"/>
  <c r="I222" i="1"/>
  <c r="Z221" i="1"/>
  <c r="Y221" i="1"/>
  <c r="X221" i="1"/>
  <c r="W221" i="1"/>
  <c r="U221" i="1"/>
  <c r="T221" i="1"/>
  <c r="S221" i="1"/>
  <c r="R221" i="1"/>
  <c r="P221" i="1"/>
  <c r="O221" i="1"/>
  <c r="N221" i="1"/>
  <c r="M221" i="1"/>
  <c r="K221" i="1"/>
  <c r="J221" i="1"/>
  <c r="I221" i="1"/>
  <c r="Z220" i="1"/>
  <c r="Y220" i="1"/>
  <c r="X220" i="1"/>
  <c r="W220" i="1"/>
  <c r="U220" i="1"/>
  <c r="T220" i="1"/>
  <c r="S220" i="1"/>
  <c r="R220" i="1"/>
  <c r="P220" i="1"/>
  <c r="O220" i="1"/>
  <c r="N220" i="1"/>
  <c r="M220" i="1"/>
  <c r="K220" i="1"/>
  <c r="J220" i="1"/>
  <c r="I220" i="1"/>
  <c r="Z219" i="1"/>
  <c r="Y219" i="1"/>
  <c r="X219" i="1"/>
  <c r="W219" i="1"/>
  <c r="U219" i="1"/>
  <c r="T219" i="1"/>
  <c r="S219" i="1"/>
  <c r="R219" i="1"/>
  <c r="P219" i="1"/>
  <c r="O219" i="1"/>
  <c r="N219" i="1"/>
  <c r="M219" i="1"/>
  <c r="K219" i="1"/>
  <c r="J219" i="1"/>
  <c r="I219" i="1"/>
  <c r="Z218" i="1"/>
  <c r="Y218" i="1"/>
  <c r="X218" i="1"/>
  <c r="W218" i="1"/>
  <c r="U218" i="1"/>
  <c r="T218" i="1"/>
  <c r="S218" i="1"/>
  <c r="R218" i="1"/>
  <c r="P218" i="1"/>
  <c r="O218" i="1"/>
  <c r="N218" i="1"/>
  <c r="M218" i="1"/>
  <c r="K218" i="1"/>
  <c r="J218" i="1"/>
  <c r="I218" i="1"/>
  <c r="Z217" i="1"/>
  <c r="Y217" i="1"/>
  <c r="X217" i="1"/>
  <c r="W217" i="1"/>
  <c r="U217" i="1"/>
  <c r="T217" i="1"/>
  <c r="S217" i="1"/>
  <c r="R217" i="1"/>
  <c r="P217" i="1"/>
  <c r="O217" i="1"/>
  <c r="N217" i="1"/>
  <c r="M217" i="1"/>
  <c r="K217" i="1"/>
  <c r="J217" i="1"/>
  <c r="I217" i="1"/>
  <c r="Z216" i="1"/>
  <c r="Y216" i="1"/>
  <c r="X216" i="1"/>
  <c r="W216" i="1"/>
  <c r="U216" i="1"/>
  <c r="T216" i="1"/>
  <c r="S216" i="1"/>
  <c r="R216" i="1"/>
  <c r="P216" i="1"/>
  <c r="O216" i="1"/>
  <c r="N216" i="1"/>
  <c r="M216" i="1"/>
  <c r="K216" i="1"/>
  <c r="J216" i="1"/>
  <c r="I216" i="1"/>
  <c r="Z215" i="1"/>
  <c r="Y215" i="1"/>
  <c r="X215" i="1"/>
  <c r="W215" i="1"/>
  <c r="U215" i="1"/>
  <c r="T215" i="1"/>
  <c r="S215" i="1"/>
  <c r="R215" i="1"/>
  <c r="P215" i="1"/>
  <c r="O215" i="1"/>
  <c r="N215" i="1"/>
  <c r="M215" i="1"/>
  <c r="K215" i="1"/>
  <c r="J215" i="1"/>
  <c r="I215" i="1"/>
  <c r="Z214" i="1"/>
  <c r="Y214" i="1"/>
  <c r="X214" i="1"/>
  <c r="W214" i="1"/>
  <c r="U214" i="1"/>
  <c r="T214" i="1"/>
  <c r="S214" i="1"/>
  <c r="R214" i="1"/>
  <c r="P214" i="1"/>
  <c r="O214" i="1"/>
  <c r="N214" i="1"/>
  <c r="M214" i="1"/>
  <c r="K214" i="1"/>
  <c r="J214" i="1"/>
  <c r="I214" i="1"/>
  <c r="Z213" i="1"/>
  <c r="Y213" i="1"/>
  <c r="X213" i="1"/>
  <c r="W213" i="1"/>
  <c r="U213" i="1"/>
  <c r="T213" i="1"/>
  <c r="S213" i="1"/>
  <c r="R213" i="1"/>
  <c r="P213" i="1"/>
  <c r="O213" i="1"/>
  <c r="N213" i="1"/>
  <c r="M213" i="1"/>
  <c r="K213" i="1"/>
  <c r="J213" i="1"/>
  <c r="I213" i="1"/>
  <c r="Z212" i="1"/>
  <c r="Y212" i="1"/>
  <c r="X212" i="1"/>
  <c r="W212" i="1"/>
  <c r="U212" i="1"/>
  <c r="T212" i="1"/>
  <c r="S212" i="1"/>
  <c r="R212" i="1"/>
  <c r="P212" i="1"/>
  <c r="O212" i="1"/>
  <c r="N212" i="1"/>
  <c r="M212" i="1"/>
  <c r="K212" i="1"/>
  <c r="J212" i="1"/>
  <c r="I212" i="1"/>
  <c r="Z211" i="1"/>
  <c r="Y211" i="1"/>
  <c r="X211" i="1"/>
  <c r="W211" i="1"/>
  <c r="U211" i="1"/>
  <c r="T211" i="1"/>
  <c r="S211" i="1"/>
  <c r="R211" i="1"/>
  <c r="P211" i="1"/>
  <c r="O211" i="1"/>
  <c r="N211" i="1"/>
  <c r="M211" i="1"/>
  <c r="K211" i="1"/>
  <c r="J211" i="1"/>
  <c r="I211" i="1"/>
  <c r="Z210" i="1"/>
  <c r="Y210" i="1"/>
  <c r="X210" i="1"/>
  <c r="W210" i="1"/>
  <c r="U210" i="1"/>
  <c r="T210" i="1"/>
  <c r="S210" i="1"/>
  <c r="R210" i="1"/>
  <c r="P210" i="1"/>
  <c r="O210" i="1"/>
  <c r="N210" i="1"/>
  <c r="M210" i="1"/>
  <c r="K210" i="1"/>
  <c r="J210" i="1"/>
  <c r="I210" i="1"/>
  <c r="Z209" i="1"/>
  <c r="Y209" i="1"/>
  <c r="X209" i="1"/>
  <c r="W209" i="1"/>
  <c r="U209" i="1"/>
  <c r="T209" i="1"/>
  <c r="S209" i="1"/>
  <c r="R209" i="1"/>
  <c r="P209" i="1"/>
  <c r="O209" i="1"/>
  <c r="N209" i="1"/>
  <c r="M209" i="1"/>
  <c r="K209" i="1"/>
  <c r="J209" i="1"/>
  <c r="I209" i="1"/>
  <c r="Z208" i="1"/>
  <c r="Y208" i="1"/>
  <c r="X208" i="1"/>
  <c r="W208" i="1"/>
  <c r="U208" i="1"/>
  <c r="T208" i="1"/>
  <c r="S208" i="1"/>
  <c r="R208" i="1"/>
  <c r="P208" i="1"/>
  <c r="O208" i="1"/>
  <c r="N208" i="1"/>
  <c r="M208" i="1"/>
  <c r="K208" i="1"/>
  <c r="J208" i="1"/>
  <c r="I208" i="1"/>
  <c r="Z207" i="1"/>
  <c r="Y207" i="1"/>
  <c r="X207" i="1"/>
  <c r="W207" i="1"/>
  <c r="U207" i="1"/>
  <c r="T207" i="1"/>
  <c r="S207" i="1"/>
  <c r="R207" i="1"/>
  <c r="P207" i="1"/>
  <c r="O207" i="1"/>
  <c r="N207" i="1"/>
  <c r="M207" i="1"/>
  <c r="K207" i="1"/>
  <c r="J207" i="1"/>
  <c r="I207" i="1"/>
  <c r="Z206" i="1"/>
  <c r="Y206" i="1"/>
  <c r="X206" i="1"/>
  <c r="W206" i="1"/>
  <c r="U206" i="1"/>
  <c r="T206" i="1"/>
  <c r="S206" i="1"/>
  <c r="R206" i="1"/>
  <c r="P206" i="1"/>
  <c r="O206" i="1"/>
  <c r="N206" i="1"/>
  <c r="M206" i="1"/>
  <c r="K206" i="1"/>
  <c r="J206" i="1"/>
  <c r="I206" i="1"/>
  <c r="Z205" i="1"/>
  <c r="Y205" i="1"/>
  <c r="X205" i="1"/>
  <c r="W205" i="1"/>
  <c r="U205" i="1"/>
  <c r="T205" i="1"/>
  <c r="S205" i="1"/>
  <c r="R205" i="1"/>
  <c r="P205" i="1"/>
  <c r="O205" i="1"/>
  <c r="N205" i="1"/>
  <c r="M205" i="1"/>
  <c r="K205" i="1"/>
  <c r="J205" i="1"/>
  <c r="I205" i="1"/>
  <c r="Z204" i="1"/>
  <c r="Y204" i="1"/>
  <c r="X204" i="1"/>
  <c r="W204" i="1"/>
  <c r="U204" i="1"/>
  <c r="T204" i="1"/>
  <c r="S204" i="1"/>
  <c r="R204" i="1"/>
  <c r="P204" i="1"/>
  <c r="O204" i="1"/>
  <c r="N204" i="1"/>
  <c r="M204" i="1"/>
  <c r="K204" i="1"/>
  <c r="J204" i="1"/>
  <c r="I204" i="1"/>
  <c r="Z203" i="1"/>
  <c r="Y203" i="1"/>
  <c r="X203" i="1"/>
  <c r="W203" i="1"/>
  <c r="U203" i="1"/>
  <c r="T203" i="1"/>
  <c r="S203" i="1"/>
  <c r="R203" i="1"/>
  <c r="P203" i="1"/>
  <c r="O203" i="1"/>
  <c r="K203" i="1"/>
  <c r="J203" i="1"/>
  <c r="I203" i="1"/>
  <c r="Z202" i="1"/>
  <c r="Y202" i="1"/>
  <c r="X202" i="1"/>
  <c r="W202" i="1"/>
  <c r="U202" i="1"/>
  <c r="T202" i="1"/>
  <c r="S202" i="1"/>
  <c r="R202" i="1"/>
  <c r="P202" i="1"/>
  <c r="O202" i="1"/>
  <c r="K202" i="1"/>
  <c r="J202" i="1"/>
  <c r="I202" i="1"/>
  <c r="Z201" i="1"/>
  <c r="Y201" i="1"/>
  <c r="X201" i="1"/>
  <c r="W201" i="1"/>
  <c r="U201" i="1"/>
  <c r="T201" i="1"/>
  <c r="S201" i="1"/>
  <c r="R201" i="1"/>
  <c r="P201" i="1"/>
  <c r="O201" i="1"/>
  <c r="K201" i="1"/>
  <c r="J201" i="1"/>
  <c r="I201" i="1"/>
  <c r="Z200" i="1"/>
  <c r="Y200" i="1"/>
  <c r="X200" i="1"/>
  <c r="W200" i="1"/>
  <c r="U200" i="1"/>
  <c r="T200" i="1"/>
  <c r="S200" i="1"/>
  <c r="R200" i="1"/>
  <c r="P200" i="1"/>
  <c r="O200" i="1"/>
  <c r="K200" i="1"/>
  <c r="J200" i="1"/>
  <c r="I200" i="1"/>
  <c r="Z199" i="1"/>
  <c r="Y199" i="1"/>
  <c r="X199" i="1"/>
  <c r="W199" i="1"/>
  <c r="U199" i="1"/>
  <c r="T199" i="1"/>
  <c r="S199" i="1"/>
  <c r="R199" i="1"/>
  <c r="P199" i="1"/>
  <c r="O199" i="1"/>
  <c r="K199" i="1"/>
  <c r="J199" i="1"/>
  <c r="I199" i="1"/>
  <c r="Z198" i="1"/>
  <c r="Y198" i="1"/>
  <c r="X198" i="1"/>
  <c r="W198" i="1"/>
  <c r="U198" i="1"/>
  <c r="T198" i="1"/>
  <c r="S198" i="1"/>
  <c r="R198" i="1"/>
  <c r="P198" i="1"/>
  <c r="O198" i="1"/>
  <c r="K198" i="1"/>
  <c r="J198" i="1"/>
  <c r="I198" i="1"/>
  <c r="Z197" i="1"/>
  <c r="Y197" i="1"/>
  <c r="X197" i="1"/>
  <c r="W197" i="1"/>
  <c r="U197" i="1"/>
  <c r="T197" i="1"/>
  <c r="S197" i="1"/>
  <c r="R197" i="1"/>
  <c r="P197" i="1"/>
  <c r="O197" i="1"/>
  <c r="K197" i="1"/>
  <c r="J197" i="1"/>
  <c r="I197" i="1"/>
  <c r="Z196" i="1"/>
  <c r="Y196" i="1"/>
  <c r="X196" i="1"/>
  <c r="W196" i="1"/>
  <c r="U196" i="1"/>
  <c r="T196" i="1"/>
  <c r="S196" i="1"/>
  <c r="R196" i="1"/>
  <c r="P196" i="1"/>
  <c r="O196" i="1"/>
  <c r="K196" i="1"/>
  <c r="J196" i="1"/>
  <c r="I196" i="1"/>
  <c r="Z195" i="1"/>
  <c r="Y195" i="1"/>
  <c r="X195" i="1"/>
  <c r="W195" i="1"/>
  <c r="U195" i="1"/>
  <c r="T195" i="1"/>
  <c r="S195" i="1"/>
  <c r="R195" i="1"/>
  <c r="P195" i="1"/>
  <c r="O195" i="1"/>
  <c r="K195" i="1"/>
  <c r="J195" i="1"/>
  <c r="I195" i="1"/>
  <c r="Z194" i="1"/>
  <c r="Y194" i="1"/>
  <c r="X194" i="1"/>
  <c r="W194" i="1"/>
  <c r="U194" i="1"/>
  <c r="T194" i="1"/>
  <c r="S194" i="1"/>
  <c r="R194" i="1"/>
  <c r="P194" i="1"/>
  <c r="O194" i="1"/>
  <c r="K194" i="1"/>
  <c r="J194" i="1"/>
  <c r="I194" i="1"/>
  <c r="Z193" i="1"/>
  <c r="Y193" i="1"/>
  <c r="X193" i="1"/>
  <c r="W193" i="1"/>
  <c r="U193" i="1"/>
  <c r="T193" i="1"/>
  <c r="S193" i="1"/>
  <c r="R193" i="1"/>
  <c r="P193" i="1"/>
  <c r="O193" i="1"/>
  <c r="K193" i="1"/>
  <c r="J193" i="1"/>
  <c r="I193" i="1"/>
  <c r="Z192" i="1"/>
  <c r="Y192" i="1"/>
  <c r="X192" i="1"/>
  <c r="W192" i="1"/>
  <c r="U192" i="1"/>
  <c r="T192" i="1"/>
  <c r="S192" i="1"/>
  <c r="R192" i="1"/>
  <c r="P192" i="1"/>
  <c r="O192" i="1"/>
  <c r="K192" i="1"/>
  <c r="J192" i="1"/>
  <c r="I192" i="1"/>
  <c r="Z191" i="1"/>
  <c r="Y191" i="1"/>
  <c r="X191" i="1"/>
  <c r="W191" i="1"/>
  <c r="U191" i="1"/>
  <c r="T191" i="1"/>
  <c r="S191" i="1"/>
  <c r="R191" i="1"/>
  <c r="P191" i="1"/>
  <c r="O191" i="1"/>
  <c r="K191" i="1"/>
  <c r="J191" i="1"/>
  <c r="I191" i="1"/>
  <c r="Z190" i="1"/>
  <c r="Y190" i="1"/>
  <c r="X190" i="1"/>
  <c r="W190" i="1"/>
  <c r="U190" i="1"/>
  <c r="T190" i="1"/>
  <c r="S190" i="1"/>
  <c r="R190" i="1"/>
  <c r="P190" i="1"/>
  <c r="O190" i="1"/>
  <c r="K190" i="1"/>
  <c r="J190" i="1"/>
  <c r="I190" i="1"/>
  <c r="Z189" i="1"/>
  <c r="Y189" i="1"/>
  <c r="X189" i="1"/>
  <c r="W189" i="1"/>
  <c r="U189" i="1"/>
  <c r="T189" i="1"/>
  <c r="S189" i="1"/>
  <c r="R189" i="1"/>
  <c r="P189" i="1"/>
  <c r="O189" i="1"/>
  <c r="K189" i="1"/>
  <c r="J189" i="1"/>
  <c r="I189" i="1"/>
  <c r="Z188" i="1"/>
  <c r="Y188" i="1"/>
  <c r="X188" i="1"/>
  <c r="W188" i="1"/>
  <c r="U188" i="1"/>
  <c r="T188" i="1"/>
  <c r="S188" i="1"/>
  <c r="R188" i="1"/>
  <c r="P188" i="1"/>
  <c r="O188" i="1"/>
  <c r="K188" i="1"/>
  <c r="J188" i="1"/>
  <c r="I188" i="1"/>
  <c r="Z187" i="1"/>
  <c r="Y187" i="1"/>
  <c r="X187" i="1"/>
  <c r="W187" i="1"/>
  <c r="U187" i="1"/>
  <c r="T187" i="1"/>
  <c r="S187" i="1"/>
  <c r="R187" i="1"/>
  <c r="P187" i="1"/>
  <c r="O187" i="1"/>
  <c r="K187" i="1"/>
  <c r="J187" i="1"/>
  <c r="I187" i="1"/>
  <c r="Z186" i="1"/>
  <c r="Y186" i="1"/>
  <c r="X186" i="1"/>
  <c r="W186" i="1"/>
  <c r="U186" i="1"/>
  <c r="T186" i="1"/>
  <c r="S186" i="1"/>
  <c r="R186" i="1"/>
  <c r="P186" i="1"/>
  <c r="O186" i="1"/>
  <c r="K186" i="1"/>
  <c r="J186" i="1"/>
  <c r="I186" i="1"/>
  <c r="Z185" i="1"/>
  <c r="Y185" i="1"/>
  <c r="X185" i="1"/>
  <c r="W185" i="1"/>
  <c r="U185" i="1"/>
  <c r="T185" i="1"/>
  <c r="S185" i="1"/>
  <c r="R185" i="1"/>
  <c r="P185" i="1"/>
  <c r="O185" i="1"/>
  <c r="K185" i="1"/>
  <c r="J185" i="1"/>
  <c r="I185" i="1"/>
  <c r="Z184" i="1"/>
  <c r="Y184" i="1"/>
  <c r="X184" i="1"/>
  <c r="W184" i="1"/>
  <c r="U184" i="1"/>
  <c r="T184" i="1"/>
  <c r="S184" i="1"/>
  <c r="R184" i="1"/>
  <c r="P184" i="1"/>
  <c r="O184" i="1"/>
  <c r="K184" i="1"/>
  <c r="J184" i="1"/>
  <c r="I184" i="1"/>
  <c r="Z183" i="1"/>
  <c r="Y183" i="1"/>
  <c r="X183" i="1"/>
  <c r="W183" i="1"/>
  <c r="U183" i="1"/>
  <c r="T183" i="1"/>
  <c r="S183" i="1"/>
  <c r="R183" i="1"/>
  <c r="P183" i="1"/>
  <c r="O183" i="1"/>
  <c r="K183" i="1"/>
  <c r="J183" i="1"/>
  <c r="I183" i="1"/>
  <c r="Z182" i="1"/>
  <c r="Y182" i="1"/>
  <c r="X182" i="1"/>
  <c r="W182" i="1"/>
  <c r="U182" i="1"/>
  <c r="T182" i="1"/>
  <c r="S182" i="1"/>
  <c r="R182" i="1"/>
  <c r="P182" i="1"/>
  <c r="O182" i="1"/>
  <c r="K182" i="1"/>
  <c r="J182" i="1"/>
  <c r="I182" i="1"/>
  <c r="Z181" i="1"/>
  <c r="Y181" i="1"/>
  <c r="X181" i="1"/>
  <c r="W181" i="1"/>
  <c r="U181" i="1"/>
  <c r="T181" i="1"/>
  <c r="S181" i="1"/>
  <c r="R181" i="1"/>
  <c r="P181" i="1"/>
  <c r="O181" i="1"/>
  <c r="K181" i="1"/>
  <c r="J181" i="1"/>
  <c r="I181" i="1"/>
  <c r="Z180" i="1"/>
  <c r="Y180" i="1"/>
  <c r="X180" i="1"/>
  <c r="W180" i="1"/>
  <c r="U180" i="1"/>
  <c r="T180" i="1"/>
  <c r="S180" i="1"/>
  <c r="R180" i="1"/>
  <c r="P180" i="1"/>
  <c r="O180" i="1"/>
  <c r="K180" i="1"/>
  <c r="J180" i="1"/>
  <c r="I180" i="1"/>
  <c r="Z179" i="1"/>
  <c r="Y179" i="1"/>
  <c r="X179" i="1"/>
  <c r="W179" i="1"/>
  <c r="U179" i="1"/>
  <c r="T179" i="1"/>
  <c r="S179" i="1"/>
  <c r="R179" i="1"/>
  <c r="P179" i="1"/>
  <c r="O179" i="1"/>
  <c r="K179" i="1"/>
  <c r="J179" i="1"/>
  <c r="I179" i="1"/>
  <c r="Z178" i="1"/>
  <c r="Y178" i="1"/>
  <c r="X178" i="1"/>
  <c r="W178" i="1"/>
  <c r="U178" i="1"/>
  <c r="T178" i="1"/>
  <c r="S178" i="1"/>
  <c r="R178" i="1"/>
  <c r="P178" i="1"/>
  <c r="O178" i="1"/>
  <c r="K178" i="1"/>
  <c r="J178" i="1"/>
  <c r="I178" i="1"/>
  <c r="Z177" i="1"/>
  <c r="Y177" i="1"/>
  <c r="X177" i="1"/>
  <c r="W177" i="1"/>
  <c r="U177" i="1"/>
  <c r="T177" i="1"/>
  <c r="S177" i="1"/>
  <c r="R177" i="1"/>
  <c r="P177" i="1"/>
  <c r="O177" i="1"/>
  <c r="K177" i="1"/>
  <c r="J177" i="1"/>
  <c r="I177" i="1"/>
  <c r="Z176" i="1"/>
  <c r="Y176" i="1"/>
  <c r="X176" i="1"/>
  <c r="W176" i="1"/>
  <c r="U176" i="1"/>
  <c r="T176" i="1"/>
  <c r="S176" i="1"/>
  <c r="R176" i="1"/>
  <c r="P176" i="1"/>
  <c r="O176" i="1"/>
  <c r="K176" i="1"/>
  <c r="J176" i="1"/>
  <c r="I176" i="1"/>
  <c r="Z175" i="1"/>
  <c r="Y175" i="1"/>
  <c r="X175" i="1"/>
  <c r="W175" i="1"/>
  <c r="U175" i="1"/>
  <c r="T175" i="1"/>
  <c r="S175" i="1"/>
  <c r="R175" i="1"/>
  <c r="P175" i="1"/>
  <c r="O175" i="1"/>
  <c r="K175" i="1"/>
  <c r="J175" i="1"/>
  <c r="I175" i="1"/>
  <c r="Z174" i="1"/>
  <c r="Y174" i="1"/>
  <c r="X174" i="1"/>
  <c r="W174" i="1"/>
  <c r="U174" i="1"/>
  <c r="T174" i="1"/>
  <c r="S174" i="1"/>
  <c r="R174" i="1"/>
  <c r="P174" i="1"/>
  <c r="O174" i="1"/>
  <c r="K174" i="1"/>
  <c r="J174" i="1"/>
  <c r="I174" i="1"/>
  <c r="Z173" i="1"/>
  <c r="Y173" i="1"/>
  <c r="X173" i="1"/>
  <c r="W173" i="1"/>
  <c r="U173" i="1"/>
  <c r="T173" i="1"/>
  <c r="S173" i="1"/>
  <c r="R173" i="1"/>
  <c r="P173" i="1"/>
  <c r="O173" i="1"/>
  <c r="K173" i="1"/>
  <c r="J173" i="1"/>
  <c r="I173" i="1"/>
  <c r="Z172" i="1"/>
  <c r="Y172" i="1"/>
  <c r="X172" i="1"/>
  <c r="W172" i="1"/>
  <c r="U172" i="1"/>
  <c r="T172" i="1"/>
  <c r="S172" i="1"/>
  <c r="R172" i="1"/>
  <c r="P172" i="1"/>
  <c r="O172" i="1"/>
  <c r="K172" i="1"/>
  <c r="J172" i="1"/>
  <c r="I172" i="1"/>
  <c r="Z171" i="1"/>
  <c r="Y171" i="1"/>
  <c r="X171" i="1"/>
  <c r="W171" i="1"/>
  <c r="U171" i="1"/>
  <c r="T171" i="1"/>
  <c r="S171" i="1"/>
  <c r="R171" i="1"/>
  <c r="P171" i="1"/>
  <c r="O171" i="1"/>
  <c r="K171" i="1"/>
  <c r="J171" i="1"/>
  <c r="I171" i="1"/>
  <c r="Z170" i="1"/>
  <c r="Y170" i="1"/>
  <c r="X170" i="1"/>
  <c r="W170" i="1"/>
  <c r="U170" i="1"/>
  <c r="T170" i="1"/>
  <c r="S170" i="1"/>
  <c r="R170" i="1"/>
  <c r="P170" i="1"/>
  <c r="O170" i="1"/>
  <c r="K170" i="1"/>
  <c r="J170" i="1"/>
  <c r="I170" i="1"/>
  <c r="Z169" i="1"/>
  <c r="Y169" i="1"/>
  <c r="X169" i="1"/>
  <c r="W169" i="1"/>
  <c r="U169" i="1"/>
  <c r="T169" i="1"/>
  <c r="S169" i="1"/>
  <c r="R169" i="1"/>
  <c r="P169" i="1"/>
  <c r="O169" i="1"/>
  <c r="K169" i="1"/>
  <c r="J169" i="1"/>
  <c r="I169" i="1"/>
  <c r="Z168" i="1"/>
  <c r="Y168" i="1"/>
  <c r="X168" i="1"/>
  <c r="W168" i="1"/>
  <c r="U168" i="1"/>
  <c r="T168" i="1"/>
  <c r="S168" i="1"/>
  <c r="R168" i="1"/>
  <c r="P168" i="1"/>
  <c r="O168" i="1"/>
  <c r="K168" i="1"/>
  <c r="J168" i="1"/>
  <c r="I168" i="1"/>
  <c r="Z167" i="1"/>
  <c r="Y167" i="1"/>
  <c r="X167" i="1"/>
  <c r="W167" i="1"/>
  <c r="U167" i="1"/>
  <c r="T167" i="1"/>
  <c r="S167" i="1"/>
  <c r="R167" i="1"/>
  <c r="P167" i="1"/>
  <c r="O167" i="1"/>
  <c r="K167" i="1"/>
  <c r="J167" i="1"/>
  <c r="I167" i="1"/>
  <c r="Z166" i="1"/>
  <c r="Y166" i="1"/>
  <c r="X166" i="1"/>
  <c r="W166" i="1"/>
  <c r="U166" i="1"/>
  <c r="T166" i="1"/>
  <c r="S166" i="1"/>
  <c r="R166" i="1"/>
  <c r="P166" i="1"/>
  <c r="O166" i="1"/>
  <c r="K166" i="1"/>
  <c r="J166" i="1"/>
  <c r="I166" i="1"/>
  <c r="Z165" i="1"/>
  <c r="Y165" i="1"/>
  <c r="X165" i="1"/>
  <c r="W165" i="1"/>
  <c r="U165" i="1"/>
  <c r="T165" i="1"/>
  <c r="S165" i="1"/>
  <c r="R165" i="1"/>
  <c r="P165" i="1"/>
  <c r="O165" i="1"/>
  <c r="K165" i="1"/>
  <c r="J165" i="1"/>
  <c r="I165" i="1"/>
  <c r="Z164" i="1"/>
  <c r="Y164" i="1"/>
  <c r="X164" i="1"/>
  <c r="W164" i="1"/>
  <c r="U164" i="1"/>
  <c r="T164" i="1"/>
  <c r="S164" i="1"/>
  <c r="R164" i="1"/>
  <c r="P164" i="1"/>
  <c r="O164" i="1"/>
  <c r="K164" i="1"/>
  <c r="J164" i="1"/>
  <c r="I164" i="1"/>
  <c r="Z163" i="1"/>
  <c r="Y163" i="1"/>
  <c r="X163" i="1"/>
  <c r="W163" i="1"/>
  <c r="U163" i="1"/>
  <c r="T163" i="1"/>
  <c r="S163" i="1"/>
  <c r="R163" i="1"/>
  <c r="P163" i="1"/>
  <c r="K163" i="1"/>
  <c r="J163" i="1"/>
  <c r="I163" i="1"/>
  <c r="Z162" i="1"/>
  <c r="Y162" i="1"/>
  <c r="X162" i="1"/>
  <c r="W162" i="1"/>
  <c r="U162" i="1"/>
  <c r="T162" i="1"/>
  <c r="S162" i="1"/>
  <c r="R162" i="1"/>
  <c r="P162" i="1"/>
  <c r="O162" i="1"/>
  <c r="K162" i="1"/>
  <c r="J162" i="1"/>
  <c r="I162" i="1"/>
  <c r="Z161" i="1"/>
  <c r="Y161" i="1"/>
  <c r="X161" i="1"/>
  <c r="W161" i="1"/>
  <c r="U161" i="1"/>
  <c r="T161" i="1"/>
  <c r="S161" i="1"/>
  <c r="R161" i="1"/>
  <c r="P161" i="1"/>
  <c r="O161" i="1"/>
  <c r="K161" i="1"/>
  <c r="J161" i="1"/>
  <c r="I161" i="1"/>
  <c r="Z160" i="1"/>
  <c r="Y160" i="1"/>
  <c r="X160" i="1"/>
  <c r="W160" i="1"/>
  <c r="U160" i="1"/>
  <c r="T160" i="1"/>
  <c r="S160" i="1"/>
  <c r="R160" i="1"/>
  <c r="P160" i="1"/>
  <c r="O160" i="1"/>
  <c r="K160" i="1"/>
  <c r="J160" i="1"/>
  <c r="I160" i="1"/>
  <c r="Z159" i="1"/>
  <c r="Y159" i="1"/>
  <c r="X159" i="1"/>
  <c r="W159" i="1"/>
  <c r="U159" i="1"/>
  <c r="T159" i="1"/>
  <c r="S159" i="1"/>
  <c r="R159" i="1"/>
  <c r="P159" i="1"/>
  <c r="O159" i="1"/>
  <c r="K159" i="1"/>
  <c r="J159" i="1"/>
  <c r="I159" i="1"/>
  <c r="Z158" i="1"/>
  <c r="Y158" i="1"/>
  <c r="X158" i="1"/>
  <c r="W158" i="1"/>
  <c r="U158" i="1"/>
  <c r="T158" i="1"/>
  <c r="S158" i="1"/>
  <c r="R158" i="1"/>
  <c r="P158" i="1"/>
  <c r="O158" i="1"/>
  <c r="K158" i="1"/>
  <c r="J158" i="1"/>
  <c r="I158" i="1"/>
  <c r="Z157" i="1"/>
  <c r="Y157" i="1"/>
  <c r="X157" i="1"/>
  <c r="W157" i="1"/>
  <c r="U157" i="1"/>
  <c r="T157" i="1"/>
  <c r="S157" i="1"/>
  <c r="R157" i="1"/>
  <c r="P157" i="1"/>
  <c r="O157" i="1"/>
  <c r="K157" i="1"/>
  <c r="J157" i="1"/>
  <c r="I157" i="1"/>
  <c r="Z156" i="1"/>
  <c r="Y156" i="1"/>
  <c r="X156" i="1"/>
  <c r="W156" i="1"/>
  <c r="U156" i="1"/>
  <c r="T156" i="1"/>
  <c r="S156" i="1"/>
  <c r="R156" i="1"/>
  <c r="P156" i="1"/>
  <c r="O156" i="1"/>
  <c r="K156" i="1"/>
  <c r="J156" i="1"/>
  <c r="I156" i="1"/>
  <c r="Z155" i="1"/>
  <c r="Y155" i="1"/>
  <c r="X155" i="1"/>
  <c r="W155" i="1"/>
  <c r="U155" i="1"/>
  <c r="T155" i="1"/>
  <c r="S155" i="1"/>
  <c r="R155" i="1"/>
  <c r="P155" i="1"/>
  <c r="O155" i="1"/>
  <c r="K155" i="1"/>
  <c r="J155" i="1"/>
  <c r="I155" i="1"/>
  <c r="Z154" i="1"/>
  <c r="Y154" i="1"/>
  <c r="X154" i="1"/>
  <c r="W154" i="1"/>
  <c r="U154" i="1"/>
  <c r="T154" i="1"/>
  <c r="S154" i="1"/>
  <c r="R154" i="1"/>
  <c r="P154" i="1"/>
  <c r="O154" i="1"/>
  <c r="K154" i="1"/>
  <c r="J154" i="1"/>
  <c r="I154" i="1"/>
  <c r="Z153" i="1"/>
  <c r="Y153" i="1"/>
  <c r="X153" i="1"/>
  <c r="W153" i="1"/>
  <c r="U153" i="1"/>
  <c r="T153" i="1"/>
  <c r="S153" i="1"/>
  <c r="R153" i="1"/>
  <c r="P153" i="1"/>
  <c r="O153" i="1"/>
  <c r="K153" i="1"/>
  <c r="J153" i="1"/>
  <c r="I153" i="1"/>
  <c r="Z152" i="1"/>
  <c r="Y152" i="1"/>
  <c r="X152" i="1"/>
  <c r="W152" i="1"/>
  <c r="U152" i="1"/>
  <c r="T152" i="1"/>
  <c r="S152" i="1"/>
  <c r="R152" i="1"/>
  <c r="P152" i="1"/>
  <c r="O152" i="1"/>
  <c r="K152" i="1"/>
  <c r="J152" i="1"/>
  <c r="I152" i="1"/>
  <c r="Z151" i="1"/>
  <c r="Y151" i="1"/>
  <c r="X151" i="1"/>
  <c r="W151" i="1"/>
  <c r="U151" i="1"/>
  <c r="T151" i="1"/>
  <c r="S151" i="1"/>
  <c r="R151" i="1"/>
  <c r="P151" i="1"/>
  <c r="O151" i="1"/>
  <c r="K151" i="1"/>
  <c r="J151" i="1"/>
  <c r="I151" i="1"/>
  <c r="Z150" i="1"/>
  <c r="Y150" i="1"/>
  <c r="X150" i="1"/>
  <c r="W150" i="1"/>
  <c r="U150" i="1"/>
  <c r="T150" i="1"/>
  <c r="S150" i="1"/>
  <c r="R150" i="1"/>
  <c r="P150" i="1"/>
  <c r="O150" i="1"/>
  <c r="K150" i="1"/>
  <c r="J150" i="1"/>
  <c r="I150" i="1"/>
  <c r="Z149" i="1"/>
  <c r="Y149" i="1"/>
  <c r="X149" i="1"/>
  <c r="W149" i="1"/>
  <c r="U149" i="1"/>
  <c r="T149" i="1"/>
  <c r="S149" i="1"/>
  <c r="R149" i="1"/>
  <c r="P149" i="1"/>
  <c r="O149" i="1"/>
  <c r="K149" i="1"/>
  <c r="J149" i="1"/>
  <c r="I149" i="1"/>
  <c r="Z148" i="1"/>
  <c r="Y148" i="1"/>
  <c r="X148" i="1"/>
  <c r="W148" i="1"/>
  <c r="U148" i="1"/>
  <c r="T148" i="1"/>
  <c r="S148" i="1"/>
  <c r="R148" i="1"/>
  <c r="P148" i="1"/>
  <c r="O148" i="1"/>
  <c r="K148" i="1"/>
  <c r="J148" i="1"/>
  <c r="I148" i="1"/>
  <c r="Z147" i="1"/>
  <c r="Y147" i="1"/>
  <c r="X147" i="1"/>
  <c r="W147" i="1"/>
  <c r="U147" i="1"/>
  <c r="T147" i="1"/>
  <c r="S147" i="1"/>
  <c r="R147" i="1"/>
  <c r="P147" i="1"/>
  <c r="O147" i="1"/>
  <c r="K147" i="1"/>
  <c r="J147" i="1"/>
  <c r="I147" i="1"/>
  <c r="Z146" i="1"/>
  <c r="Y146" i="1"/>
  <c r="X146" i="1"/>
  <c r="W146" i="1"/>
  <c r="U146" i="1"/>
  <c r="T146" i="1"/>
  <c r="S146" i="1"/>
  <c r="R146" i="1"/>
  <c r="P146" i="1"/>
  <c r="O146" i="1"/>
  <c r="K146" i="1"/>
  <c r="J146" i="1"/>
  <c r="I146" i="1"/>
  <c r="Z145" i="1"/>
  <c r="Y145" i="1"/>
  <c r="X145" i="1"/>
  <c r="W145" i="1"/>
  <c r="U145" i="1"/>
  <c r="T145" i="1"/>
  <c r="S145" i="1"/>
  <c r="R145" i="1"/>
  <c r="P145" i="1"/>
  <c r="O145" i="1"/>
  <c r="K145" i="1"/>
  <c r="J145" i="1"/>
  <c r="I145" i="1"/>
  <c r="Z144" i="1"/>
  <c r="Y144" i="1"/>
  <c r="X144" i="1"/>
  <c r="W144" i="1"/>
  <c r="U144" i="1"/>
  <c r="T144" i="1"/>
  <c r="S144" i="1"/>
  <c r="R144" i="1"/>
  <c r="P144" i="1"/>
  <c r="O144" i="1"/>
  <c r="K144" i="1"/>
  <c r="J144" i="1"/>
  <c r="I144" i="1"/>
  <c r="Z143" i="1"/>
  <c r="Y143" i="1"/>
  <c r="X143" i="1"/>
  <c r="W143" i="1"/>
  <c r="U143" i="1"/>
  <c r="T143" i="1"/>
  <c r="S143" i="1"/>
  <c r="R143" i="1"/>
  <c r="P143" i="1"/>
  <c r="O143" i="1"/>
  <c r="K143" i="1"/>
  <c r="J143" i="1"/>
  <c r="I143" i="1"/>
  <c r="Z142" i="1"/>
  <c r="Y142" i="1"/>
  <c r="X142" i="1"/>
  <c r="W142" i="1"/>
  <c r="U142" i="1"/>
  <c r="T142" i="1"/>
  <c r="S142" i="1"/>
  <c r="R142" i="1"/>
  <c r="P142" i="1"/>
  <c r="O142" i="1"/>
  <c r="K142" i="1"/>
  <c r="J142" i="1"/>
  <c r="I142" i="1"/>
  <c r="Z141" i="1"/>
  <c r="Y141" i="1"/>
  <c r="X141" i="1"/>
  <c r="W141" i="1"/>
  <c r="U141" i="1"/>
  <c r="T141" i="1"/>
  <c r="S141" i="1"/>
  <c r="R141" i="1"/>
  <c r="P141" i="1"/>
  <c r="O141" i="1"/>
  <c r="K141" i="1"/>
  <c r="J141" i="1"/>
  <c r="I141" i="1"/>
  <c r="Z140" i="1"/>
  <c r="Y140" i="1"/>
  <c r="X140" i="1"/>
  <c r="W140" i="1"/>
  <c r="U140" i="1"/>
  <c r="T140" i="1"/>
  <c r="S140" i="1"/>
  <c r="R140" i="1"/>
  <c r="P140" i="1"/>
  <c r="O140" i="1"/>
  <c r="K140" i="1"/>
  <c r="J140" i="1"/>
  <c r="I140" i="1"/>
  <c r="Z139" i="1"/>
  <c r="Y139" i="1"/>
  <c r="X139" i="1"/>
  <c r="W139" i="1"/>
  <c r="U139" i="1"/>
  <c r="T139" i="1"/>
  <c r="S139" i="1"/>
  <c r="R139" i="1"/>
  <c r="P139" i="1"/>
  <c r="O139" i="1"/>
  <c r="K139" i="1"/>
  <c r="J139" i="1"/>
  <c r="I139" i="1"/>
  <c r="Z138" i="1"/>
  <c r="Y138" i="1"/>
  <c r="X138" i="1"/>
  <c r="W138" i="1"/>
  <c r="U138" i="1"/>
  <c r="T138" i="1"/>
  <c r="S138" i="1"/>
  <c r="R138" i="1"/>
  <c r="P138" i="1"/>
  <c r="O138" i="1"/>
  <c r="K138" i="1"/>
  <c r="J138" i="1"/>
  <c r="I138" i="1"/>
  <c r="Z137" i="1"/>
  <c r="Y137" i="1"/>
  <c r="X137" i="1"/>
  <c r="W137" i="1"/>
  <c r="U137" i="1"/>
  <c r="T137" i="1"/>
  <c r="S137" i="1"/>
  <c r="R137" i="1"/>
  <c r="P137" i="1"/>
  <c r="O137" i="1"/>
  <c r="K137" i="1"/>
  <c r="J137" i="1"/>
  <c r="I137" i="1"/>
  <c r="Z136" i="1"/>
  <c r="Y136" i="1"/>
  <c r="X136" i="1"/>
  <c r="W136" i="1"/>
  <c r="U136" i="1"/>
  <c r="T136" i="1"/>
  <c r="S136" i="1"/>
  <c r="R136" i="1"/>
  <c r="P136" i="1"/>
  <c r="O136" i="1"/>
  <c r="K136" i="1"/>
  <c r="J136" i="1"/>
  <c r="I136" i="1"/>
  <c r="Z135" i="1"/>
  <c r="Y135" i="1"/>
  <c r="X135" i="1"/>
  <c r="W135" i="1"/>
  <c r="U135" i="1"/>
  <c r="T135" i="1"/>
  <c r="S135" i="1"/>
  <c r="R135" i="1"/>
  <c r="P135" i="1"/>
  <c r="O135" i="1"/>
  <c r="K135" i="1"/>
  <c r="J135" i="1"/>
  <c r="I135" i="1"/>
  <c r="Z134" i="1"/>
  <c r="Y134" i="1"/>
  <c r="X134" i="1"/>
  <c r="W134" i="1"/>
  <c r="U134" i="1"/>
  <c r="T134" i="1"/>
  <c r="S134" i="1"/>
  <c r="R134" i="1"/>
  <c r="P134" i="1"/>
  <c r="O134" i="1"/>
  <c r="K134" i="1"/>
  <c r="J134" i="1"/>
  <c r="I134" i="1"/>
  <c r="Z133" i="1"/>
  <c r="Y133" i="1"/>
  <c r="X133" i="1"/>
  <c r="W133" i="1"/>
  <c r="U133" i="1"/>
  <c r="T133" i="1"/>
  <c r="S133" i="1"/>
  <c r="R133" i="1"/>
  <c r="P133" i="1"/>
  <c r="O133" i="1"/>
  <c r="K133" i="1"/>
  <c r="J133" i="1"/>
  <c r="I133" i="1"/>
  <c r="Z132" i="1"/>
  <c r="Y132" i="1"/>
  <c r="X132" i="1"/>
  <c r="W132" i="1"/>
  <c r="U132" i="1"/>
  <c r="T132" i="1"/>
  <c r="S132" i="1"/>
  <c r="R132" i="1"/>
  <c r="P132" i="1"/>
  <c r="O132" i="1"/>
  <c r="K132" i="1"/>
  <c r="J132" i="1"/>
  <c r="I132" i="1"/>
  <c r="Z131" i="1"/>
  <c r="Y131" i="1"/>
  <c r="X131" i="1"/>
  <c r="W131" i="1"/>
  <c r="U131" i="1"/>
  <c r="T131" i="1"/>
  <c r="S131" i="1"/>
  <c r="R131" i="1"/>
  <c r="P131" i="1"/>
  <c r="O131" i="1"/>
  <c r="K131" i="1"/>
  <c r="J131" i="1"/>
  <c r="I131" i="1"/>
  <c r="Z130" i="1"/>
  <c r="Y130" i="1"/>
  <c r="X130" i="1"/>
  <c r="W130" i="1"/>
  <c r="U130" i="1"/>
  <c r="T130" i="1"/>
  <c r="S130" i="1"/>
  <c r="R130" i="1"/>
  <c r="P130" i="1"/>
  <c r="O130" i="1"/>
  <c r="K130" i="1"/>
  <c r="J130" i="1"/>
  <c r="I130" i="1"/>
  <c r="Z129" i="1"/>
  <c r="Y129" i="1"/>
  <c r="X129" i="1"/>
  <c r="W129" i="1"/>
  <c r="U129" i="1"/>
  <c r="T129" i="1"/>
  <c r="S129" i="1"/>
  <c r="R129" i="1"/>
  <c r="P129" i="1"/>
  <c r="O129" i="1"/>
  <c r="K129" i="1"/>
  <c r="J129" i="1"/>
  <c r="I129" i="1"/>
  <c r="Z128" i="1"/>
  <c r="Y128" i="1"/>
  <c r="X128" i="1"/>
  <c r="W128" i="1"/>
  <c r="U128" i="1"/>
  <c r="T128" i="1"/>
  <c r="S128" i="1"/>
  <c r="R128" i="1"/>
  <c r="P128" i="1"/>
  <c r="O128" i="1"/>
  <c r="K128" i="1"/>
  <c r="J128" i="1"/>
  <c r="I128" i="1"/>
  <c r="Z127" i="1"/>
  <c r="Y127" i="1"/>
  <c r="X127" i="1"/>
  <c r="W127" i="1"/>
  <c r="U127" i="1"/>
  <c r="T127" i="1"/>
  <c r="S127" i="1"/>
  <c r="R127" i="1"/>
  <c r="P127" i="1"/>
  <c r="O127" i="1"/>
  <c r="K127" i="1"/>
  <c r="J127" i="1"/>
  <c r="I127" i="1"/>
  <c r="Z126" i="1"/>
  <c r="Y126" i="1"/>
  <c r="X126" i="1"/>
  <c r="U126" i="1"/>
  <c r="T126" i="1"/>
  <c r="S126" i="1"/>
  <c r="R126" i="1"/>
  <c r="P126" i="1"/>
  <c r="O126" i="1"/>
  <c r="K126" i="1"/>
  <c r="J126" i="1"/>
  <c r="I126" i="1"/>
  <c r="Z125" i="1"/>
  <c r="Y125" i="1"/>
  <c r="X125" i="1"/>
  <c r="W125" i="1"/>
  <c r="U125" i="1"/>
  <c r="T125" i="1"/>
  <c r="S125" i="1"/>
  <c r="R125" i="1"/>
  <c r="P125" i="1"/>
  <c r="O125" i="1"/>
  <c r="K125" i="1"/>
  <c r="J125" i="1"/>
  <c r="I125" i="1"/>
  <c r="Z124" i="1"/>
  <c r="Y124" i="1"/>
  <c r="X124" i="1"/>
  <c r="W124" i="1"/>
  <c r="U124" i="1"/>
  <c r="S124" i="1"/>
  <c r="R124" i="1"/>
  <c r="P124" i="1"/>
  <c r="K124" i="1"/>
  <c r="J124" i="1"/>
  <c r="I124" i="1"/>
  <c r="Z123" i="1"/>
  <c r="Y123" i="1"/>
  <c r="X123" i="1"/>
  <c r="W123" i="1"/>
  <c r="U123" i="1"/>
  <c r="S123" i="1"/>
  <c r="R123" i="1"/>
  <c r="P123" i="1"/>
  <c r="K123" i="1"/>
  <c r="J123" i="1"/>
  <c r="I123" i="1"/>
  <c r="Z122" i="1"/>
  <c r="Y122" i="1"/>
  <c r="X122" i="1"/>
  <c r="W122" i="1"/>
  <c r="U122" i="1"/>
  <c r="S122" i="1"/>
  <c r="R122" i="1"/>
  <c r="P122" i="1"/>
  <c r="K122" i="1"/>
  <c r="J122" i="1"/>
  <c r="I122" i="1"/>
  <c r="Z121" i="1"/>
  <c r="Y121" i="1"/>
  <c r="X121" i="1"/>
  <c r="W121" i="1"/>
  <c r="U121" i="1"/>
  <c r="S121" i="1"/>
  <c r="R121" i="1"/>
  <c r="P121" i="1"/>
  <c r="K121" i="1"/>
  <c r="J121" i="1"/>
  <c r="I121" i="1"/>
  <c r="Z120" i="1"/>
  <c r="Y120" i="1"/>
  <c r="X120" i="1"/>
  <c r="W120" i="1"/>
  <c r="U120" i="1"/>
  <c r="S120" i="1"/>
  <c r="R120" i="1"/>
  <c r="P120" i="1"/>
  <c r="K120" i="1"/>
  <c r="J120" i="1"/>
  <c r="I120" i="1"/>
  <c r="Z119" i="1"/>
  <c r="Y119" i="1"/>
  <c r="X119" i="1"/>
  <c r="W119" i="1"/>
  <c r="U119" i="1"/>
  <c r="T119" i="1"/>
  <c r="S119" i="1"/>
  <c r="R119" i="1"/>
  <c r="P119" i="1"/>
  <c r="O119" i="1"/>
  <c r="K119" i="1"/>
  <c r="J119" i="1"/>
  <c r="I119" i="1"/>
  <c r="Z118" i="1"/>
  <c r="Y118" i="1"/>
  <c r="X118" i="1"/>
  <c r="W118" i="1"/>
  <c r="U118" i="1"/>
  <c r="T118" i="1"/>
  <c r="S118" i="1"/>
  <c r="R118" i="1"/>
  <c r="P118" i="1"/>
  <c r="O118" i="1"/>
  <c r="K118" i="1"/>
  <c r="J118" i="1"/>
  <c r="I118" i="1"/>
  <c r="Z117" i="1"/>
  <c r="Y117" i="1"/>
  <c r="X117" i="1"/>
  <c r="W117" i="1"/>
  <c r="U117" i="1"/>
  <c r="T117" i="1"/>
  <c r="S117" i="1"/>
  <c r="R117" i="1"/>
  <c r="P117" i="1"/>
  <c r="O117" i="1"/>
  <c r="K117" i="1"/>
  <c r="J117" i="1"/>
  <c r="I117" i="1"/>
  <c r="Z116" i="1"/>
  <c r="Y116" i="1"/>
  <c r="X116" i="1"/>
  <c r="W116" i="1"/>
  <c r="U116" i="1"/>
  <c r="S116" i="1"/>
  <c r="R116" i="1"/>
  <c r="P116" i="1"/>
  <c r="K116" i="1"/>
  <c r="J116" i="1"/>
  <c r="I116" i="1"/>
  <c r="Z115" i="1"/>
  <c r="Y115" i="1"/>
  <c r="X115" i="1"/>
  <c r="W115" i="1"/>
  <c r="U115" i="1"/>
  <c r="S115" i="1"/>
  <c r="R115" i="1"/>
  <c r="P115" i="1"/>
  <c r="K115" i="1"/>
  <c r="J115" i="1"/>
  <c r="I115" i="1"/>
  <c r="Z114" i="1"/>
  <c r="Y114" i="1"/>
  <c r="X114" i="1"/>
  <c r="W114" i="1"/>
  <c r="U114" i="1"/>
  <c r="S114" i="1"/>
  <c r="R114" i="1"/>
  <c r="P114" i="1"/>
  <c r="K114" i="1"/>
  <c r="J114" i="1"/>
  <c r="I114" i="1"/>
  <c r="Z113" i="1"/>
  <c r="Y113" i="1"/>
  <c r="X113" i="1"/>
  <c r="W113" i="1"/>
  <c r="U113" i="1"/>
  <c r="S113" i="1"/>
  <c r="R113" i="1"/>
  <c r="P113" i="1"/>
  <c r="K113" i="1"/>
  <c r="J113" i="1"/>
  <c r="I113" i="1"/>
  <c r="Z112" i="1"/>
  <c r="Y112" i="1"/>
  <c r="X112" i="1"/>
  <c r="W112" i="1"/>
  <c r="U112" i="1"/>
  <c r="S112" i="1"/>
  <c r="R112" i="1"/>
  <c r="P112" i="1"/>
  <c r="K112" i="1"/>
  <c r="J112" i="1"/>
  <c r="I112" i="1"/>
  <c r="Z111" i="1"/>
  <c r="Y111" i="1"/>
  <c r="X111" i="1"/>
  <c r="W111" i="1"/>
  <c r="U111" i="1"/>
  <c r="T111" i="1"/>
  <c r="S111" i="1"/>
  <c r="R111" i="1"/>
  <c r="P111" i="1"/>
  <c r="O111" i="1"/>
  <c r="K111" i="1"/>
  <c r="J111" i="1"/>
  <c r="I111" i="1"/>
  <c r="Z110" i="1"/>
  <c r="Y110" i="1"/>
  <c r="X110" i="1"/>
  <c r="W110" i="1"/>
  <c r="U110" i="1"/>
  <c r="S110" i="1"/>
  <c r="R110" i="1"/>
  <c r="P110" i="1"/>
  <c r="O110" i="1"/>
  <c r="K110" i="1"/>
  <c r="J110" i="1"/>
  <c r="I110" i="1"/>
  <c r="Z109" i="1"/>
  <c r="Y109" i="1"/>
  <c r="X109" i="1"/>
  <c r="W109" i="1"/>
  <c r="U109" i="1"/>
  <c r="S109" i="1"/>
  <c r="R109" i="1"/>
  <c r="P109" i="1"/>
  <c r="O109" i="1"/>
  <c r="K109" i="1"/>
  <c r="J109" i="1"/>
  <c r="I109" i="1"/>
  <c r="Z108" i="1"/>
  <c r="Y108" i="1"/>
  <c r="X108" i="1"/>
  <c r="W108" i="1"/>
  <c r="U108" i="1"/>
  <c r="S108" i="1"/>
  <c r="R108" i="1"/>
  <c r="P108" i="1"/>
  <c r="K108" i="1"/>
  <c r="J108" i="1"/>
  <c r="I108" i="1"/>
  <c r="Z107" i="1"/>
  <c r="Y107" i="1"/>
  <c r="X107" i="1"/>
  <c r="W107" i="1"/>
  <c r="U107" i="1"/>
  <c r="S107" i="1"/>
  <c r="R107" i="1"/>
  <c r="P107" i="1"/>
  <c r="K107" i="1"/>
  <c r="J107" i="1"/>
  <c r="I107" i="1"/>
  <c r="Z106" i="1"/>
  <c r="Y106" i="1"/>
  <c r="X106" i="1"/>
  <c r="W106" i="1"/>
  <c r="U106" i="1"/>
  <c r="T106" i="1"/>
  <c r="S106" i="1"/>
  <c r="R106" i="1"/>
  <c r="P106" i="1"/>
  <c r="O106" i="1"/>
  <c r="K106" i="1"/>
  <c r="J106" i="1"/>
  <c r="I106" i="1"/>
  <c r="Z105" i="1"/>
  <c r="Y105" i="1"/>
  <c r="X105" i="1"/>
  <c r="W105" i="1"/>
  <c r="U105" i="1"/>
  <c r="T105" i="1"/>
  <c r="S105" i="1"/>
  <c r="R105" i="1"/>
  <c r="P105" i="1"/>
  <c r="O105" i="1"/>
  <c r="K105" i="1"/>
  <c r="J105" i="1"/>
  <c r="I105" i="1"/>
  <c r="Z104" i="1"/>
  <c r="Y104" i="1"/>
  <c r="X104" i="1"/>
  <c r="W104" i="1"/>
  <c r="U104" i="1"/>
  <c r="T104" i="1"/>
  <c r="S104" i="1"/>
  <c r="R104" i="1"/>
  <c r="P104" i="1"/>
  <c r="O104" i="1"/>
  <c r="K104" i="1"/>
  <c r="J104" i="1"/>
  <c r="I104" i="1"/>
  <c r="Z103" i="1"/>
  <c r="Y103" i="1"/>
  <c r="X103" i="1"/>
  <c r="W103" i="1"/>
  <c r="U103" i="1"/>
  <c r="T103" i="1"/>
  <c r="S103" i="1"/>
  <c r="R103" i="1"/>
  <c r="P103" i="1"/>
  <c r="O103" i="1"/>
  <c r="K103" i="1"/>
  <c r="J103" i="1"/>
  <c r="I103" i="1"/>
  <c r="Z102" i="1"/>
  <c r="Y102" i="1"/>
  <c r="X102" i="1"/>
  <c r="W102" i="1"/>
  <c r="U102" i="1"/>
  <c r="T102" i="1"/>
  <c r="S102" i="1"/>
  <c r="R102" i="1"/>
  <c r="P102" i="1"/>
  <c r="O102" i="1"/>
  <c r="K102" i="1"/>
  <c r="J102" i="1"/>
  <c r="I102" i="1"/>
  <c r="Z101" i="1"/>
  <c r="Y101" i="1"/>
  <c r="X101" i="1"/>
  <c r="W101" i="1"/>
  <c r="U101" i="1"/>
  <c r="T101" i="1"/>
  <c r="S101" i="1"/>
  <c r="R101" i="1"/>
  <c r="P101" i="1"/>
  <c r="O101" i="1"/>
  <c r="K101" i="1"/>
  <c r="J101" i="1"/>
  <c r="I101" i="1"/>
  <c r="Z100" i="1"/>
  <c r="Y100" i="1"/>
  <c r="X100" i="1"/>
  <c r="W100" i="1"/>
  <c r="U100" i="1"/>
  <c r="T100" i="1"/>
  <c r="S100" i="1"/>
  <c r="R100" i="1"/>
  <c r="P100" i="1"/>
  <c r="O100" i="1"/>
  <c r="K100" i="1"/>
  <c r="J100" i="1"/>
  <c r="I100" i="1"/>
  <c r="Z99" i="1"/>
  <c r="Y99" i="1"/>
  <c r="X99" i="1"/>
  <c r="W99" i="1"/>
  <c r="U99" i="1"/>
  <c r="T99" i="1"/>
  <c r="S99" i="1"/>
  <c r="R99" i="1"/>
  <c r="P99" i="1"/>
  <c r="O99" i="1"/>
  <c r="K99" i="1"/>
  <c r="J99" i="1"/>
  <c r="I99" i="1"/>
  <c r="Z98" i="1"/>
  <c r="Y98" i="1"/>
  <c r="X98" i="1"/>
  <c r="W98" i="1"/>
  <c r="U98" i="1"/>
  <c r="T98" i="1"/>
  <c r="S98" i="1"/>
  <c r="R98" i="1"/>
  <c r="P98" i="1"/>
  <c r="O98" i="1"/>
  <c r="K98" i="1"/>
  <c r="J98" i="1"/>
  <c r="I98" i="1"/>
  <c r="Z97" i="1"/>
  <c r="Y97" i="1"/>
  <c r="X97" i="1"/>
  <c r="W97" i="1"/>
  <c r="U97" i="1"/>
  <c r="T97" i="1"/>
  <c r="S97" i="1"/>
  <c r="R97" i="1"/>
  <c r="P97" i="1"/>
  <c r="O97" i="1"/>
  <c r="K97" i="1"/>
  <c r="J97" i="1"/>
  <c r="I97" i="1"/>
  <c r="Z96" i="1"/>
  <c r="Y96" i="1"/>
  <c r="X96" i="1"/>
  <c r="W96" i="1"/>
  <c r="U96" i="1"/>
  <c r="T96" i="1"/>
  <c r="S96" i="1"/>
  <c r="R96" i="1"/>
  <c r="P96" i="1"/>
  <c r="O96" i="1"/>
  <c r="K96" i="1"/>
  <c r="J96" i="1"/>
  <c r="I96" i="1"/>
  <c r="Z95" i="1"/>
  <c r="Y95" i="1"/>
  <c r="X95" i="1"/>
  <c r="W95" i="1"/>
  <c r="U95" i="1"/>
  <c r="T95" i="1"/>
  <c r="S95" i="1"/>
  <c r="R95" i="1"/>
  <c r="P95" i="1"/>
  <c r="O95" i="1"/>
  <c r="K95" i="1"/>
  <c r="J95" i="1"/>
  <c r="I95" i="1"/>
  <c r="Z94" i="1"/>
  <c r="Y94" i="1"/>
  <c r="X94" i="1"/>
  <c r="W94" i="1"/>
  <c r="U94" i="1"/>
  <c r="T94" i="1"/>
  <c r="S94" i="1"/>
  <c r="R94" i="1"/>
  <c r="P94" i="1"/>
  <c r="O94" i="1"/>
  <c r="K94" i="1"/>
  <c r="J94" i="1"/>
  <c r="I94" i="1"/>
  <c r="Z93" i="1"/>
  <c r="Y93" i="1"/>
  <c r="X93" i="1"/>
  <c r="W93" i="1"/>
  <c r="U93" i="1"/>
  <c r="S93" i="1"/>
  <c r="R93" i="1"/>
  <c r="P93" i="1"/>
  <c r="K93" i="1"/>
  <c r="J93" i="1"/>
  <c r="I93" i="1"/>
  <c r="Z92" i="1"/>
  <c r="Y92" i="1"/>
  <c r="X92" i="1"/>
  <c r="W92" i="1"/>
  <c r="U92" i="1"/>
  <c r="S92" i="1"/>
  <c r="R92" i="1"/>
  <c r="P92" i="1"/>
  <c r="K92" i="1"/>
  <c r="J92" i="1"/>
  <c r="I92" i="1"/>
  <c r="Z91" i="1"/>
  <c r="Y91" i="1"/>
  <c r="X91" i="1"/>
  <c r="W91" i="1"/>
  <c r="U91" i="1"/>
  <c r="T91" i="1"/>
  <c r="S91" i="1"/>
  <c r="R91" i="1"/>
  <c r="P91" i="1"/>
  <c r="O91" i="1"/>
  <c r="K91" i="1"/>
  <c r="J91" i="1"/>
  <c r="I91" i="1"/>
  <c r="Z90" i="1"/>
  <c r="Y90" i="1"/>
  <c r="X90" i="1"/>
  <c r="W90" i="1"/>
  <c r="U90" i="1"/>
  <c r="T90" i="1"/>
  <c r="S90" i="1"/>
  <c r="R90" i="1"/>
  <c r="P90" i="1"/>
  <c r="O90" i="1"/>
  <c r="K90" i="1"/>
  <c r="J90" i="1"/>
  <c r="I90" i="1"/>
  <c r="Z89" i="1"/>
  <c r="Y89" i="1"/>
  <c r="X89" i="1"/>
  <c r="W89" i="1"/>
  <c r="U89" i="1"/>
  <c r="T89" i="1"/>
  <c r="S89" i="1"/>
  <c r="R89" i="1"/>
  <c r="P89" i="1"/>
  <c r="O89" i="1"/>
  <c r="K89" i="1"/>
  <c r="J89" i="1"/>
  <c r="I89" i="1"/>
  <c r="Z88" i="1"/>
  <c r="Y88" i="1"/>
  <c r="X88" i="1"/>
  <c r="W88" i="1"/>
  <c r="U88" i="1"/>
  <c r="T88" i="1"/>
  <c r="S88" i="1"/>
  <c r="R88" i="1"/>
  <c r="P88" i="1"/>
  <c r="O88" i="1"/>
  <c r="K88" i="1"/>
  <c r="J88" i="1"/>
  <c r="I88" i="1"/>
  <c r="Z87" i="1"/>
  <c r="Y87" i="1"/>
  <c r="X87" i="1"/>
  <c r="W87" i="1"/>
  <c r="U87" i="1"/>
  <c r="T87" i="1"/>
  <c r="S87" i="1"/>
  <c r="R87" i="1"/>
  <c r="P87" i="1"/>
  <c r="O87" i="1"/>
  <c r="K87" i="1"/>
  <c r="J87" i="1"/>
  <c r="I87" i="1"/>
  <c r="Z86" i="1"/>
  <c r="Y86" i="1"/>
  <c r="X86" i="1"/>
  <c r="W86" i="1"/>
  <c r="U86" i="1"/>
  <c r="T86" i="1"/>
  <c r="S86" i="1"/>
  <c r="R86" i="1"/>
  <c r="P86" i="1"/>
  <c r="O86" i="1"/>
  <c r="K86" i="1"/>
  <c r="J86" i="1"/>
  <c r="I86" i="1"/>
  <c r="Z85" i="1"/>
  <c r="Y85" i="1"/>
  <c r="X85" i="1"/>
  <c r="W85" i="1"/>
  <c r="U85" i="1"/>
  <c r="T85" i="1"/>
  <c r="S85" i="1"/>
  <c r="R85" i="1"/>
  <c r="P85" i="1"/>
  <c r="O85" i="1"/>
  <c r="K85" i="1"/>
  <c r="J85" i="1"/>
  <c r="I85" i="1"/>
  <c r="Z84" i="1"/>
  <c r="Y84" i="1"/>
  <c r="X84" i="1"/>
  <c r="W84" i="1"/>
  <c r="U84" i="1"/>
  <c r="T84" i="1"/>
  <c r="S84" i="1"/>
  <c r="R84" i="1"/>
  <c r="P84" i="1"/>
  <c r="O84" i="1"/>
  <c r="K84" i="1"/>
  <c r="J84" i="1"/>
  <c r="I84" i="1"/>
  <c r="Z83" i="1"/>
  <c r="Y83" i="1"/>
  <c r="X83" i="1"/>
  <c r="W83" i="1"/>
  <c r="U83" i="1"/>
  <c r="T83" i="1"/>
  <c r="S83" i="1"/>
  <c r="R83" i="1"/>
  <c r="P83" i="1"/>
  <c r="O83" i="1"/>
  <c r="K83" i="1"/>
  <c r="J83" i="1"/>
  <c r="I83" i="1"/>
  <c r="Z82" i="1"/>
  <c r="Y82" i="1"/>
  <c r="X82" i="1"/>
  <c r="W82" i="1"/>
  <c r="U82" i="1"/>
  <c r="T82" i="1"/>
  <c r="S82" i="1"/>
  <c r="R82" i="1"/>
  <c r="P82" i="1"/>
  <c r="O82" i="1"/>
  <c r="K82" i="1"/>
  <c r="J82" i="1"/>
  <c r="I82" i="1"/>
  <c r="Z81" i="1"/>
  <c r="Y81" i="1"/>
  <c r="X81" i="1"/>
  <c r="W81" i="1"/>
  <c r="U81" i="1"/>
  <c r="T81" i="1"/>
  <c r="S81" i="1"/>
  <c r="R81" i="1"/>
  <c r="P81" i="1"/>
  <c r="O81" i="1"/>
  <c r="K81" i="1"/>
  <c r="J81" i="1"/>
  <c r="I81" i="1"/>
  <c r="Z80" i="1"/>
  <c r="Y80" i="1"/>
  <c r="X80" i="1"/>
  <c r="W80" i="1"/>
  <c r="U80" i="1"/>
  <c r="T80" i="1"/>
  <c r="S80" i="1"/>
  <c r="R80" i="1"/>
  <c r="P80" i="1"/>
  <c r="O80" i="1"/>
  <c r="K80" i="1"/>
  <c r="J80" i="1"/>
  <c r="I80" i="1"/>
  <c r="Z79" i="1"/>
  <c r="Y79" i="1"/>
  <c r="X79" i="1"/>
  <c r="W79" i="1"/>
  <c r="U79" i="1"/>
  <c r="T79" i="1"/>
  <c r="S79" i="1"/>
  <c r="R79" i="1"/>
  <c r="P79" i="1"/>
  <c r="O79" i="1"/>
  <c r="K79" i="1"/>
  <c r="J79" i="1"/>
  <c r="I79" i="1"/>
  <c r="Z78" i="1"/>
  <c r="Y78" i="1"/>
  <c r="X78" i="1"/>
  <c r="W78" i="1"/>
  <c r="U78" i="1"/>
  <c r="T78" i="1"/>
  <c r="S78" i="1"/>
  <c r="R78" i="1"/>
  <c r="P78" i="1"/>
  <c r="O78" i="1"/>
  <c r="K78" i="1"/>
  <c r="J78" i="1"/>
  <c r="I78" i="1"/>
  <c r="Z77" i="1"/>
  <c r="Y77" i="1"/>
  <c r="X77" i="1"/>
  <c r="W77" i="1"/>
  <c r="U77" i="1"/>
  <c r="T77" i="1"/>
  <c r="S77" i="1"/>
  <c r="R77" i="1"/>
  <c r="P77" i="1"/>
  <c r="O77" i="1"/>
  <c r="K77" i="1"/>
  <c r="J77" i="1"/>
  <c r="I77" i="1"/>
  <c r="Z76" i="1"/>
  <c r="Y76" i="1"/>
  <c r="X76" i="1"/>
  <c r="W76" i="1"/>
  <c r="U76" i="1"/>
  <c r="T76" i="1"/>
  <c r="S76" i="1"/>
  <c r="R76" i="1"/>
  <c r="P76" i="1"/>
  <c r="O76" i="1"/>
  <c r="K76" i="1"/>
  <c r="J76" i="1"/>
  <c r="I76" i="1"/>
  <c r="Z75" i="1"/>
  <c r="Y75" i="1"/>
  <c r="X75" i="1"/>
  <c r="W75" i="1"/>
  <c r="U75" i="1"/>
  <c r="T75" i="1"/>
  <c r="S75" i="1"/>
  <c r="R75" i="1"/>
  <c r="P75" i="1"/>
  <c r="O75" i="1"/>
  <c r="K75" i="1"/>
  <c r="J75" i="1"/>
  <c r="I75" i="1"/>
  <c r="Z74" i="1"/>
  <c r="Y74" i="1"/>
  <c r="X74" i="1"/>
  <c r="W74" i="1"/>
  <c r="U74" i="1"/>
  <c r="T74" i="1"/>
  <c r="S74" i="1"/>
  <c r="R74" i="1"/>
  <c r="P74" i="1"/>
  <c r="O74" i="1"/>
  <c r="K74" i="1"/>
  <c r="J74" i="1"/>
  <c r="I74" i="1"/>
  <c r="Z73" i="1"/>
  <c r="Y73" i="1"/>
  <c r="X73" i="1"/>
  <c r="W73" i="1"/>
  <c r="U73" i="1"/>
  <c r="T73" i="1"/>
  <c r="S73" i="1"/>
  <c r="R73" i="1"/>
  <c r="P73" i="1"/>
  <c r="O73" i="1"/>
  <c r="K73" i="1"/>
  <c r="J73" i="1"/>
  <c r="I73" i="1"/>
  <c r="Z72" i="1"/>
  <c r="Y72" i="1"/>
  <c r="X72" i="1"/>
  <c r="W72" i="1"/>
  <c r="U72" i="1"/>
  <c r="T72" i="1"/>
  <c r="S72" i="1"/>
  <c r="R72" i="1"/>
  <c r="P72" i="1"/>
  <c r="O72" i="1"/>
  <c r="K72" i="1"/>
  <c r="J72" i="1"/>
  <c r="I72" i="1"/>
  <c r="Z71" i="1"/>
  <c r="Y71" i="1"/>
  <c r="X71" i="1"/>
  <c r="W71" i="1"/>
  <c r="U71" i="1"/>
  <c r="T71" i="1"/>
  <c r="S71" i="1"/>
  <c r="R71" i="1"/>
  <c r="P71" i="1"/>
  <c r="O71" i="1"/>
  <c r="K71" i="1"/>
  <c r="J71" i="1"/>
  <c r="I71" i="1"/>
  <c r="Z70" i="1"/>
  <c r="Y70" i="1"/>
  <c r="X70" i="1"/>
  <c r="W70" i="1"/>
  <c r="U70" i="1"/>
  <c r="T70" i="1"/>
  <c r="S70" i="1"/>
  <c r="R70" i="1"/>
  <c r="P70" i="1"/>
  <c r="O70" i="1"/>
  <c r="K70" i="1"/>
  <c r="J70" i="1"/>
  <c r="I70" i="1"/>
  <c r="Z69" i="1"/>
  <c r="Y69" i="1"/>
  <c r="X69" i="1"/>
  <c r="W69" i="1"/>
  <c r="U69" i="1"/>
  <c r="T69" i="1"/>
  <c r="S69" i="1"/>
  <c r="R69" i="1"/>
  <c r="P69" i="1"/>
  <c r="O69" i="1"/>
  <c r="K69" i="1"/>
  <c r="J69" i="1"/>
  <c r="I69" i="1"/>
  <c r="Z68" i="1"/>
  <c r="Y68" i="1"/>
  <c r="X68" i="1"/>
  <c r="W68" i="1"/>
  <c r="U68" i="1"/>
  <c r="T68" i="1"/>
  <c r="S68" i="1"/>
  <c r="R68" i="1"/>
  <c r="P68" i="1"/>
  <c r="O68" i="1"/>
  <c r="K68" i="1"/>
  <c r="J68" i="1"/>
  <c r="I68" i="1"/>
  <c r="Z67" i="1"/>
  <c r="Y67" i="1"/>
  <c r="X67" i="1"/>
  <c r="W67" i="1"/>
  <c r="U67" i="1"/>
  <c r="T67" i="1"/>
  <c r="S67" i="1"/>
  <c r="R67" i="1"/>
  <c r="P67" i="1"/>
  <c r="O67" i="1"/>
  <c r="K67" i="1"/>
  <c r="J67" i="1"/>
  <c r="I67" i="1"/>
  <c r="Z66" i="1"/>
  <c r="Y66" i="1"/>
  <c r="X66" i="1"/>
  <c r="W66" i="1"/>
  <c r="U66" i="1"/>
  <c r="T66" i="1"/>
  <c r="S66" i="1"/>
  <c r="R66" i="1"/>
  <c r="P66" i="1"/>
  <c r="O66" i="1"/>
  <c r="K66" i="1"/>
  <c r="J66" i="1"/>
  <c r="I66" i="1"/>
  <c r="Z65" i="1"/>
  <c r="Y65" i="1"/>
  <c r="X65" i="1"/>
  <c r="W65" i="1"/>
  <c r="U65" i="1"/>
  <c r="T65" i="1"/>
  <c r="S65" i="1"/>
  <c r="R65" i="1"/>
  <c r="P65" i="1"/>
  <c r="O65" i="1"/>
  <c r="K65" i="1"/>
  <c r="J65" i="1"/>
  <c r="I65" i="1"/>
  <c r="Z64" i="1"/>
  <c r="Y64" i="1"/>
  <c r="X64" i="1"/>
  <c r="W64" i="1"/>
  <c r="U64" i="1"/>
  <c r="T64" i="1"/>
  <c r="S64" i="1"/>
  <c r="R64" i="1"/>
  <c r="P64" i="1"/>
  <c r="O64" i="1"/>
  <c r="K64" i="1"/>
  <c r="J64" i="1"/>
  <c r="I64" i="1"/>
  <c r="Z63" i="1"/>
  <c r="Y63" i="1"/>
  <c r="X63" i="1"/>
  <c r="W63" i="1"/>
  <c r="U63" i="1"/>
  <c r="T63" i="1"/>
  <c r="S63" i="1"/>
  <c r="R63" i="1"/>
  <c r="P63" i="1"/>
  <c r="O63" i="1"/>
  <c r="K63" i="1"/>
  <c r="J63" i="1"/>
  <c r="I63" i="1"/>
  <c r="Z62" i="1"/>
  <c r="Y62" i="1"/>
  <c r="X62" i="1"/>
  <c r="W62" i="1"/>
  <c r="U62" i="1"/>
  <c r="T62" i="1"/>
  <c r="S62" i="1"/>
  <c r="R62" i="1"/>
  <c r="P62" i="1"/>
  <c r="O62" i="1"/>
  <c r="K62" i="1"/>
  <c r="J62" i="1"/>
  <c r="I62" i="1"/>
  <c r="Z61" i="1"/>
  <c r="Y61" i="1"/>
  <c r="X61" i="1"/>
  <c r="W61" i="1"/>
  <c r="U61" i="1"/>
  <c r="T61" i="1"/>
  <c r="S61" i="1"/>
  <c r="R61" i="1"/>
  <c r="P61" i="1"/>
  <c r="O61" i="1"/>
  <c r="K61" i="1"/>
  <c r="J61" i="1"/>
  <c r="I61" i="1"/>
  <c r="Z60" i="1"/>
  <c r="Y60" i="1"/>
  <c r="X60" i="1"/>
  <c r="W60" i="1"/>
  <c r="U60" i="1"/>
  <c r="T60" i="1"/>
  <c r="S60" i="1"/>
  <c r="R60" i="1"/>
  <c r="P60" i="1"/>
  <c r="O60" i="1"/>
  <c r="K60" i="1"/>
  <c r="J60" i="1"/>
  <c r="I60" i="1"/>
  <c r="Z59" i="1"/>
  <c r="Y59" i="1"/>
  <c r="X59" i="1"/>
  <c r="W59" i="1"/>
  <c r="U59" i="1"/>
  <c r="S59" i="1"/>
  <c r="R59" i="1"/>
  <c r="P59" i="1"/>
  <c r="K59" i="1"/>
  <c r="J59" i="1"/>
  <c r="I59" i="1"/>
  <c r="Z58" i="1"/>
  <c r="Y58" i="1"/>
  <c r="X58" i="1"/>
  <c r="W58" i="1"/>
  <c r="U58" i="1"/>
  <c r="S58" i="1"/>
  <c r="R58" i="1"/>
  <c r="P58" i="1"/>
  <c r="K58" i="1"/>
  <c r="J58" i="1"/>
  <c r="I58" i="1"/>
  <c r="Z57" i="1"/>
  <c r="Y57" i="1"/>
  <c r="X57" i="1"/>
  <c r="W57" i="1"/>
  <c r="U57" i="1"/>
  <c r="T57" i="1"/>
  <c r="S57" i="1"/>
  <c r="R57" i="1"/>
  <c r="P57" i="1"/>
  <c r="O57" i="1"/>
  <c r="K57" i="1"/>
  <c r="J57" i="1"/>
  <c r="I57" i="1"/>
  <c r="Z56" i="1"/>
  <c r="Y56" i="1"/>
  <c r="X56" i="1"/>
  <c r="W56" i="1"/>
  <c r="U56" i="1"/>
  <c r="T56" i="1"/>
  <c r="S56" i="1"/>
  <c r="R56" i="1"/>
  <c r="P56" i="1"/>
  <c r="O56" i="1"/>
  <c r="K56" i="1"/>
  <c r="J56" i="1"/>
  <c r="I56" i="1"/>
  <c r="Z55" i="1"/>
  <c r="Y55" i="1"/>
  <c r="X55" i="1"/>
  <c r="W55" i="1"/>
  <c r="U55" i="1"/>
  <c r="T55" i="1"/>
  <c r="S55" i="1"/>
  <c r="R55" i="1"/>
  <c r="P55" i="1"/>
  <c r="O55" i="1"/>
  <c r="K55" i="1"/>
  <c r="J55" i="1"/>
  <c r="I55" i="1"/>
  <c r="Z54" i="1"/>
  <c r="Y54" i="1"/>
  <c r="X54" i="1"/>
  <c r="W54" i="1"/>
  <c r="U54" i="1"/>
  <c r="T54" i="1"/>
  <c r="S54" i="1"/>
  <c r="R54" i="1"/>
  <c r="P54" i="1"/>
  <c r="O54" i="1"/>
  <c r="K54" i="1"/>
  <c r="J54" i="1"/>
  <c r="I54" i="1"/>
  <c r="Z53" i="1"/>
  <c r="Y53" i="1"/>
  <c r="X53" i="1"/>
  <c r="W53" i="1"/>
  <c r="U53" i="1"/>
  <c r="S53" i="1"/>
  <c r="R53" i="1"/>
  <c r="P53" i="1"/>
  <c r="K53" i="1"/>
  <c r="J53" i="1"/>
  <c r="I53" i="1"/>
  <c r="Z52" i="1"/>
  <c r="Y52" i="1"/>
  <c r="X52" i="1"/>
  <c r="W52" i="1"/>
  <c r="U52" i="1"/>
  <c r="S52" i="1"/>
  <c r="R52" i="1"/>
  <c r="P52" i="1"/>
  <c r="K52" i="1"/>
  <c r="J52" i="1"/>
  <c r="I52" i="1"/>
  <c r="Z51" i="1"/>
  <c r="Y51" i="1"/>
  <c r="X51" i="1"/>
  <c r="W51" i="1"/>
  <c r="U51" i="1"/>
  <c r="T51" i="1"/>
  <c r="S51" i="1"/>
  <c r="R51" i="1"/>
  <c r="P51" i="1"/>
  <c r="O51" i="1"/>
  <c r="K51" i="1"/>
  <c r="J51" i="1"/>
  <c r="I51" i="1"/>
  <c r="Z50" i="1"/>
  <c r="Y50" i="1"/>
  <c r="X50" i="1"/>
  <c r="W50" i="1"/>
  <c r="U50" i="1"/>
  <c r="T50" i="1"/>
  <c r="S50" i="1"/>
  <c r="R50" i="1"/>
  <c r="P50" i="1"/>
  <c r="O50" i="1"/>
  <c r="K50" i="1"/>
  <c r="J50" i="1"/>
  <c r="I50" i="1"/>
  <c r="Z49" i="1"/>
  <c r="Y49" i="1"/>
  <c r="X49" i="1"/>
  <c r="W49" i="1"/>
  <c r="U49" i="1"/>
  <c r="S49" i="1"/>
  <c r="R49" i="1"/>
  <c r="P49" i="1"/>
  <c r="K49" i="1"/>
  <c r="J49" i="1"/>
  <c r="I49" i="1"/>
  <c r="Z48" i="1"/>
  <c r="Y48" i="1"/>
  <c r="X48" i="1"/>
  <c r="W48" i="1"/>
  <c r="U48" i="1"/>
  <c r="S48" i="1"/>
  <c r="R48" i="1"/>
  <c r="P48" i="1"/>
  <c r="K48" i="1"/>
  <c r="J48" i="1"/>
  <c r="I48" i="1"/>
  <c r="Z47" i="1"/>
  <c r="Y47" i="1"/>
  <c r="X47" i="1"/>
  <c r="W47" i="1"/>
  <c r="U47" i="1"/>
  <c r="T47" i="1"/>
  <c r="S47" i="1"/>
  <c r="R47" i="1"/>
  <c r="P47" i="1"/>
  <c r="O47" i="1"/>
  <c r="K47" i="1"/>
  <c r="J47" i="1"/>
  <c r="I47" i="1"/>
  <c r="Z46" i="1"/>
  <c r="Y46" i="1"/>
  <c r="X46" i="1"/>
  <c r="W46" i="1"/>
  <c r="U46" i="1"/>
  <c r="T46" i="1"/>
  <c r="S46" i="1"/>
  <c r="R46" i="1"/>
  <c r="P46" i="1"/>
  <c r="O46" i="1"/>
  <c r="K46" i="1"/>
  <c r="J46" i="1"/>
  <c r="I46" i="1"/>
  <c r="Z45" i="1"/>
  <c r="Y45" i="1"/>
  <c r="X45" i="1"/>
  <c r="W45" i="1"/>
  <c r="U45" i="1"/>
  <c r="T45" i="1"/>
  <c r="S45" i="1"/>
  <c r="R45" i="1"/>
  <c r="P45" i="1"/>
  <c r="O45" i="1"/>
  <c r="K45" i="1"/>
  <c r="J45" i="1"/>
  <c r="I45" i="1"/>
  <c r="Z44" i="1"/>
  <c r="Y44" i="1"/>
  <c r="X44" i="1"/>
  <c r="W44" i="1"/>
  <c r="U44" i="1"/>
  <c r="T44" i="1"/>
  <c r="S44" i="1"/>
  <c r="R44" i="1"/>
  <c r="P44" i="1"/>
  <c r="O44" i="1"/>
  <c r="K44" i="1"/>
  <c r="J44" i="1"/>
  <c r="I44" i="1"/>
  <c r="Z43" i="1"/>
  <c r="Y43" i="1"/>
  <c r="X43" i="1"/>
  <c r="W43" i="1"/>
  <c r="U43" i="1"/>
  <c r="S43" i="1"/>
  <c r="R43" i="1"/>
  <c r="P43" i="1"/>
  <c r="K43" i="1"/>
  <c r="J43" i="1"/>
  <c r="I43" i="1"/>
  <c r="Z42" i="1"/>
  <c r="Y42" i="1"/>
  <c r="X42" i="1"/>
  <c r="W42" i="1"/>
  <c r="U42" i="1"/>
  <c r="S42" i="1"/>
  <c r="R42" i="1"/>
  <c r="P42" i="1"/>
  <c r="K42" i="1"/>
  <c r="J42" i="1"/>
  <c r="I42" i="1"/>
  <c r="Z41" i="1"/>
  <c r="Y41" i="1"/>
  <c r="X41" i="1"/>
  <c r="W41" i="1"/>
  <c r="U41" i="1"/>
  <c r="T41" i="1"/>
  <c r="S41" i="1"/>
  <c r="R41" i="1"/>
  <c r="P41" i="1"/>
  <c r="O41" i="1"/>
  <c r="K41" i="1"/>
  <c r="J41" i="1"/>
  <c r="I41" i="1"/>
  <c r="Z40" i="1"/>
  <c r="Y40" i="1"/>
  <c r="X40" i="1"/>
  <c r="W40" i="1"/>
  <c r="U40" i="1"/>
  <c r="T40" i="1"/>
  <c r="S40" i="1"/>
  <c r="R40" i="1"/>
  <c r="P40" i="1"/>
  <c r="O40" i="1"/>
  <c r="K40" i="1"/>
  <c r="J40" i="1"/>
  <c r="I40" i="1"/>
  <c r="Z39" i="1"/>
  <c r="Y39" i="1"/>
  <c r="X39" i="1"/>
  <c r="W39" i="1"/>
  <c r="U39" i="1"/>
  <c r="T39" i="1"/>
  <c r="S39" i="1"/>
  <c r="R39" i="1"/>
  <c r="P39" i="1"/>
  <c r="O39" i="1"/>
  <c r="K39" i="1"/>
  <c r="J39" i="1"/>
  <c r="I39" i="1"/>
  <c r="Z38" i="1"/>
  <c r="Y38" i="1"/>
  <c r="X38" i="1"/>
  <c r="W38" i="1"/>
  <c r="U38" i="1"/>
  <c r="T38" i="1"/>
  <c r="S38" i="1"/>
  <c r="R38" i="1"/>
  <c r="P38" i="1"/>
  <c r="O38" i="1"/>
  <c r="K38" i="1"/>
  <c r="J38" i="1"/>
  <c r="I38" i="1"/>
  <c r="Z37" i="1"/>
  <c r="Y37" i="1"/>
  <c r="X37" i="1"/>
  <c r="W37" i="1"/>
  <c r="U37" i="1"/>
  <c r="T37" i="1"/>
  <c r="S37" i="1"/>
  <c r="R37" i="1"/>
  <c r="P37" i="1"/>
  <c r="O37" i="1"/>
  <c r="K37" i="1"/>
  <c r="J37" i="1"/>
  <c r="I37" i="1"/>
  <c r="Z36" i="1"/>
  <c r="Y36" i="1"/>
  <c r="X36" i="1"/>
  <c r="W36" i="1"/>
  <c r="U36" i="1"/>
  <c r="T36" i="1"/>
  <c r="S36" i="1"/>
  <c r="R36" i="1"/>
  <c r="P36" i="1"/>
  <c r="O36" i="1"/>
  <c r="K36" i="1"/>
  <c r="J36" i="1"/>
  <c r="I36" i="1"/>
  <c r="Z35" i="1"/>
  <c r="Y35" i="1"/>
  <c r="X35" i="1"/>
  <c r="W35" i="1"/>
  <c r="U35" i="1"/>
  <c r="T35" i="1"/>
  <c r="S35" i="1"/>
  <c r="R35" i="1"/>
  <c r="P35" i="1"/>
  <c r="O35" i="1"/>
  <c r="K35" i="1"/>
  <c r="J35" i="1"/>
  <c r="I35" i="1"/>
  <c r="Z34" i="1"/>
  <c r="Y34" i="1"/>
  <c r="X34" i="1"/>
  <c r="W34" i="1"/>
  <c r="U34" i="1"/>
  <c r="T34" i="1"/>
  <c r="S34" i="1"/>
  <c r="R34" i="1"/>
  <c r="P34" i="1"/>
  <c r="O34" i="1"/>
  <c r="K34" i="1"/>
  <c r="J34" i="1"/>
  <c r="I34" i="1"/>
  <c r="Z33" i="1"/>
  <c r="Y33" i="1"/>
  <c r="X33" i="1"/>
  <c r="W33" i="1"/>
  <c r="U33" i="1"/>
  <c r="T33" i="1"/>
  <c r="S33" i="1"/>
  <c r="R33" i="1"/>
  <c r="P33" i="1"/>
  <c r="O33" i="1"/>
  <c r="K33" i="1"/>
  <c r="J33" i="1"/>
  <c r="I33" i="1"/>
  <c r="Z32" i="1"/>
  <c r="Y32" i="1"/>
  <c r="X32" i="1"/>
  <c r="W32" i="1"/>
  <c r="U32" i="1"/>
  <c r="T32" i="1"/>
  <c r="S32" i="1"/>
  <c r="R32" i="1"/>
  <c r="P32" i="1"/>
  <c r="O32" i="1"/>
  <c r="K32" i="1"/>
  <c r="J32" i="1"/>
  <c r="I32" i="1"/>
  <c r="Z31" i="1"/>
  <c r="Y31" i="1"/>
  <c r="X31" i="1"/>
  <c r="W31" i="1"/>
  <c r="U31" i="1"/>
  <c r="T31" i="1"/>
  <c r="S31" i="1"/>
  <c r="R31" i="1"/>
  <c r="P31" i="1"/>
  <c r="O31" i="1"/>
  <c r="K31" i="1"/>
  <c r="J31" i="1"/>
  <c r="I31" i="1"/>
  <c r="Z30" i="1"/>
  <c r="Y30" i="1"/>
  <c r="X30" i="1"/>
  <c r="W30" i="1"/>
  <c r="U30" i="1"/>
  <c r="T30" i="1"/>
  <c r="S30" i="1"/>
  <c r="R30" i="1"/>
  <c r="P30" i="1"/>
  <c r="O30" i="1"/>
  <c r="K30" i="1"/>
  <c r="J30" i="1"/>
  <c r="I30" i="1"/>
  <c r="Z29" i="1"/>
  <c r="Y29" i="1"/>
  <c r="X29" i="1"/>
  <c r="W29" i="1"/>
  <c r="U29" i="1"/>
  <c r="S29" i="1"/>
  <c r="R29" i="1"/>
  <c r="P29" i="1"/>
  <c r="K29" i="1"/>
  <c r="J29" i="1"/>
  <c r="I29" i="1"/>
  <c r="H29" i="1"/>
  <c r="Z28" i="1"/>
  <c r="Y28" i="1"/>
  <c r="X28" i="1"/>
  <c r="W28" i="1"/>
  <c r="U28" i="1"/>
  <c r="T28" i="1"/>
  <c r="S28" i="1"/>
  <c r="R28" i="1"/>
  <c r="P28" i="1"/>
  <c r="O28" i="1"/>
  <c r="K28" i="1"/>
  <c r="J28" i="1"/>
  <c r="I28" i="1"/>
  <c r="H28" i="1"/>
  <c r="Z27" i="1"/>
  <c r="Y27" i="1"/>
  <c r="X27" i="1"/>
  <c r="W27" i="1"/>
  <c r="U27" i="1"/>
  <c r="T27" i="1"/>
  <c r="S27" i="1"/>
  <c r="R27" i="1"/>
  <c r="P27" i="1"/>
  <c r="O27" i="1"/>
  <c r="K27" i="1"/>
  <c r="J27" i="1"/>
  <c r="I27" i="1"/>
  <c r="H27" i="1"/>
  <c r="Z26" i="1"/>
  <c r="Y26" i="1"/>
  <c r="X26" i="1"/>
  <c r="W26" i="1"/>
  <c r="U26" i="1"/>
  <c r="T26" i="1"/>
  <c r="S26" i="1"/>
  <c r="R26" i="1"/>
  <c r="P26" i="1"/>
  <c r="O26" i="1"/>
  <c r="K26" i="1"/>
  <c r="J26" i="1"/>
  <c r="I26" i="1"/>
  <c r="H26" i="1"/>
  <c r="Z25" i="1"/>
  <c r="Y25" i="1"/>
  <c r="X25" i="1"/>
  <c r="W25" i="1"/>
  <c r="U25" i="1"/>
  <c r="T25" i="1"/>
  <c r="S25" i="1"/>
  <c r="R25" i="1"/>
  <c r="P25" i="1"/>
  <c r="O25" i="1"/>
  <c r="K25" i="1"/>
  <c r="J25" i="1"/>
  <c r="I25" i="1"/>
  <c r="H25" i="1"/>
  <c r="Z24" i="1"/>
  <c r="Y24" i="1"/>
  <c r="X24" i="1"/>
  <c r="W24" i="1"/>
  <c r="U24" i="1"/>
  <c r="T24" i="1"/>
  <c r="S24" i="1"/>
  <c r="R24" i="1"/>
  <c r="P24" i="1"/>
  <c r="O24" i="1"/>
  <c r="K24" i="1"/>
  <c r="J24" i="1"/>
  <c r="I24" i="1"/>
  <c r="H24" i="1"/>
  <c r="Z23" i="1"/>
  <c r="Y23" i="1"/>
  <c r="X23" i="1"/>
  <c r="W23" i="1"/>
  <c r="U23" i="1"/>
  <c r="S23" i="1"/>
  <c r="R23" i="1"/>
  <c r="P23" i="1"/>
  <c r="K23" i="1"/>
  <c r="J23" i="1"/>
  <c r="I23" i="1"/>
  <c r="H23" i="1"/>
  <c r="Z22" i="1"/>
  <c r="Y22" i="1"/>
  <c r="X22" i="1"/>
  <c r="W22" i="1"/>
  <c r="U22" i="1"/>
  <c r="T22" i="1"/>
  <c r="S22" i="1"/>
  <c r="R22" i="1"/>
  <c r="P22" i="1"/>
  <c r="O22" i="1"/>
  <c r="K22" i="1"/>
  <c r="J22" i="1"/>
  <c r="I22" i="1"/>
  <c r="H22" i="1"/>
  <c r="Z21" i="1"/>
  <c r="Y21" i="1"/>
  <c r="X21" i="1"/>
  <c r="W21" i="1"/>
  <c r="U21" i="1"/>
  <c r="T21" i="1"/>
  <c r="S21" i="1"/>
  <c r="R21" i="1"/>
  <c r="P21" i="1"/>
  <c r="O21" i="1"/>
  <c r="K21" i="1"/>
  <c r="J21" i="1"/>
  <c r="I21" i="1"/>
  <c r="H21" i="1"/>
  <c r="Z20" i="1"/>
  <c r="Y20" i="1"/>
  <c r="X20" i="1"/>
  <c r="W20" i="1"/>
  <c r="U20" i="1"/>
  <c r="T20" i="1"/>
  <c r="S20" i="1"/>
  <c r="R20" i="1"/>
  <c r="P20" i="1"/>
  <c r="O20" i="1"/>
  <c r="K20" i="1"/>
  <c r="J20" i="1"/>
  <c r="I20" i="1"/>
  <c r="H20" i="1"/>
  <c r="Z19" i="1"/>
  <c r="Y19" i="1"/>
  <c r="X19" i="1"/>
  <c r="W19" i="1"/>
  <c r="U19" i="1"/>
  <c r="T19" i="1"/>
  <c r="S19" i="1"/>
  <c r="R19" i="1"/>
  <c r="P19" i="1"/>
  <c r="O19" i="1"/>
  <c r="K19" i="1"/>
  <c r="J19" i="1"/>
  <c r="I19" i="1"/>
  <c r="H19" i="1"/>
  <c r="Z18" i="1"/>
  <c r="Y18" i="1"/>
  <c r="X18" i="1"/>
  <c r="W18" i="1"/>
  <c r="U18" i="1"/>
  <c r="T18" i="1"/>
  <c r="S18" i="1"/>
  <c r="R18" i="1"/>
  <c r="P18" i="1"/>
  <c r="O18" i="1"/>
  <c r="K18" i="1"/>
  <c r="J18" i="1"/>
  <c r="I18" i="1"/>
  <c r="H18" i="1"/>
  <c r="Z17" i="1"/>
  <c r="Y17" i="1"/>
  <c r="X17" i="1"/>
  <c r="W17" i="1"/>
  <c r="U17" i="1"/>
  <c r="T17" i="1"/>
  <c r="S17" i="1"/>
  <c r="R17" i="1"/>
  <c r="P17" i="1"/>
  <c r="O17" i="1"/>
  <c r="K17" i="1"/>
  <c r="J17" i="1"/>
  <c r="I17" i="1"/>
  <c r="H17" i="1"/>
  <c r="Z16" i="1"/>
  <c r="Y16" i="1"/>
  <c r="X16" i="1"/>
  <c r="W16" i="1"/>
  <c r="U16" i="1"/>
  <c r="S16" i="1"/>
  <c r="R16" i="1"/>
  <c r="P16" i="1"/>
  <c r="K16" i="1"/>
  <c r="J16" i="1"/>
  <c r="I16" i="1"/>
  <c r="H16" i="1"/>
  <c r="Z15" i="1"/>
  <c r="Y15" i="1"/>
  <c r="X15" i="1"/>
  <c r="W15" i="1"/>
  <c r="U15" i="1"/>
  <c r="S15" i="1"/>
  <c r="R15" i="1"/>
  <c r="P15" i="1"/>
  <c r="K15" i="1"/>
  <c r="J15" i="1"/>
  <c r="I15" i="1"/>
  <c r="H15" i="1"/>
  <c r="Z14" i="1"/>
  <c r="Y14" i="1"/>
  <c r="X14" i="1"/>
  <c r="W14" i="1"/>
  <c r="U14" i="1"/>
  <c r="S14" i="1"/>
  <c r="R14" i="1"/>
  <c r="P14" i="1"/>
  <c r="K14" i="1"/>
  <c r="J14" i="1"/>
  <c r="I14" i="1"/>
  <c r="H14" i="1"/>
  <c r="Z13" i="1"/>
  <c r="Y13" i="1"/>
  <c r="X13" i="1"/>
  <c r="W13" i="1"/>
  <c r="U13" i="1"/>
  <c r="S13" i="1"/>
  <c r="R13" i="1"/>
  <c r="P13" i="1"/>
  <c r="K13" i="1"/>
  <c r="J13" i="1"/>
  <c r="I13" i="1"/>
  <c r="H13" i="1"/>
  <c r="Z12" i="1"/>
  <c r="Y12" i="1"/>
  <c r="X12" i="1"/>
  <c r="W12" i="1"/>
  <c r="U12" i="1"/>
  <c r="S12" i="1"/>
  <c r="R12" i="1"/>
  <c r="P12" i="1"/>
  <c r="K12" i="1"/>
  <c r="J12" i="1"/>
  <c r="I12" i="1"/>
  <c r="H12" i="1"/>
  <c r="Z11" i="1"/>
  <c r="Y11" i="1"/>
  <c r="X11" i="1"/>
  <c r="W11" i="1"/>
  <c r="U11" i="1"/>
  <c r="T11" i="1"/>
  <c r="S11" i="1"/>
  <c r="R11" i="1"/>
  <c r="P11" i="1"/>
  <c r="O11" i="1"/>
  <c r="N11" i="1"/>
  <c r="K11" i="1"/>
  <c r="J11" i="1"/>
  <c r="I11" i="1"/>
  <c r="H11" i="1"/>
  <c r="F288" i="1"/>
  <c r="F289" i="1"/>
  <c r="E290" i="4" s="1"/>
  <c r="F290" i="1"/>
  <c r="F291" i="1"/>
  <c r="E292" i="4" s="1"/>
  <c r="F292" i="1"/>
  <c r="F293" i="1"/>
  <c r="E294" i="4" s="1"/>
  <c r="F294" i="1"/>
  <c r="F295" i="1"/>
  <c r="E296" i="4" s="1"/>
  <c r="F296" i="1"/>
  <c r="E297" i="3" s="1"/>
  <c r="F297" i="1"/>
  <c r="E298" i="4" s="1"/>
  <c r="F298" i="1"/>
  <c r="F299" i="1"/>
  <c r="E300" i="4" s="1"/>
  <c r="F300" i="1"/>
  <c r="F301" i="1"/>
  <c r="E302" i="4" s="1"/>
  <c r="F302" i="1"/>
  <c r="F303" i="1"/>
  <c r="F304" i="1"/>
  <c r="F305" i="1"/>
  <c r="E306" i="4" s="1"/>
  <c r="F306" i="1"/>
  <c r="F307" i="1"/>
  <c r="E308" i="4" s="1"/>
  <c r="F308" i="1"/>
  <c r="F309" i="1"/>
  <c r="E310" i="4" s="1"/>
  <c r="F310" i="1"/>
  <c r="F311" i="1"/>
  <c r="E312" i="4" s="1"/>
  <c r="F312" i="1"/>
  <c r="E313" i="3" s="1"/>
  <c r="F313" i="1"/>
  <c r="E314" i="4" s="1"/>
  <c r="F314" i="1"/>
  <c r="F315" i="1"/>
  <c r="E316" i="4" s="1"/>
  <c r="F316" i="1"/>
  <c r="F317" i="1"/>
  <c r="E318" i="4" s="1"/>
  <c r="F318" i="1"/>
  <c r="F319" i="1"/>
  <c r="E320" i="4" s="1"/>
  <c r="F320" i="1"/>
  <c r="F321" i="1"/>
  <c r="E322" i="4" s="1"/>
  <c r="F322" i="1"/>
  <c r="F323" i="1"/>
  <c r="E324" i="4" s="1"/>
  <c r="F324" i="1"/>
  <c r="F325" i="1"/>
  <c r="E326" i="4" s="1"/>
  <c r="F326" i="1"/>
  <c r="F327" i="1"/>
  <c r="E328" i="4" s="1"/>
  <c r="F328" i="1"/>
  <c r="E329" i="3" s="1"/>
  <c r="F329" i="1"/>
  <c r="E330" i="4" s="1"/>
  <c r="F330" i="1"/>
  <c r="F331" i="1"/>
  <c r="E332" i="4" s="1"/>
  <c r="F332" i="1"/>
  <c r="F333" i="1"/>
  <c r="E334" i="4" s="1"/>
  <c r="F334" i="1"/>
  <c r="F335" i="1"/>
  <c r="E336" i="4" s="1"/>
  <c r="F336" i="1"/>
  <c r="F337" i="1"/>
  <c r="E338" i="4" s="1"/>
  <c r="F338" i="1"/>
  <c r="F339" i="1"/>
  <c r="E340" i="4" s="1"/>
  <c r="F340" i="1"/>
  <c r="F341" i="1"/>
  <c r="E342" i="4" s="1"/>
  <c r="F342" i="1"/>
  <c r="F343" i="1"/>
  <c r="E344" i="4" s="1"/>
  <c r="F344" i="1"/>
  <c r="E345" i="3" s="1"/>
  <c r="F345" i="1"/>
  <c r="E346" i="4" s="1"/>
  <c r="F346" i="1"/>
  <c r="F347" i="1"/>
  <c r="E348" i="4" s="1"/>
  <c r="F348" i="1"/>
  <c r="F349" i="1"/>
  <c r="E350" i="4" s="1"/>
  <c r="F350" i="1"/>
  <c r="F351" i="1"/>
  <c r="E352" i="4" s="1"/>
  <c r="F352" i="1"/>
  <c r="F353" i="1"/>
  <c r="E354" i="4" s="1"/>
  <c r="F354" i="1"/>
  <c r="F355" i="1"/>
  <c r="E356" i="4" s="1"/>
  <c r="F356" i="1"/>
  <c r="F357" i="1"/>
  <c r="E358" i="4" s="1"/>
  <c r="F358" i="1"/>
  <c r="F359" i="1"/>
  <c r="E360" i="4" s="1"/>
  <c r="F360" i="1"/>
  <c r="E361" i="3" s="1"/>
  <c r="F361" i="1"/>
  <c r="E362" i="4" s="1"/>
  <c r="F362" i="1"/>
  <c r="F363" i="1"/>
  <c r="E364" i="4" s="1"/>
  <c r="F364" i="1"/>
  <c r="F365" i="1"/>
  <c r="E366" i="4" s="1"/>
  <c r="F366" i="1"/>
  <c r="F367" i="1"/>
  <c r="E368" i="4" s="1"/>
  <c r="F368" i="1"/>
  <c r="F369" i="1"/>
  <c r="E370" i="4" s="1"/>
  <c r="F370" i="1"/>
  <c r="F371" i="1"/>
  <c r="E372" i="4" s="1"/>
  <c r="F372" i="1"/>
  <c r="F373" i="1"/>
  <c r="E374" i="4" s="1"/>
  <c r="F374" i="1"/>
  <c r="F375" i="1"/>
  <c r="E376" i="4" s="1"/>
  <c r="F376" i="1"/>
  <c r="E377" i="3" s="1"/>
  <c r="F377" i="1"/>
  <c r="E378" i="4" s="1"/>
  <c r="F378" i="1"/>
  <c r="F379" i="1"/>
  <c r="E380" i="4" s="1"/>
  <c r="F380" i="1"/>
  <c r="F381" i="1"/>
  <c r="E382" i="4" s="1"/>
  <c r="F382" i="1"/>
  <c r="F383" i="1"/>
  <c r="E384" i="4" s="1"/>
  <c r="F384" i="1"/>
  <c r="F385" i="1"/>
  <c r="E386" i="4" s="1"/>
  <c r="F199" i="1"/>
  <c r="E200" i="4" s="1"/>
  <c r="F200" i="1"/>
  <c r="F201" i="1"/>
  <c r="E202" i="4" s="1"/>
  <c r="F202" i="1"/>
  <c r="F203" i="1"/>
  <c r="F204" i="1"/>
  <c r="F205" i="1"/>
  <c r="E206" i="4" s="1"/>
  <c r="F206" i="1"/>
  <c r="F207" i="1"/>
  <c r="F208" i="1"/>
  <c r="F209" i="1"/>
  <c r="E210" i="4" s="1"/>
  <c r="F210" i="1"/>
  <c r="F211" i="1"/>
  <c r="F212" i="1"/>
  <c r="F213" i="1"/>
  <c r="E214" i="4" s="1"/>
  <c r="F214" i="1"/>
  <c r="F215" i="1"/>
  <c r="F216" i="1"/>
  <c r="F217" i="1"/>
  <c r="E218" i="4" s="1"/>
  <c r="F218" i="1"/>
  <c r="F219" i="1"/>
  <c r="E220" i="4" s="1"/>
  <c r="F220" i="1"/>
  <c r="F221" i="1"/>
  <c r="E222" i="4" s="1"/>
  <c r="F222" i="1"/>
  <c r="F223" i="1"/>
  <c r="E224" i="4" s="1"/>
  <c r="F224" i="1"/>
  <c r="E225" i="3" s="1"/>
  <c r="F225" i="1"/>
  <c r="E226" i="4" s="1"/>
  <c r="F226" i="1"/>
  <c r="F227" i="1"/>
  <c r="E228" i="4" s="1"/>
  <c r="F228" i="1"/>
  <c r="F229" i="1"/>
  <c r="E230" i="4" s="1"/>
  <c r="F230" i="1"/>
  <c r="E231" i="3" s="1"/>
  <c r="F231" i="1"/>
  <c r="E232" i="4" s="1"/>
  <c r="F232" i="1"/>
  <c r="F233" i="1"/>
  <c r="E234" i="4" s="1"/>
  <c r="F234" i="1"/>
  <c r="E235" i="3" s="1"/>
  <c r="F235" i="1"/>
  <c r="E236" i="4" s="1"/>
  <c r="F236" i="1"/>
  <c r="F237" i="1"/>
  <c r="E238" i="4" s="1"/>
  <c r="F238" i="1"/>
  <c r="E239" i="3" s="1"/>
  <c r="F239" i="1"/>
  <c r="E240" i="4" s="1"/>
  <c r="F240" i="1"/>
  <c r="E241" i="3" s="1"/>
  <c r="F241" i="1"/>
  <c r="E242" i="4" s="1"/>
  <c r="F242" i="1"/>
  <c r="F243" i="1"/>
  <c r="E244" i="4" s="1"/>
  <c r="E245" i="3"/>
  <c r="E246" i="4"/>
  <c r="F246" i="1"/>
  <c r="F247" i="1"/>
  <c r="E248" i="4" s="1"/>
  <c r="F248" i="1"/>
  <c r="E249" i="3" s="1"/>
  <c r="F249" i="1"/>
  <c r="E250" i="4" s="1"/>
  <c r="F250" i="1"/>
  <c r="F251" i="1"/>
  <c r="E252" i="4" s="1"/>
  <c r="F252" i="1"/>
  <c r="F253" i="1"/>
  <c r="E254" i="4" s="1"/>
  <c r="F254" i="1"/>
  <c r="F255" i="1"/>
  <c r="E256" i="4" s="1"/>
  <c r="F256" i="1"/>
  <c r="E257" i="3" s="1"/>
  <c r="F257" i="1"/>
  <c r="E258" i="4" s="1"/>
  <c r="F258" i="1"/>
  <c r="F259" i="1"/>
  <c r="E260" i="4" s="1"/>
  <c r="F260" i="1"/>
  <c r="E261" i="3" s="1"/>
  <c r="F261" i="1"/>
  <c r="E262" i="4" s="1"/>
  <c r="F262" i="1"/>
  <c r="F263" i="1"/>
  <c r="E264" i="4" s="1"/>
  <c r="F264" i="1"/>
  <c r="F265" i="1"/>
  <c r="E266" i="4" s="1"/>
  <c r="F266" i="1"/>
  <c r="F267" i="1"/>
  <c r="E268" i="4" s="1"/>
  <c r="F268" i="1"/>
  <c r="F269" i="1"/>
  <c r="E270" i="4" s="1"/>
  <c r="F270" i="1"/>
  <c r="F271" i="1"/>
  <c r="E272" i="4" s="1"/>
  <c r="F272" i="1"/>
  <c r="E273" i="3" s="1"/>
  <c r="F273" i="1"/>
  <c r="E274" i="4" s="1"/>
  <c r="F274" i="1"/>
  <c r="F275" i="1"/>
  <c r="E276" i="4" s="1"/>
  <c r="F276" i="1"/>
  <c r="E277" i="3" s="1"/>
  <c r="F277" i="1"/>
  <c r="E278" i="4" s="1"/>
  <c r="F278" i="1"/>
  <c r="F279" i="1"/>
  <c r="E280" i="4" s="1"/>
  <c r="F280" i="1"/>
  <c r="E281" i="3" s="1"/>
  <c r="F281" i="1"/>
  <c r="E282" i="4" s="1"/>
  <c r="F282" i="1"/>
  <c r="F283" i="1"/>
  <c r="E284" i="4" s="1"/>
  <c r="F284" i="1"/>
  <c r="F285" i="1"/>
  <c r="E286" i="4" s="1"/>
  <c r="F286" i="1"/>
  <c r="F287" i="1"/>
  <c r="E288" i="4" s="1"/>
  <c r="F198" i="1"/>
  <c r="F197" i="1"/>
  <c r="F196" i="1"/>
  <c r="F195" i="1"/>
  <c r="F194" i="1"/>
  <c r="F193" i="1"/>
  <c r="F192" i="1"/>
  <c r="F191" i="1"/>
  <c r="F190" i="1"/>
  <c r="F189" i="1"/>
  <c r="E190" i="4" s="1"/>
  <c r="F188" i="1"/>
  <c r="F187" i="1"/>
  <c r="F186" i="1"/>
  <c r="F185" i="1"/>
  <c r="F184" i="1"/>
  <c r="F183" i="1"/>
  <c r="E184" i="4" s="1"/>
  <c r="F182" i="1"/>
  <c r="F181" i="1"/>
  <c r="F180" i="1"/>
  <c r="F179" i="1"/>
  <c r="F178" i="1"/>
  <c r="F177" i="1"/>
  <c r="E178" i="4" s="1"/>
  <c r="F176" i="1"/>
  <c r="F175" i="1"/>
  <c r="F174" i="1"/>
  <c r="F173" i="1"/>
  <c r="F172" i="1"/>
  <c r="F171" i="1"/>
  <c r="E172" i="4" s="1"/>
  <c r="F170" i="1"/>
  <c r="F169" i="1"/>
  <c r="E170" i="4" s="1"/>
  <c r="F168" i="1"/>
  <c r="F167" i="1"/>
  <c r="E168" i="4" s="1"/>
  <c r="F166" i="1"/>
  <c r="F165" i="1"/>
  <c r="F164" i="1"/>
  <c r="F163" i="1"/>
  <c r="F162" i="1"/>
  <c r="F161" i="1"/>
  <c r="E162" i="4" s="1"/>
  <c r="F160" i="1"/>
  <c r="F159" i="1"/>
  <c r="F158" i="1"/>
  <c r="F157" i="1"/>
  <c r="F156" i="1"/>
  <c r="F155" i="1"/>
  <c r="E156" i="4" s="1"/>
  <c r="F154" i="1"/>
  <c r="F153" i="1"/>
  <c r="F152" i="1"/>
  <c r="F151" i="1"/>
  <c r="E152" i="4" s="1"/>
  <c r="F150" i="1"/>
  <c r="F149" i="1"/>
  <c r="E150" i="4" s="1"/>
  <c r="F148" i="1"/>
  <c r="F147" i="1"/>
  <c r="F146" i="1"/>
  <c r="F145" i="1"/>
  <c r="F144" i="1"/>
  <c r="F143" i="1"/>
  <c r="F142" i="1"/>
  <c r="F141" i="1"/>
  <c r="E142" i="4" s="1"/>
  <c r="F140" i="1"/>
  <c r="F139" i="1"/>
  <c r="F138" i="1"/>
  <c r="F137" i="1"/>
  <c r="F136" i="1"/>
  <c r="E137" i="7" s="1"/>
  <c r="F135" i="1"/>
  <c r="E136" i="4" s="1"/>
  <c r="F134" i="1"/>
  <c r="F133" i="1"/>
  <c r="F132" i="1"/>
  <c r="F131" i="1"/>
  <c r="F130" i="1"/>
  <c r="F129" i="1"/>
  <c r="E130" i="7" s="1"/>
  <c r="F128" i="1"/>
  <c r="F127" i="1"/>
  <c r="E128" i="4" s="1"/>
  <c r="F126" i="1"/>
  <c r="F125" i="1"/>
  <c r="F124" i="1"/>
  <c r="F123" i="1"/>
  <c r="F122" i="1"/>
  <c r="F121" i="1"/>
  <c r="E122" i="4" s="1"/>
  <c r="F120" i="1"/>
  <c r="F119" i="1"/>
  <c r="E120" i="4" s="1"/>
  <c r="F118" i="1"/>
  <c r="F117" i="1"/>
  <c r="F116" i="1"/>
  <c r="F115" i="1"/>
  <c r="F114" i="1"/>
  <c r="F113" i="1"/>
  <c r="E114" i="4" s="1"/>
  <c r="F112" i="1"/>
  <c r="F111" i="1"/>
  <c r="F110" i="1"/>
  <c r="F109" i="1"/>
  <c r="F108" i="1"/>
  <c r="F107" i="1"/>
  <c r="F106" i="1"/>
  <c r="F105" i="1"/>
  <c r="F104" i="1"/>
  <c r="F103" i="1"/>
  <c r="E104" i="4" s="1"/>
  <c r="F102" i="1"/>
  <c r="F101" i="1"/>
  <c r="E102" i="4" s="1"/>
  <c r="F100" i="1"/>
  <c r="F99" i="1"/>
  <c r="F98" i="1"/>
  <c r="F97" i="1"/>
  <c r="E98" i="4" s="1"/>
  <c r="F96" i="1"/>
  <c r="F95" i="1"/>
  <c r="F94" i="1"/>
  <c r="F93" i="1"/>
  <c r="E94" i="4" s="1"/>
  <c r="F92" i="1"/>
  <c r="F91" i="1"/>
  <c r="E92" i="4" s="1"/>
  <c r="F90" i="1"/>
  <c r="F89" i="1"/>
  <c r="F88" i="1"/>
  <c r="F87" i="1"/>
  <c r="E88" i="4" s="1"/>
  <c r="F86" i="1"/>
  <c r="F85" i="1"/>
  <c r="E86" i="4" s="1"/>
  <c r="F84" i="1"/>
  <c r="F83" i="1"/>
  <c r="F82" i="1"/>
  <c r="F81" i="1"/>
  <c r="F80" i="1"/>
  <c r="F79" i="1"/>
  <c r="E80" i="4" s="1"/>
  <c r="F78" i="1"/>
  <c r="F77" i="1"/>
  <c r="E78" i="4" s="1"/>
  <c r="F76" i="1"/>
  <c r="F75" i="1"/>
  <c r="F74" i="1"/>
  <c r="F73" i="1"/>
  <c r="F72" i="1"/>
  <c r="F71" i="1"/>
  <c r="E72" i="4" s="1"/>
  <c r="F69" i="1"/>
  <c r="F68" i="1"/>
  <c r="F67" i="1"/>
  <c r="F66" i="1"/>
  <c r="F65" i="1"/>
  <c r="E66" i="4" s="1"/>
  <c r="F64" i="1"/>
  <c r="F63" i="1"/>
  <c r="E64" i="3" s="1"/>
  <c r="F62" i="1"/>
  <c r="F61" i="1"/>
  <c r="F60" i="1"/>
  <c r="E61" i="4" s="1"/>
  <c r="F59" i="1"/>
  <c r="F58" i="1"/>
  <c r="F57" i="1"/>
  <c r="E58" i="4" s="1"/>
  <c r="F56" i="1"/>
  <c r="F55" i="1"/>
  <c r="F54" i="1"/>
  <c r="E55" i="4" s="1"/>
  <c r="F53" i="1"/>
  <c r="F52" i="1"/>
  <c r="F51" i="1"/>
  <c r="E52" i="3" s="1"/>
  <c r="F50" i="1"/>
  <c r="F49" i="1"/>
  <c r="F48" i="1"/>
  <c r="F47" i="1"/>
  <c r="E48" i="3" s="1"/>
  <c r="F46" i="1"/>
  <c r="F45" i="1"/>
  <c r="F44" i="1"/>
  <c r="E45" i="4" s="1"/>
  <c r="F43" i="1"/>
  <c r="F42" i="1"/>
  <c r="F41" i="1"/>
  <c r="E42" i="4" s="1"/>
  <c r="F40" i="1"/>
  <c r="F39" i="1"/>
  <c r="F38" i="1"/>
  <c r="E39" i="4" s="1"/>
  <c r="F37" i="1"/>
  <c r="F36" i="1"/>
  <c r="F35" i="1"/>
  <c r="E36" i="3" s="1"/>
  <c r="F34" i="1"/>
  <c r="F33" i="1"/>
  <c r="F32" i="1"/>
  <c r="F31" i="1"/>
  <c r="E32" i="3" s="1"/>
  <c r="F30" i="1"/>
  <c r="F29" i="1"/>
  <c r="F28" i="1"/>
  <c r="E29" i="4" s="1"/>
  <c r="F27" i="1"/>
  <c r="F26" i="1"/>
  <c r="F25" i="1"/>
  <c r="F24" i="1"/>
  <c r="F23" i="1"/>
  <c r="F22" i="1"/>
  <c r="E23" i="4" s="1"/>
  <c r="F21" i="1"/>
  <c r="F20" i="1"/>
  <c r="F19" i="1"/>
  <c r="F18" i="1"/>
  <c r="F17" i="1"/>
  <c r="F16" i="1"/>
  <c r="F15" i="1"/>
  <c r="F14" i="1"/>
  <c r="E15" i="3" s="1"/>
  <c r="F13" i="1"/>
  <c r="F12" i="1"/>
  <c r="E13" i="4" s="1"/>
  <c r="F11" i="1"/>
  <c r="E12" i="3" s="1"/>
  <c r="F10" i="1"/>
  <c r="F9" i="1"/>
  <c r="F8" i="1"/>
  <c r="F7" i="1"/>
  <c r="F6" i="1"/>
  <c r="F5" i="1"/>
  <c r="E6" i="3" s="1"/>
  <c r="E68" i="3" l="1"/>
  <c r="E68" i="4"/>
  <c r="E76" i="3"/>
  <c r="E76" i="4"/>
  <c r="E84" i="3"/>
  <c r="E84" i="4"/>
  <c r="E96" i="3"/>
  <c r="E96" i="4"/>
  <c r="E100" i="3"/>
  <c r="E100" i="4"/>
  <c r="E108" i="3"/>
  <c r="E108" i="4"/>
  <c r="E112" i="3"/>
  <c r="E112" i="4"/>
  <c r="E116" i="3"/>
  <c r="E116" i="4"/>
  <c r="E124" i="3"/>
  <c r="E124" i="4"/>
  <c r="E132" i="3"/>
  <c r="E132" i="4"/>
  <c r="E140" i="3"/>
  <c r="E140" i="4"/>
  <c r="E144" i="3"/>
  <c r="E144" i="4"/>
  <c r="E148" i="3"/>
  <c r="E148" i="4"/>
  <c r="E160" i="3"/>
  <c r="E160" i="4"/>
  <c r="E164" i="3"/>
  <c r="E164" i="4"/>
  <c r="E176" i="3"/>
  <c r="E176" i="4"/>
  <c r="E180" i="3"/>
  <c r="E180" i="4"/>
  <c r="E188" i="3"/>
  <c r="E188" i="4"/>
  <c r="E192" i="3"/>
  <c r="E192" i="4"/>
  <c r="E196" i="3"/>
  <c r="E196" i="4"/>
  <c r="E265" i="6"/>
  <c r="E265" i="3"/>
  <c r="E216" i="3"/>
  <c r="E216" i="4"/>
  <c r="E212" i="3"/>
  <c r="E212" i="4"/>
  <c r="E208" i="3"/>
  <c r="E208" i="4"/>
  <c r="E204" i="3"/>
  <c r="E204" i="4"/>
  <c r="E304" i="7"/>
  <c r="E304" i="4"/>
  <c r="BA342" i="3"/>
  <c r="BA340" i="3"/>
  <c r="AK342" i="3"/>
  <c r="AK340" i="3"/>
  <c r="V129" i="1"/>
  <c r="AA112" i="1"/>
  <c r="BP342" i="3"/>
  <c r="CE342" i="3"/>
  <c r="CE340" i="3"/>
  <c r="BP340" i="3"/>
  <c r="O340" i="1"/>
  <c r="Q340" i="1" s="1"/>
  <c r="L245" i="1"/>
  <c r="L290" i="1"/>
  <c r="L300" i="1"/>
  <c r="Q323" i="1"/>
  <c r="Q248" i="1"/>
  <c r="Q250" i="1"/>
  <c r="Q292" i="1"/>
  <c r="Q293" i="1"/>
  <c r="Q297" i="1"/>
  <c r="Q306" i="1"/>
  <c r="Q308" i="1"/>
  <c r="Q313" i="1"/>
  <c r="Q368" i="1"/>
  <c r="Q384" i="1"/>
  <c r="AA350" i="1"/>
  <c r="AA351" i="1"/>
  <c r="AA162" i="1"/>
  <c r="AA166" i="1"/>
  <c r="AA174" i="1"/>
  <c r="AA236" i="1"/>
  <c r="AA271" i="1"/>
  <c r="AA295" i="1"/>
  <c r="AA24" i="1"/>
  <c r="AA28" i="1"/>
  <c r="AA32" i="1"/>
  <c r="AA36" i="1"/>
  <c r="AA40" i="1"/>
  <c r="AA52" i="1"/>
  <c r="AA68" i="1"/>
  <c r="V233" i="1"/>
  <c r="V301" i="1"/>
  <c r="V317" i="1"/>
  <c r="V304" i="1"/>
  <c r="V285" i="1"/>
  <c r="V135" i="1"/>
  <c r="V147" i="1"/>
  <c r="V151" i="1"/>
  <c r="V46" i="1"/>
  <c r="V54" i="1"/>
  <c r="V194" i="1"/>
  <c r="V360" i="1"/>
  <c r="V361" i="1"/>
  <c r="V363" i="1"/>
  <c r="V364" i="1"/>
  <c r="V375" i="1"/>
  <c r="V376" i="1"/>
  <c r="V377" i="1"/>
  <c r="V143" i="1"/>
  <c r="V161" i="1"/>
  <c r="V177" i="1"/>
  <c r="V336" i="1"/>
  <c r="V128" i="1"/>
  <c r="V132" i="1"/>
  <c r="V24" i="1"/>
  <c r="V62" i="1"/>
  <c r="V66" i="1"/>
  <c r="V74" i="1"/>
  <c r="V258" i="1"/>
  <c r="V261" i="1"/>
  <c r="V243" i="1"/>
  <c r="V245" i="1"/>
  <c r="V17" i="1"/>
  <c r="V145" i="1"/>
  <c r="L84" i="1"/>
  <c r="L88" i="1"/>
  <c r="L100" i="1"/>
  <c r="L44" i="1"/>
  <c r="L116" i="1"/>
  <c r="L136" i="1"/>
  <c r="L158" i="1"/>
  <c r="L109" i="1"/>
  <c r="L159" i="1"/>
  <c r="L206" i="1"/>
  <c r="L207" i="1"/>
  <c r="L211" i="1"/>
  <c r="L219" i="1"/>
  <c r="L223" i="1"/>
  <c r="L235" i="1"/>
  <c r="L126" i="1"/>
  <c r="L306" i="1"/>
  <c r="L362" i="1"/>
  <c r="L370" i="1"/>
  <c r="L153" i="1"/>
  <c r="L157" i="1"/>
  <c r="L169" i="1"/>
  <c r="L354" i="1"/>
  <c r="L378" i="1"/>
  <c r="L385" i="1"/>
  <c r="L137" i="1"/>
  <c r="L289" i="1"/>
  <c r="L76" i="1"/>
  <c r="L64" i="1"/>
  <c r="L49" i="1"/>
  <c r="L65" i="1"/>
  <c r="L77" i="1"/>
  <c r="L12" i="1"/>
  <c r="L19" i="1"/>
  <c r="L24" i="1"/>
  <c r="L28" i="1"/>
  <c r="L45" i="1"/>
  <c r="V202" i="1"/>
  <c r="V175" i="1"/>
  <c r="V191" i="1"/>
  <c r="V221" i="1"/>
  <c r="L179" i="1"/>
  <c r="L191" i="1"/>
  <c r="L195" i="1"/>
  <c r="L190" i="1"/>
  <c r="L198" i="1"/>
  <c r="L202" i="1"/>
  <c r="Q257" i="1"/>
  <c r="L265" i="1"/>
  <c r="AA118" i="1"/>
  <c r="L117" i="1"/>
  <c r="C6" i="7"/>
  <c r="E16" i="6"/>
  <c r="E16" i="7"/>
  <c r="E16" i="3"/>
  <c r="E26" i="6"/>
  <c r="E26" i="7"/>
  <c r="E26" i="3"/>
  <c r="E40" i="6"/>
  <c r="E40" i="7"/>
  <c r="E40" i="4"/>
  <c r="E52" i="6"/>
  <c r="E52" i="7"/>
  <c r="E52" i="4"/>
  <c r="E60" i="6"/>
  <c r="E60" i="7"/>
  <c r="E60" i="4"/>
  <c r="E70" i="6"/>
  <c r="E70" i="7"/>
  <c r="E70" i="3"/>
  <c r="E80" i="6"/>
  <c r="E80" i="7"/>
  <c r="E92" i="7"/>
  <c r="E92" i="6"/>
  <c r="E104" i="6"/>
  <c r="E104" i="7"/>
  <c r="E118" i="7"/>
  <c r="E118" i="6"/>
  <c r="E118" i="3"/>
  <c r="E128" i="6"/>
  <c r="E128" i="7"/>
  <c r="E138" i="6"/>
  <c r="E138" i="7"/>
  <c r="E138" i="3"/>
  <c r="E148" i="6"/>
  <c r="E148" i="7"/>
  <c r="E158" i="6"/>
  <c r="E158" i="7"/>
  <c r="E158" i="3"/>
  <c r="E172" i="6"/>
  <c r="E172" i="7"/>
  <c r="E184" i="6"/>
  <c r="E184" i="7"/>
  <c r="E194" i="6"/>
  <c r="E194" i="7"/>
  <c r="E194" i="3"/>
  <c r="E80" i="3"/>
  <c r="E128" i="3"/>
  <c r="E10" i="6"/>
  <c r="E10" i="7"/>
  <c r="E10" i="3"/>
  <c r="E24" i="6"/>
  <c r="E24" i="7"/>
  <c r="E24" i="3"/>
  <c r="E24" i="4"/>
  <c r="E34" i="6"/>
  <c r="E34" i="7"/>
  <c r="E34" i="4"/>
  <c r="E34" i="3"/>
  <c r="E46" i="6"/>
  <c r="E46" i="7"/>
  <c r="E46" i="3"/>
  <c r="E46" i="4"/>
  <c r="E62" i="6"/>
  <c r="E62" i="7"/>
  <c r="E62" i="3"/>
  <c r="E62" i="4"/>
  <c r="E72" i="6"/>
  <c r="E72" i="7"/>
  <c r="E84" i="6"/>
  <c r="E84" i="7"/>
  <c r="E100" i="6"/>
  <c r="E100" i="7"/>
  <c r="E110" i="6"/>
  <c r="E110" i="7"/>
  <c r="E110" i="3"/>
  <c r="E120" i="6"/>
  <c r="E120" i="7"/>
  <c r="E134" i="6"/>
  <c r="E134" i="7"/>
  <c r="E134" i="3"/>
  <c r="E146" i="6"/>
  <c r="E146" i="7"/>
  <c r="E146" i="3"/>
  <c r="E156" i="6"/>
  <c r="E156" i="7"/>
  <c r="E166" i="6"/>
  <c r="E166" i="3"/>
  <c r="E166" i="7"/>
  <c r="E176" i="6"/>
  <c r="E176" i="7"/>
  <c r="E186" i="6"/>
  <c r="E186" i="7"/>
  <c r="E186" i="3"/>
  <c r="E196" i="7"/>
  <c r="E196" i="6"/>
  <c r="E8" i="6"/>
  <c r="E8" i="7"/>
  <c r="E8" i="3"/>
  <c r="E18" i="6"/>
  <c r="E18" i="7"/>
  <c r="E18" i="3"/>
  <c r="E18" i="4"/>
  <c r="E28" i="6"/>
  <c r="E28" i="7"/>
  <c r="E28" i="4"/>
  <c r="E36" i="6"/>
  <c r="E36" i="7"/>
  <c r="E36" i="4"/>
  <c r="E44" i="6"/>
  <c r="E44" i="7"/>
  <c r="E44" i="4"/>
  <c r="E54" i="6"/>
  <c r="E54" i="7"/>
  <c r="E54" i="3"/>
  <c r="E54" i="4"/>
  <c r="E64" i="6"/>
  <c r="E64" i="7"/>
  <c r="E64" i="4"/>
  <c r="E74" i="6"/>
  <c r="E74" i="7"/>
  <c r="E74" i="3"/>
  <c r="E82" i="6"/>
  <c r="E82" i="7"/>
  <c r="E82" i="3"/>
  <c r="E90" i="6"/>
  <c r="E90" i="7"/>
  <c r="E90" i="3"/>
  <c r="E96" i="6"/>
  <c r="E96" i="7"/>
  <c r="E106" i="6"/>
  <c r="E106" i="7"/>
  <c r="E106" i="3"/>
  <c r="E116" i="6"/>
  <c r="E116" i="7"/>
  <c r="E126" i="6"/>
  <c r="E126" i="3"/>
  <c r="E126" i="7"/>
  <c r="E136" i="6"/>
  <c r="E136" i="7"/>
  <c r="E144" i="6"/>
  <c r="E144" i="7"/>
  <c r="E154" i="6"/>
  <c r="E154" i="7"/>
  <c r="E154" i="3"/>
  <c r="E164" i="6"/>
  <c r="E164" i="7"/>
  <c r="E174" i="6"/>
  <c r="E174" i="7"/>
  <c r="E174" i="3"/>
  <c r="E182" i="6"/>
  <c r="E182" i="7"/>
  <c r="E182" i="3"/>
  <c r="E192" i="6"/>
  <c r="E192" i="7"/>
  <c r="E198" i="6"/>
  <c r="E198" i="7"/>
  <c r="E198" i="3"/>
  <c r="E190" i="7"/>
  <c r="E198" i="4"/>
  <c r="E194" i="4"/>
  <c r="E186" i="4"/>
  <c r="E182" i="4"/>
  <c r="E174" i="4"/>
  <c r="E166" i="4"/>
  <c r="E158" i="4"/>
  <c r="E154" i="4"/>
  <c r="E146" i="4"/>
  <c r="E138" i="4"/>
  <c r="E134" i="4"/>
  <c r="E130" i="4"/>
  <c r="E126" i="4"/>
  <c r="E118" i="4"/>
  <c r="E110" i="4"/>
  <c r="E106" i="4"/>
  <c r="E90" i="4"/>
  <c r="E82" i="4"/>
  <c r="E74" i="4"/>
  <c r="E70" i="4"/>
  <c r="E16" i="4"/>
  <c r="E28" i="3"/>
  <c r="E44" i="3"/>
  <c r="E60" i="3"/>
  <c r="E92" i="3"/>
  <c r="E156" i="3"/>
  <c r="E172" i="3"/>
  <c r="E12" i="6"/>
  <c r="E12" i="7"/>
  <c r="E12" i="4"/>
  <c r="E20" i="6"/>
  <c r="E20" i="7"/>
  <c r="E20" i="4"/>
  <c r="E20" i="3"/>
  <c r="E32" i="6"/>
  <c r="E32" i="7"/>
  <c r="E38" i="6"/>
  <c r="E38" i="7"/>
  <c r="E38" i="3"/>
  <c r="E38" i="4"/>
  <c r="E50" i="6"/>
  <c r="E50" i="7"/>
  <c r="E50" i="4"/>
  <c r="E50" i="3"/>
  <c r="E58" i="6"/>
  <c r="E58" i="7"/>
  <c r="E58" i="3"/>
  <c r="E68" i="6"/>
  <c r="E68" i="7"/>
  <c r="E76" i="6"/>
  <c r="E76" i="7"/>
  <c r="E86" i="6"/>
  <c r="E86" i="7"/>
  <c r="E86" i="3"/>
  <c r="E94" i="6"/>
  <c r="E94" i="7"/>
  <c r="E94" i="3"/>
  <c r="E102" i="6"/>
  <c r="E102" i="7"/>
  <c r="E102" i="3"/>
  <c r="E114" i="6"/>
  <c r="E114" i="3"/>
  <c r="E114" i="7"/>
  <c r="E124" i="6"/>
  <c r="E124" i="7"/>
  <c r="E132" i="6"/>
  <c r="E132" i="7"/>
  <c r="E142" i="6"/>
  <c r="E142" i="3"/>
  <c r="E142" i="7"/>
  <c r="E150" i="6"/>
  <c r="E150" i="7"/>
  <c r="E150" i="3"/>
  <c r="E160" i="6"/>
  <c r="E160" i="7"/>
  <c r="E170" i="6"/>
  <c r="E170" i="7"/>
  <c r="E170" i="3"/>
  <c r="E180" i="6"/>
  <c r="E180" i="7"/>
  <c r="E188" i="6"/>
  <c r="E188" i="7"/>
  <c r="E7" i="6"/>
  <c r="E7" i="7"/>
  <c r="E7" i="3"/>
  <c r="E9" i="6"/>
  <c r="E9" i="7"/>
  <c r="E9" i="3"/>
  <c r="E11" i="6"/>
  <c r="E11" i="7"/>
  <c r="E11" i="3"/>
  <c r="E13" i="7"/>
  <c r="E13" i="6"/>
  <c r="E13" i="3"/>
  <c r="E15" i="7"/>
  <c r="E15" i="4"/>
  <c r="E17" i="6"/>
  <c r="E17" i="7"/>
  <c r="E17" i="4"/>
  <c r="E17" i="3"/>
  <c r="E19" i="6"/>
  <c r="E19" i="7"/>
  <c r="E19" i="3"/>
  <c r="E19" i="4"/>
  <c r="E21" i="7"/>
  <c r="E21" i="6"/>
  <c r="E21" i="3"/>
  <c r="E21" i="4"/>
  <c r="E23" i="6"/>
  <c r="E23" i="7"/>
  <c r="E23" i="3"/>
  <c r="E25" i="6"/>
  <c r="E25" i="7"/>
  <c r="E25" i="4"/>
  <c r="E25" i="3"/>
  <c r="E27" i="6"/>
  <c r="E27" i="7"/>
  <c r="E27" i="3"/>
  <c r="E27" i="4"/>
  <c r="E29" i="7"/>
  <c r="E29" i="6"/>
  <c r="E29" i="3"/>
  <c r="E31" i="6"/>
  <c r="E31" i="7"/>
  <c r="E31" i="3"/>
  <c r="E31" i="4"/>
  <c r="E33" i="6"/>
  <c r="E33" i="7"/>
  <c r="E33" i="3"/>
  <c r="E33" i="4"/>
  <c r="E35" i="6"/>
  <c r="E35" i="7"/>
  <c r="E35" i="3"/>
  <c r="E35" i="4"/>
  <c r="E37" i="6"/>
  <c r="E37" i="7"/>
  <c r="E37" i="3"/>
  <c r="E37" i="4"/>
  <c r="E39" i="6"/>
  <c r="E39" i="7"/>
  <c r="E39" i="3"/>
  <c r="E41" i="6"/>
  <c r="E41" i="7"/>
  <c r="E41" i="3"/>
  <c r="E41" i="4"/>
  <c r="E43" i="6"/>
  <c r="E43" i="7"/>
  <c r="E43" i="3"/>
  <c r="E43" i="4"/>
  <c r="E45" i="6"/>
  <c r="E45" i="7"/>
  <c r="E45" i="3"/>
  <c r="E47" i="6"/>
  <c r="E47" i="7"/>
  <c r="E47" i="3"/>
  <c r="E47" i="4"/>
  <c r="E49" i="6"/>
  <c r="E49" i="7"/>
  <c r="E49" i="3"/>
  <c r="E49" i="4"/>
  <c r="E51" i="6"/>
  <c r="E51" i="7"/>
  <c r="E51" i="3"/>
  <c r="E51" i="4"/>
  <c r="E53" i="6"/>
  <c r="E53" i="7"/>
  <c r="E53" i="3"/>
  <c r="E53" i="4"/>
  <c r="E55" i="6"/>
  <c r="E55" i="7"/>
  <c r="E55" i="3"/>
  <c r="E57" i="6"/>
  <c r="E57" i="7"/>
  <c r="E57" i="3"/>
  <c r="E57" i="4"/>
  <c r="E59" i="6"/>
  <c r="E59" i="7"/>
  <c r="E59" i="3"/>
  <c r="E59" i="4"/>
  <c r="E61" i="6"/>
  <c r="E61" i="7"/>
  <c r="E61" i="3"/>
  <c r="E63" i="6"/>
  <c r="E63" i="7"/>
  <c r="E63" i="3"/>
  <c r="E63" i="4"/>
  <c r="E65" i="6"/>
  <c r="E65" i="7"/>
  <c r="E65" i="3"/>
  <c r="E65" i="4"/>
  <c r="E67" i="6"/>
  <c r="E67" i="7"/>
  <c r="E67" i="3"/>
  <c r="E67" i="4"/>
  <c r="E69" i="6"/>
  <c r="E69" i="7"/>
  <c r="E69" i="3"/>
  <c r="E69" i="4"/>
  <c r="E71" i="6"/>
  <c r="E71" i="7"/>
  <c r="E71" i="3"/>
  <c r="E71" i="4"/>
  <c r="E73" i="6"/>
  <c r="E73" i="7"/>
  <c r="E73" i="3"/>
  <c r="E73" i="4"/>
  <c r="E75" i="6"/>
  <c r="E75" i="7"/>
  <c r="E75" i="3"/>
  <c r="E75" i="4"/>
  <c r="E77" i="6"/>
  <c r="E77" i="7"/>
  <c r="E77" i="3"/>
  <c r="E77" i="4"/>
  <c r="E79" i="6"/>
  <c r="E79" i="7"/>
  <c r="E79" i="3"/>
  <c r="E79" i="4"/>
  <c r="E81" i="6"/>
  <c r="E81" i="7"/>
  <c r="E81" i="3"/>
  <c r="E81" i="4"/>
  <c r="E83" i="6"/>
  <c r="E83" i="7"/>
  <c r="E83" i="3"/>
  <c r="E83" i="4"/>
  <c r="E85" i="6"/>
  <c r="E85" i="7"/>
  <c r="E85" i="3"/>
  <c r="E85" i="4"/>
  <c r="E87" i="6"/>
  <c r="E87" i="7"/>
  <c r="E87" i="3"/>
  <c r="E87" i="4"/>
  <c r="E89" i="6"/>
  <c r="E89" i="7"/>
  <c r="E89" i="3"/>
  <c r="E89" i="4"/>
  <c r="E91" i="6"/>
  <c r="E91" i="3"/>
  <c r="E91" i="7"/>
  <c r="E91" i="4"/>
  <c r="E93" i="6"/>
  <c r="E93" i="7"/>
  <c r="E93" i="3"/>
  <c r="E93" i="4"/>
  <c r="E95" i="6"/>
  <c r="E95" i="7"/>
  <c r="E95" i="3"/>
  <c r="E95" i="4"/>
  <c r="E97" i="6"/>
  <c r="E97" i="3"/>
  <c r="E97" i="7"/>
  <c r="E97" i="4"/>
  <c r="E99" i="6"/>
  <c r="E99" i="7"/>
  <c r="E99" i="3"/>
  <c r="E99" i="4"/>
  <c r="E101" i="6"/>
  <c r="E101" i="7"/>
  <c r="E101" i="3"/>
  <c r="E101" i="4"/>
  <c r="E103" i="6"/>
  <c r="E103" i="7"/>
  <c r="E103" i="3"/>
  <c r="E103" i="4"/>
  <c r="E105" i="6"/>
  <c r="E105" i="3"/>
  <c r="E105" i="7"/>
  <c r="E105" i="4"/>
  <c r="E107" i="6"/>
  <c r="E107" i="3"/>
  <c r="E107" i="4"/>
  <c r="E107" i="7"/>
  <c r="E109" i="6"/>
  <c r="E109" i="7"/>
  <c r="E109" i="3"/>
  <c r="E109" i="4"/>
  <c r="E111" i="6"/>
  <c r="E111" i="3"/>
  <c r="E111" i="7"/>
  <c r="E111" i="4"/>
  <c r="E113" i="6"/>
  <c r="E113" i="7"/>
  <c r="E113" i="3"/>
  <c r="E113" i="4"/>
  <c r="E115" i="6"/>
  <c r="E115" i="7"/>
  <c r="E115" i="3"/>
  <c r="E115" i="4"/>
  <c r="E117" i="6"/>
  <c r="E117" i="3"/>
  <c r="E117" i="7"/>
  <c r="E117" i="4"/>
  <c r="E119" i="6"/>
  <c r="E119" i="7"/>
  <c r="E119" i="3"/>
  <c r="E119" i="4"/>
  <c r="E121" i="6"/>
  <c r="E121" i="7"/>
  <c r="E121" i="3"/>
  <c r="E121" i="4"/>
  <c r="E123" i="6"/>
  <c r="E123" i="7"/>
  <c r="E123" i="3"/>
  <c r="E123" i="4"/>
  <c r="E125" i="6"/>
  <c r="E125" i="7"/>
  <c r="E125" i="3"/>
  <c r="E125" i="4"/>
  <c r="E127" i="6"/>
  <c r="E127" i="3"/>
  <c r="E127" i="7"/>
  <c r="E127" i="4"/>
  <c r="E129" i="6"/>
  <c r="E129" i="7"/>
  <c r="E129" i="3"/>
  <c r="E129" i="4"/>
  <c r="E131" i="6"/>
  <c r="E131" i="7"/>
  <c r="E131" i="3"/>
  <c r="E131" i="4"/>
  <c r="E133" i="6"/>
  <c r="E133" i="7"/>
  <c r="E133" i="3"/>
  <c r="E133" i="4"/>
  <c r="E135" i="6"/>
  <c r="E135" i="7"/>
  <c r="E135" i="3"/>
  <c r="E135" i="4"/>
  <c r="E137" i="6"/>
  <c r="E137" i="3"/>
  <c r="E137" i="4"/>
  <c r="E139" i="6"/>
  <c r="E139" i="7"/>
  <c r="E139" i="3"/>
  <c r="E139" i="4"/>
  <c r="E141" i="6"/>
  <c r="E141" i="7"/>
  <c r="E141" i="3"/>
  <c r="E141" i="4"/>
  <c r="E143" i="6"/>
  <c r="E143" i="7"/>
  <c r="E143" i="3"/>
  <c r="E143" i="4"/>
  <c r="E145" i="6"/>
  <c r="E145" i="7"/>
  <c r="E145" i="3"/>
  <c r="E145" i="4"/>
  <c r="E147" i="6"/>
  <c r="E147" i="7"/>
  <c r="E147" i="3"/>
  <c r="E147" i="4"/>
  <c r="E149" i="6"/>
  <c r="E149" i="7"/>
  <c r="E149" i="3"/>
  <c r="E149" i="4"/>
  <c r="E151" i="6"/>
  <c r="E151" i="7"/>
  <c r="E151" i="3"/>
  <c r="E151" i="4"/>
  <c r="E153" i="6"/>
  <c r="E153" i="3"/>
  <c r="E153" i="4"/>
  <c r="E153" i="7"/>
  <c r="E155" i="7"/>
  <c r="E155" i="6"/>
  <c r="E155" i="3"/>
  <c r="E155" i="4"/>
  <c r="E157" i="7"/>
  <c r="E157" i="3"/>
  <c r="E157" i="6"/>
  <c r="E157" i="4"/>
  <c r="E159" i="6"/>
  <c r="E159" i="7"/>
  <c r="E159" i="3"/>
  <c r="E159" i="4"/>
  <c r="E161" i="6"/>
  <c r="E161" i="3"/>
  <c r="E161" i="7"/>
  <c r="E161" i="4"/>
  <c r="E163" i="6"/>
  <c r="E163" i="7"/>
  <c r="E163" i="3"/>
  <c r="E163" i="4"/>
  <c r="E165" i="6"/>
  <c r="E165" i="7"/>
  <c r="E165" i="3"/>
  <c r="E165" i="4"/>
  <c r="E167" i="6"/>
  <c r="E167" i="7"/>
  <c r="E167" i="3"/>
  <c r="E167" i="4"/>
  <c r="E169" i="6"/>
  <c r="E169" i="7"/>
  <c r="E169" i="3"/>
  <c r="E169" i="4"/>
  <c r="E171" i="7"/>
  <c r="E171" i="6"/>
  <c r="E171" i="3"/>
  <c r="E171" i="4"/>
  <c r="E173" i="6"/>
  <c r="E173" i="7"/>
  <c r="E173" i="3"/>
  <c r="E173" i="4"/>
  <c r="E175" i="6"/>
  <c r="E175" i="7"/>
  <c r="E175" i="3"/>
  <c r="E175" i="4"/>
  <c r="E177" i="6"/>
  <c r="E177" i="3"/>
  <c r="E177" i="7"/>
  <c r="E177" i="4"/>
  <c r="E179" i="6"/>
  <c r="E179" i="7"/>
  <c r="E179" i="3"/>
  <c r="E179" i="4"/>
  <c r="E181" i="6"/>
  <c r="E181" i="7"/>
  <c r="E181" i="3"/>
  <c r="E181" i="4"/>
  <c r="E183" i="6"/>
  <c r="E183" i="7"/>
  <c r="E183" i="3"/>
  <c r="E183" i="4"/>
  <c r="E185" i="6"/>
  <c r="E185" i="3"/>
  <c r="E185" i="4"/>
  <c r="E185" i="7"/>
  <c r="E187" i="7"/>
  <c r="E187" i="6"/>
  <c r="E187" i="3"/>
  <c r="E187" i="4"/>
  <c r="E189" i="6"/>
  <c r="E189" i="7"/>
  <c r="E189" i="3"/>
  <c r="E189" i="4"/>
  <c r="E191" i="6"/>
  <c r="E191" i="7"/>
  <c r="E191" i="3"/>
  <c r="E191" i="4"/>
  <c r="E193" i="7"/>
  <c r="E193" i="6"/>
  <c r="E193" i="3"/>
  <c r="E193" i="4"/>
  <c r="E195" i="6"/>
  <c r="E195" i="7"/>
  <c r="E195" i="3"/>
  <c r="E195" i="4"/>
  <c r="E197" i="6"/>
  <c r="E197" i="7"/>
  <c r="E197" i="3"/>
  <c r="E197" i="4"/>
  <c r="E199" i="6"/>
  <c r="E199" i="7"/>
  <c r="E199" i="3"/>
  <c r="E199" i="4"/>
  <c r="E32" i="4"/>
  <c r="E14" i="6"/>
  <c r="E14" i="7"/>
  <c r="E14" i="4"/>
  <c r="E14" i="3"/>
  <c r="E22" i="6"/>
  <c r="E22" i="7"/>
  <c r="E22" i="3"/>
  <c r="E22" i="4"/>
  <c r="E30" i="6"/>
  <c r="E30" i="7"/>
  <c r="E30" i="3"/>
  <c r="E30" i="4"/>
  <c r="E42" i="6"/>
  <c r="E42" i="7"/>
  <c r="E42" i="3"/>
  <c r="E48" i="6"/>
  <c r="E48" i="7"/>
  <c r="E56" i="7"/>
  <c r="E56" i="4"/>
  <c r="E56" i="6"/>
  <c r="E66" i="6"/>
  <c r="E66" i="7"/>
  <c r="E66" i="3"/>
  <c r="E78" i="6"/>
  <c r="E78" i="7"/>
  <c r="E78" i="3"/>
  <c r="E88" i="6"/>
  <c r="E88" i="7"/>
  <c r="E98" i="6"/>
  <c r="E98" i="7"/>
  <c r="E98" i="3"/>
  <c r="E108" i="6"/>
  <c r="E108" i="7"/>
  <c r="E112" i="6"/>
  <c r="E112" i="7"/>
  <c r="E122" i="6"/>
  <c r="E122" i="7"/>
  <c r="E122" i="3"/>
  <c r="E130" i="6"/>
  <c r="E130" i="3"/>
  <c r="E140" i="6"/>
  <c r="E140" i="7"/>
  <c r="E152" i="6"/>
  <c r="E152" i="7"/>
  <c r="E162" i="6"/>
  <c r="E162" i="7"/>
  <c r="E162" i="3"/>
  <c r="E168" i="6"/>
  <c r="E168" i="7"/>
  <c r="E178" i="6"/>
  <c r="E178" i="7"/>
  <c r="E178" i="3"/>
  <c r="E190" i="6"/>
  <c r="E190" i="3"/>
  <c r="E288" i="6"/>
  <c r="E288" i="7"/>
  <c r="E288" i="3"/>
  <c r="E286" i="6"/>
  <c r="E286" i="7"/>
  <c r="E286" i="3"/>
  <c r="E284" i="6"/>
  <c r="E284" i="7"/>
  <c r="E284" i="3"/>
  <c r="E282" i="6"/>
  <c r="E282" i="7"/>
  <c r="E282" i="3"/>
  <c r="E280" i="6"/>
  <c r="E280" i="7"/>
  <c r="E280" i="3"/>
  <c r="E278" i="6"/>
  <c r="E278" i="7"/>
  <c r="E278" i="3"/>
  <c r="E276" i="6"/>
  <c r="E276" i="7"/>
  <c r="E276" i="3"/>
  <c r="E274" i="6"/>
  <c r="E274" i="7"/>
  <c r="E274" i="3"/>
  <c r="E272" i="6"/>
  <c r="E272" i="7"/>
  <c r="E272" i="3"/>
  <c r="E270" i="6"/>
  <c r="E270" i="3"/>
  <c r="E270" i="7"/>
  <c r="E268" i="6"/>
  <c r="E268" i="7"/>
  <c r="E268" i="3"/>
  <c r="E266" i="6"/>
  <c r="E266" i="7"/>
  <c r="E266" i="3"/>
  <c r="E264" i="6"/>
  <c r="E264" i="7"/>
  <c r="E264" i="3"/>
  <c r="E262" i="6"/>
  <c r="E262" i="7"/>
  <c r="E262" i="3"/>
  <c r="E260" i="6"/>
  <c r="E260" i="7"/>
  <c r="E260" i="3"/>
  <c r="E258" i="6"/>
  <c r="E258" i="7"/>
  <c r="E258" i="3"/>
  <c r="E256" i="6"/>
  <c r="E256" i="7"/>
  <c r="E256" i="3"/>
  <c r="E254" i="6"/>
  <c r="E254" i="3"/>
  <c r="E254" i="7"/>
  <c r="E252" i="6"/>
  <c r="E252" i="7"/>
  <c r="E252" i="3"/>
  <c r="E250" i="6"/>
  <c r="E250" i="7"/>
  <c r="E250" i="3"/>
  <c r="E248" i="6"/>
  <c r="E248" i="7"/>
  <c r="E248" i="3"/>
  <c r="E246" i="6"/>
  <c r="E246" i="3"/>
  <c r="E246" i="7"/>
  <c r="E244" i="6"/>
  <c r="E244" i="7"/>
  <c r="E244" i="3"/>
  <c r="E242" i="6"/>
  <c r="E242" i="7"/>
  <c r="E242" i="3"/>
  <c r="E240" i="6"/>
  <c r="E240" i="7"/>
  <c r="E240" i="3"/>
  <c r="E238" i="6"/>
  <c r="E238" i="7"/>
  <c r="E238" i="3"/>
  <c r="E236" i="6"/>
  <c r="E236" i="7"/>
  <c r="E236" i="3"/>
  <c r="E234" i="6"/>
  <c r="E234" i="7"/>
  <c r="E234" i="3"/>
  <c r="E232" i="6"/>
  <c r="E232" i="7"/>
  <c r="E232" i="3"/>
  <c r="E230" i="6"/>
  <c r="E230" i="3"/>
  <c r="E230" i="7"/>
  <c r="E228" i="6"/>
  <c r="E228" i="7"/>
  <c r="E228" i="3"/>
  <c r="E226" i="6"/>
  <c r="E226" i="7"/>
  <c r="E226" i="3"/>
  <c r="E224" i="6"/>
  <c r="E224" i="7"/>
  <c r="E224" i="3"/>
  <c r="E222" i="6"/>
  <c r="E222" i="3"/>
  <c r="E222" i="7"/>
  <c r="E220" i="6"/>
  <c r="E220" i="7"/>
  <c r="E220" i="3"/>
  <c r="E218" i="6"/>
  <c r="E218" i="7"/>
  <c r="E218" i="3"/>
  <c r="E216" i="6"/>
  <c r="E216" i="7"/>
  <c r="E214" i="6"/>
  <c r="E214" i="7"/>
  <c r="E214" i="3"/>
  <c r="E212" i="6"/>
  <c r="E212" i="7"/>
  <c r="E210" i="6"/>
  <c r="E210" i="7"/>
  <c r="E210" i="3"/>
  <c r="E208" i="6"/>
  <c r="E208" i="7"/>
  <c r="E206" i="6"/>
  <c r="E206" i="7"/>
  <c r="E206" i="3"/>
  <c r="E204" i="6"/>
  <c r="E204" i="7"/>
  <c r="E202" i="6"/>
  <c r="E202" i="7"/>
  <c r="E202" i="3"/>
  <c r="E200" i="6"/>
  <c r="E200" i="7"/>
  <c r="E385" i="6"/>
  <c r="E385" i="7"/>
  <c r="E385" i="3"/>
  <c r="E385" i="4"/>
  <c r="E383" i="6"/>
  <c r="E383" i="7"/>
  <c r="E383" i="3"/>
  <c r="E383" i="4"/>
  <c r="E381" i="6"/>
  <c r="E381" i="7"/>
  <c r="E381" i="3"/>
  <c r="E381" i="4"/>
  <c r="E379" i="6"/>
  <c r="E379" i="7"/>
  <c r="E379" i="3"/>
  <c r="E379" i="4"/>
  <c r="E377" i="6"/>
  <c r="E377" i="7"/>
  <c r="E377" i="4"/>
  <c r="E375" i="6"/>
  <c r="E375" i="7"/>
  <c r="E375" i="3"/>
  <c r="E375" i="4"/>
  <c r="E373" i="6"/>
  <c r="E373" i="7"/>
  <c r="E373" i="4"/>
  <c r="E373" i="3"/>
  <c r="E371" i="6"/>
  <c r="E371" i="7"/>
  <c r="E371" i="3"/>
  <c r="E371" i="4"/>
  <c r="E369" i="6"/>
  <c r="E369" i="7"/>
  <c r="E369" i="3"/>
  <c r="E369" i="4"/>
  <c r="E367" i="6"/>
  <c r="E367" i="7"/>
  <c r="E367" i="3"/>
  <c r="E367" i="4"/>
  <c r="E365" i="6"/>
  <c r="E365" i="7"/>
  <c r="E365" i="3"/>
  <c r="E365" i="4"/>
  <c r="E363" i="6"/>
  <c r="E363" i="7"/>
  <c r="E363" i="3"/>
  <c r="E363" i="4"/>
  <c r="E361" i="6"/>
  <c r="E361" i="7"/>
  <c r="E361" i="4"/>
  <c r="E359" i="6"/>
  <c r="E359" i="7"/>
  <c r="E359" i="3"/>
  <c r="E359" i="4"/>
  <c r="E357" i="6"/>
  <c r="E357" i="7"/>
  <c r="E357" i="4"/>
  <c r="E357" i="3"/>
  <c r="E355" i="6"/>
  <c r="E355" i="7"/>
  <c r="E355" i="3"/>
  <c r="E355" i="4"/>
  <c r="E353" i="6"/>
  <c r="E353" i="7"/>
  <c r="E353" i="3"/>
  <c r="E353" i="4"/>
  <c r="E351" i="6"/>
  <c r="E351" i="7"/>
  <c r="E351" i="3"/>
  <c r="E351" i="4"/>
  <c r="E349" i="6"/>
  <c r="E349" i="7"/>
  <c r="E349" i="3"/>
  <c r="E349" i="4"/>
  <c r="E347" i="6"/>
  <c r="E347" i="7"/>
  <c r="E347" i="3"/>
  <c r="E347" i="4"/>
  <c r="E345" i="6"/>
  <c r="E345" i="7"/>
  <c r="E345" i="4"/>
  <c r="E343" i="6"/>
  <c r="E343" i="7"/>
  <c r="E343" i="3"/>
  <c r="E343" i="4"/>
  <c r="E341" i="6"/>
  <c r="E341" i="7"/>
  <c r="E341" i="4"/>
  <c r="E341" i="3"/>
  <c r="E339" i="6"/>
  <c r="E339" i="7"/>
  <c r="E339" i="3"/>
  <c r="E339" i="4"/>
  <c r="E337" i="6"/>
  <c r="E337" i="7"/>
  <c r="E337" i="3"/>
  <c r="E337" i="4"/>
  <c r="E335" i="6"/>
  <c r="E335" i="7"/>
  <c r="E335" i="3"/>
  <c r="E335" i="4"/>
  <c r="E333" i="6"/>
  <c r="E333" i="7"/>
  <c r="E333" i="3"/>
  <c r="E333" i="4"/>
  <c r="E331" i="6"/>
  <c r="E331" i="7"/>
  <c r="E331" i="3"/>
  <c r="E331" i="4"/>
  <c r="E329" i="6"/>
  <c r="E329" i="7"/>
  <c r="E329" i="4"/>
  <c r="E327" i="6"/>
  <c r="E327" i="7"/>
  <c r="E327" i="3"/>
  <c r="E327" i="4"/>
  <c r="E325" i="6"/>
  <c r="E325" i="7"/>
  <c r="E325" i="4"/>
  <c r="E325" i="3"/>
  <c r="E323" i="6"/>
  <c r="E323" i="7"/>
  <c r="E323" i="3"/>
  <c r="E323" i="4"/>
  <c r="E321" i="6"/>
  <c r="E321" i="7"/>
  <c r="E321" i="4"/>
  <c r="E321" i="3"/>
  <c r="E319" i="6"/>
  <c r="E319" i="7"/>
  <c r="E319" i="3"/>
  <c r="E319" i="4"/>
  <c r="E317" i="6"/>
  <c r="E317" i="7"/>
  <c r="E317" i="3"/>
  <c r="E317" i="4"/>
  <c r="E315" i="6"/>
  <c r="E315" i="7"/>
  <c r="E315" i="3"/>
  <c r="E315" i="4"/>
  <c r="E313" i="6"/>
  <c r="E313" i="7"/>
  <c r="E313" i="4"/>
  <c r="E311" i="6"/>
  <c r="E311" i="7"/>
  <c r="E311" i="3"/>
  <c r="E311" i="4"/>
  <c r="E309" i="6"/>
  <c r="E309" i="7"/>
  <c r="E309" i="4"/>
  <c r="E309" i="3"/>
  <c r="E307" i="6"/>
  <c r="E307" i="7"/>
  <c r="E307" i="3"/>
  <c r="E307" i="4"/>
  <c r="E305" i="6"/>
  <c r="E305" i="7"/>
  <c r="E305" i="3"/>
  <c r="E305" i="4"/>
  <c r="E303" i="6"/>
  <c r="E303" i="7"/>
  <c r="E303" i="3"/>
  <c r="E303" i="4"/>
  <c r="E301" i="6"/>
  <c r="E301" i="7"/>
  <c r="E301" i="3"/>
  <c r="E301" i="4"/>
  <c r="E299" i="6"/>
  <c r="E299" i="7"/>
  <c r="E299" i="3"/>
  <c r="E299" i="4"/>
  <c r="E297" i="6"/>
  <c r="E297" i="7"/>
  <c r="E297" i="4"/>
  <c r="E295" i="6"/>
  <c r="E295" i="7"/>
  <c r="E295" i="3"/>
  <c r="E295" i="4"/>
  <c r="E293" i="6"/>
  <c r="E293" i="7"/>
  <c r="E293" i="4"/>
  <c r="E293" i="3"/>
  <c r="E291" i="6"/>
  <c r="E291" i="7"/>
  <c r="E291" i="3"/>
  <c r="E291" i="4"/>
  <c r="E289" i="6"/>
  <c r="E289" i="7"/>
  <c r="E289" i="4"/>
  <c r="E289" i="3"/>
  <c r="E48" i="4"/>
  <c r="E26" i="4"/>
  <c r="E40" i="3"/>
  <c r="E56" i="3"/>
  <c r="E72" i="3"/>
  <c r="E88" i="3"/>
  <c r="E104" i="3"/>
  <c r="E120" i="3"/>
  <c r="E136" i="3"/>
  <c r="E152" i="3"/>
  <c r="E168" i="3"/>
  <c r="E184" i="3"/>
  <c r="E200" i="3"/>
  <c r="E15" i="6"/>
  <c r="B6" i="7"/>
  <c r="E6" i="6"/>
  <c r="E6" i="7"/>
  <c r="E287" i="6"/>
  <c r="E287" i="7"/>
  <c r="E287" i="3"/>
  <c r="E285" i="6"/>
  <c r="E285" i="7"/>
  <c r="E283" i="6"/>
  <c r="E283" i="7"/>
  <c r="E283" i="3"/>
  <c r="E281" i="6"/>
  <c r="E281" i="7"/>
  <c r="E279" i="6"/>
  <c r="E279" i="7"/>
  <c r="E279" i="3"/>
  <c r="E277" i="6"/>
  <c r="E277" i="7"/>
  <c r="E275" i="6"/>
  <c r="E275" i="7"/>
  <c r="E275" i="3"/>
  <c r="E273" i="6"/>
  <c r="E273" i="7"/>
  <c r="E271" i="6"/>
  <c r="E271" i="7"/>
  <c r="E271" i="3"/>
  <c r="E269" i="6"/>
  <c r="E269" i="7"/>
  <c r="E267" i="6"/>
  <c r="E267" i="7"/>
  <c r="E267" i="3"/>
  <c r="E263" i="6"/>
  <c r="E263" i="7"/>
  <c r="E263" i="3"/>
  <c r="E261" i="6"/>
  <c r="E261" i="7"/>
  <c r="E259" i="6"/>
  <c r="E259" i="7"/>
  <c r="E259" i="3"/>
  <c r="E257" i="6"/>
  <c r="E257" i="7"/>
  <c r="E255" i="6"/>
  <c r="E255" i="7"/>
  <c r="E255" i="3"/>
  <c r="E253" i="6"/>
  <c r="E253" i="7"/>
  <c r="E251" i="6"/>
  <c r="E251" i="7"/>
  <c r="E251" i="3"/>
  <c r="E249" i="6"/>
  <c r="E249" i="7"/>
  <c r="E247" i="6"/>
  <c r="E247" i="7"/>
  <c r="E247" i="3"/>
  <c r="E245" i="6"/>
  <c r="E245" i="7"/>
  <c r="E243" i="6"/>
  <c r="E243" i="7"/>
  <c r="E243" i="3"/>
  <c r="E241" i="6"/>
  <c r="E241" i="7"/>
  <c r="E239" i="6"/>
  <c r="E239" i="7"/>
  <c r="E237" i="6"/>
  <c r="E237" i="7"/>
  <c r="E237" i="3"/>
  <c r="E235" i="6"/>
  <c r="E235" i="7"/>
  <c r="E233" i="6"/>
  <c r="E233" i="7"/>
  <c r="E233" i="3"/>
  <c r="E231" i="6"/>
  <c r="E231" i="7"/>
  <c r="E229" i="6"/>
  <c r="E229" i="7"/>
  <c r="E229" i="3"/>
  <c r="E227" i="6"/>
  <c r="E227" i="7"/>
  <c r="E227" i="3"/>
  <c r="E225" i="6"/>
  <c r="E225" i="7"/>
  <c r="E223" i="6"/>
  <c r="E223" i="7"/>
  <c r="E221" i="6"/>
  <c r="E221" i="7"/>
  <c r="E221" i="3"/>
  <c r="E219" i="6"/>
  <c r="E219" i="7"/>
  <c r="E217" i="6"/>
  <c r="E217" i="7"/>
  <c r="E217" i="3"/>
  <c r="E215" i="6"/>
  <c r="E215" i="7"/>
  <c r="E215" i="3"/>
  <c r="E213" i="6"/>
  <c r="E213" i="7"/>
  <c r="E213" i="3"/>
  <c r="E211" i="6"/>
  <c r="E211" i="7"/>
  <c r="E211" i="3"/>
  <c r="E209" i="6"/>
  <c r="E209" i="7"/>
  <c r="E209" i="3"/>
  <c r="E207" i="6"/>
  <c r="E207" i="7"/>
  <c r="E207" i="3"/>
  <c r="E205" i="6"/>
  <c r="E205" i="7"/>
  <c r="E205" i="3"/>
  <c r="E203" i="7"/>
  <c r="E203" i="6"/>
  <c r="E203" i="3"/>
  <c r="E201" i="6"/>
  <c r="E201" i="3"/>
  <c r="E386" i="6"/>
  <c r="E386" i="7"/>
  <c r="E386" i="3"/>
  <c r="E384" i="6"/>
  <c r="E384" i="7"/>
  <c r="E384" i="3"/>
  <c r="E382" i="6"/>
  <c r="E382" i="7"/>
  <c r="E382" i="3"/>
  <c r="E380" i="6"/>
  <c r="E380" i="7"/>
  <c r="E380" i="3"/>
  <c r="E378" i="6"/>
  <c r="E378" i="7"/>
  <c r="E378" i="3"/>
  <c r="E376" i="6"/>
  <c r="E376" i="7"/>
  <c r="E376" i="3"/>
  <c r="E374" i="6"/>
  <c r="E374" i="7"/>
  <c r="E374" i="3"/>
  <c r="E372" i="6"/>
  <c r="E372" i="7"/>
  <c r="E372" i="3"/>
  <c r="E370" i="6"/>
  <c r="E370" i="3"/>
  <c r="E370" i="7"/>
  <c r="E368" i="6"/>
  <c r="E368" i="7"/>
  <c r="E368" i="3"/>
  <c r="E366" i="6"/>
  <c r="E366" i="7"/>
  <c r="E366" i="3"/>
  <c r="E364" i="6"/>
  <c r="E364" i="7"/>
  <c r="E364" i="3"/>
  <c r="E362" i="6"/>
  <c r="E362" i="3"/>
  <c r="E362" i="7"/>
  <c r="E360" i="6"/>
  <c r="E360" i="7"/>
  <c r="E360" i="3"/>
  <c r="E358" i="6"/>
  <c r="E358" i="7"/>
  <c r="E358" i="3"/>
  <c r="E356" i="6"/>
  <c r="E356" i="7"/>
  <c r="E356" i="3"/>
  <c r="E354" i="6"/>
  <c r="E354" i="7"/>
  <c r="E354" i="3"/>
  <c r="E352" i="6"/>
  <c r="E352" i="7"/>
  <c r="E352" i="3"/>
  <c r="E350" i="6"/>
  <c r="E350" i="7"/>
  <c r="E350" i="3"/>
  <c r="E348" i="6"/>
  <c r="E348" i="7"/>
  <c r="E348" i="3"/>
  <c r="E346" i="6"/>
  <c r="E346" i="7"/>
  <c r="E346" i="3"/>
  <c r="E344" i="6"/>
  <c r="E344" i="7"/>
  <c r="E344" i="3"/>
  <c r="E342" i="6"/>
  <c r="E342" i="7"/>
  <c r="E342" i="3"/>
  <c r="E340" i="6"/>
  <c r="E340" i="7"/>
  <c r="E340" i="3"/>
  <c r="E338" i="6"/>
  <c r="E338" i="7"/>
  <c r="E338" i="3"/>
  <c r="E336" i="6"/>
  <c r="E336" i="3"/>
  <c r="E336" i="7"/>
  <c r="E334" i="6"/>
  <c r="E334" i="7"/>
  <c r="E334" i="3"/>
  <c r="E332" i="6"/>
  <c r="E332" i="7"/>
  <c r="E332" i="3"/>
  <c r="E330" i="6"/>
  <c r="E330" i="7"/>
  <c r="E330" i="3"/>
  <c r="E328" i="6"/>
  <c r="E328" i="7"/>
  <c r="E328" i="3"/>
  <c r="E326" i="6"/>
  <c r="E326" i="7"/>
  <c r="E326" i="3"/>
  <c r="E324" i="6"/>
  <c r="E324" i="7"/>
  <c r="E324" i="3"/>
  <c r="E322" i="6"/>
  <c r="E322" i="7"/>
  <c r="E322" i="3"/>
  <c r="E320" i="6"/>
  <c r="E320" i="7"/>
  <c r="E320" i="3"/>
  <c r="E318" i="6"/>
  <c r="E318" i="7"/>
  <c r="E318" i="3"/>
  <c r="E316" i="6"/>
  <c r="E316" i="7"/>
  <c r="E316" i="3"/>
  <c r="E314" i="6"/>
  <c r="E314" i="7"/>
  <c r="E314" i="3"/>
  <c r="E312" i="6"/>
  <c r="E312" i="7"/>
  <c r="E312" i="3"/>
  <c r="E310" i="6"/>
  <c r="E310" i="7"/>
  <c r="E310" i="3"/>
  <c r="E308" i="6"/>
  <c r="E308" i="7"/>
  <c r="E308" i="3"/>
  <c r="E306" i="6"/>
  <c r="E306" i="7"/>
  <c r="E306" i="3"/>
  <c r="E304" i="6"/>
  <c r="E304" i="3"/>
  <c r="E302" i="6"/>
  <c r="E302" i="7"/>
  <c r="E302" i="3"/>
  <c r="E300" i="6"/>
  <c r="E300" i="7"/>
  <c r="E300" i="3"/>
  <c r="E298" i="6"/>
  <c r="E298" i="7"/>
  <c r="E298" i="3"/>
  <c r="E296" i="6"/>
  <c r="E296" i="7"/>
  <c r="E296" i="3"/>
  <c r="E294" i="6"/>
  <c r="E294" i="7"/>
  <c r="E294" i="3"/>
  <c r="E292" i="6"/>
  <c r="E292" i="7"/>
  <c r="E292" i="3"/>
  <c r="E290" i="6"/>
  <c r="E290" i="7"/>
  <c r="E290" i="3"/>
  <c r="E287" i="4"/>
  <c r="E285" i="4"/>
  <c r="E283" i="4"/>
  <c r="E281" i="4"/>
  <c r="E279" i="4"/>
  <c r="E277" i="4"/>
  <c r="E275" i="4"/>
  <c r="E273" i="4"/>
  <c r="E271" i="4"/>
  <c r="E269" i="4"/>
  <c r="E267" i="4"/>
  <c r="E265" i="4"/>
  <c r="E263" i="4"/>
  <c r="E261" i="4"/>
  <c r="E259" i="4"/>
  <c r="E257" i="4"/>
  <c r="E255" i="4"/>
  <c r="E253" i="4"/>
  <c r="E251" i="4"/>
  <c r="E249" i="4"/>
  <c r="E247" i="4"/>
  <c r="E245" i="4"/>
  <c r="E243" i="4"/>
  <c r="E241" i="4"/>
  <c r="E239" i="4"/>
  <c r="E237" i="4"/>
  <c r="E235" i="4"/>
  <c r="E233" i="4"/>
  <c r="E231" i="4"/>
  <c r="E229" i="4"/>
  <c r="E227" i="4"/>
  <c r="E225" i="4"/>
  <c r="E223" i="4"/>
  <c r="E221" i="4"/>
  <c r="E219" i="4"/>
  <c r="E217" i="4"/>
  <c r="E215" i="4"/>
  <c r="E213" i="4"/>
  <c r="E211" i="4"/>
  <c r="E209" i="4"/>
  <c r="E207" i="4"/>
  <c r="E205" i="4"/>
  <c r="E203" i="4"/>
  <c r="E201" i="4"/>
  <c r="E219" i="3"/>
  <c r="E223" i="3"/>
  <c r="E253" i="3"/>
  <c r="E269" i="3"/>
  <c r="E285" i="3"/>
  <c r="E201" i="7"/>
  <c r="E265" i="7"/>
  <c r="Q207" i="1"/>
  <c r="Q238" i="1"/>
  <c r="Q256" i="1"/>
  <c r="Q244" i="1"/>
  <c r="Q272" i="1"/>
  <c r="Q228" i="1"/>
  <c r="AA41" i="1"/>
  <c r="AA42" i="1"/>
  <c r="AA49" i="1"/>
  <c r="AA57" i="1"/>
  <c r="AA61" i="1"/>
  <c r="AA65" i="1"/>
  <c r="AA69" i="1"/>
  <c r="AA73" i="1"/>
  <c r="AA77" i="1"/>
  <c r="AA182" i="1"/>
  <c r="AA255" i="1"/>
  <c r="AA278" i="1"/>
  <c r="AA343" i="1"/>
  <c r="AA382" i="1"/>
  <c r="AA136" i="1"/>
  <c r="AA39" i="1"/>
  <c r="AA127" i="1"/>
  <c r="AA385" i="1"/>
  <c r="AA134" i="1"/>
  <c r="AA150" i="1"/>
  <c r="AA195" i="1"/>
  <c r="AA210" i="1"/>
  <c r="L78" i="1"/>
  <c r="L298" i="1"/>
  <c r="L305" i="1"/>
  <c r="L37" i="1"/>
  <c r="L108" i="1"/>
  <c r="L120" i="1"/>
  <c r="L145" i="1"/>
  <c r="L154" i="1"/>
  <c r="L162" i="1"/>
  <c r="L171" i="1"/>
  <c r="L213" i="1"/>
  <c r="L241" i="1"/>
  <c r="L139" i="1"/>
  <c r="L163" i="1"/>
  <c r="L114" i="1"/>
  <c r="L353" i="1"/>
  <c r="L369" i="1"/>
  <c r="L377" i="1"/>
  <c r="L11" i="1"/>
  <c r="L15" i="1"/>
  <c r="L68" i="1"/>
  <c r="L72" i="1"/>
  <c r="L129" i="1"/>
  <c r="L186" i="1"/>
  <c r="L249" i="1"/>
  <c r="L256" i="1"/>
  <c r="L314" i="1"/>
  <c r="L329" i="1"/>
  <c r="L31" i="1"/>
  <c r="L35" i="1"/>
  <c r="L80" i="1"/>
  <c r="L87" i="1"/>
  <c r="L92" i="1"/>
  <c r="L99" i="1"/>
  <c r="L124" i="1"/>
  <c r="L177" i="1"/>
  <c r="L185" i="1"/>
  <c r="L189" i="1"/>
  <c r="L197" i="1"/>
  <c r="L237" i="1"/>
  <c r="L247" i="1"/>
  <c r="L264" i="1"/>
  <c r="L271" i="1"/>
  <c r="L272" i="1"/>
  <c r="L275" i="1"/>
  <c r="L277" i="1"/>
  <c r="L280" i="1"/>
  <c r="L285" i="1"/>
  <c r="L287" i="1"/>
  <c r="L288" i="1"/>
  <c r="L361" i="1"/>
  <c r="L14" i="1"/>
  <c r="L27" i="1"/>
  <c r="L59" i="1"/>
  <c r="L95" i="1"/>
  <c r="L168" i="1"/>
  <c r="L266" i="1"/>
  <c r="L274" i="1"/>
  <c r="L297" i="1"/>
  <c r="L102" i="1"/>
  <c r="L337" i="1"/>
  <c r="L345" i="1"/>
  <c r="L30" i="1"/>
  <c r="L122" i="1"/>
  <c r="L131" i="1"/>
  <c r="L147" i="1"/>
  <c r="L161" i="1"/>
  <c r="L193" i="1"/>
  <c r="L200" i="1"/>
  <c r="L258" i="1"/>
  <c r="L282" i="1"/>
  <c r="L302" i="1"/>
  <c r="L303" i="1"/>
  <c r="L304" i="1"/>
  <c r="L307" i="1"/>
  <c r="L309" i="1"/>
  <c r="L317" i="1"/>
  <c r="L319" i="1"/>
  <c r="L322" i="1"/>
  <c r="L330" i="1"/>
  <c r="L338" i="1"/>
  <c r="L346" i="1"/>
  <c r="Q205" i="1"/>
  <c r="Q219" i="1"/>
  <c r="Q226" i="1"/>
  <c r="Q217" i="1"/>
  <c r="Q234" i="1"/>
  <c r="V31" i="1"/>
  <c r="V79" i="1"/>
  <c r="V111" i="1"/>
  <c r="V119" i="1"/>
  <c r="V137" i="1"/>
  <c r="V157" i="1"/>
  <c r="V183" i="1"/>
  <c r="V256" i="1"/>
  <c r="V335" i="1"/>
  <c r="V352" i="1"/>
  <c r="V359" i="1"/>
  <c r="V368" i="1"/>
  <c r="V384" i="1"/>
  <c r="V370" i="1"/>
  <c r="V19" i="1"/>
  <c r="V63" i="1"/>
  <c r="V90" i="1"/>
  <c r="V98" i="1"/>
  <c r="V106" i="1"/>
  <c r="V223" i="1"/>
  <c r="V225" i="1"/>
  <c r="V265" i="1"/>
  <c r="V267" i="1"/>
  <c r="V272" i="1"/>
  <c r="V280" i="1"/>
  <c r="V281" i="1"/>
  <c r="V283" i="1"/>
  <c r="V284" i="1"/>
  <c r="V351" i="1"/>
  <c r="V367" i="1"/>
  <c r="V381" i="1"/>
  <c r="V383" i="1"/>
  <c r="V50" i="1"/>
  <c r="V71" i="1"/>
  <c r="V87" i="1"/>
  <c r="V95" i="1"/>
  <c r="V219" i="1"/>
  <c r="V264" i="1"/>
  <c r="V277" i="1"/>
  <c r="V279" i="1"/>
  <c r="V288" i="1"/>
  <c r="V295" i="1"/>
  <c r="V296" i="1"/>
  <c r="V299" i="1"/>
  <c r="V300" i="1"/>
  <c r="V333" i="1"/>
  <c r="V25" i="1"/>
  <c r="V33" i="1"/>
  <c r="V45" i="1"/>
  <c r="V168" i="1"/>
  <c r="V172" i="1"/>
  <c r="V193" i="1"/>
  <c r="V197" i="1"/>
  <c r="V227" i="1"/>
  <c r="V293" i="1"/>
  <c r="V30" i="1"/>
  <c r="V41" i="1"/>
  <c r="V159" i="1"/>
  <c r="V167" i="1"/>
  <c r="V214" i="1"/>
  <c r="V311" i="1"/>
  <c r="V312" i="1"/>
  <c r="V315" i="1"/>
  <c r="V316" i="1"/>
  <c r="V11" i="1"/>
  <c r="V354" i="1"/>
  <c r="V36" i="1"/>
  <c r="V64" i="1"/>
  <c r="V72" i="1"/>
  <c r="V200" i="1"/>
  <c r="V230" i="1"/>
  <c r="V241" i="1"/>
  <c r="V242" i="1"/>
  <c r="Q266" i="1"/>
  <c r="Q283" i="1"/>
  <c r="Q296" i="1"/>
  <c r="Q278" i="1"/>
  <c r="Q294" i="1"/>
  <c r="Q305" i="1"/>
  <c r="Q318" i="1"/>
  <c r="Q320" i="1"/>
  <c r="Q329" i="1"/>
  <c r="Q330" i="1"/>
  <c r="Q332" i="1"/>
  <c r="Q333" i="1"/>
  <c r="Q346" i="1"/>
  <c r="Q336" i="1"/>
  <c r="Q345" i="1"/>
  <c r="Q352" i="1"/>
  <c r="Q361" i="1"/>
  <c r="Q364" i="1"/>
  <c r="Q380" i="1"/>
  <c r="Q262" i="1"/>
  <c r="Q328" i="1"/>
  <c r="Q337" i="1"/>
  <c r="Q355" i="1"/>
  <c r="Q371" i="1"/>
  <c r="Q264" i="1"/>
  <c r="Q277" i="1"/>
  <c r="Q288" i="1"/>
  <c r="Q360" i="1"/>
  <c r="Q369" i="1"/>
  <c r="V142" i="1"/>
  <c r="AA290" i="1"/>
  <c r="AA89" i="1"/>
  <c r="AA93" i="1"/>
  <c r="AA97" i="1"/>
  <c r="AA101" i="1"/>
  <c r="AA105" i="1"/>
  <c r="AA148" i="1"/>
  <c r="AA157" i="1"/>
  <c r="AA179" i="1"/>
  <c r="AA200" i="1"/>
  <c r="AA240" i="1"/>
  <c r="AA241" i="1"/>
  <c r="AA242" i="1"/>
  <c r="AA273" i="1"/>
  <c r="AA383" i="1"/>
  <c r="AA86" i="1"/>
  <c r="AA234" i="1"/>
  <c r="AA21" i="1"/>
  <c r="AA64" i="1"/>
  <c r="AA81" i="1"/>
  <c r="AA84" i="1"/>
  <c r="AA96" i="1"/>
  <c r="AA131" i="1"/>
  <c r="AA147" i="1"/>
  <c r="AA152" i="1"/>
  <c r="AA161" i="1"/>
  <c r="AA190" i="1"/>
  <c r="AA205" i="1"/>
  <c r="AA208" i="1"/>
  <c r="AA209" i="1"/>
  <c r="AA244" i="1"/>
  <c r="AA302" i="1"/>
  <c r="AA303" i="1"/>
  <c r="AA306" i="1"/>
  <c r="AA310" i="1"/>
  <c r="AA311" i="1"/>
  <c r="AA192" i="1"/>
  <c r="AA15" i="1"/>
  <c r="AA16" i="1"/>
  <c r="AA19" i="1"/>
  <c r="AA27" i="1"/>
  <c r="AA43" i="1"/>
  <c r="AA100" i="1"/>
  <c r="AA142" i="1"/>
  <c r="AA207" i="1"/>
  <c r="AA257" i="1"/>
  <c r="AA260" i="1"/>
  <c r="AA300" i="1"/>
  <c r="AA316" i="1"/>
  <c r="AA327" i="1"/>
  <c r="AA330" i="1"/>
  <c r="AA331" i="1"/>
  <c r="AA334" i="1"/>
  <c r="AA335" i="1"/>
  <c r="AA336" i="1"/>
  <c r="AA338" i="1"/>
  <c r="AA339" i="1"/>
  <c r="AA341" i="1"/>
  <c r="AA342" i="1"/>
  <c r="AA344" i="1"/>
  <c r="AA346" i="1"/>
  <c r="AA349" i="1"/>
  <c r="AA14" i="1"/>
  <c r="AA79" i="1"/>
  <c r="AA95" i="1"/>
  <c r="AA111" i="1"/>
  <c r="AA115" i="1"/>
  <c r="AA146" i="1"/>
  <c r="AA172" i="1"/>
  <c r="AA218" i="1"/>
  <c r="AA224" i="1"/>
  <c r="AA225" i="1"/>
  <c r="AA226" i="1"/>
  <c r="AA227" i="1"/>
  <c r="AA262" i="1"/>
  <c r="AA264" i="1"/>
  <c r="AA269" i="1"/>
  <c r="AA359" i="1"/>
  <c r="AA360" i="1"/>
  <c r="AA362" i="1"/>
  <c r="AA366" i="1"/>
  <c r="AA367" i="1"/>
  <c r="AA368" i="1"/>
  <c r="AA370" i="1"/>
  <c r="AA371" i="1"/>
  <c r="AA373" i="1"/>
  <c r="AA374" i="1"/>
  <c r="AA376" i="1"/>
  <c r="AA30" i="1"/>
  <c r="AA66" i="1"/>
  <c r="AA74" i="1"/>
  <c r="AA168" i="1"/>
  <c r="AA216" i="1"/>
  <c r="AA245" i="1"/>
  <c r="AA250" i="1"/>
  <c r="AA263" i="1"/>
  <c r="AA321" i="1"/>
  <c r="AA326" i="1"/>
  <c r="AA375" i="1"/>
  <c r="AA17" i="1"/>
  <c r="AA78" i="1"/>
  <c r="AA102" i="1"/>
  <c r="AA106" i="1"/>
  <c r="AA110" i="1"/>
  <c r="AA114" i="1"/>
  <c r="AA119" i="1"/>
  <c r="AA128" i="1"/>
  <c r="AA158" i="1"/>
  <c r="AA171" i="1"/>
  <c r="AA180" i="1"/>
  <c r="AA184" i="1"/>
  <c r="AA188" i="1"/>
  <c r="AA212" i="1"/>
  <c r="AA231" i="1"/>
  <c r="AA232" i="1"/>
  <c r="AA279" i="1"/>
  <c r="AA280" i="1"/>
  <c r="AA282" i="1"/>
  <c r="AA283" i="1"/>
  <c r="AA284" i="1"/>
  <c r="AA285" i="1"/>
  <c r="AA287" i="1"/>
  <c r="AA319" i="1"/>
  <c r="AA353" i="1"/>
  <c r="AA358" i="1"/>
  <c r="AA45" i="1"/>
  <c r="AA53" i="1"/>
  <c r="AA356" i="1"/>
  <c r="AA143" i="1"/>
  <c r="AA213" i="1"/>
  <c r="AA22" i="1"/>
  <c r="AA31" i="1"/>
  <c r="AA35" i="1"/>
  <c r="AA48" i="1"/>
  <c r="AA87" i="1"/>
  <c r="AA92" i="1"/>
  <c r="AA109" i="1"/>
  <c r="AA120" i="1"/>
  <c r="AA123" i="1"/>
  <c r="AA156" i="1"/>
  <c r="AA185" i="1"/>
  <c r="AA198" i="1"/>
  <c r="AA204" i="1"/>
  <c r="AA206" i="1"/>
  <c r="AA220" i="1"/>
  <c r="AA228" i="1"/>
  <c r="AA237" i="1"/>
  <c r="AA243" i="1"/>
  <c r="AA286" i="1"/>
  <c r="AA305" i="1"/>
  <c r="AA314" i="1"/>
  <c r="AA315" i="1"/>
  <c r="AA332" i="1"/>
  <c r="AA364" i="1"/>
  <c r="AA121" i="1"/>
  <c r="AA177" i="1"/>
  <c r="AA18" i="1"/>
  <c r="AA70" i="1"/>
  <c r="AA176" i="1"/>
  <c r="AA221" i="1"/>
  <c r="AA308" i="1"/>
  <c r="AA337" i="1"/>
  <c r="AA369" i="1"/>
  <c r="AA378" i="1"/>
  <c r="AA80" i="1"/>
  <c r="AA167" i="1"/>
  <c r="AA37" i="1"/>
  <c r="AA75" i="1"/>
  <c r="AA12" i="1"/>
  <c r="AA38" i="1"/>
  <c r="AA63" i="1"/>
  <c r="AA82" i="1"/>
  <c r="AA83" i="1"/>
  <c r="AA122" i="1"/>
  <c r="AA137" i="1"/>
  <c r="AA151" i="1"/>
  <c r="AA164" i="1"/>
  <c r="AA175" i="1"/>
  <c r="AA201" i="1"/>
  <c r="AA248" i="1"/>
  <c r="AA261" i="1"/>
  <c r="AA270" i="1"/>
  <c r="AA296" i="1"/>
  <c r="AA298" i="1"/>
  <c r="AA340" i="1"/>
  <c r="AA372" i="1"/>
  <c r="AA29" i="1"/>
  <c r="AA23" i="1"/>
  <c r="AA153" i="1"/>
  <c r="AA223" i="1"/>
  <c r="AA13" i="1"/>
  <c r="AA25" i="1"/>
  <c r="AA26" i="1"/>
  <c r="AA46" i="1"/>
  <c r="AA50" i="1"/>
  <c r="AA58" i="1"/>
  <c r="AA76" i="1"/>
  <c r="AA90" i="1"/>
  <c r="AA91" i="1"/>
  <c r="AA103" i="1"/>
  <c r="AA108" i="1"/>
  <c r="AA113" i="1"/>
  <c r="AA126" i="1"/>
  <c r="AA140" i="1"/>
  <c r="AA160" i="1"/>
  <c r="AA178" i="1"/>
  <c r="AA183" i="1"/>
  <c r="AA187" i="1"/>
  <c r="AA193" i="1"/>
  <c r="AA202" i="1"/>
  <c r="AA211" i="1"/>
  <c r="AA229" i="1"/>
  <c r="AA247" i="1"/>
  <c r="AA252" i="1"/>
  <c r="AA322" i="1"/>
  <c r="AA323" i="1"/>
  <c r="AA325" i="1"/>
  <c r="AA345" i="1"/>
  <c r="AA354" i="1"/>
  <c r="AA377" i="1"/>
  <c r="AA54" i="1"/>
  <c r="AA94" i="1"/>
  <c r="AA107" i="1"/>
  <c r="AA144" i="1"/>
  <c r="AA191" i="1"/>
  <c r="AA324" i="1"/>
  <c r="AA62" i="1"/>
  <c r="AA129" i="1"/>
  <c r="AA276" i="1"/>
  <c r="AA329" i="1"/>
  <c r="AA361" i="1"/>
  <c r="AA11" i="1"/>
  <c r="AA20" i="1"/>
  <c r="AA33" i="1"/>
  <c r="AA34" i="1"/>
  <c r="AA71" i="1"/>
  <c r="AA85" i="1"/>
  <c r="AA98" i="1"/>
  <c r="AA99" i="1"/>
  <c r="AA125" i="1"/>
  <c r="AA135" i="1"/>
  <c r="AA145" i="1"/>
  <c r="AA159" i="1"/>
  <c r="AA169" i="1"/>
  <c r="AA196" i="1"/>
  <c r="AA214" i="1"/>
  <c r="AA253" i="1"/>
  <c r="AA254" i="1"/>
  <c r="AA256" i="1"/>
  <c r="AA265" i="1"/>
  <c r="AA268" i="1"/>
  <c r="AA274" i="1"/>
  <c r="AA292" i="1"/>
  <c r="AA297" i="1"/>
  <c r="AA301" i="1"/>
  <c r="AA318" i="1"/>
  <c r="AA348" i="1"/>
  <c r="AA380" i="1"/>
  <c r="V28" i="1"/>
  <c r="V37" i="1"/>
  <c r="V51" i="1"/>
  <c r="V104" i="1"/>
  <c r="V170" i="1"/>
  <c r="V179" i="1"/>
  <c r="V217" i="1"/>
  <c r="V218" i="1"/>
  <c r="V247" i="1"/>
  <c r="V249" i="1"/>
  <c r="V278" i="1"/>
  <c r="V340" i="1"/>
  <c r="V342" i="1"/>
  <c r="V355" i="1"/>
  <c r="V356" i="1"/>
  <c r="V358" i="1"/>
  <c r="V371" i="1"/>
  <c r="V374" i="1"/>
  <c r="V385" i="1"/>
  <c r="V18" i="1"/>
  <c r="V32" i="1"/>
  <c r="V38" i="1"/>
  <c r="V60" i="1"/>
  <c r="V65" i="1"/>
  <c r="V70" i="1"/>
  <c r="V81" i="1"/>
  <c r="V94" i="1"/>
  <c r="V99" i="1"/>
  <c r="V144" i="1"/>
  <c r="V154" i="1"/>
  <c r="V163" i="1"/>
  <c r="V173" i="1"/>
  <c r="V184" i="1"/>
  <c r="V185" i="1"/>
  <c r="V188" i="1"/>
  <c r="V198" i="1"/>
  <c r="V211" i="1"/>
  <c r="V236" i="1"/>
  <c r="V248" i="1"/>
  <c r="V253" i="1"/>
  <c r="V263" i="1"/>
  <c r="V290" i="1"/>
  <c r="V40" i="1"/>
  <c r="V88" i="1"/>
  <c r="V97" i="1"/>
  <c r="V102" i="1"/>
  <c r="V138" i="1"/>
  <c r="V169" i="1"/>
  <c r="V178" i="1"/>
  <c r="V205" i="1"/>
  <c r="V235" i="1"/>
  <c r="V246" i="1"/>
  <c r="V357" i="1"/>
  <c r="V373" i="1"/>
  <c r="V21" i="1"/>
  <c r="V26" i="1"/>
  <c r="V27" i="1"/>
  <c r="V39" i="1"/>
  <c r="V55" i="1"/>
  <c r="V73" i="1"/>
  <c r="V78" i="1"/>
  <c r="V131" i="1"/>
  <c r="V141" i="1"/>
  <c r="V152" i="1"/>
  <c r="V153" i="1"/>
  <c r="V156" i="1"/>
  <c r="V162" i="1"/>
  <c r="V181" i="1"/>
  <c r="V192" i="1"/>
  <c r="V201" i="1"/>
  <c r="V203" i="1"/>
  <c r="V209" i="1"/>
  <c r="V210" i="1"/>
  <c r="V237" i="1"/>
  <c r="V240" i="1"/>
  <c r="V254" i="1"/>
  <c r="V257" i="1"/>
  <c r="V271" i="1"/>
  <c r="V331" i="1"/>
  <c r="V347" i="1"/>
  <c r="V379" i="1"/>
  <c r="V22" i="1"/>
  <c r="V77" i="1"/>
  <c r="V84" i="1"/>
  <c r="V96" i="1"/>
  <c r="V103" i="1"/>
  <c r="V136" i="1"/>
  <c r="V165" i="1"/>
  <c r="V196" i="1"/>
  <c r="V208" i="1"/>
  <c r="V231" i="1"/>
  <c r="V282" i="1"/>
  <c r="V287" i="1"/>
  <c r="V20" i="1"/>
  <c r="V34" i="1"/>
  <c r="V35" i="1"/>
  <c r="V61" i="1"/>
  <c r="V68" i="1"/>
  <c r="V101" i="1"/>
  <c r="V105" i="1"/>
  <c r="V125" i="1"/>
  <c r="V140" i="1"/>
  <c r="V146" i="1"/>
  <c r="V176" i="1"/>
  <c r="V186" i="1"/>
  <c r="V206" i="1"/>
  <c r="V212" i="1"/>
  <c r="V222" i="1"/>
  <c r="V238" i="1"/>
  <c r="V259" i="1"/>
  <c r="V266" i="1"/>
  <c r="V269" i="1"/>
  <c r="V303" i="1"/>
  <c r="V330" i="1"/>
  <c r="V346" i="1"/>
  <c r="V362" i="1"/>
  <c r="V378" i="1"/>
  <c r="V47" i="1"/>
  <c r="V56" i="1"/>
  <c r="V82" i="1"/>
  <c r="V86" i="1"/>
  <c r="V91" i="1"/>
  <c r="V130" i="1"/>
  <c r="V149" i="1"/>
  <c r="V160" i="1"/>
  <c r="V189" i="1"/>
  <c r="V195" i="1"/>
  <c r="V213" i="1"/>
  <c r="V234" i="1"/>
  <c r="V262" i="1"/>
  <c r="V291" i="1"/>
  <c r="V307" i="1"/>
  <c r="V349" i="1"/>
  <c r="V365" i="1"/>
  <c r="Q236" i="1"/>
  <c r="Q229" i="1"/>
  <c r="Q230" i="1"/>
  <c r="Q267" i="1"/>
  <c r="Q281" i="1"/>
  <c r="Q321" i="1"/>
  <c r="Q209" i="1"/>
  <c r="Q223" i="1"/>
  <c r="Q312" i="1"/>
  <c r="Q344" i="1"/>
  <c r="Q246" i="1"/>
  <c r="Q376" i="1"/>
  <c r="Q249" i="1"/>
  <c r="Q251" i="1"/>
  <c r="Q252" i="1"/>
  <c r="Q254" i="1"/>
  <c r="Q289" i="1"/>
  <c r="Q304" i="1"/>
  <c r="Q259" i="1"/>
  <c r="Q342" i="1"/>
  <c r="Q255" i="1"/>
  <c r="Q263" i="1"/>
  <c r="Q284" i="1"/>
  <c r="Q314" i="1"/>
  <c r="Q316" i="1"/>
  <c r="Q324" i="1"/>
  <c r="Q325" i="1"/>
  <c r="Q331" i="1"/>
  <c r="Q356" i="1"/>
  <c r="Q363" i="1"/>
  <c r="Q280" i="1"/>
  <c r="Q295" i="1"/>
  <c r="Q335" i="1"/>
  <c r="Q367" i="1"/>
  <c r="Q374" i="1"/>
  <c r="Q212" i="1"/>
  <c r="Q218" i="1"/>
  <c r="Q247" i="1"/>
  <c r="Q287" i="1"/>
  <c r="Q334" i="1"/>
  <c r="Q366" i="1"/>
  <c r="Q215" i="1"/>
  <c r="Q221" i="1"/>
  <c r="Q231" i="1"/>
  <c r="Q265" i="1"/>
  <c r="Q300" i="1"/>
  <c r="Q311" i="1"/>
  <c r="Q326" i="1"/>
  <c r="Q358" i="1"/>
  <c r="Q383" i="1"/>
  <c r="Q204" i="1"/>
  <c r="Q222" i="1"/>
  <c r="Q224" i="1"/>
  <c r="Q245" i="1"/>
  <c r="Q258" i="1"/>
  <c r="Q286" i="1"/>
  <c r="Q347" i="1"/>
  <c r="Q370" i="1"/>
  <c r="Q373" i="1"/>
  <c r="Q379" i="1"/>
  <c r="Q210" i="1"/>
  <c r="Q220" i="1"/>
  <c r="Q225" i="1"/>
  <c r="Q261" i="1"/>
  <c r="Q270" i="1"/>
  <c r="Q299" i="1"/>
  <c r="Q310" i="1"/>
  <c r="Q343" i="1"/>
  <c r="Q375" i="1"/>
  <c r="Q382" i="1"/>
  <c r="L17" i="1"/>
  <c r="L33" i="1"/>
  <c r="L48" i="1"/>
  <c r="L57" i="1"/>
  <c r="L70" i="1"/>
  <c r="L82" i="1"/>
  <c r="L94" i="1"/>
  <c r="L98" i="1"/>
  <c r="L105" i="1"/>
  <c r="L132" i="1"/>
  <c r="L135" i="1"/>
  <c r="L164" i="1"/>
  <c r="L167" i="1"/>
  <c r="L194" i="1"/>
  <c r="L205" i="1"/>
  <c r="L218" i="1"/>
  <c r="L229" i="1"/>
  <c r="L242" i="1"/>
  <c r="L243" i="1"/>
  <c r="L250" i="1"/>
  <c r="L251" i="1"/>
  <c r="L254" i="1"/>
  <c r="L267" i="1"/>
  <c r="L269" i="1"/>
  <c r="L292" i="1"/>
  <c r="L316" i="1"/>
  <c r="L318" i="1"/>
  <c r="L321" i="1"/>
  <c r="L325" i="1"/>
  <c r="L333" i="1"/>
  <c r="L339" i="1"/>
  <c r="L341" i="1"/>
  <c r="L342" i="1"/>
  <c r="L347" i="1"/>
  <c r="L349" i="1"/>
  <c r="L357" i="1"/>
  <c r="L358" i="1"/>
  <c r="L363" i="1"/>
  <c r="L365" i="1"/>
  <c r="L366" i="1"/>
  <c r="L371" i="1"/>
  <c r="L373" i="1"/>
  <c r="L374" i="1"/>
  <c r="L379" i="1"/>
  <c r="L381" i="1"/>
  <c r="L13" i="1"/>
  <c r="L29" i="1"/>
  <c r="L216" i="1"/>
  <c r="L231" i="1"/>
  <c r="L239" i="1"/>
  <c r="L16" i="1"/>
  <c r="L18" i="1"/>
  <c r="L32" i="1"/>
  <c r="L34" i="1"/>
  <c r="L73" i="1"/>
  <c r="L75" i="1"/>
  <c r="L81" i="1"/>
  <c r="L97" i="1"/>
  <c r="L118" i="1"/>
  <c r="L121" i="1"/>
  <c r="L156" i="1"/>
  <c r="L188" i="1"/>
  <c r="L196" i="1"/>
  <c r="L199" i="1"/>
  <c r="L232" i="1"/>
  <c r="L240" i="1"/>
  <c r="L248" i="1"/>
  <c r="L255" i="1"/>
  <c r="L260" i="1"/>
  <c r="L268" i="1"/>
  <c r="L295" i="1"/>
  <c r="L324" i="1"/>
  <c r="L332" i="1"/>
  <c r="L340" i="1"/>
  <c r="L348" i="1"/>
  <c r="L356" i="1"/>
  <c r="L364" i="1"/>
  <c r="L372" i="1"/>
  <c r="L380" i="1"/>
  <c r="L20" i="1"/>
  <c r="L22" i="1"/>
  <c r="L23" i="1"/>
  <c r="L36" i="1"/>
  <c r="L38" i="1"/>
  <c r="L39" i="1"/>
  <c r="L86" i="1"/>
  <c r="L90" i="1"/>
  <c r="L101" i="1"/>
  <c r="L110" i="1"/>
  <c r="L111" i="1"/>
  <c r="L125" i="1"/>
  <c r="L146" i="1"/>
  <c r="L155" i="1"/>
  <c r="L178" i="1"/>
  <c r="L187" i="1"/>
  <c r="L252" i="1"/>
  <c r="L311" i="1"/>
  <c r="L336" i="1"/>
  <c r="L352" i="1"/>
  <c r="L360" i="1"/>
  <c r="L384" i="1"/>
  <c r="L25" i="1"/>
  <c r="L41" i="1"/>
  <c r="L52" i="1"/>
  <c r="L53" i="1"/>
  <c r="L79" i="1"/>
  <c r="L104" i="1"/>
  <c r="L113" i="1"/>
  <c r="L127" i="1"/>
  <c r="L148" i="1"/>
  <c r="L151" i="1"/>
  <c r="L180" i="1"/>
  <c r="L183" i="1"/>
  <c r="L210" i="1"/>
  <c r="L221" i="1"/>
  <c r="L226" i="1"/>
  <c r="L236" i="1"/>
  <c r="L257" i="1"/>
  <c r="L320" i="1"/>
  <c r="L327" i="1"/>
  <c r="L335" i="1"/>
  <c r="L343" i="1"/>
  <c r="L351" i="1"/>
  <c r="L359" i="1"/>
  <c r="L367" i="1"/>
  <c r="L375" i="1"/>
  <c r="L383" i="1"/>
  <c r="L21" i="1"/>
  <c r="L55" i="1"/>
  <c r="L56" i="1"/>
  <c r="L69" i="1"/>
  <c r="L89" i="1"/>
  <c r="L103" i="1"/>
  <c r="L138" i="1"/>
  <c r="L141" i="1"/>
  <c r="L142" i="1"/>
  <c r="L152" i="1"/>
  <c r="L170" i="1"/>
  <c r="L173" i="1"/>
  <c r="L174" i="1"/>
  <c r="L208" i="1"/>
  <c r="L227" i="1"/>
  <c r="L246" i="1"/>
  <c r="L263" i="1"/>
  <c r="L279" i="1"/>
  <c r="L281" i="1"/>
  <c r="L313" i="1"/>
  <c r="L26" i="1"/>
  <c r="L40" i="1"/>
  <c r="L42" i="1"/>
  <c r="L43" i="1"/>
  <c r="L60" i="1"/>
  <c r="L61" i="1"/>
  <c r="L71" i="1"/>
  <c r="L93" i="1"/>
  <c r="L96" i="1"/>
  <c r="L106" i="1"/>
  <c r="L115" i="1"/>
  <c r="L123" i="1"/>
  <c r="L130" i="1"/>
  <c r="L140" i="1"/>
  <c r="L143" i="1"/>
  <c r="L172" i="1"/>
  <c r="L175" i="1"/>
  <c r="L203" i="1"/>
  <c r="L204" i="1"/>
  <c r="L214" i="1"/>
  <c r="L215" i="1"/>
  <c r="L224" i="1"/>
  <c r="L230" i="1"/>
  <c r="L273" i="1"/>
  <c r="L283" i="1"/>
  <c r="L291" i="1"/>
  <c r="L293" i="1"/>
  <c r="L301" i="1"/>
  <c r="L315" i="1"/>
  <c r="V44" i="1"/>
  <c r="L51" i="1"/>
  <c r="V69" i="1"/>
  <c r="V76" i="1"/>
  <c r="AA88" i="1"/>
  <c r="L91" i="1"/>
  <c r="AA173" i="1"/>
  <c r="V190" i="1"/>
  <c r="AA55" i="1"/>
  <c r="V57" i="1"/>
  <c r="L62" i="1"/>
  <c r="L74" i="1"/>
  <c r="AA44" i="1"/>
  <c r="AA47" i="1"/>
  <c r="L54" i="1"/>
  <c r="AA59" i="1"/>
  <c r="AA60" i="1"/>
  <c r="L63" i="1"/>
  <c r="L66" i="1"/>
  <c r="AA67" i="1"/>
  <c r="AA72" i="1"/>
  <c r="L83" i="1"/>
  <c r="V83" i="1"/>
  <c r="AA104" i="1"/>
  <c r="L107" i="1"/>
  <c r="L184" i="1"/>
  <c r="L46" i="1"/>
  <c r="AA51" i="1"/>
  <c r="L58" i="1"/>
  <c r="V75" i="1"/>
  <c r="V89" i="1"/>
  <c r="L47" i="1"/>
  <c r="L50" i="1"/>
  <c r="AA56" i="1"/>
  <c r="L67" i="1"/>
  <c r="V67" i="1"/>
  <c r="V80" i="1"/>
  <c r="L85" i="1"/>
  <c r="V85" i="1"/>
  <c r="V100" i="1"/>
  <c r="V118" i="1"/>
  <c r="V127" i="1"/>
  <c r="AA130" i="1"/>
  <c r="AA141" i="1"/>
  <c r="V158" i="1"/>
  <c r="AA117" i="1"/>
  <c r="L119" i="1"/>
  <c r="L128" i="1"/>
  <c r="L133" i="1"/>
  <c r="V133" i="1"/>
  <c r="L134" i="1"/>
  <c r="V134" i="1"/>
  <c r="AA149" i="1"/>
  <c r="AA154" i="1"/>
  <c r="L160" i="1"/>
  <c r="V164" i="1"/>
  <c r="L165" i="1"/>
  <c r="L166" i="1"/>
  <c r="V166" i="1"/>
  <c r="AA181" i="1"/>
  <c r="AA186" i="1"/>
  <c r="L192" i="1"/>
  <c r="Q214" i="1"/>
  <c r="V139" i="1"/>
  <c r="AA155" i="1"/>
  <c r="V171" i="1"/>
  <c r="AA194" i="1"/>
  <c r="Q206" i="1"/>
  <c r="V174" i="1"/>
  <c r="AA189" i="1"/>
  <c r="AA124" i="1"/>
  <c r="AA163" i="1"/>
  <c r="AA197" i="1"/>
  <c r="L112" i="1"/>
  <c r="V117" i="1"/>
  <c r="V126" i="1"/>
  <c r="AA132" i="1"/>
  <c r="AA133" i="1"/>
  <c r="AA138" i="1"/>
  <c r="L144" i="1"/>
  <c r="V148" i="1"/>
  <c r="L149" i="1"/>
  <c r="L150" i="1"/>
  <c r="V150" i="1"/>
  <c r="AA165" i="1"/>
  <c r="AA170" i="1"/>
  <c r="L176" i="1"/>
  <c r="V180" i="1"/>
  <c r="L181" i="1"/>
  <c r="L182" i="1"/>
  <c r="V182" i="1"/>
  <c r="AA199" i="1"/>
  <c r="AA116" i="1"/>
  <c r="AA139" i="1"/>
  <c r="V155" i="1"/>
  <c r="V187" i="1"/>
  <c r="V229" i="1"/>
  <c r="V199" i="1"/>
  <c r="AA215" i="1"/>
  <c r="Q216" i="1"/>
  <c r="L222" i="1"/>
  <c r="Q233" i="1"/>
  <c r="AA233" i="1"/>
  <c r="Q237" i="1"/>
  <c r="AA217" i="1"/>
  <c r="L228" i="1"/>
  <c r="V250" i="1"/>
  <c r="L259" i="1"/>
  <c r="L209" i="1"/>
  <c r="Q213" i="1"/>
  <c r="V215" i="1"/>
  <c r="L220" i="1"/>
  <c r="V228" i="1"/>
  <c r="L233" i="1"/>
  <c r="Q235" i="1"/>
  <c r="AA238" i="1"/>
  <c r="L244" i="1"/>
  <c r="AA294" i="1"/>
  <c r="V204" i="1"/>
  <c r="Q208" i="1"/>
  <c r="L212" i="1"/>
  <c r="V220" i="1"/>
  <c r="V224" i="1"/>
  <c r="L225" i="1"/>
  <c r="Q227" i="1"/>
  <c r="AA230" i="1"/>
  <c r="AA235" i="1"/>
  <c r="V244" i="1"/>
  <c r="AA246" i="1"/>
  <c r="AA203" i="1"/>
  <c r="V207" i="1"/>
  <c r="V216" i="1"/>
  <c r="L217" i="1"/>
  <c r="AA222" i="1"/>
  <c r="L234" i="1"/>
  <c r="AA239" i="1"/>
  <c r="Q240" i="1"/>
  <c r="V255" i="1"/>
  <c r="L201" i="1"/>
  <c r="Q211" i="1"/>
  <c r="AA219" i="1"/>
  <c r="V226" i="1"/>
  <c r="L238" i="1"/>
  <c r="Q243" i="1"/>
  <c r="AA249" i="1"/>
  <c r="AA258" i="1"/>
  <c r="AA267" i="1"/>
  <c r="Q271" i="1"/>
  <c r="L294" i="1"/>
  <c r="Q298" i="1"/>
  <c r="AA307" i="1"/>
  <c r="V313" i="1"/>
  <c r="Q317" i="1"/>
  <c r="V329" i="1"/>
  <c r="AA347" i="1"/>
  <c r="Q349" i="1"/>
  <c r="V380" i="1"/>
  <c r="L382" i="1"/>
  <c r="V382" i="1"/>
  <c r="V251" i="1"/>
  <c r="Q253" i="1"/>
  <c r="V260" i="1"/>
  <c r="L270" i="1"/>
  <c r="L284" i="1"/>
  <c r="L286" i="1"/>
  <c r="AA289" i="1"/>
  <c r="Q290" i="1"/>
  <c r="V294" i="1"/>
  <c r="AA299" i="1"/>
  <c r="V305" i="1"/>
  <c r="Q309" i="1"/>
  <c r="Q315" i="1"/>
  <c r="AA317" i="1"/>
  <c r="AA320" i="1"/>
  <c r="L323" i="1"/>
  <c r="L326" i="1"/>
  <c r="V337" i="1"/>
  <c r="Q351" i="1"/>
  <c r="Q354" i="1"/>
  <c r="AA355" i="1"/>
  <c r="Q357" i="1"/>
  <c r="AA357" i="1"/>
  <c r="L368" i="1"/>
  <c r="AA384" i="1"/>
  <c r="Q268" i="1"/>
  <c r="V270" i="1"/>
  <c r="L276" i="1"/>
  <c r="L278" i="1"/>
  <c r="AA281" i="1"/>
  <c r="Q282" i="1"/>
  <c r="V286" i="1"/>
  <c r="AA291" i="1"/>
  <c r="V297" i="1"/>
  <c r="Q301" i="1"/>
  <c r="Q307" i="1"/>
  <c r="AA309" i="1"/>
  <c r="AA312" i="1"/>
  <c r="AA328" i="1"/>
  <c r="L331" i="1"/>
  <c r="V332" i="1"/>
  <c r="L334" i="1"/>
  <c r="V334" i="1"/>
  <c r="V345" i="1"/>
  <c r="Q362" i="1"/>
  <c r="AA363" i="1"/>
  <c r="Q365" i="1"/>
  <c r="AA365" i="1"/>
  <c r="L376" i="1"/>
  <c r="V252" i="1"/>
  <c r="AA259" i="1"/>
  <c r="L261" i="1"/>
  <c r="V289" i="1"/>
  <c r="AA304" i="1"/>
  <c r="V353" i="1"/>
  <c r="Q269" i="1"/>
  <c r="AA275" i="1"/>
  <c r="Q285" i="1"/>
  <c r="Q291" i="1"/>
  <c r="AA293" i="1"/>
  <c r="L312" i="1"/>
  <c r="V314" i="1"/>
  <c r="Q319" i="1"/>
  <c r="L328" i="1"/>
  <c r="V348" i="1"/>
  <c r="L350" i="1"/>
  <c r="V350" i="1"/>
  <c r="AA379" i="1"/>
  <c r="Q381" i="1"/>
  <c r="AA381" i="1"/>
  <c r="AA251" i="1"/>
  <c r="L253" i="1"/>
  <c r="Q260" i="1"/>
  <c r="L262" i="1"/>
  <c r="AA266" i="1"/>
  <c r="AA272" i="1"/>
  <c r="AA288" i="1"/>
  <c r="L299" i="1"/>
  <c r="Q322" i="1"/>
  <c r="AA352" i="1"/>
  <c r="L355" i="1"/>
  <c r="V369" i="1"/>
  <c r="V268" i="1"/>
  <c r="AA277" i="1"/>
  <c r="V292" i="1"/>
  <c r="L296" i="1"/>
  <c r="V298" i="1"/>
  <c r="Q303" i="1"/>
  <c r="L308" i="1"/>
  <c r="L310" i="1"/>
  <c r="AA313" i="1"/>
  <c r="V318" i="1"/>
  <c r="Q327" i="1"/>
  <c r="AA333" i="1"/>
  <c r="L344" i="1"/>
  <c r="V366" i="1"/>
  <c r="G288" i="1" l="1"/>
  <c r="G295" i="1"/>
  <c r="G368" i="1"/>
  <c r="G283" i="1"/>
  <c r="G234" i="1"/>
  <c r="G245" i="1"/>
  <c r="G335" i="1"/>
  <c r="G370" i="1"/>
  <c r="G230" i="1"/>
  <c r="G293" i="1"/>
  <c r="G303" i="1"/>
  <c r="G227" i="1"/>
  <c r="G207" i="1"/>
  <c r="G272" i="1"/>
  <c r="G329" i="1"/>
  <c r="G223" i="1"/>
  <c r="G346" i="1"/>
  <c r="G292" i="1"/>
  <c r="G314" i="1"/>
  <c r="G305" i="1"/>
  <c r="G219" i="1"/>
  <c r="G316" i="1"/>
  <c r="G352" i="1"/>
  <c r="G351" i="1"/>
  <c r="G337" i="1"/>
  <c r="G366" i="1"/>
  <c r="G384" i="1"/>
  <c r="G364" i="1"/>
  <c r="G340" i="1"/>
  <c r="G213" i="1"/>
  <c r="G229" i="1"/>
  <c r="G262" i="1"/>
  <c r="G257" i="1"/>
  <c r="G264" i="1"/>
  <c r="G256" i="1"/>
  <c r="G371" i="1"/>
  <c r="G249" i="1"/>
  <c r="G287" i="1"/>
  <c r="G367" i="1"/>
  <c r="G361" i="1"/>
  <c r="G336" i="1"/>
  <c r="G332" i="1"/>
  <c r="G330" i="1"/>
  <c r="G383" i="1"/>
  <c r="G243" i="1"/>
  <c r="G247" i="1"/>
  <c r="G347" i="1"/>
  <c r="G311" i="1"/>
  <c r="G345" i="1"/>
  <c r="G224" i="1"/>
  <c r="G297" i="1"/>
  <c r="G313" i="1"/>
  <c r="G265" i="1"/>
  <c r="G380" i="1"/>
  <c r="G360" i="1"/>
  <c r="G315" i="1"/>
  <c r="G208" i="1"/>
  <c r="G280" i="1"/>
  <c r="G226" i="1"/>
  <c r="G215" i="1"/>
  <c r="G285" i="1"/>
  <c r="G269" i="1"/>
  <c r="G216" i="1"/>
  <c r="G210" i="1"/>
  <c r="G231" i="1"/>
  <c r="G251" i="1"/>
  <c r="G205" i="1"/>
  <c r="G236" i="1"/>
  <c r="G263" i="1"/>
  <c r="G277" i="1"/>
  <c r="G282" i="1"/>
  <c r="G349" i="1"/>
  <c r="G266" i="1"/>
  <c r="G290" i="1"/>
  <c r="G267" i="1"/>
  <c r="G278" i="1"/>
  <c r="G271" i="1"/>
  <c r="G333" i="1"/>
  <c r="G304" i="1"/>
  <c r="G331" i="1"/>
  <c r="G258" i="1"/>
  <c r="G358" i="1"/>
  <c r="G284" i="1"/>
  <c r="G312" i="1"/>
  <c r="G281" i="1"/>
  <c r="G300" i="1"/>
  <c r="G296" i="1"/>
  <c r="G250" i="1"/>
  <c r="G376" i="1"/>
  <c r="G318" i="1"/>
  <c r="G301" i="1"/>
  <c r="G357" i="1"/>
  <c r="G204" i="1"/>
  <c r="G254" i="1"/>
  <c r="G221" i="1"/>
  <c r="G374" i="1"/>
  <c r="G206" i="1"/>
  <c r="G225" i="1"/>
  <c r="G369" i="1"/>
  <c r="G365" i="1"/>
  <c r="G354" i="1"/>
  <c r="G211" i="1"/>
  <c r="G222" i="1"/>
  <c r="G214" i="1"/>
  <c r="G246" i="1"/>
  <c r="G289" i="1"/>
  <c r="G317" i="1"/>
  <c r="G238" i="1"/>
  <c r="G235" i="1"/>
  <c r="G259" i="1"/>
  <c r="G237" i="1"/>
  <c r="G268" i="1"/>
  <c r="G220" i="1"/>
  <c r="G342" i="1"/>
  <c r="G362" i="1"/>
  <c r="G260" i="1"/>
  <c r="G240" i="1"/>
  <c r="G298" i="1"/>
  <c r="G217" i="1"/>
  <c r="G248" i="1"/>
  <c r="G255" i="1"/>
  <c r="G286" i="1"/>
  <c r="G356" i="1"/>
  <c r="G261" i="1"/>
  <c r="G252" i="1"/>
  <c r="G375" i="1"/>
  <c r="G381" i="1"/>
  <c r="G373" i="1"/>
  <c r="G363" i="1"/>
  <c r="G379" i="1"/>
  <c r="G212" i="1"/>
  <c r="G209" i="1"/>
  <c r="G218" i="1"/>
  <c r="G355" i="1"/>
  <c r="G291" i="1"/>
  <c r="G294" i="1"/>
  <c r="G244" i="1"/>
  <c r="G228" i="1"/>
  <c r="G382" i="1"/>
  <c r="G299" i="1"/>
  <c r="G253" i="1"/>
  <c r="G334" i="1"/>
  <c r="G307" i="1"/>
  <c r="G233" i="1"/>
  <c r="G270" i="1"/>
  <c r="W10" i="1" l="1"/>
  <c r="Z10" i="1"/>
  <c r="Y10" i="1"/>
  <c r="X10" i="1"/>
  <c r="Z9" i="1"/>
  <c r="Y9" i="1"/>
  <c r="X9" i="1"/>
  <c r="S10" i="1"/>
  <c r="U10" i="1"/>
  <c r="T10" i="1"/>
  <c r="R10" i="1"/>
  <c r="R9" i="1"/>
  <c r="S9" i="1"/>
  <c r="U9" i="1"/>
  <c r="T9" i="1"/>
  <c r="M10" i="1"/>
  <c r="N9" i="1"/>
  <c r="M9" i="1"/>
  <c r="M11" i="1"/>
  <c r="Q11" i="1" s="1"/>
  <c r="G11" i="1" s="1"/>
  <c r="P10" i="1"/>
  <c r="N10" i="1"/>
  <c r="P9" i="1"/>
  <c r="K10" i="1"/>
  <c r="J10" i="1"/>
  <c r="K9" i="1"/>
  <c r="J9" i="1"/>
  <c r="H9" i="1"/>
  <c r="I9" i="1"/>
  <c r="H10" i="1"/>
  <c r="I10" i="1"/>
  <c r="E11" i="4"/>
  <c r="E10" i="4"/>
  <c r="U8" i="1"/>
  <c r="P8" i="1"/>
  <c r="X7" i="1"/>
  <c r="U7" i="1"/>
  <c r="R7" i="1"/>
  <c r="U6" i="1"/>
  <c r="T5" i="1"/>
  <c r="S5" i="1"/>
  <c r="X8" i="1"/>
  <c r="S6" i="1"/>
  <c r="X5" i="1"/>
  <c r="Y5" i="1"/>
  <c r="Z5" i="1"/>
  <c r="X6" i="1"/>
  <c r="Y6" i="1"/>
  <c r="Z6" i="1"/>
  <c r="Y7" i="1"/>
  <c r="Z7" i="1"/>
  <c r="Y8" i="1"/>
  <c r="Z8" i="1"/>
  <c r="R8" i="1"/>
  <c r="R5" i="1"/>
  <c r="R6" i="1"/>
  <c r="S8" i="1"/>
  <c r="T7" i="1"/>
  <c r="S7" i="1"/>
  <c r="U5" i="1"/>
  <c r="M8" i="1"/>
  <c r="M7" i="1"/>
  <c r="N7" i="1"/>
  <c r="M6" i="1"/>
  <c r="N6" i="1"/>
  <c r="M5" i="1"/>
  <c r="N5" i="1"/>
  <c r="N8" i="1"/>
  <c r="P7" i="1"/>
  <c r="O7" i="1"/>
  <c r="P6" i="1"/>
  <c r="P5" i="1"/>
  <c r="O5" i="1"/>
  <c r="E9" i="4"/>
  <c r="E8" i="4"/>
  <c r="E7" i="4"/>
  <c r="E6" i="4"/>
  <c r="H8" i="1"/>
  <c r="I8" i="1"/>
  <c r="K8" i="1"/>
  <c r="J8" i="1"/>
  <c r="I7" i="1"/>
  <c r="K7" i="1"/>
  <c r="J7" i="1"/>
  <c r="H7" i="1"/>
  <c r="H6" i="1"/>
  <c r="I6" i="1"/>
  <c r="K6" i="1"/>
  <c r="J6" i="1"/>
  <c r="K5" i="1"/>
  <c r="J5" i="1"/>
  <c r="H5" i="1"/>
  <c r="I5" i="1"/>
  <c r="B8" i="8"/>
  <c r="B9" i="8" s="1"/>
  <c r="B10" i="8" s="1"/>
  <c r="B11" i="8" s="1"/>
  <c r="B12" i="8" s="1"/>
  <c r="B13" i="8" s="1"/>
  <c r="B14" i="8" s="1"/>
  <c r="B15" i="8" s="1"/>
  <c r="B16" i="8" s="1"/>
  <c r="B17" i="8" s="1"/>
  <c r="B18" i="8" s="1"/>
  <c r="B19" i="8" s="1"/>
  <c r="B20" i="8" s="1"/>
  <c r="B21" i="8" s="1"/>
  <c r="B22" i="8" s="1"/>
  <c r="B23" i="8" s="1"/>
  <c r="B24" i="8" s="1"/>
  <c r="B25" i="8" s="1"/>
  <c r="B26" i="8" s="1"/>
  <c r="B27" i="8" s="1"/>
  <c r="B28" i="8" s="1"/>
  <c r="B29" i="8" s="1"/>
  <c r="B30" i="8" s="1"/>
  <c r="B31" i="8" s="1"/>
  <c r="B32" i="8" s="1"/>
  <c r="B33" i="8" s="1"/>
  <c r="B34" i="8" s="1"/>
  <c r="B35" i="8" s="1"/>
  <c r="B36" i="8" s="1"/>
  <c r="B37" i="8" s="1"/>
  <c r="B38" i="8" s="1"/>
  <c r="B39" i="8" s="1"/>
  <c r="B40" i="8" s="1"/>
  <c r="B41" i="8" s="1"/>
  <c r="B42" i="8" s="1"/>
  <c r="B43" i="8" s="1"/>
  <c r="B44" i="8" s="1"/>
  <c r="B45" i="8" s="1"/>
  <c r="B46" i="8" s="1"/>
  <c r="B47" i="8" s="1"/>
  <c r="B48" i="8" s="1"/>
  <c r="B49" i="8" s="1"/>
  <c r="B50" i="8" s="1"/>
  <c r="B51" i="8" s="1"/>
  <c r="B52" i="8" s="1"/>
  <c r="B53" i="8" s="1"/>
  <c r="B54" i="8" s="1"/>
  <c r="B55" i="8" s="1"/>
  <c r="B56" i="8" s="1"/>
  <c r="B57" i="8" s="1"/>
  <c r="B58" i="8" s="1"/>
  <c r="B59" i="8" s="1"/>
  <c r="B60" i="8" s="1"/>
  <c r="B61" i="8" s="1"/>
  <c r="B62" i="8" s="1"/>
  <c r="B63" i="8" s="1"/>
  <c r="B64" i="8" s="1"/>
  <c r="B65" i="8" s="1"/>
  <c r="B66" i="8" s="1"/>
  <c r="B67" i="8" s="1"/>
  <c r="B68" i="8" s="1"/>
  <c r="B69" i="8" s="1"/>
  <c r="B70" i="8" s="1"/>
  <c r="B71" i="8" s="1"/>
  <c r="B72" i="8" s="1"/>
  <c r="B73" i="8" s="1"/>
  <c r="B74" i="8" s="1"/>
  <c r="B75" i="8" s="1"/>
  <c r="B76" i="8" s="1"/>
  <c r="B77" i="8" s="1"/>
  <c r="B78" i="8" s="1"/>
  <c r="B79" i="8" s="1"/>
  <c r="B80" i="8" s="1"/>
  <c r="B81" i="8" s="1"/>
  <c r="B82" i="8" s="1"/>
  <c r="B83" i="8" s="1"/>
  <c r="B84" i="8" s="1"/>
  <c r="B85" i="8" s="1"/>
  <c r="B86" i="8" s="1"/>
  <c r="B87" i="8" s="1"/>
  <c r="B88" i="8" s="1"/>
  <c r="B89" i="8" s="1"/>
  <c r="B90" i="8" s="1"/>
  <c r="B91" i="8" s="1"/>
  <c r="B92" i="8" s="1"/>
  <c r="B93" i="8" s="1"/>
  <c r="B94" i="8" s="1"/>
  <c r="B95" i="8" s="1"/>
  <c r="B96" i="8" s="1"/>
  <c r="B97" i="8" s="1"/>
  <c r="B98" i="8" s="1"/>
  <c r="B99" i="8" s="1"/>
  <c r="B100" i="8" s="1"/>
  <c r="B101" i="8" s="1"/>
  <c r="B102" i="8" s="1"/>
  <c r="B103" i="8" s="1"/>
  <c r="B104" i="8" s="1"/>
  <c r="B105" i="8" s="1"/>
  <c r="B106" i="8" s="1"/>
  <c r="B107" i="8" s="1"/>
  <c r="B108" i="8" s="1"/>
  <c r="B109" i="8" s="1"/>
  <c r="B110" i="8" s="1"/>
  <c r="B111" i="8" s="1"/>
  <c r="B112" i="8" s="1"/>
  <c r="B113" i="8" s="1"/>
  <c r="B114" i="8" s="1"/>
  <c r="B115" i="8" s="1"/>
  <c r="B116" i="8" s="1"/>
  <c r="B117" i="8" s="1"/>
  <c r="B118" i="8" s="1"/>
  <c r="B119" i="8" s="1"/>
  <c r="B120" i="8" s="1"/>
  <c r="B121" i="8" s="1"/>
  <c r="B122" i="8" s="1"/>
  <c r="B123" i="8" s="1"/>
  <c r="B124" i="8" s="1"/>
  <c r="B125" i="8" s="1"/>
  <c r="B126" i="8" s="1"/>
  <c r="B127" i="8" s="1"/>
  <c r="B128" i="8" s="1"/>
  <c r="B129" i="8" s="1"/>
  <c r="B130" i="8" s="1"/>
  <c r="B131" i="8" s="1"/>
  <c r="B132" i="8" s="1"/>
  <c r="B133" i="8" s="1"/>
  <c r="B134" i="8" s="1"/>
  <c r="B135" i="8" s="1"/>
  <c r="B136" i="8" s="1"/>
  <c r="B137" i="8" s="1"/>
  <c r="B138" i="8" s="1"/>
  <c r="B139" i="8" s="1"/>
  <c r="B140" i="8" s="1"/>
  <c r="B141" i="8" s="1"/>
  <c r="B142" i="8" s="1"/>
  <c r="B143" i="8" s="1"/>
  <c r="B144" i="8" s="1"/>
  <c r="B145" i="8" s="1"/>
  <c r="B146" i="8" s="1"/>
  <c r="B147" i="8" s="1"/>
  <c r="B148" i="8" s="1"/>
  <c r="B149" i="8" s="1"/>
  <c r="B150" i="8" s="1"/>
  <c r="B151" i="8" s="1"/>
  <c r="B152" i="8" s="1"/>
  <c r="B153" i="8" s="1"/>
  <c r="B154" i="8" s="1"/>
  <c r="B155" i="8" s="1"/>
  <c r="B156" i="8" s="1"/>
  <c r="B157" i="8" s="1"/>
  <c r="B158" i="8" s="1"/>
  <c r="B159" i="8" s="1"/>
  <c r="B160" i="8" s="1"/>
  <c r="B161" i="8" s="1"/>
  <c r="B162" i="8" s="1"/>
  <c r="B163" i="8" s="1"/>
  <c r="B164" i="8" s="1"/>
  <c r="B165" i="8" s="1"/>
  <c r="B166" i="8" s="1"/>
  <c r="B167" i="8" s="1"/>
  <c r="B168" i="8" s="1"/>
  <c r="B169" i="8" s="1"/>
  <c r="B170" i="8" s="1"/>
  <c r="B171" i="8" s="1"/>
  <c r="B172" i="8" s="1"/>
  <c r="B173" i="8" s="1"/>
  <c r="B174" i="8" s="1"/>
  <c r="B175" i="8" s="1"/>
  <c r="B176" i="8" s="1"/>
  <c r="B177" i="8" s="1"/>
  <c r="B178" i="8" s="1"/>
  <c r="B179" i="8" s="1"/>
  <c r="B180" i="8" s="1"/>
  <c r="B181" i="8" s="1"/>
  <c r="B182" i="8" s="1"/>
  <c r="B183" i="8" s="1"/>
  <c r="B184" i="8" s="1"/>
  <c r="B185" i="8" s="1"/>
  <c r="B186" i="8" s="1"/>
  <c r="B187" i="8" s="1"/>
  <c r="B188" i="8" s="1"/>
  <c r="B189" i="8" s="1"/>
  <c r="B190" i="8" s="1"/>
  <c r="B191" i="8" s="1"/>
  <c r="B192" i="8" s="1"/>
  <c r="B193" i="8" s="1"/>
  <c r="B194" i="8" s="1"/>
  <c r="B195" i="8" s="1"/>
  <c r="B196" i="8" s="1"/>
  <c r="B197" i="8" s="1"/>
  <c r="B198" i="8" s="1"/>
  <c r="B199" i="8" s="1"/>
  <c r="B200" i="8" s="1"/>
  <c r="B201" i="8" s="1"/>
  <c r="B202" i="8" s="1"/>
  <c r="B203" i="8" s="1"/>
  <c r="B204" i="8" s="1"/>
  <c r="B205" i="8" s="1"/>
  <c r="B206" i="8" s="1"/>
  <c r="B207" i="8" s="1"/>
  <c r="B208" i="8" s="1"/>
  <c r="B209" i="8" s="1"/>
  <c r="B210" i="8" s="1"/>
  <c r="B211" i="8" s="1"/>
  <c r="B212" i="8" s="1"/>
  <c r="B213" i="8" s="1"/>
  <c r="B214" i="8" s="1"/>
  <c r="B215" i="8" s="1"/>
  <c r="B216" i="8" s="1"/>
  <c r="B217" i="8" s="1"/>
  <c r="B218" i="8" s="1"/>
  <c r="B219" i="8" s="1"/>
  <c r="B220" i="8" s="1"/>
  <c r="B221" i="8" s="1"/>
  <c r="B222" i="8" s="1"/>
  <c r="B223" i="8" s="1"/>
  <c r="B224" i="8" s="1"/>
  <c r="B225" i="8" s="1"/>
  <c r="B226" i="8" s="1"/>
  <c r="B227" i="8" s="1"/>
  <c r="B228" i="8" s="1"/>
  <c r="B229" i="8" s="1"/>
  <c r="B230" i="8" s="1"/>
  <c r="B231" i="8" s="1"/>
  <c r="B232" i="8" s="1"/>
  <c r="B233" i="8" s="1"/>
  <c r="B234" i="8" s="1"/>
  <c r="B235" i="8" s="1"/>
  <c r="B236" i="8" s="1"/>
  <c r="B237" i="8" s="1"/>
  <c r="B238" i="8" s="1"/>
  <c r="B239" i="8" s="1"/>
  <c r="B240" i="8" s="1"/>
  <c r="B241" i="8" s="1"/>
  <c r="B242" i="8" s="1"/>
  <c r="B243" i="8" s="1"/>
  <c r="B244" i="8" s="1"/>
  <c r="B245" i="8" s="1"/>
  <c r="B246" i="8" s="1"/>
  <c r="B247" i="8" s="1"/>
  <c r="B248" i="8" s="1"/>
  <c r="B249" i="8" s="1"/>
  <c r="B250" i="8" s="1"/>
  <c r="B251" i="8" s="1"/>
  <c r="B252" i="8" s="1"/>
  <c r="B253" i="8" s="1"/>
  <c r="B254" i="8" s="1"/>
  <c r="B255" i="8" s="1"/>
  <c r="B256" i="8" s="1"/>
  <c r="B257" i="8" s="1"/>
  <c r="B258" i="8" s="1"/>
  <c r="B259" i="8" s="1"/>
  <c r="B260" i="8" s="1"/>
  <c r="B261" i="8" s="1"/>
  <c r="B262" i="8" s="1"/>
  <c r="B263" i="8" s="1"/>
  <c r="B264" i="8" s="1"/>
  <c r="B265" i="8" s="1"/>
  <c r="B266" i="8" s="1"/>
  <c r="B267" i="8" s="1"/>
  <c r="B268" i="8" s="1"/>
  <c r="B269" i="8" s="1"/>
  <c r="B270" i="8" s="1"/>
  <c r="B271" i="8" s="1"/>
  <c r="B272" i="8" s="1"/>
  <c r="B273" i="8" s="1"/>
  <c r="B274" i="8" s="1"/>
  <c r="B275" i="8" s="1"/>
  <c r="B276" i="8" s="1"/>
  <c r="B277" i="8" s="1"/>
  <c r="B278" i="8" s="1"/>
  <c r="B279" i="8" s="1"/>
  <c r="B280" i="8" s="1"/>
  <c r="B281" i="8" s="1"/>
  <c r="B282" i="8" s="1"/>
  <c r="B283" i="8" s="1"/>
  <c r="B284" i="8" s="1"/>
  <c r="B285" i="8" s="1"/>
  <c r="B286" i="8" s="1"/>
  <c r="B287" i="8" s="1"/>
  <c r="B288" i="8" s="1"/>
  <c r="B289" i="8" s="1"/>
  <c r="B290" i="8" s="1"/>
  <c r="B291" i="8" s="1"/>
  <c r="B292" i="8" s="1"/>
  <c r="B293" i="8" s="1"/>
  <c r="B294" i="8" s="1"/>
  <c r="B295" i="8" s="1"/>
  <c r="B296" i="8" s="1"/>
  <c r="B297" i="8" s="1"/>
  <c r="B298" i="8" s="1"/>
  <c r="B299" i="8" s="1"/>
  <c r="B300" i="8" s="1"/>
  <c r="B301" i="8" s="1"/>
  <c r="B302" i="8" s="1"/>
  <c r="B303" i="8" s="1"/>
  <c r="B304" i="8" s="1"/>
  <c r="B305" i="8" s="1"/>
  <c r="B306" i="8" s="1"/>
  <c r="B307" i="8" s="1"/>
  <c r="B308" i="8" s="1"/>
  <c r="B309" i="8" s="1"/>
  <c r="B310" i="8" s="1"/>
  <c r="B311" i="8" s="1"/>
  <c r="B312" i="8" s="1"/>
  <c r="B313" i="8" s="1"/>
  <c r="B314" i="8" s="1"/>
  <c r="B315" i="8" s="1"/>
  <c r="B316" i="8" s="1"/>
  <c r="B317" i="8" s="1"/>
  <c r="B318" i="8" s="1"/>
  <c r="B319" i="8" s="1"/>
  <c r="B320" i="8" s="1"/>
  <c r="B321" i="8" s="1"/>
  <c r="B322" i="8" s="1"/>
  <c r="B323" i="8" s="1"/>
  <c r="B324" i="8" s="1"/>
  <c r="B325" i="8" s="1"/>
  <c r="B326" i="8" s="1"/>
  <c r="B327" i="8" s="1"/>
  <c r="B328" i="8" s="1"/>
  <c r="B329" i="8" s="1"/>
  <c r="B330" i="8" s="1"/>
  <c r="B331" i="8" s="1"/>
  <c r="B332" i="8" s="1"/>
  <c r="B333" i="8" s="1"/>
  <c r="B334" i="8" s="1"/>
  <c r="B335" i="8" s="1"/>
  <c r="B336" i="8" s="1"/>
  <c r="B337" i="8" s="1"/>
  <c r="B338" i="8" s="1"/>
  <c r="B339" i="8" s="1"/>
  <c r="B340" i="8" s="1"/>
  <c r="B341" i="8" s="1"/>
  <c r="B342" i="8" s="1"/>
  <c r="B343" i="8" s="1"/>
  <c r="B344" i="8" s="1"/>
  <c r="B345" i="8" s="1"/>
  <c r="B346" i="8" s="1"/>
  <c r="B347" i="8" s="1"/>
  <c r="B348" i="8" s="1"/>
  <c r="B349" i="8" s="1"/>
  <c r="B350" i="8" s="1"/>
  <c r="B351" i="8" s="1"/>
  <c r="B352" i="8" s="1"/>
  <c r="B353" i="8" s="1"/>
  <c r="B354" i="8" s="1"/>
  <c r="B355" i="8" s="1"/>
  <c r="B356" i="8" s="1"/>
  <c r="B357" i="8" s="1"/>
  <c r="B358" i="8" s="1"/>
  <c r="B359" i="8" s="1"/>
  <c r="B360" i="8" s="1"/>
  <c r="B361" i="8" s="1"/>
  <c r="B362" i="8" s="1"/>
  <c r="B363" i="8" s="1"/>
  <c r="B364" i="8" s="1"/>
  <c r="B365" i="8" s="1"/>
  <c r="B366" i="8" s="1"/>
  <c r="B367" i="8" s="1"/>
  <c r="B368" i="8" s="1"/>
  <c r="B369" i="8" s="1"/>
  <c r="B370" i="8" s="1"/>
  <c r="B371" i="8" s="1"/>
  <c r="B372" i="8" s="1"/>
  <c r="B373" i="8" s="1"/>
  <c r="B374" i="8" s="1"/>
  <c r="B375" i="8" s="1"/>
  <c r="B376" i="8" s="1"/>
  <c r="B377" i="8" s="1"/>
  <c r="B378" i="8" s="1"/>
  <c r="B379" i="8" s="1"/>
  <c r="B380" i="8" s="1"/>
  <c r="B381" i="8" s="1"/>
  <c r="B382" i="8" s="1"/>
  <c r="B383" i="8" s="1"/>
  <c r="B384" i="8" s="1"/>
  <c r="B385" i="8" s="1"/>
  <c r="B386" i="8" s="1"/>
  <c r="B387" i="8" s="1"/>
  <c r="L8" i="1" l="1"/>
  <c r="L9" i="1"/>
  <c r="W9" i="1"/>
  <c r="AA9" i="1" s="1"/>
  <c r="W5" i="1"/>
  <c r="W6" i="1"/>
  <c r="AA6" i="1" s="1"/>
  <c r="W7" i="1"/>
  <c r="AA7" i="1" s="1"/>
  <c r="W8" i="1"/>
  <c r="AA8" i="1" s="1"/>
  <c r="AA10" i="1"/>
  <c r="V10" i="1"/>
  <c r="V9" i="1"/>
  <c r="L10" i="1"/>
  <c r="L6" i="1"/>
  <c r="L7" i="1"/>
  <c r="L5" i="1"/>
  <c r="V5" i="1"/>
  <c r="V7" i="1"/>
  <c r="Q7" i="1"/>
  <c r="Q5" i="1"/>
  <c r="KH4" i="7"/>
  <c r="KG4" i="7"/>
  <c r="KF4" i="7"/>
  <c r="KD4" i="7"/>
  <c r="KB4" i="7"/>
  <c r="JF4" i="7"/>
  <c r="JE4" i="7"/>
  <c r="JD4" i="7"/>
  <c r="JB4" i="7"/>
  <c r="IZ4" i="7"/>
  <c r="ID4" i="7"/>
  <c r="IC4" i="7"/>
  <c r="IB4" i="7"/>
  <c r="HZ4" i="7"/>
  <c r="HX4" i="7"/>
  <c r="HB4" i="7"/>
  <c r="HA4" i="7"/>
  <c r="GZ4" i="7"/>
  <c r="GX4" i="7"/>
  <c r="GV4" i="7"/>
  <c r="FZ4" i="7"/>
  <c r="FY4" i="7"/>
  <c r="FX4" i="7"/>
  <c r="FV4" i="7"/>
  <c r="FT4" i="7"/>
  <c r="EX4" i="7"/>
  <c r="EW4" i="7"/>
  <c r="EV4" i="7"/>
  <c r="ET4" i="7"/>
  <c r="ER4" i="7"/>
  <c r="DV4" i="7"/>
  <c r="DU4" i="7"/>
  <c r="DT4" i="7"/>
  <c r="DR4" i="7"/>
  <c r="DP4" i="7"/>
  <c r="CT4" i="7"/>
  <c r="CS4" i="7"/>
  <c r="CR4" i="7"/>
  <c r="CP4" i="7"/>
  <c r="CN4" i="7"/>
  <c r="BR4" i="7"/>
  <c r="BQ4" i="7"/>
  <c r="BP4" i="7"/>
  <c r="BN4" i="7"/>
  <c r="BL4" i="7"/>
  <c r="G3" i="1"/>
  <c r="AP4" i="7"/>
  <c r="AO4" i="7"/>
  <c r="AN4" i="7"/>
  <c r="AL4" i="7"/>
  <c r="AJ4" i="7"/>
  <c r="N203" i="1"/>
  <c r="M203" i="1"/>
  <c r="N202" i="1"/>
  <c r="M202" i="1"/>
  <c r="N201" i="1"/>
  <c r="M201" i="1"/>
  <c r="N200" i="1"/>
  <c r="M200" i="1"/>
  <c r="N199" i="1"/>
  <c r="M199" i="1"/>
  <c r="N198" i="1"/>
  <c r="M198" i="1"/>
  <c r="N197" i="1"/>
  <c r="M197" i="1"/>
  <c r="N196" i="1"/>
  <c r="M196" i="1"/>
  <c r="N195" i="1"/>
  <c r="M195" i="1"/>
  <c r="N194" i="1"/>
  <c r="M194" i="1"/>
  <c r="N193" i="1"/>
  <c r="M193" i="1"/>
  <c r="N192" i="1"/>
  <c r="M192" i="1"/>
  <c r="N191" i="1"/>
  <c r="M191" i="1"/>
  <c r="N190" i="1"/>
  <c r="M190" i="1"/>
  <c r="N189" i="1"/>
  <c r="M189" i="1"/>
  <c r="N188" i="1"/>
  <c r="M188" i="1"/>
  <c r="N187" i="1"/>
  <c r="M187" i="1"/>
  <c r="N186" i="1"/>
  <c r="M186" i="1"/>
  <c r="N185" i="1"/>
  <c r="M185" i="1"/>
  <c r="N184" i="1"/>
  <c r="M184" i="1"/>
  <c r="N183" i="1"/>
  <c r="M183" i="1"/>
  <c r="N182" i="1"/>
  <c r="M182" i="1"/>
  <c r="N181" i="1"/>
  <c r="M181" i="1"/>
  <c r="N180" i="1"/>
  <c r="M180" i="1"/>
  <c r="N179" i="1"/>
  <c r="M179" i="1"/>
  <c r="N178" i="1"/>
  <c r="M178" i="1"/>
  <c r="N177" i="1"/>
  <c r="M177" i="1"/>
  <c r="N176" i="1"/>
  <c r="M176" i="1"/>
  <c r="N175" i="1"/>
  <c r="M175" i="1"/>
  <c r="N174" i="1"/>
  <c r="M174" i="1"/>
  <c r="N173" i="1"/>
  <c r="M173" i="1"/>
  <c r="N172" i="1"/>
  <c r="M172" i="1"/>
  <c r="N171" i="1"/>
  <c r="M171" i="1"/>
  <c r="N170" i="1"/>
  <c r="M170" i="1"/>
  <c r="N169" i="1"/>
  <c r="M169" i="1"/>
  <c r="N168" i="1"/>
  <c r="M168" i="1"/>
  <c r="N167" i="1"/>
  <c r="M167" i="1"/>
  <c r="N166" i="1"/>
  <c r="M166" i="1"/>
  <c r="N165" i="1"/>
  <c r="M165" i="1"/>
  <c r="N164" i="1"/>
  <c r="M164" i="1"/>
  <c r="N163" i="1"/>
  <c r="M163" i="1"/>
  <c r="N162" i="1"/>
  <c r="M162" i="1"/>
  <c r="N161" i="1"/>
  <c r="M161" i="1"/>
  <c r="N160" i="1"/>
  <c r="M160" i="1"/>
  <c r="N159" i="1"/>
  <c r="M159" i="1"/>
  <c r="N158" i="1"/>
  <c r="M158" i="1"/>
  <c r="N157" i="1"/>
  <c r="M157" i="1"/>
  <c r="N156" i="1"/>
  <c r="M156" i="1"/>
  <c r="N155" i="1"/>
  <c r="M155" i="1"/>
  <c r="N154" i="1"/>
  <c r="M154" i="1"/>
  <c r="N153" i="1"/>
  <c r="M153" i="1"/>
  <c r="N152" i="1"/>
  <c r="M152" i="1"/>
  <c r="N151" i="1"/>
  <c r="M151" i="1"/>
  <c r="N150" i="1"/>
  <c r="M150" i="1"/>
  <c r="N149" i="1"/>
  <c r="M149" i="1"/>
  <c r="N148" i="1"/>
  <c r="M148" i="1"/>
  <c r="N147" i="1"/>
  <c r="M147" i="1"/>
  <c r="N146" i="1"/>
  <c r="M146" i="1"/>
  <c r="N145" i="1"/>
  <c r="M145" i="1"/>
  <c r="N144" i="1"/>
  <c r="M144" i="1"/>
  <c r="N143" i="1"/>
  <c r="M143" i="1"/>
  <c r="N142" i="1"/>
  <c r="M142" i="1"/>
  <c r="N141" i="1"/>
  <c r="M141" i="1"/>
  <c r="N140" i="1"/>
  <c r="M140" i="1"/>
  <c r="N139" i="1"/>
  <c r="M139" i="1"/>
  <c r="N138" i="1"/>
  <c r="M138" i="1"/>
  <c r="N137" i="1"/>
  <c r="M137" i="1"/>
  <c r="N136" i="1"/>
  <c r="M136" i="1"/>
  <c r="N135" i="1"/>
  <c r="M135" i="1"/>
  <c r="N134" i="1"/>
  <c r="M134" i="1"/>
  <c r="N133" i="1"/>
  <c r="M133" i="1"/>
  <c r="N132" i="1"/>
  <c r="M132" i="1"/>
  <c r="N131" i="1"/>
  <c r="M131" i="1"/>
  <c r="N130" i="1"/>
  <c r="M130" i="1"/>
  <c r="N129" i="1"/>
  <c r="M129" i="1"/>
  <c r="N128" i="1"/>
  <c r="M128" i="1"/>
  <c r="N127" i="1"/>
  <c r="M127" i="1"/>
  <c r="N126" i="1"/>
  <c r="M126" i="1"/>
  <c r="N125" i="1"/>
  <c r="M125" i="1"/>
  <c r="N124" i="1"/>
  <c r="M124" i="1"/>
  <c r="N123" i="1"/>
  <c r="M123" i="1"/>
  <c r="N122" i="1"/>
  <c r="M122" i="1"/>
  <c r="N121" i="1"/>
  <c r="M121" i="1"/>
  <c r="N120" i="1"/>
  <c r="M120" i="1"/>
  <c r="N119" i="1"/>
  <c r="M119" i="1"/>
  <c r="N118" i="1"/>
  <c r="M118" i="1"/>
  <c r="N117" i="1"/>
  <c r="M117" i="1"/>
  <c r="N116" i="1"/>
  <c r="M116" i="1"/>
  <c r="N115" i="1"/>
  <c r="M115" i="1"/>
  <c r="N114" i="1"/>
  <c r="M114" i="1"/>
  <c r="N113" i="1"/>
  <c r="M113" i="1"/>
  <c r="N112" i="1"/>
  <c r="M112" i="1"/>
  <c r="N111" i="1"/>
  <c r="M111" i="1"/>
  <c r="N110" i="1"/>
  <c r="M110" i="1"/>
  <c r="N109" i="1"/>
  <c r="M109" i="1"/>
  <c r="N108" i="1"/>
  <c r="M108" i="1"/>
  <c r="N107" i="1"/>
  <c r="M107" i="1"/>
  <c r="N106" i="1"/>
  <c r="M106" i="1"/>
  <c r="N105" i="1"/>
  <c r="M105" i="1"/>
  <c r="N104" i="1"/>
  <c r="M104" i="1"/>
  <c r="N103" i="1"/>
  <c r="M103" i="1"/>
  <c r="N102" i="1"/>
  <c r="M102" i="1"/>
  <c r="N101" i="1"/>
  <c r="M101" i="1"/>
  <c r="N100" i="1"/>
  <c r="M100" i="1"/>
  <c r="N99" i="1"/>
  <c r="M99" i="1"/>
  <c r="N98" i="1"/>
  <c r="M98" i="1"/>
  <c r="N97" i="1"/>
  <c r="M97" i="1"/>
  <c r="N96" i="1"/>
  <c r="M96" i="1"/>
  <c r="N95" i="1"/>
  <c r="M95" i="1"/>
  <c r="N94" i="1"/>
  <c r="M94" i="1"/>
  <c r="N93" i="1"/>
  <c r="M93" i="1"/>
  <c r="N92" i="1"/>
  <c r="M92" i="1"/>
  <c r="N91" i="1"/>
  <c r="M91" i="1"/>
  <c r="N90" i="1"/>
  <c r="M90" i="1"/>
  <c r="N89" i="1"/>
  <c r="M89" i="1"/>
  <c r="N88" i="1"/>
  <c r="M88" i="1"/>
  <c r="N87" i="1"/>
  <c r="M87" i="1"/>
  <c r="N86" i="1"/>
  <c r="M86" i="1"/>
  <c r="N85" i="1"/>
  <c r="M85" i="1"/>
  <c r="N84" i="1"/>
  <c r="M84" i="1"/>
  <c r="N83" i="1"/>
  <c r="M83" i="1"/>
  <c r="N82" i="1"/>
  <c r="M82" i="1"/>
  <c r="N81" i="1"/>
  <c r="M81" i="1"/>
  <c r="N80" i="1"/>
  <c r="M80" i="1"/>
  <c r="N79" i="1"/>
  <c r="M79" i="1"/>
  <c r="N78" i="1"/>
  <c r="M78" i="1"/>
  <c r="N77" i="1"/>
  <c r="M77" i="1"/>
  <c r="N76" i="1"/>
  <c r="M76" i="1"/>
  <c r="N75" i="1"/>
  <c r="M75" i="1"/>
  <c r="N74" i="1"/>
  <c r="M74" i="1"/>
  <c r="N73" i="1"/>
  <c r="M73" i="1"/>
  <c r="N72" i="1"/>
  <c r="M72" i="1"/>
  <c r="N71" i="1"/>
  <c r="M71" i="1"/>
  <c r="N70" i="1"/>
  <c r="M70" i="1"/>
  <c r="N69" i="1"/>
  <c r="M69" i="1"/>
  <c r="N68" i="1"/>
  <c r="M68" i="1"/>
  <c r="N67" i="1"/>
  <c r="M67" i="1"/>
  <c r="N66" i="1"/>
  <c r="M66" i="1"/>
  <c r="N65" i="1"/>
  <c r="M65" i="1"/>
  <c r="N64" i="1"/>
  <c r="M64" i="1"/>
  <c r="N63" i="1"/>
  <c r="M63" i="1"/>
  <c r="N62" i="1"/>
  <c r="M62" i="1"/>
  <c r="N61" i="1"/>
  <c r="M61" i="1"/>
  <c r="N60" i="1"/>
  <c r="M60" i="1"/>
  <c r="N59" i="1"/>
  <c r="M59" i="1"/>
  <c r="N58" i="1"/>
  <c r="M58" i="1"/>
  <c r="N57" i="1"/>
  <c r="M57" i="1"/>
  <c r="N56" i="1"/>
  <c r="M56" i="1"/>
  <c r="N55" i="1"/>
  <c r="M55" i="1"/>
  <c r="N54" i="1"/>
  <c r="M54" i="1"/>
  <c r="N53" i="1"/>
  <c r="M53" i="1"/>
  <c r="N52" i="1"/>
  <c r="M52" i="1"/>
  <c r="N51" i="1"/>
  <c r="M51" i="1"/>
  <c r="N50" i="1"/>
  <c r="M50" i="1"/>
  <c r="N49" i="1"/>
  <c r="M49" i="1"/>
  <c r="N48" i="1"/>
  <c r="M48" i="1"/>
  <c r="N47" i="1"/>
  <c r="M47" i="1"/>
  <c r="N46" i="1"/>
  <c r="M46" i="1"/>
  <c r="N45" i="1"/>
  <c r="M45" i="1"/>
  <c r="N44" i="1"/>
  <c r="M44" i="1"/>
  <c r="N43" i="1"/>
  <c r="M43" i="1"/>
  <c r="N42" i="1"/>
  <c r="M42" i="1"/>
  <c r="N41" i="1"/>
  <c r="M41" i="1"/>
  <c r="N40" i="1"/>
  <c r="M40" i="1"/>
  <c r="N39" i="1"/>
  <c r="M39" i="1"/>
  <c r="N38" i="1"/>
  <c r="M38" i="1"/>
  <c r="N37" i="1"/>
  <c r="M37" i="1"/>
  <c r="N36" i="1"/>
  <c r="M36" i="1"/>
  <c r="N35" i="1"/>
  <c r="M35" i="1"/>
  <c r="N34" i="1"/>
  <c r="M34" i="1"/>
  <c r="N33" i="1"/>
  <c r="M33" i="1"/>
  <c r="N32" i="1"/>
  <c r="M32" i="1"/>
  <c r="N31" i="1"/>
  <c r="M31" i="1"/>
  <c r="N30" i="1"/>
  <c r="M30" i="1"/>
  <c r="N29" i="1"/>
  <c r="M29" i="1"/>
  <c r="N28" i="1"/>
  <c r="M28" i="1"/>
  <c r="N27" i="1"/>
  <c r="M27" i="1"/>
  <c r="N26" i="1"/>
  <c r="M26" i="1"/>
  <c r="N25" i="1"/>
  <c r="M25" i="1"/>
  <c r="N24" i="1"/>
  <c r="M24" i="1"/>
  <c r="N23" i="1"/>
  <c r="M23" i="1"/>
  <c r="N22" i="1"/>
  <c r="M22" i="1"/>
  <c r="N21" i="1"/>
  <c r="M21" i="1"/>
  <c r="N20" i="1"/>
  <c r="M20" i="1"/>
  <c r="N19" i="1"/>
  <c r="M19" i="1"/>
  <c r="N18" i="1"/>
  <c r="M18" i="1"/>
  <c r="N17" i="1"/>
  <c r="M17" i="1"/>
  <c r="N16" i="1"/>
  <c r="M16" i="1"/>
  <c r="N15" i="1"/>
  <c r="M15" i="1"/>
  <c r="N14" i="1"/>
  <c r="M14" i="1"/>
  <c r="N13" i="1"/>
  <c r="M13" i="1"/>
  <c r="N12" i="1"/>
  <c r="M12" i="1"/>
  <c r="JI373" i="7" l="1"/>
  <c r="HE373" i="7"/>
  <c r="HE233" i="7"/>
  <c r="AS274" i="7"/>
  <c r="H274" i="7" s="1"/>
  <c r="T273" i="1" s="1"/>
  <c r="V273" i="1" s="1"/>
  <c r="AS277" i="7"/>
  <c r="H277" i="7" s="1"/>
  <c r="T276" i="1" s="1"/>
  <c r="V276" i="1" s="1"/>
  <c r="AS240" i="7"/>
  <c r="AS49" i="7"/>
  <c r="AS54" i="7"/>
  <c r="AS43" i="7"/>
  <c r="AS30" i="7"/>
  <c r="AS276" i="7"/>
  <c r="H276" i="7" s="1"/>
  <c r="T275" i="1" s="1"/>
  <c r="V275" i="1" s="1"/>
  <c r="AS13" i="7"/>
  <c r="AS15" i="7"/>
  <c r="AS24" i="7"/>
  <c r="AS373" i="7"/>
  <c r="AS44" i="7"/>
  <c r="H44" i="7" s="1"/>
  <c r="T43" i="1" s="1"/>
  <c r="V43" i="1" s="1"/>
  <c r="AS50" i="7"/>
  <c r="AS16" i="7"/>
  <c r="AS59" i="7"/>
  <c r="AS9" i="7"/>
  <c r="AS94" i="7"/>
  <c r="AS53" i="7"/>
  <c r="AS14" i="7"/>
  <c r="AS60" i="7"/>
  <c r="AS93" i="7"/>
  <c r="AS275" i="7"/>
  <c r="H275" i="7" s="1"/>
  <c r="T274" i="1" s="1"/>
  <c r="V274" i="1" s="1"/>
  <c r="AS110" i="7"/>
  <c r="AS17" i="7"/>
  <c r="AS125" i="7"/>
  <c r="AS122" i="7"/>
  <c r="AS124" i="7"/>
  <c r="AS123" i="7"/>
  <c r="H123" i="7" s="1"/>
  <c r="T122" i="1" s="1"/>
  <c r="V122" i="1" s="1"/>
  <c r="AS303" i="7"/>
  <c r="AS340" i="7"/>
  <c r="AS121" i="7"/>
  <c r="AS342" i="7"/>
  <c r="H342" i="7" s="1"/>
  <c r="T341" i="1" s="1"/>
  <c r="V341" i="1" s="1"/>
  <c r="AS309" i="7"/>
  <c r="AS233" i="7"/>
  <c r="AS109" i="7"/>
  <c r="AS116" i="7"/>
  <c r="H116" i="7" s="1"/>
  <c r="T115" i="1" s="1"/>
  <c r="V115" i="1" s="1"/>
  <c r="AS111" i="7"/>
  <c r="AS329" i="7"/>
  <c r="AS113" i="7"/>
  <c r="H113" i="7" s="1"/>
  <c r="T112" i="1" s="1"/>
  <c r="V112" i="1" s="1"/>
  <c r="AS328" i="7"/>
  <c r="AS325" i="7"/>
  <c r="AS322" i="7"/>
  <c r="AS345" i="7"/>
  <c r="H345" i="7" s="1"/>
  <c r="T344" i="1" s="1"/>
  <c r="V344" i="1" s="1"/>
  <c r="G344" i="1" s="1"/>
  <c r="AS307" i="7"/>
  <c r="H307" i="7" s="1"/>
  <c r="T306" i="1" s="1"/>
  <c r="V306" i="1" s="1"/>
  <c r="G306" i="1" s="1"/>
  <c r="AS321" i="7"/>
  <c r="AS323" i="7"/>
  <c r="AS344" i="7"/>
  <c r="H344" i="7" s="1"/>
  <c r="T343" i="1" s="1"/>
  <c r="V343" i="1" s="1"/>
  <c r="G343" i="1" s="1"/>
  <c r="AS311" i="7"/>
  <c r="AS320" i="7"/>
  <c r="AS117" i="7"/>
  <c r="H117" i="7" s="1"/>
  <c r="T116" i="1" s="1"/>
  <c r="V116" i="1" s="1"/>
  <c r="AS326" i="7"/>
  <c r="AS327" i="7"/>
  <c r="H327" i="7" s="1"/>
  <c r="T326" i="1" s="1"/>
  <c r="V326" i="1" s="1"/>
  <c r="G326" i="1" s="1"/>
  <c r="AS115" i="7"/>
  <c r="H115" i="7" s="1"/>
  <c r="T114" i="1" s="1"/>
  <c r="V114" i="1" s="1"/>
  <c r="AS114" i="7"/>
  <c r="H114" i="7" s="1"/>
  <c r="T113" i="1" s="1"/>
  <c r="V113" i="1" s="1"/>
  <c r="AS339" i="7"/>
  <c r="AS324" i="7"/>
  <c r="AS108" i="7"/>
  <c r="AS310" i="7"/>
  <c r="AS7" i="7"/>
  <c r="DY24" i="7"/>
  <c r="DY44" i="7"/>
  <c r="DY53" i="7"/>
  <c r="DY9" i="7"/>
  <c r="DY15" i="7"/>
  <c r="DY13" i="7"/>
  <c r="DY94" i="7"/>
  <c r="DY59" i="7"/>
  <c r="DY93" i="7"/>
  <c r="DY16" i="7"/>
  <c r="DY54" i="7"/>
  <c r="DY49" i="7"/>
  <c r="DY17" i="7"/>
  <c r="DY14" i="7"/>
  <c r="DY373" i="7"/>
  <c r="DY30" i="7"/>
  <c r="DY43" i="7"/>
  <c r="DY50" i="7"/>
  <c r="DY60" i="7"/>
  <c r="DY124" i="7"/>
  <c r="DY123" i="7"/>
  <c r="DY122" i="7"/>
  <c r="DY125" i="7"/>
  <c r="DY121" i="7"/>
  <c r="DY233" i="7"/>
  <c r="DY7" i="7"/>
  <c r="GC373" i="7"/>
  <c r="GC233" i="7"/>
  <c r="CW16" i="7"/>
  <c r="CW50" i="7"/>
  <c r="CW53" i="7"/>
  <c r="CW17" i="7"/>
  <c r="CW54" i="7"/>
  <c r="CW44" i="7"/>
  <c r="CW49" i="7"/>
  <c r="CW373" i="7"/>
  <c r="CW15" i="7"/>
  <c r="CW59" i="7"/>
  <c r="CW93" i="7"/>
  <c r="CW94" i="7"/>
  <c r="CW110" i="7"/>
  <c r="CW9" i="7"/>
  <c r="CW30" i="7"/>
  <c r="CW13" i="7"/>
  <c r="CW14" i="7"/>
  <c r="CW24" i="7"/>
  <c r="CW60" i="7"/>
  <c r="CW43" i="7"/>
  <c r="CW124" i="7"/>
  <c r="CW123" i="7"/>
  <c r="CW122" i="7"/>
  <c r="CW125" i="7"/>
  <c r="CW121" i="7"/>
  <c r="CW108" i="7"/>
  <c r="CW111" i="7"/>
  <c r="CW109" i="7"/>
  <c r="CW233" i="7"/>
  <c r="CW7" i="7"/>
  <c r="IG373" i="7"/>
  <c r="IG233" i="7"/>
  <c r="FA30" i="7"/>
  <c r="FA43" i="7"/>
  <c r="FA50" i="7"/>
  <c r="FA54" i="7"/>
  <c r="FA9" i="7"/>
  <c r="FA94" i="7"/>
  <c r="FA17" i="7"/>
  <c r="FA15" i="7"/>
  <c r="FA14" i="7"/>
  <c r="FA49" i="7"/>
  <c r="FA59" i="7"/>
  <c r="FA44" i="7"/>
  <c r="FA373" i="7"/>
  <c r="FA93" i="7"/>
  <c r="FA53" i="7"/>
  <c r="FA16" i="7"/>
  <c r="FA24" i="7"/>
  <c r="FA60" i="7"/>
  <c r="FA13" i="7"/>
  <c r="FA233" i="7"/>
  <c r="FA7" i="7"/>
  <c r="BU30" i="7"/>
  <c r="BU54" i="7"/>
  <c r="BU14" i="7"/>
  <c r="BU24" i="7"/>
  <c r="BU9" i="7"/>
  <c r="BU17" i="7"/>
  <c r="BU53" i="7"/>
  <c r="BU240" i="7"/>
  <c r="BU43" i="7"/>
  <c r="BU50" i="7"/>
  <c r="BU60" i="7"/>
  <c r="BU49" i="7"/>
  <c r="BU110" i="7"/>
  <c r="BU59" i="7"/>
  <c r="BU13" i="7"/>
  <c r="BU15" i="7"/>
  <c r="BU16" i="7"/>
  <c r="BU93" i="7"/>
  <c r="BU44" i="7"/>
  <c r="BU94" i="7"/>
  <c r="BU373" i="7"/>
  <c r="BU123" i="7"/>
  <c r="BU122" i="7"/>
  <c r="BU125" i="7"/>
  <c r="BU124" i="7"/>
  <c r="BU311" i="7"/>
  <c r="BU322" i="7"/>
  <c r="BU233" i="7"/>
  <c r="BU109" i="7"/>
  <c r="BU329" i="7"/>
  <c r="BU303" i="7"/>
  <c r="BU309" i="7"/>
  <c r="BU328" i="7"/>
  <c r="BU310" i="7"/>
  <c r="BU327" i="7"/>
  <c r="BU320" i="7"/>
  <c r="BU339" i="7"/>
  <c r="BU121" i="7"/>
  <c r="BU108" i="7"/>
  <c r="BU321" i="7"/>
  <c r="BU111" i="7"/>
  <c r="BU325" i="7"/>
  <c r="BU326" i="7"/>
  <c r="BU340" i="7"/>
  <c r="BU324" i="7"/>
  <c r="BU307" i="7"/>
  <c r="BU323" i="7"/>
  <c r="BU7" i="7"/>
  <c r="AA5" i="1"/>
  <c r="G5" i="1" s="1"/>
  <c r="Q19" i="1"/>
  <c r="G19" i="1" s="1"/>
  <c r="Q27" i="1"/>
  <c r="G27" i="1" s="1"/>
  <c r="Q31" i="1"/>
  <c r="G31" i="1" s="1"/>
  <c r="Q35" i="1"/>
  <c r="G35" i="1" s="1"/>
  <c r="Q39" i="1"/>
  <c r="G39" i="1" s="1"/>
  <c r="Q47" i="1"/>
  <c r="G47" i="1" s="1"/>
  <c r="Q51" i="1"/>
  <c r="G51" i="1" s="1"/>
  <c r="Q55" i="1"/>
  <c r="G55" i="1" s="1"/>
  <c r="Q63" i="1"/>
  <c r="G63" i="1" s="1"/>
  <c r="Q67" i="1"/>
  <c r="G67" i="1" s="1"/>
  <c r="Q71" i="1"/>
  <c r="G71" i="1" s="1"/>
  <c r="Q75" i="1"/>
  <c r="G75" i="1" s="1"/>
  <c r="Q83" i="1"/>
  <c r="G83" i="1" s="1"/>
  <c r="Q87" i="1"/>
  <c r="G87" i="1" s="1"/>
  <c r="Q91" i="1"/>
  <c r="G91" i="1" s="1"/>
  <c r="Q95" i="1"/>
  <c r="G95" i="1" s="1"/>
  <c r="Q99" i="1"/>
  <c r="G99" i="1" s="1"/>
  <c r="Q103" i="1"/>
  <c r="G103" i="1" s="1"/>
  <c r="Q111" i="1"/>
  <c r="G111" i="1" s="1"/>
  <c r="Q119" i="1"/>
  <c r="G119" i="1" s="1"/>
  <c r="Q131" i="1"/>
  <c r="G131" i="1" s="1"/>
  <c r="Q135" i="1"/>
  <c r="G135" i="1" s="1"/>
  <c r="Q143" i="1"/>
  <c r="G143" i="1" s="1"/>
  <c r="Q151" i="1"/>
  <c r="G151" i="1" s="1"/>
  <c r="Q159" i="1"/>
  <c r="G159" i="1" s="1"/>
  <c r="Q167" i="1"/>
  <c r="G167" i="1" s="1"/>
  <c r="Q175" i="1"/>
  <c r="G175" i="1" s="1"/>
  <c r="Q183" i="1"/>
  <c r="G183" i="1" s="1"/>
  <c r="Q191" i="1"/>
  <c r="G191" i="1" s="1"/>
  <c r="Q199" i="1"/>
  <c r="G199" i="1" s="1"/>
  <c r="Q203" i="1"/>
  <c r="G203" i="1" s="1"/>
  <c r="Q127" i="1"/>
  <c r="G127" i="1" s="1"/>
  <c r="Q21" i="1"/>
  <c r="G21" i="1" s="1"/>
  <c r="Q37" i="1"/>
  <c r="G37" i="1" s="1"/>
  <c r="Q45" i="1"/>
  <c r="G45" i="1" s="1"/>
  <c r="Q57" i="1"/>
  <c r="G57" i="1" s="1"/>
  <c r="Q61" i="1"/>
  <c r="G61" i="1" s="1"/>
  <c r="Q65" i="1"/>
  <c r="G65" i="1" s="1"/>
  <c r="Q69" i="1"/>
  <c r="G69" i="1" s="1"/>
  <c r="Q73" i="1"/>
  <c r="G73" i="1" s="1"/>
  <c r="Q77" i="1"/>
  <c r="G77" i="1" s="1"/>
  <c r="Q81" i="1"/>
  <c r="G81" i="1" s="1"/>
  <c r="Q85" i="1"/>
  <c r="G85" i="1" s="1"/>
  <c r="Q89" i="1"/>
  <c r="G89" i="1" s="1"/>
  <c r="Q97" i="1"/>
  <c r="G97" i="1" s="1"/>
  <c r="Q101" i="1"/>
  <c r="G101" i="1" s="1"/>
  <c r="Q105" i="1"/>
  <c r="G105" i="1" s="1"/>
  <c r="Q109" i="1"/>
  <c r="Q117" i="1"/>
  <c r="G117" i="1" s="1"/>
  <c r="Q125" i="1"/>
  <c r="G125" i="1" s="1"/>
  <c r="Q129" i="1"/>
  <c r="G129" i="1" s="1"/>
  <c r="Q133" i="1"/>
  <c r="G133" i="1" s="1"/>
  <c r="Q141" i="1"/>
  <c r="G141" i="1" s="1"/>
  <c r="Q149" i="1"/>
  <c r="G149" i="1" s="1"/>
  <c r="Q157" i="1"/>
  <c r="G157" i="1" s="1"/>
  <c r="Q165" i="1"/>
  <c r="G165" i="1" s="1"/>
  <c r="Q173" i="1"/>
  <c r="G173" i="1" s="1"/>
  <c r="Q181" i="1"/>
  <c r="G181" i="1" s="1"/>
  <c r="Q189" i="1"/>
  <c r="G189" i="1" s="1"/>
  <c r="Q197" i="1"/>
  <c r="G197" i="1" s="1"/>
  <c r="Q201" i="1"/>
  <c r="G201" i="1" s="1"/>
  <c r="Q50" i="1"/>
  <c r="G50" i="1" s="1"/>
  <c r="Q66" i="1"/>
  <c r="G66" i="1" s="1"/>
  <c r="Q82" i="1"/>
  <c r="G82" i="1" s="1"/>
  <c r="Q94" i="1"/>
  <c r="G94" i="1" s="1"/>
  <c r="Q102" i="1"/>
  <c r="G102" i="1" s="1"/>
  <c r="Q110" i="1"/>
  <c r="Q202" i="1"/>
  <c r="G202" i="1" s="1"/>
  <c r="G7" i="1"/>
  <c r="Q79" i="1"/>
  <c r="G79" i="1" s="1"/>
  <c r="Q139" i="1"/>
  <c r="G139" i="1" s="1"/>
  <c r="Q147" i="1"/>
  <c r="G147" i="1" s="1"/>
  <c r="Q155" i="1"/>
  <c r="G155" i="1" s="1"/>
  <c r="Q171" i="1"/>
  <c r="G171" i="1" s="1"/>
  <c r="Q179" i="1"/>
  <c r="G179" i="1" s="1"/>
  <c r="Q187" i="1"/>
  <c r="G187" i="1" s="1"/>
  <c r="Q195" i="1"/>
  <c r="G195" i="1" s="1"/>
  <c r="Q20" i="1"/>
  <c r="G20" i="1" s="1"/>
  <c r="Q24" i="1"/>
  <c r="G24" i="1" s="1"/>
  <c r="Q28" i="1"/>
  <c r="G28" i="1" s="1"/>
  <c r="Q32" i="1"/>
  <c r="G32" i="1" s="1"/>
  <c r="Q36" i="1"/>
  <c r="G36" i="1" s="1"/>
  <c r="Q40" i="1"/>
  <c r="G40" i="1" s="1"/>
  <c r="Q44" i="1"/>
  <c r="G44" i="1" s="1"/>
  <c r="Q56" i="1"/>
  <c r="G56" i="1" s="1"/>
  <c r="Q60" i="1"/>
  <c r="G60" i="1" s="1"/>
  <c r="Q64" i="1"/>
  <c r="G64" i="1" s="1"/>
  <c r="Q68" i="1"/>
  <c r="G68" i="1" s="1"/>
  <c r="Q72" i="1"/>
  <c r="G72" i="1" s="1"/>
  <c r="Q76" i="1"/>
  <c r="G76" i="1" s="1"/>
  <c r="Q80" i="1"/>
  <c r="G80" i="1" s="1"/>
  <c r="Q84" i="1"/>
  <c r="G84" i="1" s="1"/>
  <c r="Q88" i="1"/>
  <c r="G88" i="1" s="1"/>
  <c r="Q96" i="1"/>
  <c r="G96" i="1" s="1"/>
  <c r="Q100" i="1"/>
  <c r="G100" i="1" s="1"/>
  <c r="Q104" i="1"/>
  <c r="G104" i="1" s="1"/>
  <c r="Q128" i="1"/>
  <c r="G128" i="1" s="1"/>
  <c r="Q132" i="1"/>
  <c r="G132" i="1" s="1"/>
  <c r="Q136" i="1"/>
  <c r="G136" i="1" s="1"/>
  <c r="Q140" i="1"/>
  <c r="G140" i="1" s="1"/>
  <c r="Q144" i="1"/>
  <c r="G144" i="1" s="1"/>
  <c r="Q148" i="1"/>
  <c r="G148" i="1" s="1"/>
  <c r="Q152" i="1"/>
  <c r="G152" i="1" s="1"/>
  <c r="Q156" i="1"/>
  <c r="G156" i="1" s="1"/>
  <c r="Q160" i="1"/>
  <c r="G160" i="1" s="1"/>
  <c r="Q164" i="1"/>
  <c r="G164" i="1" s="1"/>
  <c r="Q168" i="1"/>
  <c r="G168" i="1" s="1"/>
  <c r="Q172" i="1"/>
  <c r="G172" i="1" s="1"/>
  <c r="Q176" i="1"/>
  <c r="G176" i="1" s="1"/>
  <c r="Q180" i="1"/>
  <c r="G180" i="1" s="1"/>
  <c r="Q184" i="1"/>
  <c r="G184" i="1" s="1"/>
  <c r="Q188" i="1"/>
  <c r="G188" i="1" s="1"/>
  <c r="Q192" i="1"/>
  <c r="G192" i="1" s="1"/>
  <c r="Q196" i="1"/>
  <c r="G196" i="1" s="1"/>
  <c r="Q200" i="1"/>
  <c r="G200" i="1" s="1"/>
  <c r="Q17" i="1"/>
  <c r="G17" i="1" s="1"/>
  <c r="Q25" i="1"/>
  <c r="G25" i="1" s="1"/>
  <c r="Q33" i="1"/>
  <c r="G33" i="1" s="1"/>
  <c r="Q41" i="1"/>
  <c r="G41" i="1" s="1"/>
  <c r="Q137" i="1"/>
  <c r="G137" i="1" s="1"/>
  <c r="Q145" i="1"/>
  <c r="G145" i="1" s="1"/>
  <c r="Q153" i="1"/>
  <c r="G153" i="1" s="1"/>
  <c r="Q161" i="1"/>
  <c r="G161" i="1" s="1"/>
  <c r="Q169" i="1"/>
  <c r="G169" i="1" s="1"/>
  <c r="Q177" i="1"/>
  <c r="G177" i="1" s="1"/>
  <c r="Q185" i="1"/>
  <c r="G185" i="1" s="1"/>
  <c r="Q193" i="1"/>
  <c r="G193" i="1" s="1"/>
  <c r="Q18" i="1"/>
  <c r="G18" i="1" s="1"/>
  <c r="Q22" i="1"/>
  <c r="G22" i="1" s="1"/>
  <c r="Q26" i="1"/>
  <c r="G26" i="1" s="1"/>
  <c r="Q30" i="1"/>
  <c r="G30" i="1" s="1"/>
  <c r="Q34" i="1"/>
  <c r="G34" i="1" s="1"/>
  <c r="Q38" i="1"/>
  <c r="G38" i="1" s="1"/>
  <c r="Q46" i="1"/>
  <c r="G46" i="1" s="1"/>
  <c r="Q54" i="1"/>
  <c r="G54" i="1" s="1"/>
  <c r="Q62" i="1"/>
  <c r="G62" i="1" s="1"/>
  <c r="Q70" i="1"/>
  <c r="G70" i="1" s="1"/>
  <c r="Q74" i="1"/>
  <c r="G74" i="1" s="1"/>
  <c r="Q78" i="1"/>
  <c r="G78" i="1" s="1"/>
  <c r="Q86" i="1"/>
  <c r="G86" i="1" s="1"/>
  <c r="Q90" i="1"/>
  <c r="G90" i="1" s="1"/>
  <c r="Q98" i="1"/>
  <c r="G98" i="1" s="1"/>
  <c r="Q106" i="1"/>
  <c r="G106" i="1" s="1"/>
  <c r="Q118" i="1"/>
  <c r="G118" i="1" s="1"/>
  <c r="Q126" i="1"/>
  <c r="G126" i="1" s="1"/>
  <c r="Q130" i="1"/>
  <c r="G130" i="1" s="1"/>
  <c r="Q134" i="1"/>
  <c r="G134" i="1" s="1"/>
  <c r="Q138" i="1"/>
  <c r="G138" i="1" s="1"/>
  <c r="Q142" i="1"/>
  <c r="G142" i="1" s="1"/>
  <c r="Q146" i="1"/>
  <c r="G146" i="1" s="1"/>
  <c r="Q150" i="1"/>
  <c r="G150" i="1" s="1"/>
  <c r="Q154" i="1"/>
  <c r="G154" i="1" s="1"/>
  <c r="Q158" i="1"/>
  <c r="G158" i="1" s="1"/>
  <c r="Q162" i="1"/>
  <c r="G162" i="1" s="1"/>
  <c r="Q166" i="1"/>
  <c r="G166" i="1" s="1"/>
  <c r="Q170" i="1"/>
  <c r="G170" i="1" s="1"/>
  <c r="Q174" i="1"/>
  <c r="G174" i="1" s="1"/>
  <c r="Q178" i="1"/>
  <c r="G178" i="1" s="1"/>
  <c r="Q182" i="1"/>
  <c r="G182" i="1" s="1"/>
  <c r="Q186" i="1"/>
  <c r="G186" i="1" s="1"/>
  <c r="Q190" i="1"/>
  <c r="G190" i="1" s="1"/>
  <c r="Q194" i="1"/>
  <c r="G194" i="1" s="1"/>
  <c r="Q198" i="1"/>
  <c r="G198" i="1" s="1"/>
  <c r="H60" i="7" l="1"/>
  <c r="T59" i="1" s="1"/>
  <c r="V59" i="1" s="1"/>
  <c r="H321" i="7"/>
  <c r="T320" i="1" s="1"/>
  <c r="V320" i="1" s="1"/>
  <c r="G320" i="1" s="1"/>
  <c r="H111" i="7"/>
  <c r="T110" i="1" s="1"/>
  <c r="V110" i="1" s="1"/>
  <c r="G110" i="1" s="1"/>
  <c r="H303" i="7"/>
  <c r="T302" i="1" s="1"/>
  <c r="V302" i="1" s="1"/>
  <c r="H93" i="7"/>
  <c r="T92" i="1" s="1"/>
  <c r="V92" i="1" s="1"/>
  <c r="H50" i="7"/>
  <c r="T49" i="1" s="1"/>
  <c r="V49" i="1" s="1"/>
  <c r="H43" i="7"/>
  <c r="T42" i="1" s="1"/>
  <c r="V42" i="1" s="1"/>
  <c r="H7" i="7"/>
  <c r="T6" i="1" s="1"/>
  <c r="V6" i="1" s="1"/>
  <c r="H326" i="7"/>
  <c r="T325" i="1" s="1"/>
  <c r="V325" i="1" s="1"/>
  <c r="G325" i="1" s="1"/>
  <c r="H109" i="7"/>
  <c r="T108" i="1" s="1"/>
  <c r="V108" i="1" s="1"/>
  <c r="H124" i="7"/>
  <c r="T123" i="1" s="1"/>
  <c r="V123" i="1" s="1"/>
  <c r="H14" i="7"/>
  <c r="T13" i="1" s="1"/>
  <c r="V13" i="1" s="1"/>
  <c r="H373" i="7"/>
  <c r="T372" i="1" s="1"/>
  <c r="V372" i="1" s="1"/>
  <c r="H49" i="7"/>
  <c r="T48" i="1" s="1"/>
  <c r="V48" i="1" s="1"/>
  <c r="H54" i="7"/>
  <c r="T53" i="1" s="1"/>
  <c r="V53" i="1" s="1"/>
  <c r="H310" i="7"/>
  <c r="T309" i="1" s="1"/>
  <c r="V309" i="1" s="1"/>
  <c r="G309" i="1" s="1"/>
  <c r="H322" i="7"/>
  <c r="T321" i="1" s="1"/>
  <c r="V321" i="1" s="1"/>
  <c r="G321" i="1" s="1"/>
  <c r="H233" i="7"/>
  <c r="T232" i="1" s="1"/>
  <c r="V232" i="1" s="1"/>
  <c r="H122" i="7"/>
  <c r="T121" i="1" s="1"/>
  <c r="V121" i="1" s="1"/>
  <c r="H53" i="7"/>
  <c r="T52" i="1" s="1"/>
  <c r="V52" i="1" s="1"/>
  <c r="H24" i="7"/>
  <c r="T23" i="1" s="1"/>
  <c r="V23" i="1" s="1"/>
  <c r="H240" i="7"/>
  <c r="T239" i="1" s="1"/>
  <c r="V239" i="1" s="1"/>
  <c r="H108" i="7"/>
  <c r="T107" i="1" s="1"/>
  <c r="V107" i="1" s="1"/>
  <c r="H320" i="7"/>
  <c r="T319" i="1" s="1"/>
  <c r="V319" i="1" s="1"/>
  <c r="G319" i="1" s="1"/>
  <c r="H325" i="7"/>
  <c r="T324" i="1" s="1"/>
  <c r="V324" i="1" s="1"/>
  <c r="G324" i="1" s="1"/>
  <c r="H309" i="7"/>
  <c r="T308" i="1" s="1"/>
  <c r="V308" i="1" s="1"/>
  <c r="G308" i="1" s="1"/>
  <c r="H125" i="7"/>
  <c r="T124" i="1" s="1"/>
  <c r="V124" i="1" s="1"/>
  <c r="H94" i="7"/>
  <c r="T93" i="1" s="1"/>
  <c r="V93" i="1" s="1"/>
  <c r="H15" i="7"/>
  <c r="T14" i="1" s="1"/>
  <c r="V14" i="1" s="1"/>
  <c r="H324" i="7"/>
  <c r="T323" i="1" s="1"/>
  <c r="V323" i="1" s="1"/>
  <c r="G323" i="1" s="1"/>
  <c r="H311" i="7"/>
  <c r="T310" i="1" s="1"/>
  <c r="V310" i="1" s="1"/>
  <c r="G310" i="1" s="1"/>
  <c r="H328" i="7"/>
  <c r="T327" i="1" s="1"/>
  <c r="V327" i="1" s="1"/>
  <c r="G327" i="1" s="1"/>
  <c r="H17" i="7"/>
  <c r="T16" i="1" s="1"/>
  <c r="V16" i="1" s="1"/>
  <c r="H9" i="7"/>
  <c r="T8" i="1" s="1"/>
  <c r="V8" i="1" s="1"/>
  <c r="H13" i="7"/>
  <c r="T12" i="1" s="1"/>
  <c r="V12" i="1" s="1"/>
  <c r="H339" i="7"/>
  <c r="T338" i="1" s="1"/>
  <c r="V338" i="1" s="1"/>
  <c r="H121" i="7"/>
  <c r="T120" i="1" s="1"/>
  <c r="V120" i="1" s="1"/>
  <c r="H110" i="7"/>
  <c r="T109" i="1" s="1"/>
  <c r="V109" i="1" s="1"/>
  <c r="G109" i="1" s="1"/>
  <c r="H59" i="7"/>
  <c r="T58" i="1" s="1"/>
  <c r="V58" i="1" s="1"/>
  <c r="H323" i="7"/>
  <c r="T322" i="1" s="1"/>
  <c r="V322" i="1" s="1"/>
  <c r="G322" i="1" s="1"/>
  <c r="H329" i="7"/>
  <c r="T328" i="1" s="1"/>
  <c r="V328" i="1" s="1"/>
  <c r="G328" i="1" s="1"/>
  <c r="H340" i="7"/>
  <c r="T339" i="1" s="1"/>
  <c r="V339" i="1" s="1"/>
  <c r="H16" i="7"/>
  <c r="T15" i="1" s="1"/>
  <c r="V15" i="1" s="1"/>
  <c r="H30" i="7"/>
  <c r="T29" i="1" s="1"/>
  <c r="V29" i="1" s="1"/>
  <c r="BJ4" i="3"/>
  <c r="AE4" i="3"/>
  <c r="BY4" i="3"/>
  <c r="EV4" i="3"/>
  <c r="GO4" i="3"/>
  <c r="EG4" i="3"/>
  <c r="IH4" i="3"/>
  <c r="DC4" i="3"/>
  <c r="HD4" i="3"/>
  <c r="IW4" i="3"/>
  <c r="FZ4" i="3"/>
  <c r="AU4" i="3"/>
  <c r="KP4" i="3"/>
  <c r="HS4" i="3"/>
  <c r="FK4" i="3"/>
  <c r="LE4" i="3"/>
  <c r="DR4" i="3"/>
  <c r="KA4" i="3"/>
  <c r="JL4" i="3"/>
  <c r="IX4" i="3"/>
  <c r="GP4" i="3"/>
  <c r="BZ4" i="3"/>
  <c r="KQ4" i="3"/>
  <c r="II4" i="3"/>
  <c r="EW4" i="3"/>
  <c r="EH4" i="3"/>
  <c r="DS4" i="3"/>
  <c r="CN4" i="3"/>
  <c r="CO4" i="3"/>
  <c r="LF4" i="3"/>
  <c r="GA4" i="3"/>
  <c r="AV4" i="3"/>
  <c r="HT4" i="3"/>
  <c r="KB4" i="3"/>
  <c r="AF4" i="3"/>
  <c r="BK4" i="3"/>
  <c r="DD4" i="3"/>
  <c r="FL4" i="3"/>
  <c r="HE4" i="3"/>
  <c r="JM4" i="3"/>
  <c r="EI4" i="3"/>
  <c r="LG4" i="3"/>
  <c r="JN4" i="3"/>
  <c r="IY4" i="3"/>
  <c r="DT4" i="3"/>
  <c r="GQ4" i="3"/>
  <c r="BL4" i="3"/>
  <c r="CP4" i="3"/>
  <c r="EX4" i="3"/>
  <c r="KR4" i="3"/>
  <c r="AW4" i="3"/>
  <c r="GB4" i="3"/>
  <c r="KC4" i="3"/>
  <c r="IJ4" i="3"/>
  <c r="AG4" i="3"/>
  <c r="HU4" i="3"/>
  <c r="FM4" i="3"/>
  <c r="CA4" i="3"/>
  <c r="DE4" i="3"/>
  <c r="HF4" i="3"/>
  <c r="CQ4" i="3"/>
  <c r="BM4" i="3"/>
  <c r="LH4" i="3"/>
  <c r="KS4" i="3"/>
  <c r="IK4" i="3"/>
  <c r="AH4" i="3"/>
  <c r="CB4" i="3"/>
  <c r="GC4" i="3"/>
  <c r="HV4" i="3"/>
  <c r="KD4" i="3"/>
  <c r="EY4" i="3"/>
  <c r="EJ4" i="3"/>
  <c r="DF4" i="3"/>
  <c r="FN4" i="3"/>
  <c r="IZ4" i="3"/>
  <c r="GR4" i="3"/>
  <c r="DU4" i="3"/>
  <c r="AX4" i="3"/>
  <c r="JO4" i="3"/>
  <c r="HG4" i="3"/>
  <c r="EZ4" i="3"/>
  <c r="AI4" i="3"/>
  <c r="GS4" i="3"/>
  <c r="EK4" i="3"/>
  <c r="AY4" i="3"/>
  <c r="IL4" i="3"/>
  <c r="KT4" i="3"/>
  <c r="JA4" i="3"/>
  <c r="CC4" i="3"/>
  <c r="HW4" i="3"/>
  <c r="CR4" i="3"/>
  <c r="BN4" i="3"/>
  <c r="DV4" i="3"/>
  <c r="DG4" i="3"/>
  <c r="KE4" i="3"/>
  <c r="HH4" i="3"/>
  <c r="LI4" i="3"/>
  <c r="GD4" i="3"/>
  <c r="JP4" i="3"/>
  <c r="FO4" i="3"/>
  <c r="DJ124" i="3" l="1"/>
  <c r="DJ125" i="3"/>
  <c r="DJ122" i="3"/>
  <c r="DJ123" i="3"/>
  <c r="DJ15" i="3"/>
  <c r="DJ24" i="3"/>
  <c r="DJ93" i="3"/>
  <c r="DJ16" i="3"/>
  <c r="DJ30" i="3"/>
  <c r="DJ94" i="3"/>
  <c r="DJ9" i="3"/>
  <c r="DJ17" i="3"/>
  <c r="DJ43" i="3"/>
  <c r="DJ59" i="3"/>
  <c r="DJ44" i="3"/>
  <c r="DJ50" i="3"/>
  <c r="DJ109" i="3"/>
  <c r="DJ60" i="3"/>
  <c r="DJ49" i="3"/>
  <c r="DJ53" i="3"/>
  <c r="DJ54" i="3"/>
  <c r="DJ13" i="3"/>
  <c r="DJ14" i="3"/>
  <c r="DJ373" i="3"/>
  <c r="DJ121" i="3"/>
  <c r="DJ233" i="3"/>
  <c r="DJ303" i="3"/>
  <c r="DJ349" i="3"/>
  <c r="DJ108" i="3"/>
  <c r="DJ243" i="3"/>
  <c r="DJ7" i="3"/>
  <c r="DJ242" i="3"/>
  <c r="IO373" i="3"/>
  <c r="IO233" i="3"/>
  <c r="GV233" i="3"/>
  <c r="GV303" i="3"/>
  <c r="GV373" i="3"/>
  <c r="HZ233" i="3"/>
  <c r="HZ373" i="3"/>
  <c r="CU125" i="3"/>
  <c r="CU122" i="3"/>
  <c r="CU124" i="3"/>
  <c r="CU123" i="3"/>
  <c r="CU30" i="3"/>
  <c r="CU16" i="3"/>
  <c r="CU43" i="3"/>
  <c r="CU17" i="3"/>
  <c r="CU44" i="3"/>
  <c r="CU93" i="3"/>
  <c r="CU109" i="3"/>
  <c r="CU49" i="3"/>
  <c r="CU59" i="3"/>
  <c r="CU94" i="3"/>
  <c r="CU9" i="3"/>
  <c r="CU60" i="3"/>
  <c r="CU50" i="3"/>
  <c r="CU13" i="3"/>
  <c r="CU53" i="3"/>
  <c r="CU14" i="3"/>
  <c r="CU24" i="3"/>
  <c r="CU54" i="3"/>
  <c r="CU15" i="3"/>
  <c r="CU349" i="3"/>
  <c r="CU373" i="3"/>
  <c r="CU233" i="3"/>
  <c r="CU108" i="3"/>
  <c r="CU121" i="3"/>
  <c r="CU243" i="3"/>
  <c r="CU303" i="3"/>
  <c r="CU7" i="3"/>
  <c r="CU242" i="3"/>
  <c r="CU339" i="3"/>
  <c r="CU342" i="3"/>
  <c r="CU340" i="3"/>
  <c r="BB240" i="3"/>
  <c r="BB242" i="3"/>
  <c r="BB243" i="3"/>
  <c r="BB122" i="3"/>
  <c r="BB123" i="3"/>
  <c r="BB124" i="3"/>
  <c r="BB125" i="3"/>
  <c r="BB303" i="3"/>
  <c r="BB16" i="3"/>
  <c r="BB54" i="3"/>
  <c r="BB59" i="3"/>
  <c r="BB14" i="3"/>
  <c r="BB9" i="3"/>
  <c r="BB44" i="3"/>
  <c r="BB60" i="3"/>
  <c r="BB24" i="3"/>
  <c r="BB49" i="3"/>
  <c r="BB50" i="3"/>
  <c r="BB17" i="3"/>
  <c r="BB109" i="3"/>
  <c r="BB108" i="3"/>
  <c r="BB93" i="3"/>
  <c r="BB30" i="3"/>
  <c r="BB53" i="3"/>
  <c r="BB15" i="3"/>
  <c r="BB13" i="3"/>
  <c r="BB94" i="3"/>
  <c r="BB43" i="3"/>
  <c r="BB233" i="3"/>
  <c r="BB349" i="3"/>
  <c r="BB373" i="3"/>
  <c r="BB121" i="3"/>
  <c r="BB7" i="3"/>
  <c r="BB339" i="3"/>
  <c r="BB342" i="3"/>
  <c r="BB340" i="3"/>
  <c r="FC17" i="3"/>
  <c r="FC13" i="3"/>
  <c r="FC44" i="3"/>
  <c r="FC59" i="3"/>
  <c r="FC54" i="3"/>
  <c r="FC14" i="3"/>
  <c r="FC24" i="3"/>
  <c r="FC49" i="3"/>
  <c r="FC93" i="3"/>
  <c r="FC15" i="3"/>
  <c r="FC30" i="3"/>
  <c r="FC9" i="3"/>
  <c r="FC109" i="3"/>
  <c r="FC50" i="3"/>
  <c r="FC94" i="3"/>
  <c r="FC16" i="3"/>
  <c r="FC43" i="3"/>
  <c r="FC53" i="3"/>
  <c r="FC60" i="3"/>
  <c r="FC7" i="3"/>
  <c r="FC373" i="3"/>
  <c r="FC303" i="3"/>
  <c r="FC108" i="3"/>
  <c r="FC233" i="3"/>
  <c r="FR94" i="3"/>
  <c r="FR43" i="3"/>
  <c r="FR54" i="3"/>
  <c r="FR59" i="3"/>
  <c r="FR16" i="3"/>
  <c r="FR109" i="3"/>
  <c r="FR9" i="3"/>
  <c r="FR17" i="3"/>
  <c r="FR44" i="3"/>
  <c r="FR60" i="3"/>
  <c r="FR14" i="3"/>
  <c r="FR24" i="3"/>
  <c r="FR49" i="3"/>
  <c r="FR50" i="3"/>
  <c r="FR13" i="3"/>
  <c r="FR93" i="3"/>
  <c r="FR30" i="3"/>
  <c r="FR53" i="3"/>
  <c r="FR15" i="3"/>
  <c r="FR373" i="3"/>
  <c r="FR7" i="3"/>
  <c r="FR108" i="3"/>
  <c r="FR303" i="3"/>
  <c r="FR233" i="3"/>
  <c r="KW373" i="3"/>
  <c r="KW233" i="3"/>
  <c r="JS373" i="3"/>
  <c r="JS233" i="3"/>
  <c r="GG373" i="3"/>
  <c r="GG233" i="3"/>
  <c r="GG303" i="3"/>
  <c r="AL242" i="3"/>
  <c r="AL280" i="3"/>
  <c r="H280" i="3" s="1"/>
  <c r="O279" i="1" s="1"/>
  <c r="Q279" i="1" s="1"/>
  <c r="G279" i="1" s="1"/>
  <c r="AL240" i="3"/>
  <c r="AL303" i="3"/>
  <c r="AL243" i="3"/>
  <c r="AL122" i="3"/>
  <c r="AL123" i="3"/>
  <c r="AL124" i="3"/>
  <c r="AL125" i="3"/>
  <c r="AL54" i="3"/>
  <c r="AL14" i="3"/>
  <c r="AL24" i="3"/>
  <c r="AL49" i="3"/>
  <c r="AL109" i="3"/>
  <c r="AL93" i="3"/>
  <c r="AL60" i="3"/>
  <c r="AL15" i="3"/>
  <c r="AL30" i="3"/>
  <c r="AL9" i="3"/>
  <c r="AL50" i="3"/>
  <c r="AL94" i="3"/>
  <c r="AL16" i="3"/>
  <c r="AL43" i="3"/>
  <c r="AL53" i="3"/>
  <c r="AL13" i="3"/>
  <c r="AL17" i="3"/>
  <c r="AL44" i="3"/>
  <c r="AL59" i="3"/>
  <c r="AL373" i="3"/>
  <c r="AL233" i="3"/>
  <c r="AL116" i="3"/>
  <c r="H116" i="3" s="1"/>
  <c r="O115" i="1" s="1"/>
  <c r="Q115" i="1" s="1"/>
  <c r="G115" i="1" s="1"/>
  <c r="AL108" i="3"/>
  <c r="AL360" i="3"/>
  <c r="H360" i="3" s="1"/>
  <c r="O359" i="1" s="1"/>
  <c r="Q359" i="1" s="1"/>
  <c r="G359" i="1" s="1"/>
  <c r="AL164" i="3"/>
  <c r="H164" i="3" s="1"/>
  <c r="O163" i="1" s="1"/>
  <c r="Q163" i="1" s="1"/>
  <c r="G163" i="1" s="1"/>
  <c r="AL115" i="3"/>
  <c r="H115" i="3" s="1"/>
  <c r="O114" i="1" s="1"/>
  <c r="Q114" i="1" s="1"/>
  <c r="G114" i="1" s="1"/>
  <c r="AL354" i="3"/>
  <c r="H354" i="3" s="1"/>
  <c r="O353" i="1" s="1"/>
  <c r="Q353" i="1" s="1"/>
  <c r="G353" i="1" s="1"/>
  <c r="AL277" i="3"/>
  <c r="H277" i="3" s="1"/>
  <c r="O276" i="1" s="1"/>
  <c r="Q276" i="1" s="1"/>
  <c r="G276" i="1" s="1"/>
  <c r="AL121" i="3"/>
  <c r="AL114" i="3"/>
  <c r="H114" i="3" s="1"/>
  <c r="O113" i="1" s="1"/>
  <c r="Q113" i="1" s="1"/>
  <c r="G113" i="1" s="1"/>
  <c r="AL386" i="3"/>
  <c r="H386" i="3" s="1"/>
  <c r="O385" i="1" s="1"/>
  <c r="Q385" i="1" s="1"/>
  <c r="G385" i="1" s="1"/>
  <c r="AL351" i="3"/>
  <c r="H351" i="3" s="1"/>
  <c r="O350" i="1" s="1"/>
  <c r="Q350" i="1" s="1"/>
  <c r="G350" i="1" s="1"/>
  <c r="AL276" i="3"/>
  <c r="H276" i="3" s="1"/>
  <c r="O275" i="1" s="1"/>
  <c r="Q275" i="1" s="1"/>
  <c r="G275" i="1" s="1"/>
  <c r="AL379" i="3"/>
  <c r="H379" i="3" s="1"/>
  <c r="O378" i="1" s="1"/>
  <c r="Q378" i="1" s="1"/>
  <c r="G378" i="1" s="1"/>
  <c r="AL275" i="3"/>
  <c r="H275" i="3" s="1"/>
  <c r="O274" i="1" s="1"/>
  <c r="Q274" i="1" s="1"/>
  <c r="G274" i="1" s="1"/>
  <c r="AL117" i="3"/>
  <c r="H117" i="3" s="1"/>
  <c r="O116" i="1" s="1"/>
  <c r="Q116" i="1" s="1"/>
  <c r="G116" i="1" s="1"/>
  <c r="AL113" i="3"/>
  <c r="H113" i="3" s="1"/>
  <c r="O112" i="1" s="1"/>
  <c r="Q112" i="1" s="1"/>
  <c r="G112" i="1" s="1"/>
  <c r="AL378" i="3"/>
  <c r="H378" i="3" s="1"/>
  <c r="O377" i="1" s="1"/>
  <c r="Q377" i="1" s="1"/>
  <c r="G377" i="1" s="1"/>
  <c r="AL349" i="3"/>
  <c r="AL274" i="3"/>
  <c r="H274" i="3" s="1"/>
  <c r="O273" i="1" s="1"/>
  <c r="Q273" i="1" s="1"/>
  <c r="G273" i="1" s="1"/>
  <c r="AL339" i="3"/>
  <c r="AL7" i="3"/>
  <c r="AL340" i="3"/>
  <c r="AL342" i="3"/>
  <c r="EN125" i="3"/>
  <c r="EN124" i="3"/>
  <c r="EN122" i="3"/>
  <c r="EN123" i="3"/>
  <c r="EN24" i="3"/>
  <c r="EN50" i="3"/>
  <c r="EN59" i="3"/>
  <c r="EN93" i="3"/>
  <c r="EN30" i="3"/>
  <c r="EN53" i="3"/>
  <c r="EN60" i="3"/>
  <c r="EN94" i="3"/>
  <c r="EN13" i="3"/>
  <c r="EN43" i="3"/>
  <c r="EN54" i="3"/>
  <c r="EN14" i="3"/>
  <c r="EN44" i="3"/>
  <c r="EN15" i="3"/>
  <c r="EN49" i="3"/>
  <c r="EN9" i="3"/>
  <c r="EN16" i="3"/>
  <c r="EN17" i="3"/>
  <c r="EN109" i="3"/>
  <c r="EN7" i="3"/>
  <c r="EN242" i="3"/>
  <c r="EN233" i="3"/>
  <c r="EN373" i="3"/>
  <c r="EN108" i="3"/>
  <c r="EN121" i="3"/>
  <c r="EN243" i="3"/>
  <c r="EN303" i="3"/>
  <c r="CF240" i="3"/>
  <c r="CF122" i="3"/>
  <c r="CF123" i="3"/>
  <c r="CF124" i="3"/>
  <c r="CF125" i="3"/>
  <c r="CF17" i="3"/>
  <c r="CF30" i="3"/>
  <c r="CF59" i="3"/>
  <c r="CF43" i="3"/>
  <c r="CF60" i="3"/>
  <c r="CF50" i="3"/>
  <c r="CF54" i="3"/>
  <c r="CF44" i="3"/>
  <c r="CF49" i="3"/>
  <c r="CF93" i="3"/>
  <c r="CF13" i="3"/>
  <c r="CF94" i="3"/>
  <c r="CF53" i="3"/>
  <c r="CF14" i="3"/>
  <c r="CF9" i="3"/>
  <c r="CF15" i="3"/>
  <c r="CF109" i="3"/>
  <c r="CF16" i="3"/>
  <c r="CF24" i="3"/>
  <c r="CF373" i="3"/>
  <c r="CF121" i="3"/>
  <c r="CF303" i="3"/>
  <c r="CF349" i="3"/>
  <c r="CF108" i="3"/>
  <c r="CF243" i="3"/>
  <c r="CF7" i="3"/>
  <c r="CF233" i="3"/>
  <c r="CF242" i="3"/>
  <c r="CF339" i="3"/>
  <c r="CF342" i="3"/>
  <c r="CF340" i="3"/>
  <c r="KH233" i="3"/>
  <c r="KH373" i="3"/>
  <c r="JD233" i="3"/>
  <c r="JD373" i="3"/>
  <c r="DY122" i="3"/>
  <c r="DY123" i="3"/>
  <c r="DY125" i="3"/>
  <c r="DY124" i="3"/>
  <c r="DY44" i="3"/>
  <c r="DY30" i="3"/>
  <c r="DY49" i="3"/>
  <c r="DY59" i="3"/>
  <c r="DY13" i="3"/>
  <c r="DY60" i="3"/>
  <c r="DY9" i="3"/>
  <c r="DY14" i="3"/>
  <c r="DY93" i="3"/>
  <c r="DY15" i="3"/>
  <c r="DY94" i="3"/>
  <c r="DY16" i="3"/>
  <c r="DY50" i="3"/>
  <c r="DY109" i="3"/>
  <c r="DY43" i="3"/>
  <c r="DY17" i="3"/>
  <c r="DY53" i="3"/>
  <c r="DY24" i="3"/>
  <c r="DY54" i="3"/>
  <c r="DY233" i="3"/>
  <c r="DY373" i="3"/>
  <c r="DY108" i="3"/>
  <c r="DY121" i="3"/>
  <c r="DY243" i="3"/>
  <c r="DY303" i="3"/>
  <c r="DY7" i="3"/>
  <c r="DY242" i="3"/>
  <c r="HK373" i="3"/>
  <c r="HK303" i="3"/>
  <c r="HK233" i="3"/>
  <c r="BQ240" i="3"/>
  <c r="BQ124" i="3"/>
  <c r="BQ122" i="3"/>
  <c r="BQ123" i="3"/>
  <c r="BQ125" i="3"/>
  <c r="BQ9" i="3"/>
  <c r="BQ109" i="3"/>
  <c r="BQ13" i="3"/>
  <c r="BQ24" i="3"/>
  <c r="BQ14" i="3"/>
  <c r="BQ30" i="3"/>
  <c r="BQ93" i="3"/>
  <c r="BQ15" i="3"/>
  <c r="BQ43" i="3"/>
  <c r="BQ50" i="3"/>
  <c r="BQ94" i="3"/>
  <c r="BQ16" i="3"/>
  <c r="BQ44" i="3"/>
  <c r="BQ53" i="3"/>
  <c r="BQ59" i="3"/>
  <c r="BQ17" i="3"/>
  <c r="BQ49" i="3"/>
  <c r="BQ54" i="3"/>
  <c r="BQ60" i="3"/>
  <c r="BQ108" i="3"/>
  <c r="BQ242" i="3"/>
  <c r="BQ349" i="3"/>
  <c r="BQ121" i="3"/>
  <c r="BQ233" i="3"/>
  <c r="BQ303" i="3"/>
  <c r="BQ243" i="3"/>
  <c r="BQ373" i="3"/>
  <c r="BQ7" i="3"/>
  <c r="BQ339" i="3"/>
  <c r="BQ342" i="3"/>
  <c r="BQ340" i="3"/>
  <c r="O10" i="1"/>
  <c r="Q10" i="1" s="1"/>
  <c r="G10" i="1" s="1"/>
  <c r="O9" i="1"/>
  <c r="H16" i="3" l="1"/>
  <c r="O15" i="1" s="1"/>
  <c r="Q15" i="1" s="1"/>
  <c r="G15" i="1" s="1"/>
  <c r="H342" i="3"/>
  <c r="O341" i="1" s="1"/>
  <c r="Q341" i="1" s="1"/>
  <c r="G341" i="1" s="1"/>
  <c r="H373" i="3"/>
  <c r="O372" i="1" s="1"/>
  <c r="Q372" i="1" s="1"/>
  <c r="G372" i="1" s="1"/>
  <c r="H7" i="3"/>
  <c r="O6" i="1" s="1"/>
  <c r="Q6" i="1" s="1"/>
  <c r="G6" i="1" s="1"/>
  <c r="H44" i="3"/>
  <c r="O43" i="1" s="1"/>
  <c r="Q43" i="1" s="1"/>
  <c r="G43" i="1" s="1"/>
  <c r="H9" i="3"/>
  <c r="O8" i="1" s="1"/>
  <c r="Q8" i="1" s="1"/>
  <c r="G8" i="1" s="1"/>
  <c r="H14" i="3"/>
  <c r="O13" i="1" s="1"/>
  <c r="Q13" i="1" s="1"/>
  <c r="G13" i="1" s="1"/>
  <c r="H240" i="3"/>
  <c r="O239" i="1" s="1"/>
  <c r="Q239" i="1" s="1"/>
  <c r="G239" i="1" s="1"/>
  <c r="H233" i="3"/>
  <c r="O232" i="1" s="1"/>
  <c r="Q232" i="1" s="1"/>
  <c r="G232" i="1" s="1"/>
  <c r="H30" i="3"/>
  <c r="O29" i="1" s="1"/>
  <c r="Q29" i="1" s="1"/>
  <c r="G29" i="1" s="1"/>
  <c r="H13" i="3"/>
  <c r="O12" i="1" s="1"/>
  <c r="Q12" i="1" s="1"/>
  <c r="G12" i="1" s="1"/>
  <c r="H15" i="3"/>
  <c r="O14" i="1" s="1"/>
  <c r="Q14" i="1" s="1"/>
  <c r="G14" i="1" s="1"/>
  <c r="H125" i="3"/>
  <c r="O124" i="1" s="1"/>
  <c r="Q124" i="1" s="1"/>
  <c r="G124" i="1" s="1"/>
  <c r="H242" i="3"/>
  <c r="O241" i="1" s="1"/>
  <c r="Q241" i="1" s="1"/>
  <c r="G241" i="1" s="1"/>
  <c r="H339" i="3"/>
  <c r="O338" i="1" s="1"/>
  <c r="Q338" i="1" s="1"/>
  <c r="G338" i="1" s="1"/>
  <c r="H17" i="3"/>
  <c r="O16" i="1" s="1"/>
  <c r="Q16" i="1" s="1"/>
  <c r="G16" i="1" s="1"/>
  <c r="H349" i="3"/>
  <c r="O348" i="1" s="1"/>
  <c r="Q348" i="1" s="1"/>
  <c r="G348" i="1" s="1"/>
  <c r="H108" i="3"/>
  <c r="O107" i="1" s="1"/>
  <c r="Q107" i="1" s="1"/>
  <c r="G107" i="1" s="1"/>
  <c r="H53" i="3"/>
  <c r="O52" i="1" s="1"/>
  <c r="Q52" i="1" s="1"/>
  <c r="G52" i="1" s="1"/>
  <c r="H60" i="3"/>
  <c r="O59" i="1" s="1"/>
  <c r="Q59" i="1" s="1"/>
  <c r="G59" i="1" s="1"/>
  <c r="H124" i="3"/>
  <c r="O123" i="1" s="1"/>
  <c r="Q123" i="1" s="1"/>
  <c r="G123" i="1" s="1"/>
  <c r="H122" i="3"/>
  <c r="O121" i="1" s="1"/>
  <c r="Q121" i="1" s="1"/>
  <c r="G121" i="1" s="1"/>
  <c r="H54" i="3"/>
  <c r="O53" i="1" s="1"/>
  <c r="Q53" i="1" s="1"/>
  <c r="G53" i="1" s="1"/>
  <c r="H43" i="3"/>
  <c r="O42" i="1" s="1"/>
  <c r="Q42" i="1" s="1"/>
  <c r="G42" i="1" s="1"/>
  <c r="H93" i="3"/>
  <c r="O92" i="1" s="1"/>
  <c r="Q92" i="1" s="1"/>
  <c r="G92" i="1" s="1"/>
  <c r="H123" i="3"/>
  <c r="O122" i="1" s="1"/>
  <c r="Q122" i="1" s="1"/>
  <c r="G122" i="1" s="1"/>
  <c r="H109" i="3"/>
  <c r="O108" i="1" s="1"/>
  <c r="Q108" i="1" s="1"/>
  <c r="G108" i="1" s="1"/>
  <c r="H121" i="3"/>
  <c r="O120" i="1" s="1"/>
  <c r="Q120" i="1" s="1"/>
  <c r="G120" i="1" s="1"/>
  <c r="H94" i="3"/>
  <c r="O93" i="1" s="1"/>
  <c r="Q93" i="1" s="1"/>
  <c r="G93" i="1" s="1"/>
  <c r="H49" i="3"/>
  <c r="O48" i="1" s="1"/>
  <c r="Q48" i="1" s="1"/>
  <c r="G48" i="1" s="1"/>
  <c r="H243" i="3"/>
  <c r="O242" i="1" s="1"/>
  <c r="Q242" i="1" s="1"/>
  <c r="G242" i="1" s="1"/>
  <c r="H340" i="3"/>
  <c r="O339" i="1" s="1"/>
  <c r="Q339" i="1" s="1"/>
  <c r="G339" i="1" s="1"/>
  <c r="H59" i="3"/>
  <c r="O58" i="1" s="1"/>
  <c r="Q58" i="1" s="1"/>
  <c r="G58" i="1" s="1"/>
  <c r="H50" i="3"/>
  <c r="O49" i="1" s="1"/>
  <c r="Q49" i="1" s="1"/>
  <c r="G49" i="1" s="1"/>
  <c r="H24" i="3"/>
  <c r="O23" i="1" s="1"/>
  <c r="Q23" i="1" s="1"/>
  <c r="G23" i="1" s="1"/>
  <c r="H303" i="3"/>
  <c r="O302" i="1" s="1"/>
  <c r="Q302" i="1" s="1"/>
  <c r="G302" i="1" s="1"/>
  <c r="Q9" i="1"/>
  <c r="G9"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Brian R. Lewandowski</author>
  </authors>
  <commentList>
    <comment ref="M2" authorId="0" shapeId="0" xr:uid="{ED0263D9-8D29-44E5-91A0-5EC2AAF77BD1}">
      <text>
        <r>
          <rPr>
            <sz val="9"/>
            <color indexed="81"/>
            <rFont val="Tahoma"/>
            <family val="2"/>
          </rPr>
          <t>General description of wages and benefits (e.g., "above-average," "market wages," "provide benefits")
1=Yes
0=No</t>
        </r>
      </text>
    </comment>
    <comment ref="N2" authorId="0" shapeId="0" xr:uid="{17FDB80E-A498-45CD-87D6-A9040A57EEAF}">
      <text>
        <r>
          <rPr>
            <sz val="9"/>
            <color indexed="81"/>
            <rFont val="Tahoma"/>
            <family val="2"/>
          </rPr>
          <t xml:space="preserve">Provided descriptive and quantitative details about wages (e.g., average was of $32 per hour, provide sick leave, vacation leave, etc.) 1=yes, 0=no
</t>
        </r>
      </text>
    </comment>
    <comment ref="O2" authorId="0" shapeId="0" xr:uid="{908E7D02-9702-4D2C-9141-A5ED1E5D55B1}">
      <text>
        <r>
          <rPr>
            <sz val="9"/>
            <color indexed="81"/>
            <rFont val="Tahoma"/>
            <family val="2"/>
          </rPr>
          <t>Provided information about crafts (e.g., list)
1=yes, 0=no</t>
        </r>
      </text>
    </comment>
    <comment ref="P2" authorId="0" shapeId="0" xr:uid="{95FCF8C7-60E4-4DF2-A9E8-F06D39600A32}">
      <text>
        <r>
          <rPr>
            <sz val="9"/>
            <color indexed="81"/>
            <rFont val="Tahoma"/>
            <family val="2"/>
          </rPr>
          <t xml:space="preserve">Provided craft details (e.g., craft names, wages, benefits, etc.) 
1=yes, 0=no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Brian R. Lewandowski</author>
    <author>Windows User</author>
  </authors>
  <commentList>
    <comment ref="A1" authorId="0" shapeId="0" xr:uid="{8EFBB27D-C0DE-407B-82D6-3119248D27CF}">
      <text>
        <r>
          <rPr>
            <b/>
            <sz val="9"/>
            <color indexed="81"/>
            <rFont val="Tahoma"/>
            <family val="2"/>
          </rPr>
          <t>The availability of training programs, including training through apprenticeship
programs registered with the United States Department of Labor, Office of
Apprenticeship and Training. The utility or bidder shall provide, for example and as
applicable, the following information for each craft the utility anticipates will work on
the project:
(I) availability of training programs;
(II) the names of specific training programs available;
(III) the curriculum of the specific training programs;
(IV) the cost of worker training;
(V) the duration of the training programs;
(VI) the total number of hours of on-the-job training required;
(VII) the total number of classroom hours required;
(VIII) the licenses and certifications obtained, if any;
(IX) a copy of training program standards for each training program; and
(X) a statement whether the training programs are United States Department of
Labor registered apprenticeship programs and are accredited to award college
credits.</t>
        </r>
      </text>
    </comment>
    <comment ref="J2" authorId="1" shapeId="0" xr:uid="{A0A96121-A566-47DA-B994-AEAC4B90EDD5}">
      <text>
        <r>
          <rPr>
            <sz val="9"/>
            <color indexed="81"/>
            <rFont val="Tahoma"/>
            <family val="2"/>
          </rPr>
          <t>1=Yes, 0=No</t>
        </r>
      </text>
    </comment>
    <comment ref="K2" authorId="1" shapeId="0" xr:uid="{A42DCEC7-75A2-4B3A-95E2-5546D9C69413}">
      <text>
        <r>
          <rPr>
            <sz val="9"/>
            <color indexed="81"/>
            <rFont val="Tahoma"/>
            <family val="2"/>
          </rPr>
          <t>Count 1=yes, 0=no</t>
        </r>
      </text>
    </comment>
    <comment ref="L2" authorId="1" shapeId="0" xr:uid="{6B7ABB70-C235-4A15-B15A-C8A10F488C98}">
      <text>
        <r>
          <rPr>
            <sz val="9"/>
            <color indexed="81"/>
            <rFont val="Tahoma"/>
            <family val="2"/>
          </rPr>
          <t>1=Yes, 0=No</t>
        </r>
      </text>
    </comment>
    <comment ref="M2" authorId="1" shapeId="0" xr:uid="{7D0F6651-679F-49E0-9549-A54AA103A54F}">
      <text>
        <r>
          <rPr>
            <sz val="9"/>
            <color indexed="81"/>
            <rFont val="Tahoma"/>
            <family val="2"/>
          </rPr>
          <t>1=Yes
0=No</t>
        </r>
      </text>
    </comment>
    <comment ref="N2" authorId="1" shapeId="0" xr:uid="{D18AC73D-E57E-45DF-85BD-B8040FF8EA14}">
      <text>
        <r>
          <rPr>
            <sz val="9"/>
            <color indexed="81"/>
            <rFont val="Tahoma"/>
            <family val="2"/>
          </rPr>
          <t>1=Yes
0=No</t>
        </r>
      </text>
    </comment>
    <comment ref="O2" authorId="1" shapeId="0" xr:uid="{24087C93-DBFC-414D-886A-265F5CBE7CFA}">
      <text>
        <r>
          <rPr>
            <sz val="9"/>
            <color indexed="81"/>
            <rFont val="Tahoma"/>
            <family val="2"/>
          </rPr>
          <t>1=Yes
0=No</t>
        </r>
      </text>
    </comment>
    <comment ref="P2" authorId="1" shapeId="0" xr:uid="{4A41A7B2-435C-4B63-B464-BD3E52AEA26E}">
      <text>
        <r>
          <rPr>
            <sz val="9"/>
            <color indexed="81"/>
            <rFont val="Tahoma"/>
            <family val="2"/>
          </rPr>
          <t>1=Yes
0=No</t>
        </r>
      </text>
    </comment>
    <comment ref="Q2" authorId="1" shapeId="0" xr:uid="{ECACC3FD-54DE-40BC-BD26-FE20A2BD6029}">
      <text>
        <r>
          <rPr>
            <sz val="9"/>
            <color indexed="81"/>
            <rFont val="Tahoma"/>
            <family val="2"/>
          </rPr>
          <t>1=Yes
0=No</t>
        </r>
      </text>
    </comment>
    <comment ref="R2" authorId="1" shapeId="0" xr:uid="{4CF8431F-A6BE-4A50-B894-B555E1D06A10}">
      <text>
        <r>
          <rPr>
            <sz val="9"/>
            <color indexed="81"/>
            <rFont val="Tahoma"/>
            <family val="2"/>
          </rPr>
          <t>1=Yes
0=No</t>
        </r>
      </text>
    </comment>
    <comment ref="S2" authorId="1" shapeId="0" xr:uid="{07E700D9-81B0-42E5-862D-8EEEAD7D04E3}">
      <text>
        <r>
          <rPr>
            <sz val="9"/>
            <color indexed="81"/>
            <rFont val="Tahoma"/>
            <family val="2"/>
          </rPr>
          <t>1=Yes
0=No</t>
        </r>
      </text>
    </comment>
    <comment ref="T2" authorId="0" shapeId="0" xr:uid="{E539DBD4-F312-4AF9-BA9D-63702BAE60E4}">
      <text>
        <r>
          <rPr>
            <b/>
            <sz val="9"/>
            <color indexed="81"/>
            <rFont val="Tahoma"/>
            <family val="2"/>
          </rPr>
          <t xml:space="preserve">
1=Yes
0=No</t>
        </r>
      </text>
    </comment>
    <comment ref="U2" authorId="0" shapeId="0" xr:uid="{66DF0A9C-AB42-42ED-8319-33865033C9A7}">
      <text>
        <r>
          <rPr>
            <b/>
            <sz val="9"/>
            <color indexed="81"/>
            <rFont val="Tahoma"/>
            <family val="2"/>
          </rPr>
          <t>1=Yes
0=No</t>
        </r>
      </text>
    </comment>
    <comment ref="V2" authorId="0" shapeId="0" xr:uid="{95E15E04-DBC4-46A8-AEBD-B7531727413E}">
      <text>
        <r>
          <rPr>
            <b/>
            <sz val="9"/>
            <color indexed="81"/>
            <rFont val="Tahoma"/>
            <family val="2"/>
          </rPr>
          <t>Brian R. Lewandowski:</t>
        </r>
        <r>
          <rPr>
            <sz val="9"/>
            <color indexed="81"/>
            <rFont val="Tahoma"/>
            <family val="2"/>
          </rPr>
          <t xml:space="preserve">
1=Yes
0=No</t>
        </r>
      </text>
    </comment>
    <comment ref="W2" authorId="1" shapeId="0" xr:uid="{90589F63-B9A1-4745-8AAD-50A86C840B93}">
      <text>
        <r>
          <rPr>
            <sz val="9"/>
            <color indexed="81"/>
            <rFont val="Tahoma"/>
            <family val="2"/>
          </rPr>
          <t>0 - 5 based on responses:
0=No responses
Points for:
(I) range of wages by job classification;
(II) healthcare benefits by job classification;
(III) pension benefits by job classification;
(IV) prevailing wages and fringe benefits (healthcare benefits, pension benefits and
other compensation) based on industry standards and the current Colorado labor
agreements by job classification; and
(V) wages and fringe benefits (healthcare benefits, pension benefits and other
compensation) by job classification.</t>
        </r>
      </text>
    </comment>
    <comment ref="X2" authorId="1" shapeId="0" xr:uid="{61845072-D7BC-4E16-A2F8-583A87B6CB46}">
      <text>
        <r>
          <rPr>
            <sz val="9"/>
            <color indexed="81"/>
            <rFont val="Tahoma"/>
            <family val="2"/>
          </rPr>
          <t>Yes=1, No=0</t>
        </r>
      </text>
    </comment>
    <comment ref="Y2" authorId="1" shapeId="0" xr:uid="{891DE03F-E0BC-4C9E-BFCA-9C852806D368}">
      <text>
        <r>
          <rPr>
            <sz val="9"/>
            <color indexed="81"/>
            <rFont val="Tahoma"/>
            <family val="2"/>
          </rPr>
          <t>Enter number workers (headcount)</t>
        </r>
      </text>
    </comment>
    <comment ref="Z2" authorId="1" shapeId="0" xr:uid="{2B482F67-FDAC-4DFD-8A6D-3CC6B4637DFF}">
      <text>
        <r>
          <rPr>
            <sz val="9"/>
            <color indexed="81"/>
            <rFont val="Tahoma"/>
            <family val="2"/>
          </rPr>
          <t>Count 1=yes, 0=no</t>
        </r>
      </text>
    </comment>
    <comment ref="AA2" authorId="1" shapeId="0" xr:uid="{2C5A3DA5-973C-4938-8025-F40DCC01ECCE}">
      <text>
        <r>
          <rPr>
            <sz val="9"/>
            <color indexed="81"/>
            <rFont val="Tahoma"/>
            <family val="2"/>
          </rPr>
          <t>Number of jobs provided by company.</t>
        </r>
      </text>
    </comment>
    <comment ref="AB2" authorId="1" shapeId="0" xr:uid="{A1E4D8C7-5CB6-4551-B070-A77C30DA30FE}">
      <text>
        <r>
          <rPr>
            <sz val="9"/>
            <color indexed="81"/>
            <rFont val="Tahoma"/>
            <family val="2"/>
          </rPr>
          <t>1=Yes
0=No</t>
        </r>
      </text>
    </comment>
    <comment ref="AC2" authorId="1" shapeId="0" xr:uid="{9E041C1F-8AA1-43E2-A546-F48C558C9763}">
      <text>
        <r>
          <rPr>
            <sz val="9"/>
            <color indexed="81"/>
            <rFont val="Tahoma"/>
            <family val="2"/>
          </rPr>
          <t>1=Yes
0=No</t>
        </r>
      </text>
    </comment>
    <comment ref="AD2" authorId="1" shapeId="0" xr:uid="{9223A235-D7C2-486E-BDCF-D31A74EB660B}">
      <text>
        <r>
          <rPr>
            <sz val="9"/>
            <color indexed="81"/>
            <rFont val="Tahoma"/>
            <family val="2"/>
          </rPr>
          <t>1=Yes
0=No</t>
        </r>
      </text>
    </comment>
    <comment ref="AE2" authorId="1" shapeId="0" xr:uid="{52C3CCD0-FC11-4881-870D-A01077A36381}">
      <text>
        <r>
          <rPr>
            <sz val="9"/>
            <color indexed="81"/>
            <rFont val="Tahoma"/>
            <family val="2"/>
          </rPr>
          <t>1=Yes
0=No</t>
        </r>
      </text>
    </comment>
    <comment ref="AF2" authorId="1" shapeId="0" xr:uid="{49EB47B7-CE03-4C48-979B-2CB069CDB8AC}">
      <text>
        <r>
          <rPr>
            <sz val="9"/>
            <color indexed="81"/>
            <rFont val="Tahoma"/>
            <family val="2"/>
          </rPr>
          <t>1=Yes
0=No</t>
        </r>
      </text>
    </comment>
    <comment ref="AG2" authorId="1" shapeId="0" xr:uid="{496CFBF5-9838-4247-A467-F222A147EA98}">
      <text>
        <r>
          <rPr>
            <sz val="9"/>
            <color indexed="81"/>
            <rFont val="Tahoma"/>
            <family val="2"/>
          </rPr>
          <t>1=Yes
0=No</t>
        </r>
      </text>
    </comment>
    <comment ref="AH2" authorId="1" shapeId="0" xr:uid="{BDD09E74-0B16-47F0-9EF0-961FD1CF1D4C}">
      <text>
        <r>
          <rPr>
            <sz val="9"/>
            <color indexed="81"/>
            <rFont val="Tahoma"/>
            <family val="2"/>
          </rPr>
          <t>1=Yes
0=No</t>
        </r>
      </text>
    </comment>
    <comment ref="AI2" authorId="0" shapeId="0" xr:uid="{6FDDEE59-D2D8-4938-8FBE-D04059014023}">
      <text>
        <r>
          <rPr>
            <b/>
            <sz val="9"/>
            <color indexed="81"/>
            <rFont val="Tahoma"/>
            <family val="2"/>
          </rPr>
          <t xml:space="preserve">
1=Yes
0=No</t>
        </r>
      </text>
    </comment>
    <comment ref="AJ2" authorId="0" shapeId="0" xr:uid="{4D0CB00E-54B9-4FAF-8C56-CA7CCE1B78F0}">
      <text>
        <r>
          <rPr>
            <b/>
            <sz val="9"/>
            <color indexed="81"/>
            <rFont val="Tahoma"/>
            <family val="2"/>
          </rPr>
          <t>1=Yes
0=No</t>
        </r>
      </text>
    </comment>
    <comment ref="AK2" authorId="0" shapeId="0" xr:uid="{1787A99D-8C0C-436A-B856-D22748012202}">
      <text>
        <r>
          <rPr>
            <b/>
            <sz val="9"/>
            <color indexed="81"/>
            <rFont val="Tahoma"/>
            <family val="2"/>
          </rPr>
          <t>Brian R. Lewandowski:</t>
        </r>
        <r>
          <rPr>
            <sz val="9"/>
            <color indexed="81"/>
            <rFont val="Tahoma"/>
            <family val="2"/>
          </rPr>
          <t xml:space="preserve">
1=Yes
0=No</t>
        </r>
      </text>
    </comment>
    <comment ref="AL2" authorId="1" shapeId="0" xr:uid="{FA6F74EC-0795-482F-B85C-EB1A0950E7C5}">
      <text>
        <r>
          <rPr>
            <sz val="9"/>
            <color indexed="81"/>
            <rFont val="Tahoma"/>
            <family val="2"/>
          </rPr>
          <t>Provided detail on the 10 componenets (X/10)</t>
        </r>
      </text>
    </comment>
    <comment ref="AN2" authorId="1" shapeId="0" xr:uid="{27A17B99-D30B-4699-978B-C86A37DC72F2}">
      <text>
        <r>
          <rPr>
            <sz val="9"/>
            <color indexed="81"/>
            <rFont val="Tahoma"/>
            <family val="2"/>
          </rPr>
          <t>Yes=1, No=0</t>
        </r>
      </text>
    </comment>
    <comment ref="AO2" authorId="1" shapeId="0" xr:uid="{C81F3E45-A5FA-4933-A042-8748A64F2E88}">
      <text>
        <r>
          <rPr>
            <sz val="9"/>
            <color indexed="81"/>
            <rFont val="Tahoma"/>
            <family val="2"/>
          </rPr>
          <t>Enter number workers (headcount)</t>
        </r>
      </text>
    </comment>
    <comment ref="AP2" authorId="1" shapeId="0" xr:uid="{17D983E7-F02E-4994-88A2-A005D1674573}">
      <text>
        <r>
          <rPr>
            <sz val="9"/>
            <color indexed="81"/>
            <rFont val="Tahoma"/>
            <family val="2"/>
          </rPr>
          <t>Count 1=yes, 0=no</t>
        </r>
      </text>
    </comment>
    <comment ref="AQ2" authorId="1" shapeId="0" xr:uid="{877A4A5F-7105-468A-8649-D5CA2E594BF6}">
      <text>
        <r>
          <rPr>
            <sz val="9"/>
            <color indexed="81"/>
            <rFont val="Tahoma"/>
            <family val="2"/>
          </rPr>
          <t>Number of jobs provided by company.</t>
        </r>
      </text>
    </comment>
    <comment ref="AR2" authorId="1" shapeId="0" xr:uid="{138FF7B8-D32C-4EC1-859E-BEE938E02BD5}">
      <text>
        <r>
          <rPr>
            <sz val="9"/>
            <color indexed="81"/>
            <rFont val="Tahoma"/>
            <family val="2"/>
          </rPr>
          <t>1=Yes
0=No</t>
        </r>
      </text>
    </comment>
    <comment ref="AS2" authorId="1" shapeId="0" xr:uid="{198C7D90-7E71-468D-9878-C1BA930D63FD}">
      <text>
        <r>
          <rPr>
            <sz val="9"/>
            <color indexed="81"/>
            <rFont val="Tahoma"/>
            <family val="2"/>
          </rPr>
          <t>1=Yes
0=No</t>
        </r>
      </text>
    </comment>
    <comment ref="AT2" authorId="1" shapeId="0" xr:uid="{20FDE8C7-AB44-49DB-8DA0-9BA4D884FB7E}">
      <text>
        <r>
          <rPr>
            <sz val="9"/>
            <color indexed="81"/>
            <rFont val="Tahoma"/>
            <family val="2"/>
          </rPr>
          <t>1=Yes
0=No</t>
        </r>
      </text>
    </comment>
    <comment ref="AU2" authorId="1" shapeId="0" xr:uid="{6C7E96D4-AF3D-419A-A552-27EA0E5F244C}">
      <text>
        <r>
          <rPr>
            <sz val="9"/>
            <color indexed="81"/>
            <rFont val="Tahoma"/>
            <family val="2"/>
          </rPr>
          <t>1=Yes
0=No</t>
        </r>
      </text>
    </comment>
    <comment ref="AV2" authorId="1" shapeId="0" xr:uid="{A422F017-9AB4-43A6-BE72-41025EBC3500}">
      <text>
        <r>
          <rPr>
            <sz val="9"/>
            <color indexed="81"/>
            <rFont val="Tahoma"/>
            <family val="2"/>
          </rPr>
          <t>1=Yes
0=No</t>
        </r>
      </text>
    </comment>
    <comment ref="AW2" authorId="1" shapeId="0" xr:uid="{A3DB3F7B-52CA-4947-8820-788E9969D0BD}">
      <text>
        <r>
          <rPr>
            <sz val="9"/>
            <color indexed="81"/>
            <rFont val="Tahoma"/>
            <family val="2"/>
          </rPr>
          <t>1=Yes
0=No</t>
        </r>
      </text>
    </comment>
    <comment ref="AX2" authorId="1" shapeId="0" xr:uid="{8D406545-826E-4424-ACAC-DC5F6ABD1B0B}">
      <text>
        <r>
          <rPr>
            <sz val="9"/>
            <color indexed="81"/>
            <rFont val="Tahoma"/>
            <family val="2"/>
          </rPr>
          <t>1=Yes
0=No</t>
        </r>
      </text>
    </comment>
    <comment ref="AY2" authorId="0" shapeId="0" xr:uid="{7D575167-27DD-4111-8ACD-A21556033E64}">
      <text>
        <r>
          <rPr>
            <b/>
            <sz val="9"/>
            <color indexed="81"/>
            <rFont val="Tahoma"/>
            <family val="2"/>
          </rPr>
          <t xml:space="preserve">
1=Yes
0=No</t>
        </r>
      </text>
    </comment>
    <comment ref="AZ2" authorId="0" shapeId="0" xr:uid="{3685ED41-BB51-4FDF-B367-1D92DDD120A2}">
      <text>
        <r>
          <rPr>
            <b/>
            <sz val="9"/>
            <color indexed="81"/>
            <rFont val="Tahoma"/>
            <family val="2"/>
          </rPr>
          <t>1=Yes
0=No</t>
        </r>
      </text>
    </comment>
    <comment ref="BA2" authorId="0" shapeId="0" xr:uid="{B1AC76B8-7F88-43E9-A761-03F64B9C2822}">
      <text>
        <r>
          <rPr>
            <b/>
            <sz val="9"/>
            <color indexed="81"/>
            <rFont val="Tahoma"/>
            <family val="2"/>
          </rPr>
          <t>Brian R. Lewandowski:</t>
        </r>
        <r>
          <rPr>
            <sz val="9"/>
            <color indexed="81"/>
            <rFont val="Tahoma"/>
            <family val="2"/>
          </rPr>
          <t xml:space="preserve">
1=Yes
0=No</t>
        </r>
      </text>
    </comment>
    <comment ref="BB2" authorId="1" shapeId="0" xr:uid="{2B60061D-EF99-4E8C-94A8-E5E770E80758}">
      <text>
        <r>
          <rPr>
            <sz val="9"/>
            <color indexed="81"/>
            <rFont val="Tahoma"/>
            <family val="2"/>
          </rPr>
          <t>Provided detail on the 10 componenets (X/10)</t>
        </r>
      </text>
    </comment>
    <comment ref="BD2" authorId="1" shapeId="0" xr:uid="{61F08DF3-35F4-45F2-8D2D-619A277FBB38}">
      <text>
        <r>
          <rPr>
            <sz val="9"/>
            <color indexed="81"/>
            <rFont val="Tahoma"/>
            <family val="2"/>
          </rPr>
          <t>Yes=1, No=0</t>
        </r>
      </text>
    </comment>
    <comment ref="BE2" authorId="1" shapeId="0" xr:uid="{DAC7B919-16CA-4253-86CE-2621CF308F46}">
      <text>
        <r>
          <rPr>
            <sz val="9"/>
            <color indexed="81"/>
            <rFont val="Tahoma"/>
            <family val="2"/>
          </rPr>
          <t>Enter number workers (headcount)</t>
        </r>
      </text>
    </comment>
    <comment ref="BF2" authorId="1" shapeId="0" xr:uid="{5FE04033-5620-4A20-91C6-87EFBE98073F}">
      <text>
        <r>
          <rPr>
            <sz val="9"/>
            <color indexed="81"/>
            <rFont val="Tahoma"/>
            <family val="2"/>
          </rPr>
          <t>Count 1=yes, 0=no</t>
        </r>
      </text>
    </comment>
    <comment ref="BG2" authorId="1" shapeId="0" xr:uid="{CF9CB9B1-E209-402E-8F69-87B757DF4CCD}">
      <text>
        <r>
          <rPr>
            <sz val="9"/>
            <color indexed="81"/>
            <rFont val="Tahoma"/>
            <family val="2"/>
          </rPr>
          <t>Number of jobs provided by company.</t>
        </r>
      </text>
    </comment>
    <comment ref="BH2" authorId="1" shapeId="0" xr:uid="{2FB522C6-80AF-40B5-92BC-32A708C03E60}">
      <text>
        <r>
          <rPr>
            <sz val="9"/>
            <color indexed="81"/>
            <rFont val="Tahoma"/>
            <family val="2"/>
          </rPr>
          <t>1=Yes
0=No</t>
        </r>
      </text>
    </comment>
    <comment ref="BI2" authorId="1" shapeId="0" xr:uid="{65A1496B-3F55-40DC-8A23-C0273E646141}">
      <text>
        <r>
          <rPr>
            <sz val="9"/>
            <color indexed="81"/>
            <rFont val="Tahoma"/>
            <family val="2"/>
          </rPr>
          <t>1=Yes
0=No</t>
        </r>
      </text>
    </comment>
    <comment ref="BJ2" authorId="1" shapeId="0" xr:uid="{0793CFCB-FFDB-40D7-9600-D85849F268A1}">
      <text>
        <r>
          <rPr>
            <sz val="9"/>
            <color indexed="81"/>
            <rFont val="Tahoma"/>
            <family val="2"/>
          </rPr>
          <t>1=Yes
0=No</t>
        </r>
      </text>
    </comment>
    <comment ref="BK2" authorId="1" shapeId="0" xr:uid="{44353F5C-2AC3-46AA-8185-AA242D51F776}">
      <text>
        <r>
          <rPr>
            <sz val="9"/>
            <color indexed="81"/>
            <rFont val="Tahoma"/>
            <family val="2"/>
          </rPr>
          <t>1=Yes
0=No</t>
        </r>
      </text>
    </comment>
    <comment ref="BL2" authorId="1" shapeId="0" xr:uid="{3ACE3724-ACC0-4FDA-A3D4-E4D294358D37}">
      <text>
        <r>
          <rPr>
            <sz val="9"/>
            <color indexed="81"/>
            <rFont val="Tahoma"/>
            <family val="2"/>
          </rPr>
          <t>1=Yes
0=No</t>
        </r>
      </text>
    </comment>
    <comment ref="BM2" authorId="1" shapeId="0" xr:uid="{F1B33CCA-1479-4D5A-90C9-3CAF63EB0C9F}">
      <text>
        <r>
          <rPr>
            <sz val="9"/>
            <color indexed="81"/>
            <rFont val="Tahoma"/>
            <family val="2"/>
          </rPr>
          <t>1=Yes
0=No</t>
        </r>
      </text>
    </comment>
    <comment ref="BN2" authorId="1" shapeId="0" xr:uid="{AB76F1EB-1753-48A0-8E6C-676D3ADA7C78}">
      <text>
        <r>
          <rPr>
            <sz val="9"/>
            <color indexed="81"/>
            <rFont val="Tahoma"/>
            <family val="2"/>
          </rPr>
          <t>1=Yes
0=No</t>
        </r>
      </text>
    </comment>
    <comment ref="BO2" authorId="0" shapeId="0" xr:uid="{31A60EFA-C3F2-4E31-8B6D-584802922618}">
      <text>
        <r>
          <rPr>
            <b/>
            <sz val="9"/>
            <color indexed="81"/>
            <rFont val="Tahoma"/>
            <family val="2"/>
          </rPr>
          <t xml:space="preserve">
1=Yes
0=No</t>
        </r>
      </text>
    </comment>
    <comment ref="BP2" authorId="0" shapeId="0" xr:uid="{C31034C1-3A9B-4A11-91D6-96B6DFC052FE}">
      <text>
        <r>
          <rPr>
            <b/>
            <sz val="9"/>
            <color indexed="81"/>
            <rFont val="Tahoma"/>
            <family val="2"/>
          </rPr>
          <t>1=Yes
0=No</t>
        </r>
      </text>
    </comment>
    <comment ref="BQ2" authorId="0" shapeId="0" xr:uid="{5213E8FD-4BE9-4A14-B7DE-2355361458AB}">
      <text>
        <r>
          <rPr>
            <b/>
            <sz val="9"/>
            <color indexed="81"/>
            <rFont val="Tahoma"/>
            <family val="2"/>
          </rPr>
          <t>Brian R. Lewandowski:</t>
        </r>
        <r>
          <rPr>
            <sz val="9"/>
            <color indexed="81"/>
            <rFont val="Tahoma"/>
            <family val="2"/>
          </rPr>
          <t xml:space="preserve">
1=Yes
0=No</t>
        </r>
      </text>
    </comment>
    <comment ref="BR2" authorId="1" shapeId="0" xr:uid="{8752FE51-E916-488C-8666-B2DCA377EE1D}">
      <text>
        <r>
          <rPr>
            <sz val="9"/>
            <color indexed="81"/>
            <rFont val="Tahoma"/>
            <family val="2"/>
          </rPr>
          <t>Provided detail on the 10 componenets (X/10)</t>
        </r>
      </text>
    </comment>
    <comment ref="BT2" authorId="1" shapeId="0" xr:uid="{912A4170-DF01-4775-AE19-87E376920012}">
      <text>
        <r>
          <rPr>
            <sz val="9"/>
            <color indexed="81"/>
            <rFont val="Tahoma"/>
            <family val="2"/>
          </rPr>
          <t>Yes=1, No=0</t>
        </r>
      </text>
    </comment>
    <comment ref="BU2" authorId="1" shapeId="0" xr:uid="{D5DA0442-9044-4513-9EAF-118AA1534D72}">
      <text>
        <r>
          <rPr>
            <sz val="9"/>
            <color indexed="81"/>
            <rFont val="Tahoma"/>
            <family val="2"/>
          </rPr>
          <t>Enter number workers (headcount)</t>
        </r>
      </text>
    </comment>
    <comment ref="BV2" authorId="1" shapeId="0" xr:uid="{FD469D58-7FB9-4260-8AFA-D646CDBA5F5E}">
      <text>
        <r>
          <rPr>
            <sz val="9"/>
            <color indexed="81"/>
            <rFont val="Tahoma"/>
            <family val="2"/>
          </rPr>
          <t>Count 1=yes, 0=no</t>
        </r>
      </text>
    </comment>
    <comment ref="BW2" authorId="1" shapeId="0" xr:uid="{D0D5B437-7A30-4458-AB32-F583F47EF6CF}">
      <text>
        <r>
          <rPr>
            <sz val="9"/>
            <color indexed="81"/>
            <rFont val="Tahoma"/>
            <family val="2"/>
          </rPr>
          <t>Number of jobs provided by company.</t>
        </r>
      </text>
    </comment>
    <comment ref="BX2" authorId="1" shapeId="0" xr:uid="{4622A249-F3E4-431F-8E3C-546988BD8E32}">
      <text>
        <r>
          <rPr>
            <sz val="9"/>
            <color indexed="81"/>
            <rFont val="Tahoma"/>
            <family val="2"/>
          </rPr>
          <t>1=Yes
0=No</t>
        </r>
      </text>
    </comment>
    <comment ref="BY2" authorId="1" shapeId="0" xr:uid="{16CF84A0-5AEC-400C-9030-6CDD7B74F3C1}">
      <text>
        <r>
          <rPr>
            <sz val="9"/>
            <color indexed="81"/>
            <rFont val="Tahoma"/>
            <family val="2"/>
          </rPr>
          <t>1=Yes
0=No</t>
        </r>
      </text>
    </comment>
    <comment ref="BZ2" authorId="1" shapeId="0" xr:uid="{B68D6B61-E741-483C-8390-0B0763B04F56}">
      <text>
        <r>
          <rPr>
            <sz val="9"/>
            <color indexed="81"/>
            <rFont val="Tahoma"/>
            <family val="2"/>
          </rPr>
          <t>1=Yes
0=No</t>
        </r>
      </text>
    </comment>
    <comment ref="CA2" authorId="1" shapeId="0" xr:uid="{4EA9F528-2744-474A-B70F-CD9486798132}">
      <text>
        <r>
          <rPr>
            <sz val="9"/>
            <color indexed="81"/>
            <rFont val="Tahoma"/>
            <family val="2"/>
          </rPr>
          <t>1=Yes
0=No</t>
        </r>
      </text>
    </comment>
    <comment ref="CB2" authorId="1" shapeId="0" xr:uid="{4A9EC740-41F1-4796-AB3E-EADC642F09A8}">
      <text>
        <r>
          <rPr>
            <sz val="9"/>
            <color indexed="81"/>
            <rFont val="Tahoma"/>
            <family val="2"/>
          </rPr>
          <t>1=Yes
0=No</t>
        </r>
      </text>
    </comment>
    <comment ref="CC2" authorId="1" shapeId="0" xr:uid="{51684A6E-FEB3-46C3-8138-8F7824372567}">
      <text>
        <r>
          <rPr>
            <sz val="9"/>
            <color indexed="81"/>
            <rFont val="Tahoma"/>
            <family val="2"/>
          </rPr>
          <t>1=Yes
0=No</t>
        </r>
      </text>
    </comment>
    <comment ref="CD2" authorId="1" shapeId="0" xr:uid="{93E9CA35-128E-4EA5-A4F8-9AF1570556A3}">
      <text>
        <r>
          <rPr>
            <sz val="9"/>
            <color indexed="81"/>
            <rFont val="Tahoma"/>
            <family val="2"/>
          </rPr>
          <t>1=Yes
0=No</t>
        </r>
      </text>
    </comment>
    <comment ref="CE2" authorId="0" shapeId="0" xr:uid="{C517843D-C621-464A-909F-DAB881B8B80E}">
      <text>
        <r>
          <rPr>
            <b/>
            <sz val="9"/>
            <color indexed="81"/>
            <rFont val="Tahoma"/>
            <family val="2"/>
          </rPr>
          <t xml:space="preserve">
1=Yes
0=No</t>
        </r>
      </text>
    </comment>
    <comment ref="CF2" authorId="0" shapeId="0" xr:uid="{D5AE3010-03BD-4742-B980-4FFDD8C1FB5F}">
      <text>
        <r>
          <rPr>
            <b/>
            <sz val="9"/>
            <color indexed="81"/>
            <rFont val="Tahoma"/>
            <family val="2"/>
          </rPr>
          <t>1=Yes
0=No</t>
        </r>
      </text>
    </comment>
    <comment ref="CG2" authorId="0" shapeId="0" xr:uid="{1B719379-D9FE-4D54-BD09-3523516674FF}">
      <text>
        <r>
          <rPr>
            <b/>
            <sz val="9"/>
            <color indexed="81"/>
            <rFont val="Tahoma"/>
            <family val="2"/>
          </rPr>
          <t>Brian R. Lewandowski:</t>
        </r>
        <r>
          <rPr>
            <sz val="9"/>
            <color indexed="81"/>
            <rFont val="Tahoma"/>
            <family val="2"/>
          </rPr>
          <t xml:space="preserve">
1=Yes
0=No</t>
        </r>
      </text>
    </comment>
    <comment ref="CH2" authorId="1" shapeId="0" xr:uid="{1E176E88-4EAA-44AA-BCB8-9EFE8BFC0DDB}">
      <text>
        <r>
          <rPr>
            <sz val="9"/>
            <color indexed="81"/>
            <rFont val="Tahoma"/>
            <family val="2"/>
          </rPr>
          <t>Provided detail on the 10 componenets (X/10)</t>
        </r>
      </text>
    </comment>
    <comment ref="CJ2" authorId="1" shapeId="0" xr:uid="{2B1018BD-60C2-4DD4-B303-B9119211A3E8}">
      <text>
        <r>
          <rPr>
            <sz val="9"/>
            <color indexed="81"/>
            <rFont val="Tahoma"/>
            <family val="2"/>
          </rPr>
          <t>Yes=1, No=0</t>
        </r>
      </text>
    </comment>
    <comment ref="CK2" authorId="1" shapeId="0" xr:uid="{636F052E-73D4-4C8B-AD95-E7173FE362F3}">
      <text>
        <r>
          <rPr>
            <sz val="9"/>
            <color indexed="81"/>
            <rFont val="Tahoma"/>
            <family val="2"/>
          </rPr>
          <t>Enter number workers (headcount)</t>
        </r>
      </text>
    </comment>
    <comment ref="CL2" authorId="1" shapeId="0" xr:uid="{F4F51CA4-9E7F-4199-AA01-1FC13E5F3C7B}">
      <text>
        <r>
          <rPr>
            <sz val="9"/>
            <color indexed="81"/>
            <rFont val="Tahoma"/>
            <family val="2"/>
          </rPr>
          <t>Count 1=yes, 0=no</t>
        </r>
      </text>
    </comment>
    <comment ref="CM2" authorId="1" shapeId="0" xr:uid="{C8B2DB11-2E6D-4F00-B5F2-E0410AE9B4B0}">
      <text>
        <r>
          <rPr>
            <sz val="9"/>
            <color indexed="81"/>
            <rFont val="Tahoma"/>
            <family val="2"/>
          </rPr>
          <t>Number of jobs provided by company.</t>
        </r>
      </text>
    </comment>
    <comment ref="CN2" authorId="1" shapeId="0" xr:uid="{5E4337C0-949D-4B90-A1D9-3B731CFDAC90}">
      <text>
        <r>
          <rPr>
            <sz val="9"/>
            <color indexed="81"/>
            <rFont val="Tahoma"/>
            <family val="2"/>
          </rPr>
          <t>1=Yes
0=No</t>
        </r>
      </text>
    </comment>
    <comment ref="CO2" authorId="1" shapeId="0" xr:uid="{52D8B69A-8338-47AC-8224-6D653EA9A65F}">
      <text>
        <r>
          <rPr>
            <sz val="9"/>
            <color indexed="81"/>
            <rFont val="Tahoma"/>
            <family val="2"/>
          </rPr>
          <t>1=Yes
0=No</t>
        </r>
      </text>
    </comment>
    <comment ref="CP2" authorId="1" shapeId="0" xr:uid="{D90A6A82-2160-4DC4-A15B-46A8DD871B56}">
      <text>
        <r>
          <rPr>
            <sz val="9"/>
            <color indexed="81"/>
            <rFont val="Tahoma"/>
            <family val="2"/>
          </rPr>
          <t>1=Yes
0=No</t>
        </r>
      </text>
    </comment>
    <comment ref="CQ2" authorId="1" shapeId="0" xr:uid="{A0E261C8-F069-4793-87AD-5B8D0A286E8B}">
      <text>
        <r>
          <rPr>
            <sz val="9"/>
            <color indexed="81"/>
            <rFont val="Tahoma"/>
            <family val="2"/>
          </rPr>
          <t>1=Yes
0=No</t>
        </r>
      </text>
    </comment>
    <comment ref="CR2" authorId="1" shapeId="0" xr:uid="{A6B2AFF1-7B26-4CC3-B372-AA2964AEB204}">
      <text>
        <r>
          <rPr>
            <sz val="9"/>
            <color indexed="81"/>
            <rFont val="Tahoma"/>
            <family val="2"/>
          </rPr>
          <t>1=Yes
0=No</t>
        </r>
      </text>
    </comment>
    <comment ref="CS2" authorId="1" shapeId="0" xr:uid="{53CE5426-7F56-4233-9641-701842A442A2}">
      <text>
        <r>
          <rPr>
            <sz val="9"/>
            <color indexed="81"/>
            <rFont val="Tahoma"/>
            <family val="2"/>
          </rPr>
          <t>1=Yes
0=No</t>
        </r>
      </text>
    </comment>
    <comment ref="CT2" authorId="1" shapeId="0" xr:uid="{4D707C61-3D55-42FB-B2E5-4862A4A7F925}">
      <text>
        <r>
          <rPr>
            <sz val="9"/>
            <color indexed="81"/>
            <rFont val="Tahoma"/>
            <family val="2"/>
          </rPr>
          <t>1=Yes
0=No</t>
        </r>
      </text>
    </comment>
    <comment ref="CU2" authorId="0" shapeId="0" xr:uid="{707D6892-CC6F-4A34-9031-877AFBE60D6B}">
      <text>
        <r>
          <rPr>
            <b/>
            <sz val="9"/>
            <color indexed="81"/>
            <rFont val="Tahoma"/>
            <family val="2"/>
          </rPr>
          <t xml:space="preserve">
1=Yes
0=No</t>
        </r>
      </text>
    </comment>
    <comment ref="CV2" authorId="0" shapeId="0" xr:uid="{4AAF2E55-16DD-45D1-8FBD-5A98F40F11AE}">
      <text>
        <r>
          <rPr>
            <b/>
            <sz val="9"/>
            <color indexed="81"/>
            <rFont val="Tahoma"/>
            <family val="2"/>
          </rPr>
          <t>1=Yes
0=No</t>
        </r>
      </text>
    </comment>
    <comment ref="CW2" authorId="0" shapeId="0" xr:uid="{774F38F8-3799-4C74-B1BE-467951E9803D}">
      <text>
        <r>
          <rPr>
            <b/>
            <sz val="9"/>
            <color indexed="81"/>
            <rFont val="Tahoma"/>
            <family val="2"/>
          </rPr>
          <t>Brian R. Lewandowski:</t>
        </r>
        <r>
          <rPr>
            <sz val="9"/>
            <color indexed="81"/>
            <rFont val="Tahoma"/>
            <family val="2"/>
          </rPr>
          <t xml:space="preserve">
1=Yes
0=No</t>
        </r>
      </text>
    </comment>
    <comment ref="CX2" authorId="1" shapeId="0" xr:uid="{08B1F42E-FDFF-41E5-B14C-77E436EEBB28}">
      <text>
        <r>
          <rPr>
            <sz val="9"/>
            <color indexed="81"/>
            <rFont val="Tahoma"/>
            <family val="2"/>
          </rPr>
          <t>Provided detail on the 10 componenets (X/10)</t>
        </r>
      </text>
    </comment>
    <comment ref="CZ2" authorId="1" shapeId="0" xr:uid="{8D7377DA-7479-448F-9649-2F7C5A0FB005}">
      <text>
        <r>
          <rPr>
            <sz val="9"/>
            <color indexed="81"/>
            <rFont val="Tahoma"/>
            <family val="2"/>
          </rPr>
          <t>Yes=1, No=0</t>
        </r>
      </text>
    </comment>
    <comment ref="DA2" authorId="1" shapeId="0" xr:uid="{4C241ED1-BE2A-412C-B8E8-57E326B51FDE}">
      <text>
        <r>
          <rPr>
            <sz val="9"/>
            <color indexed="81"/>
            <rFont val="Tahoma"/>
            <family val="2"/>
          </rPr>
          <t>Enter number workers (headcount)</t>
        </r>
      </text>
    </comment>
    <comment ref="DB2" authorId="1" shapeId="0" xr:uid="{27681A62-5AB3-42A3-BBE3-08AFDCB8F62D}">
      <text>
        <r>
          <rPr>
            <sz val="9"/>
            <color indexed="81"/>
            <rFont val="Tahoma"/>
            <family val="2"/>
          </rPr>
          <t>Count 1=yes, 0=no</t>
        </r>
      </text>
    </comment>
    <comment ref="DC2" authorId="1" shapeId="0" xr:uid="{BCE91B3A-7014-4BB6-B294-7ED5432DDFEB}">
      <text>
        <r>
          <rPr>
            <sz val="9"/>
            <color indexed="81"/>
            <rFont val="Tahoma"/>
            <family val="2"/>
          </rPr>
          <t>Number of jobs provided by company.</t>
        </r>
      </text>
    </comment>
    <comment ref="DD2" authorId="1" shapeId="0" xr:uid="{461F9DD1-E367-44A6-87E3-BB8B71606786}">
      <text>
        <r>
          <rPr>
            <sz val="9"/>
            <color indexed="81"/>
            <rFont val="Tahoma"/>
            <family val="2"/>
          </rPr>
          <t>1=Yes
0=No</t>
        </r>
      </text>
    </comment>
    <comment ref="DE2" authorId="1" shapeId="0" xr:uid="{6DD369D2-EC23-4A74-BEA0-FC88211D44D4}">
      <text>
        <r>
          <rPr>
            <sz val="9"/>
            <color indexed="81"/>
            <rFont val="Tahoma"/>
            <family val="2"/>
          </rPr>
          <t>1=Yes
0=No</t>
        </r>
      </text>
    </comment>
    <comment ref="DF2" authorId="1" shapeId="0" xr:uid="{03B1C238-BFDC-4622-82C2-7C5686C7C6AD}">
      <text>
        <r>
          <rPr>
            <sz val="9"/>
            <color indexed="81"/>
            <rFont val="Tahoma"/>
            <family val="2"/>
          </rPr>
          <t>1=Yes
0=No</t>
        </r>
      </text>
    </comment>
    <comment ref="DG2" authorId="1" shapeId="0" xr:uid="{B8D822F0-4035-4724-9581-F5D7126FBABC}">
      <text>
        <r>
          <rPr>
            <sz val="9"/>
            <color indexed="81"/>
            <rFont val="Tahoma"/>
            <family val="2"/>
          </rPr>
          <t>1=Yes
0=No</t>
        </r>
      </text>
    </comment>
    <comment ref="DH2" authorId="1" shapeId="0" xr:uid="{33AF012B-12E9-471D-A1C0-86D310C95F2A}">
      <text>
        <r>
          <rPr>
            <sz val="9"/>
            <color indexed="81"/>
            <rFont val="Tahoma"/>
            <family val="2"/>
          </rPr>
          <t>1=Yes
0=No</t>
        </r>
      </text>
    </comment>
    <comment ref="DI2" authorId="1" shapeId="0" xr:uid="{F90B006E-564D-4D9F-88F5-9CA030329DBC}">
      <text>
        <r>
          <rPr>
            <sz val="9"/>
            <color indexed="81"/>
            <rFont val="Tahoma"/>
            <family val="2"/>
          </rPr>
          <t>1=Yes
0=No</t>
        </r>
      </text>
    </comment>
    <comment ref="DJ2" authorId="1" shapeId="0" xr:uid="{F0D97A40-28D0-45E2-986B-6FF68A0B68FC}">
      <text>
        <r>
          <rPr>
            <sz val="9"/>
            <color indexed="81"/>
            <rFont val="Tahoma"/>
            <family val="2"/>
          </rPr>
          <t>1=Yes
0=No</t>
        </r>
      </text>
    </comment>
    <comment ref="DK2" authorId="0" shapeId="0" xr:uid="{826FD708-8CFD-4C83-A251-8AEF997311EA}">
      <text>
        <r>
          <rPr>
            <b/>
            <sz val="9"/>
            <color indexed="81"/>
            <rFont val="Tahoma"/>
            <family val="2"/>
          </rPr>
          <t xml:space="preserve">
1=Yes
0=No</t>
        </r>
      </text>
    </comment>
    <comment ref="DL2" authorId="0" shapeId="0" xr:uid="{18C07952-AD39-473B-89F4-79C5B727A271}">
      <text>
        <r>
          <rPr>
            <b/>
            <sz val="9"/>
            <color indexed="81"/>
            <rFont val="Tahoma"/>
            <family val="2"/>
          </rPr>
          <t>1=Yes
0=No</t>
        </r>
      </text>
    </comment>
    <comment ref="DM2" authorId="0" shapeId="0" xr:uid="{60343AEE-1035-45E8-B8AF-1C250DC94F76}">
      <text>
        <r>
          <rPr>
            <b/>
            <sz val="9"/>
            <color indexed="81"/>
            <rFont val="Tahoma"/>
            <family val="2"/>
          </rPr>
          <t>Brian R. Lewandowski:</t>
        </r>
        <r>
          <rPr>
            <sz val="9"/>
            <color indexed="81"/>
            <rFont val="Tahoma"/>
            <family val="2"/>
          </rPr>
          <t xml:space="preserve">
1=Yes
0=No</t>
        </r>
      </text>
    </comment>
    <comment ref="DN2" authorId="1" shapeId="0" xr:uid="{42C8778A-D7A0-42D8-B75D-CA92CCCEC008}">
      <text>
        <r>
          <rPr>
            <sz val="9"/>
            <color indexed="81"/>
            <rFont val="Tahoma"/>
            <family val="2"/>
          </rPr>
          <t>Provided detail on the 10 componenets (X/10)</t>
        </r>
      </text>
    </comment>
    <comment ref="DP2" authorId="1" shapeId="0" xr:uid="{96E56B6F-08F8-4065-8198-61155B12255A}">
      <text>
        <r>
          <rPr>
            <sz val="9"/>
            <color indexed="81"/>
            <rFont val="Tahoma"/>
            <family val="2"/>
          </rPr>
          <t>Yes=1, No=0</t>
        </r>
      </text>
    </comment>
    <comment ref="DQ2" authorId="1" shapeId="0" xr:uid="{56FE5A2B-21BB-441F-A532-F9079802D9AD}">
      <text>
        <r>
          <rPr>
            <sz val="9"/>
            <color indexed="81"/>
            <rFont val="Tahoma"/>
            <family val="2"/>
          </rPr>
          <t>Enter number workers (headcount)</t>
        </r>
      </text>
    </comment>
    <comment ref="DR2" authorId="1" shapeId="0" xr:uid="{899D33A1-BC3D-4A7D-860B-906565E1E6E4}">
      <text>
        <r>
          <rPr>
            <sz val="9"/>
            <color indexed="81"/>
            <rFont val="Tahoma"/>
            <family val="2"/>
          </rPr>
          <t>Count 1=yes, 0=no</t>
        </r>
      </text>
    </comment>
    <comment ref="DS2" authorId="1" shapeId="0" xr:uid="{8B190385-7C60-4BCD-A302-6B6DF228B3AF}">
      <text>
        <r>
          <rPr>
            <sz val="9"/>
            <color indexed="81"/>
            <rFont val="Tahoma"/>
            <family val="2"/>
          </rPr>
          <t>Number of jobs provided by company.</t>
        </r>
      </text>
    </comment>
    <comment ref="DT2" authorId="1" shapeId="0" xr:uid="{4F388A68-8B87-49E3-85D0-0B2FD9FF822C}">
      <text>
        <r>
          <rPr>
            <sz val="9"/>
            <color indexed="81"/>
            <rFont val="Tahoma"/>
            <family val="2"/>
          </rPr>
          <t>1=Yes
0=No</t>
        </r>
      </text>
    </comment>
    <comment ref="DU2" authorId="1" shapeId="0" xr:uid="{66F5EA7C-430E-4E5E-82EF-48700F29D61C}">
      <text>
        <r>
          <rPr>
            <sz val="9"/>
            <color indexed="81"/>
            <rFont val="Tahoma"/>
            <family val="2"/>
          </rPr>
          <t>1=Yes
0=No</t>
        </r>
      </text>
    </comment>
    <comment ref="DV2" authorId="1" shapeId="0" xr:uid="{56518061-9F03-49E7-9274-64E467501867}">
      <text>
        <r>
          <rPr>
            <sz val="9"/>
            <color indexed="81"/>
            <rFont val="Tahoma"/>
            <family val="2"/>
          </rPr>
          <t>1=Yes
0=No</t>
        </r>
      </text>
    </comment>
    <comment ref="DW2" authorId="1" shapeId="0" xr:uid="{BF2984D4-562C-431A-9968-FB08E1D2E774}">
      <text>
        <r>
          <rPr>
            <sz val="9"/>
            <color indexed="81"/>
            <rFont val="Tahoma"/>
            <family val="2"/>
          </rPr>
          <t>1=Yes
0=No</t>
        </r>
      </text>
    </comment>
    <comment ref="DX2" authorId="1" shapeId="0" xr:uid="{10D13F0E-4A7A-4678-9AE0-8766E12A43C3}">
      <text>
        <r>
          <rPr>
            <sz val="9"/>
            <color indexed="81"/>
            <rFont val="Tahoma"/>
            <family val="2"/>
          </rPr>
          <t>1=Yes
0=No</t>
        </r>
      </text>
    </comment>
    <comment ref="DY2" authorId="1" shapeId="0" xr:uid="{5C710A51-DE02-4A46-B288-E9E1E5749141}">
      <text>
        <r>
          <rPr>
            <sz val="9"/>
            <color indexed="81"/>
            <rFont val="Tahoma"/>
            <family val="2"/>
          </rPr>
          <t>1=Yes
0=No</t>
        </r>
      </text>
    </comment>
    <comment ref="DZ2" authorId="1" shapeId="0" xr:uid="{061322A3-CB2B-4980-98EE-CAEB825B9625}">
      <text>
        <r>
          <rPr>
            <sz val="9"/>
            <color indexed="81"/>
            <rFont val="Tahoma"/>
            <family val="2"/>
          </rPr>
          <t>1=Yes
0=No</t>
        </r>
      </text>
    </comment>
    <comment ref="EA2" authorId="0" shapeId="0" xr:uid="{BB66A767-358C-4601-902A-251FADA6205D}">
      <text>
        <r>
          <rPr>
            <b/>
            <sz val="9"/>
            <color indexed="81"/>
            <rFont val="Tahoma"/>
            <family val="2"/>
          </rPr>
          <t xml:space="preserve">
1=Yes
0=No</t>
        </r>
      </text>
    </comment>
    <comment ref="EB2" authorId="0" shapeId="0" xr:uid="{75208131-618F-4D20-9FAE-3822A14D7C0E}">
      <text>
        <r>
          <rPr>
            <b/>
            <sz val="9"/>
            <color indexed="81"/>
            <rFont val="Tahoma"/>
            <family val="2"/>
          </rPr>
          <t>1=Yes
0=No</t>
        </r>
      </text>
    </comment>
    <comment ref="EC2" authorId="0" shapeId="0" xr:uid="{84E3ED2D-2108-4352-AF02-B9A60BD6CA1A}">
      <text>
        <r>
          <rPr>
            <b/>
            <sz val="9"/>
            <color indexed="81"/>
            <rFont val="Tahoma"/>
            <family val="2"/>
          </rPr>
          <t>Brian R. Lewandowski:</t>
        </r>
        <r>
          <rPr>
            <sz val="9"/>
            <color indexed="81"/>
            <rFont val="Tahoma"/>
            <family val="2"/>
          </rPr>
          <t xml:space="preserve">
1=Yes
0=No</t>
        </r>
      </text>
    </comment>
    <comment ref="ED2" authorId="1" shapeId="0" xr:uid="{0439DD77-34B5-42F3-B7FA-F2846065A59B}">
      <text>
        <r>
          <rPr>
            <sz val="9"/>
            <color indexed="81"/>
            <rFont val="Tahoma"/>
            <family val="2"/>
          </rPr>
          <t>Provided detail on the 10 componenets (X/10)</t>
        </r>
      </text>
    </comment>
    <comment ref="EF2" authorId="1" shapeId="0" xr:uid="{DEFC11A4-D3D1-45B2-B6A7-F40742AFD2B4}">
      <text>
        <r>
          <rPr>
            <sz val="9"/>
            <color indexed="81"/>
            <rFont val="Tahoma"/>
            <family val="2"/>
          </rPr>
          <t>Yes=1, No=0</t>
        </r>
      </text>
    </comment>
    <comment ref="EG2" authorId="1" shapeId="0" xr:uid="{1E71AF57-C72A-4E3D-A6A7-0F68D017C89F}">
      <text>
        <r>
          <rPr>
            <sz val="9"/>
            <color indexed="81"/>
            <rFont val="Tahoma"/>
            <family val="2"/>
          </rPr>
          <t>Enter number workers (headcount)</t>
        </r>
      </text>
    </comment>
    <comment ref="EH2" authorId="1" shapeId="0" xr:uid="{2D13978A-0239-4558-B4F2-3C89582C476B}">
      <text>
        <r>
          <rPr>
            <sz val="9"/>
            <color indexed="81"/>
            <rFont val="Tahoma"/>
            <family val="2"/>
          </rPr>
          <t>Count 1=yes, 0=no</t>
        </r>
      </text>
    </comment>
    <comment ref="EI2" authorId="1" shapeId="0" xr:uid="{9CEB2C17-A992-4C42-841A-AC1299610F54}">
      <text>
        <r>
          <rPr>
            <sz val="9"/>
            <color indexed="81"/>
            <rFont val="Tahoma"/>
            <family val="2"/>
          </rPr>
          <t>Number of jobs provided by company.</t>
        </r>
      </text>
    </comment>
    <comment ref="EJ2" authorId="1" shapeId="0" xr:uid="{86C92459-23DB-4CE2-AC3E-E47161590F86}">
      <text>
        <r>
          <rPr>
            <sz val="9"/>
            <color indexed="81"/>
            <rFont val="Tahoma"/>
            <family val="2"/>
          </rPr>
          <t>1=Yes
0=No</t>
        </r>
      </text>
    </comment>
    <comment ref="EK2" authorId="1" shapeId="0" xr:uid="{C7784A84-4E85-4B9C-B38B-BB07A2961D0C}">
      <text>
        <r>
          <rPr>
            <sz val="9"/>
            <color indexed="81"/>
            <rFont val="Tahoma"/>
            <family val="2"/>
          </rPr>
          <t>1=Yes
0=No</t>
        </r>
      </text>
    </comment>
    <comment ref="EL2" authorId="1" shapeId="0" xr:uid="{84AA7DE5-2A02-4816-9C52-65BE22181A03}">
      <text>
        <r>
          <rPr>
            <sz val="9"/>
            <color indexed="81"/>
            <rFont val="Tahoma"/>
            <family val="2"/>
          </rPr>
          <t>1=Yes
0=No</t>
        </r>
      </text>
    </comment>
    <comment ref="EM2" authorId="1" shapeId="0" xr:uid="{30159F89-0CD5-4ADA-8D0C-61CB05E8CF54}">
      <text>
        <r>
          <rPr>
            <sz val="9"/>
            <color indexed="81"/>
            <rFont val="Tahoma"/>
            <family val="2"/>
          </rPr>
          <t>1=Yes
0=No</t>
        </r>
      </text>
    </comment>
    <comment ref="EN2" authorId="1" shapeId="0" xr:uid="{D57532E1-59AD-409B-A03A-BF6552F87190}">
      <text>
        <r>
          <rPr>
            <sz val="9"/>
            <color indexed="81"/>
            <rFont val="Tahoma"/>
            <family val="2"/>
          </rPr>
          <t>1=Yes
0=No</t>
        </r>
      </text>
    </comment>
    <comment ref="EO2" authorId="1" shapeId="0" xr:uid="{F68D0D11-90C6-4E2D-8488-9C20D4F43A89}">
      <text>
        <r>
          <rPr>
            <sz val="9"/>
            <color indexed="81"/>
            <rFont val="Tahoma"/>
            <family val="2"/>
          </rPr>
          <t>1=Yes
0=No</t>
        </r>
      </text>
    </comment>
    <comment ref="EP2" authorId="1" shapeId="0" xr:uid="{414B87BC-B176-44A9-B5A3-8DEDD6C0C420}">
      <text>
        <r>
          <rPr>
            <sz val="9"/>
            <color indexed="81"/>
            <rFont val="Tahoma"/>
            <family val="2"/>
          </rPr>
          <t>1=Yes
0=No</t>
        </r>
      </text>
    </comment>
    <comment ref="EQ2" authorId="0" shapeId="0" xr:uid="{16360D75-2B49-4C99-8D22-60CD0EF69007}">
      <text>
        <r>
          <rPr>
            <b/>
            <sz val="9"/>
            <color indexed="81"/>
            <rFont val="Tahoma"/>
            <family val="2"/>
          </rPr>
          <t xml:space="preserve">
1=Yes
0=No</t>
        </r>
      </text>
    </comment>
    <comment ref="ER2" authorId="0" shapeId="0" xr:uid="{41B1C480-DDA9-450D-8CA2-1CF7AF3F9D1D}">
      <text>
        <r>
          <rPr>
            <b/>
            <sz val="9"/>
            <color indexed="81"/>
            <rFont val="Tahoma"/>
            <family val="2"/>
          </rPr>
          <t>1=Yes
0=No</t>
        </r>
      </text>
    </comment>
    <comment ref="ES2" authorId="0" shapeId="0" xr:uid="{C4618FC6-7E82-47DA-B9E4-3F608FD3F602}">
      <text>
        <r>
          <rPr>
            <b/>
            <sz val="9"/>
            <color indexed="81"/>
            <rFont val="Tahoma"/>
            <family val="2"/>
          </rPr>
          <t>Brian R. Lewandowski:</t>
        </r>
        <r>
          <rPr>
            <sz val="9"/>
            <color indexed="81"/>
            <rFont val="Tahoma"/>
            <family val="2"/>
          </rPr>
          <t xml:space="preserve">
1=Yes
0=No</t>
        </r>
      </text>
    </comment>
    <comment ref="ET2" authorId="1" shapeId="0" xr:uid="{83F27355-D396-411A-BCEB-4951CD2D7ED8}">
      <text>
        <r>
          <rPr>
            <sz val="9"/>
            <color indexed="81"/>
            <rFont val="Tahoma"/>
            <family val="2"/>
          </rPr>
          <t>Provided detail on the 10 componenets (X/10)</t>
        </r>
      </text>
    </comment>
    <comment ref="EV2" authorId="1" shapeId="0" xr:uid="{C4B4AF72-B5F8-48FB-B733-AF5A743DCDC0}">
      <text>
        <r>
          <rPr>
            <sz val="9"/>
            <color indexed="81"/>
            <rFont val="Tahoma"/>
            <family val="2"/>
          </rPr>
          <t>Yes=1, No=0</t>
        </r>
      </text>
    </comment>
    <comment ref="EW2" authorId="1" shapeId="0" xr:uid="{DA92DB1C-637A-48FD-B6D3-D8326DB64173}">
      <text>
        <r>
          <rPr>
            <sz val="9"/>
            <color indexed="81"/>
            <rFont val="Tahoma"/>
            <family val="2"/>
          </rPr>
          <t>Enter number workers (headcount)</t>
        </r>
      </text>
    </comment>
    <comment ref="EX2" authorId="1" shapeId="0" xr:uid="{4D4AC364-1BE6-44B2-B04B-817B059A7559}">
      <text>
        <r>
          <rPr>
            <sz val="9"/>
            <color indexed="81"/>
            <rFont val="Tahoma"/>
            <family val="2"/>
          </rPr>
          <t>Count 1=yes, 0=no</t>
        </r>
      </text>
    </comment>
    <comment ref="EY2" authorId="1" shapeId="0" xr:uid="{6F6902B6-8613-4C5D-8B49-4A7BF8BBFA79}">
      <text>
        <r>
          <rPr>
            <sz val="9"/>
            <color indexed="81"/>
            <rFont val="Tahoma"/>
            <family val="2"/>
          </rPr>
          <t>Number of jobs provided by company.</t>
        </r>
      </text>
    </comment>
    <comment ref="EZ2" authorId="1" shapeId="0" xr:uid="{5B233BBE-7651-4588-9FCE-36D2F4C37B97}">
      <text>
        <r>
          <rPr>
            <sz val="9"/>
            <color indexed="81"/>
            <rFont val="Tahoma"/>
            <family val="2"/>
          </rPr>
          <t>1=Yes
0=No</t>
        </r>
      </text>
    </comment>
    <comment ref="FA2" authorId="1" shapeId="0" xr:uid="{7F04994F-85EE-4002-AC06-51CAAAC1EF66}">
      <text>
        <r>
          <rPr>
            <sz val="9"/>
            <color indexed="81"/>
            <rFont val="Tahoma"/>
            <family val="2"/>
          </rPr>
          <t>1=Yes
0=No</t>
        </r>
      </text>
    </comment>
    <comment ref="FB2" authorId="1" shapeId="0" xr:uid="{4D975D7A-11CD-4390-9FEE-462036269AFD}">
      <text>
        <r>
          <rPr>
            <sz val="9"/>
            <color indexed="81"/>
            <rFont val="Tahoma"/>
            <family val="2"/>
          </rPr>
          <t>1=Yes
0=No</t>
        </r>
      </text>
    </comment>
    <comment ref="FC2" authorId="1" shapeId="0" xr:uid="{B85654E4-EB24-4EE6-AC10-7C490CFF770C}">
      <text>
        <r>
          <rPr>
            <sz val="9"/>
            <color indexed="81"/>
            <rFont val="Tahoma"/>
            <family val="2"/>
          </rPr>
          <t>1=Yes
0=No</t>
        </r>
      </text>
    </comment>
    <comment ref="FD2" authorId="1" shapeId="0" xr:uid="{1EF22723-A357-41E5-8C3C-3434109C7D87}">
      <text>
        <r>
          <rPr>
            <sz val="9"/>
            <color indexed="81"/>
            <rFont val="Tahoma"/>
            <family val="2"/>
          </rPr>
          <t>1=Yes
0=No</t>
        </r>
      </text>
    </comment>
    <comment ref="FE2" authorId="1" shapeId="0" xr:uid="{0AED2BE1-6B7B-4CDA-AFD9-28DAA07E91E6}">
      <text>
        <r>
          <rPr>
            <sz val="9"/>
            <color indexed="81"/>
            <rFont val="Tahoma"/>
            <family val="2"/>
          </rPr>
          <t>1=Yes
0=No</t>
        </r>
      </text>
    </comment>
    <comment ref="FF2" authorId="1" shapeId="0" xr:uid="{FA4BAAA5-189D-49CA-A512-F7ECCBD4978C}">
      <text>
        <r>
          <rPr>
            <sz val="9"/>
            <color indexed="81"/>
            <rFont val="Tahoma"/>
            <family val="2"/>
          </rPr>
          <t>1=Yes
0=No</t>
        </r>
      </text>
    </comment>
    <comment ref="FG2" authorId="0" shapeId="0" xr:uid="{7822B707-D2D7-4DE3-8B04-B4DB4521E09E}">
      <text>
        <r>
          <rPr>
            <b/>
            <sz val="9"/>
            <color indexed="81"/>
            <rFont val="Tahoma"/>
            <family val="2"/>
          </rPr>
          <t xml:space="preserve">
1=Yes
0=No</t>
        </r>
      </text>
    </comment>
    <comment ref="FH2" authorId="0" shapeId="0" xr:uid="{D7F8091F-1802-4734-8D2C-B101637288DC}">
      <text>
        <r>
          <rPr>
            <b/>
            <sz val="9"/>
            <color indexed="81"/>
            <rFont val="Tahoma"/>
            <family val="2"/>
          </rPr>
          <t>1=Yes
0=No</t>
        </r>
      </text>
    </comment>
    <comment ref="FI2" authorId="0" shapeId="0" xr:uid="{4454B183-E5A2-4850-B3B5-311AD729CCAF}">
      <text>
        <r>
          <rPr>
            <b/>
            <sz val="9"/>
            <color indexed="81"/>
            <rFont val="Tahoma"/>
            <family val="2"/>
          </rPr>
          <t>Brian R. Lewandowski:</t>
        </r>
        <r>
          <rPr>
            <sz val="9"/>
            <color indexed="81"/>
            <rFont val="Tahoma"/>
            <family val="2"/>
          </rPr>
          <t xml:space="preserve">
1=Yes
0=No</t>
        </r>
      </text>
    </comment>
    <comment ref="FJ2" authorId="1" shapeId="0" xr:uid="{415E5F52-0C35-44B7-BF65-0910BBF3FBFE}">
      <text>
        <r>
          <rPr>
            <sz val="9"/>
            <color indexed="81"/>
            <rFont val="Tahoma"/>
            <family val="2"/>
          </rPr>
          <t>Provided detail on the 10 componenets (X/10)</t>
        </r>
      </text>
    </comment>
    <comment ref="FL2" authorId="1" shapeId="0" xr:uid="{5668B1A6-3747-4071-BB50-00B856AA158B}">
      <text>
        <r>
          <rPr>
            <sz val="9"/>
            <color indexed="81"/>
            <rFont val="Tahoma"/>
            <family val="2"/>
          </rPr>
          <t>Yes=1, No=0</t>
        </r>
      </text>
    </comment>
    <comment ref="FM2" authorId="1" shapeId="0" xr:uid="{17D32ABD-EC27-4A28-B7C7-407569971F74}">
      <text>
        <r>
          <rPr>
            <sz val="9"/>
            <color indexed="81"/>
            <rFont val="Tahoma"/>
            <family val="2"/>
          </rPr>
          <t>Enter number workers (headcount)</t>
        </r>
      </text>
    </comment>
    <comment ref="FN2" authorId="1" shapeId="0" xr:uid="{EB495FD3-DC82-4E02-B305-F4D27A7D83FA}">
      <text>
        <r>
          <rPr>
            <sz val="9"/>
            <color indexed="81"/>
            <rFont val="Tahoma"/>
            <family val="2"/>
          </rPr>
          <t>Count 1=yes, 0=no</t>
        </r>
      </text>
    </comment>
    <comment ref="FO2" authorId="1" shapeId="0" xr:uid="{7782FDF7-35C2-4466-A3AB-6E9F5B8D0E01}">
      <text>
        <r>
          <rPr>
            <sz val="9"/>
            <color indexed="81"/>
            <rFont val="Tahoma"/>
            <family val="2"/>
          </rPr>
          <t>Number of jobs provided by company.</t>
        </r>
      </text>
    </comment>
    <comment ref="FP2" authorId="1" shapeId="0" xr:uid="{7DA702AE-B95F-4B86-B4FD-02C0A740B354}">
      <text>
        <r>
          <rPr>
            <sz val="9"/>
            <color indexed="81"/>
            <rFont val="Tahoma"/>
            <family val="2"/>
          </rPr>
          <t>1=Yes
0=No</t>
        </r>
      </text>
    </comment>
    <comment ref="FQ2" authorId="1" shapeId="0" xr:uid="{DA0AF4E9-565C-4BF9-A383-D93F5CF5285C}">
      <text>
        <r>
          <rPr>
            <sz val="9"/>
            <color indexed="81"/>
            <rFont val="Tahoma"/>
            <family val="2"/>
          </rPr>
          <t>1=Yes
0=No</t>
        </r>
      </text>
    </comment>
    <comment ref="FR2" authorId="1" shapeId="0" xr:uid="{F97C36AB-81B6-4D95-83EA-F33284931E5E}">
      <text>
        <r>
          <rPr>
            <sz val="9"/>
            <color indexed="81"/>
            <rFont val="Tahoma"/>
            <family val="2"/>
          </rPr>
          <t>1=Yes
0=No</t>
        </r>
      </text>
    </comment>
    <comment ref="FS2" authorId="1" shapeId="0" xr:uid="{2A6FFEBB-5B7C-43CA-9208-2FC6EB6D8C12}">
      <text>
        <r>
          <rPr>
            <sz val="9"/>
            <color indexed="81"/>
            <rFont val="Tahoma"/>
            <family val="2"/>
          </rPr>
          <t>1=Yes
0=No</t>
        </r>
      </text>
    </comment>
    <comment ref="FT2" authorId="1" shapeId="0" xr:uid="{29299393-5770-4D6E-958A-3D3685A65BD2}">
      <text>
        <r>
          <rPr>
            <sz val="9"/>
            <color indexed="81"/>
            <rFont val="Tahoma"/>
            <family val="2"/>
          </rPr>
          <t>1=Yes
0=No</t>
        </r>
      </text>
    </comment>
    <comment ref="FU2" authorId="1" shapeId="0" xr:uid="{8322110C-8F66-4E61-9AF9-48BF0B12BD6F}">
      <text>
        <r>
          <rPr>
            <sz val="9"/>
            <color indexed="81"/>
            <rFont val="Tahoma"/>
            <family val="2"/>
          </rPr>
          <t>1=Yes
0=No</t>
        </r>
      </text>
    </comment>
    <comment ref="FV2" authorId="1" shapeId="0" xr:uid="{479E4677-253B-4D58-BC47-CE43AFFC28A2}">
      <text>
        <r>
          <rPr>
            <sz val="9"/>
            <color indexed="81"/>
            <rFont val="Tahoma"/>
            <family val="2"/>
          </rPr>
          <t>1=Yes
0=No</t>
        </r>
      </text>
    </comment>
    <comment ref="FW2" authorId="0" shapeId="0" xr:uid="{64CAF96E-CFAC-47BE-AF14-0B4DD6528745}">
      <text>
        <r>
          <rPr>
            <b/>
            <sz val="9"/>
            <color indexed="81"/>
            <rFont val="Tahoma"/>
            <family val="2"/>
          </rPr>
          <t xml:space="preserve">
1=Yes
0=No</t>
        </r>
      </text>
    </comment>
    <comment ref="FX2" authorId="0" shapeId="0" xr:uid="{716CD1DB-B90D-4920-A0EA-388EF1CC57C6}">
      <text>
        <r>
          <rPr>
            <b/>
            <sz val="9"/>
            <color indexed="81"/>
            <rFont val="Tahoma"/>
            <family val="2"/>
          </rPr>
          <t>1=Yes
0=No</t>
        </r>
      </text>
    </comment>
    <comment ref="FY2" authorId="0" shapeId="0" xr:uid="{641361BC-615B-44A0-A958-79415AB104FA}">
      <text>
        <r>
          <rPr>
            <b/>
            <sz val="9"/>
            <color indexed="81"/>
            <rFont val="Tahoma"/>
            <family val="2"/>
          </rPr>
          <t>Brian R. Lewandowski:</t>
        </r>
        <r>
          <rPr>
            <sz val="9"/>
            <color indexed="81"/>
            <rFont val="Tahoma"/>
            <family val="2"/>
          </rPr>
          <t xml:space="preserve">
1=Yes
0=No</t>
        </r>
      </text>
    </comment>
    <comment ref="FZ2" authorId="1" shapeId="0" xr:uid="{E15C21F4-737D-4163-A980-0A72F01AB8B7}">
      <text>
        <r>
          <rPr>
            <sz val="9"/>
            <color indexed="81"/>
            <rFont val="Tahoma"/>
            <family val="2"/>
          </rPr>
          <t>Provided detail on the 10 componenets (X/10)</t>
        </r>
      </text>
    </comment>
    <comment ref="GB2" authorId="1" shapeId="0" xr:uid="{38B8F528-8040-43DE-842E-6DB08973C0E7}">
      <text>
        <r>
          <rPr>
            <sz val="9"/>
            <color indexed="81"/>
            <rFont val="Tahoma"/>
            <family val="2"/>
          </rPr>
          <t>Yes=1, No=0</t>
        </r>
      </text>
    </comment>
    <comment ref="GC2" authorId="1" shapeId="0" xr:uid="{7F76DA54-DAFE-4424-82ED-5EF01DC52148}">
      <text>
        <r>
          <rPr>
            <sz val="9"/>
            <color indexed="81"/>
            <rFont val="Tahoma"/>
            <family val="2"/>
          </rPr>
          <t>Enter number workers (headcount)</t>
        </r>
      </text>
    </comment>
    <comment ref="GD2" authorId="1" shapeId="0" xr:uid="{AEFDE02F-01EE-4610-9534-37796A126613}">
      <text>
        <r>
          <rPr>
            <sz val="9"/>
            <color indexed="81"/>
            <rFont val="Tahoma"/>
            <family val="2"/>
          </rPr>
          <t>Count 1=yes, 0=no</t>
        </r>
      </text>
    </comment>
    <comment ref="GE2" authorId="1" shapeId="0" xr:uid="{63BB328E-6D62-4074-93BA-C741038F3C37}">
      <text>
        <r>
          <rPr>
            <sz val="9"/>
            <color indexed="81"/>
            <rFont val="Tahoma"/>
            <family val="2"/>
          </rPr>
          <t>Number of jobs provided by company.</t>
        </r>
      </text>
    </comment>
    <comment ref="GF2" authorId="1" shapeId="0" xr:uid="{49B9D982-DB51-4854-BF6D-216FC43862B0}">
      <text>
        <r>
          <rPr>
            <sz val="9"/>
            <color indexed="81"/>
            <rFont val="Tahoma"/>
            <family val="2"/>
          </rPr>
          <t>1=Yes
0=No</t>
        </r>
      </text>
    </comment>
    <comment ref="GG2" authorId="1" shapeId="0" xr:uid="{23837450-596B-4B31-ABA9-205E5D532641}">
      <text>
        <r>
          <rPr>
            <sz val="9"/>
            <color indexed="81"/>
            <rFont val="Tahoma"/>
            <family val="2"/>
          </rPr>
          <t>1=Yes
0=No</t>
        </r>
      </text>
    </comment>
    <comment ref="GH2" authorId="1" shapeId="0" xr:uid="{88068B8F-8F98-4FEE-8C97-4BA181CA4BE7}">
      <text>
        <r>
          <rPr>
            <sz val="9"/>
            <color indexed="81"/>
            <rFont val="Tahoma"/>
            <family val="2"/>
          </rPr>
          <t>1=Yes
0=No</t>
        </r>
      </text>
    </comment>
    <comment ref="GI2" authorId="1" shapeId="0" xr:uid="{B43B587E-62A2-4153-85D3-018D6D1B1425}">
      <text>
        <r>
          <rPr>
            <sz val="9"/>
            <color indexed="81"/>
            <rFont val="Tahoma"/>
            <family val="2"/>
          </rPr>
          <t>1=Yes
0=No</t>
        </r>
      </text>
    </comment>
    <comment ref="GJ2" authorId="1" shapeId="0" xr:uid="{48AF03C2-1BE0-4DC9-81B0-D928A19FA5A2}">
      <text>
        <r>
          <rPr>
            <sz val="9"/>
            <color indexed="81"/>
            <rFont val="Tahoma"/>
            <family val="2"/>
          </rPr>
          <t>1=Yes
0=No</t>
        </r>
      </text>
    </comment>
    <comment ref="GK2" authorId="1" shapeId="0" xr:uid="{E37901C5-EAD3-4452-BA35-640F43784055}">
      <text>
        <r>
          <rPr>
            <sz val="9"/>
            <color indexed="81"/>
            <rFont val="Tahoma"/>
            <family val="2"/>
          </rPr>
          <t>1=Yes
0=No</t>
        </r>
      </text>
    </comment>
    <comment ref="GL2" authorId="1" shapeId="0" xr:uid="{84AC39DD-3A79-473F-A94C-78CF9D7839AC}">
      <text>
        <r>
          <rPr>
            <sz val="9"/>
            <color indexed="81"/>
            <rFont val="Tahoma"/>
            <family val="2"/>
          </rPr>
          <t>1=Yes
0=No</t>
        </r>
      </text>
    </comment>
    <comment ref="GM2" authorId="0" shapeId="0" xr:uid="{990B22C6-BBCE-4CCE-A47D-84A0A7C41ADD}">
      <text>
        <r>
          <rPr>
            <b/>
            <sz val="9"/>
            <color indexed="81"/>
            <rFont val="Tahoma"/>
            <family val="2"/>
          </rPr>
          <t xml:space="preserve">
1=Yes
0=No</t>
        </r>
      </text>
    </comment>
    <comment ref="GN2" authorId="0" shapeId="0" xr:uid="{4C6DA38C-045E-4170-BB90-CF9C42872018}">
      <text>
        <r>
          <rPr>
            <b/>
            <sz val="9"/>
            <color indexed="81"/>
            <rFont val="Tahoma"/>
            <family val="2"/>
          </rPr>
          <t>1=Yes
0=No</t>
        </r>
      </text>
    </comment>
    <comment ref="GO2" authorId="0" shapeId="0" xr:uid="{883AC4D6-8090-4822-BF38-F1BE72B0741E}">
      <text>
        <r>
          <rPr>
            <b/>
            <sz val="9"/>
            <color indexed="81"/>
            <rFont val="Tahoma"/>
            <family val="2"/>
          </rPr>
          <t>Brian R. Lewandowski:</t>
        </r>
        <r>
          <rPr>
            <sz val="9"/>
            <color indexed="81"/>
            <rFont val="Tahoma"/>
            <family val="2"/>
          </rPr>
          <t xml:space="preserve">
1=Yes
0=No</t>
        </r>
      </text>
    </comment>
    <comment ref="GP2" authorId="1" shapeId="0" xr:uid="{6E25C11E-8076-4B2D-B3A4-5F6D04213CAA}">
      <text>
        <r>
          <rPr>
            <sz val="9"/>
            <color indexed="81"/>
            <rFont val="Tahoma"/>
            <family val="2"/>
          </rPr>
          <t>Provided detail on the 10 componenets (X/10)</t>
        </r>
      </text>
    </comment>
    <comment ref="GR2" authorId="1" shapeId="0" xr:uid="{98770E76-FDDC-492A-A3F4-90D9AB34EDE9}">
      <text>
        <r>
          <rPr>
            <sz val="9"/>
            <color indexed="81"/>
            <rFont val="Tahoma"/>
            <family val="2"/>
          </rPr>
          <t>Yes=1, No=0</t>
        </r>
      </text>
    </comment>
    <comment ref="GS2" authorId="1" shapeId="0" xr:uid="{7559FE1F-ED30-4E65-AE57-779BD10F394A}">
      <text>
        <r>
          <rPr>
            <sz val="9"/>
            <color indexed="81"/>
            <rFont val="Tahoma"/>
            <family val="2"/>
          </rPr>
          <t>Enter number workers (headcount)</t>
        </r>
      </text>
    </comment>
    <comment ref="GT2" authorId="1" shapeId="0" xr:uid="{F50195B1-BCDB-4264-8C04-04CBA16485AD}">
      <text>
        <r>
          <rPr>
            <sz val="9"/>
            <color indexed="81"/>
            <rFont val="Tahoma"/>
            <family val="2"/>
          </rPr>
          <t>Count 1=yes, 0=no</t>
        </r>
      </text>
    </comment>
    <comment ref="GU2" authorId="1" shapeId="0" xr:uid="{540FDDB6-D2DE-459D-B40C-53D3259E88F5}">
      <text>
        <r>
          <rPr>
            <sz val="9"/>
            <color indexed="81"/>
            <rFont val="Tahoma"/>
            <family val="2"/>
          </rPr>
          <t>Number of jobs provided by company.</t>
        </r>
      </text>
    </comment>
    <comment ref="GV2" authorId="1" shapeId="0" xr:uid="{AF99D887-E096-4C24-AF5A-A0F8FD97C256}">
      <text>
        <r>
          <rPr>
            <sz val="9"/>
            <color indexed="81"/>
            <rFont val="Tahoma"/>
            <family val="2"/>
          </rPr>
          <t>1=Yes
0=No</t>
        </r>
      </text>
    </comment>
    <comment ref="GW2" authorId="1" shapeId="0" xr:uid="{30E5D099-DC5A-43F1-AB3F-D854AFBC994D}">
      <text>
        <r>
          <rPr>
            <sz val="9"/>
            <color indexed="81"/>
            <rFont val="Tahoma"/>
            <family val="2"/>
          </rPr>
          <t>1=Yes
0=No</t>
        </r>
      </text>
    </comment>
    <comment ref="GX2" authorId="1" shapeId="0" xr:uid="{269CE3C5-119A-4F70-A6F3-B31BD7915817}">
      <text>
        <r>
          <rPr>
            <sz val="9"/>
            <color indexed="81"/>
            <rFont val="Tahoma"/>
            <family val="2"/>
          </rPr>
          <t>1=Yes
0=No</t>
        </r>
      </text>
    </comment>
    <comment ref="GY2" authorId="1" shapeId="0" xr:uid="{3DA38A9B-6460-44D2-A0EC-F71C8ABB0932}">
      <text>
        <r>
          <rPr>
            <sz val="9"/>
            <color indexed="81"/>
            <rFont val="Tahoma"/>
            <family val="2"/>
          </rPr>
          <t>1=Yes
0=No</t>
        </r>
      </text>
    </comment>
    <comment ref="GZ2" authorId="1" shapeId="0" xr:uid="{517D11E6-D4B8-488B-B34B-9321C3A7F830}">
      <text>
        <r>
          <rPr>
            <sz val="9"/>
            <color indexed="81"/>
            <rFont val="Tahoma"/>
            <family val="2"/>
          </rPr>
          <t>1=Yes
0=No</t>
        </r>
      </text>
    </comment>
    <comment ref="HA2" authorId="1" shapeId="0" xr:uid="{8895BDC6-2476-4B14-BAE7-3DD8EA272392}">
      <text>
        <r>
          <rPr>
            <sz val="9"/>
            <color indexed="81"/>
            <rFont val="Tahoma"/>
            <family val="2"/>
          </rPr>
          <t>1=Yes
0=No</t>
        </r>
      </text>
    </comment>
    <comment ref="HB2" authorId="1" shapeId="0" xr:uid="{5CE7F842-E8F9-437C-AEBB-FFE790918085}">
      <text>
        <r>
          <rPr>
            <sz val="9"/>
            <color indexed="81"/>
            <rFont val="Tahoma"/>
            <family val="2"/>
          </rPr>
          <t>1=Yes
0=No</t>
        </r>
      </text>
    </comment>
    <comment ref="HC2" authorId="0" shapeId="0" xr:uid="{C2D290B8-0874-492B-BD46-0C911B4AD2EF}">
      <text>
        <r>
          <rPr>
            <b/>
            <sz val="9"/>
            <color indexed="81"/>
            <rFont val="Tahoma"/>
            <family val="2"/>
          </rPr>
          <t xml:space="preserve">
1=Yes
0=No</t>
        </r>
      </text>
    </comment>
    <comment ref="HD2" authorId="0" shapeId="0" xr:uid="{B3E01E7E-FF11-4CDC-BE0D-DB90BC780F52}">
      <text>
        <r>
          <rPr>
            <b/>
            <sz val="9"/>
            <color indexed="81"/>
            <rFont val="Tahoma"/>
            <family val="2"/>
          </rPr>
          <t>1=Yes
0=No</t>
        </r>
      </text>
    </comment>
    <comment ref="HE2" authorId="0" shapeId="0" xr:uid="{5D59EF63-675C-4CD8-A460-2082925CC39D}">
      <text>
        <r>
          <rPr>
            <b/>
            <sz val="9"/>
            <color indexed="81"/>
            <rFont val="Tahoma"/>
            <family val="2"/>
          </rPr>
          <t>Brian R. Lewandowski:</t>
        </r>
        <r>
          <rPr>
            <sz val="9"/>
            <color indexed="81"/>
            <rFont val="Tahoma"/>
            <family val="2"/>
          </rPr>
          <t xml:space="preserve">
1=Yes
0=No</t>
        </r>
      </text>
    </comment>
    <comment ref="HF2" authorId="1" shapeId="0" xr:uid="{C5DF0624-155A-418C-8031-AEB1DC6F2042}">
      <text>
        <r>
          <rPr>
            <sz val="9"/>
            <color indexed="81"/>
            <rFont val="Tahoma"/>
            <family val="2"/>
          </rPr>
          <t>Provided detail on the 10 componenets (X/10)</t>
        </r>
      </text>
    </comment>
    <comment ref="HH2" authorId="1" shapeId="0" xr:uid="{3A0EC34B-CF10-4DEB-A65E-22E482D94FC2}">
      <text>
        <r>
          <rPr>
            <sz val="9"/>
            <color indexed="81"/>
            <rFont val="Tahoma"/>
            <family val="2"/>
          </rPr>
          <t>Yes=1, No=0</t>
        </r>
      </text>
    </comment>
    <comment ref="HI2" authorId="1" shapeId="0" xr:uid="{A0BC5D15-D7EC-47BE-8381-E3735047A518}">
      <text>
        <r>
          <rPr>
            <sz val="9"/>
            <color indexed="81"/>
            <rFont val="Tahoma"/>
            <family val="2"/>
          </rPr>
          <t>Enter number workers (headcount)</t>
        </r>
      </text>
    </comment>
    <comment ref="HJ2" authorId="1" shapeId="0" xr:uid="{6616697B-1862-4A6C-8A71-F490B6A34011}">
      <text>
        <r>
          <rPr>
            <sz val="9"/>
            <color indexed="81"/>
            <rFont val="Tahoma"/>
            <family val="2"/>
          </rPr>
          <t>Count 1=yes, 0=no</t>
        </r>
      </text>
    </comment>
    <comment ref="HK2" authorId="1" shapeId="0" xr:uid="{013CCCCC-6F63-4AC9-84EE-2F917DACD713}">
      <text>
        <r>
          <rPr>
            <sz val="9"/>
            <color indexed="81"/>
            <rFont val="Tahoma"/>
            <family val="2"/>
          </rPr>
          <t>Number of jobs provided by company.</t>
        </r>
      </text>
    </comment>
    <comment ref="HL2" authorId="1" shapeId="0" xr:uid="{A5378583-9AD1-49BF-86F5-C233D69D92BF}">
      <text>
        <r>
          <rPr>
            <sz val="9"/>
            <color indexed="81"/>
            <rFont val="Tahoma"/>
            <family val="2"/>
          </rPr>
          <t>1=Yes
0=No</t>
        </r>
      </text>
    </comment>
    <comment ref="HM2" authorId="1" shapeId="0" xr:uid="{191FD075-457C-498C-A340-89C98613945B}">
      <text>
        <r>
          <rPr>
            <sz val="9"/>
            <color indexed="81"/>
            <rFont val="Tahoma"/>
            <family val="2"/>
          </rPr>
          <t>1=Yes
0=No</t>
        </r>
      </text>
    </comment>
    <comment ref="HN2" authorId="1" shapeId="0" xr:uid="{BCA82214-B12D-4A62-831B-77DE461FFF09}">
      <text>
        <r>
          <rPr>
            <sz val="9"/>
            <color indexed="81"/>
            <rFont val="Tahoma"/>
            <family val="2"/>
          </rPr>
          <t>1=Yes
0=No</t>
        </r>
      </text>
    </comment>
    <comment ref="HO2" authorId="1" shapeId="0" xr:uid="{AA261EE1-9904-437D-B606-0D0BFA293A3D}">
      <text>
        <r>
          <rPr>
            <sz val="9"/>
            <color indexed="81"/>
            <rFont val="Tahoma"/>
            <family val="2"/>
          </rPr>
          <t>1=Yes
0=No</t>
        </r>
      </text>
    </comment>
    <comment ref="HP2" authorId="1" shapeId="0" xr:uid="{9EF1CCA0-4629-4E54-8C13-3728B50AC5EC}">
      <text>
        <r>
          <rPr>
            <sz val="9"/>
            <color indexed="81"/>
            <rFont val="Tahoma"/>
            <family val="2"/>
          </rPr>
          <t>1=Yes
0=No</t>
        </r>
      </text>
    </comment>
    <comment ref="HQ2" authorId="1" shapeId="0" xr:uid="{77EFE4E0-F665-4546-AFF0-D50E8DB9302B}">
      <text>
        <r>
          <rPr>
            <sz val="9"/>
            <color indexed="81"/>
            <rFont val="Tahoma"/>
            <family val="2"/>
          </rPr>
          <t>1=Yes
0=No</t>
        </r>
      </text>
    </comment>
    <comment ref="HR2" authorId="1" shapeId="0" xr:uid="{3C9F1C86-98B3-496C-8D38-F800595204D7}">
      <text>
        <r>
          <rPr>
            <sz val="9"/>
            <color indexed="81"/>
            <rFont val="Tahoma"/>
            <family val="2"/>
          </rPr>
          <t>1=Yes
0=No</t>
        </r>
      </text>
    </comment>
    <comment ref="HS2" authorId="0" shapeId="0" xr:uid="{75185830-637A-44EE-A9A5-DFC954BB31C4}">
      <text>
        <r>
          <rPr>
            <b/>
            <sz val="9"/>
            <color indexed="81"/>
            <rFont val="Tahoma"/>
            <family val="2"/>
          </rPr>
          <t xml:space="preserve">
1=Yes
0=No</t>
        </r>
      </text>
    </comment>
    <comment ref="HT2" authorId="0" shapeId="0" xr:uid="{3A3F6E7F-60F9-4727-891F-228ED7459E14}">
      <text>
        <r>
          <rPr>
            <b/>
            <sz val="9"/>
            <color indexed="81"/>
            <rFont val="Tahoma"/>
            <family val="2"/>
          </rPr>
          <t>1=Yes
0=No</t>
        </r>
      </text>
    </comment>
    <comment ref="HU2" authorId="0" shapeId="0" xr:uid="{FDCAFD07-2E5E-4AA7-9088-53503CFF5FE3}">
      <text>
        <r>
          <rPr>
            <b/>
            <sz val="9"/>
            <color indexed="81"/>
            <rFont val="Tahoma"/>
            <family val="2"/>
          </rPr>
          <t>Brian R. Lewandowski:</t>
        </r>
        <r>
          <rPr>
            <sz val="9"/>
            <color indexed="81"/>
            <rFont val="Tahoma"/>
            <family val="2"/>
          </rPr>
          <t xml:space="preserve">
1=Yes
0=No</t>
        </r>
      </text>
    </comment>
    <comment ref="HV2" authorId="1" shapeId="0" xr:uid="{B307B480-5DE0-484C-9301-2DB89120A615}">
      <text>
        <r>
          <rPr>
            <sz val="9"/>
            <color indexed="81"/>
            <rFont val="Tahoma"/>
            <family val="2"/>
          </rPr>
          <t>Provided detail on the 10 componenets (X/10)</t>
        </r>
      </text>
    </comment>
    <comment ref="HX2" authorId="1" shapeId="0" xr:uid="{A25813BC-7C0A-45B2-A041-CC6F6906EF23}">
      <text>
        <r>
          <rPr>
            <sz val="9"/>
            <color indexed="81"/>
            <rFont val="Tahoma"/>
            <family val="2"/>
          </rPr>
          <t>Yes=1, No=0</t>
        </r>
      </text>
    </comment>
    <comment ref="HY2" authorId="1" shapeId="0" xr:uid="{C1D99B36-6D91-4C05-9D20-044CEA485316}">
      <text>
        <r>
          <rPr>
            <sz val="9"/>
            <color indexed="81"/>
            <rFont val="Tahoma"/>
            <family val="2"/>
          </rPr>
          <t>Enter number workers (headcount)</t>
        </r>
      </text>
    </comment>
    <comment ref="HZ2" authorId="1" shapeId="0" xr:uid="{65397196-20CA-452E-92CD-469FF877D520}">
      <text>
        <r>
          <rPr>
            <sz val="9"/>
            <color indexed="81"/>
            <rFont val="Tahoma"/>
            <family val="2"/>
          </rPr>
          <t>Count 1=yes, 0=no</t>
        </r>
      </text>
    </comment>
    <comment ref="IA2" authorId="1" shapeId="0" xr:uid="{8FA9B7BC-4352-49D4-AFC9-050D3626E1B5}">
      <text>
        <r>
          <rPr>
            <sz val="9"/>
            <color indexed="81"/>
            <rFont val="Tahoma"/>
            <family val="2"/>
          </rPr>
          <t>Number of jobs provided by company.</t>
        </r>
      </text>
    </comment>
    <comment ref="IB2" authorId="1" shapeId="0" xr:uid="{5223DB53-EF65-41EB-B68D-3EF76BCCEBDC}">
      <text>
        <r>
          <rPr>
            <sz val="9"/>
            <color indexed="81"/>
            <rFont val="Tahoma"/>
            <family val="2"/>
          </rPr>
          <t>1=Yes
0=No</t>
        </r>
      </text>
    </comment>
    <comment ref="IC2" authorId="1" shapeId="0" xr:uid="{92D948BE-F0BA-463E-9284-3AB381BBB179}">
      <text>
        <r>
          <rPr>
            <sz val="9"/>
            <color indexed="81"/>
            <rFont val="Tahoma"/>
            <family val="2"/>
          </rPr>
          <t>1=Yes
0=No</t>
        </r>
      </text>
    </comment>
    <comment ref="ID2" authorId="1" shapeId="0" xr:uid="{2B5B49D2-9A23-4BB1-8D52-DA4EED29F61F}">
      <text>
        <r>
          <rPr>
            <sz val="9"/>
            <color indexed="81"/>
            <rFont val="Tahoma"/>
            <family val="2"/>
          </rPr>
          <t>1=Yes
0=No</t>
        </r>
      </text>
    </comment>
    <comment ref="IE2" authorId="1" shapeId="0" xr:uid="{F9394C03-F866-42AD-8CEA-E6DE324CF1F9}">
      <text>
        <r>
          <rPr>
            <sz val="9"/>
            <color indexed="81"/>
            <rFont val="Tahoma"/>
            <family val="2"/>
          </rPr>
          <t>1=Yes
0=No</t>
        </r>
      </text>
    </comment>
    <comment ref="IF2" authorId="1" shapeId="0" xr:uid="{3FBD62D4-C68F-4032-AE22-C516190E2DC9}">
      <text>
        <r>
          <rPr>
            <sz val="9"/>
            <color indexed="81"/>
            <rFont val="Tahoma"/>
            <family val="2"/>
          </rPr>
          <t>1=Yes
0=No</t>
        </r>
      </text>
    </comment>
    <comment ref="IG2" authorId="1" shapeId="0" xr:uid="{589C570E-57A3-4AEA-8795-8CA595DD97AC}">
      <text>
        <r>
          <rPr>
            <sz val="9"/>
            <color indexed="81"/>
            <rFont val="Tahoma"/>
            <family val="2"/>
          </rPr>
          <t>1=Yes
0=No</t>
        </r>
      </text>
    </comment>
    <comment ref="IH2" authorId="1" shapeId="0" xr:uid="{85CD85BB-0298-484C-9292-1D30E61A7FF8}">
      <text>
        <r>
          <rPr>
            <sz val="9"/>
            <color indexed="81"/>
            <rFont val="Tahoma"/>
            <family val="2"/>
          </rPr>
          <t>1=Yes
0=No</t>
        </r>
      </text>
    </comment>
    <comment ref="II2" authorId="0" shapeId="0" xr:uid="{491C53EA-CB12-4B44-9803-FCD3713F6C84}">
      <text>
        <r>
          <rPr>
            <b/>
            <sz val="9"/>
            <color indexed="81"/>
            <rFont val="Tahoma"/>
            <family val="2"/>
          </rPr>
          <t xml:space="preserve">
1=Yes
0=No</t>
        </r>
      </text>
    </comment>
    <comment ref="IJ2" authorId="0" shapeId="0" xr:uid="{9B915DE4-3A90-4BB3-A341-3C71D29EBE50}">
      <text>
        <r>
          <rPr>
            <b/>
            <sz val="9"/>
            <color indexed="81"/>
            <rFont val="Tahoma"/>
            <family val="2"/>
          </rPr>
          <t>1=Yes
0=No</t>
        </r>
      </text>
    </comment>
    <comment ref="IK2" authorId="0" shapeId="0" xr:uid="{7E64A8CE-DC98-4128-8C77-B2E805F4B23A}">
      <text>
        <r>
          <rPr>
            <b/>
            <sz val="9"/>
            <color indexed="81"/>
            <rFont val="Tahoma"/>
            <family val="2"/>
          </rPr>
          <t>Brian R. Lewandowski:</t>
        </r>
        <r>
          <rPr>
            <sz val="9"/>
            <color indexed="81"/>
            <rFont val="Tahoma"/>
            <family val="2"/>
          </rPr>
          <t xml:space="preserve">
1=Yes
0=No</t>
        </r>
      </text>
    </comment>
    <comment ref="IL2" authorId="1" shapeId="0" xr:uid="{FE23D124-848F-4AC5-9532-1AB528440ECE}">
      <text>
        <r>
          <rPr>
            <sz val="9"/>
            <color indexed="81"/>
            <rFont val="Tahoma"/>
            <family val="2"/>
          </rPr>
          <t>Provided detail on the 10 componenets (X/10)</t>
        </r>
      </text>
    </comment>
    <comment ref="IN2" authorId="1" shapeId="0" xr:uid="{7C51C865-5BDE-40F2-8C3D-52D0D81CDBEC}">
      <text>
        <r>
          <rPr>
            <sz val="9"/>
            <color indexed="81"/>
            <rFont val="Tahoma"/>
            <family val="2"/>
          </rPr>
          <t>Yes=1, No=0</t>
        </r>
      </text>
    </comment>
    <comment ref="IO2" authorId="1" shapeId="0" xr:uid="{186986D2-9CD3-4E6C-96D4-56395E227906}">
      <text>
        <r>
          <rPr>
            <sz val="9"/>
            <color indexed="81"/>
            <rFont val="Tahoma"/>
            <family val="2"/>
          </rPr>
          <t>Enter number workers (headcount)</t>
        </r>
      </text>
    </comment>
    <comment ref="IP2" authorId="1" shapeId="0" xr:uid="{50EE0073-CFF6-4F64-91BB-04531C1BC15B}">
      <text>
        <r>
          <rPr>
            <sz val="9"/>
            <color indexed="81"/>
            <rFont val="Tahoma"/>
            <family val="2"/>
          </rPr>
          <t>Count 1=yes, 0=no</t>
        </r>
      </text>
    </comment>
    <comment ref="IQ2" authorId="1" shapeId="0" xr:uid="{0284CC26-36A4-4771-9B5D-9B8FF9C05FC8}">
      <text>
        <r>
          <rPr>
            <sz val="9"/>
            <color indexed="81"/>
            <rFont val="Tahoma"/>
            <family val="2"/>
          </rPr>
          <t>Number of jobs provided by company.</t>
        </r>
      </text>
    </comment>
    <comment ref="IR2" authorId="1" shapeId="0" xr:uid="{502AC2B5-180E-4BFC-9F61-7FAD413C1CE8}">
      <text>
        <r>
          <rPr>
            <sz val="9"/>
            <color indexed="81"/>
            <rFont val="Tahoma"/>
            <family val="2"/>
          </rPr>
          <t>1=Yes
0=No</t>
        </r>
      </text>
    </comment>
    <comment ref="IS2" authorId="1" shapeId="0" xr:uid="{2616C5B0-B07C-4635-800C-6E9634DEDB71}">
      <text>
        <r>
          <rPr>
            <sz val="9"/>
            <color indexed="81"/>
            <rFont val="Tahoma"/>
            <family val="2"/>
          </rPr>
          <t>1=Yes
0=No</t>
        </r>
      </text>
    </comment>
    <comment ref="IT2" authorId="1" shapeId="0" xr:uid="{09BB1B12-241D-4184-88BF-F12291742685}">
      <text>
        <r>
          <rPr>
            <sz val="9"/>
            <color indexed="81"/>
            <rFont val="Tahoma"/>
            <family val="2"/>
          </rPr>
          <t>1=Yes
0=No</t>
        </r>
      </text>
    </comment>
    <comment ref="IU2" authorId="1" shapeId="0" xr:uid="{C8964A13-EE64-4B82-8588-B0C76B3183CF}">
      <text>
        <r>
          <rPr>
            <sz val="9"/>
            <color indexed="81"/>
            <rFont val="Tahoma"/>
            <family val="2"/>
          </rPr>
          <t>1=Yes
0=No</t>
        </r>
      </text>
    </comment>
    <comment ref="IV2" authorId="1" shapeId="0" xr:uid="{2B6D5A49-8916-4AB1-B63F-7BEAF05DE812}">
      <text>
        <r>
          <rPr>
            <sz val="9"/>
            <color indexed="81"/>
            <rFont val="Tahoma"/>
            <family val="2"/>
          </rPr>
          <t>1=Yes
0=No</t>
        </r>
      </text>
    </comment>
    <comment ref="IW2" authorId="1" shapeId="0" xr:uid="{05A83EEB-6D13-4330-B037-05A95BCA3E06}">
      <text>
        <r>
          <rPr>
            <sz val="9"/>
            <color indexed="81"/>
            <rFont val="Tahoma"/>
            <family val="2"/>
          </rPr>
          <t>1=Yes
0=No</t>
        </r>
      </text>
    </comment>
    <comment ref="IX2" authorId="1" shapeId="0" xr:uid="{39D397E1-D370-416D-A4D1-CBADF689D4F2}">
      <text>
        <r>
          <rPr>
            <sz val="9"/>
            <color indexed="81"/>
            <rFont val="Tahoma"/>
            <family val="2"/>
          </rPr>
          <t>1=Yes
0=No</t>
        </r>
      </text>
    </comment>
    <comment ref="IY2" authorId="0" shapeId="0" xr:uid="{226B6E06-7FC1-499C-BA6D-AAB5617C63F2}">
      <text>
        <r>
          <rPr>
            <b/>
            <sz val="9"/>
            <color indexed="81"/>
            <rFont val="Tahoma"/>
            <family val="2"/>
          </rPr>
          <t xml:space="preserve">
1=Yes
0=No</t>
        </r>
      </text>
    </comment>
    <comment ref="IZ2" authorId="0" shapeId="0" xr:uid="{69249127-8F81-44FC-9338-C9FD4A0EEF33}">
      <text>
        <r>
          <rPr>
            <b/>
            <sz val="9"/>
            <color indexed="81"/>
            <rFont val="Tahoma"/>
            <family val="2"/>
          </rPr>
          <t>1=Yes
0=No</t>
        </r>
      </text>
    </comment>
    <comment ref="JA2" authorId="0" shapeId="0" xr:uid="{4C86E602-A7E7-40C0-9139-FDF18B7212A8}">
      <text>
        <r>
          <rPr>
            <b/>
            <sz val="9"/>
            <color indexed="81"/>
            <rFont val="Tahoma"/>
            <family val="2"/>
          </rPr>
          <t>Brian R. Lewandowski:</t>
        </r>
        <r>
          <rPr>
            <sz val="9"/>
            <color indexed="81"/>
            <rFont val="Tahoma"/>
            <family val="2"/>
          </rPr>
          <t xml:space="preserve">
1=Yes
0=No</t>
        </r>
      </text>
    </comment>
    <comment ref="JB2" authorId="1" shapeId="0" xr:uid="{1DB941E9-1543-48F4-8462-5F5EB7DF2963}">
      <text>
        <r>
          <rPr>
            <sz val="9"/>
            <color indexed="81"/>
            <rFont val="Tahoma"/>
            <family val="2"/>
          </rPr>
          <t>Provided detail on the 10 componenets (X/10)</t>
        </r>
      </text>
    </comment>
    <comment ref="JD2" authorId="1" shapeId="0" xr:uid="{D2CA902F-2997-43E1-A1B7-8267485CFBEE}">
      <text>
        <r>
          <rPr>
            <sz val="9"/>
            <color indexed="81"/>
            <rFont val="Tahoma"/>
            <family val="2"/>
          </rPr>
          <t>Yes=1, No=0</t>
        </r>
      </text>
    </comment>
    <comment ref="JE2" authorId="1" shapeId="0" xr:uid="{3CF08D2D-A91F-475B-9340-FFAE56D61BD8}">
      <text>
        <r>
          <rPr>
            <sz val="9"/>
            <color indexed="81"/>
            <rFont val="Tahoma"/>
            <family val="2"/>
          </rPr>
          <t>Enter number workers (headcount)</t>
        </r>
      </text>
    </comment>
    <comment ref="JF2" authorId="1" shapeId="0" xr:uid="{079DDBFD-62ED-4ED3-96C6-51210397387C}">
      <text>
        <r>
          <rPr>
            <sz val="9"/>
            <color indexed="81"/>
            <rFont val="Tahoma"/>
            <family val="2"/>
          </rPr>
          <t>Count 1=yes, 0=no</t>
        </r>
      </text>
    </comment>
    <comment ref="JG2" authorId="1" shapeId="0" xr:uid="{89824DFB-FF21-4545-AAC1-AEA2DB195860}">
      <text>
        <r>
          <rPr>
            <sz val="9"/>
            <color indexed="81"/>
            <rFont val="Tahoma"/>
            <family val="2"/>
          </rPr>
          <t>Number of jobs provided by company.</t>
        </r>
      </text>
    </comment>
    <comment ref="JH2" authorId="1" shapeId="0" xr:uid="{32FA0A46-359F-45A8-A38E-ED0A28026435}">
      <text>
        <r>
          <rPr>
            <sz val="9"/>
            <color indexed="81"/>
            <rFont val="Tahoma"/>
            <family val="2"/>
          </rPr>
          <t>1=Yes
0=No</t>
        </r>
      </text>
    </comment>
    <comment ref="JI2" authorId="1" shapeId="0" xr:uid="{F18C6D33-AD40-48D8-8C5A-AA5197AE2F09}">
      <text>
        <r>
          <rPr>
            <sz val="9"/>
            <color indexed="81"/>
            <rFont val="Tahoma"/>
            <family val="2"/>
          </rPr>
          <t>1=Yes
0=No</t>
        </r>
      </text>
    </comment>
    <comment ref="JJ2" authorId="1" shapeId="0" xr:uid="{77C5A432-00FD-4B1C-9BFE-457131D915EA}">
      <text>
        <r>
          <rPr>
            <sz val="9"/>
            <color indexed="81"/>
            <rFont val="Tahoma"/>
            <family val="2"/>
          </rPr>
          <t>1=Yes
0=No</t>
        </r>
      </text>
    </comment>
    <comment ref="JK2" authorId="1" shapeId="0" xr:uid="{0A0B3452-859B-45B6-AB8B-01D7733C62D2}">
      <text>
        <r>
          <rPr>
            <sz val="9"/>
            <color indexed="81"/>
            <rFont val="Tahoma"/>
            <family val="2"/>
          </rPr>
          <t>1=Yes
0=No</t>
        </r>
      </text>
    </comment>
    <comment ref="JL2" authorId="1" shapeId="0" xr:uid="{567616E6-79FC-43F2-9B9F-5F97EA345373}">
      <text>
        <r>
          <rPr>
            <sz val="9"/>
            <color indexed="81"/>
            <rFont val="Tahoma"/>
            <family val="2"/>
          </rPr>
          <t>1=Yes
0=No</t>
        </r>
      </text>
    </comment>
    <comment ref="JM2" authorId="1" shapeId="0" xr:uid="{72C8277F-440D-45FB-A0A2-2610988E0AF8}">
      <text>
        <r>
          <rPr>
            <sz val="9"/>
            <color indexed="81"/>
            <rFont val="Tahoma"/>
            <family val="2"/>
          </rPr>
          <t>1=Yes
0=No</t>
        </r>
      </text>
    </comment>
    <comment ref="JN2" authorId="1" shapeId="0" xr:uid="{D3E0C534-7946-48D4-95D0-51FD7CB40158}">
      <text>
        <r>
          <rPr>
            <sz val="9"/>
            <color indexed="81"/>
            <rFont val="Tahoma"/>
            <family val="2"/>
          </rPr>
          <t>1=Yes
0=No</t>
        </r>
      </text>
    </comment>
    <comment ref="JO2" authorId="0" shapeId="0" xr:uid="{BE5B2CCA-A5B6-44FB-BBE9-F264EE672A14}">
      <text>
        <r>
          <rPr>
            <b/>
            <sz val="9"/>
            <color indexed="81"/>
            <rFont val="Tahoma"/>
            <family val="2"/>
          </rPr>
          <t xml:space="preserve">
1=Yes
0=No</t>
        </r>
      </text>
    </comment>
    <comment ref="JP2" authorId="0" shapeId="0" xr:uid="{B2D63138-3B0D-4909-BC54-EDD2FA72AE3F}">
      <text>
        <r>
          <rPr>
            <b/>
            <sz val="9"/>
            <color indexed="81"/>
            <rFont val="Tahoma"/>
            <family val="2"/>
          </rPr>
          <t>1=Yes
0=No</t>
        </r>
      </text>
    </comment>
    <comment ref="JQ2" authorId="0" shapeId="0" xr:uid="{10D894C8-BCF3-490C-942B-2BA833E09F18}">
      <text>
        <r>
          <rPr>
            <b/>
            <sz val="9"/>
            <color indexed="81"/>
            <rFont val="Tahoma"/>
            <family val="2"/>
          </rPr>
          <t>Brian R. Lewandowski:</t>
        </r>
        <r>
          <rPr>
            <sz val="9"/>
            <color indexed="81"/>
            <rFont val="Tahoma"/>
            <family val="2"/>
          </rPr>
          <t xml:space="preserve">
1=Yes
0=No</t>
        </r>
      </text>
    </comment>
    <comment ref="JR2" authorId="1" shapeId="0" xr:uid="{59CED3E5-EA79-407D-8F04-A2BC4D201F30}">
      <text>
        <r>
          <rPr>
            <sz val="9"/>
            <color indexed="81"/>
            <rFont val="Tahoma"/>
            <family val="2"/>
          </rPr>
          <t>Provided detail on the 10 componenets (X/10)</t>
        </r>
      </text>
    </comment>
    <comment ref="JT2" authorId="1" shapeId="0" xr:uid="{A3682A01-9C59-4EBE-8904-8855C5439321}">
      <text>
        <r>
          <rPr>
            <sz val="9"/>
            <color indexed="81"/>
            <rFont val="Tahoma"/>
            <family val="2"/>
          </rPr>
          <t>Yes=1, No=0</t>
        </r>
      </text>
    </comment>
    <comment ref="JU2" authorId="1" shapeId="0" xr:uid="{7DAC9C98-F234-4084-83EF-6474D03336CC}">
      <text>
        <r>
          <rPr>
            <sz val="9"/>
            <color indexed="81"/>
            <rFont val="Tahoma"/>
            <family val="2"/>
          </rPr>
          <t>Enter number workers (headcount)</t>
        </r>
      </text>
    </comment>
    <comment ref="JV2" authorId="1" shapeId="0" xr:uid="{F1D861CA-A6D0-4235-994D-13027E9EEA0A}">
      <text>
        <r>
          <rPr>
            <sz val="9"/>
            <color indexed="81"/>
            <rFont val="Tahoma"/>
            <family val="2"/>
          </rPr>
          <t>Count 1=yes, 0=no</t>
        </r>
      </text>
    </comment>
    <comment ref="JW2" authorId="1" shapeId="0" xr:uid="{E27325C9-FEE3-431E-90AB-AE01B93FBE9E}">
      <text>
        <r>
          <rPr>
            <sz val="9"/>
            <color indexed="81"/>
            <rFont val="Tahoma"/>
            <family val="2"/>
          </rPr>
          <t>Number of jobs provided by company.</t>
        </r>
      </text>
    </comment>
    <comment ref="JX2" authorId="1" shapeId="0" xr:uid="{63CF293E-C5D9-4ADD-BD0B-BD0B56F279E5}">
      <text>
        <r>
          <rPr>
            <sz val="9"/>
            <color indexed="81"/>
            <rFont val="Tahoma"/>
            <family val="2"/>
          </rPr>
          <t>1=Yes
0=No</t>
        </r>
      </text>
    </comment>
    <comment ref="JY2" authorId="1" shapeId="0" xr:uid="{9DDFC7EE-45FE-492B-B4B1-F7276A565835}">
      <text>
        <r>
          <rPr>
            <sz val="9"/>
            <color indexed="81"/>
            <rFont val="Tahoma"/>
            <family val="2"/>
          </rPr>
          <t>1=Yes
0=No</t>
        </r>
      </text>
    </comment>
    <comment ref="JZ2" authorId="1" shapeId="0" xr:uid="{7C1EDF10-1280-4F8D-AF41-86C3CD878AB0}">
      <text>
        <r>
          <rPr>
            <sz val="9"/>
            <color indexed="81"/>
            <rFont val="Tahoma"/>
            <family val="2"/>
          </rPr>
          <t>1=Yes
0=No</t>
        </r>
      </text>
    </comment>
    <comment ref="KA2" authorId="1" shapeId="0" xr:uid="{32494D01-4E90-4466-857B-1105490DE25B}">
      <text>
        <r>
          <rPr>
            <sz val="9"/>
            <color indexed="81"/>
            <rFont val="Tahoma"/>
            <family val="2"/>
          </rPr>
          <t>1=Yes
0=No</t>
        </r>
      </text>
    </comment>
    <comment ref="KB2" authorId="1" shapeId="0" xr:uid="{B752F762-53FC-411B-9B97-6D83B1D13CFA}">
      <text>
        <r>
          <rPr>
            <sz val="9"/>
            <color indexed="81"/>
            <rFont val="Tahoma"/>
            <family val="2"/>
          </rPr>
          <t>1=Yes
0=No</t>
        </r>
      </text>
    </comment>
    <comment ref="KC2" authorId="1" shapeId="0" xr:uid="{B5507F53-5FE7-4AAC-9153-A33F543890A5}">
      <text>
        <r>
          <rPr>
            <sz val="9"/>
            <color indexed="81"/>
            <rFont val="Tahoma"/>
            <family val="2"/>
          </rPr>
          <t>1=Yes
0=No</t>
        </r>
      </text>
    </comment>
    <comment ref="KD2" authorId="1" shapeId="0" xr:uid="{452DEAEF-F41B-4BEB-BB17-A9921DAE44DC}">
      <text>
        <r>
          <rPr>
            <sz val="9"/>
            <color indexed="81"/>
            <rFont val="Tahoma"/>
            <family val="2"/>
          </rPr>
          <t>1=Yes
0=No</t>
        </r>
      </text>
    </comment>
    <comment ref="KE2" authorId="0" shapeId="0" xr:uid="{F2440BA1-3B90-4EA3-BFE6-DD80830FA8BA}">
      <text>
        <r>
          <rPr>
            <b/>
            <sz val="9"/>
            <color indexed="81"/>
            <rFont val="Tahoma"/>
            <family val="2"/>
          </rPr>
          <t xml:space="preserve">
1=Yes
0=No</t>
        </r>
      </text>
    </comment>
    <comment ref="KF2" authorId="0" shapeId="0" xr:uid="{92E80EDC-9C00-4C07-8D83-EC014647211C}">
      <text>
        <r>
          <rPr>
            <b/>
            <sz val="9"/>
            <color indexed="81"/>
            <rFont val="Tahoma"/>
            <family val="2"/>
          </rPr>
          <t>1=Yes
0=No</t>
        </r>
      </text>
    </comment>
    <comment ref="KG2" authorId="0" shapeId="0" xr:uid="{BBE32284-C8A2-4B99-ABFA-647D7CA028D1}">
      <text>
        <r>
          <rPr>
            <b/>
            <sz val="9"/>
            <color indexed="81"/>
            <rFont val="Tahoma"/>
            <family val="2"/>
          </rPr>
          <t>Brian R. Lewandowski:</t>
        </r>
        <r>
          <rPr>
            <sz val="9"/>
            <color indexed="81"/>
            <rFont val="Tahoma"/>
            <family val="2"/>
          </rPr>
          <t xml:space="preserve">
1=Yes
0=No</t>
        </r>
      </text>
    </comment>
    <comment ref="KH2" authorId="1" shapeId="0" xr:uid="{E9FA6EA9-E9AD-467C-9BA4-5A8974C400A6}">
      <text>
        <r>
          <rPr>
            <sz val="9"/>
            <color indexed="81"/>
            <rFont val="Tahoma"/>
            <family val="2"/>
          </rPr>
          <t>Provided detail on the 10 componenets (X/10)</t>
        </r>
      </text>
    </comment>
    <comment ref="KJ2" authorId="1" shapeId="0" xr:uid="{39D89253-8EFC-4E45-B55B-8C1A2D63626E}">
      <text>
        <r>
          <rPr>
            <sz val="9"/>
            <color indexed="81"/>
            <rFont val="Tahoma"/>
            <family val="2"/>
          </rPr>
          <t>Yes=1, No=0</t>
        </r>
      </text>
    </comment>
    <comment ref="KK2" authorId="1" shapeId="0" xr:uid="{DA810B4A-205F-4444-BCCE-AC54C8AC9D8D}">
      <text>
        <r>
          <rPr>
            <sz val="9"/>
            <color indexed="81"/>
            <rFont val="Tahoma"/>
            <family val="2"/>
          </rPr>
          <t>Enter number workers (headcount)</t>
        </r>
      </text>
    </comment>
    <comment ref="KL2" authorId="1" shapeId="0" xr:uid="{00399F6B-EA7C-4ECE-AA48-88558433B819}">
      <text>
        <r>
          <rPr>
            <sz val="9"/>
            <color indexed="81"/>
            <rFont val="Tahoma"/>
            <family val="2"/>
          </rPr>
          <t>Count 1=yes, 0=no</t>
        </r>
      </text>
    </comment>
    <comment ref="KM2" authorId="1" shapeId="0" xr:uid="{16517D2A-51AF-4567-B1CB-8806CDD6A21B}">
      <text>
        <r>
          <rPr>
            <sz val="9"/>
            <color indexed="81"/>
            <rFont val="Tahoma"/>
            <family val="2"/>
          </rPr>
          <t>Number of jobs provided by company.</t>
        </r>
      </text>
    </comment>
    <comment ref="KN2" authorId="1" shapeId="0" xr:uid="{3FB78F35-E71A-42AB-97BC-972BA7D1CD2E}">
      <text>
        <r>
          <rPr>
            <sz val="9"/>
            <color indexed="81"/>
            <rFont val="Tahoma"/>
            <family val="2"/>
          </rPr>
          <t>1=Yes
0=No</t>
        </r>
      </text>
    </comment>
    <comment ref="KO2" authorId="1" shapeId="0" xr:uid="{5053214D-DB96-46DE-99F5-E4871839A7FD}">
      <text>
        <r>
          <rPr>
            <sz val="9"/>
            <color indexed="81"/>
            <rFont val="Tahoma"/>
            <family val="2"/>
          </rPr>
          <t>1=Yes
0=No</t>
        </r>
      </text>
    </comment>
    <comment ref="KP2" authorId="1" shapeId="0" xr:uid="{81C7B260-F9B7-4696-9BA9-DCC6175DF7B3}">
      <text>
        <r>
          <rPr>
            <sz val="9"/>
            <color indexed="81"/>
            <rFont val="Tahoma"/>
            <family val="2"/>
          </rPr>
          <t>1=Yes
0=No</t>
        </r>
      </text>
    </comment>
    <comment ref="KQ2" authorId="1" shapeId="0" xr:uid="{8F25D010-034C-45D8-A45F-F89561180829}">
      <text>
        <r>
          <rPr>
            <sz val="9"/>
            <color indexed="81"/>
            <rFont val="Tahoma"/>
            <family val="2"/>
          </rPr>
          <t>1=Yes
0=No</t>
        </r>
      </text>
    </comment>
    <comment ref="KR2" authorId="1" shapeId="0" xr:uid="{4BB2837E-07C1-4323-BF18-657F9F77D026}">
      <text>
        <r>
          <rPr>
            <sz val="9"/>
            <color indexed="81"/>
            <rFont val="Tahoma"/>
            <family val="2"/>
          </rPr>
          <t>1=Yes
0=No</t>
        </r>
      </text>
    </comment>
    <comment ref="KS2" authorId="1" shapeId="0" xr:uid="{40E12BFB-95E2-4EB6-8315-FBE3664C46C4}">
      <text>
        <r>
          <rPr>
            <sz val="9"/>
            <color indexed="81"/>
            <rFont val="Tahoma"/>
            <family val="2"/>
          </rPr>
          <t>1=Yes
0=No</t>
        </r>
      </text>
    </comment>
    <comment ref="KT2" authorId="1" shapeId="0" xr:uid="{4C3FC8D0-474E-43FB-83B5-6BE828C87757}">
      <text>
        <r>
          <rPr>
            <sz val="9"/>
            <color indexed="81"/>
            <rFont val="Tahoma"/>
            <family val="2"/>
          </rPr>
          <t>1=Yes
0=No</t>
        </r>
      </text>
    </comment>
    <comment ref="KU2" authorId="0" shapeId="0" xr:uid="{45D52829-46EF-4136-8ACE-2DF90FD838FC}">
      <text>
        <r>
          <rPr>
            <b/>
            <sz val="9"/>
            <color indexed="81"/>
            <rFont val="Tahoma"/>
            <family val="2"/>
          </rPr>
          <t xml:space="preserve">
1=Yes
0=No</t>
        </r>
      </text>
    </comment>
    <comment ref="KV2" authorId="0" shapeId="0" xr:uid="{2330B662-0805-438D-8C71-5257213C4DF2}">
      <text>
        <r>
          <rPr>
            <b/>
            <sz val="9"/>
            <color indexed="81"/>
            <rFont val="Tahoma"/>
            <family val="2"/>
          </rPr>
          <t>1=Yes
0=No</t>
        </r>
      </text>
    </comment>
    <comment ref="KW2" authorId="0" shapeId="0" xr:uid="{66AB16EA-3FB6-4F1D-898F-13F7A46BCBD3}">
      <text>
        <r>
          <rPr>
            <b/>
            <sz val="9"/>
            <color indexed="81"/>
            <rFont val="Tahoma"/>
            <family val="2"/>
          </rPr>
          <t>Brian R. Lewandowski:</t>
        </r>
        <r>
          <rPr>
            <sz val="9"/>
            <color indexed="81"/>
            <rFont val="Tahoma"/>
            <family val="2"/>
          </rPr>
          <t xml:space="preserve">
1=Yes
0=No</t>
        </r>
      </text>
    </comment>
    <comment ref="KX2" authorId="1" shapeId="0" xr:uid="{C7F44AD9-9225-48CA-9CD4-DD2955534426}">
      <text>
        <r>
          <rPr>
            <sz val="9"/>
            <color indexed="81"/>
            <rFont val="Tahoma"/>
            <family val="2"/>
          </rPr>
          <t>Provided detail on the 10 componenets (X/10)</t>
        </r>
      </text>
    </comment>
    <comment ref="KZ2" authorId="1" shapeId="0" xr:uid="{37C37AFD-0FB8-4757-8215-B6D18C168165}">
      <text>
        <r>
          <rPr>
            <sz val="9"/>
            <color indexed="81"/>
            <rFont val="Tahoma"/>
            <family val="2"/>
          </rPr>
          <t>Yes=1, No=0</t>
        </r>
      </text>
    </comment>
    <comment ref="LA2" authorId="1" shapeId="0" xr:uid="{3E2739F3-E4B0-453F-BEF4-8F62026A5983}">
      <text>
        <r>
          <rPr>
            <sz val="9"/>
            <color indexed="81"/>
            <rFont val="Tahoma"/>
            <family val="2"/>
          </rPr>
          <t>Enter number workers (headcount)</t>
        </r>
      </text>
    </comment>
    <comment ref="LB2" authorId="1" shapeId="0" xr:uid="{005A4B81-7A9A-47F3-B096-C5AA69A21886}">
      <text>
        <r>
          <rPr>
            <sz val="9"/>
            <color indexed="81"/>
            <rFont val="Tahoma"/>
            <family val="2"/>
          </rPr>
          <t>Count 1=yes, 0=no</t>
        </r>
      </text>
    </comment>
    <comment ref="LC2" authorId="1" shapeId="0" xr:uid="{95AEB2DB-D266-411F-A5EC-205C6AF89FE0}">
      <text>
        <r>
          <rPr>
            <sz val="9"/>
            <color indexed="81"/>
            <rFont val="Tahoma"/>
            <family val="2"/>
          </rPr>
          <t>Number of jobs provided by company.</t>
        </r>
      </text>
    </comment>
    <comment ref="LD2" authorId="1" shapeId="0" xr:uid="{A5313A17-2BD5-4D8A-866E-966B1549C4D0}">
      <text>
        <r>
          <rPr>
            <sz val="9"/>
            <color indexed="81"/>
            <rFont val="Tahoma"/>
            <family val="2"/>
          </rPr>
          <t>1=Yes
0=No</t>
        </r>
      </text>
    </comment>
    <comment ref="LE2" authorId="1" shapeId="0" xr:uid="{839685FC-D034-4CAA-84C2-C87ECC5D9532}">
      <text>
        <r>
          <rPr>
            <sz val="9"/>
            <color indexed="81"/>
            <rFont val="Tahoma"/>
            <family val="2"/>
          </rPr>
          <t>1=Yes
0=No</t>
        </r>
      </text>
    </comment>
    <comment ref="LF2" authorId="1" shapeId="0" xr:uid="{C18A38BB-0842-4B2A-A10E-9166AFF6E49A}">
      <text>
        <r>
          <rPr>
            <sz val="9"/>
            <color indexed="81"/>
            <rFont val="Tahoma"/>
            <family val="2"/>
          </rPr>
          <t>1=Yes
0=No</t>
        </r>
      </text>
    </comment>
    <comment ref="LG2" authorId="1" shapeId="0" xr:uid="{A964342D-FD6E-46B9-9544-B8BA60BC865B}">
      <text>
        <r>
          <rPr>
            <sz val="9"/>
            <color indexed="81"/>
            <rFont val="Tahoma"/>
            <family val="2"/>
          </rPr>
          <t>1=Yes
0=No</t>
        </r>
      </text>
    </comment>
    <comment ref="LH2" authorId="1" shapeId="0" xr:uid="{97833829-AE45-41D0-B474-D18AA3E16ABA}">
      <text>
        <r>
          <rPr>
            <sz val="9"/>
            <color indexed="81"/>
            <rFont val="Tahoma"/>
            <family val="2"/>
          </rPr>
          <t>1=Yes
0=No</t>
        </r>
      </text>
    </comment>
    <comment ref="LI2" authorId="1" shapeId="0" xr:uid="{FC877992-B410-443A-89E5-93BD46085CB8}">
      <text>
        <r>
          <rPr>
            <sz val="9"/>
            <color indexed="81"/>
            <rFont val="Tahoma"/>
            <family val="2"/>
          </rPr>
          <t>1=Yes
0=No</t>
        </r>
      </text>
    </comment>
    <comment ref="LJ2" authorId="1" shapeId="0" xr:uid="{001450FE-86DC-4546-B839-E8D730151C1F}">
      <text>
        <r>
          <rPr>
            <sz val="9"/>
            <color indexed="81"/>
            <rFont val="Tahoma"/>
            <family val="2"/>
          </rPr>
          <t>1=Yes
0=No</t>
        </r>
      </text>
    </comment>
    <comment ref="LK2" authorId="0" shapeId="0" xr:uid="{0BCEC657-A213-4705-B1F7-D75477FAEC7F}">
      <text>
        <r>
          <rPr>
            <b/>
            <sz val="9"/>
            <color indexed="81"/>
            <rFont val="Tahoma"/>
            <family val="2"/>
          </rPr>
          <t xml:space="preserve">
1=Yes
0=No</t>
        </r>
      </text>
    </comment>
    <comment ref="LL2" authorId="0" shapeId="0" xr:uid="{4EFC7EDA-18D4-4C6F-B54A-72C3AD0D31FC}">
      <text>
        <r>
          <rPr>
            <b/>
            <sz val="9"/>
            <color indexed="81"/>
            <rFont val="Tahoma"/>
            <family val="2"/>
          </rPr>
          <t>1=Yes
0=No</t>
        </r>
      </text>
    </comment>
    <comment ref="LM2" authorId="0" shapeId="0" xr:uid="{82039AAE-167E-4C57-9FD4-0C934832F812}">
      <text>
        <r>
          <rPr>
            <b/>
            <sz val="9"/>
            <color indexed="81"/>
            <rFont val="Tahoma"/>
            <family val="2"/>
          </rPr>
          <t>Brian R. Lewandowski:</t>
        </r>
        <r>
          <rPr>
            <sz val="9"/>
            <color indexed="81"/>
            <rFont val="Tahoma"/>
            <family val="2"/>
          </rPr>
          <t xml:space="preserve">
1=Yes
0=No</t>
        </r>
      </text>
    </comment>
    <comment ref="LN2" authorId="1" shapeId="0" xr:uid="{9F3AB386-14A7-4E5E-B271-440CB463B3A5}">
      <text>
        <r>
          <rPr>
            <sz val="9"/>
            <color indexed="81"/>
            <rFont val="Tahoma"/>
            <family val="2"/>
          </rPr>
          <t>Provided detail on the 10 componenets (X/10)</t>
        </r>
      </text>
    </comment>
    <comment ref="LP2" authorId="1" shapeId="0" xr:uid="{0AC1AEC7-358F-4A5C-B837-21D0D87F1261}">
      <text>
        <r>
          <rPr>
            <sz val="9"/>
            <color indexed="81"/>
            <rFont val="Tahoma"/>
            <family val="2"/>
          </rPr>
          <t>Yes=1, No=0</t>
        </r>
      </text>
    </comment>
    <comment ref="LQ2" authorId="1" shapeId="0" xr:uid="{9162B9FC-6703-478B-9727-085A1FA77FE1}">
      <text>
        <r>
          <rPr>
            <sz val="9"/>
            <color indexed="81"/>
            <rFont val="Tahoma"/>
            <family val="2"/>
          </rPr>
          <t>Enter number workers (headcount)</t>
        </r>
      </text>
    </comment>
    <comment ref="LR2" authorId="1" shapeId="0" xr:uid="{C56C1B18-AE85-46C9-9B8C-C27008838188}">
      <text>
        <r>
          <rPr>
            <sz val="9"/>
            <color indexed="81"/>
            <rFont val="Tahoma"/>
            <family val="2"/>
          </rPr>
          <t>Count 1=yes, 0=no</t>
        </r>
      </text>
    </comment>
    <comment ref="LS2" authorId="1" shapeId="0" xr:uid="{AC542BCD-3018-424D-B63D-6965F0F4D35E}">
      <text>
        <r>
          <rPr>
            <sz val="9"/>
            <color indexed="81"/>
            <rFont val="Tahoma"/>
            <family val="2"/>
          </rPr>
          <t>Number of jobs provided by company.</t>
        </r>
      </text>
    </comment>
    <comment ref="LT2" authorId="1" shapeId="0" xr:uid="{04C3135F-FE93-43ED-91C4-5EE76A28B38D}">
      <text>
        <r>
          <rPr>
            <sz val="9"/>
            <color indexed="81"/>
            <rFont val="Tahoma"/>
            <family val="2"/>
          </rPr>
          <t>1=Yes
0=No</t>
        </r>
      </text>
    </comment>
    <comment ref="LU2" authorId="1" shapeId="0" xr:uid="{03641F7D-3B7B-4B67-BF0F-8A7B5DDC50D9}">
      <text>
        <r>
          <rPr>
            <sz val="9"/>
            <color indexed="81"/>
            <rFont val="Tahoma"/>
            <family val="2"/>
          </rPr>
          <t>1=Yes
0=No</t>
        </r>
      </text>
    </comment>
    <comment ref="LV2" authorId="1" shapeId="0" xr:uid="{F438DD49-C135-48F2-BBE5-852C29EF0AD9}">
      <text>
        <r>
          <rPr>
            <sz val="9"/>
            <color indexed="81"/>
            <rFont val="Tahoma"/>
            <family val="2"/>
          </rPr>
          <t>1=Yes
0=No</t>
        </r>
      </text>
    </comment>
    <comment ref="LW2" authorId="1" shapeId="0" xr:uid="{3199BC99-BC49-42D4-A5E7-174F16CDB5DC}">
      <text>
        <r>
          <rPr>
            <sz val="9"/>
            <color indexed="81"/>
            <rFont val="Tahoma"/>
            <family val="2"/>
          </rPr>
          <t>1=Yes
0=No</t>
        </r>
      </text>
    </comment>
    <comment ref="LX2" authorId="1" shapeId="0" xr:uid="{1044B161-CD1B-40D3-AF33-6BF930D52EC9}">
      <text>
        <r>
          <rPr>
            <sz val="9"/>
            <color indexed="81"/>
            <rFont val="Tahoma"/>
            <family val="2"/>
          </rPr>
          <t>1=Yes
0=No</t>
        </r>
      </text>
    </comment>
    <comment ref="LY2" authorId="1" shapeId="0" xr:uid="{46325C4F-CEA8-4B14-8DD0-149BE585DA68}">
      <text>
        <r>
          <rPr>
            <sz val="9"/>
            <color indexed="81"/>
            <rFont val="Tahoma"/>
            <family val="2"/>
          </rPr>
          <t>1=Yes
0=No</t>
        </r>
      </text>
    </comment>
    <comment ref="LZ2" authorId="1" shapeId="0" xr:uid="{EA6F1C0B-66AA-4B1D-B397-397B66606405}">
      <text>
        <r>
          <rPr>
            <sz val="9"/>
            <color indexed="81"/>
            <rFont val="Tahoma"/>
            <family val="2"/>
          </rPr>
          <t>1=Yes
0=No</t>
        </r>
      </text>
    </comment>
    <comment ref="MA2" authorId="0" shapeId="0" xr:uid="{490054D1-F6BE-4699-BC60-C0E48582F4F5}">
      <text>
        <r>
          <rPr>
            <b/>
            <sz val="9"/>
            <color indexed="81"/>
            <rFont val="Tahoma"/>
            <family val="2"/>
          </rPr>
          <t xml:space="preserve">
1=Yes
0=No</t>
        </r>
      </text>
    </comment>
    <comment ref="MB2" authorId="0" shapeId="0" xr:uid="{4E514CBE-585F-4E5E-85AF-EA63DDAB2A0A}">
      <text>
        <r>
          <rPr>
            <b/>
            <sz val="9"/>
            <color indexed="81"/>
            <rFont val="Tahoma"/>
            <family val="2"/>
          </rPr>
          <t>1=Yes
0=No</t>
        </r>
      </text>
    </comment>
    <comment ref="MC2" authorId="0" shapeId="0" xr:uid="{F2A12207-09A0-4657-AA20-EAB074BD74FF}">
      <text>
        <r>
          <rPr>
            <b/>
            <sz val="9"/>
            <color indexed="81"/>
            <rFont val="Tahoma"/>
            <family val="2"/>
          </rPr>
          <t>Brian R. Lewandowski:</t>
        </r>
        <r>
          <rPr>
            <sz val="9"/>
            <color indexed="81"/>
            <rFont val="Tahoma"/>
            <family val="2"/>
          </rPr>
          <t xml:space="preserve">
1=Yes
0=No</t>
        </r>
      </text>
    </comment>
    <comment ref="MD2" authorId="1" shapeId="0" xr:uid="{51B96172-8C93-4D4D-9CD8-3EE329B8E5FA}">
      <text>
        <r>
          <rPr>
            <sz val="9"/>
            <color indexed="81"/>
            <rFont val="Tahoma"/>
            <family val="2"/>
          </rPr>
          <t>Provided detail on the 10 componenets (X/10)</t>
        </r>
      </text>
    </comment>
    <comment ref="MF2" authorId="1" shapeId="0" xr:uid="{1C270421-B8C8-4BDA-B3C8-5715ED284082}">
      <text>
        <r>
          <rPr>
            <sz val="9"/>
            <color indexed="81"/>
            <rFont val="Tahoma"/>
            <family val="2"/>
          </rPr>
          <t>Yes=1, No=0</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Brian R. Lewandowski</author>
    <author>Windows User</author>
  </authors>
  <commentList>
    <comment ref="A1" authorId="0" shapeId="0" xr:uid="{2A8AEAA7-531F-4481-9EB6-B9F26D13627C}">
      <text>
        <r>
          <rPr>
            <sz val="9"/>
            <color indexed="81"/>
            <rFont val="Tahoma"/>
            <family val="2"/>
          </rPr>
          <t>Industry-standard wages, health care, and pension benefits. The utility or bidder shall
provide, for example and as applicable, the following information for each craft the
utility anticipates will work on the project:
(I) range of wages by job classification;
(II) healthcare benefits by job classification;
(III) pension benefits by job classification;
(IV) prevailing wages and fringe benefits (healthcare benefits, pension benefits and
other compensation) based on industry standards and the current Colorado labor
agreements by job classification; and
(V) wages and fringe benefits (healthcare benefits, pension benefits and other
compensation) by job classification.</t>
        </r>
      </text>
    </comment>
    <comment ref="F2" authorId="0" shapeId="0" xr:uid="{3AAE2ADB-706B-4582-A613-3B36CE1B32E4}">
      <text>
        <r>
          <rPr>
            <sz val="9"/>
            <color indexed="81"/>
            <rFont val="Tahoma"/>
            <family val="2"/>
          </rPr>
          <t>General description of wages and benefits (e.g., "above-average," "market wages," "provide benefits")
1=Yes
0=No</t>
        </r>
      </text>
    </comment>
    <comment ref="G2" authorId="0" shapeId="0" xr:uid="{09BB9F84-60B9-402F-8CDA-AA1BD0691123}">
      <text>
        <r>
          <rPr>
            <sz val="9"/>
            <color indexed="81"/>
            <rFont val="Tahoma"/>
            <family val="2"/>
          </rPr>
          <t xml:space="preserve">Provided descriptive and quantitative details about wages (e.g., average was of $32 per hour, provide sick leave, vacation leave, etc.) 1=yes, 0=no
</t>
        </r>
      </text>
    </comment>
    <comment ref="H2" authorId="0" shapeId="0" xr:uid="{3A123339-948E-4327-9077-086E199A6411}">
      <text>
        <r>
          <rPr>
            <sz val="9"/>
            <color indexed="81"/>
            <rFont val="Tahoma"/>
            <family val="2"/>
          </rPr>
          <t>Provided information about crafts (e.g., list)
1=yes, 0=no</t>
        </r>
      </text>
    </comment>
    <comment ref="I2" authorId="0" shapeId="0" xr:uid="{4221FE91-E93A-455B-9184-23A644FE3AB0}">
      <text>
        <r>
          <rPr>
            <sz val="9"/>
            <color indexed="81"/>
            <rFont val="Tahoma"/>
            <family val="2"/>
          </rPr>
          <t xml:space="preserve">Provided craft details (e.g., craft names, wages, benefits, etc.) 
1=yes, 0=no
</t>
        </r>
      </text>
    </comment>
    <comment ref="J2" authorId="1" shapeId="0" xr:uid="{69A2E105-E857-477B-9FD6-16655032A604}">
      <text>
        <r>
          <rPr>
            <sz val="9"/>
            <color indexed="81"/>
            <rFont val="Tahoma"/>
            <family val="2"/>
          </rPr>
          <t>Count 1=yes, 0=no</t>
        </r>
      </text>
    </comment>
    <comment ref="K2" authorId="1" shapeId="0" xr:uid="{1DC8937E-8A79-4D71-86AC-435A257CBBD9}">
      <text>
        <r>
          <rPr>
            <sz val="9"/>
            <color indexed="81"/>
            <rFont val="Tahoma"/>
            <family val="2"/>
          </rPr>
          <t>Count 1=yes, 0=no</t>
        </r>
      </text>
    </comment>
    <comment ref="L2" authorId="1" shapeId="0" xr:uid="{4D820E44-72CE-43C3-933B-77A8B7B54EA1}">
      <text>
        <r>
          <rPr>
            <sz val="9"/>
            <color indexed="81"/>
            <rFont val="Tahoma"/>
            <family val="2"/>
          </rPr>
          <t>Enter number workers (headcount)</t>
        </r>
      </text>
    </comment>
    <comment ref="M2" authorId="1" shapeId="0" xr:uid="{83B43CFF-E4C2-40DD-B609-E632416FCCC1}">
      <text>
        <r>
          <rPr>
            <sz val="9"/>
            <color indexed="81"/>
            <rFont val="Tahoma"/>
            <family val="2"/>
          </rPr>
          <t>Provided by company</t>
        </r>
      </text>
    </comment>
    <comment ref="N2" authorId="1" shapeId="0" xr:uid="{6E5A5D6C-BA58-40EE-9548-DD0DA208E30E}">
      <text>
        <r>
          <rPr>
            <sz val="9"/>
            <color indexed="81"/>
            <rFont val="Tahoma"/>
            <family val="2"/>
          </rPr>
          <t>Provided by company</t>
        </r>
      </text>
    </comment>
    <comment ref="O2" authorId="1" shapeId="0" xr:uid="{8C217D7C-EE73-4A4A-A2F7-631491956479}">
      <text>
        <r>
          <rPr>
            <sz val="9"/>
            <color indexed="81"/>
            <rFont val="Tahoma"/>
            <family val="2"/>
          </rPr>
          <t>Midpoint of high and low value</t>
        </r>
      </text>
    </comment>
    <comment ref="P2" authorId="1" shapeId="0" xr:uid="{97C43F4D-9395-4D09-B36E-823CC6C511B7}">
      <text>
        <r>
          <rPr>
            <sz val="9"/>
            <color indexed="81"/>
            <rFont val="Tahoma"/>
            <family val="2"/>
          </rPr>
          <t>https://www.onetonline.org/</t>
        </r>
      </text>
    </comment>
    <comment ref="Q2" authorId="1" shapeId="0" xr:uid="{7B7B39B5-E8B5-42C9-97CF-680739F29ABC}">
      <text>
        <r>
          <rPr>
            <sz val="9"/>
            <color indexed="81"/>
            <rFont val="Tahoma"/>
            <family val="2"/>
          </rPr>
          <t xml:space="preserve">Above Industry Average=1
At Industry Average=0.6
Below Industry Average=0.3
No Response=0
</t>
        </r>
      </text>
    </comment>
    <comment ref="R2" authorId="1" shapeId="0" xr:uid="{614E5509-F613-469F-8C1F-020A62537EDC}">
      <text>
        <r>
          <rPr>
            <sz val="9"/>
            <color indexed="81"/>
            <rFont val="Tahoma"/>
            <family val="2"/>
          </rPr>
          <t>Yes=1, No=0</t>
        </r>
      </text>
    </comment>
    <comment ref="S2" authorId="1" shapeId="0" xr:uid="{6FC09718-8134-4A20-9C9A-44B8A8C73AE4}">
      <text>
        <r>
          <rPr>
            <sz val="9"/>
            <color indexed="81"/>
            <rFont val="Tahoma"/>
            <family val="2"/>
          </rPr>
          <t>=1 if they described more than 1 benefit (e.g., health, dental, vision, FSA/Flex spending, etc.)
=0 if they did not describe comprehensive benefits</t>
        </r>
      </text>
    </comment>
    <comment ref="T2" authorId="1" shapeId="0" xr:uid="{F4278FD3-4E98-4276-8D20-A0DCA2B8CED4}">
      <text>
        <r>
          <rPr>
            <sz val="9"/>
            <color indexed="81"/>
            <rFont val="Tahoma"/>
            <family val="2"/>
          </rPr>
          <t>Yes=1, No=0</t>
        </r>
      </text>
    </comment>
    <comment ref="U2" authorId="1" shapeId="0" xr:uid="{96D5C282-2DE0-4A88-ADDE-90E830736354}">
      <text>
        <r>
          <rPr>
            <sz val="9"/>
            <color indexed="81"/>
            <rFont val="Tahoma"/>
            <family val="2"/>
          </rPr>
          <t>0=Not described or no company-funded plans
1=company sponsored plan, company match, fully funded by company</t>
        </r>
      </text>
    </comment>
    <comment ref="V2" authorId="1" shapeId="0" xr:uid="{AC865F34-0A4E-420A-A55C-0ED2159EE360}">
      <text>
        <r>
          <rPr>
            <sz val="9"/>
            <color indexed="81"/>
            <rFont val="Tahoma"/>
            <family val="2"/>
          </rPr>
          <t>0 - 5 based on responses:
0=No responses
Points for:
(I) range of wages by job classification;
(II) healthcare benefits by job classification;
(III) pension benefits by job classification;
(IV) prevailing wages and fringe benefits (healthcare benefits, pension benefits and
other compensation) based on industry standards and the current Colorado labor
agreements by job classification; and
(V) wages and fringe benefits (healthcare benefits, pension benefits and other
compensation) by job classification.</t>
        </r>
      </text>
    </comment>
    <comment ref="W2" authorId="1" shapeId="0" xr:uid="{97A3D064-69D5-4E43-83EA-1D2C75D9BC27}">
      <text>
        <r>
          <rPr>
            <sz val="9"/>
            <color indexed="81"/>
            <rFont val="Tahoma"/>
            <family val="2"/>
          </rPr>
          <t>Yes=1, No=0</t>
        </r>
      </text>
    </comment>
    <comment ref="X2" authorId="1" shapeId="0" xr:uid="{4C31E7C1-B8BA-403F-894D-F3FE50960B86}">
      <text>
        <r>
          <rPr>
            <sz val="9"/>
            <color indexed="81"/>
            <rFont val="Tahoma"/>
            <family val="2"/>
          </rPr>
          <t>Enter number workers (headcount)</t>
        </r>
      </text>
    </comment>
    <comment ref="Y2" authorId="1" shapeId="0" xr:uid="{A4C18757-ABC4-4D76-86B6-10C4115D1B08}">
      <text>
        <r>
          <rPr>
            <sz val="9"/>
            <color indexed="81"/>
            <rFont val="Tahoma"/>
            <family val="2"/>
          </rPr>
          <t>Count 1=yes, 0=no</t>
        </r>
      </text>
    </comment>
    <comment ref="Z2" authorId="1" shapeId="0" xr:uid="{17D9DC66-1A19-461D-97C3-B5071E72388F}">
      <text>
        <r>
          <rPr>
            <sz val="9"/>
            <color indexed="81"/>
            <rFont val="Tahoma"/>
            <family val="2"/>
          </rPr>
          <t>Enter number workers (headcount)</t>
        </r>
      </text>
    </comment>
    <comment ref="AA2" authorId="1" shapeId="0" xr:uid="{770CC2CF-866B-4862-8B4C-2A709C654AA8}">
      <text>
        <r>
          <rPr>
            <sz val="9"/>
            <color indexed="81"/>
            <rFont val="Tahoma"/>
            <family val="2"/>
          </rPr>
          <t>Provided by company</t>
        </r>
      </text>
    </comment>
    <comment ref="AB2" authorId="1" shapeId="0" xr:uid="{81C4E4DD-79CD-4B12-8A12-012514B97B4F}">
      <text>
        <r>
          <rPr>
            <sz val="9"/>
            <color indexed="81"/>
            <rFont val="Tahoma"/>
            <family val="2"/>
          </rPr>
          <t>Provided by company</t>
        </r>
      </text>
    </comment>
    <comment ref="AC2" authorId="1" shapeId="0" xr:uid="{AECAF932-87A7-4CEB-BB2D-EF1555220937}">
      <text>
        <r>
          <rPr>
            <sz val="9"/>
            <color indexed="81"/>
            <rFont val="Tahoma"/>
            <family val="2"/>
          </rPr>
          <t>Midpoint of high and low value</t>
        </r>
      </text>
    </comment>
    <comment ref="AD2" authorId="1" shapeId="0" xr:uid="{8DFC5AFF-9AA7-49EE-94A1-8EC1B41B8348}">
      <text>
        <r>
          <rPr>
            <sz val="9"/>
            <color indexed="81"/>
            <rFont val="Tahoma"/>
            <family val="2"/>
          </rPr>
          <t>https://www.onetonline.org/</t>
        </r>
      </text>
    </comment>
    <comment ref="AE2" authorId="1" shapeId="0" xr:uid="{7E442521-57A7-4650-8D3C-A2D307CEDE8B}">
      <text>
        <r>
          <rPr>
            <sz val="9"/>
            <color indexed="81"/>
            <rFont val="Tahoma"/>
            <family val="2"/>
          </rPr>
          <t xml:space="preserve">Above Industry Average=3/3
At Industry Average=2/3
Below Industry Average=1/3
No Response=0/3
</t>
        </r>
      </text>
    </comment>
    <comment ref="AF2" authorId="1" shapeId="0" xr:uid="{3CBEEC35-4A1D-4F59-A0B3-D4DA2BB06229}">
      <text>
        <r>
          <rPr>
            <sz val="9"/>
            <color indexed="81"/>
            <rFont val="Tahoma"/>
            <family val="2"/>
          </rPr>
          <t>Yes=1, No=0</t>
        </r>
      </text>
    </comment>
    <comment ref="AG2" authorId="1" shapeId="0" xr:uid="{B66CB480-3293-4B92-B13D-560BC08EB8EC}">
      <text>
        <r>
          <rPr>
            <sz val="9"/>
            <color indexed="81"/>
            <rFont val="Tahoma"/>
            <family val="2"/>
          </rPr>
          <t xml:space="preserve">Healthcare 1 point
Dental 1 point
Vision 1 point
HAS/Flex spending
</t>
        </r>
      </text>
    </comment>
    <comment ref="AH2" authorId="1" shapeId="0" xr:uid="{01470935-5F19-4FF7-981D-DFE062191605}">
      <text>
        <r>
          <rPr>
            <sz val="9"/>
            <color indexed="81"/>
            <rFont val="Tahoma"/>
            <family val="2"/>
          </rPr>
          <t>Yes=1, No=0</t>
        </r>
      </text>
    </comment>
    <comment ref="AI2" authorId="1" shapeId="0" xr:uid="{58E7DA39-A8AD-4A77-9160-159E37845662}">
      <text>
        <r>
          <rPr>
            <sz val="9"/>
            <color indexed="81"/>
            <rFont val="Tahoma"/>
            <family val="2"/>
          </rPr>
          <t>1 - company sponsored plan
2 - company match
3 - fully funded by company</t>
        </r>
      </text>
    </comment>
    <comment ref="AJ2" authorId="1" shapeId="0" xr:uid="{E3229785-F85D-4FF4-A7B8-43E089BA9D2B}">
      <text>
        <r>
          <rPr>
            <sz val="9"/>
            <color indexed="81"/>
            <rFont val="Tahoma"/>
            <family val="2"/>
          </rPr>
          <t>0 - 5 based on responses:
0=No responses
Points for:
(I) range of wages by job classification;
(II) healthcare benefits by job classification;
(III) pension benefits by job classification;
(IV) prevailing wages and fringe benefits (healthcare benefits, pension benefits and
other compensation) based on industry standards and the current Colorado labor
agreements by job classification; and
(V) wages and fringe benefits (healthcare benefits, pension benefits and other
compensation) by job classification.</t>
        </r>
      </text>
    </comment>
    <comment ref="AL2" authorId="1" shapeId="0" xr:uid="{6E5DB9F2-4DC5-422F-B6FC-F1D23B660D82}">
      <text>
        <r>
          <rPr>
            <sz val="9"/>
            <color indexed="81"/>
            <rFont val="Tahoma"/>
            <family val="2"/>
          </rPr>
          <t>Yes=1, No=0</t>
        </r>
      </text>
    </comment>
    <comment ref="AN2" authorId="1" shapeId="0" xr:uid="{D28363B1-5859-4420-AF6C-4E9801C90E86}">
      <text>
        <r>
          <rPr>
            <sz val="9"/>
            <color indexed="81"/>
            <rFont val="Tahoma"/>
            <family val="2"/>
          </rPr>
          <t>Enter number workers (headcount)</t>
        </r>
      </text>
    </comment>
    <comment ref="AO2" authorId="1" shapeId="0" xr:uid="{8A4A4499-A6A1-4921-B2F3-DE55A48B743C}">
      <text>
        <r>
          <rPr>
            <sz val="9"/>
            <color indexed="81"/>
            <rFont val="Tahoma"/>
            <family val="2"/>
          </rPr>
          <t>Count 1=yes, 0=no</t>
        </r>
      </text>
    </comment>
    <comment ref="AP2" authorId="1" shapeId="0" xr:uid="{CB210058-BEBA-4EC5-AD7F-2A40A2A5D7A8}">
      <text>
        <r>
          <rPr>
            <sz val="9"/>
            <color indexed="81"/>
            <rFont val="Tahoma"/>
            <family val="2"/>
          </rPr>
          <t>Enter number workers (headcount)</t>
        </r>
      </text>
    </comment>
    <comment ref="AQ2" authorId="1" shapeId="0" xr:uid="{D3A31AC7-2408-480A-B427-15293517AAC6}">
      <text>
        <r>
          <rPr>
            <sz val="9"/>
            <color indexed="81"/>
            <rFont val="Tahoma"/>
            <family val="2"/>
          </rPr>
          <t>Provided by company</t>
        </r>
      </text>
    </comment>
    <comment ref="AR2" authorId="1" shapeId="0" xr:uid="{638D2F7E-585B-468F-A008-B845DBAC978F}">
      <text>
        <r>
          <rPr>
            <sz val="9"/>
            <color indexed="81"/>
            <rFont val="Tahoma"/>
            <family val="2"/>
          </rPr>
          <t>Provided by company</t>
        </r>
      </text>
    </comment>
    <comment ref="AS2" authorId="1" shapeId="0" xr:uid="{C979A918-82EB-42A4-8F89-BAB4DA9A1C21}">
      <text>
        <r>
          <rPr>
            <sz val="9"/>
            <color indexed="81"/>
            <rFont val="Tahoma"/>
            <family val="2"/>
          </rPr>
          <t>Midpoint of high and low value</t>
        </r>
      </text>
    </comment>
    <comment ref="AT2" authorId="1" shapeId="0" xr:uid="{110E02D5-C1DE-4F32-9B62-CDC8F79E04A4}">
      <text>
        <r>
          <rPr>
            <sz val="9"/>
            <color indexed="81"/>
            <rFont val="Tahoma"/>
            <family val="2"/>
          </rPr>
          <t>https://www.onetonline.org/</t>
        </r>
      </text>
    </comment>
    <comment ref="AU2" authorId="1" shapeId="0" xr:uid="{5730BB03-1BF8-492A-8DE5-67C356470340}">
      <text>
        <r>
          <rPr>
            <sz val="9"/>
            <color indexed="81"/>
            <rFont val="Tahoma"/>
            <family val="2"/>
          </rPr>
          <t xml:space="preserve">Above Industry Average=3
At Industry Average=2
Below Industry Average=1
No Response=0
</t>
        </r>
      </text>
    </comment>
    <comment ref="AV2" authorId="1" shapeId="0" xr:uid="{C7E4D6DF-F273-49E4-8FD8-55DC1D4C4CCD}">
      <text>
        <r>
          <rPr>
            <sz val="9"/>
            <color indexed="81"/>
            <rFont val="Tahoma"/>
            <family val="2"/>
          </rPr>
          <t>Yes=1, No=0</t>
        </r>
      </text>
    </comment>
    <comment ref="AW2" authorId="1" shapeId="0" xr:uid="{30CE30F2-A0AC-40B0-A637-F8543A20BA42}">
      <text>
        <r>
          <rPr>
            <sz val="9"/>
            <color indexed="81"/>
            <rFont val="Tahoma"/>
            <family val="2"/>
          </rPr>
          <t xml:space="preserve">Healthcare 1 point
Dental 1 point
Vision 1 point
HAS/Flex spending
</t>
        </r>
      </text>
    </comment>
    <comment ref="AX2" authorId="1" shapeId="0" xr:uid="{9647CBB9-9F1E-4CC0-801D-59D5AF7C2815}">
      <text>
        <r>
          <rPr>
            <sz val="9"/>
            <color indexed="81"/>
            <rFont val="Tahoma"/>
            <family val="2"/>
          </rPr>
          <t>Yes=1, No=0</t>
        </r>
      </text>
    </comment>
    <comment ref="AY2" authorId="1" shapeId="0" xr:uid="{70978757-AA91-441B-A60E-340E1156BAFD}">
      <text>
        <r>
          <rPr>
            <sz val="9"/>
            <color indexed="81"/>
            <rFont val="Tahoma"/>
            <family val="2"/>
          </rPr>
          <t>1 - company sponsored plan
2 - company match
3 - fully funded by company</t>
        </r>
      </text>
    </comment>
    <comment ref="AZ2" authorId="1" shapeId="0" xr:uid="{8D639DA3-31EC-45DC-879C-6B94C169C1B4}">
      <text>
        <r>
          <rPr>
            <sz val="9"/>
            <color indexed="81"/>
            <rFont val="Tahoma"/>
            <family val="2"/>
          </rPr>
          <t>0 - 5 based on responses:
0=No responses
Points for:
(I) range of wages by job classification;
(II) healthcare benefits by job classification;
(III) pension benefits by job classification;
(IV) prevailing wages and fringe benefits (healthcare benefits, pension benefits and
other compensation) based on industry standards and the current Colorado labor
agreements by job classification; and
(V) wages and fringe benefits (healthcare benefits, pension benefits and other
compensation) by job classification.</t>
        </r>
      </text>
    </comment>
    <comment ref="BB2" authorId="1" shapeId="0" xr:uid="{0495FFEB-74C2-4535-9D8A-766FE0006730}">
      <text>
        <r>
          <rPr>
            <sz val="9"/>
            <color indexed="81"/>
            <rFont val="Tahoma"/>
            <family val="2"/>
          </rPr>
          <t>Yes=1, No=0</t>
        </r>
      </text>
    </comment>
    <comment ref="BC2" authorId="1" shapeId="0" xr:uid="{D643FDB3-9795-4598-9EF0-832EDA14BFD9}">
      <text>
        <r>
          <rPr>
            <sz val="9"/>
            <color indexed="81"/>
            <rFont val="Tahoma"/>
            <family val="2"/>
          </rPr>
          <t>Enter number workers (headcount)</t>
        </r>
      </text>
    </comment>
    <comment ref="BD2" authorId="1" shapeId="0" xr:uid="{00AE665F-1F8B-4C6A-B68D-50D30A3635FA}">
      <text>
        <r>
          <rPr>
            <sz val="9"/>
            <color indexed="81"/>
            <rFont val="Tahoma"/>
            <family val="2"/>
          </rPr>
          <t>Count 1=yes, 0=no</t>
        </r>
      </text>
    </comment>
    <comment ref="BE2" authorId="1" shapeId="0" xr:uid="{DF05064D-4673-4894-85F2-A45F4E313AA7}">
      <text>
        <r>
          <rPr>
            <sz val="9"/>
            <color indexed="81"/>
            <rFont val="Tahoma"/>
            <family val="2"/>
          </rPr>
          <t>Enter number workers (headcount)</t>
        </r>
      </text>
    </comment>
    <comment ref="BF2" authorId="1" shapeId="0" xr:uid="{821BB121-984A-4449-8709-9D86888E9D9D}">
      <text>
        <r>
          <rPr>
            <sz val="9"/>
            <color indexed="81"/>
            <rFont val="Tahoma"/>
            <family val="2"/>
          </rPr>
          <t>Provided by company</t>
        </r>
      </text>
    </comment>
    <comment ref="BG2" authorId="1" shapeId="0" xr:uid="{6473CBC0-348E-4D86-BAA5-DF79F72EB9D0}">
      <text>
        <r>
          <rPr>
            <sz val="9"/>
            <color indexed="81"/>
            <rFont val="Tahoma"/>
            <family val="2"/>
          </rPr>
          <t>Provided by company</t>
        </r>
      </text>
    </comment>
    <comment ref="BH2" authorId="1" shapeId="0" xr:uid="{9FC4FA6F-DC10-4CE9-B5C3-F427A8CDB9A3}">
      <text>
        <r>
          <rPr>
            <sz val="9"/>
            <color indexed="81"/>
            <rFont val="Tahoma"/>
            <family val="2"/>
          </rPr>
          <t>Midpoint of high and low value</t>
        </r>
      </text>
    </comment>
    <comment ref="BI2" authorId="1" shapeId="0" xr:uid="{26E207D0-0F2B-4C3A-BD60-3AEEF5230369}">
      <text>
        <r>
          <rPr>
            <sz val="9"/>
            <color indexed="81"/>
            <rFont val="Tahoma"/>
            <family val="2"/>
          </rPr>
          <t>https://www.onetonline.org/</t>
        </r>
      </text>
    </comment>
    <comment ref="BJ2" authorId="1" shapeId="0" xr:uid="{AD68197E-CC1C-4025-B9AB-82E46E4911B3}">
      <text>
        <r>
          <rPr>
            <sz val="9"/>
            <color indexed="81"/>
            <rFont val="Tahoma"/>
            <family val="2"/>
          </rPr>
          <t xml:space="preserve">Above Industry Average=3
At Industry Average=2
Below Industry Average=1
No Response=0
</t>
        </r>
      </text>
    </comment>
    <comment ref="BK2" authorId="1" shapeId="0" xr:uid="{829CDAEE-BE54-4FCA-BC12-F3245A9A39C1}">
      <text>
        <r>
          <rPr>
            <sz val="9"/>
            <color indexed="81"/>
            <rFont val="Tahoma"/>
            <family val="2"/>
          </rPr>
          <t>Yes=1, No=0</t>
        </r>
      </text>
    </comment>
    <comment ref="BL2" authorId="1" shapeId="0" xr:uid="{9E452706-FBC4-4F4A-840E-0FFC97D99D4C}">
      <text>
        <r>
          <rPr>
            <sz val="9"/>
            <color indexed="81"/>
            <rFont val="Tahoma"/>
            <family val="2"/>
          </rPr>
          <t xml:space="preserve">Healthcare 1 point
Dental 1 point
Vision 1 point
HAS/Flex spending
</t>
        </r>
      </text>
    </comment>
    <comment ref="BM2" authorId="1" shapeId="0" xr:uid="{8C6A3953-A610-466F-96FB-D3558C6E6BCD}">
      <text>
        <r>
          <rPr>
            <sz val="9"/>
            <color indexed="81"/>
            <rFont val="Tahoma"/>
            <family val="2"/>
          </rPr>
          <t>Yes=1, No=0</t>
        </r>
      </text>
    </comment>
    <comment ref="BN2" authorId="1" shapeId="0" xr:uid="{9D82BA44-56D0-42B9-A805-2EFD0C7EE2EB}">
      <text>
        <r>
          <rPr>
            <sz val="9"/>
            <color indexed="81"/>
            <rFont val="Tahoma"/>
            <family val="2"/>
          </rPr>
          <t>1 - company sponsored plan
2 - company match
3 - fully funded by company</t>
        </r>
      </text>
    </comment>
    <comment ref="BO2" authorId="1" shapeId="0" xr:uid="{270C8169-5093-4E0F-9D43-A227B10A6DAF}">
      <text>
        <r>
          <rPr>
            <sz val="9"/>
            <color indexed="81"/>
            <rFont val="Tahoma"/>
            <family val="2"/>
          </rPr>
          <t>0 - 5 based on responses:
0=No responses
Points for:
(I) range of wages by job classification;
(II) healthcare benefits by job classification;
(III) pension benefits by job classification;
(IV) prevailing wages and fringe benefits (healthcare benefits, pension benefits and
other compensation) based on industry standards and the current Colorado labor
agreements by job classification; and
(V) wages and fringe benefits (healthcare benefits, pension benefits and other
compensation) by job classification.</t>
        </r>
      </text>
    </comment>
    <comment ref="BQ2" authorId="1" shapeId="0" xr:uid="{05015220-2FBE-4ED6-9094-4365BDC2A2BD}">
      <text>
        <r>
          <rPr>
            <sz val="9"/>
            <color indexed="81"/>
            <rFont val="Tahoma"/>
            <family val="2"/>
          </rPr>
          <t>Yes=1, No=0</t>
        </r>
      </text>
    </comment>
    <comment ref="BR2" authorId="1" shapeId="0" xr:uid="{68440DE0-8EF4-44E0-B26E-EA23BFE023B3}">
      <text>
        <r>
          <rPr>
            <sz val="9"/>
            <color indexed="81"/>
            <rFont val="Tahoma"/>
            <family val="2"/>
          </rPr>
          <t>Enter number workers (headcount)</t>
        </r>
      </text>
    </comment>
    <comment ref="BS2" authorId="1" shapeId="0" xr:uid="{35F46918-796F-42C9-97F8-FE0435AA2C7B}">
      <text>
        <r>
          <rPr>
            <sz val="9"/>
            <color indexed="81"/>
            <rFont val="Tahoma"/>
            <family val="2"/>
          </rPr>
          <t>Count 1=yes, 0=no</t>
        </r>
      </text>
    </comment>
    <comment ref="BT2" authorId="1" shapeId="0" xr:uid="{5E86B79E-0305-4F9D-9005-F3814794734E}">
      <text>
        <r>
          <rPr>
            <sz val="9"/>
            <color indexed="81"/>
            <rFont val="Tahoma"/>
            <family val="2"/>
          </rPr>
          <t>Enter number workers (headcount)</t>
        </r>
      </text>
    </comment>
    <comment ref="BU2" authorId="1" shapeId="0" xr:uid="{1890A03D-E171-486C-982A-6E5449430423}">
      <text>
        <r>
          <rPr>
            <sz val="9"/>
            <color indexed="81"/>
            <rFont val="Tahoma"/>
            <family val="2"/>
          </rPr>
          <t>Provided by company</t>
        </r>
      </text>
    </comment>
    <comment ref="BV2" authorId="1" shapeId="0" xr:uid="{843CB0D6-5E88-4229-AFC4-A44101A426EE}">
      <text>
        <r>
          <rPr>
            <sz val="9"/>
            <color indexed="81"/>
            <rFont val="Tahoma"/>
            <family val="2"/>
          </rPr>
          <t>Provided by company</t>
        </r>
      </text>
    </comment>
    <comment ref="BW2" authorId="1" shapeId="0" xr:uid="{B5DBE169-0FA5-446B-9292-FFBD4AF20053}">
      <text>
        <r>
          <rPr>
            <sz val="9"/>
            <color indexed="81"/>
            <rFont val="Tahoma"/>
            <family val="2"/>
          </rPr>
          <t>Midpoint of high and low value</t>
        </r>
      </text>
    </comment>
    <comment ref="BX2" authorId="1" shapeId="0" xr:uid="{5684A1EB-8BB1-4230-8E65-2959883E0664}">
      <text>
        <r>
          <rPr>
            <sz val="9"/>
            <color indexed="81"/>
            <rFont val="Tahoma"/>
            <family val="2"/>
          </rPr>
          <t>https://www.onetonline.org/</t>
        </r>
      </text>
    </comment>
    <comment ref="BY2" authorId="1" shapeId="0" xr:uid="{08559830-81DE-4DED-AB5F-ED806157529A}">
      <text>
        <r>
          <rPr>
            <sz val="9"/>
            <color indexed="81"/>
            <rFont val="Tahoma"/>
            <family val="2"/>
          </rPr>
          <t xml:space="preserve">Above Industry Average=3
At Industry Average=2
Below Industry Average=1
No Response=0
</t>
        </r>
      </text>
    </comment>
    <comment ref="BZ2" authorId="1" shapeId="0" xr:uid="{078640C9-2037-43E8-8F9A-53FA121CB600}">
      <text>
        <r>
          <rPr>
            <sz val="9"/>
            <color indexed="81"/>
            <rFont val="Tahoma"/>
            <family val="2"/>
          </rPr>
          <t>Yes=1, No=0</t>
        </r>
      </text>
    </comment>
    <comment ref="CA2" authorId="1" shapeId="0" xr:uid="{A8519616-9B7E-43CC-A9D5-3C86A1A2D3D4}">
      <text>
        <r>
          <rPr>
            <sz val="9"/>
            <color indexed="81"/>
            <rFont val="Tahoma"/>
            <family val="2"/>
          </rPr>
          <t xml:space="preserve">Healthcare 1 point
Dental 1 point
Vision 1 point
HAS/Flex spending
</t>
        </r>
      </text>
    </comment>
    <comment ref="CB2" authorId="1" shapeId="0" xr:uid="{6F547E0A-2B88-4A4E-A65D-FED4B335EA2F}">
      <text>
        <r>
          <rPr>
            <sz val="9"/>
            <color indexed="81"/>
            <rFont val="Tahoma"/>
            <family val="2"/>
          </rPr>
          <t>Yes=1, No=0</t>
        </r>
      </text>
    </comment>
    <comment ref="CC2" authorId="1" shapeId="0" xr:uid="{0BBED7DB-B769-47DD-B803-D6700E495618}">
      <text>
        <r>
          <rPr>
            <sz val="9"/>
            <color indexed="81"/>
            <rFont val="Tahoma"/>
            <family val="2"/>
          </rPr>
          <t>1 - company sponsored plan
2 - company match
3 - fully funded by company</t>
        </r>
      </text>
    </comment>
    <comment ref="CD2" authorId="1" shapeId="0" xr:uid="{53D5E994-A1B3-46C4-B916-AA900AEE0E59}">
      <text>
        <r>
          <rPr>
            <sz val="9"/>
            <color indexed="81"/>
            <rFont val="Tahoma"/>
            <family val="2"/>
          </rPr>
          <t>0 - 5 based on responses:
0=No responses
Points for:
(I) range of wages by job classification;
(II) healthcare benefits by job classification;
(III) pension benefits by job classification;
(IV) prevailing wages and fringe benefits (healthcare benefits, pension benefits and
other compensation) based on industry standards and the current Colorado labor
agreements by job classification; and
(V) wages and fringe benefits (healthcare benefits, pension benefits and other
compensation) by job classification.</t>
        </r>
      </text>
    </comment>
    <comment ref="CF2" authorId="1" shapeId="0" xr:uid="{57A79563-85A7-4667-9B84-7BB153ECDACF}">
      <text>
        <r>
          <rPr>
            <sz val="9"/>
            <color indexed="81"/>
            <rFont val="Tahoma"/>
            <family val="2"/>
          </rPr>
          <t>Yes=1, No=0</t>
        </r>
      </text>
    </comment>
    <comment ref="CG2" authorId="1" shapeId="0" xr:uid="{A7E93A4E-C4F1-4A66-86DC-0E9E5A113092}">
      <text>
        <r>
          <rPr>
            <sz val="9"/>
            <color indexed="81"/>
            <rFont val="Tahoma"/>
            <family val="2"/>
          </rPr>
          <t>Enter number workers (headcount)</t>
        </r>
      </text>
    </comment>
    <comment ref="CH2" authorId="1" shapeId="0" xr:uid="{FE58893D-BE14-4068-84E6-5F7D7CAED48C}">
      <text>
        <r>
          <rPr>
            <sz val="9"/>
            <color indexed="81"/>
            <rFont val="Tahoma"/>
            <family val="2"/>
          </rPr>
          <t>Count 1=yes, 0=no</t>
        </r>
      </text>
    </comment>
    <comment ref="CI2" authorId="1" shapeId="0" xr:uid="{DB5A497B-26AF-4F56-8DCA-03A913182467}">
      <text>
        <r>
          <rPr>
            <sz val="9"/>
            <color indexed="81"/>
            <rFont val="Tahoma"/>
            <family val="2"/>
          </rPr>
          <t>Enter number workers (headcount)</t>
        </r>
      </text>
    </comment>
    <comment ref="CJ2" authorId="1" shapeId="0" xr:uid="{FD8B5E91-5BDA-4028-BC3B-9E68D4F5B523}">
      <text>
        <r>
          <rPr>
            <sz val="9"/>
            <color indexed="81"/>
            <rFont val="Tahoma"/>
            <family val="2"/>
          </rPr>
          <t>Provided by company</t>
        </r>
      </text>
    </comment>
    <comment ref="CK2" authorId="1" shapeId="0" xr:uid="{EE6194B1-D6A1-4945-9F46-361B38DBC6FC}">
      <text>
        <r>
          <rPr>
            <sz val="9"/>
            <color indexed="81"/>
            <rFont val="Tahoma"/>
            <family val="2"/>
          </rPr>
          <t>Provided by company</t>
        </r>
      </text>
    </comment>
    <comment ref="CL2" authorId="1" shapeId="0" xr:uid="{4EF12762-4C2C-4BD0-B498-61C99AEF939A}">
      <text>
        <r>
          <rPr>
            <sz val="9"/>
            <color indexed="81"/>
            <rFont val="Tahoma"/>
            <family val="2"/>
          </rPr>
          <t>Midpoint of high and low value</t>
        </r>
      </text>
    </comment>
    <comment ref="CM2" authorId="1" shapeId="0" xr:uid="{D981F7CA-B97D-4210-A715-4D19AC542089}">
      <text>
        <r>
          <rPr>
            <sz val="9"/>
            <color indexed="81"/>
            <rFont val="Tahoma"/>
            <family val="2"/>
          </rPr>
          <t>https://www.onetonline.org/</t>
        </r>
      </text>
    </comment>
    <comment ref="CN2" authorId="1" shapeId="0" xr:uid="{DDD75B88-0BD6-4CEB-AF14-36C31B7B1508}">
      <text>
        <r>
          <rPr>
            <sz val="9"/>
            <color indexed="81"/>
            <rFont val="Tahoma"/>
            <family val="2"/>
          </rPr>
          <t xml:space="preserve">Above Industry Average=3
At Industry Average=2
Below Industry Average=1
No Response=0
</t>
        </r>
      </text>
    </comment>
    <comment ref="CO2" authorId="1" shapeId="0" xr:uid="{23B61BDC-50FC-488A-A2C6-6FD442CB06DF}">
      <text>
        <r>
          <rPr>
            <sz val="9"/>
            <color indexed="81"/>
            <rFont val="Tahoma"/>
            <family val="2"/>
          </rPr>
          <t>Yes=1, No=0</t>
        </r>
      </text>
    </comment>
    <comment ref="CP2" authorId="1" shapeId="0" xr:uid="{B7D56336-78E4-453C-8ED5-EBE1DEF32E24}">
      <text>
        <r>
          <rPr>
            <sz val="9"/>
            <color indexed="81"/>
            <rFont val="Tahoma"/>
            <family val="2"/>
          </rPr>
          <t xml:space="preserve">Healthcare 1 point
Dental 1 point
Vision 1 point
HAS/Flex spending
</t>
        </r>
      </text>
    </comment>
    <comment ref="CQ2" authorId="1" shapeId="0" xr:uid="{1C6D7D10-D132-42E6-BE92-97F6DED3829E}">
      <text>
        <r>
          <rPr>
            <sz val="9"/>
            <color indexed="81"/>
            <rFont val="Tahoma"/>
            <family val="2"/>
          </rPr>
          <t>Yes=1, No=0</t>
        </r>
      </text>
    </comment>
    <comment ref="CR2" authorId="1" shapeId="0" xr:uid="{4B270040-E942-4675-9B69-BC77CC76BE06}">
      <text>
        <r>
          <rPr>
            <sz val="9"/>
            <color indexed="81"/>
            <rFont val="Tahoma"/>
            <family val="2"/>
          </rPr>
          <t>1 - company sponsored plan
2 - company match
3 - fully funded by company</t>
        </r>
      </text>
    </comment>
    <comment ref="CS2" authorId="1" shapeId="0" xr:uid="{DD295DBA-FB03-4692-932E-5341914C81AD}">
      <text>
        <r>
          <rPr>
            <sz val="9"/>
            <color indexed="81"/>
            <rFont val="Tahoma"/>
            <family val="2"/>
          </rPr>
          <t>0 - 5 based on responses:
0=No responses
Points for:
(I) range of wages by job classification;
(II) healthcare benefits by job classification;
(III) pension benefits by job classification;
(IV) prevailing wages and fringe benefits (healthcare benefits, pension benefits and
other compensation) based on industry standards and the current Colorado labor
agreements by job classification; and
(V) wages and fringe benefits (healthcare benefits, pension benefits and other
compensation) by job classification.</t>
        </r>
      </text>
    </comment>
    <comment ref="CU2" authorId="1" shapeId="0" xr:uid="{E958E24C-44A5-4D68-80E3-7E7CCF758F8E}">
      <text>
        <r>
          <rPr>
            <sz val="9"/>
            <color indexed="81"/>
            <rFont val="Tahoma"/>
            <family val="2"/>
          </rPr>
          <t>Yes=1, No=0</t>
        </r>
      </text>
    </comment>
    <comment ref="CV2" authorId="1" shapeId="0" xr:uid="{65EA68AB-B3CA-49EE-B4FE-633C61777EBF}">
      <text>
        <r>
          <rPr>
            <sz val="9"/>
            <color indexed="81"/>
            <rFont val="Tahoma"/>
            <family val="2"/>
          </rPr>
          <t>Enter number workers (headcount)</t>
        </r>
      </text>
    </comment>
    <comment ref="CW2" authorId="1" shapeId="0" xr:uid="{F1EB4571-D85A-4A05-9CDA-B9E63FCA9F07}">
      <text>
        <r>
          <rPr>
            <sz val="9"/>
            <color indexed="81"/>
            <rFont val="Tahoma"/>
            <family val="2"/>
          </rPr>
          <t>Count 1=yes, 0=no</t>
        </r>
      </text>
    </comment>
    <comment ref="CX2" authorId="1" shapeId="0" xr:uid="{71800DD9-A65F-4CCE-993D-2A59F6A9B296}">
      <text>
        <r>
          <rPr>
            <sz val="9"/>
            <color indexed="81"/>
            <rFont val="Tahoma"/>
            <family val="2"/>
          </rPr>
          <t>Enter number workers (headcount)</t>
        </r>
      </text>
    </comment>
    <comment ref="CY2" authorId="1" shapeId="0" xr:uid="{219DF6B3-8D82-43E9-9E42-CAF7B7AA5810}">
      <text>
        <r>
          <rPr>
            <sz val="9"/>
            <color indexed="81"/>
            <rFont val="Tahoma"/>
            <family val="2"/>
          </rPr>
          <t>Provided by company</t>
        </r>
      </text>
    </comment>
    <comment ref="CZ2" authorId="1" shapeId="0" xr:uid="{00E6C11A-44BD-40D5-B47D-75AC8C5AB811}">
      <text>
        <r>
          <rPr>
            <sz val="9"/>
            <color indexed="81"/>
            <rFont val="Tahoma"/>
            <family val="2"/>
          </rPr>
          <t>Provided by company</t>
        </r>
      </text>
    </comment>
    <comment ref="DA2" authorId="1" shapeId="0" xr:uid="{89D9A1B8-BF40-4599-A1A9-ADBC685EA0EF}">
      <text>
        <r>
          <rPr>
            <sz val="9"/>
            <color indexed="81"/>
            <rFont val="Tahoma"/>
            <family val="2"/>
          </rPr>
          <t>Midpoint of high and low value</t>
        </r>
      </text>
    </comment>
    <comment ref="DB2" authorId="1" shapeId="0" xr:uid="{A68EF134-53EA-42CC-8D08-EDF4DA6E388D}">
      <text>
        <r>
          <rPr>
            <sz val="9"/>
            <color indexed="81"/>
            <rFont val="Tahoma"/>
            <family val="2"/>
          </rPr>
          <t>https://www.onetonline.org/</t>
        </r>
      </text>
    </comment>
    <comment ref="DC2" authorId="1" shapeId="0" xr:uid="{EC24B087-9F42-4519-AF8A-793CE135D286}">
      <text>
        <r>
          <rPr>
            <sz val="9"/>
            <color indexed="81"/>
            <rFont val="Tahoma"/>
            <family val="2"/>
          </rPr>
          <t xml:space="preserve">Above Industry Average=3
At Industry Average=2
Below Industry Average=1
No Response=0
</t>
        </r>
      </text>
    </comment>
    <comment ref="DD2" authorId="1" shapeId="0" xr:uid="{08E9717F-4C17-485A-9D2A-3E973FABB845}">
      <text>
        <r>
          <rPr>
            <sz val="9"/>
            <color indexed="81"/>
            <rFont val="Tahoma"/>
            <family val="2"/>
          </rPr>
          <t>Yes=1, No=0</t>
        </r>
      </text>
    </comment>
    <comment ref="DE2" authorId="1" shapeId="0" xr:uid="{29293E42-73B8-40C7-9C7D-4D4A71F2CB42}">
      <text>
        <r>
          <rPr>
            <sz val="9"/>
            <color indexed="81"/>
            <rFont val="Tahoma"/>
            <family val="2"/>
          </rPr>
          <t xml:space="preserve">Healthcare 1 point
Dental 1 point
Vision 1 point
HAS/Flex spending
</t>
        </r>
      </text>
    </comment>
    <comment ref="DF2" authorId="1" shapeId="0" xr:uid="{A36CECDD-7218-4FF0-A246-42D504A5721C}">
      <text>
        <r>
          <rPr>
            <sz val="9"/>
            <color indexed="81"/>
            <rFont val="Tahoma"/>
            <family val="2"/>
          </rPr>
          <t>Yes=1, No=0</t>
        </r>
      </text>
    </comment>
    <comment ref="DG2" authorId="1" shapeId="0" xr:uid="{2FEBFAE8-85BE-4C88-8B49-9B7A357B3130}">
      <text>
        <r>
          <rPr>
            <sz val="9"/>
            <color indexed="81"/>
            <rFont val="Tahoma"/>
            <family val="2"/>
          </rPr>
          <t>1 - company sponsored plan
2 - company match
3 - fully funded by company</t>
        </r>
      </text>
    </comment>
    <comment ref="DH2" authorId="1" shapeId="0" xr:uid="{948E4F3E-6181-48DB-B726-A7CD1EB8BD61}">
      <text>
        <r>
          <rPr>
            <sz val="9"/>
            <color indexed="81"/>
            <rFont val="Tahoma"/>
            <family val="2"/>
          </rPr>
          <t>0 - 5 based on responses:
0=No responses
Points for:
(I) range of wages by job classification;
(II) healthcare benefits by job classification;
(III) pension benefits by job classification;
(IV) prevailing wages and fringe benefits (healthcare benefits, pension benefits and
other compensation) based on industry standards and the current Colorado labor
agreements by job classification; and
(V) wages and fringe benefits (healthcare benefits, pension benefits and other
compensation) by job classification.</t>
        </r>
      </text>
    </comment>
    <comment ref="DJ2" authorId="1" shapeId="0" xr:uid="{D7AB1AEB-547A-4353-BCB9-CC46443F1C32}">
      <text>
        <r>
          <rPr>
            <sz val="9"/>
            <color indexed="81"/>
            <rFont val="Tahoma"/>
            <family val="2"/>
          </rPr>
          <t>Yes=1, No=0</t>
        </r>
      </text>
    </comment>
    <comment ref="DK2" authorId="1" shapeId="0" xr:uid="{A1658DAB-A7A1-4E64-B962-5C6167BF6065}">
      <text>
        <r>
          <rPr>
            <sz val="9"/>
            <color indexed="81"/>
            <rFont val="Tahoma"/>
            <family val="2"/>
          </rPr>
          <t>Enter number workers (headcount)</t>
        </r>
      </text>
    </comment>
    <comment ref="DL2" authorId="1" shapeId="0" xr:uid="{89A4E93C-06A0-4C72-A78A-67BD88103B8D}">
      <text>
        <r>
          <rPr>
            <sz val="9"/>
            <color indexed="81"/>
            <rFont val="Tahoma"/>
            <family val="2"/>
          </rPr>
          <t>Count 1=yes, 0=no</t>
        </r>
      </text>
    </comment>
    <comment ref="DM2" authorId="1" shapeId="0" xr:uid="{11527612-0CEC-4E38-B5B1-4CEE2A8E6F82}">
      <text>
        <r>
          <rPr>
            <sz val="9"/>
            <color indexed="81"/>
            <rFont val="Tahoma"/>
            <family val="2"/>
          </rPr>
          <t>Enter number workers (headcount)</t>
        </r>
      </text>
    </comment>
    <comment ref="DN2" authorId="1" shapeId="0" xr:uid="{E50CCD3D-7534-4C78-A422-D03AEDB3EBBF}">
      <text>
        <r>
          <rPr>
            <sz val="9"/>
            <color indexed="81"/>
            <rFont val="Tahoma"/>
            <family val="2"/>
          </rPr>
          <t>Provided by company</t>
        </r>
      </text>
    </comment>
    <comment ref="DO2" authorId="1" shapeId="0" xr:uid="{6EEDFF26-B7FA-4C8D-8366-FF06295DE791}">
      <text>
        <r>
          <rPr>
            <sz val="9"/>
            <color indexed="81"/>
            <rFont val="Tahoma"/>
            <family val="2"/>
          </rPr>
          <t>Provided by company</t>
        </r>
      </text>
    </comment>
    <comment ref="DP2" authorId="1" shapeId="0" xr:uid="{73BFA8C5-D446-4663-955A-7C54D12269A3}">
      <text>
        <r>
          <rPr>
            <sz val="9"/>
            <color indexed="81"/>
            <rFont val="Tahoma"/>
            <family val="2"/>
          </rPr>
          <t>Midpoint of high and low value</t>
        </r>
      </text>
    </comment>
    <comment ref="DQ2" authorId="1" shapeId="0" xr:uid="{D6AEF192-CF36-4559-B2F7-97259DABDA9C}">
      <text>
        <r>
          <rPr>
            <sz val="9"/>
            <color indexed="81"/>
            <rFont val="Tahoma"/>
            <family val="2"/>
          </rPr>
          <t>https://www.onetonline.org/</t>
        </r>
      </text>
    </comment>
    <comment ref="DR2" authorId="1" shapeId="0" xr:uid="{DA4DE2DC-D3A5-4900-B4AB-3530F61B00AF}">
      <text>
        <r>
          <rPr>
            <sz val="9"/>
            <color indexed="81"/>
            <rFont val="Tahoma"/>
            <family val="2"/>
          </rPr>
          <t xml:space="preserve">Above Industry Average=3
At Industry Average=2
Below Industry Average=1
No Response=0
</t>
        </r>
      </text>
    </comment>
    <comment ref="DS2" authorId="1" shapeId="0" xr:uid="{9023D147-BD57-405A-A563-E6063FE6EF0D}">
      <text>
        <r>
          <rPr>
            <sz val="9"/>
            <color indexed="81"/>
            <rFont val="Tahoma"/>
            <family val="2"/>
          </rPr>
          <t>Yes=1, No=0</t>
        </r>
      </text>
    </comment>
    <comment ref="DT2" authorId="1" shapeId="0" xr:uid="{4741BF0F-DB94-4842-A031-FDEC2968135F}">
      <text>
        <r>
          <rPr>
            <sz val="9"/>
            <color indexed="81"/>
            <rFont val="Tahoma"/>
            <family val="2"/>
          </rPr>
          <t xml:space="preserve">Healthcare 1 point
Dental 1 point
Vision 1 point
HAS/Flex spending
</t>
        </r>
      </text>
    </comment>
    <comment ref="DU2" authorId="1" shapeId="0" xr:uid="{D97EF6C0-55D9-4179-9DA9-E44B1A68F9E5}">
      <text>
        <r>
          <rPr>
            <sz val="9"/>
            <color indexed="81"/>
            <rFont val="Tahoma"/>
            <family val="2"/>
          </rPr>
          <t>Yes=1, No=0</t>
        </r>
      </text>
    </comment>
    <comment ref="DV2" authorId="1" shapeId="0" xr:uid="{1FC3C081-2ABD-47F9-8FAA-0D32D140D5FF}">
      <text>
        <r>
          <rPr>
            <sz val="9"/>
            <color indexed="81"/>
            <rFont val="Tahoma"/>
            <family val="2"/>
          </rPr>
          <t>1 - company sponsored plan
2 - company match
3 - fully funded by company</t>
        </r>
      </text>
    </comment>
    <comment ref="DW2" authorId="1" shapeId="0" xr:uid="{68569122-6BE4-4818-85C0-C7BAE689D164}">
      <text>
        <r>
          <rPr>
            <sz val="9"/>
            <color indexed="81"/>
            <rFont val="Tahoma"/>
            <family val="2"/>
          </rPr>
          <t>0 - 5 based on responses:
0=No responses
Points for:
(I) range of wages by job classification;
(II) healthcare benefits by job classification;
(III) pension benefits by job classification;
(IV) prevailing wages and fringe benefits (healthcare benefits, pension benefits and
other compensation) based on industry standards and the current Colorado labor
agreements by job classification; and
(V) wages and fringe benefits (healthcare benefits, pension benefits and other
compensation) by job classification.</t>
        </r>
      </text>
    </comment>
    <comment ref="DY2" authorId="1" shapeId="0" xr:uid="{288448E6-3ED7-4027-A516-3F5617739EDB}">
      <text>
        <r>
          <rPr>
            <sz val="9"/>
            <color indexed="81"/>
            <rFont val="Tahoma"/>
            <family val="2"/>
          </rPr>
          <t>Yes=1, No=0</t>
        </r>
      </text>
    </comment>
    <comment ref="DZ2" authorId="1" shapeId="0" xr:uid="{5CCB8004-DD3A-4DA0-AF6B-D4AD7B2457A8}">
      <text>
        <r>
          <rPr>
            <sz val="9"/>
            <color indexed="81"/>
            <rFont val="Tahoma"/>
            <family val="2"/>
          </rPr>
          <t>Enter number workers (headcount)</t>
        </r>
      </text>
    </comment>
    <comment ref="EA2" authorId="1" shapeId="0" xr:uid="{15A1EEC1-8CAD-4399-B8D2-8DA7C5BF6D6F}">
      <text>
        <r>
          <rPr>
            <sz val="9"/>
            <color indexed="81"/>
            <rFont val="Tahoma"/>
            <family val="2"/>
          </rPr>
          <t>Count 1=yes, 0=no</t>
        </r>
      </text>
    </comment>
    <comment ref="EB2" authorId="1" shapeId="0" xr:uid="{AA8B8289-7B67-4B35-921E-A3FB4EDD355D}">
      <text>
        <r>
          <rPr>
            <sz val="9"/>
            <color indexed="81"/>
            <rFont val="Tahoma"/>
            <family val="2"/>
          </rPr>
          <t>Enter number workers (headcount)</t>
        </r>
      </text>
    </comment>
    <comment ref="EC2" authorId="1" shapeId="0" xr:uid="{0CFFEB0B-C457-4C7E-A60D-5E6154E0CCE2}">
      <text>
        <r>
          <rPr>
            <sz val="9"/>
            <color indexed="81"/>
            <rFont val="Tahoma"/>
            <family val="2"/>
          </rPr>
          <t>Provided by company</t>
        </r>
      </text>
    </comment>
    <comment ref="ED2" authorId="1" shapeId="0" xr:uid="{9CACF295-D866-4CAF-B089-5A81A4B52216}">
      <text>
        <r>
          <rPr>
            <sz val="9"/>
            <color indexed="81"/>
            <rFont val="Tahoma"/>
            <family val="2"/>
          </rPr>
          <t>Provided by company</t>
        </r>
      </text>
    </comment>
    <comment ref="EE2" authorId="1" shapeId="0" xr:uid="{8117AA16-24E0-4628-93B4-B9D021A1C98B}">
      <text>
        <r>
          <rPr>
            <sz val="9"/>
            <color indexed="81"/>
            <rFont val="Tahoma"/>
            <family val="2"/>
          </rPr>
          <t>Midpoint of high and low value</t>
        </r>
      </text>
    </comment>
    <comment ref="EF2" authorId="1" shapeId="0" xr:uid="{ED6B99F1-FDA6-4326-99F1-D9DF122AB300}">
      <text>
        <r>
          <rPr>
            <sz val="9"/>
            <color indexed="81"/>
            <rFont val="Tahoma"/>
            <family val="2"/>
          </rPr>
          <t>https://www.onetonline.org/</t>
        </r>
      </text>
    </comment>
    <comment ref="EG2" authorId="1" shapeId="0" xr:uid="{E4D92EC2-AFF0-4663-8CFA-D64CAC251ADC}">
      <text>
        <r>
          <rPr>
            <sz val="9"/>
            <color indexed="81"/>
            <rFont val="Tahoma"/>
            <family val="2"/>
          </rPr>
          <t xml:space="preserve">Above Industry Average=3
At Industry Average=2
Below Industry Average=1
No Response=0
</t>
        </r>
      </text>
    </comment>
    <comment ref="EH2" authorId="1" shapeId="0" xr:uid="{9E452AF9-B64F-4DE1-8FB2-ECD9BC8F7900}">
      <text>
        <r>
          <rPr>
            <sz val="9"/>
            <color indexed="81"/>
            <rFont val="Tahoma"/>
            <family val="2"/>
          </rPr>
          <t>Yes=1, No=0</t>
        </r>
      </text>
    </comment>
    <comment ref="EI2" authorId="1" shapeId="0" xr:uid="{FA48894D-02D7-4687-B40E-1DDC3B320D92}">
      <text>
        <r>
          <rPr>
            <sz val="9"/>
            <color indexed="81"/>
            <rFont val="Tahoma"/>
            <family val="2"/>
          </rPr>
          <t xml:space="preserve">Healthcare 1 point
Dental 1 point
Vision 1 point
HAS/Flex spending
</t>
        </r>
      </text>
    </comment>
    <comment ref="EJ2" authorId="1" shapeId="0" xr:uid="{EA05583D-7D71-402B-A253-A0FECE6BCCE5}">
      <text>
        <r>
          <rPr>
            <sz val="9"/>
            <color indexed="81"/>
            <rFont val="Tahoma"/>
            <family val="2"/>
          </rPr>
          <t>Yes=1, No=0</t>
        </r>
      </text>
    </comment>
    <comment ref="EK2" authorId="1" shapeId="0" xr:uid="{456A5063-E7F9-4521-9079-3D8494F49D3C}">
      <text>
        <r>
          <rPr>
            <sz val="9"/>
            <color indexed="81"/>
            <rFont val="Tahoma"/>
            <family val="2"/>
          </rPr>
          <t>1 - company sponsored plan
2 - company match
3 - fully funded by company</t>
        </r>
      </text>
    </comment>
    <comment ref="EL2" authorId="1" shapeId="0" xr:uid="{A5B6EE69-97D8-4EF4-897B-141E4BFFB679}">
      <text>
        <r>
          <rPr>
            <sz val="9"/>
            <color indexed="81"/>
            <rFont val="Tahoma"/>
            <family val="2"/>
          </rPr>
          <t>0 - 5 based on responses:
0=No responses
Points for:
(I) range of wages by job classification;
(II) healthcare benefits by job classification;
(III) pension benefits by job classification;
(IV) prevailing wages and fringe benefits (healthcare benefits, pension benefits and
other compensation) based on industry standards and the current Colorado labor
agreements by job classification; and
(V) wages and fringe benefits (healthcare benefits, pension benefits and other
compensation) by job classification.</t>
        </r>
      </text>
    </comment>
    <comment ref="EN2" authorId="1" shapeId="0" xr:uid="{F895F38A-7D32-4E82-8B4F-036918F1DD38}">
      <text>
        <r>
          <rPr>
            <sz val="9"/>
            <color indexed="81"/>
            <rFont val="Tahoma"/>
            <family val="2"/>
          </rPr>
          <t>Yes=1, No=0</t>
        </r>
      </text>
    </comment>
    <comment ref="EO2" authorId="1" shapeId="0" xr:uid="{4F044FA4-91C3-4E11-BA47-D62F255D6FBA}">
      <text>
        <r>
          <rPr>
            <sz val="9"/>
            <color indexed="81"/>
            <rFont val="Tahoma"/>
            <family val="2"/>
          </rPr>
          <t>Enter number workers (headcount)</t>
        </r>
      </text>
    </comment>
    <comment ref="EP2" authorId="1" shapeId="0" xr:uid="{8E7D6DF6-36D1-4A09-9F9E-65DCC9D5EABF}">
      <text>
        <r>
          <rPr>
            <sz val="9"/>
            <color indexed="81"/>
            <rFont val="Tahoma"/>
            <family val="2"/>
          </rPr>
          <t>Count 1=yes, 0=no</t>
        </r>
      </text>
    </comment>
    <comment ref="EQ2" authorId="1" shapeId="0" xr:uid="{05163ADA-8168-4D7B-98EE-F4B34CF9C0D4}">
      <text>
        <r>
          <rPr>
            <sz val="9"/>
            <color indexed="81"/>
            <rFont val="Tahoma"/>
            <family val="2"/>
          </rPr>
          <t>Enter number workers (headcount)</t>
        </r>
      </text>
    </comment>
    <comment ref="ER2" authorId="1" shapeId="0" xr:uid="{95D0DF4F-4BAA-4D1D-8E04-BB79D8E498CC}">
      <text>
        <r>
          <rPr>
            <sz val="9"/>
            <color indexed="81"/>
            <rFont val="Tahoma"/>
            <family val="2"/>
          </rPr>
          <t>Provided by company</t>
        </r>
      </text>
    </comment>
    <comment ref="ES2" authorId="1" shapeId="0" xr:uid="{81AEAB7F-3496-427D-98C4-5DAB9CE82193}">
      <text>
        <r>
          <rPr>
            <sz val="9"/>
            <color indexed="81"/>
            <rFont val="Tahoma"/>
            <family val="2"/>
          </rPr>
          <t>Provided by company</t>
        </r>
      </text>
    </comment>
    <comment ref="ET2" authorId="1" shapeId="0" xr:uid="{AEAE05CB-1D1D-4E3D-B316-AF47FC7F988E}">
      <text>
        <r>
          <rPr>
            <sz val="9"/>
            <color indexed="81"/>
            <rFont val="Tahoma"/>
            <family val="2"/>
          </rPr>
          <t>Midpoint of high and low value</t>
        </r>
      </text>
    </comment>
    <comment ref="EU2" authorId="1" shapeId="0" xr:uid="{C24DCAAD-5A21-459F-8AEE-8DE28B4D33AC}">
      <text>
        <r>
          <rPr>
            <sz val="9"/>
            <color indexed="81"/>
            <rFont val="Tahoma"/>
            <family val="2"/>
          </rPr>
          <t>https://www.onetonline.org/</t>
        </r>
      </text>
    </comment>
    <comment ref="EV2" authorId="1" shapeId="0" xr:uid="{28A43106-DF8D-4B27-B982-70C342FC495E}">
      <text>
        <r>
          <rPr>
            <sz val="9"/>
            <color indexed="81"/>
            <rFont val="Tahoma"/>
            <family val="2"/>
          </rPr>
          <t xml:space="preserve">Above Industry Average=3
At Industry Average=2
Below Industry Average=1
No Response=0
</t>
        </r>
      </text>
    </comment>
    <comment ref="EW2" authorId="1" shapeId="0" xr:uid="{743598BA-913F-4FA3-B0D1-24A908F616AB}">
      <text>
        <r>
          <rPr>
            <sz val="9"/>
            <color indexed="81"/>
            <rFont val="Tahoma"/>
            <family val="2"/>
          </rPr>
          <t>Yes=1, No=0</t>
        </r>
      </text>
    </comment>
    <comment ref="EX2" authorId="1" shapeId="0" xr:uid="{88E3ED58-B24A-4D7C-9995-16CD28114107}">
      <text>
        <r>
          <rPr>
            <sz val="9"/>
            <color indexed="81"/>
            <rFont val="Tahoma"/>
            <family val="2"/>
          </rPr>
          <t xml:space="preserve">Healthcare 1 point
Dental 1 point
Vision 1 point
HAS/Flex spending
</t>
        </r>
      </text>
    </comment>
    <comment ref="EY2" authorId="1" shapeId="0" xr:uid="{1595E0C6-48FF-4732-8D77-AA09A44B6916}">
      <text>
        <r>
          <rPr>
            <sz val="9"/>
            <color indexed="81"/>
            <rFont val="Tahoma"/>
            <family val="2"/>
          </rPr>
          <t>Yes=1, No=0</t>
        </r>
      </text>
    </comment>
    <comment ref="EZ2" authorId="1" shapeId="0" xr:uid="{AF225FF2-0275-4CCA-856B-8FF4DF308CD5}">
      <text>
        <r>
          <rPr>
            <sz val="9"/>
            <color indexed="81"/>
            <rFont val="Tahoma"/>
            <family val="2"/>
          </rPr>
          <t>1 - company sponsored plan
2 - company match
3 - fully funded by company</t>
        </r>
      </text>
    </comment>
    <comment ref="FA2" authorId="1" shapeId="0" xr:uid="{1A5C92D7-358C-479C-82C4-DD12EEC2176B}">
      <text>
        <r>
          <rPr>
            <sz val="9"/>
            <color indexed="81"/>
            <rFont val="Tahoma"/>
            <family val="2"/>
          </rPr>
          <t>0 - 5 based on responses:
0=No responses
Points for:
(I) range of wages by job classification;
(II) healthcare benefits by job classification;
(III) pension benefits by job classification;
(IV) prevailing wages and fringe benefits (healthcare benefits, pension benefits and
other compensation) based on industry standards and the current Colorado labor
agreements by job classification; and
(V) wages and fringe benefits (healthcare benefits, pension benefits and other
compensation) by job classification.</t>
        </r>
      </text>
    </comment>
    <comment ref="FC2" authorId="1" shapeId="0" xr:uid="{CF6A5C0C-A677-4D5A-9BF3-D4724C52CCF6}">
      <text>
        <r>
          <rPr>
            <sz val="9"/>
            <color indexed="81"/>
            <rFont val="Tahoma"/>
            <family val="2"/>
          </rPr>
          <t>Yes=1, No=0</t>
        </r>
      </text>
    </comment>
    <comment ref="FD2" authorId="1" shapeId="0" xr:uid="{76AABBED-2532-48F8-94D0-2A970AFAC575}">
      <text>
        <r>
          <rPr>
            <sz val="9"/>
            <color indexed="81"/>
            <rFont val="Tahoma"/>
            <family val="2"/>
          </rPr>
          <t>Enter number workers (headcount)</t>
        </r>
      </text>
    </comment>
    <comment ref="FE2" authorId="1" shapeId="0" xr:uid="{E7371DE9-8C26-418E-9888-4E5CC55A3B9E}">
      <text>
        <r>
          <rPr>
            <sz val="9"/>
            <color indexed="81"/>
            <rFont val="Tahoma"/>
            <family val="2"/>
          </rPr>
          <t>Count 1=yes, 0=no</t>
        </r>
      </text>
    </comment>
    <comment ref="FF2" authorId="1" shapeId="0" xr:uid="{7AB67E5B-E373-4B7E-BFCD-4A4CEC1665EB}">
      <text>
        <r>
          <rPr>
            <sz val="9"/>
            <color indexed="81"/>
            <rFont val="Tahoma"/>
            <family val="2"/>
          </rPr>
          <t>Enter number workers (headcount)</t>
        </r>
      </text>
    </comment>
    <comment ref="FG2" authorId="1" shapeId="0" xr:uid="{BCABC7E3-C1D4-4D68-86D8-A5501098E455}">
      <text>
        <r>
          <rPr>
            <sz val="9"/>
            <color indexed="81"/>
            <rFont val="Tahoma"/>
            <family val="2"/>
          </rPr>
          <t>Provided by company</t>
        </r>
      </text>
    </comment>
    <comment ref="FH2" authorId="1" shapeId="0" xr:uid="{B9AB0BEE-E773-4456-A943-75A8E5FBF36E}">
      <text>
        <r>
          <rPr>
            <sz val="9"/>
            <color indexed="81"/>
            <rFont val="Tahoma"/>
            <family val="2"/>
          </rPr>
          <t>Provided by company</t>
        </r>
      </text>
    </comment>
    <comment ref="FI2" authorId="1" shapeId="0" xr:uid="{654E840A-4FF7-4330-AC39-273C065469A6}">
      <text>
        <r>
          <rPr>
            <sz val="9"/>
            <color indexed="81"/>
            <rFont val="Tahoma"/>
            <family val="2"/>
          </rPr>
          <t>Midpoint of high and low value</t>
        </r>
      </text>
    </comment>
    <comment ref="FJ2" authorId="1" shapeId="0" xr:uid="{445A0BAA-9149-4768-AE22-D257677924D5}">
      <text>
        <r>
          <rPr>
            <sz val="9"/>
            <color indexed="81"/>
            <rFont val="Tahoma"/>
            <family val="2"/>
          </rPr>
          <t>https://www.onetonline.org/</t>
        </r>
      </text>
    </comment>
    <comment ref="FK2" authorId="1" shapeId="0" xr:uid="{A97C2591-FB74-4856-AB9B-22D62C0A5141}">
      <text>
        <r>
          <rPr>
            <sz val="9"/>
            <color indexed="81"/>
            <rFont val="Tahoma"/>
            <family val="2"/>
          </rPr>
          <t xml:space="preserve">Above Industry Average=3
At Industry Average=2
Below Industry Average=1
No Response=0
</t>
        </r>
      </text>
    </comment>
    <comment ref="FL2" authorId="1" shapeId="0" xr:uid="{00603928-9A63-4D4D-8815-3CE0441544CF}">
      <text>
        <r>
          <rPr>
            <sz val="9"/>
            <color indexed="81"/>
            <rFont val="Tahoma"/>
            <family val="2"/>
          </rPr>
          <t>Yes=1, No=0</t>
        </r>
      </text>
    </comment>
    <comment ref="FM2" authorId="1" shapeId="0" xr:uid="{B087B458-0C98-468A-BD6A-0E2E088C78B3}">
      <text>
        <r>
          <rPr>
            <sz val="9"/>
            <color indexed="81"/>
            <rFont val="Tahoma"/>
            <family val="2"/>
          </rPr>
          <t xml:space="preserve">Healthcare 1 point
Dental 1 point
Vision 1 point
HAS/Flex spending
</t>
        </r>
      </text>
    </comment>
    <comment ref="FN2" authorId="1" shapeId="0" xr:uid="{F557224C-0C57-4A41-BF5B-0BB1A5757AB5}">
      <text>
        <r>
          <rPr>
            <sz val="9"/>
            <color indexed="81"/>
            <rFont val="Tahoma"/>
            <family val="2"/>
          </rPr>
          <t>Yes=1, No=0</t>
        </r>
      </text>
    </comment>
    <comment ref="FO2" authorId="1" shapeId="0" xr:uid="{772F80CE-3D7D-43B4-BD39-D0DD5505EE24}">
      <text>
        <r>
          <rPr>
            <sz val="9"/>
            <color indexed="81"/>
            <rFont val="Tahoma"/>
            <family val="2"/>
          </rPr>
          <t>1 - company sponsored plan
2 - company match
3 - fully funded by company</t>
        </r>
      </text>
    </comment>
    <comment ref="FP2" authorId="1" shapeId="0" xr:uid="{9ED21E3E-4EAF-4AF3-B383-5218D5CBB569}">
      <text>
        <r>
          <rPr>
            <sz val="9"/>
            <color indexed="81"/>
            <rFont val="Tahoma"/>
            <family val="2"/>
          </rPr>
          <t>0 - 5 based on responses:
0=No responses
Points for:
(I) range of wages by job classification;
(II) healthcare benefits by job classification;
(III) pension benefits by job classification;
(IV) prevailing wages and fringe benefits (healthcare benefits, pension benefits and
other compensation) based on industry standards and the current Colorado labor
agreements by job classification; and
(V) wages and fringe benefits (healthcare benefits, pension benefits and other
compensation) by job classification.</t>
        </r>
      </text>
    </comment>
    <comment ref="FR2" authorId="1" shapeId="0" xr:uid="{F1DC95D7-DA60-4B86-96B0-C907A076124F}">
      <text>
        <r>
          <rPr>
            <sz val="9"/>
            <color indexed="81"/>
            <rFont val="Tahoma"/>
            <family val="2"/>
          </rPr>
          <t>Yes=1, No=0</t>
        </r>
      </text>
    </comment>
    <comment ref="FS2" authorId="1" shapeId="0" xr:uid="{C677B153-2D55-4A4A-967F-C2A9FF43C39A}">
      <text>
        <r>
          <rPr>
            <sz val="9"/>
            <color indexed="81"/>
            <rFont val="Tahoma"/>
            <family val="2"/>
          </rPr>
          <t>Enter number workers (headcount)</t>
        </r>
      </text>
    </comment>
    <comment ref="FT2" authorId="1" shapeId="0" xr:uid="{6686155E-8B21-4B00-A5DC-7D43A8D1A9EE}">
      <text>
        <r>
          <rPr>
            <sz val="9"/>
            <color indexed="81"/>
            <rFont val="Tahoma"/>
            <family val="2"/>
          </rPr>
          <t>Count 1=yes, 0=no</t>
        </r>
      </text>
    </comment>
    <comment ref="FU2" authorId="1" shapeId="0" xr:uid="{7FE60D74-0F98-4131-B0A3-541847060DD1}">
      <text>
        <r>
          <rPr>
            <sz val="9"/>
            <color indexed="81"/>
            <rFont val="Tahoma"/>
            <family val="2"/>
          </rPr>
          <t>Enter number workers (headcount)</t>
        </r>
      </text>
    </comment>
    <comment ref="FV2" authorId="1" shapeId="0" xr:uid="{6C8F2E88-F272-46DC-B7C4-9491FACE4E89}">
      <text>
        <r>
          <rPr>
            <sz val="9"/>
            <color indexed="81"/>
            <rFont val="Tahoma"/>
            <family val="2"/>
          </rPr>
          <t>Provided by company</t>
        </r>
      </text>
    </comment>
    <comment ref="FW2" authorId="1" shapeId="0" xr:uid="{B1252E23-032D-40F7-91FF-C938FD05486C}">
      <text>
        <r>
          <rPr>
            <sz val="9"/>
            <color indexed="81"/>
            <rFont val="Tahoma"/>
            <family val="2"/>
          </rPr>
          <t>Provided by company</t>
        </r>
      </text>
    </comment>
    <comment ref="FX2" authorId="1" shapeId="0" xr:uid="{93E51C3E-56B4-43B5-B970-10200C438C65}">
      <text>
        <r>
          <rPr>
            <sz val="9"/>
            <color indexed="81"/>
            <rFont val="Tahoma"/>
            <family val="2"/>
          </rPr>
          <t>Midpoint of high and low value</t>
        </r>
      </text>
    </comment>
    <comment ref="FY2" authorId="1" shapeId="0" xr:uid="{801584CF-8B73-4D67-9984-5E13EFF65387}">
      <text>
        <r>
          <rPr>
            <sz val="9"/>
            <color indexed="81"/>
            <rFont val="Tahoma"/>
            <family val="2"/>
          </rPr>
          <t>https://www.onetonline.org/</t>
        </r>
      </text>
    </comment>
    <comment ref="FZ2" authorId="1" shapeId="0" xr:uid="{9E7E96A9-3AC1-4E9C-A9FA-1F546F62D6BC}">
      <text>
        <r>
          <rPr>
            <sz val="9"/>
            <color indexed="81"/>
            <rFont val="Tahoma"/>
            <family val="2"/>
          </rPr>
          <t xml:space="preserve">Above Industry Average=3
At Industry Average=2
Below Industry Average=1
No Response=0
</t>
        </r>
      </text>
    </comment>
    <comment ref="GA2" authorId="1" shapeId="0" xr:uid="{076FC634-E4CE-4FE2-A38A-1330C9C8740E}">
      <text>
        <r>
          <rPr>
            <sz val="9"/>
            <color indexed="81"/>
            <rFont val="Tahoma"/>
            <family val="2"/>
          </rPr>
          <t>Yes=1, No=0</t>
        </r>
      </text>
    </comment>
    <comment ref="GB2" authorId="1" shapeId="0" xr:uid="{347D4E5A-1366-4390-A18C-8E668BB9F67C}">
      <text>
        <r>
          <rPr>
            <sz val="9"/>
            <color indexed="81"/>
            <rFont val="Tahoma"/>
            <family val="2"/>
          </rPr>
          <t xml:space="preserve">Healthcare 1 point
Dental 1 point
Vision 1 point
HAS/Flex spending
</t>
        </r>
      </text>
    </comment>
    <comment ref="GC2" authorId="1" shapeId="0" xr:uid="{C92BAB1F-45F3-4AEC-9068-11A77975EC43}">
      <text>
        <r>
          <rPr>
            <sz val="9"/>
            <color indexed="81"/>
            <rFont val="Tahoma"/>
            <family val="2"/>
          </rPr>
          <t>Yes=1, No=0</t>
        </r>
      </text>
    </comment>
    <comment ref="GD2" authorId="1" shapeId="0" xr:uid="{0DE9A6B4-526D-4BD5-B91E-6B545B211327}">
      <text>
        <r>
          <rPr>
            <sz val="9"/>
            <color indexed="81"/>
            <rFont val="Tahoma"/>
            <family val="2"/>
          </rPr>
          <t>1 - company sponsored plan
2 - company match
3 - fully funded by company</t>
        </r>
      </text>
    </comment>
    <comment ref="GE2" authorId="1" shapeId="0" xr:uid="{7EB072F0-3109-45BE-B6D4-047AE80E2000}">
      <text>
        <r>
          <rPr>
            <sz val="9"/>
            <color indexed="81"/>
            <rFont val="Tahoma"/>
            <family val="2"/>
          </rPr>
          <t>0 - 5 based on responses:
0=No responses
Points for:
(I) range of wages by job classification;
(II) healthcare benefits by job classification;
(III) pension benefits by job classification;
(IV) prevailing wages and fringe benefits (healthcare benefits, pension benefits and
other compensation) based on industry standards and the current Colorado labor
agreements by job classification; and
(V) wages and fringe benefits (healthcare benefits, pension benefits and other
compensation) by job classification.</t>
        </r>
      </text>
    </comment>
    <comment ref="GG2" authorId="1" shapeId="0" xr:uid="{36B36DB8-F426-4642-8A8B-8312262D1ACF}">
      <text>
        <r>
          <rPr>
            <sz val="9"/>
            <color indexed="81"/>
            <rFont val="Tahoma"/>
            <family val="2"/>
          </rPr>
          <t>Yes=1, No=0</t>
        </r>
      </text>
    </comment>
    <comment ref="GH2" authorId="1" shapeId="0" xr:uid="{CBA3A2AE-E3A7-4559-B04C-F35620C42759}">
      <text>
        <r>
          <rPr>
            <sz val="9"/>
            <color indexed="81"/>
            <rFont val="Tahoma"/>
            <family val="2"/>
          </rPr>
          <t>Enter number workers (headcount)</t>
        </r>
      </text>
    </comment>
    <comment ref="GI2" authorId="1" shapeId="0" xr:uid="{0D8B50B3-00AE-4AB1-AEE4-A093E2B87492}">
      <text>
        <r>
          <rPr>
            <sz val="9"/>
            <color indexed="81"/>
            <rFont val="Tahoma"/>
            <family val="2"/>
          </rPr>
          <t>Count 1=yes, 0=no</t>
        </r>
      </text>
    </comment>
    <comment ref="GJ2" authorId="1" shapeId="0" xr:uid="{8F155347-EC36-4805-A70D-A15F1956A895}">
      <text>
        <r>
          <rPr>
            <sz val="9"/>
            <color indexed="81"/>
            <rFont val="Tahoma"/>
            <family val="2"/>
          </rPr>
          <t>Enter number workers (headcount)</t>
        </r>
      </text>
    </comment>
    <comment ref="GK2" authorId="1" shapeId="0" xr:uid="{0D353DC6-6D54-45FA-BD08-4E721006F999}">
      <text>
        <r>
          <rPr>
            <sz val="9"/>
            <color indexed="81"/>
            <rFont val="Tahoma"/>
            <family val="2"/>
          </rPr>
          <t>Provided by company</t>
        </r>
      </text>
    </comment>
    <comment ref="GL2" authorId="1" shapeId="0" xr:uid="{A08C5583-EAAE-46CD-8FED-180B3EB9C076}">
      <text>
        <r>
          <rPr>
            <sz val="9"/>
            <color indexed="81"/>
            <rFont val="Tahoma"/>
            <family val="2"/>
          </rPr>
          <t>Provided by company</t>
        </r>
      </text>
    </comment>
    <comment ref="GM2" authorId="1" shapeId="0" xr:uid="{31D63C5C-1C4B-490F-81CA-D2EF25055776}">
      <text>
        <r>
          <rPr>
            <sz val="9"/>
            <color indexed="81"/>
            <rFont val="Tahoma"/>
            <family val="2"/>
          </rPr>
          <t>Midpoint of high and low value</t>
        </r>
      </text>
    </comment>
    <comment ref="GN2" authorId="1" shapeId="0" xr:uid="{A14CDF72-1B55-4C1D-B0F4-4F3D64D5A5FD}">
      <text>
        <r>
          <rPr>
            <sz val="9"/>
            <color indexed="81"/>
            <rFont val="Tahoma"/>
            <family val="2"/>
          </rPr>
          <t>https://www.onetonline.org/</t>
        </r>
      </text>
    </comment>
    <comment ref="GO2" authorId="1" shapeId="0" xr:uid="{5E5A1A45-37B8-4D2D-B022-D5F69C13A83F}">
      <text>
        <r>
          <rPr>
            <sz val="9"/>
            <color indexed="81"/>
            <rFont val="Tahoma"/>
            <family val="2"/>
          </rPr>
          <t xml:space="preserve">Above Industry Average=3
At Industry Average=2
Below Industry Average=1
No Response=0
</t>
        </r>
      </text>
    </comment>
    <comment ref="GP2" authorId="1" shapeId="0" xr:uid="{5B1EEC58-8A52-4B7D-B98D-B094A00A8F74}">
      <text>
        <r>
          <rPr>
            <sz val="9"/>
            <color indexed="81"/>
            <rFont val="Tahoma"/>
            <family val="2"/>
          </rPr>
          <t>Yes=1, No=0</t>
        </r>
      </text>
    </comment>
    <comment ref="GQ2" authorId="1" shapeId="0" xr:uid="{BD92D967-799A-48A2-9B26-13DB42B2DFB5}">
      <text>
        <r>
          <rPr>
            <sz val="9"/>
            <color indexed="81"/>
            <rFont val="Tahoma"/>
            <family val="2"/>
          </rPr>
          <t xml:space="preserve">Healthcare 1 point
Dental 1 point
Vision 1 point
HAS/Flex spending
</t>
        </r>
      </text>
    </comment>
    <comment ref="GR2" authorId="1" shapeId="0" xr:uid="{313B6887-E15E-4F07-A3B0-9C413BC0C1E4}">
      <text>
        <r>
          <rPr>
            <sz val="9"/>
            <color indexed="81"/>
            <rFont val="Tahoma"/>
            <family val="2"/>
          </rPr>
          <t>Yes=1, No=0</t>
        </r>
      </text>
    </comment>
    <comment ref="GS2" authorId="1" shapeId="0" xr:uid="{4673A3ED-7303-4781-B0C9-DB85E72DC438}">
      <text>
        <r>
          <rPr>
            <sz val="9"/>
            <color indexed="81"/>
            <rFont val="Tahoma"/>
            <family val="2"/>
          </rPr>
          <t>1 - company sponsored plan
2 - company match
3 - fully funded by company</t>
        </r>
      </text>
    </comment>
    <comment ref="GT2" authorId="1" shapeId="0" xr:uid="{965A82DA-DDD9-4975-838A-7E598DE9F0CD}">
      <text>
        <r>
          <rPr>
            <sz val="9"/>
            <color indexed="81"/>
            <rFont val="Tahoma"/>
            <family val="2"/>
          </rPr>
          <t>0 - 5 based on responses:
0=No responses
Points for:
(I) range of wages by job classification;
(II) healthcare benefits by job classification;
(III) pension benefits by job classification;
(IV) prevailing wages and fringe benefits (healthcare benefits, pension benefits and
other compensation) based on industry standards and the current Colorado labor
agreements by job classification; and
(V) wages and fringe benefits (healthcare benefits, pension benefits and other
compensation) by job classification.</t>
        </r>
      </text>
    </comment>
    <comment ref="GV2" authorId="1" shapeId="0" xr:uid="{BF608C1E-8357-4ABF-BF48-297EDA7E8F2F}">
      <text>
        <r>
          <rPr>
            <sz val="9"/>
            <color indexed="81"/>
            <rFont val="Tahoma"/>
            <family val="2"/>
          </rPr>
          <t>Yes=1, No=0</t>
        </r>
      </text>
    </comment>
    <comment ref="GW2" authorId="1" shapeId="0" xr:uid="{790552ED-7C48-4A68-A170-8BD172C0FD26}">
      <text>
        <r>
          <rPr>
            <sz val="9"/>
            <color indexed="81"/>
            <rFont val="Tahoma"/>
            <family val="2"/>
          </rPr>
          <t>Enter number workers (headcount)</t>
        </r>
      </text>
    </comment>
    <comment ref="GX2" authorId="1" shapeId="0" xr:uid="{4A5F5494-BAED-4446-A179-53B9B046C23D}">
      <text>
        <r>
          <rPr>
            <sz val="9"/>
            <color indexed="81"/>
            <rFont val="Tahoma"/>
            <family val="2"/>
          </rPr>
          <t>Count 1=yes, 0=no</t>
        </r>
      </text>
    </comment>
    <comment ref="GY2" authorId="1" shapeId="0" xr:uid="{ABFA79D1-44C4-444A-954D-3828E75BE085}">
      <text>
        <r>
          <rPr>
            <sz val="9"/>
            <color indexed="81"/>
            <rFont val="Tahoma"/>
            <family val="2"/>
          </rPr>
          <t>Enter number workers (headcount)</t>
        </r>
      </text>
    </comment>
    <comment ref="GZ2" authorId="1" shapeId="0" xr:uid="{A17345F4-3939-4D5F-AB33-52B2F48C4D09}">
      <text>
        <r>
          <rPr>
            <sz val="9"/>
            <color indexed="81"/>
            <rFont val="Tahoma"/>
            <family val="2"/>
          </rPr>
          <t>Provided by company</t>
        </r>
      </text>
    </comment>
    <comment ref="HA2" authorId="1" shapeId="0" xr:uid="{B127E5A0-C2B1-4696-99C1-222903A7CE4E}">
      <text>
        <r>
          <rPr>
            <sz val="9"/>
            <color indexed="81"/>
            <rFont val="Tahoma"/>
            <family val="2"/>
          </rPr>
          <t>Provided by company</t>
        </r>
      </text>
    </comment>
    <comment ref="HB2" authorId="1" shapeId="0" xr:uid="{5B32B23F-8607-4215-807C-D2F616A481E2}">
      <text>
        <r>
          <rPr>
            <sz val="9"/>
            <color indexed="81"/>
            <rFont val="Tahoma"/>
            <family val="2"/>
          </rPr>
          <t>Midpoint of high and low value</t>
        </r>
      </text>
    </comment>
    <comment ref="HC2" authorId="1" shapeId="0" xr:uid="{9FBA8CA3-30D8-4927-819C-3D6473ACE14E}">
      <text>
        <r>
          <rPr>
            <sz val="9"/>
            <color indexed="81"/>
            <rFont val="Tahoma"/>
            <family val="2"/>
          </rPr>
          <t>https://www.onetonline.org/</t>
        </r>
      </text>
    </comment>
    <comment ref="HD2" authorId="1" shapeId="0" xr:uid="{7C8C874C-7CA4-4AE3-94F4-E8F1C43D5CB4}">
      <text>
        <r>
          <rPr>
            <sz val="9"/>
            <color indexed="81"/>
            <rFont val="Tahoma"/>
            <family val="2"/>
          </rPr>
          <t xml:space="preserve">Above Industry Average=3
At Industry Average=2
Below Industry Average=1
No Response=0
</t>
        </r>
      </text>
    </comment>
    <comment ref="HE2" authorId="1" shapeId="0" xr:uid="{C5CE09A4-3FC9-4754-88B2-C23AACD994F2}">
      <text>
        <r>
          <rPr>
            <sz val="9"/>
            <color indexed="81"/>
            <rFont val="Tahoma"/>
            <family val="2"/>
          </rPr>
          <t>Yes=1, No=0</t>
        </r>
      </text>
    </comment>
    <comment ref="HF2" authorId="1" shapeId="0" xr:uid="{878A463B-AB1B-44BC-ADC6-3495A426D589}">
      <text>
        <r>
          <rPr>
            <sz val="9"/>
            <color indexed="81"/>
            <rFont val="Tahoma"/>
            <family val="2"/>
          </rPr>
          <t xml:space="preserve">Healthcare 1 point
Dental 1 point
Vision 1 point
HAS/Flex spending
</t>
        </r>
      </text>
    </comment>
    <comment ref="HG2" authorId="1" shapeId="0" xr:uid="{DD21EAE0-588B-45E6-8D68-BC4433505B21}">
      <text>
        <r>
          <rPr>
            <sz val="9"/>
            <color indexed="81"/>
            <rFont val="Tahoma"/>
            <family val="2"/>
          </rPr>
          <t>Yes=1, No=0</t>
        </r>
      </text>
    </comment>
    <comment ref="HH2" authorId="1" shapeId="0" xr:uid="{46FD8CCC-7386-4888-9553-84458331C8CC}">
      <text>
        <r>
          <rPr>
            <sz val="9"/>
            <color indexed="81"/>
            <rFont val="Tahoma"/>
            <family val="2"/>
          </rPr>
          <t>1 - company sponsored plan
2 - company match
3 - fully funded by company</t>
        </r>
      </text>
    </comment>
    <comment ref="HI2" authorId="1" shapeId="0" xr:uid="{370FD18A-7BAD-44A2-97F9-D983D726666E}">
      <text>
        <r>
          <rPr>
            <sz val="9"/>
            <color indexed="81"/>
            <rFont val="Tahoma"/>
            <family val="2"/>
          </rPr>
          <t>0 - 5 based on responses:
0=No responses
Points for:
(I) range of wages by job classification;
(II) healthcare benefits by job classification;
(III) pension benefits by job classification;
(IV) prevailing wages and fringe benefits (healthcare benefits, pension benefits and
other compensation) based on industry standards and the current Colorado labor
agreements by job classification; and
(V) wages and fringe benefits (healthcare benefits, pension benefits and other
compensation) by job classification.</t>
        </r>
      </text>
    </comment>
    <comment ref="HK2" authorId="1" shapeId="0" xr:uid="{1DB78186-4002-410B-94AF-792136A79932}">
      <text>
        <r>
          <rPr>
            <sz val="9"/>
            <color indexed="81"/>
            <rFont val="Tahoma"/>
            <family val="2"/>
          </rPr>
          <t>Yes=1, No=0</t>
        </r>
      </text>
    </comment>
    <comment ref="HL2" authorId="1" shapeId="0" xr:uid="{ABFC94EA-B00B-45BD-AEC1-C4B050CFD0BF}">
      <text>
        <r>
          <rPr>
            <sz val="9"/>
            <color indexed="81"/>
            <rFont val="Tahoma"/>
            <family val="2"/>
          </rPr>
          <t>Enter number workers (headcount)</t>
        </r>
      </text>
    </comment>
    <comment ref="HM2" authorId="1" shapeId="0" xr:uid="{B4FAE143-CDF7-44B5-8AD8-B674D9D7AE05}">
      <text>
        <r>
          <rPr>
            <sz val="9"/>
            <color indexed="81"/>
            <rFont val="Tahoma"/>
            <family val="2"/>
          </rPr>
          <t>Count 1=yes, 0=no</t>
        </r>
      </text>
    </comment>
    <comment ref="HN2" authorId="1" shapeId="0" xr:uid="{0C411F0F-F343-408C-96A0-EB94C7F7D293}">
      <text>
        <r>
          <rPr>
            <sz val="9"/>
            <color indexed="81"/>
            <rFont val="Tahoma"/>
            <family val="2"/>
          </rPr>
          <t>Enter number workers (headcount)</t>
        </r>
      </text>
    </comment>
    <comment ref="HO2" authorId="1" shapeId="0" xr:uid="{B25F03BF-0F99-4F81-A2F8-474F4350D0DB}">
      <text>
        <r>
          <rPr>
            <sz val="9"/>
            <color indexed="81"/>
            <rFont val="Tahoma"/>
            <family val="2"/>
          </rPr>
          <t>Provided by company</t>
        </r>
      </text>
    </comment>
    <comment ref="HP2" authorId="1" shapeId="0" xr:uid="{CF75C89C-1A0F-4CFC-A34F-53D2699747CD}">
      <text>
        <r>
          <rPr>
            <sz val="9"/>
            <color indexed="81"/>
            <rFont val="Tahoma"/>
            <family val="2"/>
          </rPr>
          <t>Provided by company</t>
        </r>
      </text>
    </comment>
    <comment ref="HQ2" authorId="1" shapeId="0" xr:uid="{3A30BF1C-9369-4D81-9129-12C839E3E5BA}">
      <text>
        <r>
          <rPr>
            <sz val="9"/>
            <color indexed="81"/>
            <rFont val="Tahoma"/>
            <family val="2"/>
          </rPr>
          <t>Midpoint of high and low value</t>
        </r>
      </text>
    </comment>
    <comment ref="HR2" authorId="1" shapeId="0" xr:uid="{726DD509-0AA9-4185-90EF-7A74C4411324}">
      <text>
        <r>
          <rPr>
            <sz val="9"/>
            <color indexed="81"/>
            <rFont val="Tahoma"/>
            <family val="2"/>
          </rPr>
          <t>https://www.onetonline.org/</t>
        </r>
      </text>
    </comment>
    <comment ref="HS2" authorId="1" shapeId="0" xr:uid="{D0AED024-D396-4BD2-BC35-830192F97107}">
      <text>
        <r>
          <rPr>
            <sz val="9"/>
            <color indexed="81"/>
            <rFont val="Tahoma"/>
            <family val="2"/>
          </rPr>
          <t xml:space="preserve">Above Industry Average=3
At Industry Average=2
Below Industry Average=1
No Response=0
</t>
        </r>
      </text>
    </comment>
    <comment ref="HT2" authorId="1" shapeId="0" xr:uid="{CDBF3BB7-D57E-4260-8878-052B368EBAA7}">
      <text>
        <r>
          <rPr>
            <sz val="9"/>
            <color indexed="81"/>
            <rFont val="Tahoma"/>
            <family val="2"/>
          </rPr>
          <t>Yes=1, No=0</t>
        </r>
      </text>
    </comment>
    <comment ref="HU2" authorId="1" shapeId="0" xr:uid="{DEA707B3-F009-4F51-92AA-B372B5D0435A}">
      <text>
        <r>
          <rPr>
            <sz val="9"/>
            <color indexed="81"/>
            <rFont val="Tahoma"/>
            <family val="2"/>
          </rPr>
          <t xml:space="preserve">Healthcare 1 point
Dental 1 point
Vision 1 point
HAS/Flex spending
</t>
        </r>
      </text>
    </comment>
    <comment ref="HV2" authorId="1" shapeId="0" xr:uid="{E44C6217-526E-4A3B-B50C-DB62715042D1}">
      <text>
        <r>
          <rPr>
            <sz val="9"/>
            <color indexed="81"/>
            <rFont val="Tahoma"/>
            <family val="2"/>
          </rPr>
          <t>Yes=1, No=0</t>
        </r>
      </text>
    </comment>
    <comment ref="HW2" authorId="1" shapeId="0" xr:uid="{FF6259E3-8B6A-4F78-9201-2A752A588463}">
      <text>
        <r>
          <rPr>
            <sz val="9"/>
            <color indexed="81"/>
            <rFont val="Tahoma"/>
            <family val="2"/>
          </rPr>
          <t>1 - company sponsored plan
2 - company match
3 - fully funded by company</t>
        </r>
      </text>
    </comment>
    <comment ref="HX2" authorId="1" shapeId="0" xr:uid="{BB031765-5ED8-4911-AD53-5A91611D3437}">
      <text>
        <r>
          <rPr>
            <sz val="9"/>
            <color indexed="81"/>
            <rFont val="Tahoma"/>
            <family val="2"/>
          </rPr>
          <t>0 - 5 based on responses:
0=No responses
Points for:
(I) range of wages by job classification;
(II) healthcare benefits by job classification;
(III) pension benefits by job classification;
(IV) prevailing wages and fringe benefits (healthcare benefits, pension benefits and
other compensation) based on industry standards and the current Colorado labor
agreements by job classification; and
(V) wages and fringe benefits (healthcare benefits, pension benefits and other
compensation) by job classification.</t>
        </r>
      </text>
    </comment>
    <comment ref="HZ2" authorId="1" shapeId="0" xr:uid="{365935C7-F274-4185-825D-340D2C6C5C71}">
      <text>
        <r>
          <rPr>
            <sz val="9"/>
            <color indexed="81"/>
            <rFont val="Tahoma"/>
            <family val="2"/>
          </rPr>
          <t>Yes=1, No=0</t>
        </r>
      </text>
    </comment>
    <comment ref="IA2" authorId="1" shapeId="0" xr:uid="{E9D9673E-006A-4B7A-9AA4-C2A82EED8994}">
      <text>
        <r>
          <rPr>
            <sz val="9"/>
            <color indexed="81"/>
            <rFont val="Tahoma"/>
            <family val="2"/>
          </rPr>
          <t>Enter number workers (headcount)</t>
        </r>
      </text>
    </comment>
    <comment ref="IB2" authorId="1" shapeId="0" xr:uid="{D696656E-867F-4715-B891-A4C9ECE9CED3}">
      <text>
        <r>
          <rPr>
            <sz val="9"/>
            <color indexed="81"/>
            <rFont val="Tahoma"/>
            <family val="2"/>
          </rPr>
          <t>Count 1=yes, 0=no</t>
        </r>
      </text>
    </comment>
    <comment ref="IC2" authorId="1" shapeId="0" xr:uid="{8E286063-19F8-4081-B9C3-F14267809227}">
      <text>
        <r>
          <rPr>
            <sz val="9"/>
            <color indexed="81"/>
            <rFont val="Tahoma"/>
            <family val="2"/>
          </rPr>
          <t>Enter number workers (headcount)</t>
        </r>
      </text>
    </comment>
    <comment ref="ID2" authorId="1" shapeId="0" xr:uid="{5D801FE9-3406-47B1-8486-AC71CE63E92E}">
      <text>
        <r>
          <rPr>
            <sz val="9"/>
            <color indexed="81"/>
            <rFont val="Tahoma"/>
            <family val="2"/>
          </rPr>
          <t>Provided by company</t>
        </r>
      </text>
    </comment>
    <comment ref="IE2" authorId="1" shapeId="0" xr:uid="{66472403-59E3-4221-8314-B57C2334441D}">
      <text>
        <r>
          <rPr>
            <sz val="9"/>
            <color indexed="81"/>
            <rFont val="Tahoma"/>
            <family val="2"/>
          </rPr>
          <t>Provided by company</t>
        </r>
      </text>
    </comment>
    <comment ref="IF2" authorId="1" shapeId="0" xr:uid="{3763D584-0FA8-4735-B7B7-D665B3305323}">
      <text>
        <r>
          <rPr>
            <sz val="9"/>
            <color indexed="81"/>
            <rFont val="Tahoma"/>
            <family val="2"/>
          </rPr>
          <t>Midpoint of high and low value</t>
        </r>
      </text>
    </comment>
    <comment ref="IG2" authorId="1" shapeId="0" xr:uid="{FD0C9E6B-84C1-49A2-844C-62D02FDD00FE}">
      <text>
        <r>
          <rPr>
            <sz val="9"/>
            <color indexed="81"/>
            <rFont val="Tahoma"/>
            <family val="2"/>
          </rPr>
          <t>https://www.onetonline.org/</t>
        </r>
      </text>
    </comment>
    <comment ref="IH2" authorId="1" shapeId="0" xr:uid="{65DF3F23-0972-4A38-A95B-C69C38942245}">
      <text>
        <r>
          <rPr>
            <sz val="9"/>
            <color indexed="81"/>
            <rFont val="Tahoma"/>
            <family val="2"/>
          </rPr>
          <t xml:space="preserve">Above Industry Average=3
At Industry Average=2
Below Industry Average=1
No Response=0
</t>
        </r>
      </text>
    </comment>
    <comment ref="II2" authorId="1" shapeId="0" xr:uid="{0C5661CE-2A23-4A4F-A5CA-8BA3AC74B5CF}">
      <text>
        <r>
          <rPr>
            <sz val="9"/>
            <color indexed="81"/>
            <rFont val="Tahoma"/>
            <family val="2"/>
          </rPr>
          <t>Yes=1, No=0</t>
        </r>
      </text>
    </comment>
    <comment ref="IJ2" authorId="1" shapeId="0" xr:uid="{64F947A9-C951-4E39-A762-53D3294F837C}">
      <text>
        <r>
          <rPr>
            <sz val="9"/>
            <color indexed="81"/>
            <rFont val="Tahoma"/>
            <family val="2"/>
          </rPr>
          <t xml:space="preserve">Healthcare 1 point
Dental 1 point
Vision 1 point
HAS/Flex spending
</t>
        </r>
      </text>
    </comment>
    <comment ref="IK2" authorId="1" shapeId="0" xr:uid="{7A51BEFA-B079-4A91-94C7-5735DE3A841F}">
      <text>
        <r>
          <rPr>
            <sz val="9"/>
            <color indexed="81"/>
            <rFont val="Tahoma"/>
            <family val="2"/>
          </rPr>
          <t>Yes=1, No=0</t>
        </r>
      </text>
    </comment>
    <comment ref="IL2" authorId="1" shapeId="0" xr:uid="{71E1CBDC-034B-4DA2-B7BC-18104A79D5BA}">
      <text>
        <r>
          <rPr>
            <sz val="9"/>
            <color indexed="81"/>
            <rFont val="Tahoma"/>
            <family val="2"/>
          </rPr>
          <t>1 - company sponsored plan
2 - company match
3 - fully funded by company</t>
        </r>
      </text>
    </comment>
    <comment ref="IM2" authorId="1" shapeId="0" xr:uid="{6F60370D-E862-485E-8594-2E10EEB33D9C}">
      <text>
        <r>
          <rPr>
            <sz val="9"/>
            <color indexed="81"/>
            <rFont val="Tahoma"/>
            <family val="2"/>
          </rPr>
          <t>0 - 5 based on responses:
0=No responses
Points for:
(I) range of wages by job classification;
(II) healthcare benefits by job classification;
(III) pension benefits by job classification;
(IV) prevailing wages and fringe benefits (healthcare benefits, pension benefits and
other compensation) based on industry standards and the current Colorado labor
agreements by job classification; and
(V) wages and fringe benefits (healthcare benefits, pension benefits and other
compensation) by job classification.</t>
        </r>
      </text>
    </comment>
    <comment ref="IO2" authorId="1" shapeId="0" xr:uid="{2A326298-D283-4E34-8D97-11517803DD86}">
      <text>
        <r>
          <rPr>
            <sz val="9"/>
            <color indexed="81"/>
            <rFont val="Tahoma"/>
            <family val="2"/>
          </rPr>
          <t>Yes=1, No=0</t>
        </r>
      </text>
    </comment>
    <comment ref="IP2" authorId="1" shapeId="0" xr:uid="{D7967E3D-13E5-4FC0-8424-6DD904EFE0BB}">
      <text>
        <r>
          <rPr>
            <sz val="9"/>
            <color indexed="81"/>
            <rFont val="Tahoma"/>
            <family val="2"/>
          </rPr>
          <t>Enter number workers (headcount)</t>
        </r>
      </text>
    </comment>
    <comment ref="IQ2" authorId="1" shapeId="0" xr:uid="{A572B6C1-DDC6-435B-BBDD-0E8FD30BF12E}">
      <text>
        <r>
          <rPr>
            <sz val="9"/>
            <color indexed="81"/>
            <rFont val="Tahoma"/>
            <family val="2"/>
          </rPr>
          <t>Count 1=yes, 0=no</t>
        </r>
      </text>
    </comment>
    <comment ref="IR2" authorId="1" shapeId="0" xr:uid="{3361147A-65D4-4447-8DD8-0DFC70682D0D}">
      <text>
        <r>
          <rPr>
            <sz val="9"/>
            <color indexed="81"/>
            <rFont val="Tahoma"/>
            <family val="2"/>
          </rPr>
          <t>Enter number workers (headcount)</t>
        </r>
      </text>
    </comment>
    <comment ref="IS2" authorId="1" shapeId="0" xr:uid="{B5997222-F641-4BCD-8ACB-AB21CC17077C}">
      <text>
        <r>
          <rPr>
            <sz val="9"/>
            <color indexed="81"/>
            <rFont val="Tahoma"/>
            <family val="2"/>
          </rPr>
          <t>Provided by company</t>
        </r>
      </text>
    </comment>
    <comment ref="IT2" authorId="1" shapeId="0" xr:uid="{F8675712-0B99-43CF-9B72-3DF3D99B620E}">
      <text>
        <r>
          <rPr>
            <sz val="9"/>
            <color indexed="81"/>
            <rFont val="Tahoma"/>
            <family val="2"/>
          </rPr>
          <t>Provided by company</t>
        </r>
      </text>
    </comment>
    <comment ref="IU2" authorId="1" shapeId="0" xr:uid="{156989CB-088F-4459-AF2B-7A40020F97EC}">
      <text>
        <r>
          <rPr>
            <sz val="9"/>
            <color indexed="81"/>
            <rFont val="Tahoma"/>
            <family val="2"/>
          </rPr>
          <t>Midpoint of high and low value</t>
        </r>
      </text>
    </comment>
    <comment ref="IV2" authorId="1" shapeId="0" xr:uid="{19D39B2D-EF49-4BE7-8EA5-6A86446BA185}">
      <text>
        <r>
          <rPr>
            <sz val="9"/>
            <color indexed="81"/>
            <rFont val="Tahoma"/>
            <family val="2"/>
          </rPr>
          <t>https://www.onetonline.org/</t>
        </r>
      </text>
    </comment>
    <comment ref="IW2" authorId="1" shapeId="0" xr:uid="{A7FD2AF3-C626-47FC-8AC5-91B456504F8B}">
      <text>
        <r>
          <rPr>
            <sz val="9"/>
            <color indexed="81"/>
            <rFont val="Tahoma"/>
            <family val="2"/>
          </rPr>
          <t xml:space="preserve">Above Industry Average=3
At Industry Average=2
Below Industry Average=1
No Response=0
</t>
        </r>
      </text>
    </comment>
    <comment ref="IX2" authorId="1" shapeId="0" xr:uid="{43734538-F6E6-4E91-AE9F-FE2672174408}">
      <text>
        <r>
          <rPr>
            <sz val="9"/>
            <color indexed="81"/>
            <rFont val="Tahoma"/>
            <family val="2"/>
          </rPr>
          <t>Yes=1, No=0</t>
        </r>
      </text>
    </comment>
    <comment ref="IY2" authorId="1" shapeId="0" xr:uid="{289EC893-4734-4DAA-BB87-F94578EA749B}">
      <text>
        <r>
          <rPr>
            <sz val="9"/>
            <color indexed="81"/>
            <rFont val="Tahoma"/>
            <family val="2"/>
          </rPr>
          <t xml:space="preserve">Healthcare 1 point
Dental 1 point
Vision 1 point
HAS/Flex spending
</t>
        </r>
      </text>
    </comment>
    <comment ref="IZ2" authorId="1" shapeId="0" xr:uid="{F26E77C8-F3C7-4DF0-824B-A342776827E6}">
      <text>
        <r>
          <rPr>
            <sz val="9"/>
            <color indexed="81"/>
            <rFont val="Tahoma"/>
            <family val="2"/>
          </rPr>
          <t>Yes=1, No=0</t>
        </r>
      </text>
    </comment>
    <comment ref="JA2" authorId="1" shapeId="0" xr:uid="{83432078-B9AC-48A7-B233-070BC263F922}">
      <text>
        <r>
          <rPr>
            <sz val="9"/>
            <color indexed="81"/>
            <rFont val="Tahoma"/>
            <family val="2"/>
          </rPr>
          <t>1 - company sponsored plan
2 - company match
3 - fully funded by company</t>
        </r>
      </text>
    </comment>
    <comment ref="JB2" authorId="1" shapeId="0" xr:uid="{BCD775BB-12CA-408A-9BB1-897398492C5B}">
      <text>
        <r>
          <rPr>
            <sz val="9"/>
            <color indexed="81"/>
            <rFont val="Tahoma"/>
            <family val="2"/>
          </rPr>
          <t>0 - 5 based on responses:
0=No responses
Points for:
(I) range of wages by job classification;
(II) healthcare benefits by job classification;
(III) pension benefits by job classification;
(IV) prevailing wages and fringe benefits (healthcare benefits, pension benefits and
other compensation) based on industry standards and the current Colorado labor
agreements by job classification; and
(V) wages and fringe benefits (healthcare benefits, pension benefits and other
compensation) by job classification.</t>
        </r>
      </text>
    </comment>
    <comment ref="JD2" authorId="1" shapeId="0" xr:uid="{3DBD179B-3CFF-4F59-B9DE-330FEE3412E4}">
      <text>
        <r>
          <rPr>
            <sz val="9"/>
            <color indexed="81"/>
            <rFont val="Tahoma"/>
            <family val="2"/>
          </rPr>
          <t>Yes=1, No=0</t>
        </r>
      </text>
    </comment>
    <comment ref="JE2" authorId="1" shapeId="0" xr:uid="{84A8A7ED-2699-4F86-9923-78C877772E2B}">
      <text>
        <r>
          <rPr>
            <sz val="9"/>
            <color indexed="81"/>
            <rFont val="Tahoma"/>
            <family val="2"/>
          </rPr>
          <t>Enter number workers (headcount)</t>
        </r>
      </text>
    </comment>
    <comment ref="JF2" authorId="1" shapeId="0" xr:uid="{A6A54BB7-60FC-4043-9CEF-4B4E7EC3DD57}">
      <text>
        <r>
          <rPr>
            <sz val="9"/>
            <color indexed="81"/>
            <rFont val="Tahoma"/>
            <family val="2"/>
          </rPr>
          <t>Count 1=yes, 0=no</t>
        </r>
      </text>
    </comment>
    <comment ref="JG2" authorId="1" shapeId="0" xr:uid="{07E80629-B674-47D5-BBE2-178299BED8DF}">
      <text>
        <r>
          <rPr>
            <sz val="9"/>
            <color indexed="81"/>
            <rFont val="Tahoma"/>
            <family val="2"/>
          </rPr>
          <t>Enter number workers (headcount)</t>
        </r>
      </text>
    </comment>
    <comment ref="JH2" authorId="1" shapeId="0" xr:uid="{B22A6C3E-095F-412A-BDFE-5ECE42C2DD12}">
      <text>
        <r>
          <rPr>
            <sz val="9"/>
            <color indexed="81"/>
            <rFont val="Tahoma"/>
            <family val="2"/>
          </rPr>
          <t>Provided by company</t>
        </r>
      </text>
    </comment>
    <comment ref="JI2" authorId="1" shapeId="0" xr:uid="{B39CD031-4EBB-4379-BE3C-0BE830118A57}">
      <text>
        <r>
          <rPr>
            <sz val="9"/>
            <color indexed="81"/>
            <rFont val="Tahoma"/>
            <family val="2"/>
          </rPr>
          <t>Provided by company</t>
        </r>
      </text>
    </comment>
    <comment ref="JJ2" authorId="1" shapeId="0" xr:uid="{8A2D9D1F-3241-4035-9D63-BC566903702A}">
      <text>
        <r>
          <rPr>
            <sz val="9"/>
            <color indexed="81"/>
            <rFont val="Tahoma"/>
            <family val="2"/>
          </rPr>
          <t>Midpoint of high and low value</t>
        </r>
      </text>
    </comment>
    <comment ref="JK2" authorId="1" shapeId="0" xr:uid="{312296A5-2DF8-4767-85A0-FC6D7949EBFE}">
      <text>
        <r>
          <rPr>
            <sz val="9"/>
            <color indexed="81"/>
            <rFont val="Tahoma"/>
            <family val="2"/>
          </rPr>
          <t>https://www.onetonline.org/</t>
        </r>
      </text>
    </comment>
    <comment ref="JL2" authorId="1" shapeId="0" xr:uid="{290DBA8E-6773-46D9-9E97-8CFFB0D670D4}">
      <text>
        <r>
          <rPr>
            <sz val="9"/>
            <color indexed="81"/>
            <rFont val="Tahoma"/>
            <family val="2"/>
          </rPr>
          <t xml:space="preserve">Above Industry Average=3
At Industry Average=2
Below Industry Average=1
No Response=0
</t>
        </r>
      </text>
    </comment>
    <comment ref="JM2" authorId="1" shapeId="0" xr:uid="{3F0C9D30-0D0A-49C4-8636-5F443CF49AA7}">
      <text>
        <r>
          <rPr>
            <sz val="9"/>
            <color indexed="81"/>
            <rFont val="Tahoma"/>
            <family val="2"/>
          </rPr>
          <t>Yes=1, No=0</t>
        </r>
      </text>
    </comment>
    <comment ref="JN2" authorId="1" shapeId="0" xr:uid="{2A8A7D1C-4776-4649-89A1-21CD47D74901}">
      <text>
        <r>
          <rPr>
            <sz val="9"/>
            <color indexed="81"/>
            <rFont val="Tahoma"/>
            <family val="2"/>
          </rPr>
          <t xml:space="preserve">Healthcare 1 point
Dental 1 point
Vision 1 point
HAS/Flex spending
</t>
        </r>
      </text>
    </comment>
    <comment ref="JO2" authorId="1" shapeId="0" xr:uid="{FCBA24F9-CBDB-436E-A787-138D57233D22}">
      <text>
        <r>
          <rPr>
            <sz val="9"/>
            <color indexed="81"/>
            <rFont val="Tahoma"/>
            <family val="2"/>
          </rPr>
          <t>Yes=1, No=0</t>
        </r>
      </text>
    </comment>
    <comment ref="JP2" authorId="1" shapeId="0" xr:uid="{EAB3EE6D-BF2F-4061-B3DF-233D97CF4566}">
      <text>
        <r>
          <rPr>
            <sz val="9"/>
            <color indexed="81"/>
            <rFont val="Tahoma"/>
            <family val="2"/>
          </rPr>
          <t>1 - company sponsored plan
2 - company match
3 - fully funded by company</t>
        </r>
      </text>
    </comment>
    <comment ref="JQ2" authorId="1" shapeId="0" xr:uid="{7D3AE74E-D8B0-4F5E-ABED-1C84B934B35C}">
      <text>
        <r>
          <rPr>
            <sz val="9"/>
            <color indexed="81"/>
            <rFont val="Tahoma"/>
            <family val="2"/>
          </rPr>
          <t>0 - 5 based on responses:
0=No responses
Points for:
(I) range of wages by job classification;
(II) healthcare benefits by job classification;
(III) pension benefits by job classification;
(IV) prevailing wages and fringe benefits (healthcare benefits, pension benefits and
other compensation) based on industry standards and the current Colorado labor
agreements by job classification; and
(V) wages and fringe benefits (healthcare benefits, pension benefits and other
compensation) by job classification.</t>
        </r>
      </text>
    </comment>
    <comment ref="JS2" authorId="1" shapeId="0" xr:uid="{11D8D9A0-2AD2-4D27-9381-8AA87D446FE7}">
      <text>
        <r>
          <rPr>
            <sz val="9"/>
            <color indexed="81"/>
            <rFont val="Tahoma"/>
            <family val="2"/>
          </rPr>
          <t>Yes=1, No=0</t>
        </r>
      </text>
    </comment>
    <comment ref="JT2" authorId="1" shapeId="0" xr:uid="{2E59643A-F1DB-424B-8C53-2AC85F49DF20}">
      <text>
        <r>
          <rPr>
            <sz val="9"/>
            <color indexed="81"/>
            <rFont val="Tahoma"/>
            <family val="2"/>
          </rPr>
          <t>Enter number workers (headcount)</t>
        </r>
      </text>
    </comment>
    <comment ref="JU2" authorId="1" shapeId="0" xr:uid="{EA259008-ABB6-469A-A340-E0774C0ABCCD}">
      <text>
        <r>
          <rPr>
            <sz val="9"/>
            <color indexed="81"/>
            <rFont val="Tahoma"/>
            <family val="2"/>
          </rPr>
          <t>Count 1=yes, 0=no</t>
        </r>
      </text>
    </comment>
    <comment ref="JV2" authorId="1" shapeId="0" xr:uid="{03410C8E-1C00-416A-B483-113357F19EBD}">
      <text>
        <r>
          <rPr>
            <sz val="9"/>
            <color indexed="81"/>
            <rFont val="Tahoma"/>
            <family val="2"/>
          </rPr>
          <t>Enter number workers (headcount)</t>
        </r>
      </text>
    </comment>
    <comment ref="JW2" authorId="1" shapeId="0" xr:uid="{7B072D64-EB2B-4CC5-84EB-B138F4D9567A}">
      <text>
        <r>
          <rPr>
            <sz val="9"/>
            <color indexed="81"/>
            <rFont val="Tahoma"/>
            <family val="2"/>
          </rPr>
          <t>Provided by company</t>
        </r>
      </text>
    </comment>
    <comment ref="JX2" authorId="1" shapeId="0" xr:uid="{AAD1AEA8-2722-454B-8921-465E81130C45}">
      <text>
        <r>
          <rPr>
            <sz val="9"/>
            <color indexed="81"/>
            <rFont val="Tahoma"/>
            <family val="2"/>
          </rPr>
          <t>Provided by company</t>
        </r>
      </text>
    </comment>
    <comment ref="JY2" authorId="1" shapeId="0" xr:uid="{83D6E33E-73CA-4CDA-BA52-558122EA8B58}">
      <text>
        <r>
          <rPr>
            <sz val="9"/>
            <color indexed="81"/>
            <rFont val="Tahoma"/>
            <family val="2"/>
          </rPr>
          <t>Midpoint of high and low value</t>
        </r>
      </text>
    </comment>
    <comment ref="JZ2" authorId="1" shapeId="0" xr:uid="{2EE31E8A-C3C3-4C53-AE79-CA21694DF166}">
      <text>
        <r>
          <rPr>
            <sz val="9"/>
            <color indexed="81"/>
            <rFont val="Tahoma"/>
            <family val="2"/>
          </rPr>
          <t>https://www.onetonline.org/</t>
        </r>
      </text>
    </comment>
    <comment ref="KA2" authorId="1" shapeId="0" xr:uid="{A9FE6C81-FAC2-4666-AEA8-ABC9DF574D05}">
      <text>
        <r>
          <rPr>
            <sz val="9"/>
            <color indexed="81"/>
            <rFont val="Tahoma"/>
            <family val="2"/>
          </rPr>
          <t xml:space="preserve">Above Industry Average=3
At Industry Average=2
Below Industry Average=1
No Response=0
</t>
        </r>
      </text>
    </comment>
    <comment ref="KB2" authorId="1" shapeId="0" xr:uid="{622F3A36-C24B-4CC6-87AE-0BB834C17D93}">
      <text>
        <r>
          <rPr>
            <sz val="9"/>
            <color indexed="81"/>
            <rFont val="Tahoma"/>
            <family val="2"/>
          </rPr>
          <t>Yes=1, No=0</t>
        </r>
      </text>
    </comment>
    <comment ref="KC2" authorId="1" shapeId="0" xr:uid="{6A0D4029-2E09-402E-A21A-9733A8EA621B}">
      <text>
        <r>
          <rPr>
            <sz val="9"/>
            <color indexed="81"/>
            <rFont val="Tahoma"/>
            <family val="2"/>
          </rPr>
          <t xml:space="preserve">Healthcare 1 point
Dental 1 point
Vision 1 point
HAS/Flex spending
</t>
        </r>
      </text>
    </comment>
    <comment ref="KD2" authorId="1" shapeId="0" xr:uid="{3AEDBE1E-FE2B-4B42-962F-092ABCDCC910}">
      <text>
        <r>
          <rPr>
            <sz val="9"/>
            <color indexed="81"/>
            <rFont val="Tahoma"/>
            <family val="2"/>
          </rPr>
          <t>Yes=1, No=0</t>
        </r>
      </text>
    </comment>
    <comment ref="KE2" authorId="1" shapeId="0" xr:uid="{85EA10AD-5098-4320-AE64-12B205D05A22}">
      <text>
        <r>
          <rPr>
            <sz val="9"/>
            <color indexed="81"/>
            <rFont val="Tahoma"/>
            <family val="2"/>
          </rPr>
          <t>1 - company sponsored plan
2 - company match
3 - fully funded by company</t>
        </r>
      </text>
    </comment>
    <comment ref="KF2" authorId="1" shapeId="0" xr:uid="{A3110BCB-FCAF-4710-8B58-A732A5F10960}">
      <text>
        <r>
          <rPr>
            <sz val="9"/>
            <color indexed="81"/>
            <rFont val="Tahoma"/>
            <family val="2"/>
          </rPr>
          <t>0 - 5 based on responses:
0=No responses
Points for:
(I) range of wages by job classification;
(II) healthcare benefits by job classification;
(III) pension benefits by job classification;
(IV) prevailing wages and fringe benefits (healthcare benefits, pension benefits and
other compensation) based on industry standards and the current Colorado labor
agreements by job classification; and
(V) wages and fringe benefits (healthcare benefits, pension benefits and other
compensation) by job classification.</t>
        </r>
      </text>
    </comment>
    <comment ref="KH2" authorId="1" shapeId="0" xr:uid="{E33352FB-97D1-4D4C-B800-D9A237BDFAC1}">
      <text>
        <r>
          <rPr>
            <sz val="9"/>
            <color indexed="81"/>
            <rFont val="Tahoma"/>
            <family val="2"/>
          </rPr>
          <t>Yes=1, No=0</t>
        </r>
      </text>
    </comment>
    <comment ref="KI2" authorId="1" shapeId="0" xr:uid="{7B83CF68-9C71-4003-AB32-F409C9299AC7}">
      <text>
        <r>
          <rPr>
            <sz val="9"/>
            <color indexed="81"/>
            <rFont val="Tahoma"/>
            <family val="2"/>
          </rPr>
          <t>Enter number workers (headcount)</t>
        </r>
      </text>
    </comment>
    <comment ref="KJ2" authorId="1" shapeId="0" xr:uid="{81C421DE-B8C4-408C-81C4-B090F5CF2961}">
      <text>
        <r>
          <rPr>
            <sz val="9"/>
            <color indexed="81"/>
            <rFont val="Tahoma"/>
            <family val="2"/>
          </rPr>
          <t>Count 1=yes, 0=no</t>
        </r>
      </text>
    </comment>
    <comment ref="KK2" authorId="1" shapeId="0" xr:uid="{9DE9C6DD-03FE-423F-B34B-A8DFD907A87A}">
      <text>
        <r>
          <rPr>
            <sz val="9"/>
            <color indexed="81"/>
            <rFont val="Tahoma"/>
            <family val="2"/>
          </rPr>
          <t>Enter number workers (headcount)</t>
        </r>
      </text>
    </comment>
    <comment ref="KL2" authorId="1" shapeId="0" xr:uid="{282CD228-4EC2-4DB8-965F-5CA586BBD469}">
      <text>
        <r>
          <rPr>
            <sz val="9"/>
            <color indexed="81"/>
            <rFont val="Tahoma"/>
            <family val="2"/>
          </rPr>
          <t>Provided by company</t>
        </r>
      </text>
    </comment>
    <comment ref="KM2" authorId="1" shapeId="0" xr:uid="{81A438D3-E3F7-4695-8C17-16E849626D54}">
      <text>
        <r>
          <rPr>
            <sz val="9"/>
            <color indexed="81"/>
            <rFont val="Tahoma"/>
            <family val="2"/>
          </rPr>
          <t>Provided by company</t>
        </r>
      </text>
    </comment>
    <comment ref="KN2" authorId="1" shapeId="0" xr:uid="{CE878EF5-9A97-46C6-AAAB-745901D94E87}">
      <text>
        <r>
          <rPr>
            <sz val="9"/>
            <color indexed="81"/>
            <rFont val="Tahoma"/>
            <family val="2"/>
          </rPr>
          <t>Midpoint of high and low value</t>
        </r>
      </text>
    </comment>
    <comment ref="KO2" authorId="1" shapeId="0" xr:uid="{1017B632-6024-4A4B-B805-B79EB2D9DBC5}">
      <text>
        <r>
          <rPr>
            <sz val="9"/>
            <color indexed="81"/>
            <rFont val="Tahoma"/>
            <family val="2"/>
          </rPr>
          <t>https://www.onetonline.org/</t>
        </r>
      </text>
    </comment>
    <comment ref="KP2" authorId="1" shapeId="0" xr:uid="{EFF19C72-6D72-4B62-8A49-957B9C0F31F4}">
      <text>
        <r>
          <rPr>
            <sz val="9"/>
            <color indexed="81"/>
            <rFont val="Tahoma"/>
            <family val="2"/>
          </rPr>
          <t xml:space="preserve">Above Industry Average=3
At Industry Average=2
Below Industry Average=1
No Response=0
</t>
        </r>
      </text>
    </comment>
    <comment ref="KQ2" authorId="1" shapeId="0" xr:uid="{24E74F60-A09B-4FA5-8C37-49A3843D8746}">
      <text>
        <r>
          <rPr>
            <sz val="9"/>
            <color indexed="81"/>
            <rFont val="Tahoma"/>
            <family val="2"/>
          </rPr>
          <t>Yes=1, No=0</t>
        </r>
      </text>
    </comment>
    <comment ref="KR2" authorId="1" shapeId="0" xr:uid="{FCF49208-B455-4D06-A84C-1B50857E28B3}">
      <text>
        <r>
          <rPr>
            <sz val="9"/>
            <color indexed="81"/>
            <rFont val="Tahoma"/>
            <family val="2"/>
          </rPr>
          <t xml:space="preserve">Healthcare 1 point
Dental 1 point
Vision 1 point
HAS/Flex spending
</t>
        </r>
      </text>
    </comment>
    <comment ref="KS2" authorId="1" shapeId="0" xr:uid="{7D812900-71EE-4204-A838-0E91AB094E12}">
      <text>
        <r>
          <rPr>
            <sz val="9"/>
            <color indexed="81"/>
            <rFont val="Tahoma"/>
            <family val="2"/>
          </rPr>
          <t>Yes=1, No=0</t>
        </r>
      </text>
    </comment>
    <comment ref="KT2" authorId="1" shapeId="0" xr:uid="{110E08E1-816C-48F7-A0B0-5F3CE365C926}">
      <text>
        <r>
          <rPr>
            <sz val="9"/>
            <color indexed="81"/>
            <rFont val="Tahoma"/>
            <family val="2"/>
          </rPr>
          <t>1 - company sponsored plan
2 - company match
3 - fully funded by company</t>
        </r>
      </text>
    </comment>
    <comment ref="KU2" authorId="1" shapeId="0" xr:uid="{BD4CE44A-1E32-4D6D-8DB2-0AA594A6FDDD}">
      <text>
        <r>
          <rPr>
            <sz val="9"/>
            <color indexed="81"/>
            <rFont val="Tahoma"/>
            <family val="2"/>
          </rPr>
          <t>0 - 5 based on responses:
0=No responses
Points for:
(I) range of wages by job classification;
(II) healthcare benefits by job classification;
(III) pension benefits by job classification;
(IV) prevailing wages and fringe benefits (healthcare benefits, pension benefits and
other compensation) based on industry standards and the current Colorado labor
agreements by job classification; and
(V) wages and fringe benefits (healthcare benefits, pension benefits and other
compensation) by job classification.</t>
        </r>
      </text>
    </comment>
    <comment ref="KW2" authorId="1" shapeId="0" xr:uid="{2C6005C7-EE7A-4861-A52A-A97F5A437697}">
      <text>
        <r>
          <rPr>
            <sz val="9"/>
            <color indexed="81"/>
            <rFont val="Tahoma"/>
            <family val="2"/>
          </rPr>
          <t>Yes=1, No=0</t>
        </r>
      </text>
    </comment>
    <comment ref="KX2" authorId="1" shapeId="0" xr:uid="{2969AF4F-9C5B-4767-B42B-B85E66D50C3B}">
      <text>
        <r>
          <rPr>
            <sz val="9"/>
            <color indexed="81"/>
            <rFont val="Tahoma"/>
            <family val="2"/>
          </rPr>
          <t>Enter number workers (headcount)</t>
        </r>
      </text>
    </comment>
    <comment ref="KY2" authorId="1" shapeId="0" xr:uid="{A9F48E0D-614E-413B-BA0C-596900203567}">
      <text>
        <r>
          <rPr>
            <sz val="9"/>
            <color indexed="81"/>
            <rFont val="Tahoma"/>
            <family val="2"/>
          </rPr>
          <t>Count 1=yes, 0=no</t>
        </r>
      </text>
    </comment>
    <comment ref="KZ2" authorId="1" shapeId="0" xr:uid="{83DF9F26-B804-41F1-B9BB-A1FE64D61540}">
      <text>
        <r>
          <rPr>
            <sz val="9"/>
            <color indexed="81"/>
            <rFont val="Tahoma"/>
            <family val="2"/>
          </rPr>
          <t>Enter number workers (headcount)</t>
        </r>
      </text>
    </comment>
    <comment ref="LA2" authorId="1" shapeId="0" xr:uid="{A20493D1-89DD-47F8-8B25-3F77B28EEE55}">
      <text>
        <r>
          <rPr>
            <sz val="9"/>
            <color indexed="81"/>
            <rFont val="Tahoma"/>
            <family val="2"/>
          </rPr>
          <t>Provided by company</t>
        </r>
      </text>
    </comment>
    <comment ref="LB2" authorId="1" shapeId="0" xr:uid="{57544876-7EC2-459E-81CB-8742E51E08F8}">
      <text>
        <r>
          <rPr>
            <sz val="9"/>
            <color indexed="81"/>
            <rFont val="Tahoma"/>
            <family val="2"/>
          </rPr>
          <t>Provided by company</t>
        </r>
      </text>
    </comment>
    <comment ref="LC2" authorId="1" shapeId="0" xr:uid="{3FAF0DBB-C2C7-4ADD-8313-B3A62079DB92}">
      <text>
        <r>
          <rPr>
            <sz val="9"/>
            <color indexed="81"/>
            <rFont val="Tahoma"/>
            <family val="2"/>
          </rPr>
          <t>Midpoint of high and low value</t>
        </r>
      </text>
    </comment>
    <comment ref="LD2" authorId="1" shapeId="0" xr:uid="{238DDFB9-3338-48C8-AAA5-7E4967D02426}">
      <text>
        <r>
          <rPr>
            <sz val="9"/>
            <color indexed="81"/>
            <rFont val="Tahoma"/>
            <family val="2"/>
          </rPr>
          <t>https://www.onetonline.org/</t>
        </r>
      </text>
    </comment>
    <comment ref="LE2" authorId="1" shapeId="0" xr:uid="{D51994BA-666B-4220-9E8B-4E15C5E783BA}">
      <text>
        <r>
          <rPr>
            <sz val="9"/>
            <color indexed="81"/>
            <rFont val="Tahoma"/>
            <family val="2"/>
          </rPr>
          <t xml:space="preserve">Above Industry Average=3
At Industry Average=2
Below Industry Average=1
No Response=0
</t>
        </r>
      </text>
    </comment>
    <comment ref="LF2" authorId="1" shapeId="0" xr:uid="{797A76EC-CA1C-4342-8751-63203DFACB1D}">
      <text>
        <r>
          <rPr>
            <sz val="9"/>
            <color indexed="81"/>
            <rFont val="Tahoma"/>
            <family val="2"/>
          </rPr>
          <t>Yes=1, No=0</t>
        </r>
      </text>
    </comment>
    <comment ref="LG2" authorId="1" shapeId="0" xr:uid="{2C675980-13D6-4870-80B9-5B5FABAF083A}">
      <text>
        <r>
          <rPr>
            <sz val="9"/>
            <color indexed="81"/>
            <rFont val="Tahoma"/>
            <family val="2"/>
          </rPr>
          <t xml:space="preserve">Healthcare 1 point
Dental 1 point
Vision 1 point
HAS/Flex spending
</t>
        </r>
      </text>
    </comment>
    <comment ref="LH2" authorId="1" shapeId="0" xr:uid="{99659256-2B9E-41CC-BA37-E095575E1A9F}">
      <text>
        <r>
          <rPr>
            <sz val="9"/>
            <color indexed="81"/>
            <rFont val="Tahoma"/>
            <family val="2"/>
          </rPr>
          <t>Yes=1, No=0</t>
        </r>
      </text>
    </comment>
    <comment ref="LI2" authorId="1" shapeId="0" xr:uid="{2B2F3811-865F-422B-8A71-17E10081014D}">
      <text>
        <r>
          <rPr>
            <sz val="9"/>
            <color indexed="81"/>
            <rFont val="Tahoma"/>
            <family val="2"/>
          </rPr>
          <t>1 - company sponsored plan
2 - company match
3 - fully funded by company</t>
        </r>
      </text>
    </comment>
    <comment ref="LJ2" authorId="1" shapeId="0" xr:uid="{BE13C150-9A40-49C9-8553-3DC59AC6BF38}">
      <text>
        <r>
          <rPr>
            <sz val="9"/>
            <color indexed="81"/>
            <rFont val="Tahoma"/>
            <family val="2"/>
          </rPr>
          <t>0 - 5 based on responses:
0=No responses
Points for:
(I) range of wages by job classification;
(II) healthcare benefits by job classification;
(III) pension benefits by job classification;
(IV) prevailing wages and fringe benefits (healthcare benefits, pension benefits and
other compensation) based on industry standards and the current Colorado labor
agreements by job classification; and
(V) wages and fringe benefits (healthcare benefits, pension benefits and other
compensation) by job classification.</t>
        </r>
      </text>
    </comment>
    <comment ref="LL2" authorId="1" shapeId="0" xr:uid="{09079A18-E3CB-4A90-9AA7-48DEC9DE29C3}">
      <text>
        <r>
          <rPr>
            <sz val="9"/>
            <color indexed="81"/>
            <rFont val="Tahoma"/>
            <family val="2"/>
          </rPr>
          <t>Yes=1, No=0</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Brian R. Lewandowski</author>
    <author>Windows User</author>
  </authors>
  <commentList>
    <comment ref="A1" authorId="0" shapeId="0" xr:uid="{3F39175B-AD5E-420A-8DC8-D3A1BF5A7AAA}">
      <text>
        <r>
          <rPr>
            <sz val="9"/>
            <color indexed="81"/>
            <rFont val="Tahoma"/>
            <family val="2"/>
          </rPr>
          <t>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 and</t>
        </r>
      </text>
    </comment>
    <comment ref="J2" authorId="1" shapeId="0" xr:uid="{E58441BF-2697-46D4-8844-4D9B8B4309E0}">
      <text>
        <r>
          <rPr>
            <sz val="9"/>
            <color indexed="81"/>
            <rFont val="Tahoma"/>
            <family val="2"/>
          </rPr>
          <t>1=Yes
0=No</t>
        </r>
      </text>
    </comment>
    <comment ref="K2" authorId="1" shapeId="0" xr:uid="{3878DABF-2FEC-4A86-B3DA-6E2FDA584E57}">
      <text>
        <r>
          <rPr>
            <sz val="9"/>
            <color indexed="81"/>
            <rFont val="Tahoma"/>
            <family val="2"/>
          </rPr>
          <t>1=Yes
0=No</t>
        </r>
      </text>
    </comment>
    <comment ref="L2" authorId="1" shapeId="0" xr:uid="{25735095-8A91-41AD-B6E7-1E489FA7784A}">
      <text>
        <r>
          <rPr>
            <sz val="9"/>
            <color indexed="81"/>
            <rFont val="Tahoma"/>
            <family val="2"/>
          </rPr>
          <t>1=Yes
0=No</t>
        </r>
      </text>
    </comment>
    <comment ref="M2" authorId="1" shapeId="0" xr:uid="{AF9E1D0E-867D-4604-88C0-D5B6BAF5C97A}">
      <text>
        <r>
          <rPr>
            <sz val="9"/>
            <color indexed="81"/>
            <rFont val="Tahoma"/>
            <family val="2"/>
          </rPr>
          <t>1=Yes
0=No</t>
        </r>
      </text>
    </comment>
    <comment ref="N2" authorId="1" shapeId="0" xr:uid="{816ADBBD-2800-4657-850C-DF6324A52DC3}">
      <text>
        <r>
          <rPr>
            <sz val="9"/>
            <color indexed="81"/>
            <rFont val="Tahoma"/>
            <family val="2"/>
          </rPr>
          <t>1=Yes
0=No</t>
        </r>
      </text>
    </comment>
    <comment ref="O2" authorId="1" shapeId="0" xr:uid="{51B1DB7C-815E-4C63-84A0-7FBBDFE62D94}">
      <text>
        <r>
          <rPr>
            <sz val="9"/>
            <color indexed="81"/>
            <rFont val="Tahoma"/>
            <family val="2"/>
          </rPr>
          <t>1=Yes
0=No</t>
        </r>
      </text>
    </comment>
    <comment ref="P2" authorId="1" shapeId="0" xr:uid="{E4C0F961-59E5-4613-88FE-B5099288DF7D}">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Q2" authorId="1" shapeId="0" xr:uid="{BEB8F7E9-1E08-4661-87B7-80DA4E54E87B}">
      <text/>
    </comment>
    <comment ref="R2" authorId="1" shapeId="0" xr:uid="{BC7D9F2D-F4AB-4957-9A6B-0A4BD5C7EB14}">
      <text>
        <r>
          <rPr>
            <sz val="9"/>
            <color indexed="81"/>
            <rFont val="Tahoma"/>
            <family val="2"/>
          </rPr>
          <t>1=Yes
0=No</t>
        </r>
      </text>
    </comment>
    <comment ref="S2" authorId="1" shapeId="0" xr:uid="{972CD68E-E983-4E67-B0CD-D359D9CC4B38}">
      <text>
        <r>
          <rPr>
            <sz val="9"/>
            <color indexed="81"/>
            <rFont val="Tahoma"/>
            <family val="2"/>
          </rPr>
          <t>1=Yes
0=No</t>
        </r>
      </text>
    </comment>
    <comment ref="T2" authorId="1" shapeId="0" xr:uid="{2823FB1A-44E2-409A-ACC3-66DBD4C583D2}">
      <text>
        <r>
          <rPr>
            <sz val="9"/>
            <color indexed="81"/>
            <rFont val="Tahoma"/>
            <family val="2"/>
          </rPr>
          <t xml:space="preserve">Enter job classification name provided by the company.
If counts are not provided, enter the value of 1.
</t>
        </r>
      </text>
    </comment>
    <comment ref="U2" authorId="1" shapeId="0" xr:uid="{07CDF76E-7611-4F11-96EA-B93A47422C9A}">
      <text>
        <r>
          <rPr>
            <sz val="9"/>
            <color indexed="81"/>
            <rFont val="Tahoma"/>
            <family val="2"/>
          </rPr>
          <t>1=Yes
0=No</t>
        </r>
      </text>
    </comment>
    <comment ref="V2" authorId="0" shapeId="0" xr:uid="{36287BD5-17ED-478B-A0A7-CED35641E2B3}">
      <text>
        <r>
          <rPr>
            <sz val="9"/>
            <color indexed="81"/>
            <rFont val="Tahoma"/>
            <family val="2"/>
          </rPr>
          <t>1=Provided
0=None Provided</t>
        </r>
      </text>
    </comment>
    <comment ref="W2" authorId="1" shapeId="0" xr:uid="{DEFF3D19-B29E-49A8-8FB9-35FF40487868}">
      <text>
        <r>
          <rPr>
            <sz val="9"/>
            <color indexed="81"/>
            <rFont val="Tahoma"/>
            <family val="2"/>
          </rPr>
          <t>Enter all certifications provided by the company for this job classification.</t>
        </r>
      </text>
    </comment>
    <comment ref="X2" authorId="1" shapeId="0" xr:uid="{D8449852-A68A-46A4-BCC0-6A4C4618ACA5}">
      <text>
        <r>
          <rPr>
            <sz val="9"/>
            <color indexed="81"/>
            <rFont val="Tahoma"/>
            <family val="2"/>
          </rPr>
          <t>1=Provided
0=None Provided</t>
        </r>
      </text>
    </comment>
    <comment ref="Y2" authorId="1" shapeId="0" xr:uid="{C8A6D816-8960-421A-A66C-53A1F7B1A9B6}">
      <text>
        <r>
          <rPr>
            <sz val="9"/>
            <color indexed="81"/>
            <rFont val="Tahoma"/>
            <family val="2"/>
          </rPr>
          <t>Enter all skills provided by the company for this job classification.</t>
        </r>
      </text>
    </comment>
    <comment ref="Z2" authorId="1" shapeId="0" xr:uid="{84BBD50A-782F-4DC2-848A-9714F48DC80E}">
      <text>
        <r>
          <rPr>
            <sz val="9"/>
            <color indexed="81"/>
            <rFont val="Tahoma"/>
            <family val="2"/>
          </rPr>
          <t>1=Provided
0=None Provided</t>
        </r>
      </text>
    </comment>
    <comment ref="AA2" authorId="1" shapeId="0" xr:uid="{39D211C3-1EBD-44AC-94B1-95BC8E6CC0E6}">
      <text>
        <r>
          <rPr>
            <sz val="9"/>
            <color indexed="81"/>
            <rFont val="Tahoma"/>
            <family val="2"/>
          </rPr>
          <t>0=No mention
1=Commented</t>
        </r>
      </text>
    </comment>
    <comment ref="AB2" authorId="1" shapeId="0" xr:uid="{395E7DC8-A56E-425D-A14B-D4CE6390D398}">
      <text>
        <r>
          <rPr>
            <sz val="9"/>
            <color indexed="81"/>
            <rFont val="Tahoma"/>
            <family val="2"/>
          </rPr>
          <t>0=No detailed descrption.
1=Detailed description.</t>
        </r>
      </text>
    </comment>
    <comment ref="AC2" authorId="1" shapeId="0" xr:uid="{272F78A2-57A9-44A8-B01D-6200F6399360}">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AD2" authorId="1" shapeId="0" xr:uid="{13E5B3C4-C979-4BBC-A43E-7981650334AD}">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AE2" authorId="1" shapeId="0" xr:uid="{34E19B8F-5D7E-4B50-82A1-56FEE1965E26}">
      <text/>
    </comment>
    <comment ref="AF2" authorId="1" shapeId="0" xr:uid="{67909EF7-687A-4CB9-8370-F67E8D4919EA}">
      <text>
        <r>
          <rPr>
            <sz val="9"/>
            <color indexed="81"/>
            <rFont val="Tahoma"/>
            <family val="2"/>
          </rPr>
          <t>1=Yes
0=No</t>
        </r>
      </text>
    </comment>
    <comment ref="AG2" authorId="1" shapeId="0" xr:uid="{975AEAFD-5E40-4638-B3D8-BEA666F34D57}">
      <text>
        <r>
          <rPr>
            <sz val="9"/>
            <color indexed="81"/>
            <rFont val="Tahoma"/>
            <family val="2"/>
          </rPr>
          <t>1=Yes
0=No</t>
        </r>
      </text>
    </comment>
    <comment ref="AH2" authorId="1" shapeId="0" xr:uid="{10002A7D-8785-45F4-8B2D-1F8C13719FBF}">
      <text>
        <r>
          <rPr>
            <sz val="9"/>
            <color indexed="81"/>
            <rFont val="Tahoma"/>
            <family val="2"/>
          </rPr>
          <t xml:space="preserve">Enter job classification name provided by the company.
If counts are not provided, enter the value of 1.
</t>
        </r>
      </text>
    </comment>
    <comment ref="AI2" authorId="1" shapeId="0" xr:uid="{9F72FF43-938F-4BCE-84D4-35C7AB1D6177}">
      <text>
        <r>
          <rPr>
            <sz val="9"/>
            <color indexed="81"/>
            <rFont val="Tahoma"/>
            <family val="2"/>
          </rPr>
          <t>1=Yes
0=No</t>
        </r>
      </text>
    </comment>
    <comment ref="AJ2" authorId="0" shapeId="0" xr:uid="{678C6C8B-4156-4F7E-B980-ECC0A6CDADCC}">
      <text>
        <r>
          <rPr>
            <sz val="9"/>
            <color indexed="81"/>
            <rFont val="Tahoma"/>
            <family val="2"/>
          </rPr>
          <t>1=Provided
0=None Provided</t>
        </r>
      </text>
    </comment>
    <comment ref="AK2" authorId="1" shapeId="0" xr:uid="{A14C0150-927A-4906-B150-BA6A392BCBBD}">
      <text>
        <r>
          <rPr>
            <sz val="9"/>
            <color indexed="81"/>
            <rFont val="Tahoma"/>
            <family val="2"/>
          </rPr>
          <t>Enter all certifications provided by the company for this job classification.</t>
        </r>
      </text>
    </comment>
    <comment ref="AL2" authorId="1" shapeId="0" xr:uid="{9A5369B3-1636-42E9-A036-0F96703D1F86}">
      <text>
        <r>
          <rPr>
            <sz val="9"/>
            <color indexed="81"/>
            <rFont val="Tahoma"/>
            <family val="2"/>
          </rPr>
          <t>1=Provided
0=None Provided</t>
        </r>
      </text>
    </comment>
    <comment ref="AM2" authorId="1" shapeId="0" xr:uid="{E5960C86-65E7-479D-9214-DCDB4BB03B76}">
      <text>
        <r>
          <rPr>
            <sz val="9"/>
            <color indexed="81"/>
            <rFont val="Tahoma"/>
            <family val="2"/>
          </rPr>
          <t>Enter all skills provided by the company for this job classification.</t>
        </r>
      </text>
    </comment>
    <comment ref="AN2" authorId="1" shapeId="0" xr:uid="{CD99C90F-9F98-4F88-ABA2-0D7D4C1D7CA1}">
      <text>
        <r>
          <rPr>
            <sz val="9"/>
            <color indexed="81"/>
            <rFont val="Tahoma"/>
            <family val="2"/>
          </rPr>
          <t>1=Provided
0=None Provided</t>
        </r>
      </text>
    </comment>
    <comment ref="AO2" authorId="1" shapeId="0" xr:uid="{EAF057B8-1518-443A-B752-F503C306442F}">
      <text>
        <r>
          <rPr>
            <sz val="9"/>
            <color indexed="81"/>
            <rFont val="Tahoma"/>
            <family val="2"/>
          </rPr>
          <t>0=No mention
1=Commented</t>
        </r>
      </text>
    </comment>
    <comment ref="AP2" authorId="1" shapeId="0" xr:uid="{783ACB9B-B037-4C17-8922-E3F5A5579BD1}">
      <text>
        <r>
          <rPr>
            <sz val="9"/>
            <color indexed="81"/>
            <rFont val="Tahoma"/>
            <family val="2"/>
          </rPr>
          <t>0=No detailed descrption.
1=Detailed description.</t>
        </r>
      </text>
    </comment>
    <comment ref="AQ2" authorId="1" shapeId="0" xr:uid="{6F0D7421-8384-4893-AB7C-65EF942D648F}">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AR2" authorId="1" shapeId="0" xr:uid="{D96DE00A-5EF5-4201-9AF2-AAF0D3624D01}">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AS2" authorId="1" shapeId="0" xr:uid="{D1E23947-BB42-4458-9A28-0E94ED063981}">
      <text/>
    </comment>
    <comment ref="AT2" authorId="1" shapeId="0" xr:uid="{0A0A2E78-E42A-4519-B37E-36186454F6CB}">
      <text>
        <r>
          <rPr>
            <sz val="9"/>
            <color indexed="81"/>
            <rFont val="Tahoma"/>
            <family val="2"/>
          </rPr>
          <t>1=Yes
0=No</t>
        </r>
      </text>
    </comment>
    <comment ref="AU2" authorId="1" shapeId="0" xr:uid="{94BF7011-2351-4751-AE29-85F6373E7AF1}">
      <text>
        <r>
          <rPr>
            <sz val="9"/>
            <color indexed="81"/>
            <rFont val="Tahoma"/>
            <family val="2"/>
          </rPr>
          <t>1=Yes
0=No</t>
        </r>
      </text>
    </comment>
    <comment ref="AV2" authorId="1" shapeId="0" xr:uid="{4819E199-1BBA-467A-93AC-04FEE1E52FC9}">
      <text>
        <r>
          <rPr>
            <sz val="9"/>
            <color indexed="81"/>
            <rFont val="Tahoma"/>
            <family val="2"/>
          </rPr>
          <t xml:space="preserve">Enter job classification name provided by the company.
If counts are not provided, enter the value of 1.
</t>
        </r>
      </text>
    </comment>
    <comment ref="AW2" authorId="1" shapeId="0" xr:uid="{93200085-BDD1-43C1-B3AD-5F12C8219D3F}">
      <text>
        <r>
          <rPr>
            <sz val="9"/>
            <color indexed="81"/>
            <rFont val="Tahoma"/>
            <family val="2"/>
          </rPr>
          <t>1=Yes
0=No</t>
        </r>
      </text>
    </comment>
    <comment ref="AX2" authorId="0" shapeId="0" xr:uid="{66BC2CC0-9E6A-49BC-B980-D60897B929D8}">
      <text>
        <r>
          <rPr>
            <sz val="9"/>
            <color indexed="81"/>
            <rFont val="Tahoma"/>
            <family val="2"/>
          </rPr>
          <t>1=Provided
0=None Provided</t>
        </r>
      </text>
    </comment>
    <comment ref="AY2" authorId="1" shapeId="0" xr:uid="{2F9A175C-F7B7-4A9F-9FCF-483ED34A34E7}">
      <text>
        <r>
          <rPr>
            <sz val="9"/>
            <color indexed="81"/>
            <rFont val="Tahoma"/>
            <family val="2"/>
          </rPr>
          <t>Enter all certifications provided by the company for this job classification.</t>
        </r>
      </text>
    </comment>
    <comment ref="AZ2" authorId="1" shapeId="0" xr:uid="{63C650AD-C61C-45A5-B759-C9DFE9A0A539}">
      <text>
        <r>
          <rPr>
            <sz val="9"/>
            <color indexed="81"/>
            <rFont val="Tahoma"/>
            <family val="2"/>
          </rPr>
          <t>1=Provided
0=None Provided</t>
        </r>
      </text>
    </comment>
    <comment ref="BA2" authorId="1" shapeId="0" xr:uid="{CCC97D3A-28EC-414F-9F0F-8406CAC9344E}">
      <text>
        <r>
          <rPr>
            <sz val="9"/>
            <color indexed="81"/>
            <rFont val="Tahoma"/>
            <family val="2"/>
          </rPr>
          <t>Enter all skills provided by the company for this job classification.</t>
        </r>
      </text>
    </comment>
    <comment ref="BB2" authorId="1" shapeId="0" xr:uid="{9A5A1198-4F9B-43E9-BDEF-306363224556}">
      <text>
        <r>
          <rPr>
            <sz val="9"/>
            <color indexed="81"/>
            <rFont val="Tahoma"/>
            <family val="2"/>
          </rPr>
          <t>1=Provided
0=None Provided</t>
        </r>
      </text>
    </comment>
    <comment ref="BC2" authorId="1" shapeId="0" xr:uid="{23A02F08-8990-4A2E-8979-9980EB2C547A}">
      <text>
        <r>
          <rPr>
            <sz val="9"/>
            <color indexed="81"/>
            <rFont val="Tahoma"/>
            <family val="2"/>
          </rPr>
          <t>0=No mention
1=Commented</t>
        </r>
      </text>
    </comment>
    <comment ref="BD2" authorId="1" shapeId="0" xr:uid="{8F66D7C6-A32D-4590-B996-DB8C611693B3}">
      <text>
        <r>
          <rPr>
            <sz val="9"/>
            <color indexed="81"/>
            <rFont val="Tahoma"/>
            <family val="2"/>
          </rPr>
          <t>0=No detailed descrption.
1=Detailed description.</t>
        </r>
      </text>
    </comment>
    <comment ref="BE2" authorId="1" shapeId="0" xr:uid="{CA563017-23C7-42DC-AA5E-0D5348252A5C}">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BF2" authorId="1" shapeId="0" xr:uid="{348C10EE-A2B1-47F2-AE18-112A831A67FB}">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BG2" authorId="1" shapeId="0" xr:uid="{CF4781F9-89C8-47EC-AE76-0980376D0233}">
      <text/>
    </comment>
    <comment ref="BH2" authorId="1" shapeId="0" xr:uid="{B3471581-9C6D-4953-B0A0-7AEFF8303F4C}">
      <text>
        <r>
          <rPr>
            <sz val="9"/>
            <color indexed="81"/>
            <rFont val="Tahoma"/>
            <family val="2"/>
          </rPr>
          <t>1=Yes
0=No</t>
        </r>
      </text>
    </comment>
    <comment ref="BI2" authorId="1" shapeId="0" xr:uid="{6AF4CAFA-C1C6-474E-80F3-1A8267324223}">
      <text>
        <r>
          <rPr>
            <sz val="9"/>
            <color indexed="81"/>
            <rFont val="Tahoma"/>
            <family val="2"/>
          </rPr>
          <t>1=Yes
0=No</t>
        </r>
      </text>
    </comment>
    <comment ref="BJ2" authorId="1" shapeId="0" xr:uid="{48E6CD5B-454D-4FBC-BECA-0B8E07490301}">
      <text>
        <r>
          <rPr>
            <sz val="9"/>
            <color indexed="81"/>
            <rFont val="Tahoma"/>
            <family val="2"/>
          </rPr>
          <t xml:space="preserve">Enter job classification name provided by the company.
If counts are not provided, enter the value of 1.
</t>
        </r>
      </text>
    </comment>
    <comment ref="BK2" authorId="1" shapeId="0" xr:uid="{332118EC-C787-462A-9A47-E3229DC3A8B3}">
      <text>
        <r>
          <rPr>
            <sz val="9"/>
            <color indexed="81"/>
            <rFont val="Tahoma"/>
            <family val="2"/>
          </rPr>
          <t>1=Yes
0=No</t>
        </r>
      </text>
    </comment>
    <comment ref="BL2" authorId="0" shapeId="0" xr:uid="{6DB19936-6A81-46A8-A561-A9D445509444}">
      <text>
        <r>
          <rPr>
            <sz val="9"/>
            <color indexed="81"/>
            <rFont val="Tahoma"/>
            <family val="2"/>
          </rPr>
          <t>1=Provided
0=None Provided</t>
        </r>
      </text>
    </comment>
    <comment ref="BM2" authorId="1" shapeId="0" xr:uid="{3C0EFAC5-BC71-4DE3-9778-2C2754ED9C96}">
      <text>
        <r>
          <rPr>
            <sz val="9"/>
            <color indexed="81"/>
            <rFont val="Tahoma"/>
            <family val="2"/>
          </rPr>
          <t>Enter all certifications provided by the company for this job classification.</t>
        </r>
      </text>
    </comment>
    <comment ref="BN2" authorId="1" shapeId="0" xr:uid="{751DC645-59E1-439E-96A8-88E74D37D8FB}">
      <text>
        <r>
          <rPr>
            <sz val="9"/>
            <color indexed="81"/>
            <rFont val="Tahoma"/>
            <family val="2"/>
          </rPr>
          <t>1=Provided
0=None Provided</t>
        </r>
      </text>
    </comment>
    <comment ref="BO2" authorId="1" shapeId="0" xr:uid="{35503579-AF7B-48D5-9247-FB93190C2417}">
      <text>
        <r>
          <rPr>
            <sz val="9"/>
            <color indexed="81"/>
            <rFont val="Tahoma"/>
            <family val="2"/>
          </rPr>
          <t>Enter all skills provided by the company for this job classification.</t>
        </r>
      </text>
    </comment>
    <comment ref="BP2" authorId="1" shapeId="0" xr:uid="{48F8E5C5-4D73-478D-895E-CE4F8B2E57CB}">
      <text>
        <r>
          <rPr>
            <sz val="9"/>
            <color indexed="81"/>
            <rFont val="Tahoma"/>
            <family val="2"/>
          </rPr>
          <t>1=Provided
0=None Provided</t>
        </r>
      </text>
    </comment>
    <comment ref="BQ2" authorId="1" shapeId="0" xr:uid="{B35F79D9-9DE5-4EFE-A141-AEE0C32CEF89}">
      <text>
        <r>
          <rPr>
            <sz val="9"/>
            <color indexed="81"/>
            <rFont val="Tahoma"/>
            <family val="2"/>
          </rPr>
          <t>0=No mention
1=Commented</t>
        </r>
      </text>
    </comment>
    <comment ref="BR2" authorId="1" shapeId="0" xr:uid="{E07FC7C0-D8C7-4DC5-8D52-70E69F9CB076}">
      <text>
        <r>
          <rPr>
            <sz val="9"/>
            <color indexed="81"/>
            <rFont val="Tahoma"/>
            <family val="2"/>
          </rPr>
          <t>0=No detailed descrption.
1=Detailed description.</t>
        </r>
      </text>
    </comment>
    <comment ref="BS2" authorId="1" shapeId="0" xr:uid="{C38AE249-C05C-464D-8F81-052F5D588FBE}">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BT2" authorId="1" shapeId="0" xr:uid="{28016068-6531-4996-BE70-2185F05C36BF}">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BU2" authorId="1" shapeId="0" xr:uid="{A60628A3-85C4-4B59-93A3-A63754B1224F}">
      <text/>
    </comment>
    <comment ref="BV2" authorId="1" shapeId="0" xr:uid="{CF5F982E-5583-48B1-839A-D39571F07282}">
      <text>
        <r>
          <rPr>
            <sz val="9"/>
            <color indexed="81"/>
            <rFont val="Tahoma"/>
            <family val="2"/>
          </rPr>
          <t>1=Yes
0=No</t>
        </r>
      </text>
    </comment>
    <comment ref="BW2" authorId="1" shapeId="0" xr:uid="{CBC00D7C-8D23-4CD8-B64A-2956F36808B5}">
      <text>
        <r>
          <rPr>
            <sz val="9"/>
            <color indexed="81"/>
            <rFont val="Tahoma"/>
            <family val="2"/>
          </rPr>
          <t>1=Yes
0=No</t>
        </r>
      </text>
    </comment>
    <comment ref="BX2" authorId="1" shapeId="0" xr:uid="{37DF6655-D8EF-4D21-A875-70244109383B}">
      <text>
        <r>
          <rPr>
            <sz val="9"/>
            <color indexed="81"/>
            <rFont val="Tahoma"/>
            <family val="2"/>
          </rPr>
          <t xml:space="preserve">Enter job classification name provided by the company.
If counts are not provided, enter the value of 1.
</t>
        </r>
      </text>
    </comment>
    <comment ref="BY2" authorId="1" shapeId="0" xr:uid="{A3D60E71-3D7B-4EA8-8664-DD7610A7C588}">
      <text>
        <r>
          <rPr>
            <sz val="9"/>
            <color indexed="81"/>
            <rFont val="Tahoma"/>
            <family val="2"/>
          </rPr>
          <t>1=Yes
0=No</t>
        </r>
      </text>
    </comment>
    <comment ref="BZ2" authorId="0" shapeId="0" xr:uid="{2E3B93B6-4E78-478A-8E38-797D59ED84B6}">
      <text>
        <r>
          <rPr>
            <sz val="9"/>
            <color indexed="81"/>
            <rFont val="Tahoma"/>
            <family val="2"/>
          </rPr>
          <t>1=Provided
0=None Provided</t>
        </r>
      </text>
    </comment>
    <comment ref="CA2" authorId="1" shapeId="0" xr:uid="{E183B673-224C-470B-B1EC-3298B264F1F6}">
      <text>
        <r>
          <rPr>
            <sz val="9"/>
            <color indexed="81"/>
            <rFont val="Tahoma"/>
            <family val="2"/>
          </rPr>
          <t>Enter all certifications provided by the company for this job classification.</t>
        </r>
      </text>
    </comment>
    <comment ref="CB2" authorId="1" shapeId="0" xr:uid="{EF7DC6AA-1609-4FC5-B7C2-563275D6961C}">
      <text>
        <r>
          <rPr>
            <sz val="9"/>
            <color indexed="81"/>
            <rFont val="Tahoma"/>
            <family val="2"/>
          </rPr>
          <t>1=Provided
0=None Provided</t>
        </r>
      </text>
    </comment>
    <comment ref="CC2" authorId="1" shapeId="0" xr:uid="{66179E3D-4363-4558-AF77-091A015ED8E0}">
      <text>
        <r>
          <rPr>
            <sz val="9"/>
            <color indexed="81"/>
            <rFont val="Tahoma"/>
            <family val="2"/>
          </rPr>
          <t>Enter all skills provided by the company for this job classification.</t>
        </r>
      </text>
    </comment>
    <comment ref="CD2" authorId="1" shapeId="0" xr:uid="{B059A443-0441-4976-BE85-C19194A53274}">
      <text>
        <r>
          <rPr>
            <sz val="9"/>
            <color indexed="81"/>
            <rFont val="Tahoma"/>
            <family val="2"/>
          </rPr>
          <t>1=Provided
0=None Provided</t>
        </r>
      </text>
    </comment>
    <comment ref="CE2" authorId="1" shapeId="0" xr:uid="{25D16D34-30FC-4CE4-B67D-77DAEFE3FC73}">
      <text>
        <r>
          <rPr>
            <sz val="9"/>
            <color indexed="81"/>
            <rFont val="Tahoma"/>
            <family val="2"/>
          </rPr>
          <t>0=No mention
1=Commented</t>
        </r>
      </text>
    </comment>
    <comment ref="CF2" authorId="1" shapeId="0" xr:uid="{24A9AB26-0EB4-4CC9-8104-A4F3D1E0525C}">
      <text>
        <r>
          <rPr>
            <sz val="9"/>
            <color indexed="81"/>
            <rFont val="Tahoma"/>
            <family val="2"/>
          </rPr>
          <t>0=No detailed descrption.
1=Detailed description.</t>
        </r>
      </text>
    </comment>
    <comment ref="CG2" authorId="1" shapeId="0" xr:uid="{D1CA99C8-7B53-4ACF-ABE9-65238DC1014F}">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CH2" authorId="1" shapeId="0" xr:uid="{B76169D4-AA1C-4532-88A1-A5E2E0B7E7B1}">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CI2" authorId="1" shapeId="0" xr:uid="{47CE2D6F-847A-480E-999B-0DEFC9F746C7}">
      <text/>
    </comment>
    <comment ref="CJ2" authorId="1" shapeId="0" xr:uid="{5C0E6377-A5C4-48DE-B482-951E5B4818C8}">
      <text>
        <r>
          <rPr>
            <sz val="9"/>
            <color indexed="81"/>
            <rFont val="Tahoma"/>
            <family val="2"/>
          </rPr>
          <t>1=Yes
0=No</t>
        </r>
      </text>
    </comment>
    <comment ref="CK2" authorId="1" shapeId="0" xr:uid="{B2EE062B-BAD5-4CE5-BFD7-C7131105F057}">
      <text>
        <r>
          <rPr>
            <sz val="9"/>
            <color indexed="81"/>
            <rFont val="Tahoma"/>
            <family val="2"/>
          </rPr>
          <t>1=Yes
0=No</t>
        </r>
      </text>
    </comment>
    <comment ref="CL2" authorId="1" shapeId="0" xr:uid="{4D969871-3155-41A4-8719-237AF12DF67E}">
      <text>
        <r>
          <rPr>
            <sz val="9"/>
            <color indexed="81"/>
            <rFont val="Tahoma"/>
            <family val="2"/>
          </rPr>
          <t xml:space="preserve">Enter job classification name provided by the company.
If counts are not provided, enter the value of 1.
</t>
        </r>
      </text>
    </comment>
    <comment ref="CM2" authorId="1" shapeId="0" xr:uid="{15832483-A4FF-4D08-8184-05E6BB9F2723}">
      <text>
        <r>
          <rPr>
            <sz val="9"/>
            <color indexed="81"/>
            <rFont val="Tahoma"/>
            <family val="2"/>
          </rPr>
          <t>1=Yes
0=No</t>
        </r>
      </text>
    </comment>
    <comment ref="CN2" authorId="0" shapeId="0" xr:uid="{6A5BEAFC-D042-4AE1-B261-89AB9F66D5BD}">
      <text>
        <r>
          <rPr>
            <sz val="9"/>
            <color indexed="81"/>
            <rFont val="Tahoma"/>
            <family val="2"/>
          </rPr>
          <t>1=Provided
0=None Provided</t>
        </r>
      </text>
    </comment>
    <comment ref="CO2" authorId="1" shapeId="0" xr:uid="{78013335-2E83-4228-A9A8-5AAEDD803492}">
      <text>
        <r>
          <rPr>
            <sz val="9"/>
            <color indexed="81"/>
            <rFont val="Tahoma"/>
            <family val="2"/>
          </rPr>
          <t>Enter all certifications provided by the company for this job classification.</t>
        </r>
      </text>
    </comment>
    <comment ref="CP2" authorId="1" shapeId="0" xr:uid="{8ED49000-4FD9-4801-837C-2305BF8F8468}">
      <text>
        <r>
          <rPr>
            <sz val="9"/>
            <color indexed="81"/>
            <rFont val="Tahoma"/>
            <family val="2"/>
          </rPr>
          <t>1=Provided
0=None Provided</t>
        </r>
      </text>
    </comment>
    <comment ref="CQ2" authorId="1" shapeId="0" xr:uid="{493F7790-48E5-45DA-B0EF-C697852B912B}">
      <text>
        <r>
          <rPr>
            <sz val="9"/>
            <color indexed="81"/>
            <rFont val="Tahoma"/>
            <family val="2"/>
          </rPr>
          <t>Enter all skills provided by the company for this job classification.</t>
        </r>
      </text>
    </comment>
    <comment ref="CR2" authorId="1" shapeId="0" xr:uid="{2338B8F6-F787-4483-B976-DDFA7CDAC72D}">
      <text>
        <r>
          <rPr>
            <sz val="9"/>
            <color indexed="81"/>
            <rFont val="Tahoma"/>
            <family val="2"/>
          </rPr>
          <t>1=Provided
0=None Provided</t>
        </r>
      </text>
    </comment>
    <comment ref="CS2" authorId="1" shapeId="0" xr:uid="{7D772EE3-5342-4CFD-A2B8-5C9ED4C4CE72}">
      <text>
        <r>
          <rPr>
            <sz val="9"/>
            <color indexed="81"/>
            <rFont val="Tahoma"/>
            <family val="2"/>
          </rPr>
          <t>0=No mention
1=Commented</t>
        </r>
      </text>
    </comment>
    <comment ref="CT2" authorId="1" shapeId="0" xr:uid="{45A6F92A-F84C-4F20-8A2E-D3E7FA59051D}">
      <text>
        <r>
          <rPr>
            <sz val="9"/>
            <color indexed="81"/>
            <rFont val="Tahoma"/>
            <family val="2"/>
          </rPr>
          <t>0=No detailed descrption.
1=Detailed description.</t>
        </r>
      </text>
    </comment>
    <comment ref="CU2" authorId="1" shapeId="0" xr:uid="{C303134B-4526-4B9E-AF02-7D86ABC08D8A}">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CV2" authorId="1" shapeId="0" xr:uid="{39224F10-F22A-4003-8320-3F6EFAE53D16}">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CW2" authorId="1" shapeId="0" xr:uid="{47C0518E-3A9F-4CB2-B1B8-E7EB0B1C5954}">
      <text/>
    </comment>
    <comment ref="CX2" authorId="1" shapeId="0" xr:uid="{F735FFA0-0599-4212-B3F8-6D2ADFAD3008}">
      <text>
        <r>
          <rPr>
            <sz val="9"/>
            <color indexed="81"/>
            <rFont val="Tahoma"/>
            <family val="2"/>
          </rPr>
          <t>1=Yes
0=No</t>
        </r>
      </text>
    </comment>
    <comment ref="CY2" authorId="1" shapeId="0" xr:uid="{9085876F-A389-4070-9026-90D7F30574B1}">
      <text>
        <r>
          <rPr>
            <sz val="9"/>
            <color indexed="81"/>
            <rFont val="Tahoma"/>
            <family val="2"/>
          </rPr>
          <t>1=Yes
0=No</t>
        </r>
      </text>
    </comment>
    <comment ref="CZ2" authorId="1" shapeId="0" xr:uid="{CA113001-F19D-4F43-ABA0-8EE839EBA75C}">
      <text>
        <r>
          <rPr>
            <sz val="9"/>
            <color indexed="81"/>
            <rFont val="Tahoma"/>
            <family val="2"/>
          </rPr>
          <t xml:space="preserve">Enter job classification name provided by the company.
If counts are not provided, enter the value of 1.
</t>
        </r>
      </text>
    </comment>
    <comment ref="DA2" authorId="1" shapeId="0" xr:uid="{384A10EB-5A9F-4285-A361-476924035B7E}">
      <text>
        <r>
          <rPr>
            <sz val="9"/>
            <color indexed="81"/>
            <rFont val="Tahoma"/>
            <family val="2"/>
          </rPr>
          <t>1=Yes
0=No</t>
        </r>
      </text>
    </comment>
    <comment ref="DB2" authorId="0" shapeId="0" xr:uid="{4F774E06-AC39-4559-8609-348B1EE89196}">
      <text>
        <r>
          <rPr>
            <sz val="9"/>
            <color indexed="81"/>
            <rFont val="Tahoma"/>
            <family val="2"/>
          </rPr>
          <t>1=Provided
0=None Provided</t>
        </r>
      </text>
    </comment>
    <comment ref="DC2" authorId="1" shapeId="0" xr:uid="{3754515F-8576-4C09-BDD4-6C278ED747AD}">
      <text>
        <r>
          <rPr>
            <sz val="9"/>
            <color indexed="81"/>
            <rFont val="Tahoma"/>
            <family val="2"/>
          </rPr>
          <t>Enter all certifications provided by the company for this job classification.</t>
        </r>
      </text>
    </comment>
    <comment ref="DD2" authorId="1" shapeId="0" xr:uid="{D4C5FC65-7EB6-412F-91EA-F7DA8AC50CEA}">
      <text>
        <r>
          <rPr>
            <sz val="9"/>
            <color indexed="81"/>
            <rFont val="Tahoma"/>
            <family val="2"/>
          </rPr>
          <t>1=Provided
0=None Provided</t>
        </r>
      </text>
    </comment>
    <comment ref="DE2" authorId="1" shapeId="0" xr:uid="{2AA95A44-5D82-4E93-9DC1-632C20FE384B}">
      <text>
        <r>
          <rPr>
            <sz val="9"/>
            <color indexed="81"/>
            <rFont val="Tahoma"/>
            <family val="2"/>
          </rPr>
          <t>Enter all skills provided by the company for this job classification.</t>
        </r>
      </text>
    </comment>
    <comment ref="DF2" authorId="1" shapeId="0" xr:uid="{4116D045-97C4-4FE6-B0EA-1773D4F5B08C}">
      <text>
        <r>
          <rPr>
            <sz val="9"/>
            <color indexed="81"/>
            <rFont val="Tahoma"/>
            <family val="2"/>
          </rPr>
          <t>1=Provided
0=None Provided</t>
        </r>
      </text>
    </comment>
    <comment ref="DG2" authorId="1" shapeId="0" xr:uid="{8B07AD76-30C0-46B9-A268-C1E28AF1F3B5}">
      <text>
        <r>
          <rPr>
            <sz val="9"/>
            <color indexed="81"/>
            <rFont val="Tahoma"/>
            <family val="2"/>
          </rPr>
          <t>0=No mention
1=Commented</t>
        </r>
      </text>
    </comment>
    <comment ref="DH2" authorId="1" shapeId="0" xr:uid="{34F167BA-A73A-4BD3-97D7-4CB7D638BC73}">
      <text>
        <r>
          <rPr>
            <sz val="9"/>
            <color indexed="81"/>
            <rFont val="Tahoma"/>
            <family val="2"/>
          </rPr>
          <t>0=No detailed descrption.
1=Detailed description.</t>
        </r>
      </text>
    </comment>
    <comment ref="DI2" authorId="1" shapeId="0" xr:uid="{C21F07D6-5C96-4AB7-937C-3FA840CFB090}">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DJ2" authorId="1" shapeId="0" xr:uid="{D2D93DB6-DBF9-4FC0-8500-1F0B707E04CD}">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DK2" authorId="1" shapeId="0" xr:uid="{8A2A30B4-365D-4850-BBC6-F23FFD07665F}">
      <text/>
    </comment>
    <comment ref="DL2" authorId="1" shapeId="0" xr:uid="{212D99D7-F777-490F-B2EC-D471A321F263}">
      <text>
        <r>
          <rPr>
            <sz val="9"/>
            <color indexed="81"/>
            <rFont val="Tahoma"/>
            <family val="2"/>
          </rPr>
          <t>1=Yes
0=No</t>
        </r>
      </text>
    </comment>
    <comment ref="DM2" authorId="1" shapeId="0" xr:uid="{78BDD201-DF22-4DE2-B2BB-C58BEE3C6250}">
      <text>
        <r>
          <rPr>
            <sz val="9"/>
            <color indexed="81"/>
            <rFont val="Tahoma"/>
            <family val="2"/>
          </rPr>
          <t>1=Yes
0=No</t>
        </r>
      </text>
    </comment>
    <comment ref="DN2" authorId="1" shapeId="0" xr:uid="{6B204A42-6AF7-4183-B358-55363E1533EF}">
      <text>
        <r>
          <rPr>
            <sz val="9"/>
            <color indexed="81"/>
            <rFont val="Tahoma"/>
            <family val="2"/>
          </rPr>
          <t xml:space="preserve">Enter job classification name provided by the company.
If counts are not provided, enter the value of 1.
</t>
        </r>
      </text>
    </comment>
    <comment ref="DO2" authorId="1" shapeId="0" xr:uid="{45CF00C8-C875-4D77-8A64-EB29C8E7CB2C}">
      <text>
        <r>
          <rPr>
            <sz val="9"/>
            <color indexed="81"/>
            <rFont val="Tahoma"/>
            <family val="2"/>
          </rPr>
          <t>1=Yes
0=No</t>
        </r>
      </text>
    </comment>
    <comment ref="DP2" authorId="0" shapeId="0" xr:uid="{2B1BF4F2-A527-48E0-A542-59E0469E79F8}">
      <text>
        <r>
          <rPr>
            <sz val="9"/>
            <color indexed="81"/>
            <rFont val="Tahoma"/>
            <family val="2"/>
          </rPr>
          <t>1=Provided
0=None Provided</t>
        </r>
      </text>
    </comment>
    <comment ref="DQ2" authorId="1" shapeId="0" xr:uid="{E38E92E0-B237-44A3-889F-840AB38EEAE4}">
      <text>
        <r>
          <rPr>
            <sz val="9"/>
            <color indexed="81"/>
            <rFont val="Tahoma"/>
            <family val="2"/>
          </rPr>
          <t>Enter all certifications provided by the company for this job classification.</t>
        </r>
      </text>
    </comment>
    <comment ref="DR2" authorId="1" shapeId="0" xr:uid="{2A44F0E0-9353-4439-A39B-6A26E837E470}">
      <text>
        <r>
          <rPr>
            <sz val="9"/>
            <color indexed="81"/>
            <rFont val="Tahoma"/>
            <family val="2"/>
          </rPr>
          <t>1=Provided
0=None Provided</t>
        </r>
      </text>
    </comment>
    <comment ref="DS2" authorId="1" shapeId="0" xr:uid="{B2C529A6-1866-4E3A-9A22-93F2D33CFB55}">
      <text>
        <r>
          <rPr>
            <sz val="9"/>
            <color indexed="81"/>
            <rFont val="Tahoma"/>
            <family val="2"/>
          </rPr>
          <t>Enter all skills provided by the company for this job classification.</t>
        </r>
      </text>
    </comment>
    <comment ref="DT2" authorId="1" shapeId="0" xr:uid="{1C4F5C8B-9C97-40C7-9758-D9506D51BC03}">
      <text>
        <r>
          <rPr>
            <sz val="9"/>
            <color indexed="81"/>
            <rFont val="Tahoma"/>
            <family val="2"/>
          </rPr>
          <t>1=Provided
0=None Provided</t>
        </r>
      </text>
    </comment>
    <comment ref="DU2" authorId="1" shapeId="0" xr:uid="{68EC1C4C-8D7D-4F87-8879-CF3579D0AED5}">
      <text>
        <r>
          <rPr>
            <sz val="9"/>
            <color indexed="81"/>
            <rFont val="Tahoma"/>
            <family val="2"/>
          </rPr>
          <t>0=No mention
1=Commented</t>
        </r>
      </text>
    </comment>
    <comment ref="DV2" authorId="1" shapeId="0" xr:uid="{E50D9B0B-5EC6-4793-A3D7-7D128B8A82AC}">
      <text>
        <r>
          <rPr>
            <sz val="9"/>
            <color indexed="81"/>
            <rFont val="Tahoma"/>
            <family val="2"/>
          </rPr>
          <t>0=No detailed descrption.
1=Detailed description.</t>
        </r>
      </text>
    </comment>
    <comment ref="DW2" authorId="1" shapeId="0" xr:uid="{3B39B676-0B7B-4280-A591-591A40B1891E}">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DX2" authorId="1" shapeId="0" xr:uid="{1C3D36F5-515F-41F2-B5C9-2E715C984C00}">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DY2" authorId="1" shapeId="0" xr:uid="{E238191C-16F1-4FB1-8B99-00FC833541A2}">
      <text/>
    </comment>
    <comment ref="DZ2" authorId="1" shapeId="0" xr:uid="{14DB19A0-A455-4FFC-801B-CBBF76290F72}">
      <text>
        <r>
          <rPr>
            <sz val="9"/>
            <color indexed="81"/>
            <rFont val="Tahoma"/>
            <family val="2"/>
          </rPr>
          <t>1=Yes
0=No</t>
        </r>
      </text>
    </comment>
    <comment ref="EA2" authorId="1" shapeId="0" xr:uid="{AFABD917-A596-4B24-A6BB-23ABA6C9276F}">
      <text>
        <r>
          <rPr>
            <sz val="9"/>
            <color indexed="81"/>
            <rFont val="Tahoma"/>
            <family val="2"/>
          </rPr>
          <t>1=Yes
0=No</t>
        </r>
      </text>
    </comment>
    <comment ref="EB2" authorId="1" shapeId="0" xr:uid="{7A6375C1-6026-47AE-AC25-2DC7A218CD57}">
      <text>
        <r>
          <rPr>
            <sz val="9"/>
            <color indexed="81"/>
            <rFont val="Tahoma"/>
            <family val="2"/>
          </rPr>
          <t xml:space="preserve">Enter job classification name provided by the company.
If counts are not provided, enter the value of 1.
</t>
        </r>
      </text>
    </comment>
    <comment ref="EC2" authorId="1" shapeId="0" xr:uid="{E1AD2B00-CFBF-4DCA-A4B1-826FB6CC2628}">
      <text>
        <r>
          <rPr>
            <sz val="9"/>
            <color indexed="81"/>
            <rFont val="Tahoma"/>
            <family val="2"/>
          </rPr>
          <t>1=Yes
0=No</t>
        </r>
      </text>
    </comment>
    <comment ref="ED2" authorId="0" shapeId="0" xr:uid="{13CE5D4C-500B-402C-AF8C-68CF3D05DFF6}">
      <text>
        <r>
          <rPr>
            <sz val="9"/>
            <color indexed="81"/>
            <rFont val="Tahoma"/>
            <family val="2"/>
          </rPr>
          <t>1=Provided
0=None Provided</t>
        </r>
      </text>
    </comment>
    <comment ref="EE2" authorId="1" shapeId="0" xr:uid="{2D8E8949-CA6F-4381-A0CB-DF9BF5B6E1AE}">
      <text>
        <r>
          <rPr>
            <sz val="9"/>
            <color indexed="81"/>
            <rFont val="Tahoma"/>
            <family val="2"/>
          </rPr>
          <t>Enter all certifications provided by the company for this job classification.</t>
        </r>
      </text>
    </comment>
    <comment ref="EF2" authorId="1" shapeId="0" xr:uid="{92B2B9C5-5A34-4D10-9415-061AFEB2E12D}">
      <text>
        <r>
          <rPr>
            <sz val="9"/>
            <color indexed="81"/>
            <rFont val="Tahoma"/>
            <family val="2"/>
          </rPr>
          <t>1=Provided
0=None Provided</t>
        </r>
      </text>
    </comment>
    <comment ref="EG2" authorId="1" shapeId="0" xr:uid="{33EBFB20-48E5-440C-9250-63DFC8FC3D57}">
      <text>
        <r>
          <rPr>
            <sz val="9"/>
            <color indexed="81"/>
            <rFont val="Tahoma"/>
            <family val="2"/>
          </rPr>
          <t>Enter all skills provided by the company for this job classification.</t>
        </r>
      </text>
    </comment>
    <comment ref="EH2" authorId="1" shapeId="0" xr:uid="{8FECFA42-368E-4F6B-A269-91CF82AF779E}">
      <text>
        <r>
          <rPr>
            <sz val="9"/>
            <color indexed="81"/>
            <rFont val="Tahoma"/>
            <family val="2"/>
          </rPr>
          <t>1=Provided
0=None Provided</t>
        </r>
      </text>
    </comment>
    <comment ref="EI2" authorId="1" shapeId="0" xr:uid="{EC28604D-BC5E-4AFD-96DB-491B1ADE56FF}">
      <text>
        <r>
          <rPr>
            <sz val="9"/>
            <color indexed="81"/>
            <rFont val="Tahoma"/>
            <family val="2"/>
          </rPr>
          <t>0=No mention
1=Commented</t>
        </r>
      </text>
    </comment>
    <comment ref="EJ2" authorId="1" shapeId="0" xr:uid="{1BF517D3-C9DE-4644-9F78-813ED03F9416}">
      <text>
        <r>
          <rPr>
            <sz val="9"/>
            <color indexed="81"/>
            <rFont val="Tahoma"/>
            <family val="2"/>
          </rPr>
          <t>0=No detailed descrption.
1=Detailed description.</t>
        </r>
      </text>
    </comment>
    <comment ref="EK2" authorId="1" shapeId="0" xr:uid="{513212CE-02DE-4E1F-8129-EB25A89C60AD}">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EL2" authorId="1" shapeId="0" xr:uid="{1C8DB44C-23F8-4718-85A3-1F35E126C59E}">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EM2" authorId="1" shapeId="0" xr:uid="{055279C6-0340-48B1-8710-C63B7A0B8B97}">
      <text/>
    </comment>
    <comment ref="EN2" authorId="1" shapeId="0" xr:uid="{05EF33F6-36A2-4C01-BB37-AC7943A3BF02}">
      <text>
        <r>
          <rPr>
            <sz val="9"/>
            <color indexed="81"/>
            <rFont val="Tahoma"/>
            <family val="2"/>
          </rPr>
          <t>1=Yes
0=No</t>
        </r>
      </text>
    </comment>
    <comment ref="EO2" authorId="1" shapeId="0" xr:uid="{B519187F-BD5A-4EC7-9620-7242D92C0278}">
      <text>
        <r>
          <rPr>
            <sz val="9"/>
            <color indexed="81"/>
            <rFont val="Tahoma"/>
            <family val="2"/>
          </rPr>
          <t>1=Yes
0=No</t>
        </r>
      </text>
    </comment>
    <comment ref="EP2" authorId="1" shapeId="0" xr:uid="{8FCAE535-50BA-4349-AEFF-96FB14BCB3AC}">
      <text>
        <r>
          <rPr>
            <sz val="9"/>
            <color indexed="81"/>
            <rFont val="Tahoma"/>
            <family val="2"/>
          </rPr>
          <t xml:space="preserve">Enter job classification name provided by the company.
If counts are not provided, enter the value of 1.
</t>
        </r>
      </text>
    </comment>
    <comment ref="EQ2" authorId="1" shapeId="0" xr:uid="{C3735F80-785B-47D1-964A-6BF95AC97CA2}">
      <text>
        <r>
          <rPr>
            <sz val="9"/>
            <color indexed="81"/>
            <rFont val="Tahoma"/>
            <family val="2"/>
          </rPr>
          <t>1=Yes
0=No</t>
        </r>
      </text>
    </comment>
    <comment ref="ER2" authorId="0" shapeId="0" xr:uid="{3894C13B-F7B5-4A37-82AD-411D131B0AAE}">
      <text>
        <r>
          <rPr>
            <sz val="9"/>
            <color indexed="81"/>
            <rFont val="Tahoma"/>
            <family val="2"/>
          </rPr>
          <t>1=Provided
0=None Provided</t>
        </r>
      </text>
    </comment>
    <comment ref="ES2" authorId="1" shapeId="0" xr:uid="{99F9A30B-A792-47BC-9CB2-178A4EFCF7B0}">
      <text>
        <r>
          <rPr>
            <sz val="9"/>
            <color indexed="81"/>
            <rFont val="Tahoma"/>
            <family val="2"/>
          </rPr>
          <t>Enter all certifications provided by the company for this job classification.</t>
        </r>
      </text>
    </comment>
    <comment ref="ET2" authorId="1" shapeId="0" xr:uid="{4874DAD3-BD83-49D6-9D2D-CE55D503994B}">
      <text>
        <r>
          <rPr>
            <sz val="9"/>
            <color indexed="81"/>
            <rFont val="Tahoma"/>
            <family val="2"/>
          </rPr>
          <t>1=Provided
0=None Provided</t>
        </r>
      </text>
    </comment>
    <comment ref="EU2" authorId="1" shapeId="0" xr:uid="{D346CBFF-2E9A-4FF0-80E3-FE8C7EDB4ED3}">
      <text>
        <r>
          <rPr>
            <sz val="9"/>
            <color indexed="81"/>
            <rFont val="Tahoma"/>
            <family val="2"/>
          </rPr>
          <t>Enter all skills provided by the company for this job classification.</t>
        </r>
      </text>
    </comment>
    <comment ref="EV2" authorId="1" shapeId="0" xr:uid="{A427B6A8-D9E7-4984-BED0-5197E10DA7D6}">
      <text>
        <r>
          <rPr>
            <sz val="9"/>
            <color indexed="81"/>
            <rFont val="Tahoma"/>
            <family val="2"/>
          </rPr>
          <t>1=Provided
0=None Provided</t>
        </r>
      </text>
    </comment>
    <comment ref="EW2" authorId="1" shapeId="0" xr:uid="{A74C8ED9-0C30-4BB0-8EFD-1336A18E4636}">
      <text>
        <r>
          <rPr>
            <sz val="9"/>
            <color indexed="81"/>
            <rFont val="Tahoma"/>
            <family val="2"/>
          </rPr>
          <t>0=No mention
1=Commented</t>
        </r>
      </text>
    </comment>
    <comment ref="EX2" authorId="1" shapeId="0" xr:uid="{BC62C79A-A51E-4D49-85BB-3C18DE0FB8D7}">
      <text>
        <r>
          <rPr>
            <sz val="9"/>
            <color indexed="81"/>
            <rFont val="Tahoma"/>
            <family val="2"/>
          </rPr>
          <t>0=No detailed descrption.
1=Detailed description.</t>
        </r>
      </text>
    </comment>
    <comment ref="EY2" authorId="1" shapeId="0" xr:uid="{A0A80033-D349-4090-9185-4EE1C6DB7C8E}">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EZ2" authorId="1" shapeId="0" xr:uid="{12893CA6-293C-4766-B0D1-7255344AA094}">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FA2" authorId="1" shapeId="0" xr:uid="{574C3BE3-C2D7-49EB-90C8-5296C4977146}">
      <text/>
    </comment>
    <comment ref="FB2" authorId="1" shapeId="0" xr:uid="{3DE117E5-5D73-4838-8BAE-559AF6294173}">
      <text>
        <r>
          <rPr>
            <sz val="9"/>
            <color indexed="81"/>
            <rFont val="Tahoma"/>
            <family val="2"/>
          </rPr>
          <t>1=Yes
0=No</t>
        </r>
      </text>
    </comment>
    <comment ref="FC2" authorId="1" shapeId="0" xr:uid="{D078694F-3929-4C5C-9D6C-59BF1AFCEFC3}">
      <text>
        <r>
          <rPr>
            <sz val="9"/>
            <color indexed="81"/>
            <rFont val="Tahoma"/>
            <family val="2"/>
          </rPr>
          <t>1=Yes
0=No</t>
        </r>
      </text>
    </comment>
    <comment ref="FD2" authorId="1" shapeId="0" xr:uid="{C34BA424-861A-4B84-92C9-658843CC567C}">
      <text>
        <r>
          <rPr>
            <sz val="9"/>
            <color indexed="81"/>
            <rFont val="Tahoma"/>
            <family val="2"/>
          </rPr>
          <t xml:space="preserve">Enter job classification name provided by the company.
If counts are not provided, enter the value of 1.
</t>
        </r>
      </text>
    </comment>
    <comment ref="FE2" authorId="1" shapeId="0" xr:uid="{D4D1D078-4AC4-42E7-B037-C00E4EF0E237}">
      <text>
        <r>
          <rPr>
            <sz val="9"/>
            <color indexed="81"/>
            <rFont val="Tahoma"/>
            <family val="2"/>
          </rPr>
          <t>1=Yes
0=No</t>
        </r>
      </text>
    </comment>
    <comment ref="FF2" authorId="0" shapeId="0" xr:uid="{68B3D1BF-E70C-4B33-BBFA-F82303A24AA1}">
      <text>
        <r>
          <rPr>
            <sz val="9"/>
            <color indexed="81"/>
            <rFont val="Tahoma"/>
            <family val="2"/>
          </rPr>
          <t>1=Provided
0=None Provided</t>
        </r>
      </text>
    </comment>
    <comment ref="FG2" authorId="1" shapeId="0" xr:uid="{BD95290C-A973-4987-9AA3-17D7ADDE2922}">
      <text>
        <r>
          <rPr>
            <sz val="9"/>
            <color indexed="81"/>
            <rFont val="Tahoma"/>
            <family val="2"/>
          </rPr>
          <t>Enter all certifications provided by the company for this job classification.</t>
        </r>
      </text>
    </comment>
    <comment ref="FH2" authorId="1" shapeId="0" xr:uid="{B3FBE70D-0BB6-49EF-896B-367888755F16}">
      <text>
        <r>
          <rPr>
            <sz val="9"/>
            <color indexed="81"/>
            <rFont val="Tahoma"/>
            <family val="2"/>
          </rPr>
          <t>1=Provided
0=None Provided</t>
        </r>
      </text>
    </comment>
    <comment ref="FI2" authorId="1" shapeId="0" xr:uid="{3C6424C8-7040-46F2-A980-1232762690A5}">
      <text>
        <r>
          <rPr>
            <sz val="9"/>
            <color indexed="81"/>
            <rFont val="Tahoma"/>
            <family val="2"/>
          </rPr>
          <t>Enter all skills provided by the company for this job classification.</t>
        </r>
      </text>
    </comment>
    <comment ref="FJ2" authorId="1" shapeId="0" xr:uid="{9590F0CB-28AC-4D79-A6EC-0F83E99C8CA0}">
      <text>
        <r>
          <rPr>
            <sz val="9"/>
            <color indexed="81"/>
            <rFont val="Tahoma"/>
            <family val="2"/>
          </rPr>
          <t>1=Provided
0=None Provided</t>
        </r>
      </text>
    </comment>
    <comment ref="FK2" authorId="1" shapeId="0" xr:uid="{7F3F8188-4269-4900-9E8E-1D004F5018F4}">
      <text>
        <r>
          <rPr>
            <sz val="9"/>
            <color indexed="81"/>
            <rFont val="Tahoma"/>
            <family val="2"/>
          </rPr>
          <t>0=No mention
1=Commented</t>
        </r>
      </text>
    </comment>
    <comment ref="FL2" authorId="1" shapeId="0" xr:uid="{DFD91632-BA60-4841-9971-62FB425C4A16}">
      <text>
        <r>
          <rPr>
            <sz val="9"/>
            <color indexed="81"/>
            <rFont val="Tahoma"/>
            <family val="2"/>
          </rPr>
          <t>0=No detailed descrption.
1=Detailed description.</t>
        </r>
      </text>
    </comment>
    <comment ref="FM2" authorId="1" shapeId="0" xr:uid="{F88FC894-E873-4600-8D14-0E31CA420864}">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FN2" authorId="1" shapeId="0" xr:uid="{1C4D8845-1A18-4B10-A4DC-B3430CF3A084}">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FO2" authorId="1" shapeId="0" xr:uid="{4F85A202-05FA-418D-850E-DB8533CE1511}">
      <text/>
    </comment>
    <comment ref="FP2" authorId="1" shapeId="0" xr:uid="{F5F7276C-1411-43BE-8434-98240D5AE3AC}">
      <text>
        <r>
          <rPr>
            <sz val="9"/>
            <color indexed="81"/>
            <rFont val="Tahoma"/>
            <family val="2"/>
          </rPr>
          <t>1=Yes
0=No</t>
        </r>
      </text>
    </comment>
    <comment ref="FQ2" authorId="1" shapeId="0" xr:uid="{7B7DEBE0-8215-48B5-A4DB-E2A143B2AB1C}">
      <text>
        <r>
          <rPr>
            <sz val="9"/>
            <color indexed="81"/>
            <rFont val="Tahoma"/>
            <family val="2"/>
          </rPr>
          <t>1=Yes
0=No</t>
        </r>
      </text>
    </comment>
    <comment ref="FR2" authorId="1" shapeId="0" xr:uid="{C5C418FA-4EB9-4285-AAB6-61BCC40AF19D}">
      <text>
        <r>
          <rPr>
            <sz val="9"/>
            <color indexed="81"/>
            <rFont val="Tahoma"/>
            <family val="2"/>
          </rPr>
          <t xml:space="preserve">Enter job classification name provided by the company.
If counts are not provided, enter the value of 1.
</t>
        </r>
      </text>
    </comment>
    <comment ref="FS2" authorId="1" shapeId="0" xr:uid="{7E371417-76C2-4496-ABCB-94C3EA183315}">
      <text>
        <r>
          <rPr>
            <sz val="9"/>
            <color indexed="81"/>
            <rFont val="Tahoma"/>
            <family val="2"/>
          </rPr>
          <t>1=Yes
0=No</t>
        </r>
      </text>
    </comment>
    <comment ref="FT2" authorId="0" shapeId="0" xr:uid="{1B100B31-2B20-4C37-82DD-B71880A3C704}">
      <text>
        <r>
          <rPr>
            <sz val="9"/>
            <color indexed="81"/>
            <rFont val="Tahoma"/>
            <family val="2"/>
          </rPr>
          <t>1=Provided
0=None Provided</t>
        </r>
      </text>
    </comment>
    <comment ref="FU2" authorId="1" shapeId="0" xr:uid="{D66FB109-DD13-4183-B643-5AEA15C47EA2}">
      <text>
        <r>
          <rPr>
            <sz val="9"/>
            <color indexed="81"/>
            <rFont val="Tahoma"/>
            <family val="2"/>
          </rPr>
          <t>Enter all certifications provided by the company for this job classification.</t>
        </r>
      </text>
    </comment>
    <comment ref="FV2" authorId="1" shapeId="0" xr:uid="{103EBF48-E0F8-4DFE-BC77-1F75F7A89CF4}">
      <text>
        <r>
          <rPr>
            <sz val="9"/>
            <color indexed="81"/>
            <rFont val="Tahoma"/>
            <family val="2"/>
          </rPr>
          <t>1=Provided
0=None Provided</t>
        </r>
      </text>
    </comment>
    <comment ref="FW2" authorId="1" shapeId="0" xr:uid="{C64B5505-9218-4CEE-8650-F5B5EC1E5C8C}">
      <text>
        <r>
          <rPr>
            <sz val="9"/>
            <color indexed="81"/>
            <rFont val="Tahoma"/>
            <family val="2"/>
          </rPr>
          <t>Enter all skills provided by the company for this job classification.</t>
        </r>
      </text>
    </comment>
    <comment ref="FX2" authorId="1" shapeId="0" xr:uid="{6196A69D-A750-4049-8812-A33841410984}">
      <text>
        <r>
          <rPr>
            <sz val="9"/>
            <color indexed="81"/>
            <rFont val="Tahoma"/>
            <family val="2"/>
          </rPr>
          <t>1=Provided
0=None Provided</t>
        </r>
      </text>
    </comment>
    <comment ref="FY2" authorId="1" shapeId="0" xr:uid="{62E0D17C-230A-4385-9962-96622535B170}">
      <text>
        <r>
          <rPr>
            <sz val="9"/>
            <color indexed="81"/>
            <rFont val="Tahoma"/>
            <family val="2"/>
          </rPr>
          <t>0=No mention
1=Commented</t>
        </r>
      </text>
    </comment>
    <comment ref="FZ2" authorId="1" shapeId="0" xr:uid="{C3E1281C-0048-438A-A127-6A4129CBFE5D}">
      <text>
        <r>
          <rPr>
            <sz val="9"/>
            <color indexed="81"/>
            <rFont val="Tahoma"/>
            <family val="2"/>
          </rPr>
          <t>0=No detailed descrption.
1=Detailed description.</t>
        </r>
      </text>
    </comment>
    <comment ref="GA2" authorId="1" shapeId="0" xr:uid="{A9C0352E-0322-44FB-9FAF-DEB15F8402E0}">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GB2" authorId="1" shapeId="0" xr:uid="{A9107FEF-B569-4902-ACF6-3829F4960012}">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GC2" authorId="1" shapeId="0" xr:uid="{A26574D0-5D90-4480-991B-F7D26895D36A}">
      <text/>
    </comment>
    <comment ref="GD2" authorId="1" shapeId="0" xr:uid="{D9AF7A54-C25E-45DE-BEF8-AD60B63E65C1}">
      <text>
        <r>
          <rPr>
            <sz val="9"/>
            <color indexed="81"/>
            <rFont val="Tahoma"/>
            <family val="2"/>
          </rPr>
          <t>1=Yes
0=No</t>
        </r>
      </text>
    </comment>
    <comment ref="GE2" authorId="1" shapeId="0" xr:uid="{B8D37124-FB11-4BA3-9F92-B600B7211604}">
      <text>
        <r>
          <rPr>
            <sz val="9"/>
            <color indexed="81"/>
            <rFont val="Tahoma"/>
            <family val="2"/>
          </rPr>
          <t>1=Yes
0=No</t>
        </r>
      </text>
    </comment>
    <comment ref="GF2" authorId="1" shapeId="0" xr:uid="{4441D048-4615-46FC-8368-128C2C659DD8}">
      <text>
        <r>
          <rPr>
            <sz val="9"/>
            <color indexed="81"/>
            <rFont val="Tahoma"/>
            <family val="2"/>
          </rPr>
          <t xml:space="preserve">Enter job classification name provided by the company.
If counts are not provided, enter the value of 1.
</t>
        </r>
      </text>
    </comment>
    <comment ref="GG2" authorId="1" shapeId="0" xr:uid="{D662C259-BB8E-4FAF-9719-0672CBE8AA2C}">
      <text>
        <r>
          <rPr>
            <sz val="9"/>
            <color indexed="81"/>
            <rFont val="Tahoma"/>
            <family val="2"/>
          </rPr>
          <t>1=Yes
0=No</t>
        </r>
      </text>
    </comment>
    <comment ref="GH2" authorId="0" shapeId="0" xr:uid="{0A38DBA2-3214-4E41-8ACE-D2895265F747}">
      <text>
        <r>
          <rPr>
            <sz val="9"/>
            <color indexed="81"/>
            <rFont val="Tahoma"/>
            <family val="2"/>
          </rPr>
          <t>1=Provided
0=None Provided</t>
        </r>
      </text>
    </comment>
    <comment ref="GI2" authorId="1" shapeId="0" xr:uid="{F4383C27-B882-4A12-8A07-E143D2A7A33C}">
      <text>
        <r>
          <rPr>
            <sz val="9"/>
            <color indexed="81"/>
            <rFont val="Tahoma"/>
            <family val="2"/>
          </rPr>
          <t>Enter all certifications provided by the company for this job classification.</t>
        </r>
      </text>
    </comment>
    <comment ref="GJ2" authorId="1" shapeId="0" xr:uid="{06CD7979-18B0-4615-B565-97F1F1C01BAE}">
      <text>
        <r>
          <rPr>
            <sz val="9"/>
            <color indexed="81"/>
            <rFont val="Tahoma"/>
            <family val="2"/>
          </rPr>
          <t>1=Provided
0=None Provided</t>
        </r>
      </text>
    </comment>
    <comment ref="GK2" authorId="1" shapeId="0" xr:uid="{2F05CE65-042F-44E0-9883-1716A6184857}">
      <text>
        <r>
          <rPr>
            <sz val="9"/>
            <color indexed="81"/>
            <rFont val="Tahoma"/>
            <family val="2"/>
          </rPr>
          <t>Enter all skills provided by the company for this job classification.</t>
        </r>
      </text>
    </comment>
    <comment ref="GL2" authorId="1" shapeId="0" xr:uid="{E3BCE4D3-37E0-40E7-BF4C-8AECDDA1D8C7}">
      <text>
        <r>
          <rPr>
            <sz val="9"/>
            <color indexed="81"/>
            <rFont val="Tahoma"/>
            <family val="2"/>
          </rPr>
          <t>1=Provided
0=None Provided</t>
        </r>
      </text>
    </comment>
    <comment ref="GM2" authorId="1" shapeId="0" xr:uid="{388F9412-7271-4C4D-99DF-AEA6F68A0521}">
      <text>
        <r>
          <rPr>
            <sz val="9"/>
            <color indexed="81"/>
            <rFont val="Tahoma"/>
            <family val="2"/>
          </rPr>
          <t>0=No mention
1=Commented</t>
        </r>
      </text>
    </comment>
    <comment ref="GN2" authorId="1" shapeId="0" xr:uid="{AB79525D-CAA7-4E06-A173-56E52D214102}">
      <text>
        <r>
          <rPr>
            <sz val="9"/>
            <color indexed="81"/>
            <rFont val="Tahoma"/>
            <family val="2"/>
          </rPr>
          <t>0=No detailed descrption.
1=Detailed description.</t>
        </r>
      </text>
    </comment>
    <comment ref="GO2" authorId="1" shapeId="0" xr:uid="{B6E8DD2C-C523-4AF8-9AFF-FD9672792B19}">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GP2" authorId="1" shapeId="0" xr:uid="{1201A9A0-D8E6-409E-9A57-50FF3CD8A35F}">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GQ2" authorId="1" shapeId="0" xr:uid="{AAFDFE44-A9D5-42FD-A829-4B74C339C488}">
      <text/>
    </comment>
    <comment ref="GR2" authorId="1" shapeId="0" xr:uid="{41A0E4C4-5F08-4172-8475-AAA14C44DFBD}">
      <text>
        <r>
          <rPr>
            <sz val="9"/>
            <color indexed="81"/>
            <rFont val="Tahoma"/>
            <family val="2"/>
          </rPr>
          <t>1=Yes
0=No</t>
        </r>
      </text>
    </comment>
    <comment ref="GS2" authorId="1" shapeId="0" xr:uid="{452D5B1C-3E85-4BDA-B997-0DFF527C376F}">
      <text>
        <r>
          <rPr>
            <sz val="9"/>
            <color indexed="81"/>
            <rFont val="Tahoma"/>
            <family val="2"/>
          </rPr>
          <t>1=Yes
0=No</t>
        </r>
      </text>
    </comment>
    <comment ref="GT2" authorId="1" shapeId="0" xr:uid="{CBA617E5-CC13-4B07-BD87-BC9F5E1DBA50}">
      <text>
        <r>
          <rPr>
            <sz val="9"/>
            <color indexed="81"/>
            <rFont val="Tahoma"/>
            <family val="2"/>
          </rPr>
          <t xml:space="preserve">Enter job classification name provided by the company.
If counts are not provided, enter the value of 1.
</t>
        </r>
      </text>
    </comment>
    <comment ref="GU2" authorId="1" shapeId="0" xr:uid="{C358C37F-8220-4F9D-899B-EAC8965893D7}">
      <text>
        <r>
          <rPr>
            <sz val="9"/>
            <color indexed="81"/>
            <rFont val="Tahoma"/>
            <family val="2"/>
          </rPr>
          <t>1=Yes
0=No</t>
        </r>
      </text>
    </comment>
    <comment ref="GV2" authorId="0" shapeId="0" xr:uid="{45D1E69B-117E-41C5-8B60-498B0445F248}">
      <text>
        <r>
          <rPr>
            <sz val="9"/>
            <color indexed="81"/>
            <rFont val="Tahoma"/>
            <family val="2"/>
          </rPr>
          <t>1=Provided
0=None Provided</t>
        </r>
      </text>
    </comment>
    <comment ref="GW2" authorId="1" shapeId="0" xr:uid="{B6AC7F66-4C9B-4B64-9BFE-2550A8F4101D}">
      <text>
        <r>
          <rPr>
            <sz val="9"/>
            <color indexed="81"/>
            <rFont val="Tahoma"/>
            <family val="2"/>
          </rPr>
          <t>Enter all certifications provided by the company for this job classification.</t>
        </r>
      </text>
    </comment>
    <comment ref="GX2" authorId="1" shapeId="0" xr:uid="{E51C2DED-5676-4014-B30A-D407B448E491}">
      <text>
        <r>
          <rPr>
            <sz val="9"/>
            <color indexed="81"/>
            <rFont val="Tahoma"/>
            <family val="2"/>
          </rPr>
          <t>1=Provided
0=None Provided</t>
        </r>
      </text>
    </comment>
    <comment ref="GY2" authorId="1" shapeId="0" xr:uid="{D8F738E0-566A-45A6-B4C0-C98C9EB1A5D1}">
      <text>
        <r>
          <rPr>
            <sz val="9"/>
            <color indexed="81"/>
            <rFont val="Tahoma"/>
            <family val="2"/>
          </rPr>
          <t>Enter all skills provided by the company for this job classification.</t>
        </r>
      </text>
    </comment>
    <comment ref="GZ2" authorId="1" shapeId="0" xr:uid="{BF9C9FDF-142F-4D07-9865-E6ECA7BD45BF}">
      <text>
        <r>
          <rPr>
            <sz val="9"/>
            <color indexed="81"/>
            <rFont val="Tahoma"/>
            <family val="2"/>
          </rPr>
          <t>1=Provided
0=None Provided</t>
        </r>
      </text>
    </comment>
    <comment ref="HA2" authorId="1" shapeId="0" xr:uid="{99225924-DB9F-4274-8A20-A90233BD3171}">
      <text>
        <r>
          <rPr>
            <sz val="9"/>
            <color indexed="81"/>
            <rFont val="Tahoma"/>
            <family val="2"/>
          </rPr>
          <t>0=No mention
1=Commented</t>
        </r>
      </text>
    </comment>
    <comment ref="HB2" authorId="1" shapeId="0" xr:uid="{6F80237E-C364-4DD6-80B9-679BBC66E528}">
      <text>
        <r>
          <rPr>
            <sz val="9"/>
            <color indexed="81"/>
            <rFont val="Tahoma"/>
            <family val="2"/>
          </rPr>
          <t>0=No detailed descrption.
1=Detailed description.</t>
        </r>
      </text>
    </comment>
    <comment ref="HC2" authorId="1" shapeId="0" xr:uid="{F6D565C0-F92F-4D84-8167-7B1ABE6FA2A8}">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HD2" authorId="1" shapeId="0" xr:uid="{3C65B8DE-1500-4CC2-BC37-FF3872297232}">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HE2" authorId="1" shapeId="0" xr:uid="{276FA226-C6BB-4C09-BE64-6D3ED6B36ED9}">
      <text/>
    </comment>
    <comment ref="HF2" authorId="1" shapeId="0" xr:uid="{B336D833-E48B-4E10-872C-13C9295DA06F}">
      <text>
        <r>
          <rPr>
            <sz val="9"/>
            <color indexed="81"/>
            <rFont val="Tahoma"/>
            <family val="2"/>
          </rPr>
          <t>1=Yes
0=No</t>
        </r>
      </text>
    </comment>
    <comment ref="HG2" authorId="1" shapeId="0" xr:uid="{965B61FD-2004-4BD1-B39B-DE62267CBAC9}">
      <text>
        <r>
          <rPr>
            <sz val="9"/>
            <color indexed="81"/>
            <rFont val="Tahoma"/>
            <family val="2"/>
          </rPr>
          <t>1=Yes
0=No</t>
        </r>
      </text>
    </comment>
    <comment ref="HH2" authorId="1" shapeId="0" xr:uid="{25FB3CDD-A649-46FD-A7C4-EEC239345724}">
      <text>
        <r>
          <rPr>
            <sz val="9"/>
            <color indexed="81"/>
            <rFont val="Tahoma"/>
            <family val="2"/>
          </rPr>
          <t xml:space="preserve">Enter job classification name provided by the company.
If counts are not provided, enter the value of 1.
</t>
        </r>
      </text>
    </comment>
    <comment ref="HI2" authorId="1" shapeId="0" xr:uid="{9B85D600-DE96-4EC4-BD76-1D15FF4A2AB2}">
      <text>
        <r>
          <rPr>
            <sz val="9"/>
            <color indexed="81"/>
            <rFont val="Tahoma"/>
            <family val="2"/>
          </rPr>
          <t>1=Yes
0=No</t>
        </r>
      </text>
    </comment>
    <comment ref="HJ2" authorId="0" shapeId="0" xr:uid="{24785B15-3B09-4195-BF44-A0F7EA9A960F}">
      <text>
        <r>
          <rPr>
            <sz val="9"/>
            <color indexed="81"/>
            <rFont val="Tahoma"/>
            <family val="2"/>
          </rPr>
          <t>1=Provided
0=None Provided</t>
        </r>
      </text>
    </comment>
    <comment ref="HK2" authorId="1" shapeId="0" xr:uid="{069D3E3D-D00C-400A-93F1-01C053C613B4}">
      <text>
        <r>
          <rPr>
            <sz val="9"/>
            <color indexed="81"/>
            <rFont val="Tahoma"/>
            <family val="2"/>
          </rPr>
          <t>Enter all certifications provided by the company for this job classification.</t>
        </r>
      </text>
    </comment>
    <comment ref="HL2" authorId="1" shapeId="0" xr:uid="{100E57EB-9630-4577-A514-866F5E2C4BD9}">
      <text>
        <r>
          <rPr>
            <sz val="9"/>
            <color indexed="81"/>
            <rFont val="Tahoma"/>
            <family val="2"/>
          </rPr>
          <t>1=Provided
0=None Provided</t>
        </r>
      </text>
    </comment>
    <comment ref="HM2" authorId="1" shapeId="0" xr:uid="{B226E9D7-07E6-454D-AAB5-6F9A43DCBB9B}">
      <text>
        <r>
          <rPr>
            <sz val="9"/>
            <color indexed="81"/>
            <rFont val="Tahoma"/>
            <family val="2"/>
          </rPr>
          <t>Enter all skills provided by the company for this job classification.</t>
        </r>
      </text>
    </comment>
    <comment ref="HN2" authorId="1" shapeId="0" xr:uid="{74291AC1-0216-4A64-BA5D-4B6115D55F6A}">
      <text>
        <r>
          <rPr>
            <sz val="9"/>
            <color indexed="81"/>
            <rFont val="Tahoma"/>
            <family val="2"/>
          </rPr>
          <t>1=Provided
0=None Provided</t>
        </r>
      </text>
    </comment>
    <comment ref="HO2" authorId="1" shapeId="0" xr:uid="{F68FA672-9A73-4C60-956D-EC98E7755780}">
      <text>
        <r>
          <rPr>
            <sz val="9"/>
            <color indexed="81"/>
            <rFont val="Tahoma"/>
            <family val="2"/>
          </rPr>
          <t>0=No mention
1=Commented</t>
        </r>
      </text>
    </comment>
    <comment ref="HP2" authorId="1" shapeId="0" xr:uid="{7C843D6E-28F6-4ABC-B05B-4CE64A8892AC}">
      <text>
        <r>
          <rPr>
            <sz val="9"/>
            <color indexed="81"/>
            <rFont val="Tahoma"/>
            <family val="2"/>
          </rPr>
          <t>0=No detailed descrption.
1=Detailed description.</t>
        </r>
      </text>
    </comment>
    <comment ref="HQ2" authorId="1" shapeId="0" xr:uid="{274B1CFB-E509-4201-A067-0A289A940254}">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HR2" authorId="1" shapeId="0" xr:uid="{2404AE90-3B35-4C5A-A377-C1DAF9E76CBD}">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HS2" authorId="1" shapeId="0" xr:uid="{75481FC6-04A0-431E-B0C5-01623A87D961}">
      <text/>
    </comment>
    <comment ref="HT2" authorId="1" shapeId="0" xr:uid="{7DECFDE3-7525-400B-8C73-B2ED6BC9865E}">
      <text>
        <r>
          <rPr>
            <sz val="9"/>
            <color indexed="81"/>
            <rFont val="Tahoma"/>
            <family val="2"/>
          </rPr>
          <t>1=Yes
0=No</t>
        </r>
      </text>
    </comment>
    <comment ref="HU2" authorId="1" shapeId="0" xr:uid="{E3FF4A70-52DA-411D-9717-B04B444523D8}">
      <text>
        <r>
          <rPr>
            <sz val="9"/>
            <color indexed="81"/>
            <rFont val="Tahoma"/>
            <family val="2"/>
          </rPr>
          <t>1=Yes
0=No</t>
        </r>
      </text>
    </comment>
    <comment ref="HV2" authorId="1" shapeId="0" xr:uid="{7B89BE9C-ECDC-46A4-AA28-F786B6A0FF86}">
      <text>
        <r>
          <rPr>
            <sz val="9"/>
            <color indexed="81"/>
            <rFont val="Tahoma"/>
            <family val="2"/>
          </rPr>
          <t xml:space="preserve">Enter job classification name provided by the company.
If counts are not provided, enter the value of 1.
</t>
        </r>
      </text>
    </comment>
    <comment ref="HW2" authorId="1" shapeId="0" xr:uid="{BE63C11E-97BA-4766-9F21-BF9C85255840}">
      <text>
        <r>
          <rPr>
            <sz val="9"/>
            <color indexed="81"/>
            <rFont val="Tahoma"/>
            <family val="2"/>
          </rPr>
          <t>1=Yes
0=No</t>
        </r>
      </text>
    </comment>
    <comment ref="HX2" authorId="0" shapeId="0" xr:uid="{5A71E152-EF59-408B-BED0-56401F84A326}">
      <text>
        <r>
          <rPr>
            <sz val="9"/>
            <color indexed="81"/>
            <rFont val="Tahoma"/>
            <family val="2"/>
          </rPr>
          <t>1=Provided
0=None Provided</t>
        </r>
      </text>
    </comment>
    <comment ref="HY2" authorId="1" shapeId="0" xr:uid="{6A4D8CBB-3E7B-40F2-8B96-6A20204ACE84}">
      <text>
        <r>
          <rPr>
            <sz val="9"/>
            <color indexed="81"/>
            <rFont val="Tahoma"/>
            <family val="2"/>
          </rPr>
          <t>Enter all certifications provided by the company for this job classification.</t>
        </r>
      </text>
    </comment>
    <comment ref="HZ2" authorId="1" shapeId="0" xr:uid="{042C45EC-ABA9-46D0-9E30-C2EFE568E116}">
      <text>
        <r>
          <rPr>
            <sz val="9"/>
            <color indexed="81"/>
            <rFont val="Tahoma"/>
            <family val="2"/>
          </rPr>
          <t>1=Provided
0=None Provided</t>
        </r>
      </text>
    </comment>
    <comment ref="IA2" authorId="1" shapeId="0" xr:uid="{3034384C-F8AD-481D-B098-545E73C78127}">
      <text>
        <r>
          <rPr>
            <sz val="9"/>
            <color indexed="81"/>
            <rFont val="Tahoma"/>
            <family val="2"/>
          </rPr>
          <t>Enter all skills provided by the company for this job classification.</t>
        </r>
      </text>
    </comment>
    <comment ref="IB2" authorId="1" shapeId="0" xr:uid="{249D36D5-60CA-4074-9D17-E8CAC8200488}">
      <text>
        <r>
          <rPr>
            <sz val="9"/>
            <color indexed="81"/>
            <rFont val="Tahoma"/>
            <family val="2"/>
          </rPr>
          <t>1=Provided
0=None Provided</t>
        </r>
      </text>
    </comment>
    <comment ref="IC2" authorId="1" shapeId="0" xr:uid="{FCE08D78-05D4-4615-A625-BA1DAC4CFFE5}">
      <text>
        <r>
          <rPr>
            <sz val="9"/>
            <color indexed="81"/>
            <rFont val="Tahoma"/>
            <family val="2"/>
          </rPr>
          <t>0=No mention
1=Commented</t>
        </r>
      </text>
    </comment>
    <comment ref="ID2" authorId="1" shapeId="0" xr:uid="{3996E691-3284-4EAB-986A-6FCF67754D9F}">
      <text>
        <r>
          <rPr>
            <sz val="9"/>
            <color indexed="81"/>
            <rFont val="Tahoma"/>
            <family val="2"/>
          </rPr>
          <t>0=No detailed descrption.
1=Detailed description.</t>
        </r>
      </text>
    </comment>
    <comment ref="IE2" authorId="1" shapeId="0" xr:uid="{C611A5B3-EC24-4A20-B8D3-50D121C484DB}">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IF2" authorId="1" shapeId="0" xr:uid="{A072BE85-0602-4D3C-A0EB-9C5669309DF2}">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IG2" authorId="1" shapeId="0" xr:uid="{C9592697-1E20-4C77-8A42-7AADF5563C09}">
      <text/>
    </comment>
    <comment ref="IH2" authorId="1" shapeId="0" xr:uid="{52D3279D-6E33-4215-AAC7-62381498D6BA}">
      <text>
        <r>
          <rPr>
            <sz val="9"/>
            <color indexed="81"/>
            <rFont val="Tahoma"/>
            <family val="2"/>
          </rPr>
          <t>1=Yes
0=No</t>
        </r>
      </text>
    </comment>
    <comment ref="II2" authorId="1" shapeId="0" xr:uid="{92A7A228-325D-490F-9B8F-56BCA3E79708}">
      <text>
        <r>
          <rPr>
            <sz val="9"/>
            <color indexed="81"/>
            <rFont val="Tahoma"/>
            <family val="2"/>
          </rPr>
          <t>1=Yes
0=No</t>
        </r>
      </text>
    </comment>
    <comment ref="IJ2" authorId="1" shapeId="0" xr:uid="{797AFADC-C464-4229-8B05-114BE70A1257}">
      <text>
        <r>
          <rPr>
            <sz val="9"/>
            <color indexed="81"/>
            <rFont val="Tahoma"/>
            <family val="2"/>
          </rPr>
          <t xml:space="preserve">Enter job classification name provided by the company.
If counts are not provided, enter the value of 1.
</t>
        </r>
      </text>
    </comment>
    <comment ref="IK2" authorId="1" shapeId="0" xr:uid="{8A766D1D-94AF-4FA0-B3AC-3BD4DE73A8D6}">
      <text>
        <r>
          <rPr>
            <sz val="9"/>
            <color indexed="81"/>
            <rFont val="Tahoma"/>
            <family val="2"/>
          </rPr>
          <t>1=Yes
0=No</t>
        </r>
      </text>
    </comment>
    <comment ref="IL2" authorId="0" shapeId="0" xr:uid="{9C564B6D-0AE0-49C3-92CE-B5F8CE4B073A}">
      <text>
        <r>
          <rPr>
            <sz val="9"/>
            <color indexed="81"/>
            <rFont val="Tahoma"/>
            <family val="2"/>
          </rPr>
          <t>1=Provided
0=None Provided</t>
        </r>
      </text>
    </comment>
    <comment ref="IM2" authorId="1" shapeId="0" xr:uid="{062938BB-BAAC-4978-9AE9-8D05CF65796E}">
      <text>
        <r>
          <rPr>
            <sz val="9"/>
            <color indexed="81"/>
            <rFont val="Tahoma"/>
            <family val="2"/>
          </rPr>
          <t>Enter all certifications provided by the company for this job classification.</t>
        </r>
      </text>
    </comment>
    <comment ref="IN2" authorId="1" shapeId="0" xr:uid="{3A41DB82-2C2E-446D-9570-7226FDF4C2B3}">
      <text>
        <r>
          <rPr>
            <sz val="9"/>
            <color indexed="81"/>
            <rFont val="Tahoma"/>
            <family val="2"/>
          </rPr>
          <t>1=Provided
0=None Provided</t>
        </r>
      </text>
    </comment>
    <comment ref="IO2" authorId="1" shapeId="0" xr:uid="{AC899EE8-F827-4162-947C-0FC90ADAAF61}">
      <text>
        <r>
          <rPr>
            <sz val="9"/>
            <color indexed="81"/>
            <rFont val="Tahoma"/>
            <family val="2"/>
          </rPr>
          <t>Enter all skills provided by the company for this job classification.</t>
        </r>
      </text>
    </comment>
    <comment ref="IP2" authorId="1" shapeId="0" xr:uid="{70E08EE7-C448-4E0E-9867-211A10390D48}">
      <text>
        <r>
          <rPr>
            <sz val="9"/>
            <color indexed="81"/>
            <rFont val="Tahoma"/>
            <family val="2"/>
          </rPr>
          <t>1=Provided
0=None Provided</t>
        </r>
      </text>
    </comment>
    <comment ref="IQ2" authorId="1" shapeId="0" xr:uid="{51E4E82C-EF57-49A0-AA94-4EE469B3EB8C}">
      <text>
        <r>
          <rPr>
            <sz val="9"/>
            <color indexed="81"/>
            <rFont val="Tahoma"/>
            <family val="2"/>
          </rPr>
          <t>0=No mention
1=Commented</t>
        </r>
      </text>
    </comment>
    <comment ref="IR2" authorId="1" shapeId="0" xr:uid="{0FC21882-9DEF-4171-A997-88640AF18785}">
      <text>
        <r>
          <rPr>
            <sz val="9"/>
            <color indexed="81"/>
            <rFont val="Tahoma"/>
            <family val="2"/>
          </rPr>
          <t>0=No detailed descrption.
1=Detailed description.</t>
        </r>
      </text>
    </comment>
    <comment ref="IS2" authorId="1" shapeId="0" xr:uid="{04F45231-C426-4929-BF46-A27F6DA23F4F}">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IT2" authorId="1" shapeId="0" xr:uid="{C3F0FCD5-74DD-4A4B-AB6D-3C3563A3F647}">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IU2" authorId="1" shapeId="0" xr:uid="{C1A1DA1F-5EA3-404B-A7D4-E1AABF5F50FE}">
      <text/>
    </comment>
    <comment ref="IV2" authorId="1" shapeId="0" xr:uid="{98F5326F-3FC5-4698-A499-5776EDA47B27}">
      <text>
        <r>
          <rPr>
            <sz val="9"/>
            <color indexed="81"/>
            <rFont val="Tahoma"/>
            <family val="2"/>
          </rPr>
          <t>1=Yes
0=No</t>
        </r>
      </text>
    </comment>
    <comment ref="IW2" authorId="1" shapeId="0" xr:uid="{3DF5C8DA-448D-439C-9D55-E99D4B1F0762}">
      <text>
        <r>
          <rPr>
            <sz val="9"/>
            <color indexed="81"/>
            <rFont val="Tahoma"/>
            <family val="2"/>
          </rPr>
          <t>1=Yes
0=No</t>
        </r>
      </text>
    </comment>
    <comment ref="IX2" authorId="1" shapeId="0" xr:uid="{E47CCCFA-23A7-4874-9418-EA33DE601FD9}">
      <text>
        <r>
          <rPr>
            <sz val="9"/>
            <color indexed="81"/>
            <rFont val="Tahoma"/>
            <family val="2"/>
          </rPr>
          <t xml:space="preserve">Enter job classification name provided by the company.
If counts are not provided, enter the value of 1.
</t>
        </r>
      </text>
    </comment>
    <comment ref="IY2" authorId="1" shapeId="0" xr:uid="{9CB6B1BE-B001-4469-A590-74709EB19C3C}">
      <text>
        <r>
          <rPr>
            <sz val="9"/>
            <color indexed="81"/>
            <rFont val="Tahoma"/>
            <family val="2"/>
          </rPr>
          <t>1=Yes
0=No</t>
        </r>
      </text>
    </comment>
    <comment ref="IZ2" authorId="0" shapeId="0" xr:uid="{F707C3BC-E1C1-4216-A303-7282CEEF3F9E}">
      <text>
        <r>
          <rPr>
            <sz val="9"/>
            <color indexed="81"/>
            <rFont val="Tahoma"/>
            <family val="2"/>
          </rPr>
          <t>1=Provided
0=None Provided</t>
        </r>
      </text>
    </comment>
    <comment ref="JA2" authorId="1" shapeId="0" xr:uid="{AA1E9FF5-B20C-4C84-B46F-82D8006F446C}">
      <text>
        <r>
          <rPr>
            <sz val="9"/>
            <color indexed="81"/>
            <rFont val="Tahoma"/>
            <family val="2"/>
          </rPr>
          <t>Enter all certifications provided by the company for this job classification.</t>
        </r>
      </text>
    </comment>
    <comment ref="JB2" authorId="1" shapeId="0" xr:uid="{4596BFA7-7C18-45CF-908F-B1511B7FE4DE}">
      <text>
        <r>
          <rPr>
            <sz val="9"/>
            <color indexed="81"/>
            <rFont val="Tahoma"/>
            <family val="2"/>
          </rPr>
          <t>1=Provided
0=None Provided</t>
        </r>
      </text>
    </comment>
    <comment ref="JC2" authorId="1" shapeId="0" xr:uid="{63C7F4E6-7FF8-4BE5-89D6-6089F9EC1BE9}">
      <text>
        <r>
          <rPr>
            <sz val="9"/>
            <color indexed="81"/>
            <rFont val="Tahoma"/>
            <family val="2"/>
          </rPr>
          <t>Enter all skills provided by the company for this job classification.</t>
        </r>
      </text>
    </comment>
    <comment ref="JD2" authorId="1" shapeId="0" xr:uid="{AA6C7BB1-1168-48BC-AC56-157C0CAC2095}">
      <text>
        <r>
          <rPr>
            <sz val="9"/>
            <color indexed="81"/>
            <rFont val="Tahoma"/>
            <family val="2"/>
          </rPr>
          <t>1=Provided
0=None Provided</t>
        </r>
      </text>
    </comment>
    <comment ref="JE2" authorId="1" shapeId="0" xr:uid="{DF49E737-1E8A-4F8A-9B32-798A33C19683}">
      <text>
        <r>
          <rPr>
            <sz val="9"/>
            <color indexed="81"/>
            <rFont val="Tahoma"/>
            <family val="2"/>
          </rPr>
          <t>0=No mention
1=Commented</t>
        </r>
      </text>
    </comment>
    <comment ref="JF2" authorId="1" shapeId="0" xr:uid="{64B85ABA-0E25-446C-9ED6-753F4B4DB23E}">
      <text>
        <r>
          <rPr>
            <sz val="9"/>
            <color indexed="81"/>
            <rFont val="Tahoma"/>
            <family val="2"/>
          </rPr>
          <t>0=No detailed descrption.
1=Detailed description.</t>
        </r>
      </text>
    </comment>
    <comment ref="JG2" authorId="1" shapeId="0" xr:uid="{65048BDD-17AF-4C96-9734-EE096CB51B77}">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JH2" authorId="1" shapeId="0" xr:uid="{0CB402B0-CA8F-4C50-80D0-05E472577F03}">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JI2" authorId="1" shapeId="0" xr:uid="{F81B3766-7C4D-4A83-A696-522064CE12EE}">
      <text/>
    </comment>
    <comment ref="JJ2" authorId="1" shapeId="0" xr:uid="{A0C0BFA7-8B29-4BFD-835C-FEC9AA3FC116}">
      <text>
        <r>
          <rPr>
            <sz val="9"/>
            <color indexed="81"/>
            <rFont val="Tahoma"/>
            <family val="2"/>
          </rPr>
          <t>1=Yes
0=No</t>
        </r>
      </text>
    </comment>
    <comment ref="JK2" authorId="1" shapeId="0" xr:uid="{6654DFB3-FCE2-42A6-AFF4-223262402D0C}">
      <text>
        <r>
          <rPr>
            <sz val="9"/>
            <color indexed="81"/>
            <rFont val="Tahoma"/>
            <family val="2"/>
          </rPr>
          <t>1=Yes
0=No</t>
        </r>
      </text>
    </comment>
    <comment ref="JL2" authorId="1" shapeId="0" xr:uid="{13DBED74-9B29-4672-8525-9FAE24BE85F1}">
      <text>
        <r>
          <rPr>
            <sz val="9"/>
            <color indexed="81"/>
            <rFont val="Tahoma"/>
            <family val="2"/>
          </rPr>
          <t xml:space="preserve">Enter job classification name provided by the company.
If counts are not provided, enter the value of 1.
</t>
        </r>
      </text>
    </comment>
    <comment ref="JM2" authorId="1" shapeId="0" xr:uid="{BF529D54-76D8-4D65-832A-4E685E26C99C}">
      <text>
        <r>
          <rPr>
            <sz val="9"/>
            <color indexed="81"/>
            <rFont val="Tahoma"/>
            <family val="2"/>
          </rPr>
          <t>1=Yes
0=No</t>
        </r>
      </text>
    </comment>
    <comment ref="JN2" authorId="0" shapeId="0" xr:uid="{2EFCA28A-A3A0-409D-89D8-9402DCB1827F}">
      <text>
        <r>
          <rPr>
            <sz val="9"/>
            <color indexed="81"/>
            <rFont val="Tahoma"/>
            <family val="2"/>
          </rPr>
          <t>1=Provided
0=None Provided</t>
        </r>
      </text>
    </comment>
    <comment ref="JO2" authorId="1" shapeId="0" xr:uid="{0A3BCF35-7354-4273-B0B5-DA871F1E944D}">
      <text>
        <r>
          <rPr>
            <sz val="9"/>
            <color indexed="81"/>
            <rFont val="Tahoma"/>
            <family val="2"/>
          </rPr>
          <t>Enter all certifications provided by the company for this job classification.</t>
        </r>
      </text>
    </comment>
    <comment ref="JP2" authorId="1" shapeId="0" xr:uid="{6A5DCE85-6D75-4042-869A-433FDD82A44D}">
      <text>
        <r>
          <rPr>
            <sz val="9"/>
            <color indexed="81"/>
            <rFont val="Tahoma"/>
            <family val="2"/>
          </rPr>
          <t>1=Provided
0=None Provided</t>
        </r>
      </text>
    </comment>
    <comment ref="JQ2" authorId="1" shapeId="0" xr:uid="{4A38774D-0E48-4D17-83D9-52C18E875535}">
      <text>
        <r>
          <rPr>
            <sz val="9"/>
            <color indexed="81"/>
            <rFont val="Tahoma"/>
            <family val="2"/>
          </rPr>
          <t>Enter all skills provided by the company for this job classification.</t>
        </r>
      </text>
    </comment>
    <comment ref="JR2" authorId="1" shapeId="0" xr:uid="{30DBB17C-973C-423C-823A-93D575920195}">
      <text>
        <r>
          <rPr>
            <sz val="9"/>
            <color indexed="81"/>
            <rFont val="Tahoma"/>
            <family val="2"/>
          </rPr>
          <t>1=Provided
0=None Provided</t>
        </r>
      </text>
    </comment>
    <comment ref="JS2" authorId="1" shapeId="0" xr:uid="{70EA214D-6446-4E6E-B5F3-D7097B81DBE9}">
      <text>
        <r>
          <rPr>
            <sz val="9"/>
            <color indexed="81"/>
            <rFont val="Tahoma"/>
            <family val="2"/>
          </rPr>
          <t>0=No mention
1=Commented</t>
        </r>
      </text>
    </comment>
    <comment ref="JT2" authorId="1" shapeId="0" xr:uid="{46132D22-9682-4163-BA65-5C6A9FA99DA9}">
      <text>
        <r>
          <rPr>
            <sz val="9"/>
            <color indexed="81"/>
            <rFont val="Tahoma"/>
            <family val="2"/>
          </rPr>
          <t>0=No detailed descrption.
1=Detailed description.</t>
        </r>
      </text>
    </comment>
    <comment ref="JU2" authorId="1" shapeId="0" xr:uid="{41908F96-0A21-4F2A-AF93-4AD795C9DCA7}">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JV2" authorId="1" shapeId="0" xr:uid="{B31C9169-3048-4DC2-B61B-1DDE97D041CE}">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JW2" authorId="1" shapeId="0" xr:uid="{EC8EB212-671B-4C31-BDE9-C3B7319E0108}">
      <text/>
    </comment>
    <comment ref="JX2" authorId="1" shapeId="0" xr:uid="{86F86F6F-5ADE-44AA-A8A5-3326BD22D8D7}">
      <text>
        <r>
          <rPr>
            <sz val="9"/>
            <color indexed="81"/>
            <rFont val="Tahoma"/>
            <family val="2"/>
          </rPr>
          <t>1=Yes
0=No</t>
        </r>
      </text>
    </comment>
    <comment ref="JY2" authorId="1" shapeId="0" xr:uid="{852C28FD-E7AC-44EB-A64F-D66A0E1D3E29}">
      <text>
        <r>
          <rPr>
            <sz val="9"/>
            <color indexed="81"/>
            <rFont val="Tahoma"/>
            <family val="2"/>
          </rPr>
          <t>1=Yes
0=No</t>
        </r>
      </text>
    </comment>
    <comment ref="JZ2" authorId="1" shapeId="0" xr:uid="{86A6BF82-A942-4975-A869-E513B90F0C70}">
      <text>
        <r>
          <rPr>
            <sz val="9"/>
            <color indexed="81"/>
            <rFont val="Tahoma"/>
            <family val="2"/>
          </rPr>
          <t xml:space="preserve">Enter job classification name provided by the company.
If counts are not provided, enter the value of 1.
</t>
        </r>
      </text>
    </comment>
    <comment ref="KA2" authorId="1" shapeId="0" xr:uid="{5A09E8C6-FC1D-4D8B-98AE-4FEF3EDFA3BF}">
      <text>
        <r>
          <rPr>
            <sz val="9"/>
            <color indexed="81"/>
            <rFont val="Tahoma"/>
            <family val="2"/>
          </rPr>
          <t>1=Yes
0=No</t>
        </r>
      </text>
    </comment>
    <comment ref="KB2" authorId="0" shapeId="0" xr:uid="{008FD06A-A12B-4A85-BD86-F353FD317511}">
      <text>
        <r>
          <rPr>
            <sz val="9"/>
            <color indexed="81"/>
            <rFont val="Tahoma"/>
            <family val="2"/>
          </rPr>
          <t>1=Provided
0=None Provided</t>
        </r>
      </text>
    </comment>
    <comment ref="KC2" authorId="1" shapeId="0" xr:uid="{CB38E43D-A74F-48F4-BFE4-52F3132706A0}">
      <text>
        <r>
          <rPr>
            <sz val="9"/>
            <color indexed="81"/>
            <rFont val="Tahoma"/>
            <family val="2"/>
          </rPr>
          <t>Enter all certifications provided by the company for this job classification.</t>
        </r>
      </text>
    </comment>
    <comment ref="KD2" authorId="1" shapeId="0" xr:uid="{6D6D4A38-EFC6-47FC-A65F-8B110469D093}">
      <text>
        <r>
          <rPr>
            <sz val="9"/>
            <color indexed="81"/>
            <rFont val="Tahoma"/>
            <family val="2"/>
          </rPr>
          <t>1=Provided
0=None Provided</t>
        </r>
      </text>
    </comment>
    <comment ref="KE2" authorId="1" shapeId="0" xr:uid="{E4ACD18B-B1AD-4872-9F05-5887BBD1DC39}">
      <text>
        <r>
          <rPr>
            <sz val="9"/>
            <color indexed="81"/>
            <rFont val="Tahoma"/>
            <family val="2"/>
          </rPr>
          <t>Enter all skills provided by the company for this job classification.</t>
        </r>
      </text>
    </comment>
    <comment ref="KF2" authorId="1" shapeId="0" xr:uid="{9B4FF9F3-5155-4FF6-847D-7351EDCB5D56}">
      <text>
        <r>
          <rPr>
            <sz val="9"/>
            <color indexed="81"/>
            <rFont val="Tahoma"/>
            <family val="2"/>
          </rPr>
          <t>1=Provided
0=None Provided</t>
        </r>
      </text>
    </comment>
    <comment ref="KG2" authorId="1" shapeId="0" xr:uid="{7124991B-E3FE-4E5D-9D9C-ABB29B1C0D3E}">
      <text>
        <r>
          <rPr>
            <sz val="9"/>
            <color indexed="81"/>
            <rFont val="Tahoma"/>
            <family val="2"/>
          </rPr>
          <t>0=No mention
1=Commented</t>
        </r>
      </text>
    </comment>
    <comment ref="KH2" authorId="1" shapeId="0" xr:uid="{118EA3EC-63AE-4C6C-9112-B2F1E99DCA68}">
      <text>
        <r>
          <rPr>
            <sz val="9"/>
            <color indexed="81"/>
            <rFont val="Tahoma"/>
            <family val="2"/>
          </rPr>
          <t>0=No detailed descrption.
1=Detailed description.</t>
        </r>
      </text>
    </comment>
    <comment ref="KI2" authorId="1" shapeId="0" xr:uid="{2942B50C-E907-4CC6-9D21-A1A6B0A383CA}">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KJ2" authorId="1" shapeId="0" xr:uid="{4ED121FB-0FF7-4B27-818C-530C6FE41B82}">
      <text>
        <r>
          <rPr>
            <sz val="9"/>
            <color indexed="81"/>
            <rFont val="Tahoma"/>
            <family val="2"/>
          </rPr>
          <t>0 - 5 based on responses:
Long-term career opportunities. The utility or bidder shall provide, for example and as
applicable, the following information for each craft the utility anticipates will work on the project: job classifications, licenses, certifications and skills that will be applied and the long-term career opportunities for each job classification</t>
        </r>
      </text>
    </comment>
    <comment ref="KK2" authorId="1" shapeId="0" xr:uid="{42B124EE-6829-4DA1-BBB0-A8BA9DC8BE6A}">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Brian R. Lewandowski</author>
    <author>Windows User</author>
  </authors>
  <commentList>
    <comment ref="A1" authorId="0" shapeId="0" xr:uid="{A7C78CAA-4714-486C-AC05-8FA666CF8B48}">
      <text>
        <r>
          <rPr>
            <sz val="9"/>
            <color indexed="81"/>
            <rFont val="Tahoma"/>
            <family val="2"/>
          </rPr>
          <t xml:space="preserve">
The employment of Colorado workers as compared to importation of out-of-state
workers. The utility or bidder shall provide, for example and as applicable, the following
information for each craft the utility anticipates will work on the project:
(I) estimated number of workers by job classification;
(II) estimated length of time of service, including total man hours, by job
classification;
(III) percentage of Colorado workers by job classification; and
(IV) percentage of project man hours earned by Colorado workers by job
classification.</t>
        </r>
      </text>
    </comment>
    <comment ref="J2" authorId="1" shapeId="0" xr:uid="{3A9C0643-1138-4772-9A2B-E054DCE16FAD}">
      <text>
        <r>
          <rPr>
            <sz val="9"/>
            <color indexed="81"/>
            <rFont val="Tahoma"/>
            <family val="2"/>
          </rPr>
          <t>Enter number workers (headcount)</t>
        </r>
      </text>
    </comment>
    <comment ref="K2" authorId="1" shapeId="0" xr:uid="{012F21B9-4964-475F-8887-4077B62D2138}">
      <text>
        <r>
          <rPr>
            <sz val="9"/>
            <color indexed="81"/>
            <rFont val="Tahoma"/>
            <family val="2"/>
          </rPr>
          <t>Count 1=yes, 0=no</t>
        </r>
      </text>
    </comment>
    <comment ref="L2" authorId="1" shapeId="0" xr:uid="{0D2536CE-D9FE-4AAF-BD5B-621D487D6EC2}">
      <text>
        <r>
          <rPr>
            <sz val="9"/>
            <color indexed="81"/>
            <rFont val="Tahoma"/>
            <family val="2"/>
          </rPr>
          <t xml:space="preserve">Enter number workers (headcount)
If number is not provided, enter the value of 1. </t>
        </r>
      </text>
    </comment>
    <comment ref="M2" authorId="1" shapeId="0" xr:uid="{25009BDB-0970-46B9-A682-79947AA59E8C}">
      <text>
        <r>
          <rPr>
            <sz val="9"/>
            <color indexed="81"/>
            <rFont val="Tahoma"/>
            <family val="2"/>
          </rPr>
          <t>Man hours
If recorded in years, multiply by 2,080, adjusted for full time (100%) or part time (50%). 
If work hours, full time, or part time are not specified, then multipliy by 75%.</t>
        </r>
      </text>
    </comment>
    <comment ref="O2" authorId="0" shapeId="0" xr:uid="{416EB557-9E84-47E8-BD0D-0C7164DEF74D}">
      <text>
        <r>
          <rPr>
            <b/>
            <sz val="9"/>
            <color indexed="81"/>
            <rFont val="Tahoma"/>
            <family val="2"/>
          </rPr>
          <t>If answered, 1
No response, 0</t>
        </r>
      </text>
    </comment>
    <comment ref="P2" authorId="1" shapeId="0" xr:uid="{8E461F27-5756-498C-BC8B-9AAA4BD682AC}">
      <text>
        <r>
          <rPr>
            <sz val="9"/>
            <color indexed="81"/>
            <rFont val="Tahoma"/>
            <family val="2"/>
          </rPr>
          <t>Man hours
If recorded in years, multiply by 2,080, adjusted for full time (100%) or part time (50%). 
If work hours, full time, or part time are not specified, then multipliy by 75%.</t>
        </r>
      </text>
    </comment>
    <comment ref="Q2" authorId="1" shapeId="0" xr:uid="{AEE84709-CED5-4E6E-B61F-56A076678E72}">
      <text>
        <r>
          <rPr>
            <sz val="9"/>
            <color indexed="81"/>
            <rFont val="Tahoma"/>
            <family val="2"/>
          </rPr>
          <t>Man hours
If recorded in years, multiply by 2,040, adjusted for full time (100%) or part time (50%). 
If work hours, full time, or part time are not specified, then multipliy by 75%.</t>
        </r>
      </text>
    </comment>
    <comment ref="R2" authorId="1" shapeId="0" xr:uid="{940F9963-1DD9-4EC0-AD11-D302911AE819}">
      <text>
        <r>
          <rPr>
            <sz val="9"/>
            <color indexed="81"/>
            <rFont val="Tahoma"/>
            <family val="2"/>
          </rPr>
          <t>Provided by company</t>
        </r>
      </text>
    </comment>
    <comment ref="S2" authorId="1" shapeId="0" xr:uid="{620B4171-5A80-430A-BD7C-2415A2862F92}">
      <text>
        <r>
          <rPr>
            <sz val="9"/>
            <color indexed="81"/>
            <rFont val="Tahoma"/>
            <family val="2"/>
          </rPr>
          <t>1 point each for providing responses to each below.
(I) estimated number of workers by job classification;
(II) estimated length of time of service, including total man hours, by job
classification;
(III) percentage of Colorado workers by job classification; and
(IV) percentage of project man hours earned by Colorado workers by job
classification.</t>
        </r>
      </text>
    </comment>
    <comment ref="T2" authorId="1" shapeId="0" xr:uid="{5AF8A4A3-E0DB-4D26-B819-33B99E7C25C7}">
      <text>
        <r>
          <rPr>
            <sz val="9"/>
            <color indexed="81"/>
            <rFont val="Tahoma"/>
            <family val="2"/>
          </rPr>
          <t>Yes=1, No=0</t>
        </r>
      </text>
    </comment>
    <comment ref="U2" authorId="1" shapeId="0" xr:uid="{F0EEDB59-70F2-45B8-A1DF-223282E8C738}">
      <text>
        <r>
          <rPr>
            <sz val="9"/>
            <color indexed="81"/>
            <rFont val="Tahoma"/>
            <family val="2"/>
          </rPr>
          <t>Enter number workers (headcount)</t>
        </r>
      </text>
    </comment>
    <comment ref="V2" authorId="1" shapeId="0" xr:uid="{42EE763D-D21A-461A-882B-7421D62CDE4E}">
      <text>
        <r>
          <rPr>
            <sz val="9"/>
            <color indexed="81"/>
            <rFont val="Tahoma"/>
            <family val="2"/>
          </rPr>
          <t>Count 1=yes, 0=no</t>
        </r>
      </text>
    </comment>
    <comment ref="W2" authorId="1" shapeId="0" xr:uid="{F6A5B6FD-C0D7-44E0-B939-4285A2C856F0}">
      <text>
        <r>
          <rPr>
            <sz val="9"/>
            <color indexed="81"/>
            <rFont val="Tahoma"/>
            <family val="2"/>
          </rPr>
          <t xml:space="preserve">Enter number workers (headcount)
If number is not provided, enter the value of 1. </t>
        </r>
      </text>
    </comment>
    <comment ref="X2" authorId="1" shapeId="0" xr:uid="{5C3F4180-0274-4324-A592-CF3CD609C115}">
      <text>
        <r>
          <rPr>
            <sz val="9"/>
            <color indexed="81"/>
            <rFont val="Tahoma"/>
            <family val="2"/>
          </rPr>
          <t>Man hours
If recorded in years, multiply by 2,040, adjusted for full time (100%) or part time (50%). 
If work hours, full time, or part time are not specified, then multipliy by 75%.</t>
        </r>
      </text>
    </comment>
    <comment ref="Y2" authorId="1" shapeId="0" xr:uid="{314FD34C-FC84-45C4-88F2-EC227793B836}">
      <text>
        <r>
          <rPr>
            <sz val="9"/>
            <color indexed="81"/>
            <rFont val="Tahoma"/>
            <family val="2"/>
          </rPr>
          <t>Man hours
If recorded in years, multiply by 2,040, adjusted for full time (100%) or part time (50%). 
If work hours, full time, or part time are not specified, then multipliy by 75%.</t>
        </r>
      </text>
    </comment>
    <comment ref="Z2" authorId="0" shapeId="0" xr:uid="{8FEC36D4-212C-443C-A96D-F4CD6FF115EB}">
      <text>
        <r>
          <rPr>
            <b/>
            <sz val="9"/>
            <color indexed="81"/>
            <rFont val="Tahoma"/>
            <family val="2"/>
          </rPr>
          <t>Brian R. Lewandowski:</t>
        </r>
        <r>
          <rPr>
            <sz val="9"/>
            <color indexed="81"/>
            <rFont val="Tahoma"/>
            <family val="2"/>
          </rPr>
          <t xml:space="preserve">
Length of Service divided by 2080 (work hours per year) divided by number of workers.</t>
        </r>
      </text>
    </comment>
    <comment ref="AA2" authorId="1" shapeId="0" xr:uid="{3606C306-3281-48A3-9B4C-E5027462A1FF}">
      <text>
        <r>
          <rPr>
            <sz val="9"/>
            <color indexed="81"/>
            <rFont val="Tahoma"/>
            <family val="2"/>
          </rPr>
          <t>Percent provided by company</t>
        </r>
      </text>
    </comment>
    <comment ref="AB2" authorId="1" shapeId="0" xr:uid="{F1A3821E-AE6F-4F7B-A3ED-80989CB3B152}">
      <text>
        <r>
          <rPr>
            <sz val="9"/>
            <color indexed="81"/>
            <rFont val="Tahoma"/>
            <family val="2"/>
          </rPr>
          <t>Percent provided by company</t>
        </r>
      </text>
    </comment>
    <comment ref="AC2" authorId="1" shapeId="0" xr:uid="{A0F55B8B-8E8A-4D06-8FCC-E60D1CA64EE1}">
      <text>
        <r>
          <rPr>
            <sz val="9"/>
            <color indexed="81"/>
            <rFont val="Tahoma"/>
            <family val="2"/>
          </rPr>
          <t>Percent provided by company</t>
        </r>
      </text>
    </comment>
    <comment ref="AD2" authorId="1" shapeId="0" xr:uid="{F476043A-E36A-4466-B88F-833A21E72F98}">
      <text>
        <r>
          <rPr>
            <sz val="9"/>
            <color indexed="81"/>
            <rFont val="Tahoma"/>
            <family val="2"/>
          </rPr>
          <t>Percent provided by company</t>
        </r>
      </text>
    </comment>
    <comment ref="AF2" authorId="1" shapeId="0" xr:uid="{E25F8988-625E-48BF-953E-4D8B78BB7A0F}">
      <text>
        <r>
          <rPr>
            <sz val="9"/>
            <color indexed="81"/>
            <rFont val="Tahoma"/>
            <family val="2"/>
          </rPr>
          <t>0 - 4 based on responses:
0=No responses
Points for:
(I) estimated number of workers by job classification;
(II) estimated length of time of service, including total man hours, by job
classification;
(III) percentage of Colorado workers by job classification; and
(IV) percentage of project man hours earned by Colorado workers by job
classification.</t>
        </r>
      </text>
    </comment>
    <comment ref="AG2" authorId="1" shapeId="0" xr:uid="{B269AF6C-7FC0-4808-93AA-565BBB715157}">
      <text>
        <r>
          <rPr>
            <sz val="9"/>
            <color indexed="81"/>
            <rFont val="Tahoma"/>
            <family val="2"/>
          </rPr>
          <t>Enter number workers (headcount)</t>
        </r>
      </text>
    </comment>
    <comment ref="AH2" authorId="1" shapeId="0" xr:uid="{821C0FDA-2A55-4BAC-8CA7-27423E98D8B2}">
      <text>
        <r>
          <rPr>
            <sz val="9"/>
            <color indexed="81"/>
            <rFont val="Tahoma"/>
            <family val="2"/>
          </rPr>
          <t>Count 1=yes, 0=no</t>
        </r>
      </text>
    </comment>
    <comment ref="AI2" authorId="1" shapeId="0" xr:uid="{F896ED0F-1F29-4B58-A9BD-EEC9BC4190E5}">
      <text>
        <r>
          <rPr>
            <sz val="9"/>
            <color indexed="81"/>
            <rFont val="Tahoma"/>
            <family val="2"/>
          </rPr>
          <t xml:space="preserve">Enter number workers (headcount)
If number is not provided, enter the value of 1. </t>
        </r>
      </text>
    </comment>
    <comment ref="AJ2" authorId="1" shapeId="0" xr:uid="{9F5D2543-AD52-40F8-AB31-D079B418459F}">
      <text>
        <r>
          <rPr>
            <sz val="9"/>
            <color indexed="81"/>
            <rFont val="Tahoma"/>
            <family val="2"/>
          </rPr>
          <t>Man hours
If recorded in years, multiply by 2,040, adjusted for full time (100%) or part time (50%). 
If work hours, full time, or part time are not specified, then multipliy by 75%.</t>
        </r>
      </text>
    </comment>
    <comment ref="AK2" authorId="1" shapeId="0" xr:uid="{20D155D1-3B7F-4BD0-82FD-F1A33C2A0DAC}">
      <text>
        <r>
          <rPr>
            <sz val="9"/>
            <color indexed="81"/>
            <rFont val="Tahoma"/>
            <family val="2"/>
          </rPr>
          <t>Man hours
If recorded in years, multiply by 2,040, adjusted for full time (100%) or part time (50%). 
If work hours, full time, or part time are not specified, then multipliy by 75%.</t>
        </r>
      </text>
    </comment>
    <comment ref="AL2" authorId="1" shapeId="0" xr:uid="{6AC81111-5B08-48B0-B181-B731A52C2001}">
      <text>
        <r>
          <rPr>
            <sz val="9"/>
            <color indexed="81"/>
            <rFont val="Tahoma"/>
            <family val="2"/>
          </rPr>
          <t>Man hours
If recorded in years, multiply by 2,040, adjusted for full time (100%) or part time (50%). 
If work hours, full time, or part time are not specified, then multipliy by 75%.</t>
        </r>
      </text>
    </comment>
    <comment ref="AM2" authorId="1" shapeId="0" xr:uid="{1DA15800-4415-4C35-8ACA-27575A88ECC5}">
      <text>
        <r>
          <rPr>
            <sz val="9"/>
            <color indexed="81"/>
            <rFont val="Tahoma"/>
            <family val="2"/>
          </rPr>
          <t>Percent provided by company</t>
        </r>
      </text>
    </comment>
    <comment ref="AN2" authorId="1" shapeId="0" xr:uid="{75307432-2762-4E01-82A2-4858D8D2FD12}">
      <text>
        <r>
          <rPr>
            <sz val="9"/>
            <color indexed="81"/>
            <rFont val="Tahoma"/>
            <family val="2"/>
          </rPr>
          <t>Percent provided by company</t>
        </r>
      </text>
    </comment>
    <comment ref="AO2" authorId="1" shapeId="0" xr:uid="{80B215A8-10B8-4963-B73E-80AD8D8AFB26}">
      <text>
        <r>
          <rPr>
            <sz val="9"/>
            <color indexed="81"/>
            <rFont val="Tahoma"/>
            <family val="2"/>
          </rPr>
          <t>Percent provided by company</t>
        </r>
      </text>
    </comment>
    <comment ref="AP2" authorId="1" shapeId="0" xr:uid="{8F184EB1-0FCD-458C-B254-3A4FC8513009}">
      <text>
        <r>
          <rPr>
            <sz val="9"/>
            <color indexed="81"/>
            <rFont val="Tahoma"/>
            <family val="2"/>
          </rPr>
          <t>Percent provided by company</t>
        </r>
      </text>
    </comment>
    <comment ref="AR2" authorId="1" shapeId="0" xr:uid="{04F53557-0F44-42B4-94CD-FB33D2EE86C8}">
      <text>
        <r>
          <rPr>
            <sz val="9"/>
            <color indexed="81"/>
            <rFont val="Tahoma"/>
            <family val="2"/>
          </rPr>
          <t>0 - 4 based on responses:
0=No responses
Points for:
(I) estimated number of workers by job classification;
(II) estimated length of time of service, including total man hours, by job
classification;
(III) percentage of Colorado workers by job classification; and
(IV) percentage of project man hours earned by Colorado workers by job
classification.</t>
        </r>
      </text>
    </comment>
    <comment ref="AS2" authorId="1" shapeId="0" xr:uid="{807D144C-3A01-4BDB-A99C-35909FBCCCDC}">
      <text>
        <r>
          <rPr>
            <sz val="9"/>
            <color indexed="81"/>
            <rFont val="Tahoma"/>
            <family val="2"/>
          </rPr>
          <t>Enter number workers (headcount)</t>
        </r>
      </text>
    </comment>
    <comment ref="AT2" authorId="1" shapeId="0" xr:uid="{284598BC-F95F-47C0-872C-D6C1D85BEB49}">
      <text>
        <r>
          <rPr>
            <sz val="9"/>
            <color indexed="81"/>
            <rFont val="Tahoma"/>
            <family val="2"/>
          </rPr>
          <t>Count 1=yes, 0=no</t>
        </r>
      </text>
    </comment>
    <comment ref="AU2" authorId="1" shapeId="0" xr:uid="{0C090713-0FD4-4663-B295-A534C28765BC}">
      <text>
        <r>
          <rPr>
            <sz val="9"/>
            <color indexed="81"/>
            <rFont val="Tahoma"/>
            <family val="2"/>
          </rPr>
          <t xml:space="preserve">Enter number workers (headcount)
If number is not provided, enter the value of 1. </t>
        </r>
      </text>
    </comment>
    <comment ref="AV2" authorId="1" shapeId="0" xr:uid="{4D1024DE-7D5A-409F-B15F-89A6E43061DF}">
      <text>
        <r>
          <rPr>
            <sz val="9"/>
            <color indexed="81"/>
            <rFont val="Tahoma"/>
            <family val="2"/>
          </rPr>
          <t>Man hours
If recorded in years, multiply by 2,040, adjusted for full time (100%) or part time (50%). 
If work hours, full time, or part time are not specified, then multipliy by 75%.</t>
        </r>
      </text>
    </comment>
    <comment ref="AW2" authorId="1" shapeId="0" xr:uid="{39714488-8291-4BC1-8195-4D7940AEE2B7}">
      <text>
        <r>
          <rPr>
            <sz val="9"/>
            <color indexed="81"/>
            <rFont val="Tahoma"/>
            <family val="2"/>
          </rPr>
          <t>Man hours
If recorded in years, multiply by 2,040, adjusted for full time (100%) or part time (50%). 
If work hours, full time, or part time are not specified, then multipliy by 75%.</t>
        </r>
      </text>
    </comment>
    <comment ref="AX2" authorId="0" shapeId="0" xr:uid="{0D172132-6EA5-4D43-AAF1-2BB66112102C}">
      <text>
        <r>
          <rPr>
            <b/>
            <sz val="9"/>
            <color indexed="81"/>
            <rFont val="Tahoma"/>
            <family val="2"/>
          </rPr>
          <t>Brian R. Lewandowski:</t>
        </r>
        <r>
          <rPr>
            <sz val="9"/>
            <color indexed="81"/>
            <rFont val="Tahoma"/>
            <family val="2"/>
          </rPr>
          <t xml:space="preserve">
Length of Service divided by 2080 (work hours per year) divided by number of workers.</t>
        </r>
      </text>
    </comment>
    <comment ref="AY2" authorId="1" shapeId="0" xr:uid="{79088A6D-5D44-4565-808E-FD3FB3C8140F}">
      <text>
        <r>
          <rPr>
            <sz val="9"/>
            <color indexed="81"/>
            <rFont val="Tahoma"/>
            <family val="2"/>
          </rPr>
          <t>Percent provided by company</t>
        </r>
      </text>
    </comment>
    <comment ref="AZ2" authorId="1" shapeId="0" xr:uid="{BAD78E5F-B8FE-455E-9652-D8A5F8AF00D5}">
      <text>
        <r>
          <rPr>
            <sz val="9"/>
            <color indexed="81"/>
            <rFont val="Tahoma"/>
            <family val="2"/>
          </rPr>
          <t>Percent provided by company</t>
        </r>
      </text>
    </comment>
    <comment ref="BA2" authorId="1" shapeId="0" xr:uid="{BBA4604A-3CA0-41D6-8E5C-684F59CFB6A6}">
      <text>
        <r>
          <rPr>
            <sz val="9"/>
            <color indexed="81"/>
            <rFont val="Tahoma"/>
            <family val="2"/>
          </rPr>
          <t>Percent provided by company</t>
        </r>
      </text>
    </comment>
    <comment ref="BB2" authorId="1" shapeId="0" xr:uid="{BC616E0F-AE13-45BD-BA1C-7BB263008223}">
      <text>
        <r>
          <rPr>
            <sz val="9"/>
            <color indexed="81"/>
            <rFont val="Tahoma"/>
            <family val="2"/>
          </rPr>
          <t>Percent provided by company</t>
        </r>
      </text>
    </comment>
    <comment ref="BD2" authorId="1" shapeId="0" xr:uid="{E09FE235-0FE1-40FE-939C-471F07509F16}">
      <text>
        <r>
          <rPr>
            <sz val="9"/>
            <color indexed="81"/>
            <rFont val="Tahoma"/>
            <family val="2"/>
          </rPr>
          <t>0 - 4 based on responses:
0=No responses
Points for:
(I) estimated number of workers by job classification;
(II) estimated length of time of service, including total man hours, by job
classification;
(III) percentage of Colorado workers by job classification; and
(IV) percentage of project man hours earned by Colorado workers by job
classification.</t>
        </r>
      </text>
    </comment>
    <comment ref="BE2" authorId="1" shapeId="0" xr:uid="{09795512-C687-492F-8962-727FDD86E53C}">
      <text>
        <r>
          <rPr>
            <sz val="9"/>
            <color indexed="81"/>
            <rFont val="Tahoma"/>
            <family val="2"/>
          </rPr>
          <t>Enter number workers (headcount)</t>
        </r>
      </text>
    </comment>
    <comment ref="BF2" authorId="1" shapeId="0" xr:uid="{D5FDC3A2-4B9D-427F-94DC-D1AB7B956449}">
      <text>
        <r>
          <rPr>
            <sz val="9"/>
            <color indexed="81"/>
            <rFont val="Tahoma"/>
            <family val="2"/>
          </rPr>
          <t>Count 1=yes, 0=no</t>
        </r>
      </text>
    </comment>
    <comment ref="BG2" authorId="1" shapeId="0" xr:uid="{82BFE3E7-BFCC-4D59-BB59-B825EDE7A0B2}">
      <text>
        <r>
          <rPr>
            <sz val="9"/>
            <color indexed="81"/>
            <rFont val="Tahoma"/>
            <family val="2"/>
          </rPr>
          <t xml:space="preserve">Enter number workers (headcount)
If number is not provided, enter the value of 1. </t>
        </r>
      </text>
    </comment>
    <comment ref="BH2" authorId="1" shapeId="0" xr:uid="{FDFDD10E-C4C3-42DF-B385-73D0BAA1872D}">
      <text>
        <r>
          <rPr>
            <sz val="9"/>
            <color indexed="81"/>
            <rFont val="Tahoma"/>
            <family val="2"/>
          </rPr>
          <t>Man hours
If recorded in years, multiply by 2,040, adjusted for full time (100%) or part time (50%). 
If work hours, full time, or part time are not specified, then multipliy by 75%.</t>
        </r>
      </text>
    </comment>
    <comment ref="BI2" authorId="1" shapeId="0" xr:uid="{CCFA9432-6639-4B0E-A09D-5C4F734384F7}">
      <text>
        <r>
          <rPr>
            <sz val="9"/>
            <color indexed="81"/>
            <rFont val="Tahoma"/>
            <family val="2"/>
          </rPr>
          <t>Man hours
If recorded in years, multiply by 2,040, adjusted for full time (100%) or part time (50%). 
If work hours, full time, or part time are not specified, then multipliy by 75%.</t>
        </r>
      </text>
    </comment>
    <comment ref="BJ2" authorId="0" shapeId="0" xr:uid="{20612891-C196-41A3-981D-F8E61D3593E1}">
      <text>
        <r>
          <rPr>
            <b/>
            <sz val="9"/>
            <color indexed="81"/>
            <rFont val="Tahoma"/>
            <family val="2"/>
          </rPr>
          <t>Brian R. Lewandowski:</t>
        </r>
        <r>
          <rPr>
            <sz val="9"/>
            <color indexed="81"/>
            <rFont val="Tahoma"/>
            <family val="2"/>
          </rPr>
          <t xml:space="preserve">
Length of Service divided by 2080 (work hours per year) divided by number of workers.</t>
        </r>
      </text>
    </comment>
    <comment ref="BK2" authorId="1" shapeId="0" xr:uid="{A03CBD46-425C-470D-8BE2-43B0777D00B6}">
      <text>
        <r>
          <rPr>
            <sz val="9"/>
            <color indexed="81"/>
            <rFont val="Tahoma"/>
            <family val="2"/>
          </rPr>
          <t>Percent provided by company</t>
        </r>
      </text>
    </comment>
    <comment ref="BL2" authorId="1" shapeId="0" xr:uid="{B463B54E-C129-4C82-B9C9-DBD77DB7768C}">
      <text>
        <r>
          <rPr>
            <sz val="9"/>
            <color indexed="81"/>
            <rFont val="Tahoma"/>
            <family val="2"/>
          </rPr>
          <t>Percent provided by company</t>
        </r>
      </text>
    </comment>
    <comment ref="BM2" authorId="1" shapeId="0" xr:uid="{5CE77DFC-A77B-4453-A312-E652B767F06B}">
      <text>
        <r>
          <rPr>
            <sz val="9"/>
            <color indexed="81"/>
            <rFont val="Tahoma"/>
            <family val="2"/>
          </rPr>
          <t>Percent provided by company</t>
        </r>
      </text>
    </comment>
    <comment ref="BN2" authorId="1" shapeId="0" xr:uid="{7BDF082C-BC10-4F1B-8019-A8714FBB5B57}">
      <text>
        <r>
          <rPr>
            <sz val="9"/>
            <color indexed="81"/>
            <rFont val="Tahoma"/>
            <family val="2"/>
          </rPr>
          <t>Percent provided by company</t>
        </r>
      </text>
    </comment>
    <comment ref="BP2" authorId="1" shapeId="0" xr:uid="{DEA1BA0E-E1C6-4425-85BA-31928970EC32}">
      <text>
        <r>
          <rPr>
            <sz val="9"/>
            <color indexed="81"/>
            <rFont val="Tahoma"/>
            <family val="2"/>
          </rPr>
          <t>0 - 4 based on responses:
0=No responses
Points for:
(I) estimated number of workers by job classification;
(II) estimated length of time of service, including total man hours, by job
classification;
(III) percentage of Colorado workers by job classification; and
(IV) percentage of project man hours earned by Colorado workers by job
classification.</t>
        </r>
      </text>
    </comment>
    <comment ref="BQ2" authorId="1" shapeId="0" xr:uid="{14E5A0C1-AFEE-4868-A5E8-6F6140640661}">
      <text>
        <r>
          <rPr>
            <sz val="9"/>
            <color indexed="81"/>
            <rFont val="Tahoma"/>
            <family val="2"/>
          </rPr>
          <t>Enter number workers (headcount)</t>
        </r>
      </text>
    </comment>
    <comment ref="BR2" authorId="1" shapeId="0" xr:uid="{BDDC707F-2861-4CD1-9DB8-681AE621891B}">
      <text>
        <r>
          <rPr>
            <sz val="9"/>
            <color indexed="81"/>
            <rFont val="Tahoma"/>
            <family val="2"/>
          </rPr>
          <t>Count 1=yes, 0=no</t>
        </r>
      </text>
    </comment>
    <comment ref="BS2" authorId="1" shapeId="0" xr:uid="{C39A76A5-9592-4374-8E13-B6DC578B91D2}">
      <text>
        <r>
          <rPr>
            <sz val="9"/>
            <color indexed="81"/>
            <rFont val="Tahoma"/>
            <family val="2"/>
          </rPr>
          <t xml:space="preserve">Enter number workers (headcount)
If number is not provided, enter the value of 1. </t>
        </r>
      </text>
    </comment>
    <comment ref="BT2" authorId="1" shapeId="0" xr:uid="{ADAF380B-F9C7-4BD0-8198-6A5DC2306E28}">
      <text>
        <r>
          <rPr>
            <sz val="9"/>
            <color indexed="81"/>
            <rFont val="Tahoma"/>
            <family val="2"/>
          </rPr>
          <t>Man hours
If recorded in years, multiply by 2,040, adjusted for full time (100%) or part time (50%). 
If work hours, full time, or part time are not specified, then multipliy by 75%.</t>
        </r>
      </text>
    </comment>
    <comment ref="BU2" authorId="1" shapeId="0" xr:uid="{F942FE41-9796-4A58-9F16-9AD08B6B67CA}">
      <text>
        <r>
          <rPr>
            <sz val="9"/>
            <color indexed="81"/>
            <rFont val="Tahoma"/>
            <family val="2"/>
          </rPr>
          <t>Man hours
If recorded in years, multiply by 2,040, adjusted for full time (100%) or part time (50%). 
If work hours, full time, or part time are not specified, then multipliy by 75%.</t>
        </r>
      </text>
    </comment>
    <comment ref="BV2" authorId="0" shapeId="0" xr:uid="{DDED702D-2297-45FE-B8C0-DC8E75078AA1}">
      <text>
        <r>
          <rPr>
            <b/>
            <sz val="9"/>
            <color indexed="81"/>
            <rFont val="Tahoma"/>
            <family val="2"/>
          </rPr>
          <t>Brian R. Lewandowski:</t>
        </r>
        <r>
          <rPr>
            <sz val="9"/>
            <color indexed="81"/>
            <rFont val="Tahoma"/>
            <family val="2"/>
          </rPr>
          <t xml:space="preserve">
Length of Service divided by 2080 (work hours per year) divided by number of workers.</t>
        </r>
      </text>
    </comment>
    <comment ref="BW2" authorId="1" shapeId="0" xr:uid="{63736C54-40EE-431E-8DD3-9B383F46FC13}">
      <text>
        <r>
          <rPr>
            <sz val="9"/>
            <color indexed="81"/>
            <rFont val="Tahoma"/>
            <family val="2"/>
          </rPr>
          <t>Percent provided by company</t>
        </r>
      </text>
    </comment>
    <comment ref="BX2" authorId="1" shapeId="0" xr:uid="{FC7FC57A-D033-417B-BAFB-76887EB3F6A2}">
      <text>
        <r>
          <rPr>
            <sz val="9"/>
            <color indexed="81"/>
            <rFont val="Tahoma"/>
            <family val="2"/>
          </rPr>
          <t>Percent provided by company</t>
        </r>
      </text>
    </comment>
    <comment ref="BY2" authorId="1" shapeId="0" xr:uid="{D06F07B2-B428-4B21-87F2-19094909A3ED}">
      <text>
        <r>
          <rPr>
            <sz val="9"/>
            <color indexed="81"/>
            <rFont val="Tahoma"/>
            <family val="2"/>
          </rPr>
          <t>Percent provided by company</t>
        </r>
      </text>
    </comment>
    <comment ref="BZ2" authorId="1" shapeId="0" xr:uid="{E7F12D6D-4705-4586-94CC-8F6BDD583B17}">
      <text>
        <r>
          <rPr>
            <sz val="9"/>
            <color indexed="81"/>
            <rFont val="Tahoma"/>
            <family val="2"/>
          </rPr>
          <t>Percent provided by company</t>
        </r>
      </text>
    </comment>
    <comment ref="CB2" authorId="1" shapeId="0" xr:uid="{886DCE81-A198-4B8C-A7AA-C70643808308}">
      <text>
        <r>
          <rPr>
            <sz val="9"/>
            <color indexed="81"/>
            <rFont val="Tahoma"/>
            <family val="2"/>
          </rPr>
          <t>0 - 4 based on responses:
0=No responses
Points for:
(I) estimated number of workers by job classification;
(II) estimated length of time of service, including total man hours, by job
classification;
(III) percentage of Colorado workers by job classification; and
(IV) percentage of project man hours earned by Colorado workers by job
classification.</t>
        </r>
      </text>
    </comment>
    <comment ref="CC2" authorId="1" shapeId="0" xr:uid="{904EBD61-F0B2-4561-99D3-0EE534D7AAC3}">
      <text>
        <r>
          <rPr>
            <sz val="9"/>
            <color indexed="81"/>
            <rFont val="Tahoma"/>
            <family val="2"/>
          </rPr>
          <t>Enter number workers (headcount)</t>
        </r>
      </text>
    </comment>
    <comment ref="CD2" authorId="1" shapeId="0" xr:uid="{ED657E13-8223-4B7E-9B2C-46CAF08101D7}">
      <text>
        <r>
          <rPr>
            <sz val="9"/>
            <color indexed="81"/>
            <rFont val="Tahoma"/>
            <family val="2"/>
          </rPr>
          <t>Count 1=yes, 0=no</t>
        </r>
      </text>
    </comment>
    <comment ref="CE2" authorId="1" shapeId="0" xr:uid="{69E77E05-6C95-4717-8912-B0A79D7FA102}">
      <text>
        <r>
          <rPr>
            <sz val="9"/>
            <color indexed="81"/>
            <rFont val="Tahoma"/>
            <family val="2"/>
          </rPr>
          <t xml:space="preserve">Enter number workers (headcount)
If number is not provided, enter the value of 1. </t>
        </r>
      </text>
    </comment>
    <comment ref="CF2" authorId="1" shapeId="0" xr:uid="{5DE4B1D1-788A-4554-AB49-DEEA8B23ECAB}">
      <text>
        <r>
          <rPr>
            <sz val="9"/>
            <color indexed="81"/>
            <rFont val="Tahoma"/>
            <family val="2"/>
          </rPr>
          <t>Man hours
If recorded in years, multiply by 2,040, adjusted for full time (100%) or part time (50%). 
If work hours, full time, or part time are not specified, then multipliy by 75%.</t>
        </r>
      </text>
    </comment>
    <comment ref="CG2" authorId="1" shapeId="0" xr:uid="{2ED6E9FD-5200-4AE6-893D-23F0258763C7}">
      <text>
        <r>
          <rPr>
            <sz val="9"/>
            <color indexed="81"/>
            <rFont val="Tahoma"/>
            <family val="2"/>
          </rPr>
          <t>Man hours
If recorded in years, multiply by 2,040, adjusted for full time (100%) or part time (50%). 
If work hours, full time, or part time are not specified, then multipliy by 75%.</t>
        </r>
      </text>
    </comment>
    <comment ref="CH2" authorId="0" shapeId="0" xr:uid="{D32BCF3D-333C-4D41-A2A1-F3BEB0DDBDC8}">
      <text>
        <r>
          <rPr>
            <b/>
            <sz val="9"/>
            <color indexed="81"/>
            <rFont val="Tahoma"/>
            <family val="2"/>
          </rPr>
          <t>Brian R. Lewandowski:</t>
        </r>
        <r>
          <rPr>
            <sz val="9"/>
            <color indexed="81"/>
            <rFont val="Tahoma"/>
            <family val="2"/>
          </rPr>
          <t xml:space="preserve">
Length of Service divided by 2080 (work hours per year) divided by number of workers.</t>
        </r>
      </text>
    </comment>
    <comment ref="CI2" authorId="1" shapeId="0" xr:uid="{2E0F8C3F-5D21-4552-A066-DB849A5F94EB}">
      <text>
        <r>
          <rPr>
            <sz val="9"/>
            <color indexed="81"/>
            <rFont val="Tahoma"/>
            <family val="2"/>
          </rPr>
          <t>Percent provided by company</t>
        </r>
      </text>
    </comment>
    <comment ref="CJ2" authorId="1" shapeId="0" xr:uid="{F443A604-B685-40C6-AC6E-7B6AEAA52F82}">
      <text>
        <r>
          <rPr>
            <sz val="9"/>
            <color indexed="81"/>
            <rFont val="Tahoma"/>
            <family val="2"/>
          </rPr>
          <t>Percent provided by company</t>
        </r>
      </text>
    </comment>
    <comment ref="CK2" authorId="1" shapeId="0" xr:uid="{55801DB9-852E-4086-9ABB-7DBB92D8F6EB}">
      <text>
        <r>
          <rPr>
            <sz val="9"/>
            <color indexed="81"/>
            <rFont val="Tahoma"/>
            <family val="2"/>
          </rPr>
          <t>Percent provided by company</t>
        </r>
      </text>
    </comment>
    <comment ref="CL2" authorId="1" shapeId="0" xr:uid="{7A4347C3-554A-4039-9B4E-EFD5727A66C6}">
      <text>
        <r>
          <rPr>
            <sz val="9"/>
            <color indexed="81"/>
            <rFont val="Tahoma"/>
            <family val="2"/>
          </rPr>
          <t>Percent provided by company</t>
        </r>
      </text>
    </comment>
    <comment ref="CN2" authorId="1" shapeId="0" xr:uid="{2B3D4AC6-1751-4966-AF78-35E1B04DC2BA}">
      <text>
        <r>
          <rPr>
            <sz val="9"/>
            <color indexed="81"/>
            <rFont val="Tahoma"/>
            <family val="2"/>
          </rPr>
          <t>0 - 4 based on responses:
0=No responses
Points for:
(I) estimated number of workers by job classification;
(II) estimated length of time of service, including total man hours, by job
classification;
(III) percentage of Colorado workers by job classification; and
(IV) percentage of project man hours earned by Colorado workers by job
classification.</t>
        </r>
      </text>
    </comment>
    <comment ref="CO2" authorId="1" shapeId="0" xr:uid="{9F9FFC9D-4697-408C-AD53-E1B334E239CE}">
      <text>
        <r>
          <rPr>
            <sz val="9"/>
            <color indexed="81"/>
            <rFont val="Tahoma"/>
            <family val="2"/>
          </rPr>
          <t>Enter number workers (headcount)</t>
        </r>
      </text>
    </comment>
    <comment ref="CP2" authorId="1" shapeId="0" xr:uid="{C10956A4-0692-47DA-82C5-C9F1E5F73C31}">
      <text>
        <r>
          <rPr>
            <sz val="9"/>
            <color indexed="81"/>
            <rFont val="Tahoma"/>
            <family val="2"/>
          </rPr>
          <t>Count 1=yes, 0=no</t>
        </r>
      </text>
    </comment>
    <comment ref="CQ2" authorId="1" shapeId="0" xr:uid="{6F739104-AA1A-46AE-A3DA-93BD21AD6441}">
      <text>
        <r>
          <rPr>
            <sz val="9"/>
            <color indexed="81"/>
            <rFont val="Tahoma"/>
            <family val="2"/>
          </rPr>
          <t xml:space="preserve">Enter number workers (headcount)
If number is not provided, enter the value of 1. </t>
        </r>
      </text>
    </comment>
    <comment ref="CR2" authorId="1" shapeId="0" xr:uid="{8DCB1345-8449-49DE-ACEC-0209CC910620}">
      <text>
        <r>
          <rPr>
            <sz val="9"/>
            <color indexed="81"/>
            <rFont val="Tahoma"/>
            <family val="2"/>
          </rPr>
          <t>Man hours
If recorded in years, multiply by 2,040, adjusted for full time (100%) or part time (50%). 
If work hours, full time, or part time are not specified, then multipliy by 75%.</t>
        </r>
      </text>
    </comment>
    <comment ref="CS2" authorId="1" shapeId="0" xr:uid="{15AB17C8-1372-4657-A84C-2298A1EC3B96}">
      <text>
        <r>
          <rPr>
            <sz val="9"/>
            <color indexed="81"/>
            <rFont val="Tahoma"/>
            <family val="2"/>
          </rPr>
          <t>Man hours
If recorded in years, multiply by 2,040, adjusted for full time (100%) or part time (50%). 
If work hours, full time, or part time are not specified, then multipliy by 75%.</t>
        </r>
      </text>
    </comment>
    <comment ref="CT2" authorId="0" shapeId="0" xr:uid="{348A0221-0CC5-4626-AC26-E459E0BA0542}">
      <text>
        <r>
          <rPr>
            <b/>
            <sz val="9"/>
            <color indexed="81"/>
            <rFont val="Tahoma"/>
            <family val="2"/>
          </rPr>
          <t>Brian R. Lewandowski:</t>
        </r>
        <r>
          <rPr>
            <sz val="9"/>
            <color indexed="81"/>
            <rFont val="Tahoma"/>
            <family val="2"/>
          </rPr>
          <t xml:space="preserve">
Length of Service divided by 2080 (work hours per year) divided by number of workers.</t>
        </r>
      </text>
    </comment>
    <comment ref="CU2" authorId="1" shapeId="0" xr:uid="{724988DD-15AC-4B87-96F0-C049FCB74EC0}">
      <text>
        <r>
          <rPr>
            <sz val="9"/>
            <color indexed="81"/>
            <rFont val="Tahoma"/>
            <family val="2"/>
          </rPr>
          <t>Percent provided by company</t>
        </r>
      </text>
    </comment>
    <comment ref="CV2" authorId="1" shapeId="0" xr:uid="{FFFC9A3F-D784-4B23-B3E9-714D92398296}">
      <text>
        <r>
          <rPr>
            <sz val="9"/>
            <color indexed="81"/>
            <rFont val="Tahoma"/>
            <family val="2"/>
          </rPr>
          <t>Percent provided by company</t>
        </r>
      </text>
    </comment>
    <comment ref="CW2" authorId="1" shapeId="0" xr:uid="{659236DE-41CF-4F55-8E20-49FE811867DB}">
      <text>
        <r>
          <rPr>
            <sz val="9"/>
            <color indexed="81"/>
            <rFont val="Tahoma"/>
            <family val="2"/>
          </rPr>
          <t>Percent provided by company</t>
        </r>
      </text>
    </comment>
    <comment ref="CX2" authorId="1" shapeId="0" xr:uid="{36CF0F14-3C4E-47C6-927D-9AE763C35DA5}">
      <text>
        <r>
          <rPr>
            <sz val="9"/>
            <color indexed="81"/>
            <rFont val="Tahoma"/>
            <family val="2"/>
          </rPr>
          <t>Percent provided by company</t>
        </r>
      </text>
    </comment>
    <comment ref="CZ2" authorId="1" shapeId="0" xr:uid="{92665009-CF38-4BFA-B2FB-1437130F9BF0}">
      <text>
        <r>
          <rPr>
            <sz val="9"/>
            <color indexed="81"/>
            <rFont val="Tahoma"/>
            <family val="2"/>
          </rPr>
          <t>0 - 4 based on responses:
0=No responses
Points for:
(I) estimated number of workers by job classification;
(II) estimated length of time of service, including total man hours, by job
classification;
(III) percentage of Colorado workers by job classification; and
(IV) percentage of project man hours earned by Colorado workers by job
classification.</t>
        </r>
      </text>
    </comment>
    <comment ref="DA2" authorId="1" shapeId="0" xr:uid="{1D7FD463-9FDF-41D1-8F35-31975E52752C}">
      <text>
        <r>
          <rPr>
            <sz val="9"/>
            <color indexed="81"/>
            <rFont val="Tahoma"/>
            <family val="2"/>
          </rPr>
          <t>Enter number workers (headcount)</t>
        </r>
      </text>
    </comment>
    <comment ref="DB2" authorId="1" shapeId="0" xr:uid="{E96E8B5B-6CD4-4263-801E-ACCE57A0B5D6}">
      <text>
        <r>
          <rPr>
            <sz val="9"/>
            <color indexed="81"/>
            <rFont val="Tahoma"/>
            <family val="2"/>
          </rPr>
          <t>Count 1=yes, 0=no</t>
        </r>
      </text>
    </comment>
    <comment ref="DC2" authorId="1" shapeId="0" xr:uid="{67719DC4-B2A7-4312-85C0-A1D5A81F76CA}">
      <text>
        <r>
          <rPr>
            <sz val="9"/>
            <color indexed="81"/>
            <rFont val="Tahoma"/>
            <family val="2"/>
          </rPr>
          <t xml:space="preserve">Enter number workers (headcount)
If number is not provided, enter the value of 1. </t>
        </r>
      </text>
    </comment>
    <comment ref="DD2" authorId="1" shapeId="0" xr:uid="{11089390-6419-4CC0-B9C6-7A3E722690C3}">
      <text>
        <r>
          <rPr>
            <sz val="9"/>
            <color indexed="81"/>
            <rFont val="Tahoma"/>
            <family val="2"/>
          </rPr>
          <t>Man hours
If recorded in years, multiply by 2,040, adjusted for full time (100%) or part time (50%). 
If work hours, full time, or part time are not specified, then multipliy by 75%.</t>
        </r>
      </text>
    </comment>
    <comment ref="DE2" authorId="1" shapeId="0" xr:uid="{6826A898-FD91-44C6-8115-F081775C8AB0}">
      <text>
        <r>
          <rPr>
            <sz val="9"/>
            <color indexed="81"/>
            <rFont val="Tahoma"/>
            <family val="2"/>
          </rPr>
          <t>Man hours
If recorded in years, multiply by 2,040, adjusted for full time (100%) or part time (50%). 
If work hours, full time, or part time are not specified, then multipliy by 75%.</t>
        </r>
      </text>
    </comment>
    <comment ref="DF2" authorId="0" shapeId="0" xr:uid="{2A5FF919-CB33-40F4-8CD4-F082F945B696}">
      <text>
        <r>
          <rPr>
            <b/>
            <sz val="9"/>
            <color indexed="81"/>
            <rFont val="Tahoma"/>
            <family val="2"/>
          </rPr>
          <t>Brian R. Lewandowski:</t>
        </r>
        <r>
          <rPr>
            <sz val="9"/>
            <color indexed="81"/>
            <rFont val="Tahoma"/>
            <family val="2"/>
          </rPr>
          <t xml:space="preserve">
Length of Service divided by 2080 (work hours per year) divided by number of workers.</t>
        </r>
      </text>
    </comment>
    <comment ref="DG2" authorId="1" shapeId="0" xr:uid="{68FD9664-8BE0-4E7F-8B33-63102B26CD21}">
      <text>
        <r>
          <rPr>
            <sz val="9"/>
            <color indexed="81"/>
            <rFont val="Tahoma"/>
            <family val="2"/>
          </rPr>
          <t>Percent provided by company</t>
        </r>
      </text>
    </comment>
    <comment ref="DH2" authorId="1" shapeId="0" xr:uid="{4B1741EC-9189-466F-96F1-237495005293}">
      <text>
        <r>
          <rPr>
            <sz val="9"/>
            <color indexed="81"/>
            <rFont val="Tahoma"/>
            <family val="2"/>
          </rPr>
          <t>Percent provided by company</t>
        </r>
      </text>
    </comment>
    <comment ref="DI2" authorId="1" shapeId="0" xr:uid="{96C15240-9C83-4BB3-8959-5EBDF360E1E9}">
      <text>
        <r>
          <rPr>
            <sz val="9"/>
            <color indexed="81"/>
            <rFont val="Tahoma"/>
            <family val="2"/>
          </rPr>
          <t>Percent provided by company</t>
        </r>
      </text>
    </comment>
    <comment ref="DJ2" authorId="1" shapeId="0" xr:uid="{F3D2341D-FC82-41F3-9BF0-8E68DC3073C9}">
      <text>
        <r>
          <rPr>
            <sz val="9"/>
            <color indexed="81"/>
            <rFont val="Tahoma"/>
            <family val="2"/>
          </rPr>
          <t>Percent provided by company</t>
        </r>
      </text>
    </comment>
    <comment ref="DL2" authorId="1" shapeId="0" xr:uid="{2DEF77E1-806B-4F53-8AEC-2A2E605DB7A1}">
      <text>
        <r>
          <rPr>
            <sz val="9"/>
            <color indexed="81"/>
            <rFont val="Tahoma"/>
            <family val="2"/>
          </rPr>
          <t>0 - 4 based on responses:
0=No responses
Points for:
(I) estimated number of workers by job classification;
(II) estimated length of time of service, including total man hours, by job
classification;
(III) percentage of Colorado workers by job classification; and
(IV) percentage of project man hours earned by Colorado workers by job
classification.</t>
        </r>
      </text>
    </comment>
    <comment ref="DM2" authorId="1" shapeId="0" xr:uid="{2B9588DA-7684-4E08-8D27-8DB94016D918}">
      <text>
        <r>
          <rPr>
            <sz val="9"/>
            <color indexed="81"/>
            <rFont val="Tahoma"/>
            <family val="2"/>
          </rPr>
          <t>Enter number workers (headcount)</t>
        </r>
      </text>
    </comment>
    <comment ref="DN2" authorId="1" shapeId="0" xr:uid="{F181E197-9894-4D76-B33E-34A8766C303C}">
      <text>
        <r>
          <rPr>
            <sz val="9"/>
            <color indexed="81"/>
            <rFont val="Tahoma"/>
            <family val="2"/>
          </rPr>
          <t>Count 1=yes, 0=no</t>
        </r>
      </text>
    </comment>
    <comment ref="DO2" authorId="1" shapeId="0" xr:uid="{3854AABA-FC56-4051-8FB2-5796DBA4AAFC}">
      <text>
        <r>
          <rPr>
            <sz val="9"/>
            <color indexed="81"/>
            <rFont val="Tahoma"/>
            <family val="2"/>
          </rPr>
          <t xml:space="preserve">Enter number workers (headcount)
If number is not provided, enter the value of 1. </t>
        </r>
      </text>
    </comment>
    <comment ref="DP2" authorId="1" shapeId="0" xr:uid="{8C156D24-AAB6-4945-9175-EE91A62AD366}">
      <text>
        <r>
          <rPr>
            <sz val="9"/>
            <color indexed="81"/>
            <rFont val="Tahoma"/>
            <family val="2"/>
          </rPr>
          <t>Man hours
If recorded in years, multiply by 2,040, adjusted for full time (100%) or part time (50%). 
If work hours, full time, or part time are not specified, then multipliy by 75%.</t>
        </r>
      </text>
    </comment>
    <comment ref="DQ2" authorId="1" shapeId="0" xr:uid="{38F3ACE9-1E12-4E8D-B252-39EDF458CDD2}">
      <text>
        <r>
          <rPr>
            <sz val="9"/>
            <color indexed="81"/>
            <rFont val="Tahoma"/>
            <family val="2"/>
          </rPr>
          <t>Man hours
If recorded in years, multiply by 2,040, adjusted for full time (100%) or part time (50%). 
If work hours, full time, or part time are not specified, then multipliy by 75%.</t>
        </r>
      </text>
    </comment>
    <comment ref="DR2" authorId="0" shapeId="0" xr:uid="{6FED702D-7BA1-4385-BD46-A562807868C3}">
      <text>
        <r>
          <rPr>
            <b/>
            <sz val="9"/>
            <color indexed="81"/>
            <rFont val="Tahoma"/>
            <family val="2"/>
          </rPr>
          <t>Brian R. Lewandowski:</t>
        </r>
        <r>
          <rPr>
            <sz val="9"/>
            <color indexed="81"/>
            <rFont val="Tahoma"/>
            <family val="2"/>
          </rPr>
          <t xml:space="preserve">
Length of Service divided by 2080 (work hours per year) divided by number of workers.</t>
        </r>
      </text>
    </comment>
    <comment ref="DS2" authorId="1" shapeId="0" xr:uid="{87BDC4FC-8EF9-440C-85C0-9A912E4F5DCD}">
      <text>
        <r>
          <rPr>
            <sz val="9"/>
            <color indexed="81"/>
            <rFont val="Tahoma"/>
            <family val="2"/>
          </rPr>
          <t>Percent provided by company</t>
        </r>
      </text>
    </comment>
    <comment ref="DT2" authorId="1" shapeId="0" xr:uid="{AA7945C0-6D6A-4941-B393-C63DFE05BBB1}">
      <text>
        <r>
          <rPr>
            <sz val="9"/>
            <color indexed="81"/>
            <rFont val="Tahoma"/>
            <family val="2"/>
          </rPr>
          <t>Percent provided by company</t>
        </r>
      </text>
    </comment>
    <comment ref="DU2" authorId="1" shapeId="0" xr:uid="{9FEE39DF-3D35-459F-A7EA-2D88725CDBFA}">
      <text>
        <r>
          <rPr>
            <sz val="9"/>
            <color indexed="81"/>
            <rFont val="Tahoma"/>
            <family val="2"/>
          </rPr>
          <t>Percent provided by company</t>
        </r>
      </text>
    </comment>
    <comment ref="DV2" authorId="1" shapeId="0" xr:uid="{6D77D339-9958-4C08-8957-EF6D7D5B5CC0}">
      <text>
        <r>
          <rPr>
            <sz val="9"/>
            <color indexed="81"/>
            <rFont val="Tahoma"/>
            <family val="2"/>
          </rPr>
          <t>Percent provided by company</t>
        </r>
      </text>
    </comment>
    <comment ref="DX2" authorId="1" shapeId="0" xr:uid="{789AEAB8-6DA6-4558-A781-8DC3DE4E79A9}">
      <text>
        <r>
          <rPr>
            <sz val="9"/>
            <color indexed="81"/>
            <rFont val="Tahoma"/>
            <family val="2"/>
          </rPr>
          <t>0 - 4 based on responses:
0=No responses
Points for:
(I) estimated number of workers by job classification;
(II) estimated length of time of service, including total man hours, by job
classification;
(III) percentage of Colorado workers by job classification; and
(IV) percentage of project man hours earned by Colorado workers by job
classification.</t>
        </r>
      </text>
    </comment>
    <comment ref="DY2" authorId="1" shapeId="0" xr:uid="{3AC8176C-00B2-4259-9809-AB74AB3C9DB9}">
      <text>
        <r>
          <rPr>
            <sz val="9"/>
            <color indexed="81"/>
            <rFont val="Tahoma"/>
            <family val="2"/>
          </rPr>
          <t>Enter number workers (headcount)</t>
        </r>
      </text>
    </comment>
    <comment ref="DZ2" authorId="1" shapeId="0" xr:uid="{70765B3F-F736-4BB8-8583-7FF89BB9CC8F}">
      <text>
        <r>
          <rPr>
            <sz val="9"/>
            <color indexed="81"/>
            <rFont val="Tahoma"/>
            <family val="2"/>
          </rPr>
          <t>Count 1=yes, 0=no</t>
        </r>
      </text>
    </comment>
    <comment ref="EA2" authorId="1" shapeId="0" xr:uid="{954FD3B8-4FA5-47BB-B1C0-325CF8EE95EE}">
      <text>
        <r>
          <rPr>
            <sz val="9"/>
            <color indexed="81"/>
            <rFont val="Tahoma"/>
            <family val="2"/>
          </rPr>
          <t xml:space="preserve">Enter number workers (headcount)
If number is not provided, enter the value of 1. </t>
        </r>
      </text>
    </comment>
    <comment ref="EB2" authorId="1" shapeId="0" xr:uid="{B8C645D7-5B18-494E-85ED-75D22CE22101}">
      <text>
        <r>
          <rPr>
            <sz val="9"/>
            <color indexed="81"/>
            <rFont val="Tahoma"/>
            <family val="2"/>
          </rPr>
          <t>Man hours
If recorded in years, multiply by 2,040, adjusted for full time (100%) or part time (50%). 
If work hours, full time, or part time are not specified, then multipliy by 75%.</t>
        </r>
      </text>
    </comment>
    <comment ref="EC2" authorId="1" shapeId="0" xr:uid="{B0F46554-55CC-472B-89B2-8768C15BE4A3}">
      <text>
        <r>
          <rPr>
            <sz val="9"/>
            <color indexed="81"/>
            <rFont val="Tahoma"/>
            <family val="2"/>
          </rPr>
          <t>Man hours
If recorded in years, multiply by 2,040, adjusted for full time (100%) or part time (50%). 
If work hours, full time, or part time are not specified, then multipliy by 75%.</t>
        </r>
      </text>
    </comment>
    <comment ref="ED2" authorId="0" shapeId="0" xr:uid="{0CE58C42-BBDA-491A-BD79-2058730F9818}">
      <text>
        <r>
          <rPr>
            <b/>
            <sz val="9"/>
            <color indexed="81"/>
            <rFont val="Tahoma"/>
            <family val="2"/>
          </rPr>
          <t>Brian R. Lewandowski:</t>
        </r>
        <r>
          <rPr>
            <sz val="9"/>
            <color indexed="81"/>
            <rFont val="Tahoma"/>
            <family val="2"/>
          </rPr>
          <t xml:space="preserve">
Length of Service divided by 2080 (work hours per year) divided by number of workers.</t>
        </r>
      </text>
    </comment>
    <comment ref="EE2" authorId="1" shapeId="0" xr:uid="{A620FA36-137D-402D-AD62-507BF9516E17}">
      <text>
        <r>
          <rPr>
            <sz val="9"/>
            <color indexed="81"/>
            <rFont val="Tahoma"/>
            <family val="2"/>
          </rPr>
          <t>Percent provided by company</t>
        </r>
      </text>
    </comment>
    <comment ref="EF2" authorId="1" shapeId="0" xr:uid="{56184971-864C-421C-8566-777FB52DDDF0}">
      <text>
        <r>
          <rPr>
            <sz val="9"/>
            <color indexed="81"/>
            <rFont val="Tahoma"/>
            <family val="2"/>
          </rPr>
          <t>Percent provided by company</t>
        </r>
      </text>
    </comment>
    <comment ref="EG2" authorId="1" shapeId="0" xr:uid="{FAE686F1-1EBE-4BA2-989A-65203A46A595}">
      <text>
        <r>
          <rPr>
            <sz val="9"/>
            <color indexed="81"/>
            <rFont val="Tahoma"/>
            <family val="2"/>
          </rPr>
          <t>Percent provided by company</t>
        </r>
      </text>
    </comment>
    <comment ref="EH2" authorId="1" shapeId="0" xr:uid="{E27FECBB-47E3-4749-A4EB-FDA03B4388FE}">
      <text>
        <r>
          <rPr>
            <sz val="9"/>
            <color indexed="81"/>
            <rFont val="Tahoma"/>
            <family val="2"/>
          </rPr>
          <t>Percent provided by company</t>
        </r>
      </text>
    </comment>
    <comment ref="EJ2" authorId="1" shapeId="0" xr:uid="{88781524-98DE-4606-A7D0-BD9FC7C584BA}">
      <text>
        <r>
          <rPr>
            <sz val="9"/>
            <color indexed="81"/>
            <rFont val="Tahoma"/>
            <family val="2"/>
          </rPr>
          <t>0 - 4 based on responses:
0=No responses
Points for:
(I) estimated number of workers by job classification;
(II) estimated length of time of service, including total man hours, by job
classification;
(III) percentage of Colorado workers by job classification; and
(IV) percentage of project man hours earned by Colorado workers by job
classification.</t>
        </r>
      </text>
    </comment>
    <comment ref="EK2" authorId="1" shapeId="0" xr:uid="{91437E07-D0CA-48D3-9EF1-122E99E9AE1F}">
      <text>
        <r>
          <rPr>
            <sz val="9"/>
            <color indexed="81"/>
            <rFont val="Tahoma"/>
            <family val="2"/>
          </rPr>
          <t>Enter number workers (headcount)</t>
        </r>
      </text>
    </comment>
    <comment ref="EL2" authorId="1" shapeId="0" xr:uid="{D91B3CB9-2F86-4DA9-90E4-3FC4A6699654}">
      <text>
        <r>
          <rPr>
            <sz val="9"/>
            <color indexed="81"/>
            <rFont val="Tahoma"/>
            <family val="2"/>
          </rPr>
          <t>Count 1=yes, 0=no</t>
        </r>
      </text>
    </comment>
    <comment ref="EM2" authorId="1" shapeId="0" xr:uid="{F335985A-50FF-4DED-B819-426CC876A5AF}">
      <text>
        <r>
          <rPr>
            <sz val="9"/>
            <color indexed="81"/>
            <rFont val="Tahoma"/>
            <family val="2"/>
          </rPr>
          <t xml:space="preserve">Enter number workers (headcount)
If number is not provided, enter the value of 1. </t>
        </r>
      </text>
    </comment>
    <comment ref="EN2" authorId="1" shapeId="0" xr:uid="{63691E2E-19CB-48D0-B938-9CECF1D5E7B2}">
      <text>
        <r>
          <rPr>
            <sz val="9"/>
            <color indexed="81"/>
            <rFont val="Tahoma"/>
            <family val="2"/>
          </rPr>
          <t>Man hours
If recorded in years, multiply by 2,040, adjusted for full time (100%) or part time (50%). 
If work hours, full time, or part time are not specified, then multipliy by 75%.</t>
        </r>
      </text>
    </comment>
    <comment ref="EO2" authorId="1" shapeId="0" xr:uid="{F95EB215-A2A6-4014-B297-DB0E3639D4F8}">
      <text>
        <r>
          <rPr>
            <sz val="9"/>
            <color indexed="81"/>
            <rFont val="Tahoma"/>
            <family val="2"/>
          </rPr>
          <t>Man hours
If recorded in years, multiply by 2,040, adjusted for full time (100%) or part time (50%). 
If work hours, full time, or part time are not specified, then multipliy by 75%.</t>
        </r>
      </text>
    </comment>
    <comment ref="EP2" authorId="0" shapeId="0" xr:uid="{23CFAD00-FBEA-49D3-9B4E-AB6AD2B3C393}">
      <text>
        <r>
          <rPr>
            <b/>
            <sz val="9"/>
            <color indexed="81"/>
            <rFont val="Tahoma"/>
            <family val="2"/>
          </rPr>
          <t>Brian R. Lewandowski:</t>
        </r>
        <r>
          <rPr>
            <sz val="9"/>
            <color indexed="81"/>
            <rFont val="Tahoma"/>
            <family val="2"/>
          </rPr>
          <t xml:space="preserve">
Length of Service divided by 2080 (work hours per year) divided by number of workers.</t>
        </r>
      </text>
    </comment>
    <comment ref="EQ2" authorId="1" shapeId="0" xr:uid="{590C67CA-EA50-49A2-9159-4797BF4DA952}">
      <text>
        <r>
          <rPr>
            <sz val="9"/>
            <color indexed="81"/>
            <rFont val="Tahoma"/>
            <family val="2"/>
          </rPr>
          <t>Percent provided by company</t>
        </r>
      </text>
    </comment>
    <comment ref="ER2" authorId="1" shapeId="0" xr:uid="{64783DBD-E5DC-4A7C-8300-0C9E25D5FDF8}">
      <text>
        <r>
          <rPr>
            <sz val="9"/>
            <color indexed="81"/>
            <rFont val="Tahoma"/>
            <family val="2"/>
          </rPr>
          <t>Percent provided by company</t>
        </r>
      </text>
    </comment>
    <comment ref="ES2" authorId="1" shapeId="0" xr:uid="{EB7FFFC3-2990-42DD-A53C-83FB7D4472AA}">
      <text>
        <r>
          <rPr>
            <sz val="9"/>
            <color indexed="81"/>
            <rFont val="Tahoma"/>
            <family val="2"/>
          </rPr>
          <t>Percent provided by company</t>
        </r>
      </text>
    </comment>
    <comment ref="ET2" authorId="1" shapeId="0" xr:uid="{2638163D-4B75-4C39-BBFC-1E5C1127AD80}">
      <text>
        <r>
          <rPr>
            <sz val="9"/>
            <color indexed="81"/>
            <rFont val="Tahoma"/>
            <family val="2"/>
          </rPr>
          <t>Percent provided by company</t>
        </r>
      </text>
    </comment>
    <comment ref="EV2" authorId="1" shapeId="0" xr:uid="{78D19EFC-14D4-463D-AFE3-E647B2DB6FD8}">
      <text>
        <r>
          <rPr>
            <sz val="9"/>
            <color indexed="81"/>
            <rFont val="Tahoma"/>
            <family val="2"/>
          </rPr>
          <t>0 - 4 based on responses:
0=No responses
Points for:
(I) estimated number of workers by job classification;
(II) estimated length of time of service, including total man hours, by job
classification;
(III) percentage of Colorado workers by job classification; and
(IV) percentage of project man hours earned by Colorado workers by job
classification.</t>
        </r>
      </text>
    </comment>
    <comment ref="EW2" authorId="1" shapeId="0" xr:uid="{75C667C2-5BE7-4BFD-979A-FE4CFF448A0A}">
      <text>
        <r>
          <rPr>
            <sz val="9"/>
            <color indexed="81"/>
            <rFont val="Tahoma"/>
            <family val="2"/>
          </rPr>
          <t>Enter number workers (headcount)</t>
        </r>
      </text>
    </comment>
    <comment ref="EX2" authorId="1" shapeId="0" xr:uid="{36AED533-C46E-4FEB-97AF-A0A07B24B271}">
      <text>
        <r>
          <rPr>
            <sz val="9"/>
            <color indexed="81"/>
            <rFont val="Tahoma"/>
            <family val="2"/>
          </rPr>
          <t>Count 1=yes, 0=no</t>
        </r>
      </text>
    </comment>
    <comment ref="EY2" authorId="1" shapeId="0" xr:uid="{D97BFE8C-5FB1-4361-A06E-EE16DD67DD69}">
      <text>
        <r>
          <rPr>
            <sz val="9"/>
            <color indexed="81"/>
            <rFont val="Tahoma"/>
            <family val="2"/>
          </rPr>
          <t xml:space="preserve">Enter number workers (headcount)
If number is not provided, enter the value of 1. </t>
        </r>
      </text>
    </comment>
    <comment ref="EZ2" authorId="1" shapeId="0" xr:uid="{AE9FF2A7-1F32-41C1-AB63-B67B453DF64E}">
      <text>
        <r>
          <rPr>
            <sz val="9"/>
            <color indexed="81"/>
            <rFont val="Tahoma"/>
            <family val="2"/>
          </rPr>
          <t>Man hours
If recorded in years, multiply by 2,040, adjusted for full time (100%) or part time (50%). 
If work hours, full time, or part time are not specified, then multipliy by 75%.</t>
        </r>
      </text>
    </comment>
    <comment ref="FA2" authorId="1" shapeId="0" xr:uid="{BAE7E6FE-86C9-437A-A3D3-BC55307A0089}">
      <text>
        <r>
          <rPr>
            <sz val="9"/>
            <color indexed="81"/>
            <rFont val="Tahoma"/>
            <family val="2"/>
          </rPr>
          <t>Man hours
If recorded in years, multiply by 2,040, adjusted for full time (100%) or part time (50%). 
If work hours, full time, or part time are not specified, then multipliy by 75%.</t>
        </r>
      </text>
    </comment>
    <comment ref="FB2" authorId="0" shapeId="0" xr:uid="{328E2F90-FB8F-4591-A58B-ABE88C730BA5}">
      <text>
        <r>
          <rPr>
            <b/>
            <sz val="9"/>
            <color indexed="81"/>
            <rFont val="Tahoma"/>
            <family val="2"/>
          </rPr>
          <t>Brian R. Lewandowski:</t>
        </r>
        <r>
          <rPr>
            <sz val="9"/>
            <color indexed="81"/>
            <rFont val="Tahoma"/>
            <family val="2"/>
          </rPr>
          <t xml:space="preserve">
Length of Service divided by 2080 (work hours per year) divided by number of workers.</t>
        </r>
      </text>
    </comment>
    <comment ref="FC2" authorId="1" shapeId="0" xr:uid="{C015172D-9FF9-4374-A06F-EC2533219938}">
      <text>
        <r>
          <rPr>
            <sz val="9"/>
            <color indexed="81"/>
            <rFont val="Tahoma"/>
            <family val="2"/>
          </rPr>
          <t>Percent provided by company</t>
        </r>
      </text>
    </comment>
    <comment ref="FD2" authorId="1" shapeId="0" xr:uid="{9AEFF4B6-5574-41C6-BD8E-B8C5B63895BC}">
      <text>
        <r>
          <rPr>
            <sz val="9"/>
            <color indexed="81"/>
            <rFont val="Tahoma"/>
            <family val="2"/>
          </rPr>
          <t>Percent provided by company</t>
        </r>
      </text>
    </comment>
    <comment ref="FE2" authorId="1" shapeId="0" xr:uid="{2C5AEE26-75A7-4504-989E-EC67BD9CB77E}">
      <text>
        <r>
          <rPr>
            <sz val="9"/>
            <color indexed="81"/>
            <rFont val="Tahoma"/>
            <family val="2"/>
          </rPr>
          <t>Percent provided by company</t>
        </r>
      </text>
    </comment>
    <comment ref="FF2" authorId="1" shapeId="0" xr:uid="{1CC3EEEB-4BC5-4164-816E-8B0D5154F32C}">
      <text>
        <r>
          <rPr>
            <sz val="9"/>
            <color indexed="81"/>
            <rFont val="Tahoma"/>
            <family val="2"/>
          </rPr>
          <t>Percent provided by company</t>
        </r>
      </text>
    </comment>
    <comment ref="FH2" authorId="1" shapeId="0" xr:uid="{8E5F85BA-C607-4E5F-B393-20EC2EF6854A}">
      <text>
        <r>
          <rPr>
            <sz val="9"/>
            <color indexed="81"/>
            <rFont val="Tahoma"/>
            <family val="2"/>
          </rPr>
          <t>0 - 4 based on responses:
0=No responses
Points for:
(I) estimated number of workers by job classification;
(II) estimated length of time of service, including total man hours, by job
classification;
(III) percentage of Colorado workers by job classification; and
(IV) percentage of project man hours earned by Colorado workers by job
classification.</t>
        </r>
      </text>
    </comment>
    <comment ref="FI2" authorId="1" shapeId="0" xr:uid="{8D5D2AD0-4235-4D63-B340-A603CF68230B}">
      <text>
        <r>
          <rPr>
            <sz val="9"/>
            <color indexed="81"/>
            <rFont val="Tahoma"/>
            <family val="2"/>
          </rPr>
          <t>Enter number workers (headcount)</t>
        </r>
      </text>
    </comment>
    <comment ref="FJ2" authorId="1" shapeId="0" xr:uid="{79096430-1C84-4E8E-B14F-98CCDF7549B4}">
      <text>
        <r>
          <rPr>
            <sz val="9"/>
            <color indexed="81"/>
            <rFont val="Tahoma"/>
            <family val="2"/>
          </rPr>
          <t>Count 1=yes, 0=no</t>
        </r>
      </text>
    </comment>
    <comment ref="FK2" authorId="1" shapeId="0" xr:uid="{ADA0C77A-8DAC-4335-BED1-3E2E4094D86E}">
      <text>
        <r>
          <rPr>
            <sz val="9"/>
            <color indexed="81"/>
            <rFont val="Tahoma"/>
            <family val="2"/>
          </rPr>
          <t xml:space="preserve">Enter number workers (headcount)
If number is not provided, enter the value of 1. </t>
        </r>
      </text>
    </comment>
    <comment ref="FL2" authorId="1" shapeId="0" xr:uid="{073E0BED-93C3-4A17-83C1-6F93CCC02F3B}">
      <text>
        <r>
          <rPr>
            <sz val="9"/>
            <color indexed="81"/>
            <rFont val="Tahoma"/>
            <family val="2"/>
          </rPr>
          <t>Man hours
If recorded in years, multiply by 2,040, adjusted for full time (100%) or part time (50%). 
If work hours, full time, or part time are not specified, then multipliy by 75%.</t>
        </r>
      </text>
    </comment>
    <comment ref="FM2" authorId="1" shapeId="0" xr:uid="{3CC74D93-61D0-4138-A3B6-A295E62848E4}">
      <text>
        <r>
          <rPr>
            <sz val="9"/>
            <color indexed="81"/>
            <rFont val="Tahoma"/>
            <family val="2"/>
          </rPr>
          <t>Man hours
If recorded in years, multiply by 2,040, adjusted for full time (100%) or part time (50%). 
If work hours, full time, or part time are not specified, then multipliy by 75%.</t>
        </r>
      </text>
    </comment>
    <comment ref="FN2" authorId="0" shapeId="0" xr:uid="{88B7A899-ED30-4D44-B1CA-8EE73901DE6E}">
      <text>
        <r>
          <rPr>
            <b/>
            <sz val="9"/>
            <color indexed="81"/>
            <rFont val="Tahoma"/>
            <family val="2"/>
          </rPr>
          <t>Brian R. Lewandowski:</t>
        </r>
        <r>
          <rPr>
            <sz val="9"/>
            <color indexed="81"/>
            <rFont val="Tahoma"/>
            <family val="2"/>
          </rPr>
          <t xml:space="preserve">
Length of Service divided by 2080 (work hours per year) divided by number of workers.</t>
        </r>
      </text>
    </comment>
    <comment ref="FO2" authorId="1" shapeId="0" xr:uid="{AA32F102-9B75-4929-9841-0262560226D2}">
      <text>
        <r>
          <rPr>
            <sz val="9"/>
            <color indexed="81"/>
            <rFont val="Tahoma"/>
            <family val="2"/>
          </rPr>
          <t>Percent provided by company</t>
        </r>
      </text>
    </comment>
    <comment ref="FP2" authorId="1" shapeId="0" xr:uid="{9B20AB2E-BFD8-4FDF-BACF-403598BB3F93}">
      <text>
        <r>
          <rPr>
            <sz val="9"/>
            <color indexed="81"/>
            <rFont val="Tahoma"/>
            <family val="2"/>
          </rPr>
          <t>Percent provided by company</t>
        </r>
      </text>
    </comment>
    <comment ref="FQ2" authorId="1" shapeId="0" xr:uid="{5BC3A941-3A1C-43BB-BB48-C40F9C6B1CD8}">
      <text>
        <r>
          <rPr>
            <sz val="9"/>
            <color indexed="81"/>
            <rFont val="Tahoma"/>
            <family val="2"/>
          </rPr>
          <t>Percent provided by company</t>
        </r>
      </text>
    </comment>
    <comment ref="FR2" authorId="1" shapeId="0" xr:uid="{A90B8AA4-EB99-4CB4-9DA2-9308AE45A85E}">
      <text>
        <r>
          <rPr>
            <sz val="9"/>
            <color indexed="81"/>
            <rFont val="Tahoma"/>
            <family val="2"/>
          </rPr>
          <t>Percent provided by company</t>
        </r>
      </text>
    </comment>
    <comment ref="FT2" authorId="1" shapeId="0" xr:uid="{8A58290C-1979-4BB0-B7AA-AA9394B72043}">
      <text>
        <r>
          <rPr>
            <sz val="9"/>
            <color indexed="81"/>
            <rFont val="Tahoma"/>
            <family val="2"/>
          </rPr>
          <t>0 - 4 based on responses:
0=No responses
Points for:
(I) estimated number of workers by job classification;
(II) estimated length of time of service, including total man hours, by job
classification;
(III) percentage of Colorado workers by job classification; and
(IV) percentage of project man hours earned by Colorado workers by job
classification.</t>
        </r>
      </text>
    </comment>
    <comment ref="FU2" authorId="1" shapeId="0" xr:uid="{D8E99F81-6768-4F07-9AB5-91C894A99B82}">
      <text>
        <r>
          <rPr>
            <sz val="9"/>
            <color indexed="81"/>
            <rFont val="Tahoma"/>
            <family val="2"/>
          </rPr>
          <t>Enter number workers (headcount)</t>
        </r>
      </text>
    </comment>
    <comment ref="FV2" authorId="1" shapeId="0" xr:uid="{3E7066F6-0F42-4615-96C0-EEB6E726C364}">
      <text>
        <r>
          <rPr>
            <sz val="9"/>
            <color indexed="81"/>
            <rFont val="Tahoma"/>
            <family val="2"/>
          </rPr>
          <t>Count 1=yes, 0=no</t>
        </r>
      </text>
    </comment>
    <comment ref="FW2" authorId="1" shapeId="0" xr:uid="{68F5385A-9F31-4A81-907C-6FAAB43D6B5C}">
      <text>
        <r>
          <rPr>
            <sz val="9"/>
            <color indexed="81"/>
            <rFont val="Tahoma"/>
            <family val="2"/>
          </rPr>
          <t xml:space="preserve">Enter number workers (headcount)
If number is not provided, enter the value of 1. </t>
        </r>
      </text>
    </comment>
    <comment ref="FX2" authorId="1" shapeId="0" xr:uid="{D13EE86B-8042-4F45-9E00-FB04F781EBC6}">
      <text>
        <r>
          <rPr>
            <sz val="9"/>
            <color indexed="81"/>
            <rFont val="Tahoma"/>
            <family val="2"/>
          </rPr>
          <t>Man hours
If recorded in years, multiply by 2,040, adjusted for full time (100%) or part time (50%). 
If work hours, full time, or part time are not specified, then multipliy by 75%.</t>
        </r>
      </text>
    </comment>
    <comment ref="FY2" authorId="1" shapeId="0" xr:uid="{9A2A5285-E3BA-40A1-AC6D-77B1A9A00003}">
      <text>
        <r>
          <rPr>
            <sz val="9"/>
            <color indexed="81"/>
            <rFont val="Tahoma"/>
            <family val="2"/>
          </rPr>
          <t>Man hours
If recorded in years, multiply by 2,040, adjusted for full time (100%) or part time (50%). 
If work hours, full time, or part time are not specified, then multipliy by 75%.</t>
        </r>
      </text>
    </comment>
    <comment ref="FZ2" authorId="0" shapeId="0" xr:uid="{BF5CE9F9-5250-403B-AD0B-B795ABD9CDCA}">
      <text>
        <r>
          <rPr>
            <b/>
            <sz val="9"/>
            <color indexed="81"/>
            <rFont val="Tahoma"/>
            <family val="2"/>
          </rPr>
          <t>Brian R. Lewandowski:</t>
        </r>
        <r>
          <rPr>
            <sz val="9"/>
            <color indexed="81"/>
            <rFont val="Tahoma"/>
            <family val="2"/>
          </rPr>
          <t xml:space="preserve">
Length of Service divided by 2080 (work hours per year) divided by number of workers.</t>
        </r>
      </text>
    </comment>
    <comment ref="GA2" authorId="1" shapeId="0" xr:uid="{CA6E2E67-AADE-4BCB-8EFE-17BBE08979DF}">
      <text>
        <r>
          <rPr>
            <sz val="9"/>
            <color indexed="81"/>
            <rFont val="Tahoma"/>
            <family val="2"/>
          </rPr>
          <t>Percent provided by company</t>
        </r>
      </text>
    </comment>
    <comment ref="GB2" authorId="1" shapeId="0" xr:uid="{FA1C6EE1-760C-4C29-9376-934BDDE4EA41}">
      <text>
        <r>
          <rPr>
            <sz val="9"/>
            <color indexed="81"/>
            <rFont val="Tahoma"/>
            <family val="2"/>
          </rPr>
          <t>Percent provided by company</t>
        </r>
      </text>
    </comment>
    <comment ref="GC2" authorId="1" shapeId="0" xr:uid="{3254D2EB-16E0-4BC8-94E9-0A8D8F8992F6}">
      <text>
        <r>
          <rPr>
            <sz val="9"/>
            <color indexed="81"/>
            <rFont val="Tahoma"/>
            <family val="2"/>
          </rPr>
          <t>Percent provided by company</t>
        </r>
      </text>
    </comment>
    <comment ref="GD2" authorId="1" shapeId="0" xr:uid="{6D254894-BDEA-4E45-9C45-62BCD48DD9F6}">
      <text>
        <r>
          <rPr>
            <sz val="9"/>
            <color indexed="81"/>
            <rFont val="Tahoma"/>
            <family val="2"/>
          </rPr>
          <t>Percent provided by company</t>
        </r>
      </text>
    </comment>
    <comment ref="GF2" authorId="1" shapeId="0" xr:uid="{0ADD00D4-E253-4B31-A8D3-7C575496EB0C}">
      <text>
        <r>
          <rPr>
            <sz val="9"/>
            <color indexed="81"/>
            <rFont val="Tahoma"/>
            <family val="2"/>
          </rPr>
          <t>0 - 4 based on responses:
0=No responses
Points for:
(I) estimated number of workers by job classification;
(II) estimated length of time of service, including total man hours, by job
classification;
(III) percentage of Colorado workers by job classification; and
(IV) percentage of project man hours earned by Colorado workers by job
classification.</t>
        </r>
      </text>
    </comment>
    <comment ref="GG2" authorId="1" shapeId="0" xr:uid="{5010E664-3BE0-41EC-94D0-3382308332EA}">
      <text>
        <r>
          <rPr>
            <sz val="9"/>
            <color indexed="81"/>
            <rFont val="Tahoma"/>
            <family val="2"/>
          </rPr>
          <t>Enter number workers (headcount)</t>
        </r>
      </text>
    </comment>
    <comment ref="GH2" authorId="1" shapeId="0" xr:uid="{F983EF6D-A532-43E1-BC14-A978174B6147}">
      <text>
        <r>
          <rPr>
            <sz val="9"/>
            <color indexed="81"/>
            <rFont val="Tahoma"/>
            <family val="2"/>
          </rPr>
          <t>Count 1=yes, 0=no</t>
        </r>
      </text>
    </comment>
    <comment ref="GI2" authorId="1" shapeId="0" xr:uid="{5EBE635C-D5A9-4F34-B32E-454B6B1CE0B0}">
      <text>
        <r>
          <rPr>
            <sz val="9"/>
            <color indexed="81"/>
            <rFont val="Tahoma"/>
            <family val="2"/>
          </rPr>
          <t xml:space="preserve">Enter number workers (headcount)
If number is not provided, enter the value of 1. </t>
        </r>
      </text>
    </comment>
    <comment ref="GJ2" authorId="1" shapeId="0" xr:uid="{08A43C68-C82D-4FC8-97C1-61D933D53FC8}">
      <text>
        <r>
          <rPr>
            <sz val="9"/>
            <color indexed="81"/>
            <rFont val="Tahoma"/>
            <family val="2"/>
          </rPr>
          <t>Man hours
If recorded in years, multiply by 2,040, adjusted for full time (100%) or part time (50%). 
If work hours, full time, or part time are not specified, then multipliy by 75%.</t>
        </r>
      </text>
    </comment>
    <comment ref="GK2" authorId="1" shapeId="0" xr:uid="{656A5EDD-3D2E-475D-8E66-890425F198EF}">
      <text>
        <r>
          <rPr>
            <sz val="9"/>
            <color indexed="81"/>
            <rFont val="Tahoma"/>
            <family val="2"/>
          </rPr>
          <t>Man hours
If recorded in years, multiply by 2,040, adjusted for full time (100%) or part time (50%). 
If work hours, full time, or part time are not specified, then multipliy by 75%.</t>
        </r>
      </text>
    </comment>
    <comment ref="GL2" authorId="0" shapeId="0" xr:uid="{F639C0D9-76F9-4362-9467-C361DFBEBAEC}">
      <text>
        <r>
          <rPr>
            <b/>
            <sz val="9"/>
            <color indexed="81"/>
            <rFont val="Tahoma"/>
            <family val="2"/>
          </rPr>
          <t>Brian R. Lewandowski:</t>
        </r>
        <r>
          <rPr>
            <sz val="9"/>
            <color indexed="81"/>
            <rFont val="Tahoma"/>
            <family val="2"/>
          </rPr>
          <t xml:space="preserve">
Length of Service divided by 2080 (work hours per year) divided by number of workers.</t>
        </r>
      </text>
    </comment>
    <comment ref="GM2" authorId="1" shapeId="0" xr:uid="{4197358A-5F72-450E-B7CC-92C2949BFA6C}">
      <text>
        <r>
          <rPr>
            <sz val="9"/>
            <color indexed="81"/>
            <rFont val="Tahoma"/>
            <family val="2"/>
          </rPr>
          <t>Percent provided by company</t>
        </r>
      </text>
    </comment>
    <comment ref="GN2" authorId="1" shapeId="0" xr:uid="{80AD525C-C343-4E60-A0AB-6F123130443D}">
      <text>
        <r>
          <rPr>
            <sz val="9"/>
            <color indexed="81"/>
            <rFont val="Tahoma"/>
            <family val="2"/>
          </rPr>
          <t>Percent provided by company</t>
        </r>
      </text>
    </comment>
    <comment ref="GO2" authorId="1" shapeId="0" xr:uid="{B73317F9-C9C9-4D21-9F83-37BCCB8998DA}">
      <text>
        <r>
          <rPr>
            <sz val="9"/>
            <color indexed="81"/>
            <rFont val="Tahoma"/>
            <family val="2"/>
          </rPr>
          <t>Percent provided by company</t>
        </r>
      </text>
    </comment>
    <comment ref="GP2" authorId="1" shapeId="0" xr:uid="{D0A4850E-61C9-423D-A209-901E9BCD539B}">
      <text>
        <r>
          <rPr>
            <sz val="9"/>
            <color indexed="81"/>
            <rFont val="Tahoma"/>
            <family val="2"/>
          </rPr>
          <t>Percent provided by company</t>
        </r>
      </text>
    </comment>
    <comment ref="GR2" authorId="1" shapeId="0" xr:uid="{A310138C-D320-4FC0-B2BF-FA75BCDAC2D4}">
      <text>
        <r>
          <rPr>
            <sz val="9"/>
            <color indexed="81"/>
            <rFont val="Tahoma"/>
            <family val="2"/>
          </rPr>
          <t>0 - 4 based on responses:
0=No responses
Points for:
(I) estimated number of workers by job classification;
(II) estimated length of time of service, including total man hours, by job
classification;
(III) percentage of Colorado workers by job classification; and
(IV) percentage of project man hours earned by Colorado workers by job
classification.</t>
        </r>
      </text>
    </comment>
    <comment ref="GS2" authorId="1" shapeId="0" xr:uid="{73E4B5EF-0B87-42B8-A6CF-61E4D2BBCF3E}">
      <text>
        <r>
          <rPr>
            <sz val="9"/>
            <color indexed="81"/>
            <rFont val="Tahoma"/>
            <family val="2"/>
          </rPr>
          <t>Enter number workers (headcount)</t>
        </r>
      </text>
    </comment>
    <comment ref="GT2" authorId="1" shapeId="0" xr:uid="{D7B90598-8446-446A-86B4-69706C54108E}">
      <text>
        <r>
          <rPr>
            <sz val="9"/>
            <color indexed="81"/>
            <rFont val="Tahoma"/>
            <family val="2"/>
          </rPr>
          <t>Count 1=yes, 0=no</t>
        </r>
      </text>
    </comment>
    <comment ref="GU2" authorId="1" shapeId="0" xr:uid="{0FDDED50-F505-4690-A7BC-57E9A6EB2B77}">
      <text>
        <r>
          <rPr>
            <sz val="9"/>
            <color indexed="81"/>
            <rFont val="Tahoma"/>
            <family val="2"/>
          </rPr>
          <t xml:space="preserve">Enter number workers (headcount)
If number is not provided, enter the value of 1. </t>
        </r>
      </text>
    </comment>
    <comment ref="GV2" authorId="1" shapeId="0" xr:uid="{31D981BE-A7B1-403F-B620-2AB3E85C6E49}">
      <text>
        <r>
          <rPr>
            <sz val="9"/>
            <color indexed="81"/>
            <rFont val="Tahoma"/>
            <family val="2"/>
          </rPr>
          <t>Man hours
If recorded in years, multiply by 2,040, adjusted for full time (100%) or part time (50%). 
If work hours, full time, or part time are not specified, then multipliy by 75%.</t>
        </r>
      </text>
    </comment>
    <comment ref="GW2" authorId="1" shapeId="0" xr:uid="{58699600-4495-491F-A104-B0AE41575A16}">
      <text>
        <r>
          <rPr>
            <sz val="9"/>
            <color indexed="81"/>
            <rFont val="Tahoma"/>
            <family val="2"/>
          </rPr>
          <t>Man hours
If recorded in years, multiply by 2,040, adjusted for full time (100%) or part time (50%). 
If work hours, full time, or part time are not specified, then multipliy by 75%.</t>
        </r>
      </text>
    </comment>
    <comment ref="GX2" authorId="0" shapeId="0" xr:uid="{7D867B2B-9C77-4679-9CDB-65EC953F4EB2}">
      <text>
        <r>
          <rPr>
            <b/>
            <sz val="9"/>
            <color indexed="81"/>
            <rFont val="Tahoma"/>
            <family val="2"/>
          </rPr>
          <t>Brian R. Lewandowski:</t>
        </r>
        <r>
          <rPr>
            <sz val="9"/>
            <color indexed="81"/>
            <rFont val="Tahoma"/>
            <family val="2"/>
          </rPr>
          <t xml:space="preserve">
Length of Service divided by 2080 (work hours per year) divided by number of workers.</t>
        </r>
      </text>
    </comment>
    <comment ref="GY2" authorId="1" shapeId="0" xr:uid="{0821CEA9-6535-49B1-8190-0EBA9A24C68B}">
      <text>
        <r>
          <rPr>
            <sz val="9"/>
            <color indexed="81"/>
            <rFont val="Tahoma"/>
            <family val="2"/>
          </rPr>
          <t>Percent provided by company</t>
        </r>
      </text>
    </comment>
    <comment ref="GZ2" authorId="1" shapeId="0" xr:uid="{0CC0C7AD-9185-4546-861F-EB52AD66C388}">
      <text>
        <r>
          <rPr>
            <sz val="9"/>
            <color indexed="81"/>
            <rFont val="Tahoma"/>
            <family val="2"/>
          </rPr>
          <t>Percent provided by company</t>
        </r>
      </text>
    </comment>
    <comment ref="HA2" authorId="1" shapeId="0" xr:uid="{4A57B93C-7498-4D1D-9BA2-22D992A801AB}">
      <text>
        <r>
          <rPr>
            <sz val="9"/>
            <color indexed="81"/>
            <rFont val="Tahoma"/>
            <family val="2"/>
          </rPr>
          <t>Percent provided by company</t>
        </r>
      </text>
    </comment>
    <comment ref="HB2" authorId="1" shapeId="0" xr:uid="{49AFA9D8-E18B-4487-AA30-1F8FB2036BFA}">
      <text>
        <r>
          <rPr>
            <sz val="9"/>
            <color indexed="81"/>
            <rFont val="Tahoma"/>
            <family val="2"/>
          </rPr>
          <t>Percent provided by company</t>
        </r>
      </text>
    </comment>
    <comment ref="HD2" authorId="1" shapeId="0" xr:uid="{1F719FC5-BE29-4954-8D02-B1CFBAC19E4F}">
      <text>
        <r>
          <rPr>
            <sz val="9"/>
            <color indexed="81"/>
            <rFont val="Tahoma"/>
            <family val="2"/>
          </rPr>
          <t>0 - 4 based on responses:
0=No responses
Points for:
(I) estimated number of workers by job classification;
(II) estimated length of time of service, including total man hours, by job
classification;
(III) percentage of Colorado workers by job classification; and
(IV) percentage of project man hours earned by Colorado workers by job
classification.</t>
        </r>
      </text>
    </comment>
    <comment ref="HE2" authorId="1" shapeId="0" xr:uid="{7803FA47-3D70-4453-B904-28C57504E617}">
      <text>
        <r>
          <rPr>
            <sz val="9"/>
            <color indexed="81"/>
            <rFont val="Tahoma"/>
            <family val="2"/>
          </rPr>
          <t>Enter number workers (headcount)</t>
        </r>
      </text>
    </comment>
    <comment ref="HF2" authorId="1" shapeId="0" xr:uid="{C42EA4C6-AA73-48C6-9812-C5781FD7B0E7}">
      <text>
        <r>
          <rPr>
            <sz val="9"/>
            <color indexed="81"/>
            <rFont val="Tahoma"/>
            <family val="2"/>
          </rPr>
          <t>Count 1=yes, 0=no</t>
        </r>
      </text>
    </comment>
    <comment ref="HG2" authorId="1" shapeId="0" xr:uid="{98348527-C54D-41F4-AF3B-12C265FA2F7E}">
      <text>
        <r>
          <rPr>
            <sz val="9"/>
            <color indexed="81"/>
            <rFont val="Tahoma"/>
            <family val="2"/>
          </rPr>
          <t xml:space="preserve">Enter number workers (headcount)
If number is not provided, enter the value of 1. </t>
        </r>
      </text>
    </comment>
    <comment ref="HH2" authorId="1" shapeId="0" xr:uid="{43FCDDD0-83B5-47FD-BC24-15BFF6C14899}">
      <text>
        <r>
          <rPr>
            <sz val="9"/>
            <color indexed="81"/>
            <rFont val="Tahoma"/>
            <family val="2"/>
          </rPr>
          <t>Man hours
If recorded in years, multiply by 2,040, adjusted for full time (100%) or part time (50%). 
If work hours, full time, or part time are not specified, then multipliy by 75%.</t>
        </r>
      </text>
    </comment>
    <comment ref="HI2" authorId="1" shapeId="0" xr:uid="{C1882D4F-23B0-4D45-B77A-3719235F3359}">
      <text>
        <r>
          <rPr>
            <sz val="9"/>
            <color indexed="81"/>
            <rFont val="Tahoma"/>
            <family val="2"/>
          </rPr>
          <t>Man hours
If recorded in years, multiply by 2,040, adjusted for full time (100%) or part time (50%). 
If work hours, full time, or part time are not specified, then multipliy by 75%.</t>
        </r>
      </text>
    </comment>
    <comment ref="HJ2" authorId="0" shapeId="0" xr:uid="{2DC8A220-9D81-4C72-888D-CBEA51D28F95}">
      <text>
        <r>
          <rPr>
            <b/>
            <sz val="9"/>
            <color indexed="81"/>
            <rFont val="Tahoma"/>
            <family val="2"/>
          </rPr>
          <t>Brian R. Lewandowski:</t>
        </r>
        <r>
          <rPr>
            <sz val="9"/>
            <color indexed="81"/>
            <rFont val="Tahoma"/>
            <family val="2"/>
          </rPr>
          <t xml:space="preserve">
Length of Service divided by 2080 (work hours per year) divided by number of workers.</t>
        </r>
      </text>
    </comment>
    <comment ref="HK2" authorId="1" shapeId="0" xr:uid="{EA7EF831-6938-456B-AB1D-A40431D085F5}">
      <text>
        <r>
          <rPr>
            <sz val="9"/>
            <color indexed="81"/>
            <rFont val="Tahoma"/>
            <family val="2"/>
          </rPr>
          <t>Percent provided by company</t>
        </r>
      </text>
    </comment>
    <comment ref="HL2" authorId="1" shapeId="0" xr:uid="{5A8ACF84-116B-4DA7-9D0E-7D68BD15F511}">
      <text>
        <r>
          <rPr>
            <sz val="9"/>
            <color indexed="81"/>
            <rFont val="Tahoma"/>
            <family val="2"/>
          </rPr>
          <t>Percent provided by company</t>
        </r>
      </text>
    </comment>
    <comment ref="HM2" authorId="1" shapeId="0" xr:uid="{1116482F-4C17-40B9-B213-94E9B2BC6179}">
      <text>
        <r>
          <rPr>
            <sz val="9"/>
            <color indexed="81"/>
            <rFont val="Tahoma"/>
            <family val="2"/>
          </rPr>
          <t>Percent provided by company</t>
        </r>
      </text>
    </comment>
    <comment ref="HN2" authorId="1" shapeId="0" xr:uid="{DC73DCCE-E211-4BEA-99BB-7908654F7867}">
      <text>
        <r>
          <rPr>
            <sz val="9"/>
            <color indexed="81"/>
            <rFont val="Tahoma"/>
            <family val="2"/>
          </rPr>
          <t>Percent provided by company</t>
        </r>
      </text>
    </comment>
    <comment ref="HP2" authorId="1" shapeId="0" xr:uid="{5EB3D906-B636-4AB6-9B1E-B209326C99F9}">
      <text>
        <r>
          <rPr>
            <sz val="9"/>
            <color indexed="81"/>
            <rFont val="Tahoma"/>
            <family val="2"/>
          </rPr>
          <t>0 - 4 based on responses:
0=No responses
Points for:
(I) estimated number of workers by job classification;
(II) estimated length of time of service, including total man hours, by job
classification;
(III) percentage of Colorado workers by job classification; and
(IV) percentage of project man hours earned by Colorado workers by job
classification.</t>
        </r>
      </text>
    </comment>
    <comment ref="HQ2" authorId="1" shapeId="0" xr:uid="{7195BBA9-3C48-46ED-AD6F-B2C2510213E3}">
      <text>
        <r>
          <rPr>
            <sz val="9"/>
            <color indexed="81"/>
            <rFont val="Tahoma"/>
            <family val="2"/>
          </rPr>
          <t>Enter number workers (headcount)</t>
        </r>
      </text>
    </comment>
    <comment ref="HR2" authorId="1" shapeId="0" xr:uid="{9BB25CAB-BF12-42AF-9360-29AA4DF7FE50}">
      <text>
        <r>
          <rPr>
            <sz val="9"/>
            <color indexed="81"/>
            <rFont val="Tahoma"/>
            <family val="2"/>
          </rPr>
          <t>Count 1=yes, 0=no</t>
        </r>
      </text>
    </comment>
    <comment ref="HS2" authorId="1" shapeId="0" xr:uid="{F41C5795-0187-423B-B9C7-860F20541FA3}">
      <text>
        <r>
          <rPr>
            <sz val="9"/>
            <color indexed="81"/>
            <rFont val="Tahoma"/>
            <family val="2"/>
          </rPr>
          <t xml:space="preserve">Enter number workers (headcount)
If number is not provided, enter the value of 1. </t>
        </r>
      </text>
    </comment>
    <comment ref="HT2" authorId="1" shapeId="0" xr:uid="{BD5D474C-186E-4F5E-BFAC-112C233D2D40}">
      <text>
        <r>
          <rPr>
            <sz val="9"/>
            <color indexed="81"/>
            <rFont val="Tahoma"/>
            <family val="2"/>
          </rPr>
          <t>Man hours
If recorded in years, multiply by 2,040, adjusted for full time (100%) or part time (50%). 
If work hours, full time, or part time are not specified, then multipliy by 75%.</t>
        </r>
      </text>
    </comment>
    <comment ref="HU2" authorId="1" shapeId="0" xr:uid="{A259B637-3CC5-4789-A76B-CA0F1831126D}">
      <text>
        <r>
          <rPr>
            <sz val="9"/>
            <color indexed="81"/>
            <rFont val="Tahoma"/>
            <family val="2"/>
          </rPr>
          <t>Man hours
If recorded in years, multiply by 2,040, adjusted for full time (100%) or part time (50%). 
If work hours, full time, or part time are not specified, then multipliy by 75%.</t>
        </r>
      </text>
    </comment>
    <comment ref="HV2" authorId="0" shapeId="0" xr:uid="{9FB275BE-531B-4649-A46D-FF08A522D0B9}">
      <text>
        <r>
          <rPr>
            <b/>
            <sz val="9"/>
            <color indexed="81"/>
            <rFont val="Tahoma"/>
            <family val="2"/>
          </rPr>
          <t>Brian R. Lewandowski:</t>
        </r>
        <r>
          <rPr>
            <sz val="9"/>
            <color indexed="81"/>
            <rFont val="Tahoma"/>
            <family val="2"/>
          </rPr>
          <t xml:space="preserve">
Length of Service divided by 2080 (work hours per year) divided by number of workers.</t>
        </r>
      </text>
    </comment>
    <comment ref="HW2" authorId="1" shapeId="0" xr:uid="{49D7E07E-3BB6-4EC9-9318-C915B3B3DBF5}">
      <text>
        <r>
          <rPr>
            <sz val="9"/>
            <color indexed="81"/>
            <rFont val="Tahoma"/>
            <family val="2"/>
          </rPr>
          <t>Percent provided by company</t>
        </r>
      </text>
    </comment>
    <comment ref="HX2" authorId="1" shapeId="0" xr:uid="{C859B9BE-E070-4918-9EE2-0B1062228172}">
      <text>
        <r>
          <rPr>
            <sz val="9"/>
            <color indexed="81"/>
            <rFont val="Tahoma"/>
            <family val="2"/>
          </rPr>
          <t>Percent provided by company</t>
        </r>
      </text>
    </comment>
    <comment ref="HY2" authorId="1" shapeId="0" xr:uid="{0B66829B-F3CE-4FC2-8578-E7A1E13732AA}">
      <text>
        <r>
          <rPr>
            <sz val="9"/>
            <color indexed="81"/>
            <rFont val="Tahoma"/>
            <family val="2"/>
          </rPr>
          <t>Percent provided by company</t>
        </r>
      </text>
    </comment>
    <comment ref="HZ2" authorId="1" shapeId="0" xr:uid="{1034F6A0-E303-4AFC-8E5E-71BB1DB619A7}">
      <text>
        <r>
          <rPr>
            <sz val="9"/>
            <color indexed="81"/>
            <rFont val="Tahoma"/>
            <family val="2"/>
          </rPr>
          <t>Percent provided by company</t>
        </r>
      </text>
    </comment>
    <comment ref="IB2" authorId="1" shapeId="0" xr:uid="{3437592A-B05D-4AFE-ADB7-91C15F6A773C}">
      <text>
        <r>
          <rPr>
            <sz val="9"/>
            <color indexed="81"/>
            <rFont val="Tahoma"/>
            <family val="2"/>
          </rPr>
          <t>0 - 4 based on responses:
0=No responses
Points for:
(I) estimated number of workers by job classification;
(II) estimated length of time of service, including total man hours, by job
classification;
(III) percentage of Colorado workers by job classification; and
(IV) percentage of project man hours earned by Colorado workers by job
classification.</t>
        </r>
      </text>
    </comment>
    <comment ref="IC2" authorId="1" shapeId="0" xr:uid="{C51D1700-CE0C-407D-B1A8-027AC8E1C195}">
      <text>
        <r>
          <rPr>
            <sz val="9"/>
            <color indexed="81"/>
            <rFont val="Tahoma"/>
            <family val="2"/>
          </rPr>
          <t>Enter number workers (headcount)</t>
        </r>
      </text>
    </comment>
    <comment ref="ID2" authorId="1" shapeId="0" xr:uid="{AC128CC5-BF8A-4999-8502-6A2948D35EFA}">
      <text>
        <r>
          <rPr>
            <sz val="9"/>
            <color indexed="81"/>
            <rFont val="Tahoma"/>
            <family val="2"/>
          </rPr>
          <t>Count 1=yes, 0=no</t>
        </r>
      </text>
    </comment>
    <comment ref="IE2" authorId="1" shapeId="0" xr:uid="{B75BF82E-1FD5-4246-A4CB-4D478BE4952B}">
      <text>
        <r>
          <rPr>
            <sz val="9"/>
            <color indexed="81"/>
            <rFont val="Tahoma"/>
            <family val="2"/>
          </rPr>
          <t xml:space="preserve">Enter number workers (headcount)
If number is not provided, enter the value of 1. </t>
        </r>
      </text>
    </comment>
    <comment ref="IF2" authorId="1" shapeId="0" xr:uid="{63B602CD-48F5-43A9-9453-65CC635EF4BC}">
      <text>
        <r>
          <rPr>
            <sz val="9"/>
            <color indexed="81"/>
            <rFont val="Tahoma"/>
            <family val="2"/>
          </rPr>
          <t>Man hours
If recorded in years, multiply by 2,040, adjusted for full time (100%) or part time (50%). 
If work hours, full time, or part time are not specified, then multipliy by 75%.</t>
        </r>
      </text>
    </comment>
    <comment ref="IG2" authorId="1" shapeId="0" xr:uid="{F2621776-CE4D-4D43-A353-934D6AC42862}">
      <text>
        <r>
          <rPr>
            <sz val="9"/>
            <color indexed="81"/>
            <rFont val="Tahoma"/>
            <family val="2"/>
          </rPr>
          <t>Man hours
If recorded in years, multiply by 2,040, adjusted for full time (100%) or part time (50%). 
If work hours, full time, or part time are not specified, then multipliy by 75%.</t>
        </r>
      </text>
    </comment>
    <comment ref="IH2" authorId="0" shapeId="0" xr:uid="{D0846D6D-4DCD-4149-8171-4D8B886966BA}">
      <text>
        <r>
          <rPr>
            <b/>
            <sz val="9"/>
            <color indexed="81"/>
            <rFont val="Tahoma"/>
            <family val="2"/>
          </rPr>
          <t>Brian R. Lewandowski:</t>
        </r>
        <r>
          <rPr>
            <sz val="9"/>
            <color indexed="81"/>
            <rFont val="Tahoma"/>
            <family val="2"/>
          </rPr>
          <t xml:space="preserve">
Length of Service divided by 2080 (work hours per year) divided by number of workers.</t>
        </r>
      </text>
    </comment>
    <comment ref="II2" authorId="1" shapeId="0" xr:uid="{746E5C7D-B116-4338-B94E-DD028C6F86FB}">
      <text>
        <r>
          <rPr>
            <sz val="9"/>
            <color indexed="81"/>
            <rFont val="Tahoma"/>
            <family val="2"/>
          </rPr>
          <t>Percent provided by company</t>
        </r>
      </text>
    </comment>
    <comment ref="IJ2" authorId="1" shapeId="0" xr:uid="{6FC07CBA-89BC-4DFF-835B-AA8B142C5177}">
      <text>
        <r>
          <rPr>
            <sz val="9"/>
            <color indexed="81"/>
            <rFont val="Tahoma"/>
            <family val="2"/>
          </rPr>
          <t>Percent provided by company</t>
        </r>
      </text>
    </comment>
    <comment ref="IK2" authorId="1" shapeId="0" xr:uid="{0E0D840E-BEB2-47C5-AC5B-2B13C1FB4968}">
      <text>
        <r>
          <rPr>
            <sz val="9"/>
            <color indexed="81"/>
            <rFont val="Tahoma"/>
            <family val="2"/>
          </rPr>
          <t>Percent provided by company</t>
        </r>
      </text>
    </comment>
    <comment ref="IL2" authorId="1" shapeId="0" xr:uid="{7319BF28-D5AD-459B-AE3D-43B71CE3657C}">
      <text>
        <r>
          <rPr>
            <sz val="9"/>
            <color indexed="81"/>
            <rFont val="Tahoma"/>
            <family val="2"/>
          </rPr>
          <t>Percent provided by company</t>
        </r>
      </text>
    </comment>
    <comment ref="IN2" authorId="1" shapeId="0" xr:uid="{6232202B-4C61-48FE-B409-997E42F9D1F6}">
      <text>
        <r>
          <rPr>
            <sz val="9"/>
            <color indexed="81"/>
            <rFont val="Tahoma"/>
            <family val="2"/>
          </rPr>
          <t>0 - 4 based on responses:
0=No responses
Points for:
(I) estimated number of workers by job classification;
(II) estimated length of time of service, including total man hours, by job
classification;
(III) percentage of Colorado workers by job classification; and
(IV) percentage of project man hours earned by Colorado workers by job
classification.</t>
        </r>
      </text>
    </comment>
    <comment ref="IO2" authorId="1" shapeId="0" xr:uid="{7E19B831-179E-48B7-AFE6-A9DB0CC994A9}">
      <text>
        <r>
          <rPr>
            <sz val="9"/>
            <color indexed="81"/>
            <rFont val="Tahoma"/>
            <family val="2"/>
          </rPr>
          <t>Enter number workers (headcount)</t>
        </r>
      </text>
    </comment>
    <comment ref="IP2" authorId="1" shapeId="0" xr:uid="{08140871-CC1E-4295-8D65-3F7C6F9AAF60}">
      <text>
        <r>
          <rPr>
            <sz val="9"/>
            <color indexed="81"/>
            <rFont val="Tahoma"/>
            <family val="2"/>
          </rPr>
          <t>Count 1=yes, 0=no</t>
        </r>
      </text>
    </comment>
    <comment ref="IQ2" authorId="1" shapeId="0" xr:uid="{BFF236C9-611E-4282-BBF8-50DAFB064C92}">
      <text>
        <r>
          <rPr>
            <sz val="9"/>
            <color indexed="81"/>
            <rFont val="Tahoma"/>
            <family val="2"/>
          </rPr>
          <t xml:space="preserve">Enter number workers (headcount)
If number is not provided, enter the value of 1. </t>
        </r>
      </text>
    </comment>
    <comment ref="IR2" authorId="1" shapeId="0" xr:uid="{D5B771F6-D95F-4161-BC91-BA3173790E8B}">
      <text>
        <r>
          <rPr>
            <sz val="9"/>
            <color indexed="81"/>
            <rFont val="Tahoma"/>
            <family val="2"/>
          </rPr>
          <t>Man hours
If recorded in years, multiply by 2,040, adjusted for full time (100%) or part time (50%). 
If work hours, full time, or part time are not specified, then multipliy by 75%.</t>
        </r>
      </text>
    </comment>
    <comment ref="IS2" authorId="1" shapeId="0" xr:uid="{5DACB589-2623-47A4-B73F-D38D705CFF9D}">
      <text>
        <r>
          <rPr>
            <sz val="9"/>
            <color indexed="81"/>
            <rFont val="Tahoma"/>
            <family val="2"/>
          </rPr>
          <t>Man hours
If recorded in years, multiply by 2,040, adjusted for full time (100%) or part time (50%). 
If work hours, full time, or part time are not specified, then multipliy by 75%.</t>
        </r>
      </text>
    </comment>
    <comment ref="IT2" authorId="0" shapeId="0" xr:uid="{84107B97-CA4D-41E9-8D1B-6DB01A90DCA2}">
      <text>
        <r>
          <rPr>
            <b/>
            <sz val="9"/>
            <color indexed="81"/>
            <rFont val="Tahoma"/>
            <family val="2"/>
          </rPr>
          <t>Brian R. Lewandowski:</t>
        </r>
        <r>
          <rPr>
            <sz val="9"/>
            <color indexed="81"/>
            <rFont val="Tahoma"/>
            <family val="2"/>
          </rPr>
          <t xml:space="preserve">
Length of Service divided by 2080 (work hours per year) divided by number of workers.</t>
        </r>
      </text>
    </comment>
    <comment ref="IU2" authorId="1" shapeId="0" xr:uid="{CFBE30F0-D8DE-4D09-BD5E-3DFCB0AEBD98}">
      <text>
        <r>
          <rPr>
            <sz val="9"/>
            <color indexed="81"/>
            <rFont val="Tahoma"/>
            <family val="2"/>
          </rPr>
          <t>Percent provided by company</t>
        </r>
      </text>
    </comment>
    <comment ref="IV2" authorId="1" shapeId="0" xr:uid="{BD7ECF98-3A80-4ABD-B539-CD1786139DE6}">
      <text>
        <r>
          <rPr>
            <sz val="9"/>
            <color indexed="81"/>
            <rFont val="Tahoma"/>
            <family val="2"/>
          </rPr>
          <t>Percent provided by company</t>
        </r>
      </text>
    </comment>
    <comment ref="IW2" authorId="1" shapeId="0" xr:uid="{755B0DEF-14B0-489D-8D8F-771D5E40F226}">
      <text>
        <r>
          <rPr>
            <sz val="9"/>
            <color indexed="81"/>
            <rFont val="Tahoma"/>
            <family val="2"/>
          </rPr>
          <t>Percent provided by company</t>
        </r>
      </text>
    </comment>
    <comment ref="IX2" authorId="1" shapeId="0" xr:uid="{50021E38-6646-4F19-92A5-BAC7C2AC364A}">
      <text>
        <r>
          <rPr>
            <sz val="9"/>
            <color indexed="81"/>
            <rFont val="Tahoma"/>
            <family val="2"/>
          </rPr>
          <t>Percent provided by company</t>
        </r>
      </text>
    </comment>
    <comment ref="IZ2" authorId="1" shapeId="0" xr:uid="{8F74E2B8-88E2-4DC4-8ECF-15A97D98DB28}">
      <text>
        <r>
          <rPr>
            <sz val="9"/>
            <color indexed="81"/>
            <rFont val="Tahoma"/>
            <family val="2"/>
          </rPr>
          <t>0 - 4 based on responses:
0=No responses
Points for:
(I) estimated number of workers by job classification;
(II) estimated length of time of service, including total man hours, by job
classification;
(III) percentage of Colorado workers by job classification; and
(IV) percentage of project man hours earned by Colorado workers by job
classification.</t>
        </r>
      </text>
    </comment>
  </commentList>
</comments>
</file>

<file path=xl/sharedStrings.xml><?xml version="1.0" encoding="utf-8"?>
<sst xmlns="http://schemas.openxmlformats.org/spreadsheetml/2006/main" count="4016" uniqueCount="333">
  <si>
    <t>BVEM</t>
  </si>
  <si>
    <t>Training Programs</t>
  </si>
  <si>
    <t>Wages and Benefits</t>
  </si>
  <si>
    <t>Career Opportunities</t>
  </si>
  <si>
    <t>Labor Source</t>
  </si>
  <si>
    <t>Type of Project (Wind, Solar, Hydrogen, Hydro, Battery, Transmission, Coal, Natural Gas)</t>
  </si>
  <si>
    <t>Total Value</t>
  </si>
  <si>
    <t>General Responses</t>
  </si>
  <si>
    <t>General Completeness</t>
  </si>
  <si>
    <t>Craft Responses</t>
  </si>
  <si>
    <t>Craft Completeness</t>
  </si>
  <si>
    <t>TOTAL</t>
  </si>
  <si>
    <t>Record</t>
  </si>
  <si>
    <t>Company Name</t>
  </si>
  <si>
    <t>Project</t>
  </si>
  <si>
    <t>Example</t>
  </si>
  <si>
    <t>General - Overall</t>
  </si>
  <si>
    <t>Craft/Job Classifications 1</t>
  </si>
  <si>
    <t>Craft/Job Classifications 2</t>
  </si>
  <si>
    <t>Craft/Job Classifications 3</t>
  </si>
  <si>
    <t>Craft/Job Classifications 4</t>
  </si>
  <si>
    <t>Craft/Job Classifications 5</t>
  </si>
  <si>
    <t>Craft/Job Classifications 6</t>
  </si>
  <si>
    <t>Craft/Job Classifications 7</t>
  </si>
  <si>
    <t>Craft/Job Classifications 8</t>
  </si>
  <si>
    <t>Craft/Job Classifications 9</t>
  </si>
  <si>
    <t>Craft/Job Classifications 10</t>
  </si>
  <si>
    <t>Craft/Job Classifications 11</t>
  </si>
  <si>
    <t>Craft/Job Classifications 12</t>
  </si>
  <si>
    <t>Craft/Job Classifications 13</t>
  </si>
  <si>
    <t>Craft/Job Classifications 14</t>
  </si>
  <si>
    <t>Craft/Job Classifications 15</t>
  </si>
  <si>
    <t>Craft/Job Classifications 16</t>
  </si>
  <si>
    <t>Craft/Job Classifications 17</t>
  </si>
  <si>
    <t>Craft/Job Classifications 18</t>
  </si>
  <si>
    <t>Craft/Job Classifications 19</t>
  </si>
  <si>
    <t>Craft/Job Classifications 20</t>
  </si>
  <si>
    <t>Provide jobs by craft</t>
  </si>
  <si>
    <t>Evaluate</t>
  </si>
  <si>
    <t>Provided Number of Jobs</t>
  </si>
  <si>
    <t>Demonstrated Availability of Training Programs</t>
  </si>
  <si>
    <t>Provided names of specific training programs available</t>
  </si>
  <si>
    <t>Provided the curriculum of the specific training programs</t>
  </si>
  <si>
    <t>Provided  the cost of worker training.</t>
  </si>
  <si>
    <t>Described  the duration of the training programs.</t>
  </si>
  <si>
    <t>Provided total number of hours of on-the-job training required</t>
  </si>
  <si>
    <t>Provided the total number of classroom hours required</t>
  </si>
  <si>
    <t>Described the licenses and certifications obtained,</t>
  </si>
  <si>
    <t>Provided a copy of training program standards for each training program.</t>
  </si>
  <si>
    <t>Provided a statement whether the training programs are United States Department of Labor registered apprenticeship programs and are accredited to award college credits.</t>
  </si>
  <si>
    <t>Completeness</t>
  </si>
  <si>
    <t>Scored Responses</t>
  </si>
  <si>
    <t>Job craft</t>
  </si>
  <si>
    <t>Number of Jobs</t>
  </si>
  <si>
    <t>Availability of Training Programs</t>
  </si>
  <si>
    <t>Weighted Jobs</t>
  </si>
  <si>
    <t>Equipment
Operators</t>
  </si>
  <si>
    <t>Crane Operators</t>
  </si>
  <si>
    <t>Turbine Installers</t>
  </si>
  <si>
    <t>Turbine Laborer</t>
  </si>
  <si>
    <t>Construction Managers</t>
  </si>
  <si>
    <t>Electricians</t>
  </si>
  <si>
    <t>Apprentice</t>
  </si>
  <si>
    <t>Foundation Laborer</t>
  </si>
  <si>
    <t>Carpenters</t>
  </si>
  <si>
    <t>Wind Technician</t>
  </si>
  <si>
    <t>Electrical Journeyman</t>
  </si>
  <si>
    <t>Electrical Foreman</t>
  </si>
  <si>
    <t>Ironworker Journeyman</t>
  </si>
  <si>
    <t>Ironworker Foreman</t>
  </si>
  <si>
    <t>Laborer Journeyman</t>
  </si>
  <si>
    <t>Laborer Foreman</t>
  </si>
  <si>
    <t>Operator</t>
  </si>
  <si>
    <t>Temporary construction</t>
  </si>
  <si>
    <t>Long term workers</t>
  </si>
  <si>
    <t>Site/Maintenance Manager</t>
  </si>
  <si>
    <t>Admin</t>
  </si>
  <si>
    <t>Lead Technician</t>
  </si>
  <si>
    <t>Storage Inverter Technician</t>
  </si>
  <si>
    <t>Battery Storage Technician</t>
  </si>
  <si>
    <t>Solar Technician I</t>
  </si>
  <si>
    <t>Solar Technician II</t>
  </si>
  <si>
    <t>Solar Technician III</t>
  </si>
  <si>
    <t>Gas plant manager</t>
  </si>
  <si>
    <t>PLA</t>
  </si>
  <si>
    <t>Solar Photovoltaic Installers</t>
  </si>
  <si>
    <t>Structural Metal Fabricators and Fitters</t>
  </si>
  <si>
    <t>Helpers-Electricians</t>
  </si>
  <si>
    <t>Construction Laborers</t>
  </si>
  <si>
    <t>Electrical, Electronic and Electromechanical Assemblers</t>
  </si>
  <si>
    <t>Welders, Cutters, Solderers and Brazers (BESS Fabrication)</t>
  </si>
  <si>
    <t>First Line Supervisors of Construction Trades</t>
  </si>
  <si>
    <t>Project Management</t>
  </si>
  <si>
    <t>Maintenance and Repair Workers, General Operations</t>
  </si>
  <si>
    <t>First-Line Supervisors of Production and Operating Workers</t>
  </si>
  <si>
    <t>Management Analysts</t>
  </si>
  <si>
    <t>General and Operations Managers</t>
  </si>
  <si>
    <t>Laborers and Freight, Stock and Material Movers</t>
  </si>
  <si>
    <t>Bookkeeping, Accounting, and Auditing</t>
  </si>
  <si>
    <t>Operating Engineers and Other Equipment Operators</t>
  </si>
  <si>
    <t>Civil &amp; Fencing</t>
  </si>
  <si>
    <t>Piles, Racking, Module Installation</t>
  </si>
  <si>
    <t>Electrical Underground, AC &amp; DC Installation</t>
  </si>
  <si>
    <t>Electrical Underground AC&amp;DC Installation</t>
  </si>
  <si>
    <t>Heavy Equipment Operator</t>
  </si>
  <si>
    <t>Carpenter</t>
  </si>
  <si>
    <t>Electrician</t>
  </si>
  <si>
    <t>Solar and Wind Construction Laborer</t>
  </si>
  <si>
    <t>Construction Management</t>
  </si>
  <si>
    <t>Electrical</t>
  </si>
  <si>
    <t>Laborer</t>
  </si>
  <si>
    <t>Laborer - Lead</t>
  </si>
  <si>
    <t>Laborer - Skilled</t>
  </si>
  <si>
    <t>Laborer - Unskilled</t>
  </si>
  <si>
    <t>Solar Installer - Lead</t>
  </si>
  <si>
    <t>Solar Installer - Skilled</t>
  </si>
  <si>
    <t>Solar Installer - Unskilled</t>
  </si>
  <si>
    <t>Civil - Foreman</t>
  </si>
  <si>
    <t>Operator- Heavy</t>
  </si>
  <si>
    <t>Operator - Medium</t>
  </si>
  <si>
    <t>Operator - Light</t>
  </si>
  <si>
    <t>Operator - Pile Driver</t>
  </si>
  <si>
    <t>Electrical - General Foreman</t>
  </si>
  <si>
    <t>Electrical - Journeyman</t>
  </si>
  <si>
    <t>Electrical - Apprentice</t>
  </si>
  <si>
    <t>Electrical - Helper</t>
  </si>
  <si>
    <t>Ironworker</t>
  </si>
  <si>
    <t>Welder</t>
  </si>
  <si>
    <t>Millwright</t>
  </si>
  <si>
    <t>Provided jobs by craft</t>
  </si>
  <si>
    <t>Number of Workers</t>
  </si>
  <si>
    <t>Range of Wages</t>
  </si>
  <si>
    <t>Wages + Fringe Benefits</t>
  </si>
  <si>
    <t>Midpoint of Wages</t>
  </si>
  <si>
    <t>Industry Average</t>
  </si>
  <si>
    <t>Wages Compared to Industry</t>
  </si>
  <si>
    <t>Healthcare Benefits</t>
  </si>
  <si>
    <t>Comprehensive Benefits</t>
  </si>
  <si>
    <t>Pension Benefits</t>
  </si>
  <si>
    <t>Quality of the Benefits</t>
  </si>
  <si>
    <t>Job Name</t>
  </si>
  <si>
    <t>Occupation Average</t>
  </si>
  <si>
    <t>Wages Compared to Occupation</t>
  </si>
  <si>
    <t>Benefits Details</t>
  </si>
  <si>
    <t>Pension Benefits Details</t>
  </si>
  <si>
    <t>O*NET OnLine Median</t>
  </si>
  <si>
    <t>Notes</t>
  </si>
  <si>
    <t>$105,000 - $149,000</t>
  </si>
  <si>
    <t>$154,000 - $218,300</t>
  </si>
  <si>
    <t>$57,600 - $61,000</t>
  </si>
  <si>
    <t>$80,000 - $84,900</t>
  </si>
  <si>
    <t>$82,500 - $117,000</t>
  </si>
  <si>
    <t>$114,900 - $162,600</t>
  </si>
  <si>
    <t>$55,000 - $78,000</t>
  </si>
  <si>
    <t>$71,500 - $100,100</t>
  </si>
  <si>
    <t>$75,400 - $92,500</t>
  </si>
  <si>
    <t>$98,000 - $119,200</t>
  </si>
  <si>
    <t>$58,200 - $76,000</t>
  </si>
  <si>
    <t>$75,700 - $97,700</t>
  </si>
  <si>
    <t>$66,600 - $90,000</t>
  </si>
  <si>
    <t>$86,600 - $115,600</t>
  </si>
  <si>
    <t>Civil</t>
  </si>
  <si>
    <t>Fencing</t>
  </si>
  <si>
    <t>Piles, Racking &amp; Modules</t>
  </si>
  <si>
    <t>Administrator, Material Controls &amp; Scheduling</t>
  </si>
  <si>
    <t>Assistant, Administrative Accounting</t>
  </si>
  <si>
    <t>Consultant, Plant</t>
  </si>
  <si>
    <t>Mechanic, Lead</t>
  </si>
  <si>
    <t>Operator, Control Room</t>
  </si>
  <si>
    <t>Operator, Field</t>
  </si>
  <si>
    <t>Operator, Mechanic/Field</t>
  </si>
  <si>
    <t>Operator, Mechanic/Welder/ Field</t>
  </si>
  <si>
    <t>Carpenter JM Local</t>
  </si>
  <si>
    <t>Laborer JM Local</t>
  </si>
  <si>
    <t>Ironworker JM Local</t>
  </si>
  <si>
    <t>Millwright JM Local</t>
  </si>
  <si>
    <t>Operator Foreman Local</t>
  </si>
  <si>
    <t>Electrician Apprentice</t>
  </si>
  <si>
    <t>Journeyman Electrician</t>
  </si>
  <si>
    <t>General Laborer/Machine Operator</t>
  </si>
  <si>
    <t>Mechanical Foreman</t>
  </si>
  <si>
    <t>Solar Electrician</t>
  </si>
  <si>
    <t>General Laborer</t>
  </si>
  <si>
    <t>Electrical Helpers</t>
  </si>
  <si>
    <t>Equipment Operators</t>
  </si>
  <si>
    <t>Surveyor</t>
  </si>
  <si>
    <t>Mechanics</t>
  </si>
  <si>
    <t>Overall, the proposal included detail about:</t>
  </si>
  <si>
    <t>Provided jobs by job classification</t>
  </si>
  <si>
    <t>Described Licenses</t>
  </si>
  <si>
    <t>Described Certifications</t>
  </si>
  <si>
    <t>Described Skills</t>
  </si>
  <si>
    <t>Described Opportunity to advance</t>
  </si>
  <si>
    <t>Provide jobs by job classification</t>
  </si>
  <si>
    <t>Number of Desired Licenses</t>
  </si>
  <si>
    <t>Number of Described Certifications</t>
  </si>
  <si>
    <t>Number of Described Skills</t>
  </si>
  <si>
    <t>Identified Opportunity to advance</t>
  </si>
  <si>
    <t>LRE</t>
  </si>
  <si>
    <t>Site Manager</t>
  </si>
  <si>
    <t>Lead Tech</t>
  </si>
  <si>
    <t>Technicians</t>
  </si>
  <si>
    <t>EHS Representative</t>
  </si>
  <si>
    <t>FT Turbine Personnel</t>
  </si>
  <si>
    <t>Mechanical</t>
  </si>
  <si>
    <t>Wind Technicians</t>
  </si>
  <si>
    <t>Craft Employees</t>
  </si>
  <si>
    <t>Length of service</t>
  </si>
  <si>
    <t>Length of Service Years</t>
  </si>
  <si>
    <t>Job Years</t>
  </si>
  <si>
    <t>Percent of Man Hours Colorado</t>
  </si>
  <si>
    <t>Colorado Job Years</t>
  </si>
  <si>
    <t>Percent of Colorado workers</t>
  </si>
  <si>
    <t>Specified number of man hours by job class.</t>
  </si>
  <si>
    <t>1) Job Name</t>
  </si>
  <si>
    <t>Length of service (man hours)</t>
  </si>
  <si>
    <t>2) Job Years</t>
  </si>
  <si>
    <t>3) Percent of Colorado workers</t>
  </si>
  <si>
    <t>4) Percent of Man Hours Colorado</t>
  </si>
  <si>
    <t>Management</t>
  </si>
  <si>
    <t>Nonmanagement</t>
  </si>
  <si>
    <t>Leadman and above</t>
  </si>
  <si>
    <t>Skilled Labor</t>
  </si>
  <si>
    <t>Civil Craft workers</t>
  </si>
  <si>
    <t>Fencing Craft workers</t>
  </si>
  <si>
    <t>Piles, Racking and Modules: craft workers</t>
  </si>
  <si>
    <t>Electrical- craft workers</t>
  </si>
  <si>
    <t>Laborers</t>
  </si>
  <si>
    <t>Operators</t>
  </si>
  <si>
    <t>Piles, Racking, &amp; Modules</t>
  </si>
  <si>
    <t>Field Operators</t>
  </si>
  <si>
    <t>Control Room Operators</t>
  </si>
  <si>
    <t>Maintenance Manager</t>
  </si>
  <si>
    <t>I&amp;C</t>
  </si>
  <si>
    <t>Office Manager</t>
  </si>
  <si>
    <t>Inventory control and parts purchasing</t>
  </si>
  <si>
    <t>Plant manager</t>
  </si>
  <si>
    <t>Assistant plant manager</t>
  </si>
  <si>
    <t>Operations Manager</t>
  </si>
  <si>
    <t>Office assistant</t>
  </si>
  <si>
    <t>Environmental managers</t>
  </si>
  <si>
    <t>Wind technicians</t>
  </si>
  <si>
    <t>Electrical Helper</t>
  </si>
  <si>
    <t>Electrician JM</t>
  </si>
  <si>
    <t>Electrician FM</t>
  </si>
  <si>
    <t>Electrician GF</t>
  </si>
  <si>
    <t>Lineman</t>
  </si>
  <si>
    <t>Lineman FM</t>
  </si>
  <si>
    <t>Lineman GF</t>
  </si>
  <si>
    <t>Ironworker welder</t>
  </si>
  <si>
    <t>Laborer JM</t>
  </si>
  <si>
    <t>Laborer FM</t>
  </si>
  <si>
    <t>Mechanic</t>
  </si>
  <si>
    <t>Operator- Fork</t>
  </si>
  <si>
    <t>Operator- Heavy Equip.</t>
  </si>
  <si>
    <t>Operator- FM</t>
  </si>
  <si>
    <t>#</t>
  </si>
  <si>
    <t xml:space="preserve"> Bidder </t>
  </si>
  <si>
    <t xml:space="preserve"> Project </t>
  </si>
  <si>
    <t xml:space="preserve"> Commercial Structure </t>
  </si>
  <si>
    <t xml:space="preserve"> Gen. </t>
  </si>
  <si>
    <t>Gen Type I</t>
  </si>
  <si>
    <t>Own</t>
  </si>
  <si>
    <t>Gas</t>
  </si>
  <si>
    <t>Gas Thermal</t>
  </si>
  <si>
    <t>PPA</t>
  </si>
  <si>
    <t>Wind</t>
  </si>
  <si>
    <t>Wind + Solar + Storage</t>
  </si>
  <si>
    <t>Wind+Solar PV+Storage</t>
  </si>
  <si>
    <t>Solar</t>
  </si>
  <si>
    <t>Solar PV</t>
  </si>
  <si>
    <t>Storage</t>
  </si>
  <si>
    <t>Solar + Storage</t>
  </si>
  <si>
    <t>Solar PV+Storage</t>
  </si>
  <si>
    <t>Wind + Storage</t>
  </si>
  <si>
    <t>Wind+Storage</t>
  </si>
  <si>
    <t>Wind+Storage+Solar PV</t>
  </si>
  <si>
    <t>Biomass</t>
  </si>
  <si>
    <t>Other</t>
  </si>
  <si>
    <t>Wind + Solar</t>
  </si>
  <si>
    <t>Wind+Solar PV</t>
  </si>
  <si>
    <t>Gas + Storage</t>
  </si>
  <si>
    <t>Gas Thermal+Storage</t>
  </si>
  <si>
    <t>Geothermal</t>
  </si>
  <si>
    <t>Brian</t>
  </si>
  <si>
    <t>craft vs. job classification</t>
  </si>
  <si>
    <t>Front Range Solar</t>
  </si>
  <si>
    <t>Full information</t>
  </si>
  <si>
    <t>glossary</t>
  </si>
  <si>
    <t>Mountain Town Wind</t>
  </si>
  <si>
    <t>High Level Only</t>
  </si>
  <si>
    <t>definitions</t>
  </si>
  <si>
    <t>Bakersville Hydro</t>
  </si>
  <si>
    <t>Mixed</t>
  </si>
  <si>
    <t>types of projects</t>
  </si>
  <si>
    <t>Solar + Wind + Storage</t>
  </si>
  <si>
    <t>Natural Gas - CT</t>
  </si>
  <si>
    <t>Natural Gas - CC</t>
  </si>
  <si>
    <t>Hydrogen</t>
  </si>
  <si>
    <t>Battery</t>
  </si>
  <si>
    <t>Transmission</t>
  </si>
  <si>
    <t>Coal</t>
  </si>
  <si>
    <t>Natural Gas</t>
  </si>
  <si>
    <t>Hydro</t>
  </si>
  <si>
    <t>Select Industry</t>
  </si>
  <si>
    <t>Select Level</t>
  </si>
  <si>
    <r>
      <rPr>
        <sz val="11"/>
        <color indexed="8"/>
        <rFont val="Calibri"/>
        <family val="2"/>
        <scheme val="minor"/>
      </rPr>
      <t xml:space="preserve">Agriculture, Forestry, Fishing, Hunting </t>
    </r>
    <r>
      <rPr>
        <sz val="11"/>
        <rFont val="Calibri"/>
        <family val="2"/>
        <scheme val="minor"/>
      </rPr>
      <t xml:space="preserve"> </t>
    </r>
  </si>
  <si>
    <t>Core</t>
  </si>
  <si>
    <r>
      <rPr>
        <sz val="11"/>
        <color indexed="8"/>
        <rFont val="Calibri"/>
        <family val="2"/>
        <scheme val="minor"/>
      </rPr>
      <t xml:space="preserve">Mining </t>
    </r>
    <r>
      <rPr>
        <sz val="11"/>
        <rFont val="Calibri"/>
        <family val="2"/>
        <scheme val="minor"/>
      </rPr>
      <t xml:space="preserve"> </t>
    </r>
  </si>
  <si>
    <t>Advancing</t>
  </si>
  <si>
    <r>
      <rPr>
        <sz val="11"/>
        <color indexed="8"/>
        <rFont val="Calibri"/>
        <family val="2"/>
        <scheme val="minor"/>
      </rPr>
      <t xml:space="preserve">Utilities </t>
    </r>
    <r>
      <rPr>
        <sz val="11"/>
        <rFont val="Calibri"/>
        <family val="2"/>
        <scheme val="minor"/>
      </rPr>
      <t xml:space="preserve"> </t>
    </r>
  </si>
  <si>
    <t>Target</t>
  </si>
  <si>
    <r>
      <rPr>
        <sz val="11"/>
        <color indexed="8"/>
        <rFont val="Calibri"/>
        <family val="2"/>
        <scheme val="minor"/>
      </rPr>
      <t xml:space="preserve">Construction </t>
    </r>
    <r>
      <rPr>
        <sz val="11"/>
        <rFont val="Calibri"/>
        <family val="2"/>
        <scheme val="minor"/>
      </rPr>
      <t xml:space="preserve"> </t>
    </r>
  </si>
  <si>
    <r>
      <rPr>
        <sz val="11"/>
        <color indexed="8"/>
        <rFont val="Calibri"/>
        <family val="2"/>
        <scheme val="minor"/>
      </rPr>
      <t xml:space="preserve">Manufacturing </t>
    </r>
    <r>
      <rPr>
        <sz val="11"/>
        <rFont val="Calibri"/>
        <family val="2"/>
        <scheme val="minor"/>
      </rPr>
      <t xml:space="preserve"> </t>
    </r>
  </si>
  <si>
    <r>
      <rPr>
        <sz val="11"/>
        <color indexed="8"/>
        <rFont val="Calibri"/>
        <family val="2"/>
        <scheme val="minor"/>
      </rPr>
      <t xml:space="preserve">Retail Trade </t>
    </r>
    <r>
      <rPr>
        <sz val="11"/>
        <rFont val="Calibri"/>
        <family val="2"/>
        <scheme val="minor"/>
      </rPr>
      <t xml:space="preserve"> </t>
    </r>
  </si>
  <si>
    <r>
      <rPr>
        <sz val="11"/>
        <color indexed="8"/>
        <rFont val="Calibri"/>
        <family val="2"/>
        <scheme val="minor"/>
      </rPr>
      <t xml:space="preserve">Transportation &amp; Warehousing </t>
    </r>
    <r>
      <rPr>
        <sz val="11"/>
        <rFont val="Calibri"/>
        <family val="2"/>
        <scheme val="minor"/>
      </rPr>
      <t xml:space="preserve"> </t>
    </r>
  </si>
  <si>
    <r>
      <rPr>
        <sz val="11"/>
        <color indexed="8"/>
        <rFont val="Calibri"/>
        <family val="2"/>
        <scheme val="minor"/>
      </rPr>
      <t xml:space="preserve">Wholesale Trade </t>
    </r>
    <r>
      <rPr>
        <sz val="11"/>
        <rFont val="Calibri"/>
        <family val="2"/>
        <scheme val="minor"/>
      </rPr>
      <t xml:space="preserve"> </t>
    </r>
  </si>
  <si>
    <r>
      <rPr>
        <sz val="11"/>
        <color indexed="8"/>
        <rFont val="Calibri"/>
        <family val="2"/>
        <scheme val="minor"/>
      </rPr>
      <t xml:space="preserve">Information </t>
    </r>
    <r>
      <rPr>
        <sz val="11"/>
        <rFont val="Calibri"/>
        <family val="2"/>
        <scheme val="minor"/>
      </rPr>
      <t xml:space="preserve"> </t>
    </r>
  </si>
  <si>
    <r>
      <rPr>
        <sz val="11"/>
        <color indexed="8"/>
        <rFont val="Calibri"/>
        <family val="2"/>
        <scheme val="minor"/>
      </rPr>
      <t xml:space="preserve">Finance &amp; Insurance </t>
    </r>
    <r>
      <rPr>
        <sz val="11"/>
        <rFont val="Calibri"/>
        <family val="2"/>
        <scheme val="minor"/>
      </rPr>
      <t xml:space="preserve"> </t>
    </r>
  </si>
  <si>
    <r>
      <rPr>
        <sz val="11"/>
        <color indexed="8"/>
        <rFont val="Calibri"/>
        <family val="2"/>
        <scheme val="minor"/>
      </rPr>
      <t xml:space="preserve">Real Estate, Rental &amp; Leasing </t>
    </r>
    <r>
      <rPr>
        <sz val="11"/>
        <rFont val="Calibri"/>
        <family val="2"/>
        <scheme val="minor"/>
      </rPr>
      <t xml:space="preserve"> </t>
    </r>
  </si>
  <si>
    <r>
      <rPr>
        <sz val="11"/>
        <color indexed="8"/>
        <rFont val="Calibri"/>
        <family val="2"/>
        <scheme val="minor"/>
      </rPr>
      <t xml:space="preserve">Professional &amp; Technical Services </t>
    </r>
    <r>
      <rPr>
        <sz val="11"/>
        <rFont val="Calibri"/>
        <family val="2"/>
        <scheme val="minor"/>
      </rPr>
      <t xml:space="preserve"> </t>
    </r>
  </si>
  <si>
    <r>
      <rPr>
        <sz val="11"/>
        <color indexed="8"/>
        <rFont val="Calibri"/>
        <family val="2"/>
        <scheme val="minor"/>
      </rPr>
      <t xml:space="preserve">Management Of Companies &amp; Enterprises </t>
    </r>
    <r>
      <rPr>
        <sz val="11"/>
        <rFont val="Calibri"/>
        <family val="2"/>
        <scheme val="minor"/>
      </rPr>
      <t xml:space="preserve"> </t>
    </r>
  </si>
  <si>
    <r>
      <rPr>
        <sz val="11"/>
        <color indexed="8"/>
        <rFont val="Calibri"/>
        <family val="2"/>
        <scheme val="minor"/>
      </rPr>
      <t xml:space="preserve">Administrative &amp; Waste Services </t>
    </r>
    <r>
      <rPr>
        <sz val="11"/>
        <rFont val="Calibri"/>
        <family val="2"/>
        <scheme val="minor"/>
      </rPr>
      <t xml:space="preserve"> </t>
    </r>
  </si>
  <si>
    <r>
      <rPr>
        <sz val="11"/>
        <color indexed="8"/>
        <rFont val="Calibri"/>
        <family val="2"/>
        <scheme val="minor"/>
      </rPr>
      <t xml:space="preserve">Educational Services </t>
    </r>
    <r>
      <rPr>
        <sz val="11"/>
        <rFont val="Calibri"/>
        <family val="2"/>
        <scheme val="minor"/>
      </rPr>
      <t xml:space="preserve"> </t>
    </r>
  </si>
  <si>
    <r>
      <rPr>
        <sz val="11"/>
        <color indexed="8"/>
        <rFont val="Calibri"/>
        <family val="2"/>
        <scheme val="minor"/>
      </rPr>
      <t xml:space="preserve">Health Care &amp; Social Assistance </t>
    </r>
    <r>
      <rPr>
        <sz val="11"/>
        <rFont val="Calibri"/>
        <family val="2"/>
        <scheme val="minor"/>
      </rPr>
      <t xml:space="preserve"> </t>
    </r>
  </si>
  <si>
    <r>
      <rPr>
        <sz val="11"/>
        <color indexed="8"/>
        <rFont val="Calibri"/>
        <family val="2"/>
        <scheme val="minor"/>
      </rPr>
      <t xml:space="preserve">Arts, Entertainment &amp; Recreation </t>
    </r>
    <r>
      <rPr>
        <sz val="11"/>
        <rFont val="Calibri"/>
        <family val="2"/>
        <scheme val="minor"/>
      </rPr>
      <t xml:space="preserve"> </t>
    </r>
  </si>
  <si>
    <r>
      <rPr>
        <sz val="11"/>
        <color indexed="8"/>
        <rFont val="Calibri"/>
        <family val="2"/>
        <scheme val="minor"/>
      </rPr>
      <t xml:space="preserve">Accommodation &amp; Food Services </t>
    </r>
    <r>
      <rPr>
        <sz val="11"/>
        <rFont val="Calibri"/>
        <family val="2"/>
        <scheme val="minor"/>
      </rPr>
      <t xml:space="preserve"> </t>
    </r>
  </si>
  <si>
    <t>Government</t>
  </si>
  <si>
    <t>Public Bid Number</t>
  </si>
  <si>
    <t>Commercial Structure</t>
  </si>
  <si>
    <t>Public Bid ID</t>
  </si>
  <si>
    <t xml:space="preserve"> List of Advanced Bids</t>
  </si>
  <si>
    <t xml:space="preserve">Xcel Energy | PSCo 2022 All-Source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</si>
</sst>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0.00_);_(&quot;$&quot;* \(#,##0.00\);_(&quot;$&quot;* &quot;-&quot;??_);_(@_)"/>
    <numFmt numFmtId="43" formatCode="_(* #,##0.00_);_(* \(#,##0.00\);_(* &quot;-&quot;??_);_(@_)"/>
    <numFmt numFmtId="164" formatCode="0.0"/>
    <numFmt numFmtId="165" formatCode="0.0%"/>
    <numFmt numFmtId="166" formatCode="#."/>
    <numFmt numFmtId="167" formatCode="0.000"/>
    <numFmt numFmtId="168" formatCode="000#"/>
  </numFmts>
  <fonts count="22" x14ac:knownFonts="1">
    <font>
      <sz val="11"/>
      <color theme="1"/>
      <name val="Calibri"/>
      <family val="2"/>
      <scheme val="minor"/>
    </font>
    <font>
      <b/>
      <sz val="11"/>
      <color theme="1"/>
      <name val="Calibri"/>
      <family val="2"/>
      <scheme val="minor"/>
    </font>
    <font>
      <b/>
      <sz val="11"/>
      <color indexed="8"/>
      <name val="Calibri"/>
      <family val="2"/>
    </font>
    <font>
      <b/>
      <sz val="8"/>
      <color theme="1"/>
      <name val="Calibri"/>
      <family val="2"/>
      <scheme val="minor"/>
    </font>
    <font>
      <sz val="11"/>
      <color theme="1"/>
      <name val="Calibri"/>
      <family val="2"/>
      <scheme val="minor"/>
    </font>
    <font>
      <sz val="11"/>
      <name val="Calibri"/>
      <family val="2"/>
      <scheme val="minor"/>
    </font>
    <font>
      <b/>
      <sz val="11"/>
      <color theme="1" tint="0.499984740745262"/>
      <name val="Calibri"/>
      <family val="2"/>
    </font>
    <font>
      <b/>
      <sz val="11"/>
      <color theme="1" tint="0.499984740745262"/>
      <name val="Calibri"/>
      <family val="2"/>
      <scheme val="minor"/>
    </font>
    <font>
      <sz val="11"/>
      <color indexed="8"/>
      <name val="Calibri"/>
      <family val="2"/>
      <scheme val="minor"/>
    </font>
    <font>
      <sz val="9"/>
      <color indexed="81"/>
      <name val="Tahoma"/>
      <family val="2"/>
    </font>
    <font>
      <sz val="8"/>
      <name val="Calibri"/>
      <family val="2"/>
      <scheme val="minor"/>
    </font>
    <font>
      <b/>
      <sz val="9"/>
      <color indexed="81"/>
      <name val="Tahoma"/>
      <family val="2"/>
    </font>
    <font>
      <sz val="10"/>
      <name val="Arial"/>
      <family val="2"/>
    </font>
    <font>
      <b/>
      <sz val="12"/>
      <color theme="1"/>
      <name val="Calibri"/>
      <family val="2"/>
      <scheme val="minor"/>
    </font>
    <font>
      <sz val="12"/>
      <color theme="1"/>
      <name val="Calibri"/>
      <family val="2"/>
      <scheme val="minor"/>
    </font>
    <font>
      <sz val="10"/>
      <name val="Calibri"/>
      <family val="2"/>
      <scheme val="minor"/>
    </font>
    <font>
      <u val="singleAccounting"/>
      <sz val="10"/>
      <color theme="1"/>
      <name val="Calibri"/>
      <family val="2"/>
    </font>
    <font>
      <sz val="10"/>
      <color rgb="FF0000FF"/>
      <name val="Calibri"/>
      <family val="2"/>
      <scheme val="minor"/>
    </font>
    <font>
      <sz val="10"/>
      <color theme="1"/>
      <name val="Calibri"/>
      <family val="2"/>
    </font>
    <font>
      <u/>
      <sz val="11"/>
      <color theme="10"/>
      <name val="Calibri"/>
      <family val="2"/>
      <scheme val="minor"/>
    </font>
    <font>
      <sz val="10"/>
      <color theme="1"/>
      <name val="Calibri"/>
      <family val="2"/>
      <scheme val="minor"/>
    </font>
    <font>
      <b/>
      <sz val="11"/>
      <name val="Calibri"/>
      <family val="2"/>
      <scheme val="minor"/>
    </font>
  </fonts>
  <fills count="1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2"/>
        <bgColor indexed="64"/>
      </patternFill>
    </fill>
    <fill>
      <patternFill patternType="solid">
        <fgColor theme="0" tint="-4.9989318521683403E-2"/>
        <bgColor indexed="64"/>
      </patternFill>
    </fill>
    <fill>
      <patternFill patternType="solid">
        <fgColor theme="9" tint="0.39997558519241921"/>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2" tint="-0.249977111117893"/>
        <bgColor indexed="64"/>
      </patternFill>
    </fill>
    <fill>
      <patternFill patternType="solid">
        <fgColor theme="0" tint="-0.14999847407452621"/>
        <bgColor indexed="64"/>
      </patternFill>
    </fill>
    <fill>
      <patternFill patternType="solid">
        <fgColor rgb="FFFFC000"/>
        <bgColor indexed="64"/>
      </patternFill>
    </fill>
    <fill>
      <patternFill patternType="solid">
        <fgColor theme="1" tint="0.499984740745262"/>
        <bgColor indexed="64"/>
      </patternFill>
    </fill>
    <fill>
      <patternFill patternType="solid">
        <fgColor rgb="FF00B0F0"/>
        <bgColor indexed="64"/>
      </patternFill>
    </fill>
    <fill>
      <patternFill patternType="solid">
        <fgColor theme="1"/>
        <bgColor indexed="64"/>
      </patternFill>
    </fill>
  </fills>
  <borders count="43">
    <border>
      <left/>
      <right/>
      <top/>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hair">
        <color indexed="64"/>
      </left>
      <right style="hair">
        <color indexed="64"/>
      </right>
      <top style="medium">
        <color indexed="64"/>
      </top>
      <bottom/>
      <diagonal/>
    </border>
    <border>
      <left style="hair">
        <color indexed="64"/>
      </left>
      <right style="hair">
        <color indexed="64"/>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hair">
        <color indexed="64"/>
      </left>
      <right style="hair">
        <color indexed="64"/>
      </right>
      <top/>
      <bottom/>
      <diagonal/>
    </border>
    <border>
      <left/>
      <right style="thin">
        <color indexed="64"/>
      </right>
      <top/>
      <bottom/>
      <diagonal/>
    </border>
    <border>
      <left/>
      <right style="thin">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bottom/>
      <diagonal/>
    </border>
    <border>
      <left style="hair">
        <color indexed="64"/>
      </left>
      <right/>
      <top style="thin">
        <color indexed="64"/>
      </top>
      <bottom style="thin">
        <color indexed="64"/>
      </bottom>
      <diagonal/>
    </border>
    <border>
      <left/>
      <right style="thin">
        <color indexed="64"/>
      </right>
      <top style="thin">
        <color indexed="64"/>
      </top>
      <bottom style="medium">
        <color indexed="64"/>
      </bottom>
      <diagonal/>
    </border>
    <border>
      <left/>
      <right style="hair">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diagonal/>
    </border>
    <border>
      <left style="medium">
        <color indexed="64"/>
      </left>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style="thin">
        <color indexed="64"/>
      </top>
      <bottom style="medium">
        <color indexed="64"/>
      </bottom>
      <diagonal/>
    </border>
    <border>
      <left style="medium">
        <color indexed="64"/>
      </left>
      <right style="hair">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bottom style="thin">
        <color indexed="64"/>
      </bottom>
      <diagonal/>
    </border>
    <border>
      <left/>
      <right style="hair">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style="thin">
        <color indexed="64"/>
      </left>
      <right/>
      <top/>
      <bottom style="medium">
        <color indexed="64"/>
      </bottom>
      <diagonal/>
    </border>
    <border>
      <left/>
      <right/>
      <top/>
      <bottom style="medium">
        <color indexed="64"/>
      </bottom>
      <diagonal/>
    </border>
    <border>
      <left/>
      <right style="hair">
        <color indexed="64"/>
      </right>
      <top/>
      <bottom/>
      <diagonal/>
    </border>
    <border>
      <left style="thin">
        <color indexed="64"/>
      </left>
      <right style="thin">
        <color indexed="64"/>
      </right>
      <top style="medium">
        <color indexed="64"/>
      </top>
      <bottom/>
      <diagonal/>
    </border>
  </borders>
  <cellStyleXfs count="41">
    <xf numFmtId="0" fontId="0" fillId="0" borderId="0"/>
    <xf numFmtId="9" fontId="4" fillId="0" borderId="0" applyFont="0" applyFill="0" applyBorder="0" applyAlignment="0" applyProtection="0"/>
    <xf numFmtId="43" fontId="4" fillId="0" borderId="0" applyFont="0" applyFill="0" applyBorder="0" applyAlignment="0" applyProtection="0"/>
    <xf numFmtId="0" fontId="12" fillId="0" borderId="0"/>
    <xf numFmtId="0" fontId="4" fillId="0" borderId="0"/>
    <xf numFmtId="0" fontId="18" fillId="0" borderId="0"/>
    <xf numFmtId="44" fontId="18"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4" fontId="12" fillId="0" borderId="0" applyFont="0" applyFill="0" applyBorder="0" applyAlignment="0" applyProtection="0"/>
    <xf numFmtId="44" fontId="12" fillId="0" borderId="0" applyFont="0" applyFill="0" applyBorder="0" applyAlignment="0" applyProtection="0"/>
    <xf numFmtId="44" fontId="12" fillId="0" borderId="0" applyFont="0" applyFill="0" applyBorder="0" applyAlignment="0" applyProtection="0"/>
    <xf numFmtId="0" fontId="19" fillId="0" borderId="0" applyNumberFormat="0" applyFill="0" applyBorder="0" applyAlignment="0" applyProtection="0"/>
    <xf numFmtId="0" fontId="12" fillId="0" borderId="0"/>
    <xf numFmtId="0" fontId="4" fillId="0" borderId="0"/>
    <xf numFmtId="0" fontId="4" fillId="0" borderId="0"/>
    <xf numFmtId="0" fontId="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0" fillId="0" borderId="0"/>
    <xf numFmtId="9" fontId="12" fillId="0" borderId="0" applyFont="0" applyFill="0" applyBorder="0" applyAlignment="0" applyProtection="0"/>
    <xf numFmtId="9" fontId="4" fillId="0" borderId="0" applyFont="0" applyFill="0" applyBorder="0" applyAlignment="0" applyProtection="0"/>
    <xf numFmtId="9" fontId="12" fillId="0" borderId="0" applyFont="0" applyFill="0" applyBorder="0" applyAlignment="0" applyProtection="0"/>
    <xf numFmtId="0" fontId="12" fillId="0" borderId="0"/>
    <xf numFmtId="43" fontId="4" fillId="0" borderId="0" applyFont="0" applyFill="0" applyBorder="0" applyAlignment="0" applyProtection="0"/>
    <xf numFmtId="44" fontId="4" fillId="0" borderId="0" applyFont="0" applyFill="0" applyBorder="0" applyAlignment="0" applyProtection="0"/>
    <xf numFmtId="9"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0" fontId="4" fillId="0" borderId="0"/>
    <xf numFmtId="0" fontId="18" fillId="0" borderId="0"/>
    <xf numFmtId="0" fontId="4" fillId="0" borderId="0"/>
    <xf numFmtId="0" fontId="18" fillId="0" borderId="0"/>
    <xf numFmtId="43" fontId="18" fillId="0" borderId="0" applyFont="0" applyFill="0" applyBorder="0" applyAlignment="0" applyProtection="0"/>
  </cellStyleXfs>
  <cellXfs count="225">
    <xf numFmtId="0" fontId="0" fillId="0" borderId="0" xfId="0"/>
    <xf numFmtId="0" fontId="0" fillId="2" borderId="12" xfId="0" applyFill="1" applyBorder="1"/>
    <xf numFmtId="0" fontId="1" fillId="0" borderId="0" xfId="0" applyFont="1"/>
    <xf numFmtId="0" fontId="3" fillId="7" borderId="5" xfId="0" applyFont="1" applyFill="1" applyBorder="1" applyAlignment="1">
      <alignment wrapText="1"/>
    </xf>
    <xf numFmtId="0" fontId="0" fillId="2" borderId="9" xfId="0" applyFill="1" applyBorder="1" applyAlignment="1">
      <alignment horizontal="right"/>
    </xf>
    <xf numFmtId="0" fontId="0" fillId="2" borderId="10" xfId="0" applyFill="1" applyBorder="1" applyAlignment="1">
      <alignment horizontal="right"/>
    </xf>
    <xf numFmtId="0" fontId="1" fillId="5" borderId="10" xfId="0" applyFont="1" applyFill="1" applyBorder="1"/>
    <xf numFmtId="9" fontId="2" fillId="8" borderId="15" xfId="0" applyNumberFormat="1" applyFont="1" applyFill="1" applyBorder="1" applyAlignment="1">
      <alignment horizontal="center" wrapText="1"/>
    </xf>
    <xf numFmtId="0" fontId="1" fillId="3" borderId="22" xfId="0" applyFont="1" applyFill="1" applyBorder="1"/>
    <xf numFmtId="164" fontId="1" fillId="8" borderId="23" xfId="0" applyNumberFormat="1" applyFont="1" applyFill="1" applyBorder="1"/>
    <xf numFmtId="0" fontId="1" fillId="4" borderId="22" xfId="0" applyFont="1" applyFill="1" applyBorder="1"/>
    <xf numFmtId="9" fontId="2" fillId="9" borderId="15" xfId="1" applyFont="1" applyFill="1" applyBorder="1" applyAlignment="1">
      <alignment horizontal="center" wrapText="1"/>
    </xf>
    <xf numFmtId="164" fontId="1" fillId="9" borderId="23" xfId="0" applyNumberFormat="1" applyFont="1" applyFill="1" applyBorder="1"/>
    <xf numFmtId="9" fontId="1" fillId="10" borderId="15" xfId="1" applyFont="1" applyFill="1" applyBorder="1" applyAlignment="1">
      <alignment horizontal="center" wrapText="1"/>
    </xf>
    <xf numFmtId="0" fontId="1" fillId="5" borderId="22" xfId="0" applyFont="1" applyFill="1" applyBorder="1"/>
    <xf numFmtId="164" fontId="1" fillId="10" borderId="23" xfId="0" applyNumberFormat="1" applyFont="1" applyFill="1" applyBorder="1"/>
    <xf numFmtId="0" fontId="1" fillId="5" borderId="20" xfId="0" applyFont="1" applyFill="1" applyBorder="1"/>
    <xf numFmtId="164" fontId="1" fillId="11" borderId="24" xfId="0" applyNumberFormat="1" applyFont="1" applyFill="1" applyBorder="1"/>
    <xf numFmtId="0" fontId="1" fillId="8" borderId="7" xfId="0" applyFont="1" applyFill="1" applyBorder="1" applyAlignment="1">
      <alignment horizontal="center" textRotation="90"/>
    </xf>
    <xf numFmtId="0" fontId="0" fillId="3" borderId="21" xfId="0" applyFill="1" applyBorder="1" applyAlignment="1">
      <alignment horizontal="center" textRotation="90"/>
    </xf>
    <xf numFmtId="0" fontId="1" fillId="9" borderId="7" xfId="0" applyFont="1" applyFill="1" applyBorder="1" applyAlignment="1">
      <alignment horizontal="center" textRotation="90"/>
    </xf>
    <xf numFmtId="0" fontId="0" fillId="4" borderId="21" xfId="0" applyFill="1" applyBorder="1" applyAlignment="1">
      <alignment horizontal="center" textRotation="90"/>
    </xf>
    <xf numFmtId="0" fontId="0" fillId="4" borderId="7" xfId="0" applyFill="1" applyBorder="1" applyAlignment="1">
      <alignment horizontal="center" textRotation="90"/>
    </xf>
    <xf numFmtId="0" fontId="1" fillId="10" borderId="7" xfId="0" applyFont="1" applyFill="1" applyBorder="1" applyAlignment="1">
      <alignment horizontal="center" textRotation="90"/>
    </xf>
    <xf numFmtId="0" fontId="0" fillId="5" borderId="21" xfId="0" applyFill="1" applyBorder="1" applyAlignment="1">
      <alignment horizontal="center" textRotation="90"/>
    </xf>
    <xf numFmtId="0" fontId="0" fillId="5" borderId="7" xfId="0" applyFill="1" applyBorder="1" applyAlignment="1">
      <alignment horizontal="center" textRotation="90"/>
    </xf>
    <xf numFmtId="0" fontId="0" fillId="5" borderId="18" xfId="0" applyFill="1" applyBorder="1" applyAlignment="1">
      <alignment horizontal="center" textRotation="90"/>
    </xf>
    <xf numFmtId="0" fontId="1" fillId="11" borderId="8" xfId="0" applyFont="1" applyFill="1" applyBorder="1" applyAlignment="1">
      <alignment horizontal="center" textRotation="90"/>
    </xf>
    <xf numFmtId="0" fontId="1" fillId="7" borderId="8" xfId="0" applyFont="1" applyFill="1" applyBorder="1" applyAlignment="1">
      <alignment horizontal="center" textRotation="90"/>
    </xf>
    <xf numFmtId="9" fontId="1" fillId="7" borderId="25" xfId="1" applyFont="1" applyFill="1" applyBorder="1" applyAlignment="1">
      <alignment wrapText="1"/>
    </xf>
    <xf numFmtId="0" fontId="0" fillId="2" borderId="28" xfId="0" applyFill="1" applyBorder="1" applyAlignment="1">
      <alignment horizontal="center" textRotation="90"/>
    </xf>
    <xf numFmtId="0" fontId="0" fillId="2" borderId="29" xfId="0" applyFill="1" applyBorder="1"/>
    <xf numFmtId="0" fontId="1" fillId="6" borderId="32" xfId="0" applyFont="1" applyFill="1" applyBorder="1"/>
    <xf numFmtId="0" fontId="1" fillId="6" borderId="13" xfId="0" applyFont="1" applyFill="1" applyBorder="1" applyAlignment="1">
      <alignment wrapText="1"/>
    </xf>
    <xf numFmtId="0" fontId="1" fillId="6" borderId="32" xfId="0" applyFont="1" applyFill="1" applyBorder="1" applyAlignment="1">
      <alignment wrapText="1"/>
    </xf>
    <xf numFmtId="0" fontId="0" fillId="2" borderId="10" xfId="0" applyFill="1" applyBorder="1"/>
    <xf numFmtId="0" fontId="1" fillId="4" borderId="10" xfId="0" applyFont="1" applyFill="1" applyBorder="1"/>
    <xf numFmtId="0" fontId="5" fillId="0" borderId="30" xfId="0" applyFont="1" applyBorder="1" applyAlignment="1">
      <alignment wrapText="1"/>
    </xf>
    <xf numFmtId="0" fontId="1" fillId="6" borderId="14" xfId="0" applyFont="1" applyFill="1" applyBorder="1" applyAlignment="1">
      <alignment wrapText="1"/>
    </xf>
    <xf numFmtId="0" fontId="0" fillId="0" borderId="0" xfId="0" applyAlignment="1">
      <alignment wrapText="1"/>
    </xf>
    <xf numFmtId="0" fontId="5" fillId="0" borderId="34" xfId="0" applyFont="1" applyBorder="1" applyAlignment="1">
      <alignment wrapText="1"/>
    </xf>
    <xf numFmtId="0" fontId="0" fillId="2" borderId="35" xfId="0" applyFill="1" applyBorder="1" applyAlignment="1">
      <alignment horizontal="right"/>
    </xf>
    <xf numFmtId="9" fontId="6" fillId="2" borderId="27" xfId="1" applyFont="1" applyFill="1" applyBorder="1" applyAlignment="1">
      <alignment wrapText="1"/>
    </xf>
    <xf numFmtId="9" fontId="6" fillId="2" borderId="6" xfId="1" applyFont="1" applyFill="1" applyBorder="1" applyAlignment="1">
      <alignment wrapText="1"/>
    </xf>
    <xf numFmtId="9" fontId="6" fillId="3" borderId="13" xfId="1" applyFont="1" applyFill="1" applyBorder="1" applyAlignment="1">
      <alignment horizontal="center" wrapText="1"/>
    </xf>
    <xf numFmtId="9" fontId="6" fillId="3" borderId="6" xfId="1" applyFont="1" applyFill="1" applyBorder="1" applyAlignment="1">
      <alignment horizontal="center" wrapText="1"/>
    </xf>
    <xf numFmtId="9" fontId="7" fillId="4" borderId="13" xfId="1" applyFont="1" applyFill="1" applyBorder="1" applyAlignment="1">
      <alignment horizontal="center" wrapText="1"/>
    </xf>
    <xf numFmtId="9" fontId="7" fillId="4" borderId="6" xfId="1" applyFont="1" applyFill="1" applyBorder="1" applyAlignment="1">
      <alignment horizontal="center" wrapText="1"/>
    </xf>
    <xf numFmtId="9" fontId="7" fillId="5" borderId="13" xfId="1" applyFont="1" applyFill="1" applyBorder="1" applyAlignment="1">
      <alignment horizontal="center" wrapText="1"/>
    </xf>
    <xf numFmtId="9" fontId="7" fillId="5" borderId="6" xfId="1" applyFont="1" applyFill="1" applyBorder="1" applyAlignment="1">
      <alignment horizontal="center" wrapText="1"/>
    </xf>
    <xf numFmtId="9" fontId="7" fillId="5" borderId="19" xfId="1" applyFont="1" applyFill="1" applyBorder="1" applyAlignment="1">
      <alignment horizontal="center" wrapText="1"/>
    </xf>
    <xf numFmtId="0" fontId="1" fillId="6" borderId="31" xfId="0" applyFont="1" applyFill="1" applyBorder="1" applyAlignment="1">
      <alignment wrapText="1"/>
    </xf>
    <xf numFmtId="0" fontId="1" fillId="6" borderId="27" xfId="0" applyFont="1" applyFill="1" applyBorder="1" applyAlignment="1">
      <alignment wrapText="1"/>
    </xf>
    <xf numFmtId="0" fontId="1" fillId="6" borderId="33" xfId="0" applyFont="1" applyFill="1" applyBorder="1" applyAlignment="1">
      <alignment wrapText="1"/>
    </xf>
    <xf numFmtId="0" fontId="0" fillId="2" borderId="21" xfId="0" applyFill="1" applyBorder="1" applyAlignment="1">
      <alignment horizontal="center" textRotation="90"/>
    </xf>
    <xf numFmtId="0" fontId="0" fillId="2" borderId="22" xfId="0" applyFill="1" applyBorder="1"/>
    <xf numFmtId="0" fontId="5" fillId="0" borderId="0" xfId="0" applyFont="1"/>
    <xf numFmtId="0" fontId="8" fillId="0" borderId="0" xfId="0" applyFont="1"/>
    <xf numFmtId="0" fontId="0" fillId="0" borderId="1" xfId="0" applyBorder="1"/>
    <xf numFmtId="0" fontId="0" fillId="0" borderId="36" xfId="0" applyBorder="1" applyAlignment="1">
      <alignment wrapText="1"/>
    </xf>
    <xf numFmtId="0" fontId="0" fillId="12" borderId="35" xfId="0" applyFill="1" applyBorder="1" applyAlignment="1">
      <alignment horizontal="right"/>
    </xf>
    <xf numFmtId="0" fontId="0" fillId="12" borderId="9" xfId="0" applyFill="1" applyBorder="1" applyAlignment="1">
      <alignment horizontal="right"/>
    </xf>
    <xf numFmtId="0" fontId="0" fillId="12" borderId="10" xfId="0" applyFill="1" applyBorder="1" applyAlignment="1">
      <alignment horizontal="right"/>
    </xf>
    <xf numFmtId="0" fontId="0" fillId="12" borderId="12" xfId="0" applyFill="1" applyBorder="1"/>
    <xf numFmtId="0" fontId="0" fillId="12" borderId="10" xfId="0" applyFill="1" applyBorder="1"/>
    <xf numFmtId="0" fontId="0" fillId="6" borderId="35" xfId="0" applyFill="1" applyBorder="1" applyAlignment="1">
      <alignment horizontal="right"/>
    </xf>
    <xf numFmtId="0" fontId="0" fillId="6" borderId="10" xfId="0" applyFill="1" applyBorder="1" applyAlignment="1">
      <alignment horizontal="right"/>
    </xf>
    <xf numFmtId="0" fontId="1" fillId="6" borderId="6" xfId="0" applyFont="1" applyFill="1" applyBorder="1" applyAlignment="1">
      <alignment wrapText="1"/>
    </xf>
    <xf numFmtId="0" fontId="0" fillId="2" borderId="35" xfId="0" quotePrefix="1" applyFill="1" applyBorder="1" applyAlignment="1">
      <alignment horizontal="right"/>
    </xf>
    <xf numFmtId="0" fontId="0" fillId="2" borderId="9" xfId="0" quotePrefix="1" applyFill="1" applyBorder="1" applyAlignment="1">
      <alignment horizontal="right"/>
    </xf>
    <xf numFmtId="0" fontId="1" fillId="6" borderId="33" xfId="0" applyFont="1" applyFill="1" applyBorder="1"/>
    <xf numFmtId="0" fontId="0" fillId="0" borderId="1" xfId="0" quotePrefix="1" applyBorder="1"/>
    <xf numFmtId="0" fontId="0" fillId="0" borderId="23" xfId="0" applyBorder="1"/>
    <xf numFmtId="0" fontId="0" fillId="0" borderId="23" xfId="0" quotePrefix="1" applyBorder="1"/>
    <xf numFmtId="0" fontId="1" fillId="3" borderId="37" xfId="0" applyFont="1" applyFill="1" applyBorder="1" applyAlignment="1">
      <alignment wrapText="1"/>
    </xf>
    <xf numFmtId="0" fontId="1" fillId="3" borderId="38" xfId="0" applyFont="1" applyFill="1" applyBorder="1" applyAlignment="1">
      <alignment horizontal="center"/>
    </xf>
    <xf numFmtId="0" fontId="1" fillId="3" borderId="32" xfId="0" applyFont="1" applyFill="1" applyBorder="1" applyAlignment="1">
      <alignment horizontal="center"/>
    </xf>
    <xf numFmtId="0" fontId="0" fillId="2" borderId="35" xfId="0" applyFill="1" applyBorder="1" applyAlignment="1">
      <alignment horizontal="left"/>
    </xf>
    <xf numFmtId="9" fontId="6" fillId="6" borderId="6" xfId="1" applyFont="1" applyFill="1" applyBorder="1" applyAlignment="1">
      <alignment wrapText="1"/>
    </xf>
    <xf numFmtId="0" fontId="1" fillId="14" borderId="27" xfId="0" applyFont="1" applyFill="1" applyBorder="1" applyAlignment="1">
      <alignment wrapText="1"/>
    </xf>
    <xf numFmtId="0" fontId="1" fillId="14" borderId="13" xfId="0" applyFont="1" applyFill="1" applyBorder="1" applyAlignment="1">
      <alignment wrapText="1"/>
    </xf>
    <xf numFmtId="0" fontId="1" fillId="14" borderId="6" xfId="0" applyFont="1" applyFill="1" applyBorder="1" applyAlignment="1">
      <alignment wrapText="1"/>
    </xf>
    <xf numFmtId="0" fontId="1" fillId="14" borderId="0" xfId="0" applyFont="1" applyFill="1" applyAlignment="1">
      <alignment horizontal="center" textRotation="90"/>
    </xf>
    <xf numFmtId="0" fontId="0" fillId="14" borderId="0" xfId="0" applyFill="1" applyAlignment="1">
      <alignment horizontal="center" textRotation="90"/>
    </xf>
    <xf numFmtId="0" fontId="0" fillId="12" borderId="35" xfId="0" applyFill="1" applyBorder="1" applyAlignment="1">
      <alignment horizontal="left"/>
    </xf>
    <xf numFmtId="0" fontId="0" fillId="12" borderId="35" xfId="0" quotePrefix="1" applyFill="1" applyBorder="1" applyAlignment="1">
      <alignment horizontal="right"/>
    </xf>
    <xf numFmtId="0" fontId="0" fillId="12" borderId="9" xfId="0" quotePrefix="1" applyFill="1" applyBorder="1" applyAlignment="1">
      <alignment horizontal="right"/>
    </xf>
    <xf numFmtId="0" fontId="0" fillId="2" borderId="10" xfId="0" applyFill="1" applyBorder="1" applyAlignment="1">
      <alignment horizontal="left"/>
    </xf>
    <xf numFmtId="43" fontId="0" fillId="2" borderId="10" xfId="2" applyFont="1" applyFill="1" applyBorder="1" applyAlignment="1">
      <alignment horizontal="right"/>
    </xf>
    <xf numFmtId="43" fontId="0" fillId="12" borderId="10" xfId="2" applyFont="1" applyFill="1" applyBorder="1" applyAlignment="1">
      <alignment horizontal="right"/>
    </xf>
    <xf numFmtId="9" fontId="0" fillId="2" borderId="9" xfId="1" applyFont="1" applyFill="1" applyBorder="1" applyAlignment="1">
      <alignment horizontal="right"/>
    </xf>
    <xf numFmtId="9" fontId="0" fillId="2" borderId="10" xfId="1" applyFont="1" applyFill="1" applyBorder="1" applyAlignment="1">
      <alignment horizontal="right"/>
    </xf>
    <xf numFmtId="2" fontId="0" fillId="2" borderId="9" xfId="0" applyNumberFormat="1" applyFill="1" applyBorder="1" applyAlignment="1">
      <alignment horizontal="right"/>
    </xf>
    <xf numFmtId="2" fontId="0" fillId="2" borderId="10" xfId="0" applyNumberFormat="1" applyFill="1" applyBorder="1" applyAlignment="1">
      <alignment horizontal="right"/>
    </xf>
    <xf numFmtId="2" fontId="0" fillId="3" borderId="10" xfId="0" applyNumberFormat="1" applyFill="1" applyBorder="1"/>
    <xf numFmtId="2" fontId="0" fillId="12" borderId="10" xfId="0" applyNumberFormat="1" applyFill="1" applyBorder="1" applyAlignment="1">
      <alignment horizontal="right"/>
    </xf>
    <xf numFmtId="164" fontId="0" fillId="3" borderId="10" xfId="0" applyNumberFormat="1" applyFill="1" applyBorder="1"/>
    <xf numFmtId="164" fontId="0" fillId="0" borderId="0" xfId="0" applyNumberFormat="1" applyAlignment="1">
      <alignment wrapText="1"/>
    </xf>
    <xf numFmtId="164" fontId="0" fillId="0" borderId="0" xfId="0" applyNumberFormat="1"/>
    <xf numFmtId="9" fontId="1" fillId="11" borderId="24" xfId="1" applyFont="1" applyFill="1" applyBorder="1"/>
    <xf numFmtId="0" fontId="0" fillId="6" borderId="12" xfId="0" applyFill="1" applyBorder="1" applyAlignment="1">
      <alignment horizontal="right"/>
    </xf>
    <xf numFmtId="0" fontId="0" fillId="2" borderId="41" xfId="0" applyFill="1" applyBorder="1" applyAlignment="1">
      <alignment horizontal="left"/>
    </xf>
    <xf numFmtId="0" fontId="0" fillId="2" borderId="41" xfId="0" applyFill="1" applyBorder="1" applyAlignment="1">
      <alignment horizontal="right"/>
    </xf>
    <xf numFmtId="0" fontId="0" fillId="2" borderId="41" xfId="0" quotePrefix="1" applyFill="1" applyBorder="1" applyAlignment="1">
      <alignment horizontal="right"/>
    </xf>
    <xf numFmtId="0" fontId="0" fillId="2" borderId="12" xfId="0" quotePrefix="1" applyFill="1" applyBorder="1" applyAlignment="1">
      <alignment horizontal="right"/>
    </xf>
    <xf numFmtId="0" fontId="0" fillId="2" borderId="12" xfId="0" applyFill="1" applyBorder="1" applyAlignment="1">
      <alignment horizontal="right"/>
    </xf>
    <xf numFmtId="0" fontId="0" fillId="12" borderId="41" xfId="0" applyFill="1" applyBorder="1" applyAlignment="1">
      <alignment horizontal="right"/>
    </xf>
    <xf numFmtId="0" fontId="0" fillId="12" borderId="41" xfId="0" quotePrefix="1" applyFill="1" applyBorder="1" applyAlignment="1">
      <alignment horizontal="right"/>
    </xf>
    <xf numFmtId="0" fontId="0" fillId="12" borderId="12" xfId="0" quotePrefix="1" applyFill="1" applyBorder="1" applyAlignment="1">
      <alignment horizontal="right"/>
    </xf>
    <xf numFmtId="0" fontId="0" fillId="12" borderId="12" xfId="0" applyFill="1" applyBorder="1" applyAlignment="1">
      <alignment horizontal="right"/>
    </xf>
    <xf numFmtId="0" fontId="0" fillId="2" borderId="15" xfId="0" applyFill="1" applyBorder="1" applyAlignment="1">
      <alignment horizontal="center" textRotation="90"/>
    </xf>
    <xf numFmtId="0" fontId="0" fillId="2" borderId="1" xfId="0" applyFill="1" applyBorder="1" applyAlignment="1">
      <alignment horizontal="center" wrapText="1"/>
    </xf>
    <xf numFmtId="0" fontId="0" fillId="2" borderId="6" xfId="0" applyFill="1" applyBorder="1" applyAlignment="1">
      <alignment horizontal="center" textRotation="90"/>
    </xf>
    <xf numFmtId="0" fontId="0" fillId="3" borderId="28" xfId="0" applyFill="1" applyBorder="1" applyAlignment="1">
      <alignment horizontal="center" textRotation="90"/>
    </xf>
    <xf numFmtId="9" fontId="0" fillId="2" borderId="10" xfId="0" applyNumberFormat="1" applyFill="1" applyBorder="1" applyAlignment="1">
      <alignment horizontal="right"/>
    </xf>
    <xf numFmtId="165" fontId="0" fillId="12" borderId="9" xfId="1" applyNumberFormat="1" applyFont="1" applyFill="1" applyBorder="1" applyAlignment="1">
      <alignment horizontal="right"/>
    </xf>
    <xf numFmtId="2" fontId="0" fillId="12" borderId="9" xfId="0" applyNumberFormat="1" applyFill="1" applyBorder="1" applyAlignment="1">
      <alignment horizontal="right"/>
    </xf>
    <xf numFmtId="2" fontId="0" fillId="2" borderId="35" xfId="0" applyNumberFormat="1" applyFill="1" applyBorder="1" applyAlignment="1">
      <alignment horizontal="right"/>
    </xf>
    <xf numFmtId="0" fontId="13" fillId="0" borderId="0" xfId="3" applyFont="1"/>
    <xf numFmtId="0" fontId="14" fillId="0" borderId="0" xfId="4" applyFont="1"/>
    <xf numFmtId="0" fontId="15" fillId="0" borderId="0" xfId="3" applyFont="1"/>
    <xf numFmtId="0" fontId="16" fillId="0" borderId="0" xfId="3" applyFont="1" applyAlignment="1">
      <alignment horizontal="center"/>
    </xf>
    <xf numFmtId="166" fontId="15" fillId="0" borderId="0" xfId="3" applyNumberFormat="1" applyFont="1" applyAlignment="1">
      <alignment horizontal="center"/>
    </xf>
    <xf numFmtId="0" fontId="17" fillId="0" borderId="0" xfId="3" applyFont="1" applyAlignment="1">
      <alignment horizontal="center"/>
    </xf>
    <xf numFmtId="2" fontId="1" fillId="7" borderId="11" xfId="0" applyNumberFormat="1" applyFont="1" applyFill="1" applyBorder="1"/>
    <xf numFmtId="2" fontId="0" fillId="2" borderId="12" xfId="0" applyNumberFormat="1" applyFill="1" applyBorder="1" applyAlignment="1">
      <alignment horizontal="right"/>
    </xf>
    <xf numFmtId="14" fontId="15" fillId="0" borderId="0" xfId="3" applyNumberFormat="1" applyFont="1"/>
    <xf numFmtId="0" fontId="1" fillId="14" borderId="27" xfId="0" applyFont="1" applyFill="1" applyBorder="1"/>
    <xf numFmtId="0" fontId="1" fillId="14" borderId="13" xfId="0" applyFont="1" applyFill="1" applyBorder="1"/>
    <xf numFmtId="0" fontId="1" fillId="14" borderId="6" xfId="0" applyFont="1" applyFill="1" applyBorder="1"/>
    <xf numFmtId="9" fontId="6" fillId="6" borderId="6" xfId="1" applyFont="1" applyFill="1" applyBorder="1" applyAlignment="1"/>
    <xf numFmtId="0" fontId="5" fillId="0" borderId="30" xfId="0" applyFont="1" applyBorder="1"/>
    <xf numFmtId="0" fontId="5" fillId="0" borderId="34" xfId="0" applyFont="1" applyBorder="1"/>
    <xf numFmtId="2" fontId="0" fillId="12" borderId="12" xfId="0" applyNumberFormat="1" applyFill="1" applyBorder="1"/>
    <xf numFmtId="0" fontId="0" fillId="0" borderId="36" xfId="0" applyBorder="1"/>
    <xf numFmtId="2" fontId="0" fillId="14" borderId="0" xfId="0" applyNumberFormat="1" applyFill="1" applyAlignment="1">
      <alignment horizontal="center" textRotation="90"/>
    </xf>
    <xf numFmtId="2" fontId="0" fillId="0" borderId="0" xfId="0" applyNumberFormat="1"/>
    <xf numFmtId="9" fontId="0" fillId="12" borderId="10" xfId="1" applyFont="1" applyFill="1" applyBorder="1" applyAlignment="1">
      <alignment horizontal="right"/>
    </xf>
    <xf numFmtId="9" fontId="0" fillId="2" borderId="12" xfId="1" applyFont="1" applyFill="1" applyBorder="1" applyAlignment="1"/>
    <xf numFmtId="2" fontId="0" fillId="2" borderId="12" xfId="0" applyNumberFormat="1" applyFill="1" applyBorder="1"/>
    <xf numFmtId="167" fontId="0" fillId="12" borderId="10" xfId="0" applyNumberFormat="1" applyFill="1" applyBorder="1" applyAlignment="1">
      <alignment horizontal="right"/>
    </xf>
    <xf numFmtId="43" fontId="0" fillId="2" borderId="10" xfId="2" applyFont="1" applyFill="1" applyBorder="1" applyAlignment="1"/>
    <xf numFmtId="9" fontId="0" fillId="2" borderId="10" xfId="1" applyFont="1" applyFill="1" applyBorder="1" applyAlignment="1"/>
    <xf numFmtId="0" fontId="0" fillId="12" borderId="22" xfId="0" applyFill="1" applyBorder="1"/>
    <xf numFmtId="9" fontId="0" fillId="12" borderId="10" xfId="1" applyFont="1" applyFill="1" applyBorder="1" applyAlignment="1"/>
    <xf numFmtId="9" fontId="0" fillId="2" borderId="10" xfId="1" applyFont="1" applyFill="1" applyBorder="1"/>
    <xf numFmtId="43" fontId="0" fillId="2" borderId="10" xfId="2" applyFont="1" applyFill="1" applyBorder="1"/>
    <xf numFmtId="9" fontId="0" fillId="12" borderId="10" xfId="1" applyFont="1" applyFill="1" applyBorder="1"/>
    <xf numFmtId="3" fontId="0" fillId="12" borderId="10" xfId="0" applyNumberFormat="1" applyFill="1" applyBorder="1"/>
    <xf numFmtId="0" fontId="0" fillId="15" borderId="0" xfId="0" applyFill="1" applyAlignment="1">
      <alignment wrapText="1"/>
    </xf>
    <xf numFmtId="0" fontId="15" fillId="15" borderId="0" xfId="3" applyFont="1" applyFill="1"/>
    <xf numFmtId="168" fontId="0" fillId="0" borderId="1" xfId="0" applyNumberFormat="1" applyFill="1" applyBorder="1" applyAlignment="1">
      <alignment horizontal="left"/>
    </xf>
    <xf numFmtId="168" fontId="0" fillId="0" borderId="23" xfId="0" applyNumberFormat="1" applyFill="1" applyBorder="1" applyAlignment="1">
      <alignment horizontal="left"/>
    </xf>
    <xf numFmtId="168" fontId="0" fillId="0" borderId="0" xfId="0" applyNumberFormat="1" applyFill="1" applyAlignment="1">
      <alignment horizontal="left"/>
    </xf>
    <xf numFmtId="168" fontId="0" fillId="0" borderId="0" xfId="0" applyNumberFormat="1" applyFill="1" applyAlignment="1">
      <alignment horizontal="left" wrapText="1"/>
    </xf>
    <xf numFmtId="0" fontId="1" fillId="0" borderId="13" xfId="0" applyFont="1" applyFill="1" applyBorder="1" applyAlignment="1">
      <alignment wrapText="1"/>
    </xf>
    <xf numFmtId="0" fontId="0" fillId="0" borderId="1" xfId="0" applyFill="1" applyBorder="1"/>
    <xf numFmtId="0" fontId="0" fillId="0" borderId="23" xfId="0" applyFill="1" applyBorder="1"/>
    <xf numFmtId="0" fontId="0" fillId="0" borderId="0" xfId="0" applyFill="1" applyAlignment="1">
      <alignment wrapText="1"/>
    </xf>
    <xf numFmtId="0" fontId="1" fillId="0" borderId="13" xfId="0" applyFont="1" applyFill="1" applyBorder="1"/>
    <xf numFmtId="168" fontId="5" fillId="0" borderId="1" xfId="0" applyNumberFormat="1" applyFont="1" applyFill="1" applyBorder="1" applyAlignment="1">
      <alignment horizontal="left"/>
    </xf>
    <xf numFmtId="0" fontId="15" fillId="0" borderId="0" xfId="3" applyFont="1" applyAlignment="1">
      <alignment horizontal="center"/>
    </xf>
    <xf numFmtId="168" fontId="5" fillId="0" borderId="0" xfId="0" applyNumberFormat="1" applyFont="1" applyFill="1" applyAlignment="1">
      <alignment horizontal="left"/>
    </xf>
    <xf numFmtId="168" fontId="5" fillId="0" borderId="0" xfId="0" applyNumberFormat="1" applyFont="1" applyFill="1" applyAlignment="1">
      <alignment horizontal="left" wrapText="1"/>
    </xf>
    <xf numFmtId="0" fontId="0" fillId="6" borderId="1" xfId="0" applyFill="1" applyBorder="1"/>
    <xf numFmtId="0" fontId="16" fillId="0" borderId="0" xfId="3" applyFont="1" applyFill="1" applyAlignment="1">
      <alignment horizontal="center"/>
    </xf>
    <xf numFmtId="0" fontId="17" fillId="0" borderId="0" xfId="3" applyFont="1" applyFill="1" applyAlignment="1">
      <alignment horizontal="center"/>
    </xf>
    <xf numFmtId="0" fontId="15" fillId="0" borderId="0" xfId="3" applyFont="1" applyFill="1" applyAlignment="1">
      <alignment horizontal="center"/>
    </xf>
    <xf numFmtId="168" fontId="20" fillId="0" borderId="23" xfId="0" applyNumberFormat="1" applyFont="1" applyFill="1" applyBorder="1" applyAlignment="1">
      <alignment horizontal="center"/>
    </xf>
    <xf numFmtId="0" fontId="15" fillId="0" borderId="23" xfId="3" applyFont="1" applyBorder="1" applyAlignment="1">
      <alignment horizontal="center"/>
    </xf>
    <xf numFmtId="0" fontId="0" fillId="16" borderId="23" xfId="0" applyFill="1" applyBorder="1"/>
    <xf numFmtId="0" fontId="1" fillId="6" borderId="42" xfId="0" applyFont="1" applyFill="1" applyBorder="1" applyAlignment="1">
      <alignment horizontal="left"/>
    </xf>
    <xf numFmtId="0" fontId="1" fillId="6" borderId="6" xfId="0" applyFont="1" applyFill="1" applyBorder="1" applyAlignment="1">
      <alignment horizontal="left"/>
    </xf>
    <xf numFmtId="0" fontId="1" fillId="6" borderId="16" xfId="0" applyFont="1" applyFill="1" applyBorder="1" applyAlignment="1">
      <alignment horizontal="left"/>
    </xf>
    <xf numFmtId="168" fontId="1" fillId="6" borderId="42" xfId="0" applyNumberFormat="1" applyFont="1" applyFill="1" applyBorder="1" applyAlignment="1">
      <alignment horizontal="center"/>
    </xf>
    <xf numFmtId="168" fontId="1" fillId="6" borderId="6" xfId="0" applyNumberFormat="1" applyFont="1" applyFill="1" applyBorder="1" applyAlignment="1">
      <alignment horizontal="center"/>
    </xf>
    <xf numFmtId="168" fontId="1" fillId="6" borderId="16" xfId="0" applyNumberFormat="1" applyFont="1" applyFill="1" applyBorder="1" applyAlignment="1">
      <alignment horizontal="center"/>
    </xf>
    <xf numFmtId="168" fontId="21" fillId="6" borderId="42" xfId="0" applyNumberFormat="1" applyFont="1" applyFill="1" applyBorder="1" applyAlignment="1">
      <alignment horizontal="left"/>
    </xf>
    <xf numFmtId="168" fontId="21" fillId="6" borderId="6" xfId="0" applyNumberFormat="1" applyFont="1" applyFill="1" applyBorder="1" applyAlignment="1">
      <alignment horizontal="left"/>
    </xf>
    <xf numFmtId="168" fontId="21" fillId="6" borderId="16" xfId="0" applyNumberFormat="1" applyFont="1" applyFill="1" applyBorder="1" applyAlignment="1">
      <alignment horizontal="left"/>
    </xf>
    <xf numFmtId="0" fontId="1" fillId="5" borderId="2" xfId="0" applyFont="1" applyFill="1" applyBorder="1" applyAlignment="1">
      <alignment horizontal="center" wrapText="1"/>
    </xf>
    <xf numFmtId="0" fontId="1" fillId="5" borderId="3" xfId="0" applyFont="1" applyFill="1" applyBorder="1" applyAlignment="1">
      <alignment horizontal="center" wrapText="1"/>
    </xf>
    <xf numFmtId="0" fontId="1" fillId="5" borderId="17" xfId="0" applyFont="1" applyFill="1" applyBorder="1" applyAlignment="1">
      <alignment horizontal="center" wrapText="1"/>
    </xf>
    <xf numFmtId="0" fontId="2" fillId="2" borderId="26" xfId="0" applyFont="1" applyFill="1" applyBorder="1" applyAlignment="1">
      <alignment horizontal="center" wrapText="1"/>
    </xf>
    <xf numFmtId="0" fontId="2" fillId="2" borderId="3" xfId="0" applyFont="1" applyFill="1" applyBorder="1" applyAlignment="1">
      <alignment horizontal="center" wrapText="1"/>
    </xf>
    <xf numFmtId="0" fontId="2" fillId="2" borderId="4" xfId="0" applyFont="1" applyFill="1" applyBorder="1" applyAlignment="1">
      <alignment horizontal="center" wrapText="1"/>
    </xf>
    <xf numFmtId="0" fontId="2" fillId="3" borderId="2" xfId="0" applyFont="1" applyFill="1" applyBorder="1" applyAlignment="1">
      <alignment horizontal="center" wrapText="1"/>
    </xf>
    <xf numFmtId="0" fontId="2" fillId="3" borderId="3" xfId="0" applyFont="1" applyFill="1" applyBorder="1" applyAlignment="1">
      <alignment horizontal="center" wrapText="1"/>
    </xf>
    <xf numFmtId="0" fontId="2" fillId="3" borderId="4" xfId="0" applyFont="1" applyFill="1" applyBorder="1" applyAlignment="1">
      <alignment horizontal="center" wrapText="1"/>
    </xf>
    <xf numFmtId="0" fontId="1" fillId="4" borderId="2" xfId="0" applyFont="1" applyFill="1" applyBorder="1" applyAlignment="1">
      <alignment horizontal="center" wrapText="1"/>
    </xf>
    <xf numFmtId="0" fontId="1" fillId="4" borderId="3" xfId="0" applyFont="1" applyFill="1" applyBorder="1" applyAlignment="1">
      <alignment horizontal="center" wrapText="1"/>
    </xf>
    <xf numFmtId="0" fontId="1" fillId="4" borderId="4" xfId="0" applyFont="1" applyFill="1" applyBorder="1" applyAlignment="1">
      <alignment horizontal="center" wrapText="1"/>
    </xf>
    <xf numFmtId="0" fontId="1" fillId="6" borderId="6" xfId="0" applyFont="1" applyFill="1" applyBorder="1" applyAlignment="1">
      <alignment horizontal="center" wrapText="1"/>
    </xf>
    <xf numFmtId="0" fontId="1" fillId="6" borderId="16" xfId="0" applyFont="1" applyFill="1" applyBorder="1" applyAlignment="1">
      <alignment horizontal="center" wrapText="1"/>
    </xf>
    <xf numFmtId="0" fontId="1" fillId="6" borderId="42" xfId="0" applyFont="1" applyFill="1" applyBorder="1" applyAlignment="1">
      <alignment horizontal="left" wrapText="1"/>
    </xf>
    <xf numFmtId="0" fontId="1" fillId="6" borderId="6" xfId="0" applyFont="1" applyFill="1" applyBorder="1" applyAlignment="1">
      <alignment horizontal="left" wrapText="1"/>
    </xf>
    <xf numFmtId="0" fontId="1" fillId="6" borderId="16" xfId="0" applyFont="1" applyFill="1" applyBorder="1" applyAlignment="1">
      <alignment horizontal="left" wrapText="1"/>
    </xf>
    <xf numFmtId="0" fontId="2" fillId="2" borderId="1" xfId="0" applyFont="1" applyFill="1" applyBorder="1" applyAlignment="1">
      <alignment horizontal="center" wrapText="1"/>
    </xf>
    <xf numFmtId="0" fontId="0" fillId="2" borderId="1" xfId="0" applyFill="1" applyBorder="1" applyAlignment="1">
      <alignment horizontal="center" wrapText="1"/>
    </xf>
    <xf numFmtId="0" fontId="2" fillId="12" borderId="1" xfId="0" applyFont="1" applyFill="1" applyBorder="1" applyAlignment="1">
      <alignment horizontal="center" wrapText="1"/>
    </xf>
    <xf numFmtId="0" fontId="0" fillId="12" borderId="1" xfId="0" applyFill="1" applyBorder="1" applyAlignment="1">
      <alignment horizontal="center" wrapText="1"/>
    </xf>
    <xf numFmtId="0" fontId="0" fillId="2" borderId="15" xfId="0" applyFill="1" applyBorder="1" applyAlignment="1">
      <alignment horizontal="center" textRotation="90"/>
    </xf>
    <xf numFmtId="0" fontId="0" fillId="2" borderId="16" xfId="0" applyFill="1" applyBorder="1" applyAlignment="1">
      <alignment horizontal="center" textRotation="90"/>
    </xf>
    <xf numFmtId="0" fontId="0" fillId="12" borderId="15" xfId="0" applyFill="1" applyBorder="1" applyAlignment="1">
      <alignment horizontal="center" textRotation="90"/>
    </xf>
    <xf numFmtId="0" fontId="0" fillId="12" borderId="16" xfId="0" applyFill="1" applyBorder="1" applyAlignment="1">
      <alignment horizontal="center" textRotation="90"/>
    </xf>
    <xf numFmtId="0" fontId="0" fillId="12" borderId="15" xfId="0" applyFill="1" applyBorder="1" applyAlignment="1">
      <alignment textRotation="90"/>
    </xf>
    <xf numFmtId="0" fontId="0" fillId="12" borderId="16" xfId="0" applyFill="1" applyBorder="1" applyAlignment="1">
      <alignment textRotation="90"/>
    </xf>
    <xf numFmtId="0" fontId="2" fillId="13" borderId="1" xfId="0" applyFont="1" applyFill="1" applyBorder="1" applyAlignment="1">
      <alignment horizontal="center" wrapText="1"/>
    </xf>
    <xf numFmtId="0" fontId="0" fillId="13" borderId="1" xfId="0" applyFill="1" applyBorder="1" applyAlignment="1">
      <alignment horizontal="center" wrapText="1"/>
    </xf>
    <xf numFmtId="0" fontId="1" fillId="3" borderId="19" xfId="0" applyFont="1" applyFill="1" applyBorder="1" applyAlignment="1">
      <alignment horizontal="center" textRotation="90"/>
    </xf>
    <xf numFmtId="0" fontId="1" fillId="3" borderId="39" xfId="0" applyFont="1" applyFill="1" applyBorder="1" applyAlignment="1">
      <alignment horizontal="center" textRotation="90"/>
    </xf>
    <xf numFmtId="0" fontId="1" fillId="3" borderId="0" xfId="0" applyFont="1" applyFill="1" applyAlignment="1">
      <alignment horizontal="center" textRotation="90"/>
    </xf>
    <xf numFmtId="0" fontId="1" fillId="3" borderId="40" xfId="0" applyFont="1" applyFill="1" applyBorder="1" applyAlignment="1">
      <alignment horizontal="center" textRotation="90"/>
    </xf>
    <xf numFmtId="0" fontId="1" fillId="3" borderId="13" xfId="0" applyFont="1" applyFill="1" applyBorder="1" applyAlignment="1">
      <alignment horizontal="center" textRotation="90"/>
    </xf>
    <xf numFmtId="0" fontId="1" fillId="3" borderId="14" xfId="0" applyFont="1" applyFill="1" applyBorder="1" applyAlignment="1">
      <alignment horizontal="center" textRotation="90"/>
    </xf>
    <xf numFmtId="0" fontId="0" fillId="2" borderId="6" xfId="0" applyFill="1" applyBorder="1" applyAlignment="1">
      <alignment horizontal="center" textRotation="90"/>
    </xf>
    <xf numFmtId="0" fontId="0" fillId="6" borderId="15" xfId="0" applyFill="1" applyBorder="1" applyAlignment="1">
      <alignment horizontal="center" textRotation="90"/>
    </xf>
    <xf numFmtId="0" fontId="0" fillId="6" borderId="16" xfId="0" applyFill="1" applyBorder="1" applyAlignment="1">
      <alignment horizontal="center" textRotation="90"/>
    </xf>
    <xf numFmtId="0" fontId="0" fillId="12" borderId="6" xfId="0" applyFill="1" applyBorder="1" applyAlignment="1">
      <alignment horizontal="center" textRotation="90"/>
    </xf>
    <xf numFmtId="0" fontId="0" fillId="6" borderId="6" xfId="0" applyFill="1" applyBorder="1" applyAlignment="1">
      <alignment horizontal="center" textRotation="90"/>
    </xf>
    <xf numFmtId="0" fontId="2" fillId="12" borderId="2" xfId="0" applyFont="1" applyFill="1" applyBorder="1" applyAlignment="1">
      <alignment horizontal="center" wrapText="1"/>
    </xf>
    <xf numFmtId="0" fontId="2" fillId="12" borderId="3" xfId="0" applyFont="1" applyFill="1" applyBorder="1" applyAlignment="1">
      <alignment horizontal="center" wrapText="1"/>
    </xf>
    <xf numFmtId="0" fontId="2" fillId="12" borderId="4" xfId="0" applyFont="1" applyFill="1" applyBorder="1" applyAlignment="1">
      <alignment horizontal="center" wrapText="1"/>
    </xf>
    <xf numFmtId="2" fontId="0" fillId="2" borderId="15" xfId="0" applyNumberFormat="1" applyFill="1" applyBorder="1" applyAlignment="1">
      <alignment horizontal="center" textRotation="90"/>
    </xf>
    <xf numFmtId="2" fontId="0" fillId="2" borderId="16" xfId="0" applyNumberFormat="1" applyFill="1" applyBorder="1" applyAlignment="1">
      <alignment horizontal="center" textRotation="90"/>
    </xf>
  </cellXfs>
  <cellStyles count="41">
    <cellStyle name="Comma" xfId="2" builtinId="3"/>
    <cellStyle name="Comma 2" xfId="7" xr:uid="{C957E00E-E57A-49D6-8927-15BA083C56EC}"/>
    <cellStyle name="Comma 2 2" xfId="31" xr:uid="{F867DAF9-C55A-482D-AC03-36E2B4D8C2F4}"/>
    <cellStyle name="Comma 3" xfId="8" xr:uid="{85BF7A2D-CC13-48B3-9300-92BCD4C7FD86}"/>
    <cellStyle name="Comma 3 2" xfId="34" xr:uid="{E1559C2B-9D01-414D-878E-CB85AF84778C}"/>
    <cellStyle name="Comma 4" xfId="9" xr:uid="{CAC6D1D3-4009-444F-AEFF-EC03EB25284F}"/>
    <cellStyle name="Comma 5" xfId="40" xr:uid="{1C6014D3-BDE9-4D9C-9940-36EBD404D144}"/>
    <cellStyle name="Currency 2" xfId="10" xr:uid="{790C4571-7FCF-4629-9602-AF13B0488D14}"/>
    <cellStyle name="Currency 2 2" xfId="11" xr:uid="{BFB7730B-C245-43C9-BF45-334F93E18D88}"/>
    <cellStyle name="Currency 2 3" xfId="32" xr:uid="{4B2E5CE1-A4CB-4FB2-B26C-93E82D12E3C2}"/>
    <cellStyle name="Currency 3" xfId="12" xr:uid="{ECB3DCEC-297B-418A-9387-3E2886A800BC}"/>
    <cellStyle name="Currency 3 2" xfId="35" xr:uid="{96704299-1686-495B-88EF-A6E856B08901}"/>
    <cellStyle name="Currency 4" xfId="6" xr:uid="{7E1C3D16-DEDF-4DE5-BE2B-8FB09E4AB92B}"/>
    <cellStyle name="Hyperlink 2" xfId="13" xr:uid="{095EF5A8-7FBE-45A1-B368-CFAD55D4E84C}"/>
    <cellStyle name="Normal" xfId="0" builtinId="0"/>
    <cellStyle name="Normal 10" xfId="5" xr:uid="{A8345C8E-0886-4D35-8D83-77C2A9D080CC}"/>
    <cellStyle name="Normal 2" xfId="3" xr:uid="{3BACF1EF-646C-4EF3-AFDD-3F04673BA73F}"/>
    <cellStyle name="Normal 2 2" xfId="14" xr:uid="{1CED16A6-8B25-41D4-8C70-D2FCE124E457}"/>
    <cellStyle name="Normal 2 2 2" xfId="15" xr:uid="{0115ACED-6D9E-4CC2-816F-934D121F6E1A}"/>
    <cellStyle name="Normal 2 3" xfId="16" xr:uid="{C6F5E251-5AC4-4C2C-8E77-558872D9A389}"/>
    <cellStyle name="Normal 2 3 2" xfId="17" xr:uid="{5CAF726E-EAFC-49C1-AB70-9187E5FEDF88}"/>
    <cellStyle name="Normal 2 4" xfId="39" xr:uid="{3BF134BC-5E31-485E-BDD6-6B79A0766977}"/>
    <cellStyle name="Normal 3" xfId="18" xr:uid="{C656C161-D35B-413F-A902-32C1C70C2274}"/>
    <cellStyle name="Normal 3 2" xfId="19" xr:uid="{767814DA-54A5-4CF1-BBC4-D5D8EC283C10}"/>
    <cellStyle name="Normal 3 2 2" xfId="20" xr:uid="{C53D8597-036D-48F3-B1DB-1DD0FE45EBDB}"/>
    <cellStyle name="Normal 3 2 2 2" xfId="21" xr:uid="{F234B3B1-E968-4256-90F2-23983A55518F}"/>
    <cellStyle name="Normal 3 2 3" xfId="22" xr:uid="{6D9E43AD-D609-4400-B8BD-19DAFBC00FE6}"/>
    <cellStyle name="Normal 3 3" xfId="23" xr:uid="{9CE0DE47-DD74-41A0-A6AF-41B6A708B3B0}"/>
    <cellStyle name="Normal 3 3 2" xfId="24" xr:uid="{BE520B27-8EEF-4237-A107-EBD4F2B0E2A7}"/>
    <cellStyle name="Normal 4" xfId="25" xr:uid="{CF940034-1249-4F89-B934-06749EC78368}"/>
    <cellStyle name="Normal 5" xfId="26" xr:uid="{75093E36-D298-4A8D-869B-F529D6F4D576}"/>
    <cellStyle name="Normal 6" xfId="30" xr:uid="{AF885B1E-C7DE-476C-A842-B8C2615AF25F}"/>
    <cellStyle name="Normal 6 2" xfId="37" xr:uid="{00E5A620-FE77-4FB8-829F-95E6D7587751}"/>
    <cellStyle name="Normal 7" xfId="36" xr:uid="{E4476F2C-10C7-46C9-A644-CC1C30B8F06A}"/>
    <cellStyle name="Normal 8" xfId="38" xr:uid="{D7AB02B1-1C33-4DD7-81CF-F39B5D3C0C18}"/>
    <cellStyle name="Normal 9" xfId="4" xr:uid="{EEEA49D1-6F35-4522-81EE-65872B8AFAF4}"/>
    <cellStyle name="Percent" xfId="1" builtinId="5"/>
    <cellStyle name="Percent 2" xfId="27" xr:uid="{CEB1870C-909E-41F6-A1F1-909F5268EDF5}"/>
    <cellStyle name="Percent 2 2" xfId="28" xr:uid="{E9DC33A6-9397-47EE-BF35-60FF5EAC8615}"/>
    <cellStyle name="Percent 3" xfId="29" xr:uid="{095BF825-62F5-493F-86A6-2F243DA6EA48}"/>
    <cellStyle name="Percent 3 2" xfId="33" xr:uid="{3C26B074-687B-4BE1-9668-15208851981E}"/>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ewandow\AppData\Local\Microsoft\Windows\INetCache\Content.Outlook\LXI5S5VA\Final%20BVEM%20Scorecard%20071223_Sarah_Quintanar_Aug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ortList"/>
      <sheetName val="BVEM Mock Scorecard"/>
      <sheetName val="Training Programs"/>
      <sheetName val="Wages and Benefits"/>
      <sheetName val="Career Opportunities"/>
      <sheetName val="Local Workforce"/>
      <sheetName val="Notes"/>
      <sheetName val="Validations"/>
    </sheetNames>
    <sheetDataSet>
      <sheetData sheetId="0" refreshError="1"/>
      <sheetData sheetId="1" refreshError="1"/>
      <sheetData sheetId="2" refreshError="1"/>
      <sheetData sheetId="3" refreshError="1"/>
      <sheetData sheetId="4" refreshError="1"/>
      <sheetData sheetId="5">
        <row r="172">
          <cell r="M172">
            <v>565025</v>
          </cell>
        </row>
        <row r="173">
          <cell r="M173">
            <v>565025</v>
          </cell>
        </row>
        <row r="174">
          <cell r="M174">
            <v>565025</v>
          </cell>
        </row>
        <row r="176">
          <cell r="M176">
            <v>565025</v>
          </cell>
        </row>
        <row r="177">
          <cell r="M177">
            <v>565025</v>
          </cell>
        </row>
        <row r="178">
          <cell r="M178">
            <v>565025</v>
          </cell>
        </row>
      </sheetData>
      <sheetData sheetId="6" refreshError="1"/>
      <sheetData sheetId="7"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A439"/>
  <sheetViews>
    <sheetView tabSelected="1" zoomScale="80" zoomScaleNormal="160" zoomScalePageLayoutView="46" workbookViewId="0">
      <pane xSplit="7" ySplit="3" topLeftCell="H4" activePane="bottomRight" state="frozen"/>
      <selection pane="topRight" activeCell="F1" sqref="F1"/>
      <selection pane="bottomLeft" activeCell="A4" sqref="A4"/>
      <selection pane="bottomRight" activeCell="B6" sqref="B6:C385"/>
    </sheetView>
  </sheetViews>
  <sheetFormatPr defaultRowHeight="15" customHeight="1" x14ac:dyDescent="0.35"/>
  <cols>
    <col min="1" max="1" width="7.1796875" style="39" bestFit="1" customWidth="1"/>
    <col min="2" max="2" width="21.1796875" style="149" bestFit="1" customWidth="1"/>
    <col min="3" max="3" width="21.1796875" style="149" customWidth="1"/>
    <col min="4" max="4" width="17.54296875" style="154" customWidth="1"/>
    <col min="5" max="5" width="19.7265625" style="163" customWidth="1"/>
    <col min="6" max="6" width="20" customWidth="1"/>
    <col min="7" max="7" width="6" bestFit="1" customWidth="1"/>
    <col min="8" max="11" width="4.7265625" bestFit="1" customWidth="1"/>
    <col min="12" max="12" width="8" style="2" customWidth="1"/>
    <col min="13" max="16" width="4.7265625" bestFit="1" customWidth="1"/>
    <col min="17" max="17" width="5.453125" style="2" customWidth="1"/>
    <col min="18" max="21" width="4.7265625" bestFit="1" customWidth="1"/>
    <col min="22" max="22" width="5.81640625" bestFit="1" customWidth="1"/>
    <col min="23" max="23" width="4.7265625" bestFit="1" customWidth="1"/>
    <col min="24" max="24" width="6.1796875" bestFit="1" customWidth="1"/>
    <col min="25" max="25" width="4.7265625" bestFit="1" customWidth="1"/>
    <col min="26" max="26" width="4.7265625" style="2" customWidth="1"/>
    <col min="27" max="27" width="5.81640625" bestFit="1" customWidth="1"/>
  </cols>
  <sheetData>
    <row r="1" spans="1:27" ht="30" customHeight="1" x14ac:dyDescent="0.35">
      <c r="A1" s="51" t="s">
        <v>0</v>
      </c>
      <c r="B1" s="171" t="s">
        <v>13</v>
      </c>
      <c r="C1" s="171" t="s">
        <v>14</v>
      </c>
      <c r="D1" s="174" t="s">
        <v>328</v>
      </c>
      <c r="E1" s="177" t="s">
        <v>329</v>
      </c>
      <c r="F1" s="32"/>
      <c r="G1" s="3"/>
      <c r="H1" s="183" t="s">
        <v>1</v>
      </c>
      <c r="I1" s="184"/>
      <c r="J1" s="184"/>
      <c r="K1" s="184"/>
      <c r="L1" s="185"/>
      <c r="M1" s="186" t="s">
        <v>2</v>
      </c>
      <c r="N1" s="187"/>
      <c r="O1" s="187"/>
      <c r="P1" s="187"/>
      <c r="Q1" s="188"/>
      <c r="R1" s="189" t="s">
        <v>3</v>
      </c>
      <c r="S1" s="190"/>
      <c r="T1" s="190"/>
      <c r="U1" s="190"/>
      <c r="V1" s="191"/>
      <c r="W1" s="180" t="s">
        <v>4</v>
      </c>
      <c r="X1" s="181"/>
      <c r="Y1" s="181"/>
      <c r="Z1" s="181"/>
      <c r="AA1" s="182"/>
    </row>
    <row r="2" spans="1:27" ht="111" customHeight="1" thickBot="1" x14ac:dyDescent="0.4">
      <c r="A2" s="52"/>
      <c r="B2" s="172"/>
      <c r="C2" s="172"/>
      <c r="D2" s="175"/>
      <c r="E2" s="178"/>
      <c r="F2" s="192" t="s">
        <v>5</v>
      </c>
      <c r="G2" s="28" t="s">
        <v>6</v>
      </c>
      <c r="H2" s="30" t="s">
        <v>7</v>
      </c>
      <c r="I2" s="54" t="s">
        <v>8</v>
      </c>
      <c r="J2" s="54" t="s">
        <v>9</v>
      </c>
      <c r="K2" s="54" t="s">
        <v>10</v>
      </c>
      <c r="L2" s="18" t="s">
        <v>11</v>
      </c>
      <c r="M2" s="113" t="s">
        <v>7</v>
      </c>
      <c r="N2" s="19" t="s">
        <v>8</v>
      </c>
      <c r="O2" s="19" t="s">
        <v>9</v>
      </c>
      <c r="P2" s="19" t="s">
        <v>10</v>
      </c>
      <c r="Q2" s="20" t="s">
        <v>11</v>
      </c>
      <c r="R2" s="21" t="s">
        <v>7</v>
      </c>
      <c r="S2" s="22" t="s">
        <v>8</v>
      </c>
      <c r="T2" s="22" t="s">
        <v>9</v>
      </c>
      <c r="U2" s="22" t="s">
        <v>10</v>
      </c>
      <c r="V2" s="23" t="s">
        <v>11</v>
      </c>
      <c r="W2" s="24" t="s">
        <v>7</v>
      </c>
      <c r="X2" s="25" t="s">
        <v>8</v>
      </c>
      <c r="Y2" s="25" t="s">
        <v>9</v>
      </c>
      <c r="Z2" s="26" t="s">
        <v>10</v>
      </c>
      <c r="AA2" s="27" t="s">
        <v>11</v>
      </c>
    </row>
    <row r="3" spans="1:27" thickBot="1" x14ac:dyDescent="0.4">
      <c r="A3" s="70" t="s">
        <v>12</v>
      </c>
      <c r="B3" s="173"/>
      <c r="C3" s="173"/>
      <c r="D3" s="176"/>
      <c r="E3" s="179"/>
      <c r="F3" s="193"/>
      <c r="G3" s="29">
        <f>SUM(L3,Q3,V3,AA3)</f>
        <v>1</v>
      </c>
      <c r="H3" s="42">
        <v>0.2</v>
      </c>
      <c r="I3" s="43">
        <v>0.2</v>
      </c>
      <c r="J3" s="43">
        <v>0.3</v>
      </c>
      <c r="K3" s="43">
        <v>0.3</v>
      </c>
      <c r="L3" s="7">
        <v>0.25</v>
      </c>
      <c r="M3" s="44">
        <v>0.2</v>
      </c>
      <c r="N3" s="45">
        <v>0.2</v>
      </c>
      <c r="O3" s="45">
        <v>0.3</v>
      </c>
      <c r="P3" s="45">
        <v>0.3</v>
      </c>
      <c r="Q3" s="11">
        <v>0.25</v>
      </c>
      <c r="R3" s="46">
        <v>0.2</v>
      </c>
      <c r="S3" s="47">
        <v>0.2</v>
      </c>
      <c r="T3" s="47">
        <v>0.3</v>
      </c>
      <c r="U3" s="47">
        <v>0.3</v>
      </c>
      <c r="V3" s="13">
        <v>0.25</v>
      </c>
      <c r="W3" s="48">
        <v>0.2</v>
      </c>
      <c r="X3" s="49">
        <v>0.2</v>
      </c>
      <c r="Y3" s="49">
        <v>0.3</v>
      </c>
      <c r="Z3" s="50">
        <v>0.3</v>
      </c>
      <c r="AA3" s="99">
        <v>0.25</v>
      </c>
    </row>
    <row r="4" spans="1:27" ht="14.5" x14ac:dyDescent="0.35">
      <c r="A4" s="59">
        <v>1</v>
      </c>
      <c r="B4" s="164" t="s">
        <v>15</v>
      </c>
      <c r="C4" s="164"/>
      <c r="D4" s="151"/>
      <c r="E4" s="160"/>
      <c r="F4" s="71"/>
      <c r="G4" s="124"/>
      <c r="H4" s="31"/>
      <c r="I4" s="55"/>
      <c r="J4" s="55"/>
      <c r="K4" s="55"/>
      <c r="L4" s="9"/>
      <c r="M4" s="8"/>
      <c r="N4" s="8"/>
      <c r="O4" s="8"/>
      <c r="P4" s="8"/>
      <c r="Q4" s="12"/>
      <c r="R4" s="10"/>
      <c r="S4" s="36"/>
      <c r="T4" s="36"/>
      <c r="U4" s="36"/>
      <c r="V4" s="15"/>
      <c r="W4" s="14"/>
      <c r="X4" s="6"/>
      <c r="Y4" s="6"/>
      <c r="Z4" s="16"/>
      <c r="AA4" s="17"/>
    </row>
    <row r="5" spans="1:27" ht="14.5" x14ac:dyDescent="0.35">
      <c r="A5" s="37">
        <v>2</v>
      </c>
      <c r="B5" s="170"/>
      <c r="C5" s="170"/>
      <c r="D5" s="152">
        <v>11</v>
      </c>
      <c r="E5" s="169" t="s">
        <v>262</v>
      </c>
      <c r="F5" s="73" t="str">
        <f>'Bid List'!G7</f>
        <v>Gas</v>
      </c>
      <c r="G5" s="124">
        <f t="shared" ref="G5:G8" si="0">$L$3*L5+$Q$3*Q5+$V$3*V5+$AA$3*AA5</f>
        <v>0</v>
      </c>
      <c r="H5" s="31">
        <f>'Training Programs'!F6</f>
        <v>0</v>
      </c>
      <c r="I5" s="55">
        <f>'Training Programs'!G6</f>
        <v>0</v>
      </c>
      <c r="J5" s="55">
        <f>'Training Programs'!H6</f>
        <v>0</v>
      </c>
      <c r="K5" s="55">
        <f>'Training Programs'!I6</f>
        <v>0</v>
      </c>
      <c r="L5" s="9">
        <f t="shared" ref="L5:L8" si="1">((H$3/1*H5)+(I$3/1*I5)+(J$3/1*J5)+(K$3/1*K5))</f>
        <v>0</v>
      </c>
      <c r="M5" s="8">
        <f>'Wages and Benefits'!F6</f>
        <v>0</v>
      </c>
      <c r="N5" s="8">
        <f>'Wages and Benefits'!G6</f>
        <v>0</v>
      </c>
      <c r="O5" s="8">
        <f>'Wages and Benefits'!H6</f>
        <v>0</v>
      </c>
      <c r="P5" s="8">
        <f>'Wages and Benefits'!I6</f>
        <v>0</v>
      </c>
      <c r="Q5" s="12">
        <f t="shared" ref="Q5:Q8" si="2">((M$3/1*M5)+(N$3/1*N5)+(O$3/1*O5)+(P$3/1*P5))</f>
        <v>0</v>
      </c>
      <c r="R5" s="10">
        <f>'Career Opportunities'!F6</f>
        <v>0</v>
      </c>
      <c r="S5" s="36">
        <f>'Career Opportunities'!G6</f>
        <v>0</v>
      </c>
      <c r="T5" s="36">
        <f>'Career Opportunities'!H6</f>
        <v>0</v>
      </c>
      <c r="U5" s="36">
        <f>'Career Opportunities'!I6</f>
        <v>0</v>
      </c>
      <c r="V5" s="15">
        <f t="shared" ref="V5:V8" si="3">((R$3/1*R5)+(S$3/1*S5)+(T$3/1*T5)+(U$3/1*U5))</f>
        <v>0</v>
      </c>
      <c r="W5" s="14">
        <f>'Local Workforce'!F6</f>
        <v>0</v>
      </c>
      <c r="X5" s="6">
        <f>'Local Workforce'!G6</f>
        <v>0</v>
      </c>
      <c r="Y5" s="6">
        <f>'Local Workforce'!H6</f>
        <v>0</v>
      </c>
      <c r="Z5" s="16">
        <f>'Local Workforce'!I6</f>
        <v>0</v>
      </c>
      <c r="AA5" s="17">
        <f t="shared" ref="AA5:AA8" si="4">((W$3/1*W5)+(X$3/1*X5)+(Y$3/1*Y5)+(Z$3/1*Z5))</f>
        <v>0</v>
      </c>
    </row>
    <row r="6" spans="1:27" ht="14.5" x14ac:dyDescent="0.35">
      <c r="A6" s="40">
        <v>3</v>
      </c>
      <c r="B6" s="170"/>
      <c r="C6" s="170"/>
      <c r="D6" s="152">
        <v>12</v>
      </c>
      <c r="E6" s="169" t="s">
        <v>265</v>
      </c>
      <c r="F6" s="73" t="str">
        <f>'Bid List'!G8</f>
        <v>Wind</v>
      </c>
      <c r="G6" s="124">
        <f t="shared" si="0"/>
        <v>0.86775007571168983</v>
      </c>
      <c r="H6" s="31">
        <f>'Training Programs'!F7</f>
        <v>0.99999999999999989</v>
      </c>
      <c r="I6" s="55">
        <f>'Training Programs'!G7</f>
        <v>1</v>
      </c>
      <c r="J6" s="55">
        <f>'Training Programs'!H7</f>
        <v>0.99999999999999989</v>
      </c>
      <c r="K6" s="55">
        <f>'Training Programs'!I7</f>
        <v>1</v>
      </c>
      <c r="L6" s="9">
        <f t="shared" si="1"/>
        <v>1</v>
      </c>
      <c r="M6" s="8">
        <f>'Wages and Benefits'!F7</f>
        <v>0.8</v>
      </c>
      <c r="N6" s="8">
        <f>'Wages and Benefits'!G7</f>
        <v>0.91999999999999993</v>
      </c>
      <c r="O6" s="8">
        <f>'Wages and Benefits'!H7</f>
        <v>1.0000000000000002</v>
      </c>
      <c r="P6" s="8">
        <f>'Wages and Benefits'!I7</f>
        <v>1</v>
      </c>
      <c r="Q6" s="12">
        <f t="shared" si="2"/>
        <v>0.94400000000000017</v>
      </c>
      <c r="R6" s="10">
        <f>'Career Opportunities'!F7</f>
        <v>1</v>
      </c>
      <c r="S6" s="36">
        <f>'Career Opportunities'!G7</f>
        <v>1</v>
      </c>
      <c r="T6" s="36">
        <f>'Career Opportunities'!H7</f>
        <v>1.0000000000000002</v>
      </c>
      <c r="U6" s="36">
        <f>'Career Opportunities'!I7</f>
        <v>1</v>
      </c>
      <c r="V6" s="15">
        <f t="shared" si="3"/>
        <v>1</v>
      </c>
      <c r="W6" s="14">
        <f>'Local Workforce'!F7</f>
        <v>6.0001514233797702E-2</v>
      </c>
      <c r="X6" s="6">
        <f>'Local Workforce'!G7</f>
        <v>1</v>
      </c>
      <c r="Y6" s="6">
        <f>'Local Workforce'!H7</f>
        <v>4.9999999999999996E-2</v>
      </c>
      <c r="Z6" s="16">
        <f>'Local Workforce'!I7</f>
        <v>1</v>
      </c>
      <c r="AA6" s="17">
        <f t="shared" si="4"/>
        <v>0.52700030284675958</v>
      </c>
    </row>
    <row r="7" spans="1:27" ht="14.5" x14ac:dyDescent="0.35">
      <c r="A7" s="37">
        <v>4</v>
      </c>
      <c r="B7" s="170"/>
      <c r="C7" s="170"/>
      <c r="D7" s="152">
        <v>240</v>
      </c>
      <c r="E7" s="169" t="s">
        <v>265</v>
      </c>
      <c r="F7" s="73" t="str">
        <f>'Bid List'!G9</f>
        <v>Wind</v>
      </c>
      <c r="G7" s="124">
        <f t="shared" si="0"/>
        <v>0</v>
      </c>
      <c r="H7" s="31">
        <f>'Training Programs'!F8</f>
        <v>0</v>
      </c>
      <c r="I7" s="55">
        <f>'Training Programs'!G8</f>
        <v>0</v>
      </c>
      <c r="J7" s="55">
        <f>'Training Programs'!H8</f>
        <v>0</v>
      </c>
      <c r="K7" s="55">
        <f>'Training Programs'!I8</f>
        <v>0</v>
      </c>
      <c r="L7" s="9">
        <f t="shared" si="1"/>
        <v>0</v>
      </c>
      <c r="M7" s="8">
        <f>'Wages and Benefits'!F8</f>
        <v>0</v>
      </c>
      <c r="N7" s="8">
        <f>'Wages and Benefits'!G8</f>
        <v>0</v>
      </c>
      <c r="O7" s="8">
        <f>'Wages and Benefits'!H8</f>
        <v>0</v>
      </c>
      <c r="P7" s="8">
        <f>'Wages and Benefits'!I8</f>
        <v>0</v>
      </c>
      <c r="Q7" s="12">
        <f t="shared" si="2"/>
        <v>0</v>
      </c>
      <c r="R7" s="10">
        <f>'Career Opportunities'!F8</f>
        <v>0</v>
      </c>
      <c r="S7" s="36">
        <f>'Career Opportunities'!G8</f>
        <v>0</v>
      </c>
      <c r="T7" s="36">
        <f>'Career Opportunities'!H8</f>
        <v>0</v>
      </c>
      <c r="U7" s="36">
        <f>'Career Opportunities'!I8</f>
        <v>0</v>
      </c>
      <c r="V7" s="15">
        <f t="shared" si="3"/>
        <v>0</v>
      </c>
      <c r="W7" s="14">
        <f>'Local Workforce'!F8</f>
        <v>0</v>
      </c>
      <c r="X7" s="6">
        <f>'Local Workforce'!G8</f>
        <v>0</v>
      </c>
      <c r="Y7" s="6">
        <f>'Local Workforce'!H8</f>
        <v>0</v>
      </c>
      <c r="Z7" s="16">
        <f>'Local Workforce'!I8</f>
        <v>0</v>
      </c>
      <c r="AA7" s="17">
        <f t="shared" si="4"/>
        <v>0</v>
      </c>
    </row>
    <row r="8" spans="1:27" ht="14.5" x14ac:dyDescent="0.35">
      <c r="A8" s="40">
        <v>5</v>
      </c>
      <c r="B8" s="170"/>
      <c r="C8" s="170"/>
      <c r="D8" s="152">
        <v>13</v>
      </c>
      <c r="E8" s="169" t="s">
        <v>265</v>
      </c>
      <c r="F8" s="73" t="str">
        <f>'Bid List'!G10</f>
        <v>Wind</v>
      </c>
      <c r="G8" s="124">
        <f t="shared" si="0"/>
        <v>0.86775007571168983</v>
      </c>
      <c r="H8" s="31">
        <f>'Training Programs'!F9</f>
        <v>0.99999999999999989</v>
      </c>
      <c r="I8" s="55">
        <f>'Training Programs'!G9</f>
        <v>1</v>
      </c>
      <c r="J8" s="55">
        <f>'Training Programs'!H9</f>
        <v>0.99999999999999989</v>
      </c>
      <c r="K8" s="55">
        <f>'Training Programs'!I9</f>
        <v>1</v>
      </c>
      <c r="L8" s="9">
        <f t="shared" si="1"/>
        <v>1</v>
      </c>
      <c r="M8" s="8">
        <f>'Wages and Benefits'!F9</f>
        <v>0.8</v>
      </c>
      <c r="N8" s="8">
        <f>'Wages and Benefits'!G9</f>
        <v>0.91999999999999993</v>
      </c>
      <c r="O8" s="8">
        <f>'Wages and Benefits'!H9</f>
        <v>1.0000000000000002</v>
      </c>
      <c r="P8" s="8">
        <f>'Wages and Benefits'!I9</f>
        <v>1</v>
      </c>
      <c r="Q8" s="12">
        <f t="shared" si="2"/>
        <v>0.94400000000000017</v>
      </c>
      <c r="R8" s="10">
        <f>'Career Opportunities'!F9</f>
        <v>1</v>
      </c>
      <c r="S8" s="36">
        <f>'Career Opportunities'!G9</f>
        <v>1</v>
      </c>
      <c r="T8" s="36">
        <f>'Career Opportunities'!H9</f>
        <v>1.0000000000000002</v>
      </c>
      <c r="U8" s="36">
        <f>'Career Opportunities'!I9</f>
        <v>1</v>
      </c>
      <c r="V8" s="15">
        <f t="shared" si="3"/>
        <v>1</v>
      </c>
      <c r="W8" s="14">
        <f>'Local Workforce'!F9</f>
        <v>6.0001514233797702E-2</v>
      </c>
      <c r="X8" s="6">
        <f>'Local Workforce'!G9</f>
        <v>1</v>
      </c>
      <c r="Y8" s="6">
        <f>'Local Workforce'!H9</f>
        <v>4.9999999999999996E-2</v>
      </c>
      <c r="Z8" s="16">
        <f>'Local Workforce'!I9</f>
        <v>1</v>
      </c>
      <c r="AA8" s="17">
        <f t="shared" si="4"/>
        <v>0.52700030284675958</v>
      </c>
    </row>
    <row r="9" spans="1:27" ht="14.5" x14ac:dyDescent="0.35">
      <c r="A9" s="37">
        <v>6</v>
      </c>
      <c r="B9" s="170"/>
      <c r="C9" s="170"/>
      <c r="D9" s="152">
        <v>72</v>
      </c>
      <c r="E9" s="169" t="s">
        <v>265</v>
      </c>
      <c r="F9" s="73" t="str">
        <f>'Bid List'!G11</f>
        <v>Wind</v>
      </c>
      <c r="G9" s="124">
        <f t="shared" ref="G9:G72" si="5">$L$3*L9+$Q$3*Q9+$V$3*V9+$AA$3*AA9</f>
        <v>0</v>
      </c>
      <c r="H9" s="31">
        <f>'Training Programs'!F10</f>
        <v>0</v>
      </c>
      <c r="I9" s="55">
        <f>'Training Programs'!G10</f>
        <v>0</v>
      </c>
      <c r="J9" s="55">
        <f>'Training Programs'!H10</f>
        <v>0</v>
      </c>
      <c r="K9" s="55">
        <f>'Training Programs'!I10</f>
        <v>0</v>
      </c>
      <c r="L9" s="9">
        <f t="shared" ref="L9:L72" si="6">((H$3/1*H9)+(I$3/1*I9)+(J$3/1*J9)+(K$3/1*K9))</f>
        <v>0</v>
      </c>
      <c r="M9" s="8">
        <f>'Wages and Benefits'!F10</f>
        <v>0</v>
      </c>
      <c r="N9" s="8">
        <f>'Wages and Benefits'!G10</f>
        <v>0</v>
      </c>
      <c r="O9" s="8">
        <f>'Wages and Benefits'!H10</f>
        <v>0</v>
      </c>
      <c r="P9" s="8">
        <f>'Wages and Benefits'!I10</f>
        <v>0</v>
      </c>
      <c r="Q9" s="12">
        <f t="shared" ref="Q9:Q72" si="7">((M$3/1*M9)+(N$3/1*N9)+(O$3/1*O9)+(P$3/1*P9))</f>
        <v>0</v>
      </c>
      <c r="R9" s="10">
        <f>'Career Opportunities'!F10</f>
        <v>0</v>
      </c>
      <c r="S9" s="36">
        <f>'Career Opportunities'!G10</f>
        <v>0</v>
      </c>
      <c r="T9" s="36">
        <f>'Career Opportunities'!H10</f>
        <v>0</v>
      </c>
      <c r="U9" s="36">
        <f>'Career Opportunities'!I10</f>
        <v>0</v>
      </c>
      <c r="V9" s="15">
        <f t="shared" ref="V9:V72" si="8">((R$3/1*R9)+(S$3/1*S9)+(T$3/1*T9)+(U$3/1*U9))</f>
        <v>0</v>
      </c>
      <c r="W9" s="14">
        <f>'Local Workforce'!F10</f>
        <v>0</v>
      </c>
      <c r="X9" s="6">
        <f>'Local Workforce'!G10</f>
        <v>0</v>
      </c>
      <c r="Y9" s="6">
        <f>'Local Workforce'!H10</f>
        <v>0</v>
      </c>
      <c r="Z9" s="16">
        <f>'Local Workforce'!I10</f>
        <v>0</v>
      </c>
      <c r="AA9" s="17">
        <f t="shared" ref="AA9:AA72" si="9">((W$3/1*W9)+(X$3/1*X9)+(Y$3/1*Y9)+(Z$3/1*Z9))</f>
        <v>0</v>
      </c>
    </row>
    <row r="10" spans="1:27" ht="14.5" x14ac:dyDescent="0.35">
      <c r="A10" s="40">
        <v>7</v>
      </c>
      <c r="B10" s="170"/>
      <c r="C10" s="170"/>
      <c r="D10" s="152">
        <v>51</v>
      </c>
      <c r="E10" s="169" t="s">
        <v>265</v>
      </c>
      <c r="F10" s="73" t="str">
        <f>'Bid List'!G12</f>
        <v>Wind</v>
      </c>
      <c r="G10" s="124">
        <f t="shared" si="5"/>
        <v>0</v>
      </c>
      <c r="H10" s="31">
        <f>'Training Programs'!F11</f>
        <v>0</v>
      </c>
      <c r="I10" s="55">
        <f>'Training Programs'!G11</f>
        <v>0</v>
      </c>
      <c r="J10" s="55">
        <f>'Training Programs'!H11</f>
        <v>0</v>
      </c>
      <c r="K10" s="55">
        <f>'Training Programs'!I11</f>
        <v>0</v>
      </c>
      <c r="L10" s="9">
        <f t="shared" si="6"/>
        <v>0</v>
      </c>
      <c r="M10" s="8">
        <f>'Wages and Benefits'!F11</f>
        <v>0</v>
      </c>
      <c r="N10" s="8">
        <f>'Wages and Benefits'!G11</f>
        <v>0</v>
      </c>
      <c r="O10" s="8">
        <f>'Wages and Benefits'!H11</f>
        <v>0</v>
      </c>
      <c r="P10" s="8">
        <f>'Wages and Benefits'!I11</f>
        <v>0</v>
      </c>
      <c r="Q10" s="12">
        <f t="shared" si="7"/>
        <v>0</v>
      </c>
      <c r="R10" s="10">
        <f>'Career Opportunities'!F11</f>
        <v>0</v>
      </c>
      <c r="S10" s="36">
        <f>'Career Opportunities'!G11</f>
        <v>0</v>
      </c>
      <c r="T10" s="36">
        <f>'Career Opportunities'!H11</f>
        <v>0</v>
      </c>
      <c r="U10" s="36">
        <f>'Career Opportunities'!I11</f>
        <v>0</v>
      </c>
      <c r="V10" s="15">
        <f t="shared" si="8"/>
        <v>0</v>
      </c>
      <c r="W10" s="14">
        <f>'Local Workforce'!F11</f>
        <v>0</v>
      </c>
      <c r="X10" s="6">
        <f>'Local Workforce'!G11</f>
        <v>0</v>
      </c>
      <c r="Y10" s="6">
        <f>'Local Workforce'!H11</f>
        <v>0</v>
      </c>
      <c r="Z10" s="16">
        <f>'Local Workforce'!I11</f>
        <v>0</v>
      </c>
      <c r="AA10" s="17">
        <f t="shared" si="9"/>
        <v>0</v>
      </c>
    </row>
    <row r="11" spans="1:27" ht="14.5" x14ac:dyDescent="0.35">
      <c r="A11" s="37">
        <v>8</v>
      </c>
      <c r="B11" s="170"/>
      <c r="C11" s="170"/>
      <c r="D11" s="152">
        <v>66</v>
      </c>
      <c r="E11" s="169" t="s">
        <v>265</v>
      </c>
      <c r="F11" s="73" t="str">
        <f>'Bid List'!G13</f>
        <v>Wind</v>
      </c>
      <c r="G11" s="124">
        <f t="shared" si="5"/>
        <v>0</v>
      </c>
      <c r="H11" s="31">
        <f>'Training Programs'!F12</f>
        <v>0</v>
      </c>
      <c r="I11" s="55">
        <f>'Training Programs'!G12</f>
        <v>0</v>
      </c>
      <c r="J11" s="55">
        <f>'Training Programs'!H12</f>
        <v>0</v>
      </c>
      <c r="K11" s="55">
        <f>'Training Programs'!I12</f>
        <v>0</v>
      </c>
      <c r="L11" s="9">
        <f t="shared" si="6"/>
        <v>0</v>
      </c>
      <c r="M11" s="8">
        <f>'Wages and Benefits'!F12</f>
        <v>0</v>
      </c>
      <c r="N11" s="8">
        <f>'Wages and Benefits'!G12</f>
        <v>0</v>
      </c>
      <c r="O11" s="8">
        <f>'Wages and Benefits'!H12</f>
        <v>0</v>
      </c>
      <c r="P11" s="8">
        <f>'Wages and Benefits'!I12</f>
        <v>0</v>
      </c>
      <c r="Q11" s="12">
        <f t="shared" si="7"/>
        <v>0</v>
      </c>
      <c r="R11" s="10">
        <f>'Career Opportunities'!F12</f>
        <v>0</v>
      </c>
      <c r="S11" s="36">
        <f>'Career Opportunities'!G12</f>
        <v>0</v>
      </c>
      <c r="T11" s="36">
        <f>'Career Opportunities'!H12</f>
        <v>0</v>
      </c>
      <c r="U11" s="36">
        <f>'Career Opportunities'!I12</f>
        <v>0</v>
      </c>
      <c r="V11" s="15">
        <f t="shared" si="8"/>
        <v>0</v>
      </c>
      <c r="W11" s="14">
        <f>'Local Workforce'!F12</f>
        <v>0</v>
      </c>
      <c r="X11" s="6">
        <f>'Local Workforce'!G12</f>
        <v>0</v>
      </c>
      <c r="Y11" s="6">
        <f>'Local Workforce'!H12</f>
        <v>0</v>
      </c>
      <c r="Z11" s="16">
        <f>'Local Workforce'!I12</f>
        <v>0</v>
      </c>
      <c r="AA11" s="17">
        <f t="shared" si="9"/>
        <v>0</v>
      </c>
    </row>
    <row r="12" spans="1:27" ht="14.5" x14ac:dyDescent="0.35">
      <c r="A12" s="40">
        <v>9</v>
      </c>
      <c r="B12" s="170"/>
      <c r="C12" s="170"/>
      <c r="D12" s="152">
        <v>15</v>
      </c>
      <c r="E12" s="169" t="s">
        <v>265</v>
      </c>
      <c r="F12" s="73" t="str">
        <f>'Bid List'!G14</f>
        <v>Wind + Solar + Storage</v>
      </c>
      <c r="G12" s="124">
        <f t="shared" si="5"/>
        <v>0.86775007571168983</v>
      </c>
      <c r="H12" s="31">
        <f>'Training Programs'!F13</f>
        <v>0.99999999999999989</v>
      </c>
      <c r="I12" s="55">
        <f>'Training Programs'!G13</f>
        <v>1</v>
      </c>
      <c r="J12" s="55">
        <f>'Training Programs'!H13</f>
        <v>0.99999999999999989</v>
      </c>
      <c r="K12" s="55">
        <f>'Training Programs'!I13</f>
        <v>1</v>
      </c>
      <c r="L12" s="9">
        <f t="shared" si="6"/>
        <v>1</v>
      </c>
      <c r="M12" s="8">
        <f>'Wages and Benefits'!F13</f>
        <v>0.8</v>
      </c>
      <c r="N12" s="8">
        <f>'Wages and Benefits'!G13</f>
        <v>0.91999999999999993</v>
      </c>
      <c r="O12" s="8">
        <f>'Wages and Benefits'!H13</f>
        <v>1.0000000000000002</v>
      </c>
      <c r="P12" s="8">
        <f>'Wages and Benefits'!I13</f>
        <v>1</v>
      </c>
      <c r="Q12" s="12">
        <f t="shared" si="7"/>
        <v>0.94400000000000017</v>
      </c>
      <c r="R12" s="10">
        <f>'Career Opportunities'!F13</f>
        <v>1</v>
      </c>
      <c r="S12" s="36">
        <f>'Career Opportunities'!G13</f>
        <v>1</v>
      </c>
      <c r="T12" s="36">
        <f>'Career Opportunities'!H13</f>
        <v>1.0000000000000002</v>
      </c>
      <c r="U12" s="36">
        <f>'Career Opportunities'!I13</f>
        <v>1</v>
      </c>
      <c r="V12" s="15">
        <f t="shared" si="8"/>
        <v>1</v>
      </c>
      <c r="W12" s="14">
        <f>'Local Workforce'!F13</f>
        <v>6.0001514233797702E-2</v>
      </c>
      <c r="X12" s="6">
        <f>'Local Workforce'!G13</f>
        <v>1</v>
      </c>
      <c r="Y12" s="6">
        <f>'Local Workforce'!H13</f>
        <v>4.9999999999999996E-2</v>
      </c>
      <c r="Z12" s="16">
        <f>'Local Workforce'!I13</f>
        <v>1</v>
      </c>
      <c r="AA12" s="17">
        <f t="shared" si="9"/>
        <v>0.52700030284675958</v>
      </c>
    </row>
    <row r="13" spans="1:27" ht="14.5" x14ac:dyDescent="0.35">
      <c r="A13" s="37">
        <v>10</v>
      </c>
      <c r="B13" s="170"/>
      <c r="C13" s="170"/>
      <c r="D13" s="152">
        <v>17</v>
      </c>
      <c r="E13" s="169" t="s">
        <v>265</v>
      </c>
      <c r="F13" s="73" t="str">
        <f>'Bid List'!G15</f>
        <v>Wind + Solar + Storage</v>
      </c>
      <c r="G13" s="124">
        <f t="shared" si="5"/>
        <v>0.86775007571168983</v>
      </c>
      <c r="H13" s="31">
        <f>'Training Programs'!F14</f>
        <v>0.99999999999999989</v>
      </c>
      <c r="I13" s="55">
        <f>'Training Programs'!G14</f>
        <v>1</v>
      </c>
      <c r="J13" s="55">
        <f>'Training Programs'!H14</f>
        <v>0.99999999999999989</v>
      </c>
      <c r="K13" s="55">
        <f>'Training Programs'!I14</f>
        <v>1</v>
      </c>
      <c r="L13" s="9">
        <f t="shared" si="6"/>
        <v>1</v>
      </c>
      <c r="M13" s="8">
        <f>'Wages and Benefits'!F14</f>
        <v>0.8</v>
      </c>
      <c r="N13" s="8">
        <f>'Wages and Benefits'!G14</f>
        <v>0.91999999999999993</v>
      </c>
      <c r="O13" s="8">
        <f>'Wages and Benefits'!H14</f>
        <v>1.0000000000000002</v>
      </c>
      <c r="P13" s="8">
        <f>'Wages and Benefits'!I14</f>
        <v>1</v>
      </c>
      <c r="Q13" s="12">
        <f t="shared" si="7"/>
        <v>0.94400000000000017</v>
      </c>
      <c r="R13" s="10">
        <f>'Career Opportunities'!F14</f>
        <v>1</v>
      </c>
      <c r="S13" s="36">
        <f>'Career Opportunities'!G14</f>
        <v>1</v>
      </c>
      <c r="T13" s="36">
        <f>'Career Opportunities'!H14</f>
        <v>1.0000000000000002</v>
      </c>
      <c r="U13" s="36">
        <f>'Career Opportunities'!I14</f>
        <v>1</v>
      </c>
      <c r="V13" s="15">
        <f t="shared" si="8"/>
        <v>1</v>
      </c>
      <c r="W13" s="14">
        <f>'Local Workforce'!F14</f>
        <v>6.0001514233797702E-2</v>
      </c>
      <c r="X13" s="6">
        <f>'Local Workforce'!G14</f>
        <v>1</v>
      </c>
      <c r="Y13" s="6">
        <f>'Local Workforce'!H14</f>
        <v>4.9999999999999996E-2</v>
      </c>
      <c r="Z13" s="16">
        <f>'Local Workforce'!I14</f>
        <v>1</v>
      </c>
      <c r="AA13" s="17">
        <f t="shared" si="9"/>
        <v>0.52700030284675958</v>
      </c>
    </row>
    <row r="14" spans="1:27" ht="14.5" x14ac:dyDescent="0.35">
      <c r="A14" s="40">
        <v>11</v>
      </c>
      <c r="B14" s="170"/>
      <c r="C14" s="170"/>
      <c r="D14" s="152">
        <v>20</v>
      </c>
      <c r="E14" s="169" t="s">
        <v>265</v>
      </c>
      <c r="F14" s="73" t="str">
        <f>'Bid List'!G16</f>
        <v>Wind + Solar + Storage</v>
      </c>
      <c r="G14" s="124">
        <f t="shared" si="5"/>
        <v>0.86775007571168983</v>
      </c>
      <c r="H14" s="31">
        <f>'Training Programs'!F15</f>
        <v>0.99999999999999989</v>
      </c>
      <c r="I14" s="55">
        <f>'Training Programs'!G15</f>
        <v>1</v>
      </c>
      <c r="J14" s="55">
        <f>'Training Programs'!H15</f>
        <v>0.99999999999999989</v>
      </c>
      <c r="K14" s="55">
        <f>'Training Programs'!I15</f>
        <v>1</v>
      </c>
      <c r="L14" s="9">
        <f t="shared" si="6"/>
        <v>1</v>
      </c>
      <c r="M14" s="8">
        <f>'Wages and Benefits'!F15</f>
        <v>0.8</v>
      </c>
      <c r="N14" s="8">
        <f>'Wages and Benefits'!G15</f>
        <v>0.91999999999999993</v>
      </c>
      <c r="O14" s="8">
        <f>'Wages and Benefits'!H15</f>
        <v>1.0000000000000002</v>
      </c>
      <c r="P14" s="8">
        <f>'Wages and Benefits'!I15</f>
        <v>1</v>
      </c>
      <c r="Q14" s="12">
        <f t="shared" si="7"/>
        <v>0.94400000000000017</v>
      </c>
      <c r="R14" s="10">
        <f>'Career Opportunities'!F15</f>
        <v>1</v>
      </c>
      <c r="S14" s="36">
        <f>'Career Opportunities'!G15</f>
        <v>1</v>
      </c>
      <c r="T14" s="36">
        <f>'Career Opportunities'!H15</f>
        <v>1.0000000000000002</v>
      </c>
      <c r="U14" s="36">
        <f>'Career Opportunities'!I15</f>
        <v>1</v>
      </c>
      <c r="V14" s="15">
        <f t="shared" si="8"/>
        <v>1</v>
      </c>
      <c r="W14" s="14">
        <f>'Local Workforce'!F15</f>
        <v>6.0001514233797702E-2</v>
      </c>
      <c r="X14" s="6">
        <f>'Local Workforce'!G15</f>
        <v>1</v>
      </c>
      <c r="Y14" s="6">
        <f>'Local Workforce'!H15</f>
        <v>4.9999999999999996E-2</v>
      </c>
      <c r="Z14" s="16">
        <f>'Local Workforce'!I15</f>
        <v>1</v>
      </c>
      <c r="AA14" s="17">
        <f t="shared" si="9"/>
        <v>0.52700030284675958</v>
      </c>
    </row>
    <row r="15" spans="1:27" ht="14.5" x14ac:dyDescent="0.35">
      <c r="A15" s="37">
        <v>12</v>
      </c>
      <c r="B15" s="170"/>
      <c r="C15" s="170"/>
      <c r="D15" s="152">
        <v>23</v>
      </c>
      <c r="E15" s="169" t="s">
        <v>265</v>
      </c>
      <c r="F15" s="73" t="str">
        <f>'Bid List'!G17</f>
        <v>Wind + Solar + Storage</v>
      </c>
      <c r="G15" s="124">
        <f t="shared" si="5"/>
        <v>0.86775007571168983</v>
      </c>
      <c r="H15" s="31">
        <f>'Training Programs'!F16</f>
        <v>0.99999999999999989</v>
      </c>
      <c r="I15" s="55">
        <f>'Training Programs'!G16</f>
        <v>1</v>
      </c>
      <c r="J15" s="55">
        <f>'Training Programs'!H16</f>
        <v>0.99999999999999989</v>
      </c>
      <c r="K15" s="55">
        <f>'Training Programs'!I16</f>
        <v>1</v>
      </c>
      <c r="L15" s="9">
        <f t="shared" si="6"/>
        <v>1</v>
      </c>
      <c r="M15" s="8">
        <f>'Wages and Benefits'!F16</f>
        <v>0.8</v>
      </c>
      <c r="N15" s="8">
        <f>'Wages and Benefits'!G16</f>
        <v>0.91999999999999993</v>
      </c>
      <c r="O15" s="8">
        <f>'Wages and Benefits'!H16</f>
        <v>1.0000000000000002</v>
      </c>
      <c r="P15" s="8">
        <f>'Wages and Benefits'!I16</f>
        <v>1</v>
      </c>
      <c r="Q15" s="12">
        <f t="shared" si="7"/>
        <v>0.94400000000000017</v>
      </c>
      <c r="R15" s="10">
        <f>'Career Opportunities'!F16</f>
        <v>1</v>
      </c>
      <c r="S15" s="36">
        <f>'Career Opportunities'!G16</f>
        <v>1</v>
      </c>
      <c r="T15" s="36">
        <f>'Career Opportunities'!H16</f>
        <v>1.0000000000000002</v>
      </c>
      <c r="U15" s="36">
        <f>'Career Opportunities'!I16</f>
        <v>1</v>
      </c>
      <c r="V15" s="15">
        <f t="shared" si="8"/>
        <v>1</v>
      </c>
      <c r="W15" s="14">
        <f>'Local Workforce'!F16</f>
        <v>6.0001514233797702E-2</v>
      </c>
      <c r="X15" s="6">
        <f>'Local Workforce'!G16</f>
        <v>1</v>
      </c>
      <c r="Y15" s="6">
        <f>'Local Workforce'!H16</f>
        <v>4.9999999999999996E-2</v>
      </c>
      <c r="Z15" s="16">
        <f>'Local Workforce'!I16</f>
        <v>1</v>
      </c>
      <c r="AA15" s="17">
        <f t="shared" si="9"/>
        <v>0.52700030284675958</v>
      </c>
    </row>
    <row r="16" spans="1:27" ht="14.5" x14ac:dyDescent="0.35">
      <c r="A16" s="40">
        <v>13</v>
      </c>
      <c r="B16" s="170"/>
      <c r="C16" s="170"/>
      <c r="D16" s="152">
        <v>24</v>
      </c>
      <c r="E16" s="169" t="s">
        <v>265</v>
      </c>
      <c r="F16" s="73" t="str">
        <f>'Bid List'!G18</f>
        <v>Wind + Solar + Storage</v>
      </c>
      <c r="G16" s="124">
        <f t="shared" si="5"/>
        <v>0.86775007571168983</v>
      </c>
      <c r="H16" s="31">
        <f>'Training Programs'!F17</f>
        <v>0.99999999999999989</v>
      </c>
      <c r="I16" s="55">
        <f>'Training Programs'!G17</f>
        <v>1</v>
      </c>
      <c r="J16" s="55">
        <f>'Training Programs'!H17</f>
        <v>0.99999999999999989</v>
      </c>
      <c r="K16" s="55">
        <f>'Training Programs'!I17</f>
        <v>1</v>
      </c>
      <c r="L16" s="9">
        <f t="shared" si="6"/>
        <v>1</v>
      </c>
      <c r="M16" s="8">
        <f>'Wages and Benefits'!F17</f>
        <v>0.8</v>
      </c>
      <c r="N16" s="8">
        <f>'Wages and Benefits'!G17</f>
        <v>0.91999999999999993</v>
      </c>
      <c r="O16" s="8">
        <f>'Wages and Benefits'!H17</f>
        <v>1.0000000000000002</v>
      </c>
      <c r="P16" s="8">
        <f>'Wages and Benefits'!I17</f>
        <v>1</v>
      </c>
      <c r="Q16" s="12">
        <f t="shared" si="7"/>
        <v>0.94400000000000017</v>
      </c>
      <c r="R16" s="10">
        <f>'Career Opportunities'!F17</f>
        <v>1</v>
      </c>
      <c r="S16" s="36">
        <f>'Career Opportunities'!G17</f>
        <v>1</v>
      </c>
      <c r="T16" s="36">
        <f>'Career Opportunities'!H17</f>
        <v>1.0000000000000002</v>
      </c>
      <c r="U16" s="36">
        <f>'Career Opportunities'!I17</f>
        <v>1</v>
      </c>
      <c r="V16" s="15">
        <f t="shared" si="8"/>
        <v>1</v>
      </c>
      <c r="W16" s="14">
        <f>'Local Workforce'!F17</f>
        <v>6.0001514233797702E-2</v>
      </c>
      <c r="X16" s="6">
        <f>'Local Workforce'!G17</f>
        <v>1</v>
      </c>
      <c r="Y16" s="6">
        <f>'Local Workforce'!H17</f>
        <v>4.9999999999999996E-2</v>
      </c>
      <c r="Z16" s="16">
        <f>'Local Workforce'!I17</f>
        <v>1</v>
      </c>
      <c r="AA16" s="17">
        <f t="shared" si="9"/>
        <v>0.52700030284675958</v>
      </c>
    </row>
    <row r="17" spans="1:27" ht="14.5" x14ac:dyDescent="0.35">
      <c r="A17" s="37">
        <v>14</v>
      </c>
      <c r="B17" s="170"/>
      <c r="C17" s="170"/>
      <c r="D17" s="152">
        <v>330</v>
      </c>
      <c r="E17" s="169" t="s">
        <v>265</v>
      </c>
      <c r="F17" s="73" t="str">
        <f>'Bid List'!G19</f>
        <v>Wind + Solar + Storage</v>
      </c>
      <c r="G17" s="124">
        <f t="shared" si="5"/>
        <v>0</v>
      </c>
      <c r="H17" s="31">
        <f>'Training Programs'!F18</f>
        <v>0</v>
      </c>
      <c r="I17" s="55">
        <f>'Training Programs'!G18</f>
        <v>0</v>
      </c>
      <c r="J17" s="55">
        <f>'Training Programs'!H18</f>
        <v>0</v>
      </c>
      <c r="K17" s="55">
        <f>'Training Programs'!I18</f>
        <v>0</v>
      </c>
      <c r="L17" s="9">
        <f t="shared" si="6"/>
        <v>0</v>
      </c>
      <c r="M17" s="8">
        <f>'Wages and Benefits'!F18</f>
        <v>0</v>
      </c>
      <c r="N17" s="8">
        <f>'Wages and Benefits'!G18</f>
        <v>0</v>
      </c>
      <c r="O17" s="8">
        <f>'Wages and Benefits'!H18</f>
        <v>0</v>
      </c>
      <c r="P17" s="8">
        <f>'Wages and Benefits'!I18</f>
        <v>0</v>
      </c>
      <c r="Q17" s="12">
        <f t="shared" si="7"/>
        <v>0</v>
      </c>
      <c r="R17" s="10">
        <f>'Career Opportunities'!F18</f>
        <v>0</v>
      </c>
      <c r="S17" s="36">
        <f>'Career Opportunities'!G18</f>
        <v>0</v>
      </c>
      <c r="T17" s="36">
        <f>'Career Opportunities'!H18</f>
        <v>0</v>
      </c>
      <c r="U17" s="36">
        <f>'Career Opportunities'!I18</f>
        <v>0</v>
      </c>
      <c r="V17" s="15">
        <f t="shared" si="8"/>
        <v>0</v>
      </c>
      <c r="W17" s="14">
        <f>'Local Workforce'!F18</f>
        <v>0</v>
      </c>
      <c r="X17" s="6">
        <f>'Local Workforce'!G18</f>
        <v>0</v>
      </c>
      <c r="Y17" s="6">
        <f>'Local Workforce'!H18</f>
        <v>0</v>
      </c>
      <c r="Z17" s="16">
        <f>'Local Workforce'!I18</f>
        <v>0</v>
      </c>
      <c r="AA17" s="17">
        <f t="shared" si="9"/>
        <v>0</v>
      </c>
    </row>
    <row r="18" spans="1:27" ht="15" customHeight="1" x14ac:dyDescent="0.35">
      <c r="A18" s="40">
        <v>15</v>
      </c>
      <c r="B18" s="170"/>
      <c r="C18" s="170"/>
      <c r="D18" s="152">
        <v>450</v>
      </c>
      <c r="E18" s="169" t="s">
        <v>262</v>
      </c>
      <c r="F18" s="73" t="str">
        <f>'Bid List'!G20</f>
        <v>Solar</v>
      </c>
      <c r="G18" s="124">
        <f t="shared" si="5"/>
        <v>0</v>
      </c>
      <c r="H18" s="31">
        <f>'Training Programs'!F19</f>
        <v>0</v>
      </c>
      <c r="I18" s="55">
        <f>'Training Programs'!G19</f>
        <v>0</v>
      </c>
      <c r="J18" s="55">
        <f>'Training Programs'!H19</f>
        <v>0</v>
      </c>
      <c r="K18" s="55">
        <f>'Training Programs'!I19</f>
        <v>0</v>
      </c>
      <c r="L18" s="9">
        <f t="shared" si="6"/>
        <v>0</v>
      </c>
      <c r="M18" s="8">
        <f>'Wages and Benefits'!F19</f>
        <v>0</v>
      </c>
      <c r="N18" s="8">
        <f>'Wages and Benefits'!G19</f>
        <v>0</v>
      </c>
      <c r="O18" s="8">
        <f>'Wages and Benefits'!H19</f>
        <v>0</v>
      </c>
      <c r="P18" s="8">
        <f>'Wages and Benefits'!I19</f>
        <v>0</v>
      </c>
      <c r="Q18" s="12">
        <f t="shared" si="7"/>
        <v>0</v>
      </c>
      <c r="R18" s="10">
        <f>'Career Opportunities'!F19</f>
        <v>0</v>
      </c>
      <c r="S18" s="36">
        <f>'Career Opportunities'!G19</f>
        <v>0</v>
      </c>
      <c r="T18" s="36">
        <f>'Career Opportunities'!H19</f>
        <v>0</v>
      </c>
      <c r="U18" s="36">
        <f>'Career Opportunities'!I19</f>
        <v>0</v>
      </c>
      <c r="V18" s="15">
        <f t="shared" si="8"/>
        <v>0</v>
      </c>
      <c r="W18" s="14">
        <f>'Local Workforce'!F19</f>
        <v>0</v>
      </c>
      <c r="X18" s="6">
        <f>'Local Workforce'!G19</f>
        <v>0</v>
      </c>
      <c r="Y18" s="6">
        <f>'Local Workforce'!H19</f>
        <v>0</v>
      </c>
      <c r="Z18" s="16">
        <f>'Local Workforce'!I19</f>
        <v>0</v>
      </c>
      <c r="AA18" s="17">
        <f t="shared" si="9"/>
        <v>0</v>
      </c>
    </row>
    <row r="19" spans="1:27" ht="14.5" x14ac:dyDescent="0.35">
      <c r="A19" s="37">
        <v>16</v>
      </c>
      <c r="B19" s="170"/>
      <c r="C19" s="170"/>
      <c r="D19" s="152">
        <v>444</v>
      </c>
      <c r="E19" s="169" t="s">
        <v>262</v>
      </c>
      <c r="F19" s="73" t="str">
        <f>'Bid List'!G21</f>
        <v>Solar</v>
      </c>
      <c r="G19" s="124">
        <f t="shared" si="5"/>
        <v>0</v>
      </c>
      <c r="H19" s="31">
        <f>'Training Programs'!F20</f>
        <v>0</v>
      </c>
      <c r="I19" s="55">
        <f>'Training Programs'!G20</f>
        <v>0</v>
      </c>
      <c r="J19" s="55">
        <f>'Training Programs'!H20</f>
        <v>0</v>
      </c>
      <c r="K19" s="55">
        <f>'Training Programs'!I20</f>
        <v>0</v>
      </c>
      <c r="L19" s="9">
        <f t="shared" si="6"/>
        <v>0</v>
      </c>
      <c r="M19" s="8">
        <f>'Wages and Benefits'!F20</f>
        <v>0</v>
      </c>
      <c r="N19" s="8">
        <f>'Wages and Benefits'!G20</f>
        <v>0</v>
      </c>
      <c r="O19" s="8">
        <f>'Wages and Benefits'!H20</f>
        <v>0</v>
      </c>
      <c r="P19" s="8">
        <f>'Wages and Benefits'!I20</f>
        <v>0</v>
      </c>
      <c r="Q19" s="12">
        <f t="shared" si="7"/>
        <v>0</v>
      </c>
      <c r="R19" s="10">
        <f>'Career Opportunities'!F20</f>
        <v>0</v>
      </c>
      <c r="S19" s="36">
        <f>'Career Opportunities'!G20</f>
        <v>0</v>
      </c>
      <c r="T19" s="36">
        <f>'Career Opportunities'!H20</f>
        <v>0</v>
      </c>
      <c r="U19" s="36">
        <f>'Career Opportunities'!I20</f>
        <v>0</v>
      </c>
      <c r="V19" s="15">
        <f t="shared" si="8"/>
        <v>0</v>
      </c>
      <c r="W19" s="14">
        <f>'Local Workforce'!F20</f>
        <v>0</v>
      </c>
      <c r="X19" s="6">
        <f>'Local Workforce'!G20</f>
        <v>0</v>
      </c>
      <c r="Y19" s="6">
        <f>'Local Workforce'!H20</f>
        <v>0</v>
      </c>
      <c r="Z19" s="16">
        <f>'Local Workforce'!I20</f>
        <v>0</v>
      </c>
      <c r="AA19" s="17">
        <f t="shared" si="9"/>
        <v>0</v>
      </c>
    </row>
    <row r="20" spans="1:27" ht="14.5" x14ac:dyDescent="0.35">
      <c r="A20" s="40">
        <v>17</v>
      </c>
      <c r="B20" s="170"/>
      <c r="C20" s="170"/>
      <c r="D20" s="152">
        <v>449</v>
      </c>
      <c r="E20" s="169" t="s">
        <v>262</v>
      </c>
      <c r="F20" s="73" t="str">
        <f>'Bid List'!G22</f>
        <v>Solar</v>
      </c>
      <c r="G20" s="124">
        <f t="shared" si="5"/>
        <v>0</v>
      </c>
      <c r="H20" s="31">
        <f>'Training Programs'!F21</f>
        <v>0</v>
      </c>
      <c r="I20" s="55">
        <f>'Training Programs'!G21</f>
        <v>0</v>
      </c>
      <c r="J20" s="55">
        <f>'Training Programs'!H21</f>
        <v>0</v>
      </c>
      <c r="K20" s="55">
        <f>'Training Programs'!I21</f>
        <v>0</v>
      </c>
      <c r="L20" s="9">
        <f t="shared" si="6"/>
        <v>0</v>
      </c>
      <c r="M20" s="8">
        <f>'Wages and Benefits'!F21</f>
        <v>0</v>
      </c>
      <c r="N20" s="8">
        <f>'Wages and Benefits'!G21</f>
        <v>0</v>
      </c>
      <c r="O20" s="8">
        <f>'Wages and Benefits'!H21</f>
        <v>0</v>
      </c>
      <c r="P20" s="8">
        <f>'Wages and Benefits'!I21</f>
        <v>0</v>
      </c>
      <c r="Q20" s="12">
        <f t="shared" si="7"/>
        <v>0</v>
      </c>
      <c r="R20" s="10">
        <f>'Career Opportunities'!F21</f>
        <v>0</v>
      </c>
      <c r="S20" s="36">
        <f>'Career Opportunities'!G21</f>
        <v>0</v>
      </c>
      <c r="T20" s="36">
        <f>'Career Opportunities'!H21</f>
        <v>0</v>
      </c>
      <c r="U20" s="36">
        <f>'Career Opportunities'!I21</f>
        <v>0</v>
      </c>
      <c r="V20" s="15">
        <f t="shared" si="8"/>
        <v>0</v>
      </c>
      <c r="W20" s="14">
        <f>'Local Workforce'!F21</f>
        <v>0</v>
      </c>
      <c r="X20" s="6">
        <f>'Local Workforce'!G21</f>
        <v>0</v>
      </c>
      <c r="Y20" s="6">
        <f>'Local Workforce'!H21</f>
        <v>0</v>
      </c>
      <c r="Z20" s="16">
        <f>'Local Workforce'!I21</f>
        <v>0</v>
      </c>
      <c r="AA20" s="17">
        <f t="shared" si="9"/>
        <v>0</v>
      </c>
    </row>
    <row r="21" spans="1:27" ht="14.5" x14ac:dyDescent="0.35">
      <c r="A21" s="37">
        <v>18</v>
      </c>
      <c r="B21" s="170"/>
      <c r="C21" s="170"/>
      <c r="D21" s="152">
        <v>451</v>
      </c>
      <c r="E21" s="169" t="s">
        <v>262</v>
      </c>
      <c r="F21" s="73" t="str">
        <f>'Bid List'!G23</f>
        <v>Solar</v>
      </c>
      <c r="G21" s="124">
        <f t="shared" si="5"/>
        <v>0</v>
      </c>
      <c r="H21" s="31">
        <f>'Training Programs'!F22</f>
        <v>0</v>
      </c>
      <c r="I21" s="55">
        <f>'Training Programs'!G22</f>
        <v>0</v>
      </c>
      <c r="J21" s="55">
        <f>'Training Programs'!H22</f>
        <v>0</v>
      </c>
      <c r="K21" s="55">
        <f>'Training Programs'!I22</f>
        <v>0</v>
      </c>
      <c r="L21" s="9">
        <f t="shared" si="6"/>
        <v>0</v>
      </c>
      <c r="M21" s="8">
        <f>'Wages and Benefits'!F22</f>
        <v>0</v>
      </c>
      <c r="N21" s="8">
        <f>'Wages and Benefits'!G22</f>
        <v>0</v>
      </c>
      <c r="O21" s="8">
        <f>'Wages and Benefits'!H22</f>
        <v>0</v>
      </c>
      <c r="P21" s="8">
        <f>'Wages and Benefits'!I22</f>
        <v>0</v>
      </c>
      <c r="Q21" s="12">
        <f t="shared" si="7"/>
        <v>0</v>
      </c>
      <c r="R21" s="10">
        <f>'Career Opportunities'!F22</f>
        <v>0</v>
      </c>
      <c r="S21" s="36">
        <f>'Career Opportunities'!G22</f>
        <v>0</v>
      </c>
      <c r="T21" s="36">
        <f>'Career Opportunities'!H22</f>
        <v>0</v>
      </c>
      <c r="U21" s="36">
        <f>'Career Opportunities'!I22</f>
        <v>0</v>
      </c>
      <c r="V21" s="15">
        <f t="shared" si="8"/>
        <v>0</v>
      </c>
      <c r="W21" s="14">
        <f>'Local Workforce'!F22</f>
        <v>0</v>
      </c>
      <c r="X21" s="6">
        <f>'Local Workforce'!G22</f>
        <v>0</v>
      </c>
      <c r="Y21" s="6">
        <f>'Local Workforce'!H22</f>
        <v>0</v>
      </c>
      <c r="Z21" s="16">
        <f>'Local Workforce'!I22</f>
        <v>0</v>
      </c>
      <c r="AA21" s="17">
        <f t="shared" si="9"/>
        <v>0</v>
      </c>
    </row>
    <row r="22" spans="1:27" ht="14.5" x14ac:dyDescent="0.35">
      <c r="A22" s="40">
        <v>19</v>
      </c>
      <c r="B22" s="170"/>
      <c r="C22" s="170"/>
      <c r="D22" s="152">
        <v>257</v>
      </c>
      <c r="E22" s="169" t="s">
        <v>265</v>
      </c>
      <c r="F22" s="73" t="str">
        <f>'Bid List'!G24</f>
        <v>Wind</v>
      </c>
      <c r="G22" s="124">
        <f t="shared" si="5"/>
        <v>0</v>
      </c>
      <c r="H22" s="31">
        <f>'Training Programs'!F23</f>
        <v>0</v>
      </c>
      <c r="I22" s="55">
        <f>'Training Programs'!G23</f>
        <v>0</v>
      </c>
      <c r="J22" s="55">
        <f>'Training Programs'!H23</f>
        <v>0</v>
      </c>
      <c r="K22" s="55">
        <f>'Training Programs'!I23</f>
        <v>0</v>
      </c>
      <c r="L22" s="9">
        <f t="shared" si="6"/>
        <v>0</v>
      </c>
      <c r="M22" s="8">
        <f>'Wages and Benefits'!F23</f>
        <v>0</v>
      </c>
      <c r="N22" s="8">
        <f>'Wages and Benefits'!G23</f>
        <v>0</v>
      </c>
      <c r="O22" s="8">
        <f>'Wages and Benefits'!H23</f>
        <v>0</v>
      </c>
      <c r="P22" s="8">
        <f>'Wages and Benefits'!I23</f>
        <v>0</v>
      </c>
      <c r="Q22" s="12">
        <f t="shared" si="7"/>
        <v>0</v>
      </c>
      <c r="R22" s="10">
        <f>'Career Opportunities'!F23</f>
        <v>0</v>
      </c>
      <c r="S22" s="36">
        <f>'Career Opportunities'!G23</f>
        <v>0</v>
      </c>
      <c r="T22" s="36">
        <f>'Career Opportunities'!H23</f>
        <v>0</v>
      </c>
      <c r="U22" s="36">
        <f>'Career Opportunities'!I23</f>
        <v>0</v>
      </c>
      <c r="V22" s="15">
        <f t="shared" si="8"/>
        <v>0</v>
      </c>
      <c r="W22" s="14">
        <f>'Local Workforce'!F23</f>
        <v>0</v>
      </c>
      <c r="X22" s="6">
        <f>'Local Workforce'!G23</f>
        <v>0</v>
      </c>
      <c r="Y22" s="6">
        <f>'Local Workforce'!H23</f>
        <v>0</v>
      </c>
      <c r="Z22" s="16">
        <f>'Local Workforce'!I23</f>
        <v>0</v>
      </c>
      <c r="AA22" s="17">
        <f t="shared" si="9"/>
        <v>0</v>
      </c>
    </row>
    <row r="23" spans="1:27" ht="14.5" x14ac:dyDescent="0.35">
      <c r="A23" s="37">
        <v>20</v>
      </c>
      <c r="B23" s="170"/>
      <c r="C23" s="170"/>
      <c r="D23" s="152">
        <v>28</v>
      </c>
      <c r="E23" s="169" t="s">
        <v>262</v>
      </c>
      <c r="F23" s="73" t="str">
        <f>'Bid List'!G25</f>
        <v>Wind</v>
      </c>
      <c r="G23" s="124">
        <f t="shared" si="5"/>
        <v>0.86775007571168983</v>
      </c>
      <c r="H23" s="31">
        <f>'Training Programs'!F24</f>
        <v>0.99999999999999989</v>
      </c>
      <c r="I23" s="55">
        <f>'Training Programs'!G24</f>
        <v>1</v>
      </c>
      <c r="J23" s="55">
        <f>'Training Programs'!H24</f>
        <v>0.99999999999999989</v>
      </c>
      <c r="K23" s="55">
        <f>'Training Programs'!I24</f>
        <v>1</v>
      </c>
      <c r="L23" s="9">
        <f t="shared" si="6"/>
        <v>1</v>
      </c>
      <c r="M23" s="8">
        <f>'Wages and Benefits'!F24</f>
        <v>0.8</v>
      </c>
      <c r="N23" s="8">
        <f>'Wages and Benefits'!G24</f>
        <v>0.91999999999999993</v>
      </c>
      <c r="O23" s="8">
        <f>'Wages and Benefits'!H24</f>
        <v>1.0000000000000002</v>
      </c>
      <c r="P23" s="8">
        <f>'Wages and Benefits'!I24</f>
        <v>1</v>
      </c>
      <c r="Q23" s="12">
        <f t="shared" si="7"/>
        <v>0.94400000000000017</v>
      </c>
      <c r="R23" s="10">
        <f>'Career Opportunities'!F24</f>
        <v>1</v>
      </c>
      <c r="S23" s="36">
        <f>'Career Opportunities'!G24</f>
        <v>1</v>
      </c>
      <c r="T23" s="36">
        <f>'Career Opportunities'!H24</f>
        <v>1.0000000000000002</v>
      </c>
      <c r="U23" s="36">
        <f>'Career Opportunities'!I24</f>
        <v>1</v>
      </c>
      <c r="V23" s="15">
        <f t="shared" si="8"/>
        <v>1</v>
      </c>
      <c r="W23" s="14">
        <f>'Local Workforce'!F24</f>
        <v>6.0001514233797702E-2</v>
      </c>
      <c r="X23" s="6">
        <f>'Local Workforce'!G24</f>
        <v>1</v>
      </c>
      <c r="Y23" s="6">
        <f>'Local Workforce'!H24</f>
        <v>4.9999999999999996E-2</v>
      </c>
      <c r="Z23" s="16">
        <f>'Local Workforce'!I24</f>
        <v>1</v>
      </c>
      <c r="AA23" s="17">
        <f t="shared" si="9"/>
        <v>0.52700030284675958</v>
      </c>
    </row>
    <row r="24" spans="1:27" ht="14.5" x14ac:dyDescent="0.35">
      <c r="A24" s="40">
        <v>21</v>
      </c>
      <c r="B24" s="170"/>
      <c r="C24" s="170"/>
      <c r="D24" s="152">
        <v>92</v>
      </c>
      <c r="E24" s="169" t="s">
        <v>262</v>
      </c>
      <c r="F24" s="73" t="str">
        <f>'Bid List'!G26</f>
        <v>Wind</v>
      </c>
      <c r="G24" s="124">
        <f t="shared" si="5"/>
        <v>0</v>
      </c>
      <c r="H24" s="31">
        <f>'Training Programs'!F25</f>
        <v>0</v>
      </c>
      <c r="I24" s="55">
        <f>'Training Programs'!G25</f>
        <v>0</v>
      </c>
      <c r="J24" s="55">
        <f>'Training Programs'!H25</f>
        <v>0</v>
      </c>
      <c r="K24" s="55">
        <f>'Training Programs'!I25</f>
        <v>0</v>
      </c>
      <c r="L24" s="9">
        <f t="shared" si="6"/>
        <v>0</v>
      </c>
      <c r="M24" s="8">
        <f>'Wages and Benefits'!F25</f>
        <v>0</v>
      </c>
      <c r="N24" s="8">
        <f>'Wages and Benefits'!G25</f>
        <v>0</v>
      </c>
      <c r="O24" s="8">
        <f>'Wages and Benefits'!H25</f>
        <v>0</v>
      </c>
      <c r="P24" s="8">
        <f>'Wages and Benefits'!I25</f>
        <v>0</v>
      </c>
      <c r="Q24" s="12">
        <f t="shared" si="7"/>
        <v>0</v>
      </c>
      <c r="R24" s="10">
        <f>'Career Opportunities'!F25</f>
        <v>0</v>
      </c>
      <c r="S24" s="36">
        <f>'Career Opportunities'!G25</f>
        <v>0</v>
      </c>
      <c r="T24" s="36">
        <f>'Career Opportunities'!H25</f>
        <v>0</v>
      </c>
      <c r="U24" s="36">
        <f>'Career Opportunities'!I25</f>
        <v>0</v>
      </c>
      <c r="V24" s="15">
        <f t="shared" si="8"/>
        <v>0</v>
      </c>
      <c r="W24" s="14">
        <f>'Local Workforce'!F25</f>
        <v>0</v>
      </c>
      <c r="X24" s="6">
        <f>'Local Workforce'!G25</f>
        <v>0</v>
      </c>
      <c r="Y24" s="6">
        <f>'Local Workforce'!H25</f>
        <v>0</v>
      </c>
      <c r="Z24" s="16">
        <f>'Local Workforce'!I25</f>
        <v>0</v>
      </c>
      <c r="AA24" s="17">
        <f t="shared" si="9"/>
        <v>0</v>
      </c>
    </row>
    <row r="25" spans="1:27" ht="14.5" x14ac:dyDescent="0.35">
      <c r="A25" s="37">
        <v>22</v>
      </c>
      <c r="B25" s="170"/>
      <c r="C25" s="170"/>
      <c r="D25" s="152">
        <v>260</v>
      </c>
      <c r="E25" s="169" t="s">
        <v>265</v>
      </c>
      <c r="F25" s="73" t="str">
        <f>'Bid List'!G27</f>
        <v>Wind</v>
      </c>
      <c r="G25" s="124">
        <f t="shared" si="5"/>
        <v>0</v>
      </c>
      <c r="H25" s="31">
        <f>'Training Programs'!F26</f>
        <v>0</v>
      </c>
      <c r="I25" s="55">
        <f>'Training Programs'!G26</f>
        <v>0</v>
      </c>
      <c r="J25" s="55">
        <f>'Training Programs'!H26</f>
        <v>0</v>
      </c>
      <c r="K25" s="55">
        <f>'Training Programs'!I26</f>
        <v>0</v>
      </c>
      <c r="L25" s="9">
        <f t="shared" si="6"/>
        <v>0</v>
      </c>
      <c r="M25" s="8">
        <f>'Wages and Benefits'!F26</f>
        <v>0</v>
      </c>
      <c r="N25" s="8">
        <f>'Wages and Benefits'!G26</f>
        <v>0</v>
      </c>
      <c r="O25" s="8">
        <f>'Wages and Benefits'!H26</f>
        <v>0</v>
      </c>
      <c r="P25" s="8">
        <f>'Wages and Benefits'!I26</f>
        <v>0</v>
      </c>
      <c r="Q25" s="12">
        <f t="shared" si="7"/>
        <v>0</v>
      </c>
      <c r="R25" s="10">
        <f>'Career Opportunities'!F26</f>
        <v>0</v>
      </c>
      <c r="S25" s="36">
        <f>'Career Opportunities'!G26</f>
        <v>0</v>
      </c>
      <c r="T25" s="36">
        <f>'Career Opportunities'!H26</f>
        <v>0</v>
      </c>
      <c r="U25" s="36">
        <f>'Career Opportunities'!I26</f>
        <v>0</v>
      </c>
      <c r="V25" s="15">
        <f t="shared" si="8"/>
        <v>0</v>
      </c>
      <c r="W25" s="14">
        <f>'Local Workforce'!F26</f>
        <v>0</v>
      </c>
      <c r="X25" s="6">
        <f>'Local Workforce'!G26</f>
        <v>0</v>
      </c>
      <c r="Y25" s="6">
        <f>'Local Workforce'!H26</f>
        <v>0</v>
      </c>
      <c r="Z25" s="16">
        <f>'Local Workforce'!I26</f>
        <v>0</v>
      </c>
      <c r="AA25" s="17">
        <f t="shared" si="9"/>
        <v>0</v>
      </c>
    </row>
    <row r="26" spans="1:27" ht="14.5" x14ac:dyDescent="0.35">
      <c r="A26" s="40">
        <v>23</v>
      </c>
      <c r="B26" s="170"/>
      <c r="C26" s="170"/>
      <c r="D26" s="152">
        <v>104</v>
      </c>
      <c r="E26" s="169" t="s">
        <v>262</v>
      </c>
      <c r="F26" s="73" t="str">
        <f>'Bid List'!G28</f>
        <v>Wind</v>
      </c>
      <c r="G26" s="124">
        <f t="shared" si="5"/>
        <v>0</v>
      </c>
      <c r="H26" s="31">
        <f>'Training Programs'!F27</f>
        <v>0</v>
      </c>
      <c r="I26" s="55">
        <f>'Training Programs'!G27</f>
        <v>0</v>
      </c>
      <c r="J26" s="55">
        <f>'Training Programs'!H27</f>
        <v>0</v>
      </c>
      <c r="K26" s="55">
        <f>'Training Programs'!I27</f>
        <v>0</v>
      </c>
      <c r="L26" s="9">
        <f t="shared" si="6"/>
        <v>0</v>
      </c>
      <c r="M26" s="8">
        <f>'Wages and Benefits'!F27</f>
        <v>0</v>
      </c>
      <c r="N26" s="8">
        <f>'Wages and Benefits'!G27</f>
        <v>0</v>
      </c>
      <c r="O26" s="8">
        <f>'Wages and Benefits'!H27</f>
        <v>0</v>
      </c>
      <c r="P26" s="8">
        <f>'Wages and Benefits'!I27</f>
        <v>0</v>
      </c>
      <c r="Q26" s="12">
        <f t="shared" si="7"/>
        <v>0</v>
      </c>
      <c r="R26" s="10">
        <f>'Career Opportunities'!F27</f>
        <v>0</v>
      </c>
      <c r="S26" s="36">
        <f>'Career Opportunities'!G27</f>
        <v>0</v>
      </c>
      <c r="T26" s="36">
        <f>'Career Opportunities'!H27</f>
        <v>0</v>
      </c>
      <c r="U26" s="36">
        <f>'Career Opportunities'!I27</f>
        <v>0</v>
      </c>
      <c r="V26" s="15">
        <f t="shared" si="8"/>
        <v>0</v>
      </c>
      <c r="W26" s="14">
        <f>'Local Workforce'!F27</f>
        <v>0</v>
      </c>
      <c r="X26" s="6">
        <f>'Local Workforce'!G27</f>
        <v>0</v>
      </c>
      <c r="Y26" s="6">
        <f>'Local Workforce'!H27</f>
        <v>0</v>
      </c>
      <c r="Z26" s="16">
        <f>'Local Workforce'!I27</f>
        <v>0</v>
      </c>
      <c r="AA26" s="17">
        <f t="shared" si="9"/>
        <v>0</v>
      </c>
    </row>
    <row r="27" spans="1:27" ht="14.5" x14ac:dyDescent="0.35">
      <c r="A27" s="37">
        <v>24</v>
      </c>
      <c r="B27" s="170"/>
      <c r="C27" s="170"/>
      <c r="D27" s="152">
        <v>105</v>
      </c>
      <c r="E27" s="169" t="s">
        <v>262</v>
      </c>
      <c r="F27" s="73" t="str">
        <f>'Bid List'!G29</f>
        <v>Wind</v>
      </c>
      <c r="G27" s="124">
        <f t="shared" si="5"/>
        <v>0</v>
      </c>
      <c r="H27" s="31">
        <f>'Training Programs'!F28</f>
        <v>0</v>
      </c>
      <c r="I27" s="55">
        <f>'Training Programs'!G28</f>
        <v>0</v>
      </c>
      <c r="J27" s="55">
        <f>'Training Programs'!H28</f>
        <v>0</v>
      </c>
      <c r="K27" s="55">
        <f>'Training Programs'!I28</f>
        <v>0</v>
      </c>
      <c r="L27" s="9">
        <f t="shared" si="6"/>
        <v>0</v>
      </c>
      <c r="M27" s="8">
        <f>'Wages and Benefits'!F28</f>
        <v>0</v>
      </c>
      <c r="N27" s="8">
        <f>'Wages and Benefits'!G28</f>
        <v>0</v>
      </c>
      <c r="O27" s="8">
        <f>'Wages and Benefits'!H28</f>
        <v>0</v>
      </c>
      <c r="P27" s="8">
        <f>'Wages and Benefits'!I28</f>
        <v>0</v>
      </c>
      <c r="Q27" s="12">
        <f t="shared" si="7"/>
        <v>0</v>
      </c>
      <c r="R27" s="10">
        <f>'Career Opportunities'!F28</f>
        <v>0</v>
      </c>
      <c r="S27" s="36">
        <f>'Career Opportunities'!G28</f>
        <v>0</v>
      </c>
      <c r="T27" s="36">
        <f>'Career Opportunities'!H28</f>
        <v>0</v>
      </c>
      <c r="U27" s="36">
        <f>'Career Opportunities'!I28</f>
        <v>0</v>
      </c>
      <c r="V27" s="15">
        <f t="shared" si="8"/>
        <v>0</v>
      </c>
      <c r="W27" s="14">
        <f>'Local Workforce'!F28</f>
        <v>0</v>
      </c>
      <c r="X27" s="6">
        <f>'Local Workforce'!G28</f>
        <v>0</v>
      </c>
      <c r="Y27" s="6">
        <f>'Local Workforce'!H28</f>
        <v>0</v>
      </c>
      <c r="Z27" s="16">
        <f>'Local Workforce'!I28</f>
        <v>0</v>
      </c>
      <c r="AA27" s="17">
        <f t="shared" si="9"/>
        <v>0</v>
      </c>
    </row>
    <row r="28" spans="1:27" ht="14.5" x14ac:dyDescent="0.35">
      <c r="A28" s="40">
        <v>25</v>
      </c>
      <c r="B28" s="170"/>
      <c r="C28" s="170"/>
      <c r="D28" s="152">
        <v>122</v>
      </c>
      <c r="E28" s="169" t="s">
        <v>265</v>
      </c>
      <c r="F28" s="73" t="str">
        <f>'Bid List'!G30</f>
        <v>Wind</v>
      </c>
      <c r="G28" s="124">
        <f t="shared" si="5"/>
        <v>0</v>
      </c>
      <c r="H28" s="31">
        <f>'Training Programs'!F29</f>
        <v>0</v>
      </c>
      <c r="I28" s="55">
        <f>'Training Programs'!G29</f>
        <v>0</v>
      </c>
      <c r="J28" s="55">
        <f>'Training Programs'!H29</f>
        <v>0</v>
      </c>
      <c r="K28" s="55">
        <f>'Training Programs'!I29</f>
        <v>0</v>
      </c>
      <c r="L28" s="9">
        <f t="shared" si="6"/>
        <v>0</v>
      </c>
      <c r="M28" s="8">
        <f>'Wages and Benefits'!F29</f>
        <v>0</v>
      </c>
      <c r="N28" s="8">
        <f>'Wages and Benefits'!G29</f>
        <v>0</v>
      </c>
      <c r="O28" s="8">
        <f>'Wages and Benefits'!H29</f>
        <v>0</v>
      </c>
      <c r="P28" s="8">
        <f>'Wages and Benefits'!I29</f>
        <v>0</v>
      </c>
      <c r="Q28" s="12">
        <f t="shared" si="7"/>
        <v>0</v>
      </c>
      <c r="R28" s="10">
        <f>'Career Opportunities'!F29</f>
        <v>0</v>
      </c>
      <c r="S28" s="36">
        <f>'Career Opportunities'!G29</f>
        <v>0</v>
      </c>
      <c r="T28" s="36">
        <f>'Career Opportunities'!H29</f>
        <v>0</v>
      </c>
      <c r="U28" s="36">
        <f>'Career Opportunities'!I29</f>
        <v>0</v>
      </c>
      <c r="V28" s="15">
        <f t="shared" si="8"/>
        <v>0</v>
      </c>
      <c r="W28" s="14">
        <f>'Local Workforce'!F29</f>
        <v>0</v>
      </c>
      <c r="X28" s="6">
        <f>'Local Workforce'!G29</f>
        <v>0</v>
      </c>
      <c r="Y28" s="6">
        <f>'Local Workforce'!H29</f>
        <v>0</v>
      </c>
      <c r="Z28" s="16">
        <f>'Local Workforce'!I29</f>
        <v>0</v>
      </c>
      <c r="AA28" s="17">
        <f t="shared" si="9"/>
        <v>0</v>
      </c>
    </row>
    <row r="29" spans="1:27" ht="14.5" x14ac:dyDescent="0.35">
      <c r="A29" s="37">
        <v>26</v>
      </c>
      <c r="B29" s="170"/>
      <c r="C29" s="170"/>
      <c r="D29" s="152">
        <v>30</v>
      </c>
      <c r="E29" s="169" t="s">
        <v>262</v>
      </c>
      <c r="F29" s="73" t="str">
        <f>'Bid List'!G31</f>
        <v>Wind</v>
      </c>
      <c r="G29" s="124">
        <f t="shared" si="5"/>
        <v>0.86775007571168983</v>
      </c>
      <c r="H29" s="31">
        <f>'Training Programs'!F30</f>
        <v>0.99999999999999989</v>
      </c>
      <c r="I29" s="55">
        <f>'Training Programs'!G30</f>
        <v>1</v>
      </c>
      <c r="J29" s="55">
        <f>'Training Programs'!H30</f>
        <v>0.99999999999999989</v>
      </c>
      <c r="K29" s="55">
        <f>'Training Programs'!I30</f>
        <v>1</v>
      </c>
      <c r="L29" s="9">
        <f t="shared" si="6"/>
        <v>1</v>
      </c>
      <c r="M29" s="8">
        <f>'Wages and Benefits'!F30</f>
        <v>0.8</v>
      </c>
      <c r="N29" s="8">
        <f>'Wages and Benefits'!G30</f>
        <v>0.91999999999999993</v>
      </c>
      <c r="O29" s="8">
        <f>'Wages and Benefits'!H30</f>
        <v>1.0000000000000002</v>
      </c>
      <c r="P29" s="8">
        <f>'Wages and Benefits'!I30</f>
        <v>1</v>
      </c>
      <c r="Q29" s="12">
        <f t="shared" si="7"/>
        <v>0.94400000000000017</v>
      </c>
      <c r="R29" s="10">
        <f>'Career Opportunities'!F30</f>
        <v>1</v>
      </c>
      <c r="S29" s="36">
        <f>'Career Opportunities'!G30</f>
        <v>1</v>
      </c>
      <c r="T29" s="36">
        <f>'Career Opportunities'!H30</f>
        <v>1.0000000000000002</v>
      </c>
      <c r="U29" s="36">
        <f>'Career Opportunities'!I30</f>
        <v>1</v>
      </c>
      <c r="V29" s="15">
        <f t="shared" si="8"/>
        <v>1</v>
      </c>
      <c r="W29" s="14">
        <f>'Local Workforce'!F30</f>
        <v>6.0001514233797702E-2</v>
      </c>
      <c r="X29" s="6">
        <f>'Local Workforce'!G30</f>
        <v>1</v>
      </c>
      <c r="Y29" s="6">
        <f>'Local Workforce'!H30</f>
        <v>4.9999999999999996E-2</v>
      </c>
      <c r="Z29" s="16">
        <f>'Local Workforce'!I30</f>
        <v>1</v>
      </c>
      <c r="AA29" s="17">
        <f t="shared" si="9"/>
        <v>0.52700030284675958</v>
      </c>
    </row>
    <row r="30" spans="1:27" ht="14.5" x14ac:dyDescent="0.35">
      <c r="A30" s="40">
        <v>27</v>
      </c>
      <c r="B30" s="170"/>
      <c r="C30" s="170"/>
      <c r="D30" s="152">
        <v>31</v>
      </c>
      <c r="E30" s="169" t="s">
        <v>262</v>
      </c>
      <c r="F30" s="73" t="str">
        <f>'Bid List'!G32</f>
        <v>Wind</v>
      </c>
      <c r="G30" s="124">
        <f t="shared" si="5"/>
        <v>0</v>
      </c>
      <c r="H30" s="31">
        <f>'Training Programs'!F31</f>
        <v>0</v>
      </c>
      <c r="I30" s="55">
        <f>'Training Programs'!G31</f>
        <v>0</v>
      </c>
      <c r="J30" s="55">
        <f>'Training Programs'!H31</f>
        <v>0</v>
      </c>
      <c r="K30" s="55">
        <f>'Training Programs'!I31</f>
        <v>0</v>
      </c>
      <c r="L30" s="9">
        <f t="shared" si="6"/>
        <v>0</v>
      </c>
      <c r="M30" s="8">
        <f>'Wages and Benefits'!F31</f>
        <v>0</v>
      </c>
      <c r="N30" s="8">
        <f>'Wages and Benefits'!G31</f>
        <v>0</v>
      </c>
      <c r="O30" s="8">
        <f>'Wages and Benefits'!H31</f>
        <v>0</v>
      </c>
      <c r="P30" s="8">
        <f>'Wages and Benefits'!I31</f>
        <v>0</v>
      </c>
      <c r="Q30" s="12">
        <f t="shared" si="7"/>
        <v>0</v>
      </c>
      <c r="R30" s="10">
        <f>'Career Opportunities'!F31</f>
        <v>0</v>
      </c>
      <c r="S30" s="36">
        <f>'Career Opportunities'!G31</f>
        <v>0</v>
      </c>
      <c r="T30" s="36">
        <f>'Career Opportunities'!H31</f>
        <v>0</v>
      </c>
      <c r="U30" s="36">
        <f>'Career Opportunities'!I31</f>
        <v>0</v>
      </c>
      <c r="V30" s="15">
        <f t="shared" si="8"/>
        <v>0</v>
      </c>
      <c r="W30" s="14">
        <f>'Local Workforce'!F31</f>
        <v>0</v>
      </c>
      <c r="X30" s="6">
        <f>'Local Workforce'!G31</f>
        <v>0</v>
      </c>
      <c r="Y30" s="6">
        <f>'Local Workforce'!H31</f>
        <v>0</v>
      </c>
      <c r="Z30" s="16">
        <f>'Local Workforce'!I31</f>
        <v>0</v>
      </c>
      <c r="AA30" s="17">
        <f t="shared" si="9"/>
        <v>0</v>
      </c>
    </row>
    <row r="31" spans="1:27" ht="14.5" x14ac:dyDescent="0.35">
      <c r="A31" s="37">
        <v>28</v>
      </c>
      <c r="B31" s="170"/>
      <c r="C31" s="170"/>
      <c r="D31" s="152">
        <v>120</v>
      </c>
      <c r="E31" s="169" t="s">
        <v>265</v>
      </c>
      <c r="F31" s="73" t="str">
        <f>'Bid List'!G33</f>
        <v>Wind</v>
      </c>
      <c r="G31" s="124">
        <f t="shared" si="5"/>
        <v>0</v>
      </c>
      <c r="H31" s="31">
        <f>'Training Programs'!F32</f>
        <v>0</v>
      </c>
      <c r="I31" s="55">
        <f>'Training Programs'!G32</f>
        <v>0</v>
      </c>
      <c r="J31" s="55">
        <f>'Training Programs'!H32</f>
        <v>0</v>
      </c>
      <c r="K31" s="55">
        <f>'Training Programs'!I32</f>
        <v>0</v>
      </c>
      <c r="L31" s="9">
        <f t="shared" si="6"/>
        <v>0</v>
      </c>
      <c r="M31" s="8">
        <f>'Wages and Benefits'!F32</f>
        <v>0</v>
      </c>
      <c r="N31" s="8">
        <f>'Wages and Benefits'!G32</f>
        <v>0</v>
      </c>
      <c r="O31" s="8">
        <f>'Wages and Benefits'!H32</f>
        <v>0</v>
      </c>
      <c r="P31" s="8">
        <f>'Wages and Benefits'!I32</f>
        <v>0</v>
      </c>
      <c r="Q31" s="12">
        <f t="shared" si="7"/>
        <v>0</v>
      </c>
      <c r="R31" s="10">
        <f>'Career Opportunities'!F32</f>
        <v>0</v>
      </c>
      <c r="S31" s="36">
        <f>'Career Opportunities'!G32</f>
        <v>0</v>
      </c>
      <c r="T31" s="36">
        <f>'Career Opportunities'!H32</f>
        <v>0</v>
      </c>
      <c r="U31" s="36">
        <f>'Career Opportunities'!I32</f>
        <v>0</v>
      </c>
      <c r="V31" s="15">
        <f t="shared" si="8"/>
        <v>0</v>
      </c>
      <c r="W31" s="14">
        <f>'Local Workforce'!F32</f>
        <v>0</v>
      </c>
      <c r="X31" s="6">
        <f>'Local Workforce'!G32</f>
        <v>0</v>
      </c>
      <c r="Y31" s="6">
        <f>'Local Workforce'!H32</f>
        <v>0</v>
      </c>
      <c r="Z31" s="16">
        <f>'Local Workforce'!I32</f>
        <v>0</v>
      </c>
      <c r="AA31" s="17">
        <f t="shared" si="9"/>
        <v>0</v>
      </c>
    </row>
    <row r="32" spans="1:27" ht="14.5" x14ac:dyDescent="0.35">
      <c r="A32" s="40">
        <v>29</v>
      </c>
      <c r="B32" s="170"/>
      <c r="C32" s="170"/>
      <c r="D32" s="152">
        <v>34</v>
      </c>
      <c r="E32" s="169" t="s">
        <v>262</v>
      </c>
      <c r="F32" s="73" t="str">
        <f>'Bid List'!G34</f>
        <v>Wind</v>
      </c>
      <c r="G32" s="124">
        <f t="shared" si="5"/>
        <v>0</v>
      </c>
      <c r="H32" s="31">
        <f>'Training Programs'!F33</f>
        <v>0</v>
      </c>
      <c r="I32" s="55">
        <f>'Training Programs'!G33</f>
        <v>0</v>
      </c>
      <c r="J32" s="55">
        <f>'Training Programs'!H33</f>
        <v>0</v>
      </c>
      <c r="K32" s="55">
        <f>'Training Programs'!I33</f>
        <v>0</v>
      </c>
      <c r="L32" s="9">
        <f t="shared" si="6"/>
        <v>0</v>
      </c>
      <c r="M32" s="8">
        <f>'Wages and Benefits'!F33</f>
        <v>0</v>
      </c>
      <c r="N32" s="8">
        <f>'Wages and Benefits'!G33</f>
        <v>0</v>
      </c>
      <c r="O32" s="8">
        <f>'Wages and Benefits'!H33</f>
        <v>0</v>
      </c>
      <c r="P32" s="8">
        <f>'Wages and Benefits'!I33</f>
        <v>0</v>
      </c>
      <c r="Q32" s="12">
        <f t="shared" si="7"/>
        <v>0</v>
      </c>
      <c r="R32" s="10">
        <f>'Career Opportunities'!F33</f>
        <v>0</v>
      </c>
      <c r="S32" s="36">
        <f>'Career Opportunities'!G33</f>
        <v>0</v>
      </c>
      <c r="T32" s="36">
        <f>'Career Opportunities'!H33</f>
        <v>0</v>
      </c>
      <c r="U32" s="36">
        <f>'Career Opportunities'!I33</f>
        <v>0</v>
      </c>
      <c r="V32" s="15">
        <f t="shared" si="8"/>
        <v>0</v>
      </c>
      <c r="W32" s="14">
        <f>'Local Workforce'!F33</f>
        <v>0</v>
      </c>
      <c r="X32" s="6">
        <f>'Local Workforce'!G33</f>
        <v>0</v>
      </c>
      <c r="Y32" s="6">
        <f>'Local Workforce'!H33</f>
        <v>0</v>
      </c>
      <c r="Z32" s="16">
        <f>'Local Workforce'!I33</f>
        <v>0</v>
      </c>
      <c r="AA32" s="17">
        <f t="shared" si="9"/>
        <v>0</v>
      </c>
    </row>
    <row r="33" spans="1:27" ht="14.5" x14ac:dyDescent="0.35">
      <c r="A33" s="37">
        <v>30</v>
      </c>
      <c r="B33" s="170"/>
      <c r="C33" s="170"/>
      <c r="D33" s="152">
        <v>35</v>
      </c>
      <c r="E33" s="169" t="s">
        <v>262</v>
      </c>
      <c r="F33" s="73" t="str">
        <f>'Bid List'!G35</f>
        <v>Wind</v>
      </c>
      <c r="G33" s="124">
        <f t="shared" si="5"/>
        <v>0</v>
      </c>
      <c r="H33" s="31">
        <f>'Training Programs'!F34</f>
        <v>0</v>
      </c>
      <c r="I33" s="55">
        <f>'Training Programs'!G34</f>
        <v>0</v>
      </c>
      <c r="J33" s="55">
        <f>'Training Programs'!H34</f>
        <v>0</v>
      </c>
      <c r="K33" s="55">
        <f>'Training Programs'!I34</f>
        <v>0</v>
      </c>
      <c r="L33" s="9">
        <f t="shared" si="6"/>
        <v>0</v>
      </c>
      <c r="M33" s="8">
        <f>'Wages and Benefits'!F34</f>
        <v>0</v>
      </c>
      <c r="N33" s="8">
        <f>'Wages and Benefits'!G34</f>
        <v>0</v>
      </c>
      <c r="O33" s="8">
        <f>'Wages and Benefits'!H34</f>
        <v>0</v>
      </c>
      <c r="P33" s="8">
        <f>'Wages and Benefits'!I34</f>
        <v>0</v>
      </c>
      <c r="Q33" s="12">
        <f t="shared" si="7"/>
        <v>0</v>
      </c>
      <c r="R33" s="10">
        <f>'Career Opportunities'!F34</f>
        <v>0</v>
      </c>
      <c r="S33" s="36">
        <f>'Career Opportunities'!G34</f>
        <v>0</v>
      </c>
      <c r="T33" s="36">
        <f>'Career Opportunities'!H34</f>
        <v>0</v>
      </c>
      <c r="U33" s="36">
        <f>'Career Opportunities'!I34</f>
        <v>0</v>
      </c>
      <c r="V33" s="15">
        <f t="shared" si="8"/>
        <v>0</v>
      </c>
      <c r="W33" s="14">
        <f>'Local Workforce'!F34</f>
        <v>0</v>
      </c>
      <c r="X33" s="6">
        <f>'Local Workforce'!G34</f>
        <v>0</v>
      </c>
      <c r="Y33" s="6">
        <f>'Local Workforce'!H34</f>
        <v>0</v>
      </c>
      <c r="Z33" s="16">
        <f>'Local Workforce'!I34</f>
        <v>0</v>
      </c>
      <c r="AA33" s="17">
        <f t="shared" si="9"/>
        <v>0</v>
      </c>
    </row>
    <row r="34" spans="1:27" ht="14.5" x14ac:dyDescent="0.35">
      <c r="A34" s="40">
        <v>31</v>
      </c>
      <c r="B34" s="170"/>
      <c r="C34" s="170"/>
      <c r="D34" s="152">
        <v>93</v>
      </c>
      <c r="E34" s="169" t="s">
        <v>265</v>
      </c>
      <c r="F34" s="73" t="str">
        <f>'Bid List'!G36</f>
        <v>Wind</v>
      </c>
      <c r="G34" s="124">
        <f t="shared" si="5"/>
        <v>0</v>
      </c>
      <c r="H34" s="31">
        <f>'Training Programs'!F35</f>
        <v>0</v>
      </c>
      <c r="I34" s="55">
        <f>'Training Programs'!G35</f>
        <v>0</v>
      </c>
      <c r="J34" s="55">
        <f>'Training Programs'!H35</f>
        <v>0</v>
      </c>
      <c r="K34" s="55">
        <f>'Training Programs'!I35</f>
        <v>0</v>
      </c>
      <c r="L34" s="9">
        <f t="shared" si="6"/>
        <v>0</v>
      </c>
      <c r="M34" s="8">
        <f>'Wages and Benefits'!F35</f>
        <v>0</v>
      </c>
      <c r="N34" s="8">
        <f>'Wages and Benefits'!G35</f>
        <v>0</v>
      </c>
      <c r="O34" s="8">
        <f>'Wages and Benefits'!H35</f>
        <v>0</v>
      </c>
      <c r="P34" s="8">
        <f>'Wages and Benefits'!I35</f>
        <v>0</v>
      </c>
      <c r="Q34" s="12">
        <f t="shared" si="7"/>
        <v>0</v>
      </c>
      <c r="R34" s="10">
        <f>'Career Opportunities'!F35</f>
        <v>0</v>
      </c>
      <c r="S34" s="36">
        <f>'Career Opportunities'!G35</f>
        <v>0</v>
      </c>
      <c r="T34" s="36">
        <f>'Career Opportunities'!H35</f>
        <v>0</v>
      </c>
      <c r="U34" s="36">
        <f>'Career Opportunities'!I35</f>
        <v>0</v>
      </c>
      <c r="V34" s="15">
        <f t="shared" si="8"/>
        <v>0</v>
      </c>
      <c r="W34" s="14">
        <f>'Local Workforce'!F35</f>
        <v>0</v>
      </c>
      <c r="X34" s="6">
        <f>'Local Workforce'!G35</f>
        <v>0</v>
      </c>
      <c r="Y34" s="6">
        <f>'Local Workforce'!H35</f>
        <v>0</v>
      </c>
      <c r="Z34" s="16">
        <f>'Local Workforce'!I35</f>
        <v>0</v>
      </c>
      <c r="AA34" s="17">
        <f t="shared" si="9"/>
        <v>0</v>
      </c>
    </row>
    <row r="35" spans="1:27" ht="14.5" x14ac:dyDescent="0.35">
      <c r="A35" s="37">
        <v>32</v>
      </c>
      <c r="B35" s="170"/>
      <c r="C35" s="170"/>
      <c r="D35" s="152">
        <v>116</v>
      </c>
      <c r="E35" s="169" t="s">
        <v>265</v>
      </c>
      <c r="F35" s="73" t="str">
        <f>'Bid List'!G37</f>
        <v>Wind</v>
      </c>
      <c r="G35" s="124">
        <f t="shared" si="5"/>
        <v>0</v>
      </c>
      <c r="H35" s="31">
        <f>'Training Programs'!F36</f>
        <v>0</v>
      </c>
      <c r="I35" s="55">
        <f>'Training Programs'!G36</f>
        <v>0</v>
      </c>
      <c r="J35" s="55">
        <f>'Training Programs'!H36</f>
        <v>0</v>
      </c>
      <c r="K35" s="55">
        <f>'Training Programs'!I36</f>
        <v>0</v>
      </c>
      <c r="L35" s="9">
        <f t="shared" si="6"/>
        <v>0</v>
      </c>
      <c r="M35" s="8">
        <f>'Wages and Benefits'!F36</f>
        <v>0</v>
      </c>
      <c r="N35" s="8">
        <f>'Wages and Benefits'!G36</f>
        <v>0</v>
      </c>
      <c r="O35" s="8">
        <f>'Wages and Benefits'!H36</f>
        <v>0</v>
      </c>
      <c r="P35" s="8">
        <f>'Wages and Benefits'!I36</f>
        <v>0</v>
      </c>
      <c r="Q35" s="12">
        <f t="shared" si="7"/>
        <v>0</v>
      </c>
      <c r="R35" s="10">
        <f>'Career Opportunities'!F36</f>
        <v>0</v>
      </c>
      <c r="S35" s="36">
        <f>'Career Opportunities'!G36</f>
        <v>0</v>
      </c>
      <c r="T35" s="36">
        <f>'Career Opportunities'!H36</f>
        <v>0</v>
      </c>
      <c r="U35" s="36">
        <f>'Career Opportunities'!I36</f>
        <v>0</v>
      </c>
      <c r="V35" s="15">
        <f t="shared" si="8"/>
        <v>0</v>
      </c>
      <c r="W35" s="14">
        <f>'Local Workforce'!F36</f>
        <v>0</v>
      </c>
      <c r="X35" s="6">
        <f>'Local Workforce'!G36</f>
        <v>0</v>
      </c>
      <c r="Y35" s="6">
        <f>'Local Workforce'!H36</f>
        <v>0</v>
      </c>
      <c r="Z35" s="16">
        <f>'Local Workforce'!I36</f>
        <v>0</v>
      </c>
      <c r="AA35" s="17">
        <f t="shared" si="9"/>
        <v>0</v>
      </c>
    </row>
    <row r="36" spans="1:27" ht="14.5" x14ac:dyDescent="0.35">
      <c r="A36" s="40">
        <v>33</v>
      </c>
      <c r="B36" s="170"/>
      <c r="C36" s="170"/>
      <c r="D36" s="152">
        <v>532</v>
      </c>
      <c r="E36" s="169" t="s">
        <v>265</v>
      </c>
      <c r="F36" s="73" t="str">
        <f>'Bid List'!G38</f>
        <v>Wind + Solar + Storage</v>
      </c>
      <c r="G36" s="124">
        <f t="shared" si="5"/>
        <v>0</v>
      </c>
      <c r="H36" s="31">
        <f>'Training Programs'!F37</f>
        <v>0</v>
      </c>
      <c r="I36" s="55">
        <f>'Training Programs'!G37</f>
        <v>0</v>
      </c>
      <c r="J36" s="55">
        <f>'Training Programs'!H37</f>
        <v>0</v>
      </c>
      <c r="K36" s="55">
        <f>'Training Programs'!I37</f>
        <v>0</v>
      </c>
      <c r="L36" s="9">
        <f t="shared" si="6"/>
        <v>0</v>
      </c>
      <c r="M36" s="8">
        <f>'Wages and Benefits'!F37</f>
        <v>0</v>
      </c>
      <c r="N36" s="8">
        <f>'Wages and Benefits'!G37</f>
        <v>0</v>
      </c>
      <c r="O36" s="8">
        <f>'Wages and Benefits'!H37</f>
        <v>0</v>
      </c>
      <c r="P36" s="8">
        <f>'Wages and Benefits'!I37</f>
        <v>0</v>
      </c>
      <c r="Q36" s="12">
        <f t="shared" si="7"/>
        <v>0</v>
      </c>
      <c r="R36" s="10">
        <f>'Career Opportunities'!F37</f>
        <v>0</v>
      </c>
      <c r="S36" s="36">
        <f>'Career Opportunities'!G37</f>
        <v>0</v>
      </c>
      <c r="T36" s="36">
        <f>'Career Opportunities'!H37</f>
        <v>0</v>
      </c>
      <c r="U36" s="36">
        <f>'Career Opportunities'!I37</f>
        <v>0</v>
      </c>
      <c r="V36" s="15">
        <f t="shared" si="8"/>
        <v>0</v>
      </c>
      <c r="W36" s="14">
        <f>'Local Workforce'!F37</f>
        <v>0</v>
      </c>
      <c r="X36" s="6">
        <f>'Local Workforce'!G37</f>
        <v>0</v>
      </c>
      <c r="Y36" s="6">
        <f>'Local Workforce'!H37</f>
        <v>0</v>
      </c>
      <c r="Z36" s="16">
        <f>'Local Workforce'!I37</f>
        <v>0</v>
      </c>
      <c r="AA36" s="17">
        <f t="shared" si="9"/>
        <v>0</v>
      </c>
    </row>
    <row r="37" spans="1:27" ht="14.5" x14ac:dyDescent="0.35">
      <c r="A37" s="37">
        <v>34</v>
      </c>
      <c r="B37" s="170"/>
      <c r="C37" s="170"/>
      <c r="D37" s="152">
        <v>537</v>
      </c>
      <c r="E37" s="169" t="s">
        <v>265</v>
      </c>
      <c r="F37" s="73" t="str">
        <f>'Bid List'!G39</f>
        <v>Wind + Solar + Storage</v>
      </c>
      <c r="G37" s="124">
        <f t="shared" si="5"/>
        <v>0</v>
      </c>
      <c r="H37" s="31">
        <f>'Training Programs'!F38</f>
        <v>0</v>
      </c>
      <c r="I37" s="55">
        <f>'Training Programs'!G38</f>
        <v>0</v>
      </c>
      <c r="J37" s="55">
        <f>'Training Programs'!H38</f>
        <v>0</v>
      </c>
      <c r="K37" s="55">
        <f>'Training Programs'!I38</f>
        <v>0</v>
      </c>
      <c r="L37" s="9">
        <f t="shared" si="6"/>
        <v>0</v>
      </c>
      <c r="M37" s="8">
        <f>'Wages and Benefits'!F38</f>
        <v>0</v>
      </c>
      <c r="N37" s="8">
        <f>'Wages and Benefits'!G38</f>
        <v>0</v>
      </c>
      <c r="O37" s="8">
        <f>'Wages and Benefits'!H38</f>
        <v>0</v>
      </c>
      <c r="P37" s="8">
        <f>'Wages and Benefits'!I38</f>
        <v>0</v>
      </c>
      <c r="Q37" s="12">
        <f t="shared" si="7"/>
        <v>0</v>
      </c>
      <c r="R37" s="10">
        <f>'Career Opportunities'!F38</f>
        <v>0</v>
      </c>
      <c r="S37" s="36">
        <f>'Career Opportunities'!G38</f>
        <v>0</v>
      </c>
      <c r="T37" s="36">
        <f>'Career Opportunities'!H38</f>
        <v>0</v>
      </c>
      <c r="U37" s="36">
        <f>'Career Opportunities'!I38</f>
        <v>0</v>
      </c>
      <c r="V37" s="15">
        <f t="shared" si="8"/>
        <v>0</v>
      </c>
      <c r="W37" s="14">
        <f>'Local Workforce'!F38</f>
        <v>0</v>
      </c>
      <c r="X37" s="6">
        <f>'Local Workforce'!G38</f>
        <v>0</v>
      </c>
      <c r="Y37" s="6">
        <f>'Local Workforce'!H38</f>
        <v>0</v>
      </c>
      <c r="Z37" s="16">
        <f>'Local Workforce'!I38</f>
        <v>0</v>
      </c>
      <c r="AA37" s="17">
        <f t="shared" si="9"/>
        <v>0</v>
      </c>
    </row>
    <row r="38" spans="1:27" ht="14.5" x14ac:dyDescent="0.35">
      <c r="A38" s="40">
        <v>35</v>
      </c>
      <c r="B38" s="170"/>
      <c r="C38" s="170"/>
      <c r="D38" s="152">
        <v>486</v>
      </c>
      <c r="E38" s="169" t="s">
        <v>265</v>
      </c>
      <c r="F38" s="73" t="str">
        <f>'Bid List'!G40</f>
        <v>Wind + Solar + Storage</v>
      </c>
      <c r="G38" s="124">
        <f t="shared" si="5"/>
        <v>0</v>
      </c>
      <c r="H38" s="31">
        <f>'Training Programs'!F39</f>
        <v>0</v>
      </c>
      <c r="I38" s="55">
        <f>'Training Programs'!G39</f>
        <v>0</v>
      </c>
      <c r="J38" s="55">
        <f>'Training Programs'!H39</f>
        <v>0</v>
      </c>
      <c r="K38" s="55">
        <f>'Training Programs'!I39</f>
        <v>0</v>
      </c>
      <c r="L38" s="9">
        <f t="shared" si="6"/>
        <v>0</v>
      </c>
      <c r="M38" s="8">
        <f>'Wages and Benefits'!F39</f>
        <v>0</v>
      </c>
      <c r="N38" s="8">
        <f>'Wages and Benefits'!G39</f>
        <v>0</v>
      </c>
      <c r="O38" s="8">
        <f>'Wages and Benefits'!H39</f>
        <v>0</v>
      </c>
      <c r="P38" s="8">
        <f>'Wages and Benefits'!I39</f>
        <v>0</v>
      </c>
      <c r="Q38" s="12">
        <f t="shared" si="7"/>
        <v>0</v>
      </c>
      <c r="R38" s="10">
        <f>'Career Opportunities'!F39</f>
        <v>0</v>
      </c>
      <c r="S38" s="36">
        <f>'Career Opportunities'!G39</f>
        <v>0</v>
      </c>
      <c r="T38" s="36">
        <f>'Career Opportunities'!H39</f>
        <v>0</v>
      </c>
      <c r="U38" s="36">
        <f>'Career Opportunities'!I39</f>
        <v>0</v>
      </c>
      <c r="V38" s="15">
        <f t="shared" si="8"/>
        <v>0</v>
      </c>
      <c r="W38" s="14">
        <f>'Local Workforce'!F39</f>
        <v>0</v>
      </c>
      <c r="X38" s="6">
        <f>'Local Workforce'!G39</f>
        <v>0</v>
      </c>
      <c r="Y38" s="6">
        <f>'Local Workforce'!H39</f>
        <v>0</v>
      </c>
      <c r="Z38" s="16">
        <f>'Local Workforce'!I39</f>
        <v>0</v>
      </c>
      <c r="AA38" s="17">
        <f t="shared" si="9"/>
        <v>0</v>
      </c>
    </row>
    <row r="39" spans="1:27" ht="14.5" x14ac:dyDescent="0.35">
      <c r="A39" s="37">
        <v>36</v>
      </c>
      <c r="B39" s="170"/>
      <c r="C39" s="170"/>
      <c r="D39" s="152">
        <v>490</v>
      </c>
      <c r="E39" s="169" t="s">
        <v>265</v>
      </c>
      <c r="F39" s="73" t="str">
        <f>'Bid List'!G41</f>
        <v>Wind + Solar + Storage</v>
      </c>
      <c r="G39" s="124">
        <f t="shared" si="5"/>
        <v>0</v>
      </c>
      <c r="H39" s="31">
        <f>'Training Programs'!F40</f>
        <v>0</v>
      </c>
      <c r="I39" s="55">
        <f>'Training Programs'!G40</f>
        <v>0</v>
      </c>
      <c r="J39" s="55">
        <f>'Training Programs'!H40</f>
        <v>0</v>
      </c>
      <c r="K39" s="55">
        <f>'Training Programs'!I40</f>
        <v>0</v>
      </c>
      <c r="L39" s="9">
        <f t="shared" si="6"/>
        <v>0</v>
      </c>
      <c r="M39" s="8">
        <f>'Wages and Benefits'!F40</f>
        <v>0</v>
      </c>
      <c r="N39" s="8">
        <f>'Wages and Benefits'!G40</f>
        <v>0</v>
      </c>
      <c r="O39" s="8">
        <f>'Wages and Benefits'!H40</f>
        <v>0</v>
      </c>
      <c r="P39" s="8">
        <f>'Wages and Benefits'!I40</f>
        <v>0</v>
      </c>
      <c r="Q39" s="12">
        <f t="shared" si="7"/>
        <v>0</v>
      </c>
      <c r="R39" s="10">
        <f>'Career Opportunities'!F40</f>
        <v>0</v>
      </c>
      <c r="S39" s="36">
        <f>'Career Opportunities'!G40</f>
        <v>0</v>
      </c>
      <c r="T39" s="36">
        <f>'Career Opportunities'!H40</f>
        <v>0</v>
      </c>
      <c r="U39" s="36">
        <f>'Career Opportunities'!I40</f>
        <v>0</v>
      </c>
      <c r="V39" s="15">
        <f t="shared" si="8"/>
        <v>0</v>
      </c>
      <c r="W39" s="14">
        <f>'Local Workforce'!F40</f>
        <v>0</v>
      </c>
      <c r="X39" s="6">
        <f>'Local Workforce'!G40</f>
        <v>0</v>
      </c>
      <c r="Y39" s="6">
        <f>'Local Workforce'!H40</f>
        <v>0</v>
      </c>
      <c r="Z39" s="16">
        <f>'Local Workforce'!I40</f>
        <v>0</v>
      </c>
      <c r="AA39" s="17">
        <f t="shared" si="9"/>
        <v>0</v>
      </c>
    </row>
    <row r="40" spans="1:27" ht="14.5" x14ac:dyDescent="0.35">
      <c r="A40" s="40">
        <v>37</v>
      </c>
      <c r="B40" s="170"/>
      <c r="C40" s="170"/>
      <c r="D40" s="152">
        <v>478</v>
      </c>
      <c r="E40" s="169" t="s">
        <v>265</v>
      </c>
      <c r="F40" s="73" t="str">
        <f>'Bid List'!G42</f>
        <v>Wind + Solar + Storage</v>
      </c>
      <c r="G40" s="124">
        <f t="shared" si="5"/>
        <v>0</v>
      </c>
      <c r="H40" s="31">
        <f>'Training Programs'!F41</f>
        <v>0</v>
      </c>
      <c r="I40" s="55">
        <f>'Training Programs'!G41</f>
        <v>0</v>
      </c>
      <c r="J40" s="55">
        <f>'Training Programs'!H41</f>
        <v>0</v>
      </c>
      <c r="K40" s="55">
        <f>'Training Programs'!I41</f>
        <v>0</v>
      </c>
      <c r="L40" s="9">
        <f t="shared" si="6"/>
        <v>0</v>
      </c>
      <c r="M40" s="8">
        <f>'Wages and Benefits'!F41</f>
        <v>0</v>
      </c>
      <c r="N40" s="8">
        <f>'Wages and Benefits'!G41</f>
        <v>0</v>
      </c>
      <c r="O40" s="8">
        <f>'Wages and Benefits'!H41</f>
        <v>0</v>
      </c>
      <c r="P40" s="8">
        <f>'Wages and Benefits'!I41</f>
        <v>0</v>
      </c>
      <c r="Q40" s="12">
        <f t="shared" si="7"/>
        <v>0</v>
      </c>
      <c r="R40" s="10">
        <f>'Career Opportunities'!F41</f>
        <v>0</v>
      </c>
      <c r="S40" s="36">
        <f>'Career Opportunities'!G41</f>
        <v>0</v>
      </c>
      <c r="T40" s="36">
        <f>'Career Opportunities'!H41</f>
        <v>0</v>
      </c>
      <c r="U40" s="36">
        <f>'Career Opportunities'!I41</f>
        <v>0</v>
      </c>
      <c r="V40" s="15">
        <f t="shared" si="8"/>
        <v>0</v>
      </c>
      <c r="W40" s="14">
        <f>'Local Workforce'!F41</f>
        <v>0</v>
      </c>
      <c r="X40" s="6">
        <f>'Local Workforce'!G41</f>
        <v>0</v>
      </c>
      <c r="Y40" s="6">
        <f>'Local Workforce'!H41</f>
        <v>0</v>
      </c>
      <c r="Z40" s="16">
        <f>'Local Workforce'!I41</f>
        <v>0</v>
      </c>
      <c r="AA40" s="17">
        <f t="shared" si="9"/>
        <v>0</v>
      </c>
    </row>
    <row r="41" spans="1:27" ht="14.5" x14ac:dyDescent="0.35">
      <c r="A41" s="37">
        <v>38</v>
      </c>
      <c r="B41" s="170"/>
      <c r="C41" s="170"/>
      <c r="D41" s="152">
        <v>338</v>
      </c>
      <c r="E41" s="169" t="s">
        <v>265</v>
      </c>
      <c r="F41" s="73" t="str">
        <f>'Bid List'!G43</f>
        <v>Wind + Solar + Storage</v>
      </c>
      <c r="G41" s="124">
        <f t="shared" si="5"/>
        <v>0</v>
      </c>
      <c r="H41" s="31">
        <f>'Training Programs'!F42</f>
        <v>0</v>
      </c>
      <c r="I41" s="55">
        <f>'Training Programs'!G42</f>
        <v>0</v>
      </c>
      <c r="J41" s="55">
        <f>'Training Programs'!H42</f>
        <v>0</v>
      </c>
      <c r="K41" s="55">
        <f>'Training Programs'!I42</f>
        <v>0</v>
      </c>
      <c r="L41" s="9">
        <f t="shared" si="6"/>
        <v>0</v>
      </c>
      <c r="M41" s="8">
        <f>'Wages and Benefits'!F42</f>
        <v>0</v>
      </c>
      <c r="N41" s="8">
        <f>'Wages and Benefits'!G42</f>
        <v>0</v>
      </c>
      <c r="O41" s="8">
        <f>'Wages and Benefits'!H42</f>
        <v>0</v>
      </c>
      <c r="P41" s="8">
        <f>'Wages and Benefits'!I42</f>
        <v>0</v>
      </c>
      <c r="Q41" s="12">
        <f t="shared" si="7"/>
        <v>0</v>
      </c>
      <c r="R41" s="10">
        <f>'Career Opportunities'!F42</f>
        <v>0</v>
      </c>
      <c r="S41" s="36">
        <f>'Career Opportunities'!G42</f>
        <v>0</v>
      </c>
      <c r="T41" s="36">
        <f>'Career Opportunities'!H42</f>
        <v>0</v>
      </c>
      <c r="U41" s="36">
        <f>'Career Opportunities'!I42</f>
        <v>0</v>
      </c>
      <c r="V41" s="15">
        <f t="shared" si="8"/>
        <v>0</v>
      </c>
      <c r="W41" s="14">
        <f>'Local Workforce'!F42</f>
        <v>0</v>
      </c>
      <c r="X41" s="6">
        <f>'Local Workforce'!G42</f>
        <v>0</v>
      </c>
      <c r="Y41" s="6">
        <f>'Local Workforce'!H42</f>
        <v>0</v>
      </c>
      <c r="Z41" s="16">
        <f>'Local Workforce'!I42</f>
        <v>0</v>
      </c>
      <c r="AA41" s="17">
        <f t="shared" si="9"/>
        <v>0</v>
      </c>
    </row>
    <row r="42" spans="1:27" ht="14.5" x14ac:dyDescent="0.35">
      <c r="A42" s="40">
        <v>39</v>
      </c>
      <c r="B42" s="170"/>
      <c r="C42" s="170"/>
      <c r="D42" s="152">
        <v>41</v>
      </c>
      <c r="E42" s="169" t="s">
        <v>265</v>
      </c>
      <c r="F42" s="73" t="str">
        <f>'Bid List'!G44</f>
        <v>Wind</v>
      </c>
      <c r="G42" s="124">
        <f t="shared" si="5"/>
        <v>0.86775007571168983</v>
      </c>
      <c r="H42" s="31">
        <f>'Training Programs'!F43</f>
        <v>0.99999999999999989</v>
      </c>
      <c r="I42" s="55">
        <f>'Training Programs'!G43</f>
        <v>1</v>
      </c>
      <c r="J42" s="55">
        <f>'Training Programs'!H43</f>
        <v>0.99999999999999989</v>
      </c>
      <c r="K42" s="55">
        <f>'Training Programs'!I43</f>
        <v>1</v>
      </c>
      <c r="L42" s="9">
        <f t="shared" si="6"/>
        <v>1</v>
      </c>
      <c r="M42" s="8">
        <f>'Wages and Benefits'!F43</f>
        <v>0.8</v>
      </c>
      <c r="N42" s="8">
        <f>'Wages and Benefits'!G43</f>
        <v>0.91999999999999993</v>
      </c>
      <c r="O42" s="8">
        <f>'Wages and Benefits'!H43</f>
        <v>1.0000000000000002</v>
      </c>
      <c r="P42" s="8">
        <f>'Wages and Benefits'!I43</f>
        <v>1</v>
      </c>
      <c r="Q42" s="12">
        <f t="shared" si="7"/>
        <v>0.94400000000000017</v>
      </c>
      <c r="R42" s="10">
        <f>'Career Opportunities'!F43</f>
        <v>1</v>
      </c>
      <c r="S42" s="36">
        <f>'Career Opportunities'!G43</f>
        <v>1</v>
      </c>
      <c r="T42" s="36">
        <f>'Career Opportunities'!H43</f>
        <v>1.0000000000000002</v>
      </c>
      <c r="U42" s="36">
        <f>'Career Opportunities'!I43</f>
        <v>1</v>
      </c>
      <c r="V42" s="15">
        <f t="shared" si="8"/>
        <v>1</v>
      </c>
      <c r="W42" s="14">
        <f>'Local Workforce'!F43</f>
        <v>6.0001514233797702E-2</v>
      </c>
      <c r="X42" s="6">
        <f>'Local Workforce'!G43</f>
        <v>1</v>
      </c>
      <c r="Y42" s="6">
        <f>'Local Workforce'!H43</f>
        <v>4.9999999999999996E-2</v>
      </c>
      <c r="Z42" s="16">
        <f>'Local Workforce'!I43</f>
        <v>1</v>
      </c>
      <c r="AA42" s="17">
        <f t="shared" si="9"/>
        <v>0.52700030284675958</v>
      </c>
    </row>
    <row r="43" spans="1:27" ht="14.5" x14ac:dyDescent="0.35">
      <c r="A43" s="37">
        <v>40</v>
      </c>
      <c r="B43" s="170"/>
      <c r="C43" s="170"/>
      <c r="D43" s="152">
        <v>43</v>
      </c>
      <c r="E43" s="169" t="s">
        <v>262</v>
      </c>
      <c r="F43" s="73" t="str">
        <f>'Bid List'!G45</f>
        <v>Wind</v>
      </c>
      <c r="G43" s="124">
        <f t="shared" si="5"/>
        <v>0.86775007571168983</v>
      </c>
      <c r="H43" s="31">
        <f>'Training Programs'!F44</f>
        <v>0.99999999999999989</v>
      </c>
      <c r="I43" s="55">
        <f>'Training Programs'!G44</f>
        <v>1</v>
      </c>
      <c r="J43" s="55">
        <f>'Training Programs'!H44</f>
        <v>0.99999999999999989</v>
      </c>
      <c r="K43" s="55">
        <f>'Training Programs'!I44</f>
        <v>1</v>
      </c>
      <c r="L43" s="9">
        <f t="shared" si="6"/>
        <v>1</v>
      </c>
      <c r="M43" s="8">
        <f>'Wages and Benefits'!F44</f>
        <v>0.8</v>
      </c>
      <c r="N43" s="8">
        <f>'Wages and Benefits'!G44</f>
        <v>0.91999999999999993</v>
      </c>
      <c r="O43" s="8">
        <f>'Wages and Benefits'!H44</f>
        <v>1.0000000000000002</v>
      </c>
      <c r="P43" s="8">
        <f>'Wages and Benefits'!I44</f>
        <v>1</v>
      </c>
      <c r="Q43" s="12">
        <f t="shared" si="7"/>
        <v>0.94400000000000017</v>
      </c>
      <c r="R43" s="10">
        <f>'Career Opportunities'!F44</f>
        <v>1</v>
      </c>
      <c r="S43" s="36">
        <f>'Career Opportunities'!G44</f>
        <v>1</v>
      </c>
      <c r="T43" s="36">
        <f>'Career Opportunities'!H44</f>
        <v>1.0000000000000002</v>
      </c>
      <c r="U43" s="36">
        <f>'Career Opportunities'!I44</f>
        <v>1</v>
      </c>
      <c r="V43" s="15">
        <f t="shared" si="8"/>
        <v>1</v>
      </c>
      <c r="W43" s="14">
        <f>'Local Workforce'!F44</f>
        <v>6.0001514233797702E-2</v>
      </c>
      <c r="X43" s="6">
        <f>'Local Workforce'!G44</f>
        <v>1</v>
      </c>
      <c r="Y43" s="6">
        <f>'Local Workforce'!H44</f>
        <v>4.9999999999999996E-2</v>
      </c>
      <c r="Z43" s="16">
        <f>'Local Workforce'!I44</f>
        <v>1</v>
      </c>
      <c r="AA43" s="17">
        <f t="shared" si="9"/>
        <v>0.52700030284675958</v>
      </c>
    </row>
    <row r="44" spans="1:27" ht="14.5" x14ac:dyDescent="0.35">
      <c r="A44" s="40">
        <v>41</v>
      </c>
      <c r="B44" s="170"/>
      <c r="C44" s="170"/>
      <c r="D44" s="152">
        <v>52</v>
      </c>
      <c r="E44" s="169" t="s">
        <v>265</v>
      </c>
      <c r="F44" s="73" t="str">
        <f>'Bid List'!G46</f>
        <v>Wind</v>
      </c>
      <c r="G44" s="124">
        <f t="shared" si="5"/>
        <v>0</v>
      </c>
      <c r="H44" s="31">
        <f>'Training Programs'!F45</f>
        <v>0</v>
      </c>
      <c r="I44" s="55">
        <f>'Training Programs'!G45</f>
        <v>0</v>
      </c>
      <c r="J44" s="55">
        <f>'Training Programs'!H45</f>
        <v>0</v>
      </c>
      <c r="K44" s="55">
        <f>'Training Programs'!I45</f>
        <v>0</v>
      </c>
      <c r="L44" s="9">
        <f t="shared" si="6"/>
        <v>0</v>
      </c>
      <c r="M44" s="8">
        <f>'Wages and Benefits'!F45</f>
        <v>0</v>
      </c>
      <c r="N44" s="8">
        <f>'Wages and Benefits'!G45</f>
        <v>0</v>
      </c>
      <c r="O44" s="8">
        <f>'Wages and Benefits'!H45</f>
        <v>0</v>
      </c>
      <c r="P44" s="8">
        <f>'Wages and Benefits'!I45</f>
        <v>0</v>
      </c>
      <c r="Q44" s="12">
        <f t="shared" si="7"/>
        <v>0</v>
      </c>
      <c r="R44" s="10">
        <f>'Career Opportunities'!F45</f>
        <v>0</v>
      </c>
      <c r="S44" s="36">
        <f>'Career Opportunities'!G45</f>
        <v>0</v>
      </c>
      <c r="T44" s="36">
        <f>'Career Opportunities'!H45</f>
        <v>0</v>
      </c>
      <c r="U44" s="36">
        <f>'Career Opportunities'!I45</f>
        <v>0</v>
      </c>
      <c r="V44" s="15">
        <f t="shared" si="8"/>
        <v>0</v>
      </c>
      <c r="W44" s="14">
        <f>'Local Workforce'!F45</f>
        <v>0</v>
      </c>
      <c r="X44" s="6">
        <f>'Local Workforce'!G45</f>
        <v>0</v>
      </c>
      <c r="Y44" s="6">
        <f>'Local Workforce'!H45</f>
        <v>0</v>
      </c>
      <c r="Z44" s="16">
        <f>'Local Workforce'!I45</f>
        <v>0</v>
      </c>
      <c r="AA44" s="17">
        <f t="shared" si="9"/>
        <v>0</v>
      </c>
    </row>
    <row r="45" spans="1:27" ht="14.5" x14ac:dyDescent="0.35">
      <c r="A45" s="37">
        <v>42</v>
      </c>
      <c r="B45" s="170"/>
      <c r="C45" s="170"/>
      <c r="D45" s="152">
        <v>16</v>
      </c>
      <c r="E45" s="169" t="s">
        <v>262</v>
      </c>
      <c r="F45" s="73" t="str">
        <f>'Bid List'!G47</f>
        <v>Wind</v>
      </c>
      <c r="G45" s="124">
        <f t="shared" si="5"/>
        <v>0</v>
      </c>
      <c r="H45" s="31">
        <f>'Training Programs'!F46</f>
        <v>0</v>
      </c>
      <c r="I45" s="55">
        <f>'Training Programs'!G46</f>
        <v>0</v>
      </c>
      <c r="J45" s="55">
        <f>'Training Programs'!H46</f>
        <v>0</v>
      </c>
      <c r="K45" s="55">
        <f>'Training Programs'!I46</f>
        <v>0</v>
      </c>
      <c r="L45" s="9">
        <f t="shared" si="6"/>
        <v>0</v>
      </c>
      <c r="M45" s="8">
        <f>'Wages and Benefits'!F46</f>
        <v>0</v>
      </c>
      <c r="N45" s="8">
        <f>'Wages and Benefits'!G46</f>
        <v>0</v>
      </c>
      <c r="O45" s="8">
        <f>'Wages and Benefits'!H46</f>
        <v>0</v>
      </c>
      <c r="P45" s="8">
        <f>'Wages and Benefits'!I46</f>
        <v>0</v>
      </c>
      <c r="Q45" s="12">
        <f t="shared" si="7"/>
        <v>0</v>
      </c>
      <c r="R45" s="10">
        <f>'Career Opportunities'!F46</f>
        <v>0</v>
      </c>
      <c r="S45" s="36">
        <f>'Career Opportunities'!G46</f>
        <v>0</v>
      </c>
      <c r="T45" s="36">
        <f>'Career Opportunities'!H46</f>
        <v>0</v>
      </c>
      <c r="U45" s="36">
        <f>'Career Opportunities'!I46</f>
        <v>0</v>
      </c>
      <c r="V45" s="15">
        <f t="shared" si="8"/>
        <v>0</v>
      </c>
      <c r="W45" s="14">
        <f>'Local Workforce'!F46</f>
        <v>0</v>
      </c>
      <c r="X45" s="6">
        <f>'Local Workforce'!G46</f>
        <v>0</v>
      </c>
      <c r="Y45" s="6">
        <f>'Local Workforce'!H46</f>
        <v>0</v>
      </c>
      <c r="Z45" s="16">
        <f>'Local Workforce'!I46</f>
        <v>0</v>
      </c>
      <c r="AA45" s="17">
        <f t="shared" si="9"/>
        <v>0</v>
      </c>
    </row>
    <row r="46" spans="1:27" ht="14.5" x14ac:dyDescent="0.35">
      <c r="A46" s="40">
        <v>43</v>
      </c>
      <c r="B46" s="170"/>
      <c r="C46" s="170"/>
      <c r="D46" s="152">
        <v>53</v>
      </c>
      <c r="E46" s="169" t="s">
        <v>265</v>
      </c>
      <c r="F46" s="73" t="str">
        <f>'Bid List'!G48</f>
        <v>Wind</v>
      </c>
      <c r="G46" s="124">
        <f t="shared" si="5"/>
        <v>0</v>
      </c>
      <c r="H46" s="31">
        <f>'Training Programs'!F47</f>
        <v>0</v>
      </c>
      <c r="I46" s="55">
        <f>'Training Programs'!G47</f>
        <v>0</v>
      </c>
      <c r="J46" s="55">
        <f>'Training Programs'!H47</f>
        <v>0</v>
      </c>
      <c r="K46" s="55">
        <f>'Training Programs'!I47</f>
        <v>0</v>
      </c>
      <c r="L46" s="9">
        <f t="shared" si="6"/>
        <v>0</v>
      </c>
      <c r="M46" s="8">
        <f>'Wages and Benefits'!F47</f>
        <v>0</v>
      </c>
      <c r="N46" s="8">
        <f>'Wages and Benefits'!G47</f>
        <v>0</v>
      </c>
      <c r="O46" s="8">
        <f>'Wages and Benefits'!H47</f>
        <v>0</v>
      </c>
      <c r="P46" s="8">
        <f>'Wages and Benefits'!I47</f>
        <v>0</v>
      </c>
      <c r="Q46" s="12">
        <f t="shared" si="7"/>
        <v>0</v>
      </c>
      <c r="R46" s="10">
        <f>'Career Opportunities'!F47</f>
        <v>0</v>
      </c>
      <c r="S46" s="36">
        <f>'Career Opportunities'!G47</f>
        <v>0</v>
      </c>
      <c r="T46" s="36">
        <f>'Career Opportunities'!H47</f>
        <v>0</v>
      </c>
      <c r="U46" s="36">
        <f>'Career Opportunities'!I47</f>
        <v>0</v>
      </c>
      <c r="V46" s="15">
        <f t="shared" si="8"/>
        <v>0</v>
      </c>
      <c r="W46" s="14">
        <f>'Local Workforce'!F47</f>
        <v>0</v>
      </c>
      <c r="X46" s="6">
        <f>'Local Workforce'!G47</f>
        <v>0</v>
      </c>
      <c r="Y46" s="6">
        <f>'Local Workforce'!H47</f>
        <v>0</v>
      </c>
      <c r="Z46" s="16">
        <f>'Local Workforce'!I47</f>
        <v>0</v>
      </c>
      <c r="AA46" s="17">
        <f t="shared" si="9"/>
        <v>0</v>
      </c>
    </row>
    <row r="47" spans="1:27" ht="14.5" x14ac:dyDescent="0.35">
      <c r="A47" s="37">
        <v>44</v>
      </c>
      <c r="B47" s="170"/>
      <c r="C47" s="170"/>
      <c r="D47" s="152">
        <v>19</v>
      </c>
      <c r="E47" s="169" t="s">
        <v>262</v>
      </c>
      <c r="F47" s="73" t="str">
        <f>'Bid List'!G49</f>
        <v>Wind</v>
      </c>
      <c r="G47" s="124">
        <f t="shared" si="5"/>
        <v>0</v>
      </c>
      <c r="H47" s="31">
        <f>'Training Programs'!F48</f>
        <v>0</v>
      </c>
      <c r="I47" s="55">
        <f>'Training Programs'!G48</f>
        <v>0</v>
      </c>
      <c r="J47" s="55">
        <f>'Training Programs'!H48</f>
        <v>0</v>
      </c>
      <c r="K47" s="55">
        <f>'Training Programs'!I48</f>
        <v>0</v>
      </c>
      <c r="L47" s="9">
        <f t="shared" si="6"/>
        <v>0</v>
      </c>
      <c r="M47" s="8">
        <f>'Wages and Benefits'!F48</f>
        <v>0</v>
      </c>
      <c r="N47" s="8">
        <f>'Wages and Benefits'!G48</f>
        <v>0</v>
      </c>
      <c r="O47" s="8">
        <f>'Wages and Benefits'!H48</f>
        <v>0</v>
      </c>
      <c r="P47" s="8">
        <f>'Wages and Benefits'!I48</f>
        <v>0</v>
      </c>
      <c r="Q47" s="12">
        <f t="shared" si="7"/>
        <v>0</v>
      </c>
      <c r="R47" s="10">
        <f>'Career Opportunities'!F48</f>
        <v>0</v>
      </c>
      <c r="S47" s="36">
        <f>'Career Opportunities'!G48</f>
        <v>0</v>
      </c>
      <c r="T47" s="36">
        <f>'Career Opportunities'!H48</f>
        <v>0</v>
      </c>
      <c r="U47" s="36">
        <f>'Career Opportunities'!I48</f>
        <v>0</v>
      </c>
      <c r="V47" s="15">
        <f t="shared" si="8"/>
        <v>0</v>
      </c>
      <c r="W47" s="14">
        <f>'Local Workforce'!F48</f>
        <v>0</v>
      </c>
      <c r="X47" s="6">
        <f>'Local Workforce'!G48</f>
        <v>0</v>
      </c>
      <c r="Y47" s="6">
        <f>'Local Workforce'!H48</f>
        <v>0</v>
      </c>
      <c r="Z47" s="16">
        <f>'Local Workforce'!I48</f>
        <v>0</v>
      </c>
      <c r="AA47" s="17">
        <f t="shared" si="9"/>
        <v>0</v>
      </c>
    </row>
    <row r="48" spans="1:27" ht="14.5" x14ac:dyDescent="0.35">
      <c r="A48" s="40">
        <v>45</v>
      </c>
      <c r="B48" s="170"/>
      <c r="C48" s="170"/>
      <c r="D48" s="152">
        <v>44</v>
      </c>
      <c r="E48" s="169" t="s">
        <v>265</v>
      </c>
      <c r="F48" s="73" t="str">
        <f>'Bid List'!G50</f>
        <v>Wind</v>
      </c>
      <c r="G48" s="124">
        <f t="shared" si="5"/>
        <v>0.86775007571168983</v>
      </c>
      <c r="H48" s="31">
        <f>'Training Programs'!F49</f>
        <v>0.99999999999999989</v>
      </c>
      <c r="I48" s="55">
        <f>'Training Programs'!G49</f>
        <v>1</v>
      </c>
      <c r="J48" s="55">
        <f>'Training Programs'!H49</f>
        <v>0.99999999999999989</v>
      </c>
      <c r="K48" s="55">
        <f>'Training Programs'!I49</f>
        <v>1</v>
      </c>
      <c r="L48" s="9">
        <f t="shared" si="6"/>
        <v>1</v>
      </c>
      <c r="M48" s="8">
        <f>'Wages and Benefits'!F49</f>
        <v>0.8</v>
      </c>
      <c r="N48" s="8">
        <f>'Wages and Benefits'!G49</f>
        <v>0.91999999999999993</v>
      </c>
      <c r="O48" s="8">
        <f>'Wages and Benefits'!H49</f>
        <v>1.0000000000000002</v>
      </c>
      <c r="P48" s="8">
        <f>'Wages and Benefits'!I49</f>
        <v>1</v>
      </c>
      <c r="Q48" s="12">
        <f t="shared" si="7"/>
        <v>0.94400000000000017</v>
      </c>
      <c r="R48" s="10">
        <f>'Career Opportunities'!F49</f>
        <v>1</v>
      </c>
      <c r="S48" s="36">
        <f>'Career Opportunities'!G49</f>
        <v>1</v>
      </c>
      <c r="T48" s="36">
        <f>'Career Opportunities'!H49</f>
        <v>1.0000000000000002</v>
      </c>
      <c r="U48" s="36">
        <f>'Career Opportunities'!I49</f>
        <v>1</v>
      </c>
      <c r="V48" s="15">
        <f t="shared" si="8"/>
        <v>1</v>
      </c>
      <c r="W48" s="14">
        <f>'Local Workforce'!F49</f>
        <v>6.0001514233797702E-2</v>
      </c>
      <c r="X48" s="6">
        <f>'Local Workforce'!G49</f>
        <v>1</v>
      </c>
      <c r="Y48" s="6">
        <f>'Local Workforce'!H49</f>
        <v>4.9999999999999996E-2</v>
      </c>
      <c r="Z48" s="16">
        <f>'Local Workforce'!I49</f>
        <v>1</v>
      </c>
      <c r="AA48" s="17">
        <f t="shared" si="9"/>
        <v>0.52700030284675958</v>
      </c>
    </row>
    <row r="49" spans="1:27" ht="14.5" x14ac:dyDescent="0.35">
      <c r="A49" s="37">
        <v>46</v>
      </c>
      <c r="B49" s="170"/>
      <c r="C49" s="170"/>
      <c r="D49" s="152">
        <v>45</v>
      </c>
      <c r="E49" s="169" t="s">
        <v>262</v>
      </c>
      <c r="F49" s="73" t="str">
        <f>'Bid List'!G51</f>
        <v>Wind</v>
      </c>
      <c r="G49" s="124">
        <f t="shared" si="5"/>
        <v>0.86775007571168983</v>
      </c>
      <c r="H49" s="31">
        <f>'Training Programs'!F50</f>
        <v>0.99999999999999989</v>
      </c>
      <c r="I49" s="55">
        <f>'Training Programs'!G50</f>
        <v>1</v>
      </c>
      <c r="J49" s="55">
        <f>'Training Programs'!H50</f>
        <v>0.99999999999999989</v>
      </c>
      <c r="K49" s="55">
        <f>'Training Programs'!I50</f>
        <v>1</v>
      </c>
      <c r="L49" s="9">
        <f t="shared" si="6"/>
        <v>1</v>
      </c>
      <c r="M49" s="8">
        <f>'Wages and Benefits'!F50</f>
        <v>0.8</v>
      </c>
      <c r="N49" s="8">
        <f>'Wages and Benefits'!G50</f>
        <v>0.91999999999999993</v>
      </c>
      <c r="O49" s="8">
        <f>'Wages and Benefits'!H50</f>
        <v>1.0000000000000002</v>
      </c>
      <c r="P49" s="8">
        <f>'Wages and Benefits'!I50</f>
        <v>1</v>
      </c>
      <c r="Q49" s="12">
        <f t="shared" si="7"/>
        <v>0.94400000000000017</v>
      </c>
      <c r="R49" s="10">
        <f>'Career Opportunities'!F50</f>
        <v>1</v>
      </c>
      <c r="S49" s="36">
        <f>'Career Opportunities'!G50</f>
        <v>1</v>
      </c>
      <c r="T49" s="36">
        <f>'Career Opportunities'!H50</f>
        <v>1.0000000000000002</v>
      </c>
      <c r="U49" s="36">
        <f>'Career Opportunities'!I50</f>
        <v>1</v>
      </c>
      <c r="V49" s="15">
        <f t="shared" si="8"/>
        <v>1</v>
      </c>
      <c r="W49" s="14">
        <f>'Local Workforce'!F50</f>
        <v>6.0001514233797702E-2</v>
      </c>
      <c r="X49" s="6">
        <f>'Local Workforce'!G50</f>
        <v>1</v>
      </c>
      <c r="Y49" s="6">
        <f>'Local Workforce'!H50</f>
        <v>4.9999999999999996E-2</v>
      </c>
      <c r="Z49" s="16">
        <f>'Local Workforce'!I50</f>
        <v>1</v>
      </c>
      <c r="AA49" s="17">
        <f t="shared" si="9"/>
        <v>0.52700030284675958</v>
      </c>
    </row>
    <row r="50" spans="1:27" ht="14.5" x14ac:dyDescent="0.35">
      <c r="A50" s="40">
        <v>47</v>
      </c>
      <c r="B50" s="170"/>
      <c r="C50" s="170"/>
      <c r="D50" s="152">
        <v>48</v>
      </c>
      <c r="E50" s="169" t="s">
        <v>265</v>
      </c>
      <c r="F50" s="73" t="str">
        <f>'Bid List'!G52</f>
        <v>Wind</v>
      </c>
      <c r="G50" s="124">
        <f t="shared" si="5"/>
        <v>0</v>
      </c>
      <c r="H50" s="31">
        <f>'Training Programs'!F51</f>
        <v>0</v>
      </c>
      <c r="I50" s="55">
        <f>'Training Programs'!G51</f>
        <v>0</v>
      </c>
      <c r="J50" s="55">
        <f>'Training Programs'!H51</f>
        <v>0</v>
      </c>
      <c r="K50" s="55">
        <f>'Training Programs'!I51</f>
        <v>0</v>
      </c>
      <c r="L50" s="9">
        <f t="shared" si="6"/>
        <v>0</v>
      </c>
      <c r="M50" s="8">
        <f>'Wages and Benefits'!F51</f>
        <v>0</v>
      </c>
      <c r="N50" s="8">
        <f>'Wages and Benefits'!G51</f>
        <v>0</v>
      </c>
      <c r="O50" s="8">
        <f>'Wages and Benefits'!H51</f>
        <v>0</v>
      </c>
      <c r="P50" s="8">
        <f>'Wages and Benefits'!I51</f>
        <v>0</v>
      </c>
      <c r="Q50" s="12">
        <f t="shared" si="7"/>
        <v>0</v>
      </c>
      <c r="R50" s="10">
        <f>'Career Opportunities'!F51</f>
        <v>0</v>
      </c>
      <c r="S50" s="36">
        <f>'Career Opportunities'!G51</f>
        <v>0</v>
      </c>
      <c r="T50" s="36">
        <f>'Career Opportunities'!H51</f>
        <v>0</v>
      </c>
      <c r="U50" s="36">
        <f>'Career Opportunities'!I51</f>
        <v>0</v>
      </c>
      <c r="V50" s="15">
        <f t="shared" si="8"/>
        <v>0</v>
      </c>
      <c r="W50" s="14">
        <f>'Local Workforce'!F51</f>
        <v>0</v>
      </c>
      <c r="X50" s="6">
        <f>'Local Workforce'!G51</f>
        <v>0</v>
      </c>
      <c r="Y50" s="6">
        <f>'Local Workforce'!H51</f>
        <v>0</v>
      </c>
      <c r="Z50" s="16">
        <f>'Local Workforce'!I51</f>
        <v>0</v>
      </c>
      <c r="AA50" s="17">
        <f t="shared" si="9"/>
        <v>0</v>
      </c>
    </row>
    <row r="51" spans="1:27" ht="14.5" x14ac:dyDescent="0.35">
      <c r="A51" s="37">
        <v>48</v>
      </c>
      <c r="B51" s="170"/>
      <c r="C51" s="170"/>
      <c r="D51" s="152">
        <v>18</v>
      </c>
      <c r="E51" s="169" t="s">
        <v>262</v>
      </c>
      <c r="F51" s="73" t="str">
        <f>'Bid List'!G53</f>
        <v>Wind</v>
      </c>
      <c r="G51" s="124">
        <f t="shared" si="5"/>
        <v>0</v>
      </c>
      <c r="H51" s="31">
        <f>'Training Programs'!F52</f>
        <v>0</v>
      </c>
      <c r="I51" s="55">
        <f>'Training Programs'!G52</f>
        <v>0</v>
      </c>
      <c r="J51" s="55">
        <f>'Training Programs'!H52</f>
        <v>0</v>
      </c>
      <c r="K51" s="55">
        <f>'Training Programs'!I52</f>
        <v>0</v>
      </c>
      <c r="L51" s="9">
        <f t="shared" si="6"/>
        <v>0</v>
      </c>
      <c r="M51" s="8">
        <f>'Wages and Benefits'!F52</f>
        <v>0</v>
      </c>
      <c r="N51" s="8">
        <f>'Wages and Benefits'!G52</f>
        <v>0</v>
      </c>
      <c r="O51" s="8">
        <f>'Wages and Benefits'!H52</f>
        <v>0</v>
      </c>
      <c r="P51" s="8">
        <f>'Wages and Benefits'!I52</f>
        <v>0</v>
      </c>
      <c r="Q51" s="12">
        <f t="shared" si="7"/>
        <v>0</v>
      </c>
      <c r="R51" s="10">
        <f>'Career Opportunities'!F52</f>
        <v>0</v>
      </c>
      <c r="S51" s="36">
        <f>'Career Opportunities'!G52</f>
        <v>0</v>
      </c>
      <c r="T51" s="36">
        <f>'Career Opportunities'!H52</f>
        <v>0</v>
      </c>
      <c r="U51" s="36">
        <f>'Career Opportunities'!I52</f>
        <v>0</v>
      </c>
      <c r="V51" s="15">
        <f t="shared" si="8"/>
        <v>0</v>
      </c>
      <c r="W51" s="14">
        <f>'Local Workforce'!F52</f>
        <v>0</v>
      </c>
      <c r="X51" s="6">
        <f>'Local Workforce'!G52</f>
        <v>0</v>
      </c>
      <c r="Y51" s="6">
        <f>'Local Workforce'!H52</f>
        <v>0</v>
      </c>
      <c r="Z51" s="16">
        <f>'Local Workforce'!I52</f>
        <v>0</v>
      </c>
      <c r="AA51" s="17">
        <f t="shared" si="9"/>
        <v>0</v>
      </c>
    </row>
    <row r="52" spans="1:27" ht="14.5" x14ac:dyDescent="0.35">
      <c r="A52" s="40">
        <v>49</v>
      </c>
      <c r="B52" s="170"/>
      <c r="C52" s="170"/>
      <c r="D52" s="152">
        <v>46</v>
      </c>
      <c r="E52" s="169" t="s">
        <v>262</v>
      </c>
      <c r="F52" s="73" t="str">
        <f>'Bid List'!G54</f>
        <v>Wind</v>
      </c>
      <c r="G52" s="124">
        <f t="shared" si="5"/>
        <v>0.86775007571168983</v>
      </c>
      <c r="H52" s="31">
        <f>'Training Programs'!F53</f>
        <v>0.99999999999999989</v>
      </c>
      <c r="I52" s="55">
        <f>'Training Programs'!G53</f>
        <v>1</v>
      </c>
      <c r="J52" s="55">
        <f>'Training Programs'!H53</f>
        <v>0.99999999999999989</v>
      </c>
      <c r="K52" s="55">
        <f>'Training Programs'!I53</f>
        <v>1</v>
      </c>
      <c r="L52" s="9">
        <f t="shared" si="6"/>
        <v>1</v>
      </c>
      <c r="M52" s="8">
        <f>'Wages and Benefits'!F53</f>
        <v>0.8</v>
      </c>
      <c r="N52" s="8">
        <f>'Wages and Benefits'!G53</f>
        <v>0.91999999999999993</v>
      </c>
      <c r="O52" s="8">
        <f>'Wages and Benefits'!H53</f>
        <v>1.0000000000000002</v>
      </c>
      <c r="P52" s="8">
        <f>'Wages and Benefits'!I53</f>
        <v>1</v>
      </c>
      <c r="Q52" s="12">
        <f t="shared" si="7"/>
        <v>0.94400000000000017</v>
      </c>
      <c r="R52" s="10">
        <f>'Career Opportunities'!F53</f>
        <v>1</v>
      </c>
      <c r="S52" s="36">
        <f>'Career Opportunities'!G53</f>
        <v>1</v>
      </c>
      <c r="T52" s="36">
        <f>'Career Opportunities'!H53</f>
        <v>1.0000000000000002</v>
      </c>
      <c r="U52" s="36">
        <f>'Career Opportunities'!I53</f>
        <v>1</v>
      </c>
      <c r="V52" s="15">
        <f t="shared" si="8"/>
        <v>1</v>
      </c>
      <c r="W52" s="14">
        <f>'Local Workforce'!F53</f>
        <v>6.0001514233797702E-2</v>
      </c>
      <c r="X52" s="6">
        <f>'Local Workforce'!G53</f>
        <v>1</v>
      </c>
      <c r="Y52" s="6">
        <f>'Local Workforce'!H53</f>
        <v>4.9999999999999996E-2</v>
      </c>
      <c r="Z52" s="16">
        <f>'Local Workforce'!I53</f>
        <v>1</v>
      </c>
      <c r="AA52" s="17">
        <f t="shared" si="9"/>
        <v>0.52700030284675958</v>
      </c>
    </row>
    <row r="53" spans="1:27" ht="14.5" x14ac:dyDescent="0.35">
      <c r="A53" s="37">
        <v>50</v>
      </c>
      <c r="B53" s="170"/>
      <c r="C53" s="170"/>
      <c r="D53" s="152">
        <v>71</v>
      </c>
      <c r="E53" s="169" t="s">
        <v>265</v>
      </c>
      <c r="F53" s="73" t="str">
        <f>'Bid List'!G55</f>
        <v>Wind</v>
      </c>
      <c r="G53" s="124">
        <f t="shared" si="5"/>
        <v>0.86775007571168983</v>
      </c>
      <c r="H53" s="31">
        <f>'Training Programs'!F54</f>
        <v>0.99999999999999989</v>
      </c>
      <c r="I53" s="55">
        <f>'Training Programs'!G54</f>
        <v>1</v>
      </c>
      <c r="J53" s="55">
        <f>'Training Programs'!H54</f>
        <v>0.99999999999999989</v>
      </c>
      <c r="K53" s="55">
        <f>'Training Programs'!I54</f>
        <v>1</v>
      </c>
      <c r="L53" s="9">
        <f t="shared" si="6"/>
        <v>1</v>
      </c>
      <c r="M53" s="8">
        <f>'Wages and Benefits'!F54</f>
        <v>0.8</v>
      </c>
      <c r="N53" s="8">
        <f>'Wages and Benefits'!G54</f>
        <v>0.91999999999999993</v>
      </c>
      <c r="O53" s="8">
        <f>'Wages and Benefits'!H54</f>
        <v>1.0000000000000002</v>
      </c>
      <c r="P53" s="8">
        <f>'Wages and Benefits'!I54</f>
        <v>1</v>
      </c>
      <c r="Q53" s="12">
        <f t="shared" si="7"/>
        <v>0.94400000000000017</v>
      </c>
      <c r="R53" s="10">
        <f>'Career Opportunities'!F54</f>
        <v>1</v>
      </c>
      <c r="S53" s="36">
        <f>'Career Opportunities'!G54</f>
        <v>1</v>
      </c>
      <c r="T53" s="36">
        <f>'Career Opportunities'!H54</f>
        <v>1.0000000000000002</v>
      </c>
      <c r="U53" s="36">
        <f>'Career Opportunities'!I54</f>
        <v>1</v>
      </c>
      <c r="V53" s="15">
        <f t="shared" si="8"/>
        <v>1</v>
      </c>
      <c r="W53" s="14">
        <f>'Local Workforce'!F54</f>
        <v>6.0001514233797702E-2</v>
      </c>
      <c r="X53" s="6">
        <f>'Local Workforce'!G54</f>
        <v>1</v>
      </c>
      <c r="Y53" s="6">
        <f>'Local Workforce'!H54</f>
        <v>4.9999999999999996E-2</v>
      </c>
      <c r="Z53" s="16">
        <f>'Local Workforce'!I54</f>
        <v>1</v>
      </c>
      <c r="AA53" s="17">
        <f t="shared" si="9"/>
        <v>0.52700030284675958</v>
      </c>
    </row>
    <row r="54" spans="1:27" ht="14.5" x14ac:dyDescent="0.35">
      <c r="A54" s="40">
        <v>51</v>
      </c>
      <c r="B54" s="170"/>
      <c r="C54" s="170"/>
      <c r="D54" s="152">
        <v>21</v>
      </c>
      <c r="E54" s="169" t="s">
        <v>262</v>
      </c>
      <c r="F54" s="73" t="str">
        <f>'Bid List'!G56</f>
        <v>Wind</v>
      </c>
      <c r="G54" s="124">
        <f t="shared" si="5"/>
        <v>0</v>
      </c>
      <c r="H54" s="31">
        <f>'Training Programs'!F55</f>
        <v>0</v>
      </c>
      <c r="I54" s="55">
        <f>'Training Programs'!G55</f>
        <v>0</v>
      </c>
      <c r="J54" s="55">
        <f>'Training Programs'!H55</f>
        <v>0</v>
      </c>
      <c r="K54" s="55">
        <f>'Training Programs'!I55</f>
        <v>0</v>
      </c>
      <c r="L54" s="9">
        <f t="shared" si="6"/>
        <v>0</v>
      </c>
      <c r="M54" s="8">
        <f>'Wages and Benefits'!F55</f>
        <v>0</v>
      </c>
      <c r="N54" s="8">
        <f>'Wages and Benefits'!G55</f>
        <v>0</v>
      </c>
      <c r="O54" s="8">
        <f>'Wages and Benefits'!H55</f>
        <v>0</v>
      </c>
      <c r="P54" s="8">
        <f>'Wages and Benefits'!I55</f>
        <v>0</v>
      </c>
      <c r="Q54" s="12">
        <f t="shared" si="7"/>
        <v>0</v>
      </c>
      <c r="R54" s="10">
        <f>'Career Opportunities'!F55</f>
        <v>0</v>
      </c>
      <c r="S54" s="36">
        <f>'Career Opportunities'!G55</f>
        <v>0</v>
      </c>
      <c r="T54" s="36">
        <f>'Career Opportunities'!H55</f>
        <v>0</v>
      </c>
      <c r="U54" s="36">
        <f>'Career Opportunities'!I55</f>
        <v>0</v>
      </c>
      <c r="V54" s="15">
        <f t="shared" si="8"/>
        <v>0</v>
      </c>
      <c r="W54" s="14">
        <f>'Local Workforce'!F55</f>
        <v>0</v>
      </c>
      <c r="X54" s="6">
        <f>'Local Workforce'!G55</f>
        <v>0</v>
      </c>
      <c r="Y54" s="6">
        <f>'Local Workforce'!H55</f>
        <v>0</v>
      </c>
      <c r="Z54" s="16">
        <f>'Local Workforce'!I55</f>
        <v>0</v>
      </c>
      <c r="AA54" s="17">
        <f t="shared" si="9"/>
        <v>0</v>
      </c>
    </row>
    <row r="55" spans="1:27" ht="14.5" x14ac:dyDescent="0.35">
      <c r="A55" s="37">
        <v>52</v>
      </c>
      <c r="B55" s="170"/>
      <c r="C55" s="170"/>
      <c r="D55" s="152">
        <v>55</v>
      </c>
      <c r="E55" s="169" t="s">
        <v>265</v>
      </c>
      <c r="F55" s="73" t="str">
        <f>'Bid List'!G57</f>
        <v>Wind</v>
      </c>
      <c r="G55" s="124">
        <f t="shared" si="5"/>
        <v>0</v>
      </c>
      <c r="H55" s="31">
        <f>'Training Programs'!F56</f>
        <v>0</v>
      </c>
      <c r="I55" s="55">
        <f>'Training Programs'!G56</f>
        <v>0</v>
      </c>
      <c r="J55" s="55">
        <f>'Training Programs'!H56</f>
        <v>0</v>
      </c>
      <c r="K55" s="55">
        <f>'Training Programs'!I56</f>
        <v>0</v>
      </c>
      <c r="L55" s="9">
        <f t="shared" si="6"/>
        <v>0</v>
      </c>
      <c r="M55" s="8">
        <f>'Wages and Benefits'!F56</f>
        <v>0</v>
      </c>
      <c r="N55" s="8">
        <f>'Wages and Benefits'!G56</f>
        <v>0</v>
      </c>
      <c r="O55" s="8">
        <f>'Wages and Benefits'!H56</f>
        <v>0</v>
      </c>
      <c r="P55" s="8">
        <f>'Wages and Benefits'!I56</f>
        <v>0</v>
      </c>
      <c r="Q55" s="12">
        <f t="shared" si="7"/>
        <v>0</v>
      </c>
      <c r="R55" s="10">
        <f>'Career Opportunities'!F56</f>
        <v>0</v>
      </c>
      <c r="S55" s="36">
        <f>'Career Opportunities'!G56</f>
        <v>0</v>
      </c>
      <c r="T55" s="36">
        <f>'Career Opportunities'!H56</f>
        <v>0</v>
      </c>
      <c r="U55" s="36">
        <f>'Career Opportunities'!I56</f>
        <v>0</v>
      </c>
      <c r="V55" s="15">
        <f t="shared" si="8"/>
        <v>0</v>
      </c>
      <c r="W55" s="14">
        <f>'Local Workforce'!F56</f>
        <v>0</v>
      </c>
      <c r="X55" s="6">
        <f>'Local Workforce'!G56</f>
        <v>0</v>
      </c>
      <c r="Y55" s="6">
        <f>'Local Workforce'!H56</f>
        <v>0</v>
      </c>
      <c r="Z55" s="16">
        <f>'Local Workforce'!I56</f>
        <v>0</v>
      </c>
      <c r="AA55" s="17">
        <f t="shared" si="9"/>
        <v>0</v>
      </c>
    </row>
    <row r="56" spans="1:27" ht="14.5" x14ac:dyDescent="0.35">
      <c r="A56" s="40">
        <v>53</v>
      </c>
      <c r="B56" s="170"/>
      <c r="C56" s="170"/>
      <c r="D56" s="152">
        <v>22</v>
      </c>
      <c r="E56" s="169" t="s">
        <v>262</v>
      </c>
      <c r="F56" s="73" t="str">
        <f>'Bid List'!G58</f>
        <v>Wind</v>
      </c>
      <c r="G56" s="124">
        <f t="shared" si="5"/>
        <v>0</v>
      </c>
      <c r="H56" s="31">
        <f>'Training Programs'!F57</f>
        <v>0</v>
      </c>
      <c r="I56" s="55">
        <f>'Training Programs'!G57</f>
        <v>0</v>
      </c>
      <c r="J56" s="55">
        <f>'Training Programs'!H57</f>
        <v>0</v>
      </c>
      <c r="K56" s="55">
        <f>'Training Programs'!I57</f>
        <v>0</v>
      </c>
      <c r="L56" s="9">
        <f t="shared" si="6"/>
        <v>0</v>
      </c>
      <c r="M56" s="8">
        <f>'Wages and Benefits'!F57</f>
        <v>0</v>
      </c>
      <c r="N56" s="8">
        <f>'Wages and Benefits'!G57</f>
        <v>0</v>
      </c>
      <c r="O56" s="8">
        <f>'Wages and Benefits'!H57</f>
        <v>0</v>
      </c>
      <c r="P56" s="8">
        <f>'Wages and Benefits'!I57</f>
        <v>0</v>
      </c>
      <c r="Q56" s="12">
        <f t="shared" si="7"/>
        <v>0</v>
      </c>
      <c r="R56" s="10">
        <f>'Career Opportunities'!F57</f>
        <v>0</v>
      </c>
      <c r="S56" s="36">
        <f>'Career Opportunities'!G57</f>
        <v>0</v>
      </c>
      <c r="T56" s="36">
        <f>'Career Opportunities'!H57</f>
        <v>0</v>
      </c>
      <c r="U56" s="36">
        <f>'Career Opportunities'!I57</f>
        <v>0</v>
      </c>
      <c r="V56" s="15">
        <f t="shared" si="8"/>
        <v>0</v>
      </c>
      <c r="W56" s="14">
        <f>'Local Workforce'!F57</f>
        <v>0</v>
      </c>
      <c r="X56" s="6">
        <f>'Local Workforce'!G57</f>
        <v>0</v>
      </c>
      <c r="Y56" s="6">
        <f>'Local Workforce'!H57</f>
        <v>0</v>
      </c>
      <c r="Z56" s="16">
        <f>'Local Workforce'!I57</f>
        <v>0</v>
      </c>
      <c r="AA56" s="17">
        <f t="shared" si="9"/>
        <v>0</v>
      </c>
    </row>
    <row r="57" spans="1:27" ht="14.5" x14ac:dyDescent="0.35">
      <c r="A57" s="37">
        <v>54</v>
      </c>
      <c r="B57" s="170"/>
      <c r="C57" s="170"/>
      <c r="D57" s="152">
        <v>29</v>
      </c>
      <c r="E57" s="169" t="s">
        <v>265</v>
      </c>
      <c r="F57" s="73" t="str">
        <f>'Bid List'!G59</f>
        <v>Wind</v>
      </c>
      <c r="G57" s="124">
        <f t="shared" si="5"/>
        <v>0</v>
      </c>
      <c r="H57" s="31">
        <f>'Training Programs'!F58</f>
        <v>0</v>
      </c>
      <c r="I57" s="55">
        <f>'Training Programs'!G58</f>
        <v>0</v>
      </c>
      <c r="J57" s="55">
        <f>'Training Programs'!H58</f>
        <v>0</v>
      </c>
      <c r="K57" s="55">
        <f>'Training Programs'!I58</f>
        <v>0</v>
      </c>
      <c r="L57" s="9">
        <f t="shared" si="6"/>
        <v>0</v>
      </c>
      <c r="M57" s="8">
        <f>'Wages and Benefits'!F58</f>
        <v>0</v>
      </c>
      <c r="N57" s="8">
        <f>'Wages and Benefits'!G58</f>
        <v>0</v>
      </c>
      <c r="O57" s="8">
        <f>'Wages and Benefits'!H58</f>
        <v>0</v>
      </c>
      <c r="P57" s="8">
        <f>'Wages and Benefits'!I58</f>
        <v>0</v>
      </c>
      <c r="Q57" s="12">
        <f t="shared" si="7"/>
        <v>0</v>
      </c>
      <c r="R57" s="10">
        <f>'Career Opportunities'!F58</f>
        <v>0</v>
      </c>
      <c r="S57" s="36">
        <f>'Career Opportunities'!G58</f>
        <v>0</v>
      </c>
      <c r="T57" s="36">
        <f>'Career Opportunities'!H58</f>
        <v>0</v>
      </c>
      <c r="U57" s="36">
        <f>'Career Opportunities'!I58</f>
        <v>0</v>
      </c>
      <c r="V57" s="15">
        <f t="shared" si="8"/>
        <v>0</v>
      </c>
      <c r="W57" s="14">
        <f>'Local Workforce'!F58</f>
        <v>0</v>
      </c>
      <c r="X57" s="6">
        <f>'Local Workforce'!G58</f>
        <v>0</v>
      </c>
      <c r="Y57" s="6">
        <f>'Local Workforce'!H58</f>
        <v>0</v>
      </c>
      <c r="Z57" s="16">
        <f>'Local Workforce'!I58</f>
        <v>0</v>
      </c>
      <c r="AA57" s="17">
        <f t="shared" si="9"/>
        <v>0</v>
      </c>
    </row>
    <row r="58" spans="1:27" ht="14.5" x14ac:dyDescent="0.35">
      <c r="A58" s="40">
        <v>55</v>
      </c>
      <c r="B58" s="170"/>
      <c r="C58" s="170"/>
      <c r="D58" s="152">
        <v>77</v>
      </c>
      <c r="E58" s="169" t="s">
        <v>262</v>
      </c>
      <c r="F58" s="73" t="str">
        <f>'Bid List'!G60</f>
        <v>Wind</v>
      </c>
      <c r="G58" s="124">
        <f t="shared" si="5"/>
        <v>0.86775007571168983</v>
      </c>
      <c r="H58" s="31">
        <f>'Training Programs'!F59</f>
        <v>0.99999999999999989</v>
      </c>
      <c r="I58" s="55">
        <f>'Training Programs'!G59</f>
        <v>1</v>
      </c>
      <c r="J58" s="55">
        <f>'Training Programs'!H59</f>
        <v>0.99999999999999989</v>
      </c>
      <c r="K58" s="55">
        <f>'Training Programs'!I59</f>
        <v>1</v>
      </c>
      <c r="L58" s="9">
        <f t="shared" si="6"/>
        <v>1</v>
      </c>
      <c r="M58" s="8">
        <f>'Wages and Benefits'!F59</f>
        <v>0.8</v>
      </c>
      <c r="N58" s="8">
        <f>'Wages and Benefits'!G59</f>
        <v>0.91999999999999993</v>
      </c>
      <c r="O58" s="8">
        <f>'Wages and Benefits'!H59</f>
        <v>1.0000000000000002</v>
      </c>
      <c r="P58" s="8">
        <f>'Wages and Benefits'!I59</f>
        <v>1</v>
      </c>
      <c r="Q58" s="12">
        <f t="shared" si="7"/>
        <v>0.94400000000000017</v>
      </c>
      <c r="R58" s="10">
        <f>'Career Opportunities'!F59</f>
        <v>1</v>
      </c>
      <c r="S58" s="36">
        <f>'Career Opportunities'!G59</f>
        <v>1</v>
      </c>
      <c r="T58" s="36">
        <f>'Career Opportunities'!H59</f>
        <v>1.0000000000000002</v>
      </c>
      <c r="U58" s="36">
        <f>'Career Opportunities'!I59</f>
        <v>1</v>
      </c>
      <c r="V58" s="15">
        <f t="shared" si="8"/>
        <v>1</v>
      </c>
      <c r="W58" s="14">
        <f>'Local Workforce'!F59</f>
        <v>6.0001514233797702E-2</v>
      </c>
      <c r="X58" s="6">
        <f>'Local Workforce'!G59</f>
        <v>1</v>
      </c>
      <c r="Y58" s="6">
        <f>'Local Workforce'!H59</f>
        <v>4.9999999999999996E-2</v>
      </c>
      <c r="Z58" s="16">
        <f>'Local Workforce'!I59</f>
        <v>1</v>
      </c>
      <c r="AA58" s="17">
        <f t="shared" si="9"/>
        <v>0.52700030284675958</v>
      </c>
    </row>
    <row r="59" spans="1:27" ht="14.5" x14ac:dyDescent="0.35">
      <c r="A59" s="37">
        <v>56</v>
      </c>
      <c r="B59" s="170"/>
      <c r="C59" s="170"/>
      <c r="D59" s="152">
        <v>78</v>
      </c>
      <c r="E59" s="169" t="s">
        <v>265</v>
      </c>
      <c r="F59" s="73" t="str">
        <f>'Bid List'!G61</f>
        <v>Wind</v>
      </c>
      <c r="G59" s="124">
        <f t="shared" si="5"/>
        <v>0.86775007571168983</v>
      </c>
      <c r="H59" s="31">
        <f>'Training Programs'!F60</f>
        <v>0.99999999999999989</v>
      </c>
      <c r="I59" s="55">
        <f>'Training Programs'!G60</f>
        <v>1</v>
      </c>
      <c r="J59" s="55">
        <f>'Training Programs'!H60</f>
        <v>0.99999999999999989</v>
      </c>
      <c r="K59" s="55">
        <f>'Training Programs'!I60</f>
        <v>1</v>
      </c>
      <c r="L59" s="9">
        <f t="shared" si="6"/>
        <v>1</v>
      </c>
      <c r="M59" s="8">
        <f>'Wages and Benefits'!F60</f>
        <v>0.8</v>
      </c>
      <c r="N59" s="8">
        <f>'Wages and Benefits'!G60</f>
        <v>0.91999999999999993</v>
      </c>
      <c r="O59" s="8">
        <f>'Wages and Benefits'!H60</f>
        <v>1.0000000000000002</v>
      </c>
      <c r="P59" s="8">
        <f>'Wages and Benefits'!I60</f>
        <v>1</v>
      </c>
      <c r="Q59" s="12">
        <f t="shared" si="7"/>
        <v>0.94400000000000017</v>
      </c>
      <c r="R59" s="10">
        <f>'Career Opportunities'!F60</f>
        <v>1</v>
      </c>
      <c r="S59" s="36">
        <f>'Career Opportunities'!G60</f>
        <v>1</v>
      </c>
      <c r="T59" s="36">
        <f>'Career Opportunities'!H60</f>
        <v>1.0000000000000002</v>
      </c>
      <c r="U59" s="36">
        <f>'Career Opportunities'!I60</f>
        <v>1</v>
      </c>
      <c r="V59" s="15">
        <f t="shared" si="8"/>
        <v>1</v>
      </c>
      <c r="W59" s="14">
        <f>'Local Workforce'!F60</f>
        <v>6.0001514233797702E-2</v>
      </c>
      <c r="X59" s="6">
        <f>'Local Workforce'!G60</f>
        <v>1</v>
      </c>
      <c r="Y59" s="6">
        <f>'Local Workforce'!H60</f>
        <v>4.9999999999999996E-2</v>
      </c>
      <c r="Z59" s="16">
        <f>'Local Workforce'!I60</f>
        <v>1</v>
      </c>
      <c r="AA59" s="17">
        <f t="shared" si="9"/>
        <v>0.52700030284675958</v>
      </c>
    </row>
    <row r="60" spans="1:27" ht="14.5" x14ac:dyDescent="0.35">
      <c r="A60" s="40">
        <v>57</v>
      </c>
      <c r="B60" s="170"/>
      <c r="C60" s="170"/>
      <c r="D60" s="152">
        <v>25</v>
      </c>
      <c r="E60" s="169" t="s">
        <v>262</v>
      </c>
      <c r="F60" s="73" t="str">
        <f>'Bid List'!G62</f>
        <v>Wind</v>
      </c>
      <c r="G60" s="124">
        <f t="shared" si="5"/>
        <v>0</v>
      </c>
      <c r="H60" s="31">
        <f>'Training Programs'!F61</f>
        <v>0</v>
      </c>
      <c r="I60" s="55">
        <f>'Training Programs'!G61</f>
        <v>0</v>
      </c>
      <c r="J60" s="55">
        <f>'Training Programs'!H61</f>
        <v>0</v>
      </c>
      <c r="K60" s="55">
        <f>'Training Programs'!I61</f>
        <v>0</v>
      </c>
      <c r="L60" s="9">
        <f t="shared" si="6"/>
        <v>0</v>
      </c>
      <c r="M60" s="8">
        <f>'Wages and Benefits'!F61</f>
        <v>0</v>
      </c>
      <c r="N60" s="8">
        <f>'Wages and Benefits'!G61</f>
        <v>0</v>
      </c>
      <c r="O60" s="8">
        <f>'Wages and Benefits'!H61</f>
        <v>0</v>
      </c>
      <c r="P60" s="8">
        <f>'Wages and Benefits'!I61</f>
        <v>0</v>
      </c>
      <c r="Q60" s="12">
        <f t="shared" si="7"/>
        <v>0</v>
      </c>
      <c r="R60" s="10">
        <f>'Career Opportunities'!F61</f>
        <v>0</v>
      </c>
      <c r="S60" s="36">
        <f>'Career Opportunities'!G61</f>
        <v>0</v>
      </c>
      <c r="T60" s="36">
        <f>'Career Opportunities'!H61</f>
        <v>0</v>
      </c>
      <c r="U60" s="36">
        <f>'Career Opportunities'!I61</f>
        <v>0</v>
      </c>
      <c r="V60" s="15">
        <f t="shared" si="8"/>
        <v>0</v>
      </c>
      <c r="W60" s="14">
        <f>'Local Workforce'!F61</f>
        <v>0</v>
      </c>
      <c r="X60" s="6">
        <f>'Local Workforce'!G61</f>
        <v>0</v>
      </c>
      <c r="Y60" s="6">
        <f>'Local Workforce'!H61</f>
        <v>0</v>
      </c>
      <c r="Z60" s="16">
        <f>'Local Workforce'!I61</f>
        <v>0</v>
      </c>
      <c r="AA60" s="17">
        <f t="shared" si="9"/>
        <v>0</v>
      </c>
    </row>
    <row r="61" spans="1:27" ht="14.5" x14ac:dyDescent="0.35">
      <c r="A61" s="37">
        <v>58</v>
      </c>
      <c r="B61" s="170"/>
      <c r="C61" s="170"/>
      <c r="D61" s="152">
        <v>56</v>
      </c>
      <c r="E61" s="169" t="s">
        <v>265</v>
      </c>
      <c r="F61" s="73" t="str">
        <f>'Bid List'!G63</f>
        <v>Wind</v>
      </c>
      <c r="G61" s="124">
        <f t="shared" si="5"/>
        <v>0</v>
      </c>
      <c r="H61" s="31">
        <f>'Training Programs'!F62</f>
        <v>0</v>
      </c>
      <c r="I61" s="55">
        <f>'Training Programs'!G62</f>
        <v>0</v>
      </c>
      <c r="J61" s="55">
        <f>'Training Programs'!H62</f>
        <v>0</v>
      </c>
      <c r="K61" s="55">
        <f>'Training Programs'!I62</f>
        <v>0</v>
      </c>
      <c r="L61" s="9">
        <f t="shared" si="6"/>
        <v>0</v>
      </c>
      <c r="M61" s="8">
        <f>'Wages and Benefits'!F62</f>
        <v>0</v>
      </c>
      <c r="N61" s="8">
        <f>'Wages and Benefits'!G62</f>
        <v>0</v>
      </c>
      <c r="O61" s="8">
        <f>'Wages and Benefits'!H62</f>
        <v>0</v>
      </c>
      <c r="P61" s="8">
        <f>'Wages and Benefits'!I62</f>
        <v>0</v>
      </c>
      <c r="Q61" s="12">
        <f t="shared" si="7"/>
        <v>0</v>
      </c>
      <c r="R61" s="10">
        <f>'Career Opportunities'!F62</f>
        <v>0</v>
      </c>
      <c r="S61" s="36">
        <f>'Career Opportunities'!G62</f>
        <v>0</v>
      </c>
      <c r="T61" s="36">
        <f>'Career Opportunities'!H62</f>
        <v>0</v>
      </c>
      <c r="U61" s="36">
        <f>'Career Opportunities'!I62</f>
        <v>0</v>
      </c>
      <c r="V61" s="15">
        <f t="shared" si="8"/>
        <v>0</v>
      </c>
      <c r="W61" s="14">
        <f>'Local Workforce'!F62</f>
        <v>0</v>
      </c>
      <c r="X61" s="6">
        <f>'Local Workforce'!G62</f>
        <v>0</v>
      </c>
      <c r="Y61" s="6">
        <f>'Local Workforce'!H62</f>
        <v>0</v>
      </c>
      <c r="Z61" s="16">
        <f>'Local Workforce'!I62</f>
        <v>0</v>
      </c>
      <c r="AA61" s="17">
        <f t="shared" si="9"/>
        <v>0</v>
      </c>
    </row>
    <row r="62" spans="1:27" ht="14.5" x14ac:dyDescent="0.35">
      <c r="A62" s="40">
        <v>59</v>
      </c>
      <c r="B62" s="170"/>
      <c r="C62" s="170"/>
      <c r="D62" s="152">
        <v>26</v>
      </c>
      <c r="E62" s="169" t="s">
        <v>262</v>
      </c>
      <c r="F62" s="73" t="str">
        <f>'Bid List'!G64</f>
        <v>Wind</v>
      </c>
      <c r="G62" s="124">
        <f t="shared" si="5"/>
        <v>0</v>
      </c>
      <c r="H62" s="31">
        <f>'Training Programs'!F63</f>
        <v>0</v>
      </c>
      <c r="I62" s="55">
        <f>'Training Programs'!G63</f>
        <v>0</v>
      </c>
      <c r="J62" s="55">
        <f>'Training Programs'!H63</f>
        <v>0</v>
      </c>
      <c r="K62" s="55">
        <f>'Training Programs'!I63</f>
        <v>0</v>
      </c>
      <c r="L62" s="9">
        <f t="shared" si="6"/>
        <v>0</v>
      </c>
      <c r="M62" s="8">
        <f>'Wages and Benefits'!F63</f>
        <v>0</v>
      </c>
      <c r="N62" s="8">
        <f>'Wages and Benefits'!G63</f>
        <v>0</v>
      </c>
      <c r="O62" s="8">
        <f>'Wages and Benefits'!H63</f>
        <v>0</v>
      </c>
      <c r="P62" s="8">
        <f>'Wages and Benefits'!I63</f>
        <v>0</v>
      </c>
      <c r="Q62" s="12">
        <f t="shared" si="7"/>
        <v>0</v>
      </c>
      <c r="R62" s="10">
        <f>'Career Opportunities'!F63</f>
        <v>0</v>
      </c>
      <c r="S62" s="36">
        <f>'Career Opportunities'!G63</f>
        <v>0</v>
      </c>
      <c r="T62" s="36">
        <f>'Career Opportunities'!H63</f>
        <v>0</v>
      </c>
      <c r="U62" s="36">
        <f>'Career Opportunities'!I63</f>
        <v>0</v>
      </c>
      <c r="V62" s="15">
        <f t="shared" si="8"/>
        <v>0</v>
      </c>
      <c r="W62" s="14">
        <f>'Local Workforce'!F63</f>
        <v>0</v>
      </c>
      <c r="X62" s="6">
        <f>'Local Workforce'!G63</f>
        <v>0</v>
      </c>
      <c r="Y62" s="6">
        <f>'Local Workforce'!H63</f>
        <v>0</v>
      </c>
      <c r="Z62" s="16">
        <f>'Local Workforce'!I63</f>
        <v>0</v>
      </c>
      <c r="AA62" s="17">
        <f t="shared" si="9"/>
        <v>0</v>
      </c>
    </row>
    <row r="63" spans="1:27" ht="14.5" x14ac:dyDescent="0.35">
      <c r="A63" s="37">
        <v>60</v>
      </c>
      <c r="B63" s="170"/>
      <c r="C63" s="170"/>
      <c r="D63" s="152">
        <v>42</v>
      </c>
      <c r="E63" s="169" t="s">
        <v>265</v>
      </c>
      <c r="F63" s="73" t="str">
        <f>'Bid List'!G65</f>
        <v>Wind</v>
      </c>
      <c r="G63" s="124">
        <f t="shared" si="5"/>
        <v>0</v>
      </c>
      <c r="H63" s="31">
        <f>'Training Programs'!F64</f>
        <v>0</v>
      </c>
      <c r="I63" s="55">
        <f>'Training Programs'!G64</f>
        <v>0</v>
      </c>
      <c r="J63" s="55">
        <f>'Training Programs'!H64</f>
        <v>0</v>
      </c>
      <c r="K63" s="55">
        <f>'Training Programs'!I64</f>
        <v>0</v>
      </c>
      <c r="L63" s="9">
        <f t="shared" si="6"/>
        <v>0</v>
      </c>
      <c r="M63" s="8">
        <f>'Wages and Benefits'!F64</f>
        <v>0</v>
      </c>
      <c r="N63" s="8">
        <f>'Wages and Benefits'!G64</f>
        <v>0</v>
      </c>
      <c r="O63" s="8">
        <f>'Wages and Benefits'!H64</f>
        <v>0</v>
      </c>
      <c r="P63" s="8">
        <f>'Wages and Benefits'!I64</f>
        <v>0</v>
      </c>
      <c r="Q63" s="12">
        <f t="shared" si="7"/>
        <v>0</v>
      </c>
      <c r="R63" s="10">
        <f>'Career Opportunities'!F64</f>
        <v>0</v>
      </c>
      <c r="S63" s="36">
        <f>'Career Opportunities'!G64</f>
        <v>0</v>
      </c>
      <c r="T63" s="36">
        <f>'Career Opportunities'!H64</f>
        <v>0</v>
      </c>
      <c r="U63" s="36">
        <f>'Career Opportunities'!I64</f>
        <v>0</v>
      </c>
      <c r="V63" s="15">
        <f t="shared" si="8"/>
        <v>0</v>
      </c>
      <c r="W63" s="14">
        <f>'Local Workforce'!F64</f>
        <v>0</v>
      </c>
      <c r="X63" s="6">
        <f>'Local Workforce'!G64</f>
        <v>0</v>
      </c>
      <c r="Y63" s="6">
        <f>'Local Workforce'!H64</f>
        <v>0</v>
      </c>
      <c r="Z63" s="16">
        <f>'Local Workforce'!I64</f>
        <v>0</v>
      </c>
      <c r="AA63" s="17">
        <f t="shared" si="9"/>
        <v>0</v>
      </c>
    </row>
    <row r="64" spans="1:27" ht="14.5" x14ac:dyDescent="0.35">
      <c r="A64" s="40">
        <v>61</v>
      </c>
      <c r="B64" s="170"/>
      <c r="C64" s="170"/>
      <c r="D64" s="152">
        <v>75</v>
      </c>
      <c r="E64" s="169" t="s">
        <v>265</v>
      </c>
      <c r="F64" s="73" t="str">
        <f>'Bid List'!G66</f>
        <v>Wind</v>
      </c>
      <c r="G64" s="124">
        <f t="shared" si="5"/>
        <v>0</v>
      </c>
      <c r="H64" s="31">
        <f>'Training Programs'!F65</f>
        <v>0</v>
      </c>
      <c r="I64" s="55">
        <f>'Training Programs'!G65</f>
        <v>0</v>
      </c>
      <c r="J64" s="55">
        <f>'Training Programs'!H65</f>
        <v>0</v>
      </c>
      <c r="K64" s="55">
        <f>'Training Programs'!I65</f>
        <v>0</v>
      </c>
      <c r="L64" s="9">
        <f t="shared" si="6"/>
        <v>0</v>
      </c>
      <c r="M64" s="8">
        <f>'Wages and Benefits'!F65</f>
        <v>0</v>
      </c>
      <c r="N64" s="8">
        <f>'Wages and Benefits'!G65</f>
        <v>0</v>
      </c>
      <c r="O64" s="8">
        <f>'Wages and Benefits'!H65</f>
        <v>0</v>
      </c>
      <c r="P64" s="8">
        <f>'Wages and Benefits'!I65</f>
        <v>0</v>
      </c>
      <c r="Q64" s="12">
        <f t="shared" si="7"/>
        <v>0</v>
      </c>
      <c r="R64" s="10">
        <f>'Career Opportunities'!F65</f>
        <v>0</v>
      </c>
      <c r="S64" s="36">
        <f>'Career Opportunities'!G65</f>
        <v>0</v>
      </c>
      <c r="T64" s="36">
        <f>'Career Opportunities'!H65</f>
        <v>0</v>
      </c>
      <c r="U64" s="36">
        <f>'Career Opportunities'!I65</f>
        <v>0</v>
      </c>
      <c r="V64" s="15">
        <f t="shared" si="8"/>
        <v>0</v>
      </c>
      <c r="W64" s="14">
        <f>'Local Workforce'!F65</f>
        <v>0</v>
      </c>
      <c r="X64" s="6">
        <f>'Local Workforce'!G65</f>
        <v>0</v>
      </c>
      <c r="Y64" s="6">
        <f>'Local Workforce'!H65</f>
        <v>0</v>
      </c>
      <c r="Z64" s="16">
        <f>'Local Workforce'!I65</f>
        <v>0</v>
      </c>
      <c r="AA64" s="17">
        <f t="shared" si="9"/>
        <v>0</v>
      </c>
    </row>
    <row r="65" spans="1:27" ht="14.5" x14ac:dyDescent="0.35">
      <c r="A65" s="37">
        <v>62</v>
      </c>
      <c r="B65" s="170"/>
      <c r="C65" s="170"/>
      <c r="D65" s="152">
        <v>244</v>
      </c>
      <c r="E65" s="169" t="s">
        <v>265</v>
      </c>
      <c r="F65" s="73" t="str">
        <f>'Bid List'!G67</f>
        <v>Wind</v>
      </c>
      <c r="G65" s="124">
        <f t="shared" si="5"/>
        <v>0</v>
      </c>
      <c r="H65" s="31">
        <f>'Training Programs'!F66</f>
        <v>0</v>
      </c>
      <c r="I65" s="55">
        <f>'Training Programs'!G66</f>
        <v>0</v>
      </c>
      <c r="J65" s="55">
        <f>'Training Programs'!H66</f>
        <v>0</v>
      </c>
      <c r="K65" s="55">
        <f>'Training Programs'!I66</f>
        <v>0</v>
      </c>
      <c r="L65" s="9">
        <f t="shared" si="6"/>
        <v>0</v>
      </c>
      <c r="M65" s="8">
        <f>'Wages and Benefits'!F66</f>
        <v>0</v>
      </c>
      <c r="N65" s="8">
        <f>'Wages and Benefits'!G66</f>
        <v>0</v>
      </c>
      <c r="O65" s="8">
        <f>'Wages and Benefits'!H66</f>
        <v>0</v>
      </c>
      <c r="P65" s="8">
        <f>'Wages and Benefits'!I66</f>
        <v>0</v>
      </c>
      <c r="Q65" s="12">
        <f t="shared" si="7"/>
        <v>0</v>
      </c>
      <c r="R65" s="10">
        <f>'Career Opportunities'!F66</f>
        <v>0</v>
      </c>
      <c r="S65" s="36">
        <f>'Career Opportunities'!G66</f>
        <v>0</v>
      </c>
      <c r="T65" s="36">
        <f>'Career Opportunities'!H66</f>
        <v>0</v>
      </c>
      <c r="U65" s="36">
        <f>'Career Opportunities'!I66</f>
        <v>0</v>
      </c>
      <c r="V65" s="15">
        <f t="shared" si="8"/>
        <v>0</v>
      </c>
      <c r="W65" s="14">
        <f>'Local Workforce'!F66</f>
        <v>0</v>
      </c>
      <c r="X65" s="6">
        <f>'Local Workforce'!G66</f>
        <v>0</v>
      </c>
      <c r="Y65" s="6">
        <f>'Local Workforce'!H66</f>
        <v>0</v>
      </c>
      <c r="Z65" s="16">
        <f>'Local Workforce'!I66</f>
        <v>0</v>
      </c>
      <c r="AA65" s="17">
        <f t="shared" si="9"/>
        <v>0</v>
      </c>
    </row>
    <row r="66" spans="1:27" ht="14.5" x14ac:dyDescent="0.35">
      <c r="A66" s="40">
        <v>63</v>
      </c>
      <c r="B66" s="170"/>
      <c r="C66" s="170"/>
      <c r="D66" s="152">
        <v>76</v>
      </c>
      <c r="E66" s="169" t="s">
        <v>265</v>
      </c>
      <c r="F66" s="73" t="str">
        <f>'Bid List'!G68</f>
        <v>Wind</v>
      </c>
      <c r="G66" s="124">
        <f t="shared" si="5"/>
        <v>0</v>
      </c>
      <c r="H66" s="31">
        <f>'Training Programs'!F67</f>
        <v>0</v>
      </c>
      <c r="I66" s="55">
        <f>'Training Programs'!G67</f>
        <v>0</v>
      </c>
      <c r="J66" s="55">
        <f>'Training Programs'!H67</f>
        <v>0</v>
      </c>
      <c r="K66" s="55">
        <f>'Training Programs'!I67</f>
        <v>0</v>
      </c>
      <c r="L66" s="9">
        <f t="shared" si="6"/>
        <v>0</v>
      </c>
      <c r="M66" s="8">
        <f>'Wages and Benefits'!F67</f>
        <v>0</v>
      </c>
      <c r="N66" s="8">
        <f>'Wages and Benefits'!G67</f>
        <v>0</v>
      </c>
      <c r="O66" s="8">
        <f>'Wages and Benefits'!H67</f>
        <v>0</v>
      </c>
      <c r="P66" s="8">
        <f>'Wages and Benefits'!I67</f>
        <v>0</v>
      </c>
      <c r="Q66" s="12">
        <f t="shared" si="7"/>
        <v>0</v>
      </c>
      <c r="R66" s="10">
        <f>'Career Opportunities'!F67</f>
        <v>0</v>
      </c>
      <c r="S66" s="36">
        <f>'Career Opportunities'!G67</f>
        <v>0</v>
      </c>
      <c r="T66" s="36">
        <f>'Career Opportunities'!H67</f>
        <v>0</v>
      </c>
      <c r="U66" s="36">
        <f>'Career Opportunities'!I67</f>
        <v>0</v>
      </c>
      <c r="V66" s="15">
        <f t="shared" si="8"/>
        <v>0</v>
      </c>
      <c r="W66" s="14">
        <f>'Local Workforce'!F67</f>
        <v>0</v>
      </c>
      <c r="X66" s="6">
        <f>'Local Workforce'!G67</f>
        <v>0</v>
      </c>
      <c r="Y66" s="6">
        <f>'Local Workforce'!H67</f>
        <v>0</v>
      </c>
      <c r="Z66" s="16">
        <f>'Local Workforce'!I67</f>
        <v>0</v>
      </c>
      <c r="AA66" s="17">
        <f t="shared" si="9"/>
        <v>0</v>
      </c>
    </row>
    <row r="67" spans="1:27" ht="14.5" x14ac:dyDescent="0.35">
      <c r="A67" s="37">
        <v>64</v>
      </c>
      <c r="B67" s="170"/>
      <c r="C67" s="170"/>
      <c r="D67" s="152">
        <v>79</v>
      </c>
      <c r="E67" s="169" t="s">
        <v>265</v>
      </c>
      <c r="F67" s="73" t="str">
        <f>'Bid List'!G69</f>
        <v>Wind</v>
      </c>
      <c r="G67" s="124">
        <f t="shared" si="5"/>
        <v>0</v>
      </c>
      <c r="H67" s="31">
        <f>'Training Programs'!F68</f>
        <v>0</v>
      </c>
      <c r="I67" s="55">
        <f>'Training Programs'!G68</f>
        <v>0</v>
      </c>
      <c r="J67" s="55">
        <f>'Training Programs'!H68</f>
        <v>0</v>
      </c>
      <c r="K67" s="55">
        <f>'Training Programs'!I68</f>
        <v>0</v>
      </c>
      <c r="L67" s="9">
        <f t="shared" si="6"/>
        <v>0</v>
      </c>
      <c r="M67" s="8">
        <f>'Wages and Benefits'!F68</f>
        <v>0</v>
      </c>
      <c r="N67" s="8">
        <f>'Wages and Benefits'!G68</f>
        <v>0</v>
      </c>
      <c r="O67" s="8">
        <f>'Wages and Benefits'!H68</f>
        <v>0</v>
      </c>
      <c r="P67" s="8">
        <f>'Wages and Benefits'!I68</f>
        <v>0</v>
      </c>
      <c r="Q67" s="12">
        <f t="shared" si="7"/>
        <v>0</v>
      </c>
      <c r="R67" s="10">
        <f>'Career Opportunities'!F68</f>
        <v>0</v>
      </c>
      <c r="S67" s="36">
        <f>'Career Opportunities'!G68</f>
        <v>0</v>
      </c>
      <c r="T67" s="36">
        <f>'Career Opportunities'!H68</f>
        <v>0</v>
      </c>
      <c r="U67" s="36">
        <f>'Career Opportunities'!I68</f>
        <v>0</v>
      </c>
      <c r="V67" s="15">
        <f t="shared" si="8"/>
        <v>0</v>
      </c>
      <c r="W67" s="14">
        <f>'Local Workforce'!F68</f>
        <v>0</v>
      </c>
      <c r="X67" s="6">
        <f>'Local Workforce'!G68</f>
        <v>0</v>
      </c>
      <c r="Y67" s="6">
        <f>'Local Workforce'!H68</f>
        <v>0</v>
      </c>
      <c r="Z67" s="16">
        <f>'Local Workforce'!I68</f>
        <v>0</v>
      </c>
      <c r="AA67" s="17">
        <f t="shared" si="9"/>
        <v>0</v>
      </c>
    </row>
    <row r="68" spans="1:27" ht="14.5" x14ac:dyDescent="0.35">
      <c r="A68" s="40">
        <v>65</v>
      </c>
      <c r="B68" s="170"/>
      <c r="C68" s="170"/>
      <c r="D68" s="152">
        <v>119</v>
      </c>
      <c r="E68" s="169" t="s">
        <v>265</v>
      </c>
      <c r="F68" s="73" t="str">
        <f>'Bid List'!G70</f>
        <v>Wind</v>
      </c>
      <c r="G68" s="124">
        <f t="shared" si="5"/>
        <v>0</v>
      </c>
      <c r="H68" s="31">
        <f>'Training Programs'!F69</f>
        <v>0</v>
      </c>
      <c r="I68" s="55">
        <f>'Training Programs'!G69</f>
        <v>0</v>
      </c>
      <c r="J68" s="55">
        <f>'Training Programs'!H69</f>
        <v>0</v>
      </c>
      <c r="K68" s="55">
        <f>'Training Programs'!I69</f>
        <v>0</v>
      </c>
      <c r="L68" s="9">
        <f t="shared" si="6"/>
        <v>0</v>
      </c>
      <c r="M68" s="8">
        <f>'Wages and Benefits'!F69</f>
        <v>0</v>
      </c>
      <c r="N68" s="8">
        <f>'Wages and Benefits'!G69</f>
        <v>0</v>
      </c>
      <c r="O68" s="8">
        <f>'Wages and Benefits'!H69</f>
        <v>0</v>
      </c>
      <c r="P68" s="8">
        <f>'Wages and Benefits'!I69</f>
        <v>0</v>
      </c>
      <c r="Q68" s="12">
        <f t="shared" si="7"/>
        <v>0</v>
      </c>
      <c r="R68" s="10">
        <f>'Career Opportunities'!F69</f>
        <v>0</v>
      </c>
      <c r="S68" s="36">
        <f>'Career Opportunities'!G69</f>
        <v>0</v>
      </c>
      <c r="T68" s="36">
        <f>'Career Opportunities'!H69</f>
        <v>0</v>
      </c>
      <c r="U68" s="36">
        <f>'Career Opportunities'!I69</f>
        <v>0</v>
      </c>
      <c r="V68" s="15">
        <f t="shared" si="8"/>
        <v>0</v>
      </c>
      <c r="W68" s="14">
        <f>'Local Workforce'!F69</f>
        <v>0</v>
      </c>
      <c r="X68" s="6">
        <f>'Local Workforce'!G69</f>
        <v>0</v>
      </c>
      <c r="Y68" s="6">
        <f>'Local Workforce'!H69</f>
        <v>0</v>
      </c>
      <c r="Z68" s="16">
        <f>'Local Workforce'!I69</f>
        <v>0</v>
      </c>
      <c r="AA68" s="17">
        <f t="shared" si="9"/>
        <v>0</v>
      </c>
    </row>
    <row r="69" spans="1:27" ht="14.5" x14ac:dyDescent="0.35">
      <c r="A69" s="37">
        <v>66</v>
      </c>
      <c r="B69" s="170"/>
      <c r="C69" s="170"/>
      <c r="D69" s="152">
        <v>123</v>
      </c>
      <c r="E69" s="169" t="s">
        <v>265</v>
      </c>
      <c r="F69" s="73" t="str">
        <f>'Bid List'!G71</f>
        <v>Wind</v>
      </c>
      <c r="G69" s="124">
        <f t="shared" si="5"/>
        <v>0</v>
      </c>
      <c r="H69" s="31">
        <f>'Training Programs'!F70</f>
        <v>0</v>
      </c>
      <c r="I69" s="55">
        <f>'Training Programs'!G70</f>
        <v>0</v>
      </c>
      <c r="J69" s="55">
        <f>'Training Programs'!H70</f>
        <v>0</v>
      </c>
      <c r="K69" s="55">
        <f>'Training Programs'!I70</f>
        <v>0</v>
      </c>
      <c r="L69" s="9">
        <f t="shared" si="6"/>
        <v>0</v>
      </c>
      <c r="M69" s="8">
        <f>'Wages and Benefits'!F70</f>
        <v>0</v>
      </c>
      <c r="N69" s="8">
        <f>'Wages and Benefits'!G70</f>
        <v>0</v>
      </c>
      <c r="O69" s="8">
        <f>'Wages and Benefits'!H70</f>
        <v>0</v>
      </c>
      <c r="P69" s="8">
        <f>'Wages and Benefits'!I70</f>
        <v>0</v>
      </c>
      <c r="Q69" s="12">
        <f t="shared" si="7"/>
        <v>0</v>
      </c>
      <c r="R69" s="10">
        <f>'Career Opportunities'!F70</f>
        <v>0</v>
      </c>
      <c r="S69" s="36">
        <f>'Career Opportunities'!G70</f>
        <v>0</v>
      </c>
      <c r="T69" s="36">
        <f>'Career Opportunities'!H70</f>
        <v>0</v>
      </c>
      <c r="U69" s="36">
        <f>'Career Opportunities'!I70</f>
        <v>0</v>
      </c>
      <c r="V69" s="15">
        <f t="shared" si="8"/>
        <v>0</v>
      </c>
      <c r="W69" s="14">
        <f>'Local Workforce'!F70</f>
        <v>0</v>
      </c>
      <c r="X69" s="6">
        <f>'Local Workforce'!G70</f>
        <v>0</v>
      </c>
      <c r="Y69" s="6">
        <f>'Local Workforce'!H70</f>
        <v>0</v>
      </c>
      <c r="Z69" s="16">
        <f>'Local Workforce'!I70</f>
        <v>0</v>
      </c>
      <c r="AA69" s="17">
        <f t="shared" si="9"/>
        <v>0</v>
      </c>
    </row>
    <row r="70" spans="1:27" ht="14.5" x14ac:dyDescent="0.35">
      <c r="A70" s="40">
        <v>67</v>
      </c>
      <c r="B70" s="170"/>
      <c r="C70" s="170"/>
      <c r="D70" s="152">
        <v>60</v>
      </c>
      <c r="E70" s="169" t="s">
        <v>265</v>
      </c>
      <c r="F70" s="73" t="str">
        <f>'Bid List'!G72</f>
        <v>Wind</v>
      </c>
      <c r="G70" s="124">
        <f t="shared" si="5"/>
        <v>0</v>
      </c>
      <c r="H70" s="31">
        <f>'Training Programs'!F71</f>
        <v>0</v>
      </c>
      <c r="I70" s="55">
        <f>'Training Programs'!G71</f>
        <v>0</v>
      </c>
      <c r="J70" s="55">
        <f>'Training Programs'!H71</f>
        <v>0</v>
      </c>
      <c r="K70" s="55">
        <f>'Training Programs'!I71</f>
        <v>0</v>
      </c>
      <c r="L70" s="9">
        <f t="shared" si="6"/>
        <v>0</v>
      </c>
      <c r="M70" s="8">
        <f>'Wages and Benefits'!F71</f>
        <v>0</v>
      </c>
      <c r="N70" s="8">
        <f>'Wages and Benefits'!G71</f>
        <v>0</v>
      </c>
      <c r="O70" s="8">
        <f>'Wages and Benefits'!H71</f>
        <v>0</v>
      </c>
      <c r="P70" s="8">
        <f>'Wages and Benefits'!I71</f>
        <v>0</v>
      </c>
      <c r="Q70" s="12">
        <f t="shared" si="7"/>
        <v>0</v>
      </c>
      <c r="R70" s="10">
        <f>'Career Opportunities'!F71</f>
        <v>0</v>
      </c>
      <c r="S70" s="36">
        <f>'Career Opportunities'!G71</f>
        <v>0</v>
      </c>
      <c r="T70" s="36">
        <f>'Career Opportunities'!H71</f>
        <v>0</v>
      </c>
      <c r="U70" s="36">
        <f>'Career Opportunities'!I71</f>
        <v>0</v>
      </c>
      <c r="V70" s="15">
        <f t="shared" si="8"/>
        <v>0</v>
      </c>
      <c r="W70" s="14">
        <f>'Local Workforce'!F71</f>
        <v>0</v>
      </c>
      <c r="X70" s="6">
        <f>'Local Workforce'!G71</f>
        <v>0</v>
      </c>
      <c r="Y70" s="6">
        <f>'Local Workforce'!H71</f>
        <v>0</v>
      </c>
      <c r="Z70" s="16">
        <f>'Local Workforce'!I71</f>
        <v>0</v>
      </c>
      <c r="AA70" s="17">
        <f t="shared" si="9"/>
        <v>0</v>
      </c>
    </row>
    <row r="71" spans="1:27" ht="14.5" x14ac:dyDescent="0.35">
      <c r="A71" s="37">
        <v>68</v>
      </c>
      <c r="B71" s="170"/>
      <c r="C71" s="170"/>
      <c r="D71" s="152">
        <v>245</v>
      </c>
      <c r="E71" s="169" t="s">
        <v>265</v>
      </c>
      <c r="F71" s="73" t="str">
        <f>'Bid List'!G73</f>
        <v>Wind</v>
      </c>
      <c r="G71" s="124">
        <f t="shared" si="5"/>
        <v>0</v>
      </c>
      <c r="H71" s="31">
        <f>'Training Programs'!F72</f>
        <v>0</v>
      </c>
      <c r="I71" s="55">
        <f>'Training Programs'!G72</f>
        <v>0</v>
      </c>
      <c r="J71" s="55">
        <f>'Training Programs'!H72</f>
        <v>0</v>
      </c>
      <c r="K71" s="55">
        <f>'Training Programs'!I72</f>
        <v>0</v>
      </c>
      <c r="L71" s="9">
        <f t="shared" si="6"/>
        <v>0</v>
      </c>
      <c r="M71" s="8">
        <f>'Wages and Benefits'!F72</f>
        <v>0</v>
      </c>
      <c r="N71" s="8">
        <f>'Wages and Benefits'!G72</f>
        <v>0</v>
      </c>
      <c r="O71" s="8">
        <f>'Wages and Benefits'!H72</f>
        <v>0</v>
      </c>
      <c r="P71" s="8">
        <f>'Wages and Benefits'!I72</f>
        <v>0</v>
      </c>
      <c r="Q71" s="12">
        <f t="shared" si="7"/>
        <v>0</v>
      </c>
      <c r="R71" s="10">
        <f>'Career Opportunities'!F72</f>
        <v>0</v>
      </c>
      <c r="S71" s="36">
        <f>'Career Opportunities'!G72</f>
        <v>0</v>
      </c>
      <c r="T71" s="36">
        <f>'Career Opportunities'!H72</f>
        <v>0</v>
      </c>
      <c r="U71" s="36">
        <f>'Career Opportunities'!I72</f>
        <v>0</v>
      </c>
      <c r="V71" s="15">
        <f t="shared" si="8"/>
        <v>0</v>
      </c>
      <c r="W71" s="14">
        <f>'Local Workforce'!F72</f>
        <v>0</v>
      </c>
      <c r="X71" s="6">
        <f>'Local Workforce'!G72</f>
        <v>0</v>
      </c>
      <c r="Y71" s="6">
        <f>'Local Workforce'!H72</f>
        <v>0</v>
      </c>
      <c r="Z71" s="16">
        <f>'Local Workforce'!I72</f>
        <v>0</v>
      </c>
      <c r="AA71" s="17">
        <f t="shared" si="9"/>
        <v>0</v>
      </c>
    </row>
    <row r="72" spans="1:27" ht="14.5" x14ac:dyDescent="0.35">
      <c r="A72" s="40">
        <v>69</v>
      </c>
      <c r="B72" s="170"/>
      <c r="C72" s="170"/>
      <c r="D72" s="152">
        <v>110</v>
      </c>
      <c r="E72" s="169" t="s">
        <v>265</v>
      </c>
      <c r="F72" s="73" t="str">
        <f>'Bid List'!G74</f>
        <v>Wind</v>
      </c>
      <c r="G72" s="124">
        <f t="shared" si="5"/>
        <v>0</v>
      </c>
      <c r="H72" s="31">
        <f>'Training Programs'!F73</f>
        <v>0</v>
      </c>
      <c r="I72" s="55">
        <f>'Training Programs'!G73</f>
        <v>0</v>
      </c>
      <c r="J72" s="55">
        <f>'Training Programs'!H73</f>
        <v>0</v>
      </c>
      <c r="K72" s="55">
        <f>'Training Programs'!I73</f>
        <v>0</v>
      </c>
      <c r="L72" s="9">
        <f t="shared" si="6"/>
        <v>0</v>
      </c>
      <c r="M72" s="8">
        <f>'Wages and Benefits'!F73</f>
        <v>0</v>
      </c>
      <c r="N72" s="8">
        <f>'Wages and Benefits'!G73</f>
        <v>0</v>
      </c>
      <c r="O72" s="8">
        <f>'Wages and Benefits'!H73</f>
        <v>0</v>
      </c>
      <c r="P72" s="8">
        <f>'Wages and Benefits'!I73</f>
        <v>0</v>
      </c>
      <c r="Q72" s="12">
        <f t="shared" si="7"/>
        <v>0</v>
      </c>
      <c r="R72" s="10">
        <f>'Career Opportunities'!F73</f>
        <v>0</v>
      </c>
      <c r="S72" s="36">
        <f>'Career Opportunities'!G73</f>
        <v>0</v>
      </c>
      <c r="T72" s="36">
        <f>'Career Opportunities'!H73</f>
        <v>0</v>
      </c>
      <c r="U72" s="36">
        <f>'Career Opportunities'!I73</f>
        <v>0</v>
      </c>
      <c r="V72" s="15">
        <f t="shared" si="8"/>
        <v>0</v>
      </c>
      <c r="W72" s="14">
        <f>'Local Workforce'!F73</f>
        <v>0</v>
      </c>
      <c r="X72" s="6">
        <f>'Local Workforce'!G73</f>
        <v>0</v>
      </c>
      <c r="Y72" s="6">
        <f>'Local Workforce'!H73</f>
        <v>0</v>
      </c>
      <c r="Z72" s="16">
        <f>'Local Workforce'!I73</f>
        <v>0</v>
      </c>
      <c r="AA72" s="17">
        <f t="shared" si="9"/>
        <v>0</v>
      </c>
    </row>
    <row r="73" spans="1:27" ht="14.5" x14ac:dyDescent="0.35">
      <c r="A73" s="37">
        <v>70</v>
      </c>
      <c r="B73" s="170"/>
      <c r="C73" s="170"/>
      <c r="D73" s="152">
        <v>258</v>
      </c>
      <c r="E73" s="169" t="s">
        <v>265</v>
      </c>
      <c r="F73" s="73" t="str">
        <f>'Bid List'!G75</f>
        <v>Wind</v>
      </c>
      <c r="G73" s="124">
        <f t="shared" ref="G73:G136" si="10">$L$3*L73+$Q$3*Q73+$V$3*V73+$AA$3*AA73</f>
        <v>0</v>
      </c>
      <c r="H73" s="31">
        <f>'Training Programs'!F74</f>
        <v>0</v>
      </c>
      <c r="I73" s="55">
        <f>'Training Programs'!G74</f>
        <v>0</v>
      </c>
      <c r="J73" s="55">
        <f>'Training Programs'!H74</f>
        <v>0</v>
      </c>
      <c r="K73" s="55">
        <f>'Training Programs'!I74</f>
        <v>0</v>
      </c>
      <c r="L73" s="9">
        <f t="shared" ref="L73:L136" si="11">((H$3/1*H73)+(I$3/1*I73)+(J$3/1*J73)+(K$3/1*K73))</f>
        <v>0</v>
      </c>
      <c r="M73" s="8">
        <f>'Wages and Benefits'!F74</f>
        <v>0</v>
      </c>
      <c r="N73" s="8">
        <f>'Wages and Benefits'!G74</f>
        <v>0</v>
      </c>
      <c r="O73" s="8">
        <f>'Wages and Benefits'!H74</f>
        <v>0</v>
      </c>
      <c r="P73" s="8">
        <f>'Wages and Benefits'!I74</f>
        <v>0</v>
      </c>
      <c r="Q73" s="12">
        <f t="shared" ref="Q73:Q136" si="12">((M$3/1*M73)+(N$3/1*N73)+(O$3/1*O73)+(P$3/1*P73))</f>
        <v>0</v>
      </c>
      <c r="R73" s="10">
        <f>'Career Opportunities'!F74</f>
        <v>0</v>
      </c>
      <c r="S73" s="36">
        <f>'Career Opportunities'!G74</f>
        <v>0</v>
      </c>
      <c r="T73" s="36">
        <f>'Career Opportunities'!H74</f>
        <v>0</v>
      </c>
      <c r="U73" s="36">
        <f>'Career Opportunities'!I74</f>
        <v>0</v>
      </c>
      <c r="V73" s="15">
        <f t="shared" ref="V73:V136" si="13">((R$3/1*R73)+(S$3/1*S73)+(T$3/1*T73)+(U$3/1*U73))</f>
        <v>0</v>
      </c>
      <c r="W73" s="14">
        <f>'Local Workforce'!F74</f>
        <v>0</v>
      </c>
      <c r="X73" s="6">
        <f>'Local Workforce'!G74</f>
        <v>0</v>
      </c>
      <c r="Y73" s="6">
        <f>'Local Workforce'!H74</f>
        <v>0</v>
      </c>
      <c r="Z73" s="16">
        <f>'Local Workforce'!I74</f>
        <v>0</v>
      </c>
      <c r="AA73" s="17">
        <f t="shared" ref="AA73:AA136" si="14">((W$3/1*W73)+(X$3/1*X73)+(Y$3/1*Y73)+(Z$3/1*Z73))</f>
        <v>0</v>
      </c>
    </row>
    <row r="74" spans="1:27" ht="14.5" x14ac:dyDescent="0.35">
      <c r="A74" s="40">
        <v>71</v>
      </c>
      <c r="B74" s="170"/>
      <c r="C74" s="170"/>
      <c r="D74" s="152">
        <v>61</v>
      </c>
      <c r="E74" s="169" t="s">
        <v>265</v>
      </c>
      <c r="F74" s="73" t="str">
        <f>'Bid List'!G76</f>
        <v>Wind</v>
      </c>
      <c r="G74" s="124">
        <f t="shared" si="10"/>
        <v>0</v>
      </c>
      <c r="H74" s="31">
        <f>'Training Programs'!F75</f>
        <v>0</v>
      </c>
      <c r="I74" s="55">
        <f>'Training Programs'!G75</f>
        <v>0</v>
      </c>
      <c r="J74" s="55">
        <f>'Training Programs'!H75</f>
        <v>0</v>
      </c>
      <c r="K74" s="55">
        <f>'Training Programs'!I75</f>
        <v>0</v>
      </c>
      <c r="L74" s="9">
        <f t="shared" si="11"/>
        <v>0</v>
      </c>
      <c r="M74" s="8">
        <f>'Wages and Benefits'!F75</f>
        <v>0</v>
      </c>
      <c r="N74" s="8">
        <f>'Wages and Benefits'!G75</f>
        <v>0</v>
      </c>
      <c r="O74" s="8">
        <f>'Wages and Benefits'!H75</f>
        <v>0</v>
      </c>
      <c r="P74" s="8">
        <f>'Wages and Benefits'!I75</f>
        <v>0</v>
      </c>
      <c r="Q74" s="12">
        <f t="shared" si="12"/>
        <v>0</v>
      </c>
      <c r="R74" s="10">
        <f>'Career Opportunities'!F75</f>
        <v>0</v>
      </c>
      <c r="S74" s="36">
        <f>'Career Opportunities'!G75</f>
        <v>0</v>
      </c>
      <c r="T74" s="36">
        <f>'Career Opportunities'!H75</f>
        <v>0</v>
      </c>
      <c r="U74" s="36">
        <f>'Career Opportunities'!I75</f>
        <v>0</v>
      </c>
      <c r="V74" s="15">
        <f t="shared" si="13"/>
        <v>0</v>
      </c>
      <c r="W74" s="14">
        <f>'Local Workforce'!F75</f>
        <v>0</v>
      </c>
      <c r="X74" s="6">
        <f>'Local Workforce'!G75</f>
        <v>0</v>
      </c>
      <c r="Y74" s="6">
        <f>'Local Workforce'!H75</f>
        <v>0</v>
      </c>
      <c r="Z74" s="16">
        <f>'Local Workforce'!I75</f>
        <v>0</v>
      </c>
      <c r="AA74" s="17">
        <f t="shared" si="14"/>
        <v>0</v>
      </c>
    </row>
    <row r="75" spans="1:27" ht="14.5" x14ac:dyDescent="0.35">
      <c r="A75" s="37">
        <v>72</v>
      </c>
      <c r="B75" s="170"/>
      <c r="C75" s="170"/>
      <c r="D75" s="152">
        <v>241</v>
      </c>
      <c r="E75" s="169" t="s">
        <v>265</v>
      </c>
      <c r="F75" s="73" t="str">
        <f>'Bid List'!G77</f>
        <v>Wind</v>
      </c>
      <c r="G75" s="124">
        <f t="shared" si="10"/>
        <v>0</v>
      </c>
      <c r="H75" s="31">
        <f>'Training Programs'!F76</f>
        <v>0</v>
      </c>
      <c r="I75" s="55">
        <f>'Training Programs'!G76</f>
        <v>0</v>
      </c>
      <c r="J75" s="55">
        <f>'Training Programs'!H76</f>
        <v>0</v>
      </c>
      <c r="K75" s="55">
        <f>'Training Programs'!I76</f>
        <v>0</v>
      </c>
      <c r="L75" s="9">
        <f t="shared" si="11"/>
        <v>0</v>
      </c>
      <c r="M75" s="8">
        <f>'Wages and Benefits'!F76</f>
        <v>0</v>
      </c>
      <c r="N75" s="8">
        <f>'Wages and Benefits'!G76</f>
        <v>0</v>
      </c>
      <c r="O75" s="8">
        <f>'Wages and Benefits'!H76</f>
        <v>0</v>
      </c>
      <c r="P75" s="8">
        <f>'Wages and Benefits'!I76</f>
        <v>0</v>
      </c>
      <c r="Q75" s="12">
        <f t="shared" si="12"/>
        <v>0</v>
      </c>
      <c r="R75" s="10">
        <f>'Career Opportunities'!F76</f>
        <v>0</v>
      </c>
      <c r="S75" s="36">
        <f>'Career Opportunities'!G76</f>
        <v>0</v>
      </c>
      <c r="T75" s="36">
        <f>'Career Opportunities'!H76</f>
        <v>0</v>
      </c>
      <c r="U75" s="36">
        <f>'Career Opportunities'!I76</f>
        <v>0</v>
      </c>
      <c r="V75" s="15">
        <f t="shared" si="13"/>
        <v>0</v>
      </c>
      <c r="W75" s="14">
        <f>'Local Workforce'!F76</f>
        <v>0</v>
      </c>
      <c r="X75" s="6">
        <f>'Local Workforce'!G76</f>
        <v>0</v>
      </c>
      <c r="Y75" s="6">
        <f>'Local Workforce'!H76</f>
        <v>0</v>
      </c>
      <c r="Z75" s="16">
        <f>'Local Workforce'!I76</f>
        <v>0</v>
      </c>
      <c r="AA75" s="17">
        <f t="shared" si="14"/>
        <v>0</v>
      </c>
    </row>
    <row r="76" spans="1:27" ht="14.5" x14ac:dyDescent="0.35">
      <c r="A76" s="40">
        <v>73</v>
      </c>
      <c r="B76" s="170"/>
      <c r="C76" s="170"/>
      <c r="D76" s="152">
        <v>111</v>
      </c>
      <c r="E76" s="169" t="s">
        <v>265</v>
      </c>
      <c r="F76" s="73" t="str">
        <f>'Bid List'!G78</f>
        <v>Wind</v>
      </c>
      <c r="G76" s="124">
        <f t="shared" si="10"/>
        <v>0</v>
      </c>
      <c r="H76" s="31">
        <f>'Training Programs'!F77</f>
        <v>0</v>
      </c>
      <c r="I76" s="55">
        <f>'Training Programs'!G77</f>
        <v>0</v>
      </c>
      <c r="J76" s="55">
        <f>'Training Programs'!H77</f>
        <v>0</v>
      </c>
      <c r="K76" s="55">
        <f>'Training Programs'!I77</f>
        <v>0</v>
      </c>
      <c r="L76" s="9">
        <f t="shared" si="11"/>
        <v>0</v>
      </c>
      <c r="M76" s="8">
        <f>'Wages and Benefits'!F77</f>
        <v>0</v>
      </c>
      <c r="N76" s="8">
        <f>'Wages and Benefits'!G77</f>
        <v>0</v>
      </c>
      <c r="O76" s="8">
        <f>'Wages and Benefits'!H77</f>
        <v>0</v>
      </c>
      <c r="P76" s="8">
        <f>'Wages and Benefits'!I77</f>
        <v>0</v>
      </c>
      <c r="Q76" s="12">
        <f t="shared" si="12"/>
        <v>0</v>
      </c>
      <c r="R76" s="10">
        <f>'Career Opportunities'!F77</f>
        <v>0</v>
      </c>
      <c r="S76" s="36">
        <f>'Career Opportunities'!G77</f>
        <v>0</v>
      </c>
      <c r="T76" s="36">
        <f>'Career Opportunities'!H77</f>
        <v>0</v>
      </c>
      <c r="U76" s="36">
        <f>'Career Opportunities'!I77</f>
        <v>0</v>
      </c>
      <c r="V76" s="15">
        <f t="shared" si="13"/>
        <v>0</v>
      </c>
      <c r="W76" s="14">
        <f>'Local Workforce'!F77</f>
        <v>0</v>
      </c>
      <c r="X76" s="6">
        <f>'Local Workforce'!G77</f>
        <v>0</v>
      </c>
      <c r="Y76" s="6">
        <f>'Local Workforce'!H77</f>
        <v>0</v>
      </c>
      <c r="Z76" s="16">
        <f>'Local Workforce'!I77</f>
        <v>0</v>
      </c>
      <c r="AA76" s="17">
        <f t="shared" si="14"/>
        <v>0</v>
      </c>
    </row>
    <row r="77" spans="1:27" ht="14.5" x14ac:dyDescent="0.35">
      <c r="A77" s="37">
        <v>74</v>
      </c>
      <c r="B77" s="170"/>
      <c r="C77" s="170"/>
      <c r="D77" s="152">
        <v>261</v>
      </c>
      <c r="E77" s="169" t="s">
        <v>265</v>
      </c>
      <c r="F77" s="73" t="str">
        <f>'Bid List'!G79</f>
        <v>Wind</v>
      </c>
      <c r="G77" s="124">
        <f t="shared" si="10"/>
        <v>0</v>
      </c>
      <c r="H77" s="31">
        <f>'Training Programs'!F78</f>
        <v>0</v>
      </c>
      <c r="I77" s="55">
        <f>'Training Programs'!G78</f>
        <v>0</v>
      </c>
      <c r="J77" s="55">
        <f>'Training Programs'!H78</f>
        <v>0</v>
      </c>
      <c r="K77" s="55">
        <f>'Training Programs'!I78</f>
        <v>0</v>
      </c>
      <c r="L77" s="9">
        <f t="shared" si="11"/>
        <v>0</v>
      </c>
      <c r="M77" s="8">
        <f>'Wages and Benefits'!F78</f>
        <v>0</v>
      </c>
      <c r="N77" s="8">
        <f>'Wages and Benefits'!G78</f>
        <v>0</v>
      </c>
      <c r="O77" s="8">
        <f>'Wages and Benefits'!H78</f>
        <v>0</v>
      </c>
      <c r="P77" s="8">
        <f>'Wages and Benefits'!I78</f>
        <v>0</v>
      </c>
      <c r="Q77" s="12">
        <f t="shared" si="12"/>
        <v>0</v>
      </c>
      <c r="R77" s="10">
        <f>'Career Opportunities'!F78</f>
        <v>0</v>
      </c>
      <c r="S77" s="36">
        <f>'Career Opportunities'!G78</f>
        <v>0</v>
      </c>
      <c r="T77" s="36">
        <f>'Career Opportunities'!H78</f>
        <v>0</v>
      </c>
      <c r="U77" s="36">
        <f>'Career Opportunities'!I78</f>
        <v>0</v>
      </c>
      <c r="V77" s="15">
        <f t="shared" si="13"/>
        <v>0</v>
      </c>
      <c r="W77" s="14">
        <f>'Local Workforce'!F78</f>
        <v>0</v>
      </c>
      <c r="X77" s="6">
        <f>'Local Workforce'!G78</f>
        <v>0</v>
      </c>
      <c r="Y77" s="6">
        <f>'Local Workforce'!H78</f>
        <v>0</v>
      </c>
      <c r="Z77" s="16">
        <f>'Local Workforce'!I78</f>
        <v>0</v>
      </c>
      <c r="AA77" s="17">
        <f t="shared" si="14"/>
        <v>0</v>
      </c>
    </row>
    <row r="78" spans="1:27" ht="14.5" x14ac:dyDescent="0.35">
      <c r="A78" s="40">
        <v>75</v>
      </c>
      <c r="B78" s="170"/>
      <c r="C78" s="170"/>
      <c r="D78" s="152">
        <v>62</v>
      </c>
      <c r="E78" s="169" t="s">
        <v>265</v>
      </c>
      <c r="F78" s="73" t="str">
        <f>'Bid List'!G80</f>
        <v>Wind</v>
      </c>
      <c r="G78" s="124">
        <f t="shared" si="10"/>
        <v>0</v>
      </c>
      <c r="H78" s="31">
        <f>'Training Programs'!F79</f>
        <v>0</v>
      </c>
      <c r="I78" s="55">
        <f>'Training Programs'!G79</f>
        <v>0</v>
      </c>
      <c r="J78" s="55">
        <f>'Training Programs'!H79</f>
        <v>0</v>
      </c>
      <c r="K78" s="55">
        <f>'Training Programs'!I79</f>
        <v>0</v>
      </c>
      <c r="L78" s="9">
        <f t="shared" si="11"/>
        <v>0</v>
      </c>
      <c r="M78" s="8">
        <f>'Wages and Benefits'!F79</f>
        <v>0</v>
      </c>
      <c r="N78" s="8">
        <f>'Wages and Benefits'!G79</f>
        <v>0</v>
      </c>
      <c r="O78" s="8">
        <f>'Wages and Benefits'!H79</f>
        <v>0</v>
      </c>
      <c r="P78" s="8">
        <f>'Wages and Benefits'!I79</f>
        <v>0</v>
      </c>
      <c r="Q78" s="12">
        <f t="shared" si="12"/>
        <v>0</v>
      </c>
      <c r="R78" s="10">
        <f>'Career Opportunities'!F79</f>
        <v>0</v>
      </c>
      <c r="S78" s="36">
        <f>'Career Opportunities'!G79</f>
        <v>0</v>
      </c>
      <c r="T78" s="36">
        <f>'Career Opportunities'!H79</f>
        <v>0</v>
      </c>
      <c r="U78" s="36">
        <f>'Career Opportunities'!I79</f>
        <v>0</v>
      </c>
      <c r="V78" s="15">
        <f t="shared" si="13"/>
        <v>0</v>
      </c>
      <c r="W78" s="14">
        <f>'Local Workforce'!F79</f>
        <v>0</v>
      </c>
      <c r="X78" s="6">
        <f>'Local Workforce'!G79</f>
        <v>0</v>
      </c>
      <c r="Y78" s="6">
        <f>'Local Workforce'!H79</f>
        <v>0</v>
      </c>
      <c r="Z78" s="16">
        <f>'Local Workforce'!I79</f>
        <v>0</v>
      </c>
      <c r="AA78" s="17">
        <f t="shared" si="14"/>
        <v>0</v>
      </c>
    </row>
    <row r="79" spans="1:27" ht="14.5" x14ac:dyDescent="0.35">
      <c r="A79" s="37">
        <v>76</v>
      </c>
      <c r="B79" s="170"/>
      <c r="C79" s="170"/>
      <c r="D79" s="152">
        <v>80</v>
      </c>
      <c r="E79" s="169" t="s">
        <v>265</v>
      </c>
      <c r="F79" s="73" t="str">
        <f>'Bid List'!G81</f>
        <v>Wind</v>
      </c>
      <c r="G79" s="124">
        <f t="shared" si="10"/>
        <v>0</v>
      </c>
      <c r="H79" s="31">
        <f>'Training Programs'!F80</f>
        <v>0</v>
      </c>
      <c r="I79" s="55">
        <f>'Training Programs'!G80</f>
        <v>0</v>
      </c>
      <c r="J79" s="55">
        <f>'Training Programs'!H80</f>
        <v>0</v>
      </c>
      <c r="K79" s="55">
        <f>'Training Programs'!I80</f>
        <v>0</v>
      </c>
      <c r="L79" s="9">
        <f t="shared" si="11"/>
        <v>0</v>
      </c>
      <c r="M79" s="8">
        <f>'Wages and Benefits'!F80</f>
        <v>0</v>
      </c>
      <c r="N79" s="8">
        <f>'Wages and Benefits'!G80</f>
        <v>0</v>
      </c>
      <c r="O79" s="8">
        <f>'Wages and Benefits'!H80</f>
        <v>0</v>
      </c>
      <c r="P79" s="8">
        <f>'Wages and Benefits'!I80</f>
        <v>0</v>
      </c>
      <c r="Q79" s="12">
        <f t="shared" si="12"/>
        <v>0</v>
      </c>
      <c r="R79" s="10">
        <f>'Career Opportunities'!F80</f>
        <v>0</v>
      </c>
      <c r="S79" s="36">
        <f>'Career Opportunities'!G80</f>
        <v>0</v>
      </c>
      <c r="T79" s="36">
        <f>'Career Opportunities'!H80</f>
        <v>0</v>
      </c>
      <c r="U79" s="36">
        <f>'Career Opportunities'!I80</f>
        <v>0</v>
      </c>
      <c r="V79" s="15">
        <f t="shared" si="13"/>
        <v>0</v>
      </c>
      <c r="W79" s="14">
        <f>'Local Workforce'!F80</f>
        <v>0</v>
      </c>
      <c r="X79" s="6">
        <f>'Local Workforce'!G80</f>
        <v>0</v>
      </c>
      <c r="Y79" s="6">
        <f>'Local Workforce'!H80</f>
        <v>0</v>
      </c>
      <c r="Z79" s="16">
        <f>'Local Workforce'!I80</f>
        <v>0</v>
      </c>
      <c r="AA79" s="17">
        <f t="shared" si="14"/>
        <v>0</v>
      </c>
    </row>
    <row r="80" spans="1:27" ht="14.5" x14ac:dyDescent="0.35">
      <c r="A80" s="40">
        <v>77</v>
      </c>
      <c r="B80" s="170"/>
      <c r="C80" s="170"/>
      <c r="D80" s="152">
        <v>112</v>
      </c>
      <c r="E80" s="169" t="s">
        <v>265</v>
      </c>
      <c r="F80" s="73" t="str">
        <f>'Bid List'!G82</f>
        <v>Wind</v>
      </c>
      <c r="G80" s="124">
        <f t="shared" si="10"/>
        <v>0</v>
      </c>
      <c r="H80" s="31">
        <f>'Training Programs'!F81</f>
        <v>0</v>
      </c>
      <c r="I80" s="55">
        <f>'Training Programs'!G81</f>
        <v>0</v>
      </c>
      <c r="J80" s="55">
        <f>'Training Programs'!H81</f>
        <v>0</v>
      </c>
      <c r="K80" s="55">
        <f>'Training Programs'!I81</f>
        <v>0</v>
      </c>
      <c r="L80" s="9">
        <f t="shared" si="11"/>
        <v>0</v>
      </c>
      <c r="M80" s="8">
        <f>'Wages and Benefits'!F81</f>
        <v>0</v>
      </c>
      <c r="N80" s="8">
        <f>'Wages and Benefits'!G81</f>
        <v>0</v>
      </c>
      <c r="O80" s="8">
        <f>'Wages and Benefits'!H81</f>
        <v>0</v>
      </c>
      <c r="P80" s="8">
        <f>'Wages and Benefits'!I81</f>
        <v>0</v>
      </c>
      <c r="Q80" s="12">
        <f t="shared" si="12"/>
        <v>0</v>
      </c>
      <c r="R80" s="10">
        <f>'Career Opportunities'!F81</f>
        <v>0</v>
      </c>
      <c r="S80" s="36">
        <f>'Career Opportunities'!G81</f>
        <v>0</v>
      </c>
      <c r="T80" s="36">
        <f>'Career Opportunities'!H81</f>
        <v>0</v>
      </c>
      <c r="U80" s="36">
        <f>'Career Opportunities'!I81</f>
        <v>0</v>
      </c>
      <c r="V80" s="15">
        <f t="shared" si="13"/>
        <v>0</v>
      </c>
      <c r="W80" s="14">
        <f>'Local Workforce'!F81</f>
        <v>0</v>
      </c>
      <c r="X80" s="6">
        <f>'Local Workforce'!G81</f>
        <v>0</v>
      </c>
      <c r="Y80" s="6">
        <f>'Local Workforce'!H81</f>
        <v>0</v>
      </c>
      <c r="Z80" s="16">
        <f>'Local Workforce'!I81</f>
        <v>0</v>
      </c>
      <c r="AA80" s="17">
        <f t="shared" si="14"/>
        <v>0</v>
      </c>
    </row>
    <row r="81" spans="1:27" ht="14.5" x14ac:dyDescent="0.35">
      <c r="A81" s="37">
        <v>78</v>
      </c>
      <c r="B81" s="170"/>
      <c r="C81" s="170"/>
      <c r="D81" s="152">
        <v>124</v>
      </c>
      <c r="E81" s="169" t="s">
        <v>265</v>
      </c>
      <c r="F81" s="73" t="str">
        <f>'Bid List'!G83</f>
        <v>Wind</v>
      </c>
      <c r="G81" s="124">
        <f t="shared" si="10"/>
        <v>0</v>
      </c>
      <c r="H81" s="31">
        <f>'Training Programs'!F82</f>
        <v>0</v>
      </c>
      <c r="I81" s="55">
        <f>'Training Programs'!G82</f>
        <v>0</v>
      </c>
      <c r="J81" s="55">
        <f>'Training Programs'!H82</f>
        <v>0</v>
      </c>
      <c r="K81" s="55">
        <f>'Training Programs'!I82</f>
        <v>0</v>
      </c>
      <c r="L81" s="9">
        <f t="shared" si="11"/>
        <v>0</v>
      </c>
      <c r="M81" s="8">
        <f>'Wages and Benefits'!F82</f>
        <v>0</v>
      </c>
      <c r="N81" s="8">
        <f>'Wages and Benefits'!G82</f>
        <v>0</v>
      </c>
      <c r="O81" s="8">
        <f>'Wages and Benefits'!H82</f>
        <v>0</v>
      </c>
      <c r="P81" s="8">
        <f>'Wages and Benefits'!I82</f>
        <v>0</v>
      </c>
      <c r="Q81" s="12">
        <f t="shared" si="12"/>
        <v>0</v>
      </c>
      <c r="R81" s="10">
        <f>'Career Opportunities'!F82</f>
        <v>0</v>
      </c>
      <c r="S81" s="36">
        <f>'Career Opportunities'!G82</f>
        <v>0</v>
      </c>
      <c r="T81" s="36">
        <f>'Career Opportunities'!H82</f>
        <v>0</v>
      </c>
      <c r="U81" s="36">
        <f>'Career Opportunities'!I82</f>
        <v>0</v>
      </c>
      <c r="V81" s="15">
        <f t="shared" si="13"/>
        <v>0</v>
      </c>
      <c r="W81" s="14">
        <f>'Local Workforce'!F82</f>
        <v>0</v>
      </c>
      <c r="X81" s="6">
        <f>'Local Workforce'!G82</f>
        <v>0</v>
      </c>
      <c r="Y81" s="6">
        <f>'Local Workforce'!H82</f>
        <v>0</v>
      </c>
      <c r="Z81" s="16">
        <f>'Local Workforce'!I82</f>
        <v>0</v>
      </c>
      <c r="AA81" s="17">
        <f t="shared" si="14"/>
        <v>0</v>
      </c>
    </row>
    <row r="82" spans="1:27" ht="14.5" x14ac:dyDescent="0.35">
      <c r="A82" s="40">
        <v>79</v>
      </c>
      <c r="B82" s="170"/>
      <c r="C82" s="170"/>
      <c r="D82" s="152">
        <v>63</v>
      </c>
      <c r="E82" s="169" t="s">
        <v>265</v>
      </c>
      <c r="F82" s="73" t="str">
        <f>'Bid List'!G84</f>
        <v>Wind</v>
      </c>
      <c r="G82" s="124">
        <f t="shared" si="10"/>
        <v>0</v>
      </c>
      <c r="H82" s="31">
        <f>'Training Programs'!F83</f>
        <v>0</v>
      </c>
      <c r="I82" s="55">
        <f>'Training Programs'!G83</f>
        <v>0</v>
      </c>
      <c r="J82" s="55">
        <f>'Training Programs'!H83</f>
        <v>0</v>
      </c>
      <c r="K82" s="55">
        <f>'Training Programs'!I83</f>
        <v>0</v>
      </c>
      <c r="L82" s="9">
        <f t="shared" si="11"/>
        <v>0</v>
      </c>
      <c r="M82" s="8">
        <f>'Wages and Benefits'!F83</f>
        <v>0</v>
      </c>
      <c r="N82" s="8">
        <f>'Wages and Benefits'!G83</f>
        <v>0</v>
      </c>
      <c r="O82" s="8">
        <f>'Wages and Benefits'!H83</f>
        <v>0</v>
      </c>
      <c r="P82" s="8">
        <f>'Wages and Benefits'!I83</f>
        <v>0</v>
      </c>
      <c r="Q82" s="12">
        <f t="shared" si="12"/>
        <v>0</v>
      </c>
      <c r="R82" s="10">
        <f>'Career Opportunities'!F83</f>
        <v>0</v>
      </c>
      <c r="S82" s="36">
        <f>'Career Opportunities'!G83</f>
        <v>0</v>
      </c>
      <c r="T82" s="36">
        <f>'Career Opportunities'!H83</f>
        <v>0</v>
      </c>
      <c r="U82" s="36">
        <f>'Career Opportunities'!I83</f>
        <v>0</v>
      </c>
      <c r="V82" s="15">
        <f t="shared" si="13"/>
        <v>0</v>
      </c>
      <c r="W82" s="14">
        <f>'Local Workforce'!F83</f>
        <v>0</v>
      </c>
      <c r="X82" s="6">
        <f>'Local Workforce'!G83</f>
        <v>0</v>
      </c>
      <c r="Y82" s="6">
        <f>'Local Workforce'!H83</f>
        <v>0</v>
      </c>
      <c r="Z82" s="16">
        <f>'Local Workforce'!I83</f>
        <v>0</v>
      </c>
      <c r="AA82" s="17">
        <f t="shared" si="14"/>
        <v>0</v>
      </c>
    </row>
    <row r="83" spans="1:27" ht="14.5" x14ac:dyDescent="0.35">
      <c r="A83" s="37">
        <v>80</v>
      </c>
      <c r="B83" s="170"/>
      <c r="C83" s="170"/>
      <c r="D83" s="152">
        <v>73</v>
      </c>
      <c r="E83" s="169" t="s">
        <v>265</v>
      </c>
      <c r="F83" s="73" t="str">
        <f>'Bid List'!G85</f>
        <v>Wind</v>
      </c>
      <c r="G83" s="124">
        <f t="shared" si="10"/>
        <v>0</v>
      </c>
      <c r="H83" s="31">
        <f>'Training Programs'!F84</f>
        <v>0</v>
      </c>
      <c r="I83" s="55">
        <f>'Training Programs'!G84</f>
        <v>0</v>
      </c>
      <c r="J83" s="55">
        <f>'Training Programs'!H84</f>
        <v>0</v>
      </c>
      <c r="K83" s="55">
        <f>'Training Programs'!I84</f>
        <v>0</v>
      </c>
      <c r="L83" s="9">
        <f t="shared" si="11"/>
        <v>0</v>
      </c>
      <c r="M83" s="8">
        <f>'Wages and Benefits'!F84</f>
        <v>0</v>
      </c>
      <c r="N83" s="8">
        <f>'Wages and Benefits'!G84</f>
        <v>0</v>
      </c>
      <c r="O83" s="8">
        <f>'Wages and Benefits'!H84</f>
        <v>0</v>
      </c>
      <c r="P83" s="8">
        <f>'Wages and Benefits'!I84</f>
        <v>0</v>
      </c>
      <c r="Q83" s="12">
        <f t="shared" si="12"/>
        <v>0</v>
      </c>
      <c r="R83" s="10">
        <f>'Career Opportunities'!F84</f>
        <v>0</v>
      </c>
      <c r="S83" s="36">
        <f>'Career Opportunities'!G84</f>
        <v>0</v>
      </c>
      <c r="T83" s="36">
        <f>'Career Opportunities'!H84</f>
        <v>0</v>
      </c>
      <c r="U83" s="36">
        <f>'Career Opportunities'!I84</f>
        <v>0</v>
      </c>
      <c r="V83" s="15">
        <f t="shared" si="13"/>
        <v>0</v>
      </c>
      <c r="W83" s="14">
        <f>'Local Workforce'!F84</f>
        <v>0</v>
      </c>
      <c r="X83" s="6">
        <f>'Local Workforce'!G84</f>
        <v>0</v>
      </c>
      <c r="Y83" s="6">
        <f>'Local Workforce'!H84</f>
        <v>0</v>
      </c>
      <c r="Z83" s="16">
        <f>'Local Workforce'!I84</f>
        <v>0</v>
      </c>
      <c r="AA83" s="17">
        <f t="shared" si="14"/>
        <v>0</v>
      </c>
    </row>
    <row r="84" spans="1:27" ht="14.5" x14ac:dyDescent="0.35">
      <c r="A84" s="40">
        <v>81</v>
      </c>
      <c r="B84" s="170"/>
      <c r="C84" s="170"/>
      <c r="D84" s="152">
        <v>113</v>
      </c>
      <c r="E84" s="169" t="s">
        <v>265</v>
      </c>
      <c r="F84" s="73" t="str">
        <f>'Bid List'!G86</f>
        <v>Wind</v>
      </c>
      <c r="G84" s="124">
        <f t="shared" si="10"/>
        <v>0</v>
      </c>
      <c r="H84" s="31">
        <f>'Training Programs'!F85</f>
        <v>0</v>
      </c>
      <c r="I84" s="55">
        <f>'Training Programs'!G85</f>
        <v>0</v>
      </c>
      <c r="J84" s="55">
        <f>'Training Programs'!H85</f>
        <v>0</v>
      </c>
      <c r="K84" s="55">
        <f>'Training Programs'!I85</f>
        <v>0</v>
      </c>
      <c r="L84" s="9">
        <f t="shared" si="11"/>
        <v>0</v>
      </c>
      <c r="M84" s="8">
        <f>'Wages and Benefits'!F85</f>
        <v>0</v>
      </c>
      <c r="N84" s="8">
        <f>'Wages and Benefits'!G85</f>
        <v>0</v>
      </c>
      <c r="O84" s="8">
        <f>'Wages and Benefits'!H85</f>
        <v>0</v>
      </c>
      <c r="P84" s="8">
        <f>'Wages and Benefits'!I85</f>
        <v>0</v>
      </c>
      <c r="Q84" s="12">
        <f t="shared" si="12"/>
        <v>0</v>
      </c>
      <c r="R84" s="10">
        <f>'Career Opportunities'!F85</f>
        <v>0</v>
      </c>
      <c r="S84" s="36">
        <f>'Career Opportunities'!G85</f>
        <v>0</v>
      </c>
      <c r="T84" s="36">
        <f>'Career Opportunities'!H85</f>
        <v>0</v>
      </c>
      <c r="U84" s="36">
        <f>'Career Opportunities'!I85</f>
        <v>0</v>
      </c>
      <c r="V84" s="15">
        <f t="shared" si="13"/>
        <v>0</v>
      </c>
      <c r="W84" s="14">
        <f>'Local Workforce'!F85</f>
        <v>0</v>
      </c>
      <c r="X84" s="6">
        <f>'Local Workforce'!G85</f>
        <v>0</v>
      </c>
      <c r="Y84" s="6">
        <f>'Local Workforce'!H85</f>
        <v>0</v>
      </c>
      <c r="Z84" s="16">
        <f>'Local Workforce'!I85</f>
        <v>0</v>
      </c>
      <c r="AA84" s="17">
        <f t="shared" si="14"/>
        <v>0</v>
      </c>
    </row>
    <row r="85" spans="1:27" ht="14.5" x14ac:dyDescent="0.35">
      <c r="A85" s="37">
        <v>82</v>
      </c>
      <c r="B85" s="170"/>
      <c r="C85" s="170"/>
      <c r="D85" s="152">
        <v>121</v>
      </c>
      <c r="E85" s="169" t="s">
        <v>265</v>
      </c>
      <c r="F85" s="73" t="str">
        <f>'Bid List'!G87</f>
        <v>Wind</v>
      </c>
      <c r="G85" s="124">
        <f t="shared" si="10"/>
        <v>0</v>
      </c>
      <c r="H85" s="31">
        <f>'Training Programs'!F86</f>
        <v>0</v>
      </c>
      <c r="I85" s="55">
        <f>'Training Programs'!G86</f>
        <v>0</v>
      </c>
      <c r="J85" s="55">
        <f>'Training Programs'!H86</f>
        <v>0</v>
      </c>
      <c r="K85" s="55">
        <f>'Training Programs'!I86</f>
        <v>0</v>
      </c>
      <c r="L85" s="9">
        <f t="shared" si="11"/>
        <v>0</v>
      </c>
      <c r="M85" s="8">
        <f>'Wages and Benefits'!F86</f>
        <v>0</v>
      </c>
      <c r="N85" s="8">
        <f>'Wages and Benefits'!G86</f>
        <v>0</v>
      </c>
      <c r="O85" s="8">
        <f>'Wages and Benefits'!H86</f>
        <v>0</v>
      </c>
      <c r="P85" s="8">
        <f>'Wages and Benefits'!I86</f>
        <v>0</v>
      </c>
      <c r="Q85" s="12">
        <f t="shared" si="12"/>
        <v>0</v>
      </c>
      <c r="R85" s="10">
        <f>'Career Opportunities'!F86</f>
        <v>0</v>
      </c>
      <c r="S85" s="36">
        <f>'Career Opportunities'!G86</f>
        <v>0</v>
      </c>
      <c r="T85" s="36">
        <f>'Career Opportunities'!H86</f>
        <v>0</v>
      </c>
      <c r="U85" s="36">
        <f>'Career Opportunities'!I86</f>
        <v>0</v>
      </c>
      <c r="V85" s="15">
        <f t="shared" si="13"/>
        <v>0</v>
      </c>
      <c r="W85" s="14">
        <f>'Local Workforce'!F86</f>
        <v>0</v>
      </c>
      <c r="X85" s="6">
        <f>'Local Workforce'!G86</f>
        <v>0</v>
      </c>
      <c r="Y85" s="6">
        <f>'Local Workforce'!H86</f>
        <v>0</v>
      </c>
      <c r="Z85" s="16">
        <f>'Local Workforce'!I86</f>
        <v>0</v>
      </c>
      <c r="AA85" s="17">
        <f t="shared" si="14"/>
        <v>0</v>
      </c>
    </row>
    <row r="86" spans="1:27" ht="14.5" x14ac:dyDescent="0.35">
      <c r="A86" s="40">
        <v>83</v>
      </c>
      <c r="B86" s="170"/>
      <c r="C86" s="170"/>
      <c r="D86" s="152">
        <v>195</v>
      </c>
      <c r="E86" s="169" t="s">
        <v>265</v>
      </c>
      <c r="F86" s="73" t="str">
        <f>'Bid List'!G88</f>
        <v>Wind</v>
      </c>
      <c r="G86" s="124">
        <f t="shared" si="10"/>
        <v>0</v>
      </c>
      <c r="H86" s="31">
        <f>'Training Programs'!F87</f>
        <v>0</v>
      </c>
      <c r="I86" s="55">
        <f>'Training Programs'!G87</f>
        <v>0</v>
      </c>
      <c r="J86" s="55">
        <f>'Training Programs'!H87</f>
        <v>0</v>
      </c>
      <c r="K86" s="55">
        <f>'Training Programs'!I87</f>
        <v>0</v>
      </c>
      <c r="L86" s="9">
        <f t="shared" si="11"/>
        <v>0</v>
      </c>
      <c r="M86" s="8">
        <f>'Wages and Benefits'!F87</f>
        <v>0</v>
      </c>
      <c r="N86" s="8">
        <f>'Wages and Benefits'!G87</f>
        <v>0</v>
      </c>
      <c r="O86" s="8">
        <f>'Wages and Benefits'!H87</f>
        <v>0</v>
      </c>
      <c r="P86" s="8">
        <f>'Wages and Benefits'!I87</f>
        <v>0</v>
      </c>
      <c r="Q86" s="12">
        <f t="shared" si="12"/>
        <v>0</v>
      </c>
      <c r="R86" s="10">
        <f>'Career Opportunities'!F87</f>
        <v>0</v>
      </c>
      <c r="S86" s="36">
        <f>'Career Opportunities'!G87</f>
        <v>0</v>
      </c>
      <c r="T86" s="36">
        <f>'Career Opportunities'!H87</f>
        <v>0</v>
      </c>
      <c r="U86" s="36">
        <f>'Career Opportunities'!I87</f>
        <v>0</v>
      </c>
      <c r="V86" s="15">
        <f t="shared" si="13"/>
        <v>0</v>
      </c>
      <c r="W86" s="14">
        <f>'Local Workforce'!F87</f>
        <v>0</v>
      </c>
      <c r="X86" s="6">
        <f>'Local Workforce'!G87</f>
        <v>0</v>
      </c>
      <c r="Y86" s="6">
        <f>'Local Workforce'!H87</f>
        <v>0</v>
      </c>
      <c r="Z86" s="16">
        <f>'Local Workforce'!I87</f>
        <v>0</v>
      </c>
      <c r="AA86" s="17">
        <f t="shared" si="14"/>
        <v>0</v>
      </c>
    </row>
    <row r="87" spans="1:27" ht="14.5" x14ac:dyDescent="0.35">
      <c r="A87" s="37">
        <v>84</v>
      </c>
      <c r="B87" s="170"/>
      <c r="C87" s="170"/>
      <c r="D87" s="152">
        <v>90</v>
      </c>
      <c r="E87" s="169" t="s">
        <v>262</v>
      </c>
      <c r="F87" s="73" t="str">
        <f>'Bid List'!G89</f>
        <v>Wind</v>
      </c>
      <c r="G87" s="124">
        <f t="shared" si="10"/>
        <v>0</v>
      </c>
      <c r="H87" s="31">
        <f>'Training Programs'!F88</f>
        <v>0</v>
      </c>
      <c r="I87" s="55">
        <f>'Training Programs'!G88</f>
        <v>0</v>
      </c>
      <c r="J87" s="55">
        <f>'Training Programs'!H88</f>
        <v>0</v>
      </c>
      <c r="K87" s="55">
        <f>'Training Programs'!I88</f>
        <v>0</v>
      </c>
      <c r="L87" s="9">
        <f t="shared" si="11"/>
        <v>0</v>
      </c>
      <c r="M87" s="8">
        <f>'Wages and Benefits'!F88</f>
        <v>0</v>
      </c>
      <c r="N87" s="8">
        <f>'Wages and Benefits'!G88</f>
        <v>0</v>
      </c>
      <c r="O87" s="8">
        <f>'Wages and Benefits'!H88</f>
        <v>0</v>
      </c>
      <c r="P87" s="8">
        <f>'Wages and Benefits'!I88</f>
        <v>0</v>
      </c>
      <c r="Q87" s="12">
        <f t="shared" si="12"/>
        <v>0</v>
      </c>
      <c r="R87" s="10">
        <f>'Career Opportunities'!F88</f>
        <v>0</v>
      </c>
      <c r="S87" s="36">
        <f>'Career Opportunities'!G88</f>
        <v>0</v>
      </c>
      <c r="T87" s="36">
        <f>'Career Opportunities'!H88</f>
        <v>0</v>
      </c>
      <c r="U87" s="36">
        <f>'Career Opportunities'!I88</f>
        <v>0</v>
      </c>
      <c r="V87" s="15">
        <f t="shared" si="13"/>
        <v>0</v>
      </c>
      <c r="W87" s="14">
        <f>'Local Workforce'!F88</f>
        <v>0</v>
      </c>
      <c r="X87" s="6">
        <f>'Local Workforce'!G88</f>
        <v>0</v>
      </c>
      <c r="Y87" s="6">
        <f>'Local Workforce'!H88</f>
        <v>0</v>
      </c>
      <c r="Z87" s="16">
        <f>'Local Workforce'!I88</f>
        <v>0</v>
      </c>
      <c r="AA87" s="17">
        <f t="shared" si="14"/>
        <v>0</v>
      </c>
    </row>
    <row r="88" spans="1:27" ht="14.5" x14ac:dyDescent="0.35">
      <c r="A88" s="40">
        <v>85</v>
      </c>
      <c r="B88" s="170"/>
      <c r="C88" s="170"/>
      <c r="D88" s="152">
        <v>32</v>
      </c>
      <c r="E88" s="169" t="s">
        <v>262</v>
      </c>
      <c r="F88" s="73" t="str">
        <f>'Bid List'!G90</f>
        <v>Wind</v>
      </c>
      <c r="G88" s="124">
        <f t="shared" si="10"/>
        <v>0</v>
      </c>
      <c r="H88" s="31">
        <f>'Training Programs'!F89</f>
        <v>0</v>
      </c>
      <c r="I88" s="55">
        <f>'Training Programs'!G89</f>
        <v>0</v>
      </c>
      <c r="J88" s="55">
        <f>'Training Programs'!H89</f>
        <v>0</v>
      </c>
      <c r="K88" s="55">
        <f>'Training Programs'!I89</f>
        <v>0</v>
      </c>
      <c r="L88" s="9">
        <f t="shared" si="11"/>
        <v>0</v>
      </c>
      <c r="M88" s="8">
        <f>'Wages and Benefits'!F89</f>
        <v>0</v>
      </c>
      <c r="N88" s="8">
        <f>'Wages and Benefits'!G89</f>
        <v>0</v>
      </c>
      <c r="O88" s="8">
        <f>'Wages and Benefits'!H89</f>
        <v>0</v>
      </c>
      <c r="P88" s="8">
        <f>'Wages and Benefits'!I89</f>
        <v>0</v>
      </c>
      <c r="Q88" s="12">
        <f t="shared" si="12"/>
        <v>0</v>
      </c>
      <c r="R88" s="10">
        <f>'Career Opportunities'!F89</f>
        <v>0</v>
      </c>
      <c r="S88" s="36">
        <f>'Career Opportunities'!G89</f>
        <v>0</v>
      </c>
      <c r="T88" s="36">
        <f>'Career Opportunities'!H89</f>
        <v>0</v>
      </c>
      <c r="U88" s="36">
        <f>'Career Opportunities'!I89</f>
        <v>0</v>
      </c>
      <c r="V88" s="15">
        <f t="shared" si="13"/>
        <v>0</v>
      </c>
      <c r="W88" s="14">
        <f>'Local Workforce'!F89</f>
        <v>0</v>
      </c>
      <c r="X88" s="6">
        <f>'Local Workforce'!G89</f>
        <v>0</v>
      </c>
      <c r="Y88" s="6">
        <f>'Local Workforce'!H89</f>
        <v>0</v>
      </c>
      <c r="Z88" s="16">
        <f>'Local Workforce'!I89</f>
        <v>0</v>
      </c>
      <c r="AA88" s="17">
        <f t="shared" si="14"/>
        <v>0</v>
      </c>
    </row>
    <row r="89" spans="1:27" ht="14.5" x14ac:dyDescent="0.35">
      <c r="A89" s="37">
        <v>86</v>
      </c>
      <c r="B89" s="170"/>
      <c r="C89" s="170"/>
      <c r="D89" s="152">
        <v>288</v>
      </c>
      <c r="E89" s="169" t="s">
        <v>265</v>
      </c>
      <c r="F89" s="73" t="str">
        <f>'Bid List'!G91</f>
        <v>Wind</v>
      </c>
      <c r="G89" s="124">
        <f t="shared" si="10"/>
        <v>0</v>
      </c>
      <c r="H89" s="31">
        <f>'Training Programs'!F90</f>
        <v>0</v>
      </c>
      <c r="I89" s="55">
        <f>'Training Programs'!G90</f>
        <v>0</v>
      </c>
      <c r="J89" s="55">
        <f>'Training Programs'!H90</f>
        <v>0</v>
      </c>
      <c r="K89" s="55">
        <f>'Training Programs'!I90</f>
        <v>0</v>
      </c>
      <c r="L89" s="9">
        <f t="shared" si="11"/>
        <v>0</v>
      </c>
      <c r="M89" s="8">
        <f>'Wages and Benefits'!F90</f>
        <v>0</v>
      </c>
      <c r="N89" s="8">
        <f>'Wages and Benefits'!G90</f>
        <v>0</v>
      </c>
      <c r="O89" s="8">
        <f>'Wages and Benefits'!H90</f>
        <v>0</v>
      </c>
      <c r="P89" s="8">
        <f>'Wages and Benefits'!I90</f>
        <v>0</v>
      </c>
      <c r="Q89" s="12">
        <f t="shared" si="12"/>
        <v>0</v>
      </c>
      <c r="R89" s="10">
        <f>'Career Opportunities'!F90</f>
        <v>0</v>
      </c>
      <c r="S89" s="36">
        <f>'Career Opportunities'!G90</f>
        <v>0</v>
      </c>
      <c r="T89" s="36">
        <f>'Career Opportunities'!H90</f>
        <v>0</v>
      </c>
      <c r="U89" s="36">
        <f>'Career Opportunities'!I90</f>
        <v>0</v>
      </c>
      <c r="V89" s="15">
        <f t="shared" si="13"/>
        <v>0</v>
      </c>
      <c r="W89" s="14">
        <f>'Local Workforce'!F90</f>
        <v>0</v>
      </c>
      <c r="X89" s="6">
        <f>'Local Workforce'!G90</f>
        <v>0</v>
      </c>
      <c r="Y89" s="6">
        <f>'Local Workforce'!H90</f>
        <v>0</v>
      </c>
      <c r="Z89" s="16">
        <f>'Local Workforce'!I90</f>
        <v>0</v>
      </c>
      <c r="AA89" s="17">
        <f t="shared" si="14"/>
        <v>0</v>
      </c>
    </row>
    <row r="90" spans="1:27" ht="14.5" x14ac:dyDescent="0.35">
      <c r="A90" s="40">
        <v>87</v>
      </c>
      <c r="B90" s="170"/>
      <c r="C90" s="170"/>
      <c r="D90" s="152">
        <v>33</v>
      </c>
      <c r="E90" s="169" t="s">
        <v>262</v>
      </c>
      <c r="F90" s="73" t="str">
        <f>'Bid List'!G92</f>
        <v>Wind</v>
      </c>
      <c r="G90" s="124">
        <f t="shared" si="10"/>
        <v>0</v>
      </c>
      <c r="H90" s="31">
        <f>'Training Programs'!F91</f>
        <v>0</v>
      </c>
      <c r="I90" s="55">
        <f>'Training Programs'!G91</f>
        <v>0</v>
      </c>
      <c r="J90" s="55">
        <f>'Training Programs'!H91</f>
        <v>0</v>
      </c>
      <c r="K90" s="55">
        <f>'Training Programs'!I91</f>
        <v>0</v>
      </c>
      <c r="L90" s="9">
        <f t="shared" si="11"/>
        <v>0</v>
      </c>
      <c r="M90" s="8">
        <f>'Wages and Benefits'!F91</f>
        <v>0</v>
      </c>
      <c r="N90" s="8">
        <f>'Wages and Benefits'!G91</f>
        <v>0</v>
      </c>
      <c r="O90" s="8">
        <f>'Wages and Benefits'!H91</f>
        <v>0</v>
      </c>
      <c r="P90" s="8">
        <f>'Wages and Benefits'!I91</f>
        <v>0</v>
      </c>
      <c r="Q90" s="12">
        <f t="shared" si="12"/>
        <v>0</v>
      </c>
      <c r="R90" s="10">
        <f>'Career Opportunities'!F91</f>
        <v>0</v>
      </c>
      <c r="S90" s="36">
        <f>'Career Opportunities'!G91</f>
        <v>0</v>
      </c>
      <c r="T90" s="36">
        <f>'Career Opportunities'!H91</f>
        <v>0</v>
      </c>
      <c r="U90" s="36">
        <f>'Career Opportunities'!I91</f>
        <v>0</v>
      </c>
      <c r="V90" s="15">
        <f t="shared" si="13"/>
        <v>0</v>
      </c>
      <c r="W90" s="14">
        <f>'Local Workforce'!F91</f>
        <v>0</v>
      </c>
      <c r="X90" s="6">
        <f>'Local Workforce'!G91</f>
        <v>0</v>
      </c>
      <c r="Y90" s="6">
        <f>'Local Workforce'!H91</f>
        <v>0</v>
      </c>
      <c r="Z90" s="16">
        <f>'Local Workforce'!I91</f>
        <v>0</v>
      </c>
      <c r="AA90" s="17">
        <f t="shared" si="14"/>
        <v>0</v>
      </c>
    </row>
    <row r="91" spans="1:27" ht="14.5" x14ac:dyDescent="0.35">
      <c r="A91" s="37">
        <v>88</v>
      </c>
      <c r="B91" s="170"/>
      <c r="C91" s="170"/>
      <c r="D91" s="152">
        <v>307</v>
      </c>
      <c r="E91" s="169" t="s">
        <v>265</v>
      </c>
      <c r="F91" s="73" t="str">
        <f>'Bid List'!G93</f>
        <v>Wind</v>
      </c>
      <c r="G91" s="124">
        <f t="shared" si="10"/>
        <v>0</v>
      </c>
      <c r="H91" s="31">
        <f>'Training Programs'!F92</f>
        <v>0</v>
      </c>
      <c r="I91" s="55">
        <f>'Training Programs'!G92</f>
        <v>0</v>
      </c>
      <c r="J91" s="55">
        <f>'Training Programs'!H92</f>
        <v>0</v>
      </c>
      <c r="K91" s="55">
        <f>'Training Programs'!I92</f>
        <v>0</v>
      </c>
      <c r="L91" s="9">
        <f t="shared" si="11"/>
        <v>0</v>
      </c>
      <c r="M91" s="8">
        <f>'Wages and Benefits'!F92</f>
        <v>0</v>
      </c>
      <c r="N91" s="8">
        <f>'Wages and Benefits'!G92</f>
        <v>0</v>
      </c>
      <c r="O91" s="8">
        <f>'Wages and Benefits'!H92</f>
        <v>0</v>
      </c>
      <c r="P91" s="8">
        <f>'Wages and Benefits'!I92</f>
        <v>0</v>
      </c>
      <c r="Q91" s="12">
        <f t="shared" si="12"/>
        <v>0</v>
      </c>
      <c r="R91" s="10">
        <f>'Career Opportunities'!F92</f>
        <v>0</v>
      </c>
      <c r="S91" s="36">
        <f>'Career Opportunities'!G92</f>
        <v>0</v>
      </c>
      <c r="T91" s="36">
        <f>'Career Opportunities'!H92</f>
        <v>0</v>
      </c>
      <c r="U91" s="36">
        <f>'Career Opportunities'!I92</f>
        <v>0</v>
      </c>
      <c r="V91" s="15">
        <f t="shared" si="13"/>
        <v>0</v>
      </c>
      <c r="W91" s="14">
        <f>'Local Workforce'!F92</f>
        <v>0</v>
      </c>
      <c r="X91" s="6">
        <f>'Local Workforce'!G92</f>
        <v>0</v>
      </c>
      <c r="Y91" s="6">
        <f>'Local Workforce'!H92</f>
        <v>0</v>
      </c>
      <c r="Z91" s="16">
        <f>'Local Workforce'!I92</f>
        <v>0</v>
      </c>
      <c r="AA91" s="17">
        <f t="shared" si="14"/>
        <v>0</v>
      </c>
    </row>
    <row r="92" spans="1:27" ht="14.5" x14ac:dyDescent="0.35">
      <c r="A92" s="40">
        <v>89</v>
      </c>
      <c r="B92" s="170"/>
      <c r="C92" s="170"/>
      <c r="D92" s="152">
        <v>91</v>
      </c>
      <c r="E92" s="169" t="s">
        <v>265</v>
      </c>
      <c r="F92" s="73" t="str">
        <f>'Bid List'!G94</f>
        <v>Wind</v>
      </c>
      <c r="G92" s="124">
        <f t="shared" si="10"/>
        <v>0.86775007571168983</v>
      </c>
      <c r="H92" s="31">
        <f>'Training Programs'!F93</f>
        <v>0.99999999999999989</v>
      </c>
      <c r="I92" s="55">
        <f>'Training Programs'!G93</f>
        <v>1</v>
      </c>
      <c r="J92" s="55">
        <f>'Training Programs'!H93</f>
        <v>0.99999999999999989</v>
      </c>
      <c r="K92" s="55">
        <f>'Training Programs'!I93</f>
        <v>1</v>
      </c>
      <c r="L92" s="9">
        <f t="shared" si="11"/>
        <v>1</v>
      </c>
      <c r="M92" s="8">
        <f>'Wages and Benefits'!F93</f>
        <v>0.8</v>
      </c>
      <c r="N92" s="8">
        <f>'Wages and Benefits'!G93</f>
        <v>0.91999999999999993</v>
      </c>
      <c r="O92" s="8">
        <f>'Wages and Benefits'!H93</f>
        <v>1.0000000000000002</v>
      </c>
      <c r="P92" s="8">
        <f>'Wages and Benefits'!I93</f>
        <v>1</v>
      </c>
      <c r="Q92" s="12">
        <f t="shared" si="12"/>
        <v>0.94400000000000017</v>
      </c>
      <c r="R92" s="10">
        <f>'Career Opportunities'!F93</f>
        <v>1</v>
      </c>
      <c r="S92" s="36">
        <f>'Career Opportunities'!G93</f>
        <v>1</v>
      </c>
      <c r="T92" s="36">
        <f>'Career Opportunities'!H93</f>
        <v>1.0000000000000002</v>
      </c>
      <c r="U92" s="36">
        <f>'Career Opportunities'!I93</f>
        <v>1</v>
      </c>
      <c r="V92" s="15">
        <f t="shared" si="13"/>
        <v>1</v>
      </c>
      <c r="W92" s="14">
        <f>'Local Workforce'!F93</f>
        <v>6.0001514233797702E-2</v>
      </c>
      <c r="X92" s="6">
        <f>'Local Workforce'!G93</f>
        <v>1</v>
      </c>
      <c r="Y92" s="6">
        <f>'Local Workforce'!H93</f>
        <v>4.9999999999999996E-2</v>
      </c>
      <c r="Z92" s="16">
        <f>'Local Workforce'!I93</f>
        <v>1</v>
      </c>
      <c r="AA92" s="17">
        <f t="shared" si="14"/>
        <v>0.52700030284675958</v>
      </c>
    </row>
    <row r="93" spans="1:27" ht="14.5" x14ac:dyDescent="0.35">
      <c r="A93" s="37">
        <v>90</v>
      </c>
      <c r="B93" s="170"/>
      <c r="C93" s="170"/>
      <c r="D93" s="152">
        <v>94</v>
      </c>
      <c r="E93" s="169" t="s">
        <v>265</v>
      </c>
      <c r="F93" s="73" t="str">
        <f>'Bid List'!G95</f>
        <v>Wind</v>
      </c>
      <c r="G93" s="124">
        <f t="shared" si="10"/>
        <v>0.86775007571168983</v>
      </c>
      <c r="H93" s="31">
        <f>'Training Programs'!F94</f>
        <v>0.99999999999999989</v>
      </c>
      <c r="I93" s="55">
        <f>'Training Programs'!G94</f>
        <v>1</v>
      </c>
      <c r="J93" s="55">
        <f>'Training Programs'!H94</f>
        <v>0.99999999999999989</v>
      </c>
      <c r="K93" s="55">
        <f>'Training Programs'!I94</f>
        <v>1</v>
      </c>
      <c r="L93" s="9">
        <f t="shared" si="11"/>
        <v>1</v>
      </c>
      <c r="M93" s="8">
        <f>'Wages and Benefits'!F94</f>
        <v>0.8</v>
      </c>
      <c r="N93" s="8">
        <f>'Wages and Benefits'!G94</f>
        <v>0.91999999999999993</v>
      </c>
      <c r="O93" s="8">
        <f>'Wages and Benefits'!H94</f>
        <v>1.0000000000000002</v>
      </c>
      <c r="P93" s="8">
        <f>'Wages and Benefits'!I94</f>
        <v>1</v>
      </c>
      <c r="Q93" s="12">
        <f t="shared" si="12"/>
        <v>0.94400000000000017</v>
      </c>
      <c r="R93" s="10">
        <f>'Career Opportunities'!F94</f>
        <v>1</v>
      </c>
      <c r="S93" s="36">
        <f>'Career Opportunities'!G94</f>
        <v>1</v>
      </c>
      <c r="T93" s="36">
        <f>'Career Opportunities'!H94</f>
        <v>1.0000000000000002</v>
      </c>
      <c r="U93" s="36">
        <f>'Career Opportunities'!I94</f>
        <v>1</v>
      </c>
      <c r="V93" s="15">
        <f t="shared" si="13"/>
        <v>1</v>
      </c>
      <c r="W93" s="14">
        <f>'Local Workforce'!F94</f>
        <v>6.0001514233797702E-2</v>
      </c>
      <c r="X93" s="6">
        <f>'Local Workforce'!G94</f>
        <v>1</v>
      </c>
      <c r="Y93" s="6">
        <f>'Local Workforce'!H94</f>
        <v>4.9999999999999996E-2</v>
      </c>
      <c r="Z93" s="16">
        <f>'Local Workforce'!I94</f>
        <v>1</v>
      </c>
      <c r="AA93" s="17">
        <f t="shared" si="14"/>
        <v>0.52700030284675958</v>
      </c>
    </row>
    <row r="94" spans="1:27" ht="14.5" x14ac:dyDescent="0.35">
      <c r="A94" s="40">
        <v>91</v>
      </c>
      <c r="B94" s="170"/>
      <c r="C94" s="170"/>
      <c r="D94" s="152">
        <v>36</v>
      </c>
      <c r="E94" s="169" t="s">
        <v>262</v>
      </c>
      <c r="F94" s="73" t="str">
        <f>'Bid List'!G96</f>
        <v>Wind</v>
      </c>
      <c r="G94" s="124">
        <f t="shared" si="10"/>
        <v>0</v>
      </c>
      <c r="H94" s="31">
        <f>'Training Programs'!F95</f>
        <v>0</v>
      </c>
      <c r="I94" s="55">
        <f>'Training Programs'!G95</f>
        <v>0</v>
      </c>
      <c r="J94" s="55">
        <f>'Training Programs'!H95</f>
        <v>0</v>
      </c>
      <c r="K94" s="55">
        <f>'Training Programs'!I95</f>
        <v>0</v>
      </c>
      <c r="L94" s="9">
        <f t="shared" si="11"/>
        <v>0</v>
      </c>
      <c r="M94" s="8">
        <f>'Wages and Benefits'!F95</f>
        <v>0</v>
      </c>
      <c r="N94" s="8">
        <f>'Wages and Benefits'!G95</f>
        <v>0</v>
      </c>
      <c r="O94" s="8">
        <f>'Wages and Benefits'!H95</f>
        <v>0</v>
      </c>
      <c r="P94" s="8">
        <f>'Wages and Benefits'!I95</f>
        <v>0</v>
      </c>
      <c r="Q94" s="12">
        <f t="shared" si="12"/>
        <v>0</v>
      </c>
      <c r="R94" s="10">
        <f>'Career Opportunities'!F95</f>
        <v>0</v>
      </c>
      <c r="S94" s="36">
        <f>'Career Opportunities'!G95</f>
        <v>0</v>
      </c>
      <c r="T94" s="36">
        <f>'Career Opportunities'!H95</f>
        <v>0</v>
      </c>
      <c r="U94" s="36">
        <f>'Career Opportunities'!I95</f>
        <v>0</v>
      </c>
      <c r="V94" s="15">
        <f t="shared" si="13"/>
        <v>0</v>
      </c>
      <c r="W94" s="14">
        <f>'Local Workforce'!F95</f>
        <v>0</v>
      </c>
      <c r="X94" s="6">
        <f>'Local Workforce'!G95</f>
        <v>0</v>
      </c>
      <c r="Y94" s="6">
        <f>'Local Workforce'!H95</f>
        <v>0</v>
      </c>
      <c r="Z94" s="16">
        <f>'Local Workforce'!I95</f>
        <v>0</v>
      </c>
      <c r="AA94" s="17">
        <f t="shared" si="14"/>
        <v>0</v>
      </c>
    </row>
    <row r="95" spans="1:27" ht="14.5" x14ac:dyDescent="0.35">
      <c r="A95" s="37">
        <v>92</v>
      </c>
      <c r="B95" s="170"/>
      <c r="C95" s="170"/>
      <c r="D95" s="152">
        <v>289</v>
      </c>
      <c r="E95" s="169" t="s">
        <v>265</v>
      </c>
      <c r="F95" s="73" t="str">
        <f>'Bid List'!G97</f>
        <v>Wind</v>
      </c>
      <c r="G95" s="124">
        <f t="shared" si="10"/>
        <v>0</v>
      </c>
      <c r="H95" s="31">
        <f>'Training Programs'!F96</f>
        <v>0</v>
      </c>
      <c r="I95" s="55">
        <f>'Training Programs'!G96</f>
        <v>0</v>
      </c>
      <c r="J95" s="55">
        <f>'Training Programs'!H96</f>
        <v>0</v>
      </c>
      <c r="K95" s="55">
        <f>'Training Programs'!I96</f>
        <v>0</v>
      </c>
      <c r="L95" s="9">
        <f t="shared" si="11"/>
        <v>0</v>
      </c>
      <c r="M95" s="8">
        <f>'Wages and Benefits'!F96</f>
        <v>0</v>
      </c>
      <c r="N95" s="8">
        <f>'Wages and Benefits'!G96</f>
        <v>0</v>
      </c>
      <c r="O95" s="8">
        <f>'Wages and Benefits'!H96</f>
        <v>0</v>
      </c>
      <c r="P95" s="8">
        <f>'Wages and Benefits'!I96</f>
        <v>0</v>
      </c>
      <c r="Q95" s="12">
        <f t="shared" si="12"/>
        <v>0</v>
      </c>
      <c r="R95" s="10">
        <f>'Career Opportunities'!F96</f>
        <v>0</v>
      </c>
      <c r="S95" s="36">
        <f>'Career Opportunities'!G96</f>
        <v>0</v>
      </c>
      <c r="T95" s="36">
        <f>'Career Opportunities'!H96</f>
        <v>0</v>
      </c>
      <c r="U95" s="36">
        <f>'Career Opportunities'!I96</f>
        <v>0</v>
      </c>
      <c r="V95" s="15">
        <f t="shared" si="13"/>
        <v>0</v>
      </c>
      <c r="W95" s="14">
        <f>'Local Workforce'!F96</f>
        <v>0</v>
      </c>
      <c r="X95" s="6">
        <f>'Local Workforce'!G96</f>
        <v>0</v>
      </c>
      <c r="Y95" s="6">
        <f>'Local Workforce'!H96</f>
        <v>0</v>
      </c>
      <c r="Z95" s="16">
        <f>'Local Workforce'!I96</f>
        <v>0</v>
      </c>
      <c r="AA95" s="17">
        <f t="shared" si="14"/>
        <v>0</v>
      </c>
    </row>
    <row r="96" spans="1:27" ht="14.5" x14ac:dyDescent="0.35">
      <c r="A96" s="40">
        <v>93</v>
      </c>
      <c r="B96" s="170"/>
      <c r="C96" s="170"/>
      <c r="D96" s="152">
        <v>214</v>
      </c>
      <c r="E96" s="169" t="s">
        <v>265</v>
      </c>
      <c r="F96" s="73" t="str">
        <f>'Bid List'!G98</f>
        <v>Wind</v>
      </c>
      <c r="G96" s="124">
        <f t="shared" si="10"/>
        <v>0</v>
      </c>
      <c r="H96" s="31">
        <f>'Training Programs'!F97</f>
        <v>0</v>
      </c>
      <c r="I96" s="55">
        <f>'Training Programs'!G97</f>
        <v>0</v>
      </c>
      <c r="J96" s="55">
        <f>'Training Programs'!H97</f>
        <v>0</v>
      </c>
      <c r="K96" s="55">
        <f>'Training Programs'!I97</f>
        <v>0</v>
      </c>
      <c r="L96" s="9">
        <f t="shared" si="11"/>
        <v>0</v>
      </c>
      <c r="M96" s="8">
        <f>'Wages and Benefits'!F97</f>
        <v>0</v>
      </c>
      <c r="N96" s="8">
        <f>'Wages and Benefits'!G97</f>
        <v>0</v>
      </c>
      <c r="O96" s="8">
        <f>'Wages and Benefits'!H97</f>
        <v>0</v>
      </c>
      <c r="P96" s="8">
        <f>'Wages and Benefits'!I97</f>
        <v>0</v>
      </c>
      <c r="Q96" s="12">
        <f t="shared" si="12"/>
        <v>0</v>
      </c>
      <c r="R96" s="10">
        <f>'Career Opportunities'!F97</f>
        <v>0</v>
      </c>
      <c r="S96" s="36">
        <f>'Career Opportunities'!G97</f>
        <v>0</v>
      </c>
      <c r="T96" s="36">
        <f>'Career Opportunities'!H97</f>
        <v>0</v>
      </c>
      <c r="U96" s="36">
        <f>'Career Opportunities'!I97</f>
        <v>0</v>
      </c>
      <c r="V96" s="15">
        <f t="shared" si="13"/>
        <v>0</v>
      </c>
      <c r="W96" s="14">
        <f>'Local Workforce'!F97</f>
        <v>0</v>
      </c>
      <c r="X96" s="6">
        <f>'Local Workforce'!G97</f>
        <v>0</v>
      </c>
      <c r="Y96" s="6">
        <f>'Local Workforce'!H97</f>
        <v>0</v>
      </c>
      <c r="Z96" s="16">
        <f>'Local Workforce'!I97</f>
        <v>0</v>
      </c>
      <c r="AA96" s="17">
        <f t="shared" si="14"/>
        <v>0</v>
      </c>
    </row>
    <row r="97" spans="1:27" ht="14.5" x14ac:dyDescent="0.35">
      <c r="A97" s="37">
        <v>94</v>
      </c>
      <c r="B97" s="170"/>
      <c r="C97" s="170"/>
      <c r="D97" s="152">
        <v>10</v>
      </c>
      <c r="E97" s="169" t="s">
        <v>262</v>
      </c>
      <c r="F97" s="73" t="str">
        <f>'Bid List'!G99</f>
        <v>Wind</v>
      </c>
      <c r="G97" s="124">
        <f t="shared" si="10"/>
        <v>0</v>
      </c>
      <c r="H97" s="31">
        <f>'Training Programs'!F98</f>
        <v>0</v>
      </c>
      <c r="I97" s="55">
        <f>'Training Programs'!G98</f>
        <v>0</v>
      </c>
      <c r="J97" s="55">
        <f>'Training Programs'!H98</f>
        <v>0</v>
      </c>
      <c r="K97" s="55">
        <f>'Training Programs'!I98</f>
        <v>0</v>
      </c>
      <c r="L97" s="9">
        <f t="shared" si="11"/>
        <v>0</v>
      </c>
      <c r="M97" s="8">
        <f>'Wages and Benefits'!F98</f>
        <v>0</v>
      </c>
      <c r="N97" s="8">
        <f>'Wages and Benefits'!G98</f>
        <v>0</v>
      </c>
      <c r="O97" s="8">
        <f>'Wages and Benefits'!H98</f>
        <v>0</v>
      </c>
      <c r="P97" s="8">
        <f>'Wages and Benefits'!I98</f>
        <v>0</v>
      </c>
      <c r="Q97" s="12">
        <f t="shared" si="12"/>
        <v>0</v>
      </c>
      <c r="R97" s="10">
        <f>'Career Opportunities'!F98</f>
        <v>0</v>
      </c>
      <c r="S97" s="36">
        <f>'Career Opportunities'!G98</f>
        <v>0</v>
      </c>
      <c r="T97" s="36">
        <f>'Career Opportunities'!H98</f>
        <v>0</v>
      </c>
      <c r="U97" s="36">
        <f>'Career Opportunities'!I98</f>
        <v>0</v>
      </c>
      <c r="V97" s="15">
        <f t="shared" si="13"/>
        <v>0</v>
      </c>
      <c r="W97" s="14">
        <f>'Local Workforce'!F98</f>
        <v>0</v>
      </c>
      <c r="X97" s="6">
        <f>'Local Workforce'!G98</f>
        <v>0</v>
      </c>
      <c r="Y97" s="6">
        <f>'Local Workforce'!H98</f>
        <v>0</v>
      </c>
      <c r="Z97" s="16">
        <f>'Local Workforce'!I98</f>
        <v>0</v>
      </c>
      <c r="AA97" s="17">
        <f t="shared" si="14"/>
        <v>0</v>
      </c>
    </row>
    <row r="98" spans="1:27" ht="14.5" x14ac:dyDescent="0.35">
      <c r="A98" s="40">
        <v>95</v>
      </c>
      <c r="B98" s="170"/>
      <c r="C98" s="170"/>
      <c r="D98" s="152">
        <v>37</v>
      </c>
      <c r="E98" s="169" t="s">
        <v>262</v>
      </c>
      <c r="F98" s="73" t="str">
        <f>'Bid List'!G100</f>
        <v>Wind</v>
      </c>
      <c r="G98" s="124">
        <f t="shared" si="10"/>
        <v>0</v>
      </c>
      <c r="H98" s="31">
        <f>'Training Programs'!F99</f>
        <v>0</v>
      </c>
      <c r="I98" s="55">
        <f>'Training Programs'!G99</f>
        <v>0</v>
      </c>
      <c r="J98" s="55">
        <f>'Training Programs'!H99</f>
        <v>0</v>
      </c>
      <c r="K98" s="55">
        <f>'Training Programs'!I99</f>
        <v>0</v>
      </c>
      <c r="L98" s="9">
        <f t="shared" si="11"/>
        <v>0</v>
      </c>
      <c r="M98" s="8">
        <f>'Wages and Benefits'!F99</f>
        <v>0</v>
      </c>
      <c r="N98" s="8">
        <f>'Wages and Benefits'!G99</f>
        <v>0</v>
      </c>
      <c r="O98" s="8">
        <f>'Wages and Benefits'!H99</f>
        <v>0</v>
      </c>
      <c r="P98" s="8">
        <f>'Wages and Benefits'!I99</f>
        <v>0</v>
      </c>
      <c r="Q98" s="12">
        <f t="shared" si="12"/>
        <v>0</v>
      </c>
      <c r="R98" s="10">
        <f>'Career Opportunities'!F99</f>
        <v>0</v>
      </c>
      <c r="S98" s="36">
        <f>'Career Opportunities'!G99</f>
        <v>0</v>
      </c>
      <c r="T98" s="36">
        <f>'Career Opportunities'!H99</f>
        <v>0</v>
      </c>
      <c r="U98" s="36">
        <f>'Career Opportunities'!I99</f>
        <v>0</v>
      </c>
      <c r="V98" s="15">
        <f t="shared" si="13"/>
        <v>0</v>
      </c>
      <c r="W98" s="14">
        <f>'Local Workforce'!F99</f>
        <v>0</v>
      </c>
      <c r="X98" s="6">
        <f>'Local Workforce'!G99</f>
        <v>0</v>
      </c>
      <c r="Y98" s="6">
        <f>'Local Workforce'!H99</f>
        <v>0</v>
      </c>
      <c r="Z98" s="16">
        <f>'Local Workforce'!I99</f>
        <v>0</v>
      </c>
      <c r="AA98" s="17">
        <f t="shared" si="14"/>
        <v>0</v>
      </c>
    </row>
    <row r="99" spans="1:27" ht="14.5" x14ac:dyDescent="0.35">
      <c r="A99" s="37">
        <v>96</v>
      </c>
      <c r="B99" s="170"/>
      <c r="C99" s="170"/>
      <c r="D99" s="152">
        <v>308</v>
      </c>
      <c r="E99" s="169" t="s">
        <v>265</v>
      </c>
      <c r="F99" s="73" t="str">
        <f>'Bid List'!G101</f>
        <v>Wind</v>
      </c>
      <c r="G99" s="124">
        <f t="shared" si="10"/>
        <v>0</v>
      </c>
      <c r="H99" s="31">
        <f>'Training Programs'!F100</f>
        <v>0</v>
      </c>
      <c r="I99" s="55">
        <f>'Training Programs'!G100</f>
        <v>0</v>
      </c>
      <c r="J99" s="55">
        <f>'Training Programs'!H100</f>
        <v>0</v>
      </c>
      <c r="K99" s="55">
        <f>'Training Programs'!I100</f>
        <v>0</v>
      </c>
      <c r="L99" s="9">
        <f t="shared" si="11"/>
        <v>0</v>
      </c>
      <c r="M99" s="8">
        <f>'Wages and Benefits'!F100</f>
        <v>0</v>
      </c>
      <c r="N99" s="8">
        <f>'Wages and Benefits'!G100</f>
        <v>0</v>
      </c>
      <c r="O99" s="8">
        <f>'Wages and Benefits'!H100</f>
        <v>0</v>
      </c>
      <c r="P99" s="8">
        <f>'Wages and Benefits'!I100</f>
        <v>0</v>
      </c>
      <c r="Q99" s="12">
        <f t="shared" si="12"/>
        <v>0</v>
      </c>
      <c r="R99" s="10">
        <f>'Career Opportunities'!F100</f>
        <v>0</v>
      </c>
      <c r="S99" s="36">
        <f>'Career Opportunities'!G100</f>
        <v>0</v>
      </c>
      <c r="T99" s="36">
        <f>'Career Opportunities'!H100</f>
        <v>0</v>
      </c>
      <c r="U99" s="36">
        <f>'Career Opportunities'!I100</f>
        <v>0</v>
      </c>
      <c r="V99" s="15">
        <f t="shared" si="13"/>
        <v>0</v>
      </c>
      <c r="W99" s="14">
        <f>'Local Workforce'!F100</f>
        <v>0</v>
      </c>
      <c r="X99" s="6">
        <f>'Local Workforce'!G100</f>
        <v>0</v>
      </c>
      <c r="Y99" s="6">
        <f>'Local Workforce'!H100</f>
        <v>0</v>
      </c>
      <c r="Z99" s="16">
        <f>'Local Workforce'!I100</f>
        <v>0</v>
      </c>
      <c r="AA99" s="17">
        <f t="shared" si="14"/>
        <v>0</v>
      </c>
    </row>
    <row r="100" spans="1:27" ht="14.5" x14ac:dyDescent="0.35">
      <c r="A100" s="40">
        <v>97</v>
      </c>
      <c r="B100" s="170"/>
      <c r="C100" s="170"/>
      <c r="D100" s="152">
        <v>174</v>
      </c>
      <c r="E100" s="169" t="s">
        <v>265</v>
      </c>
      <c r="F100" s="73" t="str">
        <f>'Bid List'!G102</f>
        <v>Wind</v>
      </c>
      <c r="G100" s="124">
        <f t="shared" si="10"/>
        <v>0</v>
      </c>
      <c r="H100" s="31">
        <f>'Training Programs'!F101</f>
        <v>0</v>
      </c>
      <c r="I100" s="55">
        <f>'Training Programs'!G101</f>
        <v>0</v>
      </c>
      <c r="J100" s="55">
        <f>'Training Programs'!H101</f>
        <v>0</v>
      </c>
      <c r="K100" s="55">
        <f>'Training Programs'!I101</f>
        <v>0</v>
      </c>
      <c r="L100" s="9">
        <f t="shared" si="11"/>
        <v>0</v>
      </c>
      <c r="M100" s="8">
        <f>'Wages and Benefits'!F101</f>
        <v>0</v>
      </c>
      <c r="N100" s="8">
        <f>'Wages and Benefits'!G101</f>
        <v>0</v>
      </c>
      <c r="O100" s="8">
        <f>'Wages and Benefits'!H101</f>
        <v>0</v>
      </c>
      <c r="P100" s="8">
        <f>'Wages and Benefits'!I101</f>
        <v>0</v>
      </c>
      <c r="Q100" s="12">
        <f t="shared" si="12"/>
        <v>0</v>
      </c>
      <c r="R100" s="10">
        <f>'Career Opportunities'!F101</f>
        <v>0</v>
      </c>
      <c r="S100" s="36">
        <f>'Career Opportunities'!G101</f>
        <v>0</v>
      </c>
      <c r="T100" s="36">
        <f>'Career Opportunities'!H101</f>
        <v>0</v>
      </c>
      <c r="U100" s="36">
        <f>'Career Opportunities'!I101</f>
        <v>0</v>
      </c>
      <c r="V100" s="15">
        <f t="shared" si="13"/>
        <v>0</v>
      </c>
      <c r="W100" s="14">
        <f>'Local Workforce'!F101</f>
        <v>0</v>
      </c>
      <c r="X100" s="6">
        <f>'Local Workforce'!G101</f>
        <v>0</v>
      </c>
      <c r="Y100" s="6">
        <f>'Local Workforce'!H101</f>
        <v>0</v>
      </c>
      <c r="Z100" s="16">
        <f>'Local Workforce'!I101</f>
        <v>0</v>
      </c>
      <c r="AA100" s="17">
        <f t="shared" si="14"/>
        <v>0</v>
      </c>
    </row>
    <row r="101" spans="1:27" ht="14.5" x14ac:dyDescent="0.35">
      <c r="A101" s="37">
        <v>98</v>
      </c>
      <c r="B101" s="170"/>
      <c r="C101" s="170"/>
      <c r="D101" s="152">
        <v>103</v>
      </c>
      <c r="E101" s="169" t="s">
        <v>262</v>
      </c>
      <c r="F101" s="73" t="str">
        <f>'Bid List'!G103</f>
        <v>Wind</v>
      </c>
      <c r="G101" s="124">
        <f t="shared" si="10"/>
        <v>0</v>
      </c>
      <c r="H101" s="31">
        <f>'Training Programs'!F102</f>
        <v>0</v>
      </c>
      <c r="I101" s="55">
        <f>'Training Programs'!G102</f>
        <v>0</v>
      </c>
      <c r="J101" s="55">
        <f>'Training Programs'!H102</f>
        <v>0</v>
      </c>
      <c r="K101" s="55">
        <f>'Training Programs'!I102</f>
        <v>0</v>
      </c>
      <c r="L101" s="9">
        <f t="shared" si="11"/>
        <v>0</v>
      </c>
      <c r="M101" s="8">
        <f>'Wages and Benefits'!F102</f>
        <v>0</v>
      </c>
      <c r="N101" s="8">
        <f>'Wages and Benefits'!G102</f>
        <v>0</v>
      </c>
      <c r="O101" s="8">
        <f>'Wages and Benefits'!H102</f>
        <v>0</v>
      </c>
      <c r="P101" s="8">
        <f>'Wages and Benefits'!I102</f>
        <v>0</v>
      </c>
      <c r="Q101" s="12">
        <f t="shared" si="12"/>
        <v>0</v>
      </c>
      <c r="R101" s="10">
        <f>'Career Opportunities'!F102</f>
        <v>0</v>
      </c>
      <c r="S101" s="36">
        <f>'Career Opportunities'!G102</f>
        <v>0</v>
      </c>
      <c r="T101" s="36">
        <f>'Career Opportunities'!H102</f>
        <v>0</v>
      </c>
      <c r="U101" s="36">
        <f>'Career Opportunities'!I102</f>
        <v>0</v>
      </c>
      <c r="V101" s="15">
        <f t="shared" si="13"/>
        <v>0</v>
      </c>
      <c r="W101" s="14">
        <f>'Local Workforce'!F102</f>
        <v>0</v>
      </c>
      <c r="X101" s="6">
        <f>'Local Workforce'!G102</f>
        <v>0</v>
      </c>
      <c r="Y101" s="6">
        <f>'Local Workforce'!H102</f>
        <v>0</v>
      </c>
      <c r="Z101" s="16">
        <f>'Local Workforce'!I102</f>
        <v>0</v>
      </c>
      <c r="AA101" s="17">
        <f t="shared" si="14"/>
        <v>0</v>
      </c>
    </row>
    <row r="102" spans="1:27" ht="14.5" x14ac:dyDescent="0.35">
      <c r="A102" s="40">
        <v>99</v>
      </c>
      <c r="B102" s="170"/>
      <c r="C102" s="170"/>
      <c r="D102" s="152">
        <v>38</v>
      </c>
      <c r="E102" s="169" t="s">
        <v>262</v>
      </c>
      <c r="F102" s="73" t="str">
        <f>'Bid List'!G104</f>
        <v>Wind</v>
      </c>
      <c r="G102" s="124">
        <f t="shared" si="10"/>
        <v>0</v>
      </c>
      <c r="H102" s="31">
        <f>'Training Programs'!F103</f>
        <v>0</v>
      </c>
      <c r="I102" s="55">
        <f>'Training Programs'!G103</f>
        <v>0</v>
      </c>
      <c r="J102" s="55">
        <f>'Training Programs'!H103</f>
        <v>0</v>
      </c>
      <c r="K102" s="55">
        <f>'Training Programs'!I103</f>
        <v>0</v>
      </c>
      <c r="L102" s="9">
        <f t="shared" si="11"/>
        <v>0</v>
      </c>
      <c r="M102" s="8">
        <f>'Wages and Benefits'!F103</f>
        <v>0</v>
      </c>
      <c r="N102" s="8">
        <f>'Wages and Benefits'!G103</f>
        <v>0</v>
      </c>
      <c r="O102" s="8">
        <f>'Wages and Benefits'!H103</f>
        <v>0</v>
      </c>
      <c r="P102" s="8">
        <f>'Wages and Benefits'!I103</f>
        <v>0</v>
      </c>
      <c r="Q102" s="12">
        <f t="shared" si="12"/>
        <v>0</v>
      </c>
      <c r="R102" s="10">
        <f>'Career Opportunities'!F103</f>
        <v>0</v>
      </c>
      <c r="S102" s="36">
        <f>'Career Opportunities'!G103</f>
        <v>0</v>
      </c>
      <c r="T102" s="36">
        <f>'Career Opportunities'!H103</f>
        <v>0</v>
      </c>
      <c r="U102" s="36">
        <f>'Career Opportunities'!I103</f>
        <v>0</v>
      </c>
      <c r="V102" s="15">
        <f t="shared" si="13"/>
        <v>0</v>
      </c>
      <c r="W102" s="14">
        <f>'Local Workforce'!F103</f>
        <v>0</v>
      </c>
      <c r="X102" s="6">
        <f>'Local Workforce'!G103</f>
        <v>0</v>
      </c>
      <c r="Y102" s="6">
        <f>'Local Workforce'!H103</f>
        <v>0</v>
      </c>
      <c r="Z102" s="16">
        <f>'Local Workforce'!I103</f>
        <v>0</v>
      </c>
      <c r="AA102" s="17">
        <f t="shared" si="14"/>
        <v>0</v>
      </c>
    </row>
    <row r="103" spans="1:27" ht="14.5" x14ac:dyDescent="0.35">
      <c r="A103" s="37">
        <v>100</v>
      </c>
      <c r="B103" s="170"/>
      <c r="C103" s="170"/>
      <c r="D103" s="152">
        <v>294</v>
      </c>
      <c r="E103" s="169" t="s">
        <v>265</v>
      </c>
      <c r="F103" s="73" t="str">
        <f>'Bid List'!G105</f>
        <v>Wind</v>
      </c>
      <c r="G103" s="124">
        <f t="shared" si="10"/>
        <v>0</v>
      </c>
      <c r="H103" s="31">
        <f>'Training Programs'!F104</f>
        <v>0</v>
      </c>
      <c r="I103" s="55">
        <f>'Training Programs'!G104</f>
        <v>0</v>
      </c>
      <c r="J103" s="55">
        <f>'Training Programs'!H104</f>
        <v>0</v>
      </c>
      <c r="K103" s="55">
        <f>'Training Programs'!I104</f>
        <v>0</v>
      </c>
      <c r="L103" s="9">
        <f t="shared" si="11"/>
        <v>0</v>
      </c>
      <c r="M103" s="8">
        <f>'Wages and Benefits'!F104</f>
        <v>0</v>
      </c>
      <c r="N103" s="8">
        <f>'Wages and Benefits'!G104</f>
        <v>0</v>
      </c>
      <c r="O103" s="8">
        <f>'Wages and Benefits'!H104</f>
        <v>0</v>
      </c>
      <c r="P103" s="8">
        <f>'Wages and Benefits'!I104</f>
        <v>0</v>
      </c>
      <c r="Q103" s="12">
        <f t="shared" si="12"/>
        <v>0</v>
      </c>
      <c r="R103" s="10">
        <f>'Career Opportunities'!F104</f>
        <v>0</v>
      </c>
      <c r="S103" s="36">
        <f>'Career Opportunities'!G104</f>
        <v>0</v>
      </c>
      <c r="T103" s="36">
        <f>'Career Opportunities'!H104</f>
        <v>0</v>
      </c>
      <c r="U103" s="36">
        <f>'Career Opportunities'!I104</f>
        <v>0</v>
      </c>
      <c r="V103" s="15">
        <f t="shared" si="13"/>
        <v>0</v>
      </c>
      <c r="W103" s="14">
        <f>'Local Workforce'!F104</f>
        <v>0</v>
      </c>
      <c r="X103" s="6">
        <f>'Local Workforce'!G104</f>
        <v>0</v>
      </c>
      <c r="Y103" s="6">
        <f>'Local Workforce'!H104</f>
        <v>0</v>
      </c>
      <c r="Z103" s="16">
        <f>'Local Workforce'!I104</f>
        <v>0</v>
      </c>
      <c r="AA103" s="17">
        <f t="shared" si="14"/>
        <v>0</v>
      </c>
    </row>
    <row r="104" spans="1:27" ht="14.5" x14ac:dyDescent="0.35">
      <c r="A104" s="40">
        <v>101</v>
      </c>
      <c r="B104" s="170"/>
      <c r="C104" s="170"/>
      <c r="D104" s="152">
        <v>39</v>
      </c>
      <c r="E104" s="169" t="s">
        <v>262</v>
      </c>
      <c r="F104" s="73" t="str">
        <f>'Bid List'!G106</f>
        <v>Wind</v>
      </c>
      <c r="G104" s="124">
        <f t="shared" si="10"/>
        <v>0</v>
      </c>
      <c r="H104" s="31">
        <f>'Training Programs'!F105</f>
        <v>0</v>
      </c>
      <c r="I104" s="55">
        <f>'Training Programs'!G105</f>
        <v>0</v>
      </c>
      <c r="J104" s="55">
        <f>'Training Programs'!H105</f>
        <v>0</v>
      </c>
      <c r="K104" s="55">
        <f>'Training Programs'!I105</f>
        <v>0</v>
      </c>
      <c r="L104" s="9">
        <f t="shared" si="11"/>
        <v>0</v>
      </c>
      <c r="M104" s="8">
        <f>'Wages and Benefits'!F105</f>
        <v>0</v>
      </c>
      <c r="N104" s="8">
        <f>'Wages and Benefits'!G105</f>
        <v>0</v>
      </c>
      <c r="O104" s="8">
        <f>'Wages and Benefits'!H105</f>
        <v>0</v>
      </c>
      <c r="P104" s="8">
        <f>'Wages and Benefits'!I105</f>
        <v>0</v>
      </c>
      <c r="Q104" s="12">
        <f t="shared" si="12"/>
        <v>0</v>
      </c>
      <c r="R104" s="10">
        <f>'Career Opportunities'!F105</f>
        <v>0</v>
      </c>
      <c r="S104" s="36">
        <f>'Career Opportunities'!G105</f>
        <v>0</v>
      </c>
      <c r="T104" s="36">
        <f>'Career Opportunities'!H105</f>
        <v>0</v>
      </c>
      <c r="U104" s="36">
        <f>'Career Opportunities'!I105</f>
        <v>0</v>
      </c>
      <c r="V104" s="15">
        <f t="shared" si="13"/>
        <v>0</v>
      </c>
      <c r="W104" s="14">
        <f>'Local Workforce'!F105</f>
        <v>0</v>
      </c>
      <c r="X104" s="6">
        <f>'Local Workforce'!G105</f>
        <v>0</v>
      </c>
      <c r="Y104" s="6">
        <f>'Local Workforce'!H105</f>
        <v>0</v>
      </c>
      <c r="Z104" s="16">
        <f>'Local Workforce'!I105</f>
        <v>0</v>
      </c>
      <c r="AA104" s="17">
        <f t="shared" si="14"/>
        <v>0</v>
      </c>
    </row>
    <row r="105" spans="1:27" ht="14.5" x14ac:dyDescent="0.35">
      <c r="A105" s="37">
        <v>102</v>
      </c>
      <c r="B105" s="170"/>
      <c r="C105" s="170"/>
      <c r="D105" s="152">
        <v>311</v>
      </c>
      <c r="E105" s="169" t="s">
        <v>265</v>
      </c>
      <c r="F105" s="73" t="str">
        <f>'Bid List'!G107</f>
        <v>Wind</v>
      </c>
      <c r="G105" s="124">
        <f t="shared" si="10"/>
        <v>0</v>
      </c>
      <c r="H105" s="31">
        <f>'Training Programs'!F106</f>
        <v>0</v>
      </c>
      <c r="I105" s="55">
        <f>'Training Programs'!G106</f>
        <v>0</v>
      </c>
      <c r="J105" s="55">
        <f>'Training Programs'!H106</f>
        <v>0</v>
      </c>
      <c r="K105" s="55">
        <f>'Training Programs'!I106</f>
        <v>0</v>
      </c>
      <c r="L105" s="9">
        <f t="shared" si="11"/>
        <v>0</v>
      </c>
      <c r="M105" s="8">
        <f>'Wages and Benefits'!F106</f>
        <v>0</v>
      </c>
      <c r="N105" s="8">
        <f>'Wages and Benefits'!G106</f>
        <v>0</v>
      </c>
      <c r="O105" s="8">
        <f>'Wages and Benefits'!H106</f>
        <v>0</v>
      </c>
      <c r="P105" s="8">
        <f>'Wages and Benefits'!I106</f>
        <v>0</v>
      </c>
      <c r="Q105" s="12">
        <f t="shared" si="12"/>
        <v>0</v>
      </c>
      <c r="R105" s="10">
        <f>'Career Opportunities'!F106</f>
        <v>0</v>
      </c>
      <c r="S105" s="36">
        <f>'Career Opportunities'!G106</f>
        <v>0</v>
      </c>
      <c r="T105" s="36">
        <f>'Career Opportunities'!H106</f>
        <v>0</v>
      </c>
      <c r="U105" s="36">
        <f>'Career Opportunities'!I106</f>
        <v>0</v>
      </c>
      <c r="V105" s="15">
        <f t="shared" si="13"/>
        <v>0</v>
      </c>
      <c r="W105" s="14">
        <f>'Local Workforce'!F106</f>
        <v>0</v>
      </c>
      <c r="X105" s="6">
        <f>'Local Workforce'!G106</f>
        <v>0</v>
      </c>
      <c r="Y105" s="6">
        <f>'Local Workforce'!H106</f>
        <v>0</v>
      </c>
      <c r="Z105" s="16">
        <f>'Local Workforce'!I106</f>
        <v>0</v>
      </c>
      <c r="AA105" s="17">
        <f t="shared" si="14"/>
        <v>0</v>
      </c>
    </row>
    <row r="106" spans="1:27" ht="14.5" x14ac:dyDescent="0.35">
      <c r="A106" s="40">
        <v>103</v>
      </c>
      <c r="B106" s="170"/>
      <c r="C106" s="170"/>
      <c r="D106" s="152">
        <v>1171</v>
      </c>
      <c r="E106" s="169" t="s">
        <v>265</v>
      </c>
      <c r="F106" s="73" t="str">
        <f>'Bid List'!G108</f>
        <v>Storage</v>
      </c>
      <c r="G106" s="124">
        <f t="shared" si="10"/>
        <v>1.7916666666666668E-2</v>
      </c>
      <c r="H106" s="31">
        <f>'Training Programs'!F107</f>
        <v>0</v>
      </c>
      <c r="I106" s="55">
        <f>'Training Programs'!G107</f>
        <v>0</v>
      </c>
      <c r="J106" s="55">
        <f>'Training Programs'!H107</f>
        <v>0</v>
      </c>
      <c r="K106" s="55">
        <f>'Training Programs'!I107</f>
        <v>0</v>
      </c>
      <c r="L106" s="9">
        <f t="shared" si="11"/>
        <v>0</v>
      </c>
      <c r="M106" s="8">
        <f>'Wages and Benefits'!F107</f>
        <v>0</v>
      </c>
      <c r="N106" s="8">
        <f>'Wages and Benefits'!G107</f>
        <v>0</v>
      </c>
      <c r="O106" s="8">
        <f>'Wages and Benefits'!H107</f>
        <v>0</v>
      </c>
      <c r="P106" s="8">
        <f>'Wages and Benefits'!I107</f>
        <v>0</v>
      </c>
      <c r="Q106" s="12">
        <f t="shared" si="12"/>
        <v>0</v>
      </c>
      <c r="R106" s="10">
        <f>'Career Opportunities'!F107</f>
        <v>0</v>
      </c>
      <c r="S106" s="36">
        <f>'Career Opportunities'!G107</f>
        <v>0</v>
      </c>
      <c r="T106" s="36">
        <f>'Career Opportunities'!H107</f>
        <v>0</v>
      </c>
      <c r="U106" s="36">
        <f>'Career Opportunities'!I107</f>
        <v>0</v>
      </c>
      <c r="V106" s="15">
        <f t="shared" si="13"/>
        <v>0</v>
      </c>
      <c r="W106" s="14">
        <f>'Local Workforce'!F107</f>
        <v>2.5000000000000001E-2</v>
      </c>
      <c r="X106" s="6">
        <f>'Local Workforce'!G107</f>
        <v>0.33333333333333331</v>
      </c>
      <c r="Y106" s="6">
        <f>'Local Workforce'!H107</f>
        <v>0</v>
      </c>
      <c r="Z106" s="16">
        <f>'Local Workforce'!I107</f>
        <v>0</v>
      </c>
      <c r="AA106" s="17">
        <f t="shared" si="14"/>
        <v>7.166666666666667E-2</v>
      </c>
    </row>
    <row r="107" spans="1:27" ht="14.5" x14ac:dyDescent="0.35">
      <c r="A107" s="37">
        <v>104</v>
      </c>
      <c r="B107" s="170"/>
      <c r="C107" s="170"/>
      <c r="D107" s="152">
        <v>145</v>
      </c>
      <c r="E107" s="169" t="s">
        <v>265</v>
      </c>
      <c r="F107" s="73" t="str">
        <f>'Bid List'!G109</f>
        <v>Solar + Storage</v>
      </c>
      <c r="G107" s="124">
        <f t="shared" si="10"/>
        <v>0.39600000000000002</v>
      </c>
      <c r="H107" s="31">
        <f>'Training Programs'!F108</f>
        <v>0.30000000000000004</v>
      </c>
      <c r="I107" s="55">
        <f>'Training Programs'!G108</f>
        <v>0.3</v>
      </c>
      <c r="J107" s="55">
        <f>'Training Programs'!H108</f>
        <v>0</v>
      </c>
      <c r="K107" s="55">
        <f>'Training Programs'!I108</f>
        <v>0</v>
      </c>
      <c r="L107" s="9">
        <f t="shared" si="11"/>
        <v>0.12000000000000001</v>
      </c>
      <c r="M107" s="8">
        <f>'Wages and Benefits'!F108</f>
        <v>0.5</v>
      </c>
      <c r="N107" s="8">
        <f>'Wages and Benefits'!G108</f>
        <v>0.2</v>
      </c>
      <c r="O107" s="8">
        <f>'Wages and Benefits'!H108</f>
        <v>0.5</v>
      </c>
      <c r="P107" s="8">
        <f>'Wages and Benefits'!I108</f>
        <v>0.27999999999999997</v>
      </c>
      <c r="Q107" s="12">
        <f t="shared" si="12"/>
        <v>0.374</v>
      </c>
      <c r="R107" s="10">
        <f>'Career Opportunities'!F108</f>
        <v>0.5</v>
      </c>
      <c r="S107" s="36">
        <f>'Career Opportunities'!G108</f>
        <v>0.2</v>
      </c>
      <c r="T107" s="36">
        <f>'Career Opportunities'!H108</f>
        <v>0</v>
      </c>
      <c r="U107" s="36">
        <f>'Career Opportunities'!I108</f>
        <v>0</v>
      </c>
      <c r="V107" s="15">
        <f t="shared" si="13"/>
        <v>0.14000000000000001</v>
      </c>
      <c r="W107" s="14">
        <f>'Local Workforce'!F108</f>
        <v>0.9</v>
      </c>
      <c r="X107" s="6">
        <f>'Local Workforce'!G108</f>
        <v>1</v>
      </c>
      <c r="Y107" s="6">
        <f>'Local Workforce'!H108</f>
        <v>0.90000000000000013</v>
      </c>
      <c r="Z107" s="16">
        <f>'Local Workforce'!I108</f>
        <v>1</v>
      </c>
      <c r="AA107" s="17">
        <f t="shared" si="14"/>
        <v>0.95</v>
      </c>
    </row>
    <row r="108" spans="1:27" ht="14.5" x14ac:dyDescent="0.35">
      <c r="A108" s="40">
        <v>105</v>
      </c>
      <c r="B108" s="170"/>
      <c r="C108" s="170"/>
      <c r="D108" s="152">
        <v>149</v>
      </c>
      <c r="E108" s="169" t="s">
        <v>265</v>
      </c>
      <c r="F108" s="73" t="str">
        <f>'Bid List'!G110</f>
        <v>Solar + Storage</v>
      </c>
      <c r="G108" s="124">
        <f t="shared" si="10"/>
        <v>0.39600000000000002</v>
      </c>
      <c r="H108" s="31">
        <f>'Training Programs'!F109</f>
        <v>0.30000000000000004</v>
      </c>
      <c r="I108" s="55">
        <f>'Training Programs'!G109</f>
        <v>0.3</v>
      </c>
      <c r="J108" s="55">
        <f>'Training Programs'!H109</f>
        <v>0</v>
      </c>
      <c r="K108" s="55">
        <f>'Training Programs'!I109</f>
        <v>0</v>
      </c>
      <c r="L108" s="9">
        <f t="shared" si="11"/>
        <v>0.12000000000000001</v>
      </c>
      <c r="M108" s="8">
        <f>'Wages and Benefits'!F109</f>
        <v>0.5</v>
      </c>
      <c r="N108" s="8">
        <f>'Wages and Benefits'!G109</f>
        <v>0.2</v>
      </c>
      <c r="O108" s="8">
        <f>'Wages and Benefits'!H109</f>
        <v>0.5</v>
      </c>
      <c r="P108" s="8">
        <f>'Wages and Benefits'!I109</f>
        <v>0.27999999999999997</v>
      </c>
      <c r="Q108" s="12">
        <f t="shared" si="12"/>
        <v>0.374</v>
      </c>
      <c r="R108" s="10">
        <f>'Career Opportunities'!F109</f>
        <v>0.5</v>
      </c>
      <c r="S108" s="36">
        <f>'Career Opportunities'!G109</f>
        <v>0.2</v>
      </c>
      <c r="T108" s="36">
        <f>'Career Opportunities'!H109</f>
        <v>0</v>
      </c>
      <c r="U108" s="36">
        <f>'Career Opportunities'!I109</f>
        <v>0</v>
      </c>
      <c r="V108" s="15">
        <f t="shared" si="13"/>
        <v>0.14000000000000001</v>
      </c>
      <c r="W108" s="14">
        <f>'Local Workforce'!F109</f>
        <v>0.9</v>
      </c>
      <c r="X108" s="6">
        <f>'Local Workforce'!G109</f>
        <v>1</v>
      </c>
      <c r="Y108" s="6">
        <f>'Local Workforce'!H109</f>
        <v>0.90000000000000013</v>
      </c>
      <c r="Z108" s="16">
        <f>'Local Workforce'!I109</f>
        <v>1</v>
      </c>
      <c r="AA108" s="17">
        <f t="shared" si="14"/>
        <v>0.95</v>
      </c>
    </row>
    <row r="109" spans="1:27" ht="14.5" x14ac:dyDescent="0.35">
      <c r="A109" s="37">
        <v>106</v>
      </c>
      <c r="B109" s="170"/>
      <c r="C109" s="170"/>
      <c r="D109" s="152">
        <v>150</v>
      </c>
      <c r="E109" s="169" t="s">
        <v>265</v>
      </c>
      <c r="F109" s="73" t="str">
        <f>'Bid List'!G111</f>
        <v>Wind</v>
      </c>
      <c r="G109" s="124">
        <f t="shared" si="10"/>
        <v>0.28066176470588233</v>
      </c>
      <c r="H109" s="31">
        <f>'Training Programs'!F110</f>
        <v>0.79999999999999993</v>
      </c>
      <c r="I109" s="55">
        <f>'Training Programs'!G110</f>
        <v>0.8</v>
      </c>
      <c r="J109" s="55">
        <f>'Training Programs'!H110</f>
        <v>0</v>
      </c>
      <c r="K109" s="55">
        <f>'Training Programs'!I110</f>
        <v>0</v>
      </c>
      <c r="L109" s="9">
        <f t="shared" si="11"/>
        <v>0.32000000000000006</v>
      </c>
      <c r="M109" s="8">
        <f>'Wages and Benefits'!F110</f>
        <v>0</v>
      </c>
      <c r="N109" s="8">
        <f>'Wages and Benefits'!G110</f>
        <v>0</v>
      </c>
      <c r="O109" s="8">
        <f>'Wages and Benefits'!H110</f>
        <v>0</v>
      </c>
      <c r="P109" s="8">
        <f>'Wages and Benefits'!I110</f>
        <v>0</v>
      </c>
      <c r="Q109" s="12">
        <f t="shared" si="12"/>
        <v>0</v>
      </c>
      <c r="R109" s="10">
        <f>'Career Opportunities'!F110</f>
        <v>0.65</v>
      </c>
      <c r="S109" s="36">
        <f>'Career Opportunities'!G110</f>
        <v>0.4</v>
      </c>
      <c r="T109" s="36">
        <f>'Career Opportunities'!H110</f>
        <v>0</v>
      </c>
      <c r="U109" s="36">
        <f>'Career Opportunities'!I110</f>
        <v>0</v>
      </c>
      <c r="V109" s="15">
        <f t="shared" si="13"/>
        <v>0.21000000000000002</v>
      </c>
      <c r="W109" s="14">
        <f>'Local Workforce'!F110</f>
        <v>0.35</v>
      </c>
      <c r="X109" s="6">
        <f>'Local Workforce'!G110</f>
        <v>1</v>
      </c>
      <c r="Y109" s="6">
        <f>'Local Workforce'!H110</f>
        <v>0.4088235294117647</v>
      </c>
      <c r="Z109" s="16">
        <f>'Local Workforce'!I110</f>
        <v>0.66666666666666663</v>
      </c>
      <c r="AA109" s="17">
        <f t="shared" si="14"/>
        <v>0.59264705882352942</v>
      </c>
    </row>
    <row r="110" spans="1:27" ht="14.5" x14ac:dyDescent="0.35">
      <c r="A110" s="40">
        <v>107</v>
      </c>
      <c r="B110" s="170"/>
      <c r="C110" s="170"/>
      <c r="D110" s="152">
        <v>151</v>
      </c>
      <c r="E110" s="169" t="s">
        <v>265</v>
      </c>
      <c r="F110" s="73" t="str">
        <f>'Bid List'!G112</f>
        <v>Solar</v>
      </c>
      <c r="G110" s="124">
        <f t="shared" si="10"/>
        <v>0.332125</v>
      </c>
      <c r="H110" s="31">
        <f>'Training Programs'!F111</f>
        <v>0.79999999999999993</v>
      </c>
      <c r="I110" s="55">
        <f>'Training Programs'!G111</f>
        <v>0.8</v>
      </c>
      <c r="J110" s="55">
        <f>'Training Programs'!H111</f>
        <v>0</v>
      </c>
      <c r="K110" s="55">
        <f>'Training Programs'!I111</f>
        <v>0</v>
      </c>
      <c r="L110" s="9">
        <f t="shared" si="11"/>
        <v>0.32000000000000006</v>
      </c>
      <c r="M110" s="8">
        <f>'Wages and Benefits'!F111</f>
        <v>0.5</v>
      </c>
      <c r="N110" s="8">
        <f>'Wages and Benefits'!G111</f>
        <v>0.52</v>
      </c>
      <c r="O110" s="8">
        <f>'Wages and Benefits'!H111</f>
        <v>0</v>
      </c>
      <c r="P110" s="8">
        <f>'Wages and Benefits'!I111</f>
        <v>0</v>
      </c>
      <c r="Q110" s="12">
        <f t="shared" si="12"/>
        <v>0.20400000000000001</v>
      </c>
      <c r="R110" s="10">
        <f>'Career Opportunities'!F111</f>
        <v>0.65</v>
      </c>
      <c r="S110" s="36">
        <f>'Career Opportunities'!G111</f>
        <v>0.4</v>
      </c>
      <c r="T110" s="36">
        <f>'Career Opportunities'!H111</f>
        <v>0</v>
      </c>
      <c r="U110" s="36">
        <f>'Career Opportunities'!I111</f>
        <v>0</v>
      </c>
      <c r="V110" s="15">
        <f t="shared" si="13"/>
        <v>0.21000000000000002</v>
      </c>
      <c r="W110" s="14">
        <f>'Local Workforce'!F111</f>
        <v>0.35</v>
      </c>
      <c r="X110" s="6">
        <f>'Local Workforce'!G111</f>
        <v>1</v>
      </c>
      <c r="Y110" s="6">
        <f>'Local Workforce'!H111</f>
        <v>0.41500000000000004</v>
      </c>
      <c r="Z110" s="16">
        <f>'Local Workforce'!I111</f>
        <v>0.66666666666666663</v>
      </c>
      <c r="AA110" s="17">
        <f t="shared" si="14"/>
        <v>0.59450000000000003</v>
      </c>
    </row>
    <row r="111" spans="1:27" ht="14.5" x14ac:dyDescent="0.35">
      <c r="A111" s="37">
        <v>108</v>
      </c>
      <c r="B111" s="170"/>
      <c r="C111" s="170"/>
      <c r="D111" s="152">
        <v>162</v>
      </c>
      <c r="E111" s="169" t="s">
        <v>265</v>
      </c>
      <c r="F111" s="73" t="str">
        <f>'Bid List'!G113</f>
        <v>Wind</v>
      </c>
      <c r="G111" s="124">
        <f t="shared" si="10"/>
        <v>5.2500000000000005E-2</v>
      </c>
      <c r="H111" s="31">
        <f>'Training Programs'!F112</f>
        <v>0</v>
      </c>
      <c r="I111" s="55">
        <f>'Training Programs'!G112</f>
        <v>0</v>
      </c>
      <c r="J111" s="55">
        <f>'Training Programs'!H112</f>
        <v>0</v>
      </c>
      <c r="K111" s="55">
        <f>'Training Programs'!I112</f>
        <v>0</v>
      </c>
      <c r="L111" s="9">
        <f t="shared" si="11"/>
        <v>0</v>
      </c>
      <c r="M111" s="8">
        <f>'Wages and Benefits'!F112</f>
        <v>0</v>
      </c>
      <c r="N111" s="8">
        <f>'Wages and Benefits'!G112</f>
        <v>0</v>
      </c>
      <c r="O111" s="8">
        <f>'Wages and Benefits'!H112</f>
        <v>0</v>
      </c>
      <c r="P111" s="8">
        <f>'Wages and Benefits'!I112</f>
        <v>0</v>
      </c>
      <c r="Q111" s="12">
        <f t="shared" si="12"/>
        <v>0</v>
      </c>
      <c r="R111" s="10">
        <f>'Career Opportunities'!F112</f>
        <v>0.65</v>
      </c>
      <c r="S111" s="36">
        <f>'Career Opportunities'!G112</f>
        <v>0.4</v>
      </c>
      <c r="T111" s="36">
        <f>'Career Opportunities'!H112</f>
        <v>0</v>
      </c>
      <c r="U111" s="36">
        <f>'Career Opportunities'!I112</f>
        <v>0</v>
      </c>
      <c r="V111" s="15">
        <f t="shared" si="13"/>
        <v>0.21000000000000002</v>
      </c>
      <c r="W111" s="14">
        <f>'Local Workforce'!F112</f>
        <v>0</v>
      </c>
      <c r="X111" s="6">
        <f>'Local Workforce'!G112</f>
        <v>0</v>
      </c>
      <c r="Y111" s="6">
        <f>'Local Workforce'!H112</f>
        <v>0</v>
      </c>
      <c r="Z111" s="16">
        <f>'Local Workforce'!I112</f>
        <v>0</v>
      </c>
      <c r="AA111" s="17">
        <f t="shared" si="14"/>
        <v>0</v>
      </c>
    </row>
    <row r="112" spans="1:27" ht="14.5" x14ac:dyDescent="0.35">
      <c r="A112" s="40">
        <v>109</v>
      </c>
      <c r="B112" s="170"/>
      <c r="C112" s="170"/>
      <c r="D112" s="152">
        <v>182</v>
      </c>
      <c r="E112" s="169" t="s">
        <v>265</v>
      </c>
      <c r="F112" s="73" t="str">
        <f>'Bid List'!G114</f>
        <v>Wind + Storage</v>
      </c>
      <c r="G112" s="124">
        <f t="shared" si="10"/>
        <v>0.13329166666666667</v>
      </c>
      <c r="H112" s="31">
        <f>'Training Programs'!F113</f>
        <v>0.2</v>
      </c>
      <c r="I112" s="55">
        <f>'Training Programs'!G113</f>
        <v>0.2</v>
      </c>
      <c r="J112" s="55">
        <f>'Training Programs'!H113</f>
        <v>0.2</v>
      </c>
      <c r="K112" s="55">
        <f>'Training Programs'!I113</f>
        <v>0.2</v>
      </c>
      <c r="L112" s="9">
        <f t="shared" si="11"/>
        <v>0.2</v>
      </c>
      <c r="M112" s="8">
        <f>'Wages and Benefits'!F113</f>
        <v>0.35</v>
      </c>
      <c r="N112" s="8">
        <f>'Wages and Benefits'!G113</f>
        <v>0.6</v>
      </c>
      <c r="O112" s="8">
        <f>'Wages and Benefits'!H113</f>
        <v>0</v>
      </c>
      <c r="P112" s="8">
        <f>'Wages and Benefits'!I113</f>
        <v>0</v>
      </c>
      <c r="Q112" s="12">
        <f t="shared" si="12"/>
        <v>0.19</v>
      </c>
      <c r="R112" s="10">
        <f>'Career Opportunities'!F113</f>
        <v>0.15</v>
      </c>
      <c r="S112" s="36">
        <f>'Career Opportunities'!G113</f>
        <v>0.2</v>
      </c>
      <c r="T112" s="36">
        <f>'Career Opportunities'!H113</f>
        <v>0</v>
      </c>
      <c r="U112" s="36">
        <f>'Career Opportunities'!I113</f>
        <v>0</v>
      </c>
      <c r="V112" s="15">
        <f t="shared" si="13"/>
        <v>7.0000000000000007E-2</v>
      </c>
      <c r="W112" s="14">
        <f>'Local Workforce'!F113</f>
        <v>3.2500000000000001E-2</v>
      </c>
      <c r="X112" s="6">
        <f>'Local Workforce'!G113</f>
        <v>0.33333333333333331</v>
      </c>
      <c r="Y112" s="6">
        <f>'Local Workforce'!H113</f>
        <v>0</v>
      </c>
      <c r="Z112" s="16">
        <f>'Local Workforce'!I113</f>
        <v>0</v>
      </c>
      <c r="AA112" s="17">
        <f t="shared" si="14"/>
        <v>7.3166666666666672E-2</v>
      </c>
    </row>
    <row r="113" spans="1:27" ht="14.5" x14ac:dyDescent="0.35">
      <c r="A113" s="37">
        <v>110</v>
      </c>
      <c r="B113" s="170"/>
      <c r="C113" s="170"/>
      <c r="D113" s="152">
        <v>184</v>
      </c>
      <c r="E113" s="169" t="s">
        <v>265</v>
      </c>
      <c r="F113" s="73" t="str">
        <f>'Bid List'!G115</f>
        <v>Wind + Storage</v>
      </c>
      <c r="G113" s="124">
        <f t="shared" si="10"/>
        <v>0.13329166666666667</v>
      </c>
      <c r="H113" s="31">
        <f>'Training Programs'!F114</f>
        <v>0.2</v>
      </c>
      <c r="I113" s="55">
        <f>'Training Programs'!G114</f>
        <v>0.2</v>
      </c>
      <c r="J113" s="55">
        <f>'Training Programs'!H114</f>
        <v>0.2</v>
      </c>
      <c r="K113" s="55">
        <f>'Training Programs'!I114</f>
        <v>0.2</v>
      </c>
      <c r="L113" s="9">
        <f t="shared" si="11"/>
        <v>0.2</v>
      </c>
      <c r="M113" s="8">
        <f>'Wages and Benefits'!F114</f>
        <v>0.35</v>
      </c>
      <c r="N113" s="8">
        <f>'Wages and Benefits'!G114</f>
        <v>0.6</v>
      </c>
      <c r="O113" s="8">
        <f>'Wages and Benefits'!H114</f>
        <v>0</v>
      </c>
      <c r="P113" s="8">
        <f>'Wages and Benefits'!I114</f>
        <v>0</v>
      </c>
      <c r="Q113" s="12">
        <f t="shared" si="12"/>
        <v>0.19</v>
      </c>
      <c r="R113" s="10">
        <f>'Career Opportunities'!F114</f>
        <v>0.15</v>
      </c>
      <c r="S113" s="36">
        <f>'Career Opportunities'!G114</f>
        <v>0.2</v>
      </c>
      <c r="T113" s="36">
        <f>'Career Opportunities'!H114</f>
        <v>0</v>
      </c>
      <c r="U113" s="36">
        <f>'Career Opportunities'!I114</f>
        <v>0</v>
      </c>
      <c r="V113" s="15">
        <f t="shared" si="13"/>
        <v>7.0000000000000007E-2</v>
      </c>
      <c r="W113" s="14">
        <f>'Local Workforce'!F114</f>
        <v>3.2500000000000001E-2</v>
      </c>
      <c r="X113" s="6">
        <f>'Local Workforce'!G114</f>
        <v>0.33333333333333331</v>
      </c>
      <c r="Y113" s="6">
        <f>'Local Workforce'!H114</f>
        <v>0</v>
      </c>
      <c r="Z113" s="16">
        <f>'Local Workforce'!I114</f>
        <v>0</v>
      </c>
      <c r="AA113" s="17">
        <f t="shared" si="14"/>
        <v>7.3166666666666672E-2</v>
      </c>
    </row>
    <row r="114" spans="1:27" ht="14.5" x14ac:dyDescent="0.35">
      <c r="A114" s="40">
        <v>111</v>
      </c>
      <c r="B114" s="170"/>
      <c r="C114" s="170"/>
      <c r="D114" s="152">
        <v>191</v>
      </c>
      <c r="E114" s="169" t="s">
        <v>265</v>
      </c>
      <c r="F114" s="73" t="str">
        <f>'Bid List'!G116</f>
        <v>Wind + Solar + Storage</v>
      </c>
      <c r="G114" s="124">
        <f t="shared" si="10"/>
        <v>0.13329166666666667</v>
      </c>
      <c r="H114" s="31">
        <f>'Training Programs'!F115</f>
        <v>0.2</v>
      </c>
      <c r="I114" s="55">
        <f>'Training Programs'!G115</f>
        <v>0.2</v>
      </c>
      <c r="J114" s="55">
        <f>'Training Programs'!H115</f>
        <v>0.2</v>
      </c>
      <c r="K114" s="55">
        <f>'Training Programs'!I115</f>
        <v>0.2</v>
      </c>
      <c r="L114" s="9">
        <f t="shared" si="11"/>
        <v>0.2</v>
      </c>
      <c r="M114" s="8">
        <f>'Wages and Benefits'!F115</f>
        <v>0.35</v>
      </c>
      <c r="N114" s="8">
        <f>'Wages and Benefits'!G115</f>
        <v>0.6</v>
      </c>
      <c r="O114" s="8">
        <f>'Wages and Benefits'!H115</f>
        <v>0</v>
      </c>
      <c r="P114" s="8">
        <f>'Wages and Benefits'!I115</f>
        <v>0</v>
      </c>
      <c r="Q114" s="12">
        <f t="shared" si="12"/>
        <v>0.19</v>
      </c>
      <c r="R114" s="10">
        <f>'Career Opportunities'!F115</f>
        <v>0.15</v>
      </c>
      <c r="S114" s="36">
        <f>'Career Opportunities'!G115</f>
        <v>0.2</v>
      </c>
      <c r="T114" s="36">
        <f>'Career Opportunities'!H115</f>
        <v>0</v>
      </c>
      <c r="U114" s="36">
        <f>'Career Opportunities'!I115</f>
        <v>0</v>
      </c>
      <c r="V114" s="15">
        <f t="shared" si="13"/>
        <v>7.0000000000000007E-2</v>
      </c>
      <c r="W114" s="14">
        <f>'Local Workforce'!F115</f>
        <v>3.2500000000000001E-2</v>
      </c>
      <c r="X114" s="6">
        <f>'Local Workforce'!G115</f>
        <v>0.33333333333333331</v>
      </c>
      <c r="Y114" s="6">
        <f>'Local Workforce'!H115</f>
        <v>0</v>
      </c>
      <c r="Z114" s="16">
        <f>'Local Workforce'!I115</f>
        <v>0</v>
      </c>
      <c r="AA114" s="17">
        <f t="shared" si="14"/>
        <v>7.3166666666666672E-2</v>
      </c>
    </row>
    <row r="115" spans="1:27" ht="14.5" x14ac:dyDescent="0.35">
      <c r="A115" s="37">
        <v>112</v>
      </c>
      <c r="B115" s="170"/>
      <c r="C115" s="170"/>
      <c r="D115" s="152">
        <v>196</v>
      </c>
      <c r="E115" s="169" t="s">
        <v>265</v>
      </c>
      <c r="F115" s="73" t="str">
        <f>'Bid List'!G117</f>
        <v>Wind + Storage</v>
      </c>
      <c r="G115" s="124">
        <f t="shared" si="10"/>
        <v>0.13329166666666667</v>
      </c>
      <c r="H115" s="31">
        <f>'Training Programs'!F116</f>
        <v>0.2</v>
      </c>
      <c r="I115" s="55">
        <f>'Training Programs'!G116</f>
        <v>0.2</v>
      </c>
      <c r="J115" s="55">
        <f>'Training Programs'!H116</f>
        <v>0.2</v>
      </c>
      <c r="K115" s="55">
        <f>'Training Programs'!I116</f>
        <v>0.2</v>
      </c>
      <c r="L115" s="9">
        <f t="shared" si="11"/>
        <v>0.2</v>
      </c>
      <c r="M115" s="8">
        <f>'Wages and Benefits'!F116</f>
        <v>0.35</v>
      </c>
      <c r="N115" s="8">
        <f>'Wages and Benefits'!G116</f>
        <v>0.6</v>
      </c>
      <c r="O115" s="8">
        <f>'Wages and Benefits'!H116</f>
        <v>0</v>
      </c>
      <c r="P115" s="8">
        <f>'Wages and Benefits'!I116</f>
        <v>0</v>
      </c>
      <c r="Q115" s="12">
        <f t="shared" si="12"/>
        <v>0.19</v>
      </c>
      <c r="R115" s="10">
        <f>'Career Opportunities'!F116</f>
        <v>0.15</v>
      </c>
      <c r="S115" s="36">
        <f>'Career Opportunities'!G116</f>
        <v>0.2</v>
      </c>
      <c r="T115" s="36">
        <f>'Career Opportunities'!H116</f>
        <v>0</v>
      </c>
      <c r="U115" s="36">
        <f>'Career Opportunities'!I116</f>
        <v>0</v>
      </c>
      <c r="V115" s="15">
        <f t="shared" si="13"/>
        <v>7.0000000000000007E-2</v>
      </c>
      <c r="W115" s="14">
        <f>'Local Workforce'!F116</f>
        <v>3.2500000000000001E-2</v>
      </c>
      <c r="X115" s="6">
        <f>'Local Workforce'!G116</f>
        <v>0.33333333333333331</v>
      </c>
      <c r="Y115" s="6">
        <f>'Local Workforce'!H116</f>
        <v>0</v>
      </c>
      <c r="Z115" s="16">
        <f>'Local Workforce'!I116</f>
        <v>0</v>
      </c>
      <c r="AA115" s="17">
        <f t="shared" si="14"/>
        <v>7.3166666666666672E-2</v>
      </c>
    </row>
    <row r="116" spans="1:27" ht="14.5" x14ac:dyDescent="0.35">
      <c r="A116" s="40">
        <v>113</v>
      </c>
      <c r="B116" s="170"/>
      <c r="C116" s="170"/>
      <c r="D116" s="152">
        <v>204</v>
      </c>
      <c r="E116" s="169" t="s">
        <v>265</v>
      </c>
      <c r="F116" s="73" t="str">
        <f>'Bid List'!G118</f>
        <v>Wind + Solar + Storage</v>
      </c>
      <c r="G116" s="124">
        <f t="shared" si="10"/>
        <v>0.13329166666666667</v>
      </c>
      <c r="H116" s="31">
        <f>'Training Programs'!F117</f>
        <v>0.2</v>
      </c>
      <c r="I116" s="55">
        <f>'Training Programs'!G117</f>
        <v>0.2</v>
      </c>
      <c r="J116" s="55">
        <f>'Training Programs'!H117</f>
        <v>0.2</v>
      </c>
      <c r="K116" s="55">
        <f>'Training Programs'!I117</f>
        <v>0.2</v>
      </c>
      <c r="L116" s="9">
        <f t="shared" si="11"/>
        <v>0.2</v>
      </c>
      <c r="M116" s="8">
        <f>'Wages and Benefits'!F117</f>
        <v>0.35</v>
      </c>
      <c r="N116" s="8">
        <f>'Wages and Benefits'!G117</f>
        <v>0.6</v>
      </c>
      <c r="O116" s="8">
        <f>'Wages and Benefits'!H117</f>
        <v>0</v>
      </c>
      <c r="P116" s="8">
        <f>'Wages and Benefits'!I117</f>
        <v>0</v>
      </c>
      <c r="Q116" s="12">
        <f t="shared" si="12"/>
        <v>0.19</v>
      </c>
      <c r="R116" s="10">
        <f>'Career Opportunities'!F117</f>
        <v>0.15</v>
      </c>
      <c r="S116" s="36">
        <f>'Career Opportunities'!G117</f>
        <v>0.2</v>
      </c>
      <c r="T116" s="36">
        <f>'Career Opportunities'!H117</f>
        <v>0</v>
      </c>
      <c r="U116" s="36">
        <f>'Career Opportunities'!I117</f>
        <v>0</v>
      </c>
      <c r="V116" s="15">
        <f t="shared" si="13"/>
        <v>7.0000000000000007E-2</v>
      </c>
      <c r="W116" s="14">
        <f>'Local Workforce'!F117</f>
        <v>3.2500000000000001E-2</v>
      </c>
      <c r="X116" s="6">
        <f>'Local Workforce'!G117</f>
        <v>0.33333333333333331</v>
      </c>
      <c r="Y116" s="6">
        <f>'Local Workforce'!H117</f>
        <v>0</v>
      </c>
      <c r="Z116" s="16">
        <f>'Local Workforce'!I117</f>
        <v>0</v>
      </c>
      <c r="AA116" s="17">
        <f t="shared" si="14"/>
        <v>7.3166666666666672E-2</v>
      </c>
    </row>
    <row r="117" spans="1:27" ht="14.5" x14ac:dyDescent="0.35">
      <c r="A117" s="37">
        <v>114</v>
      </c>
      <c r="B117" s="170"/>
      <c r="C117" s="170"/>
      <c r="D117" s="152">
        <v>217</v>
      </c>
      <c r="E117" s="169" t="s">
        <v>265</v>
      </c>
      <c r="F117" s="73" t="str">
        <f>'Bid List'!G119</f>
        <v>Solar + Storage</v>
      </c>
      <c r="G117" s="124">
        <f t="shared" si="10"/>
        <v>1.0000000000000002E-2</v>
      </c>
      <c r="H117" s="31">
        <f>'Training Programs'!F118</f>
        <v>0.1</v>
      </c>
      <c r="I117" s="55">
        <f>'Training Programs'!G118</f>
        <v>0.1</v>
      </c>
      <c r="J117" s="55">
        <f>'Training Programs'!H118</f>
        <v>0</v>
      </c>
      <c r="K117" s="55">
        <f>'Training Programs'!I118</f>
        <v>0</v>
      </c>
      <c r="L117" s="9">
        <f t="shared" si="11"/>
        <v>4.0000000000000008E-2</v>
      </c>
      <c r="M117" s="8">
        <f>'Wages and Benefits'!F118</f>
        <v>0</v>
      </c>
      <c r="N117" s="8">
        <f>'Wages and Benefits'!G118</f>
        <v>0</v>
      </c>
      <c r="O117" s="8">
        <f>'Wages and Benefits'!H118</f>
        <v>0</v>
      </c>
      <c r="P117" s="8">
        <f>'Wages and Benefits'!I118</f>
        <v>0</v>
      </c>
      <c r="Q117" s="12">
        <f t="shared" si="12"/>
        <v>0</v>
      </c>
      <c r="R117" s="10">
        <f>'Career Opportunities'!F118</f>
        <v>0</v>
      </c>
      <c r="S117" s="36">
        <f>'Career Opportunities'!G118</f>
        <v>0</v>
      </c>
      <c r="T117" s="36">
        <f>'Career Opportunities'!H118</f>
        <v>0</v>
      </c>
      <c r="U117" s="36">
        <f>'Career Opportunities'!I118</f>
        <v>0</v>
      </c>
      <c r="V117" s="15">
        <f t="shared" si="13"/>
        <v>0</v>
      </c>
      <c r="W117" s="14">
        <f>'Local Workforce'!F118</f>
        <v>0</v>
      </c>
      <c r="X117" s="6">
        <f>'Local Workforce'!G118</f>
        <v>0</v>
      </c>
      <c r="Y117" s="6">
        <f>'Local Workforce'!H118</f>
        <v>0</v>
      </c>
      <c r="Z117" s="16">
        <f>'Local Workforce'!I118</f>
        <v>0</v>
      </c>
      <c r="AA117" s="17">
        <f t="shared" si="14"/>
        <v>0</v>
      </c>
    </row>
    <row r="118" spans="1:27" ht="14.5" x14ac:dyDescent="0.35">
      <c r="A118" s="40">
        <v>115</v>
      </c>
      <c r="B118" s="170"/>
      <c r="C118" s="170"/>
      <c r="D118" s="152">
        <v>218</v>
      </c>
      <c r="E118" s="169" t="s">
        <v>265</v>
      </c>
      <c r="F118" s="73" t="str">
        <f>'Bid List'!G120</f>
        <v>Solar</v>
      </c>
      <c r="G118" s="124">
        <f t="shared" si="10"/>
        <v>1.0000000000000002E-2</v>
      </c>
      <c r="H118" s="31">
        <f>'Training Programs'!F119</f>
        <v>0.1</v>
      </c>
      <c r="I118" s="55">
        <f>'Training Programs'!G119</f>
        <v>0.1</v>
      </c>
      <c r="J118" s="55">
        <f>'Training Programs'!H119</f>
        <v>0</v>
      </c>
      <c r="K118" s="55">
        <f>'Training Programs'!I119</f>
        <v>0</v>
      </c>
      <c r="L118" s="9">
        <f t="shared" si="11"/>
        <v>4.0000000000000008E-2</v>
      </c>
      <c r="M118" s="8">
        <f>'Wages and Benefits'!F119</f>
        <v>0</v>
      </c>
      <c r="N118" s="8">
        <f>'Wages and Benefits'!G119</f>
        <v>0</v>
      </c>
      <c r="O118" s="8">
        <f>'Wages and Benefits'!H119</f>
        <v>0</v>
      </c>
      <c r="P118" s="8">
        <f>'Wages and Benefits'!I119</f>
        <v>0</v>
      </c>
      <c r="Q118" s="12">
        <f t="shared" si="12"/>
        <v>0</v>
      </c>
      <c r="R118" s="10">
        <f>'Career Opportunities'!F119</f>
        <v>0</v>
      </c>
      <c r="S118" s="36">
        <f>'Career Opportunities'!G119</f>
        <v>0</v>
      </c>
      <c r="T118" s="36">
        <f>'Career Opportunities'!H119</f>
        <v>0</v>
      </c>
      <c r="U118" s="36">
        <f>'Career Opportunities'!I119</f>
        <v>0</v>
      </c>
      <c r="V118" s="15">
        <f t="shared" si="13"/>
        <v>0</v>
      </c>
      <c r="W118" s="14">
        <f>'Local Workforce'!F119</f>
        <v>0</v>
      </c>
      <c r="X118" s="6">
        <f>'Local Workforce'!G119</f>
        <v>0</v>
      </c>
      <c r="Y118" s="6">
        <f>'Local Workforce'!H119</f>
        <v>0</v>
      </c>
      <c r="Z118" s="16">
        <f>'Local Workforce'!I119</f>
        <v>0</v>
      </c>
      <c r="AA118" s="17">
        <f t="shared" si="14"/>
        <v>0</v>
      </c>
    </row>
    <row r="119" spans="1:27" ht="14.5" x14ac:dyDescent="0.35">
      <c r="A119" s="37">
        <v>116</v>
      </c>
      <c r="B119" s="170"/>
      <c r="C119" s="170"/>
      <c r="D119" s="152">
        <v>234</v>
      </c>
      <c r="E119" s="169" t="s">
        <v>265</v>
      </c>
      <c r="F119" s="73" t="str">
        <f>'Bid List'!G121</f>
        <v>Storage</v>
      </c>
      <c r="G119" s="124">
        <f t="shared" si="10"/>
        <v>1.0000000000000002E-2</v>
      </c>
      <c r="H119" s="31">
        <f>'Training Programs'!F120</f>
        <v>0.1</v>
      </c>
      <c r="I119" s="55">
        <f>'Training Programs'!G120</f>
        <v>0.1</v>
      </c>
      <c r="J119" s="55">
        <f>'Training Programs'!H120</f>
        <v>0</v>
      </c>
      <c r="K119" s="55">
        <f>'Training Programs'!I120</f>
        <v>0</v>
      </c>
      <c r="L119" s="9">
        <f t="shared" si="11"/>
        <v>4.0000000000000008E-2</v>
      </c>
      <c r="M119" s="8">
        <f>'Wages and Benefits'!F120</f>
        <v>0</v>
      </c>
      <c r="N119" s="8">
        <f>'Wages and Benefits'!G120</f>
        <v>0</v>
      </c>
      <c r="O119" s="8">
        <f>'Wages and Benefits'!H120</f>
        <v>0</v>
      </c>
      <c r="P119" s="8">
        <f>'Wages and Benefits'!I120</f>
        <v>0</v>
      </c>
      <c r="Q119" s="12">
        <f t="shared" si="12"/>
        <v>0</v>
      </c>
      <c r="R119" s="10">
        <f>'Career Opportunities'!F120</f>
        <v>0</v>
      </c>
      <c r="S119" s="36">
        <f>'Career Opportunities'!G120</f>
        <v>0</v>
      </c>
      <c r="T119" s="36">
        <f>'Career Opportunities'!H120</f>
        <v>0</v>
      </c>
      <c r="U119" s="36">
        <f>'Career Opportunities'!I120</f>
        <v>0</v>
      </c>
      <c r="V119" s="15">
        <f t="shared" si="13"/>
        <v>0</v>
      </c>
      <c r="W119" s="14">
        <f>'Local Workforce'!F120</f>
        <v>0</v>
      </c>
      <c r="X119" s="6">
        <f>'Local Workforce'!G120</f>
        <v>0</v>
      </c>
      <c r="Y119" s="6">
        <f>'Local Workforce'!H120</f>
        <v>0</v>
      </c>
      <c r="Z119" s="16">
        <f>'Local Workforce'!I120</f>
        <v>0</v>
      </c>
      <c r="AA119" s="17">
        <f t="shared" si="14"/>
        <v>0</v>
      </c>
    </row>
    <row r="120" spans="1:27" ht="14.5" x14ac:dyDescent="0.35">
      <c r="A120" s="40">
        <v>117</v>
      </c>
      <c r="B120" s="170"/>
      <c r="C120" s="170"/>
      <c r="D120" s="152">
        <v>235</v>
      </c>
      <c r="E120" s="169" t="s">
        <v>265</v>
      </c>
      <c r="F120" s="73" t="str">
        <f>'Bid List'!G122</f>
        <v>Gas</v>
      </c>
      <c r="G120" s="124">
        <f t="shared" si="10"/>
        <v>0.60919778138528136</v>
      </c>
      <c r="H120" s="31">
        <f>'Training Programs'!F121</f>
        <v>0.89999999999999991</v>
      </c>
      <c r="I120" s="55">
        <f>'Training Programs'!G121</f>
        <v>0.9</v>
      </c>
      <c r="J120" s="55">
        <f>'Training Programs'!H121</f>
        <v>0.6</v>
      </c>
      <c r="K120" s="55">
        <f>'Training Programs'!I121</f>
        <v>0.6</v>
      </c>
      <c r="L120" s="9">
        <f t="shared" si="11"/>
        <v>0.72</v>
      </c>
      <c r="M120" s="8">
        <f>'Wages and Benefits'!F121</f>
        <v>0.5</v>
      </c>
      <c r="N120" s="8">
        <f>'Wages and Benefits'!G121</f>
        <v>0.8</v>
      </c>
      <c r="O120" s="8">
        <f>'Wages and Benefits'!H121</f>
        <v>0.98989898989898994</v>
      </c>
      <c r="P120" s="8">
        <f>'Wages and Benefits'!I121</f>
        <v>0.98333333333333317</v>
      </c>
      <c r="Q120" s="12">
        <f t="shared" si="12"/>
        <v>0.85196969696969693</v>
      </c>
      <c r="R120" s="10">
        <f>'Career Opportunities'!F121</f>
        <v>1</v>
      </c>
      <c r="S120" s="36">
        <f>'Career Opportunities'!G121</f>
        <v>1</v>
      </c>
      <c r="T120" s="36">
        <f>'Career Opportunities'!H121</f>
        <v>0</v>
      </c>
      <c r="U120" s="36">
        <f>'Career Opportunities'!I121</f>
        <v>0</v>
      </c>
      <c r="V120" s="15">
        <f t="shared" si="13"/>
        <v>0.4</v>
      </c>
      <c r="W120" s="14">
        <f>'Local Workforce'!F121</f>
        <v>0</v>
      </c>
      <c r="X120" s="6">
        <f>'Local Workforce'!G121</f>
        <v>0</v>
      </c>
      <c r="Y120" s="6">
        <f>'Local Workforce'!H121</f>
        <v>0.61607142857142849</v>
      </c>
      <c r="Z120" s="16">
        <f>'Local Workforce'!I121</f>
        <v>0.93333333333333335</v>
      </c>
      <c r="AA120" s="17">
        <f t="shared" si="14"/>
        <v>0.4648214285714285</v>
      </c>
    </row>
    <row r="121" spans="1:27" ht="14.5" x14ac:dyDescent="0.35">
      <c r="A121" s="37">
        <v>118</v>
      </c>
      <c r="B121" s="170"/>
      <c r="C121" s="170"/>
      <c r="D121" s="152">
        <v>237</v>
      </c>
      <c r="E121" s="169" t="s">
        <v>265</v>
      </c>
      <c r="F121" s="73" t="str">
        <f>'Bid List'!G123</f>
        <v>Gas</v>
      </c>
      <c r="G121" s="124">
        <f t="shared" si="10"/>
        <v>0.60919778138528136</v>
      </c>
      <c r="H121" s="31">
        <f>'Training Programs'!F122</f>
        <v>0.89999999999999991</v>
      </c>
      <c r="I121" s="55">
        <f>'Training Programs'!G122</f>
        <v>0.9</v>
      </c>
      <c r="J121" s="55">
        <f>'Training Programs'!H122</f>
        <v>0.6</v>
      </c>
      <c r="K121" s="55">
        <f>'Training Programs'!I122</f>
        <v>0.6</v>
      </c>
      <c r="L121" s="9">
        <f t="shared" si="11"/>
        <v>0.72</v>
      </c>
      <c r="M121" s="8">
        <f>'Wages and Benefits'!F122</f>
        <v>0.5</v>
      </c>
      <c r="N121" s="8">
        <f>'Wages and Benefits'!G122</f>
        <v>0.8</v>
      </c>
      <c r="O121" s="8">
        <f>'Wages and Benefits'!H122</f>
        <v>0.98989898989898994</v>
      </c>
      <c r="P121" s="8">
        <f>'Wages and Benefits'!I122</f>
        <v>0.98333333333333317</v>
      </c>
      <c r="Q121" s="12">
        <f t="shared" si="12"/>
        <v>0.85196969696969693</v>
      </c>
      <c r="R121" s="10">
        <f>'Career Opportunities'!F122</f>
        <v>1</v>
      </c>
      <c r="S121" s="36">
        <f>'Career Opportunities'!G122</f>
        <v>1</v>
      </c>
      <c r="T121" s="36">
        <f>'Career Opportunities'!H122</f>
        <v>0</v>
      </c>
      <c r="U121" s="36">
        <f>'Career Opportunities'!I122</f>
        <v>0</v>
      </c>
      <c r="V121" s="15">
        <f t="shared" si="13"/>
        <v>0.4</v>
      </c>
      <c r="W121" s="14">
        <f>'Local Workforce'!F122</f>
        <v>0</v>
      </c>
      <c r="X121" s="6">
        <f>'Local Workforce'!G122</f>
        <v>0</v>
      </c>
      <c r="Y121" s="6">
        <f>'Local Workforce'!H122</f>
        <v>0.61607142857142849</v>
      </c>
      <c r="Z121" s="16">
        <f>'Local Workforce'!I122</f>
        <v>0.93333333333333335</v>
      </c>
      <c r="AA121" s="17">
        <f t="shared" si="14"/>
        <v>0.4648214285714285</v>
      </c>
    </row>
    <row r="122" spans="1:27" ht="14.5" x14ac:dyDescent="0.35">
      <c r="A122" s="40">
        <v>119</v>
      </c>
      <c r="B122" s="170"/>
      <c r="C122" s="170"/>
      <c r="D122" s="152">
        <v>239</v>
      </c>
      <c r="E122" s="169" t="s">
        <v>265</v>
      </c>
      <c r="F122" s="73" t="str">
        <f>'Bid List'!G124</f>
        <v>Storage</v>
      </c>
      <c r="G122" s="124">
        <f t="shared" si="10"/>
        <v>0.69669778138528127</v>
      </c>
      <c r="H122" s="31">
        <f>'Training Programs'!F123</f>
        <v>0.89999999999999991</v>
      </c>
      <c r="I122" s="55">
        <f>'Training Programs'!G123</f>
        <v>0.9</v>
      </c>
      <c r="J122" s="55">
        <f>'Training Programs'!H123</f>
        <v>0.6</v>
      </c>
      <c r="K122" s="55">
        <f>'Training Programs'!I123</f>
        <v>0.6</v>
      </c>
      <c r="L122" s="9">
        <f t="shared" si="11"/>
        <v>0.72</v>
      </c>
      <c r="M122" s="8">
        <f>'Wages and Benefits'!F123</f>
        <v>0.5</v>
      </c>
      <c r="N122" s="8">
        <f>'Wages and Benefits'!G123</f>
        <v>0.8</v>
      </c>
      <c r="O122" s="8">
        <f>'Wages and Benefits'!H123</f>
        <v>0.98989898989898994</v>
      </c>
      <c r="P122" s="8">
        <f>'Wages and Benefits'!I123</f>
        <v>0.98333333333333317</v>
      </c>
      <c r="Q122" s="12">
        <f t="shared" si="12"/>
        <v>0.85196969696969693</v>
      </c>
      <c r="R122" s="10">
        <f>'Career Opportunities'!F123</f>
        <v>1</v>
      </c>
      <c r="S122" s="36">
        <f>'Career Opportunities'!G123</f>
        <v>1</v>
      </c>
      <c r="T122" s="36">
        <f>'Career Opportunities'!H123</f>
        <v>0</v>
      </c>
      <c r="U122" s="36">
        <f>'Career Opportunities'!I123</f>
        <v>0</v>
      </c>
      <c r="V122" s="15">
        <f t="shared" si="13"/>
        <v>0.4</v>
      </c>
      <c r="W122" s="14">
        <f>'Local Workforce'!F123</f>
        <v>0.75</v>
      </c>
      <c r="X122" s="6">
        <f>'Local Workforce'!G123</f>
        <v>1</v>
      </c>
      <c r="Y122" s="6">
        <f>'Local Workforce'!H123</f>
        <v>0.61607142857142849</v>
      </c>
      <c r="Z122" s="16">
        <f>'Local Workforce'!I123</f>
        <v>0.93333333333333335</v>
      </c>
      <c r="AA122" s="17">
        <f t="shared" si="14"/>
        <v>0.81482142857142859</v>
      </c>
    </row>
    <row r="123" spans="1:27" ht="14.5" x14ac:dyDescent="0.35">
      <c r="A123" s="37">
        <v>120</v>
      </c>
      <c r="B123" s="170"/>
      <c r="C123" s="170"/>
      <c r="D123" s="152">
        <v>242</v>
      </c>
      <c r="E123" s="169" t="s">
        <v>265</v>
      </c>
      <c r="F123" s="73" t="str">
        <f>'Bid List'!G125</f>
        <v>Gas</v>
      </c>
      <c r="G123" s="124">
        <f t="shared" si="10"/>
        <v>0.60919778138528136</v>
      </c>
      <c r="H123" s="31">
        <f>'Training Programs'!F124</f>
        <v>0.89999999999999991</v>
      </c>
      <c r="I123" s="55">
        <f>'Training Programs'!G124</f>
        <v>0.9</v>
      </c>
      <c r="J123" s="55">
        <f>'Training Programs'!H124</f>
        <v>0.6</v>
      </c>
      <c r="K123" s="55">
        <f>'Training Programs'!I124</f>
        <v>0.6</v>
      </c>
      <c r="L123" s="9">
        <f t="shared" si="11"/>
        <v>0.72</v>
      </c>
      <c r="M123" s="8">
        <f>'Wages and Benefits'!F124</f>
        <v>0.5</v>
      </c>
      <c r="N123" s="8">
        <f>'Wages and Benefits'!G124</f>
        <v>0.8</v>
      </c>
      <c r="O123" s="8">
        <f>'Wages and Benefits'!H124</f>
        <v>0.98989898989898994</v>
      </c>
      <c r="P123" s="8">
        <f>'Wages and Benefits'!I124</f>
        <v>0.98333333333333317</v>
      </c>
      <c r="Q123" s="12">
        <f t="shared" si="12"/>
        <v>0.85196969696969693</v>
      </c>
      <c r="R123" s="10">
        <f>'Career Opportunities'!F124</f>
        <v>1</v>
      </c>
      <c r="S123" s="36">
        <f>'Career Opportunities'!G124</f>
        <v>1</v>
      </c>
      <c r="T123" s="36">
        <f>'Career Opportunities'!H124</f>
        <v>0</v>
      </c>
      <c r="U123" s="36">
        <f>'Career Opportunities'!I124</f>
        <v>0</v>
      </c>
      <c r="V123" s="15">
        <f t="shared" si="13"/>
        <v>0.4</v>
      </c>
      <c r="W123" s="14">
        <f>'Local Workforce'!F124</f>
        <v>0</v>
      </c>
      <c r="X123" s="6">
        <f>'Local Workforce'!G124</f>
        <v>0</v>
      </c>
      <c r="Y123" s="6">
        <f>'Local Workforce'!H124</f>
        <v>0.61607142857142849</v>
      </c>
      <c r="Z123" s="16">
        <f>'Local Workforce'!I124</f>
        <v>0.93333333333333335</v>
      </c>
      <c r="AA123" s="17">
        <f t="shared" si="14"/>
        <v>0.4648214285714285</v>
      </c>
    </row>
    <row r="124" spans="1:27" ht="14.5" x14ac:dyDescent="0.35">
      <c r="A124" s="40">
        <v>121</v>
      </c>
      <c r="B124" s="170"/>
      <c r="C124" s="170"/>
      <c r="D124" s="152">
        <v>243</v>
      </c>
      <c r="E124" s="169" t="s">
        <v>265</v>
      </c>
      <c r="F124" s="73" t="str">
        <f>'Bid List'!G126</f>
        <v>Storage</v>
      </c>
      <c r="G124" s="124">
        <f t="shared" si="10"/>
        <v>0.69669778138528127</v>
      </c>
      <c r="H124" s="31">
        <f>'Training Programs'!F125</f>
        <v>0.89999999999999991</v>
      </c>
      <c r="I124" s="55">
        <f>'Training Programs'!G125</f>
        <v>0.9</v>
      </c>
      <c r="J124" s="55">
        <f>'Training Programs'!H125</f>
        <v>0.6</v>
      </c>
      <c r="K124" s="55">
        <f>'Training Programs'!I125</f>
        <v>0.6</v>
      </c>
      <c r="L124" s="9">
        <f t="shared" si="11"/>
        <v>0.72</v>
      </c>
      <c r="M124" s="8">
        <f>'Wages and Benefits'!F125</f>
        <v>0.5</v>
      </c>
      <c r="N124" s="8">
        <f>'Wages and Benefits'!G125</f>
        <v>0.8</v>
      </c>
      <c r="O124" s="8">
        <f>'Wages and Benefits'!H125</f>
        <v>0.98989898989898994</v>
      </c>
      <c r="P124" s="8">
        <f>'Wages and Benefits'!I125</f>
        <v>0.98333333333333317</v>
      </c>
      <c r="Q124" s="12">
        <f t="shared" si="12"/>
        <v>0.85196969696969693</v>
      </c>
      <c r="R124" s="10">
        <f>'Career Opportunities'!F125</f>
        <v>1</v>
      </c>
      <c r="S124" s="36">
        <f>'Career Opportunities'!G125</f>
        <v>1</v>
      </c>
      <c r="T124" s="36">
        <f>'Career Opportunities'!H125</f>
        <v>0</v>
      </c>
      <c r="U124" s="36">
        <f>'Career Opportunities'!I125</f>
        <v>0</v>
      </c>
      <c r="V124" s="15">
        <f t="shared" si="13"/>
        <v>0.4</v>
      </c>
      <c r="W124" s="14">
        <f>'Local Workforce'!F125</f>
        <v>0.75</v>
      </c>
      <c r="X124" s="6">
        <f>'Local Workforce'!G125</f>
        <v>1</v>
      </c>
      <c r="Y124" s="6">
        <f>'Local Workforce'!H125</f>
        <v>0.61607142857142849</v>
      </c>
      <c r="Z124" s="16">
        <f>'Local Workforce'!I125</f>
        <v>0.93333333333333335</v>
      </c>
      <c r="AA124" s="17">
        <f t="shared" si="14"/>
        <v>0.81482142857142859</v>
      </c>
    </row>
    <row r="125" spans="1:27" ht="14.5" x14ac:dyDescent="0.35">
      <c r="A125" s="37">
        <v>122</v>
      </c>
      <c r="B125" s="170"/>
      <c r="C125" s="170"/>
      <c r="D125" s="152">
        <v>744</v>
      </c>
      <c r="E125" s="169" t="s">
        <v>262</v>
      </c>
      <c r="F125" s="73" t="str">
        <f>'Bid List'!G127</f>
        <v>Solar + Storage</v>
      </c>
      <c r="G125" s="124">
        <f t="shared" si="10"/>
        <v>0</v>
      </c>
      <c r="H125" s="31">
        <f>'Training Programs'!F126</f>
        <v>0</v>
      </c>
      <c r="I125" s="55">
        <f>'Training Programs'!G126</f>
        <v>0</v>
      </c>
      <c r="J125" s="55">
        <f>'Training Programs'!H126</f>
        <v>0</v>
      </c>
      <c r="K125" s="55">
        <f>'Training Programs'!I126</f>
        <v>0</v>
      </c>
      <c r="L125" s="9">
        <f t="shared" si="11"/>
        <v>0</v>
      </c>
      <c r="M125" s="8">
        <f>'Wages and Benefits'!F126</f>
        <v>0</v>
      </c>
      <c r="N125" s="8">
        <f>'Wages and Benefits'!G126</f>
        <v>0</v>
      </c>
      <c r="O125" s="8">
        <f>'Wages and Benefits'!H126</f>
        <v>0</v>
      </c>
      <c r="P125" s="8">
        <f>'Wages and Benefits'!I126</f>
        <v>0</v>
      </c>
      <c r="Q125" s="12">
        <f t="shared" si="12"/>
        <v>0</v>
      </c>
      <c r="R125" s="10">
        <f>'Career Opportunities'!F126</f>
        <v>0</v>
      </c>
      <c r="S125" s="36">
        <f>'Career Opportunities'!G126</f>
        <v>0</v>
      </c>
      <c r="T125" s="36">
        <f>'Career Opportunities'!H126</f>
        <v>0</v>
      </c>
      <c r="U125" s="36">
        <f>'Career Opportunities'!I126</f>
        <v>0</v>
      </c>
      <c r="V125" s="15">
        <f t="shared" si="13"/>
        <v>0</v>
      </c>
      <c r="W125" s="14">
        <f>'Local Workforce'!F126</f>
        <v>0</v>
      </c>
      <c r="X125" s="6">
        <f>'Local Workforce'!G126</f>
        <v>0</v>
      </c>
      <c r="Y125" s="6">
        <f>'Local Workforce'!H126</f>
        <v>0</v>
      </c>
      <c r="Z125" s="16">
        <f>'Local Workforce'!I126</f>
        <v>0</v>
      </c>
      <c r="AA125" s="17">
        <f t="shared" si="14"/>
        <v>0</v>
      </c>
    </row>
    <row r="126" spans="1:27" ht="14.5" x14ac:dyDescent="0.35">
      <c r="A126" s="40">
        <v>123</v>
      </c>
      <c r="B126" s="170"/>
      <c r="C126" s="170"/>
      <c r="D126" s="152">
        <v>248</v>
      </c>
      <c r="E126" s="169" t="s">
        <v>265</v>
      </c>
      <c r="F126" s="73" t="str">
        <f>'Bid List'!G128</f>
        <v>Solar</v>
      </c>
      <c r="G126" s="124">
        <f t="shared" si="10"/>
        <v>4.0000000000000008E-2</v>
      </c>
      <c r="H126" s="31">
        <f>'Training Programs'!F127</f>
        <v>0.4</v>
      </c>
      <c r="I126" s="55">
        <f>'Training Programs'!G127</f>
        <v>0.4</v>
      </c>
      <c r="J126" s="55">
        <f>'Training Programs'!H127</f>
        <v>0</v>
      </c>
      <c r="K126" s="55">
        <f>'Training Programs'!I127</f>
        <v>0</v>
      </c>
      <c r="L126" s="9">
        <f t="shared" si="11"/>
        <v>0.16000000000000003</v>
      </c>
      <c r="M126" s="8">
        <f>'Wages and Benefits'!F127</f>
        <v>0</v>
      </c>
      <c r="N126" s="8">
        <f>'Wages and Benefits'!G127</f>
        <v>0</v>
      </c>
      <c r="O126" s="8">
        <f>'Wages and Benefits'!H127</f>
        <v>0</v>
      </c>
      <c r="P126" s="8">
        <f>'Wages and Benefits'!I127</f>
        <v>0</v>
      </c>
      <c r="Q126" s="12">
        <f t="shared" si="12"/>
        <v>0</v>
      </c>
      <c r="R126" s="10">
        <f>'Career Opportunities'!F127</f>
        <v>0</v>
      </c>
      <c r="S126" s="36">
        <f>'Career Opportunities'!G127</f>
        <v>0</v>
      </c>
      <c r="T126" s="36">
        <f>'Career Opportunities'!H127</f>
        <v>0</v>
      </c>
      <c r="U126" s="36">
        <f>'Career Opportunities'!I127</f>
        <v>0</v>
      </c>
      <c r="V126" s="15">
        <f t="shared" si="13"/>
        <v>0</v>
      </c>
      <c r="W126" s="14">
        <f>'Local Workforce'!F127</f>
        <v>0</v>
      </c>
      <c r="X126" s="6">
        <f>'Local Workforce'!G127</f>
        <v>0</v>
      </c>
      <c r="Y126" s="6">
        <f>'Local Workforce'!H127</f>
        <v>0</v>
      </c>
      <c r="Z126" s="16">
        <f>'Local Workforce'!I127</f>
        <v>0</v>
      </c>
      <c r="AA126" s="17">
        <f t="shared" si="14"/>
        <v>0</v>
      </c>
    </row>
    <row r="127" spans="1:27" ht="14.5" x14ac:dyDescent="0.35">
      <c r="A127" s="37">
        <v>124</v>
      </c>
      <c r="B127" s="170"/>
      <c r="C127" s="170"/>
      <c r="D127" s="152">
        <v>995</v>
      </c>
      <c r="E127" s="169" t="s">
        <v>262</v>
      </c>
      <c r="F127" s="73" t="str">
        <f>'Bid List'!G129</f>
        <v>Storage</v>
      </c>
      <c r="G127" s="124">
        <f t="shared" si="10"/>
        <v>0</v>
      </c>
      <c r="H127" s="31">
        <f>'Training Programs'!F128</f>
        <v>0</v>
      </c>
      <c r="I127" s="55">
        <f>'Training Programs'!G128</f>
        <v>0</v>
      </c>
      <c r="J127" s="55">
        <f>'Training Programs'!H128</f>
        <v>0</v>
      </c>
      <c r="K127" s="55">
        <f>'Training Programs'!I128</f>
        <v>0</v>
      </c>
      <c r="L127" s="9">
        <f t="shared" si="11"/>
        <v>0</v>
      </c>
      <c r="M127" s="8">
        <f>'Wages and Benefits'!F128</f>
        <v>0</v>
      </c>
      <c r="N127" s="8">
        <f>'Wages and Benefits'!G128</f>
        <v>0</v>
      </c>
      <c r="O127" s="8">
        <f>'Wages and Benefits'!H128</f>
        <v>0</v>
      </c>
      <c r="P127" s="8">
        <f>'Wages and Benefits'!I128</f>
        <v>0</v>
      </c>
      <c r="Q127" s="12">
        <f t="shared" si="12"/>
        <v>0</v>
      </c>
      <c r="R127" s="10">
        <f>'Career Opportunities'!F128</f>
        <v>0</v>
      </c>
      <c r="S127" s="36">
        <f>'Career Opportunities'!G128</f>
        <v>0</v>
      </c>
      <c r="T127" s="36">
        <f>'Career Opportunities'!H128</f>
        <v>0</v>
      </c>
      <c r="U127" s="36">
        <f>'Career Opportunities'!I128</f>
        <v>0</v>
      </c>
      <c r="V127" s="15">
        <f t="shared" si="13"/>
        <v>0</v>
      </c>
      <c r="W127" s="14">
        <f>'Local Workforce'!F128</f>
        <v>0</v>
      </c>
      <c r="X127" s="6">
        <f>'Local Workforce'!G128</f>
        <v>0</v>
      </c>
      <c r="Y127" s="6">
        <f>'Local Workforce'!H128</f>
        <v>0</v>
      </c>
      <c r="Z127" s="16">
        <f>'Local Workforce'!I128</f>
        <v>0</v>
      </c>
      <c r="AA127" s="17">
        <f t="shared" si="14"/>
        <v>0</v>
      </c>
    </row>
    <row r="128" spans="1:27" ht="14.5" x14ac:dyDescent="0.35">
      <c r="A128" s="40">
        <v>125</v>
      </c>
      <c r="B128" s="170"/>
      <c r="C128" s="170"/>
      <c r="D128" s="152">
        <v>249</v>
      </c>
      <c r="E128" s="169" t="s">
        <v>265</v>
      </c>
      <c r="F128" s="73" t="str">
        <f>'Bid List'!G130</f>
        <v>Storage</v>
      </c>
      <c r="G128" s="124">
        <f t="shared" si="10"/>
        <v>0.25875000000000004</v>
      </c>
      <c r="H128" s="31">
        <f>'Training Programs'!F129</f>
        <v>0.4</v>
      </c>
      <c r="I128" s="55">
        <f>'Training Programs'!G129</f>
        <v>0.4</v>
      </c>
      <c r="J128" s="55">
        <f>'Training Programs'!H129</f>
        <v>0</v>
      </c>
      <c r="K128" s="55">
        <f>'Training Programs'!I129</f>
        <v>0</v>
      </c>
      <c r="L128" s="9">
        <f t="shared" si="11"/>
        <v>0.16000000000000003</v>
      </c>
      <c r="M128" s="8">
        <f>'Wages and Benefits'!F129</f>
        <v>0</v>
      </c>
      <c r="N128" s="8">
        <f>'Wages and Benefits'!G129</f>
        <v>0</v>
      </c>
      <c r="O128" s="8">
        <f>'Wages and Benefits'!H129</f>
        <v>0</v>
      </c>
      <c r="P128" s="8">
        <f>'Wages and Benefits'!I129</f>
        <v>0</v>
      </c>
      <c r="Q128" s="12">
        <f t="shared" si="12"/>
        <v>0</v>
      </c>
      <c r="R128" s="10">
        <f>'Career Opportunities'!F129</f>
        <v>0</v>
      </c>
      <c r="S128" s="36">
        <f>'Career Opportunities'!G129</f>
        <v>0</v>
      </c>
      <c r="T128" s="36">
        <f>'Career Opportunities'!H129</f>
        <v>0</v>
      </c>
      <c r="U128" s="36">
        <f>'Career Opportunities'!I129</f>
        <v>0</v>
      </c>
      <c r="V128" s="15">
        <f t="shared" si="13"/>
        <v>0</v>
      </c>
      <c r="W128" s="14">
        <f>'Local Workforce'!F129</f>
        <v>0.75</v>
      </c>
      <c r="X128" s="6">
        <f>'Local Workforce'!G129</f>
        <v>1</v>
      </c>
      <c r="Y128" s="6">
        <f>'Local Workforce'!H129</f>
        <v>0.75</v>
      </c>
      <c r="Z128" s="16">
        <f>'Local Workforce'!I129</f>
        <v>1</v>
      </c>
      <c r="AA128" s="17">
        <f t="shared" si="14"/>
        <v>0.875</v>
      </c>
    </row>
    <row r="129" spans="1:27" ht="14.5" x14ac:dyDescent="0.35">
      <c r="A129" s="37">
        <v>126</v>
      </c>
      <c r="B129" s="170"/>
      <c r="C129" s="170"/>
      <c r="D129" s="152">
        <v>459</v>
      </c>
      <c r="E129" s="169" t="s">
        <v>262</v>
      </c>
      <c r="F129" s="73" t="str">
        <f>'Bid List'!G131</f>
        <v>Solar</v>
      </c>
      <c r="G129" s="124">
        <f t="shared" si="10"/>
        <v>0</v>
      </c>
      <c r="H129" s="31">
        <f>'Training Programs'!F130</f>
        <v>0</v>
      </c>
      <c r="I129" s="55">
        <f>'Training Programs'!G130</f>
        <v>0</v>
      </c>
      <c r="J129" s="55">
        <f>'Training Programs'!H130</f>
        <v>0</v>
      </c>
      <c r="K129" s="55">
        <f>'Training Programs'!I130</f>
        <v>0</v>
      </c>
      <c r="L129" s="9">
        <f t="shared" si="11"/>
        <v>0</v>
      </c>
      <c r="M129" s="8">
        <f>'Wages and Benefits'!F130</f>
        <v>0</v>
      </c>
      <c r="N129" s="8">
        <f>'Wages and Benefits'!G130</f>
        <v>0</v>
      </c>
      <c r="O129" s="8">
        <f>'Wages and Benefits'!H130</f>
        <v>0</v>
      </c>
      <c r="P129" s="8">
        <f>'Wages and Benefits'!I130</f>
        <v>0</v>
      </c>
      <c r="Q129" s="12">
        <f t="shared" si="12"/>
        <v>0</v>
      </c>
      <c r="R129" s="10">
        <f>'Career Opportunities'!F130</f>
        <v>0</v>
      </c>
      <c r="S129" s="36">
        <f>'Career Opportunities'!G130</f>
        <v>0</v>
      </c>
      <c r="T129" s="36">
        <f>'Career Opportunities'!H130</f>
        <v>0</v>
      </c>
      <c r="U129" s="36">
        <f>'Career Opportunities'!I130</f>
        <v>0</v>
      </c>
      <c r="V129" s="15">
        <f t="shared" si="13"/>
        <v>0</v>
      </c>
      <c r="W129" s="14">
        <f>'Local Workforce'!F130</f>
        <v>0</v>
      </c>
      <c r="X129" s="6">
        <f>'Local Workforce'!G130</f>
        <v>0</v>
      </c>
      <c r="Y129" s="6">
        <f>'Local Workforce'!H130</f>
        <v>0</v>
      </c>
      <c r="Z129" s="16">
        <f>'Local Workforce'!I130</f>
        <v>0</v>
      </c>
      <c r="AA129" s="17">
        <f t="shared" si="14"/>
        <v>0</v>
      </c>
    </row>
    <row r="130" spans="1:27" ht="14.5" x14ac:dyDescent="0.35">
      <c r="A130" s="40">
        <v>127</v>
      </c>
      <c r="B130" s="170"/>
      <c r="C130" s="170"/>
      <c r="D130" s="152">
        <v>996</v>
      </c>
      <c r="E130" s="169" t="s">
        <v>262</v>
      </c>
      <c r="F130" s="73" t="str">
        <f>'Bid List'!G132</f>
        <v>Storage</v>
      </c>
      <c r="G130" s="124">
        <f t="shared" si="10"/>
        <v>0</v>
      </c>
      <c r="H130" s="31">
        <f>'Training Programs'!F131</f>
        <v>0</v>
      </c>
      <c r="I130" s="55">
        <f>'Training Programs'!G131</f>
        <v>0</v>
      </c>
      <c r="J130" s="55">
        <f>'Training Programs'!H131</f>
        <v>0</v>
      </c>
      <c r="K130" s="55">
        <f>'Training Programs'!I131</f>
        <v>0</v>
      </c>
      <c r="L130" s="9">
        <f t="shared" si="11"/>
        <v>0</v>
      </c>
      <c r="M130" s="8">
        <f>'Wages and Benefits'!F131</f>
        <v>0</v>
      </c>
      <c r="N130" s="8">
        <f>'Wages and Benefits'!G131</f>
        <v>0</v>
      </c>
      <c r="O130" s="8">
        <f>'Wages and Benefits'!H131</f>
        <v>0</v>
      </c>
      <c r="P130" s="8">
        <f>'Wages and Benefits'!I131</f>
        <v>0</v>
      </c>
      <c r="Q130" s="12">
        <f t="shared" si="12"/>
        <v>0</v>
      </c>
      <c r="R130" s="10">
        <f>'Career Opportunities'!F131</f>
        <v>0</v>
      </c>
      <c r="S130" s="36">
        <f>'Career Opportunities'!G131</f>
        <v>0</v>
      </c>
      <c r="T130" s="36">
        <f>'Career Opportunities'!H131</f>
        <v>0</v>
      </c>
      <c r="U130" s="36">
        <f>'Career Opportunities'!I131</f>
        <v>0</v>
      </c>
      <c r="V130" s="15">
        <f t="shared" si="13"/>
        <v>0</v>
      </c>
      <c r="W130" s="14">
        <f>'Local Workforce'!F131</f>
        <v>0</v>
      </c>
      <c r="X130" s="6">
        <f>'Local Workforce'!G131</f>
        <v>0</v>
      </c>
      <c r="Y130" s="6">
        <f>'Local Workforce'!H131</f>
        <v>0</v>
      </c>
      <c r="Z130" s="16">
        <f>'Local Workforce'!I131</f>
        <v>0</v>
      </c>
      <c r="AA130" s="17">
        <f t="shared" si="14"/>
        <v>0</v>
      </c>
    </row>
    <row r="131" spans="1:27" ht="14.5" x14ac:dyDescent="0.35">
      <c r="A131" s="37">
        <v>128</v>
      </c>
      <c r="B131" s="170"/>
      <c r="C131" s="170"/>
      <c r="D131" s="152">
        <v>251</v>
      </c>
      <c r="E131" s="169" t="s">
        <v>265</v>
      </c>
      <c r="F131" s="73" t="str">
        <f>'Bid List'!G133</f>
        <v>Storage</v>
      </c>
      <c r="G131" s="124">
        <f t="shared" si="10"/>
        <v>4.0000000000000008E-2</v>
      </c>
      <c r="H131" s="31">
        <f>'Training Programs'!F132</f>
        <v>0.4</v>
      </c>
      <c r="I131" s="55">
        <f>'Training Programs'!G132</f>
        <v>0.4</v>
      </c>
      <c r="J131" s="55">
        <f>'Training Programs'!H132</f>
        <v>0</v>
      </c>
      <c r="K131" s="55">
        <f>'Training Programs'!I132</f>
        <v>0</v>
      </c>
      <c r="L131" s="9">
        <f t="shared" si="11"/>
        <v>0.16000000000000003</v>
      </c>
      <c r="M131" s="8">
        <f>'Wages and Benefits'!F132</f>
        <v>0</v>
      </c>
      <c r="N131" s="8">
        <f>'Wages and Benefits'!G132</f>
        <v>0</v>
      </c>
      <c r="O131" s="8">
        <f>'Wages and Benefits'!H132</f>
        <v>0</v>
      </c>
      <c r="P131" s="8">
        <f>'Wages and Benefits'!I132</f>
        <v>0</v>
      </c>
      <c r="Q131" s="12">
        <f t="shared" si="12"/>
        <v>0</v>
      </c>
      <c r="R131" s="10">
        <f>'Career Opportunities'!F132</f>
        <v>0</v>
      </c>
      <c r="S131" s="36">
        <f>'Career Opportunities'!G132</f>
        <v>0</v>
      </c>
      <c r="T131" s="36">
        <f>'Career Opportunities'!H132</f>
        <v>0</v>
      </c>
      <c r="U131" s="36">
        <f>'Career Opportunities'!I132</f>
        <v>0</v>
      </c>
      <c r="V131" s="15">
        <f t="shared" si="13"/>
        <v>0</v>
      </c>
      <c r="W131" s="14">
        <f>'Local Workforce'!F132</f>
        <v>0</v>
      </c>
      <c r="X131" s="6">
        <f>'Local Workforce'!G132</f>
        <v>0</v>
      </c>
      <c r="Y131" s="6">
        <f>'Local Workforce'!H132</f>
        <v>0</v>
      </c>
      <c r="Z131" s="16">
        <f>'Local Workforce'!I132</f>
        <v>0</v>
      </c>
      <c r="AA131" s="17">
        <f t="shared" si="14"/>
        <v>0</v>
      </c>
    </row>
    <row r="132" spans="1:27" ht="14.5" x14ac:dyDescent="0.35">
      <c r="A132" s="40">
        <v>129</v>
      </c>
      <c r="B132" s="170"/>
      <c r="C132" s="170"/>
      <c r="D132" s="152">
        <v>347</v>
      </c>
      <c r="E132" s="169" t="s">
        <v>262</v>
      </c>
      <c r="F132" s="73" t="str">
        <f>'Bid List'!G134</f>
        <v>Wind</v>
      </c>
      <c r="G132" s="124">
        <f t="shared" si="10"/>
        <v>0</v>
      </c>
      <c r="H132" s="31">
        <f>'Training Programs'!F133</f>
        <v>0</v>
      </c>
      <c r="I132" s="55">
        <f>'Training Programs'!G133</f>
        <v>0</v>
      </c>
      <c r="J132" s="55">
        <f>'Training Programs'!H133</f>
        <v>0</v>
      </c>
      <c r="K132" s="55">
        <f>'Training Programs'!I133</f>
        <v>0</v>
      </c>
      <c r="L132" s="9">
        <f t="shared" si="11"/>
        <v>0</v>
      </c>
      <c r="M132" s="8">
        <f>'Wages and Benefits'!F133</f>
        <v>0</v>
      </c>
      <c r="N132" s="8">
        <f>'Wages and Benefits'!G133</f>
        <v>0</v>
      </c>
      <c r="O132" s="8">
        <f>'Wages and Benefits'!H133</f>
        <v>0</v>
      </c>
      <c r="P132" s="8">
        <f>'Wages and Benefits'!I133</f>
        <v>0</v>
      </c>
      <c r="Q132" s="12">
        <f t="shared" si="12"/>
        <v>0</v>
      </c>
      <c r="R132" s="10">
        <f>'Career Opportunities'!F133</f>
        <v>0</v>
      </c>
      <c r="S132" s="36">
        <f>'Career Opportunities'!G133</f>
        <v>0</v>
      </c>
      <c r="T132" s="36">
        <f>'Career Opportunities'!H133</f>
        <v>0</v>
      </c>
      <c r="U132" s="36">
        <f>'Career Opportunities'!I133</f>
        <v>0</v>
      </c>
      <c r="V132" s="15">
        <f t="shared" si="13"/>
        <v>0</v>
      </c>
      <c r="W132" s="14">
        <f>'Local Workforce'!F133</f>
        <v>0</v>
      </c>
      <c r="X132" s="6">
        <f>'Local Workforce'!G133</f>
        <v>0</v>
      </c>
      <c r="Y132" s="6">
        <f>'Local Workforce'!H133</f>
        <v>0</v>
      </c>
      <c r="Z132" s="16">
        <f>'Local Workforce'!I133</f>
        <v>0</v>
      </c>
      <c r="AA132" s="17">
        <f t="shared" si="14"/>
        <v>0</v>
      </c>
    </row>
    <row r="133" spans="1:27" ht="14.5" x14ac:dyDescent="0.35">
      <c r="A133" s="37">
        <v>130</v>
      </c>
      <c r="B133" s="170"/>
      <c r="C133" s="170"/>
      <c r="D133" s="152">
        <v>253</v>
      </c>
      <c r="E133" s="169" t="s">
        <v>262</v>
      </c>
      <c r="F133" s="73" t="str">
        <f>'Bid List'!G135</f>
        <v>Wind</v>
      </c>
      <c r="G133" s="124">
        <f t="shared" si="10"/>
        <v>4.0000000000000008E-2</v>
      </c>
      <c r="H133" s="31">
        <f>'Training Programs'!F134</f>
        <v>0.4</v>
      </c>
      <c r="I133" s="55">
        <f>'Training Programs'!G134</f>
        <v>0.4</v>
      </c>
      <c r="J133" s="55">
        <f>'Training Programs'!H134</f>
        <v>0</v>
      </c>
      <c r="K133" s="55">
        <f>'Training Programs'!I134</f>
        <v>0</v>
      </c>
      <c r="L133" s="9">
        <f t="shared" si="11"/>
        <v>0.16000000000000003</v>
      </c>
      <c r="M133" s="8">
        <f>'Wages and Benefits'!F134</f>
        <v>0</v>
      </c>
      <c r="N133" s="8">
        <f>'Wages and Benefits'!G134</f>
        <v>0</v>
      </c>
      <c r="O133" s="8">
        <f>'Wages and Benefits'!H134</f>
        <v>0</v>
      </c>
      <c r="P133" s="8">
        <f>'Wages and Benefits'!I134</f>
        <v>0</v>
      </c>
      <c r="Q133" s="12">
        <f t="shared" si="12"/>
        <v>0</v>
      </c>
      <c r="R133" s="10">
        <f>'Career Opportunities'!F134</f>
        <v>0</v>
      </c>
      <c r="S133" s="36">
        <f>'Career Opportunities'!G134</f>
        <v>0</v>
      </c>
      <c r="T133" s="36">
        <f>'Career Opportunities'!H134</f>
        <v>0</v>
      </c>
      <c r="U133" s="36">
        <f>'Career Opportunities'!I134</f>
        <v>0</v>
      </c>
      <c r="V133" s="15">
        <f t="shared" si="13"/>
        <v>0</v>
      </c>
      <c r="W133" s="14">
        <f>'Local Workforce'!F134</f>
        <v>0</v>
      </c>
      <c r="X133" s="6">
        <f>'Local Workforce'!G134</f>
        <v>0</v>
      </c>
      <c r="Y133" s="6">
        <f>'Local Workforce'!H134</f>
        <v>0</v>
      </c>
      <c r="Z133" s="16">
        <f>'Local Workforce'!I134</f>
        <v>0</v>
      </c>
      <c r="AA133" s="17">
        <f t="shared" si="14"/>
        <v>0</v>
      </c>
    </row>
    <row r="134" spans="1:27" ht="14.5" x14ac:dyDescent="0.35">
      <c r="A134" s="40">
        <v>131</v>
      </c>
      <c r="B134" s="170"/>
      <c r="C134" s="170"/>
      <c r="D134" s="152">
        <v>254</v>
      </c>
      <c r="E134" s="169" t="s">
        <v>265</v>
      </c>
      <c r="F134" s="73" t="str">
        <f>'Bid List'!G136</f>
        <v>Wind</v>
      </c>
      <c r="G134" s="124">
        <f t="shared" si="10"/>
        <v>4.0000000000000008E-2</v>
      </c>
      <c r="H134" s="31">
        <f>'Training Programs'!F135</f>
        <v>0.4</v>
      </c>
      <c r="I134" s="55">
        <f>'Training Programs'!G135</f>
        <v>0.4</v>
      </c>
      <c r="J134" s="55">
        <f>'Training Programs'!H135</f>
        <v>0</v>
      </c>
      <c r="K134" s="55">
        <f>'Training Programs'!I135</f>
        <v>0</v>
      </c>
      <c r="L134" s="9">
        <f t="shared" si="11"/>
        <v>0.16000000000000003</v>
      </c>
      <c r="M134" s="8">
        <f>'Wages and Benefits'!F135</f>
        <v>0</v>
      </c>
      <c r="N134" s="8">
        <f>'Wages and Benefits'!G135</f>
        <v>0</v>
      </c>
      <c r="O134" s="8">
        <f>'Wages and Benefits'!H135</f>
        <v>0</v>
      </c>
      <c r="P134" s="8">
        <f>'Wages and Benefits'!I135</f>
        <v>0</v>
      </c>
      <c r="Q134" s="12">
        <f t="shared" si="12"/>
        <v>0</v>
      </c>
      <c r="R134" s="10">
        <f>'Career Opportunities'!F135</f>
        <v>0</v>
      </c>
      <c r="S134" s="36">
        <f>'Career Opportunities'!G135</f>
        <v>0</v>
      </c>
      <c r="T134" s="36">
        <f>'Career Opportunities'!H135</f>
        <v>0</v>
      </c>
      <c r="U134" s="36">
        <f>'Career Opportunities'!I135</f>
        <v>0</v>
      </c>
      <c r="V134" s="15">
        <f t="shared" si="13"/>
        <v>0</v>
      </c>
      <c r="W134" s="14">
        <f>'Local Workforce'!F135</f>
        <v>0</v>
      </c>
      <c r="X134" s="6">
        <f>'Local Workforce'!G135</f>
        <v>0</v>
      </c>
      <c r="Y134" s="6">
        <f>'Local Workforce'!H135</f>
        <v>0</v>
      </c>
      <c r="Z134" s="16">
        <f>'Local Workforce'!I135</f>
        <v>0</v>
      </c>
      <c r="AA134" s="17">
        <f t="shared" si="14"/>
        <v>0</v>
      </c>
    </row>
    <row r="135" spans="1:27" ht="14.5" x14ac:dyDescent="0.35">
      <c r="A135" s="37">
        <v>132</v>
      </c>
      <c r="B135" s="170"/>
      <c r="C135" s="170"/>
      <c r="D135" s="152">
        <v>256</v>
      </c>
      <c r="E135" s="169" t="s">
        <v>265</v>
      </c>
      <c r="F135" s="73" t="str">
        <f>'Bid List'!G137</f>
        <v>Wind</v>
      </c>
      <c r="G135" s="124">
        <f t="shared" si="10"/>
        <v>4.0000000000000008E-2</v>
      </c>
      <c r="H135" s="31">
        <f>'Training Programs'!F136</f>
        <v>0.4</v>
      </c>
      <c r="I135" s="55">
        <f>'Training Programs'!G136</f>
        <v>0.4</v>
      </c>
      <c r="J135" s="55">
        <f>'Training Programs'!H136</f>
        <v>0</v>
      </c>
      <c r="K135" s="55">
        <f>'Training Programs'!I136</f>
        <v>0</v>
      </c>
      <c r="L135" s="9">
        <f t="shared" si="11"/>
        <v>0.16000000000000003</v>
      </c>
      <c r="M135" s="8">
        <f>'Wages and Benefits'!F136</f>
        <v>0</v>
      </c>
      <c r="N135" s="8">
        <f>'Wages and Benefits'!G136</f>
        <v>0</v>
      </c>
      <c r="O135" s="8">
        <f>'Wages and Benefits'!H136</f>
        <v>0</v>
      </c>
      <c r="P135" s="8">
        <f>'Wages and Benefits'!I136</f>
        <v>0</v>
      </c>
      <c r="Q135" s="12">
        <f t="shared" si="12"/>
        <v>0</v>
      </c>
      <c r="R135" s="10">
        <f>'Career Opportunities'!F136</f>
        <v>0</v>
      </c>
      <c r="S135" s="36">
        <f>'Career Opportunities'!G136</f>
        <v>0</v>
      </c>
      <c r="T135" s="36">
        <f>'Career Opportunities'!H136</f>
        <v>0</v>
      </c>
      <c r="U135" s="36">
        <f>'Career Opportunities'!I136</f>
        <v>0</v>
      </c>
      <c r="V135" s="15">
        <f t="shared" si="13"/>
        <v>0</v>
      </c>
      <c r="W135" s="14">
        <f>'Local Workforce'!F136</f>
        <v>0</v>
      </c>
      <c r="X135" s="6">
        <f>'Local Workforce'!G136</f>
        <v>0</v>
      </c>
      <c r="Y135" s="6">
        <f>'Local Workforce'!H136</f>
        <v>0</v>
      </c>
      <c r="Z135" s="16">
        <f>'Local Workforce'!I136</f>
        <v>0</v>
      </c>
      <c r="AA135" s="17">
        <f t="shared" si="14"/>
        <v>0</v>
      </c>
    </row>
    <row r="136" spans="1:27" ht="14.5" x14ac:dyDescent="0.35">
      <c r="A136" s="40">
        <v>133</v>
      </c>
      <c r="B136" s="170"/>
      <c r="C136" s="170"/>
      <c r="D136" s="152">
        <v>728</v>
      </c>
      <c r="E136" s="169" t="s">
        <v>262</v>
      </c>
      <c r="F136" s="73" t="str">
        <f>'Bid List'!G138</f>
        <v>Solar + Storage</v>
      </c>
      <c r="G136" s="124">
        <f t="shared" si="10"/>
        <v>0</v>
      </c>
      <c r="H136" s="31">
        <f>'Training Programs'!F137</f>
        <v>0</v>
      </c>
      <c r="I136" s="55">
        <f>'Training Programs'!G137</f>
        <v>0</v>
      </c>
      <c r="J136" s="55">
        <f>'Training Programs'!H137</f>
        <v>0</v>
      </c>
      <c r="K136" s="55">
        <f>'Training Programs'!I137</f>
        <v>0</v>
      </c>
      <c r="L136" s="9">
        <f t="shared" si="11"/>
        <v>0</v>
      </c>
      <c r="M136" s="8">
        <f>'Wages and Benefits'!F137</f>
        <v>0</v>
      </c>
      <c r="N136" s="8">
        <f>'Wages and Benefits'!G137</f>
        <v>0</v>
      </c>
      <c r="O136" s="8">
        <f>'Wages and Benefits'!H137</f>
        <v>0</v>
      </c>
      <c r="P136" s="8">
        <f>'Wages and Benefits'!I137</f>
        <v>0</v>
      </c>
      <c r="Q136" s="12">
        <f t="shared" si="12"/>
        <v>0</v>
      </c>
      <c r="R136" s="10">
        <f>'Career Opportunities'!F137</f>
        <v>0</v>
      </c>
      <c r="S136" s="36">
        <f>'Career Opportunities'!G137</f>
        <v>0</v>
      </c>
      <c r="T136" s="36">
        <f>'Career Opportunities'!H137</f>
        <v>0</v>
      </c>
      <c r="U136" s="36">
        <f>'Career Opportunities'!I137</f>
        <v>0</v>
      </c>
      <c r="V136" s="15">
        <f t="shared" si="13"/>
        <v>0</v>
      </c>
      <c r="W136" s="14">
        <f>'Local Workforce'!F137</f>
        <v>0</v>
      </c>
      <c r="X136" s="6">
        <f>'Local Workforce'!G137</f>
        <v>0</v>
      </c>
      <c r="Y136" s="6">
        <f>'Local Workforce'!H137</f>
        <v>0</v>
      </c>
      <c r="Z136" s="16">
        <f>'Local Workforce'!I137</f>
        <v>0</v>
      </c>
      <c r="AA136" s="17">
        <f t="shared" si="14"/>
        <v>0</v>
      </c>
    </row>
    <row r="137" spans="1:27" ht="14.5" x14ac:dyDescent="0.35">
      <c r="A137" s="37">
        <v>134</v>
      </c>
      <c r="B137" s="170"/>
      <c r="C137" s="170"/>
      <c r="D137" s="152">
        <v>998</v>
      </c>
      <c r="E137" s="169" t="s">
        <v>262</v>
      </c>
      <c r="F137" s="73" t="str">
        <f>'Bid List'!G139</f>
        <v>Storage</v>
      </c>
      <c r="G137" s="124">
        <f t="shared" ref="G137:G200" si="15">$L$3*L137+$Q$3*Q137+$V$3*V137+$AA$3*AA137</f>
        <v>0</v>
      </c>
      <c r="H137" s="31">
        <f>'Training Programs'!F138</f>
        <v>0</v>
      </c>
      <c r="I137" s="55">
        <f>'Training Programs'!G138</f>
        <v>0</v>
      </c>
      <c r="J137" s="55">
        <f>'Training Programs'!H138</f>
        <v>0</v>
      </c>
      <c r="K137" s="55">
        <f>'Training Programs'!I138</f>
        <v>0</v>
      </c>
      <c r="L137" s="9">
        <f t="shared" ref="L137:L200" si="16">((H$3/1*H137)+(I$3/1*I137)+(J$3/1*J137)+(K$3/1*K137))</f>
        <v>0</v>
      </c>
      <c r="M137" s="8">
        <f>'Wages and Benefits'!F138</f>
        <v>0</v>
      </c>
      <c r="N137" s="8">
        <f>'Wages and Benefits'!G138</f>
        <v>0</v>
      </c>
      <c r="O137" s="8">
        <f>'Wages and Benefits'!H138</f>
        <v>0</v>
      </c>
      <c r="P137" s="8">
        <f>'Wages and Benefits'!I138</f>
        <v>0</v>
      </c>
      <c r="Q137" s="12">
        <f t="shared" ref="Q137:Q200" si="17">((M$3/1*M137)+(N$3/1*N137)+(O$3/1*O137)+(P$3/1*P137))</f>
        <v>0</v>
      </c>
      <c r="R137" s="10">
        <f>'Career Opportunities'!F138</f>
        <v>0</v>
      </c>
      <c r="S137" s="36">
        <f>'Career Opportunities'!G138</f>
        <v>0</v>
      </c>
      <c r="T137" s="36">
        <f>'Career Opportunities'!H138</f>
        <v>0</v>
      </c>
      <c r="U137" s="36">
        <f>'Career Opportunities'!I138</f>
        <v>0</v>
      </c>
      <c r="V137" s="15">
        <f t="shared" ref="V137:V200" si="18">((R$3/1*R137)+(S$3/1*S137)+(T$3/1*T137)+(U$3/1*U137))</f>
        <v>0</v>
      </c>
      <c r="W137" s="14">
        <f>'Local Workforce'!F138</f>
        <v>0</v>
      </c>
      <c r="X137" s="6">
        <f>'Local Workforce'!G138</f>
        <v>0</v>
      </c>
      <c r="Y137" s="6">
        <f>'Local Workforce'!H138</f>
        <v>0</v>
      </c>
      <c r="Z137" s="16">
        <f>'Local Workforce'!I138</f>
        <v>0</v>
      </c>
      <c r="AA137" s="17">
        <f t="shared" ref="AA137:AA200" si="19">((W$3/1*W137)+(X$3/1*X137)+(Y$3/1*Y137)+(Z$3/1*Z137))</f>
        <v>0</v>
      </c>
    </row>
    <row r="138" spans="1:27" ht="14.5" x14ac:dyDescent="0.35">
      <c r="A138" s="40">
        <v>135</v>
      </c>
      <c r="B138" s="170"/>
      <c r="C138" s="170"/>
      <c r="D138" s="152">
        <v>999</v>
      </c>
      <c r="E138" s="169" t="s">
        <v>262</v>
      </c>
      <c r="F138" s="73" t="str">
        <f>'Bid List'!G140</f>
        <v>Storage</v>
      </c>
      <c r="G138" s="124">
        <f t="shared" si="15"/>
        <v>0</v>
      </c>
      <c r="H138" s="31">
        <f>'Training Programs'!F139</f>
        <v>0</v>
      </c>
      <c r="I138" s="55">
        <f>'Training Programs'!G139</f>
        <v>0</v>
      </c>
      <c r="J138" s="55">
        <f>'Training Programs'!H139</f>
        <v>0</v>
      </c>
      <c r="K138" s="55">
        <f>'Training Programs'!I139</f>
        <v>0</v>
      </c>
      <c r="L138" s="9">
        <f t="shared" si="16"/>
        <v>0</v>
      </c>
      <c r="M138" s="8">
        <f>'Wages and Benefits'!F139</f>
        <v>0</v>
      </c>
      <c r="N138" s="8">
        <f>'Wages and Benefits'!G139</f>
        <v>0</v>
      </c>
      <c r="O138" s="8">
        <f>'Wages and Benefits'!H139</f>
        <v>0</v>
      </c>
      <c r="P138" s="8">
        <f>'Wages and Benefits'!I139</f>
        <v>0</v>
      </c>
      <c r="Q138" s="12">
        <f t="shared" si="17"/>
        <v>0</v>
      </c>
      <c r="R138" s="10">
        <f>'Career Opportunities'!F139</f>
        <v>0</v>
      </c>
      <c r="S138" s="36">
        <f>'Career Opportunities'!G139</f>
        <v>0</v>
      </c>
      <c r="T138" s="36">
        <f>'Career Opportunities'!H139</f>
        <v>0</v>
      </c>
      <c r="U138" s="36">
        <f>'Career Opportunities'!I139</f>
        <v>0</v>
      </c>
      <c r="V138" s="15">
        <f t="shared" si="18"/>
        <v>0</v>
      </c>
      <c r="W138" s="14">
        <f>'Local Workforce'!F139</f>
        <v>0</v>
      </c>
      <c r="X138" s="6">
        <f>'Local Workforce'!G139</f>
        <v>0</v>
      </c>
      <c r="Y138" s="6">
        <f>'Local Workforce'!H139</f>
        <v>0</v>
      </c>
      <c r="Z138" s="16">
        <f>'Local Workforce'!I139</f>
        <v>0</v>
      </c>
      <c r="AA138" s="17">
        <f t="shared" si="19"/>
        <v>0</v>
      </c>
    </row>
    <row r="139" spans="1:27" ht="14.5" x14ac:dyDescent="0.35">
      <c r="A139" s="37">
        <v>136</v>
      </c>
      <c r="B139" s="170"/>
      <c r="C139" s="170"/>
      <c r="D139" s="152">
        <v>1092</v>
      </c>
      <c r="E139" s="169" t="s">
        <v>265</v>
      </c>
      <c r="F139" s="73" t="str">
        <f>'Bid List'!G141</f>
        <v>Storage</v>
      </c>
      <c r="G139" s="124">
        <f t="shared" si="15"/>
        <v>0</v>
      </c>
      <c r="H139" s="31">
        <f>'Training Programs'!F140</f>
        <v>0</v>
      </c>
      <c r="I139" s="55">
        <f>'Training Programs'!G140</f>
        <v>0</v>
      </c>
      <c r="J139" s="55">
        <f>'Training Programs'!H140</f>
        <v>0</v>
      </c>
      <c r="K139" s="55">
        <f>'Training Programs'!I140</f>
        <v>0</v>
      </c>
      <c r="L139" s="9">
        <f t="shared" si="16"/>
        <v>0</v>
      </c>
      <c r="M139" s="8">
        <f>'Wages and Benefits'!F140</f>
        <v>0</v>
      </c>
      <c r="N139" s="8">
        <f>'Wages and Benefits'!G140</f>
        <v>0</v>
      </c>
      <c r="O139" s="8">
        <f>'Wages and Benefits'!H140</f>
        <v>0</v>
      </c>
      <c r="P139" s="8">
        <f>'Wages and Benefits'!I140</f>
        <v>0</v>
      </c>
      <c r="Q139" s="12">
        <f t="shared" si="17"/>
        <v>0</v>
      </c>
      <c r="R139" s="10">
        <f>'Career Opportunities'!F140</f>
        <v>0</v>
      </c>
      <c r="S139" s="36">
        <f>'Career Opportunities'!G140</f>
        <v>0</v>
      </c>
      <c r="T139" s="36">
        <f>'Career Opportunities'!H140</f>
        <v>0</v>
      </c>
      <c r="U139" s="36">
        <f>'Career Opportunities'!I140</f>
        <v>0</v>
      </c>
      <c r="V139" s="15">
        <f t="shared" si="18"/>
        <v>0</v>
      </c>
      <c r="W139" s="14">
        <f>'Local Workforce'!F140</f>
        <v>0</v>
      </c>
      <c r="X139" s="6">
        <f>'Local Workforce'!G140</f>
        <v>0</v>
      </c>
      <c r="Y139" s="6">
        <f>'Local Workforce'!H140</f>
        <v>0</v>
      </c>
      <c r="Z139" s="16">
        <f>'Local Workforce'!I140</f>
        <v>0</v>
      </c>
      <c r="AA139" s="17">
        <f t="shared" si="19"/>
        <v>0</v>
      </c>
    </row>
    <row r="140" spans="1:27" ht="14.5" x14ac:dyDescent="0.35">
      <c r="A140" s="40">
        <v>137</v>
      </c>
      <c r="B140" s="170"/>
      <c r="C140" s="170"/>
      <c r="D140" s="152">
        <v>1094</v>
      </c>
      <c r="E140" s="169" t="s">
        <v>265</v>
      </c>
      <c r="F140" s="73" t="str">
        <f>'Bid List'!G142</f>
        <v>Storage</v>
      </c>
      <c r="G140" s="124">
        <f t="shared" si="15"/>
        <v>0</v>
      </c>
      <c r="H140" s="31">
        <f>'Training Programs'!F141</f>
        <v>0</v>
      </c>
      <c r="I140" s="55">
        <f>'Training Programs'!G141</f>
        <v>0</v>
      </c>
      <c r="J140" s="55">
        <f>'Training Programs'!H141</f>
        <v>0</v>
      </c>
      <c r="K140" s="55">
        <f>'Training Programs'!I141</f>
        <v>0</v>
      </c>
      <c r="L140" s="9">
        <f t="shared" si="16"/>
        <v>0</v>
      </c>
      <c r="M140" s="8">
        <f>'Wages and Benefits'!F141</f>
        <v>0</v>
      </c>
      <c r="N140" s="8">
        <f>'Wages and Benefits'!G141</f>
        <v>0</v>
      </c>
      <c r="O140" s="8">
        <f>'Wages and Benefits'!H141</f>
        <v>0</v>
      </c>
      <c r="P140" s="8">
        <f>'Wages and Benefits'!I141</f>
        <v>0</v>
      </c>
      <c r="Q140" s="12">
        <f t="shared" si="17"/>
        <v>0</v>
      </c>
      <c r="R140" s="10">
        <f>'Career Opportunities'!F141</f>
        <v>0</v>
      </c>
      <c r="S140" s="36">
        <f>'Career Opportunities'!G141</f>
        <v>0</v>
      </c>
      <c r="T140" s="36">
        <f>'Career Opportunities'!H141</f>
        <v>0</v>
      </c>
      <c r="U140" s="36">
        <f>'Career Opportunities'!I141</f>
        <v>0</v>
      </c>
      <c r="V140" s="15">
        <f t="shared" si="18"/>
        <v>0</v>
      </c>
      <c r="W140" s="14">
        <f>'Local Workforce'!F141</f>
        <v>0</v>
      </c>
      <c r="X140" s="6">
        <f>'Local Workforce'!G141</f>
        <v>0</v>
      </c>
      <c r="Y140" s="6">
        <f>'Local Workforce'!H141</f>
        <v>0</v>
      </c>
      <c r="Z140" s="16">
        <f>'Local Workforce'!I141</f>
        <v>0</v>
      </c>
      <c r="AA140" s="17">
        <f t="shared" si="19"/>
        <v>0</v>
      </c>
    </row>
    <row r="141" spans="1:27" ht="14.5" x14ac:dyDescent="0.35">
      <c r="A141" s="37">
        <v>138</v>
      </c>
      <c r="B141" s="170"/>
      <c r="C141" s="170"/>
      <c r="D141" s="152">
        <v>1022</v>
      </c>
      <c r="E141" s="169" t="s">
        <v>262</v>
      </c>
      <c r="F141" s="73" t="str">
        <f>'Bid List'!G143</f>
        <v>Storage</v>
      </c>
      <c r="G141" s="124">
        <f t="shared" si="15"/>
        <v>0</v>
      </c>
      <c r="H141" s="31">
        <f>'Training Programs'!F142</f>
        <v>0</v>
      </c>
      <c r="I141" s="55">
        <f>'Training Programs'!G142</f>
        <v>0</v>
      </c>
      <c r="J141" s="55">
        <f>'Training Programs'!H142</f>
        <v>0</v>
      </c>
      <c r="K141" s="55">
        <f>'Training Programs'!I142</f>
        <v>0</v>
      </c>
      <c r="L141" s="9">
        <f t="shared" si="16"/>
        <v>0</v>
      </c>
      <c r="M141" s="8">
        <f>'Wages and Benefits'!F142</f>
        <v>0</v>
      </c>
      <c r="N141" s="8">
        <f>'Wages and Benefits'!G142</f>
        <v>0</v>
      </c>
      <c r="O141" s="8">
        <f>'Wages and Benefits'!H142</f>
        <v>0</v>
      </c>
      <c r="P141" s="8">
        <f>'Wages and Benefits'!I142</f>
        <v>0</v>
      </c>
      <c r="Q141" s="12">
        <f t="shared" si="17"/>
        <v>0</v>
      </c>
      <c r="R141" s="10">
        <f>'Career Opportunities'!F142</f>
        <v>0</v>
      </c>
      <c r="S141" s="36">
        <f>'Career Opportunities'!G142</f>
        <v>0</v>
      </c>
      <c r="T141" s="36">
        <f>'Career Opportunities'!H142</f>
        <v>0</v>
      </c>
      <c r="U141" s="36">
        <f>'Career Opportunities'!I142</f>
        <v>0</v>
      </c>
      <c r="V141" s="15">
        <f t="shared" si="18"/>
        <v>0</v>
      </c>
      <c r="W141" s="14">
        <f>'Local Workforce'!F142</f>
        <v>0</v>
      </c>
      <c r="X141" s="6">
        <f>'Local Workforce'!G142</f>
        <v>0</v>
      </c>
      <c r="Y141" s="6">
        <f>'Local Workforce'!H142</f>
        <v>0</v>
      </c>
      <c r="Z141" s="16">
        <f>'Local Workforce'!I142</f>
        <v>0</v>
      </c>
      <c r="AA141" s="17">
        <f t="shared" si="19"/>
        <v>0</v>
      </c>
    </row>
    <row r="142" spans="1:27" ht="14.5" x14ac:dyDescent="0.35">
      <c r="A142" s="40">
        <v>139</v>
      </c>
      <c r="B142" s="170"/>
      <c r="C142" s="170"/>
      <c r="D142" s="152">
        <v>1030</v>
      </c>
      <c r="E142" s="169" t="s">
        <v>262</v>
      </c>
      <c r="F142" s="73" t="str">
        <f>'Bid List'!G144</f>
        <v>Storage</v>
      </c>
      <c r="G142" s="124">
        <f t="shared" si="15"/>
        <v>0</v>
      </c>
      <c r="H142" s="31">
        <f>'Training Programs'!F143</f>
        <v>0</v>
      </c>
      <c r="I142" s="55">
        <f>'Training Programs'!G143</f>
        <v>0</v>
      </c>
      <c r="J142" s="55">
        <f>'Training Programs'!H143</f>
        <v>0</v>
      </c>
      <c r="K142" s="55">
        <f>'Training Programs'!I143</f>
        <v>0</v>
      </c>
      <c r="L142" s="9">
        <f t="shared" si="16"/>
        <v>0</v>
      </c>
      <c r="M142" s="8">
        <f>'Wages and Benefits'!F143</f>
        <v>0</v>
      </c>
      <c r="N142" s="8">
        <f>'Wages and Benefits'!G143</f>
        <v>0</v>
      </c>
      <c r="O142" s="8">
        <f>'Wages and Benefits'!H143</f>
        <v>0</v>
      </c>
      <c r="P142" s="8">
        <f>'Wages and Benefits'!I143</f>
        <v>0</v>
      </c>
      <c r="Q142" s="12">
        <f t="shared" si="17"/>
        <v>0</v>
      </c>
      <c r="R142" s="10">
        <f>'Career Opportunities'!F143</f>
        <v>0</v>
      </c>
      <c r="S142" s="36">
        <f>'Career Opportunities'!G143</f>
        <v>0</v>
      </c>
      <c r="T142" s="36">
        <f>'Career Opportunities'!H143</f>
        <v>0</v>
      </c>
      <c r="U142" s="36">
        <f>'Career Opportunities'!I143</f>
        <v>0</v>
      </c>
      <c r="V142" s="15">
        <f t="shared" si="18"/>
        <v>0</v>
      </c>
      <c r="W142" s="14">
        <f>'Local Workforce'!F143</f>
        <v>0</v>
      </c>
      <c r="X142" s="6">
        <f>'Local Workforce'!G143</f>
        <v>0</v>
      </c>
      <c r="Y142" s="6">
        <f>'Local Workforce'!H143</f>
        <v>0</v>
      </c>
      <c r="Z142" s="16">
        <f>'Local Workforce'!I143</f>
        <v>0</v>
      </c>
      <c r="AA142" s="17">
        <f t="shared" si="19"/>
        <v>0</v>
      </c>
    </row>
    <row r="143" spans="1:27" ht="14.5" x14ac:dyDescent="0.35">
      <c r="A143" s="37">
        <v>140</v>
      </c>
      <c r="B143" s="170"/>
      <c r="C143" s="170"/>
      <c r="D143" s="152">
        <v>949</v>
      </c>
      <c r="E143" s="169" t="s">
        <v>265</v>
      </c>
      <c r="F143" s="73" t="str">
        <f>'Bid List'!G145</f>
        <v>Solar</v>
      </c>
      <c r="G143" s="124">
        <f t="shared" si="15"/>
        <v>0</v>
      </c>
      <c r="H143" s="31">
        <f>'Training Programs'!F144</f>
        <v>0</v>
      </c>
      <c r="I143" s="55">
        <f>'Training Programs'!G144</f>
        <v>0</v>
      </c>
      <c r="J143" s="55">
        <f>'Training Programs'!H144</f>
        <v>0</v>
      </c>
      <c r="K143" s="55">
        <f>'Training Programs'!I144</f>
        <v>0</v>
      </c>
      <c r="L143" s="9">
        <f t="shared" si="16"/>
        <v>0</v>
      </c>
      <c r="M143" s="8">
        <f>'Wages and Benefits'!F144</f>
        <v>0</v>
      </c>
      <c r="N143" s="8">
        <f>'Wages and Benefits'!G144</f>
        <v>0</v>
      </c>
      <c r="O143" s="8">
        <f>'Wages and Benefits'!H144</f>
        <v>0</v>
      </c>
      <c r="P143" s="8">
        <f>'Wages and Benefits'!I144</f>
        <v>0</v>
      </c>
      <c r="Q143" s="12">
        <f t="shared" si="17"/>
        <v>0</v>
      </c>
      <c r="R143" s="10">
        <f>'Career Opportunities'!F144</f>
        <v>0</v>
      </c>
      <c r="S143" s="36">
        <f>'Career Opportunities'!G144</f>
        <v>0</v>
      </c>
      <c r="T143" s="36">
        <f>'Career Opportunities'!H144</f>
        <v>0</v>
      </c>
      <c r="U143" s="36">
        <f>'Career Opportunities'!I144</f>
        <v>0</v>
      </c>
      <c r="V143" s="15">
        <f t="shared" si="18"/>
        <v>0</v>
      </c>
      <c r="W143" s="14">
        <f>'Local Workforce'!F144</f>
        <v>0</v>
      </c>
      <c r="X143" s="6">
        <f>'Local Workforce'!G144</f>
        <v>0</v>
      </c>
      <c r="Y143" s="6">
        <f>'Local Workforce'!H144</f>
        <v>0</v>
      </c>
      <c r="Z143" s="16">
        <f>'Local Workforce'!I144</f>
        <v>0</v>
      </c>
      <c r="AA143" s="17">
        <f t="shared" si="19"/>
        <v>0</v>
      </c>
    </row>
    <row r="144" spans="1:27" ht="14.5" x14ac:dyDescent="0.35">
      <c r="A144" s="40">
        <v>141</v>
      </c>
      <c r="B144" s="170"/>
      <c r="C144" s="170"/>
      <c r="D144" s="152">
        <v>952</v>
      </c>
      <c r="E144" s="169" t="s">
        <v>265</v>
      </c>
      <c r="F144" s="73" t="str">
        <f>'Bid List'!G146</f>
        <v>Solar</v>
      </c>
      <c r="G144" s="124">
        <f t="shared" si="15"/>
        <v>0</v>
      </c>
      <c r="H144" s="31">
        <f>'Training Programs'!F145</f>
        <v>0</v>
      </c>
      <c r="I144" s="55">
        <f>'Training Programs'!G145</f>
        <v>0</v>
      </c>
      <c r="J144" s="55">
        <f>'Training Programs'!H145</f>
        <v>0</v>
      </c>
      <c r="K144" s="55">
        <f>'Training Programs'!I145</f>
        <v>0</v>
      </c>
      <c r="L144" s="9">
        <f t="shared" si="16"/>
        <v>0</v>
      </c>
      <c r="M144" s="8">
        <f>'Wages and Benefits'!F145</f>
        <v>0</v>
      </c>
      <c r="N144" s="8">
        <f>'Wages and Benefits'!G145</f>
        <v>0</v>
      </c>
      <c r="O144" s="8">
        <f>'Wages and Benefits'!H145</f>
        <v>0</v>
      </c>
      <c r="P144" s="8">
        <f>'Wages and Benefits'!I145</f>
        <v>0</v>
      </c>
      <c r="Q144" s="12">
        <f t="shared" si="17"/>
        <v>0</v>
      </c>
      <c r="R144" s="10">
        <f>'Career Opportunities'!F145</f>
        <v>0</v>
      </c>
      <c r="S144" s="36">
        <f>'Career Opportunities'!G145</f>
        <v>0</v>
      </c>
      <c r="T144" s="36">
        <f>'Career Opportunities'!H145</f>
        <v>0</v>
      </c>
      <c r="U144" s="36">
        <f>'Career Opportunities'!I145</f>
        <v>0</v>
      </c>
      <c r="V144" s="15">
        <f t="shared" si="18"/>
        <v>0</v>
      </c>
      <c r="W144" s="14">
        <f>'Local Workforce'!F145</f>
        <v>0</v>
      </c>
      <c r="X144" s="6">
        <f>'Local Workforce'!G145</f>
        <v>0</v>
      </c>
      <c r="Y144" s="6">
        <f>'Local Workforce'!H145</f>
        <v>0</v>
      </c>
      <c r="Z144" s="16">
        <f>'Local Workforce'!I145</f>
        <v>0</v>
      </c>
      <c r="AA144" s="17">
        <f t="shared" si="19"/>
        <v>0</v>
      </c>
    </row>
    <row r="145" spans="1:27" ht="14.5" x14ac:dyDescent="0.35">
      <c r="A145" s="37">
        <v>142</v>
      </c>
      <c r="B145" s="170"/>
      <c r="C145" s="170"/>
      <c r="D145" s="152">
        <v>948</v>
      </c>
      <c r="E145" s="169" t="s">
        <v>265</v>
      </c>
      <c r="F145" s="73" t="str">
        <f>'Bid List'!G147</f>
        <v>Solar</v>
      </c>
      <c r="G145" s="124">
        <f t="shared" si="15"/>
        <v>0</v>
      </c>
      <c r="H145" s="31">
        <f>'Training Programs'!F146</f>
        <v>0</v>
      </c>
      <c r="I145" s="55">
        <f>'Training Programs'!G146</f>
        <v>0</v>
      </c>
      <c r="J145" s="55">
        <f>'Training Programs'!H146</f>
        <v>0</v>
      </c>
      <c r="K145" s="55">
        <f>'Training Programs'!I146</f>
        <v>0</v>
      </c>
      <c r="L145" s="9">
        <f t="shared" si="16"/>
        <v>0</v>
      </c>
      <c r="M145" s="8">
        <f>'Wages and Benefits'!F146</f>
        <v>0</v>
      </c>
      <c r="N145" s="8">
        <f>'Wages and Benefits'!G146</f>
        <v>0</v>
      </c>
      <c r="O145" s="8">
        <f>'Wages and Benefits'!H146</f>
        <v>0</v>
      </c>
      <c r="P145" s="8">
        <f>'Wages and Benefits'!I146</f>
        <v>0</v>
      </c>
      <c r="Q145" s="12">
        <f t="shared" si="17"/>
        <v>0</v>
      </c>
      <c r="R145" s="10">
        <f>'Career Opportunities'!F146</f>
        <v>0</v>
      </c>
      <c r="S145" s="36">
        <f>'Career Opportunities'!G146</f>
        <v>0</v>
      </c>
      <c r="T145" s="36">
        <f>'Career Opportunities'!H146</f>
        <v>0</v>
      </c>
      <c r="U145" s="36">
        <f>'Career Opportunities'!I146</f>
        <v>0</v>
      </c>
      <c r="V145" s="15">
        <f t="shared" si="18"/>
        <v>0</v>
      </c>
      <c r="W145" s="14">
        <f>'Local Workforce'!F146</f>
        <v>0</v>
      </c>
      <c r="X145" s="6">
        <f>'Local Workforce'!G146</f>
        <v>0</v>
      </c>
      <c r="Y145" s="6">
        <f>'Local Workforce'!H146</f>
        <v>0</v>
      </c>
      <c r="Z145" s="16">
        <f>'Local Workforce'!I146</f>
        <v>0</v>
      </c>
      <c r="AA145" s="17">
        <f t="shared" si="19"/>
        <v>0</v>
      </c>
    </row>
    <row r="146" spans="1:27" ht="14.5" x14ac:dyDescent="0.35">
      <c r="A146" s="40">
        <v>143</v>
      </c>
      <c r="B146" s="170"/>
      <c r="C146" s="170"/>
      <c r="D146" s="152">
        <v>946</v>
      </c>
      <c r="E146" s="169" t="s">
        <v>265</v>
      </c>
      <c r="F146" s="73" t="str">
        <f>'Bid List'!G148</f>
        <v>Solar</v>
      </c>
      <c r="G146" s="124">
        <f t="shared" si="15"/>
        <v>0</v>
      </c>
      <c r="H146" s="31">
        <f>'Training Programs'!F147</f>
        <v>0</v>
      </c>
      <c r="I146" s="55">
        <f>'Training Programs'!G147</f>
        <v>0</v>
      </c>
      <c r="J146" s="55">
        <f>'Training Programs'!H147</f>
        <v>0</v>
      </c>
      <c r="K146" s="55">
        <f>'Training Programs'!I147</f>
        <v>0</v>
      </c>
      <c r="L146" s="9">
        <f t="shared" si="16"/>
        <v>0</v>
      </c>
      <c r="M146" s="8">
        <f>'Wages and Benefits'!F147</f>
        <v>0</v>
      </c>
      <c r="N146" s="8">
        <f>'Wages and Benefits'!G147</f>
        <v>0</v>
      </c>
      <c r="O146" s="8">
        <f>'Wages and Benefits'!H147</f>
        <v>0</v>
      </c>
      <c r="P146" s="8">
        <f>'Wages and Benefits'!I147</f>
        <v>0</v>
      </c>
      <c r="Q146" s="12">
        <f t="shared" si="17"/>
        <v>0</v>
      </c>
      <c r="R146" s="10">
        <f>'Career Opportunities'!F147</f>
        <v>0</v>
      </c>
      <c r="S146" s="36">
        <f>'Career Opportunities'!G147</f>
        <v>0</v>
      </c>
      <c r="T146" s="36">
        <f>'Career Opportunities'!H147</f>
        <v>0</v>
      </c>
      <c r="U146" s="36">
        <f>'Career Opportunities'!I147</f>
        <v>0</v>
      </c>
      <c r="V146" s="15">
        <f t="shared" si="18"/>
        <v>0</v>
      </c>
      <c r="W146" s="14">
        <f>'Local Workforce'!F147</f>
        <v>0</v>
      </c>
      <c r="X146" s="6">
        <f>'Local Workforce'!G147</f>
        <v>0</v>
      </c>
      <c r="Y146" s="6">
        <f>'Local Workforce'!H147</f>
        <v>0</v>
      </c>
      <c r="Z146" s="16">
        <f>'Local Workforce'!I147</f>
        <v>0</v>
      </c>
      <c r="AA146" s="17">
        <f t="shared" si="19"/>
        <v>0</v>
      </c>
    </row>
    <row r="147" spans="1:27" ht="14.5" x14ac:dyDescent="0.35">
      <c r="A147" s="37">
        <v>144</v>
      </c>
      <c r="B147" s="170"/>
      <c r="C147" s="170"/>
      <c r="D147" s="152">
        <v>940</v>
      </c>
      <c r="E147" s="169" t="s">
        <v>265</v>
      </c>
      <c r="F147" s="73" t="str">
        <f>'Bid List'!G149</f>
        <v>Solar</v>
      </c>
      <c r="G147" s="124">
        <f t="shared" si="15"/>
        <v>0</v>
      </c>
      <c r="H147" s="31">
        <f>'Training Programs'!F148</f>
        <v>0</v>
      </c>
      <c r="I147" s="55">
        <f>'Training Programs'!G148</f>
        <v>0</v>
      </c>
      <c r="J147" s="55">
        <f>'Training Programs'!H148</f>
        <v>0</v>
      </c>
      <c r="K147" s="55">
        <f>'Training Programs'!I148</f>
        <v>0</v>
      </c>
      <c r="L147" s="9">
        <f t="shared" si="16"/>
        <v>0</v>
      </c>
      <c r="M147" s="8">
        <f>'Wages and Benefits'!F148</f>
        <v>0</v>
      </c>
      <c r="N147" s="8">
        <f>'Wages and Benefits'!G148</f>
        <v>0</v>
      </c>
      <c r="O147" s="8">
        <f>'Wages and Benefits'!H148</f>
        <v>0</v>
      </c>
      <c r="P147" s="8">
        <f>'Wages and Benefits'!I148</f>
        <v>0</v>
      </c>
      <c r="Q147" s="12">
        <f t="shared" si="17"/>
        <v>0</v>
      </c>
      <c r="R147" s="10">
        <f>'Career Opportunities'!F148</f>
        <v>0</v>
      </c>
      <c r="S147" s="36">
        <f>'Career Opportunities'!G148</f>
        <v>0</v>
      </c>
      <c r="T147" s="36">
        <f>'Career Opportunities'!H148</f>
        <v>0</v>
      </c>
      <c r="U147" s="36">
        <f>'Career Opportunities'!I148</f>
        <v>0</v>
      </c>
      <c r="V147" s="15">
        <f t="shared" si="18"/>
        <v>0</v>
      </c>
      <c r="W147" s="14">
        <f>'Local Workforce'!F148</f>
        <v>0</v>
      </c>
      <c r="X147" s="6">
        <f>'Local Workforce'!G148</f>
        <v>0</v>
      </c>
      <c r="Y147" s="6">
        <f>'Local Workforce'!H148</f>
        <v>0</v>
      </c>
      <c r="Z147" s="16">
        <f>'Local Workforce'!I148</f>
        <v>0</v>
      </c>
      <c r="AA147" s="17">
        <f t="shared" si="19"/>
        <v>0</v>
      </c>
    </row>
    <row r="148" spans="1:27" ht="14.5" x14ac:dyDescent="0.35">
      <c r="A148" s="40">
        <v>145</v>
      </c>
      <c r="B148" s="170"/>
      <c r="C148" s="170"/>
      <c r="D148" s="152">
        <v>962</v>
      </c>
      <c r="E148" s="169" t="s">
        <v>265</v>
      </c>
      <c r="F148" s="73" t="str">
        <f>'Bid List'!G150</f>
        <v>Solar</v>
      </c>
      <c r="G148" s="124">
        <f t="shared" si="15"/>
        <v>0</v>
      </c>
      <c r="H148" s="31">
        <f>'Training Programs'!F149</f>
        <v>0</v>
      </c>
      <c r="I148" s="55">
        <f>'Training Programs'!G149</f>
        <v>0</v>
      </c>
      <c r="J148" s="55">
        <f>'Training Programs'!H149</f>
        <v>0</v>
      </c>
      <c r="K148" s="55">
        <f>'Training Programs'!I149</f>
        <v>0</v>
      </c>
      <c r="L148" s="9">
        <f t="shared" si="16"/>
        <v>0</v>
      </c>
      <c r="M148" s="8">
        <f>'Wages and Benefits'!F149</f>
        <v>0</v>
      </c>
      <c r="N148" s="8">
        <f>'Wages and Benefits'!G149</f>
        <v>0</v>
      </c>
      <c r="O148" s="8">
        <f>'Wages and Benefits'!H149</f>
        <v>0</v>
      </c>
      <c r="P148" s="8">
        <f>'Wages and Benefits'!I149</f>
        <v>0</v>
      </c>
      <c r="Q148" s="12">
        <f t="shared" si="17"/>
        <v>0</v>
      </c>
      <c r="R148" s="10">
        <f>'Career Opportunities'!F149</f>
        <v>0</v>
      </c>
      <c r="S148" s="36">
        <f>'Career Opportunities'!G149</f>
        <v>0</v>
      </c>
      <c r="T148" s="36">
        <f>'Career Opportunities'!H149</f>
        <v>0</v>
      </c>
      <c r="U148" s="36">
        <f>'Career Opportunities'!I149</f>
        <v>0</v>
      </c>
      <c r="V148" s="15">
        <f t="shared" si="18"/>
        <v>0</v>
      </c>
      <c r="W148" s="14">
        <f>'Local Workforce'!F149</f>
        <v>0</v>
      </c>
      <c r="X148" s="6">
        <f>'Local Workforce'!G149</f>
        <v>0</v>
      </c>
      <c r="Y148" s="6">
        <f>'Local Workforce'!H149</f>
        <v>0</v>
      </c>
      <c r="Z148" s="16">
        <f>'Local Workforce'!I149</f>
        <v>0</v>
      </c>
      <c r="AA148" s="17">
        <f t="shared" si="19"/>
        <v>0</v>
      </c>
    </row>
    <row r="149" spans="1:27" ht="14.5" x14ac:dyDescent="0.35">
      <c r="A149" s="37">
        <v>146</v>
      </c>
      <c r="B149" s="170"/>
      <c r="C149" s="170"/>
      <c r="D149" s="152">
        <v>942</v>
      </c>
      <c r="E149" s="169" t="s">
        <v>265</v>
      </c>
      <c r="F149" s="73" t="str">
        <f>'Bid List'!G151</f>
        <v>Solar</v>
      </c>
      <c r="G149" s="124">
        <f t="shared" si="15"/>
        <v>0</v>
      </c>
      <c r="H149" s="31">
        <f>'Training Programs'!F150</f>
        <v>0</v>
      </c>
      <c r="I149" s="55">
        <f>'Training Programs'!G150</f>
        <v>0</v>
      </c>
      <c r="J149" s="55">
        <f>'Training Programs'!H150</f>
        <v>0</v>
      </c>
      <c r="K149" s="55">
        <f>'Training Programs'!I150</f>
        <v>0</v>
      </c>
      <c r="L149" s="9">
        <f t="shared" si="16"/>
        <v>0</v>
      </c>
      <c r="M149" s="8">
        <f>'Wages and Benefits'!F150</f>
        <v>0</v>
      </c>
      <c r="N149" s="8">
        <f>'Wages and Benefits'!G150</f>
        <v>0</v>
      </c>
      <c r="O149" s="8">
        <f>'Wages and Benefits'!H150</f>
        <v>0</v>
      </c>
      <c r="P149" s="8">
        <f>'Wages and Benefits'!I150</f>
        <v>0</v>
      </c>
      <c r="Q149" s="12">
        <f t="shared" si="17"/>
        <v>0</v>
      </c>
      <c r="R149" s="10">
        <f>'Career Opportunities'!F150</f>
        <v>0</v>
      </c>
      <c r="S149" s="36">
        <f>'Career Opportunities'!G150</f>
        <v>0</v>
      </c>
      <c r="T149" s="36">
        <f>'Career Opportunities'!H150</f>
        <v>0</v>
      </c>
      <c r="U149" s="36">
        <f>'Career Opportunities'!I150</f>
        <v>0</v>
      </c>
      <c r="V149" s="15">
        <f t="shared" si="18"/>
        <v>0</v>
      </c>
      <c r="W149" s="14">
        <f>'Local Workforce'!F150</f>
        <v>0</v>
      </c>
      <c r="X149" s="6">
        <f>'Local Workforce'!G150</f>
        <v>0</v>
      </c>
      <c r="Y149" s="6">
        <f>'Local Workforce'!H150</f>
        <v>0</v>
      </c>
      <c r="Z149" s="16">
        <f>'Local Workforce'!I150</f>
        <v>0</v>
      </c>
      <c r="AA149" s="17">
        <f t="shared" si="19"/>
        <v>0</v>
      </c>
    </row>
    <row r="150" spans="1:27" ht="14.5" x14ac:dyDescent="0.35">
      <c r="A150" s="40">
        <v>147</v>
      </c>
      <c r="B150" s="170"/>
      <c r="C150" s="170"/>
      <c r="D150" s="152">
        <v>956</v>
      </c>
      <c r="E150" s="169" t="s">
        <v>265</v>
      </c>
      <c r="F150" s="73" t="str">
        <f>'Bid List'!G152</f>
        <v>Solar</v>
      </c>
      <c r="G150" s="124">
        <f t="shared" si="15"/>
        <v>0</v>
      </c>
      <c r="H150" s="31">
        <f>'Training Programs'!F151</f>
        <v>0</v>
      </c>
      <c r="I150" s="55">
        <f>'Training Programs'!G151</f>
        <v>0</v>
      </c>
      <c r="J150" s="55">
        <f>'Training Programs'!H151</f>
        <v>0</v>
      </c>
      <c r="K150" s="55">
        <f>'Training Programs'!I151</f>
        <v>0</v>
      </c>
      <c r="L150" s="9">
        <f t="shared" si="16"/>
        <v>0</v>
      </c>
      <c r="M150" s="8">
        <f>'Wages and Benefits'!F151</f>
        <v>0</v>
      </c>
      <c r="N150" s="8">
        <f>'Wages and Benefits'!G151</f>
        <v>0</v>
      </c>
      <c r="O150" s="8">
        <f>'Wages and Benefits'!H151</f>
        <v>0</v>
      </c>
      <c r="P150" s="8">
        <f>'Wages and Benefits'!I151</f>
        <v>0</v>
      </c>
      <c r="Q150" s="12">
        <f t="shared" si="17"/>
        <v>0</v>
      </c>
      <c r="R150" s="10">
        <f>'Career Opportunities'!F151</f>
        <v>0</v>
      </c>
      <c r="S150" s="36">
        <f>'Career Opportunities'!G151</f>
        <v>0</v>
      </c>
      <c r="T150" s="36">
        <f>'Career Opportunities'!H151</f>
        <v>0</v>
      </c>
      <c r="U150" s="36">
        <f>'Career Opportunities'!I151</f>
        <v>0</v>
      </c>
      <c r="V150" s="15">
        <f t="shared" si="18"/>
        <v>0</v>
      </c>
      <c r="W150" s="14">
        <f>'Local Workforce'!F151</f>
        <v>0</v>
      </c>
      <c r="X150" s="6">
        <f>'Local Workforce'!G151</f>
        <v>0</v>
      </c>
      <c r="Y150" s="6">
        <f>'Local Workforce'!H151</f>
        <v>0</v>
      </c>
      <c r="Z150" s="16">
        <f>'Local Workforce'!I151</f>
        <v>0</v>
      </c>
      <c r="AA150" s="17">
        <f t="shared" si="19"/>
        <v>0</v>
      </c>
    </row>
    <row r="151" spans="1:27" ht="14.5" x14ac:dyDescent="0.35">
      <c r="A151" s="37">
        <v>148</v>
      </c>
      <c r="B151" s="170"/>
      <c r="C151" s="170"/>
      <c r="D151" s="152">
        <v>958</v>
      </c>
      <c r="E151" s="169" t="s">
        <v>265</v>
      </c>
      <c r="F151" s="73" t="str">
        <f>'Bid List'!G153</f>
        <v>Solar</v>
      </c>
      <c r="G151" s="124">
        <f t="shared" si="15"/>
        <v>0</v>
      </c>
      <c r="H151" s="31">
        <f>'Training Programs'!F152</f>
        <v>0</v>
      </c>
      <c r="I151" s="55">
        <f>'Training Programs'!G152</f>
        <v>0</v>
      </c>
      <c r="J151" s="55">
        <f>'Training Programs'!H152</f>
        <v>0</v>
      </c>
      <c r="K151" s="55">
        <f>'Training Programs'!I152</f>
        <v>0</v>
      </c>
      <c r="L151" s="9">
        <f t="shared" si="16"/>
        <v>0</v>
      </c>
      <c r="M151" s="8">
        <f>'Wages and Benefits'!F152</f>
        <v>0</v>
      </c>
      <c r="N151" s="8">
        <f>'Wages and Benefits'!G152</f>
        <v>0</v>
      </c>
      <c r="O151" s="8">
        <f>'Wages and Benefits'!H152</f>
        <v>0</v>
      </c>
      <c r="P151" s="8">
        <f>'Wages and Benefits'!I152</f>
        <v>0</v>
      </c>
      <c r="Q151" s="12">
        <f t="shared" si="17"/>
        <v>0</v>
      </c>
      <c r="R151" s="10">
        <f>'Career Opportunities'!F152</f>
        <v>0</v>
      </c>
      <c r="S151" s="36">
        <f>'Career Opportunities'!G152</f>
        <v>0</v>
      </c>
      <c r="T151" s="36">
        <f>'Career Opportunities'!H152</f>
        <v>0</v>
      </c>
      <c r="U151" s="36">
        <f>'Career Opportunities'!I152</f>
        <v>0</v>
      </c>
      <c r="V151" s="15">
        <f t="shared" si="18"/>
        <v>0</v>
      </c>
      <c r="W151" s="14">
        <f>'Local Workforce'!F152</f>
        <v>0</v>
      </c>
      <c r="X151" s="6">
        <f>'Local Workforce'!G152</f>
        <v>0</v>
      </c>
      <c r="Y151" s="6">
        <f>'Local Workforce'!H152</f>
        <v>0</v>
      </c>
      <c r="Z151" s="16">
        <f>'Local Workforce'!I152</f>
        <v>0</v>
      </c>
      <c r="AA151" s="17">
        <f t="shared" si="19"/>
        <v>0</v>
      </c>
    </row>
    <row r="152" spans="1:27" ht="14.5" x14ac:dyDescent="0.35">
      <c r="A152" s="40">
        <v>149</v>
      </c>
      <c r="B152" s="170"/>
      <c r="C152" s="170"/>
      <c r="D152" s="152">
        <v>947</v>
      </c>
      <c r="E152" s="169" t="s">
        <v>265</v>
      </c>
      <c r="F152" s="73" t="str">
        <f>'Bid List'!G154</f>
        <v>Solar</v>
      </c>
      <c r="G152" s="124">
        <f t="shared" si="15"/>
        <v>0</v>
      </c>
      <c r="H152" s="31">
        <f>'Training Programs'!F153</f>
        <v>0</v>
      </c>
      <c r="I152" s="55">
        <f>'Training Programs'!G153</f>
        <v>0</v>
      </c>
      <c r="J152" s="55">
        <f>'Training Programs'!H153</f>
        <v>0</v>
      </c>
      <c r="K152" s="55">
        <f>'Training Programs'!I153</f>
        <v>0</v>
      </c>
      <c r="L152" s="9">
        <f t="shared" si="16"/>
        <v>0</v>
      </c>
      <c r="M152" s="8">
        <f>'Wages and Benefits'!F153</f>
        <v>0</v>
      </c>
      <c r="N152" s="8">
        <f>'Wages and Benefits'!G153</f>
        <v>0</v>
      </c>
      <c r="O152" s="8">
        <f>'Wages and Benefits'!H153</f>
        <v>0</v>
      </c>
      <c r="P152" s="8">
        <f>'Wages and Benefits'!I153</f>
        <v>0</v>
      </c>
      <c r="Q152" s="12">
        <f t="shared" si="17"/>
        <v>0</v>
      </c>
      <c r="R152" s="10">
        <f>'Career Opportunities'!F153</f>
        <v>0</v>
      </c>
      <c r="S152" s="36">
        <f>'Career Opportunities'!G153</f>
        <v>0</v>
      </c>
      <c r="T152" s="36">
        <f>'Career Opportunities'!H153</f>
        <v>0</v>
      </c>
      <c r="U152" s="36">
        <f>'Career Opportunities'!I153</f>
        <v>0</v>
      </c>
      <c r="V152" s="15">
        <f t="shared" si="18"/>
        <v>0</v>
      </c>
      <c r="W152" s="14">
        <f>'Local Workforce'!F153</f>
        <v>0</v>
      </c>
      <c r="X152" s="6">
        <f>'Local Workforce'!G153</f>
        <v>0</v>
      </c>
      <c r="Y152" s="6">
        <f>'Local Workforce'!H153</f>
        <v>0</v>
      </c>
      <c r="Z152" s="16">
        <f>'Local Workforce'!I153</f>
        <v>0</v>
      </c>
      <c r="AA152" s="17">
        <f t="shared" si="19"/>
        <v>0</v>
      </c>
    </row>
    <row r="153" spans="1:27" ht="14.5" x14ac:dyDescent="0.35">
      <c r="A153" s="37">
        <v>150</v>
      </c>
      <c r="B153" s="170"/>
      <c r="C153" s="170"/>
      <c r="D153" s="152">
        <v>953</v>
      </c>
      <c r="E153" s="169" t="s">
        <v>265</v>
      </c>
      <c r="F153" s="73" t="str">
        <f>'Bid List'!G155</f>
        <v>Solar</v>
      </c>
      <c r="G153" s="124">
        <f t="shared" si="15"/>
        <v>0</v>
      </c>
      <c r="H153" s="31">
        <f>'Training Programs'!F154</f>
        <v>0</v>
      </c>
      <c r="I153" s="55">
        <f>'Training Programs'!G154</f>
        <v>0</v>
      </c>
      <c r="J153" s="55">
        <f>'Training Programs'!H154</f>
        <v>0</v>
      </c>
      <c r="K153" s="55">
        <f>'Training Programs'!I154</f>
        <v>0</v>
      </c>
      <c r="L153" s="9">
        <f t="shared" si="16"/>
        <v>0</v>
      </c>
      <c r="M153" s="8">
        <f>'Wages and Benefits'!F154</f>
        <v>0</v>
      </c>
      <c r="N153" s="8">
        <f>'Wages and Benefits'!G154</f>
        <v>0</v>
      </c>
      <c r="O153" s="8">
        <f>'Wages and Benefits'!H154</f>
        <v>0</v>
      </c>
      <c r="P153" s="8">
        <f>'Wages and Benefits'!I154</f>
        <v>0</v>
      </c>
      <c r="Q153" s="12">
        <f t="shared" si="17"/>
        <v>0</v>
      </c>
      <c r="R153" s="10">
        <f>'Career Opportunities'!F154</f>
        <v>0</v>
      </c>
      <c r="S153" s="36">
        <f>'Career Opportunities'!G154</f>
        <v>0</v>
      </c>
      <c r="T153" s="36">
        <f>'Career Opportunities'!H154</f>
        <v>0</v>
      </c>
      <c r="U153" s="36">
        <f>'Career Opportunities'!I154</f>
        <v>0</v>
      </c>
      <c r="V153" s="15">
        <f t="shared" si="18"/>
        <v>0</v>
      </c>
      <c r="W153" s="14">
        <f>'Local Workforce'!F154</f>
        <v>0</v>
      </c>
      <c r="X153" s="6">
        <f>'Local Workforce'!G154</f>
        <v>0</v>
      </c>
      <c r="Y153" s="6">
        <f>'Local Workforce'!H154</f>
        <v>0</v>
      </c>
      <c r="Z153" s="16">
        <f>'Local Workforce'!I154</f>
        <v>0</v>
      </c>
      <c r="AA153" s="17">
        <f t="shared" si="19"/>
        <v>0</v>
      </c>
    </row>
    <row r="154" spans="1:27" ht="14.5" x14ac:dyDescent="0.35">
      <c r="A154" s="40">
        <v>151</v>
      </c>
      <c r="B154" s="170"/>
      <c r="C154" s="170"/>
      <c r="D154" s="152">
        <v>950</v>
      </c>
      <c r="E154" s="169" t="s">
        <v>265</v>
      </c>
      <c r="F154" s="73" t="str">
        <f>'Bid List'!G156</f>
        <v>Solar</v>
      </c>
      <c r="G154" s="124">
        <f t="shared" si="15"/>
        <v>0</v>
      </c>
      <c r="H154" s="31">
        <f>'Training Programs'!F155</f>
        <v>0</v>
      </c>
      <c r="I154" s="55">
        <f>'Training Programs'!G155</f>
        <v>0</v>
      </c>
      <c r="J154" s="55">
        <f>'Training Programs'!H155</f>
        <v>0</v>
      </c>
      <c r="K154" s="55">
        <f>'Training Programs'!I155</f>
        <v>0</v>
      </c>
      <c r="L154" s="9">
        <f t="shared" si="16"/>
        <v>0</v>
      </c>
      <c r="M154" s="8">
        <f>'Wages and Benefits'!F155</f>
        <v>0</v>
      </c>
      <c r="N154" s="8">
        <f>'Wages and Benefits'!G155</f>
        <v>0</v>
      </c>
      <c r="O154" s="8">
        <f>'Wages and Benefits'!H155</f>
        <v>0</v>
      </c>
      <c r="P154" s="8">
        <f>'Wages and Benefits'!I155</f>
        <v>0</v>
      </c>
      <c r="Q154" s="12">
        <f t="shared" si="17"/>
        <v>0</v>
      </c>
      <c r="R154" s="10">
        <f>'Career Opportunities'!F155</f>
        <v>0</v>
      </c>
      <c r="S154" s="36">
        <f>'Career Opportunities'!G155</f>
        <v>0</v>
      </c>
      <c r="T154" s="36">
        <f>'Career Opportunities'!H155</f>
        <v>0</v>
      </c>
      <c r="U154" s="36">
        <f>'Career Opportunities'!I155</f>
        <v>0</v>
      </c>
      <c r="V154" s="15">
        <f t="shared" si="18"/>
        <v>0</v>
      </c>
      <c r="W154" s="14">
        <f>'Local Workforce'!F155</f>
        <v>0</v>
      </c>
      <c r="X154" s="6">
        <f>'Local Workforce'!G155</f>
        <v>0</v>
      </c>
      <c r="Y154" s="6">
        <f>'Local Workforce'!H155</f>
        <v>0</v>
      </c>
      <c r="Z154" s="16">
        <f>'Local Workforce'!I155</f>
        <v>0</v>
      </c>
      <c r="AA154" s="17">
        <f t="shared" si="19"/>
        <v>0</v>
      </c>
    </row>
    <row r="155" spans="1:27" ht="14.5" x14ac:dyDescent="0.35">
      <c r="A155" s="37">
        <v>152</v>
      </c>
      <c r="B155" s="170"/>
      <c r="C155" s="170"/>
      <c r="D155" s="152">
        <v>957</v>
      </c>
      <c r="E155" s="169" t="s">
        <v>265</v>
      </c>
      <c r="F155" s="73" t="str">
        <f>'Bid List'!G157</f>
        <v>Solar</v>
      </c>
      <c r="G155" s="124">
        <f t="shared" si="15"/>
        <v>0</v>
      </c>
      <c r="H155" s="31">
        <f>'Training Programs'!F156</f>
        <v>0</v>
      </c>
      <c r="I155" s="55">
        <f>'Training Programs'!G156</f>
        <v>0</v>
      </c>
      <c r="J155" s="55">
        <f>'Training Programs'!H156</f>
        <v>0</v>
      </c>
      <c r="K155" s="55">
        <f>'Training Programs'!I156</f>
        <v>0</v>
      </c>
      <c r="L155" s="9">
        <f t="shared" si="16"/>
        <v>0</v>
      </c>
      <c r="M155" s="8">
        <f>'Wages and Benefits'!F156</f>
        <v>0</v>
      </c>
      <c r="N155" s="8">
        <f>'Wages and Benefits'!G156</f>
        <v>0</v>
      </c>
      <c r="O155" s="8">
        <f>'Wages and Benefits'!H156</f>
        <v>0</v>
      </c>
      <c r="P155" s="8">
        <f>'Wages and Benefits'!I156</f>
        <v>0</v>
      </c>
      <c r="Q155" s="12">
        <f t="shared" si="17"/>
        <v>0</v>
      </c>
      <c r="R155" s="10">
        <f>'Career Opportunities'!F156</f>
        <v>0</v>
      </c>
      <c r="S155" s="36">
        <f>'Career Opportunities'!G156</f>
        <v>0</v>
      </c>
      <c r="T155" s="36">
        <f>'Career Opportunities'!H156</f>
        <v>0</v>
      </c>
      <c r="U155" s="36">
        <f>'Career Opportunities'!I156</f>
        <v>0</v>
      </c>
      <c r="V155" s="15">
        <f t="shared" si="18"/>
        <v>0</v>
      </c>
      <c r="W155" s="14">
        <f>'Local Workforce'!F156</f>
        <v>0</v>
      </c>
      <c r="X155" s="6">
        <f>'Local Workforce'!G156</f>
        <v>0</v>
      </c>
      <c r="Y155" s="6">
        <f>'Local Workforce'!H156</f>
        <v>0</v>
      </c>
      <c r="Z155" s="16">
        <f>'Local Workforce'!I156</f>
        <v>0</v>
      </c>
      <c r="AA155" s="17">
        <f t="shared" si="19"/>
        <v>0</v>
      </c>
    </row>
    <row r="156" spans="1:27" ht="14.5" x14ac:dyDescent="0.35">
      <c r="A156" s="40">
        <v>153</v>
      </c>
      <c r="B156" s="170"/>
      <c r="C156" s="170"/>
      <c r="D156" s="152">
        <v>892</v>
      </c>
      <c r="E156" s="169" t="s">
        <v>265</v>
      </c>
      <c r="F156" s="73" t="str">
        <f>'Bid List'!G158</f>
        <v>Solar</v>
      </c>
      <c r="G156" s="124">
        <f t="shared" si="15"/>
        <v>0</v>
      </c>
      <c r="H156" s="31">
        <f>'Training Programs'!F157</f>
        <v>0</v>
      </c>
      <c r="I156" s="55">
        <f>'Training Programs'!G157</f>
        <v>0</v>
      </c>
      <c r="J156" s="55">
        <f>'Training Programs'!H157</f>
        <v>0</v>
      </c>
      <c r="K156" s="55">
        <f>'Training Programs'!I157</f>
        <v>0</v>
      </c>
      <c r="L156" s="9">
        <f t="shared" si="16"/>
        <v>0</v>
      </c>
      <c r="M156" s="8">
        <f>'Wages and Benefits'!F157</f>
        <v>0</v>
      </c>
      <c r="N156" s="8">
        <f>'Wages and Benefits'!G157</f>
        <v>0</v>
      </c>
      <c r="O156" s="8">
        <f>'Wages and Benefits'!H157</f>
        <v>0</v>
      </c>
      <c r="P156" s="8">
        <f>'Wages and Benefits'!I157</f>
        <v>0</v>
      </c>
      <c r="Q156" s="12">
        <f t="shared" si="17"/>
        <v>0</v>
      </c>
      <c r="R156" s="10">
        <f>'Career Opportunities'!F157</f>
        <v>0</v>
      </c>
      <c r="S156" s="36">
        <f>'Career Opportunities'!G157</f>
        <v>0</v>
      </c>
      <c r="T156" s="36">
        <f>'Career Opportunities'!H157</f>
        <v>0</v>
      </c>
      <c r="U156" s="36">
        <f>'Career Opportunities'!I157</f>
        <v>0</v>
      </c>
      <c r="V156" s="15">
        <f t="shared" si="18"/>
        <v>0</v>
      </c>
      <c r="W156" s="14">
        <f>'Local Workforce'!F157</f>
        <v>0</v>
      </c>
      <c r="X156" s="6">
        <f>'Local Workforce'!G157</f>
        <v>0</v>
      </c>
      <c r="Y156" s="6">
        <f>'Local Workforce'!H157</f>
        <v>0</v>
      </c>
      <c r="Z156" s="16">
        <f>'Local Workforce'!I157</f>
        <v>0</v>
      </c>
      <c r="AA156" s="17">
        <f t="shared" si="19"/>
        <v>0</v>
      </c>
    </row>
    <row r="157" spans="1:27" ht="14.5" x14ac:dyDescent="0.35">
      <c r="A157" s="37">
        <v>154</v>
      </c>
      <c r="B157" s="170"/>
      <c r="C157" s="170"/>
      <c r="D157" s="152">
        <v>965</v>
      </c>
      <c r="E157" s="169" t="s">
        <v>265</v>
      </c>
      <c r="F157" s="73" t="str">
        <f>'Bid List'!G159</f>
        <v>Solar</v>
      </c>
      <c r="G157" s="124">
        <f t="shared" si="15"/>
        <v>0</v>
      </c>
      <c r="H157" s="31">
        <f>'Training Programs'!F158</f>
        <v>0</v>
      </c>
      <c r="I157" s="55">
        <f>'Training Programs'!G158</f>
        <v>0</v>
      </c>
      <c r="J157" s="55">
        <f>'Training Programs'!H158</f>
        <v>0</v>
      </c>
      <c r="K157" s="55">
        <f>'Training Programs'!I158</f>
        <v>0</v>
      </c>
      <c r="L157" s="9">
        <f t="shared" si="16"/>
        <v>0</v>
      </c>
      <c r="M157" s="8">
        <f>'Wages and Benefits'!F158</f>
        <v>0</v>
      </c>
      <c r="N157" s="8">
        <f>'Wages and Benefits'!G158</f>
        <v>0</v>
      </c>
      <c r="O157" s="8">
        <f>'Wages and Benefits'!H158</f>
        <v>0</v>
      </c>
      <c r="P157" s="8">
        <f>'Wages and Benefits'!I158</f>
        <v>0</v>
      </c>
      <c r="Q157" s="12">
        <f t="shared" si="17"/>
        <v>0</v>
      </c>
      <c r="R157" s="10">
        <f>'Career Opportunities'!F158</f>
        <v>0</v>
      </c>
      <c r="S157" s="36">
        <f>'Career Opportunities'!G158</f>
        <v>0</v>
      </c>
      <c r="T157" s="36">
        <f>'Career Opportunities'!H158</f>
        <v>0</v>
      </c>
      <c r="U157" s="36">
        <f>'Career Opportunities'!I158</f>
        <v>0</v>
      </c>
      <c r="V157" s="15">
        <f t="shared" si="18"/>
        <v>0</v>
      </c>
      <c r="W157" s="14">
        <f>'Local Workforce'!F158</f>
        <v>0</v>
      </c>
      <c r="X157" s="6">
        <f>'Local Workforce'!G158</f>
        <v>0</v>
      </c>
      <c r="Y157" s="6">
        <f>'Local Workforce'!H158</f>
        <v>0</v>
      </c>
      <c r="Z157" s="16">
        <f>'Local Workforce'!I158</f>
        <v>0</v>
      </c>
      <c r="AA157" s="17">
        <f t="shared" si="19"/>
        <v>0</v>
      </c>
    </row>
    <row r="158" spans="1:27" ht="14.5" x14ac:dyDescent="0.35">
      <c r="A158" s="40">
        <v>155</v>
      </c>
      <c r="B158" s="170"/>
      <c r="C158" s="170"/>
      <c r="D158" s="152">
        <v>951</v>
      </c>
      <c r="E158" s="169" t="s">
        <v>265</v>
      </c>
      <c r="F158" s="73" t="str">
        <f>'Bid List'!G160</f>
        <v>Solar</v>
      </c>
      <c r="G158" s="124">
        <f t="shared" si="15"/>
        <v>0</v>
      </c>
      <c r="H158" s="31">
        <f>'Training Programs'!F159</f>
        <v>0</v>
      </c>
      <c r="I158" s="55">
        <f>'Training Programs'!G159</f>
        <v>0</v>
      </c>
      <c r="J158" s="55">
        <f>'Training Programs'!H159</f>
        <v>0</v>
      </c>
      <c r="K158" s="55">
        <f>'Training Programs'!I159</f>
        <v>0</v>
      </c>
      <c r="L158" s="9">
        <f t="shared" si="16"/>
        <v>0</v>
      </c>
      <c r="M158" s="8">
        <f>'Wages and Benefits'!F159</f>
        <v>0</v>
      </c>
      <c r="N158" s="8">
        <f>'Wages and Benefits'!G159</f>
        <v>0</v>
      </c>
      <c r="O158" s="8">
        <f>'Wages and Benefits'!H159</f>
        <v>0</v>
      </c>
      <c r="P158" s="8">
        <f>'Wages and Benefits'!I159</f>
        <v>0</v>
      </c>
      <c r="Q158" s="12">
        <f t="shared" si="17"/>
        <v>0</v>
      </c>
      <c r="R158" s="10">
        <f>'Career Opportunities'!F159</f>
        <v>0</v>
      </c>
      <c r="S158" s="36">
        <f>'Career Opportunities'!G159</f>
        <v>0</v>
      </c>
      <c r="T158" s="36">
        <f>'Career Opportunities'!H159</f>
        <v>0</v>
      </c>
      <c r="U158" s="36">
        <f>'Career Opportunities'!I159</f>
        <v>0</v>
      </c>
      <c r="V158" s="15">
        <f t="shared" si="18"/>
        <v>0</v>
      </c>
      <c r="W158" s="14">
        <f>'Local Workforce'!F159</f>
        <v>0</v>
      </c>
      <c r="X158" s="6">
        <f>'Local Workforce'!G159</f>
        <v>0</v>
      </c>
      <c r="Y158" s="6">
        <f>'Local Workforce'!H159</f>
        <v>0</v>
      </c>
      <c r="Z158" s="16">
        <f>'Local Workforce'!I159</f>
        <v>0</v>
      </c>
      <c r="AA158" s="17">
        <f t="shared" si="19"/>
        <v>0</v>
      </c>
    </row>
    <row r="159" spans="1:27" ht="14.5" x14ac:dyDescent="0.35">
      <c r="A159" s="37">
        <v>156</v>
      </c>
      <c r="B159" s="170"/>
      <c r="C159" s="170"/>
      <c r="D159" s="152">
        <v>891</v>
      </c>
      <c r="E159" s="169" t="s">
        <v>265</v>
      </c>
      <c r="F159" s="73" t="str">
        <f>'Bid List'!G161</f>
        <v>Solar</v>
      </c>
      <c r="G159" s="124">
        <f t="shared" si="15"/>
        <v>0</v>
      </c>
      <c r="H159" s="31">
        <f>'Training Programs'!F160</f>
        <v>0</v>
      </c>
      <c r="I159" s="55">
        <f>'Training Programs'!G160</f>
        <v>0</v>
      </c>
      <c r="J159" s="55">
        <f>'Training Programs'!H160</f>
        <v>0</v>
      </c>
      <c r="K159" s="55">
        <f>'Training Programs'!I160</f>
        <v>0</v>
      </c>
      <c r="L159" s="9">
        <f t="shared" si="16"/>
        <v>0</v>
      </c>
      <c r="M159" s="8">
        <f>'Wages and Benefits'!F160</f>
        <v>0</v>
      </c>
      <c r="N159" s="8">
        <f>'Wages and Benefits'!G160</f>
        <v>0</v>
      </c>
      <c r="O159" s="8">
        <f>'Wages and Benefits'!H160</f>
        <v>0</v>
      </c>
      <c r="P159" s="8">
        <f>'Wages and Benefits'!I160</f>
        <v>0</v>
      </c>
      <c r="Q159" s="12">
        <f t="shared" si="17"/>
        <v>0</v>
      </c>
      <c r="R159" s="10">
        <f>'Career Opportunities'!F160</f>
        <v>0</v>
      </c>
      <c r="S159" s="36">
        <f>'Career Opportunities'!G160</f>
        <v>0</v>
      </c>
      <c r="T159" s="36">
        <f>'Career Opportunities'!H160</f>
        <v>0</v>
      </c>
      <c r="U159" s="36">
        <f>'Career Opportunities'!I160</f>
        <v>0</v>
      </c>
      <c r="V159" s="15">
        <f t="shared" si="18"/>
        <v>0</v>
      </c>
      <c r="W159" s="14">
        <f>'Local Workforce'!F160</f>
        <v>0</v>
      </c>
      <c r="X159" s="6">
        <f>'Local Workforce'!G160</f>
        <v>0</v>
      </c>
      <c r="Y159" s="6">
        <f>'Local Workforce'!H160</f>
        <v>0</v>
      </c>
      <c r="Z159" s="16">
        <f>'Local Workforce'!I160</f>
        <v>0</v>
      </c>
      <c r="AA159" s="17">
        <f t="shared" si="19"/>
        <v>0</v>
      </c>
    </row>
    <row r="160" spans="1:27" ht="14.5" x14ac:dyDescent="0.35">
      <c r="A160" s="40">
        <v>157</v>
      </c>
      <c r="B160" s="170"/>
      <c r="C160" s="170"/>
      <c r="D160" s="152">
        <v>899</v>
      </c>
      <c r="E160" s="169" t="s">
        <v>265</v>
      </c>
      <c r="F160" s="73" t="str">
        <f>'Bid List'!G162</f>
        <v>Solar</v>
      </c>
      <c r="G160" s="124">
        <f t="shared" si="15"/>
        <v>0</v>
      </c>
      <c r="H160" s="31">
        <f>'Training Programs'!F161</f>
        <v>0</v>
      </c>
      <c r="I160" s="55">
        <f>'Training Programs'!G161</f>
        <v>0</v>
      </c>
      <c r="J160" s="55">
        <f>'Training Programs'!H161</f>
        <v>0</v>
      </c>
      <c r="K160" s="55">
        <f>'Training Programs'!I161</f>
        <v>0</v>
      </c>
      <c r="L160" s="9">
        <f t="shared" si="16"/>
        <v>0</v>
      </c>
      <c r="M160" s="8">
        <f>'Wages and Benefits'!F161</f>
        <v>0</v>
      </c>
      <c r="N160" s="8">
        <f>'Wages and Benefits'!G161</f>
        <v>0</v>
      </c>
      <c r="O160" s="8">
        <f>'Wages and Benefits'!H161</f>
        <v>0</v>
      </c>
      <c r="P160" s="8">
        <f>'Wages and Benefits'!I161</f>
        <v>0</v>
      </c>
      <c r="Q160" s="12">
        <f t="shared" si="17"/>
        <v>0</v>
      </c>
      <c r="R160" s="10">
        <f>'Career Opportunities'!F161</f>
        <v>0</v>
      </c>
      <c r="S160" s="36">
        <f>'Career Opportunities'!G161</f>
        <v>0</v>
      </c>
      <c r="T160" s="36">
        <f>'Career Opportunities'!H161</f>
        <v>0</v>
      </c>
      <c r="U160" s="36">
        <f>'Career Opportunities'!I161</f>
        <v>0</v>
      </c>
      <c r="V160" s="15">
        <f t="shared" si="18"/>
        <v>0</v>
      </c>
      <c r="W160" s="14">
        <f>'Local Workforce'!F161</f>
        <v>0</v>
      </c>
      <c r="X160" s="6">
        <f>'Local Workforce'!G161</f>
        <v>0</v>
      </c>
      <c r="Y160" s="6">
        <f>'Local Workforce'!H161</f>
        <v>0</v>
      </c>
      <c r="Z160" s="16">
        <f>'Local Workforce'!I161</f>
        <v>0</v>
      </c>
      <c r="AA160" s="17">
        <f t="shared" si="19"/>
        <v>0</v>
      </c>
    </row>
    <row r="161" spans="1:27" ht="14.5" x14ac:dyDescent="0.35">
      <c r="A161" s="37">
        <v>158</v>
      </c>
      <c r="B161" s="170"/>
      <c r="C161" s="170"/>
      <c r="D161" s="152">
        <v>900</v>
      </c>
      <c r="E161" s="169" t="s">
        <v>265</v>
      </c>
      <c r="F161" s="73" t="str">
        <f>'Bid List'!G163</f>
        <v>Solar</v>
      </c>
      <c r="G161" s="124">
        <f t="shared" si="15"/>
        <v>0</v>
      </c>
      <c r="H161" s="31">
        <f>'Training Programs'!F162</f>
        <v>0</v>
      </c>
      <c r="I161" s="55">
        <f>'Training Programs'!G162</f>
        <v>0</v>
      </c>
      <c r="J161" s="55">
        <f>'Training Programs'!H162</f>
        <v>0</v>
      </c>
      <c r="K161" s="55">
        <f>'Training Programs'!I162</f>
        <v>0</v>
      </c>
      <c r="L161" s="9">
        <f t="shared" si="16"/>
        <v>0</v>
      </c>
      <c r="M161" s="8">
        <f>'Wages and Benefits'!F162</f>
        <v>0</v>
      </c>
      <c r="N161" s="8">
        <f>'Wages and Benefits'!G162</f>
        <v>0</v>
      </c>
      <c r="O161" s="8">
        <f>'Wages and Benefits'!H162</f>
        <v>0</v>
      </c>
      <c r="P161" s="8">
        <f>'Wages and Benefits'!I162</f>
        <v>0</v>
      </c>
      <c r="Q161" s="12">
        <f t="shared" si="17"/>
        <v>0</v>
      </c>
      <c r="R161" s="10">
        <f>'Career Opportunities'!F162</f>
        <v>0</v>
      </c>
      <c r="S161" s="36">
        <f>'Career Opportunities'!G162</f>
        <v>0</v>
      </c>
      <c r="T161" s="36">
        <f>'Career Opportunities'!H162</f>
        <v>0</v>
      </c>
      <c r="U161" s="36">
        <f>'Career Opportunities'!I162</f>
        <v>0</v>
      </c>
      <c r="V161" s="15">
        <f t="shared" si="18"/>
        <v>0</v>
      </c>
      <c r="W161" s="14">
        <f>'Local Workforce'!F162</f>
        <v>0</v>
      </c>
      <c r="X161" s="6">
        <f>'Local Workforce'!G162</f>
        <v>0</v>
      </c>
      <c r="Y161" s="6">
        <f>'Local Workforce'!H162</f>
        <v>0</v>
      </c>
      <c r="Z161" s="16">
        <f>'Local Workforce'!I162</f>
        <v>0</v>
      </c>
      <c r="AA161" s="17">
        <f t="shared" si="19"/>
        <v>0</v>
      </c>
    </row>
    <row r="162" spans="1:27" ht="14.5" x14ac:dyDescent="0.35">
      <c r="A162" s="40">
        <v>159</v>
      </c>
      <c r="B162" s="170"/>
      <c r="C162" s="170"/>
      <c r="D162" s="152">
        <v>926</v>
      </c>
      <c r="E162" s="169" t="s">
        <v>265</v>
      </c>
      <c r="F162" s="73" t="str">
        <f>'Bid List'!G164</f>
        <v>Solar</v>
      </c>
      <c r="G162" s="124">
        <f t="shared" si="15"/>
        <v>0</v>
      </c>
      <c r="H162" s="31">
        <f>'Training Programs'!F163</f>
        <v>0</v>
      </c>
      <c r="I162" s="55">
        <f>'Training Programs'!G163</f>
        <v>0</v>
      </c>
      <c r="J162" s="55">
        <f>'Training Programs'!H163</f>
        <v>0</v>
      </c>
      <c r="K162" s="55">
        <f>'Training Programs'!I163</f>
        <v>0</v>
      </c>
      <c r="L162" s="9">
        <f t="shared" si="16"/>
        <v>0</v>
      </c>
      <c r="M162" s="8">
        <f>'Wages and Benefits'!F163</f>
        <v>0</v>
      </c>
      <c r="N162" s="8">
        <f>'Wages and Benefits'!G163</f>
        <v>0</v>
      </c>
      <c r="O162" s="8">
        <f>'Wages and Benefits'!H163</f>
        <v>0</v>
      </c>
      <c r="P162" s="8">
        <f>'Wages and Benefits'!I163</f>
        <v>0</v>
      </c>
      <c r="Q162" s="12">
        <f t="shared" si="17"/>
        <v>0</v>
      </c>
      <c r="R162" s="10">
        <f>'Career Opportunities'!F163</f>
        <v>0</v>
      </c>
      <c r="S162" s="36">
        <f>'Career Opportunities'!G163</f>
        <v>0</v>
      </c>
      <c r="T162" s="36">
        <f>'Career Opportunities'!H163</f>
        <v>0</v>
      </c>
      <c r="U162" s="36">
        <f>'Career Opportunities'!I163</f>
        <v>0</v>
      </c>
      <c r="V162" s="15">
        <f t="shared" si="18"/>
        <v>0</v>
      </c>
      <c r="W162" s="14">
        <f>'Local Workforce'!F163</f>
        <v>0</v>
      </c>
      <c r="X162" s="6">
        <f>'Local Workforce'!G163</f>
        <v>0</v>
      </c>
      <c r="Y162" s="6">
        <f>'Local Workforce'!H163</f>
        <v>0</v>
      </c>
      <c r="Z162" s="16">
        <f>'Local Workforce'!I163</f>
        <v>0</v>
      </c>
      <c r="AA162" s="17">
        <f t="shared" si="19"/>
        <v>0</v>
      </c>
    </row>
    <row r="163" spans="1:27" ht="14.5" x14ac:dyDescent="0.35">
      <c r="A163" s="37">
        <v>160</v>
      </c>
      <c r="B163" s="170"/>
      <c r="C163" s="170"/>
      <c r="D163" s="152">
        <v>267</v>
      </c>
      <c r="E163" s="169" t="s">
        <v>265</v>
      </c>
      <c r="F163" s="73" t="str">
        <f>'Bid List'!G165</f>
        <v>Biomass</v>
      </c>
      <c r="G163" s="124">
        <f t="shared" si="15"/>
        <v>0.30833333333333335</v>
      </c>
      <c r="H163" s="31">
        <f>'Training Programs'!F164</f>
        <v>0</v>
      </c>
      <c r="I163" s="55">
        <f>'Training Programs'!G164</f>
        <v>0</v>
      </c>
      <c r="J163" s="55">
        <f>'Training Programs'!H164</f>
        <v>0</v>
      </c>
      <c r="K163" s="55">
        <f>'Training Programs'!I164</f>
        <v>0</v>
      </c>
      <c r="L163" s="9">
        <f t="shared" si="16"/>
        <v>0</v>
      </c>
      <c r="M163" s="8">
        <f>'Wages and Benefits'!F164</f>
        <v>0.5</v>
      </c>
      <c r="N163" s="8">
        <f>'Wages and Benefits'!G164</f>
        <v>0.8</v>
      </c>
      <c r="O163" s="8">
        <f>'Wages and Benefits'!H164</f>
        <v>0</v>
      </c>
      <c r="P163" s="8">
        <f>'Wages and Benefits'!I164</f>
        <v>0</v>
      </c>
      <c r="Q163" s="12">
        <f t="shared" si="17"/>
        <v>0.26</v>
      </c>
      <c r="R163" s="10">
        <f>'Career Opportunities'!F164</f>
        <v>0.5</v>
      </c>
      <c r="S163" s="36">
        <f>'Career Opportunities'!G164</f>
        <v>0.2</v>
      </c>
      <c r="T163" s="36">
        <f>'Career Opportunities'!H164</f>
        <v>0</v>
      </c>
      <c r="U163" s="36">
        <f>'Career Opportunities'!I164</f>
        <v>0</v>
      </c>
      <c r="V163" s="15">
        <f t="shared" si="18"/>
        <v>0.14000000000000001</v>
      </c>
      <c r="W163" s="14">
        <f>'Local Workforce'!F164</f>
        <v>1</v>
      </c>
      <c r="X163" s="6">
        <f>'Local Workforce'!G164</f>
        <v>0.66666666666666663</v>
      </c>
      <c r="Y163" s="6">
        <f>'Local Workforce'!H164</f>
        <v>1</v>
      </c>
      <c r="Z163" s="16">
        <f>'Local Workforce'!I164</f>
        <v>0.66666666666666663</v>
      </c>
      <c r="AA163" s="17">
        <f t="shared" si="19"/>
        <v>0.83333333333333326</v>
      </c>
    </row>
    <row r="164" spans="1:27" ht="14.5" x14ac:dyDescent="0.35">
      <c r="A164" s="40">
        <v>161</v>
      </c>
      <c r="B164" s="170"/>
      <c r="C164" s="170"/>
      <c r="D164" s="152">
        <v>269</v>
      </c>
      <c r="E164" s="169" t="s">
        <v>265</v>
      </c>
      <c r="F164" s="73" t="str">
        <f>'Bid List'!G166</f>
        <v>Other</v>
      </c>
      <c r="G164" s="124">
        <f t="shared" si="15"/>
        <v>0.37000000000000005</v>
      </c>
      <c r="H164" s="31">
        <f>'Training Programs'!F165</f>
        <v>0.99999999999999989</v>
      </c>
      <c r="I164" s="55">
        <f>'Training Programs'!G165</f>
        <v>1</v>
      </c>
      <c r="J164" s="55">
        <f>'Training Programs'!H165</f>
        <v>0</v>
      </c>
      <c r="K164" s="55">
        <f>'Training Programs'!I165</f>
        <v>0</v>
      </c>
      <c r="L164" s="9">
        <f t="shared" si="16"/>
        <v>0.4</v>
      </c>
      <c r="M164" s="8">
        <f>'Wages and Benefits'!F165</f>
        <v>1</v>
      </c>
      <c r="N164" s="8">
        <f>'Wages and Benefits'!G165</f>
        <v>1</v>
      </c>
      <c r="O164" s="8">
        <f>'Wages and Benefits'!H165</f>
        <v>0</v>
      </c>
      <c r="P164" s="8">
        <f>'Wages and Benefits'!I165</f>
        <v>0</v>
      </c>
      <c r="Q164" s="12">
        <f t="shared" si="17"/>
        <v>0.4</v>
      </c>
      <c r="R164" s="10">
        <f>'Career Opportunities'!F165</f>
        <v>1</v>
      </c>
      <c r="S164" s="36">
        <f>'Career Opportunities'!G165</f>
        <v>1</v>
      </c>
      <c r="T164" s="36">
        <f>'Career Opportunities'!H165</f>
        <v>0</v>
      </c>
      <c r="U164" s="36">
        <f>'Career Opportunities'!I165</f>
        <v>0</v>
      </c>
      <c r="V164" s="15">
        <f t="shared" si="18"/>
        <v>0.4</v>
      </c>
      <c r="W164" s="14">
        <f>'Local Workforce'!F165</f>
        <v>0.4</v>
      </c>
      <c r="X164" s="6">
        <f>'Local Workforce'!G165</f>
        <v>1</v>
      </c>
      <c r="Y164" s="6">
        <f>'Local Workforce'!H165</f>
        <v>0</v>
      </c>
      <c r="Z164" s="16">
        <f>'Local Workforce'!I165</f>
        <v>0</v>
      </c>
      <c r="AA164" s="17">
        <f t="shared" si="19"/>
        <v>0.28000000000000003</v>
      </c>
    </row>
    <row r="165" spans="1:27" ht="14.5" x14ac:dyDescent="0.35">
      <c r="A165" s="37">
        <v>162</v>
      </c>
      <c r="B165" s="170"/>
      <c r="C165" s="170"/>
      <c r="D165" s="152">
        <v>273</v>
      </c>
      <c r="E165" s="169" t="s">
        <v>265</v>
      </c>
      <c r="F165" s="73" t="str">
        <f>'Bid List'!G167</f>
        <v>Storage</v>
      </c>
      <c r="G165" s="124">
        <f t="shared" si="15"/>
        <v>0.13350000000000001</v>
      </c>
      <c r="H165" s="31">
        <f>'Training Programs'!F166</f>
        <v>0.30000000000000004</v>
      </c>
      <c r="I165" s="55">
        <f>'Training Programs'!G166</f>
        <v>0.3</v>
      </c>
      <c r="J165" s="55">
        <f>'Training Programs'!H166</f>
        <v>0</v>
      </c>
      <c r="K165" s="55">
        <f>'Training Programs'!I166</f>
        <v>0</v>
      </c>
      <c r="L165" s="9">
        <f t="shared" si="16"/>
        <v>0.12000000000000001</v>
      </c>
      <c r="M165" s="8">
        <f>'Wages and Benefits'!F166</f>
        <v>0.65</v>
      </c>
      <c r="N165" s="8">
        <f>'Wages and Benefits'!G166</f>
        <v>0.72</v>
      </c>
      <c r="O165" s="8">
        <f>'Wages and Benefits'!H166</f>
        <v>0</v>
      </c>
      <c r="P165" s="8">
        <f>'Wages and Benefits'!I166</f>
        <v>0</v>
      </c>
      <c r="Q165" s="12">
        <f t="shared" si="17"/>
        <v>0.27400000000000002</v>
      </c>
      <c r="R165" s="10">
        <f>'Career Opportunities'!F166</f>
        <v>0.5</v>
      </c>
      <c r="S165" s="36">
        <f>'Career Opportunities'!G166</f>
        <v>0.2</v>
      </c>
      <c r="T165" s="36">
        <f>'Career Opportunities'!H166</f>
        <v>0</v>
      </c>
      <c r="U165" s="36">
        <f>'Career Opportunities'!I166</f>
        <v>0</v>
      </c>
      <c r="V165" s="15">
        <f t="shared" si="18"/>
        <v>0.14000000000000001</v>
      </c>
      <c r="W165" s="14">
        <f>'Local Workforce'!F166</f>
        <v>0</v>
      </c>
      <c r="X165" s="6">
        <f>'Local Workforce'!G166</f>
        <v>0</v>
      </c>
      <c r="Y165" s="6">
        <f>'Local Workforce'!H166</f>
        <v>0</v>
      </c>
      <c r="Z165" s="16">
        <f>'Local Workforce'!I166</f>
        <v>0</v>
      </c>
      <c r="AA165" s="17">
        <f t="shared" si="19"/>
        <v>0</v>
      </c>
    </row>
    <row r="166" spans="1:27" ht="14.5" x14ac:dyDescent="0.35">
      <c r="A166" s="40">
        <v>163</v>
      </c>
      <c r="B166" s="170"/>
      <c r="C166" s="170"/>
      <c r="D166" s="152">
        <v>274</v>
      </c>
      <c r="E166" s="169" t="s">
        <v>265</v>
      </c>
      <c r="F166" s="73" t="str">
        <f>'Bid List'!G168</f>
        <v>Storage</v>
      </c>
      <c r="G166" s="124">
        <f t="shared" si="15"/>
        <v>0.13350000000000001</v>
      </c>
      <c r="H166" s="31">
        <f>'Training Programs'!F167</f>
        <v>0.30000000000000004</v>
      </c>
      <c r="I166" s="55">
        <f>'Training Programs'!G167</f>
        <v>0.3</v>
      </c>
      <c r="J166" s="55">
        <f>'Training Programs'!H167</f>
        <v>0</v>
      </c>
      <c r="K166" s="55">
        <f>'Training Programs'!I167</f>
        <v>0</v>
      </c>
      <c r="L166" s="9">
        <f t="shared" si="16"/>
        <v>0.12000000000000001</v>
      </c>
      <c r="M166" s="8">
        <f>'Wages and Benefits'!F167</f>
        <v>0.65</v>
      </c>
      <c r="N166" s="8">
        <f>'Wages and Benefits'!G167</f>
        <v>0.72</v>
      </c>
      <c r="O166" s="8">
        <f>'Wages and Benefits'!H167</f>
        <v>0</v>
      </c>
      <c r="P166" s="8">
        <f>'Wages and Benefits'!I167</f>
        <v>0</v>
      </c>
      <c r="Q166" s="12">
        <f t="shared" si="17"/>
        <v>0.27400000000000002</v>
      </c>
      <c r="R166" s="10">
        <f>'Career Opportunities'!F167</f>
        <v>0.5</v>
      </c>
      <c r="S166" s="36">
        <f>'Career Opportunities'!G167</f>
        <v>0.2</v>
      </c>
      <c r="T166" s="36">
        <f>'Career Opportunities'!H167</f>
        <v>0</v>
      </c>
      <c r="U166" s="36">
        <f>'Career Opportunities'!I167</f>
        <v>0</v>
      </c>
      <c r="V166" s="15">
        <f t="shared" si="18"/>
        <v>0.14000000000000001</v>
      </c>
      <c r="W166" s="14">
        <f>'Local Workforce'!F167</f>
        <v>0</v>
      </c>
      <c r="X166" s="6">
        <f>'Local Workforce'!G167</f>
        <v>0</v>
      </c>
      <c r="Y166" s="6">
        <f>'Local Workforce'!H167</f>
        <v>0</v>
      </c>
      <c r="Z166" s="16">
        <f>'Local Workforce'!I167</f>
        <v>0</v>
      </c>
      <c r="AA166" s="17">
        <f t="shared" si="19"/>
        <v>0</v>
      </c>
    </row>
    <row r="167" spans="1:27" ht="14.5" x14ac:dyDescent="0.35">
      <c r="A167" s="37">
        <v>164</v>
      </c>
      <c r="B167" s="170"/>
      <c r="C167" s="170"/>
      <c r="D167" s="152">
        <v>275</v>
      </c>
      <c r="E167" s="169" t="s">
        <v>265</v>
      </c>
      <c r="F167" s="73" t="str">
        <f>'Bid List'!G169</f>
        <v>Storage</v>
      </c>
      <c r="G167" s="124">
        <f t="shared" si="15"/>
        <v>0.13350000000000001</v>
      </c>
      <c r="H167" s="31">
        <f>'Training Programs'!F168</f>
        <v>0.30000000000000004</v>
      </c>
      <c r="I167" s="55">
        <f>'Training Programs'!G168</f>
        <v>0.3</v>
      </c>
      <c r="J167" s="55">
        <f>'Training Programs'!H168</f>
        <v>0</v>
      </c>
      <c r="K167" s="55">
        <f>'Training Programs'!I168</f>
        <v>0</v>
      </c>
      <c r="L167" s="9">
        <f t="shared" si="16"/>
        <v>0.12000000000000001</v>
      </c>
      <c r="M167" s="8">
        <f>'Wages and Benefits'!F168</f>
        <v>0.65</v>
      </c>
      <c r="N167" s="8">
        <f>'Wages and Benefits'!G168</f>
        <v>0.72</v>
      </c>
      <c r="O167" s="8">
        <f>'Wages and Benefits'!H168</f>
        <v>0</v>
      </c>
      <c r="P167" s="8">
        <f>'Wages and Benefits'!I168</f>
        <v>0</v>
      </c>
      <c r="Q167" s="12">
        <f t="shared" si="17"/>
        <v>0.27400000000000002</v>
      </c>
      <c r="R167" s="10">
        <f>'Career Opportunities'!F168</f>
        <v>0.5</v>
      </c>
      <c r="S167" s="36">
        <f>'Career Opportunities'!G168</f>
        <v>0.2</v>
      </c>
      <c r="T167" s="36">
        <f>'Career Opportunities'!H168</f>
        <v>0</v>
      </c>
      <c r="U167" s="36">
        <f>'Career Opportunities'!I168</f>
        <v>0</v>
      </c>
      <c r="V167" s="15">
        <f t="shared" si="18"/>
        <v>0.14000000000000001</v>
      </c>
      <c r="W167" s="14">
        <f>'Local Workforce'!F168</f>
        <v>0</v>
      </c>
      <c r="X167" s="6">
        <f>'Local Workforce'!G168</f>
        <v>0</v>
      </c>
      <c r="Y167" s="6">
        <f>'Local Workforce'!H168</f>
        <v>0</v>
      </c>
      <c r="Z167" s="16">
        <f>'Local Workforce'!I168</f>
        <v>0</v>
      </c>
      <c r="AA167" s="17">
        <f t="shared" si="19"/>
        <v>0</v>
      </c>
    </row>
    <row r="168" spans="1:27" ht="14.5" x14ac:dyDescent="0.35">
      <c r="A168" s="40">
        <v>165</v>
      </c>
      <c r="B168" s="170"/>
      <c r="C168" s="170"/>
      <c r="D168" s="152">
        <v>277</v>
      </c>
      <c r="E168" s="169" t="s">
        <v>265</v>
      </c>
      <c r="F168" s="73" t="str">
        <f>'Bid List'!G170</f>
        <v>Storage</v>
      </c>
      <c r="G168" s="124">
        <f t="shared" si="15"/>
        <v>0.13350000000000001</v>
      </c>
      <c r="H168" s="31">
        <f>'Training Programs'!F169</f>
        <v>0.30000000000000004</v>
      </c>
      <c r="I168" s="55">
        <f>'Training Programs'!G169</f>
        <v>0.3</v>
      </c>
      <c r="J168" s="55">
        <f>'Training Programs'!H169</f>
        <v>0</v>
      </c>
      <c r="K168" s="55">
        <f>'Training Programs'!I169</f>
        <v>0</v>
      </c>
      <c r="L168" s="9">
        <f t="shared" si="16"/>
        <v>0.12000000000000001</v>
      </c>
      <c r="M168" s="8">
        <f>'Wages and Benefits'!F169</f>
        <v>0.65</v>
      </c>
      <c r="N168" s="8">
        <f>'Wages and Benefits'!G169</f>
        <v>0.72</v>
      </c>
      <c r="O168" s="8">
        <f>'Wages and Benefits'!H169</f>
        <v>0</v>
      </c>
      <c r="P168" s="8">
        <f>'Wages and Benefits'!I169</f>
        <v>0</v>
      </c>
      <c r="Q168" s="12">
        <f t="shared" si="17"/>
        <v>0.27400000000000002</v>
      </c>
      <c r="R168" s="10">
        <f>'Career Opportunities'!F169</f>
        <v>0.5</v>
      </c>
      <c r="S168" s="36">
        <f>'Career Opportunities'!G169</f>
        <v>0.2</v>
      </c>
      <c r="T168" s="36">
        <f>'Career Opportunities'!H169</f>
        <v>0</v>
      </c>
      <c r="U168" s="36">
        <f>'Career Opportunities'!I169</f>
        <v>0</v>
      </c>
      <c r="V168" s="15">
        <f t="shared" si="18"/>
        <v>0.14000000000000001</v>
      </c>
      <c r="W168" s="14">
        <f>'Local Workforce'!F169</f>
        <v>0</v>
      </c>
      <c r="X168" s="6">
        <f>'Local Workforce'!G169</f>
        <v>0</v>
      </c>
      <c r="Y168" s="6">
        <f>'Local Workforce'!H169</f>
        <v>0</v>
      </c>
      <c r="Z168" s="16">
        <f>'Local Workforce'!I169</f>
        <v>0</v>
      </c>
      <c r="AA168" s="17">
        <f t="shared" si="19"/>
        <v>0</v>
      </c>
    </row>
    <row r="169" spans="1:27" ht="14.5" x14ac:dyDescent="0.35">
      <c r="A169" s="37">
        <v>166</v>
      </c>
      <c r="B169" s="170"/>
      <c r="C169" s="170"/>
      <c r="D169" s="152">
        <v>278</v>
      </c>
      <c r="E169" s="169" t="s">
        <v>265</v>
      </c>
      <c r="F169" s="73" t="str">
        <f>'Bid List'!G171</f>
        <v>Storage</v>
      </c>
      <c r="G169" s="124">
        <f t="shared" si="15"/>
        <v>0.13350000000000001</v>
      </c>
      <c r="H169" s="31">
        <f>'Training Programs'!F170</f>
        <v>0.30000000000000004</v>
      </c>
      <c r="I169" s="55">
        <f>'Training Programs'!G170</f>
        <v>0.3</v>
      </c>
      <c r="J169" s="55">
        <f>'Training Programs'!H170</f>
        <v>0</v>
      </c>
      <c r="K169" s="55">
        <f>'Training Programs'!I170</f>
        <v>0</v>
      </c>
      <c r="L169" s="9">
        <f t="shared" si="16"/>
        <v>0.12000000000000001</v>
      </c>
      <c r="M169" s="8">
        <f>'Wages and Benefits'!F170</f>
        <v>0.65</v>
      </c>
      <c r="N169" s="8">
        <f>'Wages and Benefits'!G170</f>
        <v>0.72</v>
      </c>
      <c r="O169" s="8">
        <f>'Wages and Benefits'!H170</f>
        <v>0</v>
      </c>
      <c r="P169" s="8">
        <f>'Wages and Benefits'!I170</f>
        <v>0</v>
      </c>
      <c r="Q169" s="12">
        <f t="shared" si="17"/>
        <v>0.27400000000000002</v>
      </c>
      <c r="R169" s="10">
        <f>'Career Opportunities'!F170</f>
        <v>0.5</v>
      </c>
      <c r="S169" s="36">
        <f>'Career Opportunities'!G170</f>
        <v>0.2</v>
      </c>
      <c r="T169" s="36">
        <f>'Career Opportunities'!H170</f>
        <v>0</v>
      </c>
      <c r="U169" s="36">
        <f>'Career Opportunities'!I170</f>
        <v>0</v>
      </c>
      <c r="V169" s="15">
        <f t="shared" si="18"/>
        <v>0.14000000000000001</v>
      </c>
      <c r="W169" s="14">
        <f>'Local Workforce'!F170</f>
        <v>0</v>
      </c>
      <c r="X169" s="6">
        <f>'Local Workforce'!G170</f>
        <v>0</v>
      </c>
      <c r="Y169" s="6">
        <f>'Local Workforce'!H170</f>
        <v>0</v>
      </c>
      <c r="Z169" s="16">
        <f>'Local Workforce'!I170</f>
        <v>0</v>
      </c>
      <c r="AA169" s="17">
        <f t="shared" si="19"/>
        <v>0</v>
      </c>
    </row>
    <row r="170" spans="1:27" ht="14.5" x14ac:dyDescent="0.35">
      <c r="A170" s="40">
        <v>167</v>
      </c>
      <c r="B170" s="170"/>
      <c r="C170" s="170"/>
      <c r="D170" s="152">
        <v>282</v>
      </c>
      <c r="E170" s="169" t="s">
        <v>265</v>
      </c>
      <c r="F170" s="73" t="str">
        <f>'Bid List'!G172</f>
        <v>Storage</v>
      </c>
      <c r="G170" s="124">
        <f t="shared" si="15"/>
        <v>0.13350000000000001</v>
      </c>
      <c r="H170" s="31">
        <f>'Training Programs'!F171</f>
        <v>0.30000000000000004</v>
      </c>
      <c r="I170" s="55">
        <f>'Training Programs'!G171</f>
        <v>0.3</v>
      </c>
      <c r="J170" s="55">
        <f>'Training Programs'!H171</f>
        <v>0</v>
      </c>
      <c r="K170" s="55">
        <f>'Training Programs'!I171</f>
        <v>0</v>
      </c>
      <c r="L170" s="9">
        <f t="shared" si="16"/>
        <v>0.12000000000000001</v>
      </c>
      <c r="M170" s="8">
        <f>'Wages and Benefits'!F171</f>
        <v>0.65</v>
      </c>
      <c r="N170" s="8">
        <f>'Wages and Benefits'!G171</f>
        <v>0.72</v>
      </c>
      <c r="O170" s="8">
        <f>'Wages and Benefits'!H171</f>
        <v>0</v>
      </c>
      <c r="P170" s="8">
        <f>'Wages and Benefits'!I171</f>
        <v>0</v>
      </c>
      <c r="Q170" s="12">
        <f t="shared" si="17"/>
        <v>0.27400000000000002</v>
      </c>
      <c r="R170" s="10">
        <f>'Career Opportunities'!F171</f>
        <v>0.5</v>
      </c>
      <c r="S170" s="36">
        <f>'Career Opportunities'!G171</f>
        <v>0.2</v>
      </c>
      <c r="T170" s="36">
        <f>'Career Opportunities'!H171</f>
        <v>0</v>
      </c>
      <c r="U170" s="36">
        <f>'Career Opportunities'!I171</f>
        <v>0</v>
      </c>
      <c r="V170" s="15">
        <f t="shared" si="18"/>
        <v>0.14000000000000001</v>
      </c>
      <c r="W170" s="14">
        <f>'Local Workforce'!F171</f>
        <v>0</v>
      </c>
      <c r="X170" s="6">
        <f>'Local Workforce'!G171</f>
        <v>0</v>
      </c>
      <c r="Y170" s="6">
        <f>'Local Workforce'!H171</f>
        <v>0</v>
      </c>
      <c r="Z170" s="16">
        <f>'Local Workforce'!I171</f>
        <v>0</v>
      </c>
      <c r="AA170" s="17">
        <f t="shared" si="19"/>
        <v>0</v>
      </c>
    </row>
    <row r="171" spans="1:27" ht="14.5" x14ac:dyDescent="0.35">
      <c r="A171" s="37">
        <v>168</v>
      </c>
      <c r="B171" s="170"/>
      <c r="C171" s="170"/>
      <c r="D171" s="152">
        <v>284</v>
      </c>
      <c r="E171" s="169" t="s">
        <v>265</v>
      </c>
      <c r="F171" s="73" t="str">
        <f>'Bid List'!G173</f>
        <v>Wind</v>
      </c>
      <c r="G171" s="124">
        <f t="shared" si="15"/>
        <v>0.21516666666666667</v>
      </c>
      <c r="H171" s="31">
        <f>'Training Programs'!F172</f>
        <v>0.30000000000000004</v>
      </c>
      <c r="I171" s="55">
        <f>'Training Programs'!G172</f>
        <v>0.3</v>
      </c>
      <c r="J171" s="55">
        <f>'Training Programs'!H172</f>
        <v>0</v>
      </c>
      <c r="K171" s="55">
        <f>'Training Programs'!I172</f>
        <v>0</v>
      </c>
      <c r="L171" s="9">
        <f t="shared" si="16"/>
        <v>0.12000000000000001</v>
      </c>
      <c r="M171" s="8">
        <f>'Wages and Benefits'!F172</f>
        <v>0.65</v>
      </c>
      <c r="N171" s="8">
        <f>'Wages and Benefits'!G172</f>
        <v>0.72</v>
      </c>
      <c r="O171" s="8">
        <f>'Wages and Benefits'!H172</f>
        <v>0</v>
      </c>
      <c r="P171" s="8">
        <f>'Wages and Benefits'!I172</f>
        <v>0</v>
      </c>
      <c r="Q171" s="12">
        <f t="shared" si="17"/>
        <v>0.27400000000000002</v>
      </c>
      <c r="R171" s="10">
        <f>'Career Opportunities'!F172</f>
        <v>0.5</v>
      </c>
      <c r="S171" s="36">
        <f>'Career Opportunities'!G172</f>
        <v>0.2</v>
      </c>
      <c r="T171" s="36">
        <f>'Career Opportunities'!H172</f>
        <v>0</v>
      </c>
      <c r="U171" s="36">
        <f>'Career Opportunities'!I172</f>
        <v>0</v>
      </c>
      <c r="V171" s="15">
        <f t="shared" si="18"/>
        <v>0.14000000000000001</v>
      </c>
      <c r="W171" s="14">
        <f>'Local Workforce'!F172</f>
        <v>7.4999999999999997E-2</v>
      </c>
      <c r="X171" s="6">
        <f>'Local Workforce'!G172</f>
        <v>0.33333333333333331</v>
      </c>
      <c r="Y171" s="6">
        <f>'Local Workforce'!H172</f>
        <v>0.15</v>
      </c>
      <c r="Z171" s="16">
        <f>'Local Workforce'!I172</f>
        <v>0.66666666666666663</v>
      </c>
      <c r="AA171" s="17">
        <f t="shared" si="19"/>
        <v>0.32666666666666666</v>
      </c>
    </row>
    <row r="172" spans="1:27" ht="14.5" x14ac:dyDescent="0.35">
      <c r="A172" s="40">
        <v>169</v>
      </c>
      <c r="B172" s="170"/>
      <c r="C172" s="170"/>
      <c r="D172" s="152">
        <v>290</v>
      </c>
      <c r="E172" s="169" t="s">
        <v>265</v>
      </c>
      <c r="F172" s="73" t="str">
        <f>'Bid List'!G174</f>
        <v>Wind</v>
      </c>
      <c r="G172" s="124">
        <f t="shared" si="15"/>
        <v>0.21516666666666667</v>
      </c>
      <c r="H172" s="31">
        <f>'Training Programs'!F173</f>
        <v>0.30000000000000004</v>
      </c>
      <c r="I172" s="55">
        <f>'Training Programs'!G173</f>
        <v>0.3</v>
      </c>
      <c r="J172" s="55">
        <f>'Training Programs'!H173</f>
        <v>0</v>
      </c>
      <c r="K172" s="55">
        <f>'Training Programs'!I173</f>
        <v>0</v>
      </c>
      <c r="L172" s="9">
        <f t="shared" si="16"/>
        <v>0.12000000000000001</v>
      </c>
      <c r="M172" s="8">
        <f>'Wages and Benefits'!F173</f>
        <v>0.65</v>
      </c>
      <c r="N172" s="8">
        <f>'Wages and Benefits'!G173</f>
        <v>0.72</v>
      </c>
      <c r="O172" s="8">
        <f>'Wages and Benefits'!H173</f>
        <v>0</v>
      </c>
      <c r="P172" s="8">
        <f>'Wages and Benefits'!I173</f>
        <v>0</v>
      </c>
      <c r="Q172" s="12">
        <f t="shared" si="17"/>
        <v>0.27400000000000002</v>
      </c>
      <c r="R172" s="10">
        <f>'Career Opportunities'!F173</f>
        <v>0.5</v>
      </c>
      <c r="S172" s="36">
        <f>'Career Opportunities'!G173</f>
        <v>0.2</v>
      </c>
      <c r="T172" s="36">
        <f>'Career Opportunities'!H173</f>
        <v>0</v>
      </c>
      <c r="U172" s="36">
        <f>'Career Opportunities'!I173</f>
        <v>0</v>
      </c>
      <c r="V172" s="15">
        <f t="shared" si="18"/>
        <v>0.14000000000000001</v>
      </c>
      <c r="W172" s="14">
        <f>'Local Workforce'!F173</f>
        <v>7.4999999999999997E-2</v>
      </c>
      <c r="X172" s="6">
        <f>'Local Workforce'!G173</f>
        <v>0.33333333333333331</v>
      </c>
      <c r="Y172" s="6">
        <f>'Local Workforce'!H173</f>
        <v>0.15</v>
      </c>
      <c r="Z172" s="16">
        <f>'Local Workforce'!I173</f>
        <v>0.66666666666666663</v>
      </c>
      <c r="AA172" s="17">
        <f t="shared" si="19"/>
        <v>0.32666666666666666</v>
      </c>
    </row>
    <row r="173" spans="1:27" ht="14.5" x14ac:dyDescent="0.35">
      <c r="A173" s="37">
        <v>170</v>
      </c>
      <c r="B173" s="170"/>
      <c r="C173" s="170"/>
      <c r="D173" s="152">
        <v>291</v>
      </c>
      <c r="E173" s="169" t="s">
        <v>265</v>
      </c>
      <c r="F173" s="73" t="str">
        <f>'Bid List'!G175</f>
        <v>Wind</v>
      </c>
      <c r="G173" s="124">
        <f t="shared" si="15"/>
        <v>0.21516666666666667</v>
      </c>
      <c r="H173" s="31">
        <f>'Training Programs'!F174</f>
        <v>0.30000000000000004</v>
      </c>
      <c r="I173" s="55">
        <f>'Training Programs'!G174</f>
        <v>0.3</v>
      </c>
      <c r="J173" s="55">
        <f>'Training Programs'!H174</f>
        <v>0</v>
      </c>
      <c r="K173" s="55">
        <f>'Training Programs'!I174</f>
        <v>0</v>
      </c>
      <c r="L173" s="9">
        <f t="shared" si="16"/>
        <v>0.12000000000000001</v>
      </c>
      <c r="M173" s="8">
        <f>'Wages and Benefits'!F174</f>
        <v>0.65</v>
      </c>
      <c r="N173" s="8">
        <f>'Wages and Benefits'!G174</f>
        <v>0.72</v>
      </c>
      <c r="O173" s="8">
        <f>'Wages and Benefits'!H174</f>
        <v>0</v>
      </c>
      <c r="P173" s="8">
        <f>'Wages and Benefits'!I174</f>
        <v>0</v>
      </c>
      <c r="Q173" s="12">
        <f t="shared" si="17"/>
        <v>0.27400000000000002</v>
      </c>
      <c r="R173" s="10">
        <f>'Career Opportunities'!F174</f>
        <v>0.5</v>
      </c>
      <c r="S173" s="36">
        <f>'Career Opportunities'!G174</f>
        <v>0.2</v>
      </c>
      <c r="T173" s="36">
        <f>'Career Opportunities'!H174</f>
        <v>0</v>
      </c>
      <c r="U173" s="36">
        <f>'Career Opportunities'!I174</f>
        <v>0</v>
      </c>
      <c r="V173" s="15">
        <f t="shared" si="18"/>
        <v>0.14000000000000001</v>
      </c>
      <c r="W173" s="14">
        <f>'Local Workforce'!F174</f>
        <v>7.4999999999999997E-2</v>
      </c>
      <c r="X173" s="6">
        <f>'Local Workforce'!G174</f>
        <v>0.33333333333333331</v>
      </c>
      <c r="Y173" s="6">
        <f>'Local Workforce'!H174</f>
        <v>0.15</v>
      </c>
      <c r="Z173" s="16">
        <f>'Local Workforce'!I174</f>
        <v>0.66666666666666663</v>
      </c>
      <c r="AA173" s="17">
        <f t="shared" si="19"/>
        <v>0.32666666666666666</v>
      </c>
    </row>
    <row r="174" spans="1:27" ht="14.5" x14ac:dyDescent="0.35">
      <c r="A174" s="40">
        <v>171</v>
      </c>
      <c r="B174" s="170"/>
      <c r="C174" s="170"/>
      <c r="D174" s="152">
        <v>236</v>
      </c>
      <c r="E174" s="169" t="s">
        <v>265</v>
      </c>
      <c r="F174" s="73" t="str">
        <f>'Bid List'!G176</f>
        <v>Wind</v>
      </c>
      <c r="G174" s="124">
        <f t="shared" si="15"/>
        <v>0</v>
      </c>
      <c r="H174" s="31">
        <f>'Training Programs'!F175</f>
        <v>0</v>
      </c>
      <c r="I174" s="55">
        <f>'Training Programs'!G175</f>
        <v>0</v>
      </c>
      <c r="J174" s="55">
        <f>'Training Programs'!H175</f>
        <v>0</v>
      </c>
      <c r="K174" s="55">
        <f>'Training Programs'!I175</f>
        <v>0</v>
      </c>
      <c r="L174" s="9">
        <f t="shared" si="16"/>
        <v>0</v>
      </c>
      <c r="M174" s="8">
        <f>'Wages and Benefits'!F175</f>
        <v>0</v>
      </c>
      <c r="N174" s="8">
        <f>'Wages and Benefits'!G175</f>
        <v>0</v>
      </c>
      <c r="O174" s="8">
        <f>'Wages and Benefits'!H175</f>
        <v>0</v>
      </c>
      <c r="P174" s="8">
        <f>'Wages and Benefits'!I175</f>
        <v>0</v>
      </c>
      <c r="Q174" s="12">
        <f t="shared" si="17"/>
        <v>0</v>
      </c>
      <c r="R174" s="10">
        <f>'Career Opportunities'!F175</f>
        <v>0</v>
      </c>
      <c r="S174" s="36">
        <f>'Career Opportunities'!G175</f>
        <v>0</v>
      </c>
      <c r="T174" s="36">
        <f>'Career Opportunities'!H175</f>
        <v>0</v>
      </c>
      <c r="U174" s="36">
        <f>'Career Opportunities'!I175</f>
        <v>0</v>
      </c>
      <c r="V174" s="15">
        <f t="shared" si="18"/>
        <v>0</v>
      </c>
      <c r="W174" s="14">
        <f>'Local Workforce'!F175</f>
        <v>0</v>
      </c>
      <c r="X174" s="6">
        <f>'Local Workforce'!G175</f>
        <v>0</v>
      </c>
      <c r="Y174" s="6">
        <f>'Local Workforce'!H175</f>
        <v>0</v>
      </c>
      <c r="Z174" s="16">
        <f>'Local Workforce'!I175</f>
        <v>0</v>
      </c>
      <c r="AA174" s="17">
        <f t="shared" si="19"/>
        <v>0</v>
      </c>
    </row>
    <row r="175" spans="1:27" ht="14.5" x14ac:dyDescent="0.35">
      <c r="A175" s="37">
        <v>172</v>
      </c>
      <c r="B175" s="170"/>
      <c r="C175" s="170"/>
      <c r="D175" s="152">
        <v>295</v>
      </c>
      <c r="E175" s="169" t="s">
        <v>265</v>
      </c>
      <c r="F175" s="73" t="str">
        <f>'Bid List'!G177</f>
        <v>Wind</v>
      </c>
      <c r="G175" s="124">
        <f t="shared" si="15"/>
        <v>0.21516666666666667</v>
      </c>
      <c r="H175" s="31">
        <f>'Training Programs'!F176</f>
        <v>0.30000000000000004</v>
      </c>
      <c r="I175" s="55">
        <f>'Training Programs'!G176</f>
        <v>0.3</v>
      </c>
      <c r="J175" s="55">
        <f>'Training Programs'!H176</f>
        <v>0</v>
      </c>
      <c r="K175" s="55">
        <f>'Training Programs'!I176</f>
        <v>0</v>
      </c>
      <c r="L175" s="9">
        <f t="shared" si="16"/>
        <v>0.12000000000000001</v>
      </c>
      <c r="M175" s="8">
        <f>'Wages and Benefits'!F176</f>
        <v>0.65</v>
      </c>
      <c r="N175" s="8">
        <f>'Wages and Benefits'!G176</f>
        <v>0.72</v>
      </c>
      <c r="O175" s="8">
        <f>'Wages and Benefits'!H176</f>
        <v>0</v>
      </c>
      <c r="P175" s="8">
        <f>'Wages and Benefits'!I176</f>
        <v>0</v>
      </c>
      <c r="Q175" s="12">
        <f t="shared" si="17"/>
        <v>0.27400000000000002</v>
      </c>
      <c r="R175" s="10">
        <f>'Career Opportunities'!F176</f>
        <v>0.5</v>
      </c>
      <c r="S175" s="36">
        <f>'Career Opportunities'!G176</f>
        <v>0.2</v>
      </c>
      <c r="T175" s="36">
        <f>'Career Opportunities'!H176</f>
        <v>0</v>
      </c>
      <c r="U175" s="36">
        <f>'Career Opportunities'!I176</f>
        <v>0</v>
      </c>
      <c r="V175" s="15">
        <f t="shared" si="18"/>
        <v>0.14000000000000001</v>
      </c>
      <c r="W175" s="14">
        <f>'Local Workforce'!F176</f>
        <v>7.4999999999999997E-2</v>
      </c>
      <c r="X175" s="6">
        <f>'Local Workforce'!G176</f>
        <v>0.33333333333333331</v>
      </c>
      <c r="Y175" s="6">
        <f>'Local Workforce'!H176</f>
        <v>0.15</v>
      </c>
      <c r="Z175" s="16">
        <f>'Local Workforce'!I176</f>
        <v>0.66666666666666663</v>
      </c>
      <c r="AA175" s="17">
        <f t="shared" si="19"/>
        <v>0.32666666666666666</v>
      </c>
    </row>
    <row r="176" spans="1:27" ht="14.5" x14ac:dyDescent="0.35">
      <c r="A176" s="40">
        <v>173</v>
      </c>
      <c r="B176" s="170"/>
      <c r="C176" s="170"/>
      <c r="D176" s="152">
        <v>296</v>
      </c>
      <c r="E176" s="169" t="s">
        <v>265</v>
      </c>
      <c r="F176" s="73" t="str">
        <f>'Bid List'!G178</f>
        <v>Wind</v>
      </c>
      <c r="G176" s="124">
        <f t="shared" si="15"/>
        <v>0.21516666666666667</v>
      </c>
      <c r="H176" s="31">
        <f>'Training Programs'!F177</f>
        <v>0.30000000000000004</v>
      </c>
      <c r="I176" s="55">
        <f>'Training Programs'!G177</f>
        <v>0.3</v>
      </c>
      <c r="J176" s="55">
        <f>'Training Programs'!H177</f>
        <v>0</v>
      </c>
      <c r="K176" s="55">
        <f>'Training Programs'!I177</f>
        <v>0</v>
      </c>
      <c r="L176" s="9">
        <f t="shared" si="16"/>
        <v>0.12000000000000001</v>
      </c>
      <c r="M176" s="8">
        <f>'Wages and Benefits'!F177</f>
        <v>0.65</v>
      </c>
      <c r="N176" s="8">
        <f>'Wages and Benefits'!G177</f>
        <v>0.72</v>
      </c>
      <c r="O176" s="8">
        <f>'Wages and Benefits'!H177</f>
        <v>0</v>
      </c>
      <c r="P176" s="8">
        <f>'Wages and Benefits'!I177</f>
        <v>0</v>
      </c>
      <c r="Q176" s="12">
        <f t="shared" si="17"/>
        <v>0.27400000000000002</v>
      </c>
      <c r="R176" s="10">
        <f>'Career Opportunities'!F177</f>
        <v>0.5</v>
      </c>
      <c r="S176" s="36">
        <f>'Career Opportunities'!G177</f>
        <v>0.2</v>
      </c>
      <c r="T176" s="36">
        <f>'Career Opportunities'!H177</f>
        <v>0</v>
      </c>
      <c r="U176" s="36">
        <f>'Career Opportunities'!I177</f>
        <v>0</v>
      </c>
      <c r="V176" s="15">
        <f t="shared" si="18"/>
        <v>0.14000000000000001</v>
      </c>
      <c r="W176" s="14">
        <f>'Local Workforce'!F177</f>
        <v>7.4999999999999997E-2</v>
      </c>
      <c r="X176" s="6">
        <f>'Local Workforce'!G177</f>
        <v>0.33333333333333331</v>
      </c>
      <c r="Y176" s="6">
        <f>'Local Workforce'!H177</f>
        <v>0.15</v>
      </c>
      <c r="Z176" s="16">
        <f>'Local Workforce'!I177</f>
        <v>0.66666666666666663</v>
      </c>
      <c r="AA176" s="17">
        <f t="shared" si="19"/>
        <v>0.32666666666666666</v>
      </c>
    </row>
    <row r="177" spans="1:27" ht="14.5" x14ac:dyDescent="0.35">
      <c r="A177" s="37">
        <v>174</v>
      </c>
      <c r="B177" s="170"/>
      <c r="C177" s="170"/>
      <c r="D177" s="152">
        <v>299</v>
      </c>
      <c r="E177" s="169" t="s">
        <v>265</v>
      </c>
      <c r="F177" s="73" t="str">
        <f>'Bid List'!G179</f>
        <v>Wind</v>
      </c>
      <c r="G177" s="124">
        <f t="shared" si="15"/>
        <v>0.21516666666666667</v>
      </c>
      <c r="H177" s="31">
        <f>'Training Programs'!F178</f>
        <v>0.30000000000000004</v>
      </c>
      <c r="I177" s="55">
        <f>'Training Programs'!G178</f>
        <v>0.3</v>
      </c>
      <c r="J177" s="55">
        <f>'Training Programs'!H178</f>
        <v>0</v>
      </c>
      <c r="K177" s="55">
        <f>'Training Programs'!I178</f>
        <v>0</v>
      </c>
      <c r="L177" s="9">
        <f t="shared" si="16"/>
        <v>0.12000000000000001</v>
      </c>
      <c r="M177" s="8">
        <f>'Wages and Benefits'!F178</f>
        <v>0.65</v>
      </c>
      <c r="N177" s="8">
        <f>'Wages and Benefits'!G178</f>
        <v>0.72</v>
      </c>
      <c r="O177" s="8">
        <f>'Wages and Benefits'!H178</f>
        <v>0</v>
      </c>
      <c r="P177" s="8">
        <f>'Wages and Benefits'!I178</f>
        <v>0</v>
      </c>
      <c r="Q177" s="12">
        <f t="shared" si="17"/>
        <v>0.27400000000000002</v>
      </c>
      <c r="R177" s="10">
        <f>'Career Opportunities'!F178</f>
        <v>0.5</v>
      </c>
      <c r="S177" s="36">
        <f>'Career Opportunities'!G178</f>
        <v>0.2</v>
      </c>
      <c r="T177" s="36">
        <f>'Career Opportunities'!H178</f>
        <v>0</v>
      </c>
      <c r="U177" s="36">
        <f>'Career Opportunities'!I178</f>
        <v>0</v>
      </c>
      <c r="V177" s="15">
        <f t="shared" si="18"/>
        <v>0.14000000000000001</v>
      </c>
      <c r="W177" s="14">
        <f>'Local Workforce'!F178</f>
        <v>7.4999999999999997E-2</v>
      </c>
      <c r="X177" s="6">
        <f>'Local Workforce'!G178</f>
        <v>0.33333333333333331</v>
      </c>
      <c r="Y177" s="6">
        <f>'Local Workforce'!H178</f>
        <v>0.15</v>
      </c>
      <c r="Z177" s="16">
        <f>'Local Workforce'!I178</f>
        <v>0.66666666666666663</v>
      </c>
      <c r="AA177" s="17">
        <f t="shared" si="19"/>
        <v>0.32666666666666666</v>
      </c>
    </row>
    <row r="178" spans="1:27" ht="14.5" x14ac:dyDescent="0.35">
      <c r="A178" s="40">
        <v>175</v>
      </c>
      <c r="B178" s="170"/>
      <c r="C178" s="170"/>
      <c r="D178" s="152">
        <v>219</v>
      </c>
      <c r="E178" s="169" t="s">
        <v>265</v>
      </c>
      <c r="F178" s="73" t="str">
        <f>'Bid List'!G180</f>
        <v>Wind</v>
      </c>
      <c r="G178" s="124">
        <f t="shared" si="15"/>
        <v>0</v>
      </c>
      <c r="H178" s="31">
        <f>'Training Programs'!F179</f>
        <v>0</v>
      </c>
      <c r="I178" s="55">
        <f>'Training Programs'!G179</f>
        <v>0</v>
      </c>
      <c r="J178" s="55">
        <f>'Training Programs'!H179</f>
        <v>0</v>
      </c>
      <c r="K178" s="55">
        <f>'Training Programs'!I179</f>
        <v>0</v>
      </c>
      <c r="L178" s="9">
        <f t="shared" si="16"/>
        <v>0</v>
      </c>
      <c r="M178" s="8">
        <f>'Wages and Benefits'!F179</f>
        <v>0</v>
      </c>
      <c r="N178" s="8">
        <f>'Wages and Benefits'!G179</f>
        <v>0</v>
      </c>
      <c r="O178" s="8">
        <f>'Wages and Benefits'!H179</f>
        <v>0</v>
      </c>
      <c r="P178" s="8">
        <f>'Wages and Benefits'!I179</f>
        <v>0</v>
      </c>
      <c r="Q178" s="12">
        <f t="shared" si="17"/>
        <v>0</v>
      </c>
      <c r="R178" s="10">
        <f>'Career Opportunities'!F179</f>
        <v>0</v>
      </c>
      <c r="S178" s="36">
        <f>'Career Opportunities'!G179</f>
        <v>0</v>
      </c>
      <c r="T178" s="36">
        <f>'Career Opportunities'!H179</f>
        <v>0</v>
      </c>
      <c r="U178" s="36">
        <f>'Career Opportunities'!I179</f>
        <v>0</v>
      </c>
      <c r="V178" s="15">
        <f t="shared" si="18"/>
        <v>0</v>
      </c>
      <c r="W178" s="14">
        <f>'Local Workforce'!F179</f>
        <v>0</v>
      </c>
      <c r="X178" s="6">
        <f>'Local Workforce'!G179</f>
        <v>0</v>
      </c>
      <c r="Y178" s="6">
        <f>'Local Workforce'!H179</f>
        <v>0</v>
      </c>
      <c r="Z178" s="16">
        <f>'Local Workforce'!I179</f>
        <v>0</v>
      </c>
      <c r="AA178" s="17">
        <f t="shared" si="19"/>
        <v>0</v>
      </c>
    </row>
    <row r="179" spans="1:27" ht="14.5" x14ac:dyDescent="0.35">
      <c r="A179" s="37">
        <v>176</v>
      </c>
      <c r="B179" s="170"/>
      <c r="C179" s="170"/>
      <c r="D179" s="152">
        <v>301</v>
      </c>
      <c r="E179" s="169" t="s">
        <v>265</v>
      </c>
      <c r="F179" s="73" t="str">
        <f>'Bid List'!G181</f>
        <v>Solar</v>
      </c>
      <c r="G179" s="124">
        <f t="shared" si="15"/>
        <v>0.26516666666666666</v>
      </c>
      <c r="H179" s="31">
        <f>'Training Programs'!F180</f>
        <v>0.30000000000000004</v>
      </c>
      <c r="I179" s="55">
        <f>'Training Programs'!G180</f>
        <v>0.3</v>
      </c>
      <c r="J179" s="55">
        <f>'Training Programs'!H180</f>
        <v>0</v>
      </c>
      <c r="K179" s="55">
        <f>'Training Programs'!I180</f>
        <v>0</v>
      </c>
      <c r="L179" s="9">
        <f t="shared" si="16"/>
        <v>0.12000000000000001</v>
      </c>
      <c r="M179" s="8">
        <f>'Wages and Benefits'!F180</f>
        <v>0.65</v>
      </c>
      <c r="N179" s="8">
        <f>'Wages and Benefits'!G180</f>
        <v>0.72</v>
      </c>
      <c r="O179" s="8">
        <f>'Wages and Benefits'!H180</f>
        <v>0</v>
      </c>
      <c r="P179" s="8">
        <f>'Wages and Benefits'!I180</f>
        <v>0</v>
      </c>
      <c r="Q179" s="12">
        <f t="shared" si="17"/>
        <v>0.27400000000000002</v>
      </c>
      <c r="R179" s="10">
        <f>'Career Opportunities'!F180</f>
        <v>0.5</v>
      </c>
      <c r="S179" s="36">
        <f>'Career Opportunities'!G180</f>
        <v>0.2</v>
      </c>
      <c r="T179" s="36">
        <f>'Career Opportunities'!H180</f>
        <v>0</v>
      </c>
      <c r="U179" s="36">
        <f>'Career Opportunities'!I180</f>
        <v>0</v>
      </c>
      <c r="V179" s="15">
        <f t="shared" si="18"/>
        <v>0.14000000000000001</v>
      </c>
      <c r="W179" s="14">
        <f>'Local Workforce'!F180</f>
        <v>0.32500000000000001</v>
      </c>
      <c r="X179" s="6">
        <f>'Local Workforce'!G180</f>
        <v>0.33333333333333331</v>
      </c>
      <c r="Y179" s="6">
        <f>'Local Workforce'!H180</f>
        <v>0.65</v>
      </c>
      <c r="Z179" s="16">
        <f>'Local Workforce'!I180</f>
        <v>0.66666666666666663</v>
      </c>
      <c r="AA179" s="17">
        <f t="shared" si="19"/>
        <v>0.52666666666666662</v>
      </c>
    </row>
    <row r="180" spans="1:27" ht="14.5" x14ac:dyDescent="0.35">
      <c r="A180" s="40">
        <v>177</v>
      </c>
      <c r="B180" s="170"/>
      <c r="C180" s="170"/>
      <c r="D180" s="152">
        <v>303</v>
      </c>
      <c r="E180" s="169" t="s">
        <v>265</v>
      </c>
      <c r="F180" s="73" t="str">
        <f>'Bid List'!G182</f>
        <v>Solar + Storage</v>
      </c>
      <c r="G180" s="124">
        <f t="shared" si="15"/>
        <v>0.26516666666666666</v>
      </c>
      <c r="H180" s="31">
        <f>'Training Programs'!F181</f>
        <v>0.30000000000000004</v>
      </c>
      <c r="I180" s="55">
        <f>'Training Programs'!G181</f>
        <v>0.3</v>
      </c>
      <c r="J180" s="55">
        <f>'Training Programs'!H181</f>
        <v>0</v>
      </c>
      <c r="K180" s="55">
        <f>'Training Programs'!I181</f>
        <v>0</v>
      </c>
      <c r="L180" s="9">
        <f t="shared" si="16"/>
        <v>0.12000000000000001</v>
      </c>
      <c r="M180" s="8">
        <f>'Wages and Benefits'!F181</f>
        <v>0.65</v>
      </c>
      <c r="N180" s="8">
        <f>'Wages and Benefits'!G181</f>
        <v>0.72</v>
      </c>
      <c r="O180" s="8">
        <f>'Wages and Benefits'!H181</f>
        <v>0</v>
      </c>
      <c r="P180" s="8">
        <f>'Wages and Benefits'!I181</f>
        <v>0</v>
      </c>
      <c r="Q180" s="12">
        <f t="shared" si="17"/>
        <v>0.27400000000000002</v>
      </c>
      <c r="R180" s="10">
        <f>'Career Opportunities'!F181</f>
        <v>0.5</v>
      </c>
      <c r="S180" s="36">
        <f>'Career Opportunities'!G181</f>
        <v>0.2</v>
      </c>
      <c r="T180" s="36">
        <f>'Career Opportunities'!H181</f>
        <v>0</v>
      </c>
      <c r="U180" s="36">
        <f>'Career Opportunities'!I181</f>
        <v>0</v>
      </c>
      <c r="V180" s="15">
        <f t="shared" si="18"/>
        <v>0.14000000000000001</v>
      </c>
      <c r="W180" s="14">
        <f>'Local Workforce'!F181</f>
        <v>0.32500000000000001</v>
      </c>
      <c r="X180" s="6">
        <f>'Local Workforce'!G181</f>
        <v>0.33333333333333331</v>
      </c>
      <c r="Y180" s="6">
        <f>'Local Workforce'!H181</f>
        <v>0.65</v>
      </c>
      <c r="Z180" s="16">
        <f>'Local Workforce'!I181</f>
        <v>0.66666666666666663</v>
      </c>
      <c r="AA180" s="17">
        <f t="shared" si="19"/>
        <v>0.52666666666666662</v>
      </c>
    </row>
    <row r="181" spans="1:27" ht="14.5" x14ac:dyDescent="0.35">
      <c r="A181" s="37">
        <v>178</v>
      </c>
      <c r="B181" s="170"/>
      <c r="C181" s="170"/>
      <c r="D181" s="152">
        <v>312</v>
      </c>
      <c r="E181" s="169" t="s">
        <v>265</v>
      </c>
      <c r="F181" s="73" t="str">
        <f>'Bid List'!G183</f>
        <v>Wind</v>
      </c>
      <c r="G181" s="124">
        <f t="shared" si="15"/>
        <v>0.21317046048109967</v>
      </c>
      <c r="H181" s="31">
        <f>'Training Programs'!F182</f>
        <v>0.30000000000000004</v>
      </c>
      <c r="I181" s="55">
        <f>'Training Programs'!G182</f>
        <v>0.3</v>
      </c>
      <c r="J181" s="55">
        <f>'Training Programs'!H182</f>
        <v>0</v>
      </c>
      <c r="K181" s="55">
        <f>'Training Programs'!I182</f>
        <v>0</v>
      </c>
      <c r="L181" s="9">
        <f t="shared" si="16"/>
        <v>0.12000000000000001</v>
      </c>
      <c r="M181" s="8">
        <f>'Wages and Benefits'!F182</f>
        <v>0.65</v>
      </c>
      <c r="N181" s="8">
        <f>'Wages and Benefits'!G182</f>
        <v>0.72</v>
      </c>
      <c r="O181" s="8">
        <f>'Wages and Benefits'!H182</f>
        <v>0</v>
      </c>
      <c r="P181" s="8">
        <f>'Wages and Benefits'!I182</f>
        <v>0</v>
      </c>
      <c r="Q181" s="12">
        <f t="shared" si="17"/>
        <v>0.27400000000000002</v>
      </c>
      <c r="R181" s="10">
        <f>'Career Opportunities'!F182</f>
        <v>0.5</v>
      </c>
      <c r="S181" s="36">
        <f>'Career Opportunities'!G182</f>
        <v>0.2</v>
      </c>
      <c r="T181" s="36">
        <f>'Career Opportunities'!H182</f>
        <v>0</v>
      </c>
      <c r="U181" s="36">
        <f>'Career Opportunities'!I182</f>
        <v>0</v>
      </c>
      <c r="V181" s="15">
        <f t="shared" si="18"/>
        <v>0.14000000000000001</v>
      </c>
      <c r="W181" s="14">
        <f>'Local Workforce'!F182</f>
        <v>3.5075876288659796E-2</v>
      </c>
      <c r="X181" s="6">
        <f>'Local Workforce'!G182</f>
        <v>0.33333333333333331</v>
      </c>
      <c r="Y181" s="6">
        <f>'Local Workforce'!H182</f>
        <v>0.15</v>
      </c>
      <c r="Z181" s="16">
        <f>'Local Workforce'!I182</f>
        <v>0.66666666666666663</v>
      </c>
      <c r="AA181" s="17">
        <f t="shared" si="19"/>
        <v>0.31868184192439863</v>
      </c>
    </row>
    <row r="182" spans="1:27" ht="14.5" x14ac:dyDescent="0.35">
      <c r="A182" s="40">
        <v>179</v>
      </c>
      <c r="B182" s="170"/>
      <c r="C182" s="170"/>
      <c r="D182" s="152">
        <v>313</v>
      </c>
      <c r="E182" s="169" t="s">
        <v>265</v>
      </c>
      <c r="F182" s="73" t="str">
        <f>'Bid List'!G184</f>
        <v>Wind</v>
      </c>
      <c r="G182" s="124">
        <f t="shared" si="15"/>
        <v>0.21317046048109967</v>
      </c>
      <c r="H182" s="31">
        <f>'Training Programs'!F183</f>
        <v>0.30000000000000004</v>
      </c>
      <c r="I182" s="55">
        <f>'Training Programs'!G183</f>
        <v>0.3</v>
      </c>
      <c r="J182" s="55">
        <f>'Training Programs'!H183</f>
        <v>0</v>
      </c>
      <c r="K182" s="55">
        <f>'Training Programs'!I183</f>
        <v>0</v>
      </c>
      <c r="L182" s="9">
        <f t="shared" si="16"/>
        <v>0.12000000000000001</v>
      </c>
      <c r="M182" s="8">
        <f>'Wages and Benefits'!F183</f>
        <v>0.65</v>
      </c>
      <c r="N182" s="8">
        <f>'Wages and Benefits'!G183</f>
        <v>0.72</v>
      </c>
      <c r="O182" s="8">
        <f>'Wages and Benefits'!H183</f>
        <v>0</v>
      </c>
      <c r="P182" s="8">
        <f>'Wages and Benefits'!I183</f>
        <v>0</v>
      </c>
      <c r="Q182" s="12">
        <f t="shared" si="17"/>
        <v>0.27400000000000002</v>
      </c>
      <c r="R182" s="10">
        <f>'Career Opportunities'!F183</f>
        <v>0.5</v>
      </c>
      <c r="S182" s="36">
        <f>'Career Opportunities'!G183</f>
        <v>0.2</v>
      </c>
      <c r="T182" s="36">
        <f>'Career Opportunities'!H183</f>
        <v>0</v>
      </c>
      <c r="U182" s="36">
        <f>'Career Opportunities'!I183</f>
        <v>0</v>
      </c>
      <c r="V182" s="15">
        <f t="shared" si="18"/>
        <v>0.14000000000000001</v>
      </c>
      <c r="W182" s="14">
        <f>'Local Workforce'!F183</f>
        <v>3.5075876288659796E-2</v>
      </c>
      <c r="X182" s="6">
        <f>'Local Workforce'!G183</f>
        <v>0.33333333333333331</v>
      </c>
      <c r="Y182" s="6">
        <f>'Local Workforce'!H183</f>
        <v>0.15</v>
      </c>
      <c r="Z182" s="16">
        <f>'Local Workforce'!I183</f>
        <v>0.66666666666666663</v>
      </c>
      <c r="AA182" s="17">
        <f t="shared" si="19"/>
        <v>0.31868184192439863</v>
      </c>
    </row>
    <row r="183" spans="1:27" ht="14.5" x14ac:dyDescent="0.35">
      <c r="A183" s="37">
        <v>180</v>
      </c>
      <c r="B183" s="170"/>
      <c r="C183" s="170"/>
      <c r="D183" s="152">
        <v>272</v>
      </c>
      <c r="E183" s="169" t="s">
        <v>265</v>
      </c>
      <c r="F183" s="73" t="str">
        <f>'Bid List'!G185</f>
        <v>Wind</v>
      </c>
      <c r="G183" s="124">
        <f t="shared" si="15"/>
        <v>0</v>
      </c>
      <c r="H183" s="31">
        <f>'Training Programs'!F184</f>
        <v>0</v>
      </c>
      <c r="I183" s="55">
        <f>'Training Programs'!G184</f>
        <v>0</v>
      </c>
      <c r="J183" s="55">
        <f>'Training Programs'!H184</f>
        <v>0</v>
      </c>
      <c r="K183" s="55">
        <f>'Training Programs'!I184</f>
        <v>0</v>
      </c>
      <c r="L183" s="9">
        <f t="shared" si="16"/>
        <v>0</v>
      </c>
      <c r="M183" s="8">
        <f>'Wages and Benefits'!F184</f>
        <v>0</v>
      </c>
      <c r="N183" s="8">
        <f>'Wages and Benefits'!G184</f>
        <v>0</v>
      </c>
      <c r="O183" s="8">
        <f>'Wages and Benefits'!H184</f>
        <v>0</v>
      </c>
      <c r="P183" s="8">
        <f>'Wages and Benefits'!I184</f>
        <v>0</v>
      </c>
      <c r="Q183" s="12">
        <f t="shared" si="17"/>
        <v>0</v>
      </c>
      <c r="R183" s="10">
        <f>'Career Opportunities'!F184</f>
        <v>0</v>
      </c>
      <c r="S183" s="36">
        <f>'Career Opportunities'!G184</f>
        <v>0</v>
      </c>
      <c r="T183" s="36">
        <f>'Career Opportunities'!H184</f>
        <v>0</v>
      </c>
      <c r="U183" s="36">
        <f>'Career Opportunities'!I184</f>
        <v>0</v>
      </c>
      <c r="V183" s="15">
        <f t="shared" si="18"/>
        <v>0</v>
      </c>
      <c r="W183" s="14">
        <f>'Local Workforce'!F184</f>
        <v>0</v>
      </c>
      <c r="X183" s="6">
        <f>'Local Workforce'!G184</f>
        <v>0</v>
      </c>
      <c r="Y183" s="6">
        <f>'Local Workforce'!H184</f>
        <v>0</v>
      </c>
      <c r="Z183" s="16">
        <f>'Local Workforce'!I184</f>
        <v>0</v>
      </c>
      <c r="AA183" s="17">
        <f t="shared" si="19"/>
        <v>0</v>
      </c>
    </row>
    <row r="184" spans="1:27" ht="14.5" x14ac:dyDescent="0.35">
      <c r="A184" s="40">
        <v>181</v>
      </c>
      <c r="B184" s="170"/>
      <c r="C184" s="170"/>
      <c r="D184" s="152">
        <v>318</v>
      </c>
      <c r="E184" s="169" t="s">
        <v>265</v>
      </c>
      <c r="F184" s="73" t="str">
        <f>'Bid List'!G186</f>
        <v>Wind</v>
      </c>
      <c r="G184" s="124">
        <f t="shared" si="15"/>
        <v>0.21317046048109967</v>
      </c>
      <c r="H184" s="31">
        <f>'Training Programs'!F185</f>
        <v>0.30000000000000004</v>
      </c>
      <c r="I184" s="55">
        <f>'Training Programs'!G185</f>
        <v>0.3</v>
      </c>
      <c r="J184" s="55">
        <f>'Training Programs'!H185</f>
        <v>0</v>
      </c>
      <c r="K184" s="55">
        <f>'Training Programs'!I185</f>
        <v>0</v>
      </c>
      <c r="L184" s="9">
        <f t="shared" si="16"/>
        <v>0.12000000000000001</v>
      </c>
      <c r="M184" s="8">
        <f>'Wages and Benefits'!F185</f>
        <v>0.65</v>
      </c>
      <c r="N184" s="8">
        <f>'Wages and Benefits'!G185</f>
        <v>0.72</v>
      </c>
      <c r="O184" s="8">
        <f>'Wages and Benefits'!H185</f>
        <v>0</v>
      </c>
      <c r="P184" s="8">
        <f>'Wages and Benefits'!I185</f>
        <v>0</v>
      </c>
      <c r="Q184" s="12">
        <f t="shared" si="17"/>
        <v>0.27400000000000002</v>
      </c>
      <c r="R184" s="10">
        <f>'Career Opportunities'!F185</f>
        <v>0.5</v>
      </c>
      <c r="S184" s="36">
        <f>'Career Opportunities'!G185</f>
        <v>0.2</v>
      </c>
      <c r="T184" s="36">
        <f>'Career Opportunities'!H185</f>
        <v>0</v>
      </c>
      <c r="U184" s="36">
        <f>'Career Opportunities'!I185</f>
        <v>0</v>
      </c>
      <c r="V184" s="15">
        <f t="shared" si="18"/>
        <v>0.14000000000000001</v>
      </c>
      <c r="W184" s="14">
        <f>'Local Workforce'!F185</f>
        <v>3.5075876288659796E-2</v>
      </c>
      <c r="X184" s="6">
        <f>'Local Workforce'!G185</f>
        <v>0.33333333333333331</v>
      </c>
      <c r="Y184" s="6">
        <f>'Local Workforce'!H185</f>
        <v>0.15</v>
      </c>
      <c r="Z184" s="16">
        <f>'Local Workforce'!I185</f>
        <v>0.66666666666666663</v>
      </c>
      <c r="AA184" s="17">
        <f t="shared" si="19"/>
        <v>0.31868184192439863</v>
      </c>
    </row>
    <row r="185" spans="1:27" ht="14.5" x14ac:dyDescent="0.35">
      <c r="A185" s="37">
        <v>182</v>
      </c>
      <c r="B185" s="170"/>
      <c r="C185" s="170"/>
      <c r="D185" s="152">
        <v>271</v>
      </c>
      <c r="E185" s="169" t="s">
        <v>265</v>
      </c>
      <c r="F185" s="73" t="str">
        <f>'Bid List'!G187</f>
        <v>Wind</v>
      </c>
      <c r="G185" s="124">
        <f t="shared" si="15"/>
        <v>0</v>
      </c>
      <c r="H185" s="31">
        <f>'Training Programs'!F186</f>
        <v>0</v>
      </c>
      <c r="I185" s="55">
        <f>'Training Programs'!G186</f>
        <v>0</v>
      </c>
      <c r="J185" s="55">
        <f>'Training Programs'!H186</f>
        <v>0</v>
      </c>
      <c r="K185" s="55">
        <f>'Training Programs'!I186</f>
        <v>0</v>
      </c>
      <c r="L185" s="9">
        <f t="shared" si="16"/>
        <v>0</v>
      </c>
      <c r="M185" s="8">
        <f>'Wages and Benefits'!F186</f>
        <v>0</v>
      </c>
      <c r="N185" s="8">
        <f>'Wages and Benefits'!G186</f>
        <v>0</v>
      </c>
      <c r="O185" s="8">
        <f>'Wages and Benefits'!H186</f>
        <v>0</v>
      </c>
      <c r="P185" s="8">
        <f>'Wages and Benefits'!I186</f>
        <v>0</v>
      </c>
      <c r="Q185" s="12">
        <f t="shared" si="17"/>
        <v>0</v>
      </c>
      <c r="R185" s="10">
        <f>'Career Opportunities'!F186</f>
        <v>0</v>
      </c>
      <c r="S185" s="36">
        <f>'Career Opportunities'!G186</f>
        <v>0</v>
      </c>
      <c r="T185" s="36">
        <f>'Career Opportunities'!H186</f>
        <v>0</v>
      </c>
      <c r="U185" s="36">
        <f>'Career Opportunities'!I186</f>
        <v>0</v>
      </c>
      <c r="V185" s="15">
        <f t="shared" si="18"/>
        <v>0</v>
      </c>
      <c r="W185" s="14">
        <f>'Local Workforce'!F186</f>
        <v>0</v>
      </c>
      <c r="X185" s="6">
        <f>'Local Workforce'!G186</f>
        <v>0</v>
      </c>
      <c r="Y185" s="6">
        <f>'Local Workforce'!H186</f>
        <v>0</v>
      </c>
      <c r="Z185" s="16">
        <f>'Local Workforce'!I186</f>
        <v>0</v>
      </c>
      <c r="AA185" s="17">
        <f t="shared" si="19"/>
        <v>0</v>
      </c>
    </row>
    <row r="186" spans="1:27" ht="14.5" x14ac:dyDescent="0.35">
      <c r="A186" s="40">
        <v>183</v>
      </c>
      <c r="B186" s="170"/>
      <c r="C186" s="170"/>
      <c r="D186" s="152">
        <v>319</v>
      </c>
      <c r="E186" s="169" t="s">
        <v>265</v>
      </c>
      <c r="F186" s="73" t="str">
        <f>'Bid List'!G188</f>
        <v>Wind</v>
      </c>
      <c r="G186" s="124">
        <f t="shared" si="15"/>
        <v>0.21317046048109967</v>
      </c>
      <c r="H186" s="31">
        <f>'Training Programs'!F187</f>
        <v>0.30000000000000004</v>
      </c>
      <c r="I186" s="55">
        <f>'Training Programs'!G187</f>
        <v>0.3</v>
      </c>
      <c r="J186" s="55">
        <f>'Training Programs'!H187</f>
        <v>0</v>
      </c>
      <c r="K186" s="55">
        <f>'Training Programs'!I187</f>
        <v>0</v>
      </c>
      <c r="L186" s="9">
        <f t="shared" si="16"/>
        <v>0.12000000000000001</v>
      </c>
      <c r="M186" s="8">
        <f>'Wages and Benefits'!F187</f>
        <v>0.65</v>
      </c>
      <c r="N186" s="8">
        <f>'Wages and Benefits'!G187</f>
        <v>0.72</v>
      </c>
      <c r="O186" s="8">
        <f>'Wages and Benefits'!H187</f>
        <v>0</v>
      </c>
      <c r="P186" s="8">
        <f>'Wages and Benefits'!I187</f>
        <v>0</v>
      </c>
      <c r="Q186" s="12">
        <f t="shared" si="17"/>
        <v>0.27400000000000002</v>
      </c>
      <c r="R186" s="10">
        <f>'Career Opportunities'!F187</f>
        <v>0.5</v>
      </c>
      <c r="S186" s="36">
        <f>'Career Opportunities'!G187</f>
        <v>0.2</v>
      </c>
      <c r="T186" s="36">
        <f>'Career Opportunities'!H187</f>
        <v>0</v>
      </c>
      <c r="U186" s="36">
        <f>'Career Opportunities'!I187</f>
        <v>0</v>
      </c>
      <c r="V186" s="15">
        <f t="shared" si="18"/>
        <v>0.14000000000000001</v>
      </c>
      <c r="W186" s="14">
        <f>'Local Workforce'!F187</f>
        <v>3.5075876288659796E-2</v>
      </c>
      <c r="X186" s="6">
        <f>'Local Workforce'!G187</f>
        <v>0.33333333333333331</v>
      </c>
      <c r="Y186" s="6">
        <f>'Local Workforce'!H187</f>
        <v>0.15</v>
      </c>
      <c r="Z186" s="16">
        <f>'Local Workforce'!I187</f>
        <v>0.66666666666666663</v>
      </c>
      <c r="AA186" s="17">
        <f t="shared" si="19"/>
        <v>0.31868184192439863</v>
      </c>
    </row>
    <row r="187" spans="1:27" ht="14.5" x14ac:dyDescent="0.35">
      <c r="A187" s="37">
        <v>184</v>
      </c>
      <c r="B187" s="170"/>
      <c r="C187" s="170"/>
      <c r="D187" s="152">
        <v>342</v>
      </c>
      <c r="E187" s="169" t="s">
        <v>265</v>
      </c>
      <c r="F187" s="73" t="str">
        <f>'Bid List'!G189</f>
        <v>Wind</v>
      </c>
      <c r="G187" s="124">
        <f t="shared" si="15"/>
        <v>0</v>
      </c>
      <c r="H187" s="31">
        <f>'Training Programs'!F188</f>
        <v>0</v>
      </c>
      <c r="I187" s="55">
        <f>'Training Programs'!G188</f>
        <v>0</v>
      </c>
      <c r="J187" s="55">
        <f>'Training Programs'!H188</f>
        <v>0</v>
      </c>
      <c r="K187" s="55">
        <f>'Training Programs'!I188</f>
        <v>0</v>
      </c>
      <c r="L187" s="9">
        <f t="shared" si="16"/>
        <v>0</v>
      </c>
      <c r="M187" s="8">
        <f>'Wages and Benefits'!F188</f>
        <v>0</v>
      </c>
      <c r="N187" s="8">
        <f>'Wages and Benefits'!G188</f>
        <v>0</v>
      </c>
      <c r="O187" s="8">
        <f>'Wages and Benefits'!H188</f>
        <v>0</v>
      </c>
      <c r="P187" s="8">
        <f>'Wages and Benefits'!I188</f>
        <v>0</v>
      </c>
      <c r="Q187" s="12">
        <f t="shared" si="17"/>
        <v>0</v>
      </c>
      <c r="R187" s="10">
        <f>'Career Opportunities'!F188</f>
        <v>0</v>
      </c>
      <c r="S187" s="36">
        <f>'Career Opportunities'!G188</f>
        <v>0</v>
      </c>
      <c r="T187" s="36">
        <f>'Career Opportunities'!H188</f>
        <v>0</v>
      </c>
      <c r="U187" s="36">
        <f>'Career Opportunities'!I188</f>
        <v>0</v>
      </c>
      <c r="V187" s="15">
        <f t="shared" si="18"/>
        <v>0</v>
      </c>
      <c r="W187" s="14">
        <f>'Local Workforce'!F188</f>
        <v>0</v>
      </c>
      <c r="X187" s="6">
        <f>'Local Workforce'!G188</f>
        <v>0</v>
      </c>
      <c r="Y187" s="6">
        <f>'Local Workforce'!H188</f>
        <v>0</v>
      </c>
      <c r="Z187" s="16">
        <f>'Local Workforce'!I188</f>
        <v>0</v>
      </c>
      <c r="AA187" s="17">
        <f t="shared" si="19"/>
        <v>0</v>
      </c>
    </row>
    <row r="188" spans="1:27" ht="14.5" x14ac:dyDescent="0.35">
      <c r="A188" s="40">
        <v>185</v>
      </c>
      <c r="B188" s="170"/>
      <c r="C188" s="170"/>
      <c r="D188" s="152">
        <v>321</v>
      </c>
      <c r="E188" s="169" t="s">
        <v>265</v>
      </c>
      <c r="F188" s="73" t="str">
        <f>'Bid List'!G190</f>
        <v>Wind</v>
      </c>
      <c r="G188" s="124">
        <f t="shared" si="15"/>
        <v>0.21317046048109967</v>
      </c>
      <c r="H188" s="31">
        <f>'Training Programs'!F189</f>
        <v>0.30000000000000004</v>
      </c>
      <c r="I188" s="55">
        <f>'Training Programs'!G189</f>
        <v>0.3</v>
      </c>
      <c r="J188" s="55">
        <f>'Training Programs'!H189</f>
        <v>0</v>
      </c>
      <c r="K188" s="55">
        <f>'Training Programs'!I189</f>
        <v>0</v>
      </c>
      <c r="L188" s="9">
        <f t="shared" si="16"/>
        <v>0.12000000000000001</v>
      </c>
      <c r="M188" s="8">
        <f>'Wages and Benefits'!F189</f>
        <v>0.65</v>
      </c>
      <c r="N188" s="8">
        <f>'Wages and Benefits'!G189</f>
        <v>0.72</v>
      </c>
      <c r="O188" s="8">
        <f>'Wages and Benefits'!H189</f>
        <v>0</v>
      </c>
      <c r="P188" s="8">
        <f>'Wages and Benefits'!I189</f>
        <v>0</v>
      </c>
      <c r="Q188" s="12">
        <f t="shared" si="17"/>
        <v>0.27400000000000002</v>
      </c>
      <c r="R188" s="10">
        <f>'Career Opportunities'!F189</f>
        <v>0.5</v>
      </c>
      <c r="S188" s="36">
        <f>'Career Opportunities'!G189</f>
        <v>0.2</v>
      </c>
      <c r="T188" s="36">
        <f>'Career Opportunities'!H189</f>
        <v>0</v>
      </c>
      <c r="U188" s="36">
        <f>'Career Opportunities'!I189</f>
        <v>0</v>
      </c>
      <c r="V188" s="15">
        <f t="shared" si="18"/>
        <v>0.14000000000000001</v>
      </c>
      <c r="W188" s="14">
        <f>'Local Workforce'!F189</f>
        <v>3.5075876288659796E-2</v>
      </c>
      <c r="X188" s="6">
        <f>'Local Workforce'!G189</f>
        <v>0.33333333333333331</v>
      </c>
      <c r="Y188" s="6">
        <f>'Local Workforce'!H189</f>
        <v>0.15</v>
      </c>
      <c r="Z188" s="16">
        <f>'Local Workforce'!I189</f>
        <v>0.66666666666666663</v>
      </c>
      <c r="AA188" s="17">
        <f t="shared" si="19"/>
        <v>0.31868184192439863</v>
      </c>
    </row>
    <row r="189" spans="1:27" ht="14.5" x14ac:dyDescent="0.35">
      <c r="A189" s="37">
        <v>186</v>
      </c>
      <c r="B189" s="170"/>
      <c r="C189" s="170"/>
      <c r="D189" s="152">
        <v>343</v>
      </c>
      <c r="E189" s="169" t="s">
        <v>265</v>
      </c>
      <c r="F189" s="73" t="str">
        <f>'Bid List'!G191</f>
        <v>Wind</v>
      </c>
      <c r="G189" s="124">
        <f t="shared" si="15"/>
        <v>0</v>
      </c>
      <c r="H189" s="31">
        <f>'Training Programs'!F190</f>
        <v>0</v>
      </c>
      <c r="I189" s="55">
        <f>'Training Programs'!G190</f>
        <v>0</v>
      </c>
      <c r="J189" s="55">
        <f>'Training Programs'!H190</f>
        <v>0</v>
      </c>
      <c r="K189" s="55">
        <f>'Training Programs'!I190</f>
        <v>0</v>
      </c>
      <c r="L189" s="9">
        <f t="shared" si="16"/>
        <v>0</v>
      </c>
      <c r="M189" s="8">
        <f>'Wages and Benefits'!F190</f>
        <v>0</v>
      </c>
      <c r="N189" s="8">
        <f>'Wages and Benefits'!G190</f>
        <v>0</v>
      </c>
      <c r="O189" s="8">
        <f>'Wages and Benefits'!H190</f>
        <v>0</v>
      </c>
      <c r="P189" s="8">
        <f>'Wages and Benefits'!I190</f>
        <v>0</v>
      </c>
      <c r="Q189" s="12">
        <f t="shared" si="17"/>
        <v>0</v>
      </c>
      <c r="R189" s="10">
        <f>'Career Opportunities'!F190</f>
        <v>0</v>
      </c>
      <c r="S189" s="36">
        <f>'Career Opportunities'!G190</f>
        <v>0</v>
      </c>
      <c r="T189" s="36">
        <f>'Career Opportunities'!H190</f>
        <v>0</v>
      </c>
      <c r="U189" s="36">
        <f>'Career Opportunities'!I190</f>
        <v>0</v>
      </c>
      <c r="V189" s="15">
        <f t="shared" si="18"/>
        <v>0</v>
      </c>
      <c r="W189" s="14">
        <f>'Local Workforce'!F190</f>
        <v>0</v>
      </c>
      <c r="X189" s="6">
        <f>'Local Workforce'!G190</f>
        <v>0</v>
      </c>
      <c r="Y189" s="6">
        <f>'Local Workforce'!H190</f>
        <v>0</v>
      </c>
      <c r="Z189" s="16">
        <f>'Local Workforce'!I190</f>
        <v>0</v>
      </c>
      <c r="AA189" s="17">
        <f t="shared" si="19"/>
        <v>0</v>
      </c>
    </row>
    <row r="190" spans="1:27" ht="14.5" x14ac:dyDescent="0.35">
      <c r="A190" s="40">
        <v>187</v>
      </c>
      <c r="B190" s="170"/>
      <c r="C190" s="170"/>
      <c r="D190" s="152">
        <v>324</v>
      </c>
      <c r="E190" s="169" t="s">
        <v>265</v>
      </c>
      <c r="F190" s="73" t="str">
        <f>'Bid List'!G192</f>
        <v>Wind + Solar</v>
      </c>
      <c r="G190" s="124">
        <f t="shared" si="15"/>
        <v>0.13350000000000001</v>
      </c>
      <c r="H190" s="31">
        <f>'Training Programs'!F191</f>
        <v>0.30000000000000004</v>
      </c>
      <c r="I190" s="55">
        <f>'Training Programs'!G191</f>
        <v>0.3</v>
      </c>
      <c r="J190" s="55">
        <f>'Training Programs'!H191</f>
        <v>0</v>
      </c>
      <c r="K190" s="55">
        <f>'Training Programs'!I191</f>
        <v>0</v>
      </c>
      <c r="L190" s="9">
        <f t="shared" si="16"/>
        <v>0.12000000000000001</v>
      </c>
      <c r="M190" s="8">
        <f>'Wages and Benefits'!F191</f>
        <v>0.65</v>
      </c>
      <c r="N190" s="8">
        <f>'Wages and Benefits'!G191</f>
        <v>0.72</v>
      </c>
      <c r="O190" s="8">
        <f>'Wages and Benefits'!H191</f>
        <v>0</v>
      </c>
      <c r="P190" s="8">
        <f>'Wages and Benefits'!I191</f>
        <v>0</v>
      </c>
      <c r="Q190" s="12">
        <f t="shared" si="17"/>
        <v>0.27400000000000002</v>
      </c>
      <c r="R190" s="10">
        <f>'Career Opportunities'!F191</f>
        <v>0.5</v>
      </c>
      <c r="S190" s="36">
        <f>'Career Opportunities'!G191</f>
        <v>0.2</v>
      </c>
      <c r="T190" s="36">
        <f>'Career Opportunities'!H191</f>
        <v>0</v>
      </c>
      <c r="U190" s="36">
        <f>'Career Opportunities'!I191</f>
        <v>0</v>
      </c>
      <c r="V190" s="15">
        <f t="shared" si="18"/>
        <v>0.14000000000000001</v>
      </c>
      <c r="W190" s="14">
        <f>'Local Workforce'!F191</f>
        <v>0</v>
      </c>
      <c r="X190" s="6">
        <f>'Local Workforce'!G191</f>
        <v>0</v>
      </c>
      <c r="Y190" s="6">
        <f>'Local Workforce'!H191</f>
        <v>0</v>
      </c>
      <c r="Z190" s="16">
        <f>'Local Workforce'!I191</f>
        <v>0</v>
      </c>
      <c r="AA190" s="17">
        <f t="shared" si="19"/>
        <v>0</v>
      </c>
    </row>
    <row r="191" spans="1:27" ht="14.5" x14ac:dyDescent="0.35">
      <c r="A191" s="37">
        <v>188</v>
      </c>
      <c r="B191" s="170"/>
      <c r="C191" s="170"/>
      <c r="D191" s="152">
        <v>325</v>
      </c>
      <c r="E191" s="169" t="s">
        <v>265</v>
      </c>
      <c r="F191" s="73" t="str">
        <f>'Bid List'!G193</f>
        <v>Wind + Solar</v>
      </c>
      <c r="G191" s="124">
        <f t="shared" si="15"/>
        <v>0.13350000000000001</v>
      </c>
      <c r="H191" s="31">
        <f>'Training Programs'!F192</f>
        <v>0.30000000000000004</v>
      </c>
      <c r="I191" s="55">
        <f>'Training Programs'!G192</f>
        <v>0.3</v>
      </c>
      <c r="J191" s="55">
        <f>'Training Programs'!H192</f>
        <v>0</v>
      </c>
      <c r="K191" s="55">
        <f>'Training Programs'!I192</f>
        <v>0</v>
      </c>
      <c r="L191" s="9">
        <f t="shared" si="16"/>
        <v>0.12000000000000001</v>
      </c>
      <c r="M191" s="8">
        <f>'Wages and Benefits'!F192</f>
        <v>0.65</v>
      </c>
      <c r="N191" s="8">
        <f>'Wages and Benefits'!G192</f>
        <v>0.72</v>
      </c>
      <c r="O191" s="8">
        <f>'Wages and Benefits'!H192</f>
        <v>0</v>
      </c>
      <c r="P191" s="8">
        <f>'Wages and Benefits'!I192</f>
        <v>0</v>
      </c>
      <c r="Q191" s="12">
        <f t="shared" si="17"/>
        <v>0.27400000000000002</v>
      </c>
      <c r="R191" s="10">
        <f>'Career Opportunities'!F192</f>
        <v>0.5</v>
      </c>
      <c r="S191" s="36">
        <f>'Career Opportunities'!G192</f>
        <v>0.2</v>
      </c>
      <c r="T191" s="36">
        <f>'Career Opportunities'!H192</f>
        <v>0</v>
      </c>
      <c r="U191" s="36">
        <f>'Career Opportunities'!I192</f>
        <v>0</v>
      </c>
      <c r="V191" s="15">
        <f t="shared" si="18"/>
        <v>0.14000000000000001</v>
      </c>
      <c r="W191" s="14">
        <f>'Local Workforce'!F192</f>
        <v>0</v>
      </c>
      <c r="X191" s="6">
        <f>'Local Workforce'!G192</f>
        <v>0</v>
      </c>
      <c r="Y191" s="6">
        <f>'Local Workforce'!H192</f>
        <v>0</v>
      </c>
      <c r="Z191" s="16">
        <f>'Local Workforce'!I192</f>
        <v>0</v>
      </c>
      <c r="AA191" s="17">
        <f t="shared" si="19"/>
        <v>0</v>
      </c>
    </row>
    <row r="192" spans="1:27" ht="14.5" x14ac:dyDescent="0.35">
      <c r="A192" s="40">
        <v>189</v>
      </c>
      <c r="B192" s="170"/>
      <c r="C192" s="170"/>
      <c r="D192" s="152">
        <v>333</v>
      </c>
      <c r="E192" s="169" t="s">
        <v>265</v>
      </c>
      <c r="F192" s="73" t="str">
        <f>'Bid List'!G194</f>
        <v>Wind + Solar</v>
      </c>
      <c r="G192" s="124">
        <f t="shared" si="15"/>
        <v>0.13350000000000001</v>
      </c>
      <c r="H192" s="31">
        <f>'Training Programs'!F193</f>
        <v>0.30000000000000004</v>
      </c>
      <c r="I192" s="55">
        <f>'Training Programs'!G193</f>
        <v>0.3</v>
      </c>
      <c r="J192" s="55">
        <f>'Training Programs'!H193</f>
        <v>0</v>
      </c>
      <c r="K192" s="55">
        <f>'Training Programs'!I193</f>
        <v>0</v>
      </c>
      <c r="L192" s="9">
        <f t="shared" si="16"/>
        <v>0.12000000000000001</v>
      </c>
      <c r="M192" s="8">
        <f>'Wages and Benefits'!F193</f>
        <v>0.65</v>
      </c>
      <c r="N192" s="8">
        <f>'Wages and Benefits'!G193</f>
        <v>0.72</v>
      </c>
      <c r="O192" s="8">
        <f>'Wages and Benefits'!H193</f>
        <v>0</v>
      </c>
      <c r="P192" s="8">
        <f>'Wages and Benefits'!I193</f>
        <v>0</v>
      </c>
      <c r="Q192" s="12">
        <f t="shared" si="17"/>
        <v>0.27400000000000002</v>
      </c>
      <c r="R192" s="10">
        <f>'Career Opportunities'!F193</f>
        <v>0.5</v>
      </c>
      <c r="S192" s="36">
        <f>'Career Opportunities'!G193</f>
        <v>0.2</v>
      </c>
      <c r="T192" s="36">
        <f>'Career Opportunities'!H193</f>
        <v>0</v>
      </c>
      <c r="U192" s="36">
        <f>'Career Opportunities'!I193</f>
        <v>0</v>
      </c>
      <c r="V192" s="15">
        <f t="shared" si="18"/>
        <v>0.14000000000000001</v>
      </c>
      <c r="W192" s="14">
        <f>'Local Workforce'!F193</f>
        <v>0</v>
      </c>
      <c r="X192" s="6">
        <f>'Local Workforce'!G193</f>
        <v>0</v>
      </c>
      <c r="Y192" s="6">
        <f>'Local Workforce'!H193</f>
        <v>0</v>
      </c>
      <c r="Z192" s="16">
        <f>'Local Workforce'!I193</f>
        <v>0</v>
      </c>
      <c r="AA192" s="17">
        <f t="shared" si="19"/>
        <v>0</v>
      </c>
    </row>
    <row r="193" spans="1:27" ht="14.5" x14ac:dyDescent="0.35">
      <c r="A193" s="37">
        <v>190</v>
      </c>
      <c r="B193" s="170"/>
      <c r="C193" s="170"/>
      <c r="D193" s="152">
        <v>334</v>
      </c>
      <c r="E193" s="169" t="s">
        <v>265</v>
      </c>
      <c r="F193" s="73" t="str">
        <f>'Bid List'!G195</f>
        <v>Wind + Solar</v>
      </c>
      <c r="G193" s="124">
        <f t="shared" si="15"/>
        <v>0.13350000000000001</v>
      </c>
      <c r="H193" s="31">
        <f>'Training Programs'!F194</f>
        <v>0.30000000000000004</v>
      </c>
      <c r="I193" s="55">
        <f>'Training Programs'!G194</f>
        <v>0.3</v>
      </c>
      <c r="J193" s="55">
        <f>'Training Programs'!H194</f>
        <v>0</v>
      </c>
      <c r="K193" s="55">
        <f>'Training Programs'!I194</f>
        <v>0</v>
      </c>
      <c r="L193" s="9">
        <f t="shared" si="16"/>
        <v>0.12000000000000001</v>
      </c>
      <c r="M193" s="8">
        <f>'Wages and Benefits'!F194</f>
        <v>0.65</v>
      </c>
      <c r="N193" s="8">
        <f>'Wages and Benefits'!G194</f>
        <v>0.72</v>
      </c>
      <c r="O193" s="8">
        <f>'Wages and Benefits'!H194</f>
        <v>0</v>
      </c>
      <c r="P193" s="8">
        <f>'Wages and Benefits'!I194</f>
        <v>0</v>
      </c>
      <c r="Q193" s="12">
        <f t="shared" si="17"/>
        <v>0.27400000000000002</v>
      </c>
      <c r="R193" s="10">
        <f>'Career Opportunities'!F194</f>
        <v>0.5</v>
      </c>
      <c r="S193" s="36">
        <f>'Career Opportunities'!G194</f>
        <v>0.2</v>
      </c>
      <c r="T193" s="36">
        <f>'Career Opportunities'!H194</f>
        <v>0</v>
      </c>
      <c r="U193" s="36">
        <f>'Career Opportunities'!I194</f>
        <v>0</v>
      </c>
      <c r="V193" s="15">
        <f t="shared" si="18"/>
        <v>0.14000000000000001</v>
      </c>
      <c r="W193" s="14">
        <f>'Local Workforce'!F194</f>
        <v>0</v>
      </c>
      <c r="X193" s="6">
        <f>'Local Workforce'!G194</f>
        <v>0</v>
      </c>
      <c r="Y193" s="6">
        <f>'Local Workforce'!H194</f>
        <v>0</v>
      </c>
      <c r="Z193" s="16">
        <f>'Local Workforce'!I194</f>
        <v>0</v>
      </c>
      <c r="AA193" s="17">
        <f t="shared" si="19"/>
        <v>0</v>
      </c>
    </row>
    <row r="194" spans="1:27" ht="14.5" x14ac:dyDescent="0.35">
      <c r="A194" s="40">
        <v>191</v>
      </c>
      <c r="B194" s="170"/>
      <c r="C194" s="170"/>
      <c r="D194" s="152">
        <v>335</v>
      </c>
      <c r="E194" s="169" t="s">
        <v>265</v>
      </c>
      <c r="F194" s="73" t="str">
        <f>'Bid List'!G196</f>
        <v>Wind + Solar</v>
      </c>
      <c r="G194" s="124">
        <f t="shared" si="15"/>
        <v>0.13350000000000001</v>
      </c>
      <c r="H194" s="31">
        <f>'Training Programs'!F195</f>
        <v>0.30000000000000004</v>
      </c>
      <c r="I194" s="55">
        <f>'Training Programs'!G195</f>
        <v>0.3</v>
      </c>
      <c r="J194" s="55">
        <f>'Training Programs'!H195</f>
        <v>0</v>
      </c>
      <c r="K194" s="55">
        <f>'Training Programs'!I195</f>
        <v>0</v>
      </c>
      <c r="L194" s="9">
        <f t="shared" si="16"/>
        <v>0.12000000000000001</v>
      </c>
      <c r="M194" s="8">
        <f>'Wages and Benefits'!F195</f>
        <v>0.65</v>
      </c>
      <c r="N194" s="8">
        <f>'Wages and Benefits'!G195</f>
        <v>0.72</v>
      </c>
      <c r="O194" s="8">
        <f>'Wages and Benefits'!H195</f>
        <v>0</v>
      </c>
      <c r="P194" s="8">
        <f>'Wages and Benefits'!I195</f>
        <v>0</v>
      </c>
      <c r="Q194" s="12">
        <f t="shared" si="17"/>
        <v>0.27400000000000002</v>
      </c>
      <c r="R194" s="10">
        <f>'Career Opportunities'!F195</f>
        <v>0.5</v>
      </c>
      <c r="S194" s="36">
        <f>'Career Opportunities'!G195</f>
        <v>0.2</v>
      </c>
      <c r="T194" s="36">
        <f>'Career Opportunities'!H195</f>
        <v>0</v>
      </c>
      <c r="U194" s="36">
        <f>'Career Opportunities'!I195</f>
        <v>0</v>
      </c>
      <c r="V194" s="15">
        <f t="shared" si="18"/>
        <v>0.14000000000000001</v>
      </c>
      <c r="W194" s="14">
        <f>'Local Workforce'!F195</f>
        <v>0</v>
      </c>
      <c r="X194" s="6">
        <f>'Local Workforce'!G195</f>
        <v>0</v>
      </c>
      <c r="Y194" s="6">
        <f>'Local Workforce'!H195</f>
        <v>0</v>
      </c>
      <c r="Z194" s="16">
        <f>'Local Workforce'!I195</f>
        <v>0</v>
      </c>
      <c r="AA194" s="17">
        <f t="shared" si="19"/>
        <v>0</v>
      </c>
    </row>
    <row r="195" spans="1:27" ht="14.5" x14ac:dyDescent="0.35">
      <c r="A195" s="37">
        <v>192</v>
      </c>
      <c r="B195" s="170"/>
      <c r="C195" s="170"/>
      <c r="D195" s="152">
        <v>337</v>
      </c>
      <c r="E195" s="169" t="s">
        <v>265</v>
      </c>
      <c r="F195" s="73" t="str">
        <f>'Bid List'!G197</f>
        <v>Wind + Solar</v>
      </c>
      <c r="G195" s="124">
        <f t="shared" si="15"/>
        <v>0.13350000000000001</v>
      </c>
      <c r="H195" s="31">
        <f>'Training Programs'!F196</f>
        <v>0.30000000000000004</v>
      </c>
      <c r="I195" s="55">
        <f>'Training Programs'!G196</f>
        <v>0.3</v>
      </c>
      <c r="J195" s="55">
        <f>'Training Programs'!H196</f>
        <v>0</v>
      </c>
      <c r="K195" s="55">
        <f>'Training Programs'!I196</f>
        <v>0</v>
      </c>
      <c r="L195" s="9">
        <f t="shared" si="16"/>
        <v>0.12000000000000001</v>
      </c>
      <c r="M195" s="8">
        <f>'Wages and Benefits'!F196</f>
        <v>0.65</v>
      </c>
      <c r="N195" s="8">
        <f>'Wages and Benefits'!G196</f>
        <v>0.72</v>
      </c>
      <c r="O195" s="8">
        <f>'Wages and Benefits'!H196</f>
        <v>0</v>
      </c>
      <c r="P195" s="8">
        <f>'Wages and Benefits'!I196</f>
        <v>0</v>
      </c>
      <c r="Q195" s="12">
        <f t="shared" si="17"/>
        <v>0.27400000000000002</v>
      </c>
      <c r="R195" s="10">
        <f>'Career Opportunities'!F196</f>
        <v>0.5</v>
      </c>
      <c r="S195" s="36">
        <f>'Career Opportunities'!G196</f>
        <v>0.2</v>
      </c>
      <c r="T195" s="36">
        <f>'Career Opportunities'!H196</f>
        <v>0</v>
      </c>
      <c r="U195" s="36">
        <f>'Career Opportunities'!I196</f>
        <v>0</v>
      </c>
      <c r="V195" s="15">
        <f t="shared" si="18"/>
        <v>0.14000000000000001</v>
      </c>
      <c r="W195" s="14">
        <f>'Local Workforce'!F196</f>
        <v>0</v>
      </c>
      <c r="X195" s="6">
        <f>'Local Workforce'!G196</f>
        <v>0</v>
      </c>
      <c r="Y195" s="6">
        <f>'Local Workforce'!H196</f>
        <v>0</v>
      </c>
      <c r="Z195" s="16">
        <f>'Local Workforce'!I196</f>
        <v>0</v>
      </c>
      <c r="AA195" s="17">
        <f t="shared" si="19"/>
        <v>0</v>
      </c>
    </row>
    <row r="196" spans="1:27" ht="14.5" x14ac:dyDescent="0.35">
      <c r="A196" s="40">
        <v>193</v>
      </c>
      <c r="B196" s="170"/>
      <c r="C196" s="170"/>
      <c r="D196" s="152">
        <v>341</v>
      </c>
      <c r="E196" s="169" t="s">
        <v>265</v>
      </c>
      <c r="F196" s="73" t="str">
        <f>'Bid List'!G198</f>
        <v>Wind + Solar</v>
      </c>
      <c r="G196" s="124">
        <f t="shared" si="15"/>
        <v>0.13350000000000001</v>
      </c>
      <c r="H196" s="31">
        <f>'Training Programs'!F197</f>
        <v>0.30000000000000004</v>
      </c>
      <c r="I196" s="55">
        <f>'Training Programs'!G197</f>
        <v>0.3</v>
      </c>
      <c r="J196" s="55">
        <f>'Training Programs'!H197</f>
        <v>0</v>
      </c>
      <c r="K196" s="55">
        <f>'Training Programs'!I197</f>
        <v>0</v>
      </c>
      <c r="L196" s="9">
        <f t="shared" si="16"/>
        <v>0.12000000000000001</v>
      </c>
      <c r="M196" s="8">
        <f>'Wages and Benefits'!F197</f>
        <v>0.65</v>
      </c>
      <c r="N196" s="8">
        <f>'Wages and Benefits'!G197</f>
        <v>0.72</v>
      </c>
      <c r="O196" s="8">
        <f>'Wages and Benefits'!H197</f>
        <v>0</v>
      </c>
      <c r="P196" s="8">
        <f>'Wages and Benefits'!I197</f>
        <v>0</v>
      </c>
      <c r="Q196" s="12">
        <f t="shared" si="17"/>
        <v>0.27400000000000002</v>
      </c>
      <c r="R196" s="10">
        <f>'Career Opportunities'!F197</f>
        <v>0.5</v>
      </c>
      <c r="S196" s="36">
        <f>'Career Opportunities'!G197</f>
        <v>0.2</v>
      </c>
      <c r="T196" s="36">
        <f>'Career Opportunities'!H197</f>
        <v>0</v>
      </c>
      <c r="U196" s="36">
        <f>'Career Opportunities'!I197</f>
        <v>0</v>
      </c>
      <c r="V196" s="15">
        <f t="shared" si="18"/>
        <v>0.14000000000000001</v>
      </c>
      <c r="W196" s="14">
        <f>'Local Workforce'!F197</f>
        <v>0</v>
      </c>
      <c r="X196" s="6">
        <f>'Local Workforce'!G197</f>
        <v>0</v>
      </c>
      <c r="Y196" s="6">
        <f>'Local Workforce'!H197</f>
        <v>0</v>
      </c>
      <c r="Z196" s="16">
        <f>'Local Workforce'!I197</f>
        <v>0</v>
      </c>
      <c r="AA196" s="17">
        <f t="shared" si="19"/>
        <v>0</v>
      </c>
    </row>
    <row r="197" spans="1:27" ht="14.5" x14ac:dyDescent="0.35">
      <c r="A197" s="37">
        <v>194</v>
      </c>
      <c r="B197" s="170"/>
      <c r="C197" s="170"/>
      <c r="D197" s="152">
        <v>349</v>
      </c>
      <c r="E197" s="169" t="s">
        <v>265</v>
      </c>
      <c r="F197" s="73" t="str">
        <f>'Bid List'!G199</f>
        <v>Wind + Solar</v>
      </c>
      <c r="G197" s="124">
        <f t="shared" si="15"/>
        <v>0.13350000000000001</v>
      </c>
      <c r="H197" s="31">
        <f>'Training Programs'!F198</f>
        <v>0.30000000000000004</v>
      </c>
      <c r="I197" s="55">
        <f>'Training Programs'!G198</f>
        <v>0.3</v>
      </c>
      <c r="J197" s="55">
        <f>'Training Programs'!H198</f>
        <v>0</v>
      </c>
      <c r="K197" s="55">
        <f>'Training Programs'!I198</f>
        <v>0</v>
      </c>
      <c r="L197" s="9">
        <f t="shared" si="16"/>
        <v>0.12000000000000001</v>
      </c>
      <c r="M197" s="8">
        <f>'Wages and Benefits'!F198</f>
        <v>0.65</v>
      </c>
      <c r="N197" s="8">
        <f>'Wages and Benefits'!G198</f>
        <v>0.72</v>
      </c>
      <c r="O197" s="8">
        <f>'Wages and Benefits'!H198</f>
        <v>0</v>
      </c>
      <c r="P197" s="8">
        <f>'Wages and Benefits'!I198</f>
        <v>0</v>
      </c>
      <c r="Q197" s="12">
        <f t="shared" si="17"/>
        <v>0.27400000000000002</v>
      </c>
      <c r="R197" s="10">
        <f>'Career Opportunities'!F198</f>
        <v>0.5</v>
      </c>
      <c r="S197" s="36">
        <f>'Career Opportunities'!G198</f>
        <v>0.2</v>
      </c>
      <c r="T197" s="36">
        <f>'Career Opportunities'!H198</f>
        <v>0</v>
      </c>
      <c r="U197" s="36">
        <f>'Career Opportunities'!I198</f>
        <v>0</v>
      </c>
      <c r="V197" s="15">
        <f t="shared" si="18"/>
        <v>0.14000000000000001</v>
      </c>
      <c r="W197" s="14">
        <f>'Local Workforce'!F198</f>
        <v>0</v>
      </c>
      <c r="X197" s="6">
        <f>'Local Workforce'!G198</f>
        <v>0</v>
      </c>
      <c r="Y197" s="6">
        <f>'Local Workforce'!H198</f>
        <v>0</v>
      </c>
      <c r="Z197" s="16">
        <f>'Local Workforce'!I198</f>
        <v>0</v>
      </c>
      <c r="AA197" s="17">
        <f t="shared" si="19"/>
        <v>0</v>
      </c>
    </row>
    <row r="198" spans="1:27" ht="14.5" x14ac:dyDescent="0.35">
      <c r="A198" s="40">
        <v>195</v>
      </c>
      <c r="B198" s="170"/>
      <c r="C198" s="170"/>
      <c r="D198" s="152">
        <v>388</v>
      </c>
      <c r="E198" s="169" t="s">
        <v>265</v>
      </c>
      <c r="F198" s="73" t="str">
        <f>'Bid List'!G200</f>
        <v>Wind</v>
      </c>
      <c r="G198" s="124">
        <f t="shared" si="15"/>
        <v>0</v>
      </c>
      <c r="H198" s="31">
        <f>'Training Programs'!F199</f>
        <v>0</v>
      </c>
      <c r="I198" s="55">
        <f>'Training Programs'!G199</f>
        <v>0</v>
      </c>
      <c r="J198" s="55">
        <f>'Training Programs'!H199</f>
        <v>0</v>
      </c>
      <c r="K198" s="55">
        <f>'Training Programs'!I199</f>
        <v>0</v>
      </c>
      <c r="L198" s="9">
        <f t="shared" si="16"/>
        <v>0</v>
      </c>
      <c r="M198" s="8">
        <f>'Wages and Benefits'!F199</f>
        <v>0</v>
      </c>
      <c r="N198" s="8">
        <f>'Wages and Benefits'!G199</f>
        <v>0</v>
      </c>
      <c r="O198" s="8">
        <f>'Wages and Benefits'!H199</f>
        <v>0</v>
      </c>
      <c r="P198" s="8">
        <f>'Wages and Benefits'!I199</f>
        <v>0</v>
      </c>
      <c r="Q198" s="12">
        <f t="shared" si="17"/>
        <v>0</v>
      </c>
      <c r="R198" s="10">
        <f>'Career Opportunities'!F199</f>
        <v>0</v>
      </c>
      <c r="S198" s="36">
        <f>'Career Opportunities'!G199</f>
        <v>0</v>
      </c>
      <c r="T198" s="36">
        <f>'Career Opportunities'!H199</f>
        <v>0</v>
      </c>
      <c r="U198" s="36">
        <f>'Career Opportunities'!I199</f>
        <v>0</v>
      </c>
      <c r="V198" s="15">
        <f t="shared" si="18"/>
        <v>0</v>
      </c>
      <c r="W198" s="14">
        <f>'Local Workforce'!F199</f>
        <v>0</v>
      </c>
      <c r="X198" s="6">
        <f>'Local Workforce'!G199</f>
        <v>0</v>
      </c>
      <c r="Y198" s="6">
        <f>'Local Workforce'!H199</f>
        <v>0</v>
      </c>
      <c r="Z198" s="16">
        <f>'Local Workforce'!I199</f>
        <v>0</v>
      </c>
      <c r="AA198" s="17">
        <f t="shared" si="19"/>
        <v>0</v>
      </c>
    </row>
    <row r="199" spans="1:27" ht="14.5" x14ac:dyDescent="0.35">
      <c r="A199" s="37">
        <v>196</v>
      </c>
      <c r="B199" s="170"/>
      <c r="C199" s="170"/>
      <c r="D199" s="152">
        <v>351</v>
      </c>
      <c r="E199" s="169" t="s">
        <v>265</v>
      </c>
      <c r="F199" s="73" t="str">
        <f>'Bid List'!G201</f>
        <v>Wind</v>
      </c>
      <c r="G199" s="124">
        <f t="shared" si="15"/>
        <v>0.25075000000000003</v>
      </c>
      <c r="H199" s="31">
        <f>'Training Programs'!F200</f>
        <v>0.30000000000000004</v>
      </c>
      <c r="I199" s="55">
        <f>'Training Programs'!G200</f>
        <v>0.3</v>
      </c>
      <c r="J199" s="55">
        <f>'Training Programs'!H200</f>
        <v>0</v>
      </c>
      <c r="K199" s="55">
        <f>'Training Programs'!I200</f>
        <v>0</v>
      </c>
      <c r="L199" s="9">
        <f t="shared" si="16"/>
        <v>0.12000000000000001</v>
      </c>
      <c r="M199" s="8">
        <f>'Wages and Benefits'!F200</f>
        <v>0.65</v>
      </c>
      <c r="N199" s="8">
        <f>'Wages and Benefits'!G200</f>
        <v>0.72</v>
      </c>
      <c r="O199" s="8">
        <f>'Wages and Benefits'!H200</f>
        <v>0</v>
      </c>
      <c r="P199" s="8">
        <f>'Wages and Benefits'!I200</f>
        <v>0</v>
      </c>
      <c r="Q199" s="12">
        <f t="shared" si="17"/>
        <v>0.27400000000000002</v>
      </c>
      <c r="R199" s="10">
        <f>'Career Opportunities'!F200</f>
        <v>0.5</v>
      </c>
      <c r="S199" s="36">
        <f>'Career Opportunities'!G200</f>
        <v>0.2</v>
      </c>
      <c r="T199" s="36">
        <f>'Career Opportunities'!H200</f>
        <v>0</v>
      </c>
      <c r="U199" s="36">
        <f>'Career Opportunities'!I200</f>
        <v>0</v>
      </c>
      <c r="V199" s="15">
        <f t="shared" si="18"/>
        <v>0.14000000000000001</v>
      </c>
      <c r="W199" s="14">
        <f>'Local Workforce'!F200</f>
        <v>0.16</v>
      </c>
      <c r="X199" s="6">
        <f>'Local Workforce'!G200</f>
        <v>1</v>
      </c>
      <c r="Y199" s="6">
        <f>'Local Workforce'!H200</f>
        <v>0.12333333333333332</v>
      </c>
      <c r="Z199" s="16">
        <f>'Local Workforce'!I200</f>
        <v>0.66666666666666663</v>
      </c>
      <c r="AA199" s="17">
        <f t="shared" si="19"/>
        <v>0.46899999999999997</v>
      </c>
    </row>
    <row r="200" spans="1:27" ht="14.5" x14ac:dyDescent="0.35">
      <c r="A200" s="40">
        <v>197</v>
      </c>
      <c r="B200" s="170"/>
      <c r="C200" s="170"/>
      <c r="D200" s="152">
        <v>365</v>
      </c>
      <c r="E200" s="169" t="s">
        <v>265</v>
      </c>
      <c r="F200" s="73" t="str">
        <f>'Bid List'!G202</f>
        <v>Solar</v>
      </c>
      <c r="G200" s="124">
        <f t="shared" si="15"/>
        <v>0.26516666666666666</v>
      </c>
      <c r="H200" s="31">
        <f>'Training Programs'!F201</f>
        <v>0.30000000000000004</v>
      </c>
      <c r="I200" s="55">
        <f>'Training Programs'!G201</f>
        <v>0.3</v>
      </c>
      <c r="J200" s="55">
        <f>'Training Programs'!H201</f>
        <v>0</v>
      </c>
      <c r="K200" s="55">
        <f>'Training Programs'!I201</f>
        <v>0</v>
      </c>
      <c r="L200" s="9">
        <f t="shared" si="16"/>
        <v>0.12000000000000001</v>
      </c>
      <c r="M200" s="8">
        <f>'Wages and Benefits'!F201</f>
        <v>0.65</v>
      </c>
      <c r="N200" s="8">
        <f>'Wages and Benefits'!G201</f>
        <v>0.72</v>
      </c>
      <c r="O200" s="8">
        <f>'Wages and Benefits'!H201</f>
        <v>0</v>
      </c>
      <c r="P200" s="8">
        <f>'Wages and Benefits'!I201</f>
        <v>0</v>
      </c>
      <c r="Q200" s="12">
        <f t="shared" si="17"/>
        <v>0.27400000000000002</v>
      </c>
      <c r="R200" s="10">
        <f>'Career Opportunities'!F201</f>
        <v>0.5</v>
      </c>
      <c r="S200" s="36">
        <f>'Career Opportunities'!G201</f>
        <v>0.2</v>
      </c>
      <c r="T200" s="36">
        <f>'Career Opportunities'!H201</f>
        <v>0</v>
      </c>
      <c r="U200" s="36">
        <f>'Career Opportunities'!I201</f>
        <v>0</v>
      </c>
      <c r="V200" s="15">
        <f t="shared" si="18"/>
        <v>0.14000000000000001</v>
      </c>
      <c r="W200" s="14">
        <f>'Local Workforce'!F201</f>
        <v>0.32500000000000001</v>
      </c>
      <c r="X200" s="6">
        <f>'Local Workforce'!G201</f>
        <v>0.33333333333333331</v>
      </c>
      <c r="Y200" s="6">
        <f>'Local Workforce'!H201</f>
        <v>0.65</v>
      </c>
      <c r="Z200" s="16">
        <f>'Local Workforce'!I201</f>
        <v>0.66666666666666663</v>
      </c>
      <c r="AA200" s="17">
        <f t="shared" si="19"/>
        <v>0.52666666666666662</v>
      </c>
    </row>
    <row r="201" spans="1:27" ht="14.5" x14ac:dyDescent="0.35">
      <c r="A201" s="37">
        <v>198</v>
      </c>
      <c r="B201" s="170"/>
      <c r="C201" s="170"/>
      <c r="D201" s="152">
        <v>375</v>
      </c>
      <c r="E201" s="169" t="s">
        <v>265</v>
      </c>
      <c r="F201" s="73" t="str">
        <f>'Bid List'!G203</f>
        <v>Solar</v>
      </c>
      <c r="G201" s="124">
        <f t="shared" ref="G201:G264" si="20">$L$3*L201+$Q$3*Q201+$V$3*V201+$AA$3*AA201</f>
        <v>0.26516666666666666</v>
      </c>
      <c r="H201" s="31">
        <f>'Training Programs'!F202</f>
        <v>0.30000000000000004</v>
      </c>
      <c r="I201" s="55">
        <f>'Training Programs'!G202</f>
        <v>0.3</v>
      </c>
      <c r="J201" s="55">
        <f>'Training Programs'!H202</f>
        <v>0</v>
      </c>
      <c r="K201" s="55">
        <f>'Training Programs'!I202</f>
        <v>0</v>
      </c>
      <c r="L201" s="9">
        <f t="shared" ref="L201:L264" si="21">((H$3/1*H201)+(I$3/1*I201)+(J$3/1*J201)+(K$3/1*K201))</f>
        <v>0.12000000000000001</v>
      </c>
      <c r="M201" s="8">
        <f>'Wages and Benefits'!F202</f>
        <v>0.65</v>
      </c>
      <c r="N201" s="8">
        <f>'Wages and Benefits'!G202</f>
        <v>0.72</v>
      </c>
      <c r="O201" s="8">
        <f>'Wages and Benefits'!H202</f>
        <v>0</v>
      </c>
      <c r="P201" s="8">
        <f>'Wages and Benefits'!I202</f>
        <v>0</v>
      </c>
      <c r="Q201" s="12">
        <f t="shared" ref="Q201:Q264" si="22">((M$3/1*M201)+(N$3/1*N201)+(O$3/1*O201)+(P$3/1*P201))</f>
        <v>0.27400000000000002</v>
      </c>
      <c r="R201" s="10">
        <f>'Career Opportunities'!F202</f>
        <v>0.5</v>
      </c>
      <c r="S201" s="36">
        <f>'Career Opportunities'!G202</f>
        <v>0.2</v>
      </c>
      <c r="T201" s="36">
        <f>'Career Opportunities'!H202</f>
        <v>0</v>
      </c>
      <c r="U201" s="36">
        <f>'Career Opportunities'!I202</f>
        <v>0</v>
      </c>
      <c r="V201" s="15">
        <f t="shared" ref="V201:V264" si="23">((R$3/1*R201)+(S$3/1*S201)+(T$3/1*T201)+(U$3/1*U201))</f>
        <v>0.14000000000000001</v>
      </c>
      <c r="W201" s="14">
        <f>'Local Workforce'!F202</f>
        <v>0.32500000000000001</v>
      </c>
      <c r="X201" s="6">
        <f>'Local Workforce'!G202</f>
        <v>0.33333333333333331</v>
      </c>
      <c r="Y201" s="6">
        <f>'Local Workforce'!H202</f>
        <v>0.65</v>
      </c>
      <c r="Z201" s="16">
        <f>'Local Workforce'!I202</f>
        <v>0.66666666666666663</v>
      </c>
      <c r="AA201" s="17">
        <f t="shared" ref="AA201:AA264" si="24">((W$3/1*W201)+(X$3/1*X201)+(Y$3/1*Y201)+(Z$3/1*Z201))</f>
        <v>0.52666666666666662</v>
      </c>
    </row>
    <row r="202" spans="1:27" ht="14.5" x14ac:dyDescent="0.35">
      <c r="A202" s="40">
        <v>199</v>
      </c>
      <c r="B202" s="170"/>
      <c r="C202" s="170"/>
      <c r="D202" s="152">
        <v>384</v>
      </c>
      <c r="E202" s="169" t="s">
        <v>265</v>
      </c>
      <c r="F202" s="73" t="str">
        <f>'Bid List'!G204</f>
        <v>Gas</v>
      </c>
      <c r="G202" s="124">
        <f t="shared" si="20"/>
        <v>0.29225000000000001</v>
      </c>
      <c r="H202" s="31">
        <f>'Training Programs'!F203</f>
        <v>0.30000000000000004</v>
      </c>
      <c r="I202" s="55">
        <f>'Training Programs'!G203</f>
        <v>0.3</v>
      </c>
      <c r="J202" s="55">
        <f>'Training Programs'!H203</f>
        <v>0</v>
      </c>
      <c r="K202" s="55">
        <f>'Training Programs'!I203</f>
        <v>0</v>
      </c>
      <c r="L202" s="9">
        <f t="shared" si="21"/>
        <v>0.12000000000000001</v>
      </c>
      <c r="M202" s="8">
        <f>'Wages and Benefits'!F203</f>
        <v>0.65</v>
      </c>
      <c r="N202" s="8">
        <f>'Wages and Benefits'!G203</f>
        <v>0.72</v>
      </c>
      <c r="O202" s="8">
        <f>'Wages and Benefits'!H203</f>
        <v>0</v>
      </c>
      <c r="P202" s="8">
        <f>'Wages and Benefits'!I203</f>
        <v>0</v>
      </c>
      <c r="Q202" s="12">
        <f t="shared" si="22"/>
        <v>0.27400000000000002</v>
      </c>
      <c r="R202" s="10">
        <f>'Career Opportunities'!F203</f>
        <v>0.5</v>
      </c>
      <c r="S202" s="36">
        <f>'Career Opportunities'!G203</f>
        <v>0.2</v>
      </c>
      <c r="T202" s="36">
        <f>'Career Opportunities'!H203</f>
        <v>0</v>
      </c>
      <c r="U202" s="36">
        <f>'Career Opportunities'!I203</f>
        <v>0</v>
      </c>
      <c r="V202" s="15">
        <f t="shared" si="23"/>
        <v>0.14000000000000001</v>
      </c>
      <c r="W202" s="14">
        <f>'Local Workforce'!F203</f>
        <v>0.38</v>
      </c>
      <c r="X202" s="6">
        <f>'Local Workforce'!G203</f>
        <v>1</v>
      </c>
      <c r="Y202" s="6">
        <f>'Local Workforce'!H203</f>
        <v>0.52999999999999992</v>
      </c>
      <c r="Z202" s="16">
        <f>'Local Workforce'!I203</f>
        <v>0.66666666666666663</v>
      </c>
      <c r="AA202" s="17">
        <f t="shared" si="24"/>
        <v>0.63500000000000001</v>
      </c>
    </row>
    <row r="203" spans="1:27" ht="14.5" x14ac:dyDescent="0.35">
      <c r="A203" s="37">
        <v>200</v>
      </c>
      <c r="B203" s="170"/>
      <c r="C203" s="170"/>
      <c r="D203" s="152">
        <v>392</v>
      </c>
      <c r="E203" s="169" t="s">
        <v>265</v>
      </c>
      <c r="F203" s="73" t="str">
        <f>'Bid List'!G205</f>
        <v>Gas</v>
      </c>
      <c r="G203" s="124">
        <f t="shared" si="20"/>
        <v>0.29649999999999999</v>
      </c>
      <c r="H203" s="31">
        <f>'Training Programs'!F204</f>
        <v>0.30000000000000004</v>
      </c>
      <c r="I203" s="55">
        <f>'Training Programs'!G204</f>
        <v>0.3</v>
      </c>
      <c r="J203" s="55">
        <f>'Training Programs'!H204</f>
        <v>0</v>
      </c>
      <c r="K203" s="55">
        <f>'Training Programs'!I204</f>
        <v>0</v>
      </c>
      <c r="L203" s="9">
        <f t="shared" si="21"/>
        <v>0.12000000000000001</v>
      </c>
      <c r="M203" s="8">
        <f>'Wages and Benefits'!F204</f>
        <v>0.65</v>
      </c>
      <c r="N203" s="8">
        <f>'Wages and Benefits'!G204</f>
        <v>0.72</v>
      </c>
      <c r="O203" s="8">
        <f>'Wages and Benefits'!H204</f>
        <v>0</v>
      </c>
      <c r="P203" s="8">
        <f>'Wages and Benefits'!I204</f>
        <v>0</v>
      </c>
      <c r="Q203" s="12">
        <f t="shared" si="22"/>
        <v>0.27400000000000002</v>
      </c>
      <c r="R203" s="10">
        <f>'Career Opportunities'!F204</f>
        <v>0.5</v>
      </c>
      <c r="S203" s="36">
        <f>'Career Opportunities'!G204</f>
        <v>0.2</v>
      </c>
      <c r="T203" s="36">
        <f>'Career Opportunities'!H204</f>
        <v>0</v>
      </c>
      <c r="U203" s="36">
        <f>'Career Opportunities'!I204</f>
        <v>0</v>
      </c>
      <c r="V203" s="15">
        <f t="shared" si="23"/>
        <v>0.14000000000000001</v>
      </c>
      <c r="W203" s="14">
        <f>'Local Workforce'!F204</f>
        <v>0.39</v>
      </c>
      <c r="X203" s="6">
        <f>'Local Workforce'!G204</f>
        <v>1</v>
      </c>
      <c r="Y203" s="6">
        <f>'Local Workforce'!H204</f>
        <v>0.57999999999999996</v>
      </c>
      <c r="Z203" s="16">
        <f>'Local Workforce'!I204</f>
        <v>0.66666666666666663</v>
      </c>
      <c r="AA203" s="17">
        <f t="shared" si="24"/>
        <v>0.65200000000000002</v>
      </c>
    </row>
    <row r="204" spans="1:27" ht="14.5" x14ac:dyDescent="0.35">
      <c r="A204" s="40">
        <v>201</v>
      </c>
      <c r="B204" s="170"/>
      <c r="C204" s="170"/>
      <c r="D204" s="152">
        <v>598</v>
      </c>
      <c r="E204" s="169" t="s">
        <v>262</v>
      </c>
      <c r="F204" s="73" t="str">
        <f>'Bid List'!G206</f>
        <v>Wind</v>
      </c>
      <c r="G204" s="124">
        <f t="shared" si="20"/>
        <v>0</v>
      </c>
      <c r="H204" s="31">
        <f>'Training Programs'!F205</f>
        <v>0</v>
      </c>
      <c r="I204" s="55">
        <f>'Training Programs'!G205</f>
        <v>0</v>
      </c>
      <c r="J204" s="55">
        <f>'Training Programs'!H205</f>
        <v>0</v>
      </c>
      <c r="K204" s="55">
        <f>'Training Programs'!I205</f>
        <v>0</v>
      </c>
      <c r="L204" s="9">
        <f t="shared" si="21"/>
        <v>0</v>
      </c>
      <c r="M204" s="8">
        <f>'Wages and Benefits'!F205</f>
        <v>0</v>
      </c>
      <c r="N204" s="8">
        <f>'Wages and Benefits'!G205</f>
        <v>0</v>
      </c>
      <c r="O204" s="8">
        <f>'Wages and Benefits'!H205</f>
        <v>0</v>
      </c>
      <c r="P204" s="8">
        <f>'Wages and Benefits'!I205</f>
        <v>0</v>
      </c>
      <c r="Q204" s="12">
        <f t="shared" si="22"/>
        <v>0</v>
      </c>
      <c r="R204" s="10">
        <f>'Career Opportunities'!F205</f>
        <v>0</v>
      </c>
      <c r="S204" s="36">
        <f>'Career Opportunities'!G205</f>
        <v>0</v>
      </c>
      <c r="T204" s="36">
        <f>'Career Opportunities'!H205</f>
        <v>0</v>
      </c>
      <c r="U204" s="36">
        <f>'Career Opportunities'!I205</f>
        <v>0</v>
      </c>
      <c r="V204" s="15">
        <f t="shared" si="23"/>
        <v>0</v>
      </c>
      <c r="W204" s="14">
        <f>'Local Workforce'!F205</f>
        <v>0</v>
      </c>
      <c r="X204" s="6">
        <f>'Local Workforce'!G205</f>
        <v>0</v>
      </c>
      <c r="Y204" s="6">
        <f>'Local Workforce'!H205</f>
        <v>0</v>
      </c>
      <c r="Z204" s="16">
        <f>'Local Workforce'!I205</f>
        <v>0</v>
      </c>
      <c r="AA204" s="17">
        <f t="shared" si="24"/>
        <v>0</v>
      </c>
    </row>
    <row r="205" spans="1:27" ht="14.5" x14ac:dyDescent="0.35">
      <c r="A205" s="37">
        <v>202</v>
      </c>
      <c r="B205" s="170"/>
      <c r="C205" s="170"/>
      <c r="D205" s="152">
        <v>629</v>
      </c>
      <c r="E205" s="169" t="s">
        <v>262</v>
      </c>
      <c r="F205" s="73" t="str">
        <f>'Bid List'!G207</f>
        <v>Wind</v>
      </c>
      <c r="G205" s="124">
        <f t="shared" si="20"/>
        <v>0</v>
      </c>
      <c r="H205" s="31">
        <f>'Training Programs'!F206</f>
        <v>0</v>
      </c>
      <c r="I205" s="55">
        <f>'Training Programs'!G206</f>
        <v>0</v>
      </c>
      <c r="J205" s="55">
        <f>'Training Programs'!H206</f>
        <v>0</v>
      </c>
      <c r="K205" s="55">
        <f>'Training Programs'!I206</f>
        <v>0</v>
      </c>
      <c r="L205" s="9">
        <f t="shared" si="21"/>
        <v>0</v>
      </c>
      <c r="M205" s="8">
        <f>'Wages and Benefits'!F206</f>
        <v>0</v>
      </c>
      <c r="N205" s="8">
        <f>'Wages and Benefits'!G206</f>
        <v>0</v>
      </c>
      <c r="O205" s="8">
        <f>'Wages and Benefits'!H206</f>
        <v>0</v>
      </c>
      <c r="P205" s="8">
        <f>'Wages and Benefits'!I206</f>
        <v>0</v>
      </c>
      <c r="Q205" s="12">
        <f t="shared" si="22"/>
        <v>0</v>
      </c>
      <c r="R205" s="10">
        <f>'Career Opportunities'!F206</f>
        <v>0</v>
      </c>
      <c r="S205" s="36">
        <f>'Career Opportunities'!G206</f>
        <v>0</v>
      </c>
      <c r="T205" s="36">
        <f>'Career Opportunities'!H206</f>
        <v>0</v>
      </c>
      <c r="U205" s="36">
        <f>'Career Opportunities'!I206</f>
        <v>0</v>
      </c>
      <c r="V205" s="15">
        <f t="shared" si="23"/>
        <v>0</v>
      </c>
      <c r="W205" s="14">
        <f>'Local Workforce'!F206</f>
        <v>0</v>
      </c>
      <c r="X205" s="6">
        <f>'Local Workforce'!G206</f>
        <v>0</v>
      </c>
      <c r="Y205" s="6">
        <f>'Local Workforce'!H206</f>
        <v>0</v>
      </c>
      <c r="Z205" s="16">
        <f>'Local Workforce'!I206</f>
        <v>0</v>
      </c>
      <c r="AA205" s="17">
        <f t="shared" si="24"/>
        <v>0</v>
      </c>
    </row>
    <row r="206" spans="1:27" ht="14.5" x14ac:dyDescent="0.35">
      <c r="A206" s="40">
        <v>203</v>
      </c>
      <c r="B206" s="170"/>
      <c r="C206" s="170"/>
      <c r="D206" s="152">
        <v>389</v>
      </c>
      <c r="E206" s="169" t="s">
        <v>265</v>
      </c>
      <c r="F206" s="73" t="str">
        <f>'Bid List'!G208</f>
        <v>Wind</v>
      </c>
      <c r="G206" s="124">
        <f t="shared" si="20"/>
        <v>0</v>
      </c>
      <c r="H206" s="31">
        <f>'Training Programs'!F207</f>
        <v>0</v>
      </c>
      <c r="I206" s="55">
        <f>'Training Programs'!G207</f>
        <v>0</v>
      </c>
      <c r="J206" s="55">
        <f>'Training Programs'!H207</f>
        <v>0</v>
      </c>
      <c r="K206" s="55">
        <f>'Training Programs'!I207</f>
        <v>0</v>
      </c>
      <c r="L206" s="9">
        <f t="shared" si="21"/>
        <v>0</v>
      </c>
      <c r="M206" s="8">
        <f>'Wages and Benefits'!F207</f>
        <v>0</v>
      </c>
      <c r="N206" s="8">
        <f>'Wages and Benefits'!G207</f>
        <v>0</v>
      </c>
      <c r="O206" s="8">
        <f>'Wages and Benefits'!H207</f>
        <v>0</v>
      </c>
      <c r="P206" s="8">
        <f>'Wages and Benefits'!I207</f>
        <v>0</v>
      </c>
      <c r="Q206" s="12">
        <f t="shared" si="22"/>
        <v>0</v>
      </c>
      <c r="R206" s="10">
        <f>'Career Opportunities'!F207</f>
        <v>0</v>
      </c>
      <c r="S206" s="36">
        <f>'Career Opportunities'!G207</f>
        <v>0</v>
      </c>
      <c r="T206" s="36">
        <f>'Career Opportunities'!H207</f>
        <v>0</v>
      </c>
      <c r="U206" s="36">
        <f>'Career Opportunities'!I207</f>
        <v>0</v>
      </c>
      <c r="V206" s="15">
        <f t="shared" si="23"/>
        <v>0</v>
      </c>
      <c r="W206" s="14">
        <f>'Local Workforce'!F207</f>
        <v>0</v>
      </c>
      <c r="X206" s="6">
        <f>'Local Workforce'!G207</f>
        <v>0</v>
      </c>
      <c r="Y206" s="6">
        <f>'Local Workforce'!H207</f>
        <v>0</v>
      </c>
      <c r="Z206" s="16">
        <f>'Local Workforce'!I207</f>
        <v>0</v>
      </c>
      <c r="AA206" s="17">
        <f t="shared" si="24"/>
        <v>0</v>
      </c>
    </row>
    <row r="207" spans="1:27" ht="14.5" x14ac:dyDescent="0.35">
      <c r="A207" s="37">
        <v>204</v>
      </c>
      <c r="B207" s="170"/>
      <c r="C207" s="170"/>
      <c r="D207" s="152">
        <v>385</v>
      </c>
      <c r="E207" s="169" t="s">
        <v>265</v>
      </c>
      <c r="F207" s="73" t="str">
        <f>'Bid List'!G209</f>
        <v>Wind</v>
      </c>
      <c r="G207" s="124">
        <f t="shared" si="20"/>
        <v>0</v>
      </c>
      <c r="H207" s="31">
        <f>'Training Programs'!F208</f>
        <v>0</v>
      </c>
      <c r="I207" s="55">
        <f>'Training Programs'!G208</f>
        <v>0</v>
      </c>
      <c r="J207" s="55">
        <f>'Training Programs'!H208</f>
        <v>0</v>
      </c>
      <c r="K207" s="55">
        <f>'Training Programs'!I208</f>
        <v>0</v>
      </c>
      <c r="L207" s="9">
        <f t="shared" si="21"/>
        <v>0</v>
      </c>
      <c r="M207" s="8">
        <f>'Wages and Benefits'!F208</f>
        <v>0</v>
      </c>
      <c r="N207" s="8">
        <f>'Wages and Benefits'!G208</f>
        <v>0</v>
      </c>
      <c r="O207" s="8">
        <f>'Wages and Benefits'!H208</f>
        <v>0</v>
      </c>
      <c r="P207" s="8">
        <f>'Wages and Benefits'!I208</f>
        <v>0</v>
      </c>
      <c r="Q207" s="12">
        <f t="shared" si="22"/>
        <v>0</v>
      </c>
      <c r="R207" s="10">
        <f>'Career Opportunities'!F208</f>
        <v>0</v>
      </c>
      <c r="S207" s="36">
        <f>'Career Opportunities'!G208</f>
        <v>0</v>
      </c>
      <c r="T207" s="36">
        <f>'Career Opportunities'!H208</f>
        <v>0</v>
      </c>
      <c r="U207" s="36">
        <f>'Career Opportunities'!I208</f>
        <v>0</v>
      </c>
      <c r="V207" s="15">
        <f t="shared" si="23"/>
        <v>0</v>
      </c>
      <c r="W207" s="14">
        <f>'Local Workforce'!F208</f>
        <v>0</v>
      </c>
      <c r="X207" s="6">
        <f>'Local Workforce'!G208</f>
        <v>0</v>
      </c>
      <c r="Y207" s="6">
        <f>'Local Workforce'!H208</f>
        <v>0</v>
      </c>
      <c r="Z207" s="16">
        <f>'Local Workforce'!I208</f>
        <v>0</v>
      </c>
      <c r="AA207" s="17">
        <f t="shared" si="24"/>
        <v>0</v>
      </c>
    </row>
    <row r="208" spans="1:27" ht="14.5" x14ac:dyDescent="0.35">
      <c r="A208" s="40">
        <v>205</v>
      </c>
      <c r="B208" s="170"/>
      <c r="C208" s="170"/>
      <c r="D208" s="152">
        <v>599</v>
      </c>
      <c r="E208" s="169" t="s">
        <v>262</v>
      </c>
      <c r="F208" s="73" t="str">
        <f>'Bid List'!G210</f>
        <v>Wind</v>
      </c>
      <c r="G208" s="124">
        <f t="shared" si="20"/>
        <v>0</v>
      </c>
      <c r="H208" s="31">
        <f>'Training Programs'!F209</f>
        <v>0</v>
      </c>
      <c r="I208" s="55">
        <f>'Training Programs'!G209</f>
        <v>0</v>
      </c>
      <c r="J208" s="55">
        <f>'Training Programs'!H209</f>
        <v>0</v>
      </c>
      <c r="K208" s="55">
        <f>'Training Programs'!I209</f>
        <v>0</v>
      </c>
      <c r="L208" s="9">
        <f t="shared" si="21"/>
        <v>0</v>
      </c>
      <c r="M208" s="8">
        <f>'Wages and Benefits'!F209</f>
        <v>0</v>
      </c>
      <c r="N208" s="8">
        <f>'Wages and Benefits'!G209</f>
        <v>0</v>
      </c>
      <c r="O208" s="8">
        <f>'Wages and Benefits'!H209</f>
        <v>0</v>
      </c>
      <c r="P208" s="8">
        <f>'Wages and Benefits'!I209</f>
        <v>0</v>
      </c>
      <c r="Q208" s="12">
        <f t="shared" si="22"/>
        <v>0</v>
      </c>
      <c r="R208" s="10">
        <f>'Career Opportunities'!F209</f>
        <v>0</v>
      </c>
      <c r="S208" s="36">
        <f>'Career Opportunities'!G209</f>
        <v>0</v>
      </c>
      <c r="T208" s="36">
        <f>'Career Opportunities'!H209</f>
        <v>0</v>
      </c>
      <c r="U208" s="36">
        <f>'Career Opportunities'!I209</f>
        <v>0</v>
      </c>
      <c r="V208" s="15">
        <f t="shared" si="23"/>
        <v>0</v>
      </c>
      <c r="W208" s="14">
        <f>'Local Workforce'!F209</f>
        <v>0</v>
      </c>
      <c r="X208" s="6">
        <f>'Local Workforce'!G209</f>
        <v>0</v>
      </c>
      <c r="Y208" s="6">
        <f>'Local Workforce'!H209</f>
        <v>0</v>
      </c>
      <c r="Z208" s="16">
        <f>'Local Workforce'!I209</f>
        <v>0</v>
      </c>
      <c r="AA208" s="17">
        <f t="shared" si="24"/>
        <v>0</v>
      </c>
    </row>
    <row r="209" spans="1:27" ht="14.5" x14ac:dyDescent="0.35">
      <c r="A209" s="37">
        <v>206</v>
      </c>
      <c r="B209" s="170"/>
      <c r="C209" s="170"/>
      <c r="D209" s="152">
        <v>390</v>
      </c>
      <c r="E209" s="169" t="s">
        <v>265</v>
      </c>
      <c r="F209" s="73" t="str">
        <f>'Bid List'!G211</f>
        <v>Wind</v>
      </c>
      <c r="G209" s="124">
        <f t="shared" si="20"/>
        <v>0</v>
      </c>
      <c r="H209" s="31">
        <f>'Training Programs'!F210</f>
        <v>0</v>
      </c>
      <c r="I209" s="55">
        <f>'Training Programs'!G210</f>
        <v>0</v>
      </c>
      <c r="J209" s="55">
        <f>'Training Programs'!H210</f>
        <v>0</v>
      </c>
      <c r="K209" s="55">
        <f>'Training Programs'!I210</f>
        <v>0</v>
      </c>
      <c r="L209" s="9">
        <f t="shared" si="21"/>
        <v>0</v>
      </c>
      <c r="M209" s="8">
        <f>'Wages and Benefits'!F210</f>
        <v>0</v>
      </c>
      <c r="N209" s="8">
        <f>'Wages and Benefits'!G210</f>
        <v>0</v>
      </c>
      <c r="O209" s="8">
        <f>'Wages and Benefits'!H210</f>
        <v>0</v>
      </c>
      <c r="P209" s="8">
        <f>'Wages and Benefits'!I210</f>
        <v>0</v>
      </c>
      <c r="Q209" s="12">
        <f t="shared" si="22"/>
        <v>0</v>
      </c>
      <c r="R209" s="10">
        <f>'Career Opportunities'!F210</f>
        <v>0</v>
      </c>
      <c r="S209" s="36">
        <f>'Career Opportunities'!G210</f>
        <v>0</v>
      </c>
      <c r="T209" s="36">
        <f>'Career Opportunities'!H210</f>
        <v>0</v>
      </c>
      <c r="U209" s="36">
        <f>'Career Opportunities'!I210</f>
        <v>0</v>
      </c>
      <c r="V209" s="15">
        <f t="shared" si="23"/>
        <v>0</v>
      </c>
      <c r="W209" s="14">
        <f>'Local Workforce'!F210</f>
        <v>0</v>
      </c>
      <c r="X209" s="6">
        <f>'Local Workforce'!G210</f>
        <v>0</v>
      </c>
      <c r="Y209" s="6">
        <f>'Local Workforce'!H210</f>
        <v>0</v>
      </c>
      <c r="Z209" s="16">
        <f>'Local Workforce'!I210</f>
        <v>0</v>
      </c>
      <c r="AA209" s="17">
        <f t="shared" si="24"/>
        <v>0</v>
      </c>
    </row>
    <row r="210" spans="1:27" ht="14.5" x14ac:dyDescent="0.35">
      <c r="A210" s="40">
        <v>207</v>
      </c>
      <c r="B210" s="170"/>
      <c r="C210" s="170"/>
      <c r="D210" s="152">
        <v>633</v>
      </c>
      <c r="E210" s="169" t="s">
        <v>262</v>
      </c>
      <c r="F210" s="73" t="str">
        <f>'Bid List'!G212</f>
        <v>Wind</v>
      </c>
      <c r="G210" s="124">
        <f t="shared" si="20"/>
        <v>0</v>
      </c>
      <c r="H210" s="31">
        <f>'Training Programs'!F211</f>
        <v>0</v>
      </c>
      <c r="I210" s="55">
        <f>'Training Programs'!G211</f>
        <v>0</v>
      </c>
      <c r="J210" s="55">
        <f>'Training Programs'!H211</f>
        <v>0</v>
      </c>
      <c r="K210" s="55">
        <f>'Training Programs'!I211</f>
        <v>0</v>
      </c>
      <c r="L210" s="9">
        <f t="shared" si="21"/>
        <v>0</v>
      </c>
      <c r="M210" s="8">
        <f>'Wages and Benefits'!F211</f>
        <v>0</v>
      </c>
      <c r="N210" s="8">
        <f>'Wages and Benefits'!G211</f>
        <v>0</v>
      </c>
      <c r="O210" s="8">
        <f>'Wages and Benefits'!H211</f>
        <v>0</v>
      </c>
      <c r="P210" s="8">
        <f>'Wages and Benefits'!I211</f>
        <v>0</v>
      </c>
      <c r="Q210" s="12">
        <f t="shared" si="22"/>
        <v>0</v>
      </c>
      <c r="R210" s="10">
        <f>'Career Opportunities'!F211</f>
        <v>0</v>
      </c>
      <c r="S210" s="36">
        <f>'Career Opportunities'!G211</f>
        <v>0</v>
      </c>
      <c r="T210" s="36">
        <f>'Career Opportunities'!H211</f>
        <v>0</v>
      </c>
      <c r="U210" s="36">
        <f>'Career Opportunities'!I211</f>
        <v>0</v>
      </c>
      <c r="V210" s="15">
        <f t="shared" si="23"/>
        <v>0</v>
      </c>
      <c r="W210" s="14">
        <f>'Local Workforce'!F211</f>
        <v>0</v>
      </c>
      <c r="X210" s="6">
        <f>'Local Workforce'!G211</f>
        <v>0</v>
      </c>
      <c r="Y210" s="6">
        <f>'Local Workforce'!H211</f>
        <v>0</v>
      </c>
      <c r="Z210" s="16">
        <f>'Local Workforce'!I211</f>
        <v>0</v>
      </c>
      <c r="AA210" s="17">
        <f t="shared" si="24"/>
        <v>0</v>
      </c>
    </row>
    <row r="211" spans="1:27" ht="14.5" x14ac:dyDescent="0.35">
      <c r="A211" s="37">
        <v>208</v>
      </c>
      <c r="B211" s="170"/>
      <c r="C211" s="170"/>
      <c r="D211" s="152">
        <v>386</v>
      </c>
      <c r="E211" s="169" t="s">
        <v>265</v>
      </c>
      <c r="F211" s="73" t="str">
        <f>'Bid List'!G213</f>
        <v>Wind</v>
      </c>
      <c r="G211" s="124">
        <f t="shared" si="20"/>
        <v>0</v>
      </c>
      <c r="H211" s="31">
        <f>'Training Programs'!F212</f>
        <v>0</v>
      </c>
      <c r="I211" s="55">
        <f>'Training Programs'!G212</f>
        <v>0</v>
      </c>
      <c r="J211" s="55">
        <f>'Training Programs'!H212</f>
        <v>0</v>
      </c>
      <c r="K211" s="55">
        <f>'Training Programs'!I212</f>
        <v>0</v>
      </c>
      <c r="L211" s="9">
        <f t="shared" si="21"/>
        <v>0</v>
      </c>
      <c r="M211" s="8">
        <f>'Wages and Benefits'!F212</f>
        <v>0</v>
      </c>
      <c r="N211" s="8">
        <f>'Wages and Benefits'!G212</f>
        <v>0</v>
      </c>
      <c r="O211" s="8">
        <f>'Wages and Benefits'!H212</f>
        <v>0</v>
      </c>
      <c r="P211" s="8">
        <f>'Wages and Benefits'!I212</f>
        <v>0</v>
      </c>
      <c r="Q211" s="12">
        <f t="shared" si="22"/>
        <v>0</v>
      </c>
      <c r="R211" s="10">
        <f>'Career Opportunities'!F212</f>
        <v>0</v>
      </c>
      <c r="S211" s="36">
        <f>'Career Opportunities'!G212</f>
        <v>0</v>
      </c>
      <c r="T211" s="36">
        <f>'Career Opportunities'!H212</f>
        <v>0</v>
      </c>
      <c r="U211" s="36">
        <f>'Career Opportunities'!I212</f>
        <v>0</v>
      </c>
      <c r="V211" s="15">
        <f t="shared" si="23"/>
        <v>0</v>
      </c>
      <c r="W211" s="14">
        <f>'Local Workforce'!F212</f>
        <v>0</v>
      </c>
      <c r="X211" s="6">
        <f>'Local Workforce'!G212</f>
        <v>0</v>
      </c>
      <c r="Y211" s="6">
        <f>'Local Workforce'!H212</f>
        <v>0</v>
      </c>
      <c r="Z211" s="16">
        <f>'Local Workforce'!I212</f>
        <v>0</v>
      </c>
      <c r="AA211" s="17">
        <f t="shared" si="24"/>
        <v>0</v>
      </c>
    </row>
    <row r="212" spans="1:27" ht="14.5" x14ac:dyDescent="0.35">
      <c r="A212" s="40">
        <v>209</v>
      </c>
      <c r="B212" s="170"/>
      <c r="C212" s="170"/>
      <c r="D212" s="152">
        <v>314</v>
      </c>
      <c r="E212" s="169" t="s">
        <v>265</v>
      </c>
      <c r="F212" s="73" t="str">
        <f>'Bid List'!G214</f>
        <v>Solar</v>
      </c>
      <c r="G212" s="124">
        <f t="shared" si="20"/>
        <v>0</v>
      </c>
      <c r="H212" s="31">
        <f>'Training Programs'!F213</f>
        <v>0</v>
      </c>
      <c r="I212" s="55">
        <f>'Training Programs'!G213</f>
        <v>0</v>
      </c>
      <c r="J212" s="55">
        <f>'Training Programs'!H213</f>
        <v>0</v>
      </c>
      <c r="K212" s="55">
        <f>'Training Programs'!I213</f>
        <v>0</v>
      </c>
      <c r="L212" s="9">
        <f t="shared" si="21"/>
        <v>0</v>
      </c>
      <c r="M212" s="8">
        <f>'Wages and Benefits'!F213</f>
        <v>0</v>
      </c>
      <c r="N212" s="8">
        <f>'Wages and Benefits'!G213</f>
        <v>0</v>
      </c>
      <c r="O212" s="8">
        <f>'Wages and Benefits'!H213</f>
        <v>0</v>
      </c>
      <c r="P212" s="8">
        <f>'Wages and Benefits'!I213</f>
        <v>0</v>
      </c>
      <c r="Q212" s="12">
        <f t="shared" si="22"/>
        <v>0</v>
      </c>
      <c r="R212" s="10">
        <f>'Career Opportunities'!F213</f>
        <v>0</v>
      </c>
      <c r="S212" s="36">
        <f>'Career Opportunities'!G213</f>
        <v>0</v>
      </c>
      <c r="T212" s="36">
        <f>'Career Opportunities'!H213</f>
        <v>0</v>
      </c>
      <c r="U212" s="36">
        <f>'Career Opportunities'!I213</f>
        <v>0</v>
      </c>
      <c r="V212" s="15">
        <f t="shared" si="23"/>
        <v>0</v>
      </c>
      <c r="W212" s="14">
        <f>'Local Workforce'!F213</f>
        <v>0</v>
      </c>
      <c r="X212" s="6">
        <f>'Local Workforce'!G213</f>
        <v>0</v>
      </c>
      <c r="Y212" s="6">
        <f>'Local Workforce'!H213</f>
        <v>0</v>
      </c>
      <c r="Z212" s="16">
        <f>'Local Workforce'!I213</f>
        <v>0</v>
      </c>
      <c r="AA212" s="17">
        <f t="shared" si="24"/>
        <v>0</v>
      </c>
    </row>
    <row r="213" spans="1:27" ht="14.5" x14ac:dyDescent="0.35">
      <c r="A213" s="37">
        <v>210</v>
      </c>
      <c r="B213" s="170"/>
      <c r="C213" s="170"/>
      <c r="D213" s="152">
        <v>410</v>
      </c>
      <c r="E213" s="169" t="s">
        <v>265</v>
      </c>
      <c r="F213" s="73" t="str">
        <f>'Bid List'!G215</f>
        <v>Solar</v>
      </c>
      <c r="G213" s="124">
        <f t="shared" si="20"/>
        <v>0.29808333333333337</v>
      </c>
      <c r="H213" s="31">
        <f>'Training Programs'!F214</f>
        <v>0.30000000000000004</v>
      </c>
      <c r="I213" s="55">
        <f>'Training Programs'!G214</f>
        <v>0.3</v>
      </c>
      <c r="J213" s="55">
        <f>'Training Programs'!H214</f>
        <v>0</v>
      </c>
      <c r="K213" s="55">
        <f>'Training Programs'!I214</f>
        <v>0</v>
      </c>
      <c r="L213" s="9">
        <f t="shared" si="21"/>
        <v>0.12000000000000001</v>
      </c>
      <c r="M213" s="8">
        <f>'Wages and Benefits'!F214</f>
        <v>0.65</v>
      </c>
      <c r="N213" s="8">
        <f>'Wages and Benefits'!G214</f>
        <v>0.72</v>
      </c>
      <c r="O213" s="8">
        <f>'Wages and Benefits'!H214</f>
        <v>0</v>
      </c>
      <c r="P213" s="8">
        <f>'Wages and Benefits'!I214</f>
        <v>0</v>
      </c>
      <c r="Q213" s="12">
        <f t="shared" si="22"/>
        <v>0.27400000000000002</v>
      </c>
      <c r="R213" s="10">
        <f>'Career Opportunities'!F214</f>
        <v>0.5</v>
      </c>
      <c r="S213" s="36">
        <f>'Career Opportunities'!G214</f>
        <v>0.2</v>
      </c>
      <c r="T213" s="36">
        <f>'Career Opportunities'!H214</f>
        <v>0</v>
      </c>
      <c r="U213" s="36">
        <f>'Career Opportunities'!I214</f>
        <v>0</v>
      </c>
      <c r="V213" s="15">
        <f t="shared" si="23"/>
        <v>0.14000000000000001</v>
      </c>
      <c r="W213" s="14">
        <f>'Local Workforce'!F214</f>
        <v>0.65</v>
      </c>
      <c r="X213" s="6">
        <f>'Local Workforce'!G214</f>
        <v>0.66666666666666663</v>
      </c>
      <c r="Y213" s="6">
        <f>'Local Workforce'!H214</f>
        <v>0.65</v>
      </c>
      <c r="Z213" s="16">
        <f>'Local Workforce'!I214</f>
        <v>0.66666666666666663</v>
      </c>
      <c r="AA213" s="17">
        <f t="shared" si="24"/>
        <v>0.65833333333333333</v>
      </c>
    </row>
    <row r="214" spans="1:27" ht="14.5" x14ac:dyDescent="0.35">
      <c r="A214" s="40">
        <v>211</v>
      </c>
      <c r="B214" s="170"/>
      <c r="C214" s="170"/>
      <c r="D214" s="152">
        <v>336</v>
      </c>
      <c r="E214" s="169" t="s">
        <v>265</v>
      </c>
      <c r="F214" s="73" t="str">
        <f>'Bid List'!G216</f>
        <v>Solar</v>
      </c>
      <c r="G214" s="124">
        <f t="shared" si="20"/>
        <v>0</v>
      </c>
      <c r="H214" s="31">
        <f>'Training Programs'!F215</f>
        <v>0</v>
      </c>
      <c r="I214" s="55">
        <f>'Training Programs'!G215</f>
        <v>0</v>
      </c>
      <c r="J214" s="55">
        <f>'Training Programs'!H215</f>
        <v>0</v>
      </c>
      <c r="K214" s="55">
        <f>'Training Programs'!I215</f>
        <v>0</v>
      </c>
      <c r="L214" s="9">
        <f t="shared" si="21"/>
        <v>0</v>
      </c>
      <c r="M214" s="8">
        <f>'Wages and Benefits'!F215</f>
        <v>0</v>
      </c>
      <c r="N214" s="8">
        <f>'Wages and Benefits'!G215</f>
        <v>0</v>
      </c>
      <c r="O214" s="8">
        <f>'Wages and Benefits'!H215</f>
        <v>0</v>
      </c>
      <c r="P214" s="8">
        <f>'Wages and Benefits'!I215</f>
        <v>0</v>
      </c>
      <c r="Q214" s="12">
        <f t="shared" si="22"/>
        <v>0</v>
      </c>
      <c r="R214" s="10">
        <f>'Career Opportunities'!F215</f>
        <v>0</v>
      </c>
      <c r="S214" s="36">
        <f>'Career Opportunities'!G215</f>
        <v>0</v>
      </c>
      <c r="T214" s="36">
        <f>'Career Opportunities'!H215</f>
        <v>0</v>
      </c>
      <c r="U214" s="36">
        <f>'Career Opportunities'!I215</f>
        <v>0</v>
      </c>
      <c r="V214" s="15">
        <f t="shared" si="23"/>
        <v>0</v>
      </c>
      <c r="W214" s="14">
        <f>'Local Workforce'!F215</f>
        <v>0</v>
      </c>
      <c r="X214" s="6">
        <f>'Local Workforce'!G215</f>
        <v>0</v>
      </c>
      <c r="Y214" s="6">
        <f>'Local Workforce'!H215</f>
        <v>0</v>
      </c>
      <c r="Z214" s="16">
        <f>'Local Workforce'!I215</f>
        <v>0</v>
      </c>
      <c r="AA214" s="17">
        <f t="shared" si="24"/>
        <v>0</v>
      </c>
    </row>
    <row r="215" spans="1:27" ht="14.5" x14ac:dyDescent="0.35">
      <c r="A215" s="37">
        <v>212</v>
      </c>
      <c r="B215" s="170"/>
      <c r="C215" s="170"/>
      <c r="D215" s="152">
        <v>327</v>
      </c>
      <c r="E215" s="169" t="s">
        <v>265</v>
      </c>
      <c r="F215" s="73" t="str">
        <f>'Bid List'!G217</f>
        <v>Solar</v>
      </c>
      <c r="G215" s="124">
        <f t="shared" si="20"/>
        <v>0</v>
      </c>
      <c r="H215" s="31">
        <f>'Training Programs'!F216</f>
        <v>0</v>
      </c>
      <c r="I215" s="55">
        <f>'Training Programs'!G216</f>
        <v>0</v>
      </c>
      <c r="J215" s="55">
        <f>'Training Programs'!H216</f>
        <v>0</v>
      </c>
      <c r="K215" s="55">
        <f>'Training Programs'!I216</f>
        <v>0</v>
      </c>
      <c r="L215" s="9">
        <f t="shared" si="21"/>
        <v>0</v>
      </c>
      <c r="M215" s="8">
        <f>'Wages and Benefits'!F216</f>
        <v>0</v>
      </c>
      <c r="N215" s="8">
        <f>'Wages and Benefits'!G216</f>
        <v>0</v>
      </c>
      <c r="O215" s="8">
        <f>'Wages and Benefits'!H216</f>
        <v>0</v>
      </c>
      <c r="P215" s="8">
        <f>'Wages and Benefits'!I216</f>
        <v>0</v>
      </c>
      <c r="Q215" s="12">
        <f t="shared" si="22"/>
        <v>0</v>
      </c>
      <c r="R215" s="10">
        <f>'Career Opportunities'!F216</f>
        <v>0</v>
      </c>
      <c r="S215" s="36">
        <f>'Career Opportunities'!G216</f>
        <v>0</v>
      </c>
      <c r="T215" s="36">
        <f>'Career Opportunities'!H216</f>
        <v>0</v>
      </c>
      <c r="U215" s="36">
        <f>'Career Opportunities'!I216</f>
        <v>0</v>
      </c>
      <c r="V215" s="15">
        <f t="shared" si="23"/>
        <v>0</v>
      </c>
      <c r="W215" s="14">
        <f>'Local Workforce'!F216</f>
        <v>0</v>
      </c>
      <c r="X215" s="6">
        <f>'Local Workforce'!G216</f>
        <v>0</v>
      </c>
      <c r="Y215" s="6">
        <f>'Local Workforce'!H216</f>
        <v>0</v>
      </c>
      <c r="Z215" s="16">
        <f>'Local Workforce'!I216</f>
        <v>0</v>
      </c>
      <c r="AA215" s="17">
        <f t="shared" si="24"/>
        <v>0</v>
      </c>
    </row>
    <row r="216" spans="1:27" ht="14.5" x14ac:dyDescent="0.35">
      <c r="A216" s="40">
        <v>213</v>
      </c>
      <c r="B216" s="170"/>
      <c r="C216" s="170"/>
      <c r="D216" s="152">
        <v>328</v>
      </c>
      <c r="E216" s="169" t="s">
        <v>265</v>
      </c>
      <c r="F216" s="73" t="str">
        <f>'Bid List'!G218</f>
        <v>Solar</v>
      </c>
      <c r="G216" s="124">
        <f t="shared" si="20"/>
        <v>0</v>
      </c>
      <c r="H216" s="31">
        <f>'Training Programs'!F217</f>
        <v>0</v>
      </c>
      <c r="I216" s="55">
        <f>'Training Programs'!G217</f>
        <v>0</v>
      </c>
      <c r="J216" s="55">
        <f>'Training Programs'!H217</f>
        <v>0</v>
      </c>
      <c r="K216" s="55">
        <f>'Training Programs'!I217</f>
        <v>0</v>
      </c>
      <c r="L216" s="9">
        <f t="shared" si="21"/>
        <v>0</v>
      </c>
      <c r="M216" s="8">
        <f>'Wages and Benefits'!F217</f>
        <v>0</v>
      </c>
      <c r="N216" s="8">
        <f>'Wages and Benefits'!G217</f>
        <v>0</v>
      </c>
      <c r="O216" s="8">
        <f>'Wages and Benefits'!H217</f>
        <v>0</v>
      </c>
      <c r="P216" s="8">
        <f>'Wages and Benefits'!I217</f>
        <v>0</v>
      </c>
      <c r="Q216" s="12">
        <f t="shared" si="22"/>
        <v>0</v>
      </c>
      <c r="R216" s="10">
        <f>'Career Opportunities'!F217</f>
        <v>0</v>
      </c>
      <c r="S216" s="36">
        <f>'Career Opportunities'!G217</f>
        <v>0</v>
      </c>
      <c r="T216" s="36">
        <f>'Career Opportunities'!H217</f>
        <v>0</v>
      </c>
      <c r="U216" s="36">
        <f>'Career Opportunities'!I217</f>
        <v>0</v>
      </c>
      <c r="V216" s="15">
        <f t="shared" si="23"/>
        <v>0</v>
      </c>
      <c r="W216" s="14">
        <f>'Local Workforce'!F217</f>
        <v>0</v>
      </c>
      <c r="X216" s="6">
        <f>'Local Workforce'!G217</f>
        <v>0</v>
      </c>
      <c r="Y216" s="6">
        <f>'Local Workforce'!H217</f>
        <v>0</v>
      </c>
      <c r="Z216" s="16">
        <f>'Local Workforce'!I217</f>
        <v>0</v>
      </c>
      <c r="AA216" s="17">
        <f t="shared" si="24"/>
        <v>0</v>
      </c>
    </row>
    <row r="217" spans="1:27" ht="14.5" x14ac:dyDescent="0.35">
      <c r="A217" s="37">
        <v>214</v>
      </c>
      <c r="B217" s="170"/>
      <c r="C217" s="170"/>
      <c r="D217" s="152">
        <v>628</v>
      </c>
      <c r="E217" s="169" t="s">
        <v>265</v>
      </c>
      <c r="F217" s="73" t="str">
        <f>'Bid List'!G219</f>
        <v>Solar + Storage</v>
      </c>
      <c r="G217" s="124">
        <f t="shared" si="20"/>
        <v>0</v>
      </c>
      <c r="H217" s="31">
        <f>'Training Programs'!F218</f>
        <v>0</v>
      </c>
      <c r="I217" s="55">
        <f>'Training Programs'!G218</f>
        <v>0</v>
      </c>
      <c r="J217" s="55">
        <f>'Training Programs'!H218</f>
        <v>0</v>
      </c>
      <c r="K217" s="55">
        <f>'Training Programs'!I218</f>
        <v>0</v>
      </c>
      <c r="L217" s="9">
        <f t="shared" si="21"/>
        <v>0</v>
      </c>
      <c r="M217" s="8">
        <f>'Wages and Benefits'!F218</f>
        <v>0</v>
      </c>
      <c r="N217" s="8">
        <f>'Wages and Benefits'!G218</f>
        <v>0</v>
      </c>
      <c r="O217" s="8">
        <f>'Wages and Benefits'!H218</f>
        <v>0</v>
      </c>
      <c r="P217" s="8">
        <f>'Wages and Benefits'!I218</f>
        <v>0</v>
      </c>
      <c r="Q217" s="12">
        <f t="shared" si="22"/>
        <v>0</v>
      </c>
      <c r="R217" s="10">
        <f>'Career Opportunities'!F218</f>
        <v>0</v>
      </c>
      <c r="S217" s="36">
        <f>'Career Opportunities'!G218</f>
        <v>0</v>
      </c>
      <c r="T217" s="36">
        <f>'Career Opportunities'!H218</f>
        <v>0</v>
      </c>
      <c r="U217" s="36">
        <f>'Career Opportunities'!I218</f>
        <v>0</v>
      </c>
      <c r="V217" s="15">
        <f t="shared" si="23"/>
        <v>0</v>
      </c>
      <c r="W217" s="14">
        <f>'Local Workforce'!F218</f>
        <v>0</v>
      </c>
      <c r="X217" s="6">
        <f>'Local Workforce'!G218</f>
        <v>0</v>
      </c>
      <c r="Y217" s="6">
        <f>'Local Workforce'!H218</f>
        <v>0</v>
      </c>
      <c r="Z217" s="16">
        <f>'Local Workforce'!I218</f>
        <v>0</v>
      </c>
      <c r="AA217" s="17">
        <f t="shared" si="24"/>
        <v>0</v>
      </c>
    </row>
    <row r="218" spans="1:27" ht="14.5" x14ac:dyDescent="0.35">
      <c r="A218" s="40">
        <v>215</v>
      </c>
      <c r="B218" s="170"/>
      <c r="C218" s="170"/>
      <c r="D218" s="152">
        <v>680</v>
      </c>
      <c r="E218" s="169" t="s">
        <v>265</v>
      </c>
      <c r="F218" s="73" t="str">
        <f>'Bid List'!G220</f>
        <v>Solar + Storage</v>
      </c>
      <c r="G218" s="124">
        <f t="shared" si="20"/>
        <v>0</v>
      </c>
      <c r="H218" s="31">
        <f>'Training Programs'!F219</f>
        <v>0</v>
      </c>
      <c r="I218" s="55">
        <f>'Training Programs'!G219</f>
        <v>0</v>
      </c>
      <c r="J218" s="55">
        <f>'Training Programs'!H219</f>
        <v>0</v>
      </c>
      <c r="K218" s="55">
        <f>'Training Programs'!I219</f>
        <v>0</v>
      </c>
      <c r="L218" s="9">
        <f t="shared" si="21"/>
        <v>0</v>
      </c>
      <c r="M218" s="8">
        <f>'Wages and Benefits'!F219</f>
        <v>0</v>
      </c>
      <c r="N218" s="8">
        <f>'Wages and Benefits'!G219</f>
        <v>0</v>
      </c>
      <c r="O218" s="8">
        <f>'Wages and Benefits'!H219</f>
        <v>0</v>
      </c>
      <c r="P218" s="8">
        <f>'Wages and Benefits'!I219</f>
        <v>0</v>
      </c>
      <c r="Q218" s="12">
        <f t="shared" si="22"/>
        <v>0</v>
      </c>
      <c r="R218" s="10">
        <f>'Career Opportunities'!F219</f>
        <v>0</v>
      </c>
      <c r="S218" s="36">
        <f>'Career Opportunities'!G219</f>
        <v>0</v>
      </c>
      <c r="T218" s="36">
        <f>'Career Opportunities'!H219</f>
        <v>0</v>
      </c>
      <c r="U218" s="36">
        <f>'Career Opportunities'!I219</f>
        <v>0</v>
      </c>
      <c r="V218" s="15">
        <f t="shared" si="23"/>
        <v>0</v>
      </c>
      <c r="W218" s="14">
        <f>'Local Workforce'!F219</f>
        <v>0</v>
      </c>
      <c r="X218" s="6">
        <f>'Local Workforce'!G219</f>
        <v>0</v>
      </c>
      <c r="Y218" s="6">
        <f>'Local Workforce'!H219</f>
        <v>0</v>
      </c>
      <c r="Z218" s="16">
        <f>'Local Workforce'!I219</f>
        <v>0</v>
      </c>
      <c r="AA218" s="17">
        <f t="shared" si="24"/>
        <v>0</v>
      </c>
    </row>
    <row r="219" spans="1:27" ht="14.5" x14ac:dyDescent="0.35">
      <c r="A219" s="37">
        <v>216</v>
      </c>
      <c r="B219" s="170"/>
      <c r="C219" s="170"/>
      <c r="D219" s="152">
        <v>1020</v>
      </c>
      <c r="E219" s="169" t="s">
        <v>265</v>
      </c>
      <c r="F219" s="73" t="str">
        <f>'Bid List'!G221</f>
        <v>Storage</v>
      </c>
      <c r="G219" s="124">
        <f t="shared" si="20"/>
        <v>0</v>
      </c>
      <c r="H219" s="31">
        <f>'Training Programs'!F220</f>
        <v>0</v>
      </c>
      <c r="I219" s="55">
        <f>'Training Programs'!G220</f>
        <v>0</v>
      </c>
      <c r="J219" s="55">
        <f>'Training Programs'!H220</f>
        <v>0</v>
      </c>
      <c r="K219" s="55">
        <f>'Training Programs'!I220</f>
        <v>0</v>
      </c>
      <c r="L219" s="9">
        <f t="shared" si="21"/>
        <v>0</v>
      </c>
      <c r="M219" s="8">
        <f>'Wages and Benefits'!F220</f>
        <v>0</v>
      </c>
      <c r="N219" s="8">
        <f>'Wages and Benefits'!G220</f>
        <v>0</v>
      </c>
      <c r="O219" s="8">
        <f>'Wages and Benefits'!H220</f>
        <v>0</v>
      </c>
      <c r="P219" s="8">
        <f>'Wages and Benefits'!I220</f>
        <v>0</v>
      </c>
      <c r="Q219" s="12">
        <f t="shared" si="22"/>
        <v>0</v>
      </c>
      <c r="R219" s="10">
        <f>'Career Opportunities'!F220</f>
        <v>0</v>
      </c>
      <c r="S219" s="36">
        <f>'Career Opportunities'!G220</f>
        <v>0</v>
      </c>
      <c r="T219" s="36">
        <f>'Career Opportunities'!H220</f>
        <v>0</v>
      </c>
      <c r="U219" s="36">
        <f>'Career Opportunities'!I220</f>
        <v>0</v>
      </c>
      <c r="V219" s="15">
        <f t="shared" si="23"/>
        <v>0</v>
      </c>
      <c r="W219" s="14">
        <f>'Local Workforce'!F220</f>
        <v>0</v>
      </c>
      <c r="X219" s="6">
        <f>'Local Workforce'!G220</f>
        <v>0</v>
      </c>
      <c r="Y219" s="6">
        <f>'Local Workforce'!H220</f>
        <v>0</v>
      </c>
      <c r="Z219" s="16">
        <f>'Local Workforce'!I220</f>
        <v>0</v>
      </c>
      <c r="AA219" s="17">
        <f t="shared" si="24"/>
        <v>0</v>
      </c>
    </row>
    <row r="220" spans="1:27" ht="14.5" x14ac:dyDescent="0.35">
      <c r="A220" s="40">
        <v>217</v>
      </c>
      <c r="B220" s="170"/>
      <c r="C220" s="170"/>
      <c r="D220" s="152">
        <v>1017</v>
      </c>
      <c r="E220" s="169" t="s">
        <v>265</v>
      </c>
      <c r="F220" s="73" t="str">
        <f>'Bid List'!G222</f>
        <v>Storage</v>
      </c>
      <c r="G220" s="124">
        <f t="shared" si="20"/>
        <v>0</v>
      </c>
      <c r="H220" s="31">
        <f>'Training Programs'!F221</f>
        <v>0</v>
      </c>
      <c r="I220" s="55">
        <f>'Training Programs'!G221</f>
        <v>0</v>
      </c>
      <c r="J220" s="55">
        <f>'Training Programs'!H221</f>
        <v>0</v>
      </c>
      <c r="K220" s="55">
        <f>'Training Programs'!I221</f>
        <v>0</v>
      </c>
      <c r="L220" s="9">
        <f t="shared" si="21"/>
        <v>0</v>
      </c>
      <c r="M220" s="8">
        <f>'Wages and Benefits'!F221</f>
        <v>0</v>
      </c>
      <c r="N220" s="8">
        <f>'Wages and Benefits'!G221</f>
        <v>0</v>
      </c>
      <c r="O220" s="8">
        <f>'Wages and Benefits'!H221</f>
        <v>0</v>
      </c>
      <c r="P220" s="8">
        <f>'Wages and Benefits'!I221</f>
        <v>0</v>
      </c>
      <c r="Q220" s="12">
        <f t="shared" si="22"/>
        <v>0</v>
      </c>
      <c r="R220" s="10">
        <f>'Career Opportunities'!F221</f>
        <v>0</v>
      </c>
      <c r="S220" s="36">
        <f>'Career Opportunities'!G221</f>
        <v>0</v>
      </c>
      <c r="T220" s="36">
        <f>'Career Opportunities'!H221</f>
        <v>0</v>
      </c>
      <c r="U220" s="36">
        <f>'Career Opportunities'!I221</f>
        <v>0</v>
      </c>
      <c r="V220" s="15">
        <f t="shared" si="23"/>
        <v>0</v>
      </c>
      <c r="W220" s="14">
        <f>'Local Workforce'!F221</f>
        <v>0</v>
      </c>
      <c r="X220" s="6">
        <f>'Local Workforce'!G221</f>
        <v>0</v>
      </c>
      <c r="Y220" s="6">
        <f>'Local Workforce'!H221</f>
        <v>0</v>
      </c>
      <c r="Z220" s="16">
        <f>'Local Workforce'!I221</f>
        <v>0</v>
      </c>
      <c r="AA220" s="17">
        <f t="shared" si="24"/>
        <v>0</v>
      </c>
    </row>
    <row r="221" spans="1:27" ht="14.5" x14ac:dyDescent="0.35">
      <c r="A221" s="37">
        <v>218</v>
      </c>
      <c r="B221" s="170"/>
      <c r="C221" s="170"/>
      <c r="D221" s="152">
        <v>1011</v>
      </c>
      <c r="E221" s="169" t="s">
        <v>265</v>
      </c>
      <c r="F221" s="73" t="str">
        <f>'Bid List'!G223</f>
        <v>Storage</v>
      </c>
      <c r="G221" s="124">
        <f t="shared" si="20"/>
        <v>0</v>
      </c>
      <c r="H221" s="31">
        <f>'Training Programs'!F222</f>
        <v>0</v>
      </c>
      <c r="I221" s="55">
        <f>'Training Programs'!G222</f>
        <v>0</v>
      </c>
      <c r="J221" s="55">
        <f>'Training Programs'!H222</f>
        <v>0</v>
      </c>
      <c r="K221" s="55">
        <f>'Training Programs'!I222</f>
        <v>0</v>
      </c>
      <c r="L221" s="9">
        <f t="shared" si="21"/>
        <v>0</v>
      </c>
      <c r="M221" s="8">
        <f>'Wages and Benefits'!F222</f>
        <v>0</v>
      </c>
      <c r="N221" s="8">
        <f>'Wages and Benefits'!G222</f>
        <v>0</v>
      </c>
      <c r="O221" s="8">
        <f>'Wages and Benefits'!H222</f>
        <v>0</v>
      </c>
      <c r="P221" s="8">
        <f>'Wages and Benefits'!I222</f>
        <v>0</v>
      </c>
      <c r="Q221" s="12">
        <f t="shared" si="22"/>
        <v>0</v>
      </c>
      <c r="R221" s="10">
        <f>'Career Opportunities'!F222</f>
        <v>0</v>
      </c>
      <c r="S221" s="36">
        <f>'Career Opportunities'!G222</f>
        <v>0</v>
      </c>
      <c r="T221" s="36">
        <f>'Career Opportunities'!H222</f>
        <v>0</v>
      </c>
      <c r="U221" s="36">
        <f>'Career Opportunities'!I222</f>
        <v>0</v>
      </c>
      <c r="V221" s="15">
        <f t="shared" si="23"/>
        <v>0</v>
      </c>
      <c r="W221" s="14">
        <f>'Local Workforce'!F222</f>
        <v>0</v>
      </c>
      <c r="X221" s="6">
        <f>'Local Workforce'!G222</f>
        <v>0</v>
      </c>
      <c r="Y221" s="6">
        <f>'Local Workforce'!H222</f>
        <v>0</v>
      </c>
      <c r="Z221" s="16">
        <f>'Local Workforce'!I222</f>
        <v>0</v>
      </c>
      <c r="AA221" s="17">
        <f t="shared" si="24"/>
        <v>0</v>
      </c>
    </row>
    <row r="222" spans="1:27" ht="14.5" x14ac:dyDescent="0.35">
      <c r="A222" s="40">
        <v>219</v>
      </c>
      <c r="B222" s="170"/>
      <c r="C222" s="170"/>
      <c r="D222" s="152">
        <v>1023</v>
      </c>
      <c r="E222" s="169" t="s">
        <v>265</v>
      </c>
      <c r="F222" s="73" t="str">
        <f>'Bid List'!G224</f>
        <v>Storage</v>
      </c>
      <c r="G222" s="124">
        <f t="shared" si="20"/>
        <v>0</v>
      </c>
      <c r="H222" s="31">
        <f>'Training Programs'!F223</f>
        <v>0</v>
      </c>
      <c r="I222" s="55">
        <f>'Training Programs'!G223</f>
        <v>0</v>
      </c>
      <c r="J222" s="55">
        <f>'Training Programs'!H223</f>
        <v>0</v>
      </c>
      <c r="K222" s="55">
        <f>'Training Programs'!I223</f>
        <v>0</v>
      </c>
      <c r="L222" s="9">
        <f t="shared" si="21"/>
        <v>0</v>
      </c>
      <c r="M222" s="8">
        <f>'Wages and Benefits'!F223</f>
        <v>0</v>
      </c>
      <c r="N222" s="8">
        <f>'Wages and Benefits'!G223</f>
        <v>0</v>
      </c>
      <c r="O222" s="8">
        <f>'Wages and Benefits'!H223</f>
        <v>0</v>
      </c>
      <c r="P222" s="8">
        <f>'Wages and Benefits'!I223</f>
        <v>0</v>
      </c>
      <c r="Q222" s="12">
        <f t="shared" si="22"/>
        <v>0</v>
      </c>
      <c r="R222" s="10">
        <f>'Career Opportunities'!F223</f>
        <v>0</v>
      </c>
      <c r="S222" s="36">
        <f>'Career Opportunities'!G223</f>
        <v>0</v>
      </c>
      <c r="T222" s="36">
        <f>'Career Opportunities'!H223</f>
        <v>0</v>
      </c>
      <c r="U222" s="36">
        <f>'Career Opportunities'!I223</f>
        <v>0</v>
      </c>
      <c r="V222" s="15">
        <f t="shared" si="23"/>
        <v>0</v>
      </c>
      <c r="W222" s="14">
        <f>'Local Workforce'!F223</f>
        <v>0</v>
      </c>
      <c r="X222" s="6">
        <f>'Local Workforce'!G223</f>
        <v>0</v>
      </c>
      <c r="Y222" s="6">
        <f>'Local Workforce'!H223</f>
        <v>0</v>
      </c>
      <c r="Z222" s="16">
        <f>'Local Workforce'!I223</f>
        <v>0</v>
      </c>
      <c r="AA222" s="17">
        <f t="shared" si="24"/>
        <v>0</v>
      </c>
    </row>
    <row r="223" spans="1:27" ht="14.5" x14ac:dyDescent="0.35">
      <c r="A223" s="37">
        <v>220</v>
      </c>
      <c r="B223" s="170"/>
      <c r="C223" s="170"/>
      <c r="D223" s="152">
        <v>1019</v>
      </c>
      <c r="E223" s="169" t="s">
        <v>265</v>
      </c>
      <c r="F223" s="73" t="str">
        <f>'Bid List'!G225</f>
        <v>Storage</v>
      </c>
      <c r="G223" s="124">
        <f t="shared" si="20"/>
        <v>0</v>
      </c>
      <c r="H223" s="31">
        <f>'Training Programs'!F224</f>
        <v>0</v>
      </c>
      <c r="I223" s="55">
        <f>'Training Programs'!G224</f>
        <v>0</v>
      </c>
      <c r="J223" s="55">
        <f>'Training Programs'!H224</f>
        <v>0</v>
      </c>
      <c r="K223" s="55">
        <f>'Training Programs'!I224</f>
        <v>0</v>
      </c>
      <c r="L223" s="9">
        <f t="shared" si="21"/>
        <v>0</v>
      </c>
      <c r="M223" s="8">
        <f>'Wages and Benefits'!F224</f>
        <v>0</v>
      </c>
      <c r="N223" s="8">
        <f>'Wages and Benefits'!G224</f>
        <v>0</v>
      </c>
      <c r="O223" s="8">
        <f>'Wages and Benefits'!H224</f>
        <v>0</v>
      </c>
      <c r="P223" s="8">
        <f>'Wages and Benefits'!I224</f>
        <v>0</v>
      </c>
      <c r="Q223" s="12">
        <f t="shared" si="22"/>
        <v>0</v>
      </c>
      <c r="R223" s="10">
        <f>'Career Opportunities'!F224</f>
        <v>0</v>
      </c>
      <c r="S223" s="36">
        <f>'Career Opportunities'!G224</f>
        <v>0</v>
      </c>
      <c r="T223" s="36">
        <f>'Career Opportunities'!H224</f>
        <v>0</v>
      </c>
      <c r="U223" s="36">
        <f>'Career Opportunities'!I224</f>
        <v>0</v>
      </c>
      <c r="V223" s="15">
        <f t="shared" si="23"/>
        <v>0</v>
      </c>
      <c r="W223" s="14">
        <f>'Local Workforce'!F224</f>
        <v>0</v>
      </c>
      <c r="X223" s="6">
        <f>'Local Workforce'!G224</f>
        <v>0</v>
      </c>
      <c r="Y223" s="6">
        <f>'Local Workforce'!H224</f>
        <v>0</v>
      </c>
      <c r="Z223" s="16">
        <f>'Local Workforce'!I224</f>
        <v>0</v>
      </c>
      <c r="AA223" s="17">
        <f t="shared" si="24"/>
        <v>0</v>
      </c>
    </row>
    <row r="224" spans="1:27" ht="14.5" x14ac:dyDescent="0.35">
      <c r="A224" s="40">
        <v>221</v>
      </c>
      <c r="B224" s="170"/>
      <c r="C224" s="170"/>
      <c r="D224" s="152">
        <v>1014</v>
      </c>
      <c r="E224" s="169" t="s">
        <v>265</v>
      </c>
      <c r="F224" s="73" t="str">
        <f>'Bid List'!G226</f>
        <v>Storage</v>
      </c>
      <c r="G224" s="124">
        <f t="shared" si="20"/>
        <v>0</v>
      </c>
      <c r="H224" s="31">
        <f>'Training Programs'!F225</f>
        <v>0</v>
      </c>
      <c r="I224" s="55">
        <f>'Training Programs'!G225</f>
        <v>0</v>
      </c>
      <c r="J224" s="55">
        <f>'Training Programs'!H225</f>
        <v>0</v>
      </c>
      <c r="K224" s="55">
        <f>'Training Programs'!I225</f>
        <v>0</v>
      </c>
      <c r="L224" s="9">
        <f t="shared" si="21"/>
        <v>0</v>
      </c>
      <c r="M224" s="8">
        <f>'Wages and Benefits'!F225</f>
        <v>0</v>
      </c>
      <c r="N224" s="8">
        <f>'Wages and Benefits'!G225</f>
        <v>0</v>
      </c>
      <c r="O224" s="8">
        <f>'Wages and Benefits'!H225</f>
        <v>0</v>
      </c>
      <c r="P224" s="8">
        <f>'Wages and Benefits'!I225</f>
        <v>0</v>
      </c>
      <c r="Q224" s="12">
        <f t="shared" si="22"/>
        <v>0</v>
      </c>
      <c r="R224" s="10">
        <f>'Career Opportunities'!F225</f>
        <v>0</v>
      </c>
      <c r="S224" s="36">
        <f>'Career Opportunities'!G225</f>
        <v>0</v>
      </c>
      <c r="T224" s="36">
        <f>'Career Opportunities'!H225</f>
        <v>0</v>
      </c>
      <c r="U224" s="36">
        <f>'Career Opportunities'!I225</f>
        <v>0</v>
      </c>
      <c r="V224" s="15">
        <f t="shared" si="23"/>
        <v>0</v>
      </c>
      <c r="W224" s="14">
        <f>'Local Workforce'!F225</f>
        <v>0</v>
      </c>
      <c r="X224" s="6">
        <f>'Local Workforce'!G225</f>
        <v>0</v>
      </c>
      <c r="Y224" s="6">
        <f>'Local Workforce'!H225</f>
        <v>0</v>
      </c>
      <c r="Z224" s="16">
        <f>'Local Workforce'!I225</f>
        <v>0</v>
      </c>
      <c r="AA224" s="17">
        <f t="shared" si="24"/>
        <v>0</v>
      </c>
    </row>
    <row r="225" spans="1:27" ht="14.5" x14ac:dyDescent="0.35">
      <c r="A225" s="37">
        <v>222</v>
      </c>
      <c r="B225" s="170"/>
      <c r="C225" s="170"/>
      <c r="D225" s="152">
        <v>414</v>
      </c>
      <c r="E225" s="169" t="s">
        <v>265</v>
      </c>
      <c r="F225" s="73" t="str">
        <f>'Bid List'!G227</f>
        <v>Storage</v>
      </c>
      <c r="G225" s="124">
        <f t="shared" si="20"/>
        <v>0.13350000000000001</v>
      </c>
      <c r="H225" s="31">
        <f>'Training Programs'!F226</f>
        <v>0.30000000000000004</v>
      </c>
      <c r="I225" s="55">
        <f>'Training Programs'!G226</f>
        <v>0.3</v>
      </c>
      <c r="J225" s="55">
        <f>'Training Programs'!H226</f>
        <v>0</v>
      </c>
      <c r="K225" s="55">
        <f>'Training Programs'!I226</f>
        <v>0</v>
      </c>
      <c r="L225" s="9">
        <f t="shared" si="21"/>
        <v>0.12000000000000001</v>
      </c>
      <c r="M225" s="8">
        <f>'Wages and Benefits'!F226</f>
        <v>0.65</v>
      </c>
      <c r="N225" s="8">
        <f>'Wages and Benefits'!G226</f>
        <v>0.72</v>
      </c>
      <c r="O225" s="8">
        <f>'Wages and Benefits'!H226</f>
        <v>0</v>
      </c>
      <c r="P225" s="8">
        <f>'Wages and Benefits'!I226</f>
        <v>0</v>
      </c>
      <c r="Q225" s="12">
        <f t="shared" si="22"/>
        <v>0.27400000000000002</v>
      </c>
      <c r="R225" s="10">
        <f>'Career Opportunities'!F226</f>
        <v>0.5</v>
      </c>
      <c r="S225" s="36">
        <f>'Career Opportunities'!G226</f>
        <v>0.2</v>
      </c>
      <c r="T225" s="36">
        <f>'Career Opportunities'!H226</f>
        <v>0</v>
      </c>
      <c r="U225" s="36">
        <f>'Career Opportunities'!I226</f>
        <v>0</v>
      </c>
      <c r="V225" s="15">
        <f t="shared" si="23"/>
        <v>0.14000000000000001</v>
      </c>
      <c r="W225" s="14">
        <f>'Local Workforce'!F226</f>
        <v>0</v>
      </c>
      <c r="X225" s="6">
        <f>'Local Workforce'!G226</f>
        <v>0</v>
      </c>
      <c r="Y225" s="6">
        <f>'Local Workforce'!H226</f>
        <v>0</v>
      </c>
      <c r="Z225" s="16">
        <f>'Local Workforce'!I226</f>
        <v>0</v>
      </c>
      <c r="AA225" s="17">
        <f t="shared" si="24"/>
        <v>0</v>
      </c>
    </row>
    <row r="226" spans="1:27" ht="14.5" x14ac:dyDescent="0.35">
      <c r="A226" s="40">
        <v>223</v>
      </c>
      <c r="B226" s="170"/>
      <c r="C226" s="170"/>
      <c r="D226" s="152">
        <v>443</v>
      </c>
      <c r="E226" s="169" t="s">
        <v>265</v>
      </c>
      <c r="F226" s="73" t="str">
        <f>'Bid List'!G228</f>
        <v>Storage</v>
      </c>
      <c r="G226" s="124">
        <f t="shared" si="20"/>
        <v>0.13350000000000001</v>
      </c>
      <c r="H226" s="31">
        <f>'Training Programs'!F227</f>
        <v>0.30000000000000004</v>
      </c>
      <c r="I226" s="55">
        <f>'Training Programs'!G227</f>
        <v>0.3</v>
      </c>
      <c r="J226" s="55">
        <f>'Training Programs'!H227</f>
        <v>0</v>
      </c>
      <c r="K226" s="55">
        <f>'Training Programs'!I227</f>
        <v>0</v>
      </c>
      <c r="L226" s="9">
        <f t="shared" si="21"/>
        <v>0.12000000000000001</v>
      </c>
      <c r="M226" s="8">
        <f>'Wages and Benefits'!F227</f>
        <v>0.65</v>
      </c>
      <c r="N226" s="8">
        <f>'Wages and Benefits'!G227</f>
        <v>0.72</v>
      </c>
      <c r="O226" s="8">
        <f>'Wages and Benefits'!H227</f>
        <v>0</v>
      </c>
      <c r="P226" s="8">
        <f>'Wages and Benefits'!I227</f>
        <v>0</v>
      </c>
      <c r="Q226" s="12">
        <f t="shared" si="22"/>
        <v>0.27400000000000002</v>
      </c>
      <c r="R226" s="10">
        <f>'Career Opportunities'!F227</f>
        <v>0.5</v>
      </c>
      <c r="S226" s="36">
        <f>'Career Opportunities'!G227</f>
        <v>0.2</v>
      </c>
      <c r="T226" s="36">
        <f>'Career Opportunities'!H227</f>
        <v>0</v>
      </c>
      <c r="U226" s="36">
        <f>'Career Opportunities'!I227</f>
        <v>0</v>
      </c>
      <c r="V226" s="15">
        <f t="shared" si="23"/>
        <v>0.14000000000000001</v>
      </c>
      <c r="W226" s="14">
        <f>'Local Workforce'!F227</f>
        <v>0</v>
      </c>
      <c r="X226" s="6">
        <f>'Local Workforce'!G227</f>
        <v>0</v>
      </c>
      <c r="Y226" s="6">
        <f>'Local Workforce'!H227</f>
        <v>0</v>
      </c>
      <c r="Z226" s="16">
        <f>'Local Workforce'!I227</f>
        <v>0</v>
      </c>
      <c r="AA226" s="17">
        <f t="shared" si="24"/>
        <v>0</v>
      </c>
    </row>
    <row r="227" spans="1:27" ht="14.5" x14ac:dyDescent="0.35">
      <c r="A227" s="37">
        <v>224</v>
      </c>
      <c r="B227" s="170"/>
      <c r="C227" s="170"/>
      <c r="D227" s="152">
        <v>467</v>
      </c>
      <c r="E227" s="169" t="s">
        <v>265</v>
      </c>
      <c r="F227" s="73" t="str">
        <f>'Bid List'!G229</f>
        <v>Storage</v>
      </c>
      <c r="G227" s="124">
        <f t="shared" si="20"/>
        <v>0.13350000000000001</v>
      </c>
      <c r="H227" s="31">
        <f>'Training Programs'!F228</f>
        <v>0.30000000000000004</v>
      </c>
      <c r="I227" s="55">
        <f>'Training Programs'!G228</f>
        <v>0.3</v>
      </c>
      <c r="J227" s="55">
        <f>'Training Programs'!H228</f>
        <v>0</v>
      </c>
      <c r="K227" s="55">
        <f>'Training Programs'!I228</f>
        <v>0</v>
      </c>
      <c r="L227" s="9">
        <f t="shared" si="21"/>
        <v>0.12000000000000001</v>
      </c>
      <c r="M227" s="8">
        <f>'Wages and Benefits'!F228</f>
        <v>0.65</v>
      </c>
      <c r="N227" s="8">
        <f>'Wages and Benefits'!G228</f>
        <v>0.72</v>
      </c>
      <c r="O227" s="8">
        <f>'Wages and Benefits'!H228</f>
        <v>0</v>
      </c>
      <c r="P227" s="8">
        <f>'Wages and Benefits'!I228</f>
        <v>0</v>
      </c>
      <c r="Q227" s="12">
        <f t="shared" si="22"/>
        <v>0.27400000000000002</v>
      </c>
      <c r="R227" s="10">
        <f>'Career Opportunities'!F228</f>
        <v>0.5</v>
      </c>
      <c r="S227" s="36">
        <f>'Career Opportunities'!G228</f>
        <v>0.2</v>
      </c>
      <c r="T227" s="36">
        <f>'Career Opportunities'!H228</f>
        <v>0</v>
      </c>
      <c r="U227" s="36">
        <f>'Career Opportunities'!I228</f>
        <v>0</v>
      </c>
      <c r="V227" s="15">
        <f t="shared" si="23"/>
        <v>0.14000000000000001</v>
      </c>
      <c r="W227" s="14">
        <f>'Local Workforce'!F228</f>
        <v>0</v>
      </c>
      <c r="X227" s="6">
        <f>'Local Workforce'!G228</f>
        <v>0</v>
      </c>
      <c r="Y227" s="6">
        <f>'Local Workforce'!H228</f>
        <v>0</v>
      </c>
      <c r="Z227" s="16">
        <f>'Local Workforce'!I228</f>
        <v>0</v>
      </c>
      <c r="AA227" s="17">
        <f t="shared" si="24"/>
        <v>0</v>
      </c>
    </row>
    <row r="228" spans="1:27" ht="14.5" x14ac:dyDescent="0.35">
      <c r="A228" s="40">
        <v>225</v>
      </c>
      <c r="B228" s="170"/>
      <c r="C228" s="170"/>
      <c r="D228" s="152">
        <v>474</v>
      </c>
      <c r="E228" s="169" t="s">
        <v>265</v>
      </c>
      <c r="F228" s="73" t="str">
        <f>'Bid List'!G230</f>
        <v>Solar</v>
      </c>
      <c r="G228" s="124">
        <f t="shared" si="20"/>
        <v>0.13350000000000001</v>
      </c>
      <c r="H228" s="31">
        <f>'Training Programs'!F229</f>
        <v>0.30000000000000004</v>
      </c>
      <c r="I228" s="55">
        <f>'Training Programs'!G229</f>
        <v>0.3</v>
      </c>
      <c r="J228" s="55">
        <f>'Training Programs'!H229</f>
        <v>0</v>
      </c>
      <c r="K228" s="55">
        <f>'Training Programs'!I229</f>
        <v>0</v>
      </c>
      <c r="L228" s="9">
        <f t="shared" si="21"/>
        <v>0.12000000000000001</v>
      </c>
      <c r="M228" s="8">
        <f>'Wages and Benefits'!F229</f>
        <v>0.65</v>
      </c>
      <c r="N228" s="8">
        <f>'Wages and Benefits'!G229</f>
        <v>0.72</v>
      </c>
      <c r="O228" s="8">
        <f>'Wages and Benefits'!H229</f>
        <v>0</v>
      </c>
      <c r="P228" s="8">
        <f>'Wages and Benefits'!I229</f>
        <v>0</v>
      </c>
      <c r="Q228" s="12">
        <f t="shared" si="22"/>
        <v>0.27400000000000002</v>
      </c>
      <c r="R228" s="10">
        <f>'Career Opportunities'!F229</f>
        <v>0.5</v>
      </c>
      <c r="S228" s="36">
        <f>'Career Opportunities'!G229</f>
        <v>0.2</v>
      </c>
      <c r="T228" s="36">
        <f>'Career Opportunities'!H229</f>
        <v>0</v>
      </c>
      <c r="U228" s="36">
        <f>'Career Opportunities'!I229</f>
        <v>0</v>
      </c>
      <c r="V228" s="15">
        <f t="shared" si="23"/>
        <v>0.14000000000000001</v>
      </c>
      <c r="W228" s="14">
        <f>'Local Workforce'!F229</f>
        <v>0</v>
      </c>
      <c r="X228" s="6">
        <f>'Local Workforce'!G229</f>
        <v>0</v>
      </c>
      <c r="Y228" s="6">
        <f>'Local Workforce'!H229</f>
        <v>0</v>
      </c>
      <c r="Z228" s="16">
        <f>'Local Workforce'!I229</f>
        <v>0</v>
      </c>
      <c r="AA228" s="17">
        <f t="shared" si="24"/>
        <v>0</v>
      </c>
    </row>
    <row r="229" spans="1:27" ht="14.5" x14ac:dyDescent="0.35">
      <c r="A229" s="37">
        <v>226</v>
      </c>
      <c r="B229" s="170"/>
      <c r="C229" s="170"/>
      <c r="D229" s="152">
        <v>1047</v>
      </c>
      <c r="E229" s="169" t="s">
        <v>265</v>
      </c>
      <c r="F229" s="73" t="str">
        <f>'Bid List'!G231</f>
        <v>Gas</v>
      </c>
      <c r="G229" s="124">
        <f t="shared" si="20"/>
        <v>0</v>
      </c>
      <c r="H229" s="31">
        <f>'Training Programs'!F230</f>
        <v>0</v>
      </c>
      <c r="I229" s="55">
        <f>'Training Programs'!G230</f>
        <v>0</v>
      </c>
      <c r="J229" s="55">
        <f>'Training Programs'!H230</f>
        <v>0</v>
      </c>
      <c r="K229" s="55">
        <f>'Training Programs'!I230</f>
        <v>0</v>
      </c>
      <c r="L229" s="9">
        <f t="shared" si="21"/>
        <v>0</v>
      </c>
      <c r="M229" s="8">
        <f>'Wages and Benefits'!F230</f>
        <v>0</v>
      </c>
      <c r="N229" s="8">
        <f>'Wages and Benefits'!G230</f>
        <v>0</v>
      </c>
      <c r="O229" s="8">
        <f>'Wages and Benefits'!H230</f>
        <v>0</v>
      </c>
      <c r="P229" s="8">
        <f>'Wages and Benefits'!I230</f>
        <v>0</v>
      </c>
      <c r="Q229" s="12">
        <f t="shared" si="22"/>
        <v>0</v>
      </c>
      <c r="R229" s="10">
        <f>'Career Opportunities'!F230</f>
        <v>0</v>
      </c>
      <c r="S229" s="36">
        <f>'Career Opportunities'!G230</f>
        <v>0</v>
      </c>
      <c r="T229" s="36">
        <f>'Career Opportunities'!H230</f>
        <v>0</v>
      </c>
      <c r="U229" s="36">
        <f>'Career Opportunities'!I230</f>
        <v>0</v>
      </c>
      <c r="V229" s="15">
        <f t="shared" si="23"/>
        <v>0</v>
      </c>
      <c r="W229" s="14">
        <f>'Local Workforce'!F230</f>
        <v>0</v>
      </c>
      <c r="X229" s="6">
        <f>'Local Workforce'!G230</f>
        <v>0</v>
      </c>
      <c r="Y229" s="6">
        <f>'Local Workforce'!H230</f>
        <v>0</v>
      </c>
      <c r="Z229" s="16">
        <f>'Local Workforce'!I230</f>
        <v>0</v>
      </c>
      <c r="AA229" s="17">
        <f t="shared" si="24"/>
        <v>0</v>
      </c>
    </row>
    <row r="230" spans="1:27" ht="14.5" x14ac:dyDescent="0.35">
      <c r="A230" s="40">
        <v>227</v>
      </c>
      <c r="B230" s="170"/>
      <c r="C230" s="170"/>
      <c r="D230" s="152">
        <v>1033</v>
      </c>
      <c r="E230" s="169" t="s">
        <v>265</v>
      </c>
      <c r="F230" s="73" t="str">
        <f>'Bid List'!G232</f>
        <v>Gas</v>
      </c>
      <c r="G230" s="124">
        <f t="shared" si="20"/>
        <v>0</v>
      </c>
      <c r="H230" s="31">
        <f>'Training Programs'!F231</f>
        <v>0</v>
      </c>
      <c r="I230" s="55">
        <f>'Training Programs'!G231</f>
        <v>0</v>
      </c>
      <c r="J230" s="55">
        <f>'Training Programs'!H231</f>
        <v>0</v>
      </c>
      <c r="K230" s="55">
        <f>'Training Programs'!I231</f>
        <v>0</v>
      </c>
      <c r="L230" s="9">
        <f t="shared" si="21"/>
        <v>0</v>
      </c>
      <c r="M230" s="8">
        <f>'Wages and Benefits'!F231</f>
        <v>0</v>
      </c>
      <c r="N230" s="8">
        <f>'Wages and Benefits'!G231</f>
        <v>0</v>
      </c>
      <c r="O230" s="8">
        <f>'Wages and Benefits'!H231</f>
        <v>0</v>
      </c>
      <c r="P230" s="8">
        <f>'Wages and Benefits'!I231</f>
        <v>0</v>
      </c>
      <c r="Q230" s="12">
        <f t="shared" si="22"/>
        <v>0</v>
      </c>
      <c r="R230" s="10">
        <f>'Career Opportunities'!F231</f>
        <v>0</v>
      </c>
      <c r="S230" s="36">
        <f>'Career Opportunities'!G231</f>
        <v>0</v>
      </c>
      <c r="T230" s="36">
        <f>'Career Opportunities'!H231</f>
        <v>0</v>
      </c>
      <c r="U230" s="36">
        <f>'Career Opportunities'!I231</f>
        <v>0</v>
      </c>
      <c r="V230" s="15">
        <f t="shared" si="23"/>
        <v>0</v>
      </c>
      <c r="W230" s="14">
        <f>'Local Workforce'!F231</f>
        <v>0</v>
      </c>
      <c r="X230" s="6">
        <f>'Local Workforce'!G231</f>
        <v>0</v>
      </c>
      <c r="Y230" s="6">
        <f>'Local Workforce'!H231</f>
        <v>0</v>
      </c>
      <c r="Z230" s="16">
        <f>'Local Workforce'!I231</f>
        <v>0</v>
      </c>
      <c r="AA230" s="17">
        <f t="shared" si="24"/>
        <v>0</v>
      </c>
    </row>
    <row r="231" spans="1:27" ht="14.5" x14ac:dyDescent="0.35">
      <c r="A231" s="37">
        <v>228</v>
      </c>
      <c r="B231" s="170"/>
      <c r="C231" s="170"/>
      <c r="D231" s="152">
        <v>476</v>
      </c>
      <c r="E231" s="169" t="s">
        <v>262</v>
      </c>
      <c r="F231" s="73" t="str">
        <f>'Bid List'!G233</f>
        <v>Solar + Storage</v>
      </c>
      <c r="G231" s="124">
        <f t="shared" si="20"/>
        <v>1</v>
      </c>
      <c r="H231" s="31">
        <f>'Training Programs'!F232</f>
        <v>0.99999999999999989</v>
      </c>
      <c r="I231" s="55">
        <f>'Training Programs'!G232</f>
        <v>1</v>
      </c>
      <c r="J231" s="55">
        <f>'Training Programs'!H232</f>
        <v>1</v>
      </c>
      <c r="K231" s="55">
        <f>'Training Programs'!I232</f>
        <v>1</v>
      </c>
      <c r="L231" s="9">
        <f t="shared" si="21"/>
        <v>1</v>
      </c>
      <c r="M231" s="8">
        <f>'Wages and Benefits'!F232</f>
        <v>1</v>
      </c>
      <c r="N231" s="8">
        <f>'Wages and Benefits'!G232</f>
        <v>1</v>
      </c>
      <c r="O231" s="8">
        <f>'Wages and Benefits'!H232</f>
        <v>1</v>
      </c>
      <c r="P231" s="8">
        <f>'Wages and Benefits'!I232</f>
        <v>1</v>
      </c>
      <c r="Q231" s="12">
        <f t="shared" si="22"/>
        <v>1</v>
      </c>
      <c r="R231" s="10">
        <f>'Career Opportunities'!F232</f>
        <v>1</v>
      </c>
      <c r="S231" s="36">
        <f>'Career Opportunities'!G232</f>
        <v>1</v>
      </c>
      <c r="T231" s="36">
        <f>'Career Opportunities'!H232</f>
        <v>1</v>
      </c>
      <c r="U231" s="36">
        <f>'Career Opportunities'!I232</f>
        <v>1</v>
      </c>
      <c r="V231" s="15">
        <f t="shared" si="23"/>
        <v>1</v>
      </c>
      <c r="W231" s="14">
        <f>'Local Workforce'!F232</f>
        <v>1</v>
      </c>
      <c r="X231" s="6">
        <f>'Local Workforce'!G232</f>
        <v>1</v>
      </c>
      <c r="Y231" s="6">
        <f>'Local Workforce'!H232</f>
        <v>1</v>
      </c>
      <c r="Z231" s="16">
        <f>'Local Workforce'!I232</f>
        <v>1</v>
      </c>
      <c r="AA231" s="17">
        <f t="shared" si="24"/>
        <v>1</v>
      </c>
    </row>
    <row r="232" spans="1:27" ht="14.5" x14ac:dyDescent="0.35">
      <c r="A232" s="40">
        <v>229</v>
      </c>
      <c r="B232" s="170"/>
      <c r="C232" s="170"/>
      <c r="D232" s="152">
        <v>488</v>
      </c>
      <c r="E232" s="169" t="s">
        <v>265</v>
      </c>
      <c r="F232" s="73" t="str">
        <f>'Bid List'!G234</f>
        <v>Solar + Storage</v>
      </c>
      <c r="G232" s="124">
        <f t="shared" si="20"/>
        <v>0.19740625000000001</v>
      </c>
      <c r="H232" s="31">
        <f>'Training Programs'!F233</f>
        <v>0.79999999999999993</v>
      </c>
      <c r="I232" s="55">
        <f>'Training Programs'!G233</f>
        <v>0.8</v>
      </c>
      <c r="J232" s="55">
        <f>'Training Programs'!H233</f>
        <v>0.7466666666666667</v>
      </c>
      <c r="K232" s="55">
        <f>'Training Programs'!I233</f>
        <v>0.8187500000000002</v>
      </c>
      <c r="L232" s="9">
        <f t="shared" si="21"/>
        <v>0.78962500000000002</v>
      </c>
      <c r="M232" s="8">
        <f>'Wages and Benefits'!F233</f>
        <v>0</v>
      </c>
      <c r="N232" s="8">
        <f>'Wages and Benefits'!G233</f>
        <v>0</v>
      </c>
      <c r="O232" s="8">
        <f>'Wages and Benefits'!H233</f>
        <v>0</v>
      </c>
      <c r="P232" s="8">
        <f>'Wages and Benefits'!I233</f>
        <v>0</v>
      </c>
      <c r="Q232" s="12">
        <f t="shared" si="22"/>
        <v>0</v>
      </c>
      <c r="R232" s="10">
        <f>'Career Opportunities'!F233</f>
        <v>0</v>
      </c>
      <c r="S232" s="36">
        <f>'Career Opportunities'!G233</f>
        <v>0</v>
      </c>
      <c r="T232" s="36">
        <f>'Career Opportunities'!H233</f>
        <v>0</v>
      </c>
      <c r="U232" s="36">
        <f>'Career Opportunities'!I233</f>
        <v>0</v>
      </c>
      <c r="V232" s="15">
        <f t="shared" si="23"/>
        <v>0</v>
      </c>
      <c r="W232" s="14">
        <f>'Local Workforce'!F233</f>
        <v>0</v>
      </c>
      <c r="X232" s="6">
        <f>'Local Workforce'!G233</f>
        <v>0</v>
      </c>
      <c r="Y232" s="6">
        <f>'Local Workforce'!H233</f>
        <v>0</v>
      </c>
      <c r="Z232" s="16">
        <f>'Local Workforce'!I233</f>
        <v>0</v>
      </c>
      <c r="AA232" s="17">
        <f t="shared" si="24"/>
        <v>0</v>
      </c>
    </row>
    <row r="233" spans="1:27" ht="14.5" x14ac:dyDescent="0.35">
      <c r="A233" s="37">
        <v>230</v>
      </c>
      <c r="B233" s="170"/>
      <c r="C233" s="170"/>
      <c r="D233" s="152">
        <v>494</v>
      </c>
      <c r="E233" s="169" t="s">
        <v>265</v>
      </c>
      <c r="F233" s="73" t="str">
        <f>'Bid List'!G235</f>
        <v>Solar + Storage</v>
      </c>
      <c r="G233" s="124">
        <f t="shared" si="20"/>
        <v>0</v>
      </c>
      <c r="H233" s="31">
        <f>'Training Programs'!F234</f>
        <v>0</v>
      </c>
      <c r="I233" s="55">
        <f>'Training Programs'!G234</f>
        <v>0</v>
      </c>
      <c r="J233" s="55">
        <f>'Training Programs'!H234</f>
        <v>0</v>
      </c>
      <c r="K233" s="55">
        <f>'Training Programs'!I234</f>
        <v>0</v>
      </c>
      <c r="L233" s="9">
        <f t="shared" si="21"/>
        <v>0</v>
      </c>
      <c r="M233" s="8">
        <f>'Wages and Benefits'!F234</f>
        <v>0</v>
      </c>
      <c r="N233" s="8">
        <f>'Wages and Benefits'!G234</f>
        <v>0</v>
      </c>
      <c r="O233" s="8">
        <f>'Wages and Benefits'!H234</f>
        <v>0</v>
      </c>
      <c r="P233" s="8">
        <f>'Wages and Benefits'!I234</f>
        <v>0</v>
      </c>
      <c r="Q233" s="12">
        <f t="shared" si="22"/>
        <v>0</v>
      </c>
      <c r="R233" s="10">
        <f>'Career Opportunities'!F234</f>
        <v>0</v>
      </c>
      <c r="S233" s="36">
        <f>'Career Opportunities'!G234</f>
        <v>0</v>
      </c>
      <c r="T233" s="36">
        <f>'Career Opportunities'!H234</f>
        <v>0</v>
      </c>
      <c r="U233" s="36">
        <f>'Career Opportunities'!I234</f>
        <v>0</v>
      </c>
      <c r="V233" s="15">
        <f t="shared" si="23"/>
        <v>0</v>
      </c>
      <c r="W233" s="14">
        <f>'Local Workforce'!F234</f>
        <v>0</v>
      </c>
      <c r="X233" s="6">
        <f>'Local Workforce'!G234</f>
        <v>0</v>
      </c>
      <c r="Y233" s="6">
        <f>'Local Workforce'!H234</f>
        <v>0</v>
      </c>
      <c r="Z233" s="16">
        <f>'Local Workforce'!I234</f>
        <v>0</v>
      </c>
      <c r="AA233" s="17">
        <f t="shared" si="24"/>
        <v>0</v>
      </c>
    </row>
    <row r="234" spans="1:27" ht="14.5" x14ac:dyDescent="0.35">
      <c r="A234" s="40">
        <v>231</v>
      </c>
      <c r="B234" s="170"/>
      <c r="C234" s="170"/>
      <c r="D234" s="152">
        <v>396</v>
      </c>
      <c r="E234" s="169" t="s">
        <v>262</v>
      </c>
      <c r="F234" s="73" t="str">
        <f>'Bid List'!G236</f>
        <v>Solar</v>
      </c>
      <c r="G234" s="124">
        <f t="shared" si="20"/>
        <v>0</v>
      </c>
      <c r="H234" s="31">
        <f>'Training Programs'!F235</f>
        <v>0</v>
      </c>
      <c r="I234" s="55">
        <f>'Training Programs'!G235</f>
        <v>0</v>
      </c>
      <c r="J234" s="55">
        <f>'Training Programs'!H235</f>
        <v>0</v>
      </c>
      <c r="K234" s="55">
        <f>'Training Programs'!I235</f>
        <v>0</v>
      </c>
      <c r="L234" s="9">
        <f t="shared" si="21"/>
        <v>0</v>
      </c>
      <c r="M234" s="8">
        <f>'Wages and Benefits'!F235</f>
        <v>0</v>
      </c>
      <c r="N234" s="8">
        <f>'Wages and Benefits'!G235</f>
        <v>0</v>
      </c>
      <c r="O234" s="8">
        <f>'Wages and Benefits'!H235</f>
        <v>0</v>
      </c>
      <c r="P234" s="8">
        <f>'Wages and Benefits'!I235</f>
        <v>0</v>
      </c>
      <c r="Q234" s="12">
        <f t="shared" si="22"/>
        <v>0</v>
      </c>
      <c r="R234" s="10">
        <f>'Career Opportunities'!F235</f>
        <v>0</v>
      </c>
      <c r="S234" s="36">
        <f>'Career Opportunities'!G235</f>
        <v>0</v>
      </c>
      <c r="T234" s="36">
        <f>'Career Opportunities'!H235</f>
        <v>0</v>
      </c>
      <c r="U234" s="36">
        <f>'Career Opportunities'!I235</f>
        <v>0</v>
      </c>
      <c r="V234" s="15">
        <f t="shared" si="23"/>
        <v>0</v>
      </c>
      <c r="W234" s="14">
        <f>'Local Workforce'!F235</f>
        <v>0</v>
      </c>
      <c r="X234" s="6">
        <f>'Local Workforce'!G235</f>
        <v>0</v>
      </c>
      <c r="Y234" s="6">
        <f>'Local Workforce'!H235</f>
        <v>0</v>
      </c>
      <c r="Z234" s="16">
        <f>'Local Workforce'!I235</f>
        <v>0</v>
      </c>
      <c r="AA234" s="17">
        <f t="shared" si="24"/>
        <v>0</v>
      </c>
    </row>
    <row r="235" spans="1:27" ht="14.5" x14ac:dyDescent="0.35">
      <c r="A235" s="37">
        <v>232</v>
      </c>
      <c r="B235" s="170"/>
      <c r="C235" s="170"/>
      <c r="D235" s="152">
        <v>371</v>
      </c>
      <c r="E235" s="169" t="s">
        <v>265</v>
      </c>
      <c r="F235" s="73" t="str">
        <f>'Bid List'!G237</f>
        <v>Solar</v>
      </c>
      <c r="G235" s="124">
        <f t="shared" si="20"/>
        <v>0</v>
      </c>
      <c r="H235" s="31">
        <f>'Training Programs'!F236</f>
        <v>0</v>
      </c>
      <c r="I235" s="55">
        <f>'Training Programs'!G236</f>
        <v>0</v>
      </c>
      <c r="J235" s="55">
        <f>'Training Programs'!H236</f>
        <v>0</v>
      </c>
      <c r="K235" s="55">
        <f>'Training Programs'!I236</f>
        <v>0</v>
      </c>
      <c r="L235" s="9">
        <f t="shared" si="21"/>
        <v>0</v>
      </c>
      <c r="M235" s="8">
        <f>'Wages and Benefits'!F236</f>
        <v>0</v>
      </c>
      <c r="N235" s="8">
        <f>'Wages and Benefits'!G236</f>
        <v>0</v>
      </c>
      <c r="O235" s="8">
        <f>'Wages and Benefits'!H236</f>
        <v>0</v>
      </c>
      <c r="P235" s="8">
        <f>'Wages and Benefits'!I236</f>
        <v>0</v>
      </c>
      <c r="Q235" s="12">
        <f t="shared" si="22"/>
        <v>0</v>
      </c>
      <c r="R235" s="10">
        <f>'Career Opportunities'!F236</f>
        <v>0</v>
      </c>
      <c r="S235" s="36">
        <f>'Career Opportunities'!G236</f>
        <v>0</v>
      </c>
      <c r="T235" s="36">
        <f>'Career Opportunities'!H236</f>
        <v>0</v>
      </c>
      <c r="U235" s="36">
        <f>'Career Opportunities'!I236</f>
        <v>0</v>
      </c>
      <c r="V235" s="15">
        <f t="shared" si="23"/>
        <v>0</v>
      </c>
      <c r="W235" s="14">
        <f>'Local Workforce'!F236</f>
        <v>0</v>
      </c>
      <c r="X235" s="6">
        <f>'Local Workforce'!G236</f>
        <v>0</v>
      </c>
      <c r="Y235" s="6">
        <f>'Local Workforce'!H236</f>
        <v>0</v>
      </c>
      <c r="Z235" s="16">
        <f>'Local Workforce'!I236</f>
        <v>0</v>
      </c>
      <c r="AA235" s="17">
        <f t="shared" si="24"/>
        <v>0</v>
      </c>
    </row>
    <row r="236" spans="1:27" ht="14.5" x14ac:dyDescent="0.35">
      <c r="A236" s="40">
        <v>233</v>
      </c>
      <c r="B236" s="170"/>
      <c r="C236" s="170"/>
      <c r="D236" s="152">
        <v>1055</v>
      </c>
      <c r="E236" s="169" t="s">
        <v>262</v>
      </c>
      <c r="F236" s="73" t="str">
        <f>'Bid List'!G238</f>
        <v>Storage</v>
      </c>
      <c r="G236" s="124">
        <f t="shared" si="20"/>
        <v>0</v>
      </c>
      <c r="H236" s="31">
        <f>'Training Programs'!F237</f>
        <v>0</v>
      </c>
      <c r="I236" s="55">
        <f>'Training Programs'!G237</f>
        <v>0</v>
      </c>
      <c r="J236" s="55">
        <f>'Training Programs'!H237</f>
        <v>0</v>
      </c>
      <c r="K236" s="55">
        <f>'Training Programs'!I237</f>
        <v>0</v>
      </c>
      <c r="L236" s="9">
        <f t="shared" si="21"/>
        <v>0</v>
      </c>
      <c r="M236" s="8">
        <f>'Wages and Benefits'!F237</f>
        <v>0</v>
      </c>
      <c r="N236" s="8">
        <f>'Wages and Benefits'!G237</f>
        <v>0</v>
      </c>
      <c r="O236" s="8">
        <f>'Wages and Benefits'!H237</f>
        <v>0</v>
      </c>
      <c r="P236" s="8">
        <f>'Wages and Benefits'!I237</f>
        <v>0</v>
      </c>
      <c r="Q236" s="12">
        <f t="shared" si="22"/>
        <v>0</v>
      </c>
      <c r="R236" s="10">
        <f>'Career Opportunities'!F237</f>
        <v>0</v>
      </c>
      <c r="S236" s="36">
        <f>'Career Opportunities'!G237</f>
        <v>0</v>
      </c>
      <c r="T236" s="36">
        <f>'Career Opportunities'!H237</f>
        <v>0</v>
      </c>
      <c r="U236" s="36">
        <f>'Career Opportunities'!I237</f>
        <v>0</v>
      </c>
      <c r="V236" s="15">
        <f t="shared" si="23"/>
        <v>0</v>
      </c>
      <c r="W236" s="14">
        <f>'Local Workforce'!F237</f>
        <v>0</v>
      </c>
      <c r="X236" s="6">
        <f>'Local Workforce'!G237</f>
        <v>0</v>
      </c>
      <c r="Y236" s="6">
        <f>'Local Workforce'!H237</f>
        <v>0</v>
      </c>
      <c r="Z236" s="16">
        <f>'Local Workforce'!I237</f>
        <v>0</v>
      </c>
      <c r="AA236" s="17">
        <f t="shared" si="24"/>
        <v>0</v>
      </c>
    </row>
    <row r="237" spans="1:27" ht="14.5" x14ac:dyDescent="0.35">
      <c r="A237" s="37">
        <v>234</v>
      </c>
      <c r="B237" s="170"/>
      <c r="C237" s="170"/>
      <c r="D237" s="152">
        <v>1067</v>
      </c>
      <c r="E237" s="169" t="s">
        <v>262</v>
      </c>
      <c r="F237" s="73" t="str">
        <f>'Bid List'!G239</f>
        <v>Storage</v>
      </c>
      <c r="G237" s="124">
        <f t="shared" si="20"/>
        <v>0</v>
      </c>
      <c r="H237" s="31">
        <f>'Training Programs'!F238</f>
        <v>0</v>
      </c>
      <c r="I237" s="55">
        <f>'Training Programs'!G238</f>
        <v>0</v>
      </c>
      <c r="J237" s="55">
        <f>'Training Programs'!H238</f>
        <v>0</v>
      </c>
      <c r="K237" s="55">
        <f>'Training Programs'!I238</f>
        <v>0</v>
      </c>
      <c r="L237" s="9">
        <f t="shared" si="21"/>
        <v>0</v>
      </c>
      <c r="M237" s="8">
        <f>'Wages and Benefits'!F238</f>
        <v>0</v>
      </c>
      <c r="N237" s="8">
        <f>'Wages and Benefits'!G238</f>
        <v>0</v>
      </c>
      <c r="O237" s="8">
        <f>'Wages and Benefits'!H238</f>
        <v>0</v>
      </c>
      <c r="P237" s="8">
        <f>'Wages and Benefits'!I238</f>
        <v>0</v>
      </c>
      <c r="Q237" s="12">
        <f t="shared" si="22"/>
        <v>0</v>
      </c>
      <c r="R237" s="10">
        <f>'Career Opportunities'!F238</f>
        <v>0</v>
      </c>
      <c r="S237" s="36">
        <f>'Career Opportunities'!G238</f>
        <v>0</v>
      </c>
      <c r="T237" s="36">
        <f>'Career Opportunities'!H238</f>
        <v>0</v>
      </c>
      <c r="U237" s="36">
        <f>'Career Opportunities'!I238</f>
        <v>0</v>
      </c>
      <c r="V237" s="15">
        <f t="shared" si="23"/>
        <v>0</v>
      </c>
      <c r="W237" s="14">
        <f>'Local Workforce'!F238</f>
        <v>0</v>
      </c>
      <c r="X237" s="6">
        <f>'Local Workforce'!G238</f>
        <v>0</v>
      </c>
      <c r="Y237" s="6">
        <f>'Local Workforce'!H238</f>
        <v>0</v>
      </c>
      <c r="Z237" s="16">
        <f>'Local Workforce'!I238</f>
        <v>0</v>
      </c>
      <c r="AA237" s="17">
        <f t="shared" si="24"/>
        <v>0</v>
      </c>
    </row>
    <row r="238" spans="1:27" ht="14.5" x14ac:dyDescent="0.35">
      <c r="A238" s="40">
        <v>235</v>
      </c>
      <c r="B238" s="170"/>
      <c r="C238" s="170"/>
      <c r="D238" s="152">
        <v>316</v>
      </c>
      <c r="E238" s="169" t="s">
        <v>265</v>
      </c>
      <c r="F238" s="73" t="str">
        <f>'Bid List'!G240</f>
        <v>Solar</v>
      </c>
      <c r="G238" s="124">
        <f t="shared" si="20"/>
        <v>0</v>
      </c>
      <c r="H238" s="31">
        <f>'Training Programs'!F239</f>
        <v>0</v>
      </c>
      <c r="I238" s="55">
        <f>'Training Programs'!G239</f>
        <v>0</v>
      </c>
      <c r="J238" s="55">
        <f>'Training Programs'!H239</f>
        <v>0</v>
      </c>
      <c r="K238" s="55">
        <f>'Training Programs'!I239</f>
        <v>0</v>
      </c>
      <c r="L238" s="9">
        <f t="shared" si="21"/>
        <v>0</v>
      </c>
      <c r="M238" s="8">
        <f>'Wages and Benefits'!F239</f>
        <v>0</v>
      </c>
      <c r="N238" s="8">
        <f>'Wages and Benefits'!G239</f>
        <v>0</v>
      </c>
      <c r="O238" s="8">
        <f>'Wages and Benefits'!H239</f>
        <v>0</v>
      </c>
      <c r="P238" s="8">
        <f>'Wages and Benefits'!I239</f>
        <v>0</v>
      </c>
      <c r="Q238" s="12">
        <f t="shared" si="22"/>
        <v>0</v>
      </c>
      <c r="R238" s="10">
        <f>'Career Opportunities'!F239</f>
        <v>0</v>
      </c>
      <c r="S238" s="36">
        <f>'Career Opportunities'!G239</f>
        <v>0</v>
      </c>
      <c r="T238" s="36">
        <f>'Career Opportunities'!H239</f>
        <v>0</v>
      </c>
      <c r="U238" s="36">
        <f>'Career Opportunities'!I239</f>
        <v>0</v>
      </c>
      <c r="V238" s="15">
        <f t="shared" si="23"/>
        <v>0</v>
      </c>
      <c r="W238" s="14">
        <f>'Local Workforce'!F239</f>
        <v>0</v>
      </c>
      <c r="X238" s="6">
        <f>'Local Workforce'!G239</f>
        <v>0</v>
      </c>
      <c r="Y238" s="6">
        <f>'Local Workforce'!H239</f>
        <v>0</v>
      </c>
      <c r="Z238" s="16">
        <f>'Local Workforce'!I239</f>
        <v>0</v>
      </c>
      <c r="AA238" s="17">
        <f t="shared" si="24"/>
        <v>0</v>
      </c>
    </row>
    <row r="239" spans="1:27" ht="14.5" x14ac:dyDescent="0.35">
      <c r="A239" s="37">
        <v>236</v>
      </c>
      <c r="B239" s="170"/>
      <c r="C239" s="170"/>
      <c r="D239" s="152">
        <v>500</v>
      </c>
      <c r="E239" s="169" t="s">
        <v>262</v>
      </c>
      <c r="F239" s="73" t="str">
        <f>'Bid List'!G241</f>
        <v>Storage</v>
      </c>
      <c r="G239" s="124">
        <f t="shared" si="20"/>
        <v>0.78218750000000004</v>
      </c>
      <c r="H239" s="31">
        <f>'Training Programs'!F240</f>
        <v>0.7</v>
      </c>
      <c r="I239" s="55">
        <f>'Training Programs'!G240</f>
        <v>0.7</v>
      </c>
      <c r="J239" s="55">
        <f>'Training Programs'!H240</f>
        <v>0.7</v>
      </c>
      <c r="K239" s="55">
        <f>'Training Programs'!I240</f>
        <v>0</v>
      </c>
      <c r="L239" s="9">
        <f t="shared" si="21"/>
        <v>0.49</v>
      </c>
      <c r="M239" s="8">
        <f>'Wages and Benefits'!F240</f>
        <v>0.8</v>
      </c>
      <c r="N239" s="8">
        <f>'Wages and Benefits'!G240</f>
        <v>0.91999999999999993</v>
      </c>
      <c r="O239" s="8">
        <f>'Wages and Benefits'!H240</f>
        <v>0.8</v>
      </c>
      <c r="P239" s="8">
        <f>'Wages and Benefits'!I240</f>
        <v>0.91999999999999993</v>
      </c>
      <c r="Q239" s="12">
        <f t="shared" si="22"/>
        <v>0.8600000000000001</v>
      </c>
      <c r="R239" s="10">
        <f>'Career Opportunities'!F240</f>
        <v>1</v>
      </c>
      <c r="S239" s="36">
        <f>'Career Opportunities'!G240</f>
        <v>1</v>
      </c>
      <c r="T239" s="36">
        <f>'Career Opportunities'!H240</f>
        <v>0.91249999999999998</v>
      </c>
      <c r="U239" s="36">
        <f>'Career Opportunities'!I240</f>
        <v>0.85</v>
      </c>
      <c r="V239" s="15">
        <f t="shared" si="23"/>
        <v>0.92875000000000008</v>
      </c>
      <c r="W239" s="14">
        <f>'Local Workforce'!F240</f>
        <v>0.75</v>
      </c>
      <c r="X239" s="6">
        <f>'Local Workforce'!G240</f>
        <v>1</v>
      </c>
      <c r="Y239" s="6">
        <f>'Local Workforce'!H240</f>
        <v>0.75</v>
      </c>
      <c r="Z239" s="16">
        <f>'Local Workforce'!I240</f>
        <v>0.91666666666666663</v>
      </c>
      <c r="AA239" s="17">
        <f t="shared" si="24"/>
        <v>0.84999999999999987</v>
      </c>
    </row>
    <row r="240" spans="1:27" ht="14.5" x14ac:dyDescent="0.35">
      <c r="A240" s="40">
        <v>237</v>
      </c>
      <c r="B240" s="170"/>
      <c r="C240" s="170"/>
      <c r="D240" s="152">
        <v>1073</v>
      </c>
      <c r="E240" s="169" t="s">
        <v>262</v>
      </c>
      <c r="F240" s="73" t="str">
        <f>'Bid List'!G242</f>
        <v>Storage</v>
      </c>
      <c r="G240" s="124">
        <f t="shared" si="20"/>
        <v>0</v>
      </c>
      <c r="H240" s="31">
        <f>'Training Programs'!F241</f>
        <v>0</v>
      </c>
      <c r="I240" s="55">
        <f>'Training Programs'!G241</f>
        <v>0</v>
      </c>
      <c r="J240" s="55">
        <f>'Training Programs'!H241</f>
        <v>0</v>
      </c>
      <c r="K240" s="55">
        <f>'Training Programs'!I241</f>
        <v>0</v>
      </c>
      <c r="L240" s="9">
        <f t="shared" si="21"/>
        <v>0</v>
      </c>
      <c r="M240" s="8">
        <f>'Wages and Benefits'!F241</f>
        <v>0</v>
      </c>
      <c r="N240" s="8">
        <f>'Wages and Benefits'!G241</f>
        <v>0</v>
      </c>
      <c r="O240" s="8">
        <f>'Wages and Benefits'!H241</f>
        <v>0</v>
      </c>
      <c r="P240" s="8">
        <f>'Wages and Benefits'!I241</f>
        <v>0</v>
      </c>
      <c r="Q240" s="12">
        <f t="shared" si="22"/>
        <v>0</v>
      </c>
      <c r="R240" s="10">
        <f>'Career Opportunities'!F241</f>
        <v>0</v>
      </c>
      <c r="S240" s="36">
        <f>'Career Opportunities'!G241</f>
        <v>0</v>
      </c>
      <c r="T240" s="36">
        <f>'Career Opportunities'!H241</f>
        <v>0</v>
      </c>
      <c r="U240" s="36">
        <f>'Career Opportunities'!I241</f>
        <v>0</v>
      </c>
      <c r="V240" s="15">
        <f t="shared" si="23"/>
        <v>0</v>
      </c>
      <c r="W240" s="14">
        <f>'Local Workforce'!F241</f>
        <v>0</v>
      </c>
      <c r="X240" s="6">
        <f>'Local Workforce'!G241</f>
        <v>0</v>
      </c>
      <c r="Y240" s="6">
        <f>'Local Workforce'!H241</f>
        <v>0</v>
      </c>
      <c r="Z240" s="16">
        <f>'Local Workforce'!I241</f>
        <v>0</v>
      </c>
      <c r="AA240" s="17">
        <f t="shared" si="24"/>
        <v>0</v>
      </c>
    </row>
    <row r="241" spans="1:27" ht="14.5" x14ac:dyDescent="0.35">
      <c r="A241" s="37">
        <v>238</v>
      </c>
      <c r="B241" s="170"/>
      <c r="C241" s="170"/>
      <c r="D241" s="152">
        <v>507</v>
      </c>
      <c r="E241" s="169" t="s">
        <v>265</v>
      </c>
      <c r="F241" s="73" t="str">
        <f>'Bid List'!G243</f>
        <v>Gas + Storage</v>
      </c>
      <c r="G241" s="124">
        <f t="shared" si="20"/>
        <v>0.39266666666666672</v>
      </c>
      <c r="H241" s="31">
        <f>'Training Programs'!F242</f>
        <v>0.79999999999999993</v>
      </c>
      <c r="I241" s="55">
        <f>'Training Programs'!G242</f>
        <v>0.8</v>
      </c>
      <c r="J241" s="55">
        <f>'Training Programs'!H242</f>
        <v>0</v>
      </c>
      <c r="K241" s="55">
        <f>'Training Programs'!I242</f>
        <v>0</v>
      </c>
      <c r="L241" s="9">
        <f t="shared" si="21"/>
        <v>0.32000000000000006</v>
      </c>
      <c r="M241" s="8">
        <f>'Wages and Benefits'!F242</f>
        <v>0.70000000000000007</v>
      </c>
      <c r="N241" s="8">
        <f>'Wages and Benefits'!G242</f>
        <v>0.72</v>
      </c>
      <c r="O241" s="8">
        <f>'Wages and Benefits'!H242</f>
        <v>0</v>
      </c>
      <c r="P241" s="8">
        <f>'Wages and Benefits'!I242</f>
        <v>0.53333333333333333</v>
      </c>
      <c r="Q241" s="12">
        <f t="shared" si="22"/>
        <v>0.44400000000000006</v>
      </c>
      <c r="R241" s="10">
        <f>'Career Opportunities'!F242</f>
        <v>0.3</v>
      </c>
      <c r="S241" s="36">
        <f>'Career Opportunities'!G242</f>
        <v>0.4</v>
      </c>
      <c r="T241" s="36">
        <f>'Career Opportunities'!H242</f>
        <v>0</v>
      </c>
      <c r="U241" s="36">
        <f>'Career Opportunities'!I242</f>
        <v>0</v>
      </c>
      <c r="V241" s="15">
        <f t="shared" si="23"/>
        <v>0.14000000000000001</v>
      </c>
      <c r="W241" s="14">
        <f>'Local Workforce'!F242</f>
        <v>0.5</v>
      </c>
      <c r="X241" s="6">
        <f>'Local Workforce'!G242</f>
        <v>0.33333333333333331</v>
      </c>
      <c r="Y241" s="6">
        <f>'Local Workforce'!H242</f>
        <v>0.99999999999999978</v>
      </c>
      <c r="Z241" s="16">
        <f>'Local Workforce'!I242</f>
        <v>0.66666666666666663</v>
      </c>
      <c r="AA241" s="17">
        <f t="shared" si="24"/>
        <v>0.66666666666666663</v>
      </c>
    </row>
    <row r="242" spans="1:27" ht="14.5" x14ac:dyDescent="0.35">
      <c r="A242" s="40">
        <v>239</v>
      </c>
      <c r="B242" s="170"/>
      <c r="C242" s="170"/>
      <c r="D242" s="152">
        <v>510</v>
      </c>
      <c r="E242" s="169" t="s">
        <v>265</v>
      </c>
      <c r="F242" s="73" t="str">
        <f>'Bid List'!G244</f>
        <v>Gas</v>
      </c>
      <c r="G242" s="124">
        <f t="shared" si="20"/>
        <v>0.39266666666666672</v>
      </c>
      <c r="H242" s="31">
        <f>'Training Programs'!F243</f>
        <v>0.79999999999999993</v>
      </c>
      <c r="I242" s="55">
        <f>'Training Programs'!G243</f>
        <v>0.8</v>
      </c>
      <c r="J242" s="55">
        <f>'Training Programs'!H243</f>
        <v>0</v>
      </c>
      <c r="K242" s="55">
        <f>'Training Programs'!I243</f>
        <v>0</v>
      </c>
      <c r="L242" s="9">
        <f t="shared" si="21"/>
        <v>0.32000000000000006</v>
      </c>
      <c r="M242" s="8">
        <f>'Wages and Benefits'!F243</f>
        <v>0.70000000000000007</v>
      </c>
      <c r="N242" s="8">
        <f>'Wages and Benefits'!G243</f>
        <v>0.72</v>
      </c>
      <c r="O242" s="8">
        <f>'Wages and Benefits'!H243</f>
        <v>0</v>
      </c>
      <c r="P242" s="8">
        <f>'Wages and Benefits'!I243</f>
        <v>0.53333333333333333</v>
      </c>
      <c r="Q242" s="12">
        <f t="shared" si="22"/>
        <v>0.44400000000000006</v>
      </c>
      <c r="R242" s="10">
        <f>'Career Opportunities'!F243</f>
        <v>0.3</v>
      </c>
      <c r="S242" s="36">
        <f>'Career Opportunities'!G243</f>
        <v>0.4</v>
      </c>
      <c r="T242" s="36">
        <f>'Career Opportunities'!H243</f>
        <v>0</v>
      </c>
      <c r="U242" s="36">
        <f>'Career Opportunities'!I243</f>
        <v>0</v>
      </c>
      <c r="V242" s="15">
        <f t="shared" si="23"/>
        <v>0.14000000000000001</v>
      </c>
      <c r="W242" s="14">
        <f>'Local Workforce'!F243</f>
        <v>0.5</v>
      </c>
      <c r="X242" s="6">
        <f>'Local Workforce'!G243</f>
        <v>0.33333333333333331</v>
      </c>
      <c r="Y242" s="6">
        <f>'Local Workforce'!H243</f>
        <v>0.99999999999999978</v>
      </c>
      <c r="Z242" s="16">
        <f>'Local Workforce'!I243</f>
        <v>0.66666666666666663</v>
      </c>
      <c r="AA242" s="17">
        <f t="shared" si="24"/>
        <v>0.66666666666666663</v>
      </c>
    </row>
    <row r="243" spans="1:27" ht="14.5" x14ac:dyDescent="0.35">
      <c r="A243" s="37">
        <v>240</v>
      </c>
      <c r="B243" s="170"/>
      <c r="C243" s="170"/>
      <c r="D243" s="152">
        <v>514</v>
      </c>
      <c r="E243" s="169" t="s">
        <v>265</v>
      </c>
      <c r="F243" s="73" t="str">
        <f>'Bid List'!G245</f>
        <v>Gas</v>
      </c>
      <c r="G243" s="124">
        <f t="shared" si="20"/>
        <v>8.0000000000000016E-2</v>
      </c>
      <c r="H243" s="31">
        <f>'Training Programs'!F244</f>
        <v>0.79999999999999993</v>
      </c>
      <c r="I243" s="55">
        <f>'Training Programs'!G244</f>
        <v>0.8</v>
      </c>
      <c r="J243" s="55">
        <f>'Training Programs'!H244</f>
        <v>0</v>
      </c>
      <c r="K243" s="55">
        <f>'Training Programs'!I244</f>
        <v>0</v>
      </c>
      <c r="L243" s="9">
        <f t="shared" si="21"/>
        <v>0.32000000000000006</v>
      </c>
      <c r="M243" s="8">
        <f>'Wages and Benefits'!F244</f>
        <v>0</v>
      </c>
      <c r="N243" s="8">
        <f>'Wages and Benefits'!G244</f>
        <v>0</v>
      </c>
      <c r="O243" s="8">
        <f>'Wages and Benefits'!H244</f>
        <v>0</v>
      </c>
      <c r="P243" s="8">
        <f>'Wages and Benefits'!I244</f>
        <v>0</v>
      </c>
      <c r="Q243" s="12">
        <f t="shared" si="22"/>
        <v>0</v>
      </c>
      <c r="R243" s="10">
        <f>'Career Opportunities'!F244</f>
        <v>0</v>
      </c>
      <c r="S243" s="36">
        <f>'Career Opportunities'!G244</f>
        <v>0</v>
      </c>
      <c r="T243" s="36">
        <f>'Career Opportunities'!H244</f>
        <v>0</v>
      </c>
      <c r="U243" s="36">
        <f>'Career Opportunities'!I244</f>
        <v>0</v>
      </c>
      <c r="V243" s="15">
        <f t="shared" si="23"/>
        <v>0</v>
      </c>
      <c r="W243" s="14">
        <f>'Local Workforce'!F244</f>
        <v>0</v>
      </c>
      <c r="X243" s="6">
        <f>'Local Workforce'!G244</f>
        <v>0</v>
      </c>
      <c r="Y243" s="6">
        <f>'Local Workforce'!H244</f>
        <v>0</v>
      </c>
      <c r="Z243" s="16">
        <f>'Local Workforce'!I244</f>
        <v>0</v>
      </c>
      <c r="AA243" s="17">
        <f t="shared" si="24"/>
        <v>0</v>
      </c>
    </row>
    <row r="244" spans="1:27" ht="14.5" x14ac:dyDescent="0.35">
      <c r="A244" s="40">
        <v>241</v>
      </c>
      <c r="B244" s="170"/>
      <c r="C244" s="170"/>
      <c r="D244" s="152">
        <v>517</v>
      </c>
      <c r="E244" s="169" t="s">
        <v>265</v>
      </c>
      <c r="F244" s="73" t="s">
        <v>263</v>
      </c>
      <c r="G244" s="124">
        <f t="shared" si="20"/>
        <v>8.0000000000000016E-2</v>
      </c>
      <c r="H244" s="31">
        <v>0.8</v>
      </c>
      <c r="I244" s="55">
        <v>0.8</v>
      </c>
      <c r="J244" s="55">
        <f>'Training Programs'!H245</f>
        <v>0</v>
      </c>
      <c r="K244" s="55">
        <f>'Training Programs'!I245</f>
        <v>0</v>
      </c>
      <c r="L244" s="9">
        <f t="shared" si="21"/>
        <v>0.32000000000000006</v>
      </c>
      <c r="M244" s="8">
        <f>'Wages and Benefits'!F245</f>
        <v>0</v>
      </c>
      <c r="N244" s="8">
        <f>'Wages and Benefits'!G245</f>
        <v>0</v>
      </c>
      <c r="O244" s="8">
        <f>'Wages and Benefits'!H245</f>
        <v>0</v>
      </c>
      <c r="P244" s="8">
        <f>'Wages and Benefits'!I245</f>
        <v>0</v>
      </c>
      <c r="Q244" s="12">
        <f t="shared" si="22"/>
        <v>0</v>
      </c>
      <c r="R244" s="10">
        <f>'Career Opportunities'!F245</f>
        <v>0</v>
      </c>
      <c r="S244" s="36">
        <f>'Career Opportunities'!G245</f>
        <v>0</v>
      </c>
      <c r="T244" s="36">
        <f>'Career Opportunities'!H245</f>
        <v>0</v>
      </c>
      <c r="U244" s="36">
        <f>'Career Opportunities'!I245</f>
        <v>0</v>
      </c>
      <c r="V244" s="15">
        <f t="shared" si="23"/>
        <v>0</v>
      </c>
      <c r="W244" s="14">
        <f>'Local Workforce'!F245</f>
        <v>0</v>
      </c>
      <c r="X244" s="6">
        <f>'Local Workforce'!G245</f>
        <v>0</v>
      </c>
      <c r="Y244" s="6">
        <f>'Local Workforce'!H245</f>
        <v>0</v>
      </c>
      <c r="Z244" s="16">
        <f>'Local Workforce'!I245</f>
        <v>0</v>
      </c>
      <c r="AA244" s="17">
        <f t="shared" si="24"/>
        <v>0</v>
      </c>
    </row>
    <row r="245" spans="1:27" ht="14.5" x14ac:dyDescent="0.35">
      <c r="A245" s="37">
        <v>242</v>
      </c>
      <c r="B245" s="170"/>
      <c r="C245" s="170"/>
      <c r="D245" s="152">
        <v>538</v>
      </c>
      <c r="E245" s="169" t="s">
        <v>265</v>
      </c>
      <c r="F245" s="73" t="s">
        <v>263</v>
      </c>
      <c r="G245" s="124">
        <f t="shared" si="20"/>
        <v>8.0000000000000016E-2</v>
      </c>
      <c r="H245" s="31">
        <v>0.8</v>
      </c>
      <c r="I245" s="55">
        <v>0.8</v>
      </c>
      <c r="J245" s="55">
        <f>'Training Programs'!H246</f>
        <v>0</v>
      </c>
      <c r="K245" s="55">
        <f>'Training Programs'!I246</f>
        <v>0</v>
      </c>
      <c r="L245" s="9">
        <f t="shared" si="21"/>
        <v>0.32000000000000006</v>
      </c>
      <c r="M245" s="8">
        <f>'Wages and Benefits'!F246</f>
        <v>0</v>
      </c>
      <c r="N245" s="8">
        <f>'Wages and Benefits'!G246</f>
        <v>0</v>
      </c>
      <c r="O245" s="8">
        <f>'Wages and Benefits'!H246</f>
        <v>0</v>
      </c>
      <c r="P245" s="8">
        <f>'Wages and Benefits'!I246</f>
        <v>0</v>
      </c>
      <c r="Q245" s="12">
        <f t="shared" si="22"/>
        <v>0</v>
      </c>
      <c r="R245" s="10">
        <f>'Career Opportunities'!F246</f>
        <v>0</v>
      </c>
      <c r="S245" s="36">
        <f>'Career Opportunities'!G246</f>
        <v>0</v>
      </c>
      <c r="T245" s="36">
        <f>'Career Opportunities'!H246</f>
        <v>0</v>
      </c>
      <c r="U245" s="36">
        <f>'Career Opportunities'!I246</f>
        <v>0</v>
      </c>
      <c r="V245" s="15">
        <f t="shared" si="23"/>
        <v>0</v>
      </c>
      <c r="W245" s="14">
        <f>'Local Workforce'!F246</f>
        <v>0</v>
      </c>
      <c r="X245" s="6">
        <f>'Local Workforce'!G246</f>
        <v>0</v>
      </c>
      <c r="Y245" s="6">
        <f>'Local Workforce'!H246</f>
        <v>0</v>
      </c>
      <c r="Z245" s="16">
        <f>'Local Workforce'!I246</f>
        <v>0</v>
      </c>
      <c r="AA245" s="17">
        <f t="shared" si="24"/>
        <v>0</v>
      </c>
    </row>
    <row r="246" spans="1:27" ht="14.5" x14ac:dyDescent="0.35">
      <c r="A246" s="40">
        <v>243</v>
      </c>
      <c r="B246" s="170"/>
      <c r="C246" s="170"/>
      <c r="D246" s="152">
        <v>552</v>
      </c>
      <c r="E246" s="169" t="s">
        <v>265</v>
      </c>
      <c r="F246" s="73" t="str">
        <f>'Bid List'!G248</f>
        <v>Geothermal</v>
      </c>
      <c r="G246" s="124">
        <f t="shared" si="20"/>
        <v>9.2666666666666675E-2</v>
      </c>
      <c r="H246" s="31">
        <f>'Training Programs'!F247</f>
        <v>0</v>
      </c>
      <c r="I246" s="55">
        <f>'Training Programs'!G247</f>
        <v>0</v>
      </c>
      <c r="J246" s="55">
        <f>'Training Programs'!H247</f>
        <v>0</v>
      </c>
      <c r="K246" s="55">
        <f>'Training Programs'!I247</f>
        <v>0</v>
      </c>
      <c r="L246" s="9">
        <f t="shared" si="21"/>
        <v>0</v>
      </c>
      <c r="M246" s="8">
        <f>'Wages and Benefits'!F247</f>
        <v>0.5</v>
      </c>
      <c r="N246" s="8">
        <f>'Wages and Benefits'!G247</f>
        <v>0.52</v>
      </c>
      <c r="O246" s="8">
        <f>'Wages and Benefits'!H247</f>
        <v>0</v>
      </c>
      <c r="P246" s="8">
        <f>'Wages and Benefits'!I247</f>
        <v>0</v>
      </c>
      <c r="Q246" s="12">
        <f t="shared" si="22"/>
        <v>0.20400000000000001</v>
      </c>
      <c r="R246" s="10">
        <f>'Career Opportunities'!F247</f>
        <v>0</v>
      </c>
      <c r="S246" s="36">
        <f>'Career Opportunities'!G247</f>
        <v>0</v>
      </c>
      <c r="T246" s="36">
        <f>'Career Opportunities'!H247</f>
        <v>0</v>
      </c>
      <c r="U246" s="36">
        <f>'Career Opportunities'!I247</f>
        <v>0</v>
      </c>
      <c r="V246" s="15">
        <f t="shared" si="23"/>
        <v>0</v>
      </c>
      <c r="W246" s="14">
        <f>'Local Workforce'!F247</f>
        <v>0.5</v>
      </c>
      <c r="X246" s="6">
        <f>'Local Workforce'!G247</f>
        <v>0.33333333333333331</v>
      </c>
      <c r="Y246" s="6">
        <f>'Local Workforce'!H247</f>
        <v>0</v>
      </c>
      <c r="Z246" s="16">
        <f>'Local Workforce'!I247</f>
        <v>0</v>
      </c>
      <c r="AA246" s="17">
        <f t="shared" si="24"/>
        <v>0.16666666666666669</v>
      </c>
    </row>
    <row r="247" spans="1:27" ht="14.5" x14ac:dyDescent="0.35">
      <c r="A247" s="37">
        <v>244</v>
      </c>
      <c r="B247" s="170"/>
      <c r="C247" s="170"/>
      <c r="D247" s="152">
        <v>554</v>
      </c>
      <c r="E247" s="169" t="s">
        <v>265</v>
      </c>
      <c r="F247" s="73" t="str">
        <f>'Bid List'!G249</f>
        <v>Storage</v>
      </c>
      <c r="G247" s="124">
        <f t="shared" si="20"/>
        <v>0</v>
      </c>
      <c r="H247" s="31">
        <f>'Training Programs'!F248</f>
        <v>0</v>
      </c>
      <c r="I247" s="55">
        <f>'Training Programs'!G248</f>
        <v>0</v>
      </c>
      <c r="J247" s="55">
        <f>'Training Programs'!H248</f>
        <v>0</v>
      </c>
      <c r="K247" s="55">
        <f>'Training Programs'!I248</f>
        <v>0</v>
      </c>
      <c r="L247" s="9">
        <f t="shared" si="21"/>
        <v>0</v>
      </c>
      <c r="M247" s="8">
        <f>'Wages and Benefits'!F248</f>
        <v>0</v>
      </c>
      <c r="N247" s="8">
        <f>'Wages and Benefits'!G248</f>
        <v>0</v>
      </c>
      <c r="O247" s="8">
        <f>'Wages and Benefits'!H248</f>
        <v>0</v>
      </c>
      <c r="P247" s="8">
        <f>'Wages and Benefits'!I248</f>
        <v>0</v>
      </c>
      <c r="Q247" s="12">
        <f t="shared" si="22"/>
        <v>0</v>
      </c>
      <c r="R247" s="10">
        <f>'Career Opportunities'!F248</f>
        <v>0</v>
      </c>
      <c r="S247" s="36">
        <f>'Career Opportunities'!G248</f>
        <v>0</v>
      </c>
      <c r="T247" s="36">
        <f>'Career Opportunities'!H248</f>
        <v>0</v>
      </c>
      <c r="U247" s="36">
        <f>'Career Opportunities'!I248</f>
        <v>0</v>
      </c>
      <c r="V247" s="15">
        <f t="shared" si="23"/>
        <v>0</v>
      </c>
      <c r="W247" s="14">
        <f>'Local Workforce'!F248</f>
        <v>0</v>
      </c>
      <c r="X247" s="6">
        <f>'Local Workforce'!G248</f>
        <v>0</v>
      </c>
      <c r="Y247" s="6">
        <f>'Local Workforce'!H248</f>
        <v>0</v>
      </c>
      <c r="Z247" s="16">
        <f>'Local Workforce'!I248</f>
        <v>0</v>
      </c>
      <c r="AA247" s="17">
        <f t="shared" si="24"/>
        <v>0</v>
      </c>
    </row>
    <row r="248" spans="1:27" ht="14.5" x14ac:dyDescent="0.35">
      <c r="A248" s="40">
        <v>245</v>
      </c>
      <c r="B248" s="170"/>
      <c r="C248" s="170"/>
      <c r="D248" s="152">
        <v>555</v>
      </c>
      <c r="E248" s="169" t="s">
        <v>265</v>
      </c>
      <c r="F248" s="73" t="str">
        <f>'Bid List'!G250</f>
        <v>Storage</v>
      </c>
      <c r="G248" s="124">
        <f t="shared" si="20"/>
        <v>0</v>
      </c>
      <c r="H248" s="31">
        <f>'Training Programs'!F249</f>
        <v>0</v>
      </c>
      <c r="I248" s="55">
        <f>'Training Programs'!G249</f>
        <v>0</v>
      </c>
      <c r="J248" s="55">
        <f>'Training Programs'!H249</f>
        <v>0</v>
      </c>
      <c r="K248" s="55">
        <f>'Training Programs'!I249</f>
        <v>0</v>
      </c>
      <c r="L248" s="9">
        <f t="shared" si="21"/>
        <v>0</v>
      </c>
      <c r="M248" s="8">
        <f>'Wages and Benefits'!F249</f>
        <v>0</v>
      </c>
      <c r="N248" s="8">
        <f>'Wages and Benefits'!G249</f>
        <v>0</v>
      </c>
      <c r="O248" s="8">
        <f>'Wages and Benefits'!H249</f>
        <v>0</v>
      </c>
      <c r="P248" s="8">
        <f>'Wages and Benefits'!I249</f>
        <v>0</v>
      </c>
      <c r="Q248" s="12">
        <f t="shared" si="22"/>
        <v>0</v>
      </c>
      <c r="R248" s="10">
        <f>'Career Opportunities'!F249</f>
        <v>0</v>
      </c>
      <c r="S248" s="36">
        <f>'Career Opportunities'!G249</f>
        <v>0</v>
      </c>
      <c r="T248" s="36">
        <f>'Career Opportunities'!H249</f>
        <v>0</v>
      </c>
      <c r="U248" s="36">
        <f>'Career Opportunities'!I249</f>
        <v>0</v>
      </c>
      <c r="V248" s="15">
        <f t="shared" si="23"/>
        <v>0</v>
      </c>
      <c r="W248" s="14">
        <f>'Local Workforce'!F249</f>
        <v>0</v>
      </c>
      <c r="X248" s="6">
        <f>'Local Workforce'!G249</f>
        <v>0</v>
      </c>
      <c r="Y248" s="6">
        <f>'Local Workforce'!H249</f>
        <v>0</v>
      </c>
      <c r="Z248" s="16">
        <f>'Local Workforce'!I249</f>
        <v>0</v>
      </c>
      <c r="AA248" s="17">
        <f t="shared" si="24"/>
        <v>0</v>
      </c>
    </row>
    <row r="249" spans="1:27" ht="14.5" x14ac:dyDescent="0.35">
      <c r="A249" s="37">
        <v>246</v>
      </c>
      <c r="B249" s="170"/>
      <c r="C249" s="170"/>
      <c r="D249" s="152">
        <v>562</v>
      </c>
      <c r="E249" s="169" t="s">
        <v>265</v>
      </c>
      <c r="F249" s="73" t="str">
        <f>'Bid List'!G251</f>
        <v>Wind</v>
      </c>
      <c r="G249" s="124">
        <f t="shared" si="20"/>
        <v>0</v>
      </c>
      <c r="H249" s="31">
        <f>'Training Programs'!F250</f>
        <v>0</v>
      </c>
      <c r="I249" s="55">
        <f>'Training Programs'!G250</f>
        <v>0</v>
      </c>
      <c r="J249" s="55">
        <f>'Training Programs'!H250</f>
        <v>0</v>
      </c>
      <c r="K249" s="55">
        <f>'Training Programs'!I250</f>
        <v>0</v>
      </c>
      <c r="L249" s="9">
        <f t="shared" si="21"/>
        <v>0</v>
      </c>
      <c r="M249" s="8">
        <f>'Wages and Benefits'!F250</f>
        <v>0</v>
      </c>
      <c r="N249" s="8">
        <f>'Wages and Benefits'!G250</f>
        <v>0</v>
      </c>
      <c r="O249" s="8">
        <f>'Wages and Benefits'!H250</f>
        <v>0</v>
      </c>
      <c r="P249" s="8">
        <f>'Wages and Benefits'!I250</f>
        <v>0</v>
      </c>
      <c r="Q249" s="12">
        <f t="shared" si="22"/>
        <v>0</v>
      </c>
      <c r="R249" s="10">
        <f>'Career Opportunities'!F250</f>
        <v>0</v>
      </c>
      <c r="S249" s="36">
        <f>'Career Opportunities'!G250</f>
        <v>0</v>
      </c>
      <c r="T249" s="36">
        <f>'Career Opportunities'!H250</f>
        <v>0</v>
      </c>
      <c r="U249" s="36">
        <f>'Career Opportunities'!I250</f>
        <v>0</v>
      </c>
      <c r="V249" s="15">
        <f t="shared" si="23"/>
        <v>0</v>
      </c>
      <c r="W249" s="14">
        <f>'Local Workforce'!F250</f>
        <v>0</v>
      </c>
      <c r="X249" s="6">
        <f>'Local Workforce'!G250</f>
        <v>0</v>
      </c>
      <c r="Y249" s="6">
        <f>'Local Workforce'!H250</f>
        <v>0</v>
      </c>
      <c r="Z249" s="16">
        <f>'Local Workforce'!I250</f>
        <v>0</v>
      </c>
      <c r="AA249" s="17">
        <f t="shared" si="24"/>
        <v>0</v>
      </c>
    </row>
    <row r="250" spans="1:27" ht="14.5" x14ac:dyDescent="0.35">
      <c r="A250" s="40">
        <v>247</v>
      </c>
      <c r="B250" s="170"/>
      <c r="C250" s="170"/>
      <c r="D250" s="152">
        <v>588</v>
      </c>
      <c r="E250" s="169" t="s">
        <v>265</v>
      </c>
      <c r="F250" s="73" t="str">
        <f>'Bid List'!G252</f>
        <v>Wind + Storage</v>
      </c>
      <c r="G250" s="124">
        <f t="shared" si="20"/>
        <v>0</v>
      </c>
      <c r="H250" s="31">
        <f>'Training Programs'!F251</f>
        <v>0</v>
      </c>
      <c r="I250" s="55">
        <f>'Training Programs'!G251</f>
        <v>0</v>
      </c>
      <c r="J250" s="55">
        <f>'Training Programs'!H251</f>
        <v>0</v>
      </c>
      <c r="K250" s="55">
        <f>'Training Programs'!I251</f>
        <v>0</v>
      </c>
      <c r="L250" s="9">
        <f t="shared" si="21"/>
        <v>0</v>
      </c>
      <c r="M250" s="8">
        <f>'Wages and Benefits'!F251</f>
        <v>0</v>
      </c>
      <c r="N250" s="8">
        <f>'Wages and Benefits'!G251</f>
        <v>0</v>
      </c>
      <c r="O250" s="8">
        <f>'Wages and Benefits'!H251</f>
        <v>0</v>
      </c>
      <c r="P250" s="8">
        <f>'Wages and Benefits'!I251</f>
        <v>0</v>
      </c>
      <c r="Q250" s="12">
        <f t="shared" si="22"/>
        <v>0</v>
      </c>
      <c r="R250" s="10">
        <f>'Career Opportunities'!F251</f>
        <v>0</v>
      </c>
      <c r="S250" s="36">
        <f>'Career Opportunities'!G251</f>
        <v>0</v>
      </c>
      <c r="T250" s="36">
        <f>'Career Opportunities'!H251</f>
        <v>0</v>
      </c>
      <c r="U250" s="36">
        <f>'Career Opportunities'!I251</f>
        <v>0</v>
      </c>
      <c r="V250" s="15">
        <f t="shared" si="23"/>
        <v>0</v>
      </c>
      <c r="W250" s="14">
        <f>'Local Workforce'!F251</f>
        <v>0</v>
      </c>
      <c r="X250" s="6">
        <f>'Local Workforce'!G251</f>
        <v>0</v>
      </c>
      <c r="Y250" s="6">
        <f>'Local Workforce'!H251</f>
        <v>0</v>
      </c>
      <c r="Z250" s="16">
        <f>'Local Workforce'!I251</f>
        <v>0</v>
      </c>
      <c r="AA250" s="17">
        <f t="shared" si="24"/>
        <v>0</v>
      </c>
    </row>
    <row r="251" spans="1:27" ht="14.5" x14ac:dyDescent="0.35">
      <c r="A251" s="37">
        <v>248</v>
      </c>
      <c r="B251" s="170"/>
      <c r="C251" s="170"/>
      <c r="D251" s="152">
        <v>589</v>
      </c>
      <c r="E251" s="169" t="s">
        <v>265</v>
      </c>
      <c r="F251" s="73" t="str">
        <f>'Bid List'!G253</f>
        <v>Storage</v>
      </c>
      <c r="G251" s="124">
        <f t="shared" si="20"/>
        <v>1</v>
      </c>
      <c r="H251" s="31">
        <f>'Training Programs'!F252</f>
        <v>0.99999999999999989</v>
      </c>
      <c r="I251" s="55">
        <f>'Training Programs'!G252</f>
        <v>1</v>
      </c>
      <c r="J251" s="55">
        <f>'Training Programs'!H252</f>
        <v>1</v>
      </c>
      <c r="K251" s="55">
        <f>'Training Programs'!I252</f>
        <v>1</v>
      </c>
      <c r="L251" s="9">
        <f t="shared" si="21"/>
        <v>1</v>
      </c>
      <c r="M251" s="8">
        <f>'Wages and Benefits'!F252</f>
        <v>1</v>
      </c>
      <c r="N251" s="8">
        <f>'Wages and Benefits'!G252</f>
        <v>1</v>
      </c>
      <c r="O251" s="8">
        <f>'Wages and Benefits'!H252</f>
        <v>1</v>
      </c>
      <c r="P251" s="8">
        <f>'Wages and Benefits'!I252</f>
        <v>1</v>
      </c>
      <c r="Q251" s="12">
        <f t="shared" si="22"/>
        <v>1</v>
      </c>
      <c r="R251" s="10">
        <f>'Career Opportunities'!F252</f>
        <v>1</v>
      </c>
      <c r="S251" s="36">
        <f>'Career Opportunities'!G252</f>
        <v>1</v>
      </c>
      <c r="T251" s="36">
        <f>'Career Opportunities'!H252</f>
        <v>1</v>
      </c>
      <c r="U251" s="36">
        <f>'Career Opportunities'!I252</f>
        <v>1</v>
      </c>
      <c r="V251" s="15">
        <f t="shared" si="23"/>
        <v>1</v>
      </c>
      <c r="W251" s="14">
        <f>'Local Workforce'!F252</f>
        <v>1</v>
      </c>
      <c r="X251" s="6">
        <f>'Local Workforce'!G252</f>
        <v>1</v>
      </c>
      <c r="Y251" s="6">
        <f>'Local Workforce'!H252</f>
        <v>1</v>
      </c>
      <c r="Z251" s="16">
        <f>'Local Workforce'!I252</f>
        <v>1</v>
      </c>
      <c r="AA251" s="17">
        <f t="shared" si="24"/>
        <v>1</v>
      </c>
    </row>
    <row r="252" spans="1:27" ht="14.5" x14ac:dyDescent="0.35">
      <c r="A252" s="40">
        <v>249</v>
      </c>
      <c r="B252" s="170"/>
      <c r="C252" s="170"/>
      <c r="D252" s="152">
        <v>593</v>
      </c>
      <c r="E252" s="169" t="s">
        <v>265</v>
      </c>
      <c r="F252" s="73" t="str">
        <f>'Bid List'!G254</f>
        <v>Storage</v>
      </c>
      <c r="G252" s="124">
        <f t="shared" si="20"/>
        <v>1</v>
      </c>
      <c r="H252" s="31">
        <f>'Training Programs'!F253</f>
        <v>0.99999999999999989</v>
      </c>
      <c r="I252" s="55">
        <f>'Training Programs'!G253</f>
        <v>1</v>
      </c>
      <c r="J252" s="55">
        <f>'Training Programs'!H253</f>
        <v>1</v>
      </c>
      <c r="K252" s="55">
        <f>'Training Programs'!I253</f>
        <v>1</v>
      </c>
      <c r="L252" s="9">
        <f t="shared" si="21"/>
        <v>1</v>
      </c>
      <c r="M252" s="8">
        <f>'Wages and Benefits'!F253</f>
        <v>1</v>
      </c>
      <c r="N252" s="8">
        <f>'Wages and Benefits'!G253</f>
        <v>1</v>
      </c>
      <c r="O252" s="8">
        <f>'Wages and Benefits'!H253</f>
        <v>1</v>
      </c>
      <c r="P252" s="8">
        <f>'Wages and Benefits'!I253</f>
        <v>1</v>
      </c>
      <c r="Q252" s="12">
        <f t="shared" si="22"/>
        <v>1</v>
      </c>
      <c r="R252" s="10">
        <f>'Career Opportunities'!F253</f>
        <v>1</v>
      </c>
      <c r="S252" s="36">
        <f>'Career Opportunities'!G253</f>
        <v>1</v>
      </c>
      <c r="T252" s="36">
        <f>'Career Opportunities'!H253</f>
        <v>1</v>
      </c>
      <c r="U252" s="36">
        <f>'Career Opportunities'!I253</f>
        <v>1</v>
      </c>
      <c r="V252" s="15">
        <f t="shared" si="23"/>
        <v>1</v>
      </c>
      <c r="W252" s="14">
        <f>'Local Workforce'!F253</f>
        <v>1</v>
      </c>
      <c r="X252" s="6">
        <f>'Local Workforce'!G253</f>
        <v>1</v>
      </c>
      <c r="Y252" s="6">
        <f>'Local Workforce'!H253</f>
        <v>1</v>
      </c>
      <c r="Z252" s="16">
        <f>'Local Workforce'!I253</f>
        <v>1</v>
      </c>
      <c r="AA252" s="17">
        <f t="shared" si="24"/>
        <v>1</v>
      </c>
    </row>
    <row r="253" spans="1:27" ht="14.5" x14ac:dyDescent="0.35">
      <c r="A253" s="37">
        <v>250</v>
      </c>
      <c r="B253" s="170"/>
      <c r="C253" s="170"/>
      <c r="D253" s="152">
        <v>594</v>
      </c>
      <c r="E253" s="169" t="s">
        <v>265</v>
      </c>
      <c r="F253" s="73" t="str">
        <f>'Bid List'!G255</f>
        <v>Solar</v>
      </c>
      <c r="G253" s="124">
        <f t="shared" si="20"/>
        <v>1</v>
      </c>
      <c r="H253" s="31">
        <f>'Training Programs'!F254</f>
        <v>0.99999999999999989</v>
      </c>
      <c r="I253" s="55">
        <f>'Training Programs'!G254</f>
        <v>1</v>
      </c>
      <c r="J253" s="55">
        <f>'Training Programs'!H254</f>
        <v>1</v>
      </c>
      <c r="K253" s="55">
        <f>'Training Programs'!I254</f>
        <v>1</v>
      </c>
      <c r="L253" s="9">
        <f t="shared" si="21"/>
        <v>1</v>
      </c>
      <c r="M253" s="8">
        <f>'Wages and Benefits'!F254</f>
        <v>1</v>
      </c>
      <c r="N253" s="8">
        <f>'Wages and Benefits'!G254</f>
        <v>1</v>
      </c>
      <c r="O253" s="8">
        <f>'Wages and Benefits'!H254</f>
        <v>1</v>
      </c>
      <c r="P253" s="8">
        <f>'Wages and Benefits'!I254</f>
        <v>1</v>
      </c>
      <c r="Q253" s="12">
        <f t="shared" si="22"/>
        <v>1</v>
      </c>
      <c r="R253" s="10">
        <f>'Career Opportunities'!F254</f>
        <v>1</v>
      </c>
      <c r="S253" s="36">
        <f>'Career Opportunities'!G254</f>
        <v>1</v>
      </c>
      <c r="T253" s="36">
        <f>'Career Opportunities'!H254</f>
        <v>1</v>
      </c>
      <c r="U253" s="36">
        <f>'Career Opportunities'!I254</f>
        <v>1</v>
      </c>
      <c r="V253" s="15">
        <f t="shared" si="23"/>
        <v>1</v>
      </c>
      <c r="W253" s="14">
        <f>'Local Workforce'!F254</f>
        <v>1</v>
      </c>
      <c r="X253" s="6">
        <f>'Local Workforce'!G254</f>
        <v>1</v>
      </c>
      <c r="Y253" s="6">
        <f>'Local Workforce'!H254</f>
        <v>1</v>
      </c>
      <c r="Z253" s="16">
        <f>'Local Workforce'!I254</f>
        <v>1</v>
      </c>
      <c r="AA253" s="17">
        <f t="shared" si="24"/>
        <v>1</v>
      </c>
    </row>
    <row r="254" spans="1:27" ht="14.5" x14ac:dyDescent="0.35">
      <c r="A254" s="40">
        <v>251</v>
      </c>
      <c r="B254" s="170"/>
      <c r="C254" s="170"/>
      <c r="D254" s="152">
        <v>981</v>
      </c>
      <c r="E254" s="169" t="s">
        <v>265</v>
      </c>
      <c r="F254" s="73" t="str">
        <f>'Bid List'!G256</f>
        <v>Solar + Storage</v>
      </c>
      <c r="G254" s="124">
        <f t="shared" si="20"/>
        <v>1</v>
      </c>
      <c r="H254" s="31">
        <f>'Training Programs'!F255</f>
        <v>0.99999999999999989</v>
      </c>
      <c r="I254" s="55">
        <f>'Training Programs'!G255</f>
        <v>1</v>
      </c>
      <c r="J254" s="55">
        <f>'Training Programs'!H255</f>
        <v>1</v>
      </c>
      <c r="K254" s="55">
        <f>'Training Programs'!I255</f>
        <v>1</v>
      </c>
      <c r="L254" s="9">
        <f t="shared" si="21"/>
        <v>1</v>
      </c>
      <c r="M254" s="8">
        <f>'Wages and Benefits'!F255</f>
        <v>1</v>
      </c>
      <c r="N254" s="8">
        <f>'Wages and Benefits'!G255</f>
        <v>1</v>
      </c>
      <c r="O254" s="8">
        <f>'Wages and Benefits'!H255</f>
        <v>1</v>
      </c>
      <c r="P254" s="8">
        <f>'Wages and Benefits'!I255</f>
        <v>1</v>
      </c>
      <c r="Q254" s="12">
        <f t="shared" si="22"/>
        <v>1</v>
      </c>
      <c r="R254" s="10">
        <f>'Career Opportunities'!F255</f>
        <v>1</v>
      </c>
      <c r="S254" s="36">
        <f>'Career Opportunities'!G255</f>
        <v>1</v>
      </c>
      <c r="T254" s="36">
        <f>'Career Opportunities'!H255</f>
        <v>1</v>
      </c>
      <c r="U254" s="36">
        <f>'Career Opportunities'!I255</f>
        <v>1</v>
      </c>
      <c r="V254" s="15">
        <f t="shared" si="23"/>
        <v>1</v>
      </c>
      <c r="W254" s="14">
        <f>'Local Workforce'!F255</f>
        <v>1</v>
      </c>
      <c r="X254" s="6">
        <f>'Local Workforce'!G255</f>
        <v>1</v>
      </c>
      <c r="Y254" s="6">
        <f>'Local Workforce'!H255</f>
        <v>1</v>
      </c>
      <c r="Z254" s="16">
        <f>'Local Workforce'!I255</f>
        <v>1</v>
      </c>
      <c r="AA254" s="17">
        <f t="shared" si="24"/>
        <v>1</v>
      </c>
    </row>
    <row r="255" spans="1:27" ht="14.5" x14ac:dyDescent="0.35">
      <c r="A255" s="37">
        <v>252</v>
      </c>
      <c r="B255" s="170"/>
      <c r="C255" s="170"/>
      <c r="D255" s="152">
        <v>1056</v>
      </c>
      <c r="E255" s="169" t="s">
        <v>265</v>
      </c>
      <c r="F255" s="73" t="str">
        <f>'Bid List'!G257</f>
        <v>Storage</v>
      </c>
      <c r="G255" s="124">
        <f t="shared" si="20"/>
        <v>0</v>
      </c>
      <c r="H255" s="31">
        <f>'Training Programs'!F256</f>
        <v>0</v>
      </c>
      <c r="I255" s="55">
        <f>'Training Programs'!G256</f>
        <v>0</v>
      </c>
      <c r="J255" s="55">
        <f>'Training Programs'!H256</f>
        <v>0</v>
      </c>
      <c r="K255" s="55">
        <f>'Training Programs'!I256</f>
        <v>0</v>
      </c>
      <c r="L255" s="9">
        <f t="shared" si="21"/>
        <v>0</v>
      </c>
      <c r="M255" s="8">
        <f>'Wages and Benefits'!F256</f>
        <v>0</v>
      </c>
      <c r="N255" s="8">
        <f>'Wages and Benefits'!G256</f>
        <v>0</v>
      </c>
      <c r="O255" s="8">
        <f>'Wages and Benefits'!H256</f>
        <v>0</v>
      </c>
      <c r="P255" s="8">
        <f>'Wages and Benefits'!I256</f>
        <v>0</v>
      </c>
      <c r="Q255" s="12">
        <f t="shared" si="22"/>
        <v>0</v>
      </c>
      <c r="R255" s="10">
        <f>'Career Opportunities'!F256</f>
        <v>0</v>
      </c>
      <c r="S255" s="36">
        <f>'Career Opportunities'!G256</f>
        <v>0</v>
      </c>
      <c r="T255" s="36">
        <f>'Career Opportunities'!H256</f>
        <v>0</v>
      </c>
      <c r="U255" s="36">
        <f>'Career Opportunities'!I256</f>
        <v>0</v>
      </c>
      <c r="V255" s="15">
        <f t="shared" si="23"/>
        <v>0</v>
      </c>
      <c r="W255" s="14">
        <f>'Local Workforce'!F256</f>
        <v>0</v>
      </c>
      <c r="X255" s="6">
        <f>'Local Workforce'!G256</f>
        <v>0</v>
      </c>
      <c r="Y255" s="6">
        <f>'Local Workforce'!H256</f>
        <v>0</v>
      </c>
      <c r="Z255" s="16">
        <f>'Local Workforce'!I256</f>
        <v>0</v>
      </c>
      <c r="AA255" s="17">
        <f t="shared" si="24"/>
        <v>0</v>
      </c>
    </row>
    <row r="256" spans="1:27" ht="14.5" x14ac:dyDescent="0.35">
      <c r="A256" s="40">
        <v>253</v>
      </c>
      <c r="B256" s="170"/>
      <c r="C256" s="170"/>
      <c r="D256" s="152">
        <v>363</v>
      </c>
      <c r="E256" s="169" t="s">
        <v>265</v>
      </c>
      <c r="F256" s="73" t="str">
        <f>'Bid List'!G258</f>
        <v>Solar</v>
      </c>
      <c r="G256" s="124">
        <f t="shared" si="20"/>
        <v>0</v>
      </c>
      <c r="H256" s="31">
        <f>'Training Programs'!F257</f>
        <v>0</v>
      </c>
      <c r="I256" s="55">
        <f>'Training Programs'!G257</f>
        <v>0</v>
      </c>
      <c r="J256" s="55">
        <f>'Training Programs'!H257</f>
        <v>0</v>
      </c>
      <c r="K256" s="55">
        <f>'Training Programs'!I257</f>
        <v>0</v>
      </c>
      <c r="L256" s="9">
        <f t="shared" si="21"/>
        <v>0</v>
      </c>
      <c r="M256" s="8">
        <f>'Wages and Benefits'!F257</f>
        <v>0</v>
      </c>
      <c r="N256" s="8">
        <f>'Wages and Benefits'!G257</f>
        <v>0</v>
      </c>
      <c r="O256" s="8">
        <f>'Wages and Benefits'!H257</f>
        <v>0</v>
      </c>
      <c r="P256" s="8">
        <f>'Wages and Benefits'!I257</f>
        <v>0</v>
      </c>
      <c r="Q256" s="12">
        <f t="shared" si="22"/>
        <v>0</v>
      </c>
      <c r="R256" s="10">
        <f>'Career Opportunities'!F257</f>
        <v>0</v>
      </c>
      <c r="S256" s="36">
        <f>'Career Opportunities'!G257</f>
        <v>0</v>
      </c>
      <c r="T256" s="36">
        <f>'Career Opportunities'!H257</f>
        <v>0</v>
      </c>
      <c r="U256" s="36">
        <f>'Career Opportunities'!I257</f>
        <v>0</v>
      </c>
      <c r="V256" s="15">
        <f t="shared" si="23"/>
        <v>0</v>
      </c>
      <c r="W256" s="14">
        <f>'Local Workforce'!F257</f>
        <v>0</v>
      </c>
      <c r="X256" s="6">
        <f>'Local Workforce'!G257</f>
        <v>0</v>
      </c>
      <c r="Y256" s="6">
        <f>'Local Workforce'!H257</f>
        <v>0</v>
      </c>
      <c r="Z256" s="16">
        <f>'Local Workforce'!I257</f>
        <v>0</v>
      </c>
      <c r="AA256" s="17">
        <f t="shared" si="24"/>
        <v>0</v>
      </c>
    </row>
    <row r="257" spans="1:27" ht="14.5" x14ac:dyDescent="0.35">
      <c r="A257" s="37">
        <v>254</v>
      </c>
      <c r="B257" s="170"/>
      <c r="C257" s="170"/>
      <c r="D257" s="152">
        <v>317</v>
      </c>
      <c r="E257" s="169" t="s">
        <v>262</v>
      </c>
      <c r="F257" s="73" t="str">
        <f>'Bid List'!G259</f>
        <v>Solar</v>
      </c>
      <c r="G257" s="124">
        <f t="shared" si="20"/>
        <v>0</v>
      </c>
      <c r="H257" s="31">
        <f>'Training Programs'!F258</f>
        <v>0</v>
      </c>
      <c r="I257" s="55">
        <f>'Training Programs'!G258</f>
        <v>0</v>
      </c>
      <c r="J257" s="55">
        <f>'Training Programs'!H258</f>
        <v>0</v>
      </c>
      <c r="K257" s="55">
        <f>'Training Programs'!I258</f>
        <v>0</v>
      </c>
      <c r="L257" s="9">
        <f t="shared" si="21"/>
        <v>0</v>
      </c>
      <c r="M257" s="8">
        <f>'Wages and Benefits'!F258</f>
        <v>0</v>
      </c>
      <c r="N257" s="8">
        <f>'Wages and Benefits'!G258</f>
        <v>0</v>
      </c>
      <c r="O257" s="8">
        <f>'Wages and Benefits'!H258</f>
        <v>0</v>
      </c>
      <c r="P257" s="8">
        <f>'Wages and Benefits'!I258</f>
        <v>0</v>
      </c>
      <c r="Q257" s="12">
        <f t="shared" si="22"/>
        <v>0</v>
      </c>
      <c r="R257" s="10">
        <f>'Career Opportunities'!F258</f>
        <v>0</v>
      </c>
      <c r="S257" s="36">
        <f>'Career Opportunities'!G258</f>
        <v>0</v>
      </c>
      <c r="T257" s="36">
        <f>'Career Opportunities'!H258</f>
        <v>0</v>
      </c>
      <c r="U257" s="36">
        <f>'Career Opportunities'!I258</f>
        <v>0</v>
      </c>
      <c r="V257" s="15">
        <f t="shared" si="23"/>
        <v>0</v>
      </c>
      <c r="W257" s="14">
        <f>'Local Workforce'!F258</f>
        <v>0</v>
      </c>
      <c r="X257" s="6">
        <f>'Local Workforce'!G258</f>
        <v>0</v>
      </c>
      <c r="Y257" s="6">
        <f>'Local Workforce'!H258</f>
        <v>0</v>
      </c>
      <c r="Z257" s="16">
        <f>'Local Workforce'!I258</f>
        <v>0</v>
      </c>
      <c r="AA257" s="17">
        <f t="shared" si="24"/>
        <v>0</v>
      </c>
    </row>
    <row r="258" spans="1:27" ht="14.5" x14ac:dyDescent="0.35">
      <c r="A258" s="40">
        <v>255</v>
      </c>
      <c r="B258" s="170"/>
      <c r="C258" s="170"/>
      <c r="D258" s="152">
        <v>602</v>
      </c>
      <c r="E258" s="169" t="s">
        <v>262</v>
      </c>
      <c r="F258" s="73" t="str">
        <f>'Bid List'!G260</f>
        <v>Solar</v>
      </c>
      <c r="G258" s="124">
        <f t="shared" si="20"/>
        <v>7.1000000000000008E-2</v>
      </c>
      <c r="H258" s="31">
        <f>'Training Programs'!F259</f>
        <v>0.2</v>
      </c>
      <c r="I258" s="55">
        <f>'Training Programs'!G259</f>
        <v>0.2</v>
      </c>
      <c r="J258" s="55">
        <f>'Training Programs'!H259</f>
        <v>0</v>
      </c>
      <c r="K258" s="55">
        <f>'Training Programs'!I259</f>
        <v>0</v>
      </c>
      <c r="L258" s="9">
        <f t="shared" si="21"/>
        <v>8.0000000000000016E-2</v>
      </c>
      <c r="M258" s="8">
        <f>'Wages and Benefits'!F259</f>
        <v>0.5</v>
      </c>
      <c r="N258" s="8">
        <f>'Wages and Benefits'!G259</f>
        <v>0.52</v>
      </c>
      <c r="O258" s="8">
        <f>'Wages and Benefits'!H259</f>
        <v>0</v>
      </c>
      <c r="P258" s="8">
        <f>'Wages and Benefits'!I259</f>
        <v>0</v>
      </c>
      <c r="Q258" s="12">
        <f t="shared" si="22"/>
        <v>0.20400000000000001</v>
      </c>
      <c r="R258" s="10">
        <f>'Career Opportunities'!F259</f>
        <v>0</v>
      </c>
      <c r="S258" s="36">
        <f>'Career Opportunities'!G259</f>
        <v>0</v>
      </c>
      <c r="T258" s="36">
        <f>'Career Opportunities'!H259</f>
        <v>0</v>
      </c>
      <c r="U258" s="36">
        <f>'Career Opportunities'!I259</f>
        <v>0</v>
      </c>
      <c r="V258" s="15">
        <f t="shared" si="23"/>
        <v>0</v>
      </c>
      <c r="W258" s="14">
        <f>'Local Workforce'!F259</f>
        <v>0</v>
      </c>
      <c r="X258" s="6">
        <f>'Local Workforce'!G259</f>
        <v>0</v>
      </c>
      <c r="Y258" s="6">
        <f>'Local Workforce'!H259</f>
        <v>0</v>
      </c>
      <c r="Z258" s="16">
        <f>'Local Workforce'!I259</f>
        <v>0</v>
      </c>
      <c r="AA258" s="17">
        <f t="shared" si="24"/>
        <v>0</v>
      </c>
    </row>
    <row r="259" spans="1:27" ht="14.5" x14ac:dyDescent="0.35">
      <c r="A259" s="37">
        <v>256</v>
      </c>
      <c r="B259" s="170"/>
      <c r="C259" s="170"/>
      <c r="D259" s="152">
        <v>603</v>
      </c>
      <c r="E259" s="169" t="s">
        <v>262</v>
      </c>
      <c r="F259" s="73" t="str">
        <f>'Bid List'!G261</f>
        <v>Solar</v>
      </c>
      <c r="G259" s="124">
        <f t="shared" si="20"/>
        <v>7.1000000000000008E-2</v>
      </c>
      <c r="H259" s="31">
        <f>'Training Programs'!F260</f>
        <v>0.2</v>
      </c>
      <c r="I259" s="55">
        <f>'Training Programs'!G260</f>
        <v>0.2</v>
      </c>
      <c r="J259" s="55">
        <f>'Training Programs'!H260</f>
        <v>0</v>
      </c>
      <c r="K259" s="55">
        <f>'Training Programs'!I260</f>
        <v>0</v>
      </c>
      <c r="L259" s="9">
        <f t="shared" si="21"/>
        <v>8.0000000000000016E-2</v>
      </c>
      <c r="M259" s="8">
        <f>'Wages and Benefits'!F260</f>
        <v>0.5</v>
      </c>
      <c r="N259" s="8">
        <f>'Wages and Benefits'!G260</f>
        <v>0.52</v>
      </c>
      <c r="O259" s="8">
        <f>'Wages and Benefits'!H260</f>
        <v>0</v>
      </c>
      <c r="P259" s="8">
        <f>'Wages and Benefits'!I260</f>
        <v>0</v>
      </c>
      <c r="Q259" s="12">
        <f t="shared" si="22"/>
        <v>0.20400000000000001</v>
      </c>
      <c r="R259" s="10">
        <f>'Career Opportunities'!F260</f>
        <v>0</v>
      </c>
      <c r="S259" s="36">
        <f>'Career Opportunities'!G260</f>
        <v>0</v>
      </c>
      <c r="T259" s="36">
        <f>'Career Opportunities'!H260</f>
        <v>0</v>
      </c>
      <c r="U259" s="36">
        <f>'Career Opportunities'!I260</f>
        <v>0</v>
      </c>
      <c r="V259" s="15">
        <f t="shared" si="23"/>
        <v>0</v>
      </c>
      <c r="W259" s="14">
        <f>'Local Workforce'!F260</f>
        <v>0</v>
      </c>
      <c r="X259" s="6">
        <f>'Local Workforce'!G260</f>
        <v>0</v>
      </c>
      <c r="Y259" s="6">
        <f>'Local Workforce'!H260</f>
        <v>0</v>
      </c>
      <c r="Z259" s="16">
        <f>'Local Workforce'!I260</f>
        <v>0</v>
      </c>
      <c r="AA259" s="17">
        <f t="shared" si="24"/>
        <v>0</v>
      </c>
    </row>
    <row r="260" spans="1:27" ht="14.5" x14ac:dyDescent="0.35">
      <c r="A260" s="40">
        <v>257</v>
      </c>
      <c r="B260" s="170"/>
      <c r="C260" s="170"/>
      <c r="D260" s="152">
        <v>626</v>
      </c>
      <c r="E260" s="169" t="s">
        <v>262</v>
      </c>
      <c r="F260" s="73" t="str">
        <f>'Bid List'!G262</f>
        <v>Solar</v>
      </c>
      <c r="G260" s="124">
        <f t="shared" si="20"/>
        <v>7.1000000000000008E-2</v>
      </c>
      <c r="H260" s="31">
        <f>'Training Programs'!F261</f>
        <v>0.2</v>
      </c>
      <c r="I260" s="55">
        <f>'Training Programs'!G261</f>
        <v>0.2</v>
      </c>
      <c r="J260" s="55">
        <f>'Training Programs'!H261</f>
        <v>0</v>
      </c>
      <c r="K260" s="55">
        <f>'Training Programs'!I261</f>
        <v>0</v>
      </c>
      <c r="L260" s="9">
        <f t="shared" si="21"/>
        <v>8.0000000000000016E-2</v>
      </c>
      <c r="M260" s="8">
        <f>'Wages and Benefits'!F261</f>
        <v>0.5</v>
      </c>
      <c r="N260" s="8">
        <f>'Wages and Benefits'!G261</f>
        <v>0.52</v>
      </c>
      <c r="O260" s="8">
        <f>'Wages and Benefits'!H261</f>
        <v>0</v>
      </c>
      <c r="P260" s="8">
        <f>'Wages and Benefits'!I261</f>
        <v>0</v>
      </c>
      <c r="Q260" s="12">
        <f t="shared" si="22"/>
        <v>0.20400000000000001</v>
      </c>
      <c r="R260" s="10">
        <f>'Career Opportunities'!F261</f>
        <v>0</v>
      </c>
      <c r="S260" s="36">
        <f>'Career Opportunities'!G261</f>
        <v>0</v>
      </c>
      <c r="T260" s="36">
        <f>'Career Opportunities'!H261</f>
        <v>0</v>
      </c>
      <c r="U260" s="36">
        <f>'Career Opportunities'!I261</f>
        <v>0</v>
      </c>
      <c r="V260" s="15">
        <f t="shared" si="23"/>
        <v>0</v>
      </c>
      <c r="W260" s="14">
        <f>'Local Workforce'!F261</f>
        <v>0</v>
      </c>
      <c r="X260" s="6">
        <f>'Local Workforce'!G261</f>
        <v>0</v>
      </c>
      <c r="Y260" s="6">
        <f>'Local Workforce'!H261</f>
        <v>0</v>
      </c>
      <c r="Z260" s="16">
        <f>'Local Workforce'!I261</f>
        <v>0</v>
      </c>
      <c r="AA260" s="17">
        <f t="shared" si="24"/>
        <v>0</v>
      </c>
    </row>
    <row r="261" spans="1:27" ht="14.5" x14ac:dyDescent="0.35">
      <c r="A261" s="37">
        <v>258</v>
      </c>
      <c r="B261" s="170"/>
      <c r="C261" s="170"/>
      <c r="D261" s="152">
        <v>630</v>
      </c>
      <c r="E261" s="169" t="s">
        <v>262</v>
      </c>
      <c r="F261" s="73" t="str">
        <f>'Bid List'!G263</f>
        <v>Solar</v>
      </c>
      <c r="G261" s="124">
        <f t="shared" si="20"/>
        <v>7.1000000000000008E-2</v>
      </c>
      <c r="H261" s="31">
        <f>'Training Programs'!F262</f>
        <v>0.2</v>
      </c>
      <c r="I261" s="55">
        <f>'Training Programs'!G262</f>
        <v>0.2</v>
      </c>
      <c r="J261" s="55">
        <f>'Training Programs'!H262</f>
        <v>0</v>
      </c>
      <c r="K261" s="55">
        <f>'Training Programs'!I262</f>
        <v>0</v>
      </c>
      <c r="L261" s="9">
        <f t="shared" si="21"/>
        <v>8.0000000000000016E-2</v>
      </c>
      <c r="M261" s="8">
        <f>'Wages and Benefits'!F262</f>
        <v>0.5</v>
      </c>
      <c r="N261" s="8">
        <f>'Wages and Benefits'!G262</f>
        <v>0.52</v>
      </c>
      <c r="O261" s="8">
        <f>'Wages and Benefits'!H262</f>
        <v>0</v>
      </c>
      <c r="P261" s="8">
        <f>'Wages and Benefits'!I262</f>
        <v>0</v>
      </c>
      <c r="Q261" s="12">
        <f t="shared" si="22"/>
        <v>0.20400000000000001</v>
      </c>
      <c r="R261" s="10">
        <f>'Career Opportunities'!F262</f>
        <v>0</v>
      </c>
      <c r="S261" s="36">
        <f>'Career Opportunities'!G262</f>
        <v>0</v>
      </c>
      <c r="T261" s="36">
        <f>'Career Opportunities'!H262</f>
        <v>0</v>
      </c>
      <c r="U261" s="36">
        <f>'Career Opportunities'!I262</f>
        <v>0</v>
      </c>
      <c r="V261" s="15">
        <f t="shared" si="23"/>
        <v>0</v>
      </c>
      <c r="W261" s="14">
        <f>'Local Workforce'!F262</f>
        <v>0</v>
      </c>
      <c r="X261" s="6">
        <f>'Local Workforce'!G262</f>
        <v>0</v>
      </c>
      <c r="Y261" s="6">
        <f>'Local Workforce'!H262</f>
        <v>0</v>
      </c>
      <c r="Z261" s="16">
        <f>'Local Workforce'!I262</f>
        <v>0</v>
      </c>
      <c r="AA261" s="17">
        <f t="shared" si="24"/>
        <v>0</v>
      </c>
    </row>
    <row r="262" spans="1:27" ht="14.5" x14ac:dyDescent="0.35">
      <c r="A262" s="40">
        <v>259</v>
      </c>
      <c r="B262" s="170"/>
      <c r="C262" s="170"/>
      <c r="D262" s="152">
        <v>645</v>
      </c>
      <c r="E262" s="169" t="s">
        <v>262</v>
      </c>
      <c r="F262" s="73" t="str">
        <f>'Bid List'!G264</f>
        <v>Solar</v>
      </c>
      <c r="G262" s="124">
        <f t="shared" si="20"/>
        <v>7.1000000000000008E-2</v>
      </c>
      <c r="H262" s="31">
        <f>'Training Programs'!F263</f>
        <v>0.2</v>
      </c>
      <c r="I262" s="55">
        <f>'Training Programs'!G263</f>
        <v>0.2</v>
      </c>
      <c r="J262" s="55">
        <f>'Training Programs'!H263</f>
        <v>0</v>
      </c>
      <c r="K262" s="55">
        <f>'Training Programs'!I263</f>
        <v>0</v>
      </c>
      <c r="L262" s="9">
        <f t="shared" si="21"/>
        <v>8.0000000000000016E-2</v>
      </c>
      <c r="M262" s="8">
        <f>'Wages and Benefits'!F263</f>
        <v>0.5</v>
      </c>
      <c r="N262" s="8">
        <f>'Wages and Benefits'!G263</f>
        <v>0.52</v>
      </c>
      <c r="O262" s="8">
        <f>'Wages and Benefits'!H263</f>
        <v>0</v>
      </c>
      <c r="P262" s="8">
        <f>'Wages and Benefits'!I263</f>
        <v>0</v>
      </c>
      <c r="Q262" s="12">
        <f t="shared" si="22"/>
        <v>0.20400000000000001</v>
      </c>
      <c r="R262" s="10">
        <f>'Career Opportunities'!F263</f>
        <v>0</v>
      </c>
      <c r="S262" s="36">
        <f>'Career Opportunities'!G263</f>
        <v>0</v>
      </c>
      <c r="T262" s="36">
        <f>'Career Opportunities'!H263</f>
        <v>0</v>
      </c>
      <c r="U262" s="36">
        <f>'Career Opportunities'!I263</f>
        <v>0</v>
      </c>
      <c r="V262" s="15">
        <f t="shared" si="23"/>
        <v>0</v>
      </c>
      <c r="W262" s="14">
        <f>'Local Workforce'!F263</f>
        <v>0</v>
      </c>
      <c r="X262" s="6">
        <f>'Local Workforce'!G263</f>
        <v>0</v>
      </c>
      <c r="Y262" s="6">
        <f>'Local Workforce'!H263</f>
        <v>0</v>
      </c>
      <c r="Z262" s="16">
        <f>'Local Workforce'!I263</f>
        <v>0</v>
      </c>
      <c r="AA262" s="17">
        <f t="shared" si="24"/>
        <v>0</v>
      </c>
    </row>
    <row r="263" spans="1:27" ht="14.5" x14ac:dyDescent="0.35">
      <c r="A263" s="37">
        <v>260</v>
      </c>
      <c r="B263" s="170"/>
      <c r="C263" s="170"/>
      <c r="D263" s="152">
        <v>649</v>
      </c>
      <c r="E263" s="169" t="s">
        <v>262</v>
      </c>
      <c r="F263" s="73" t="str">
        <f>'Bid List'!G265</f>
        <v>Solar</v>
      </c>
      <c r="G263" s="124">
        <f t="shared" si="20"/>
        <v>7.1000000000000008E-2</v>
      </c>
      <c r="H263" s="31">
        <f>'Training Programs'!F264</f>
        <v>0.2</v>
      </c>
      <c r="I263" s="55">
        <f>'Training Programs'!G264</f>
        <v>0.2</v>
      </c>
      <c r="J263" s="55">
        <f>'Training Programs'!H264</f>
        <v>0</v>
      </c>
      <c r="K263" s="55">
        <f>'Training Programs'!I264</f>
        <v>0</v>
      </c>
      <c r="L263" s="9">
        <f t="shared" si="21"/>
        <v>8.0000000000000016E-2</v>
      </c>
      <c r="M263" s="8">
        <f>'Wages and Benefits'!F264</f>
        <v>0.5</v>
      </c>
      <c r="N263" s="8">
        <f>'Wages and Benefits'!G264</f>
        <v>0.52</v>
      </c>
      <c r="O263" s="8">
        <f>'Wages and Benefits'!H264</f>
        <v>0</v>
      </c>
      <c r="P263" s="8">
        <f>'Wages and Benefits'!I264</f>
        <v>0</v>
      </c>
      <c r="Q263" s="12">
        <f t="shared" si="22"/>
        <v>0.20400000000000001</v>
      </c>
      <c r="R263" s="10">
        <f>'Career Opportunities'!F264</f>
        <v>0</v>
      </c>
      <c r="S263" s="36">
        <f>'Career Opportunities'!G264</f>
        <v>0</v>
      </c>
      <c r="T263" s="36">
        <f>'Career Opportunities'!H264</f>
        <v>0</v>
      </c>
      <c r="U263" s="36">
        <f>'Career Opportunities'!I264</f>
        <v>0</v>
      </c>
      <c r="V263" s="15">
        <f t="shared" si="23"/>
        <v>0</v>
      </c>
      <c r="W263" s="14">
        <f>'Local Workforce'!F264</f>
        <v>0</v>
      </c>
      <c r="X263" s="6">
        <f>'Local Workforce'!G264</f>
        <v>0</v>
      </c>
      <c r="Y263" s="6">
        <f>'Local Workforce'!H264</f>
        <v>0</v>
      </c>
      <c r="Z263" s="16">
        <f>'Local Workforce'!I264</f>
        <v>0</v>
      </c>
      <c r="AA263" s="17">
        <f t="shared" si="24"/>
        <v>0</v>
      </c>
    </row>
    <row r="264" spans="1:27" ht="14.5" x14ac:dyDescent="0.35">
      <c r="A264" s="40">
        <v>261</v>
      </c>
      <c r="B264" s="170"/>
      <c r="C264" s="170"/>
      <c r="D264" s="152">
        <v>651</v>
      </c>
      <c r="E264" s="169" t="s">
        <v>262</v>
      </c>
      <c r="F264" s="73" t="str">
        <f>'Bid List'!G266</f>
        <v>Solar</v>
      </c>
      <c r="G264" s="124">
        <f t="shared" si="20"/>
        <v>7.1000000000000008E-2</v>
      </c>
      <c r="H264" s="31">
        <f>'Training Programs'!F265</f>
        <v>0.2</v>
      </c>
      <c r="I264" s="55">
        <f>'Training Programs'!G265</f>
        <v>0.2</v>
      </c>
      <c r="J264" s="55">
        <f>'Training Programs'!H265</f>
        <v>0</v>
      </c>
      <c r="K264" s="55">
        <f>'Training Programs'!I265</f>
        <v>0</v>
      </c>
      <c r="L264" s="9">
        <f t="shared" si="21"/>
        <v>8.0000000000000016E-2</v>
      </c>
      <c r="M264" s="8">
        <f>'Wages and Benefits'!F265</f>
        <v>0.5</v>
      </c>
      <c r="N264" s="8">
        <f>'Wages and Benefits'!G265</f>
        <v>0.52</v>
      </c>
      <c r="O264" s="8">
        <f>'Wages and Benefits'!H265</f>
        <v>0</v>
      </c>
      <c r="P264" s="8">
        <f>'Wages and Benefits'!I265</f>
        <v>0</v>
      </c>
      <c r="Q264" s="12">
        <f t="shared" si="22"/>
        <v>0.20400000000000001</v>
      </c>
      <c r="R264" s="10">
        <f>'Career Opportunities'!F265</f>
        <v>0</v>
      </c>
      <c r="S264" s="36">
        <f>'Career Opportunities'!G265</f>
        <v>0</v>
      </c>
      <c r="T264" s="36">
        <f>'Career Opportunities'!H265</f>
        <v>0</v>
      </c>
      <c r="U264" s="36">
        <f>'Career Opportunities'!I265</f>
        <v>0</v>
      </c>
      <c r="V264" s="15">
        <f t="shared" si="23"/>
        <v>0</v>
      </c>
      <c r="W264" s="14">
        <f>'Local Workforce'!F265</f>
        <v>0</v>
      </c>
      <c r="X264" s="6">
        <f>'Local Workforce'!G265</f>
        <v>0</v>
      </c>
      <c r="Y264" s="6">
        <f>'Local Workforce'!H265</f>
        <v>0</v>
      </c>
      <c r="Z264" s="16">
        <f>'Local Workforce'!I265</f>
        <v>0</v>
      </c>
      <c r="AA264" s="17">
        <f t="shared" si="24"/>
        <v>0</v>
      </c>
    </row>
    <row r="265" spans="1:27" ht="14.5" x14ac:dyDescent="0.35">
      <c r="A265" s="37">
        <v>262</v>
      </c>
      <c r="B265" s="170"/>
      <c r="C265" s="170"/>
      <c r="D265" s="152">
        <v>718</v>
      </c>
      <c r="E265" s="169" t="s">
        <v>262</v>
      </c>
      <c r="F265" s="73" t="str">
        <f>'Bid List'!G267</f>
        <v>Solar</v>
      </c>
      <c r="G265" s="124">
        <f t="shared" ref="G265:G328" si="25">$L$3*L265+$Q$3*Q265+$V$3*V265+$AA$3*AA265</f>
        <v>7.1000000000000008E-2</v>
      </c>
      <c r="H265" s="31">
        <f>'Training Programs'!F266</f>
        <v>0.2</v>
      </c>
      <c r="I265" s="55">
        <f>'Training Programs'!G266</f>
        <v>0.2</v>
      </c>
      <c r="J265" s="55">
        <f>'Training Programs'!H266</f>
        <v>0</v>
      </c>
      <c r="K265" s="55">
        <f>'Training Programs'!I266</f>
        <v>0</v>
      </c>
      <c r="L265" s="9">
        <f t="shared" ref="L265:L328" si="26">((H$3/1*H265)+(I$3/1*I265)+(J$3/1*J265)+(K$3/1*K265))</f>
        <v>8.0000000000000016E-2</v>
      </c>
      <c r="M265" s="8">
        <f>'Wages and Benefits'!F266</f>
        <v>0.5</v>
      </c>
      <c r="N265" s="8">
        <f>'Wages and Benefits'!G266</f>
        <v>0.52</v>
      </c>
      <c r="O265" s="8">
        <f>'Wages and Benefits'!H266</f>
        <v>0</v>
      </c>
      <c r="P265" s="8">
        <f>'Wages and Benefits'!I266</f>
        <v>0</v>
      </c>
      <c r="Q265" s="12">
        <f t="shared" ref="Q265:Q328" si="27">((M$3/1*M265)+(N$3/1*N265)+(O$3/1*O265)+(P$3/1*P265))</f>
        <v>0.20400000000000001</v>
      </c>
      <c r="R265" s="10">
        <f>'Career Opportunities'!F266</f>
        <v>0</v>
      </c>
      <c r="S265" s="36">
        <f>'Career Opportunities'!G266</f>
        <v>0</v>
      </c>
      <c r="T265" s="36">
        <f>'Career Opportunities'!H266</f>
        <v>0</v>
      </c>
      <c r="U265" s="36">
        <f>'Career Opportunities'!I266</f>
        <v>0</v>
      </c>
      <c r="V265" s="15">
        <f t="shared" ref="V265:V328" si="28">((R$3/1*R265)+(S$3/1*S265)+(T$3/1*T265)+(U$3/1*U265))</f>
        <v>0</v>
      </c>
      <c r="W265" s="14">
        <f>'Local Workforce'!F266</f>
        <v>0</v>
      </c>
      <c r="X265" s="6">
        <f>'Local Workforce'!G266</f>
        <v>0</v>
      </c>
      <c r="Y265" s="6">
        <f>'Local Workforce'!H266</f>
        <v>0</v>
      </c>
      <c r="Z265" s="16">
        <f>'Local Workforce'!I266</f>
        <v>0</v>
      </c>
      <c r="AA265" s="17">
        <f t="shared" ref="AA265:AA328" si="29">((W$3/1*W265)+(X$3/1*X265)+(Y$3/1*Y265)+(Z$3/1*Z265))</f>
        <v>0</v>
      </c>
    </row>
    <row r="266" spans="1:27" ht="14.5" x14ac:dyDescent="0.35">
      <c r="A266" s="40">
        <v>263</v>
      </c>
      <c r="B266" s="170"/>
      <c r="C266" s="170"/>
      <c r="D266" s="152">
        <v>360</v>
      </c>
      <c r="E266" s="169" t="s">
        <v>265</v>
      </c>
      <c r="F266" s="73" t="str">
        <f>'Bid List'!G268</f>
        <v>Wind</v>
      </c>
      <c r="G266" s="124">
        <f t="shared" si="25"/>
        <v>0</v>
      </c>
      <c r="H266" s="31">
        <f>'Training Programs'!F267</f>
        <v>0</v>
      </c>
      <c r="I266" s="55">
        <f>'Training Programs'!G267</f>
        <v>0</v>
      </c>
      <c r="J266" s="55">
        <f>'Training Programs'!H267</f>
        <v>0</v>
      </c>
      <c r="K266" s="55">
        <f>'Training Programs'!I267</f>
        <v>0</v>
      </c>
      <c r="L266" s="9">
        <f t="shared" si="26"/>
        <v>0</v>
      </c>
      <c r="M266" s="8">
        <f>'Wages and Benefits'!F267</f>
        <v>0</v>
      </c>
      <c r="N266" s="8">
        <f>'Wages and Benefits'!G267</f>
        <v>0</v>
      </c>
      <c r="O266" s="8">
        <f>'Wages and Benefits'!H267</f>
        <v>0</v>
      </c>
      <c r="P266" s="8">
        <f>'Wages and Benefits'!I267</f>
        <v>0</v>
      </c>
      <c r="Q266" s="12">
        <f t="shared" si="27"/>
        <v>0</v>
      </c>
      <c r="R266" s="10">
        <f>'Career Opportunities'!F267</f>
        <v>0</v>
      </c>
      <c r="S266" s="36">
        <f>'Career Opportunities'!G267</f>
        <v>0</v>
      </c>
      <c r="T266" s="36">
        <f>'Career Opportunities'!H267</f>
        <v>0</v>
      </c>
      <c r="U266" s="36">
        <f>'Career Opportunities'!I267</f>
        <v>0</v>
      </c>
      <c r="V266" s="15">
        <f t="shared" si="28"/>
        <v>0</v>
      </c>
      <c r="W266" s="14">
        <f>'Local Workforce'!F267</f>
        <v>0</v>
      </c>
      <c r="X266" s="6">
        <f>'Local Workforce'!G267</f>
        <v>0</v>
      </c>
      <c r="Y266" s="6">
        <f>'Local Workforce'!H267</f>
        <v>0</v>
      </c>
      <c r="Z266" s="16">
        <f>'Local Workforce'!I267</f>
        <v>0</v>
      </c>
      <c r="AA266" s="17">
        <f t="shared" si="29"/>
        <v>0</v>
      </c>
    </row>
    <row r="267" spans="1:27" ht="14.5" x14ac:dyDescent="0.35">
      <c r="A267" s="37">
        <v>264</v>
      </c>
      <c r="B267" s="170"/>
      <c r="C267" s="170"/>
      <c r="D267" s="152">
        <v>831</v>
      </c>
      <c r="E267" s="169" t="s">
        <v>262</v>
      </c>
      <c r="F267" s="73" t="str">
        <f>'Bid List'!G269</f>
        <v>Solar + Storage</v>
      </c>
      <c r="G267" s="124">
        <f t="shared" si="25"/>
        <v>0</v>
      </c>
      <c r="H267" s="31">
        <f>'Training Programs'!F268</f>
        <v>0</v>
      </c>
      <c r="I267" s="55">
        <f>'Training Programs'!G268</f>
        <v>0</v>
      </c>
      <c r="J267" s="55">
        <f>'Training Programs'!H268</f>
        <v>0</v>
      </c>
      <c r="K267" s="55">
        <f>'Training Programs'!I268</f>
        <v>0</v>
      </c>
      <c r="L267" s="9">
        <f t="shared" si="26"/>
        <v>0</v>
      </c>
      <c r="M267" s="8">
        <f>'Wages and Benefits'!F268</f>
        <v>0</v>
      </c>
      <c r="N267" s="8">
        <f>'Wages and Benefits'!G268</f>
        <v>0</v>
      </c>
      <c r="O267" s="8">
        <f>'Wages and Benefits'!H268</f>
        <v>0</v>
      </c>
      <c r="P267" s="8">
        <f>'Wages and Benefits'!I268</f>
        <v>0</v>
      </c>
      <c r="Q267" s="12">
        <f t="shared" si="27"/>
        <v>0</v>
      </c>
      <c r="R267" s="10">
        <f>'Career Opportunities'!F268</f>
        <v>0</v>
      </c>
      <c r="S267" s="36">
        <f>'Career Opportunities'!G268</f>
        <v>0</v>
      </c>
      <c r="T267" s="36">
        <f>'Career Opportunities'!H268</f>
        <v>0</v>
      </c>
      <c r="U267" s="36">
        <f>'Career Opportunities'!I268</f>
        <v>0</v>
      </c>
      <c r="V267" s="15">
        <f t="shared" si="28"/>
        <v>0</v>
      </c>
      <c r="W267" s="14">
        <f>'Local Workforce'!F268</f>
        <v>0</v>
      </c>
      <c r="X267" s="6">
        <f>'Local Workforce'!G268</f>
        <v>0</v>
      </c>
      <c r="Y267" s="6">
        <f>'Local Workforce'!H268</f>
        <v>0</v>
      </c>
      <c r="Z267" s="16">
        <f>'Local Workforce'!I268</f>
        <v>0</v>
      </c>
      <c r="AA267" s="17">
        <f t="shared" si="29"/>
        <v>0</v>
      </c>
    </row>
    <row r="268" spans="1:27" ht="14.5" x14ac:dyDescent="0.35">
      <c r="A268" s="40">
        <v>265</v>
      </c>
      <c r="B268" s="170"/>
      <c r="C268" s="170"/>
      <c r="D268" s="152">
        <v>1046</v>
      </c>
      <c r="E268" s="169" t="s">
        <v>265</v>
      </c>
      <c r="F268" s="73" t="str">
        <f>'Bid List'!G270</f>
        <v>Storage</v>
      </c>
      <c r="G268" s="124">
        <f t="shared" si="25"/>
        <v>0</v>
      </c>
      <c r="H268" s="31">
        <f>'Training Programs'!F269</f>
        <v>0</v>
      </c>
      <c r="I268" s="55">
        <f>'Training Programs'!G269</f>
        <v>0</v>
      </c>
      <c r="J268" s="55">
        <f>'Training Programs'!H269</f>
        <v>0</v>
      </c>
      <c r="K268" s="55">
        <f>'Training Programs'!I269</f>
        <v>0</v>
      </c>
      <c r="L268" s="9">
        <f t="shared" si="26"/>
        <v>0</v>
      </c>
      <c r="M268" s="8">
        <f>'Wages and Benefits'!F269</f>
        <v>0</v>
      </c>
      <c r="N268" s="8">
        <f>'Wages and Benefits'!G269</f>
        <v>0</v>
      </c>
      <c r="O268" s="8">
        <f>'Wages and Benefits'!H269</f>
        <v>0</v>
      </c>
      <c r="P268" s="8">
        <f>'Wages and Benefits'!I269</f>
        <v>0</v>
      </c>
      <c r="Q268" s="12">
        <f t="shared" si="27"/>
        <v>0</v>
      </c>
      <c r="R268" s="10">
        <f>'Career Opportunities'!F269</f>
        <v>0</v>
      </c>
      <c r="S268" s="36">
        <f>'Career Opportunities'!G269</f>
        <v>0</v>
      </c>
      <c r="T268" s="36">
        <f>'Career Opportunities'!H269</f>
        <v>0</v>
      </c>
      <c r="U268" s="36">
        <f>'Career Opportunities'!I269</f>
        <v>0</v>
      </c>
      <c r="V268" s="15">
        <f t="shared" si="28"/>
        <v>0</v>
      </c>
      <c r="W268" s="14">
        <f>'Local Workforce'!F269</f>
        <v>0</v>
      </c>
      <c r="X268" s="6">
        <f>'Local Workforce'!G269</f>
        <v>0</v>
      </c>
      <c r="Y268" s="6">
        <f>'Local Workforce'!H269</f>
        <v>0</v>
      </c>
      <c r="Z268" s="16">
        <f>'Local Workforce'!I269</f>
        <v>0</v>
      </c>
      <c r="AA268" s="17">
        <f t="shared" si="29"/>
        <v>0</v>
      </c>
    </row>
    <row r="269" spans="1:27" ht="14.5" x14ac:dyDescent="0.35">
      <c r="A269" s="37">
        <v>266</v>
      </c>
      <c r="B269" s="170"/>
      <c r="C269" s="170"/>
      <c r="D269" s="152">
        <v>1048</v>
      </c>
      <c r="E269" s="169" t="s">
        <v>265</v>
      </c>
      <c r="F269" s="73" t="str">
        <f>'Bid List'!G271</f>
        <v>Storage</v>
      </c>
      <c r="G269" s="124">
        <f t="shared" si="25"/>
        <v>0</v>
      </c>
      <c r="H269" s="31">
        <f>'Training Programs'!F270</f>
        <v>0</v>
      </c>
      <c r="I269" s="55">
        <f>'Training Programs'!G270</f>
        <v>0</v>
      </c>
      <c r="J269" s="55">
        <f>'Training Programs'!H270</f>
        <v>0</v>
      </c>
      <c r="K269" s="55">
        <f>'Training Programs'!I270</f>
        <v>0</v>
      </c>
      <c r="L269" s="9">
        <f t="shared" si="26"/>
        <v>0</v>
      </c>
      <c r="M269" s="8">
        <f>'Wages and Benefits'!F270</f>
        <v>0</v>
      </c>
      <c r="N269" s="8">
        <f>'Wages and Benefits'!G270</f>
        <v>0</v>
      </c>
      <c r="O269" s="8">
        <f>'Wages and Benefits'!H270</f>
        <v>0</v>
      </c>
      <c r="P269" s="8">
        <f>'Wages and Benefits'!I270</f>
        <v>0</v>
      </c>
      <c r="Q269" s="12">
        <f t="shared" si="27"/>
        <v>0</v>
      </c>
      <c r="R269" s="10">
        <f>'Career Opportunities'!F270</f>
        <v>0</v>
      </c>
      <c r="S269" s="36">
        <f>'Career Opportunities'!G270</f>
        <v>0</v>
      </c>
      <c r="T269" s="36">
        <f>'Career Opportunities'!H270</f>
        <v>0</v>
      </c>
      <c r="U269" s="36">
        <f>'Career Opportunities'!I270</f>
        <v>0</v>
      </c>
      <c r="V269" s="15">
        <f t="shared" si="28"/>
        <v>0</v>
      </c>
      <c r="W269" s="14">
        <f>'Local Workforce'!F270</f>
        <v>0</v>
      </c>
      <c r="X269" s="6">
        <f>'Local Workforce'!G270</f>
        <v>0</v>
      </c>
      <c r="Y269" s="6">
        <f>'Local Workforce'!H270</f>
        <v>0</v>
      </c>
      <c r="Z269" s="16">
        <f>'Local Workforce'!I270</f>
        <v>0</v>
      </c>
      <c r="AA269" s="17">
        <f t="shared" si="29"/>
        <v>0</v>
      </c>
    </row>
    <row r="270" spans="1:27" ht="14.5" x14ac:dyDescent="0.35">
      <c r="A270" s="40">
        <v>267</v>
      </c>
      <c r="B270" s="170"/>
      <c r="C270" s="170"/>
      <c r="D270" s="152">
        <v>1053</v>
      </c>
      <c r="E270" s="169" t="s">
        <v>262</v>
      </c>
      <c r="F270" s="73" t="str">
        <f>'Bid List'!G272</f>
        <v>Storage</v>
      </c>
      <c r="G270" s="124">
        <f t="shared" si="25"/>
        <v>0</v>
      </c>
      <c r="H270" s="31">
        <f>'Training Programs'!F271</f>
        <v>0</v>
      </c>
      <c r="I270" s="55">
        <f>'Training Programs'!G271</f>
        <v>0</v>
      </c>
      <c r="J270" s="55">
        <f>'Training Programs'!H271</f>
        <v>0</v>
      </c>
      <c r="K270" s="55">
        <f>'Training Programs'!I271</f>
        <v>0</v>
      </c>
      <c r="L270" s="9">
        <f t="shared" si="26"/>
        <v>0</v>
      </c>
      <c r="M270" s="8">
        <f>'Wages and Benefits'!F271</f>
        <v>0</v>
      </c>
      <c r="N270" s="8">
        <f>'Wages and Benefits'!G271</f>
        <v>0</v>
      </c>
      <c r="O270" s="8">
        <f>'Wages and Benefits'!H271</f>
        <v>0</v>
      </c>
      <c r="P270" s="8">
        <f>'Wages and Benefits'!I271</f>
        <v>0</v>
      </c>
      <c r="Q270" s="12">
        <f t="shared" si="27"/>
        <v>0</v>
      </c>
      <c r="R270" s="10">
        <f>'Career Opportunities'!F271</f>
        <v>0</v>
      </c>
      <c r="S270" s="36">
        <f>'Career Opportunities'!G271</f>
        <v>0</v>
      </c>
      <c r="T270" s="36">
        <f>'Career Opportunities'!H271</f>
        <v>0</v>
      </c>
      <c r="U270" s="36">
        <f>'Career Opportunities'!I271</f>
        <v>0</v>
      </c>
      <c r="V270" s="15">
        <f t="shared" si="28"/>
        <v>0</v>
      </c>
      <c r="W270" s="14">
        <f>'Local Workforce'!F271</f>
        <v>0</v>
      </c>
      <c r="X270" s="6">
        <f>'Local Workforce'!G271</f>
        <v>0</v>
      </c>
      <c r="Y270" s="6">
        <f>'Local Workforce'!H271</f>
        <v>0</v>
      </c>
      <c r="Z270" s="16">
        <f>'Local Workforce'!I271</f>
        <v>0</v>
      </c>
      <c r="AA270" s="17">
        <f t="shared" si="29"/>
        <v>0</v>
      </c>
    </row>
    <row r="271" spans="1:27" ht="14.5" x14ac:dyDescent="0.35">
      <c r="A271" s="37">
        <v>268</v>
      </c>
      <c r="B271" s="170"/>
      <c r="C271" s="170"/>
      <c r="D271" s="152">
        <v>819</v>
      </c>
      <c r="E271" s="169" t="s">
        <v>262</v>
      </c>
      <c r="F271" s="73" t="str">
        <f>'Bid List'!G273</f>
        <v>Solar + Storage</v>
      </c>
      <c r="G271" s="124">
        <f t="shared" si="25"/>
        <v>0</v>
      </c>
      <c r="H271" s="31">
        <f>'Training Programs'!F272</f>
        <v>0</v>
      </c>
      <c r="I271" s="55">
        <f>'Training Programs'!G272</f>
        <v>0</v>
      </c>
      <c r="J271" s="55">
        <f>'Training Programs'!H272</f>
        <v>0</v>
      </c>
      <c r="K271" s="55">
        <f>'Training Programs'!I272</f>
        <v>0</v>
      </c>
      <c r="L271" s="9">
        <f t="shared" si="26"/>
        <v>0</v>
      </c>
      <c r="M271" s="8">
        <f>'Wages and Benefits'!F272</f>
        <v>0</v>
      </c>
      <c r="N271" s="8">
        <f>'Wages and Benefits'!G272</f>
        <v>0</v>
      </c>
      <c r="O271" s="8">
        <f>'Wages and Benefits'!H272</f>
        <v>0</v>
      </c>
      <c r="P271" s="8">
        <f>'Wages and Benefits'!I272</f>
        <v>0</v>
      </c>
      <c r="Q271" s="12">
        <f t="shared" si="27"/>
        <v>0</v>
      </c>
      <c r="R271" s="10">
        <f>'Career Opportunities'!F272</f>
        <v>0</v>
      </c>
      <c r="S271" s="36">
        <f>'Career Opportunities'!G272</f>
        <v>0</v>
      </c>
      <c r="T271" s="36">
        <f>'Career Opportunities'!H272</f>
        <v>0</v>
      </c>
      <c r="U271" s="36">
        <f>'Career Opportunities'!I272</f>
        <v>0</v>
      </c>
      <c r="V271" s="15">
        <f t="shared" si="28"/>
        <v>0</v>
      </c>
      <c r="W271" s="14">
        <f>'Local Workforce'!F272</f>
        <v>0</v>
      </c>
      <c r="X271" s="6">
        <f>'Local Workforce'!G272</f>
        <v>0</v>
      </c>
      <c r="Y271" s="6">
        <f>'Local Workforce'!H272</f>
        <v>0</v>
      </c>
      <c r="Z271" s="16">
        <f>'Local Workforce'!I272</f>
        <v>0</v>
      </c>
      <c r="AA271" s="17">
        <f t="shared" si="29"/>
        <v>0</v>
      </c>
    </row>
    <row r="272" spans="1:27" ht="14.5" x14ac:dyDescent="0.35">
      <c r="A272" s="40">
        <v>269</v>
      </c>
      <c r="B272" s="170"/>
      <c r="C272" s="170"/>
      <c r="D272" s="152">
        <v>1058</v>
      </c>
      <c r="E272" s="169" t="s">
        <v>262</v>
      </c>
      <c r="F272" s="73" t="str">
        <f>'Bid List'!G274</f>
        <v>Storage</v>
      </c>
      <c r="G272" s="124">
        <f t="shared" si="25"/>
        <v>0</v>
      </c>
      <c r="H272" s="31">
        <f>'Training Programs'!F273</f>
        <v>0</v>
      </c>
      <c r="I272" s="55">
        <f>'Training Programs'!G273</f>
        <v>0</v>
      </c>
      <c r="J272" s="55">
        <f>'Training Programs'!H273</f>
        <v>0</v>
      </c>
      <c r="K272" s="55">
        <f>'Training Programs'!I273</f>
        <v>0</v>
      </c>
      <c r="L272" s="9">
        <f t="shared" si="26"/>
        <v>0</v>
      </c>
      <c r="M272" s="8">
        <f>'Wages and Benefits'!F273</f>
        <v>0</v>
      </c>
      <c r="N272" s="8">
        <f>'Wages and Benefits'!G273</f>
        <v>0</v>
      </c>
      <c r="O272" s="8">
        <f>'Wages and Benefits'!H273</f>
        <v>0</v>
      </c>
      <c r="P272" s="8">
        <f>'Wages and Benefits'!I273</f>
        <v>0</v>
      </c>
      <c r="Q272" s="12">
        <f t="shared" si="27"/>
        <v>0</v>
      </c>
      <c r="R272" s="10">
        <f>'Career Opportunities'!F273</f>
        <v>0</v>
      </c>
      <c r="S272" s="36">
        <f>'Career Opportunities'!G273</f>
        <v>0</v>
      </c>
      <c r="T272" s="36">
        <f>'Career Opportunities'!H273</f>
        <v>0</v>
      </c>
      <c r="U272" s="36">
        <f>'Career Opportunities'!I273</f>
        <v>0</v>
      </c>
      <c r="V272" s="15">
        <f t="shared" si="28"/>
        <v>0</v>
      </c>
      <c r="W272" s="14">
        <f>'Local Workforce'!F273</f>
        <v>0</v>
      </c>
      <c r="X272" s="6">
        <f>'Local Workforce'!G273</f>
        <v>0</v>
      </c>
      <c r="Y272" s="6">
        <f>'Local Workforce'!H273</f>
        <v>0</v>
      </c>
      <c r="Z272" s="16">
        <f>'Local Workforce'!I273</f>
        <v>0</v>
      </c>
      <c r="AA272" s="17">
        <f t="shared" si="29"/>
        <v>0</v>
      </c>
    </row>
    <row r="273" spans="1:27" ht="14.5" x14ac:dyDescent="0.35">
      <c r="A273" s="37">
        <v>270</v>
      </c>
      <c r="B273" s="170"/>
      <c r="C273" s="170"/>
      <c r="D273" s="152">
        <v>725</v>
      </c>
      <c r="E273" s="169" t="s">
        <v>265</v>
      </c>
      <c r="F273" s="73" t="str">
        <f>'Bid List'!G275</f>
        <v>Solar + Storage</v>
      </c>
      <c r="G273" s="124">
        <f t="shared" si="25"/>
        <v>0.75475000000000003</v>
      </c>
      <c r="H273" s="31">
        <f>'Training Programs'!F274</f>
        <v>0.79999999999999993</v>
      </c>
      <c r="I273" s="55">
        <f>'Training Programs'!G274</f>
        <v>0.8</v>
      </c>
      <c r="J273" s="55">
        <f>'Training Programs'!H274</f>
        <v>0.79999999999999993</v>
      </c>
      <c r="K273" s="55">
        <f>'Training Programs'!I274</f>
        <v>0.8</v>
      </c>
      <c r="L273" s="9">
        <f t="shared" si="26"/>
        <v>0.8</v>
      </c>
      <c r="M273" s="8">
        <f>'Wages and Benefits'!F274</f>
        <v>0.8</v>
      </c>
      <c r="N273" s="8">
        <f>'Wages and Benefits'!G274</f>
        <v>0.91999999999999993</v>
      </c>
      <c r="O273" s="8">
        <f>'Wages and Benefits'!H274</f>
        <v>0</v>
      </c>
      <c r="P273" s="8">
        <f>'Wages and Benefits'!I274</f>
        <v>0</v>
      </c>
      <c r="Q273" s="12">
        <f t="shared" si="27"/>
        <v>0.34400000000000003</v>
      </c>
      <c r="R273" s="10">
        <f>'Career Opportunities'!F274</f>
        <v>1</v>
      </c>
      <c r="S273" s="36">
        <f>'Career Opportunities'!G274</f>
        <v>1</v>
      </c>
      <c r="T273" s="36">
        <f>'Career Opportunities'!H274</f>
        <v>1</v>
      </c>
      <c r="U273" s="36">
        <f>'Career Opportunities'!I274</f>
        <v>1</v>
      </c>
      <c r="V273" s="15">
        <f t="shared" si="28"/>
        <v>1</v>
      </c>
      <c r="W273" s="14">
        <f>'Local Workforce'!F274</f>
        <v>0.75</v>
      </c>
      <c r="X273" s="6">
        <f>'Local Workforce'!G274</f>
        <v>1</v>
      </c>
      <c r="Y273" s="6">
        <f>'Local Workforce'!H274</f>
        <v>0.75</v>
      </c>
      <c r="Z273" s="16">
        <f>'Local Workforce'!I274</f>
        <v>1</v>
      </c>
      <c r="AA273" s="17">
        <f t="shared" si="29"/>
        <v>0.875</v>
      </c>
    </row>
    <row r="274" spans="1:27" ht="14.5" x14ac:dyDescent="0.35">
      <c r="A274" s="40">
        <v>271</v>
      </c>
      <c r="B274" s="170"/>
      <c r="C274" s="170"/>
      <c r="D274" s="152">
        <v>735</v>
      </c>
      <c r="E274" s="169" t="s">
        <v>265</v>
      </c>
      <c r="F274" s="73" t="str">
        <f>'Bid List'!G276</f>
        <v>Solar</v>
      </c>
      <c r="G274" s="124">
        <f t="shared" si="25"/>
        <v>0.75475000000000003</v>
      </c>
      <c r="H274" s="31">
        <f>'Training Programs'!F275</f>
        <v>0.79999999999999993</v>
      </c>
      <c r="I274" s="55">
        <f>'Training Programs'!G275</f>
        <v>0.8</v>
      </c>
      <c r="J274" s="55">
        <f>'Training Programs'!H275</f>
        <v>0.79999999999999993</v>
      </c>
      <c r="K274" s="55">
        <f>'Training Programs'!I275</f>
        <v>0.8</v>
      </c>
      <c r="L274" s="9">
        <f t="shared" si="26"/>
        <v>0.8</v>
      </c>
      <c r="M274" s="8">
        <f>'Wages and Benefits'!F275</f>
        <v>0.8</v>
      </c>
      <c r="N274" s="8">
        <f>'Wages and Benefits'!G275</f>
        <v>0.91999999999999993</v>
      </c>
      <c r="O274" s="8">
        <f>'Wages and Benefits'!H275</f>
        <v>0</v>
      </c>
      <c r="P274" s="8">
        <f>'Wages and Benefits'!I275</f>
        <v>0</v>
      </c>
      <c r="Q274" s="12">
        <f t="shared" si="27"/>
        <v>0.34400000000000003</v>
      </c>
      <c r="R274" s="10">
        <f>'Career Opportunities'!F275</f>
        <v>1</v>
      </c>
      <c r="S274" s="36">
        <f>'Career Opportunities'!G275</f>
        <v>1</v>
      </c>
      <c r="T274" s="36">
        <f>'Career Opportunities'!H275</f>
        <v>1</v>
      </c>
      <c r="U274" s="36">
        <f>'Career Opportunities'!I275</f>
        <v>1</v>
      </c>
      <c r="V274" s="15">
        <f t="shared" si="28"/>
        <v>1</v>
      </c>
      <c r="W274" s="14">
        <f>'Local Workforce'!F275</f>
        <v>0.75</v>
      </c>
      <c r="X274" s="6">
        <f>'Local Workforce'!G275</f>
        <v>1</v>
      </c>
      <c r="Y274" s="6">
        <f>'Local Workforce'!H275</f>
        <v>0.75</v>
      </c>
      <c r="Z274" s="16">
        <f>'Local Workforce'!I275</f>
        <v>1</v>
      </c>
      <c r="AA274" s="17">
        <f t="shared" si="29"/>
        <v>0.875</v>
      </c>
    </row>
    <row r="275" spans="1:27" ht="14.5" x14ac:dyDescent="0.35">
      <c r="A275" s="37">
        <v>272</v>
      </c>
      <c r="B275" s="170"/>
      <c r="C275" s="170"/>
      <c r="D275" s="152">
        <v>760</v>
      </c>
      <c r="E275" s="169" t="s">
        <v>265</v>
      </c>
      <c r="F275" s="73" t="str">
        <f>'Bid List'!G277</f>
        <v>Solar + Storage</v>
      </c>
      <c r="G275" s="124">
        <f t="shared" si="25"/>
        <v>0.75475000000000003</v>
      </c>
      <c r="H275" s="31">
        <f>'Training Programs'!F276</f>
        <v>0.79999999999999993</v>
      </c>
      <c r="I275" s="55">
        <f>'Training Programs'!G276</f>
        <v>0.8</v>
      </c>
      <c r="J275" s="55">
        <f>'Training Programs'!H276</f>
        <v>0.79999999999999993</v>
      </c>
      <c r="K275" s="55">
        <f>'Training Programs'!I276</f>
        <v>0.8</v>
      </c>
      <c r="L275" s="9">
        <f t="shared" si="26"/>
        <v>0.8</v>
      </c>
      <c r="M275" s="8">
        <f>'Wages and Benefits'!F276</f>
        <v>0.8</v>
      </c>
      <c r="N275" s="8">
        <f>'Wages and Benefits'!G276</f>
        <v>0.91999999999999993</v>
      </c>
      <c r="O275" s="8">
        <f>'Wages and Benefits'!H276</f>
        <v>0</v>
      </c>
      <c r="P275" s="8">
        <f>'Wages and Benefits'!I276</f>
        <v>0</v>
      </c>
      <c r="Q275" s="12">
        <f t="shared" si="27"/>
        <v>0.34400000000000003</v>
      </c>
      <c r="R275" s="10">
        <f>'Career Opportunities'!F276</f>
        <v>1</v>
      </c>
      <c r="S275" s="36">
        <f>'Career Opportunities'!G276</f>
        <v>1</v>
      </c>
      <c r="T275" s="36">
        <f>'Career Opportunities'!H276</f>
        <v>1</v>
      </c>
      <c r="U275" s="36">
        <f>'Career Opportunities'!I276</f>
        <v>1</v>
      </c>
      <c r="V275" s="15">
        <f t="shared" si="28"/>
        <v>1</v>
      </c>
      <c r="W275" s="14">
        <f>'Local Workforce'!F276</f>
        <v>0.75</v>
      </c>
      <c r="X275" s="6">
        <f>'Local Workforce'!G276</f>
        <v>1</v>
      </c>
      <c r="Y275" s="6">
        <f>'Local Workforce'!H276</f>
        <v>0.75</v>
      </c>
      <c r="Z275" s="16">
        <f>'Local Workforce'!I276</f>
        <v>1</v>
      </c>
      <c r="AA275" s="17">
        <f t="shared" si="29"/>
        <v>0.875</v>
      </c>
    </row>
    <row r="276" spans="1:27" ht="14.5" x14ac:dyDescent="0.35">
      <c r="A276" s="40">
        <v>273</v>
      </c>
      <c r="B276" s="170"/>
      <c r="C276" s="170"/>
      <c r="D276" s="152">
        <v>782</v>
      </c>
      <c r="E276" s="169" t="s">
        <v>265</v>
      </c>
      <c r="F276" s="73" t="str">
        <f>'Bid List'!G278</f>
        <v>Solar</v>
      </c>
      <c r="G276" s="124">
        <f t="shared" si="25"/>
        <v>0.75475000000000003</v>
      </c>
      <c r="H276" s="31">
        <f>'Training Programs'!F277</f>
        <v>0.79999999999999993</v>
      </c>
      <c r="I276" s="55">
        <f>'Training Programs'!G277</f>
        <v>0.8</v>
      </c>
      <c r="J276" s="55">
        <f>'Training Programs'!H277</f>
        <v>0.79999999999999993</v>
      </c>
      <c r="K276" s="55">
        <f>'Training Programs'!I277</f>
        <v>0.8</v>
      </c>
      <c r="L276" s="9">
        <f t="shared" si="26"/>
        <v>0.8</v>
      </c>
      <c r="M276" s="8">
        <f>'Wages and Benefits'!F277</f>
        <v>0.8</v>
      </c>
      <c r="N276" s="8">
        <f>'Wages and Benefits'!G277</f>
        <v>0.91999999999999993</v>
      </c>
      <c r="O276" s="8">
        <f>'Wages and Benefits'!H277</f>
        <v>0</v>
      </c>
      <c r="P276" s="8">
        <f>'Wages and Benefits'!I277</f>
        <v>0</v>
      </c>
      <c r="Q276" s="12">
        <f t="shared" si="27"/>
        <v>0.34400000000000003</v>
      </c>
      <c r="R276" s="10">
        <f>'Career Opportunities'!F277</f>
        <v>1</v>
      </c>
      <c r="S276" s="36">
        <f>'Career Opportunities'!G277</f>
        <v>1</v>
      </c>
      <c r="T276" s="36">
        <f>'Career Opportunities'!H277</f>
        <v>1</v>
      </c>
      <c r="U276" s="36">
        <f>'Career Opportunities'!I277</f>
        <v>1</v>
      </c>
      <c r="V276" s="15">
        <f t="shared" si="28"/>
        <v>1</v>
      </c>
      <c r="W276" s="14">
        <f>'Local Workforce'!F277</f>
        <v>0.75</v>
      </c>
      <c r="X276" s="6">
        <f>'Local Workforce'!G277</f>
        <v>1</v>
      </c>
      <c r="Y276" s="6">
        <f>'Local Workforce'!H277</f>
        <v>0.75</v>
      </c>
      <c r="Z276" s="16">
        <f>'Local Workforce'!I277</f>
        <v>1</v>
      </c>
      <c r="AA276" s="17">
        <f t="shared" si="29"/>
        <v>0.875</v>
      </c>
    </row>
    <row r="277" spans="1:27" ht="14.5" x14ac:dyDescent="0.35">
      <c r="A277" s="37">
        <v>274</v>
      </c>
      <c r="B277" s="170"/>
      <c r="C277" s="170"/>
      <c r="D277" s="152">
        <v>479</v>
      </c>
      <c r="E277" s="169" t="s">
        <v>265</v>
      </c>
      <c r="F277" s="73" t="str">
        <f>'Bid List'!G279</f>
        <v>Solar + Storage</v>
      </c>
      <c r="G277" s="124">
        <f t="shared" si="25"/>
        <v>0</v>
      </c>
      <c r="H277" s="31">
        <f>'Training Programs'!F278</f>
        <v>0</v>
      </c>
      <c r="I277" s="55">
        <f>'Training Programs'!G278</f>
        <v>0</v>
      </c>
      <c r="J277" s="55">
        <f>'Training Programs'!H278</f>
        <v>0</v>
      </c>
      <c r="K277" s="55">
        <f>'Training Programs'!I278</f>
        <v>0</v>
      </c>
      <c r="L277" s="9">
        <f t="shared" si="26"/>
        <v>0</v>
      </c>
      <c r="M277" s="8">
        <f>'Wages and Benefits'!F278</f>
        <v>0</v>
      </c>
      <c r="N277" s="8">
        <f>'Wages and Benefits'!G278</f>
        <v>0</v>
      </c>
      <c r="O277" s="8">
        <f>'Wages and Benefits'!H278</f>
        <v>0</v>
      </c>
      <c r="P277" s="8">
        <f>'Wages and Benefits'!I278</f>
        <v>0</v>
      </c>
      <c r="Q277" s="12">
        <f t="shared" si="27"/>
        <v>0</v>
      </c>
      <c r="R277" s="10">
        <f>'Career Opportunities'!F278</f>
        <v>0</v>
      </c>
      <c r="S277" s="36">
        <f>'Career Opportunities'!G278</f>
        <v>0</v>
      </c>
      <c r="T277" s="36">
        <f>'Career Opportunities'!H278</f>
        <v>0</v>
      </c>
      <c r="U277" s="36">
        <f>'Career Opportunities'!I278</f>
        <v>0</v>
      </c>
      <c r="V277" s="15">
        <f t="shared" si="28"/>
        <v>0</v>
      </c>
      <c r="W277" s="14">
        <f>'Local Workforce'!F278</f>
        <v>0</v>
      </c>
      <c r="X277" s="6">
        <f>'Local Workforce'!G278</f>
        <v>0</v>
      </c>
      <c r="Y277" s="6">
        <f>'Local Workforce'!H278</f>
        <v>0</v>
      </c>
      <c r="Z277" s="16">
        <f>'Local Workforce'!I278</f>
        <v>0</v>
      </c>
      <c r="AA277" s="17">
        <f t="shared" si="29"/>
        <v>0</v>
      </c>
    </row>
    <row r="278" spans="1:27" ht="14.5" x14ac:dyDescent="0.35">
      <c r="A278" s="40">
        <v>275</v>
      </c>
      <c r="B278" s="170"/>
      <c r="C278" s="170"/>
      <c r="D278" s="152">
        <v>485</v>
      </c>
      <c r="E278" s="169" t="s">
        <v>262</v>
      </c>
      <c r="F278" s="73" t="str">
        <f>'Bid List'!G280</f>
        <v>Solar</v>
      </c>
      <c r="G278" s="124">
        <f t="shared" si="25"/>
        <v>0</v>
      </c>
      <c r="H278" s="31">
        <f>'Training Programs'!F279</f>
        <v>0</v>
      </c>
      <c r="I278" s="55">
        <f>'Training Programs'!G279</f>
        <v>0</v>
      </c>
      <c r="J278" s="55">
        <f>'Training Programs'!H279</f>
        <v>0</v>
      </c>
      <c r="K278" s="55">
        <f>'Training Programs'!I279</f>
        <v>0</v>
      </c>
      <c r="L278" s="9">
        <f t="shared" si="26"/>
        <v>0</v>
      </c>
      <c r="M278" s="8">
        <f>'Wages and Benefits'!F279</f>
        <v>0</v>
      </c>
      <c r="N278" s="8">
        <f>'Wages and Benefits'!G279</f>
        <v>0</v>
      </c>
      <c r="O278" s="8">
        <f>'Wages and Benefits'!H279</f>
        <v>0</v>
      </c>
      <c r="P278" s="8">
        <f>'Wages and Benefits'!I279</f>
        <v>0</v>
      </c>
      <c r="Q278" s="12">
        <f t="shared" si="27"/>
        <v>0</v>
      </c>
      <c r="R278" s="10">
        <f>'Career Opportunities'!F279</f>
        <v>0</v>
      </c>
      <c r="S278" s="36">
        <f>'Career Opportunities'!G279</f>
        <v>0</v>
      </c>
      <c r="T278" s="36">
        <f>'Career Opportunities'!H279</f>
        <v>0</v>
      </c>
      <c r="U278" s="36">
        <f>'Career Opportunities'!I279</f>
        <v>0</v>
      </c>
      <c r="V278" s="15">
        <f t="shared" si="28"/>
        <v>0</v>
      </c>
      <c r="W278" s="14">
        <f>'Local Workforce'!F279</f>
        <v>0</v>
      </c>
      <c r="X278" s="6">
        <f>'Local Workforce'!G279</f>
        <v>0</v>
      </c>
      <c r="Y278" s="6">
        <f>'Local Workforce'!H279</f>
        <v>0</v>
      </c>
      <c r="Z278" s="16">
        <f>'Local Workforce'!I279</f>
        <v>0</v>
      </c>
      <c r="AA278" s="17">
        <f t="shared" si="29"/>
        <v>0</v>
      </c>
    </row>
    <row r="279" spans="1:27" ht="14.5" x14ac:dyDescent="0.35">
      <c r="A279" s="37">
        <v>276</v>
      </c>
      <c r="B279" s="170"/>
      <c r="C279" s="170"/>
      <c r="D279" s="152">
        <v>482</v>
      </c>
      <c r="E279" s="169" t="s">
        <v>265</v>
      </c>
      <c r="F279" s="73" t="str">
        <f>'Bid List'!G281</f>
        <v>Wind</v>
      </c>
      <c r="G279" s="124">
        <f t="shared" si="25"/>
        <v>0.5</v>
      </c>
      <c r="H279" s="31">
        <f>'Training Programs'!F280</f>
        <v>0</v>
      </c>
      <c r="I279" s="55">
        <f>'Training Programs'!G280</f>
        <v>0</v>
      </c>
      <c r="J279" s="55">
        <f>'Training Programs'!H280</f>
        <v>0</v>
      </c>
      <c r="K279" s="55">
        <f>'Training Programs'!I280</f>
        <v>0</v>
      </c>
      <c r="L279" s="9">
        <f t="shared" si="26"/>
        <v>0</v>
      </c>
      <c r="M279" s="8">
        <f>'Wages and Benefits'!F280</f>
        <v>0.8</v>
      </c>
      <c r="N279" s="8">
        <f>'Wages and Benefits'!G280</f>
        <v>0.91999999999999993</v>
      </c>
      <c r="O279" s="8">
        <f>'Wages and Benefits'!H280</f>
        <v>0.8</v>
      </c>
      <c r="P279" s="8">
        <f>'Wages and Benefits'!I280</f>
        <v>0.91999999999999993</v>
      </c>
      <c r="Q279" s="12">
        <f t="shared" si="27"/>
        <v>0.8600000000000001</v>
      </c>
      <c r="R279" s="10">
        <f>'Career Opportunities'!F280</f>
        <v>0.5</v>
      </c>
      <c r="S279" s="36">
        <f>'Career Opportunities'!G280</f>
        <v>0.2</v>
      </c>
      <c r="T279" s="36">
        <f>'Career Opportunities'!H280</f>
        <v>0</v>
      </c>
      <c r="U279" s="36">
        <f>'Career Opportunities'!I280</f>
        <v>0</v>
      </c>
      <c r="V279" s="15">
        <f t="shared" si="28"/>
        <v>0.14000000000000001</v>
      </c>
      <c r="W279" s="14">
        <f>'Local Workforce'!F280</f>
        <v>1</v>
      </c>
      <c r="X279" s="6">
        <f>'Local Workforce'!G280</f>
        <v>1</v>
      </c>
      <c r="Y279" s="6">
        <f>'Local Workforce'!H280</f>
        <v>1</v>
      </c>
      <c r="Z279" s="16">
        <f>'Local Workforce'!I280</f>
        <v>1</v>
      </c>
      <c r="AA279" s="17">
        <f t="shared" si="29"/>
        <v>1</v>
      </c>
    </row>
    <row r="280" spans="1:27" ht="14.5" x14ac:dyDescent="0.35">
      <c r="A280" s="40">
        <v>277</v>
      </c>
      <c r="B280" s="170"/>
      <c r="C280" s="170"/>
      <c r="D280" s="152">
        <v>982</v>
      </c>
      <c r="E280" s="169" t="s">
        <v>262</v>
      </c>
      <c r="F280" s="73" t="str">
        <f>'Bid List'!G282</f>
        <v>Gas</v>
      </c>
      <c r="G280" s="124">
        <f t="shared" si="25"/>
        <v>1</v>
      </c>
      <c r="H280" s="31">
        <f>'Training Programs'!F281</f>
        <v>0.99999999999999989</v>
      </c>
      <c r="I280" s="55">
        <f>'Training Programs'!G281</f>
        <v>1</v>
      </c>
      <c r="J280" s="55">
        <f>'Training Programs'!H281</f>
        <v>1</v>
      </c>
      <c r="K280" s="55">
        <f>'Training Programs'!I281</f>
        <v>1</v>
      </c>
      <c r="L280" s="9">
        <f t="shared" si="26"/>
        <v>1</v>
      </c>
      <c r="M280" s="8">
        <f>'Wages and Benefits'!F281</f>
        <v>1</v>
      </c>
      <c r="N280" s="8">
        <f>'Wages and Benefits'!G281</f>
        <v>1</v>
      </c>
      <c r="O280" s="8">
        <f>'Wages and Benefits'!H281</f>
        <v>1</v>
      </c>
      <c r="P280" s="8">
        <f>'Wages and Benefits'!I281</f>
        <v>1</v>
      </c>
      <c r="Q280" s="12">
        <f t="shared" si="27"/>
        <v>1</v>
      </c>
      <c r="R280" s="10">
        <f>'Career Opportunities'!F281</f>
        <v>1</v>
      </c>
      <c r="S280" s="36">
        <f>'Career Opportunities'!G281</f>
        <v>1</v>
      </c>
      <c r="T280" s="36">
        <f>'Career Opportunities'!H281</f>
        <v>1</v>
      </c>
      <c r="U280" s="36">
        <f>'Career Opportunities'!I281</f>
        <v>1</v>
      </c>
      <c r="V280" s="15">
        <f t="shared" si="28"/>
        <v>1</v>
      </c>
      <c r="W280" s="14">
        <f>'Local Workforce'!F281</f>
        <v>1</v>
      </c>
      <c r="X280" s="6">
        <f>'Local Workforce'!G281</f>
        <v>1</v>
      </c>
      <c r="Y280" s="6">
        <f>'Local Workforce'!H281</f>
        <v>1</v>
      </c>
      <c r="Z280" s="16">
        <f>'Local Workforce'!I281</f>
        <v>1</v>
      </c>
      <c r="AA280" s="17">
        <f t="shared" si="29"/>
        <v>1</v>
      </c>
    </row>
    <row r="281" spans="1:27" ht="14.5" x14ac:dyDescent="0.35">
      <c r="A281" s="37">
        <v>278</v>
      </c>
      <c r="B281" s="170"/>
      <c r="C281" s="170"/>
      <c r="D281" s="152">
        <v>987</v>
      </c>
      <c r="E281" s="169" t="s">
        <v>262</v>
      </c>
      <c r="F281" s="73" t="str">
        <f>'Bid List'!G283</f>
        <v>Gas</v>
      </c>
      <c r="G281" s="124">
        <f t="shared" si="25"/>
        <v>1</v>
      </c>
      <c r="H281" s="31">
        <f>'Training Programs'!F282</f>
        <v>0.99999999999999989</v>
      </c>
      <c r="I281" s="55">
        <f>'Training Programs'!G282</f>
        <v>1</v>
      </c>
      <c r="J281" s="55">
        <f>'Training Programs'!H282</f>
        <v>1</v>
      </c>
      <c r="K281" s="55">
        <f>'Training Programs'!I282</f>
        <v>1</v>
      </c>
      <c r="L281" s="9">
        <f t="shared" si="26"/>
        <v>1</v>
      </c>
      <c r="M281" s="8">
        <f>'Wages and Benefits'!F282</f>
        <v>1</v>
      </c>
      <c r="N281" s="8">
        <f>'Wages and Benefits'!G282</f>
        <v>1</v>
      </c>
      <c r="O281" s="8">
        <f>'Wages and Benefits'!H282</f>
        <v>1</v>
      </c>
      <c r="P281" s="8">
        <f>'Wages and Benefits'!I282</f>
        <v>1</v>
      </c>
      <c r="Q281" s="12">
        <f t="shared" si="27"/>
        <v>1</v>
      </c>
      <c r="R281" s="10">
        <f>'Career Opportunities'!F282</f>
        <v>1</v>
      </c>
      <c r="S281" s="36">
        <f>'Career Opportunities'!G282</f>
        <v>1</v>
      </c>
      <c r="T281" s="36">
        <f>'Career Opportunities'!H282</f>
        <v>1</v>
      </c>
      <c r="U281" s="36">
        <f>'Career Opportunities'!I282</f>
        <v>1</v>
      </c>
      <c r="V281" s="15">
        <f t="shared" si="28"/>
        <v>1</v>
      </c>
      <c r="W281" s="14">
        <f>'Local Workforce'!F282</f>
        <v>1</v>
      </c>
      <c r="X281" s="6">
        <f>'Local Workforce'!G282</f>
        <v>1</v>
      </c>
      <c r="Y281" s="6">
        <f>'Local Workforce'!H282</f>
        <v>1</v>
      </c>
      <c r="Z281" s="16">
        <f>'Local Workforce'!I282</f>
        <v>1</v>
      </c>
      <c r="AA281" s="17">
        <f t="shared" si="29"/>
        <v>1</v>
      </c>
    </row>
    <row r="282" spans="1:27" ht="14.5" x14ac:dyDescent="0.35">
      <c r="A282" s="40">
        <v>279</v>
      </c>
      <c r="B282" s="170"/>
      <c r="C282" s="170"/>
      <c r="D282" s="152">
        <v>988</v>
      </c>
      <c r="E282" s="169" t="s">
        <v>262</v>
      </c>
      <c r="F282" s="73" t="str">
        <f>'Bid List'!G284</f>
        <v>Gas</v>
      </c>
      <c r="G282" s="124">
        <f t="shared" si="25"/>
        <v>1</v>
      </c>
      <c r="H282" s="31">
        <f>'Training Programs'!F283</f>
        <v>0.99999999999999989</v>
      </c>
      <c r="I282" s="55">
        <f>'Training Programs'!G283</f>
        <v>1</v>
      </c>
      <c r="J282" s="55">
        <f>'Training Programs'!H283</f>
        <v>1</v>
      </c>
      <c r="K282" s="55">
        <f>'Training Programs'!I283</f>
        <v>1</v>
      </c>
      <c r="L282" s="9">
        <f t="shared" si="26"/>
        <v>1</v>
      </c>
      <c r="M282" s="8">
        <f>'Wages and Benefits'!F283</f>
        <v>1</v>
      </c>
      <c r="N282" s="8">
        <f>'Wages and Benefits'!G283</f>
        <v>1</v>
      </c>
      <c r="O282" s="8">
        <f>'Wages and Benefits'!H283</f>
        <v>1</v>
      </c>
      <c r="P282" s="8">
        <f>'Wages and Benefits'!I283</f>
        <v>1</v>
      </c>
      <c r="Q282" s="12">
        <f t="shared" si="27"/>
        <v>1</v>
      </c>
      <c r="R282" s="10">
        <f>'Career Opportunities'!F283</f>
        <v>1</v>
      </c>
      <c r="S282" s="36">
        <f>'Career Opportunities'!G283</f>
        <v>1</v>
      </c>
      <c r="T282" s="36">
        <f>'Career Opportunities'!H283</f>
        <v>1</v>
      </c>
      <c r="U282" s="36">
        <f>'Career Opportunities'!I283</f>
        <v>1</v>
      </c>
      <c r="V282" s="15">
        <f t="shared" si="28"/>
        <v>1</v>
      </c>
      <c r="W282" s="14">
        <f>'Local Workforce'!F283</f>
        <v>1</v>
      </c>
      <c r="X282" s="6">
        <f>'Local Workforce'!G283</f>
        <v>1</v>
      </c>
      <c r="Y282" s="6">
        <f>'Local Workforce'!H283</f>
        <v>1</v>
      </c>
      <c r="Z282" s="16">
        <f>'Local Workforce'!I283</f>
        <v>1</v>
      </c>
      <c r="AA282" s="17">
        <f t="shared" si="29"/>
        <v>1</v>
      </c>
    </row>
    <row r="283" spans="1:27" ht="14.5" x14ac:dyDescent="0.35">
      <c r="A283" s="37">
        <v>280</v>
      </c>
      <c r="B283" s="170"/>
      <c r="C283" s="170"/>
      <c r="D283" s="152">
        <v>989</v>
      </c>
      <c r="E283" s="169" t="s">
        <v>262</v>
      </c>
      <c r="F283" s="73" t="str">
        <f>'Bid List'!G285</f>
        <v>Gas</v>
      </c>
      <c r="G283" s="124">
        <f t="shared" si="25"/>
        <v>1</v>
      </c>
      <c r="H283" s="31">
        <f>'Training Programs'!F284</f>
        <v>0.99999999999999989</v>
      </c>
      <c r="I283" s="55">
        <f>'Training Programs'!G284</f>
        <v>1</v>
      </c>
      <c r="J283" s="55">
        <f>'Training Programs'!H284</f>
        <v>1</v>
      </c>
      <c r="K283" s="55">
        <f>'Training Programs'!I284</f>
        <v>1</v>
      </c>
      <c r="L283" s="9">
        <f t="shared" si="26"/>
        <v>1</v>
      </c>
      <c r="M283" s="8">
        <f>'Wages and Benefits'!F284</f>
        <v>1</v>
      </c>
      <c r="N283" s="8">
        <f>'Wages and Benefits'!G284</f>
        <v>1</v>
      </c>
      <c r="O283" s="8">
        <f>'Wages and Benefits'!H284</f>
        <v>1</v>
      </c>
      <c r="P283" s="8">
        <f>'Wages and Benefits'!I284</f>
        <v>1</v>
      </c>
      <c r="Q283" s="12">
        <f t="shared" si="27"/>
        <v>1</v>
      </c>
      <c r="R283" s="10">
        <f>'Career Opportunities'!F284</f>
        <v>1</v>
      </c>
      <c r="S283" s="36">
        <f>'Career Opportunities'!G284</f>
        <v>1</v>
      </c>
      <c r="T283" s="36">
        <f>'Career Opportunities'!H284</f>
        <v>1</v>
      </c>
      <c r="U283" s="36">
        <f>'Career Opportunities'!I284</f>
        <v>1</v>
      </c>
      <c r="V283" s="15">
        <f t="shared" si="28"/>
        <v>1</v>
      </c>
      <c r="W283" s="14">
        <f>'Local Workforce'!F284</f>
        <v>1</v>
      </c>
      <c r="X283" s="6">
        <f>'Local Workforce'!G284</f>
        <v>1</v>
      </c>
      <c r="Y283" s="6">
        <f>'Local Workforce'!H284</f>
        <v>1</v>
      </c>
      <c r="Z283" s="16">
        <f>'Local Workforce'!I284</f>
        <v>1</v>
      </c>
      <c r="AA283" s="17">
        <f t="shared" si="29"/>
        <v>1</v>
      </c>
    </row>
    <row r="284" spans="1:27" ht="14.5" x14ac:dyDescent="0.35">
      <c r="A284" s="40">
        <v>281</v>
      </c>
      <c r="B284" s="170"/>
      <c r="C284" s="170"/>
      <c r="D284" s="152">
        <v>1054</v>
      </c>
      <c r="E284" s="169" t="s">
        <v>262</v>
      </c>
      <c r="F284" s="73" t="str">
        <f>'Bid List'!G286</f>
        <v>Gas</v>
      </c>
      <c r="G284" s="124">
        <f t="shared" si="25"/>
        <v>0</v>
      </c>
      <c r="H284" s="31">
        <f>'Training Programs'!F285</f>
        <v>0</v>
      </c>
      <c r="I284" s="55">
        <f>'Training Programs'!G285</f>
        <v>0</v>
      </c>
      <c r="J284" s="55">
        <f>'Training Programs'!H285</f>
        <v>0</v>
      </c>
      <c r="K284" s="55">
        <f>'Training Programs'!I285</f>
        <v>0</v>
      </c>
      <c r="L284" s="9">
        <f t="shared" si="26"/>
        <v>0</v>
      </c>
      <c r="M284" s="8">
        <f>'Wages and Benefits'!F285</f>
        <v>0</v>
      </c>
      <c r="N284" s="8">
        <f>'Wages and Benefits'!G285</f>
        <v>0</v>
      </c>
      <c r="O284" s="8">
        <f>'Wages and Benefits'!H285</f>
        <v>0</v>
      </c>
      <c r="P284" s="8">
        <f>'Wages and Benefits'!I285</f>
        <v>0</v>
      </c>
      <c r="Q284" s="12">
        <f t="shared" si="27"/>
        <v>0</v>
      </c>
      <c r="R284" s="10">
        <f>'Career Opportunities'!F285</f>
        <v>0</v>
      </c>
      <c r="S284" s="36">
        <f>'Career Opportunities'!G285</f>
        <v>0</v>
      </c>
      <c r="T284" s="36">
        <f>'Career Opportunities'!H285</f>
        <v>0</v>
      </c>
      <c r="U284" s="36">
        <f>'Career Opportunities'!I285</f>
        <v>0</v>
      </c>
      <c r="V284" s="15">
        <f t="shared" si="28"/>
        <v>0</v>
      </c>
      <c r="W284" s="14">
        <f>'Local Workforce'!F285</f>
        <v>0</v>
      </c>
      <c r="X284" s="6">
        <f>'Local Workforce'!G285</f>
        <v>0</v>
      </c>
      <c r="Y284" s="6">
        <f>'Local Workforce'!H285</f>
        <v>0</v>
      </c>
      <c r="Z284" s="16">
        <f>'Local Workforce'!I285</f>
        <v>0</v>
      </c>
      <c r="AA284" s="17">
        <f t="shared" si="29"/>
        <v>0</v>
      </c>
    </row>
    <row r="285" spans="1:27" ht="14.5" x14ac:dyDescent="0.35">
      <c r="A285" s="37">
        <v>282</v>
      </c>
      <c r="B285" s="170"/>
      <c r="C285" s="170"/>
      <c r="D285" s="152">
        <v>990</v>
      </c>
      <c r="E285" s="169" t="s">
        <v>262</v>
      </c>
      <c r="F285" s="73" t="str">
        <f>'Bid List'!G287</f>
        <v>Gas</v>
      </c>
      <c r="G285" s="124">
        <f t="shared" si="25"/>
        <v>1</v>
      </c>
      <c r="H285" s="31">
        <f>'Training Programs'!F286</f>
        <v>0.99999999999999989</v>
      </c>
      <c r="I285" s="55">
        <f>'Training Programs'!G286</f>
        <v>1</v>
      </c>
      <c r="J285" s="55">
        <f>'Training Programs'!H286</f>
        <v>1</v>
      </c>
      <c r="K285" s="55">
        <f>'Training Programs'!I286</f>
        <v>1</v>
      </c>
      <c r="L285" s="9">
        <f t="shared" si="26"/>
        <v>1</v>
      </c>
      <c r="M285" s="8">
        <f>'Wages and Benefits'!F286</f>
        <v>1</v>
      </c>
      <c r="N285" s="8">
        <f>'Wages and Benefits'!G286</f>
        <v>1</v>
      </c>
      <c r="O285" s="8">
        <f>'Wages and Benefits'!H286</f>
        <v>1</v>
      </c>
      <c r="P285" s="8">
        <f>'Wages and Benefits'!I286</f>
        <v>1</v>
      </c>
      <c r="Q285" s="12">
        <f t="shared" si="27"/>
        <v>1</v>
      </c>
      <c r="R285" s="10">
        <f>'Career Opportunities'!F286</f>
        <v>1</v>
      </c>
      <c r="S285" s="36">
        <f>'Career Opportunities'!G286</f>
        <v>1</v>
      </c>
      <c r="T285" s="36">
        <f>'Career Opportunities'!H286</f>
        <v>1</v>
      </c>
      <c r="U285" s="36">
        <f>'Career Opportunities'!I286</f>
        <v>1</v>
      </c>
      <c r="V285" s="15">
        <f t="shared" si="28"/>
        <v>1</v>
      </c>
      <c r="W285" s="14">
        <f>'Local Workforce'!F286</f>
        <v>1</v>
      </c>
      <c r="X285" s="6">
        <f>'Local Workforce'!G286</f>
        <v>1</v>
      </c>
      <c r="Y285" s="6">
        <f>'Local Workforce'!H286</f>
        <v>1</v>
      </c>
      <c r="Z285" s="16">
        <f>'Local Workforce'!I286</f>
        <v>1</v>
      </c>
      <c r="AA285" s="17">
        <f t="shared" si="29"/>
        <v>1</v>
      </c>
    </row>
    <row r="286" spans="1:27" ht="14.5" x14ac:dyDescent="0.35">
      <c r="A286" s="40">
        <v>283</v>
      </c>
      <c r="B286" s="170"/>
      <c r="C286" s="170"/>
      <c r="D286" s="152">
        <v>1119</v>
      </c>
      <c r="E286" s="169" t="s">
        <v>262</v>
      </c>
      <c r="F286" s="73" t="str">
        <f>'Bid List'!G288</f>
        <v>Gas</v>
      </c>
      <c r="G286" s="124">
        <f t="shared" si="25"/>
        <v>0</v>
      </c>
      <c r="H286" s="31">
        <f>'Training Programs'!F287</f>
        <v>0</v>
      </c>
      <c r="I286" s="55">
        <f>'Training Programs'!G287</f>
        <v>0</v>
      </c>
      <c r="J286" s="55">
        <f>'Training Programs'!H287</f>
        <v>0</v>
      </c>
      <c r="K286" s="55">
        <f>'Training Programs'!I287</f>
        <v>0</v>
      </c>
      <c r="L286" s="9">
        <f t="shared" si="26"/>
        <v>0</v>
      </c>
      <c r="M286" s="8">
        <f>'Wages and Benefits'!F287</f>
        <v>0</v>
      </c>
      <c r="N286" s="8">
        <f>'Wages and Benefits'!G287</f>
        <v>0</v>
      </c>
      <c r="O286" s="8">
        <f>'Wages and Benefits'!H287</f>
        <v>0</v>
      </c>
      <c r="P286" s="8">
        <f>'Wages and Benefits'!I287</f>
        <v>0</v>
      </c>
      <c r="Q286" s="12">
        <f t="shared" si="27"/>
        <v>0</v>
      </c>
      <c r="R286" s="10">
        <f>'Career Opportunities'!F287</f>
        <v>0</v>
      </c>
      <c r="S286" s="36">
        <f>'Career Opportunities'!G287</f>
        <v>0</v>
      </c>
      <c r="T286" s="36">
        <f>'Career Opportunities'!H287</f>
        <v>0</v>
      </c>
      <c r="U286" s="36">
        <f>'Career Opportunities'!I287</f>
        <v>0</v>
      </c>
      <c r="V286" s="15">
        <f t="shared" si="28"/>
        <v>0</v>
      </c>
      <c r="W286" s="14">
        <f>'Local Workforce'!F287</f>
        <v>0</v>
      </c>
      <c r="X286" s="6">
        <f>'Local Workforce'!G287</f>
        <v>0</v>
      </c>
      <c r="Y286" s="6">
        <f>'Local Workforce'!H287</f>
        <v>0</v>
      </c>
      <c r="Z286" s="16">
        <f>'Local Workforce'!I287</f>
        <v>0</v>
      </c>
      <c r="AA286" s="17">
        <f t="shared" si="29"/>
        <v>0</v>
      </c>
    </row>
    <row r="287" spans="1:27" ht="14.5" x14ac:dyDescent="0.35">
      <c r="A287" s="37">
        <v>284</v>
      </c>
      <c r="B287" s="170"/>
      <c r="C287" s="170"/>
      <c r="D287" s="152">
        <v>991</v>
      </c>
      <c r="E287" s="169" t="s">
        <v>262</v>
      </c>
      <c r="F287" s="73" t="str">
        <f>'Bid List'!G289</f>
        <v>Gas</v>
      </c>
      <c r="G287" s="124">
        <f t="shared" si="25"/>
        <v>1</v>
      </c>
      <c r="H287" s="31">
        <f>'Training Programs'!F288</f>
        <v>0.99999999999999989</v>
      </c>
      <c r="I287" s="55">
        <f>'Training Programs'!G288</f>
        <v>1</v>
      </c>
      <c r="J287" s="55">
        <f>'Training Programs'!H288</f>
        <v>1</v>
      </c>
      <c r="K287" s="55">
        <f>'Training Programs'!I288</f>
        <v>1</v>
      </c>
      <c r="L287" s="9">
        <f t="shared" si="26"/>
        <v>1</v>
      </c>
      <c r="M287" s="8">
        <f>'Wages and Benefits'!F288</f>
        <v>1</v>
      </c>
      <c r="N287" s="8">
        <f>'Wages and Benefits'!G288</f>
        <v>1</v>
      </c>
      <c r="O287" s="8">
        <f>'Wages and Benefits'!H288</f>
        <v>1</v>
      </c>
      <c r="P287" s="8">
        <f>'Wages and Benefits'!I288</f>
        <v>1</v>
      </c>
      <c r="Q287" s="12">
        <f t="shared" si="27"/>
        <v>1</v>
      </c>
      <c r="R287" s="10">
        <f>'Career Opportunities'!F288</f>
        <v>1</v>
      </c>
      <c r="S287" s="36">
        <f>'Career Opportunities'!G288</f>
        <v>1</v>
      </c>
      <c r="T287" s="36">
        <f>'Career Opportunities'!H288</f>
        <v>1</v>
      </c>
      <c r="U287" s="36">
        <f>'Career Opportunities'!I288</f>
        <v>1</v>
      </c>
      <c r="V287" s="15">
        <f t="shared" si="28"/>
        <v>1</v>
      </c>
      <c r="W287" s="14">
        <f>'Local Workforce'!F288</f>
        <v>1</v>
      </c>
      <c r="X287" s="6">
        <f>'Local Workforce'!G288</f>
        <v>1</v>
      </c>
      <c r="Y287" s="6">
        <f>'Local Workforce'!H288</f>
        <v>1</v>
      </c>
      <c r="Z287" s="16">
        <f>'Local Workforce'!I288</f>
        <v>1</v>
      </c>
      <c r="AA287" s="17">
        <f t="shared" si="29"/>
        <v>1</v>
      </c>
    </row>
    <row r="288" spans="1:27" ht="14.5" x14ac:dyDescent="0.35">
      <c r="A288" s="37">
        <v>285</v>
      </c>
      <c r="B288" s="170"/>
      <c r="C288" s="170"/>
      <c r="D288" s="152">
        <v>1120</v>
      </c>
      <c r="E288" s="169" t="s">
        <v>262</v>
      </c>
      <c r="F288" s="73" t="str">
        <f>'Bid List'!G290</f>
        <v>Gas</v>
      </c>
      <c r="G288" s="124">
        <f t="shared" si="25"/>
        <v>0</v>
      </c>
      <c r="H288" s="31">
        <f>'Training Programs'!F289</f>
        <v>0</v>
      </c>
      <c r="I288" s="55">
        <f>'Training Programs'!G289</f>
        <v>0</v>
      </c>
      <c r="J288" s="55">
        <f>'Training Programs'!H289</f>
        <v>0</v>
      </c>
      <c r="K288" s="55">
        <f>'Training Programs'!I289</f>
        <v>0</v>
      </c>
      <c r="L288" s="9">
        <f t="shared" si="26"/>
        <v>0</v>
      </c>
      <c r="M288" s="8">
        <f>'Wages and Benefits'!F289</f>
        <v>0</v>
      </c>
      <c r="N288" s="8">
        <f>'Wages and Benefits'!G289</f>
        <v>0</v>
      </c>
      <c r="O288" s="8">
        <f>'Wages and Benefits'!H289</f>
        <v>0</v>
      </c>
      <c r="P288" s="8">
        <f>'Wages and Benefits'!I289</f>
        <v>0</v>
      </c>
      <c r="Q288" s="12">
        <f t="shared" si="27"/>
        <v>0</v>
      </c>
      <c r="R288" s="10">
        <f>'Career Opportunities'!F289</f>
        <v>0</v>
      </c>
      <c r="S288" s="36">
        <f>'Career Opportunities'!G289</f>
        <v>0</v>
      </c>
      <c r="T288" s="36">
        <f>'Career Opportunities'!H289</f>
        <v>0</v>
      </c>
      <c r="U288" s="36">
        <f>'Career Opportunities'!I289</f>
        <v>0</v>
      </c>
      <c r="V288" s="15">
        <f t="shared" si="28"/>
        <v>0</v>
      </c>
      <c r="W288" s="14">
        <f>'Local Workforce'!F289</f>
        <v>0</v>
      </c>
      <c r="X288" s="6">
        <f>'Local Workforce'!G289</f>
        <v>0</v>
      </c>
      <c r="Y288" s="6">
        <f>'Local Workforce'!H289</f>
        <v>0</v>
      </c>
      <c r="Z288" s="16">
        <f>'Local Workforce'!I289</f>
        <v>0</v>
      </c>
      <c r="AA288" s="17">
        <f t="shared" si="29"/>
        <v>0</v>
      </c>
    </row>
    <row r="289" spans="1:27" ht="14.5" x14ac:dyDescent="0.35">
      <c r="A289" s="40">
        <v>286</v>
      </c>
      <c r="B289" s="170"/>
      <c r="C289" s="170"/>
      <c r="D289" s="152">
        <v>1123</v>
      </c>
      <c r="E289" s="169" t="s">
        <v>262</v>
      </c>
      <c r="F289" s="73" t="str">
        <f>'Bid List'!G291</f>
        <v>Gas</v>
      </c>
      <c r="G289" s="124">
        <f t="shared" si="25"/>
        <v>0</v>
      </c>
      <c r="H289" s="31">
        <f>'Training Programs'!F290</f>
        <v>0</v>
      </c>
      <c r="I289" s="55">
        <f>'Training Programs'!G290</f>
        <v>0</v>
      </c>
      <c r="J289" s="55">
        <f>'Training Programs'!H290</f>
        <v>0</v>
      </c>
      <c r="K289" s="55">
        <f>'Training Programs'!I290</f>
        <v>0</v>
      </c>
      <c r="L289" s="9">
        <f t="shared" si="26"/>
        <v>0</v>
      </c>
      <c r="M289" s="8">
        <f>'Wages and Benefits'!F290</f>
        <v>0</v>
      </c>
      <c r="N289" s="8">
        <f>'Wages and Benefits'!G290</f>
        <v>0</v>
      </c>
      <c r="O289" s="8">
        <f>'Wages and Benefits'!H290</f>
        <v>0</v>
      </c>
      <c r="P289" s="8">
        <f>'Wages and Benefits'!I290</f>
        <v>0</v>
      </c>
      <c r="Q289" s="12">
        <f t="shared" si="27"/>
        <v>0</v>
      </c>
      <c r="R289" s="10">
        <f>'Career Opportunities'!F290</f>
        <v>0</v>
      </c>
      <c r="S289" s="36">
        <f>'Career Opportunities'!G290</f>
        <v>0</v>
      </c>
      <c r="T289" s="36">
        <f>'Career Opportunities'!H290</f>
        <v>0</v>
      </c>
      <c r="U289" s="36">
        <f>'Career Opportunities'!I290</f>
        <v>0</v>
      </c>
      <c r="V289" s="15">
        <f t="shared" si="28"/>
        <v>0</v>
      </c>
      <c r="W289" s="14">
        <f>'Local Workforce'!F290</f>
        <v>0</v>
      </c>
      <c r="X289" s="6">
        <f>'Local Workforce'!G290</f>
        <v>0</v>
      </c>
      <c r="Y289" s="6">
        <f>'Local Workforce'!H290</f>
        <v>0</v>
      </c>
      <c r="Z289" s="16">
        <f>'Local Workforce'!I290</f>
        <v>0</v>
      </c>
      <c r="AA289" s="17">
        <f t="shared" si="29"/>
        <v>0</v>
      </c>
    </row>
    <row r="290" spans="1:27" ht="14.5" x14ac:dyDescent="0.35">
      <c r="A290" s="37">
        <v>287</v>
      </c>
      <c r="B290" s="170"/>
      <c r="C290" s="170"/>
      <c r="D290" s="152">
        <v>992</v>
      </c>
      <c r="E290" s="169" t="s">
        <v>262</v>
      </c>
      <c r="F290" s="73" t="str">
        <f>'Bid List'!G292</f>
        <v>Gas</v>
      </c>
      <c r="G290" s="124">
        <f t="shared" si="25"/>
        <v>1</v>
      </c>
      <c r="H290" s="31">
        <f>'Training Programs'!F291</f>
        <v>0.99999999999999989</v>
      </c>
      <c r="I290" s="55">
        <f>'Training Programs'!G291</f>
        <v>1</v>
      </c>
      <c r="J290" s="55">
        <f>'Training Programs'!H291</f>
        <v>1</v>
      </c>
      <c r="K290" s="55">
        <f>'Training Programs'!I291</f>
        <v>1</v>
      </c>
      <c r="L290" s="9">
        <f t="shared" si="26"/>
        <v>1</v>
      </c>
      <c r="M290" s="8">
        <f>'Wages and Benefits'!F291</f>
        <v>1</v>
      </c>
      <c r="N290" s="8">
        <f>'Wages and Benefits'!G291</f>
        <v>1</v>
      </c>
      <c r="O290" s="8">
        <f>'Wages and Benefits'!H291</f>
        <v>1</v>
      </c>
      <c r="P290" s="8">
        <f>'Wages and Benefits'!I291</f>
        <v>1</v>
      </c>
      <c r="Q290" s="12">
        <f t="shared" si="27"/>
        <v>1</v>
      </c>
      <c r="R290" s="10">
        <f>'Career Opportunities'!F291</f>
        <v>1</v>
      </c>
      <c r="S290" s="36">
        <f>'Career Opportunities'!G291</f>
        <v>1</v>
      </c>
      <c r="T290" s="36">
        <f>'Career Opportunities'!H291</f>
        <v>1</v>
      </c>
      <c r="U290" s="36">
        <f>'Career Opportunities'!I291</f>
        <v>1</v>
      </c>
      <c r="V290" s="15">
        <f t="shared" si="28"/>
        <v>1</v>
      </c>
      <c r="W290" s="14">
        <f>'Local Workforce'!F291</f>
        <v>1</v>
      </c>
      <c r="X290" s="6">
        <f>'Local Workforce'!G291</f>
        <v>1</v>
      </c>
      <c r="Y290" s="6">
        <f>'Local Workforce'!H291</f>
        <v>1</v>
      </c>
      <c r="Z290" s="16">
        <f>'Local Workforce'!I291</f>
        <v>1</v>
      </c>
      <c r="AA290" s="17">
        <f t="shared" si="29"/>
        <v>1</v>
      </c>
    </row>
    <row r="291" spans="1:27" ht="14.5" x14ac:dyDescent="0.35">
      <c r="A291" s="40">
        <v>288</v>
      </c>
      <c r="B291" s="170"/>
      <c r="C291" s="170"/>
      <c r="D291" s="152">
        <v>1091</v>
      </c>
      <c r="E291" s="169" t="s">
        <v>262</v>
      </c>
      <c r="F291" s="73" t="str">
        <f>'Bid List'!G293</f>
        <v>Gas</v>
      </c>
      <c r="G291" s="124">
        <f t="shared" si="25"/>
        <v>0</v>
      </c>
      <c r="H291" s="31">
        <f>'Training Programs'!F292</f>
        <v>0</v>
      </c>
      <c r="I291" s="55">
        <f>'Training Programs'!G292</f>
        <v>0</v>
      </c>
      <c r="J291" s="55">
        <f>'Training Programs'!H292</f>
        <v>0</v>
      </c>
      <c r="K291" s="55">
        <f>'Training Programs'!I292</f>
        <v>0</v>
      </c>
      <c r="L291" s="9">
        <f t="shared" si="26"/>
        <v>0</v>
      </c>
      <c r="M291" s="8">
        <f>'Wages and Benefits'!F292</f>
        <v>0</v>
      </c>
      <c r="N291" s="8">
        <f>'Wages and Benefits'!G292</f>
        <v>0</v>
      </c>
      <c r="O291" s="8">
        <f>'Wages and Benefits'!H292</f>
        <v>0</v>
      </c>
      <c r="P291" s="8">
        <f>'Wages and Benefits'!I292</f>
        <v>0</v>
      </c>
      <c r="Q291" s="12">
        <f t="shared" si="27"/>
        <v>0</v>
      </c>
      <c r="R291" s="10">
        <f>'Career Opportunities'!F292</f>
        <v>0</v>
      </c>
      <c r="S291" s="36">
        <f>'Career Opportunities'!G292</f>
        <v>0</v>
      </c>
      <c r="T291" s="36">
        <f>'Career Opportunities'!H292</f>
        <v>0</v>
      </c>
      <c r="U291" s="36">
        <f>'Career Opportunities'!I292</f>
        <v>0</v>
      </c>
      <c r="V291" s="15">
        <f t="shared" si="28"/>
        <v>0</v>
      </c>
      <c r="W291" s="14">
        <f>'Local Workforce'!F292</f>
        <v>0</v>
      </c>
      <c r="X291" s="6">
        <f>'Local Workforce'!G292</f>
        <v>0</v>
      </c>
      <c r="Y291" s="6">
        <f>'Local Workforce'!H292</f>
        <v>0</v>
      </c>
      <c r="Z291" s="16">
        <f>'Local Workforce'!I292</f>
        <v>0</v>
      </c>
      <c r="AA291" s="17">
        <f t="shared" si="29"/>
        <v>0</v>
      </c>
    </row>
    <row r="292" spans="1:27" ht="14.5" x14ac:dyDescent="0.35">
      <c r="A292" s="37">
        <v>289</v>
      </c>
      <c r="B292" s="170"/>
      <c r="C292" s="170"/>
      <c r="D292" s="152">
        <v>994</v>
      </c>
      <c r="E292" s="169" t="s">
        <v>262</v>
      </c>
      <c r="F292" s="73" t="str">
        <f>'Bid List'!G294</f>
        <v>Gas</v>
      </c>
      <c r="G292" s="124">
        <f t="shared" si="25"/>
        <v>1</v>
      </c>
      <c r="H292" s="31">
        <f>'Training Programs'!F293</f>
        <v>0.99999999999999989</v>
      </c>
      <c r="I292" s="55">
        <f>'Training Programs'!G293</f>
        <v>1</v>
      </c>
      <c r="J292" s="55">
        <f>'Training Programs'!H293</f>
        <v>1</v>
      </c>
      <c r="K292" s="55">
        <f>'Training Programs'!I293</f>
        <v>1</v>
      </c>
      <c r="L292" s="9">
        <f t="shared" si="26"/>
        <v>1</v>
      </c>
      <c r="M292" s="8">
        <f>'Wages and Benefits'!F293</f>
        <v>1</v>
      </c>
      <c r="N292" s="8">
        <f>'Wages and Benefits'!G293</f>
        <v>1</v>
      </c>
      <c r="O292" s="8">
        <f>'Wages and Benefits'!H293</f>
        <v>1</v>
      </c>
      <c r="P292" s="8">
        <f>'Wages and Benefits'!I293</f>
        <v>1</v>
      </c>
      <c r="Q292" s="12">
        <f t="shared" si="27"/>
        <v>1</v>
      </c>
      <c r="R292" s="10">
        <f>'Career Opportunities'!F293</f>
        <v>1</v>
      </c>
      <c r="S292" s="36">
        <f>'Career Opportunities'!G293</f>
        <v>1</v>
      </c>
      <c r="T292" s="36">
        <f>'Career Opportunities'!H293</f>
        <v>1</v>
      </c>
      <c r="U292" s="36">
        <f>'Career Opportunities'!I293</f>
        <v>1</v>
      </c>
      <c r="V292" s="15">
        <f t="shared" si="28"/>
        <v>1</v>
      </c>
      <c r="W292" s="14">
        <f>'Local Workforce'!F293</f>
        <v>1</v>
      </c>
      <c r="X292" s="6">
        <f>'Local Workforce'!G293</f>
        <v>1</v>
      </c>
      <c r="Y292" s="6">
        <f>'Local Workforce'!H293</f>
        <v>1</v>
      </c>
      <c r="Z292" s="16">
        <f>'Local Workforce'!I293</f>
        <v>1</v>
      </c>
      <c r="AA292" s="17">
        <f t="shared" si="29"/>
        <v>1</v>
      </c>
    </row>
    <row r="293" spans="1:27" ht="14.5" x14ac:dyDescent="0.35">
      <c r="A293" s="40">
        <v>290</v>
      </c>
      <c r="B293" s="170"/>
      <c r="C293" s="170"/>
      <c r="D293" s="152">
        <v>1005</v>
      </c>
      <c r="E293" s="169" t="s">
        <v>262</v>
      </c>
      <c r="F293" s="73" t="str">
        <f>'Bid List'!G295</f>
        <v>Gas</v>
      </c>
      <c r="G293" s="124">
        <f t="shared" si="25"/>
        <v>0</v>
      </c>
      <c r="H293" s="31">
        <f>'Training Programs'!F294</f>
        <v>0</v>
      </c>
      <c r="I293" s="55">
        <f>'Training Programs'!G294</f>
        <v>0</v>
      </c>
      <c r="J293" s="55">
        <f>'Training Programs'!H294</f>
        <v>0</v>
      </c>
      <c r="K293" s="55">
        <f>'Training Programs'!I294</f>
        <v>0</v>
      </c>
      <c r="L293" s="9">
        <f t="shared" si="26"/>
        <v>0</v>
      </c>
      <c r="M293" s="8">
        <f>'Wages and Benefits'!F294</f>
        <v>0</v>
      </c>
      <c r="N293" s="8">
        <f>'Wages and Benefits'!G294</f>
        <v>0</v>
      </c>
      <c r="O293" s="8">
        <f>'Wages and Benefits'!H294</f>
        <v>0</v>
      </c>
      <c r="P293" s="8">
        <f>'Wages and Benefits'!I294</f>
        <v>0</v>
      </c>
      <c r="Q293" s="12">
        <f t="shared" si="27"/>
        <v>0</v>
      </c>
      <c r="R293" s="10">
        <f>'Career Opportunities'!F294</f>
        <v>0</v>
      </c>
      <c r="S293" s="36">
        <f>'Career Opportunities'!G294</f>
        <v>0</v>
      </c>
      <c r="T293" s="36">
        <f>'Career Opportunities'!H294</f>
        <v>0</v>
      </c>
      <c r="U293" s="36">
        <f>'Career Opportunities'!I294</f>
        <v>0</v>
      </c>
      <c r="V293" s="15">
        <f t="shared" si="28"/>
        <v>0</v>
      </c>
      <c r="W293" s="14">
        <f>'Local Workforce'!F294</f>
        <v>0</v>
      </c>
      <c r="X293" s="6">
        <f>'Local Workforce'!G294</f>
        <v>0</v>
      </c>
      <c r="Y293" s="6">
        <f>'Local Workforce'!H294</f>
        <v>0</v>
      </c>
      <c r="Z293" s="16">
        <f>'Local Workforce'!I294</f>
        <v>0</v>
      </c>
      <c r="AA293" s="17">
        <f t="shared" si="29"/>
        <v>0</v>
      </c>
    </row>
    <row r="294" spans="1:27" ht="14.5" x14ac:dyDescent="0.35">
      <c r="A294" s="37">
        <v>291</v>
      </c>
      <c r="B294" s="170"/>
      <c r="C294" s="170"/>
      <c r="D294" s="152">
        <v>997</v>
      </c>
      <c r="E294" s="169" t="s">
        <v>262</v>
      </c>
      <c r="F294" s="73" t="str">
        <f>'Bid List'!G296</f>
        <v>Gas</v>
      </c>
      <c r="G294" s="124">
        <f t="shared" si="25"/>
        <v>1</v>
      </c>
      <c r="H294" s="31">
        <f>'Training Programs'!F295</f>
        <v>0.99999999999999989</v>
      </c>
      <c r="I294" s="55">
        <f>'Training Programs'!G295</f>
        <v>1</v>
      </c>
      <c r="J294" s="55">
        <f>'Training Programs'!H295</f>
        <v>1</v>
      </c>
      <c r="K294" s="55">
        <f>'Training Programs'!I295</f>
        <v>1</v>
      </c>
      <c r="L294" s="9">
        <f t="shared" si="26"/>
        <v>1</v>
      </c>
      <c r="M294" s="8">
        <f>'Wages and Benefits'!F295</f>
        <v>1</v>
      </c>
      <c r="N294" s="8">
        <f>'Wages and Benefits'!G295</f>
        <v>1</v>
      </c>
      <c r="O294" s="8">
        <f>'Wages and Benefits'!H295</f>
        <v>1</v>
      </c>
      <c r="P294" s="8">
        <f>'Wages and Benefits'!I295</f>
        <v>1</v>
      </c>
      <c r="Q294" s="12">
        <f t="shared" si="27"/>
        <v>1</v>
      </c>
      <c r="R294" s="10">
        <f>'Career Opportunities'!F295</f>
        <v>1</v>
      </c>
      <c r="S294" s="36">
        <f>'Career Opportunities'!G295</f>
        <v>1</v>
      </c>
      <c r="T294" s="36">
        <f>'Career Opportunities'!H295</f>
        <v>1</v>
      </c>
      <c r="U294" s="36">
        <f>'Career Opportunities'!I295</f>
        <v>1</v>
      </c>
      <c r="V294" s="15">
        <f t="shared" si="28"/>
        <v>1</v>
      </c>
      <c r="W294" s="14">
        <f>'Local Workforce'!F295</f>
        <v>1</v>
      </c>
      <c r="X294" s="6">
        <f>'Local Workforce'!G295</f>
        <v>1</v>
      </c>
      <c r="Y294" s="6">
        <f>'Local Workforce'!H295</f>
        <v>1</v>
      </c>
      <c r="Z294" s="16">
        <f>'Local Workforce'!I295</f>
        <v>1</v>
      </c>
      <c r="AA294" s="17">
        <f t="shared" si="29"/>
        <v>1</v>
      </c>
    </row>
    <row r="295" spans="1:27" ht="14.5" x14ac:dyDescent="0.35">
      <c r="A295" s="40">
        <v>292</v>
      </c>
      <c r="B295" s="170"/>
      <c r="C295" s="170"/>
      <c r="D295" s="152">
        <v>1115</v>
      </c>
      <c r="E295" s="169" t="s">
        <v>262</v>
      </c>
      <c r="F295" s="73" t="str">
        <f>'Bid List'!G297</f>
        <v>Gas</v>
      </c>
      <c r="G295" s="124">
        <f t="shared" si="25"/>
        <v>0</v>
      </c>
      <c r="H295" s="31">
        <f>'Training Programs'!F296</f>
        <v>0</v>
      </c>
      <c r="I295" s="55">
        <f>'Training Programs'!G296</f>
        <v>0</v>
      </c>
      <c r="J295" s="55">
        <f>'Training Programs'!H296</f>
        <v>0</v>
      </c>
      <c r="K295" s="55">
        <f>'Training Programs'!I296</f>
        <v>0</v>
      </c>
      <c r="L295" s="9">
        <f t="shared" si="26"/>
        <v>0</v>
      </c>
      <c r="M295" s="8">
        <f>'Wages and Benefits'!F296</f>
        <v>0</v>
      </c>
      <c r="N295" s="8">
        <f>'Wages and Benefits'!G296</f>
        <v>0</v>
      </c>
      <c r="O295" s="8">
        <f>'Wages and Benefits'!H296</f>
        <v>0</v>
      </c>
      <c r="P295" s="8">
        <f>'Wages and Benefits'!I296</f>
        <v>0</v>
      </c>
      <c r="Q295" s="12">
        <f t="shared" si="27"/>
        <v>0</v>
      </c>
      <c r="R295" s="10">
        <f>'Career Opportunities'!F296</f>
        <v>0</v>
      </c>
      <c r="S295" s="36">
        <f>'Career Opportunities'!G296</f>
        <v>0</v>
      </c>
      <c r="T295" s="36">
        <f>'Career Opportunities'!H296</f>
        <v>0</v>
      </c>
      <c r="U295" s="36">
        <f>'Career Opportunities'!I296</f>
        <v>0</v>
      </c>
      <c r="V295" s="15">
        <f t="shared" si="28"/>
        <v>0</v>
      </c>
      <c r="W295" s="14">
        <f>'Local Workforce'!F296</f>
        <v>0</v>
      </c>
      <c r="X295" s="6">
        <f>'Local Workforce'!G296</f>
        <v>0</v>
      </c>
      <c r="Y295" s="6">
        <f>'Local Workforce'!H296</f>
        <v>0</v>
      </c>
      <c r="Z295" s="16">
        <f>'Local Workforce'!I296</f>
        <v>0</v>
      </c>
      <c r="AA295" s="17">
        <f t="shared" si="29"/>
        <v>0</v>
      </c>
    </row>
    <row r="296" spans="1:27" ht="14.5" x14ac:dyDescent="0.35">
      <c r="A296" s="37">
        <v>293</v>
      </c>
      <c r="B296" s="170"/>
      <c r="C296" s="170"/>
      <c r="D296" s="152">
        <v>1000</v>
      </c>
      <c r="E296" s="169" t="s">
        <v>262</v>
      </c>
      <c r="F296" s="73" t="str">
        <f>'Bid List'!G298</f>
        <v>Gas</v>
      </c>
      <c r="G296" s="124">
        <f t="shared" si="25"/>
        <v>1</v>
      </c>
      <c r="H296" s="31">
        <f>'Training Programs'!F297</f>
        <v>0.99999999999999989</v>
      </c>
      <c r="I296" s="55">
        <f>'Training Programs'!G297</f>
        <v>1</v>
      </c>
      <c r="J296" s="55">
        <f>'Training Programs'!H297</f>
        <v>1</v>
      </c>
      <c r="K296" s="55">
        <f>'Training Programs'!I297</f>
        <v>1</v>
      </c>
      <c r="L296" s="9">
        <f t="shared" si="26"/>
        <v>1</v>
      </c>
      <c r="M296" s="8">
        <f>'Wages and Benefits'!F297</f>
        <v>1</v>
      </c>
      <c r="N296" s="8">
        <f>'Wages and Benefits'!G297</f>
        <v>1</v>
      </c>
      <c r="O296" s="8">
        <f>'Wages and Benefits'!H297</f>
        <v>1</v>
      </c>
      <c r="P296" s="8">
        <f>'Wages and Benefits'!I297</f>
        <v>1</v>
      </c>
      <c r="Q296" s="12">
        <f t="shared" si="27"/>
        <v>1</v>
      </c>
      <c r="R296" s="10">
        <f>'Career Opportunities'!F297</f>
        <v>1</v>
      </c>
      <c r="S296" s="36">
        <f>'Career Opportunities'!G297</f>
        <v>1</v>
      </c>
      <c r="T296" s="36">
        <f>'Career Opportunities'!H297</f>
        <v>1</v>
      </c>
      <c r="U296" s="36">
        <f>'Career Opportunities'!I297</f>
        <v>1</v>
      </c>
      <c r="V296" s="15">
        <f t="shared" si="28"/>
        <v>1</v>
      </c>
      <c r="W296" s="14">
        <f>'Local Workforce'!F297</f>
        <v>1</v>
      </c>
      <c r="X296" s="6">
        <f>'Local Workforce'!G297</f>
        <v>1</v>
      </c>
      <c r="Y296" s="6">
        <f>'Local Workforce'!H297</f>
        <v>1</v>
      </c>
      <c r="Z296" s="16">
        <f>'Local Workforce'!I297</f>
        <v>1</v>
      </c>
      <c r="AA296" s="17">
        <f t="shared" si="29"/>
        <v>1</v>
      </c>
    </row>
    <row r="297" spans="1:27" ht="14.5" x14ac:dyDescent="0.35">
      <c r="A297" s="40">
        <v>294</v>
      </c>
      <c r="B297" s="170"/>
      <c r="C297" s="170"/>
      <c r="D297" s="152">
        <v>1118</v>
      </c>
      <c r="E297" s="169" t="s">
        <v>262</v>
      </c>
      <c r="F297" s="73" t="str">
        <f>'Bid List'!G299</f>
        <v>Gas</v>
      </c>
      <c r="G297" s="124">
        <f t="shared" si="25"/>
        <v>0</v>
      </c>
      <c r="H297" s="31">
        <f>'Training Programs'!F298</f>
        <v>0</v>
      </c>
      <c r="I297" s="55">
        <f>'Training Programs'!G298</f>
        <v>0</v>
      </c>
      <c r="J297" s="55">
        <f>'Training Programs'!H298</f>
        <v>0</v>
      </c>
      <c r="K297" s="55">
        <f>'Training Programs'!I298</f>
        <v>0</v>
      </c>
      <c r="L297" s="9">
        <f t="shared" si="26"/>
        <v>0</v>
      </c>
      <c r="M297" s="8">
        <f>'Wages and Benefits'!F298</f>
        <v>0</v>
      </c>
      <c r="N297" s="8">
        <f>'Wages and Benefits'!G298</f>
        <v>0</v>
      </c>
      <c r="O297" s="8">
        <f>'Wages and Benefits'!H298</f>
        <v>0</v>
      </c>
      <c r="P297" s="8">
        <f>'Wages and Benefits'!I298</f>
        <v>0</v>
      </c>
      <c r="Q297" s="12">
        <f t="shared" si="27"/>
        <v>0</v>
      </c>
      <c r="R297" s="10">
        <f>'Career Opportunities'!F298</f>
        <v>0</v>
      </c>
      <c r="S297" s="36">
        <f>'Career Opportunities'!G298</f>
        <v>0</v>
      </c>
      <c r="T297" s="36">
        <f>'Career Opportunities'!H298</f>
        <v>0</v>
      </c>
      <c r="U297" s="36">
        <f>'Career Opportunities'!I298</f>
        <v>0</v>
      </c>
      <c r="V297" s="15">
        <f t="shared" si="28"/>
        <v>0</v>
      </c>
      <c r="W297" s="14">
        <f>'Local Workforce'!F298</f>
        <v>0</v>
      </c>
      <c r="X297" s="6">
        <f>'Local Workforce'!G298</f>
        <v>0</v>
      </c>
      <c r="Y297" s="6">
        <f>'Local Workforce'!H298</f>
        <v>0</v>
      </c>
      <c r="Z297" s="16">
        <f>'Local Workforce'!I298</f>
        <v>0</v>
      </c>
      <c r="AA297" s="17">
        <f t="shared" si="29"/>
        <v>0</v>
      </c>
    </row>
    <row r="298" spans="1:27" ht="14.5" x14ac:dyDescent="0.35">
      <c r="A298" s="37">
        <v>295</v>
      </c>
      <c r="B298" s="170"/>
      <c r="C298" s="170"/>
      <c r="D298" s="152">
        <v>1095</v>
      </c>
      <c r="E298" s="169" t="s">
        <v>262</v>
      </c>
      <c r="F298" s="73" t="str">
        <f>'Bid List'!G300</f>
        <v>Gas</v>
      </c>
      <c r="G298" s="124">
        <f t="shared" si="25"/>
        <v>0</v>
      </c>
      <c r="H298" s="31">
        <f>'Training Programs'!F299</f>
        <v>0</v>
      </c>
      <c r="I298" s="55">
        <f>'Training Programs'!G299</f>
        <v>0</v>
      </c>
      <c r="J298" s="55">
        <f>'Training Programs'!H299</f>
        <v>0</v>
      </c>
      <c r="K298" s="55">
        <f>'Training Programs'!I299</f>
        <v>0</v>
      </c>
      <c r="L298" s="9">
        <f t="shared" si="26"/>
        <v>0</v>
      </c>
      <c r="M298" s="8">
        <f>'Wages and Benefits'!F299</f>
        <v>0</v>
      </c>
      <c r="N298" s="8">
        <f>'Wages and Benefits'!G299</f>
        <v>0</v>
      </c>
      <c r="O298" s="8">
        <f>'Wages and Benefits'!H299</f>
        <v>0</v>
      </c>
      <c r="P298" s="8">
        <f>'Wages and Benefits'!I299</f>
        <v>0</v>
      </c>
      <c r="Q298" s="12">
        <f t="shared" si="27"/>
        <v>0</v>
      </c>
      <c r="R298" s="10">
        <f>'Career Opportunities'!F299</f>
        <v>0</v>
      </c>
      <c r="S298" s="36">
        <f>'Career Opportunities'!G299</f>
        <v>0</v>
      </c>
      <c r="T298" s="36">
        <f>'Career Opportunities'!H299</f>
        <v>0</v>
      </c>
      <c r="U298" s="36">
        <f>'Career Opportunities'!I299</f>
        <v>0</v>
      </c>
      <c r="V298" s="15">
        <f t="shared" si="28"/>
        <v>0</v>
      </c>
      <c r="W298" s="14">
        <f>'Local Workforce'!F299</f>
        <v>0</v>
      </c>
      <c r="X298" s="6">
        <f>'Local Workforce'!G299</f>
        <v>0</v>
      </c>
      <c r="Y298" s="6">
        <f>'Local Workforce'!H299</f>
        <v>0</v>
      </c>
      <c r="Z298" s="16">
        <f>'Local Workforce'!I299</f>
        <v>0</v>
      </c>
      <c r="AA298" s="17">
        <f t="shared" si="29"/>
        <v>0</v>
      </c>
    </row>
    <row r="299" spans="1:27" ht="14.5" x14ac:dyDescent="0.35">
      <c r="A299" s="40">
        <v>296</v>
      </c>
      <c r="B299" s="170"/>
      <c r="C299" s="170"/>
      <c r="D299" s="152">
        <v>1001</v>
      </c>
      <c r="E299" s="169" t="s">
        <v>262</v>
      </c>
      <c r="F299" s="73" t="str">
        <f>'Bid List'!G301</f>
        <v>Gas</v>
      </c>
      <c r="G299" s="124">
        <f t="shared" si="25"/>
        <v>1</v>
      </c>
      <c r="H299" s="31">
        <f>'Training Programs'!F300</f>
        <v>0.99999999999999989</v>
      </c>
      <c r="I299" s="55">
        <f>'Training Programs'!G300</f>
        <v>1</v>
      </c>
      <c r="J299" s="55">
        <f>'Training Programs'!H300</f>
        <v>1</v>
      </c>
      <c r="K299" s="55">
        <f>'Training Programs'!I300</f>
        <v>1</v>
      </c>
      <c r="L299" s="9">
        <f t="shared" si="26"/>
        <v>1</v>
      </c>
      <c r="M299" s="8">
        <f>'Wages and Benefits'!F300</f>
        <v>1</v>
      </c>
      <c r="N299" s="8">
        <f>'Wages and Benefits'!G300</f>
        <v>1</v>
      </c>
      <c r="O299" s="8">
        <f>'Wages and Benefits'!H300</f>
        <v>1</v>
      </c>
      <c r="P299" s="8">
        <f>'Wages and Benefits'!I300</f>
        <v>1</v>
      </c>
      <c r="Q299" s="12">
        <f t="shared" si="27"/>
        <v>1</v>
      </c>
      <c r="R299" s="10">
        <f>'Career Opportunities'!F300</f>
        <v>1</v>
      </c>
      <c r="S299" s="36">
        <f>'Career Opportunities'!G300</f>
        <v>1</v>
      </c>
      <c r="T299" s="36">
        <f>'Career Opportunities'!H300</f>
        <v>1</v>
      </c>
      <c r="U299" s="36">
        <f>'Career Opportunities'!I300</f>
        <v>1</v>
      </c>
      <c r="V299" s="15">
        <f t="shared" si="28"/>
        <v>1</v>
      </c>
      <c r="W299" s="14">
        <f>'Local Workforce'!F300</f>
        <v>1</v>
      </c>
      <c r="X299" s="6">
        <f>'Local Workforce'!G300</f>
        <v>1</v>
      </c>
      <c r="Y299" s="6">
        <f>'Local Workforce'!H300</f>
        <v>1</v>
      </c>
      <c r="Z299" s="16">
        <f>'Local Workforce'!I300</f>
        <v>1</v>
      </c>
      <c r="AA299" s="17">
        <f t="shared" si="29"/>
        <v>1</v>
      </c>
    </row>
    <row r="300" spans="1:27" ht="14.5" x14ac:dyDescent="0.35">
      <c r="A300" s="37">
        <v>297</v>
      </c>
      <c r="B300" s="170"/>
      <c r="C300" s="170"/>
      <c r="D300" s="152">
        <v>475</v>
      </c>
      <c r="E300" s="169" t="s">
        <v>262</v>
      </c>
      <c r="F300" s="73" t="str">
        <f>'Bid List'!G302</f>
        <v>Solar</v>
      </c>
      <c r="G300" s="124">
        <f t="shared" si="25"/>
        <v>0</v>
      </c>
      <c r="H300" s="31">
        <f>'Training Programs'!F301</f>
        <v>0</v>
      </c>
      <c r="I300" s="55">
        <f>'Training Programs'!G301</f>
        <v>0</v>
      </c>
      <c r="J300" s="55">
        <f>'Training Programs'!H301</f>
        <v>0</v>
      </c>
      <c r="K300" s="55">
        <f>'Training Programs'!I301</f>
        <v>0</v>
      </c>
      <c r="L300" s="9">
        <f t="shared" si="26"/>
        <v>0</v>
      </c>
      <c r="M300" s="8">
        <f>'Wages and Benefits'!F301</f>
        <v>0</v>
      </c>
      <c r="N300" s="8">
        <f>'Wages and Benefits'!G301</f>
        <v>0</v>
      </c>
      <c r="O300" s="8">
        <f>'Wages and Benefits'!H301</f>
        <v>0</v>
      </c>
      <c r="P300" s="8">
        <f>'Wages and Benefits'!I301</f>
        <v>0</v>
      </c>
      <c r="Q300" s="12">
        <f t="shared" si="27"/>
        <v>0</v>
      </c>
      <c r="R300" s="10">
        <f>'Career Opportunities'!F301</f>
        <v>0</v>
      </c>
      <c r="S300" s="36">
        <f>'Career Opportunities'!G301</f>
        <v>0</v>
      </c>
      <c r="T300" s="36">
        <f>'Career Opportunities'!H301</f>
        <v>0</v>
      </c>
      <c r="U300" s="36">
        <f>'Career Opportunities'!I301</f>
        <v>0</v>
      </c>
      <c r="V300" s="15">
        <f t="shared" si="28"/>
        <v>0</v>
      </c>
      <c r="W300" s="14">
        <f>'Local Workforce'!F301</f>
        <v>0</v>
      </c>
      <c r="X300" s="6">
        <f>'Local Workforce'!G301</f>
        <v>0</v>
      </c>
      <c r="Y300" s="6">
        <f>'Local Workforce'!H301</f>
        <v>0</v>
      </c>
      <c r="Z300" s="16">
        <f>'Local Workforce'!I301</f>
        <v>0</v>
      </c>
      <c r="AA300" s="17">
        <f t="shared" si="29"/>
        <v>0</v>
      </c>
    </row>
    <row r="301" spans="1:27" ht="14.5" x14ac:dyDescent="0.35">
      <c r="A301" s="40">
        <v>298</v>
      </c>
      <c r="B301" s="170"/>
      <c r="C301" s="170"/>
      <c r="D301" s="152">
        <v>465</v>
      </c>
      <c r="E301" s="169" t="s">
        <v>262</v>
      </c>
      <c r="F301" s="73" t="str">
        <f>'Bid List'!G303</f>
        <v>Solar</v>
      </c>
      <c r="G301" s="124">
        <f t="shared" si="25"/>
        <v>0</v>
      </c>
      <c r="H301" s="31">
        <f>'Training Programs'!F302</f>
        <v>0</v>
      </c>
      <c r="I301" s="55">
        <f>'Training Programs'!G302</f>
        <v>0</v>
      </c>
      <c r="J301" s="55">
        <f>'Training Programs'!H302</f>
        <v>0</v>
      </c>
      <c r="K301" s="55">
        <f>'Training Programs'!I302</f>
        <v>0</v>
      </c>
      <c r="L301" s="9">
        <f t="shared" si="26"/>
        <v>0</v>
      </c>
      <c r="M301" s="8">
        <f>'Wages and Benefits'!F302</f>
        <v>0</v>
      </c>
      <c r="N301" s="8">
        <f>'Wages and Benefits'!G302</f>
        <v>0</v>
      </c>
      <c r="O301" s="8">
        <f>'Wages and Benefits'!H302</f>
        <v>0</v>
      </c>
      <c r="P301" s="8">
        <f>'Wages and Benefits'!I302</f>
        <v>0</v>
      </c>
      <c r="Q301" s="12">
        <f t="shared" si="27"/>
        <v>0</v>
      </c>
      <c r="R301" s="10">
        <f>'Career Opportunities'!F302</f>
        <v>0</v>
      </c>
      <c r="S301" s="36">
        <f>'Career Opportunities'!G302</f>
        <v>0</v>
      </c>
      <c r="T301" s="36">
        <f>'Career Opportunities'!H302</f>
        <v>0</v>
      </c>
      <c r="U301" s="36">
        <f>'Career Opportunities'!I302</f>
        <v>0</v>
      </c>
      <c r="V301" s="15">
        <f t="shared" si="28"/>
        <v>0</v>
      </c>
      <c r="W301" s="14">
        <f>'Local Workforce'!F302</f>
        <v>0</v>
      </c>
      <c r="X301" s="6">
        <f>'Local Workforce'!G302</f>
        <v>0</v>
      </c>
      <c r="Y301" s="6">
        <f>'Local Workforce'!H302</f>
        <v>0</v>
      </c>
      <c r="Z301" s="16">
        <f>'Local Workforce'!I302</f>
        <v>0</v>
      </c>
      <c r="AA301" s="17">
        <f t="shared" si="29"/>
        <v>0</v>
      </c>
    </row>
    <row r="302" spans="1:27" ht="14.5" x14ac:dyDescent="0.35">
      <c r="A302" s="37">
        <v>299</v>
      </c>
      <c r="B302" s="170"/>
      <c r="C302" s="170"/>
      <c r="D302" s="152">
        <v>1002</v>
      </c>
      <c r="E302" s="169" t="s">
        <v>262</v>
      </c>
      <c r="F302" s="73" t="str">
        <f>'Bid List'!G304</f>
        <v>Solar</v>
      </c>
      <c r="G302" s="124">
        <f t="shared" si="25"/>
        <v>0.70980709450073842</v>
      </c>
      <c r="H302" s="31">
        <f>'Training Programs'!F303</f>
        <v>0.99999999999999989</v>
      </c>
      <c r="I302" s="55">
        <f>'Training Programs'!G303</f>
        <v>1</v>
      </c>
      <c r="J302" s="55">
        <f>'Training Programs'!H303</f>
        <v>0.99999999999999978</v>
      </c>
      <c r="K302" s="55">
        <f>'Training Programs'!I303</f>
        <v>1</v>
      </c>
      <c r="L302" s="9">
        <f t="shared" si="26"/>
        <v>1</v>
      </c>
      <c r="M302" s="8">
        <f>'Wages and Benefits'!F303</f>
        <v>1</v>
      </c>
      <c r="N302" s="8">
        <f>'Wages and Benefits'!G303</f>
        <v>1</v>
      </c>
      <c r="O302" s="8">
        <f>'Wages and Benefits'!H303</f>
        <v>0</v>
      </c>
      <c r="P302" s="8">
        <f>'Wages and Benefits'!I303</f>
        <v>1</v>
      </c>
      <c r="Q302" s="12">
        <f t="shared" si="27"/>
        <v>0.7</v>
      </c>
      <c r="R302" s="10">
        <f>'Career Opportunities'!F303</f>
        <v>1</v>
      </c>
      <c r="S302" s="36">
        <f>'Career Opportunities'!G303</f>
        <v>1</v>
      </c>
      <c r="T302" s="36">
        <f>'Career Opportunities'!H303</f>
        <v>1.2345679012345678E-2</v>
      </c>
      <c r="U302" s="36">
        <f>'Career Opportunities'!I303</f>
        <v>0</v>
      </c>
      <c r="V302" s="15">
        <f t="shared" si="28"/>
        <v>0.40370370370370373</v>
      </c>
      <c r="W302" s="14">
        <f>'Local Workforce'!F303</f>
        <v>0.28999999999999998</v>
      </c>
      <c r="X302" s="6">
        <f>'Local Workforce'!G303</f>
        <v>1</v>
      </c>
      <c r="Y302" s="6">
        <f>'Local Workforce'!H303</f>
        <v>0.70939597315436254</v>
      </c>
      <c r="Z302" s="16">
        <f>'Local Workforce'!I303</f>
        <v>0.88235294117647056</v>
      </c>
      <c r="AA302" s="17">
        <f t="shared" si="29"/>
        <v>0.73552467429924995</v>
      </c>
    </row>
    <row r="303" spans="1:27" ht="14.5" x14ac:dyDescent="0.35">
      <c r="A303" s="40">
        <v>300</v>
      </c>
      <c r="B303" s="170"/>
      <c r="C303" s="170"/>
      <c r="D303" s="152">
        <v>525</v>
      </c>
      <c r="E303" s="169" t="s">
        <v>262</v>
      </c>
      <c r="F303" s="73" t="str">
        <f>'Bid List'!G305</f>
        <v>Solar</v>
      </c>
      <c r="G303" s="124">
        <f t="shared" si="25"/>
        <v>0</v>
      </c>
      <c r="H303" s="31">
        <f>'Training Programs'!F304</f>
        <v>0</v>
      </c>
      <c r="I303" s="55">
        <f>'Training Programs'!G304</f>
        <v>0</v>
      </c>
      <c r="J303" s="55">
        <f>'Training Programs'!H304</f>
        <v>0</v>
      </c>
      <c r="K303" s="55">
        <f>'Training Programs'!I304</f>
        <v>0</v>
      </c>
      <c r="L303" s="9">
        <f t="shared" si="26"/>
        <v>0</v>
      </c>
      <c r="M303" s="8">
        <f>'Wages and Benefits'!F304</f>
        <v>0</v>
      </c>
      <c r="N303" s="8">
        <f>'Wages and Benefits'!G304</f>
        <v>0</v>
      </c>
      <c r="O303" s="8">
        <f>'Wages and Benefits'!H304</f>
        <v>0</v>
      </c>
      <c r="P303" s="8">
        <f>'Wages and Benefits'!I304</f>
        <v>0</v>
      </c>
      <c r="Q303" s="12">
        <f t="shared" si="27"/>
        <v>0</v>
      </c>
      <c r="R303" s="10">
        <f>'Career Opportunities'!F304</f>
        <v>0</v>
      </c>
      <c r="S303" s="36">
        <f>'Career Opportunities'!G304</f>
        <v>0</v>
      </c>
      <c r="T303" s="36">
        <f>'Career Opportunities'!H304</f>
        <v>0</v>
      </c>
      <c r="U303" s="36">
        <f>'Career Opportunities'!I304</f>
        <v>0</v>
      </c>
      <c r="V303" s="15">
        <f t="shared" si="28"/>
        <v>0</v>
      </c>
      <c r="W303" s="14">
        <f>'Local Workforce'!F304</f>
        <v>0</v>
      </c>
      <c r="X303" s="6">
        <f>'Local Workforce'!G304</f>
        <v>0</v>
      </c>
      <c r="Y303" s="6">
        <f>'Local Workforce'!H304</f>
        <v>0</v>
      </c>
      <c r="Z303" s="16">
        <f>'Local Workforce'!I304</f>
        <v>0</v>
      </c>
      <c r="AA303" s="17">
        <f t="shared" si="29"/>
        <v>0</v>
      </c>
    </row>
    <row r="304" spans="1:27" ht="14.5" x14ac:dyDescent="0.35">
      <c r="A304" s="37">
        <v>301</v>
      </c>
      <c r="B304" s="170"/>
      <c r="C304" s="170"/>
      <c r="D304" s="152">
        <v>491</v>
      </c>
      <c r="E304" s="169" t="s">
        <v>262</v>
      </c>
      <c r="F304" s="73" t="str">
        <f>'Bid List'!G306</f>
        <v>Solar</v>
      </c>
      <c r="G304" s="124">
        <f t="shared" si="25"/>
        <v>0</v>
      </c>
      <c r="H304" s="31">
        <f>'Training Programs'!F305</f>
        <v>0</v>
      </c>
      <c r="I304" s="55">
        <f>'Training Programs'!G305</f>
        <v>0</v>
      </c>
      <c r="J304" s="55">
        <f>'Training Programs'!H305</f>
        <v>0</v>
      </c>
      <c r="K304" s="55">
        <f>'Training Programs'!I305</f>
        <v>0</v>
      </c>
      <c r="L304" s="9">
        <f t="shared" si="26"/>
        <v>0</v>
      </c>
      <c r="M304" s="8">
        <f>'Wages and Benefits'!F305</f>
        <v>0</v>
      </c>
      <c r="N304" s="8">
        <f>'Wages and Benefits'!G305</f>
        <v>0</v>
      </c>
      <c r="O304" s="8">
        <f>'Wages and Benefits'!H305</f>
        <v>0</v>
      </c>
      <c r="P304" s="8">
        <f>'Wages and Benefits'!I305</f>
        <v>0</v>
      </c>
      <c r="Q304" s="12">
        <f t="shared" si="27"/>
        <v>0</v>
      </c>
      <c r="R304" s="10">
        <f>'Career Opportunities'!F305</f>
        <v>0</v>
      </c>
      <c r="S304" s="36">
        <f>'Career Opportunities'!G305</f>
        <v>0</v>
      </c>
      <c r="T304" s="36">
        <f>'Career Opportunities'!H305</f>
        <v>0</v>
      </c>
      <c r="U304" s="36">
        <f>'Career Opportunities'!I305</f>
        <v>0</v>
      </c>
      <c r="V304" s="15">
        <f t="shared" si="28"/>
        <v>0</v>
      </c>
      <c r="W304" s="14">
        <f>'Local Workforce'!F305</f>
        <v>0</v>
      </c>
      <c r="X304" s="6">
        <f>'Local Workforce'!G305</f>
        <v>0</v>
      </c>
      <c r="Y304" s="6">
        <f>'Local Workforce'!H305</f>
        <v>0</v>
      </c>
      <c r="Z304" s="16">
        <f>'Local Workforce'!I305</f>
        <v>0</v>
      </c>
      <c r="AA304" s="17">
        <f t="shared" si="29"/>
        <v>0</v>
      </c>
    </row>
    <row r="305" spans="1:27" ht="14.5" x14ac:dyDescent="0.35">
      <c r="A305" s="40">
        <v>302</v>
      </c>
      <c r="B305" s="170"/>
      <c r="C305" s="170"/>
      <c r="D305" s="152">
        <v>440</v>
      </c>
      <c r="E305" s="169" t="s">
        <v>262</v>
      </c>
      <c r="F305" s="73" t="str">
        <f>'Bid List'!G307</f>
        <v>Solar</v>
      </c>
      <c r="G305" s="124">
        <f t="shared" si="25"/>
        <v>0</v>
      </c>
      <c r="H305" s="31">
        <f>'Training Programs'!F306</f>
        <v>0</v>
      </c>
      <c r="I305" s="55">
        <f>'Training Programs'!G306</f>
        <v>0</v>
      </c>
      <c r="J305" s="55">
        <f>'Training Programs'!H306</f>
        <v>0</v>
      </c>
      <c r="K305" s="55">
        <f>'Training Programs'!I306</f>
        <v>0</v>
      </c>
      <c r="L305" s="9">
        <f t="shared" si="26"/>
        <v>0</v>
      </c>
      <c r="M305" s="8">
        <f>'Wages and Benefits'!F306</f>
        <v>0</v>
      </c>
      <c r="N305" s="8">
        <f>'Wages and Benefits'!G306</f>
        <v>0</v>
      </c>
      <c r="O305" s="8">
        <f>'Wages and Benefits'!H306</f>
        <v>0</v>
      </c>
      <c r="P305" s="8">
        <f>'Wages and Benefits'!I306</f>
        <v>0</v>
      </c>
      <c r="Q305" s="12">
        <f t="shared" si="27"/>
        <v>0</v>
      </c>
      <c r="R305" s="10">
        <f>'Career Opportunities'!F306</f>
        <v>0</v>
      </c>
      <c r="S305" s="36">
        <f>'Career Opportunities'!G306</f>
        <v>0</v>
      </c>
      <c r="T305" s="36">
        <f>'Career Opportunities'!H306</f>
        <v>0</v>
      </c>
      <c r="U305" s="36">
        <f>'Career Opportunities'!I306</f>
        <v>0</v>
      </c>
      <c r="V305" s="15">
        <f t="shared" si="28"/>
        <v>0</v>
      </c>
      <c r="W305" s="14">
        <f>'Local Workforce'!F306</f>
        <v>0</v>
      </c>
      <c r="X305" s="6">
        <f>'Local Workforce'!G306</f>
        <v>0</v>
      </c>
      <c r="Y305" s="6">
        <f>'Local Workforce'!H306</f>
        <v>0</v>
      </c>
      <c r="Z305" s="16">
        <f>'Local Workforce'!I306</f>
        <v>0</v>
      </c>
      <c r="AA305" s="17">
        <f t="shared" si="29"/>
        <v>0</v>
      </c>
    </row>
    <row r="306" spans="1:27" ht="14.5" x14ac:dyDescent="0.35">
      <c r="A306" s="37">
        <v>303</v>
      </c>
      <c r="B306" s="170"/>
      <c r="C306" s="170"/>
      <c r="D306" s="152">
        <v>1003</v>
      </c>
      <c r="E306" s="169" t="s">
        <v>262</v>
      </c>
      <c r="F306" s="73" t="str">
        <f>'Bid List'!G308</f>
        <v>Solar + Storage</v>
      </c>
      <c r="G306" s="124">
        <f t="shared" si="25"/>
        <v>0.60863497148486545</v>
      </c>
      <c r="H306" s="31">
        <f>'Training Programs'!F307</f>
        <v>0.99999999999999989</v>
      </c>
      <c r="I306" s="55">
        <f>'Training Programs'!G307</f>
        <v>1</v>
      </c>
      <c r="J306" s="55">
        <f>'Training Programs'!H307</f>
        <v>0.85446428571428557</v>
      </c>
      <c r="K306" s="55">
        <f>'Training Programs'!I307</f>
        <v>0.8</v>
      </c>
      <c r="L306" s="9">
        <f t="shared" si="26"/>
        <v>0.89633928571428567</v>
      </c>
      <c r="M306" s="8">
        <f>'Wages and Benefits'!F307</f>
        <v>1</v>
      </c>
      <c r="N306" s="8">
        <f>'Wages and Benefits'!G307</f>
        <v>1</v>
      </c>
      <c r="O306" s="8">
        <f>'Wages and Benefits'!H307</f>
        <v>0</v>
      </c>
      <c r="P306" s="8">
        <f>'Wages and Benefits'!I307</f>
        <v>0</v>
      </c>
      <c r="Q306" s="12">
        <f t="shared" si="27"/>
        <v>0.4</v>
      </c>
      <c r="R306" s="10">
        <f>'Career Opportunities'!F307</f>
        <v>1</v>
      </c>
      <c r="S306" s="36">
        <f>'Career Opportunities'!G307</f>
        <v>1</v>
      </c>
      <c r="T306" s="36">
        <f>'Career Opportunities'!H307</f>
        <v>8.9197530864197523E-3</v>
      </c>
      <c r="U306" s="36">
        <f>'Career Opportunities'!I307</f>
        <v>0</v>
      </c>
      <c r="V306" s="15">
        <f t="shared" si="28"/>
        <v>0.40267592592592594</v>
      </c>
      <c r="W306" s="14">
        <f>'Local Workforce'!F307</f>
        <v>0.28999999999999998</v>
      </c>
      <c r="X306" s="6">
        <f>'Local Workforce'!G307</f>
        <v>1</v>
      </c>
      <c r="Y306" s="6">
        <f>'Local Workforce'!H307</f>
        <v>0.70939597315436254</v>
      </c>
      <c r="Z306" s="16">
        <f>'Local Workforce'!I307</f>
        <v>0.88235294117647056</v>
      </c>
      <c r="AA306" s="17">
        <f t="shared" si="29"/>
        <v>0.73552467429924995</v>
      </c>
    </row>
    <row r="307" spans="1:27" ht="14.5" x14ac:dyDescent="0.35">
      <c r="A307" s="40">
        <v>304</v>
      </c>
      <c r="B307" s="170"/>
      <c r="C307" s="170"/>
      <c r="D307" s="152">
        <v>445</v>
      </c>
      <c r="E307" s="169" t="s">
        <v>262</v>
      </c>
      <c r="F307" s="73" t="str">
        <f>'Bid List'!G309</f>
        <v>Solar</v>
      </c>
      <c r="G307" s="124">
        <f t="shared" si="25"/>
        <v>0</v>
      </c>
      <c r="H307" s="31">
        <f>'Training Programs'!F308</f>
        <v>0</v>
      </c>
      <c r="I307" s="55">
        <f>'Training Programs'!G308</f>
        <v>0</v>
      </c>
      <c r="J307" s="55">
        <f>'Training Programs'!H308</f>
        <v>0</v>
      </c>
      <c r="K307" s="55">
        <f>'Training Programs'!I308</f>
        <v>0</v>
      </c>
      <c r="L307" s="9">
        <f t="shared" si="26"/>
        <v>0</v>
      </c>
      <c r="M307" s="8">
        <f>'Wages and Benefits'!F308</f>
        <v>0</v>
      </c>
      <c r="N307" s="8">
        <f>'Wages and Benefits'!G308</f>
        <v>0</v>
      </c>
      <c r="O307" s="8">
        <f>'Wages and Benefits'!H308</f>
        <v>0</v>
      </c>
      <c r="P307" s="8">
        <f>'Wages and Benefits'!I308</f>
        <v>0</v>
      </c>
      <c r="Q307" s="12">
        <f t="shared" si="27"/>
        <v>0</v>
      </c>
      <c r="R307" s="10">
        <f>'Career Opportunities'!F308</f>
        <v>0</v>
      </c>
      <c r="S307" s="36">
        <f>'Career Opportunities'!G308</f>
        <v>0</v>
      </c>
      <c r="T307" s="36">
        <f>'Career Opportunities'!H308</f>
        <v>0</v>
      </c>
      <c r="U307" s="36">
        <f>'Career Opportunities'!I308</f>
        <v>0</v>
      </c>
      <c r="V307" s="15">
        <f t="shared" si="28"/>
        <v>0</v>
      </c>
      <c r="W307" s="14">
        <f>'Local Workforce'!F308</f>
        <v>0</v>
      </c>
      <c r="X307" s="6">
        <f>'Local Workforce'!G308</f>
        <v>0</v>
      </c>
      <c r="Y307" s="6">
        <f>'Local Workforce'!H308</f>
        <v>0</v>
      </c>
      <c r="Z307" s="16">
        <f>'Local Workforce'!I308</f>
        <v>0</v>
      </c>
      <c r="AA307" s="17">
        <f t="shared" si="29"/>
        <v>0</v>
      </c>
    </row>
    <row r="308" spans="1:27" ht="14.5" x14ac:dyDescent="0.35">
      <c r="A308" s="37">
        <v>305</v>
      </c>
      <c r="B308" s="170"/>
      <c r="C308" s="170"/>
      <c r="D308" s="152">
        <v>1006</v>
      </c>
      <c r="E308" s="169" t="s">
        <v>262</v>
      </c>
      <c r="F308" s="73" t="str">
        <f>'Bid List'!G310</f>
        <v>Solar + Storage</v>
      </c>
      <c r="G308" s="124">
        <f t="shared" si="25"/>
        <v>0.28975380291005293</v>
      </c>
      <c r="H308" s="31">
        <f>'Training Programs'!F309</f>
        <v>0</v>
      </c>
      <c r="I308" s="55">
        <f>'Training Programs'!G309</f>
        <v>0</v>
      </c>
      <c r="J308" s="55">
        <f>'Training Programs'!H309</f>
        <v>0.85446428571428557</v>
      </c>
      <c r="K308" s="55">
        <f>'Training Programs'!I309</f>
        <v>0.8</v>
      </c>
      <c r="L308" s="9">
        <f t="shared" si="26"/>
        <v>0.49633928571428565</v>
      </c>
      <c r="M308" s="8">
        <f>'Wages and Benefits'!F309</f>
        <v>0.5</v>
      </c>
      <c r="N308" s="8">
        <f>'Wages and Benefits'!G309</f>
        <v>0.8</v>
      </c>
      <c r="O308" s="8">
        <f>'Wages and Benefits'!H309</f>
        <v>0</v>
      </c>
      <c r="P308" s="8">
        <f>'Wages and Benefits'!I309</f>
        <v>0</v>
      </c>
      <c r="Q308" s="12">
        <f t="shared" si="27"/>
        <v>0.26</v>
      </c>
      <c r="R308" s="10">
        <f>'Career Opportunities'!F309</f>
        <v>0</v>
      </c>
      <c r="S308" s="36">
        <f>'Career Opportunities'!G309</f>
        <v>0</v>
      </c>
      <c r="T308" s="36">
        <f>'Career Opportunities'!H309</f>
        <v>8.9197530864197523E-3</v>
      </c>
      <c r="U308" s="36">
        <f>'Career Opportunities'!I309</f>
        <v>0</v>
      </c>
      <c r="V308" s="15">
        <f t="shared" si="28"/>
        <v>2.6759259259259258E-3</v>
      </c>
      <c r="W308" s="14">
        <f>'Local Workforce'!F309</f>
        <v>1</v>
      </c>
      <c r="X308" s="6">
        <f>'Local Workforce'!G309</f>
        <v>1</v>
      </c>
      <c r="Y308" s="6">
        <f>'Local Workforce'!H309</f>
        <v>0</v>
      </c>
      <c r="Z308" s="16">
        <f>'Local Workforce'!I309</f>
        <v>0</v>
      </c>
      <c r="AA308" s="17">
        <f t="shared" si="29"/>
        <v>0.4</v>
      </c>
    </row>
    <row r="309" spans="1:27" ht="14.5" x14ac:dyDescent="0.35">
      <c r="A309" s="40">
        <v>306</v>
      </c>
      <c r="B309" s="170"/>
      <c r="C309" s="170"/>
      <c r="D309" s="152">
        <v>1008</v>
      </c>
      <c r="E309" s="169" t="s">
        <v>262</v>
      </c>
      <c r="F309" s="73" t="str">
        <f>'Bid List'!G311</f>
        <v>Solar</v>
      </c>
      <c r="G309" s="124">
        <f t="shared" si="25"/>
        <v>0.60863497148486545</v>
      </c>
      <c r="H309" s="31">
        <f>'Training Programs'!F310</f>
        <v>0.99999999999999989</v>
      </c>
      <c r="I309" s="55">
        <f>'Training Programs'!G310</f>
        <v>1</v>
      </c>
      <c r="J309" s="55">
        <f>'Training Programs'!H310</f>
        <v>0.85446428571428557</v>
      </c>
      <c r="K309" s="55">
        <f>'Training Programs'!I310</f>
        <v>0.8</v>
      </c>
      <c r="L309" s="9">
        <f t="shared" si="26"/>
        <v>0.89633928571428567</v>
      </c>
      <c r="M309" s="8">
        <f>'Wages and Benefits'!F310</f>
        <v>1</v>
      </c>
      <c r="N309" s="8">
        <f>'Wages and Benefits'!G310</f>
        <v>1</v>
      </c>
      <c r="O309" s="8">
        <f>'Wages and Benefits'!H310</f>
        <v>0</v>
      </c>
      <c r="P309" s="8">
        <f>'Wages and Benefits'!I310</f>
        <v>0</v>
      </c>
      <c r="Q309" s="12">
        <f t="shared" si="27"/>
        <v>0.4</v>
      </c>
      <c r="R309" s="10">
        <f>'Career Opportunities'!F310</f>
        <v>1</v>
      </c>
      <c r="S309" s="36">
        <f>'Career Opportunities'!G310</f>
        <v>1</v>
      </c>
      <c r="T309" s="36">
        <f>'Career Opportunities'!H310</f>
        <v>8.9197530864197523E-3</v>
      </c>
      <c r="U309" s="36">
        <f>'Career Opportunities'!I310</f>
        <v>0</v>
      </c>
      <c r="V309" s="15">
        <f t="shared" si="28"/>
        <v>0.40267592592592594</v>
      </c>
      <c r="W309" s="14">
        <f>'Local Workforce'!F310</f>
        <v>0.28999999999999998</v>
      </c>
      <c r="X309" s="6">
        <f>'Local Workforce'!G310</f>
        <v>1</v>
      </c>
      <c r="Y309" s="6">
        <f>'Local Workforce'!H310</f>
        <v>0.70939597315436254</v>
      </c>
      <c r="Z309" s="16">
        <f>'Local Workforce'!I310</f>
        <v>0.88235294117647056</v>
      </c>
      <c r="AA309" s="17">
        <f t="shared" si="29"/>
        <v>0.73552467429924995</v>
      </c>
    </row>
    <row r="310" spans="1:27" ht="14.5" x14ac:dyDescent="0.35">
      <c r="A310" s="37">
        <v>307</v>
      </c>
      <c r="B310" s="170"/>
      <c r="C310" s="170"/>
      <c r="D310" s="152">
        <v>1010</v>
      </c>
      <c r="E310" s="169" t="s">
        <v>262</v>
      </c>
      <c r="F310" s="73" t="str">
        <f>'Bid List'!G312</f>
        <v>Solar + Storage</v>
      </c>
      <c r="G310" s="124">
        <f t="shared" si="25"/>
        <v>0.60863497148486545</v>
      </c>
      <c r="H310" s="31">
        <f>'Training Programs'!F311</f>
        <v>0.99999999999999989</v>
      </c>
      <c r="I310" s="55">
        <f>'Training Programs'!G311</f>
        <v>1</v>
      </c>
      <c r="J310" s="55">
        <f>'Training Programs'!H311</f>
        <v>0.85446428571428557</v>
      </c>
      <c r="K310" s="55">
        <f>'Training Programs'!I311</f>
        <v>0.8</v>
      </c>
      <c r="L310" s="9">
        <f t="shared" si="26"/>
        <v>0.89633928571428567</v>
      </c>
      <c r="M310" s="8">
        <f>'Wages and Benefits'!F311</f>
        <v>1</v>
      </c>
      <c r="N310" s="8">
        <f>'Wages and Benefits'!G311</f>
        <v>1</v>
      </c>
      <c r="O310" s="8">
        <f>'Wages and Benefits'!H311</f>
        <v>0</v>
      </c>
      <c r="P310" s="8">
        <f>'Wages and Benefits'!I311</f>
        <v>0</v>
      </c>
      <c r="Q310" s="12">
        <f t="shared" si="27"/>
        <v>0.4</v>
      </c>
      <c r="R310" s="10">
        <f>'Career Opportunities'!F311</f>
        <v>1</v>
      </c>
      <c r="S310" s="36">
        <f>'Career Opportunities'!G311</f>
        <v>1</v>
      </c>
      <c r="T310" s="36">
        <f>'Career Opportunities'!H311</f>
        <v>8.9197530864197523E-3</v>
      </c>
      <c r="U310" s="36">
        <f>'Career Opportunities'!I311</f>
        <v>0</v>
      </c>
      <c r="V310" s="15">
        <f t="shared" si="28"/>
        <v>0.40267592592592594</v>
      </c>
      <c r="W310" s="14">
        <f>'Local Workforce'!F311</f>
        <v>0.28999999999999998</v>
      </c>
      <c r="X310" s="6">
        <f>'Local Workforce'!G311</f>
        <v>1</v>
      </c>
      <c r="Y310" s="6">
        <f>'Local Workforce'!H311</f>
        <v>0.70939597315436254</v>
      </c>
      <c r="Z310" s="16">
        <f>'Local Workforce'!I311</f>
        <v>0.88235294117647056</v>
      </c>
      <c r="AA310" s="17">
        <f t="shared" si="29"/>
        <v>0.73552467429924995</v>
      </c>
    </row>
    <row r="311" spans="1:27" ht="14.5" x14ac:dyDescent="0.35">
      <c r="A311" s="40">
        <v>308</v>
      </c>
      <c r="B311" s="170"/>
      <c r="C311" s="170"/>
      <c r="D311" s="152">
        <v>430</v>
      </c>
      <c r="E311" s="169" t="s">
        <v>262</v>
      </c>
      <c r="F311" s="73" t="str">
        <f>'Bid List'!G313</f>
        <v>Solar</v>
      </c>
      <c r="G311" s="124">
        <f t="shared" si="25"/>
        <v>0</v>
      </c>
      <c r="H311" s="31">
        <f>'Training Programs'!F312</f>
        <v>0</v>
      </c>
      <c r="I311" s="55">
        <f>'Training Programs'!G312</f>
        <v>0</v>
      </c>
      <c r="J311" s="55">
        <f>'Training Programs'!H312</f>
        <v>0</v>
      </c>
      <c r="K311" s="55">
        <f>'Training Programs'!I312</f>
        <v>0</v>
      </c>
      <c r="L311" s="9">
        <f t="shared" si="26"/>
        <v>0</v>
      </c>
      <c r="M311" s="8">
        <f>'Wages and Benefits'!F312</f>
        <v>0</v>
      </c>
      <c r="N311" s="8">
        <f>'Wages and Benefits'!G312</f>
        <v>0</v>
      </c>
      <c r="O311" s="8">
        <f>'Wages and Benefits'!H312</f>
        <v>0</v>
      </c>
      <c r="P311" s="8">
        <f>'Wages and Benefits'!I312</f>
        <v>0</v>
      </c>
      <c r="Q311" s="12">
        <f t="shared" si="27"/>
        <v>0</v>
      </c>
      <c r="R311" s="10">
        <f>'Career Opportunities'!F312</f>
        <v>0</v>
      </c>
      <c r="S311" s="36">
        <f>'Career Opportunities'!G312</f>
        <v>0</v>
      </c>
      <c r="T311" s="36">
        <f>'Career Opportunities'!H312</f>
        <v>0</v>
      </c>
      <c r="U311" s="36">
        <f>'Career Opportunities'!I312</f>
        <v>0</v>
      </c>
      <c r="V311" s="15">
        <f t="shared" si="28"/>
        <v>0</v>
      </c>
      <c r="W311" s="14">
        <f>'Local Workforce'!F312</f>
        <v>0</v>
      </c>
      <c r="X311" s="6">
        <f>'Local Workforce'!G312</f>
        <v>0</v>
      </c>
      <c r="Y311" s="6">
        <f>'Local Workforce'!H312</f>
        <v>0</v>
      </c>
      <c r="Z311" s="16">
        <f>'Local Workforce'!I312</f>
        <v>0</v>
      </c>
      <c r="AA311" s="17">
        <f t="shared" si="29"/>
        <v>0</v>
      </c>
    </row>
    <row r="312" spans="1:27" ht="14.5" x14ac:dyDescent="0.35">
      <c r="A312" s="37">
        <v>309</v>
      </c>
      <c r="B312" s="170"/>
      <c r="C312" s="170"/>
      <c r="D312" s="152">
        <v>706</v>
      </c>
      <c r="E312" s="169" t="s">
        <v>262</v>
      </c>
      <c r="F312" s="73" t="str">
        <f>'Bid List'!G314</f>
        <v>Solar + Storage</v>
      </c>
      <c r="G312" s="124">
        <f t="shared" si="25"/>
        <v>0</v>
      </c>
      <c r="H312" s="31">
        <f>'Training Programs'!F313</f>
        <v>0</v>
      </c>
      <c r="I312" s="55">
        <f>'Training Programs'!G313</f>
        <v>0</v>
      </c>
      <c r="J312" s="55">
        <f>'Training Programs'!H313</f>
        <v>0</v>
      </c>
      <c r="K312" s="55">
        <f>'Training Programs'!I313</f>
        <v>0</v>
      </c>
      <c r="L312" s="9">
        <f t="shared" si="26"/>
        <v>0</v>
      </c>
      <c r="M312" s="8">
        <f>'Wages and Benefits'!F313</f>
        <v>0</v>
      </c>
      <c r="N312" s="8">
        <f>'Wages and Benefits'!G313</f>
        <v>0</v>
      </c>
      <c r="O312" s="8">
        <f>'Wages and Benefits'!H313</f>
        <v>0</v>
      </c>
      <c r="P312" s="8">
        <f>'Wages and Benefits'!I313</f>
        <v>0</v>
      </c>
      <c r="Q312" s="12">
        <f t="shared" si="27"/>
        <v>0</v>
      </c>
      <c r="R312" s="10">
        <f>'Career Opportunities'!F313</f>
        <v>0</v>
      </c>
      <c r="S312" s="36">
        <f>'Career Opportunities'!G313</f>
        <v>0</v>
      </c>
      <c r="T312" s="36">
        <f>'Career Opportunities'!H313</f>
        <v>0</v>
      </c>
      <c r="U312" s="36">
        <f>'Career Opportunities'!I313</f>
        <v>0</v>
      </c>
      <c r="V312" s="15">
        <f t="shared" si="28"/>
        <v>0</v>
      </c>
      <c r="W312" s="14">
        <f>'Local Workforce'!F313</f>
        <v>0</v>
      </c>
      <c r="X312" s="6">
        <f>'Local Workforce'!G313</f>
        <v>0</v>
      </c>
      <c r="Y312" s="6">
        <f>'Local Workforce'!H313</f>
        <v>0</v>
      </c>
      <c r="Z312" s="16">
        <f>'Local Workforce'!I313</f>
        <v>0</v>
      </c>
      <c r="AA312" s="17">
        <f t="shared" si="29"/>
        <v>0</v>
      </c>
    </row>
    <row r="313" spans="1:27" ht="14.5" x14ac:dyDescent="0.35">
      <c r="A313" s="40">
        <v>310</v>
      </c>
      <c r="B313" s="170"/>
      <c r="C313" s="170"/>
      <c r="D313" s="152">
        <v>439</v>
      </c>
      <c r="E313" s="169" t="s">
        <v>262</v>
      </c>
      <c r="F313" s="73" t="str">
        <f>'Bid List'!G315</f>
        <v>Solar</v>
      </c>
      <c r="G313" s="124">
        <f t="shared" si="25"/>
        <v>0</v>
      </c>
      <c r="H313" s="31">
        <f>'Training Programs'!F314</f>
        <v>0</v>
      </c>
      <c r="I313" s="55">
        <f>'Training Programs'!G314</f>
        <v>0</v>
      </c>
      <c r="J313" s="55">
        <f>'Training Programs'!H314</f>
        <v>0</v>
      </c>
      <c r="K313" s="55">
        <f>'Training Programs'!I314</f>
        <v>0</v>
      </c>
      <c r="L313" s="9">
        <f t="shared" si="26"/>
        <v>0</v>
      </c>
      <c r="M313" s="8">
        <f>'Wages and Benefits'!F314</f>
        <v>0</v>
      </c>
      <c r="N313" s="8">
        <f>'Wages and Benefits'!G314</f>
        <v>0</v>
      </c>
      <c r="O313" s="8">
        <f>'Wages and Benefits'!H314</f>
        <v>0</v>
      </c>
      <c r="P313" s="8">
        <f>'Wages and Benefits'!I314</f>
        <v>0</v>
      </c>
      <c r="Q313" s="12">
        <f t="shared" si="27"/>
        <v>0</v>
      </c>
      <c r="R313" s="10">
        <f>'Career Opportunities'!F314</f>
        <v>0</v>
      </c>
      <c r="S313" s="36">
        <f>'Career Opportunities'!G314</f>
        <v>0</v>
      </c>
      <c r="T313" s="36">
        <f>'Career Opportunities'!H314</f>
        <v>0</v>
      </c>
      <c r="U313" s="36">
        <f>'Career Opportunities'!I314</f>
        <v>0</v>
      </c>
      <c r="V313" s="15">
        <f t="shared" si="28"/>
        <v>0</v>
      </c>
      <c r="W313" s="14">
        <f>'Local Workforce'!F314</f>
        <v>0</v>
      </c>
      <c r="X313" s="6">
        <f>'Local Workforce'!G314</f>
        <v>0</v>
      </c>
      <c r="Y313" s="6">
        <f>'Local Workforce'!H314</f>
        <v>0</v>
      </c>
      <c r="Z313" s="16">
        <f>'Local Workforce'!I314</f>
        <v>0</v>
      </c>
      <c r="AA313" s="17">
        <f t="shared" si="29"/>
        <v>0</v>
      </c>
    </row>
    <row r="314" spans="1:27" ht="14.5" x14ac:dyDescent="0.35">
      <c r="A314" s="37">
        <v>311</v>
      </c>
      <c r="B314" s="170"/>
      <c r="C314" s="170"/>
      <c r="D314" s="152">
        <v>616</v>
      </c>
      <c r="E314" s="169" t="s">
        <v>262</v>
      </c>
      <c r="F314" s="73" t="str">
        <f>'Bid List'!G316</f>
        <v>Solar + Storage</v>
      </c>
      <c r="G314" s="124">
        <f t="shared" si="25"/>
        <v>0</v>
      </c>
      <c r="H314" s="31">
        <f>'Training Programs'!F315</f>
        <v>0</v>
      </c>
      <c r="I314" s="55">
        <f>'Training Programs'!G315</f>
        <v>0</v>
      </c>
      <c r="J314" s="55">
        <f>'Training Programs'!H315</f>
        <v>0</v>
      </c>
      <c r="K314" s="55">
        <f>'Training Programs'!I315</f>
        <v>0</v>
      </c>
      <c r="L314" s="9">
        <f t="shared" si="26"/>
        <v>0</v>
      </c>
      <c r="M314" s="8">
        <f>'Wages and Benefits'!F315</f>
        <v>0</v>
      </c>
      <c r="N314" s="8">
        <f>'Wages and Benefits'!G315</f>
        <v>0</v>
      </c>
      <c r="O314" s="8">
        <f>'Wages and Benefits'!H315</f>
        <v>0</v>
      </c>
      <c r="P314" s="8">
        <f>'Wages and Benefits'!I315</f>
        <v>0</v>
      </c>
      <c r="Q314" s="12">
        <f t="shared" si="27"/>
        <v>0</v>
      </c>
      <c r="R314" s="10">
        <f>'Career Opportunities'!F315</f>
        <v>0</v>
      </c>
      <c r="S314" s="36">
        <f>'Career Opportunities'!G315</f>
        <v>0</v>
      </c>
      <c r="T314" s="36">
        <f>'Career Opportunities'!H315</f>
        <v>0</v>
      </c>
      <c r="U314" s="36">
        <f>'Career Opportunities'!I315</f>
        <v>0</v>
      </c>
      <c r="V314" s="15">
        <f t="shared" si="28"/>
        <v>0</v>
      </c>
      <c r="W314" s="14">
        <f>'Local Workforce'!F315</f>
        <v>0</v>
      </c>
      <c r="X314" s="6">
        <f>'Local Workforce'!G315</f>
        <v>0</v>
      </c>
      <c r="Y314" s="6">
        <f>'Local Workforce'!H315</f>
        <v>0</v>
      </c>
      <c r="Z314" s="16">
        <f>'Local Workforce'!I315</f>
        <v>0</v>
      </c>
      <c r="AA314" s="17">
        <f t="shared" si="29"/>
        <v>0</v>
      </c>
    </row>
    <row r="315" spans="1:27" ht="14.5" x14ac:dyDescent="0.35">
      <c r="A315" s="40">
        <v>312</v>
      </c>
      <c r="B315" s="170"/>
      <c r="C315" s="170"/>
      <c r="D315" s="152">
        <v>1012</v>
      </c>
      <c r="E315" s="169" t="s">
        <v>262</v>
      </c>
      <c r="F315" s="73" t="str">
        <f>'Bid List'!G317</f>
        <v>Wind</v>
      </c>
      <c r="G315" s="124">
        <f t="shared" si="25"/>
        <v>0.48388116857481256</v>
      </c>
      <c r="H315" s="31">
        <f>'Training Programs'!F316</f>
        <v>0.99999999999999989</v>
      </c>
      <c r="I315" s="55">
        <f>'Training Programs'!G316</f>
        <v>1</v>
      </c>
      <c r="J315" s="55">
        <f>'Training Programs'!H316</f>
        <v>0</v>
      </c>
      <c r="K315" s="55">
        <f>'Training Programs'!I316</f>
        <v>0</v>
      </c>
      <c r="L315" s="9">
        <f t="shared" si="26"/>
        <v>0.4</v>
      </c>
      <c r="M315" s="8">
        <f>'Wages and Benefits'!F316</f>
        <v>1</v>
      </c>
      <c r="N315" s="8">
        <f>'Wages and Benefits'!G316</f>
        <v>1</v>
      </c>
      <c r="O315" s="8">
        <f>'Wages and Benefits'!H316</f>
        <v>0</v>
      </c>
      <c r="P315" s="8">
        <f>'Wages and Benefits'!I316</f>
        <v>0</v>
      </c>
      <c r="Q315" s="12">
        <f t="shared" si="27"/>
        <v>0.4</v>
      </c>
      <c r="R315" s="10">
        <f>'Career Opportunities'!F316</f>
        <v>1</v>
      </c>
      <c r="S315" s="36">
        <f>'Career Opportunities'!G316</f>
        <v>1</v>
      </c>
      <c r="T315" s="36">
        <f>'Career Opportunities'!H316</f>
        <v>0</v>
      </c>
      <c r="U315" s="36">
        <f>'Career Opportunities'!I316</f>
        <v>0</v>
      </c>
      <c r="V315" s="15">
        <f t="shared" si="28"/>
        <v>0.4</v>
      </c>
      <c r="W315" s="14">
        <f>'Local Workforce'!F316</f>
        <v>0.28999999999999998</v>
      </c>
      <c r="X315" s="6">
        <f>'Local Workforce'!G316</f>
        <v>1</v>
      </c>
      <c r="Y315" s="6">
        <f>'Local Workforce'!H316</f>
        <v>0.70939597315436254</v>
      </c>
      <c r="Z315" s="16">
        <f>'Local Workforce'!I316</f>
        <v>0.88235294117647056</v>
      </c>
      <c r="AA315" s="17">
        <f t="shared" si="29"/>
        <v>0.73552467429924995</v>
      </c>
    </row>
    <row r="316" spans="1:27" ht="14.5" x14ac:dyDescent="0.35">
      <c r="A316" s="37">
        <v>313</v>
      </c>
      <c r="B316" s="170"/>
      <c r="C316" s="170"/>
      <c r="D316" s="152">
        <v>1013</v>
      </c>
      <c r="E316" s="169" t="s">
        <v>262</v>
      </c>
      <c r="F316" s="73" t="str">
        <f>'Bid List'!G318</f>
        <v>Wind</v>
      </c>
      <c r="G316" s="124">
        <f t="shared" si="25"/>
        <v>0.48388116857481256</v>
      </c>
      <c r="H316" s="31">
        <f>'Training Programs'!F317</f>
        <v>0.99999999999999989</v>
      </c>
      <c r="I316" s="55">
        <f>'Training Programs'!G317</f>
        <v>1</v>
      </c>
      <c r="J316" s="55">
        <f>'Training Programs'!H317</f>
        <v>0</v>
      </c>
      <c r="K316" s="55">
        <f>'Training Programs'!I317</f>
        <v>0</v>
      </c>
      <c r="L316" s="9">
        <f t="shared" si="26"/>
        <v>0.4</v>
      </c>
      <c r="M316" s="8">
        <f>'Wages and Benefits'!F317</f>
        <v>1</v>
      </c>
      <c r="N316" s="8">
        <f>'Wages and Benefits'!G317</f>
        <v>1</v>
      </c>
      <c r="O316" s="8">
        <f>'Wages and Benefits'!H317</f>
        <v>0</v>
      </c>
      <c r="P316" s="8">
        <f>'Wages and Benefits'!I317</f>
        <v>0</v>
      </c>
      <c r="Q316" s="12">
        <f t="shared" si="27"/>
        <v>0.4</v>
      </c>
      <c r="R316" s="10">
        <f>'Career Opportunities'!F317</f>
        <v>1</v>
      </c>
      <c r="S316" s="36">
        <f>'Career Opportunities'!G317</f>
        <v>1</v>
      </c>
      <c r="T316" s="36">
        <f>'Career Opportunities'!H317</f>
        <v>0</v>
      </c>
      <c r="U316" s="36">
        <f>'Career Opportunities'!I317</f>
        <v>0</v>
      </c>
      <c r="V316" s="15">
        <f t="shared" si="28"/>
        <v>0.4</v>
      </c>
      <c r="W316" s="14">
        <f>'Local Workforce'!F317</f>
        <v>0.28999999999999998</v>
      </c>
      <c r="X316" s="6">
        <f>'Local Workforce'!G317</f>
        <v>1</v>
      </c>
      <c r="Y316" s="6">
        <f>'Local Workforce'!H317</f>
        <v>0.70939597315436254</v>
      </c>
      <c r="Z316" s="16">
        <f>'Local Workforce'!I317</f>
        <v>0.88235294117647056</v>
      </c>
      <c r="AA316" s="17">
        <f t="shared" si="29"/>
        <v>0.73552467429924995</v>
      </c>
    </row>
    <row r="317" spans="1:27" ht="14.5" x14ac:dyDescent="0.35">
      <c r="A317" s="40">
        <v>314</v>
      </c>
      <c r="B317" s="170"/>
      <c r="C317" s="170"/>
      <c r="D317" s="152">
        <v>1015</v>
      </c>
      <c r="E317" s="169" t="s">
        <v>262</v>
      </c>
      <c r="F317" s="73" t="str">
        <f>'Bid List'!G319</f>
        <v>Wind</v>
      </c>
      <c r="G317" s="124">
        <f t="shared" si="25"/>
        <v>0.48388116857481256</v>
      </c>
      <c r="H317" s="31">
        <f>'Training Programs'!F318</f>
        <v>0.99999999999999989</v>
      </c>
      <c r="I317" s="55">
        <f>'Training Programs'!G318</f>
        <v>1</v>
      </c>
      <c r="J317" s="55">
        <f>'Training Programs'!H318</f>
        <v>0</v>
      </c>
      <c r="K317" s="55">
        <f>'Training Programs'!I318</f>
        <v>0</v>
      </c>
      <c r="L317" s="9">
        <f t="shared" si="26"/>
        <v>0.4</v>
      </c>
      <c r="M317" s="8">
        <f>'Wages and Benefits'!F318</f>
        <v>1</v>
      </c>
      <c r="N317" s="8">
        <f>'Wages and Benefits'!G318</f>
        <v>1</v>
      </c>
      <c r="O317" s="8">
        <f>'Wages and Benefits'!H318</f>
        <v>0</v>
      </c>
      <c r="P317" s="8">
        <f>'Wages and Benefits'!I318</f>
        <v>0</v>
      </c>
      <c r="Q317" s="12">
        <f t="shared" si="27"/>
        <v>0.4</v>
      </c>
      <c r="R317" s="10">
        <f>'Career Opportunities'!F318</f>
        <v>1</v>
      </c>
      <c r="S317" s="36">
        <f>'Career Opportunities'!G318</f>
        <v>1</v>
      </c>
      <c r="T317" s="36">
        <f>'Career Opportunities'!H318</f>
        <v>0</v>
      </c>
      <c r="U317" s="36">
        <f>'Career Opportunities'!I318</f>
        <v>0</v>
      </c>
      <c r="V317" s="15">
        <f t="shared" si="28"/>
        <v>0.4</v>
      </c>
      <c r="W317" s="14">
        <f>'Local Workforce'!F318</f>
        <v>0.28999999999999998</v>
      </c>
      <c r="X317" s="6">
        <f>'Local Workforce'!G318</f>
        <v>1</v>
      </c>
      <c r="Y317" s="6">
        <f>'Local Workforce'!H318</f>
        <v>0.70939597315436254</v>
      </c>
      <c r="Z317" s="16">
        <f>'Local Workforce'!I318</f>
        <v>0.88235294117647056</v>
      </c>
      <c r="AA317" s="17">
        <f t="shared" si="29"/>
        <v>0.73552467429924995</v>
      </c>
    </row>
    <row r="318" spans="1:27" ht="14.5" x14ac:dyDescent="0.35">
      <c r="A318" s="37">
        <v>315</v>
      </c>
      <c r="B318" s="170"/>
      <c r="C318" s="170"/>
      <c r="D318" s="152">
        <v>268</v>
      </c>
      <c r="E318" s="169" t="s">
        <v>262</v>
      </c>
      <c r="F318" s="73" t="str">
        <f>'Bid List'!G320</f>
        <v>Wind</v>
      </c>
      <c r="G318" s="124">
        <f t="shared" si="25"/>
        <v>0</v>
      </c>
      <c r="H318" s="31">
        <f>'Training Programs'!F319</f>
        <v>0</v>
      </c>
      <c r="I318" s="55">
        <f>'Training Programs'!G319</f>
        <v>0</v>
      </c>
      <c r="J318" s="55">
        <f>'Training Programs'!H319</f>
        <v>0</v>
      </c>
      <c r="K318" s="55">
        <f>'Training Programs'!I319</f>
        <v>0</v>
      </c>
      <c r="L318" s="9">
        <f t="shared" si="26"/>
        <v>0</v>
      </c>
      <c r="M318" s="8">
        <f>'Wages and Benefits'!F319</f>
        <v>0</v>
      </c>
      <c r="N318" s="8">
        <f>'Wages and Benefits'!G319</f>
        <v>0</v>
      </c>
      <c r="O318" s="8">
        <f>'Wages and Benefits'!H319</f>
        <v>0</v>
      </c>
      <c r="P318" s="8">
        <f>'Wages and Benefits'!I319</f>
        <v>0</v>
      </c>
      <c r="Q318" s="12">
        <f t="shared" si="27"/>
        <v>0</v>
      </c>
      <c r="R318" s="10">
        <f>'Career Opportunities'!F319</f>
        <v>0</v>
      </c>
      <c r="S318" s="36">
        <f>'Career Opportunities'!G319</f>
        <v>0</v>
      </c>
      <c r="T318" s="36">
        <f>'Career Opportunities'!H319</f>
        <v>0</v>
      </c>
      <c r="U318" s="36">
        <f>'Career Opportunities'!I319</f>
        <v>0</v>
      </c>
      <c r="V318" s="15">
        <f t="shared" si="28"/>
        <v>0</v>
      </c>
      <c r="W318" s="14">
        <f>'Local Workforce'!F319</f>
        <v>0</v>
      </c>
      <c r="X318" s="6">
        <f>'Local Workforce'!G319</f>
        <v>0</v>
      </c>
      <c r="Y318" s="6">
        <f>'Local Workforce'!H319</f>
        <v>0</v>
      </c>
      <c r="Z318" s="16">
        <f>'Local Workforce'!I319</f>
        <v>0</v>
      </c>
      <c r="AA318" s="17">
        <f t="shared" si="29"/>
        <v>0</v>
      </c>
    </row>
    <row r="319" spans="1:27" ht="14.5" x14ac:dyDescent="0.35">
      <c r="A319" s="40">
        <v>316</v>
      </c>
      <c r="B319" s="170"/>
      <c r="C319" s="170"/>
      <c r="D319" s="152">
        <v>1016</v>
      </c>
      <c r="E319" s="169" t="s">
        <v>262</v>
      </c>
      <c r="F319" s="73" t="str">
        <f>'Bid List'!G321</f>
        <v>Wind</v>
      </c>
      <c r="G319" s="124">
        <f t="shared" si="25"/>
        <v>0.6088919159293098</v>
      </c>
      <c r="H319" s="31">
        <f>'Training Programs'!F320</f>
        <v>0.99999999999999989</v>
      </c>
      <c r="I319" s="55">
        <f>'Training Programs'!G320</f>
        <v>1</v>
      </c>
      <c r="J319" s="55">
        <f>'Training Programs'!H320</f>
        <v>0.85446428571428557</v>
      </c>
      <c r="K319" s="55">
        <f>'Training Programs'!I320</f>
        <v>0.8</v>
      </c>
      <c r="L319" s="9">
        <f t="shared" si="26"/>
        <v>0.89633928571428567</v>
      </c>
      <c r="M319" s="8">
        <f>'Wages and Benefits'!F320</f>
        <v>1</v>
      </c>
      <c r="N319" s="8">
        <f>'Wages and Benefits'!G320</f>
        <v>1</v>
      </c>
      <c r="O319" s="8">
        <f>'Wages and Benefits'!H320</f>
        <v>0</v>
      </c>
      <c r="P319" s="8">
        <f>'Wages and Benefits'!I320</f>
        <v>0</v>
      </c>
      <c r="Q319" s="12">
        <f t="shared" si="27"/>
        <v>0.4</v>
      </c>
      <c r="R319" s="10">
        <f>'Career Opportunities'!F320</f>
        <v>1</v>
      </c>
      <c r="S319" s="36">
        <f>'Career Opportunities'!G320</f>
        <v>1</v>
      </c>
      <c r="T319" s="36">
        <f>'Career Opportunities'!H320</f>
        <v>1.2345679012345678E-2</v>
      </c>
      <c r="U319" s="36">
        <f>'Career Opportunities'!I320</f>
        <v>0</v>
      </c>
      <c r="V319" s="15">
        <f t="shared" si="28"/>
        <v>0.40370370370370373</v>
      </c>
      <c r="W319" s="14">
        <f>'Local Workforce'!F320</f>
        <v>0.28999999999999998</v>
      </c>
      <c r="X319" s="6">
        <f>'Local Workforce'!G320</f>
        <v>1</v>
      </c>
      <c r="Y319" s="6">
        <f>'Local Workforce'!H320</f>
        <v>0.70939597315436254</v>
      </c>
      <c r="Z319" s="16">
        <f>'Local Workforce'!I320</f>
        <v>0.88235294117647056</v>
      </c>
      <c r="AA319" s="17">
        <f t="shared" si="29"/>
        <v>0.73552467429924995</v>
      </c>
    </row>
    <row r="320" spans="1:27" ht="14.5" x14ac:dyDescent="0.35">
      <c r="A320" s="37">
        <v>317</v>
      </c>
      <c r="B320" s="170"/>
      <c r="C320" s="170"/>
      <c r="D320" s="152">
        <v>1018</v>
      </c>
      <c r="E320" s="169" t="s">
        <v>262</v>
      </c>
      <c r="F320" s="73" t="str">
        <f>'Bid List'!G322</f>
        <v>Wind</v>
      </c>
      <c r="G320" s="124">
        <f t="shared" si="25"/>
        <v>0.6088919159293098</v>
      </c>
      <c r="H320" s="31">
        <f>'Training Programs'!F321</f>
        <v>0.99999999999999989</v>
      </c>
      <c r="I320" s="55">
        <f>'Training Programs'!G321</f>
        <v>1</v>
      </c>
      <c r="J320" s="55">
        <f>'Training Programs'!H321</f>
        <v>0.85446428571428557</v>
      </c>
      <c r="K320" s="55">
        <f>'Training Programs'!I321</f>
        <v>0.8</v>
      </c>
      <c r="L320" s="9">
        <f t="shared" si="26"/>
        <v>0.89633928571428567</v>
      </c>
      <c r="M320" s="8">
        <f>'Wages and Benefits'!F321</f>
        <v>1</v>
      </c>
      <c r="N320" s="8">
        <f>'Wages and Benefits'!G321</f>
        <v>1</v>
      </c>
      <c r="O320" s="8">
        <f>'Wages and Benefits'!H321</f>
        <v>0</v>
      </c>
      <c r="P320" s="8">
        <f>'Wages and Benefits'!I321</f>
        <v>0</v>
      </c>
      <c r="Q320" s="12">
        <f t="shared" si="27"/>
        <v>0.4</v>
      </c>
      <c r="R320" s="10">
        <f>'Career Opportunities'!F321</f>
        <v>1</v>
      </c>
      <c r="S320" s="36">
        <f>'Career Opportunities'!G321</f>
        <v>1</v>
      </c>
      <c r="T320" s="36">
        <f>'Career Opportunities'!H321</f>
        <v>1.2345679012345678E-2</v>
      </c>
      <c r="U320" s="36">
        <f>'Career Opportunities'!I321</f>
        <v>0</v>
      </c>
      <c r="V320" s="15">
        <f t="shared" si="28"/>
        <v>0.40370370370370373</v>
      </c>
      <c r="W320" s="14">
        <f>'Local Workforce'!F321</f>
        <v>0.28999999999999998</v>
      </c>
      <c r="X320" s="6">
        <f>'Local Workforce'!G321</f>
        <v>1</v>
      </c>
      <c r="Y320" s="6">
        <f>'Local Workforce'!H321</f>
        <v>0.70939597315436254</v>
      </c>
      <c r="Z320" s="16">
        <f>'Local Workforce'!I321</f>
        <v>0.88235294117647056</v>
      </c>
      <c r="AA320" s="17">
        <f t="shared" si="29"/>
        <v>0.73552467429924995</v>
      </c>
    </row>
    <row r="321" spans="1:27" ht="14.5" x14ac:dyDescent="0.35">
      <c r="A321" s="40">
        <v>318</v>
      </c>
      <c r="B321" s="170"/>
      <c r="C321" s="170"/>
      <c r="D321" s="152">
        <v>1021</v>
      </c>
      <c r="E321" s="169" t="s">
        <v>262</v>
      </c>
      <c r="F321" s="73" t="str">
        <f>'Bid List'!G323</f>
        <v>Wind</v>
      </c>
      <c r="G321" s="124">
        <f t="shared" si="25"/>
        <v>0.6088919159293098</v>
      </c>
      <c r="H321" s="31">
        <f>'Training Programs'!F322</f>
        <v>0.99999999999999989</v>
      </c>
      <c r="I321" s="55">
        <f>'Training Programs'!G322</f>
        <v>1</v>
      </c>
      <c r="J321" s="55">
        <f>'Training Programs'!H322</f>
        <v>0.85446428571428557</v>
      </c>
      <c r="K321" s="55">
        <f>'Training Programs'!I322</f>
        <v>0.8</v>
      </c>
      <c r="L321" s="9">
        <f t="shared" si="26"/>
        <v>0.89633928571428567</v>
      </c>
      <c r="M321" s="8">
        <f>'Wages and Benefits'!F322</f>
        <v>1</v>
      </c>
      <c r="N321" s="8">
        <f>'Wages and Benefits'!G322</f>
        <v>1</v>
      </c>
      <c r="O321" s="8">
        <f>'Wages and Benefits'!H322</f>
        <v>0</v>
      </c>
      <c r="P321" s="8">
        <f>'Wages and Benefits'!I322</f>
        <v>0</v>
      </c>
      <c r="Q321" s="12">
        <f t="shared" si="27"/>
        <v>0.4</v>
      </c>
      <c r="R321" s="10">
        <f>'Career Opportunities'!F322</f>
        <v>1</v>
      </c>
      <c r="S321" s="36">
        <f>'Career Opportunities'!G322</f>
        <v>1</v>
      </c>
      <c r="T321" s="36">
        <f>'Career Opportunities'!H322</f>
        <v>1.2345679012345678E-2</v>
      </c>
      <c r="U321" s="36">
        <f>'Career Opportunities'!I322</f>
        <v>0</v>
      </c>
      <c r="V321" s="15">
        <f t="shared" si="28"/>
        <v>0.40370370370370373</v>
      </c>
      <c r="W321" s="14">
        <f>'Local Workforce'!F322</f>
        <v>0.28999999999999998</v>
      </c>
      <c r="X321" s="6">
        <f>'Local Workforce'!G322</f>
        <v>1</v>
      </c>
      <c r="Y321" s="6">
        <f>'Local Workforce'!H322</f>
        <v>0.70939597315436254</v>
      </c>
      <c r="Z321" s="16">
        <f>'Local Workforce'!I322</f>
        <v>0.88235294117647056</v>
      </c>
      <c r="AA321" s="17">
        <f t="shared" si="29"/>
        <v>0.73552467429924995</v>
      </c>
    </row>
    <row r="322" spans="1:27" ht="14.5" x14ac:dyDescent="0.35">
      <c r="A322" s="37">
        <v>319</v>
      </c>
      <c r="B322" s="170"/>
      <c r="C322" s="170"/>
      <c r="D322" s="152">
        <v>1024</v>
      </c>
      <c r="E322" s="169" t="s">
        <v>262</v>
      </c>
      <c r="F322" s="73" t="str">
        <f>'Bid List'!G324</f>
        <v>Wind</v>
      </c>
      <c r="G322" s="124">
        <f t="shared" si="25"/>
        <v>0.6088919159293098</v>
      </c>
      <c r="H322" s="31">
        <f>'Training Programs'!F323</f>
        <v>0.99999999999999989</v>
      </c>
      <c r="I322" s="55">
        <f>'Training Programs'!G323</f>
        <v>1</v>
      </c>
      <c r="J322" s="55">
        <f>'Training Programs'!H323</f>
        <v>0.85446428571428557</v>
      </c>
      <c r="K322" s="55">
        <f>'Training Programs'!I323</f>
        <v>0.8</v>
      </c>
      <c r="L322" s="9">
        <f t="shared" si="26"/>
        <v>0.89633928571428567</v>
      </c>
      <c r="M322" s="8">
        <f>'Wages and Benefits'!F323</f>
        <v>1</v>
      </c>
      <c r="N322" s="8">
        <f>'Wages and Benefits'!G323</f>
        <v>1</v>
      </c>
      <c r="O322" s="8">
        <f>'Wages and Benefits'!H323</f>
        <v>0</v>
      </c>
      <c r="P322" s="8">
        <f>'Wages and Benefits'!I323</f>
        <v>0</v>
      </c>
      <c r="Q322" s="12">
        <f t="shared" si="27"/>
        <v>0.4</v>
      </c>
      <c r="R322" s="10">
        <f>'Career Opportunities'!F323</f>
        <v>1</v>
      </c>
      <c r="S322" s="36">
        <f>'Career Opportunities'!G323</f>
        <v>1</v>
      </c>
      <c r="T322" s="36">
        <f>'Career Opportunities'!H323</f>
        <v>1.2345679012345678E-2</v>
      </c>
      <c r="U322" s="36">
        <f>'Career Opportunities'!I323</f>
        <v>0</v>
      </c>
      <c r="V322" s="15">
        <f t="shared" si="28"/>
        <v>0.40370370370370373</v>
      </c>
      <c r="W322" s="14">
        <f>'Local Workforce'!F323</f>
        <v>0.28999999999999998</v>
      </c>
      <c r="X322" s="6">
        <f>'Local Workforce'!G323</f>
        <v>1</v>
      </c>
      <c r="Y322" s="6">
        <f>'Local Workforce'!H323</f>
        <v>0.70939597315436254</v>
      </c>
      <c r="Z322" s="16">
        <f>'Local Workforce'!I323</f>
        <v>0.88235294117647056</v>
      </c>
      <c r="AA322" s="17">
        <f t="shared" si="29"/>
        <v>0.73552467429924995</v>
      </c>
    </row>
    <row r="323" spans="1:27" ht="14.5" x14ac:dyDescent="0.35">
      <c r="A323" s="40">
        <v>320</v>
      </c>
      <c r="B323" s="170"/>
      <c r="C323" s="170"/>
      <c r="D323" s="152">
        <v>1025</v>
      </c>
      <c r="E323" s="169" t="s">
        <v>262</v>
      </c>
      <c r="F323" s="73" t="str">
        <f>'Bid List'!G325</f>
        <v>Wind</v>
      </c>
      <c r="G323" s="124">
        <f t="shared" si="25"/>
        <v>0.6088919159293098</v>
      </c>
      <c r="H323" s="31">
        <f>'Training Programs'!F324</f>
        <v>0.99999999999999989</v>
      </c>
      <c r="I323" s="55">
        <f>'Training Programs'!G324</f>
        <v>1</v>
      </c>
      <c r="J323" s="55">
        <f>'Training Programs'!H324</f>
        <v>0.85446428571428557</v>
      </c>
      <c r="K323" s="55">
        <f>'Training Programs'!I324</f>
        <v>0.8</v>
      </c>
      <c r="L323" s="9">
        <f t="shared" si="26"/>
        <v>0.89633928571428567</v>
      </c>
      <c r="M323" s="8">
        <f>'Wages and Benefits'!F324</f>
        <v>1</v>
      </c>
      <c r="N323" s="8">
        <f>'Wages and Benefits'!G324</f>
        <v>1</v>
      </c>
      <c r="O323" s="8">
        <f>'Wages and Benefits'!H324</f>
        <v>0</v>
      </c>
      <c r="P323" s="8">
        <f>'Wages and Benefits'!I324</f>
        <v>0</v>
      </c>
      <c r="Q323" s="12">
        <f t="shared" si="27"/>
        <v>0.4</v>
      </c>
      <c r="R323" s="10">
        <f>'Career Opportunities'!F324</f>
        <v>1</v>
      </c>
      <c r="S323" s="36">
        <f>'Career Opportunities'!G324</f>
        <v>1</v>
      </c>
      <c r="T323" s="36">
        <f>'Career Opportunities'!H324</f>
        <v>1.2345679012345678E-2</v>
      </c>
      <c r="U323" s="36">
        <f>'Career Opportunities'!I324</f>
        <v>0</v>
      </c>
      <c r="V323" s="15">
        <f t="shared" si="28"/>
        <v>0.40370370370370373</v>
      </c>
      <c r="W323" s="14">
        <f>'Local Workforce'!F324</f>
        <v>0.28999999999999998</v>
      </c>
      <c r="X323" s="6">
        <f>'Local Workforce'!G324</f>
        <v>1</v>
      </c>
      <c r="Y323" s="6">
        <f>'Local Workforce'!H324</f>
        <v>0.70939597315436254</v>
      </c>
      <c r="Z323" s="16">
        <f>'Local Workforce'!I324</f>
        <v>0.88235294117647056</v>
      </c>
      <c r="AA323" s="17">
        <f t="shared" si="29"/>
        <v>0.73552467429924995</v>
      </c>
    </row>
    <row r="324" spans="1:27" ht="14.5" x14ac:dyDescent="0.35">
      <c r="A324" s="37">
        <v>321</v>
      </c>
      <c r="B324" s="170"/>
      <c r="C324" s="170"/>
      <c r="D324" s="152">
        <v>1026</v>
      </c>
      <c r="E324" s="169" t="s">
        <v>262</v>
      </c>
      <c r="F324" s="73" t="str">
        <f>'Bid List'!G326</f>
        <v>Wind</v>
      </c>
      <c r="G324" s="124">
        <f t="shared" si="25"/>
        <v>0.6088919159293098</v>
      </c>
      <c r="H324" s="31">
        <f>'Training Programs'!F325</f>
        <v>0.99999999999999989</v>
      </c>
      <c r="I324" s="55">
        <f>'Training Programs'!G325</f>
        <v>1</v>
      </c>
      <c r="J324" s="55">
        <f>'Training Programs'!H325</f>
        <v>0.85446428571428557</v>
      </c>
      <c r="K324" s="55">
        <f>'Training Programs'!I325</f>
        <v>0.8</v>
      </c>
      <c r="L324" s="9">
        <f t="shared" si="26"/>
        <v>0.89633928571428567</v>
      </c>
      <c r="M324" s="8">
        <f>'Wages and Benefits'!F325</f>
        <v>1</v>
      </c>
      <c r="N324" s="8">
        <f>'Wages and Benefits'!G325</f>
        <v>1</v>
      </c>
      <c r="O324" s="8">
        <f>'Wages and Benefits'!H325</f>
        <v>0</v>
      </c>
      <c r="P324" s="8">
        <f>'Wages and Benefits'!I325</f>
        <v>0</v>
      </c>
      <c r="Q324" s="12">
        <f t="shared" si="27"/>
        <v>0.4</v>
      </c>
      <c r="R324" s="10">
        <f>'Career Opportunities'!F325</f>
        <v>1</v>
      </c>
      <c r="S324" s="36">
        <f>'Career Opportunities'!G325</f>
        <v>1</v>
      </c>
      <c r="T324" s="36">
        <f>'Career Opportunities'!H325</f>
        <v>1.2345679012345678E-2</v>
      </c>
      <c r="U324" s="36">
        <f>'Career Opportunities'!I325</f>
        <v>0</v>
      </c>
      <c r="V324" s="15">
        <f t="shared" si="28"/>
        <v>0.40370370370370373</v>
      </c>
      <c r="W324" s="14">
        <f>'Local Workforce'!F325</f>
        <v>0.28999999999999998</v>
      </c>
      <c r="X324" s="6">
        <f>'Local Workforce'!G325</f>
        <v>1</v>
      </c>
      <c r="Y324" s="6">
        <f>'Local Workforce'!H325</f>
        <v>0.70939597315436254</v>
      </c>
      <c r="Z324" s="16">
        <f>'Local Workforce'!I325</f>
        <v>0.88235294117647056</v>
      </c>
      <c r="AA324" s="17">
        <f t="shared" si="29"/>
        <v>0.73552467429924995</v>
      </c>
    </row>
    <row r="325" spans="1:27" ht="14.5" x14ac:dyDescent="0.35">
      <c r="A325" s="40">
        <v>322</v>
      </c>
      <c r="B325" s="170"/>
      <c r="C325" s="170"/>
      <c r="D325" s="152">
        <v>1027</v>
      </c>
      <c r="E325" s="169" t="s">
        <v>262</v>
      </c>
      <c r="F325" s="73" t="str">
        <f>'Bid List'!G327</f>
        <v>Wind</v>
      </c>
      <c r="G325" s="124">
        <f t="shared" si="25"/>
        <v>0.6088919159293098</v>
      </c>
      <c r="H325" s="31">
        <f>'Training Programs'!F326</f>
        <v>0.99999999999999989</v>
      </c>
      <c r="I325" s="55">
        <f>'Training Programs'!G326</f>
        <v>1</v>
      </c>
      <c r="J325" s="55">
        <f>'Training Programs'!H326</f>
        <v>0.85446428571428557</v>
      </c>
      <c r="K325" s="55">
        <f>'Training Programs'!I326</f>
        <v>0.8</v>
      </c>
      <c r="L325" s="9">
        <f t="shared" si="26"/>
        <v>0.89633928571428567</v>
      </c>
      <c r="M325" s="8">
        <f>'Wages and Benefits'!F326</f>
        <v>1</v>
      </c>
      <c r="N325" s="8">
        <f>'Wages and Benefits'!G326</f>
        <v>1</v>
      </c>
      <c r="O325" s="8">
        <f>'Wages and Benefits'!H326</f>
        <v>0</v>
      </c>
      <c r="P325" s="8">
        <f>'Wages and Benefits'!I326</f>
        <v>0</v>
      </c>
      <c r="Q325" s="12">
        <f t="shared" si="27"/>
        <v>0.4</v>
      </c>
      <c r="R325" s="10">
        <f>'Career Opportunities'!F326</f>
        <v>1</v>
      </c>
      <c r="S325" s="36">
        <f>'Career Opportunities'!G326</f>
        <v>1</v>
      </c>
      <c r="T325" s="36">
        <f>'Career Opportunities'!H326</f>
        <v>1.2345679012345678E-2</v>
      </c>
      <c r="U325" s="36">
        <f>'Career Opportunities'!I326</f>
        <v>0</v>
      </c>
      <c r="V325" s="15">
        <f t="shared" si="28"/>
        <v>0.40370370370370373</v>
      </c>
      <c r="W325" s="14">
        <f>'Local Workforce'!F326</f>
        <v>0.28999999999999998</v>
      </c>
      <c r="X325" s="6">
        <f>'Local Workforce'!G326</f>
        <v>1</v>
      </c>
      <c r="Y325" s="6">
        <f>'Local Workforce'!H326</f>
        <v>0.70939597315436254</v>
      </c>
      <c r="Z325" s="16">
        <f>'Local Workforce'!I326</f>
        <v>0.88235294117647056</v>
      </c>
      <c r="AA325" s="17">
        <f t="shared" si="29"/>
        <v>0.73552467429924995</v>
      </c>
    </row>
    <row r="326" spans="1:27" ht="14.5" x14ac:dyDescent="0.35">
      <c r="A326" s="37">
        <v>323</v>
      </c>
      <c r="B326" s="170"/>
      <c r="C326" s="170"/>
      <c r="D326" s="152">
        <v>1028</v>
      </c>
      <c r="E326" s="169" t="s">
        <v>262</v>
      </c>
      <c r="F326" s="73" t="str">
        <f>'Bid List'!G328</f>
        <v>Wind</v>
      </c>
      <c r="G326" s="124">
        <f t="shared" si="25"/>
        <v>0.6088919159293098</v>
      </c>
      <c r="H326" s="31">
        <f>'Training Programs'!F327</f>
        <v>0.99999999999999989</v>
      </c>
      <c r="I326" s="55">
        <f>'Training Programs'!G327</f>
        <v>1</v>
      </c>
      <c r="J326" s="55">
        <f>'Training Programs'!H327</f>
        <v>0.85446428571428557</v>
      </c>
      <c r="K326" s="55">
        <f>'Training Programs'!I327</f>
        <v>0.8</v>
      </c>
      <c r="L326" s="9">
        <f t="shared" si="26"/>
        <v>0.89633928571428567</v>
      </c>
      <c r="M326" s="8">
        <f>'Wages and Benefits'!F327</f>
        <v>1</v>
      </c>
      <c r="N326" s="8">
        <f>'Wages and Benefits'!G327</f>
        <v>1</v>
      </c>
      <c r="O326" s="8">
        <f>'Wages and Benefits'!H327</f>
        <v>0</v>
      </c>
      <c r="P326" s="8">
        <f>'Wages and Benefits'!I327</f>
        <v>0</v>
      </c>
      <c r="Q326" s="12">
        <f t="shared" si="27"/>
        <v>0.4</v>
      </c>
      <c r="R326" s="10">
        <f>'Career Opportunities'!F327</f>
        <v>1</v>
      </c>
      <c r="S326" s="36">
        <f>'Career Opportunities'!G327</f>
        <v>1</v>
      </c>
      <c r="T326" s="36">
        <f>'Career Opportunities'!H327</f>
        <v>1.2345679012345678E-2</v>
      </c>
      <c r="U326" s="36">
        <f>'Career Opportunities'!I327</f>
        <v>0</v>
      </c>
      <c r="V326" s="15">
        <f t="shared" si="28"/>
        <v>0.40370370370370373</v>
      </c>
      <c r="W326" s="14">
        <f>'Local Workforce'!F327</f>
        <v>0.28999999999999998</v>
      </c>
      <c r="X326" s="6">
        <f>'Local Workforce'!G327</f>
        <v>1</v>
      </c>
      <c r="Y326" s="6">
        <f>'Local Workforce'!H327</f>
        <v>0.70939597315436254</v>
      </c>
      <c r="Z326" s="16">
        <f>'Local Workforce'!I327</f>
        <v>0.88235294117647056</v>
      </c>
      <c r="AA326" s="17">
        <f t="shared" si="29"/>
        <v>0.73552467429924995</v>
      </c>
    </row>
    <row r="327" spans="1:27" ht="14.5" x14ac:dyDescent="0.35">
      <c r="A327" s="40">
        <v>324</v>
      </c>
      <c r="B327" s="170"/>
      <c r="C327" s="170"/>
      <c r="D327" s="152">
        <v>1029</v>
      </c>
      <c r="E327" s="169" t="s">
        <v>262</v>
      </c>
      <c r="F327" s="73" t="str">
        <f>'Bid List'!G329</f>
        <v>Wind</v>
      </c>
      <c r="G327" s="124">
        <f t="shared" si="25"/>
        <v>0.6088919159293098</v>
      </c>
      <c r="H327" s="31">
        <f>'Training Programs'!F328</f>
        <v>0.99999999999999989</v>
      </c>
      <c r="I327" s="55">
        <f>'Training Programs'!G328</f>
        <v>1</v>
      </c>
      <c r="J327" s="55">
        <f>'Training Programs'!H328</f>
        <v>0.85446428571428557</v>
      </c>
      <c r="K327" s="55">
        <f>'Training Programs'!I328</f>
        <v>0.8</v>
      </c>
      <c r="L327" s="9">
        <f t="shared" si="26"/>
        <v>0.89633928571428567</v>
      </c>
      <c r="M327" s="8">
        <f>'Wages and Benefits'!F328</f>
        <v>1</v>
      </c>
      <c r="N327" s="8">
        <f>'Wages and Benefits'!G328</f>
        <v>1</v>
      </c>
      <c r="O327" s="8">
        <f>'Wages and Benefits'!H328</f>
        <v>0</v>
      </c>
      <c r="P327" s="8">
        <f>'Wages and Benefits'!I328</f>
        <v>0</v>
      </c>
      <c r="Q327" s="12">
        <f t="shared" si="27"/>
        <v>0.4</v>
      </c>
      <c r="R327" s="10">
        <f>'Career Opportunities'!F328</f>
        <v>1</v>
      </c>
      <c r="S327" s="36">
        <f>'Career Opportunities'!G328</f>
        <v>1</v>
      </c>
      <c r="T327" s="36">
        <f>'Career Opportunities'!H328</f>
        <v>1.2345679012345678E-2</v>
      </c>
      <c r="U327" s="36">
        <f>'Career Opportunities'!I328</f>
        <v>0</v>
      </c>
      <c r="V327" s="15">
        <f t="shared" si="28"/>
        <v>0.40370370370370373</v>
      </c>
      <c r="W327" s="14">
        <f>'Local Workforce'!F328</f>
        <v>0.28999999999999998</v>
      </c>
      <c r="X327" s="6">
        <f>'Local Workforce'!G328</f>
        <v>1</v>
      </c>
      <c r="Y327" s="6">
        <f>'Local Workforce'!H328</f>
        <v>0.70939597315436254</v>
      </c>
      <c r="Z327" s="16">
        <f>'Local Workforce'!I328</f>
        <v>0.88235294117647056</v>
      </c>
      <c r="AA327" s="17">
        <f t="shared" si="29"/>
        <v>0.73552467429924995</v>
      </c>
    </row>
    <row r="328" spans="1:27" ht="14.5" x14ac:dyDescent="0.35">
      <c r="A328" s="37">
        <v>325</v>
      </c>
      <c r="B328" s="170"/>
      <c r="C328" s="170"/>
      <c r="D328" s="152">
        <v>1031</v>
      </c>
      <c r="E328" s="169" t="s">
        <v>262</v>
      </c>
      <c r="F328" s="73" t="str">
        <f>'Bid List'!G330</f>
        <v>Biomass</v>
      </c>
      <c r="G328" s="124">
        <f t="shared" si="25"/>
        <v>0.6088919159293098</v>
      </c>
      <c r="H328" s="31">
        <f>'Training Programs'!F329</f>
        <v>0.99999999999999989</v>
      </c>
      <c r="I328" s="55">
        <f>'Training Programs'!G329</f>
        <v>1</v>
      </c>
      <c r="J328" s="55">
        <f>'Training Programs'!H329</f>
        <v>0.85446428571428557</v>
      </c>
      <c r="K328" s="55">
        <f>'Training Programs'!I329</f>
        <v>0.8</v>
      </c>
      <c r="L328" s="9">
        <f t="shared" si="26"/>
        <v>0.89633928571428567</v>
      </c>
      <c r="M328" s="8">
        <f>'Wages and Benefits'!F329</f>
        <v>1</v>
      </c>
      <c r="N328" s="8">
        <f>'Wages and Benefits'!G329</f>
        <v>1</v>
      </c>
      <c r="O328" s="8">
        <f>'Wages and Benefits'!H329</f>
        <v>0</v>
      </c>
      <c r="P328" s="8">
        <f>'Wages and Benefits'!I329</f>
        <v>0</v>
      </c>
      <c r="Q328" s="12">
        <f t="shared" si="27"/>
        <v>0.4</v>
      </c>
      <c r="R328" s="10">
        <f>'Career Opportunities'!F329</f>
        <v>1</v>
      </c>
      <c r="S328" s="36">
        <f>'Career Opportunities'!G329</f>
        <v>1</v>
      </c>
      <c r="T328" s="36">
        <f>'Career Opportunities'!H329</f>
        <v>1.2345679012345678E-2</v>
      </c>
      <c r="U328" s="36">
        <f>'Career Opportunities'!I329</f>
        <v>0</v>
      </c>
      <c r="V328" s="15">
        <f t="shared" si="28"/>
        <v>0.40370370370370373</v>
      </c>
      <c r="W328" s="14">
        <f>'Local Workforce'!F329</f>
        <v>0.28999999999999998</v>
      </c>
      <c r="X328" s="6">
        <f>'Local Workforce'!G329</f>
        <v>1</v>
      </c>
      <c r="Y328" s="6">
        <f>'Local Workforce'!H329</f>
        <v>0.70939597315436254</v>
      </c>
      <c r="Z328" s="16">
        <f>'Local Workforce'!I329</f>
        <v>0.88235294117647056</v>
      </c>
      <c r="AA328" s="17">
        <f t="shared" si="29"/>
        <v>0.73552467429924995</v>
      </c>
    </row>
    <row r="329" spans="1:27" ht="14.5" x14ac:dyDescent="0.35">
      <c r="A329" s="40">
        <v>326</v>
      </c>
      <c r="B329" s="170"/>
      <c r="C329" s="170"/>
      <c r="D329" s="152">
        <v>708</v>
      </c>
      <c r="E329" s="169" t="s">
        <v>262</v>
      </c>
      <c r="F329" s="73" t="str">
        <f>'Bid List'!G331</f>
        <v>Solar + Storage</v>
      </c>
      <c r="G329" s="124">
        <f t="shared" ref="G329:G385" si="30">$L$3*L329+$Q$3*Q329+$V$3*V329+$AA$3*AA329</f>
        <v>0</v>
      </c>
      <c r="H329" s="31">
        <f>'Training Programs'!F330</f>
        <v>0</v>
      </c>
      <c r="I329" s="55">
        <f>'Training Programs'!G330</f>
        <v>0</v>
      </c>
      <c r="J329" s="55">
        <f>'Training Programs'!H330</f>
        <v>0</v>
      </c>
      <c r="K329" s="55">
        <f>'Training Programs'!I330</f>
        <v>0</v>
      </c>
      <c r="L329" s="9">
        <f t="shared" ref="L329:L385" si="31">((H$3/1*H329)+(I$3/1*I329)+(J$3/1*J329)+(K$3/1*K329))</f>
        <v>0</v>
      </c>
      <c r="M329" s="8">
        <f>'Wages and Benefits'!F330</f>
        <v>0</v>
      </c>
      <c r="N329" s="8">
        <f>'Wages and Benefits'!G330</f>
        <v>0</v>
      </c>
      <c r="O329" s="8">
        <f>'Wages and Benefits'!H330</f>
        <v>0</v>
      </c>
      <c r="P329" s="8">
        <f>'Wages and Benefits'!I330</f>
        <v>0</v>
      </c>
      <c r="Q329" s="12">
        <f t="shared" ref="Q329:Q385" si="32">((M$3/1*M329)+(N$3/1*N329)+(O$3/1*O329)+(P$3/1*P329))</f>
        <v>0</v>
      </c>
      <c r="R329" s="10">
        <f>'Career Opportunities'!F330</f>
        <v>0</v>
      </c>
      <c r="S329" s="36">
        <f>'Career Opportunities'!G330</f>
        <v>0</v>
      </c>
      <c r="T329" s="36">
        <f>'Career Opportunities'!H330</f>
        <v>0</v>
      </c>
      <c r="U329" s="36">
        <f>'Career Opportunities'!I330</f>
        <v>0</v>
      </c>
      <c r="V329" s="15">
        <f t="shared" ref="V329:V385" si="33">((R$3/1*R329)+(S$3/1*S329)+(T$3/1*T329)+(U$3/1*U329))</f>
        <v>0</v>
      </c>
      <c r="W329" s="14">
        <f>'Local Workforce'!F330</f>
        <v>0</v>
      </c>
      <c r="X329" s="6">
        <f>'Local Workforce'!G330</f>
        <v>0</v>
      </c>
      <c r="Y329" s="6">
        <f>'Local Workforce'!H330</f>
        <v>0</v>
      </c>
      <c r="Z329" s="16">
        <f>'Local Workforce'!I330</f>
        <v>0</v>
      </c>
      <c r="AA329" s="17">
        <f t="shared" ref="AA329:AA385" si="34">((W$3/1*W329)+(X$3/1*X329)+(Y$3/1*Y329)+(Z$3/1*Z329))</f>
        <v>0</v>
      </c>
    </row>
    <row r="330" spans="1:27" ht="14.5" x14ac:dyDescent="0.35">
      <c r="A330" s="37">
        <v>327</v>
      </c>
      <c r="B330" s="170"/>
      <c r="C330" s="170"/>
      <c r="D330" s="152">
        <v>751</v>
      </c>
      <c r="E330" s="169" t="s">
        <v>262</v>
      </c>
      <c r="F330" s="73" t="str">
        <f>'Bid List'!G332</f>
        <v>Solar + Storage</v>
      </c>
      <c r="G330" s="124">
        <f t="shared" si="30"/>
        <v>0</v>
      </c>
      <c r="H330" s="31">
        <f>'Training Programs'!F331</f>
        <v>0</v>
      </c>
      <c r="I330" s="55">
        <f>'Training Programs'!G331</f>
        <v>0</v>
      </c>
      <c r="J330" s="55">
        <f>'Training Programs'!H331</f>
        <v>0</v>
      </c>
      <c r="K330" s="55">
        <f>'Training Programs'!I331</f>
        <v>0</v>
      </c>
      <c r="L330" s="9">
        <f t="shared" si="31"/>
        <v>0</v>
      </c>
      <c r="M330" s="8">
        <f>'Wages and Benefits'!F331</f>
        <v>0</v>
      </c>
      <c r="N330" s="8">
        <f>'Wages and Benefits'!G331</f>
        <v>0</v>
      </c>
      <c r="O330" s="8">
        <f>'Wages and Benefits'!H331</f>
        <v>0</v>
      </c>
      <c r="P330" s="8">
        <f>'Wages and Benefits'!I331</f>
        <v>0</v>
      </c>
      <c r="Q330" s="12">
        <f t="shared" si="32"/>
        <v>0</v>
      </c>
      <c r="R330" s="10">
        <f>'Career Opportunities'!F331</f>
        <v>0</v>
      </c>
      <c r="S330" s="36">
        <f>'Career Opportunities'!G331</f>
        <v>0</v>
      </c>
      <c r="T330" s="36">
        <f>'Career Opportunities'!H331</f>
        <v>0</v>
      </c>
      <c r="U330" s="36">
        <f>'Career Opportunities'!I331</f>
        <v>0</v>
      </c>
      <c r="V330" s="15">
        <f t="shared" si="33"/>
        <v>0</v>
      </c>
      <c r="W330" s="14">
        <f>'Local Workforce'!F331</f>
        <v>0</v>
      </c>
      <c r="X330" s="6">
        <f>'Local Workforce'!G331</f>
        <v>0</v>
      </c>
      <c r="Y330" s="6">
        <f>'Local Workforce'!H331</f>
        <v>0</v>
      </c>
      <c r="Z330" s="16">
        <f>'Local Workforce'!I331</f>
        <v>0</v>
      </c>
      <c r="AA330" s="17">
        <f t="shared" si="34"/>
        <v>0</v>
      </c>
    </row>
    <row r="331" spans="1:27" ht="14.5" x14ac:dyDescent="0.35">
      <c r="A331" s="40">
        <v>328</v>
      </c>
      <c r="B331" s="170"/>
      <c r="C331" s="170"/>
      <c r="D331" s="152">
        <v>644</v>
      </c>
      <c r="E331" s="169" t="s">
        <v>262</v>
      </c>
      <c r="F331" s="73" t="str">
        <f>'Bid List'!G333</f>
        <v>Solar + Storage</v>
      </c>
      <c r="G331" s="124">
        <f t="shared" si="30"/>
        <v>0</v>
      </c>
      <c r="H331" s="31">
        <f>'Training Programs'!F332</f>
        <v>0</v>
      </c>
      <c r="I331" s="55">
        <f>'Training Programs'!G332</f>
        <v>0</v>
      </c>
      <c r="J331" s="55">
        <f>'Training Programs'!H332</f>
        <v>0</v>
      </c>
      <c r="K331" s="55">
        <f>'Training Programs'!I332</f>
        <v>0</v>
      </c>
      <c r="L331" s="9">
        <f t="shared" si="31"/>
        <v>0</v>
      </c>
      <c r="M331" s="8">
        <f>'Wages and Benefits'!F332</f>
        <v>0</v>
      </c>
      <c r="N331" s="8">
        <f>'Wages and Benefits'!G332</f>
        <v>0</v>
      </c>
      <c r="O331" s="8">
        <f>'Wages and Benefits'!H332</f>
        <v>0</v>
      </c>
      <c r="P331" s="8">
        <f>'Wages and Benefits'!I332</f>
        <v>0</v>
      </c>
      <c r="Q331" s="12">
        <f t="shared" si="32"/>
        <v>0</v>
      </c>
      <c r="R331" s="10">
        <f>'Career Opportunities'!F332</f>
        <v>0</v>
      </c>
      <c r="S331" s="36">
        <f>'Career Opportunities'!G332</f>
        <v>0</v>
      </c>
      <c r="T331" s="36">
        <f>'Career Opportunities'!H332</f>
        <v>0</v>
      </c>
      <c r="U331" s="36">
        <f>'Career Opportunities'!I332</f>
        <v>0</v>
      </c>
      <c r="V331" s="15">
        <f t="shared" si="33"/>
        <v>0</v>
      </c>
      <c r="W331" s="14">
        <f>'Local Workforce'!F332</f>
        <v>0</v>
      </c>
      <c r="X331" s="6">
        <f>'Local Workforce'!G332</f>
        <v>0</v>
      </c>
      <c r="Y331" s="6">
        <f>'Local Workforce'!H332</f>
        <v>0</v>
      </c>
      <c r="Z331" s="16">
        <f>'Local Workforce'!I332</f>
        <v>0</v>
      </c>
      <c r="AA331" s="17">
        <f t="shared" si="34"/>
        <v>0</v>
      </c>
    </row>
    <row r="332" spans="1:27" ht="14.5" x14ac:dyDescent="0.35">
      <c r="A332" s="37">
        <v>329</v>
      </c>
      <c r="B332" s="170"/>
      <c r="C332" s="170"/>
      <c r="D332" s="152">
        <v>695</v>
      </c>
      <c r="E332" s="169" t="s">
        <v>262</v>
      </c>
      <c r="F332" s="73" t="str">
        <f>'Bid List'!G334</f>
        <v>Solar + Storage</v>
      </c>
      <c r="G332" s="124">
        <f t="shared" si="30"/>
        <v>0</v>
      </c>
      <c r="H332" s="31">
        <f>'Training Programs'!F333</f>
        <v>0</v>
      </c>
      <c r="I332" s="55">
        <f>'Training Programs'!G333</f>
        <v>0</v>
      </c>
      <c r="J332" s="55">
        <f>'Training Programs'!H333</f>
        <v>0</v>
      </c>
      <c r="K332" s="55">
        <f>'Training Programs'!I333</f>
        <v>0</v>
      </c>
      <c r="L332" s="9">
        <f t="shared" si="31"/>
        <v>0</v>
      </c>
      <c r="M332" s="8">
        <f>'Wages and Benefits'!F333</f>
        <v>0</v>
      </c>
      <c r="N332" s="8">
        <f>'Wages and Benefits'!G333</f>
        <v>0</v>
      </c>
      <c r="O332" s="8">
        <f>'Wages and Benefits'!H333</f>
        <v>0</v>
      </c>
      <c r="P332" s="8">
        <f>'Wages and Benefits'!I333</f>
        <v>0</v>
      </c>
      <c r="Q332" s="12">
        <f t="shared" si="32"/>
        <v>0</v>
      </c>
      <c r="R332" s="10">
        <f>'Career Opportunities'!F333</f>
        <v>0</v>
      </c>
      <c r="S332" s="36">
        <f>'Career Opportunities'!G333</f>
        <v>0</v>
      </c>
      <c r="T332" s="36">
        <f>'Career Opportunities'!H333</f>
        <v>0</v>
      </c>
      <c r="U332" s="36">
        <f>'Career Opportunities'!I333</f>
        <v>0</v>
      </c>
      <c r="V332" s="15">
        <f t="shared" si="33"/>
        <v>0</v>
      </c>
      <c r="W332" s="14">
        <f>'Local Workforce'!F333</f>
        <v>0</v>
      </c>
      <c r="X332" s="6">
        <f>'Local Workforce'!G333</f>
        <v>0</v>
      </c>
      <c r="Y332" s="6">
        <f>'Local Workforce'!H333</f>
        <v>0</v>
      </c>
      <c r="Z332" s="16">
        <f>'Local Workforce'!I333</f>
        <v>0</v>
      </c>
      <c r="AA332" s="17">
        <f t="shared" si="34"/>
        <v>0</v>
      </c>
    </row>
    <row r="333" spans="1:27" ht="14.5" x14ac:dyDescent="0.35">
      <c r="A333" s="40">
        <v>330</v>
      </c>
      <c r="B333" s="170"/>
      <c r="C333" s="170"/>
      <c r="D333" s="152">
        <v>611</v>
      </c>
      <c r="E333" s="169" t="s">
        <v>262</v>
      </c>
      <c r="F333" s="73" t="str">
        <f>'Bid List'!G335</f>
        <v>Solar + Storage</v>
      </c>
      <c r="G333" s="124">
        <f t="shared" si="30"/>
        <v>0</v>
      </c>
      <c r="H333" s="31">
        <f>'Training Programs'!F334</f>
        <v>0</v>
      </c>
      <c r="I333" s="55">
        <f>'Training Programs'!G334</f>
        <v>0</v>
      </c>
      <c r="J333" s="55">
        <f>'Training Programs'!H334</f>
        <v>0</v>
      </c>
      <c r="K333" s="55">
        <f>'Training Programs'!I334</f>
        <v>0</v>
      </c>
      <c r="L333" s="9">
        <f t="shared" si="31"/>
        <v>0</v>
      </c>
      <c r="M333" s="8">
        <f>'Wages and Benefits'!F334</f>
        <v>0</v>
      </c>
      <c r="N333" s="8">
        <f>'Wages and Benefits'!G334</f>
        <v>0</v>
      </c>
      <c r="O333" s="8">
        <f>'Wages and Benefits'!H334</f>
        <v>0</v>
      </c>
      <c r="P333" s="8">
        <f>'Wages and Benefits'!I334</f>
        <v>0</v>
      </c>
      <c r="Q333" s="12">
        <f t="shared" si="32"/>
        <v>0</v>
      </c>
      <c r="R333" s="10">
        <f>'Career Opportunities'!F334</f>
        <v>0</v>
      </c>
      <c r="S333" s="36">
        <f>'Career Opportunities'!G334</f>
        <v>0</v>
      </c>
      <c r="T333" s="36">
        <f>'Career Opportunities'!H334</f>
        <v>0</v>
      </c>
      <c r="U333" s="36">
        <f>'Career Opportunities'!I334</f>
        <v>0</v>
      </c>
      <c r="V333" s="15">
        <f t="shared" si="33"/>
        <v>0</v>
      </c>
      <c r="W333" s="14">
        <f>'Local Workforce'!F334</f>
        <v>0</v>
      </c>
      <c r="X333" s="6">
        <f>'Local Workforce'!G334</f>
        <v>0</v>
      </c>
      <c r="Y333" s="6">
        <f>'Local Workforce'!H334</f>
        <v>0</v>
      </c>
      <c r="Z333" s="16">
        <f>'Local Workforce'!I334</f>
        <v>0</v>
      </c>
      <c r="AA333" s="17">
        <f t="shared" si="34"/>
        <v>0</v>
      </c>
    </row>
    <row r="334" spans="1:27" ht="14.5" x14ac:dyDescent="0.35">
      <c r="A334" s="37">
        <v>331</v>
      </c>
      <c r="B334" s="170"/>
      <c r="C334" s="170"/>
      <c r="D334" s="152">
        <v>297</v>
      </c>
      <c r="E334" s="169" t="s">
        <v>265</v>
      </c>
      <c r="F334" s="73" t="str">
        <f>'Bid List'!G336</f>
        <v>Wind</v>
      </c>
      <c r="G334" s="124">
        <f t="shared" si="30"/>
        <v>0</v>
      </c>
      <c r="H334" s="31">
        <f>'Training Programs'!F335</f>
        <v>0</v>
      </c>
      <c r="I334" s="55">
        <f>'Training Programs'!G335</f>
        <v>0</v>
      </c>
      <c r="J334" s="55">
        <f>'Training Programs'!H335</f>
        <v>0</v>
      </c>
      <c r="K334" s="55">
        <f>'Training Programs'!I335</f>
        <v>0</v>
      </c>
      <c r="L334" s="9">
        <f t="shared" si="31"/>
        <v>0</v>
      </c>
      <c r="M334" s="8">
        <f>'Wages and Benefits'!F335</f>
        <v>0</v>
      </c>
      <c r="N334" s="8">
        <f>'Wages and Benefits'!G335</f>
        <v>0</v>
      </c>
      <c r="O334" s="8">
        <f>'Wages and Benefits'!H335</f>
        <v>0</v>
      </c>
      <c r="P334" s="8">
        <f>'Wages and Benefits'!I335</f>
        <v>0</v>
      </c>
      <c r="Q334" s="12">
        <f t="shared" si="32"/>
        <v>0</v>
      </c>
      <c r="R334" s="10">
        <f>'Career Opportunities'!F335</f>
        <v>0</v>
      </c>
      <c r="S334" s="36">
        <f>'Career Opportunities'!G335</f>
        <v>0</v>
      </c>
      <c r="T334" s="36">
        <f>'Career Opportunities'!H335</f>
        <v>0</v>
      </c>
      <c r="U334" s="36">
        <f>'Career Opportunities'!I335</f>
        <v>0</v>
      </c>
      <c r="V334" s="15">
        <f t="shared" si="33"/>
        <v>0</v>
      </c>
      <c r="W334" s="14">
        <f>'Local Workforce'!F335</f>
        <v>0</v>
      </c>
      <c r="X334" s="6">
        <f>'Local Workforce'!G335</f>
        <v>0</v>
      </c>
      <c r="Y334" s="6">
        <f>'Local Workforce'!H335</f>
        <v>0</v>
      </c>
      <c r="Z334" s="16">
        <f>'Local Workforce'!I335</f>
        <v>0</v>
      </c>
      <c r="AA334" s="17">
        <f t="shared" si="34"/>
        <v>0</v>
      </c>
    </row>
    <row r="335" spans="1:27" ht="14.5" x14ac:dyDescent="0.35">
      <c r="A335" s="40">
        <v>332</v>
      </c>
      <c r="B335" s="170"/>
      <c r="C335" s="170"/>
      <c r="D335" s="152">
        <v>1032</v>
      </c>
      <c r="E335" s="169" t="s">
        <v>262</v>
      </c>
      <c r="F335" s="73" t="str">
        <f>'Bid List'!G337</f>
        <v>Solar + Storage</v>
      </c>
      <c r="G335" s="124">
        <f t="shared" si="30"/>
        <v>1</v>
      </c>
      <c r="H335" s="31">
        <f>'Training Programs'!F336</f>
        <v>0.99999999999999989</v>
      </c>
      <c r="I335" s="55">
        <f>'Training Programs'!G336</f>
        <v>1</v>
      </c>
      <c r="J335" s="55">
        <f>'Training Programs'!H336</f>
        <v>1</v>
      </c>
      <c r="K335" s="55">
        <f>'Training Programs'!I336</f>
        <v>1</v>
      </c>
      <c r="L335" s="9">
        <f t="shared" si="31"/>
        <v>1</v>
      </c>
      <c r="M335" s="8">
        <f>'Wages and Benefits'!F336</f>
        <v>1</v>
      </c>
      <c r="N335" s="8">
        <f>'Wages and Benefits'!G336</f>
        <v>1</v>
      </c>
      <c r="O335" s="8">
        <f>'Wages and Benefits'!H336</f>
        <v>1</v>
      </c>
      <c r="P335" s="8">
        <f>'Wages and Benefits'!I336</f>
        <v>1</v>
      </c>
      <c r="Q335" s="12">
        <f t="shared" si="32"/>
        <v>1</v>
      </c>
      <c r="R335" s="10">
        <f>'Career Opportunities'!F336</f>
        <v>1</v>
      </c>
      <c r="S335" s="36">
        <f>'Career Opportunities'!G336</f>
        <v>1</v>
      </c>
      <c r="T335" s="36">
        <f>'Career Opportunities'!H336</f>
        <v>1</v>
      </c>
      <c r="U335" s="36">
        <f>'Career Opportunities'!I336</f>
        <v>1</v>
      </c>
      <c r="V335" s="15">
        <f t="shared" si="33"/>
        <v>1</v>
      </c>
      <c r="W335" s="14">
        <f>'Local Workforce'!F336</f>
        <v>1</v>
      </c>
      <c r="X335" s="6">
        <f>'Local Workforce'!G336</f>
        <v>1</v>
      </c>
      <c r="Y335" s="6">
        <f>'Local Workforce'!H336</f>
        <v>1</v>
      </c>
      <c r="Z335" s="16">
        <f>'Local Workforce'!I336</f>
        <v>1</v>
      </c>
      <c r="AA335" s="17">
        <f t="shared" si="34"/>
        <v>1</v>
      </c>
    </row>
    <row r="336" spans="1:27" ht="14.5" x14ac:dyDescent="0.35">
      <c r="A336" s="37">
        <v>333</v>
      </c>
      <c r="B336" s="170"/>
      <c r="C336" s="170"/>
      <c r="D336" s="152">
        <v>583</v>
      </c>
      <c r="E336" s="169" t="s">
        <v>262</v>
      </c>
      <c r="F336" s="73" t="str">
        <f>'Bid List'!G338</f>
        <v>Solar + Storage</v>
      </c>
      <c r="G336" s="124">
        <f t="shared" si="30"/>
        <v>0</v>
      </c>
      <c r="H336" s="31">
        <f>'Training Programs'!F337</f>
        <v>0</v>
      </c>
      <c r="I336" s="55">
        <f>'Training Programs'!G337</f>
        <v>0</v>
      </c>
      <c r="J336" s="55">
        <f>'Training Programs'!H337</f>
        <v>0</v>
      </c>
      <c r="K336" s="55">
        <f>'Training Programs'!I337</f>
        <v>0</v>
      </c>
      <c r="L336" s="9">
        <f t="shared" si="31"/>
        <v>0</v>
      </c>
      <c r="M336" s="8">
        <f>'Wages and Benefits'!F337</f>
        <v>0</v>
      </c>
      <c r="N336" s="8">
        <f>'Wages and Benefits'!G337</f>
        <v>0</v>
      </c>
      <c r="O336" s="8">
        <f>'Wages and Benefits'!H337</f>
        <v>0</v>
      </c>
      <c r="P336" s="8">
        <f>'Wages and Benefits'!I337</f>
        <v>0</v>
      </c>
      <c r="Q336" s="12">
        <f t="shared" si="32"/>
        <v>0</v>
      </c>
      <c r="R336" s="10">
        <f>'Career Opportunities'!F337</f>
        <v>0</v>
      </c>
      <c r="S336" s="36">
        <f>'Career Opportunities'!G337</f>
        <v>0</v>
      </c>
      <c r="T336" s="36">
        <f>'Career Opportunities'!H337</f>
        <v>0</v>
      </c>
      <c r="U336" s="36">
        <f>'Career Opportunities'!I337</f>
        <v>0</v>
      </c>
      <c r="V336" s="15">
        <f t="shared" si="33"/>
        <v>0</v>
      </c>
      <c r="W336" s="14">
        <f>'Local Workforce'!F337</f>
        <v>0</v>
      </c>
      <c r="X336" s="6">
        <f>'Local Workforce'!G337</f>
        <v>0</v>
      </c>
      <c r="Y336" s="6">
        <f>'Local Workforce'!H337</f>
        <v>0</v>
      </c>
      <c r="Z336" s="16">
        <f>'Local Workforce'!I337</f>
        <v>0</v>
      </c>
      <c r="AA336" s="17">
        <f t="shared" si="34"/>
        <v>0</v>
      </c>
    </row>
    <row r="337" spans="1:27" ht="14.5" x14ac:dyDescent="0.35">
      <c r="A337" s="40">
        <v>334</v>
      </c>
      <c r="B337" s="170"/>
      <c r="C337" s="170"/>
      <c r="D337" s="152">
        <v>344</v>
      </c>
      <c r="E337" s="169" t="s">
        <v>265</v>
      </c>
      <c r="F337" s="73" t="str">
        <f>'Bid List'!G339</f>
        <v>Solar</v>
      </c>
      <c r="G337" s="124">
        <f t="shared" si="30"/>
        <v>0</v>
      </c>
      <c r="H337" s="31">
        <f>'Training Programs'!F338</f>
        <v>0</v>
      </c>
      <c r="I337" s="55">
        <f>'Training Programs'!G338</f>
        <v>0</v>
      </c>
      <c r="J337" s="55">
        <f>'Training Programs'!H338</f>
        <v>0</v>
      </c>
      <c r="K337" s="55">
        <f>'Training Programs'!I338</f>
        <v>0</v>
      </c>
      <c r="L337" s="9">
        <f t="shared" si="31"/>
        <v>0</v>
      </c>
      <c r="M337" s="8">
        <f>'Wages and Benefits'!F338</f>
        <v>0</v>
      </c>
      <c r="N337" s="8">
        <f>'Wages and Benefits'!G338</f>
        <v>0</v>
      </c>
      <c r="O337" s="8">
        <f>'Wages and Benefits'!H338</f>
        <v>0</v>
      </c>
      <c r="P337" s="8">
        <f>'Wages and Benefits'!I338</f>
        <v>0</v>
      </c>
      <c r="Q337" s="12">
        <f t="shared" si="32"/>
        <v>0</v>
      </c>
      <c r="R337" s="10">
        <f>'Career Opportunities'!F338</f>
        <v>0</v>
      </c>
      <c r="S337" s="36">
        <f>'Career Opportunities'!G338</f>
        <v>0</v>
      </c>
      <c r="T337" s="36">
        <f>'Career Opportunities'!H338</f>
        <v>0</v>
      </c>
      <c r="U337" s="36">
        <f>'Career Opportunities'!I338</f>
        <v>0</v>
      </c>
      <c r="V337" s="15">
        <f t="shared" si="33"/>
        <v>0</v>
      </c>
      <c r="W337" s="14">
        <f>'Local Workforce'!F338</f>
        <v>0</v>
      </c>
      <c r="X337" s="6">
        <f>'Local Workforce'!G338</f>
        <v>0</v>
      </c>
      <c r="Y337" s="6">
        <f>'Local Workforce'!H338</f>
        <v>0</v>
      </c>
      <c r="Z337" s="16">
        <f>'Local Workforce'!I338</f>
        <v>0</v>
      </c>
      <c r="AA337" s="17">
        <f t="shared" si="34"/>
        <v>0</v>
      </c>
    </row>
    <row r="338" spans="1:27" ht="14.5" x14ac:dyDescent="0.35">
      <c r="A338" s="37">
        <v>335</v>
      </c>
      <c r="B338" s="170"/>
      <c r="C338" s="170"/>
      <c r="D338" s="152">
        <v>1036</v>
      </c>
      <c r="E338" s="169" t="s">
        <v>265</v>
      </c>
      <c r="F338" s="73" t="str">
        <f>'Bid List'!G340</f>
        <v>Solar + Storage</v>
      </c>
      <c r="G338" s="124">
        <f t="shared" si="30"/>
        <v>0.39100000000000001</v>
      </c>
      <c r="H338" s="31">
        <f>'Training Programs'!F339</f>
        <v>0.99999999999999989</v>
      </c>
      <c r="I338" s="55">
        <f>'Training Programs'!G339</f>
        <v>1</v>
      </c>
      <c r="J338" s="55">
        <f>'Training Programs'!H339</f>
        <v>0</v>
      </c>
      <c r="K338" s="55">
        <f>'Training Programs'!I339</f>
        <v>0</v>
      </c>
      <c r="L338" s="9">
        <f t="shared" si="31"/>
        <v>0.4</v>
      </c>
      <c r="M338" s="8">
        <f>'Wages and Benefits'!F339</f>
        <v>0.5</v>
      </c>
      <c r="N338" s="8">
        <f>'Wages and Benefits'!G339</f>
        <v>0.52</v>
      </c>
      <c r="O338" s="8">
        <f>'Wages and Benefits'!H339</f>
        <v>0.53333333333333321</v>
      </c>
      <c r="P338" s="8">
        <f>'Wages and Benefits'!I339</f>
        <v>0.53333333333333333</v>
      </c>
      <c r="Q338" s="12">
        <f t="shared" si="32"/>
        <v>0.52400000000000002</v>
      </c>
      <c r="R338" s="10">
        <f>'Career Opportunities'!F339</f>
        <v>1</v>
      </c>
      <c r="S338" s="36">
        <f>'Career Opportunities'!G339</f>
        <v>1</v>
      </c>
      <c r="T338" s="36">
        <f>'Career Opportunities'!H339</f>
        <v>0</v>
      </c>
      <c r="U338" s="36">
        <f>'Career Opportunities'!I339</f>
        <v>0.8</v>
      </c>
      <c r="V338" s="15">
        <f t="shared" si="33"/>
        <v>0.64</v>
      </c>
      <c r="W338" s="14">
        <f>'Local Workforce'!F339</f>
        <v>0</v>
      </c>
      <c r="X338" s="6">
        <f>'Local Workforce'!G339</f>
        <v>0</v>
      </c>
      <c r="Y338" s="6">
        <f>'Local Workforce'!H339</f>
        <v>0</v>
      </c>
      <c r="Z338" s="16">
        <f>'Local Workforce'!I339</f>
        <v>0</v>
      </c>
      <c r="AA338" s="17">
        <f t="shared" si="34"/>
        <v>0</v>
      </c>
    </row>
    <row r="339" spans="1:27" ht="14.5" x14ac:dyDescent="0.35">
      <c r="A339" s="40">
        <v>336</v>
      </c>
      <c r="B339" s="170"/>
      <c r="C339" s="170"/>
      <c r="D339" s="152">
        <v>1037</v>
      </c>
      <c r="E339" s="169" t="s">
        <v>265</v>
      </c>
      <c r="F339" s="73" t="str">
        <f>'Bid List'!G341</f>
        <v>Solar + Storage</v>
      </c>
      <c r="G339" s="124">
        <f t="shared" si="30"/>
        <v>0.37957142857142856</v>
      </c>
      <c r="H339" s="31">
        <f>'Training Programs'!F340</f>
        <v>0.99999999999999989</v>
      </c>
      <c r="I339" s="55">
        <f>'Training Programs'!G340</f>
        <v>1</v>
      </c>
      <c r="J339" s="55">
        <f>'Training Programs'!H340</f>
        <v>0</v>
      </c>
      <c r="K339" s="55">
        <f>'Training Programs'!I340</f>
        <v>0</v>
      </c>
      <c r="L339" s="9">
        <f t="shared" si="31"/>
        <v>0.4</v>
      </c>
      <c r="M339" s="8">
        <f>'Wages and Benefits'!F340</f>
        <v>0.5</v>
      </c>
      <c r="N339" s="8">
        <f>'Wages and Benefits'!G340</f>
        <v>0.52</v>
      </c>
      <c r="O339" s="8">
        <f>'Wages and Benefits'!H340</f>
        <v>0.53333333333333321</v>
      </c>
      <c r="P339" s="8">
        <f>'Wages and Benefits'!I340</f>
        <v>0.38095238095238093</v>
      </c>
      <c r="Q339" s="12">
        <f t="shared" si="32"/>
        <v>0.47828571428571426</v>
      </c>
      <c r="R339" s="10">
        <f>'Career Opportunities'!F340</f>
        <v>1</v>
      </c>
      <c r="S339" s="36">
        <f>'Career Opportunities'!G340</f>
        <v>1</v>
      </c>
      <c r="T339" s="36">
        <f>'Career Opportunities'!H340</f>
        <v>0</v>
      </c>
      <c r="U339" s="36">
        <f>'Career Opportunities'!I340</f>
        <v>0.8</v>
      </c>
      <c r="V339" s="15">
        <f t="shared" si="33"/>
        <v>0.64</v>
      </c>
      <c r="W339" s="14">
        <f>'Local Workforce'!F340</f>
        <v>0</v>
      </c>
      <c r="X339" s="6">
        <f>'Local Workforce'!G340</f>
        <v>0</v>
      </c>
      <c r="Y339" s="6">
        <f>'Local Workforce'!H340</f>
        <v>0</v>
      </c>
      <c r="Z339" s="16">
        <f>'Local Workforce'!I340</f>
        <v>0</v>
      </c>
      <c r="AA339" s="17">
        <f t="shared" si="34"/>
        <v>0</v>
      </c>
    </row>
    <row r="340" spans="1:27" ht="14.5" x14ac:dyDescent="0.35">
      <c r="A340" s="37">
        <v>337</v>
      </c>
      <c r="B340" s="170"/>
      <c r="C340" s="170"/>
      <c r="D340" s="152">
        <v>621</v>
      </c>
      <c r="E340" s="169" t="s">
        <v>265</v>
      </c>
      <c r="F340" s="73" t="str">
        <f>'Bid List'!G342</f>
        <v>Solar + Storage</v>
      </c>
      <c r="G340" s="124">
        <f t="shared" si="30"/>
        <v>0</v>
      </c>
      <c r="H340" s="31">
        <f>'Training Programs'!F341</f>
        <v>0</v>
      </c>
      <c r="I340" s="55">
        <f>'Training Programs'!G341</f>
        <v>0</v>
      </c>
      <c r="J340" s="55">
        <f>'Training Programs'!H341</f>
        <v>0</v>
      </c>
      <c r="K340" s="55">
        <f>'Training Programs'!I341</f>
        <v>0</v>
      </c>
      <c r="L340" s="9">
        <f t="shared" si="31"/>
        <v>0</v>
      </c>
      <c r="M340" s="8">
        <f>'Wages and Benefits'!F341</f>
        <v>0</v>
      </c>
      <c r="N340" s="8">
        <f>'Wages and Benefits'!G341</f>
        <v>0</v>
      </c>
      <c r="O340" s="8">
        <f>'Wages and Benefits'!H341</f>
        <v>0</v>
      </c>
      <c r="P340" s="8">
        <f>'Wages and Benefits'!I341</f>
        <v>0</v>
      </c>
      <c r="Q340" s="12">
        <f t="shared" si="32"/>
        <v>0</v>
      </c>
      <c r="R340" s="10">
        <f>'Career Opportunities'!F341</f>
        <v>0</v>
      </c>
      <c r="S340" s="36">
        <f>'Career Opportunities'!G341</f>
        <v>0</v>
      </c>
      <c r="T340" s="36">
        <f>'Career Opportunities'!H341</f>
        <v>0</v>
      </c>
      <c r="U340" s="36">
        <f>'Career Opportunities'!I341</f>
        <v>0</v>
      </c>
      <c r="V340" s="15">
        <f t="shared" si="33"/>
        <v>0</v>
      </c>
      <c r="W340" s="14">
        <f>'Local Workforce'!F341</f>
        <v>0</v>
      </c>
      <c r="X340" s="6">
        <f>'Local Workforce'!G341</f>
        <v>0</v>
      </c>
      <c r="Y340" s="6">
        <f>'Local Workforce'!H341</f>
        <v>0</v>
      </c>
      <c r="Z340" s="16">
        <f>'Local Workforce'!I341</f>
        <v>0</v>
      </c>
      <c r="AA340" s="17">
        <f t="shared" si="34"/>
        <v>0</v>
      </c>
    </row>
    <row r="341" spans="1:27" ht="14.5" x14ac:dyDescent="0.35">
      <c r="A341" s="40">
        <v>338</v>
      </c>
      <c r="B341" s="170"/>
      <c r="C341" s="170"/>
      <c r="D341" s="152">
        <v>1038</v>
      </c>
      <c r="E341" s="169" t="s">
        <v>265</v>
      </c>
      <c r="F341" s="73" t="str">
        <f>'Bid List'!G343</f>
        <v>Solar + Storage</v>
      </c>
      <c r="G341" s="124">
        <f t="shared" si="30"/>
        <v>0.38418181818181818</v>
      </c>
      <c r="H341" s="31">
        <f>'Training Programs'!F342</f>
        <v>0.99999999999999989</v>
      </c>
      <c r="I341" s="55">
        <f>'Training Programs'!G342</f>
        <v>1</v>
      </c>
      <c r="J341" s="55">
        <f>'Training Programs'!H342</f>
        <v>0</v>
      </c>
      <c r="K341" s="55">
        <f>'Training Programs'!I342</f>
        <v>0</v>
      </c>
      <c r="L341" s="9">
        <f t="shared" si="31"/>
        <v>0.4</v>
      </c>
      <c r="M341" s="8">
        <f>'Wages and Benefits'!F342</f>
        <v>0.5</v>
      </c>
      <c r="N341" s="8">
        <f>'Wages and Benefits'!G342</f>
        <v>0.52</v>
      </c>
      <c r="O341" s="8">
        <f>'Wages and Benefits'!H342</f>
        <v>0.53333333333333321</v>
      </c>
      <c r="P341" s="8">
        <f>'Wages and Benefits'!I342</f>
        <v>0.24242424242424238</v>
      </c>
      <c r="Q341" s="12">
        <f t="shared" si="32"/>
        <v>0.43672727272727269</v>
      </c>
      <c r="R341" s="10">
        <f>'Career Opportunities'!F342</f>
        <v>1</v>
      </c>
      <c r="S341" s="36">
        <f>'Career Opportunities'!G342</f>
        <v>1</v>
      </c>
      <c r="T341" s="36">
        <f>'Career Opportunities'!H342</f>
        <v>0</v>
      </c>
      <c r="U341" s="36">
        <f>'Career Opportunities'!I342</f>
        <v>1</v>
      </c>
      <c r="V341" s="15">
        <f t="shared" si="33"/>
        <v>0.7</v>
      </c>
      <c r="W341" s="14">
        <f>'Local Workforce'!F342</f>
        <v>0</v>
      </c>
      <c r="X341" s="6">
        <f>'Local Workforce'!G342</f>
        <v>0</v>
      </c>
      <c r="Y341" s="6">
        <f>'Local Workforce'!H342</f>
        <v>0</v>
      </c>
      <c r="Z341" s="16">
        <f>'Local Workforce'!I342</f>
        <v>0</v>
      </c>
      <c r="AA341" s="17">
        <f t="shared" si="34"/>
        <v>0</v>
      </c>
    </row>
    <row r="342" spans="1:27" ht="14.5" x14ac:dyDescent="0.35">
      <c r="A342" s="37">
        <v>339</v>
      </c>
      <c r="B342" s="170"/>
      <c r="C342" s="170"/>
      <c r="D342" s="152">
        <v>1035</v>
      </c>
      <c r="E342" s="169" t="s">
        <v>265</v>
      </c>
      <c r="F342" s="73" t="str">
        <f>'Bid List'!G344</f>
        <v>Storage</v>
      </c>
      <c r="G342" s="124">
        <f t="shared" si="30"/>
        <v>0</v>
      </c>
      <c r="H342" s="31">
        <f>'Training Programs'!F343</f>
        <v>0</v>
      </c>
      <c r="I342" s="55">
        <f>'Training Programs'!G343</f>
        <v>0</v>
      </c>
      <c r="J342" s="55">
        <f>'Training Programs'!H343</f>
        <v>0</v>
      </c>
      <c r="K342" s="55">
        <f>'Training Programs'!I343</f>
        <v>0</v>
      </c>
      <c r="L342" s="9">
        <f t="shared" si="31"/>
        <v>0</v>
      </c>
      <c r="M342" s="8">
        <f>'Wages and Benefits'!F343</f>
        <v>0</v>
      </c>
      <c r="N342" s="8">
        <f>'Wages and Benefits'!G343</f>
        <v>0</v>
      </c>
      <c r="O342" s="8">
        <f>'Wages and Benefits'!H343</f>
        <v>0</v>
      </c>
      <c r="P342" s="8">
        <f>'Wages and Benefits'!I343</f>
        <v>0</v>
      </c>
      <c r="Q342" s="12">
        <f t="shared" si="32"/>
        <v>0</v>
      </c>
      <c r="R342" s="10">
        <f>'Career Opportunities'!F343</f>
        <v>0</v>
      </c>
      <c r="S342" s="36">
        <f>'Career Opportunities'!G343</f>
        <v>0</v>
      </c>
      <c r="T342" s="36">
        <f>'Career Opportunities'!H343</f>
        <v>0</v>
      </c>
      <c r="U342" s="36">
        <f>'Career Opportunities'!I343</f>
        <v>0</v>
      </c>
      <c r="V342" s="15">
        <f t="shared" si="33"/>
        <v>0</v>
      </c>
      <c r="W342" s="14">
        <f>'Local Workforce'!F343</f>
        <v>0</v>
      </c>
      <c r="X342" s="6">
        <f>'Local Workforce'!G343</f>
        <v>0</v>
      </c>
      <c r="Y342" s="6">
        <f>'Local Workforce'!H343</f>
        <v>0</v>
      </c>
      <c r="Z342" s="16">
        <f>'Local Workforce'!I343</f>
        <v>0</v>
      </c>
      <c r="AA342" s="17">
        <f t="shared" si="34"/>
        <v>0</v>
      </c>
    </row>
    <row r="343" spans="1:27" ht="14.5" x14ac:dyDescent="0.35">
      <c r="A343" s="40">
        <v>340</v>
      </c>
      <c r="B343" s="170"/>
      <c r="C343" s="170"/>
      <c r="D343" s="152">
        <v>1039</v>
      </c>
      <c r="E343" s="169" t="s">
        <v>265</v>
      </c>
      <c r="F343" s="73" t="str">
        <f>'Bid List'!G345</f>
        <v>Storage</v>
      </c>
      <c r="G343" s="124">
        <f t="shared" si="30"/>
        <v>0.17954166666666668</v>
      </c>
      <c r="H343" s="31">
        <f>'Training Programs'!F344</f>
        <v>0.2</v>
      </c>
      <c r="I343" s="55">
        <f>'Training Programs'!G344</f>
        <v>0.2</v>
      </c>
      <c r="J343" s="55">
        <f>'Training Programs'!H344</f>
        <v>0</v>
      </c>
      <c r="K343" s="55">
        <f>'Training Programs'!I344</f>
        <v>0</v>
      </c>
      <c r="L343" s="9">
        <f t="shared" si="31"/>
        <v>8.0000000000000016E-2</v>
      </c>
      <c r="M343" s="8">
        <f>'Wages and Benefits'!F344</f>
        <v>0.3</v>
      </c>
      <c r="N343" s="8">
        <f>'Wages and Benefits'!G344</f>
        <v>0.12</v>
      </c>
      <c r="O343" s="8">
        <f>'Wages and Benefits'!H344</f>
        <v>0</v>
      </c>
      <c r="P343" s="8">
        <f>'Wages and Benefits'!I344</f>
        <v>0</v>
      </c>
      <c r="Q343" s="12">
        <f t="shared" si="32"/>
        <v>8.3999999999999991E-2</v>
      </c>
      <c r="R343" s="10">
        <f>'Career Opportunities'!F344</f>
        <v>0</v>
      </c>
      <c r="S343" s="36">
        <f>'Career Opportunities'!G344</f>
        <v>0</v>
      </c>
      <c r="T343" s="36">
        <f>'Career Opportunities'!H344</f>
        <v>0</v>
      </c>
      <c r="U343" s="36">
        <f>'Career Opportunities'!I344</f>
        <v>0</v>
      </c>
      <c r="V343" s="15">
        <f t="shared" si="33"/>
        <v>0</v>
      </c>
      <c r="W343" s="14">
        <f>'Local Workforce'!F344</f>
        <v>0.70833333333333337</v>
      </c>
      <c r="X343" s="6">
        <f>'Local Workforce'!G344</f>
        <v>1</v>
      </c>
      <c r="Y343" s="6">
        <f>'Local Workforce'!H344</f>
        <v>0.70833333333333337</v>
      </c>
      <c r="Z343" s="16">
        <f>'Local Workforce'!I344</f>
        <v>0</v>
      </c>
      <c r="AA343" s="17">
        <f t="shared" si="34"/>
        <v>0.5541666666666667</v>
      </c>
    </row>
    <row r="344" spans="1:27" ht="14.5" x14ac:dyDescent="0.35">
      <c r="A344" s="37">
        <v>341</v>
      </c>
      <c r="B344" s="170"/>
      <c r="C344" s="170"/>
      <c r="D344" s="152">
        <v>1040</v>
      </c>
      <c r="E344" s="169" t="s">
        <v>265</v>
      </c>
      <c r="F344" s="73" t="str">
        <f>'Bid List'!G346</f>
        <v>Storage</v>
      </c>
      <c r="G344" s="124">
        <f t="shared" si="30"/>
        <v>0.17954166666666668</v>
      </c>
      <c r="H344" s="31">
        <f>'Training Programs'!F345</f>
        <v>0.2</v>
      </c>
      <c r="I344" s="55">
        <f>'Training Programs'!G345</f>
        <v>0.2</v>
      </c>
      <c r="J344" s="55">
        <f>'Training Programs'!H345</f>
        <v>0</v>
      </c>
      <c r="K344" s="55">
        <f>'Training Programs'!I345</f>
        <v>0</v>
      </c>
      <c r="L344" s="9">
        <f t="shared" si="31"/>
        <v>8.0000000000000016E-2</v>
      </c>
      <c r="M344" s="8">
        <f>'Wages and Benefits'!F345</f>
        <v>0.3</v>
      </c>
      <c r="N344" s="8">
        <f>'Wages and Benefits'!G345</f>
        <v>0.12</v>
      </c>
      <c r="O344" s="8">
        <f>'Wages and Benefits'!H345</f>
        <v>0</v>
      </c>
      <c r="P344" s="8">
        <f>'Wages and Benefits'!I345</f>
        <v>0</v>
      </c>
      <c r="Q344" s="12">
        <f t="shared" si="32"/>
        <v>8.3999999999999991E-2</v>
      </c>
      <c r="R344" s="10">
        <f>'Career Opportunities'!F345</f>
        <v>0</v>
      </c>
      <c r="S344" s="36">
        <f>'Career Opportunities'!G345</f>
        <v>0</v>
      </c>
      <c r="T344" s="36">
        <f>'Career Opportunities'!H345</f>
        <v>0</v>
      </c>
      <c r="U344" s="36">
        <f>'Career Opportunities'!I345</f>
        <v>0</v>
      </c>
      <c r="V344" s="15">
        <f t="shared" si="33"/>
        <v>0</v>
      </c>
      <c r="W344" s="14">
        <f>'Local Workforce'!F345</f>
        <v>0.70833333333333337</v>
      </c>
      <c r="X344" s="6">
        <f>'Local Workforce'!G345</f>
        <v>1</v>
      </c>
      <c r="Y344" s="6">
        <f>'Local Workforce'!H345</f>
        <v>0.70833333333333337</v>
      </c>
      <c r="Z344" s="16">
        <f>'Local Workforce'!I345</f>
        <v>0</v>
      </c>
      <c r="AA344" s="17">
        <f t="shared" si="34"/>
        <v>0.5541666666666667</v>
      </c>
    </row>
    <row r="345" spans="1:27" ht="14.5" x14ac:dyDescent="0.35">
      <c r="A345" s="40">
        <v>342</v>
      </c>
      <c r="B345" s="170"/>
      <c r="C345" s="170"/>
      <c r="D345" s="152">
        <v>628</v>
      </c>
      <c r="E345" s="169" t="s">
        <v>262</v>
      </c>
      <c r="F345" s="73" t="str">
        <f>'Bid List'!G347</f>
        <v>Solar + Storage</v>
      </c>
      <c r="G345" s="124">
        <f t="shared" si="30"/>
        <v>0</v>
      </c>
      <c r="H345" s="31">
        <f>'Training Programs'!F346</f>
        <v>0</v>
      </c>
      <c r="I345" s="55">
        <f>'Training Programs'!G346</f>
        <v>0</v>
      </c>
      <c r="J345" s="55">
        <f>'Training Programs'!H346</f>
        <v>0</v>
      </c>
      <c r="K345" s="55">
        <f>'Training Programs'!I346</f>
        <v>0</v>
      </c>
      <c r="L345" s="9">
        <f t="shared" si="31"/>
        <v>0</v>
      </c>
      <c r="M345" s="8">
        <f>'Wages and Benefits'!F346</f>
        <v>0</v>
      </c>
      <c r="N345" s="8">
        <f>'Wages and Benefits'!G346</f>
        <v>0</v>
      </c>
      <c r="O345" s="8">
        <f>'Wages and Benefits'!H346</f>
        <v>0</v>
      </c>
      <c r="P345" s="8">
        <f>'Wages and Benefits'!I346</f>
        <v>0</v>
      </c>
      <c r="Q345" s="12">
        <f t="shared" si="32"/>
        <v>0</v>
      </c>
      <c r="R345" s="10">
        <f>'Career Opportunities'!F346</f>
        <v>0</v>
      </c>
      <c r="S345" s="36">
        <f>'Career Opportunities'!G346</f>
        <v>0</v>
      </c>
      <c r="T345" s="36">
        <f>'Career Opportunities'!H346</f>
        <v>0</v>
      </c>
      <c r="U345" s="36">
        <f>'Career Opportunities'!I346</f>
        <v>0</v>
      </c>
      <c r="V345" s="15">
        <f t="shared" si="33"/>
        <v>0</v>
      </c>
      <c r="W345" s="14">
        <f>'Local Workforce'!F346</f>
        <v>0</v>
      </c>
      <c r="X345" s="6">
        <f>'Local Workforce'!G346</f>
        <v>0</v>
      </c>
      <c r="Y345" s="6">
        <f>'Local Workforce'!H346</f>
        <v>0</v>
      </c>
      <c r="Z345" s="16">
        <f>'Local Workforce'!I346</f>
        <v>0</v>
      </c>
      <c r="AA345" s="17">
        <f t="shared" si="34"/>
        <v>0</v>
      </c>
    </row>
    <row r="346" spans="1:27" ht="14.5" x14ac:dyDescent="0.35">
      <c r="A346" s="37">
        <v>343</v>
      </c>
      <c r="B346" s="170"/>
      <c r="C346" s="170"/>
      <c r="D346" s="152">
        <v>567</v>
      </c>
      <c r="E346" s="169" t="s">
        <v>265</v>
      </c>
      <c r="F346" s="73" t="str">
        <f>'Bid List'!G348</f>
        <v>Solar + Storage</v>
      </c>
      <c r="G346" s="124">
        <f t="shared" si="30"/>
        <v>0</v>
      </c>
      <c r="H346" s="31">
        <f>'Training Programs'!F347</f>
        <v>0</v>
      </c>
      <c r="I346" s="55">
        <f>'Training Programs'!G347</f>
        <v>0</v>
      </c>
      <c r="J346" s="55">
        <f>'Training Programs'!H347</f>
        <v>0</v>
      </c>
      <c r="K346" s="55">
        <f>'Training Programs'!I347</f>
        <v>0</v>
      </c>
      <c r="L346" s="9">
        <f t="shared" si="31"/>
        <v>0</v>
      </c>
      <c r="M346" s="8">
        <f>'Wages and Benefits'!F347</f>
        <v>0</v>
      </c>
      <c r="N346" s="8">
        <f>'Wages and Benefits'!G347</f>
        <v>0</v>
      </c>
      <c r="O346" s="8">
        <f>'Wages and Benefits'!H347</f>
        <v>0</v>
      </c>
      <c r="P346" s="8">
        <f>'Wages and Benefits'!I347</f>
        <v>0</v>
      </c>
      <c r="Q346" s="12">
        <f t="shared" si="32"/>
        <v>0</v>
      </c>
      <c r="R346" s="10">
        <f>'Career Opportunities'!F347</f>
        <v>0</v>
      </c>
      <c r="S346" s="36">
        <f>'Career Opportunities'!G347</f>
        <v>0</v>
      </c>
      <c r="T346" s="36">
        <f>'Career Opportunities'!H347</f>
        <v>0</v>
      </c>
      <c r="U346" s="36">
        <f>'Career Opportunities'!I347</f>
        <v>0</v>
      </c>
      <c r="V346" s="15">
        <f t="shared" si="33"/>
        <v>0</v>
      </c>
      <c r="W346" s="14">
        <f>'Local Workforce'!F347</f>
        <v>0</v>
      </c>
      <c r="X346" s="6">
        <f>'Local Workforce'!G347</f>
        <v>0</v>
      </c>
      <c r="Y346" s="6">
        <f>'Local Workforce'!H347</f>
        <v>0</v>
      </c>
      <c r="Z346" s="16">
        <f>'Local Workforce'!I347</f>
        <v>0</v>
      </c>
      <c r="AA346" s="17">
        <f t="shared" si="34"/>
        <v>0</v>
      </c>
    </row>
    <row r="347" spans="1:27" ht="14.5" x14ac:dyDescent="0.35">
      <c r="A347" s="40">
        <v>344</v>
      </c>
      <c r="B347" s="170"/>
      <c r="C347" s="170"/>
      <c r="D347" s="152">
        <v>632</v>
      </c>
      <c r="E347" s="169" t="s">
        <v>265</v>
      </c>
      <c r="F347" s="73" t="str">
        <f>'Bid List'!G349</f>
        <v>Solar + Storage</v>
      </c>
      <c r="G347" s="124">
        <f t="shared" si="30"/>
        <v>0</v>
      </c>
      <c r="H347" s="31">
        <f>'Training Programs'!F348</f>
        <v>0</v>
      </c>
      <c r="I347" s="55">
        <f>'Training Programs'!G348</f>
        <v>0</v>
      </c>
      <c r="J347" s="55">
        <f>'Training Programs'!H348</f>
        <v>0</v>
      </c>
      <c r="K347" s="55">
        <f>'Training Programs'!I348</f>
        <v>0</v>
      </c>
      <c r="L347" s="9">
        <f t="shared" si="31"/>
        <v>0</v>
      </c>
      <c r="M347" s="8">
        <f>'Wages and Benefits'!F348</f>
        <v>0</v>
      </c>
      <c r="N347" s="8">
        <f>'Wages and Benefits'!G348</f>
        <v>0</v>
      </c>
      <c r="O347" s="8">
        <f>'Wages and Benefits'!H348</f>
        <v>0</v>
      </c>
      <c r="P347" s="8">
        <f>'Wages and Benefits'!I348</f>
        <v>0</v>
      </c>
      <c r="Q347" s="12">
        <f t="shared" si="32"/>
        <v>0</v>
      </c>
      <c r="R347" s="10">
        <f>'Career Opportunities'!F348</f>
        <v>0</v>
      </c>
      <c r="S347" s="36">
        <f>'Career Opportunities'!G348</f>
        <v>0</v>
      </c>
      <c r="T347" s="36">
        <f>'Career Opportunities'!H348</f>
        <v>0</v>
      </c>
      <c r="U347" s="36">
        <f>'Career Opportunities'!I348</f>
        <v>0</v>
      </c>
      <c r="V347" s="15">
        <f t="shared" si="33"/>
        <v>0</v>
      </c>
      <c r="W347" s="14">
        <f>'Local Workforce'!F348</f>
        <v>0</v>
      </c>
      <c r="X347" s="6">
        <f>'Local Workforce'!G348</f>
        <v>0</v>
      </c>
      <c r="Y347" s="6">
        <f>'Local Workforce'!H348</f>
        <v>0</v>
      </c>
      <c r="Z347" s="16">
        <f>'Local Workforce'!I348</f>
        <v>0</v>
      </c>
      <c r="AA347" s="17">
        <f t="shared" si="34"/>
        <v>0</v>
      </c>
    </row>
    <row r="348" spans="1:27" ht="14.5" x14ac:dyDescent="0.35">
      <c r="A348" s="37">
        <v>345</v>
      </c>
      <c r="B348" s="170"/>
      <c r="C348" s="170"/>
      <c r="D348" s="152">
        <v>1041</v>
      </c>
      <c r="E348" s="169" t="s">
        <v>265</v>
      </c>
      <c r="F348" s="73" t="str">
        <f>'Bid List'!G350</f>
        <v>Solar</v>
      </c>
      <c r="G348" s="124">
        <f t="shared" si="30"/>
        <v>0.67243528368794325</v>
      </c>
      <c r="H348" s="31">
        <f>'Training Programs'!F349</f>
        <v>0.99999999999999989</v>
      </c>
      <c r="I348" s="55">
        <f>'Training Programs'!G349</f>
        <v>1</v>
      </c>
      <c r="J348" s="55">
        <f>'Training Programs'!H349</f>
        <v>0</v>
      </c>
      <c r="K348" s="55">
        <f>'Training Programs'!I349</f>
        <v>0</v>
      </c>
      <c r="L348" s="9">
        <f t="shared" si="31"/>
        <v>0.4</v>
      </c>
      <c r="M348" s="8">
        <f>'Wages and Benefits'!F349</f>
        <v>0.5</v>
      </c>
      <c r="N348" s="8">
        <f>'Wages and Benefits'!G349</f>
        <v>0.8</v>
      </c>
      <c r="O348" s="8">
        <f>'Wages and Benefits'!H349</f>
        <v>0.5</v>
      </c>
      <c r="P348" s="8">
        <f>'Wages and Benefits'!I349</f>
        <v>0.52</v>
      </c>
      <c r="Q348" s="12">
        <f t="shared" si="32"/>
        <v>0.56600000000000006</v>
      </c>
      <c r="R348" s="10">
        <f>'Career Opportunities'!F349</f>
        <v>1</v>
      </c>
      <c r="S348" s="36">
        <f>'Career Opportunities'!G349</f>
        <v>1</v>
      </c>
      <c r="T348" s="36">
        <f>'Career Opportunities'!H349</f>
        <v>1</v>
      </c>
      <c r="U348" s="36">
        <f>'Career Opportunities'!I349</f>
        <v>1</v>
      </c>
      <c r="V348" s="15">
        <f t="shared" si="33"/>
        <v>1</v>
      </c>
      <c r="W348" s="14">
        <f>'Local Workforce'!F349</f>
        <v>0.55000000000000004</v>
      </c>
      <c r="X348" s="6">
        <f>'Local Workforce'!G349</f>
        <v>1</v>
      </c>
      <c r="Y348" s="6">
        <f>'Local Workforce'!H349</f>
        <v>0.49024822695035464</v>
      </c>
      <c r="Z348" s="16">
        <f>'Local Workforce'!I349</f>
        <v>0.88888888888888884</v>
      </c>
      <c r="AA348" s="17">
        <f t="shared" si="34"/>
        <v>0.72374113475177304</v>
      </c>
    </row>
    <row r="349" spans="1:27" ht="14.5" x14ac:dyDescent="0.35">
      <c r="A349" s="40">
        <v>346</v>
      </c>
      <c r="B349" s="170"/>
      <c r="C349" s="170"/>
      <c r="D349" s="152">
        <v>619</v>
      </c>
      <c r="E349" s="169" t="s">
        <v>262</v>
      </c>
      <c r="F349" s="73" t="str">
        <f>'Bid List'!G351</f>
        <v>Solar + Storage</v>
      </c>
      <c r="G349" s="124">
        <f t="shared" si="30"/>
        <v>0</v>
      </c>
      <c r="H349" s="31">
        <f>'Training Programs'!F350</f>
        <v>0</v>
      </c>
      <c r="I349" s="55">
        <f>'Training Programs'!G350</f>
        <v>0</v>
      </c>
      <c r="J349" s="55">
        <f>'Training Programs'!H350</f>
        <v>0</v>
      </c>
      <c r="K349" s="55">
        <f>'Training Programs'!I350</f>
        <v>0</v>
      </c>
      <c r="L349" s="9">
        <f t="shared" si="31"/>
        <v>0</v>
      </c>
      <c r="M349" s="8">
        <f>'Wages and Benefits'!F350</f>
        <v>0</v>
      </c>
      <c r="N349" s="8">
        <f>'Wages and Benefits'!G350</f>
        <v>0</v>
      </c>
      <c r="O349" s="8">
        <f>'Wages and Benefits'!H350</f>
        <v>0</v>
      </c>
      <c r="P349" s="8">
        <f>'Wages and Benefits'!I350</f>
        <v>0</v>
      </c>
      <c r="Q349" s="12">
        <f t="shared" si="32"/>
        <v>0</v>
      </c>
      <c r="R349" s="10">
        <f>'Career Opportunities'!F350</f>
        <v>0</v>
      </c>
      <c r="S349" s="36">
        <f>'Career Opportunities'!G350</f>
        <v>0</v>
      </c>
      <c r="T349" s="36">
        <f>'Career Opportunities'!H350</f>
        <v>0</v>
      </c>
      <c r="U349" s="36">
        <f>'Career Opportunities'!I350</f>
        <v>0</v>
      </c>
      <c r="V349" s="15">
        <f t="shared" si="33"/>
        <v>0</v>
      </c>
      <c r="W349" s="14">
        <f>'Local Workforce'!F350</f>
        <v>0</v>
      </c>
      <c r="X349" s="6">
        <f>'Local Workforce'!G350</f>
        <v>0</v>
      </c>
      <c r="Y349" s="6">
        <f>'Local Workforce'!H350</f>
        <v>0</v>
      </c>
      <c r="Z349" s="16">
        <f>'Local Workforce'!I350</f>
        <v>0</v>
      </c>
      <c r="AA349" s="17">
        <f t="shared" si="34"/>
        <v>0</v>
      </c>
    </row>
    <row r="350" spans="1:27" ht="14.5" x14ac:dyDescent="0.35">
      <c r="A350" s="37">
        <v>347</v>
      </c>
      <c r="B350" s="170"/>
      <c r="C350" s="170"/>
      <c r="D350" s="152">
        <v>1042</v>
      </c>
      <c r="E350" s="169" t="s">
        <v>265</v>
      </c>
      <c r="F350" s="73" t="str">
        <f>'Bid List'!G352</f>
        <v>Solar + Storage</v>
      </c>
      <c r="G350" s="124">
        <f t="shared" si="30"/>
        <v>0.41500000000000004</v>
      </c>
      <c r="H350" s="31">
        <f>'Training Programs'!F351</f>
        <v>0.7</v>
      </c>
      <c r="I350" s="55">
        <f>'Training Programs'!G351</f>
        <v>0.7</v>
      </c>
      <c r="J350" s="55">
        <f>'Training Programs'!H351</f>
        <v>0.7</v>
      </c>
      <c r="K350" s="55">
        <f>'Training Programs'!I351</f>
        <v>0.69999999999999984</v>
      </c>
      <c r="L350" s="9">
        <f t="shared" si="31"/>
        <v>0.7</v>
      </c>
      <c r="M350" s="8">
        <f>'Wages and Benefits'!F351</f>
        <v>1</v>
      </c>
      <c r="N350" s="8">
        <f>'Wages and Benefits'!G351</f>
        <v>1</v>
      </c>
      <c r="O350" s="8">
        <f>'Wages and Benefits'!H351</f>
        <v>0</v>
      </c>
      <c r="P350" s="8">
        <f>'Wages and Benefits'!I351</f>
        <v>0</v>
      </c>
      <c r="Q350" s="12">
        <f t="shared" si="32"/>
        <v>0.4</v>
      </c>
      <c r="R350" s="10">
        <f>'Career Opportunities'!F351</f>
        <v>0.35</v>
      </c>
      <c r="S350" s="36">
        <f>'Career Opportunities'!G351</f>
        <v>0.6</v>
      </c>
      <c r="T350" s="36">
        <f>'Career Opportunities'!H351</f>
        <v>0</v>
      </c>
      <c r="U350" s="36">
        <f>'Career Opportunities'!I351</f>
        <v>0</v>
      </c>
      <c r="V350" s="15">
        <f t="shared" si="33"/>
        <v>0.19</v>
      </c>
      <c r="W350" s="14">
        <f>'Local Workforce'!F351</f>
        <v>0.85</v>
      </c>
      <c r="X350" s="6">
        <f>'Local Workforce'!G351</f>
        <v>1</v>
      </c>
      <c r="Y350" s="6">
        <f>'Local Workforce'!H351</f>
        <v>0</v>
      </c>
      <c r="Z350" s="16">
        <f>'Local Workforce'!I351</f>
        <v>0</v>
      </c>
      <c r="AA350" s="17">
        <f t="shared" si="34"/>
        <v>0.37</v>
      </c>
    </row>
    <row r="351" spans="1:27" ht="14.5" x14ac:dyDescent="0.35">
      <c r="A351" s="40">
        <v>348</v>
      </c>
      <c r="B351" s="170"/>
      <c r="C351" s="170"/>
      <c r="D351" s="152">
        <v>1043</v>
      </c>
      <c r="E351" s="169" t="s">
        <v>265</v>
      </c>
      <c r="F351" s="73" t="str">
        <f>'Bid List'!G353</f>
        <v>Solar</v>
      </c>
      <c r="G351" s="124">
        <f t="shared" si="30"/>
        <v>1</v>
      </c>
      <c r="H351" s="31">
        <f>'Training Programs'!F352</f>
        <v>0.99999999999999989</v>
      </c>
      <c r="I351" s="55">
        <f>'Training Programs'!G352</f>
        <v>1</v>
      </c>
      <c r="J351" s="55">
        <f>'Training Programs'!H352</f>
        <v>1</v>
      </c>
      <c r="K351" s="55">
        <f>'Training Programs'!I352</f>
        <v>1</v>
      </c>
      <c r="L351" s="9">
        <f t="shared" si="31"/>
        <v>1</v>
      </c>
      <c r="M351" s="8">
        <f>'Wages and Benefits'!F352</f>
        <v>1</v>
      </c>
      <c r="N351" s="8">
        <f>'Wages and Benefits'!G352</f>
        <v>1</v>
      </c>
      <c r="O351" s="8">
        <f>'Wages and Benefits'!H352</f>
        <v>1</v>
      </c>
      <c r="P351" s="8">
        <f>'Wages and Benefits'!I352</f>
        <v>1</v>
      </c>
      <c r="Q351" s="12">
        <f t="shared" si="32"/>
        <v>1</v>
      </c>
      <c r="R351" s="10">
        <f>'Career Opportunities'!F352</f>
        <v>1</v>
      </c>
      <c r="S351" s="36">
        <f>'Career Opportunities'!G352</f>
        <v>1</v>
      </c>
      <c r="T351" s="36">
        <f>'Career Opportunities'!H352</f>
        <v>1</v>
      </c>
      <c r="U351" s="36">
        <f>'Career Opportunities'!I352</f>
        <v>1</v>
      </c>
      <c r="V351" s="15">
        <f t="shared" si="33"/>
        <v>1</v>
      </c>
      <c r="W351" s="14">
        <f>'Local Workforce'!F352</f>
        <v>1</v>
      </c>
      <c r="X351" s="6">
        <f>'Local Workforce'!G352</f>
        <v>1</v>
      </c>
      <c r="Y351" s="6">
        <f>'Local Workforce'!H352</f>
        <v>1</v>
      </c>
      <c r="Z351" s="16">
        <f>'Local Workforce'!I352</f>
        <v>1</v>
      </c>
      <c r="AA351" s="17">
        <f t="shared" si="34"/>
        <v>1</v>
      </c>
    </row>
    <row r="352" spans="1:27" ht="14.5" x14ac:dyDescent="0.35">
      <c r="A352" s="37">
        <v>349</v>
      </c>
      <c r="B352" s="170"/>
      <c r="C352" s="170"/>
      <c r="D352" s="152">
        <v>1045</v>
      </c>
      <c r="E352" s="169" t="s">
        <v>265</v>
      </c>
      <c r="F352" s="73" t="str">
        <f>'Bid List'!G354</f>
        <v>Solar + Storage</v>
      </c>
      <c r="G352" s="124">
        <f t="shared" si="30"/>
        <v>1</v>
      </c>
      <c r="H352" s="31">
        <f>'Training Programs'!F353</f>
        <v>0.99999999999999989</v>
      </c>
      <c r="I352" s="55">
        <f>'Training Programs'!G353</f>
        <v>1</v>
      </c>
      <c r="J352" s="55">
        <f>'Training Programs'!H353</f>
        <v>1</v>
      </c>
      <c r="K352" s="55">
        <f>'Training Programs'!I353</f>
        <v>1</v>
      </c>
      <c r="L352" s="9">
        <f t="shared" si="31"/>
        <v>1</v>
      </c>
      <c r="M352" s="8">
        <f>'Wages and Benefits'!F353</f>
        <v>1</v>
      </c>
      <c r="N352" s="8">
        <f>'Wages and Benefits'!G353</f>
        <v>1</v>
      </c>
      <c r="O352" s="8">
        <f>'Wages and Benefits'!H353</f>
        <v>1</v>
      </c>
      <c r="P352" s="8">
        <f>'Wages and Benefits'!I353</f>
        <v>1</v>
      </c>
      <c r="Q352" s="12">
        <f t="shared" si="32"/>
        <v>1</v>
      </c>
      <c r="R352" s="10">
        <f>'Career Opportunities'!F353</f>
        <v>1</v>
      </c>
      <c r="S352" s="36">
        <f>'Career Opportunities'!G353</f>
        <v>1</v>
      </c>
      <c r="T352" s="36">
        <f>'Career Opportunities'!H353</f>
        <v>1</v>
      </c>
      <c r="U352" s="36">
        <f>'Career Opportunities'!I353</f>
        <v>1</v>
      </c>
      <c r="V352" s="15">
        <f t="shared" si="33"/>
        <v>1</v>
      </c>
      <c r="W352" s="14">
        <f>'Local Workforce'!F353</f>
        <v>1</v>
      </c>
      <c r="X352" s="6">
        <f>'Local Workforce'!G353</f>
        <v>1</v>
      </c>
      <c r="Y352" s="6">
        <f>'Local Workforce'!H353</f>
        <v>1</v>
      </c>
      <c r="Z352" s="16">
        <f>'Local Workforce'!I353</f>
        <v>1</v>
      </c>
      <c r="AA352" s="17">
        <f t="shared" si="34"/>
        <v>1</v>
      </c>
    </row>
    <row r="353" spans="1:27" ht="14.5" x14ac:dyDescent="0.35">
      <c r="A353" s="40">
        <v>350</v>
      </c>
      <c r="B353" s="170"/>
      <c r="C353" s="170"/>
      <c r="D353" s="152">
        <v>1061</v>
      </c>
      <c r="E353" s="169" t="s">
        <v>265</v>
      </c>
      <c r="F353" s="73" t="str">
        <f>'Bid List'!G355</f>
        <v>Gas</v>
      </c>
      <c r="G353" s="124">
        <f t="shared" si="30"/>
        <v>0</v>
      </c>
      <c r="H353" s="31">
        <f>'Training Programs'!F354</f>
        <v>0</v>
      </c>
      <c r="I353" s="55">
        <f>'Training Programs'!G354</f>
        <v>0</v>
      </c>
      <c r="J353" s="55">
        <f>'Training Programs'!H354</f>
        <v>0</v>
      </c>
      <c r="K353" s="55">
        <f>'Training Programs'!I354</f>
        <v>0</v>
      </c>
      <c r="L353" s="9">
        <f t="shared" si="31"/>
        <v>0</v>
      </c>
      <c r="M353" s="8">
        <f>'Wages and Benefits'!F354</f>
        <v>0</v>
      </c>
      <c r="N353" s="8">
        <f>'Wages and Benefits'!G354</f>
        <v>0</v>
      </c>
      <c r="O353" s="8">
        <f>'Wages and Benefits'!H354</f>
        <v>0</v>
      </c>
      <c r="P353" s="8">
        <f>'Wages and Benefits'!I354</f>
        <v>0</v>
      </c>
      <c r="Q353" s="12">
        <f t="shared" si="32"/>
        <v>0</v>
      </c>
      <c r="R353" s="10">
        <f>'Career Opportunities'!F354</f>
        <v>0</v>
      </c>
      <c r="S353" s="36">
        <f>'Career Opportunities'!G354</f>
        <v>0</v>
      </c>
      <c r="T353" s="36">
        <f>'Career Opportunities'!H354</f>
        <v>0</v>
      </c>
      <c r="U353" s="36">
        <f>'Career Opportunities'!I354</f>
        <v>0</v>
      </c>
      <c r="V353" s="15">
        <f t="shared" si="33"/>
        <v>0</v>
      </c>
      <c r="W353" s="14">
        <f>'Local Workforce'!F354</f>
        <v>0</v>
      </c>
      <c r="X353" s="6">
        <f>'Local Workforce'!G354</f>
        <v>0</v>
      </c>
      <c r="Y353" s="6">
        <f>'Local Workforce'!H354</f>
        <v>0</v>
      </c>
      <c r="Z353" s="16">
        <f>'Local Workforce'!I354</f>
        <v>0</v>
      </c>
      <c r="AA353" s="17">
        <f t="shared" si="34"/>
        <v>0</v>
      </c>
    </row>
    <row r="354" spans="1:27" ht="14.5" x14ac:dyDescent="0.35">
      <c r="A354" s="37">
        <v>351</v>
      </c>
      <c r="B354" s="170"/>
      <c r="C354" s="170"/>
      <c r="D354" s="152">
        <v>1009</v>
      </c>
      <c r="E354" s="169" t="s">
        <v>262</v>
      </c>
      <c r="F354" s="73" t="str">
        <f>'Bid List'!G356</f>
        <v>Storage</v>
      </c>
      <c r="G354" s="124">
        <f t="shared" si="30"/>
        <v>0</v>
      </c>
      <c r="H354" s="31">
        <f>'Training Programs'!F355</f>
        <v>0</v>
      </c>
      <c r="I354" s="55">
        <f>'Training Programs'!G355</f>
        <v>0</v>
      </c>
      <c r="J354" s="55">
        <f>'Training Programs'!H355</f>
        <v>0</v>
      </c>
      <c r="K354" s="55">
        <f>'Training Programs'!I355</f>
        <v>0</v>
      </c>
      <c r="L354" s="9">
        <f t="shared" si="31"/>
        <v>0</v>
      </c>
      <c r="M354" s="8">
        <f>'Wages and Benefits'!F355</f>
        <v>0</v>
      </c>
      <c r="N354" s="8">
        <f>'Wages and Benefits'!G355</f>
        <v>0</v>
      </c>
      <c r="O354" s="8">
        <f>'Wages and Benefits'!H355</f>
        <v>0</v>
      </c>
      <c r="P354" s="8">
        <f>'Wages and Benefits'!I355</f>
        <v>0</v>
      </c>
      <c r="Q354" s="12">
        <f t="shared" si="32"/>
        <v>0</v>
      </c>
      <c r="R354" s="10">
        <f>'Career Opportunities'!F355</f>
        <v>0</v>
      </c>
      <c r="S354" s="36">
        <f>'Career Opportunities'!G355</f>
        <v>0</v>
      </c>
      <c r="T354" s="36">
        <f>'Career Opportunities'!H355</f>
        <v>0</v>
      </c>
      <c r="U354" s="36">
        <f>'Career Opportunities'!I355</f>
        <v>0</v>
      </c>
      <c r="V354" s="15">
        <f t="shared" si="33"/>
        <v>0</v>
      </c>
      <c r="W354" s="14">
        <f>'Local Workforce'!F355</f>
        <v>0</v>
      </c>
      <c r="X354" s="6">
        <f>'Local Workforce'!G355</f>
        <v>0</v>
      </c>
      <c r="Y354" s="6">
        <f>'Local Workforce'!H355</f>
        <v>0</v>
      </c>
      <c r="Z354" s="16">
        <f>'Local Workforce'!I355</f>
        <v>0</v>
      </c>
      <c r="AA354" s="17">
        <f t="shared" si="34"/>
        <v>0</v>
      </c>
    </row>
    <row r="355" spans="1:27" ht="14.5" x14ac:dyDescent="0.35">
      <c r="A355" s="40">
        <v>352</v>
      </c>
      <c r="B355" s="170"/>
      <c r="C355" s="170"/>
      <c r="D355" s="152">
        <v>1080</v>
      </c>
      <c r="E355" s="169" t="s">
        <v>265</v>
      </c>
      <c r="F355" s="73" t="str">
        <f>'Bid List'!G357</f>
        <v>Storage</v>
      </c>
      <c r="G355" s="124">
        <f t="shared" si="30"/>
        <v>0</v>
      </c>
      <c r="H355" s="31">
        <f>'Training Programs'!F356</f>
        <v>0</v>
      </c>
      <c r="I355" s="55">
        <f>'Training Programs'!G356</f>
        <v>0</v>
      </c>
      <c r="J355" s="55">
        <f>'Training Programs'!H356</f>
        <v>0</v>
      </c>
      <c r="K355" s="55">
        <f>'Training Programs'!I356</f>
        <v>0</v>
      </c>
      <c r="L355" s="9">
        <f t="shared" si="31"/>
        <v>0</v>
      </c>
      <c r="M355" s="8">
        <f>'Wages and Benefits'!F356</f>
        <v>0</v>
      </c>
      <c r="N355" s="8">
        <f>'Wages and Benefits'!G356</f>
        <v>0</v>
      </c>
      <c r="O355" s="8">
        <f>'Wages and Benefits'!H356</f>
        <v>0</v>
      </c>
      <c r="P355" s="8">
        <f>'Wages and Benefits'!I356</f>
        <v>0</v>
      </c>
      <c r="Q355" s="12">
        <f t="shared" si="32"/>
        <v>0</v>
      </c>
      <c r="R355" s="10">
        <f>'Career Opportunities'!F356</f>
        <v>0</v>
      </c>
      <c r="S355" s="36">
        <f>'Career Opportunities'!G356</f>
        <v>0</v>
      </c>
      <c r="T355" s="36">
        <f>'Career Opportunities'!H356</f>
        <v>0</v>
      </c>
      <c r="U355" s="36">
        <f>'Career Opportunities'!I356</f>
        <v>0</v>
      </c>
      <c r="V355" s="15">
        <f t="shared" si="33"/>
        <v>0</v>
      </c>
      <c r="W355" s="14">
        <f>'Local Workforce'!F356</f>
        <v>0</v>
      </c>
      <c r="X355" s="6">
        <f>'Local Workforce'!G356</f>
        <v>0</v>
      </c>
      <c r="Y355" s="6">
        <f>'Local Workforce'!H356</f>
        <v>0</v>
      </c>
      <c r="Z355" s="16">
        <f>'Local Workforce'!I356</f>
        <v>0</v>
      </c>
      <c r="AA355" s="17">
        <f t="shared" si="34"/>
        <v>0</v>
      </c>
    </row>
    <row r="356" spans="1:27" ht="14.5" x14ac:dyDescent="0.35">
      <c r="A356" s="37">
        <v>353</v>
      </c>
      <c r="B356" s="170"/>
      <c r="C356" s="170"/>
      <c r="D356" s="152">
        <v>1079</v>
      </c>
      <c r="E356" s="169" t="s">
        <v>265</v>
      </c>
      <c r="F356" s="73" t="str">
        <f>'Bid List'!G358</f>
        <v>Storage</v>
      </c>
      <c r="G356" s="124">
        <f t="shared" si="30"/>
        <v>0</v>
      </c>
      <c r="H356" s="31">
        <f>'Training Programs'!F357</f>
        <v>0</v>
      </c>
      <c r="I356" s="55">
        <f>'Training Programs'!G357</f>
        <v>0</v>
      </c>
      <c r="J356" s="55">
        <f>'Training Programs'!H357</f>
        <v>0</v>
      </c>
      <c r="K356" s="55">
        <f>'Training Programs'!I357</f>
        <v>0</v>
      </c>
      <c r="L356" s="9">
        <f t="shared" si="31"/>
        <v>0</v>
      </c>
      <c r="M356" s="8">
        <f>'Wages and Benefits'!F357</f>
        <v>0</v>
      </c>
      <c r="N356" s="8">
        <f>'Wages and Benefits'!G357</f>
        <v>0</v>
      </c>
      <c r="O356" s="8">
        <f>'Wages and Benefits'!H357</f>
        <v>0</v>
      </c>
      <c r="P356" s="8">
        <f>'Wages and Benefits'!I357</f>
        <v>0</v>
      </c>
      <c r="Q356" s="12">
        <f t="shared" si="32"/>
        <v>0</v>
      </c>
      <c r="R356" s="10">
        <f>'Career Opportunities'!F357</f>
        <v>0</v>
      </c>
      <c r="S356" s="36">
        <f>'Career Opportunities'!G357</f>
        <v>0</v>
      </c>
      <c r="T356" s="36">
        <f>'Career Opportunities'!H357</f>
        <v>0</v>
      </c>
      <c r="U356" s="36">
        <f>'Career Opportunities'!I357</f>
        <v>0</v>
      </c>
      <c r="V356" s="15">
        <f t="shared" si="33"/>
        <v>0</v>
      </c>
      <c r="W356" s="14">
        <f>'Local Workforce'!F357</f>
        <v>0</v>
      </c>
      <c r="X356" s="6">
        <f>'Local Workforce'!G357</f>
        <v>0</v>
      </c>
      <c r="Y356" s="6">
        <f>'Local Workforce'!H357</f>
        <v>0</v>
      </c>
      <c r="Z356" s="16">
        <f>'Local Workforce'!I357</f>
        <v>0</v>
      </c>
      <c r="AA356" s="17">
        <f t="shared" si="34"/>
        <v>0</v>
      </c>
    </row>
    <row r="357" spans="1:27" ht="14.5" x14ac:dyDescent="0.35">
      <c r="A357" s="40">
        <v>354</v>
      </c>
      <c r="B357" s="170"/>
      <c r="C357" s="170"/>
      <c r="D357" s="152">
        <v>1076</v>
      </c>
      <c r="E357" s="169" t="s">
        <v>262</v>
      </c>
      <c r="F357" s="73" t="str">
        <f>'Bid List'!G359</f>
        <v>Solar + Storage</v>
      </c>
      <c r="G357" s="124">
        <f t="shared" si="30"/>
        <v>0.98599999999999999</v>
      </c>
      <c r="H357" s="31">
        <f>'Training Programs'!F358</f>
        <v>0.99999999999999989</v>
      </c>
      <c r="I357" s="55">
        <f>'Training Programs'!G358</f>
        <v>1</v>
      </c>
      <c r="J357" s="55">
        <f>'Training Programs'!H358</f>
        <v>1</v>
      </c>
      <c r="K357" s="55">
        <f>'Training Programs'!I358</f>
        <v>1</v>
      </c>
      <c r="L357" s="9">
        <f t="shared" si="31"/>
        <v>1</v>
      </c>
      <c r="M357" s="8">
        <f>'Wages and Benefits'!F358</f>
        <v>0.8</v>
      </c>
      <c r="N357" s="8">
        <f>'Wages and Benefits'!G358</f>
        <v>0.91999999999999993</v>
      </c>
      <c r="O357" s="8">
        <f>'Wages and Benefits'!H358</f>
        <v>1</v>
      </c>
      <c r="P357" s="8">
        <f>'Wages and Benefits'!I358</f>
        <v>1</v>
      </c>
      <c r="Q357" s="12">
        <f t="shared" si="32"/>
        <v>0.94399999999999995</v>
      </c>
      <c r="R357" s="10">
        <f>'Career Opportunities'!F358</f>
        <v>1</v>
      </c>
      <c r="S357" s="36">
        <f>'Career Opportunities'!G358</f>
        <v>1</v>
      </c>
      <c r="T357" s="36">
        <f>'Career Opportunities'!H358</f>
        <v>1</v>
      </c>
      <c r="U357" s="36">
        <f>'Career Opportunities'!I358</f>
        <v>1</v>
      </c>
      <c r="V357" s="15">
        <f t="shared" si="33"/>
        <v>1</v>
      </c>
      <c r="W357" s="14">
        <f>'Local Workforce'!F358</f>
        <v>1</v>
      </c>
      <c r="X357" s="6">
        <f>'Local Workforce'!G358</f>
        <v>1</v>
      </c>
      <c r="Y357" s="6">
        <f>'Local Workforce'!H358</f>
        <v>1</v>
      </c>
      <c r="Z357" s="16">
        <f>'Local Workforce'!I358</f>
        <v>1</v>
      </c>
      <c r="AA357" s="17">
        <f t="shared" si="34"/>
        <v>1</v>
      </c>
    </row>
    <row r="358" spans="1:27" ht="14.5" x14ac:dyDescent="0.35">
      <c r="A358" s="37">
        <v>355</v>
      </c>
      <c r="B358" s="170"/>
      <c r="C358" s="170"/>
      <c r="D358" s="152">
        <v>1077</v>
      </c>
      <c r="E358" s="169" t="s">
        <v>262</v>
      </c>
      <c r="F358" s="73" t="str">
        <f>'Bid List'!G360</f>
        <v>Solar + Storage</v>
      </c>
      <c r="G358" s="124">
        <f t="shared" si="30"/>
        <v>0.98599999999999999</v>
      </c>
      <c r="H358" s="31">
        <f>'Training Programs'!F359</f>
        <v>0.99999999999999989</v>
      </c>
      <c r="I358" s="55">
        <f>'Training Programs'!G359</f>
        <v>1</v>
      </c>
      <c r="J358" s="55">
        <f>'Training Programs'!H359</f>
        <v>1</v>
      </c>
      <c r="K358" s="55">
        <f>'Training Programs'!I359</f>
        <v>1</v>
      </c>
      <c r="L358" s="9">
        <f t="shared" si="31"/>
        <v>1</v>
      </c>
      <c r="M358" s="8">
        <f>'Wages and Benefits'!F359</f>
        <v>0.8</v>
      </c>
      <c r="N358" s="8">
        <f>'Wages and Benefits'!G359</f>
        <v>0.91999999999999993</v>
      </c>
      <c r="O358" s="8">
        <f>'Wages and Benefits'!H359</f>
        <v>1</v>
      </c>
      <c r="P358" s="8">
        <f>'Wages and Benefits'!I359</f>
        <v>1</v>
      </c>
      <c r="Q358" s="12">
        <f t="shared" si="32"/>
        <v>0.94399999999999995</v>
      </c>
      <c r="R358" s="10">
        <f>'Career Opportunities'!F359</f>
        <v>1</v>
      </c>
      <c r="S358" s="36">
        <f>'Career Opportunities'!G359</f>
        <v>1</v>
      </c>
      <c r="T358" s="36">
        <f>'Career Opportunities'!H359</f>
        <v>1</v>
      </c>
      <c r="U358" s="36">
        <f>'Career Opportunities'!I359</f>
        <v>1</v>
      </c>
      <c r="V358" s="15">
        <f t="shared" si="33"/>
        <v>1</v>
      </c>
      <c r="W358" s="14">
        <f>'Local Workforce'!F359</f>
        <v>1</v>
      </c>
      <c r="X358" s="6">
        <f>'Local Workforce'!G359</f>
        <v>1</v>
      </c>
      <c r="Y358" s="6">
        <f>'Local Workforce'!H359</f>
        <v>1</v>
      </c>
      <c r="Z358" s="16">
        <f>'Local Workforce'!I359</f>
        <v>1</v>
      </c>
      <c r="AA358" s="17">
        <f t="shared" si="34"/>
        <v>1</v>
      </c>
    </row>
    <row r="359" spans="1:27" ht="14.5" x14ac:dyDescent="0.35">
      <c r="A359" s="40">
        <v>356</v>
      </c>
      <c r="B359" s="170"/>
      <c r="C359" s="170"/>
      <c r="D359" s="152">
        <v>1085</v>
      </c>
      <c r="E359" s="169" t="s">
        <v>262</v>
      </c>
      <c r="F359" s="73" t="str">
        <f>'Bid List'!G361</f>
        <v>Storage</v>
      </c>
      <c r="G359" s="124">
        <f t="shared" si="30"/>
        <v>2.0000000000000004E-2</v>
      </c>
      <c r="H359" s="31">
        <f>'Training Programs'!F360</f>
        <v>0.2</v>
      </c>
      <c r="I359" s="55">
        <f>'Training Programs'!G360</f>
        <v>0.2</v>
      </c>
      <c r="J359" s="55">
        <f>'Training Programs'!H360</f>
        <v>0</v>
      </c>
      <c r="K359" s="55">
        <f>'Training Programs'!I360</f>
        <v>0</v>
      </c>
      <c r="L359" s="9">
        <f t="shared" si="31"/>
        <v>8.0000000000000016E-2</v>
      </c>
      <c r="M359" s="8">
        <f>'Wages and Benefits'!F360</f>
        <v>0</v>
      </c>
      <c r="N359" s="8">
        <f>'Wages and Benefits'!G360</f>
        <v>0</v>
      </c>
      <c r="O359" s="8">
        <f>'Wages and Benefits'!H360</f>
        <v>0</v>
      </c>
      <c r="P359" s="8">
        <f>'Wages and Benefits'!I360</f>
        <v>0</v>
      </c>
      <c r="Q359" s="12">
        <f t="shared" si="32"/>
        <v>0</v>
      </c>
      <c r="R359" s="10">
        <f>'Career Opportunities'!F360</f>
        <v>0</v>
      </c>
      <c r="S359" s="36">
        <f>'Career Opportunities'!G360</f>
        <v>0</v>
      </c>
      <c r="T359" s="36">
        <f>'Career Opportunities'!H360</f>
        <v>0</v>
      </c>
      <c r="U359" s="36">
        <f>'Career Opportunities'!I360</f>
        <v>0</v>
      </c>
      <c r="V359" s="15">
        <f t="shared" si="33"/>
        <v>0</v>
      </c>
      <c r="W359" s="14">
        <f>'Local Workforce'!F360</f>
        <v>0</v>
      </c>
      <c r="X359" s="6">
        <f>'Local Workforce'!G360</f>
        <v>0</v>
      </c>
      <c r="Y359" s="6">
        <f>'Local Workforce'!H360</f>
        <v>0</v>
      </c>
      <c r="Z359" s="16">
        <f>'Local Workforce'!I360</f>
        <v>0</v>
      </c>
      <c r="AA359" s="17">
        <f t="shared" si="34"/>
        <v>0</v>
      </c>
    </row>
    <row r="360" spans="1:27" ht="14.5" x14ac:dyDescent="0.35">
      <c r="A360" s="37">
        <v>357</v>
      </c>
      <c r="B360" s="170"/>
      <c r="C360" s="170"/>
      <c r="D360" s="152">
        <v>622</v>
      </c>
      <c r="E360" s="169" t="s">
        <v>262</v>
      </c>
      <c r="F360" s="73" t="str">
        <f>'Bid List'!G362</f>
        <v>Solar + Storage</v>
      </c>
      <c r="G360" s="124">
        <f t="shared" si="30"/>
        <v>0</v>
      </c>
      <c r="H360" s="31">
        <f>'Training Programs'!F361</f>
        <v>0</v>
      </c>
      <c r="I360" s="55">
        <f>'Training Programs'!G361</f>
        <v>0</v>
      </c>
      <c r="J360" s="55">
        <f>'Training Programs'!H361</f>
        <v>0</v>
      </c>
      <c r="K360" s="55">
        <f>'Training Programs'!I361</f>
        <v>0</v>
      </c>
      <c r="L360" s="9">
        <f t="shared" si="31"/>
        <v>0</v>
      </c>
      <c r="M360" s="8">
        <f>'Wages and Benefits'!F361</f>
        <v>0</v>
      </c>
      <c r="N360" s="8">
        <f>'Wages and Benefits'!G361</f>
        <v>0</v>
      </c>
      <c r="O360" s="8">
        <f>'Wages and Benefits'!H361</f>
        <v>0</v>
      </c>
      <c r="P360" s="8">
        <f>'Wages and Benefits'!I361</f>
        <v>0</v>
      </c>
      <c r="Q360" s="12">
        <f t="shared" si="32"/>
        <v>0</v>
      </c>
      <c r="R360" s="10">
        <f>'Career Opportunities'!F361</f>
        <v>0</v>
      </c>
      <c r="S360" s="36">
        <f>'Career Opportunities'!G361</f>
        <v>0</v>
      </c>
      <c r="T360" s="36">
        <f>'Career Opportunities'!H361</f>
        <v>0</v>
      </c>
      <c r="U360" s="36">
        <f>'Career Opportunities'!I361</f>
        <v>0</v>
      </c>
      <c r="V360" s="15">
        <f t="shared" si="33"/>
        <v>0</v>
      </c>
      <c r="W360" s="14">
        <f>'Local Workforce'!F361</f>
        <v>0</v>
      </c>
      <c r="X360" s="6">
        <f>'Local Workforce'!G361</f>
        <v>0</v>
      </c>
      <c r="Y360" s="6">
        <f>'Local Workforce'!H361</f>
        <v>0</v>
      </c>
      <c r="Z360" s="16">
        <f>'Local Workforce'!I361</f>
        <v>0</v>
      </c>
      <c r="AA360" s="17">
        <f t="shared" si="34"/>
        <v>0</v>
      </c>
    </row>
    <row r="361" spans="1:27" ht="14.5" x14ac:dyDescent="0.35">
      <c r="A361" s="40">
        <v>358</v>
      </c>
      <c r="B361" s="170"/>
      <c r="C361" s="170"/>
      <c r="D361" s="152">
        <v>720</v>
      </c>
      <c r="E361" s="169" t="s">
        <v>262</v>
      </c>
      <c r="F361" s="73" t="str">
        <f>'Bid List'!G363</f>
        <v>Solar + Storage</v>
      </c>
      <c r="G361" s="124">
        <f t="shared" si="30"/>
        <v>0</v>
      </c>
      <c r="H361" s="31">
        <f>'Training Programs'!F362</f>
        <v>0</v>
      </c>
      <c r="I361" s="55">
        <f>'Training Programs'!G362</f>
        <v>0</v>
      </c>
      <c r="J361" s="55">
        <f>'Training Programs'!H362</f>
        <v>0</v>
      </c>
      <c r="K361" s="55">
        <f>'Training Programs'!I362</f>
        <v>0</v>
      </c>
      <c r="L361" s="9">
        <f t="shared" si="31"/>
        <v>0</v>
      </c>
      <c r="M361" s="8">
        <f>'Wages and Benefits'!F362</f>
        <v>0</v>
      </c>
      <c r="N361" s="8">
        <f>'Wages and Benefits'!G362</f>
        <v>0</v>
      </c>
      <c r="O361" s="8">
        <f>'Wages and Benefits'!H362</f>
        <v>0</v>
      </c>
      <c r="P361" s="8">
        <f>'Wages and Benefits'!I362</f>
        <v>0</v>
      </c>
      <c r="Q361" s="12">
        <f t="shared" si="32"/>
        <v>0</v>
      </c>
      <c r="R361" s="10">
        <f>'Career Opportunities'!F362</f>
        <v>0</v>
      </c>
      <c r="S361" s="36">
        <f>'Career Opportunities'!G362</f>
        <v>0</v>
      </c>
      <c r="T361" s="36">
        <f>'Career Opportunities'!H362</f>
        <v>0</v>
      </c>
      <c r="U361" s="36">
        <f>'Career Opportunities'!I362</f>
        <v>0</v>
      </c>
      <c r="V361" s="15">
        <f t="shared" si="33"/>
        <v>0</v>
      </c>
      <c r="W361" s="14">
        <f>'Local Workforce'!F362</f>
        <v>0</v>
      </c>
      <c r="X361" s="6">
        <f>'Local Workforce'!G362</f>
        <v>0</v>
      </c>
      <c r="Y361" s="6">
        <f>'Local Workforce'!H362</f>
        <v>0</v>
      </c>
      <c r="Z361" s="16">
        <f>'Local Workforce'!I362</f>
        <v>0</v>
      </c>
      <c r="AA361" s="17">
        <f t="shared" si="34"/>
        <v>0</v>
      </c>
    </row>
    <row r="362" spans="1:27" ht="14.5" x14ac:dyDescent="0.35">
      <c r="A362" s="37">
        <v>359</v>
      </c>
      <c r="B362" s="170"/>
      <c r="C362" s="170"/>
      <c r="D362" s="152">
        <v>255</v>
      </c>
      <c r="E362" s="169" t="s">
        <v>265</v>
      </c>
      <c r="F362" s="73" t="str">
        <f>'Bid List'!G364</f>
        <v>Wind</v>
      </c>
      <c r="G362" s="124">
        <f t="shared" si="30"/>
        <v>0</v>
      </c>
      <c r="H362" s="31">
        <f>'Training Programs'!F363</f>
        <v>0</v>
      </c>
      <c r="I362" s="55">
        <f>'Training Programs'!G363</f>
        <v>0</v>
      </c>
      <c r="J362" s="55">
        <f>'Training Programs'!H363</f>
        <v>0</v>
      </c>
      <c r="K362" s="55">
        <f>'Training Programs'!I363</f>
        <v>0</v>
      </c>
      <c r="L362" s="9">
        <f t="shared" si="31"/>
        <v>0</v>
      </c>
      <c r="M362" s="8">
        <f>'Wages and Benefits'!F363</f>
        <v>0</v>
      </c>
      <c r="N362" s="8">
        <f>'Wages and Benefits'!G363</f>
        <v>0</v>
      </c>
      <c r="O362" s="8">
        <f>'Wages and Benefits'!H363</f>
        <v>0</v>
      </c>
      <c r="P362" s="8">
        <f>'Wages and Benefits'!I363</f>
        <v>0</v>
      </c>
      <c r="Q362" s="12">
        <f t="shared" si="32"/>
        <v>0</v>
      </c>
      <c r="R362" s="10">
        <f>'Career Opportunities'!F363</f>
        <v>0</v>
      </c>
      <c r="S362" s="36">
        <f>'Career Opportunities'!G363</f>
        <v>0</v>
      </c>
      <c r="T362" s="36">
        <f>'Career Opportunities'!H363</f>
        <v>0</v>
      </c>
      <c r="U362" s="36">
        <f>'Career Opportunities'!I363</f>
        <v>0</v>
      </c>
      <c r="V362" s="15">
        <f t="shared" si="33"/>
        <v>0</v>
      </c>
      <c r="W362" s="14">
        <f>'Local Workforce'!F363</f>
        <v>0</v>
      </c>
      <c r="X362" s="6">
        <f>'Local Workforce'!G363</f>
        <v>0</v>
      </c>
      <c r="Y362" s="6">
        <f>'Local Workforce'!H363</f>
        <v>0</v>
      </c>
      <c r="Z362" s="16">
        <f>'Local Workforce'!I363</f>
        <v>0</v>
      </c>
      <c r="AA362" s="17">
        <f t="shared" si="34"/>
        <v>0</v>
      </c>
    </row>
    <row r="363" spans="1:27" ht="14.5" x14ac:dyDescent="0.35">
      <c r="A363" s="40">
        <v>360</v>
      </c>
      <c r="B363" s="170"/>
      <c r="C363" s="170"/>
      <c r="D363" s="152">
        <v>263</v>
      </c>
      <c r="E363" s="169" t="s">
        <v>265</v>
      </c>
      <c r="F363" s="73" t="str">
        <f>'Bid List'!G365</f>
        <v>Wind</v>
      </c>
      <c r="G363" s="124">
        <f t="shared" si="30"/>
        <v>0</v>
      </c>
      <c r="H363" s="31">
        <f>'Training Programs'!F364</f>
        <v>0</v>
      </c>
      <c r="I363" s="55">
        <f>'Training Programs'!G364</f>
        <v>0</v>
      </c>
      <c r="J363" s="55">
        <f>'Training Programs'!H364</f>
        <v>0</v>
      </c>
      <c r="K363" s="55">
        <f>'Training Programs'!I364</f>
        <v>0</v>
      </c>
      <c r="L363" s="9">
        <f t="shared" si="31"/>
        <v>0</v>
      </c>
      <c r="M363" s="8">
        <f>'Wages and Benefits'!F364</f>
        <v>0</v>
      </c>
      <c r="N363" s="8">
        <f>'Wages and Benefits'!G364</f>
        <v>0</v>
      </c>
      <c r="O363" s="8">
        <f>'Wages and Benefits'!H364</f>
        <v>0</v>
      </c>
      <c r="P363" s="8">
        <f>'Wages and Benefits'!I364</f>
        <v>0</v>
      </c>
      <c r="Q363" s="12">
        <f t="shared" si="32"/>
        <v>0</v>
      </c>
      <c r="R363" s="10">
        <f>'Career Opportunities'!F364</f>
        <v>0</v>
      </c>
      <c r="S363" s="36">
        <f>'Career Opportunities'!G364</f>
        <v>0</v>
      </c>
      <c r="T363" s="36">
        <f>'Career Opportunities'!H364</f>
        <v>0</v>
      </c>
      <c r="U363" s="36">
        <f>'Career Opportunities'!I364</f>
        <v>0</v>
      </c>
      <c r="V363" s="15">
        <f t="shared" si="33"/>
        <v>0</v>
      </c>
      <c r="W363" s="14">
        <f>'Local Workforce'!F364</f>
        <v>0</v>
      </c>
      <c r="X363" s="6">
        <f>'Local Workforce'!G364</f>
        <v>0</v>
      </c>
      <c r="Y363" s="6">
        <f>'Local Workforce'!H364</f>
        <v>0</v>
      </c>
      <c r="Z363" s="16">
        <f>'Local Workforce'!I364</f>
        <v>0</v>
      </c>
      <c r="AA363" s="17">
        <f t="shared" si="34"/>
        <v>0</v>
      </c>
    </row>
    <row r="364" spans="1:27" ht="14.5" x14ac:dyDescent="0.35">
      <c r="A364" s="37">
        <v>361</v>
      </c>
      <c r="B364" s="170"/>
      <c r="C364" s="170"/>
      <c r="D364" s="152">
        <v>264</v>
      </c>
      <c r="E364" s="169" t="s">
        <v>265</v>
      </c>
      <c r="F364" s="73" t="str">
        <f>'Bid List'!G366</f>
        <v>Wind</v>
      </c>
      <c r="G364" s="124">
        <f t="shared" si="30"/>
        <v>0</v>
      </c>
      <c r="H364" s="31">
        <f>'Training Programs'!F365</f>
        <v>0</v>
      </c>
      <c r="I364" s="55">
        <f>'Training Programs'!G365</f>
        <v>0</v>
      </c>
      <c r="J364" s="55">
        <f>'Training Programs'!H365</f>
        <v>0</v>
      </c>
      <c r="K364" s="55">
        <f>'Training Programs'!I365</f>
        <v>0</v>
      </c>
      <c r="L364" s="9">
        <f t="shared" si="31"/>
        <v>0</v>
      </c>
      <c r="M364" s="8">
        <f>'Wages and Benefits'!F365</f>
        <v>0</v>
      </c>
      <c r="N364" s="8">
        <f>'Wages and Benefits'!G365</f>
        <v>0</v>
      </c>
      <c r="O364" s="8">
        <f>'Wages and Benefits'!H365</f>
        <v>0</v>
      </c>
      <c r="P364" s="8">
        <f>'Wages and Benefits'!I365</f>
        <v>0</v>
      </c>
      <c r="Q364" s="12">
        <f t="shared" si="32"/>
        <v>0</v>
      </c>
      <c r="R364" s="10">
        <f>'Career Opportunities'!F365</f>
        <v>0</v>
      </c>
      <c r="S364" s="36">
        <f>'Career Opportunities'!G365</f>
        <v>0</v>
      </c>
      <c r="T364" s="36">
        <f>'Career Opportunities'!H365</f>
        <v>0</v>
      </c>
      <c r="U364" s="36">
        <f>'Career Opportunities'!I365</f>
        <v>0</v>
      </c>
      <c r="V364" s="15">
        <f t="shared" si="33"/>
        <v>0</v>
      </c>
      <c r="W364" s="14">
        <f>'Local Workforce'!F365</f>
        <v>0</v>
      </c>
      <c r="X364" s="6">
        <f>'Local Workforce'!G365</f>
        <v>0</v>
      </c>
      <c r="Y364" s="6">
        <f>'Local Workforce'!H365</f>
        <v>0</v>
      </c>
      <c r="Z364" s="16">
        <f>'Local Workforce'!I365</f>
        <v>0</v>
      </c>
      <c r="AA364" s="17">
        <f t="shared" si="34"/>
        <v>0</v>
      </c>
    </row>
    <row r="365" spans="1:27" ht="14.5" x14ac:dyDescent="0.35">
      <c r="A365" s="40">
        <v>362</v>
      </c>
      <c r="B365" s="170"/>
      <c r="C365" s="170"/>
      <c r="D365" s="152">
        <v>1050</v>
      </c>
      <c r="E365" s="169" t="s">
        <v>265</v>
      </c>
      <c r="F365" s="73" t="str">
        <f>'Bid List'!G367</f>
        <v>Storage</v>
      </c>
      <c r="G365" s="124">
        <f t="shared" si="30"/>
        <v>0</v>
      </c>
      <c r="H365" s="31">
        <f>'Training Programs'!F366</f>
        <v>0</v>
      </c>
      <c r="I365" s="55">
        <f>'Training Programs'!G366</f>
        <v>0</v>
      </c>
      <c r="J365" s="55">
        <f>'Training Programs'!H366</f>
        <v>0</v>
      </c>
      <c r="K365" s="55">
        <f>'Training Programs'!I366</f>
        <v>0</v>
      </c>
      <c r="L365" s="9">
        <f t="shared" si="31"/>
        <v>0</v>
      </c>
      <c r="M365" s="8">
        <f>'Wages and Benefits'!F366</f>
        <v>0</v>
      </c>
      <c r="N365" s="8">
        <f>'Wages and Benefits'!G366</f>
        <v>0</v>
      </c>
      <c r="O365" s="8">
        <f>'Wages and Benefits'!H366</f>
        <v>0</v>
      </c>
      <c r="P365" s="8">
        <f>'Wages and Benefits'!I366</f>
        <v>0</v>
      </c>
      <c r="Q365" s="12">
        <f t="shared" si="32"/>
        <v>0</v>
      </c>
      <c r="R365" s="10">
        <f>'Career Opportunities'!F366</f>
        <v>0</v>
      </c>
      <c r="S365" s="36">
        <f>'Career Opportunities'!G366</f>
        <v>0</v>
      </c>
      <c r="T365" s="36">
        <f>'Career Opportunities'!H366</f>
        <v>0</v>
      </c>
      <c r="U365" s="36">
        <f>'Career Opportunities'!I366</f>
        <v>0</v>
      </c>
      <c r="V365" s="15">
        <f t="shared" si="33"/>
        <v>0</v>
      </c>
      <c r="W365" s="14">
        <f>'Local Workforce'!F366</f>
        <v>0</v>
      </c>
      <c r="X365" s="6">
        <f>'Local Workforce'!G366</f>
        <v>0</v>
      </c>
      <c r="Y365" s="6">
        <f>'Local Workforce'!H366</f>
        <v>0</v>
      </c>
      <c r="Z365" s="16">
        <f>'Local Workforce'!I366</f>
        <v>0</v>
      </c>
      <c r="AA365" s="17">
        <f t="shared" si="34"/>
        <v>0</v>
      </c>
    </row>
    <row r="366" spans="1:27" ht="14.5" x14ac:dyDescent="0.35">
      <c r="A366" s="37">
        <v>363</v>
      </c>
      <c r="B366" s="170"/>
      <c r="C366" s="170"/>
      <c r="D366" s="152">
        <v>1086</v>
      </c>
      <c r="E366" s="169" t="s">
        <v>265</v>
      </c>
      <c r="F366" s="73" t="str">
        <f>'Bid List'!G368</f>
        <v>Wind</v>
      </c>
      <c r="G366" s="124">
        <f t="shared" si="30"/>
        <v>0.9</v>
      </c>
      <c r="H366" s="31">
        <f>'Training Programs'!F367</f>
        <v>0.99999999999999989</v>
      </c>
      <c r="I366" s="55">
        <f>'Training Programs'!G367</f>
        <v>1</v>
      </c>
      <c r="J366" s="55">
        <f>'Training Programs'!H367</f>
        <v>1</v>
      </c>
      <c r="K366" s="55">
        <f>'Training Programs'!I367</f>
        <v>1</v>
      </c>
      <c r="L366" s="9">
        <f t="shared" si="31"/>
        <v>1</v>
      </c>
      <c r="M366" s="8">
        <f>'Wages and Benefits'!F367</f>
        <v>0</v>
      </c>
      <c r="N366" s="8">
        <f>'Wages and Benefits'!G367</f>
        <v>0</v>
      </c>
      <c r="O366" s="8">
        <f>'Wages and Benefits'!H367</f>
        <v>1</v>
      </c>
      <c r="P366" s="8">
        <f>'Wages and Benefits'!I367</f>
        <v>1</v>
      </c>
      <c r="Q366" s="12">
        <f t="shared" si="32"/>
        <v>0.6</v>
      </c>
      <c r="R366" s="10">
        <f>'Career Opportunities'!F367</f>
        <v>1</v>
      </c>
      <c r="S366" s="36">
        <f>'Career Opportunities'!G367</f>
        <v>1</v>
      </c>
      <c r="T366" s="36">
        <f>'Career Opportunities'!H367</f>
        <v>1</v>
      </c>
      <c r="U366" s="36">
        <f>'Career Opportunities'!I367</f>
        <v>1</v>
      </c>
      <c r="V366" s="15">
        <f t="shared" si="33"/>
        <v>1</v>
      </c>
      <c r="W366" s="14">
        <f>'Local Workforce'!F367</f>
        <v>1</v>
      </c>
      <c r="X366" s="6">
        <f>'Local Workforce'!G367</f>
        <v>1</v>
      </c>
      <c r="Y366" s="6">
        <f>'Local Workforce'!H367</f>
        <v>1</v>
      </c>
      <c r="Z366" s="16">
        <f>'Local Workforce'!I367</f>
        <v>1</v>
      </c>
      <c r="AA366" s="17">
        <f t="shared" si="34"/>
        <v>1</v>
      </c>
    </row>
    <row r="367" spans="1:27" ht="14.5" x14ac:dyDescent="0.35">
      <c r="A367" s="40">
        <v>364</v>
      </c>
      <c r="B367" s="170"/>
      <c r="C367" s="170"/>
      <c r="D367" s="152">
        <v>14</v>
      </c>
      <c r="E367" s="169" t="s">
        <v>265</v>
      </c>
      <c r="F367" s="73" t="str">
        <f>'Bid List'!G369</f>
        <v>Storage</v>
      </c>
      <c r="G367" s="124">
        <f t="shared" si="30"/>
        <v>0.9</v>
      </c>
      <c r="H367" s="31">
        <f>'Training Programs'!F368</f>
        <v>0.99999999999999989</v>
      </c>
      <c r="I367" s="55">
        <f>'Training Programs'!G368</f>
        <v>1</v>
      </c>
      <c r="J367" s="55">
        <f>'Training Programs'!H368</f>
        <v>1</v>
      </c>
      <c r="K367" s="55">
        <f>'Training Programs'!I368</f>
        <v>1</v>
      </c>
      <c r="L367" s="9">
        <f t="shared" si="31"/>
        <v>1</v>
      </c>
      <c r="M367" s="8">
        <f>'Wages and Benefits'!F368</f>
        <v>0</v>
      </c>
      <c r="N367" s="8">
        <f>'Wages and Benefits'!G368</f>
        <v>0</v>
      </c>
      <c r="O367" s="8">
        <f>'Wages and Benefits'!H368</f>
        <v>1</v>
      </c>
      <c r="P367" s="8">
        <f>'Wages and Benefits'!I368</f>
        <v>1</v>
      </c>
      <c r="Q367" s="12">
        <f t="shared" si="32"/>
        <v>0.6</v>
      </c>
      <c r="R367" s="10">
        <f>'Career Opportunities'!F368</f>
        <v>1</v>
      </c>
      <c r="S367" s="36">
        <f>'Career Opportunities'!G368</f>
        <v>1</v>
      </c>
      <c r="T367" s="36">
        <f>'Career Opportunities'!H368</f>
        <v>1</v>
      </c>
      <c r="U367" s="36">
        <f>'Career Opportunities'!I368</f>
        <v>1</v>
      </c>
      <c r="V367" s="15">
        <f t="shared" si="33"/>
        <v>1</v>
      </c>
      <c r="W367" s="14">
        <f>'Local Workforce'!F368</f>
        <v>1</v>
      </c>
      <c r="X367" s="6">
        <f>'Local Workforce'!G368</f>
        <v>1</v>
      </c>
      <c r="Y367" s="6">
        <f>'Local Workforce'!H368</f>
        <v>1</v>
      </c>
      <c r="Z367" s="16">
        <f>'Local Workforce'!I368</f>
        <v>1</v>
      </c>
      <c r="AA367" s="17">
        <f t="shared" si="34"/>
        <v>1</v>
      </c>
    </row>
    <row r="368" spans="1:27" ht="14.5" x14ac:dyDescent="0.35">
      <c r="A368" s="37">
        <v>365</v>
      </c>
      <c r="B368" s="170"/>
      <c r="C368" s="170"/>
      <c r="D368" s="152">
        <v>1007</v>
      </c>
      <c r="E368" s="169" t="s">
        <v>265</v>
      </c>
      <c r="F368" s="73" t="str">
        <f>'Bid List'!G370</f>
        <v>Storage</v>
      </c>
      <c r="G368" s="124">
        <f t="shared" si="30"/>
        <v>0</v>
      </c>
      <c r="H368" s="31">
        <f>'Training Programs'!F369</f>
        <v>0</v>
      </c>
      <c r="I368" s="55">
        <f>'Training Programs'!G369</f>
        <v>0</v>
      </c>
      <c r="J368" s="55">
        <f>'Training Programs'!H369</f>
        <v>0</v>
      </c>
      <c r="K368" s="55">
        <f>'Training Programs'!I369</f>
        <v>0</v>
      </c>
      <c r="L368" s="9">
        <f t="shared" si="31"/>
        <v>0</v>
      </c>
      <c r="M368" s="8">
        <f>'Wages and Benefits'!F369</f>
        <v>0</v>
      </c>
      <c r="N368" s="8">
        <f>'Wages and Benefits'!G369</f>
        <v>0</v>
      </c>
      <c r="O368" s="8">
        <f>'Wages and Benefits'!H369</f>
        <v>0</v>
      </c>
      <c r="P368" s="8">
        <f>'Wages and Benefits'!I369</f>
        <v>0</v>
      </c>
      <c r="Q368" s="12">
        <f t="shared" si="32"/>
        <v>0</v>
      </c>
      <c r="R368" s="10">
        <f>'Career Opportunities'!F369</f>
        <v>0</v>
      </c>
      <c r="S368" s="36">
        <f>'Career Opportunities'!G369</f>
        <v>0</v>
      </c>
      <c r="T368" s="36">
        <f>'Career Opportunities'!H369</f>
        <v>0</v>
      </c>
      <c r="U368" s="36">
        <f>'Career Opportunities'!I369</f>
        <v>0</v>
      </c>
      <c r="V368" s="15">
        <f t="shared" si="33"/>
        <v>0</v>
      </c>
      <c r="W368" s="14">
        <f>'Local Workforce'!F369</f>
        <v>0</v>
      </c>
      <c r="X368" s="6">
        <f>'Local Workforce'!G369</f>
        <v>0</v>
      </c>
      <c r="Y368" s="6">
        <f>'Local Workforce'!H369</f>
        <v>0</v>
      </c>
      <c r="Z368" s="16">
        <f>'Local Workforce'!I369</f>
        <v>0</v>
      </c>
      <c r="AA368" s="17">
        <f t="shared" si="34"/>
        <v>0</v>
      </c>
    </row>
    <row r="369" spans="1:27" ht="14.5" x14ac:dyDescent="0.35">
      <c r="A369" s="40">
        <v>366</v>
      </c>
      <c r="B369" s="170"/>
      <c r="C369" s="170"/>
      <c r="D369" s="152">
        <v>1116</v>
      </c>
      <c r="E369" s="169" t="s">
        <v>265</v>
      </c>
      <c r="F369" s="73" t="str">
        <f>'Bid List'!G371</f>
        <v>Storage</v>
      </c>
      <c r="G369" s="124">
        <f t="shared" si="30"/>
        <v>1</v>
      </c>
      <c r="H369" s="31">
        <f>'Training Programs'!F370</f>
        <v>0.99999999999999989</v>
      </c>
      <c r="I369" s="55">
        <f>'Training Programs'!G370</f>
        <v>1</v>
      </c>
      <c r="J369" s="55">
        <f>'Training Programs'!H370</f>
        <v>1</v>
      </c>
      <c r="K369" s="55">
        <f>'Training Programs'!I370</f>
        <v>1</v>
      </c>
      <c r="L369" s="9">
        <f t="shared" si="31"/>
        <v>1</v>
      </c>
      <c r="M369" s="8">
        <f>'Wages and Benefits'!F370</f>
        <v>1</v>
      </c>
      <c r="N369" s="8">
        <f>'Wages and Benefits'!G370</f>
        <v>1</v>
      </c>
      <c r="O369" s="8">
        <f>'Wages and Benefits'!H370</f>
        <v>1</v>
      </c>
      <c r="P369" s="8">
        <f>'Wages and Benefits'!I370</f>
        <v>1</v>
      </c>
      <c r="Q369" s="12">
        <f t="shared" si="32"/>
        <v>1</v>
      </c>
      <c r="R369" s="10">
        <f>'Career Opportunities'!F370</f>
        <v>1</v>
      </c>
      <c r="S369" s="36">
        <f>'Career Opportunities'!G370</f>
        <v>1</v>
      </c>
      <c r="T369" s="36">
        <f>'Career Opportunities'!H370</f>
        <v>1</v>
      </c>
      <c r="U369" s="36">
        <f>'Career Opportunities'!I370</f>
        <v>1</v>
      </c>
      <c r="V369" s="15">
        <f t="shared" si="33"/>
        <v>1</v>
      </c>
      <c r="W369" s="14">
        <f>'Local Workforce'!F370</f>
        <v>1</v>
      </c>
      <c r="X369" s="6">
        <f>'Local Workforce'!G370</f>
        <v>1</v>
      </c>
      <c r="Y369" s="6">
        <f>'Local Workforce'!H370</f>
        <v>1</v>
      </c>
      <c r="Z369" s="16">
        <f>'Local Workforce'!I370</f>
        <v>1</v>
      </c>
      <c r="AA369" s="17">
        <f t="shared" si="34"/>
        <v>1</v>
      </c>
    </row>
    <row r="370" spans="1:27" ht="14.5" x14ac:dyDescent="0.35">
      <c r="A370" s="37">
        <v>367</v>
      </c>
      <c r="B370" s="170"/>
      <c r="C370" s="170"/>
      <c r="D370" s="152">
        <v>1117</v>
      </c>
      <c r="E370" s="169" t="s">
        <v>265</v>
      </c>
      <c r="F370" s="73" t="str">
        <f>'Bid List'!G372</f>
        <v>Storage</v>
      </c>
      <c r="G370" s="124">
        <f t="shared" si="30"/>
        <v>1</v>
      </c>
      <c r="H370" s="31">
        <f>'Training Programs'!F371</f>
        <v>0.99999999999999989</v>
      </c>
      <c r="I370" s="55">
        <f>'Training Programs'!G371</f>
        <v>1</v>
      </c>
      <c r="J370" s="55">
        <f>'Training Programs'!H371</f>
        <v>1</v>
      </c>
      <c r="K370" s="55">
        <f>'Training Programs'!I371</f>
        <v>1</v>
      </c>
      <c r="L370" s="9">
        <f t="shared" si="31"/>
        <v>1</v>
      </c>
      <c r="M370" s="8">
        <f>'Wages and Benefits'!F371</f>
        <v>1</v>
      </c>
      <c r="N370" s="8">
        <f>'Wages and Benefits'!G371</f>
        <v>1</v>
      </c>
      <c r="O370" s="8">
        <f>'Wages and Benefits'!H371</f>
        <v>1</v>
      </c>
      <c r="P370" s="8">
        <f>'Wages and Benefits'!I371</f>
        <v>1</v>
      </c>
      <c r="Q370" s="12">
        <f t="shared" si="32"/>
        <v>1</v>
      </c>
      <c r="R370" s="10">
        <f>'Career Opportunities'!F371</f>
        <v>1</v>
      </c>
      <c r="S370" s="36">
        <f>'Career Opportunities'!G371</f>
        <v>1</v>
      </c>
      <c r="T370" s="36">
        <f>'Career Opportunities'!H371</f>
        <v>1</v>
      </c>
      <c r="U370" s="36">
        <f>'Career Opportunities'!I371</f>
        <v>1</v>
      </c>
      <c r="V370" s="15">
        <f t="shared" si="33"/>
        <v>1</v>
      </c>
      <c r="W370" s="14">
        <f>'Local Workforce'!F371</f>
        <v>1</v>
      </c>
      <c r="X370" s="6">
        <f>'Local Workforce'!G371</f>
        <v>1</v>
      </c>
      <c r="Y370" s="6">
        <f>'Local Workforce'!H371</f>
        <v>1</v>
      </c>
      <c r="Z370" s="16">
        <f>'Local Workforce'!I371</f>
        <v>1</v>
      </c>
      <c r="AA370" s="17">
        <f t="shared" si="34"/>
        <v>1</v>
      </c>
    </row>
    <row r="371" spans="1:27" ht="14.5" x14ac:dyDescent="0.35">
      <c r="A371" s="40">
        <v>368</v>
      </c>
      <c r="B371" s="170"/>
      <c r="C371" s="170"/>
      <c r="D371" s="152">
        <v>361</v>
      </c>
      <c r="E371" s="169" t="s">
        <v>265</v>
      </c>
      <c r="F371" s="73" t="str">
        <f>'Bid List'!G373</f>
        <v>Solar</v>
      </c>
      <c r="G371" s="124">
        <f t="shared" si="30"/>
        <v>0</v>
      </c>
      <c r="H371" s="31">
        <f>'Training Programs'!F372</f>
        <v>0</v>
      </c>
      <c r="I371" s="55">
        <f>'Training Programs'!G372</f>
        <v>0</v>
      </c>
      <c r="J371" s="55">
        <f>'Training Programs'!H372</f>
        <v>0</v>
      </c>
      <c r="K371" s="55">
        <f>'Training Programs'!I372</f>
        <v>0</v>
      </c>
      <c r="L371" s="9">
        <f t="shared" si="31"/>
        <v>0</v>
      </c>
      <c r="M371" s="8">
        <f>'Wages and Benefits'!F372</f>
        <v>0</v>
      </c>
      <c r="N371" s="8">
        <f>'Wages and Benefits'!G372</f>
        <v>0</v>
      </c>
      <c r="O371" s="8">
        <f>'Wages and Benefits'!H372</f>
        <v>0</v>
      </c>
      <c r="P371" s="8">
        <f>'Wages and Benefits'!I372</f>
        <v>0</v>
      </c>
      <c r="Q371" s="12">
        <f t="shared" si="32"/>
        <v>0</v>
      </c>
      <c r="R371" s="10">
        <f>'Career Opportunities'!F372</f>
        <v>0</v>
      </c>
      <c r="S371" s="36">
        <f>'Career Opportunities'!G372</f>
        <v>0</v>
      </c>
      <c r="T371" s="36">
        <f>'Career Opportunities'!H372</f>
        <v>0</v>
      </c>
      <c r="U371" s="36">
        <f>'Career Opportunities'!I372</f>
        <v>0</v>
      </c>
      <c r="V371" s="15">
        <f t="shared" si="33"/>
        <v>0</v>
      </c>
      <c r="W371" s="14">
        <f>'Local Workforce'!F372</f>
        <v>0</v>
      </c>
      <c r="X371" s="6">
        <f>'Local Workforce'!G372</f>
        <v>0</v>
      </c>
      <c r="Y371" s="6">
        <f>'Local Workforce'!H372</f>
        <v>0</v>
      </c>
      <c r="Z371" s="16">
        <f>'Local Workforce'!I372</f>
        <v>0</v>
      </c>
      <c r="AA371" s="17">
        <f t="shared" si="34"/>
        <v>0</v>
      </c>
    </row>
    <row r="372" spans="1:27" ht="14.5" x14ac:dyDescent="0.35">
      <c r="A372" s="37">
        <v>369</v>
      </c>
      <c r="B372" s="170"/>
      <c r="C372" s="170"/>
      <c r="D372" s="152">
        <v>1122</v>
      </c>
      <c r="E372" s="169" t="s">
        <v>265</v>
      </c>
      <c r="F372" s="73" t="str">
        <f>'Bid List'!G374</f>
        <v>Solar + Storage</v>
      </c>
      <c r="G372" s="124">
        <f t="shared" si="30"/>
        <v>0.78042997899678768</v>
      </c>
      <c r="H372" s="31">
        <f>'Training Programs'!F373</f>
        <v>0.99999999999999989</v>
      </c>
      <c r="I372" s="55">
        <f>'Training Programs'!G373</f>
        <v>1</v>
      </c>
      <c r="J372" s="55">
        <f>'Training Programs'!H373</f>
        <v>0.90000000000000013</v>
      </c>
      <c r="K372" s="55">
        <f>'Training Programs'!I373</f>
        <v>0.75789473684210551</v>
      </c>
      <c r="L372" s="9">
        <f t="shared" si="31"/>
        <v>0.8973684210526317</v>
      </c>
      <c r="M372" s="8">
        <f>'Wages and Benefits'!F373</f>
        <v>0.8</v>
      </c>
      <c r="N372" s="8">
        <f>'Wages and Benefits'!G373</f>
        <v>0.91999999999999993</v>
      </c>
      <c r="O372" s="8">
        <f>'Wages and Benefits'!H373</f>
        <v>0.83333333333333359</v>
      </c>
      <c r="P372" s="8">
        <f>'Wages and Benefits'!I373</f>
        <v>0.89473684210526316</v>
      </c>
      <c r="Q372" s="12">
        <f t="shared" si="32"/>
        <v>0.86242105263157898</v>
      </c>
      <c r="R372" s="10">
        <f>'Career Opportunities'!F373</f>
        <v>0.25</v>
      </c>
      <c r="S372" s="36">
        <f>'Career Opportunities'!G373</f>
        <v>0.4</v>
      </c>
      <c r="T372" s="36">
        <f>'Career Opportunities'!H373</f>
        <v>0.94736842105263119</v>
      </c>
      <c r="U372" s="36">
        <f>'Career Opportunities'!I373</f>
        <v>0.94736842105263153</v>
      </c>
      <c r="V372" s="15">
        <f t="shared" si="33"/>
        <v>0.69842105263157883</v>
      </c>
      <c r="W372" s="14">
        <f>'Local Workforce'!F373</f>
        <v>0.41666666666666663</v>
      </c>
      <c r="X372" s="6">
        <f>'Local Workforce'!G373</f>
        <v>1</v>
      </c>
      <c r="Y372" s="6">
        <f>'Local Workforce'!H373</f>
        <v>0.35058685446009391</v>
      </c>
      <c r="Z372" s="16">
        <f>'Local Workforce'!I373</f>
        <v>0.91666666666666663</v>
      </c>
      <c r="AA372" s="17">
        <f t="shared" si="34"/>
        <v>0.66350938967136153</v>
      </c>
    </row>
    <row r="373" spans="1:27" ht="14.5" x14ac:dyDescent="0.35">
      <c r="A373" s="40">
        <v>370</v>
      </c>
      <c r="B373" s="170"/>
      <c r="C373" s="170"/>
      <c r="D373" s="152">
        <v>704</v>
      </c>
      <c r="E373" s="169" t="s">
        <v>265</v>
      </c>
      <c r="F373" s="73" t="str">
        <f>'Bid List'!G375</f>
        <v>Solar + Storage</v>
      </c>
      <c r="G373" s="124">
        <f t="shared" si="30"/>
        <v>0</v>
      </c>
      <c r="H373" s="31">
        <f>'Training Programs'!F374</f>
        <v>0</v>
      </c>
      <c r="I373" s="55">
        <f>'Training Programs'!G374</f>
        <v>0</v>
      </c>
      <c r="J373" s="55">
        <f>'Training Programs'!H374</f>
        <v>0</v>
      </c>
      <c r="K373" s="55">
        <f>'Training Programs'!I374</f>
        <v>0</v>
      </c>
      <c r="L373" s="9">
        <f t="shared" si="31"/>
        <v>0</v>
      </c>
      <c r="M373" s="8">
        <f>'Wages and Benefits'!F374</f>
        <v>0</v>
      </c>
      <c r="N373" s="8">
        <f>'Wages and Benefits'!G374</f>
        <v>0</v>
      </c>
      <c r="O373" s="8">
        <f>'Wages and Benefits'!H374</f>
        <v>0</v>
      </c>
      <c r="P373" s="8">
        <f>'Wages and Benefits'!I374</f>
        <v>0</v>
      </c>
      <c r="Q373" s="12">
        <f t="shared" si="32"/>
        <v>0</v>
      </c>
      <c r="R373" s="10">
        <f>'Career Opportunities'!F374</f>
        <v>0</v>
      </c>
      <c r="S373" s="36">
        <f>'Career Opportunities'!G374</f>
        <v>0</v>
      </c>
      <c r="T373" s="36">
        <f>'Career Opportunities'!H374</f>
        <v>0</v>
      </c>
      <c r="U373" s="36">
        <f>'Career Opportunities'!I374</f>
        <v>0</v>
      </c>
      <c r="V373" s="15">
        <f t="shared" si="33"/>
        <v>0</v>
      </c>
      <c r="W373" s="14">
        <f>'Local Workforce'!F374</f>
        <v>0</v>
      </c>
      <c r="X373" s="6">
        <f>'Local Workforce'!G374</f>
        <v>0</v>
      </c>
      <c r="Y373" s="6">
        <f>'Local Workforce'!H374</f>
        <v>0</v>
      </c>
      <c r="Z373" s="16">
        <f>'Local Workforce'!I374</f>
        <v>0</v>
      </c>
      <c r="AA373" s="17">
        <f t="shared" si="34"/>
        <v>0</v>
      </c>
    </row>
    <row r="374" spans="1:27" ht="14.5" x14ac:dyDescent="0.35">
      <c r="A374" s="37">
        <v>371</v>
      </c>
      <c r="B374" s="170"/>
      <c r="C374" s="170"/>
      <c r="D374" s="152">
        <v>581</v>
      </c>
      <c r="E374" s="169" t="s">
        <v>265</v>
      </c>
      <c r="F374" s="73" t="str">
        <f>'Bid List'!G376</f>
        <v>Solar</v>
      </c>
      <c r="G374" s="124">
        <f t="shared" si="30"/>
        <v>0</v>
      </c>
      <c r="H374" s="31">
        <f>'Training Programs'!F375</f>
        <v>0</v>
      </c>
      <c r="I374" s="55">
        <f>'Training Programs'!G375</f>
        <v>0</v>
      </c>
      <c r="J374" s="55">
        <f>'Training Programs'!H375</f>
        <v>0</v>
      </c>
      <c r="K374" s="55">
        <f>'Training Programs'!I375</f>
        <v>0</v>
      </c>
      <c r="L374" s="9">
        <f t="shared" si="31"/>
        <v>0</v>
      </c>
      <c r="M374" s="8">
        <f>'Wages and Benefits'!F375</f>
        <v>0</v>
      </c>
      <c r="N374" s="8">
        <f>'Wages and Benefits'!G375</f>
        <v>0</v>
      </c>
      <c r="O374" s="8">
        <f>'Wages and Benefits'!H375</f>
        <v>0</v>
      </c>
      <c r="P374" s="8">
        <f>'Wages and Benefits'!I375</f>
        <v>0</v>
      </c>
      <c r="Q374" s="12">
        <f t="shared" si="32"/>
        <v>0</v>
      </c>
      <c r="R374" s="10">
        <f>'Career Opportunities'!F375</f>
        <v>0</v>
      </c>
      <c r="S374" s="36">
        <f>'Career Opportunities'!G375</f>
        <v>0</v>
      </c>
      <c r="T374" s="36">
        <f>'Career Opportunities'!H375</f>
        <v>0</v>
      </c>
      <c r="U374" s="36">
        <f>'Career Opportunities'!I375</f>
        <v>0</v>
      </c>
      <c r="V374" s="15">
        <f t="shared" si="33"/>
        <v>0</v>
      </c>
      <c r="W374" s="14">
        <f>'Local Workforce'!F375</f>
        <v>0</v>
      </c>
      <c r="X374" s="6">
        <f>'Local Workforce'!G375</f>
        <v>0</v>
      </c>
      <c r="Y374" s="6">
        <f>'Local Workforce'!H375</f>
        <v>0</v>
      </c>
      <c r="Z374" s="16">
        <f>'Local Workforce'!I375</f>
        <v>0</v>
      </c>
      <c r="AA374" s="17">
        <f t="shared" si="34"/>
        <v>0</v>
      </c>
    </row>
    <row r="375" spans="1:27" ht="14.5" x14ac:dyDescent="0.35">
      <c r="A375" s="40">
        <v>372</v>
      </c>
      <c r="B375" s="170"/>
      <c r="C375" s="170"/>
      <c r="D375" s="152">
        <v>266</v>
      </c>
      <c r="E375" s="169" t="s">
        <v>265</v>
      </c>
      <c r="F375" s="73" t="str">
        <f>'Bid List'!G377</f>
        <v>Solar</v>
      </c>
      <c r="G375" s="124">
        <f t="shared" si="30"/>
        <v>0</v>
      </c>
      <c r="H375" s="31">
        <f>'Training Programs'!F376</f>
        <v>0</v>
      </c>
      <c r="I375" s="55">
        <f>'Training Programs'!G376</f>
        <v>0</v>
      </c>
      <c r="J375" s="55">
        <f>'Training Programs'!H376</f>
        <v>0</v>
      </c>
      <c r="K375" s="55">
        <f>'Training Programs'!I376</f>
        <v>0</v>
      </c>
      <c r="L375" s="9">
        <f t="shared" si="31"/>
        <v>0</v>
      </c>
      <c r="M375" s="8">
        <f>'Wages and Benefits'!F376</f>
        <v>0</v>
      </c>
      <c r="N375" s="8">
        <f>'Wages and Benefits'!G376</f>
        <v>0</v>
      </c>
      <c r="O375" s="8">
        <f>'Wages and Benefits'!H376</f>
        <v>0</v>
      </c>
      <c r="P375" s="8">
        <f>'Wages and Benefits'!I376</f>
        <v>0</v>
      </c>
      <c r="Q375" s="12">
        <f t="shared" si="32"/>
        <v>0</v>
      </c>
      <c r="R375" s="10">
        <f>'Career Opportunities'!F376</f>
        <v>0</v>
      </c>
      <c r="S375" s="36">
        <f>'Career Opportunities'!G376</f>
        <v>0</v>
      </c>
      <c r="T375" s="36">
        <f>'Career Opportunities'!H376</f>
        <v>0</v>
      </c>
      <c r="U375" s="36">
        <f>'Career Opportunities'!I376</f>
        <v>0</v>
      </c>
      <c r="V375" s="15">
        <f t="shared" si="33"/>
        <v>0</v>
      </c>
      <c r="W375" s="14">
        <f>'Local Workforce'!F376</f>
        <v>0</v>
      </c>
      <c r="X375" s="6">
        <f>'Local Workforce'!G376</f>
        <v>0</v>
      </c>
      <c r="Y375" s="6">
        <f>'Local Workforce'!H376</f>
        <v>0</v>
      </c>
      <c r="Z375" s="16">
        <f>'Local Workforce'!I376</f>
        <v>0</v>
      </c>
      <c r="AA375" s="17">
        <f t="shared" si="34"/>
        <v>0</v>
      </c>
    </row>
    <row r="376" spans="1:27" ht="14.5" x14ac:dyDescent="0.35">
      <c r="A376" s="37">
        <v>373</v>
      </c>
      <c r="B376" s="170"/>
      <c r="C376" s="170"/>
      <c r="D376" s="152">
        <v>250</v>
      </c>
      <c r="E376" s="169" t="s">
        <v>265</v>
      </c>
      <c r="F376" s="73" t="str">
        <f>'Bid List'!G378</f>
        <v>Solar</v>
      </c>
      <c r="G376" s="124">
        <f t="shared" si="30"/>
        <v>0</v>
      </c>
      <c r="H376" s="31">
        <f>'Training Programs'!F377</f>
        <v>0</v>
      </c>
      <c r="I376" s="55">
        <f>'Training Programs'!G377</f>
        <v>0</v>
      </c>
      <c r="J376" s="55">
        <f>'Training Programs'!H377</f>
        <v>0</v>
      </c>
      <c r="K376" s="55">
        <f>'Training Programs'!I377</f>
        <v>0</v>
      </c>
      <c r="L376" s="9">
        <f t="shared" si="31"/>
        <v>0</v>
      </c>
      <c r="M376" s="8">
        <f>'Wages and Benefits'!F377</f>
        <v>0</v>
      </c>
      <c r="N376" s="8">
        <f>'Wages and Benefits'!G377</f>
        <v>0</v>
      </c>
      <c r="O376" s="8">
        <f>'Wages and Benefits'!H377</f>
        <v>0</v>
      </c>
      <c r="P376" s="8">
        <f>'Wages and Benefits'!I377</f>
        <v>0</v>
      </c>
      <c r="Q376" s="12">
        <f t="shared" si="32"/>
        <v>0</v>
      </c>
      <c r="R376" s="10">
        <f>'Career Opportunities'!F377</f>
        <v>0</v>
      </c>
      <c r="S376" s="36">
        <f>'Career Opportunities'!G377</f>
        <v>0</v>
      </c>
      <c r="T376" s="36">
        <f>'Career Opportunities'!H377</f>
        <v>0</v>
      </c>
      <c r="U376" s="36">
        <f>'Career Opportunities'!I377</f>
        <v>0</v>
      </c>
      <c r="V376" s="15">
        <f t="shared" si="33"/>
        <v>0</v>
      </c>
      <c r="W376" s="14">
        <f>'Local Workforce'!F377</f>
        <v>0</v>
      </c>
      <c r="X376" s="6">
        <f>'Local Workforce'!G377</f>
        <v>0</v>
      </c>
      <c r="Y376" s="6">
        <f>'Local Workforce'!H377</f>
        <v>0</v>
      </c>
      <c r="Z376" s="16">
        <f>'Local Workforce'!I377</f>
        <v>0</v>
      </c>
      <c r="AA376" s="17">
        <f t="shared" si="34"/>
        <v>0</v>
      </c>
    </row>
    <row r="377" spans="1:27" ht="14.5" x14ac:dyDescent="0.35">
      <c r="A377" s="40">
        <v>374</v>
      </c>
      <c r="B377" s="170"/>
      <c r="C377" s="170"/>
      <c r="D377" s="152">
        <v>1124</v>
      </c>
      <c r="E377" s="169" t="s">
        <v>265</v>
      </c>
      <c r="F377" s="73" t="str">
        <f>'Bid List'!G379</f>
        <v>Solar</v>
      </c>
      <c r="G377" s="124">
        <f t="shared" si="30"/>
        <v>0.20016666666666666</v>
      </c>
      <c r="H377" s="31">
        <f>'Training Programs'!F378</f>
        <v>0.4</v>
      </c>
      <c r="I377" s="55">
        <f>'Training Programs'!G378</f>
        <v>0.4</v>
      </c>
      <c r="J377" s="55">
        <f>'Training Programs'!H378</f>
        <v>0</v>
      </c>
      <c r="K377" s="55">
        <f>'Training Programs'!I378</f>
        <v>0</v>
      </c>
      <c r="L377" s="9">
        <f t="shared" si="31"/>
        <v>0.16000000000000003</v>
      </c>
      <c r="M377" s="8">
        <f>'Wages and Benefits'!F378</f>
        <v>0.8</v>
      </c>
      <c r="N377" s="8">
        <f>'Wages and Benefits'!G378</f>
        <v>0.91999999999999993</v>
      </c>
      <c r="O377" s="8">
        <f>'Wages and Benefits'!H378</f>
        <v>0</v>
      </c>
      <c r="P377" s="8">
        <f>'Wages and Benefits'!I378</f>
        <v>0</v>
      </c>
      <c r="Q377" s="12">
        <f t="shared" si="32"/>
        <v>0.34400000000000003</v>
      </c>
      <c r="R377" s="10">
        <f>'Career Opportunities'!F378</f>
        <v>0.25</v>
      </c>
      <c r="S377" s="36">
        <f>'Career Opportunities'!G378</f>
        <v>0.4</v>
      </c>
      <c r="T377" s="36">
        <f>'Career Opportunities'!H378</f>
        <v>0</v>
      </c>
      <c r="U377" s="36">
        <f>'Career Opportunities'!I378</f>
        <v>0</v>
      </c>
      <c r="V377" s="15">
        <f t="shared" si="33"/>
        <v>0.13</v>
      </c>
      <c r="W377" s="14">
        <f>'Local Workforce'!F378</f>
        <v>0.5</v>
      </c>
      <c r="X377" s="6">
        <f>'Local Workforce'!G378</f>
        <v>0.33333333333333331</v>
      </c>
      <c r="Y377" s="6">
        <f>'Local Workforce'!H378</f>
        <v>0</v>
      </c>
      <c r="Z377" s="16">
        <f>'Local Workforce'!I378</f>
        <v>0</v>
      </c>
      <c r="AA377" s="17">
        <f t="shared" si="34"/>
        <v>0.16666666666666669</v>
      </c>
    </row>
    <row r="378" spans="1:27" ht="14.5" x14ac:dyDescent="0.35">
      <c r="A378" s="37">
        <v>375</v>
      </c>
      <c r="B378" s="170"/>
      <c r="C378" s="170"/>
      <c r="D378" s="152">
        <v>1125</v>
      </c>
      <c r="E378" s="169" t="s">
        <v>265</v>
      </c>
      <c r="F378" s="73" t="str">
        <f>'Bid List'!G380</f>
        <v>Solar</v>
      </c>
      <c r="G378" s="124">
        <f t="shared" si="30"/>
        <v>0.20016666666666666</v>
      </c>
      <c r="H378" s="31">
        <f>'Training Programs'!F379</f>
        <v>0.4</v>
      </c>
      <c r="I378" s="55">
        <f>'Training Programs'!G379</f>
        <v>0.4</v>
      </c>
      <c r="J378" s="55">
        <f>'Training Programs'!H379</f>
        <v>0</v>
      </c>
      <c r="K378" s="55">
        <f>'Training Programs'!I379</f>
        <v>0</v>
      </c>
      <c r="L378" s="9">
        <f t="shared" si="31"/>
        <v>0.16000000000000003</v>
      </c>
      <c r="M378" s="8">
        <f>'Wages and Benefits'!F379</f>
        <v>0.8</v>
      </c>
      <c r="N378" s="8">
        <f>'Wages and Benefits'!G379</f>
        <v>0.91999999999999993</v>
      </c>
      <c r="O378" s="8">
        <f>'Wages and Benefits'!H379</f>
        <v>0</v>
      </c>
      <c r="P378" s="8">
        <f>'Wages and Benefits'!I379</f>
        <v>0</v>
      </c>
      <c r="Q378" s="12">
        <f t="shared" si="32"/>
        <v>0.34400000000000003</v>
      </c>
      <c r="R378" s="10">
        <f>'Career Opportunities'!F379</f>
        <v>0.25</v>
      </c>
      <c r="S378" s="36">
        <f>'Career Opportunities'!G379</f>
        <v>0.4</v>
      </c>
      <c r="T378" s="36">
        <f>'Career Opportunities'!H379</f>
        <v>0</v>
      </c>
      <c r="U378" s="36">
        <f>'Career Opportunities'!I379</f>
        <v>0</v>
      </c>
      <c r="V378" s="15">
        <f t="shared" si="33"/>
        <v>0.13</v>
      </c>
      <c r="W378" s="14">
        <f>'Local Workforce'!F379</f>
        <v>0.5</v>
      </c>
      <c r="X378" s="6">
        <f>'Local Workforce'!G379</f>
        <v>0.33333333333333331</v>
      </c>
      <c r="Y378" s="6">
        <f>'Local Workforce'!H379</f>
        <v>0</v>
      </c>
      <c r="Z378" s="16">
        <f>'Local Workforce'!I379</f>
        <v>0</v>
      </c>
      <c r="AA378" s="17">
        <f t="shared" si="34"/>
        <v>0.16666666666666669</v>
      </c>
    </row>
    <row r="379" spans="1:27" ht="14.5" x14ac:dyDescent="0.35">
      <c r="A379" s="37">
        <v>376</v>
      </c>
      <c r="B379" s="170"/>
      <c r="C379" s="170"/>
      <c r="D379" s="152">
        <v>247</v>
      </c>
      <c r="E379" s="169" t="s">
        <v>265</v>
      </c>
      <c r="F379" s="73" t="str">
        <f>'Bid List'!G381</f>
        <v>Solar</v>
      </c>
      <c r="G379" s="124">
        <f t="shared" si="30"/>
        <v>0</v>
      </c>
      <c r="H379" s="31">
        <f>'Training Programs'!F380</f>
        <v>0</v>
      </c>
      <c r="I379" s="55">
        <f>'Training Programs'!G380</f>
        <v>0</v>
      </c>
      <c r="J379" s="55">
        <f>'Training Programs'!H380</f>
        <v>0</v>
      </c>
      <c r="K379" s="55">
        <f>'Training Programs'!I380</f>
        <v>0</v>
      </c>
      <c r="L379" s="9">
        <f t="shared" si="31"/>
        <v>0</v>
      </c>
      <c r="M379" s="8">
        <f>'Wages and Benefits'!F380</f>
        <v>0</v>
      </c>
      <c r="N379" s="8">
        <f>'Wages and Benefits'!G380</f>
        <v>0</v>
      </c>
      <c r="O379" s="8">
        <f>'Wages and Benefits'!H380</f>
        <v>0</v>
      </c>
      <c r="P379" s="8">
        <f>'Wages and Benefits'!I380</f>
        <v>0</v>
      </c>
      <c r="Q379" s="12">
        <f t="shared" si="32"/>
        <v>0</v>
      </c>
      <c r="R379" s="10">
        <f>'Career Opportunities'!F380</f>
        <v>0</v>
      </c>
      <c r="S379" s="36">
        <f>'Career Opportunities'!G380</f>
        <v>0</v>
      </c>
      <c r="T379" s="36">
        <f>'Career Opportunities'!H380</f>
        <v>0</v>
      </c>
      <c r="U379" s="36">
        <f>'Career Opportunities'!I380</f>
        <v>0</v>
      </c>
      <c r="V379" s="15">
        <f t="shared" si="33"/>
        <v>0</v>
      </c>
      <c r="W379" s="14">
        <f>'Local Workforce'!F380</f>
        <v>0</v>
      </c>
      <c r="X379" s="6">
        <f>'Local Workforce'!G380</f>
        <v>0</v>
      </c>
      <c r="Y379" s="6">
        <f>'Local Workforce'!H380</f>
        <v>0</v>
      </c>
      <c r="Z379" s="16">
        <f>'Local Workforce'!I380</f>
        <v>0</v>
      </c>
      <c r="AA379" s="17">
        <f t="shared" si="34"/>
        <v>0</v>
      </c>
    </row>
    <row r="380" spans="1:27" ht="14.5" x14ac:dyDescent="0.35">
      <c r="A380" s="40">
        <v>377</v>
      </c>
      <c r="B380" s="170"/>
      <c r="C380" s="170"/>
      <c r="D380" s="152">
        <v>661</v>
      </c>
      <c r="E380" s="169" t="s">
        <v>262</v>
      </c>
      <c r="F380" s="73" t="str">
        <f>'Bid List'!G382</f>
        <v>Solar + Storage</v>
      </c>
      <c r="G380" s="124">
        <f t="shared" si="30"/>
        <v>0</v>
      </c>
      <c r="H380" s="31">
        <f>'Training Programs'!F381</f>
        <v>0</v>
      </c>
      <c r="I380" s="55">
        <f>'Training Programs'!G381</f>
        <v>0</v>
      </c>
      <c r="J380" s="55">
        <f>'Training Programs'!H381</f>
        <v>0</v>
      </c>
      <c r="K380" s="55">
        <f>'Training Programs'!I381</f>
        <v>0</v>
      </c>
      <c r="L380" s="9">
        <f t="shared" si="31"/>
        <v>0</v>
      </c>
      <c r="M380" s="8">
        <f>'Wages and Benefits'!F381</f>
        <v>0</v>
      </c>
      <c r="N380" s="8">
        <f>'Wages and Benefits'!G381</f>
        <v>0</v>
      </c>
      <c r="O380" s="8">
        <f>'Wages and Benefits'!H381</f>
        <v>0</v>
      </c>
      <c r="P380" s="8">
        <f>'Wages and Benefits'!I381</f>
        <v>0</v>
      </c>
      <c r="Q380" s="12">
        <f t="shared" si="32"/>
        <v>0</v>
      </c>
      <c r="R380" s="10">
        <f>'Career Opportunities'!F381</f>
        <v>0</v>
      </c>
      <c r="S380" s="36">
        <f>'Career Opportunities'!G381</f>
        <v>0</v>
      </c>
      <c r="T380" s="36">
        <f>'Career Opportunities'!H381</f>
        <v>0</v>
      </c>
      <c r="U380" s="36">
        <f>'Career Opportunities'!I381</f>
        <v>0</v>
      </c>
      <c r="V380" s="15">
        <f t="shared" si="33"/>
        <v>0</v>
      </c>
      <c r="W380" s="14">
        <f>'Local Workforce'!F381</f>
        <v>0</v>
      </c>
      <c r="X380" s="6">
        <f>'Local Workforce'!G381</f>
        <v>0</v>
      </c>
      <c r="Y380" s="6">
        <f>'Local Workforce'!H381</f>
        <v>0</v>
      </c>
      <c r="Z380" s="16">
        <f>'Local Workforce'!I381</f>
        <v>0</v>
      </c>
      <c r="AA380" s="17">
        <f t="shared" si="34"/>
        <v>0</v>
      </c>
    </row>
    <row r="381" spans="1:27" ht="14.5" x14ac:dyDescent="0.35">
      <c r="A381" s="37">
        <v>378</v>
      </c>
      <c r="B381" s="170"/>
      <c r="C381" s="170"/>
      <c r="D381" s="152">
        <v>435</v>
      </c>
      <c r="E381" s="169" t="s">
        <v>262</v>
      </c>
      <c r="F381" s="73" t="str">
        <f>'Bid List'!G383</f>
        <v>Solar</v>
      </c>
      <c r="G381" s="124">
        <f t="shared" si="30"/>
        <v>0</v>
      </c>
      <c r="H381" s="31">
        <f>'Training Programs'!F382</f>
        <v>0</v>
      </c>
      <c r="I381" s="55">
        <f>'Training Programs'!G382</f>
        <v>0</v>
      </c>
      <c r="J381" s="55">
        <f>'Training Programs'!H382</f>
        <v>0</v>
      </c>
      <c r="K381" s="55">
        <f>'Training Programs'!I382</f>
        <v>0</v>
      </c>
      <c r="L381" s="9">
        <f t="shared" si="31"/>
        <v>0</v>
      </c>
      <c r="M381" s="8">
        <f>'Wages and Benefits'!F382</f>
        <v>0</v>
      </c>
      <c r="N381" s="8">
        <f>'Wages and Benefits'!G382</f>
        <v>0</v>
      </c>
      <c r="O381" s="8">
        <f>'Wages and Benefits'!H382</f>
        <v>0</v>
      </c>
      <c r="P381" s="8">
        <f>'Wages and Benefits'!I382</f>
        <v>0</v>
      </c>
      <c r="Q381" s="12">
        <f t="shared" si="32"/>
        <v>0</v>
      </c>
      <c r="R381" s="10">
        <f>'Career Opportunities'!F382</f>
        <v>0</v>
      </c>
      <c r="S381" s="36">
        <f>'Career Opportunities'!G382</f>
        <v>0</v>
      </c>
      <c r="T381" s="36">
        <f>'Career Opportunities'!H382</f>
        <v>0</v>
      </c>
      <c r="U381" s="36">
        <f>'Career Opportunities'!I382</f>
        <v>0</v>
      </c>
      <c r="V381" s="15">
        <f t="shared" si="33"/>
        <v>0</v>
      </c>
      <c r="W381" s="14">
        <f>'Local Workforce'!F382</f>
        <v>0</v>
      </c>
      <c r="X381" s="6">
        <f>'Local Workforce'!G382</f>
        <v>0</v>
      </c>
      <c r="Y381" s="6">
        <f>'Local Workforce'!H382</f>
        <v>0</v>
      </c>
      <c r="Z381" s="16">
        <f>'Local Workforce'!I382</f>
        <v>0</v>
      </c>
      <c r="AA381" s="17">
        <f t="shared" si="34"/>
        <v>0</v>
      </c>
    </row>
    <row r="382" spans="1:27" ht="14.5" x14ac:dyDescent="0.35">
      <c r="A382" s="40">
        <v>379</v>
      </c>
      <c r="B382" s="170"/>
      <c r="C382" s="170"/>
      <c r="D382" s="152">
        <v>369</v>
      </c>
      <c r="E382" s="169" t="s">
        <v>262</v>
      </c>
      <c r="F382" s="73" t="str">
        <f>'Bid List'!G384</f>
        <v>Wind</v>
      </c>
      <c r="G382" s="124">
        <f t="shared" si="30"/>
        <v>0</v>
      </c>
      <c r="H382" s="31">
        <f>'Training Programs'!F383</f>
        <v>0</v>
      </c>
      <c r="I382" s="55">
        <f>'Training Programs'!G383</f>
        <v>0</v>
      </c>
      <c r="J382" s="55">
        <f>'Training Programs'!H383</f>
        <v>0</v>
      </c>
      <c r="K382" s="55">
        <f>'Training Programs'!I383</f>
        <v>0</v>
      </c>
      <c r="L382" s="9">
        <f t="shared" si="31"/>
        <v>0</v>
      </c>
      <c r="M382" s="8">
        <f>'Wages and Benefits'!F383</f>
        <v>0</v>
      </c>
      <c r="N382" s="8">
        <f>'Wages and Benefits'!G383</f>
        <v>0</v>
      </c>
      <c r="O382" s="8">
        <f>'Wages and Benefits'!H383</f>
        <v>0</v>
      </c>
      <c r="P382" s="8">
        <f>'Wages and Benefits'!I383</f>
        <v>0</v>
      </c>
      <c r="Q382" s="12">
        <f t="shared" si="32"/>
        <v>0</v>
      </c>
      <c r="R382" s="10">
        <f>'Career Opportunities'!F383</f>
        <v>0</v>
      </c>
      <c r="S382" s="36">
        <f>'Career Opportunities'!G383</f>
        <v>0</v>
      </c>
      <c r="T382" s="36">
        <f>'Career Opportunities'!H383</f>
        <v>0</v>
      </c>
      <c r="U382" s="36">
        <f>'Career Opportunities'!I383</f>
        <v>0</v>
      </c>
      <c r="V382" s="15">
        <f t="shared" si="33"/>
        <v>0</v>
      </c>
      <c r="W382" s="14">
        <f>'Local Workforce'!F383</f>
        <v>0</v>
      </c>
      <c r="X382" s="6">
        <f>'Local Workforce'!G383</f>
        <v>0</v>
      </c>
      <c r="Y382" s="6">
        <f>'Local Workforce'!H383</f>
        <v>0</v>
      </c>
      <c r="Z382" s="16">
        <f>'Local Workforce'!I383</f>
        <v>0</v>
      </c>
      <c r="AA382" s="17">
        <f t="shared" si="34"/>
        <v>0</v>
      </c>
    </row>
    <row r="383" spans="1:27" ht="14.5" x14ac:dyDescent="0.35">
      <c r="A383" s="37">
        <v>380</v>
      </c>
      <c r="B383" s="170"/>
      <c r="C383" s="170"/>
      <c r="D383" s="152">
        <v>654</v>
      </c>
      <c r="E383" s="169" t="s">
        <v>262</v>
      </c>
      <c r="F383" s="73" t="str">
        <f>'Bid List'!G385</f>
        <v>Solar + Storage</v>
      </c>
      <c r="G383" s="124">
        <f t="shared" si="30"/>
        <v>0</v>
      </c>
      <c r="H383" s="31">
        <f>'Training Programs'!F384</f>
        <v>0</v>
      </c>
      <c r="I383" s="55">
        <f>'Training Programs'!G384</f>
        <v>0</v>
      </c>
      <c r="J383" s="55">
        <f>'Training Programs'!H384</f>
        <v>0</v>
      </c>
      <c r="K383" s="55">
        <f>'Training Programs'!I384</f>
        <v>0</v>
      </c>
      <c r="L383" s="9">
        <f t="shared" si="31"/>
        <v>0</v>
      </c>
      <c r="M383" s="8">
        <f>'Wages and Benefits'!F384</f>
        <v>0</v>
      </c>
      <c r="N383" s="8">
        <f>'Wages and Benefits'!G384</f>
        <v>0</v>
      </c>
      <c r="O383" s="8">
        <f>'Wages and Benefits'!H384</f>
        <v>0</v>
      </c>
      <c r="P383" s="8">
        <f>'Wages and Benefits'!I384</f>
        <v>0</v>
      </c>
      <c r="Q383" s="12">
        <f t="shared" si="32"/>
        <v>0</v>
      </c>
      <c r="R383" s="10">
        <f>'Career Opportunities'!F384</f>
        <v>0</v>
      </c>
      <c r="S383" s="36">
        <f>'Career Opportunities'!G384</f>
        <v>0</v>
      </c>
      <c r="T383" s="36">
        <f>'Career Opportunities'!H384</f>
        <v>0</v>
      </c>
      <c r="U383" s="36">
        <f>'Career Opportunities'!I384</f>
        <v>0</v>
      </c>
      <c r="V383" s="15">
        <f t="shared" si="33"/>
        <v>0</v>
      </c>
      <c r="W383" s="14">
        <f>'Local Workforce'!F384</f>
        <v>0</v>
      </c>
      <c r="X383" s="6">
        <f>'Local Workforce'!G384</f>
        <v>0</v>
      </c>
      <c r="Y383" s="6">
        <f>'Local Workforce'!H384</f>
        <v>0</v>
      </c>
      <c r="Z383" s="16">
        <f>'Local Workforce'!I384</f>
        <v>0</v>
      </c>
      <c r="AA383" s="17">
        <f t="shared" si="34"/>
        <v>0</v>
      </c>
    </row>
    <row r="384" spans="1:27" ht="14.5" x14ac:dyDescent="0.35">
      <c r="A384" s="40">
        <v>381</v>
      </c>
      <c r="B384" s="170"/>
      <c r="C384" s="170"/>
      <c r="D384" s="152">
        <v>662</v>
      </c>
      <c r="E384" s="169" t="s">
        <v>262</v>
      </c>
      <c r="F384" s="73" t="str">
        <f>'Bid List'!G386</f>
        <v>Solar + Storage</v>
      </c>
      <c r="G384" s="124">
        <f t="shared" si="30"/>
        <v>0</v>
      </c>
      <c r="H384" s="31">
        <f>'Training Programs'!F385</f>
        <v>0</v>
      </c>
      <c r="I384" s="55">
        <f>'Training Programs'!G385</f>
        <v>0</v>
      </c>
      <c r="J384" s="55">
        <f>'Training Programs'!H385</f>
        <v>0</v>
      </c>
      <c r="K384" s="55">
        <f>'Training Programs'!I385</f>
        <v>0</v>
      </c>
      <c r="L384" s="9">
        <f t="shared" si="31"/>
        <v>0</v>
      </c>
      <c r="M384" s="8">
        <f>'Wages and Benefits'!F385</f>
        <v>0</v>
      </c>
      <c r="N384" s="8">
        <f>'Wages and Benefits'!G385</f>
        <v>0</v>
      </c>
      <c r="O384" s="8">
        <f>'Wages and Benefits'!H385</f>
        <v>0</v>
      </c>
      <c r="P384" s="8">
        <f>'Wages and Benefits'!I385</f>
        <v>0</v>
      </c>
      <c r="Q384" s="12">
        <f t="shared" si="32"/>
        <v>0</v>
      </c>
      <c r="R384" s="10">
        <f>'Career Opportunities'!F385</f>
        <v>0</v>
      </c>
      <c r="S384" s="36">
        <f>'Career Opportunities'!G385</f>
        <v>0</v>
      </c>
      <c r="T384" s="36">
        <f>'Career Opportunities'!H385</f>
        <v>0</v>
      </c>
      <c r="U384" s="36">
        <f>'Career Opportunities'!I385</f>
        <v>0</v>
      </c>
      <c r="V384" s="15">
        <f t="shared" si="33"/>
        <v>0</v>
      </c>
      <c r="W384" s="14">
        <f>'Local Workforce'!F385</f>
        <v>0</v>
      </c>
      <c r="X384" s="6">
        <f>'Local Workforce'!G385</f>
        <v>0</v>
      </c>
      <c r="Y384" s="6">
        <f>'Local Workforce'!H385</f>
        <v>0</v>
      </c>
      <c r="Z384" s="16">
        <f>'Local Workforce'!I385</f>
        <v>0</v>
      </c>
      <c r="AA384" s="17">
        <f t="shared" si="34"/>
        <v>0</v>
      </c>
    </row>
    <row r="385" spans="1:27" ht="14.5" x14ac:dyDescent="0.35">
      <c r="A385" s="37">
        <v>382</v>
      </c>
      <c r="B385" s="170"/>
      <c r="C385" s="170"/>
      <c r="D385" s="152">
        <v>1127</v>
      </c>
      <c r="E385" s="169" t="s">
        <v>262</v>
      </c>
      <c r="F385" s="73" t="str">
        <f>'Bid List'!G387</f>
        <v>Solar + Storage</v>
      </c>
      <c r="G385" s="124">
        <f t="shared" si="30"/>
        <v>9.3500000000000014E-2</v>
      </c>
      <c r="H385" s="31">
        <f>'Training Programs'!F386</f>
        <v>0.4</v>
      </c>
      <c r="I385" s="55">
        <f>'Training Programs'!G386</f>
        <v>0.4</v>
      </c>
      <c r="J385" s="55">
        <f>'Training Programs'!H386</f>
        <v>0</v>
      </c>
      <c r="K385" s="55">
        <f>'Training Programs'!I386</f>
        <v>0</v>
      </c>
      <c r="L385" s="9">
        <f t="shared" si="31"/>
        <v>0.16000000000000003</v>
      </c>
      <c r="M385" s="8">
        <f>'Wages and Benefits'!F386</f>
        <v>0.4</v>
      </c>
      <c r="N385" s="8">
        <f>'Wages and Benefits'!G386</f>
        <v>0.32</v>
      </c>
      <c r="O385" s="8">
        <f>'Wages and Benefits'!H386</f>
        <v>0</v>
      </c>
      <c r="P385" s="8">
        <f>'Wages and Benefits'!I386</f>
        <v>0</v>
      </c>
      <c r="Q385" s="12">
        <f t="shared" si="32"/>
        <v>0.14400000000000002</v>
      </c>
      <c r="R385" s="10">
        <f>'Career Opportunities'!F386</f>
        <v>0.15</v>
      </c>
      <c r="S385" s="36">
        <f>'Career Opportunities'!G386</f>
        <v>0.2</v>
      </c>
      <c r="T385" s="36">
        <f>'Career Opportunities'!H386</f>
        <v>0</v>
      </c>
      <c r="U385" s="36">
        <f>'Career Opportunities'!I386</f>
        <v>0</v>
      </c>
      <c r="V385" s="15">
        <f t="shared" si="33"/>
        <v>7.0000000000000007E-2</v>
      </c>
      <c r="W385" s="14">
        <f>'Local Workforce'!F386</f>
        <v>0</v>
      </c>
      <c r="X385" s="6">
        <f>'Local Workforce'!G386</f>
        <v>0</v>
      </c>
      <c r="Y385" s="6">
        <f>'Local Workforce'!H386</f>
        <v>0</v>
      </c>
      <c r="Z385" s="16">
        <f>'Local Workforce'!I386</f>
        <v>0</v>
      </c>
      <c r="AA385" s="17">
        <f t="shared" si="34"/>
        <v>0</v>
      </c>
    </row>
    <row r="386" spans="1:27" ht="14.5" x14ac:dyDescent="0.35">
      <c r="A386"/>
      <c r="B386"/>
      <c r="C386"/>
      <c r="D386" s="153"/>
      <c r="E386" s="161"/>
      <c r="L386"/>
      <c r="Q386"/>
      <c r="Z386"/>
    </row>
    <row r="387" spans="1:27" ht="14.5" x14ac:dyDescent="0.35">
      <c r="A387"/>
      <c r="B387"/>
      <c r="C387"/>
      <c r="D387" s="153"/>
      <c r="E387" s="162"/>
    </row>
    <row r="388" spans="1:27" ht="14.5" x14ac:dyDescent="0.35">
      <c r="A388"/>
      <c r="B388"/>
      <c r="C388"/>
      <c r="D388" s="153"/>
      <c r="E388" s="162"/>
    </row>
    <row r="389" spans="1:27" ht="14.5" x14ac:dyDescent="0.35">
      <c r="A389"/>
      <c r="B389"/>
      <c r="C389"/>
      <c r="D389" s="153"/>
      <c r="E389" s="162"/>
    </row>
    <row r="390" spans="1:27" ht="14.5" x14ac:dyDescent="0.35">
      <c r="A390"/>
      <c r="B390"/>
      <c r="C390"/>
      <c r="D390" s="153"/>
      <c r="E390" s="162"/>
    </row>
    <row r="391" spans="1:27" ht="14.5" x14ac:dyDescent="0.35">
      <c r="A391"/>
      <c r="B391"/>
      <c r="C391"/>
      <c r="D391" s="153"/>
      <c r="E391" s="162"/>
    </row>
    <row r="392" spans="1:27" ht="14.5" x14ac:dyDescent="0.35">
      <c r="A392"/>
      <c r="B392"/>
      <c r="C392"/>
      <c r="D392" s="153"/>
      <c r="E392" s="162"/>
    </row>
    <row r="393" spans="1:27" ht="14.5" x14ac:dyDescent="0.35">
      <c r="A393"/>
      <c r="B393"/>
      <c r="C393"/>
      <c r="D393" s="153"/>
      <c r="E393" s="162"/>
    </row>
    <row r="394" spans="1:27" ht="14.5" x14ac:dyDescent="0.35">
      <c r="A394"/>
      <c r="B394"/>
      <c r="C394"/>
      <c r="D394" s="153"/>
      <c r="E394" s="162"/>
    </row>
    <row r="395" spans="1:27" ht="14.5" x14ac:dyDescent="0.35">
      <c r="A395"/>
      <c r="B395"/>
      <c r="C395"/>
      <c r="D395" s="153"/>
      <c r="E395" s="162"/>
    </row>
    <row r="396" spans="1:27" ht="14.5" x14ac:dyDescent="0.35">
      <c r="A396"/>
      <c r="B396"/>
      <c r="C396"/>
      <c r="D396" s="153"/>
      <c r="E396" s="162"/>
    </row>
    <row r="397" spans="1:27" ht="14.5" x14ac:dyDescent="0.35">
      <c r="A397"/>
      <c r="B397"/>
      <c r="C397"/>
      <c r="D397" s="153"/>
      <c r="E397" s="162"/>
    </row>
    <row r="398" spans="1:27" ht="14.5" x14ac:dyDescent="0.35">
      <c r="A398"/>
      <c r="B398"/>
      <c r="C398"/>
      <c r="D398" s="153"/>
      <c r="E398" s="162"/>
    </row>
    <row r="399" spans="1:27" ht="14.5" x14ac:dyDescent="0.35">
      <c r="A399"/>
      <c r="B399"/>
      <c r="C399"/>
      <c r="D399" s="153"/>
      <c r="E399" s="162"/>
    </row>
    <row r="400" spans="1:27" ht="14.5" x14ac:dyDescent="0.35">
      <c r="B400" s="39"/>
      <c r="C400" s="39"/>
    </row>
    <row r="401" spans="2:3" ht="14.5" x14ac:dyDescent="0.35">
      <c r="B401" s="39"/>
      <c r="C401" s="39"/>
    </row>
    <row r="402" spans="2:3" ht="14.5" x14ac:dyDescent="0.35">
      <c r="B402" s="39"/>
      <c r="C402" s="39"/>
    </row>
    <row r="403" spans="2:3" ht="14.5" x14ac:dyDescent="0.35">
      <c r="B403" s="39"/>
      <c r="C403" s="39"/>
    </row>
    <row r="404" spans="2:3" ht="14.5" x14ac:dyDescent="0.35">
      <c r="B404" s="39"/>
      <c r="C404" s="39"/>
    </row>
    <row r="405" spans="2:3" ht="14.5" x14ac:dyDescent="0.35">
      <c r="B405" s="39"/>
      <c r="C405" s="39"/>
    </row>
    <row r="406" spans="2:3" ht="14.5" x14ac:dyDescent="0.35">
      <c r="B406" s="39"/>
      <c r="C406" s="39"/>
    </row>
    <row r="407" spans="2:3" ht="14.5" x14ac:dyDescent="0.35">
      <c r="B407" s="39"/>
      <c r="C407" s="39"/>
    </row>
    <row r="408" spans="2:3" ht="14.5" x14ac:dyDescent="0.35">
      <c r="B408" s="39"/>
      <c r="C408" s="39"/>
    </row>
    <row r="409" spans="2:3" ht="14.5" x14ac:dyDescent="0.35">
      <c r="B409" s="39"/>
      <c r="C409" s="39"/>
    </row>
    <row r="410" spans="2:3" ht="14.5" x14ac:dyDescent="0.35">
      <c r="B410" s="39"/>
      <c r="C410" s="39"/>
    </row>
    <row r="411" spans="2:3" ht="14.5" x14ac:dyDescent="0.35">
      <c r="B411" s="39"/>
      <c r="C411" s="39"/>
    </row>
    <row r="412" spans="2:3" ht="14.5" x14ac:dyDescent="0.35">
      <c r="B412" s="39"/>
      <c r="C412" s="39"/>
    </row>
    <row r="413" spans="2:3" ht="14.5" x14ac:dyDescent="0.35">
      <c r="B413" s="39"/>
      <c r="C413" s="39"/>
    </row>
    <row r="414" spans="2:3" ht="14.5" x14ac:dyDescent="0.35">
      <c r="B414" s="39"/>
      <c r="C414" s="39"/>
    </row>
    <row r="415" spans="2:3" ht="14.5" x14ac:dyDescent="0.35">
      <c r="B415" s="39"/>
      <c r="C415" s="39"/>
    </row>
    <row r="416" spans="2:3" ht="14.5" x14ac:dyDescent="0.35">
      <c r="B416" s="39"/>
      <c r="C416" s="39"/>
    </row>
    <row r="417" spans="2:3" ht="14.5" x14ac:dyDescent="0.35">
      <c r="B417" s="39"/>
      <c r="C417" s="39"/>
    </row>
    <row r="418" spans="2:3" ht="14.5" x14ac:dyDescent="0.35">
      <c r="B418" s="39"/>
      <c r="C418" s="39"/>
    </row>
    <row r="419" spans="2:3" ht="14.5" x14ac:dyDescent="0.35">
      <c r="B419" s="39"/>
      <c r="C419" s="39"/>
    </row>
    <row r="420" spans="2:3" ht="14.5" x14ac:dyDescent="0.35">
      <c r="B420" s="39"/>
      <c r="C420" s="39"/>
    </row>
    <row r="421" spans="2:3" ht="14.5" x14ac:dyDescent="0.35">
      <c r="B421" s="39"/>
      <c r="C421" s="39"/>
    </row>
    <row r="422" spans="2:3" ht="14.5" x14ac:dyDescent="0.35">
      <c r="B422" s="39"/>
      <c r="C422" s="39"/>
    </row>
    <row r="423" spans="2:3" ht="14.5" x14ac:dyDescent="0.35">
      <c r="B423" s="39"/>
      <c r="C423" s="39"/>
    </row>
    <row r="424" spans="2:3" ht="14.5" x14ac:dyDescent="0.35">
      <c r="B424" s="39"/>
      <c r="C424" s="39"/>
    </row>
    <row r="425" spans="2:3" ht="14.5" x14ac:dyDescent="0.35">
      <c r="B425" s="39"/>
      <c r="C425" s="39"/>
    </row>
    <row r="426" spans="2:3" ht="14.5" x14ac:dyDescent="0.35">
      <c r="B426" s="39"/>
      <c r="C426" s="39"/>
    </row>
    <row r="427" spans="2:3" ht="14.5" x14ac:dyDescent="0.35">
      <c r="B427" s="39"/>
      <c r="C427" s="39"/>
    </row>
    <row r="428" spans="2:3" ht="14.5" x14ac:dyDescent="0.35">
      <c r="B428" s="39"/>
      <c r="C428" s="39"/>
    </row>
    <row r="429" spans="2:3" ht="14.5" x14ac:dyDescent="0.35">
      <c r="B429" s="39"/>
      <c r="C429" s="39"/>
    </row>
    <row r="430" spans="2:3" ht="14.5" x14ac:dyDescent="0.35">
      <c r="B430" s="39"/>
      <c r="C430" s="39"/>
    </row>
    <row r="431" spans="2:3" ht="14.5" x14ac:dyDescent="0.35">
      <c r="B431" s="39"/>
      <c r="C431" s="39"/>
    </row>
    <row r="432" spans="2:3" ht="14.5" x14ac:dyDescent="0.35">
      <c r="B432" s="39"/>
      <c r="C432" s="39"/>
    </row>
    <row r="433" spans="2:3" ht="14.5" x14ac:dyDescent="0.35">
      <c r="B433" s="39"/>
      <c r="C433" s="39"/>
    </row>
    <row r="434" spans="2:3" ht="14.5" x14ac:dyDescent="0.35">
      <c r="B434" s="39"/>
      <c r="C434" s="39"/>
    </row>
    <row r="435" spans="2:3" ht="14.5" x14ac:dyDescent="0.35">
      <c r="B435" s="39"/>
      <c r="C435" s="39"/>
    </row>
    <row r="436" spans="2:3" ht="14.5" x14ac:dyDescent="0.35">
      <c r="B436" s="39"/>
      <c r="C436" s="39"/>
    </row>
    <row r="437" spans="2:3" ht="14.5" x14ac:dyDescent="0.35">
      <c r="B437" s="39"/>
      <c r="C437" s="39"/>
    </row>
    <row r="438" spans="2:3" ht="14.5" x14ac:dyDescent="0.35">
      <c r="B438" s="39"/>
      <c r="C438" s="39"/>
    </row>
    <row r="439" spans="2:3" ht="14.5" x14ac:dyDescent="0.35">
      <c r="B439" s="39"/>
      <c r="C439" s="39"/>
    </row>
  </sheetData>
  <mergeCells count="9">
    <mergeCell ref="B1:B3"/>
    <mergeCell ref="C1:C3"/>
    <mergeCell ref="D1:D3"/>
    <mergeCell ref="E1:E3"/>
    <mergeCell ref="W1:AA1"/>
    <mergeCell ref="H1:L1"/>
    <mergeCell ref="M1:Q1"/>
    <mergeCell ref="R1:V1"/>
    <mergeCell ref="F2:F3"/>
  </mergeCells>
  <phoneticPr fontId="10" type="noConversion"/>
  <dataValidations disablePrompts="1" count="1">
    <dataValidation type="list" allowBlank="1" showInputMessage="1" showErrorMessage="1" sqref="F4" xr:uid="{E16D9DC2-A0CA-4144-901E-D51F4976FEFF}">
      <formula1>Type</formula1>
    </dataValidation>
  </dataValidations>
  <pageMargins left="0.25" right="0.25" top="0.75" bottom="0.75" header="0.3" footer="0.3"/>
  <pageSetup paperSize="5" scale="79" fitToHeight="0" orientation="landscape" horizontalDpi="300" verticalDpi="300"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3997A-3871-4021-ADD6-EC1F1AE8A9A8}">
  <sheetPr>
    <tabColor theme="4" tint="0.79998168889431442"/>
  </sheetPr>
  <dimension ref="A1:MF386"/>
  <sheetViews>
    <sheetView zoomScale="98" zoomScaleNormal="115" workbookViewId="0">
      <pane xSplit="1" ySplit="4" topLeftCell="B5" activePane="bottomRight" state="frozen"/>
      <selection pane="topRight" activeCell="B1" sqref="B1"/>
      <selection pane="bottomLeft" activeCell="A5" sqref="A5"/>
      <selection pane="bottomRight" activeCell="C388" sqref="C388"/>
    </sheetView>
  </sheetViews>
  <sheetFormatPr defaultRowHeight="14.5" x14ac:dyDescent="0.35"/>
  <cols>
    <col min="1" max="1" width="7.1796875" style="39" bestFit="1" customWidth="1"/>
    <col min="2" max="3" width="22.7265625" style="39" customWidth="1"/>
    <col min="4" max="4" width="16.26953125" style="158" customWidth="1"/>
    <col min="5" max="5" width="22.7265625" style="39" customWidth="1"/>
    <col min="6" max="6" width="4.81640625" style="39" customWidth="1"/>
    <col min="7" max="7" width="5.81640625" bestFit="1" customWidth="1"/>
    <col min="8" max="8" width="5.81640625" customWidth="1"/>
    <col min="9" max="9" width="7.81640625" bestFit="1" customWidth="1"/>
    <col min="10" max="10" width="5.54296875" bestFit="1" customWidth="1"/>
    <col min="11" max="12" width="3.7265625" customWidth="1"/>
    <col min="13" max="22" width="4.81640625" bestFit="1" customWidth="1"/>
    <col min="23" max="24" width="4.54296875" bestFit="1" customWidth="1"/>
    <col min="25" max="25" width="3.7265625" bestFit="1" customWidth="1"/>
    <col min="26" max="26" width="3.7265625" customWidth="1"/>
    <col min="27" max="27" width="4.453125" bestFit="1" customWidth="1"/>
    <col min="28" max="37" width="4.81640625" bestFit="1" customWidth="1"/>
    <col min="38" max="38" width="4.54296875" bestFit="1" customWidth="1"/>
    <col min="39" max="40" width="7.7265625" bestFit="1" customWidth="1"/>
    <col min="41" max="41" width="3.7265625" bestFit="1" customWidth="1"/>
    <col min="42" max="43" width="3.7265625" customWidth="1"/>
    <col min="44" max="53" width="4.81640625" bestFit="1" customWidth="1"/>
    <col min="54" max="54" width="4.54296875" bestFit="1" customWidth="1"/>
    <col min="55" max="55" width="4.54296875" customWidth="1"/>
    <col min="56" max="56" width="5.453125" bestFit="1" customWidth="1"/>
    <col min="57" max="57" width="3.7265625" bestFit="1" customWidth="1"/>
    <col min="58" max="59" width="3.7265625" customWidth="1"/>
    <col min="60" max="69" width="4.81640625" bestFit="1" customWidth="1"/>
    <col min="70" max="70" width="4.54296875" bestFit="1" customWidth="1"/>
    <col min="71" max="71" width="4.54296875" customWidth="1"/>
    <col min="72" max="72" width="4.54296875" bestFit="1" customWidth="1"/>
    <col min="73" max="73" width="3.7265625" bestFit="1" customWidth="1"/>
    <col min="74" max="75" width="3.7265625" customWidth="1"/>
    <col min="76" max="85" width="4.81640625" bestFit="1" customWidth="1"/>
    <col min="86" max="86" width="4.54296875" bestFit="1" customWidth="1"/>
    <col min="87" max="87" width="4.54296875" customWidth="1"/>
    <col min="88" max="88" width="4.54296875" bestFit="1" customWidth="1"/>
    <col min="89" max="89" width="3.7265625" bestFit="1" customWidth="1"/>
    <col min="90" max="91" width="3.7265625" customWidth="1"/>
    <col min="92" max="101" width="4.81640625" bestFit="1" customWidth="1"/>
    <col min="102" max="102" width="4.54296875" bestFit="1" customWidth="1"/>
    <col min="103" max="104" width="7.7265625" bestFit="1" customWidth="1"/>
    <col min="105" max="105" width="3.7265625" bestFit="1" customWidth="1"/>
    <col min="106" max="107" width="3.7265625" customWidth="1"/>
    <col min="108" max="117" width="4.81640625" bestFit="1" customWidth="1"/>
    <col min="118" max="118" width="4.54296875" bestFit="1" customWidth="1"/>
    <col min="119" max="119" width="4.54296875" customWidth="1"/>
    <col min="120" max="120" width="4.54296875" bestFit="1" customWidth="1"/>
    <col min="121" max="121" width="3.7265625" bestFit="1" customWidth="1"/>
    <col min="122" max="123" width="3.7265625" customWidth="1"/>
    <col min="124" max="133" width="4.81640625" bestFit="1" customWidth="1"/>
    <col min="134" max="134" width="4.54296875" bestFit="1" customWidth="1"/>
    <col min="135" max="135" width="4.54296875" customWidth="1"/>
    <col min="136" max="136" width="4.54296875" bestFit="1" customWidth="1"/>
    <col min="137" max="137" width="3.7265625" bestFit="1" customWidth="1"/>
    <col min="138" max="139" width="3.7265625" customWidth="1"/>
    <col min="140" max="149" width="4.81640625" bestFit="1" customWidth="1"/>
    <col min="150" max="150" width="4.54296875" bestFit="1" customWidth="1"/>
    <col min="151" max="151" width="4.54296875" customWidth="1"/>
    <col min="152" max="152" width="4.54296875" bestFit="1" customWidth="1"/>
    <col min="153" max="153" width="3.7265625" bestFit="1" customWidth="1"/>
    <col min="154" max="155" width="3.7265625" customWidth="1"/>
    <col min="156" max="165" width="4.81640625" bestFit="1" customWidth="1"/>
    <col min="166" max="166" width="4.54296875" bestFit="1" customWidth="1"/>
    <col min="167" max="167" width="4.54296875" customWidth="1"/>
    <col min="168" max="168" width="4.54296875" bestFit="1" customWidth="1"/>
    <col min="169" max="169" width="3.7265625" bestFit="1" customWidth="1"/>
    <col min="170" max="171" width="3.7265625" customWidth="1"/>
    <col min="172" max="181" width="4.81640625" bestFit="1" customWidth="1"/>
    <col min="182" max="182" width="4.54296875" bestFit="1" customWidth="1"/>
    <col min="183" max="183" width="4.54296875" customWidth="1"/>
    <col min="184" max="184" width="4.54296875" bestFit="1" customWidth="1"/>
    <col min="185" max="185" width="3.7265625" bestFit="1" customWidth="1"/>
    <col min="186" max="187" width="3.7265625" customWidth="1"/>
    <col min="188" max="197" width="4.81640625" bestFit="1" customWidth="1"/>
    <col min="198" max="198" width="4.54296875" bestFit="1" customWidth="1"/>
    <col min="199" max="199" width="4.54296875" customWidth="1"/>
    <col min="200" max="200" width="4.54296875" bestFit="1" customWidth="1"/>
    <col min="201" max="201" width="3.7265625" bestFit="1" customWidth="1"/>
    <col min="202" max="203" width="3.7265625" customWidth="1"/>
    <col min="204" max="213" width="4.81640625" bestFit="1" customWidth="1"/>
    <col min="214" max="214" width="4.54296875" bestFit="1" customWidth="1"/>
    <col min="215" max="215" width="4.54296875" customWidth="1"/>
    <col min="216" max="216" width="4.54296875" bestFit="1" customWidth="1"/>
    <col min="217" max="217" width="3.7265625" bestFit="1" customWidth="1"/>
    <col min="218" max="219" width="3.7265625" customWidth="1"/>
    <col min="220" max="229" width="4.81640625" bestFit="1" customWidth="1"/>
    <col min="230" max="230" width="4.54296875" bestFit="1" customWidth="1"/>
    <col min="231" max="231" width="4.54296875" customWidth="1"/>
    <col min="232" max="232" width="4.54296875" bestFit="1" customWidth="1"/>
    <col min="233" max="233" width="3.7265625" bestFit="1" customWidth="1"/>
    <col min="234" max="235" width="3.7265625" customWidth="1"/>
    <col min="236" max="245" width="4.81640625" bestFit="1" customWidth="1"/>
    <col min="246" max="246" width="4.54296875" bestFit="1" customWidth="1"/>
    <col min="247" max="247" width="4.54296875" customWidth="1"/>
    <col min="248" max="248" width="4.54296875" bestFit="1" customWidth="1"/>
    <col min="249" max="249" width="3.7265625" bestFit="1" customWidth="1"/>
    <col min="250" max="251" width="3.7265625" customWidth="1"/>
    <col min="252" max="261" width="4.81640625" bestFit="1" customWidth="1"/>
    <col min="262" max="262" width="4.54296875" bestFit="1" customWidth="1"/>
    <col min="263" max="263" width="4.54296875" customWidth="1"/>
    <col min="264" max="264" width="4.54296875" bestFit="1" customWidth="1"/>
    <col min="265" max="265" width="3.7265625" bestFit="1" customWidth="1"/>
    <col min="266" max="267" width="3.7265625" customWidth="1"/>
    <col min="268" max="277" width="4.81640625" bestFit="1" customWidth="1"/>
    <col min="278" max="278" width="4.54296875" bestFit="1" customWidth="1"/>
    <col min="279" max="279" width="4.54296875" customWidth="1"/>
    <col min="280" max="280" width="4.54296875" bestFit="1" customWidth="1"/>
    <col min="281" max="281" width="3.7265625" bestFit="1" customWidth="1"/>
    <col min="282" max="283" width="3.7265625" customWidth="1"/>
    <col min="284" max="293" width="4.81640625" bestFit="1" customWidth="1"/>
    <col min="294" max="294" width="4.54296875" bestFit="1" customWidth="1"/>
    <col min="295" max="295" width="4.54296875" customWidth="1"/>
    <col min="296" max="296" width="4.54296875" bestFit="1" customWidth="1"/>
    <col min="297" max="297" width="3.7265625" bestFit="1" customWidth="1"/>
    <col min="298" max="299" width="3.7265625" customWidth="1"/>
    <col min="300" max="309" width="4.81640625" bestFit="1" customWidth="1"/>
    <col min="310" max="310" width="4.54296875" bestFit="1" customWidth="1"/>
    <col min="311" max="311" width="4.54296875" customWidth="1"/>
    <col min="312" max="312" width="4.54296875" bestFit="1" customWidth="1"/>
    <col min="313" max="313" width="3.7265625" bestFit="1" customWidth="1"/>
    <col min="314" max="315" width="3.7265625" customWidth="1"/>
    <col min="316" max="325" width="4.81640625" bestFit="1" customWidth="1"/>
    <col min="326" max="326" width="4.54296875" bestFit="1" customWidth="1"/>
    <col min="327" max="327" width="4.54296875" customWidth="1"/>
    <col min="328" max="328" width="4.54296875" bestFit="1" customWidth="1"/>
    <col min="329" max="329" width="3.7265625" bestFit="1" customWidth="1"/>
    <col min="330" max="331" width="3.7265625" customWidth="1"/>
    <col min="332" max="341" width="4.81640625" bestFit="1" customWidth="1"/>
    <col min="342" max="342" width="4.54296875" bestFit="1" customWidth="1"/>
    <col min="343" max="343" width="4.54296875" customWidth="1"/>
    <col min="344" max="344" width="4.54296875" bestFit="1" customWidth="1"/>
  </cols>
  <sheetData>
    <row r="1" spans="1:344" ht="15" customHeight="1" x14ac:dyDescent="0.35">
      <c r="A1" s="51" t="s">
        <v>0</v>
      </c>
      <c r="B1" s="34"/>
      <c r="C1" s="34"/>
      <c r="D1" s="194" t="s">
        <v>328</v>
      </c>
      <c r="E1" s="34"/>
      <c r="F1" s="74"/>
      <c r="G1" s="75"/>
      <c r="H1" s="75"/>
      <c r="I1" s="76"/>
      <c r="J1" s="207" t="s">
        <v>16</v>
      </c>
      <c r="K1" s="207"/>
      <c r="L1" s="207"/>
      <c r="M1" s="207"/>
      <c r="N1" s="207"/>
      <c r="O1" s="207"/>
      <c r="P1" s="208"/>
      <c r="Q1" s="208"/>
      <c r="R1" s="208"/>
      <c r="S1" s="208"/>
      <c r="T1" s="208"/>
      <c r="U1" s="208"/>
      <c r="V1" s="208"/>
      <c r="W1" s="208"/>
      <c r="X1" s="208"/>
      <c r="Y1" s="197" t="s">
        <v>17</v>
      </c>
      <c r="Z1" s="197"/>
      <c r="AA1" s="197"/>
      <c r="AB1" s="197"/>
      <c r="AC1" s="197"/>
      <c r="AD1" s="197"/>
      <c r="AE1" s="198"/>
      <c r="AF1" s="198"/>
      <c r="AG1" s="198"/>
      <c r="AH1" s="198"/>
      <c r="AI1" s="198"/>
      <c r="AJ1" s="198"/>
      <c r="AK1" s="198"/>
      <c r="AL1" s="198"/>
      <c r="AM1" s="198"/>
      <c r="AN1" s="198"/>
      <c r="AO1" s="199" t="s">
        <v>18</v>
      </c>
      <c r="AP1" s="199"/>
      <c r="AQ1" s="199"/>
      <c r="AR1" s="199"/>
      <c r="AS1" s="199"/>
      <c r="AT1" s="199"/>
      <c r="AU1" s="200"/>
      <c r="AV1" s="200"/>
      <c r="AW1" s="200"/>
      <c r="AX1" s="200"/>
      <c r="AY1" s="200"/>
      <c r="AZ1" s="200"/>
      <c r="BA1" s="200"/>
      <c r="BB1" s="200"/>
      <c r="BC1" s="200"/>
      <c r="BD1" s="200"/>
      <c r="BE1" s="197" t="s">
        <v>19</v>
      </c>
      <c r="BF1" s="197"/>
      <c r="BG1" s="197"/>
      <c r="BH1" s="197"/>
      <c r="BI1" s="197"/>
      <c r="BJ1" s="197"/>
      <c r="BK1" s="198"/>
      <c r="BL1" s="198"/>
      <c r="BM1" s="198"/>
      <c r="BN1" s="198"/>
      <c r="BO1" s="198"/>
      <c r="BP1" s="198"/>
      <c r="BQ1" s="198"/>
      <c r="BR1" s="198"/>
      <c r="BS1" s="198"/>
      <c r="BT1" s="198"/>
      <c r="BU1" s="199" t="s">
        <v>20</v>
      </c>
      <c r="BV1" s="199"/>
      <c r="BW1" s="199"/>
      <c r="BX1" s="199"/>
      <c r="BY1" s="199"/>
      <c r="BZ1" s="199"/>
      <c r="CA1" s="200"/>
      <c r="CB1" s="200"/>
      <c r="CC1" s="200"/>
      <c r="CD1" s="200"/>
      <c r="CE1" s="200"/>
      <c r="CF1" s="200"/>
      <c r="CG1" s="200"/>
      <c r="CH1" s="200"/>
      <c r="CI1" s="200"/>
      <c r="CJ1" s="200"/>
      <c r="CK1" s="197" t="s">
        <v>21</v>
      </c>
      <c r="CL1" s="197"/>
      <c r="CM1" s="197"/>
      <c r="CN1" s="197"/>
      <c r="CO1" s="197"/>
      <c r="CP1" s="197"/>
      <c r="CQ1" s="198"/>
      <c r="CR1" s="198"/>
      <c r="CS1" s="198"/>
      <c r="CT1" s="198"/>
      <c r="CU1" s="198"/>
      <c r="CV1" s="198"/>
      <c r="CW1" s="198"/>
      <c r="CX1" s="198"/>
      <c r="CY1" s="198"/>
      <c r="CZ1" s="198"/>
      <c r="DA1" s="199" t="s">
        <v>22</v>
      </c>
      <c r="DB1" s="199"/>
      <c r="DC1" s="199"/>
      <c r="DD1" s="199"/>
      <c r="DE1" s="199"/>
      <c r="DF1" s="199"/>
      <c r="DG1" s="200"/>
      <c r="DH1" s="200"/>
      <c r="DI1" s="200"/>
      <c r="DJ1" s="200"/>
      <c r="DK1" s="200"/>
      <c r="DL1" s="200"/>
      <c r="DM1" s="200"/>
      <c r="DN1" s="200"/>
      <c r="DO1" s="200"/>
      <c r="DP1" s="200"/>
      <c r="DQ1" s="197" t="s">
        <v>23</v>
      </c>
      <c r="DR1" s="197"/>
      <c r="DS1" s="197"/>
      <c r="DT1" s="197"/>
      <c r="DU1" s="197"/>
      <c r="DV1" s="197"/>
      <c r="DW1" s="198"/>
      <c r="DX1" s="198"/>
      <c r="DY1" s="198"/>
      <c r="DZ1" s="198"/>
      <c r="EA1" s="198"/>
      <c r="EB1" s="198"/>
      <c r="EC1" s="198"/>
      <c r="ED1" s="198"/>
      <c r="EE1" s="198"/>
      <c r="EF1" s="198"/>
      <c r="EG1" s="199" t="s">
        <v>24</v>
      </c>
      <c r="EH1" s="199"/>
      <c r="EI1" s="199"/>
      <c r="EJ1" s="199"/>
      <c r="EK1" s="199"/>
      <c r="EL1" s="199"/>
      <c r="EM1" s="200"/>
      <c r="EN1" s="200"/>
      <c r="EO1" s="200"/>
      <c r="EP1" s="200"/>
      <c r="EQ1" s="200"/>
      <c r="ER1" s="200"/>
      <c r="ES1" s="200"/>
      <c r="ET1" s="200"/>
      <c r="EU1" s="200"/>
      <c r="EV1" s="200"/>
      <c r="EW1" s="197" t="s">
        <v>25</v>
      </c>
      <c r="EX1" s="197"/>
      <c r="EY1" s="197"/>
      <c r="EZ1" s="197"/>
      <c r="FA1" s="197"/>
      <c r="FB1" s="197"/>
      <c r="FC1" s="198"/>
      <c r="FD1" s="198"/>
      <c r="FE1" s="198"/>
      <c r="FF1" s="198"/>
      <c r="FG1" s="198"/>
      <c r="FH1" s="198"/>
      <c r="FI1" s="198"/>
      <c r="FJ1" s="198"/>
      <c r="FK1" s="198"/>
      <c r="FL1" s="198"/>
      <c r="FM1" s="199" t="s">
        <v>26</v>
      </c>
      <c r="FN1" s="199"/>
      <c r="FO1" s="199"/>
      <c r="FP1" s="199"/>
      <c r="FQ1" s="199"/>
      <c r="FR1" s="199"/>
      <c r="FS1" s="200"/>
      <c r="FT1" s="200"/>
      <c r="FU1" s="200"/>
      <c r="FV1" s="200"/>
      <c r="FW1" s="200"/>
      <c r="FX1" s="200"/>
      <c r="FY1" s="200"/>
      <c r="FZ1" s="200"/>
      <c r="GA1" s="200"/>
      <c r="GB1" s="200"/>
      <c r="GC1" s="197" t="s">
        <v>27</v>
      </c>
      <c r="GD1" s="197"/>
      <c r="GE1" s="197"/>
      <c r="GF1" s="197"/>
      <c r="GG1" s="197"/>
      <c r="GH1" s="197"/>
      <c r="GI1" s="198"/>
      <c r="GJ1" s="198"/>
      <c r="GK1" s="198"/>
      <c r="GL1" s="198"/>
      <c r="GM1" s="198"/>
      <c r="GN1" s="198"/>
      <c r="GO1" s="198"/>
      <c r="GP1" s="198"/>
      <c r="GQ1" s="198"/>
      <c r="GR1" s="198"/>
      <c r="GS1" s="199" t="s">
        <v>28</v>
      </c>
      <c r="GT1" s="199"/>
      <c r="GU1" s="199"/>
      <c r="GV1" s="199"/>
      <c r="GW1" s="199"/>
      <c r="GX1" s="199"/>
      <c r="GY1" s="200"/>
      <c r="GZ1" s="200"/>
      <c r="HA1" s="200"/>
      <c r="HB1" s="200"/>
      <c r="HC1" s="200"/>
      <c r="HD1" s="200"/>
      <c r="HE1" s="200"/>
      <c r="HF1" s="200"/>
      <c r="HG1" s="200"/>
      <c r="HH1" s="200"/>
      <c r="HI1" s="197" t="s">
        <v>29</v>
      </c>
      <c r="HJ1" s="197"/>
      <c r="HK1" s="197"/>
      <c r="HL1" s="197"/>
      <c r="HM1" s="197"/>
      <c r="HN1" s="197"/>
      <c r="HO1" s="198"/>
      <c r="HP1" s="198"/>
      <c r="HQ1" s="198"/>
      <c r="HR1" s="198"/>
      <c r="HS1" s="198"/>
      <c r="HT1" s="198"/>
      <c r="HU1" s="198"/>
      <c r="HV1" s="198"/>
      <c r="HW1" s="198"/>
      <c r="HX1" s="198"/>
      <c r="HY1" s="199" t="s">
        <v>30</v>
      </c>
      <c r="HZ1" s="199"/>
      <c r="IA1" s="199"/>
      <c r="IB1" s="199"/>
      <c r="IC1" s="199"/>
      <c r="ID1" s="199"/>
      <c r="IE1" s="200"/>
      <c r="IF1" s="200"/>
      <c r="IG1" s="200"/>
      <c r="IH1" s="200"/>
      <c r="II1" s="200"/>
      <c r="IJ1" s="200"/>
      <c r="IK1" s="200"/>
      <c r="IL1" s="200"/>
      <c r="IM1" s="200"/>
      <c r="IN1" s="200"/>
      <c r="IO1" s="197" t="s">
        <v>31</v>
      </c>
      <c r="IP1" s="197"/>
      <c r="IQ1" s="197"/>
      <c r="IR1" s="197"/>
      <c r="IS1" s="197"/>
      <c r="IT1" s="197"/>
      <c r="IU1" s="198"/>
      <c r="IV1" s="198"/>
      <c r="IW1" s="198"/>
      <c r="IX1" s="198"/>
      <c r="IY1" s="198"/>
      <c r="IZ1" s="198"/>
      <c r="JA1" s="198"/>
      <c r="JB1" s="198"/>
      <c r="JC1" s="198"/>
      <c r="JD1" s="198"/>
      <c r="JE1" s="199" t="s">
        <v>32</v>
      </c>
      <c r="JF1" s="199"/>
      <c r="JG1" s="199"/>
      <c r="JH1" s="199"/>
      <c r="JI1" s="199"/>
      <c r="JJ1" s="199"/>
      <c r="JK1" s="200"/>
      <c r="JL1" s="200"/>
      <c r="JM1" s="200"/>
      <c r="JN1" s="200"/>
      <c r="JO1" s="200"/>
      <c r="JP1" s="200"/>
      <c r="JQ1" s="200"/>
      <c r="JR1" s="200"/>
      <c r="JS1" s="200"/>
      <c r="JT1" s="200"/>
      <c r="JU1" s="197" t="s">
        <v>33</v>
      </c>
      <c r="JV1" s="197"/>
      <c r="JW1" s="197"/>
      <c r="JX1" s="197"/>
      <c r="JY1" s="197"/>
      <c r="JZ1" s="197"/>
      <c r="KA1" s="198"/>
      <c r="KB1" s="198"/>
      <c r="KC1" s="198"/>
      <c r="KD1" s="198"/>
      <c r="KE1" s="198"/>
      <c r="KF1" s="198"/>
      <c r="KG1" s="198"/>
      <c r="KH1" s="198"/>
      <c r="KI1" s="198"/>
      <c r="KJ1" s="198"/>
      <c r="KK1" s="199" t="s">
        <v>34</v>
      </c>
      <c r="KL1" s="199"/>
      <c r="KM1" s="199"/>
      <c r="KN1" s="199"/>
      <c r="KO1" s="199"/>
      <c r="KP1" s="199"/>
      <c r="KQ1" s="200"/>
      <c r="KR1" s="200"/>
      <c r="KS1" s="200"/>
      <c r="KT1" s="200"/>
      <c r="KU1" s="200"/>
      <c r="KV1" s="200"/>
      <c r="KW1" s="200"/>
      <c r="KX1" s="200"/>
      <c r="KY1" s="200"/>
      <c r="KZ1" s="200"/>
      <c r="LA1" s="197" t="s">
        <v>35</v>
      </c>
      <c r="LB1" s="197"/>
      <c r="LC1" s="197"/>
      <c r="LD1" s="197"/>
      <c r="LE1" s="197"/>
      <c r="LF1" s="197"/>
      <c r="LG1" s="198"/>
      <c r="LH1" s="198"/>
      <c r="LI1" s="198"/>
      <c r="LJ1" s="198"/>
      <c r="LK1" s="198"/>
      <c r="LL1" s="198"/>
      <c r="LM1" s="198"/>
      <c r="LN1" s="198"/>
      <c r="LO1" s="198"/>
      <c r="LP1" s="198"/>
      <c r="LQ1" s="199" t="s">
        <v>36</v>
      </c>
      <c r="LR1" s="199"/>
      <c r="LS1" s="199"/>
      <c r="LT1" s="199"/>
      <c r="LU1" s="199"/>
      <c r="LV1" s="199"/>
      <c r="LW1" s="200"/>
      <c r="LX1" s="200"/>
      <c r="LY1" s="200"/>
      <c r="LZ1" s="200"/>
      <c r="MA1" s="200"/>
      <c r="MB1" s="200"/>
      <c r="MC1" s="200"/>
      <c r="MD1" s="200"/>
      <c r="ME1" s="200"/>
      <c r="MF1" s="200"/>
    </row>
    <row r="2" spans="1:344" ht="79.5" customHeight="1" x14ac:dyDescent="0.35">
      <c r="A2" s="52"/>
      <c r="B2" s="33"/>
      <c r="C2" s="33"/>
      <c r="D2" s="195"/>
      <c r="E2" s="192" t="s">
        <v>5</v>
      </c>
      <c r="F2" s="209" t="s">
        <v>7</v>
      </c>
      <c r="G2" s="211" t="s">
        <v>8</v>
      </c>
      <c r="H2" s="211" t="s">
        <v>9</v>
      </c>
      <c r="I2" s="213" t="s">
        <v>10</v>
      </c>
      <c r="J2" s="203" t="s">
        <v>37</v>
      </c>
      <c r="K2" s="203" t="s">
        <v>38</v>
      </c>
      <c r="L2" s="203" t="s">
        <v>39</v>
      </c>
      <c r="M2" s="203" t="s">
        <v>40</v>
      </c>
      <c r="N2" s="203" t="s">
        <v>41</v>
      </c>
      <c r="O2" s="203" t="s">
        <v>42</v>
      </c>
      <c r="P2" s="203" t="s">
        <v>43</v>
      </c>
      <c r="Q2" s="203" t="s">
        <v>44</v>
      </c>
      <c r="R2" s="203" t="s">
        <v>45</v>
      </c>
      <c r="S2" s="203" t="s">
        <v>46</v>
      </c>
      <c r="T2" s="203" t="s">
        <v>47</v>
      </c>
      <c r="U2" s="203" t="s">
        <v>48</v>
      </c>
      <c r="V2" s="203" t="s">
        <v>49</v>
      </c>
      <c r="W2" s="203" t="s">
        <v>50</v>
      </c>
      <c r="X2" s="203" t="s">
        <v>51</v>
      </c>
      <c r="Y2" s="201" t="s">
        <v>52</v>
      </c>
      <c r="Z2" s="201" t="s">
        <v>38</v>
      </c>
      <c r="AA2" s="201" t="s">
        <v>53</v>
      </c>
      <c r="AB2" s="201" t="s">
        <v>54</v>
      </c>
      <c r="AC2" s="201" t="s">
        <v>41</v>
      </c>
      <c r="AD2" s="201" t="s">
        <v>42</v>
      </c>
      <c r="AE2" s="201" t="s">
        <v>43</v>
      </c>
      <c r="AF2" s="201" t="s">
        <v>44</v>
      </c>
      <c r="AG2" s="201" t="s">
        <v>45</v>
      </c>
      <c r="AH2" s="201" t="s">
        <v>46</v>
      </c>
      <c r="AI2" s="201" t="s">
        <v>47</v>
      </c>
      <c r="AJ2" s="201" t="s">
        <v>48</v>
      </c>
      <c r="AK2" s="201" t="s">
        <v>49</v>
      </c>
      <c r="AL2" s="201" t="s">
        <v>50</v>
      </c>
      <c r="AM2" s="201" t="s">
        <v>55</v>
      </c>
      <c r="AN2" s="201" t="s">
        <v>51</v>
      </c>
      <c r="AO2" s="203" t="s">
        <v>52</v>
      </c>
      <c r="AP2" s="203" t="s">
        <v>38</v>
      </c>
      <c r="AQ2" s="203" t="s">
        <v>53</v>
      </c>
      <c r="AR2" s="203" t="s">
        <v>54</v>
      </c>
      <c r="AS2" s="203" t="s">
        <v>41</v>
      </c>
      <c r="AT2" s="203" t="s">
        <v>42</v>
      </c>
      <c r="AU2" s="203" t="s">
        <v>43</v>
      </c>
      <c r="AV2" s="203" t="s">
        <v>44</v>
      </c>
      <c r="AW2" s="203" t="s">
        <v>45</v>
      </c>
      <c r="AX2" s="205" t="s">
        <v>46</v>
      </c>
      <c r="AY2" s="203" t="s">
        <v>47</v>
      </c>
      <c r="AZ2" s="203" t="s">
        <v>48</v>
      </c>
      <c r="BA2" s="203" t="s">
        <v>49</v>
      </c>
      <c r="BB2" s="203" t="s">
        <v>50</v>
      </c>
      <c r="BC2" s="203" t="s">
        <v>55</v>
      </c>
      <c r="BD2" s="203" t="s">
        <v>51</v>
      </c>
      <c r="BE2" s="201" t="s">
        <v>52</v>
      </c>
      <c r="BF2" s="201" t="s">
        <v>38</v>
      </c>
      <c r="BG2" s="201" t="s">
        <v>53</v>
      </c>
      <c r="BH2" s="201" t="s">
        <v>54</v>
      </c>
      <c r="BI2" s="201" t="s">
        <v>41</v>
      </c>
      <c r="BJ2" s="201" t="s">
        <v>42</v>
      </c>
      <c r="BK2" s="201" t="s">
        <v>43</v>
      </c>
      <c r="BL2" s="201" t="s">
        <v>44</v>
      </c>
      <c r="BM2" s="201" t="s">
        <v>45</v>
      </c>
      <c r="BN2" s="201" t="s">
        <v>46</v>
      </c>
      <c r="BO2" s="201" t="s">
        <v>47</v>
      </c>
      <c r="BP2" s="201" t="s">
        <v>48</v>
      </c>
      <c r="BQ2" s="201" t="s">
        <v>49</v>
      </c>
      <c r="BR2" s="201" t="s">
        <v>50</v>
      </c>
      <c r="BS2" s="201" t="s">
        <v>55</v>
      </c>
      <c r="BT2" s="201" t="s">
        <v>51</v>
      </c>
      <c r="BU2" s="203" t="s">
        <v>52</v>
      </c>
      <c r="BV2" s="203" t="s">
        <v>38</v>
      </c>
      <c r="BW2" s="203" t="s">
        <v>53</v>
      </c>
      <c r="BX2" s="203" t="s">
        <v>54</v>
      </c>
      <c r="BY2" s="203" t="s">
        <v>41</v>
      </c>
      <c r="BZ2" s="203" t="s">
        <v>42</v>
      </c>
      <c r="CA2" s="203" t="s">
        <v>43</v>
      </c>
      <c r="CB2" s="203" t="s">
        <v>44</v>
      </c>
      <c r="CC2" s="203" t="s">
        <v>45</v>
      </c>
      <c r="CD2" s="205" t="s">
        <v>46</v>
      </c>
      <c r="CE2" s="203" t="s">
        <v>47</v>
      </c>
      <c r="CF2" s="203" t="s">
        <v>48</v>
      </c>
      <c r="CG2" s="203" t="s">
        <v>49</v>
      </c>
      <c r="CH2" s="203" t="s">
        <v>50</v>
      </c>
      <c r="CI2" s="203" t="s">
        <v>55</v>
      </c>
      <c r="CJ2" s="203" t="s">
        <v>51</v>
      </c>
      <c r="CK2" s="201" t="s">
        <v>52</v>
      </c>
      <c r="CL2" s="201" t="s">
        <v>38</v>
      </c>
      <c r="CM2" s="201" t="s">
        <v>53</v>
      </c>
      <c r="CN2" s="201" t="s">
        <v>54</v>
      </c>
      <c r="CO2" s="201" t="s">
        <v>41</v>
      </c>
      <c r="CP2" s="201" t="s">
        <v>42</v>
      </c>
      <c r="CQ2" s="201" t="s">
        <v>43</v>
      </c>
      <c r="CR2" s="201" t="s">
        <v>44</v>
      </c>
      <c r="CS2" s="201" t="s">
        <v>45</v>
      </c>
      <c r="CT2" s="201" t="s">
        <v>46</v>
      </c>
      <c r="CU2" s="201" t="s">
        <v>47</v>
      </c>
      <c r="CV2" s="201" t="s">
        <v>48</v>
      </c>
      <c r="CW2" s="201" t="s">
        <v>49</v>
      </c>
      <c r="CX2" s="201" t="s">
        <v>50</v>
      </c>
      <c r="CY2" s="201" t="s">
        <v>55</v>
      </c>
      <c r="CZ2" s="201" t="s">
        <v>51</v>
      </c>
      <c r="DA2" s="203" t="s">
        <v>52</v>
      </c>
      <c r="DB2" s="203" t="s">
        <v>38</v>
      </c>
      <c r="DC2" s="203" t="s">
        <v>53</v>
      </c>
      <c r="DD2" s="203" t="s">
        <v>54</v>
      </c>
      <c r="DE2" s="203" t="s">
        <v>41</v>
      </c>
      <c r="DF2" s="203" t="s">
        <v>42</v>
      </c>
      <c r="DG2" s="203" t="s">
        <v>43</v>
      </c>
      <c r="DH2" s="203" t="s">
        <v>44</v>
      </c>
      <c r="DI2" s="203" t="s">
        <v>45</v>
      </c>
      <c r="DJ2" s="205" t="s">
        <v>46</v>
      </c>
      <c r="DK2" s="203" t="s">
        <v>47</v>
      </c>
      <c r="DL2" s="203" t="s">
        <v>48</v>
      </c>
      <c r="DM2" s="203" t="s">
        <v>49</v>
      </c>
      <c r="DN2" s="203" t="s">
        <v>50</v>
      </c>
      <c r="DO2" s="203" t="s">
        <v>55</v>
      </c>
      <c r="DP2" s="203" t="s">
        <v>51</v>
      </c>
      <c r="DQ2" s="201" t="s">
        <v>52</v>
      </c>
      <c r="DR2" s="201" t="s">
        <v>38</v>
      </c>
      <c r="DS2" s="201" t="s">
        <v>53</v>
      </c>
      <c r="DT2" s="201" t="s">
        <v>54</v>
      </c>
      <c r="DU2" s="201" t="s">
        <v>41</v>
      </c>
      <c r="DV2" s="201" t="s">
        <v>42</v>
      </c>
      <c r="DW2" s="201" t="s">
        <v>43</v>
      </c>
      <c r="DX2" s="201" t="s">
        <v>44</v>
      </c>
      <c r="DY2" s="201" t="s">
        <v>45</v>
      </c>
      <c r="DZ2" s="201" t="s">
        <v>46</v>
      </c>
      <c r="EA2" s="201" t="s">
        <v>47</v>
      </c>
      <c r="EB2" s="201" t="s">
        <v>48</v>
      </c>
      <c r="EC2" s="201" t="s">
        <v>49</v>
      </c>
      <c r="ED2" s="201" t="s">
        <v>50</v>
      </c>
      <c r="EE2" s="201" t="s">
        <v>55</v>
      </c>
      <c r="EF2" s="201" t="s">
        <v>51</v>
      </c>
      <c r="EG2" s="203" t="s">
        <v>52</v>
      </c>
      <c r="EH2" s="203" t="s">
        <v>38</v>
      </c>
      <c r="EI2" s="203" t="s">
        <v>53</v>
      </c>
      <c r="EJ2" s="203" t="s">
        <v>54</v>
      </c>
      <c r="EK2" s="203" t="s">
        <v>41</v>
      </c>
      <c r="EL2" s="203" t="s">
        <v>42</v>
      </c>
      <c r="EM2" s="203" t="s">
        <v>43</v>
      </c>
      <c r="EN2" s="203" t="s">
        <v>44</v>
      </c>
      <c r="EO2" s="203" t="s">
        <v>45</v>
      </c>
      <c r="EP2" s="205" t="s">
        <v>46</v>
      </c>
      <c r="EQ2" s="203" t="s">
        <v>47</v>
      </c>
      <c r="ER2" s="203" t="s">
        <v>48</v>
      </c>
      <c r="ES2" s="203" t="s">
        <v>49</v>
      </c>
      <c r="ET2" s="203" t="s">
        <v>50</v>
      </c>
      <c r="EU2" s="203" t="s">
        <v>55</v>
      </c>
      <c r="EV2" s="203" t="s">
        <v>51</v>
      </c>
      <c r="EW2" s="201" t="s">
        <v>52</v>
      </c>
      <c r="EX2" s="201" t="s">
        <v>38</v>
      </c>
      <c r="EY2" s="201" t="s">
        <v>53</v>
      </c>
      <c r="EZ2" s="201" t="s">
        <v>54</v>
      </c>
      <c r="FA2" s="201" t="s">
        <v>41</v>
      </c>
      <c r="FB2" s="201" t="s">
        <v>42</v>
      </c>
      <c r="FC2" s="201" t="s">
        <v>43</v>
      </c>
      <c r="FD2" s="201" t="s">
        <v>44</v>
      </c>
      <c r="FE2" s="201" t="s">
        <v>45</v>
      </c>
      <c r="FF2" s="201" t="s">
        <v>46</v>
      </c>
      <c r="FG2" s="201" t="s">
        <v>47</v>
      </c>
      <c r="FH2" s="201" t="s">
        <v>48</v>
      </c>
      <c r="FI2" s="201" t="s">
        <v>49</v>
      </c>
      <c r="FJ2" s="201" t="s">
        <v>50</v>
      </c>
      <c r="FK2" s="201" t="s">
        <v>55</v>
      </c>
      <c r="FL2" s="201" t="s">
        <v>51</v>
      </c>
      <c r="FM2" s="203" t="s">
        <v>52</v>
      </c>
      <c r="FN2" s="203" t="s">
        <v>38</v>
      </c>
      <c r="FO2" s="203" t="s">
        <v>53</v>
      </c>
      <c r="FP2" s="203" t="s">
        <v>54</v>
      </c>
      <c r="FQ2" s="203" t="s">
        <v>41</v>
      </c>
      <c r="FR2" s="203" t="s">
        <v>42</v>
      </c>
      <c r="FS2" s="203" t="s">
        <v>43</v>
      </c>
      <c r="FT2" s="203" t="s">
        <v>44</v>
      </c>
      <c r="FU2" s="203" t="s">
        <v>45</v>
      </c>
      <c r="FV2" s="205" t="s">
        <v>46</v>
      </c>
      <c r="FW2" s="203" t="s">
        <v>47</v>
      </c>
      <c r="FX2" s="203" t="s">
        <v>48</v>
      </c>
      <c r="FY2" s="203" t="s">
        <v>49</v>
      </c>
      <c r="FZ2" s="203" t="s">
        <v>50</v>
      </c>
      <c r="GA2" s="203" t="s">
        <v>55</v>
      </c>
      <c r="GB2" s="203" t="s">
        <v>51</v>
      </c>
      <c r="GC2" s="201" t="s">
        <v>52</v>
      </c>
      <c r="GD2" s="201" t="s">
        <v>38</v>
      </c>
      <c r="GE2" s="201" t="s">
        <v>53</v>
      </c>
      <c r="GF2" s="201" t="s">
        <v>54</v>
      </c>
      <c r="GG2" s="201" t="s">
        <v>41</v>
      </c>
      <c r="GH2" s="201" t="s">
        <v>42</v>
      </c>
      <c r="GI2" s="201" t="s">
        <v>43</v>
      </c>
      <c r="GJ2" s="201" t="s">
        <v>44</v>
      </c>
      <c r="GK2" s="201" t="s">
        <v>45</v>
      </c>
      <c r="GL2" s="201" t="s">
        <v>46</v>
      </c>
      <c r="GM2" s="201" t="s">
        <v>47</v>
      </c>
      <c r="GN2" s="201" t="s">
        <v>48</v>
      </c>
      <c r="GO2" s="201" t="s">
        <v>49</v>
      </c>
      <c r="GP2" s="201" t="s">
        <v>50</v>
      </c>
      <c r="GQ2" s="201" t="s">
        <v>55</v>
      </c>
      <c r="GR2" s="201" t="s">
        <v>51</v>
      </c>
      <c r="GS2" s="203" t="s">
        <v>52</v>
      </c>
      <c r="GT2" s="203" t="s">
        <v>38</v>
      </c>
      <c r="GU2" s="203" t="s">
        <v>53</v>
      </c>
      <c r="GV2" s="203" t="s">
        <v>54</v>
      </c>
      <c r="GW2" s="203" t="s">
        <v>41</v>
      </c>
      <c r="GX2" s="203" t="s">
        <v>42</v>
      </c>
      <c r="GY2" s="203" t="s">
        <v>43</v>
      </c>
      <c r="GZ2" s="203" t="s">
        <v>44</v>
      </c>
      <c r="HA2" s="203" t="s">
        <v>45</v>
      </c>
      <c r="HB2" s="205" t="s">
        <v>46</v>
      </c>
      <c r="HC2" s="203" t="s">
        <v>47</v>
      </c>
      <c r="HD2" s="203" t="s">
        <v>48</v>
      </c>
      <c r="HE2" s="203" t="s">
        <v>49</v>
      </c>
      <c r="HF2" s="203" t="s">
        <v>50</v>
      </c>
      <c r="HG2" s="203" t="s">
        <v>55</v>
      </c>
      <c r="HH2" s="203" t="s">
        <v>51</v>
      </c>
      <c r="HI2" s="201" t="s">
        <v>52</v>
      </c>
      <c r="HJ2" s="201" t="s">
        <v>38</v>
      </c>
      <c r="HK2" s="201" t="s">
        <v>53</v>
      </c>
      <c r="HL2" s="201" t="s">
        <v>54</v>
      </c>
      <c r="HM2" s="201" t="s">
        <v>41</v>
      </c>
      <c r="HN2" s="201" t="s">
        <v>42</v>
      </c>
      <c r="HO2" s="201" t="s">
        <v>43</v>
      </c>
      <c r="HP2" s="201" t="s">
        <v>44</v>
      </c>
      <c r="HQ2" s="201" t="s">
        <v>45</v>
      </c>
      <c r="HR2" s="201" t="s">
        <v>46</v>
      </c>
      <c r="HS2" s="201" t="s">
        <v>47</v>
      </c>
      <c r="HT2" s="201" t="s">
        <v>48</v>
      </c>
      <c r="HU2" s="201" t="s">
        <v>49</v>
      </c>
      <c r="HV2" s="201" t="s">
        <v>50</v>
      </c>
      <c r="HW2" s="201" t="s">
        <v>55</v>
      </c>
      <c r="HX2" s="201" t="s">
        <v>51</v>
      </c>
      <c r="HY2" s="203" t="s">
        <v>52</v>
      </c>
      <c r="HZ2" s="203" t="s">
        <v>38</v>
      </c>
      <c r="IA2" s="203" t="s">
        <v>53</v>
      </c>
      <c r="IB2" s="203" t="s">
        <v>54</v>
      </c>
      <c r="IC2" s="203" t="s">
        <v>41</v>
      </c>
      <c r="ID2" s="203" t="s">
        <v>42</v>
      </c>
      <c r="IE2" s="203" t="s">
        <v>43</v>
      </c>
      <c r="IF2" s="203" t="s">
        <v>44</v>
      </c>
      <c r="IG2" s="203" t="s">
        <v>45</v>
      </c>
      <c r="IH2" s="205" t="s">
        <v>46</v>
      </c>
      <c r="II2" s="203" t="s">
        <v>47</v>
      </c>
      <c r="IJ2" s="203" t="s">
        <v>48</v>
      </c>
      <c r="IK2" s="203" t="s">
        <v>49</v>
      </c>
      <c r="IL2" s="203" t="s">
        <v>50</v>
      </c>
      <c r="IM2" s="203" t="s">
        <v>55</v>
      </c>
      <c r="IN2" s="203" t="s">
        <v>51</v>
      </c>
      <c r="IO2" s="201" t="s">
        <v>52</v>
      </c>
      <c r="IP2" s="201" t="s">
        <v>38</v>
      </c>
      <c r="IQ2" s="201" t="s">
        <v>53</v>
      </c>
      <c r="IR2" s="201" t="s">
        <v>54</v>
      </c>
      <c r="IS2" s="201" t="s">
        <v>41</v>
      </c>
      <c r="IT2" s="201" t="s">
        <v>42</v>
      </c>
      <c r="IU2" s="201" t="s">
        <v>43</v>
      </c>
      <c r="IV2" s="201" t="s">
        <v>44</v>
      </c>
      <c r="IW2" s="201" t="s">
        <v>45</v>
      </c>
      <c r="IX2" s="201" t="s">
        <v>46</v>
      </c>
      <c r="IY2" s="201" t="s">
        <v>47</v>
      </c>
      <c r="IZ2" s="201" t="s">
        <v>48</v>
      </c>
      <c r="JA2" s="201" t="s">
        <v>49</v>
      </c>
      <c r="JB2" s="201" t="s">
        <v>50</v>
      </c>
      <c r="JC2" s="201" t="s">
        <v>55</v>
      </c>
      <c r="JD2" s="201" t="s">
        <v>51</v>
      </c>
      <c r="JE2" s="203" t="s">
        <v>52</v>
      </c>
      <c r="JF2" s="203" t="s">
        <v>38</v>
      </c>
      <c r="JG2" s="203" t="s">
        <v>53</v>
      </c>
      <c r="JH2" s="203" t="s">
        <v>54</v>
      </c>
      <c r="JI2" s="203" t="s">
        <v>41</v>
      </c>
      <c r="JJ2" s="203" t="s">
        <v>42</v>
      </c>
      <c r="JK2" s="203" t="s">
        <v>43</v>
      </c>
      <c r="JL2" s="203" t="s">
        <v>44</v>
      </c>
      <c r="JM2" s="203" t="s">
        <v>45</v>
      </c>
      <c r="JN2" s="205" t="s">
        <v>46</v>
      </c>
      <c r="JO2" s="203" t="s">
        <v>47</v>
      </c>
      <c r="JP2" s="203" t="s">
        <v>48</v>
      </c>
      <c r="JQ2" s="203" t="s">
        <v>49</v>
      </c>
      <c r="JR2" s="203" t="s">
        <v>50</v>
      </c>
      <c r="JS2" s="203" t="s">
        <v>55</v>
      </c>
      <c r="JT2" s="203" t="s">
        <v>51</v>
      </c>
      <c r="JU2" s="201" t="s">
        <v>52</v>
      </c>
      <c r="JV2" s="201" t="s">
        <v>38</v>
      </c>
      <c r="JW2" s="201" t="s">
        <v>53</v>
      </c>
      <c r="JX2" s="201" t="s">
        <v>54</v>
      </c>
      <c r="JY2" s="201" t="s">
        <v>41</v>
      </c>
      <c r="JZ2" s="201" t="s">
        <v>42</v>
      </c>
      <c r="KA2" s="201" t="s">
        <v>43</v>
      </c>
      <c r="KB2" s="201" t="s">
        <v>44</v>
      </c>
      <c r="KC2" s="201" t="s">
        <v>45</v>
      </c>
      <c r="KD2" s="201" t="s">
        <v>46</v>
      </c>
      <c r="KE2" s="201" t="s">
        <v>47</v>
      </c>
      <c r="KF2" s="201" t="s">
        <v>48</v>
      </c>
      <c r="KG2" s="201" t="s">
        <v>49</v>
      </c>
      <c r="KH2" s="201" t="s">
        <v>50</v>
      </c>
      <c r="KI2" s="201" t="s">
        <v>55</v>
      </c>
      <c r="KJ2" s="201" t="s">
        <v>51</v>
      </c>
      <c r="KK2" s="203" t="s">
        <v>52</v>
      </c>
      <c r="KL2" s="203" t="s">
        <v>38</v>
      </c>
      <c r="KM2" s="203" t="s">
        <v>53</v>
      </c>
      <c r="KN2" s="203" t="s">
        <v>54</v>
      </c>
      <c r="KO2" s="203" t="s">
        <v>41</v>
      </c>
      <c r="KP2" s="203" t="s">
        <v>42</v>
      </c>
      <c r="KQ2" s="203" t="s">
        <v>43</v>
      </c>
      <c r="KR2" s="203" t="s">
        <v>44</v>
      </c>
      <c r="KS2" s="203" t="s">
        <v>45</v>
      </c>
      <c r="KT2" s="205" t="s">
        <v>46</v>
      </c>
      <c r="KU2" s="203" t="s">
        <v>47</v>
      </c>
      <c r="KV2" s="203" t="s">
        <v>48</v>
      </c>
      <c r="KW2" s="203" t="s">
        <v>49</v>
      </c>
      <c r="KX2" s="203" t="s">
        <v>50</v>
      </c>
      <c r="KY2" s="203" t="s">
        <v>55</v>
      </c>
      <c r="KZ2" s="203" t="s">
        <v>51</v>
      </c>
      <c r="LA2" s="201" t="s">
        <v>52</v>
      </c>
      <c r="LB2" s="201" t="s">
        <v>38</v>
      </c>
      <c r="LC2" s="201" t="s">
        <v>53</v>
      </c>
      <c r="LD2" s="201" t="s">
        <v>54</v>
      </c>
      <c r="LE2" s="201" t="s">
        <v>41</v>
      </c>
      <c r="LF2" s="201" t="s">
        <v>42</v>
      </c>
      <c r="LG2" s="201" t="s">
        <v>43</v>
      </c>
      <c r="LH2" s="201" t="s">
        <v>44</v>
      </c>
      <c r="LI2" s="201" t="s">
        <v>45</v>
      </c>
      <c r="LJ2" s="201" t="s">
        <v>46</v>
      </c>
      <c r="LK2" s="201" t="s">
        <v>47</v>
      </c>
      <c r="LL2" s="201" t="s">
        <v>48</v>
      </c>
      <c r="LM2" s="201" t="s">
        <v>49</v>
      </c>
      <c r="LN2" s="201" t="s">
        <v>50</v>
      </c>
      <c r="LO2" s="201" t="s">
        <v>55</v>
      </c>
      <c r="LP2" s="201" t="s">
        <v>51</v>
      </c>
      <c r="LQ2" s="203" t="s">
        <v>52</v>
      </c>
      <c r="LR2" s="203" t="s">
        <v>38</v>
      </c>
      <c r="LS2" s="203" t="s">
        <v>53</v>
      </c>
      <c r="LT2" s="203" t="s">
        <v>54</v>
      </c>
      <c r="LU2" s="203" t="s">
        <v>41</v>
      </c>
      <c r="LV2" s="203" t="s">
        <v>42</v>
      </c>
      <c r="LW2" s="203" t="s">
        <v>43</v>
      </c>
      <c r="LX2" s="203" t="s">
        <v>44</v>
      </c>
      <c r="LY2" s="203" t="s">
        <v>45</v>
      </c>
      <c r="LZ2" s="205" t="s">
        <v>46</v>
      </c>
      <c r="MA2" s="203" t="s">
        <v>47</v>
      </c>
      <c r="MB2" s="203" t="s">
        <v>48</v>
      </c>
      <c r="MC2" s="203" t="s">
        <v>49</v>
      </c>
      <c r="MD2" s="203" t="s">
        <v>50</v>
      </c>
      <c r="ME2" s="203" t="s">
        <v>55</v>
      </c>
      <c r="MF2" s="203" t="s">
        <v>51</v>
      </c>
    </row>
    <row r="3" spans="1:344" ht="66.650000000000006" customHeight="1" thickBot="1" x14ac:dyDescent="0.4">
      <c r="A3" s="53" t="s">
        <v>12</v>
      </c>
      <c r="B3" s="38" t="str">
        <f>'BVEM Scorecard'!B1</f>
        <v>Company Name</v>
      </c>
      <c r="C3" s="38" t="str">
        <f>'BVEM Scorecard'!C1</f>
        <v>Project</v>
      </c>
      <c r="D3" s="196"/>
      <c r="E3" s="193"/>
      <c r="F3" s="210"/>
      <c r="G3" s="212"/>
      <c r="H3" s="212"/>
      <c r="I3" s="214"/>
      <c r="J3" s="204"/>
      <c r="K3" s="204"/>
      <c r="L3" s="204"/>
      <c r="M3" s="204"/>
      <c r="N3" s="204"/>
      <c r="O3" s="204"/>
      <c r="P3" s="204"/>
      <c r="Q3" s="204"/>
      <c r="R3" s="204"/>
      <c r="S3" s="204"/>
      <c r="T3" s="204"/>
      <c r="U3" s="204"/>
      <c r="V3" s="204"/>
      <c r="W3" s="204"/>
      <c r="X3" s="204"/>
      <c r="Y3" s="202"/>
      <c r="Z3" s="202"/>
      <c r="AA3" s="202"/>
      <c r="AB3" s="202"/>
      <c r="AC3" s="202"/>
      <c r="AD3" s="202"/>
      <c r="AE3" s="202"/>
      <c r="AF3" s="202"/>
      <c r="AG3" s="202"/>
      <c r="AH3" s="202"/>
      <c r="AI3" s="202"/>
      <c r="AJ3" s="202"/>
      <c r="AK3" s="202"/>
      <c r="AL3" s="202"/>
      <c r="AM3" s="202"/>
      <c r="AN3" s="202"/>
      <c r="AO3" s="204"/>
      <c r="AP3" s="204"/>
      <c r="AQ3" s="204"/>
      <c r="AR3" s="204"/>
      <c r="AS3" s="204"/>
      <c r="AT3" s="204"/>
      <c r="AU3" s="204"/>
      <c r="AV3" s="204"/>
      <c r="AW3" s="204"/>
      <c r="AX3" s="206"/>
      <c r="AY3" s="204"/>
      <c r="AZ3" s="204"/>
      <c r="BA3" s="204"/>
      <c r="BB3" s="204"/>
      <c r="BC3" s="204"/>
      <c r="BD3" s="204"/>
      <c r="BE3" s="202"/>
      <c r="BF3" s="202"/>
      <c r="BG3" s="202"/>
      <c r="BH3" s="202"/>
      <c r="BI3" s="202"/>
      <c r="BJ3" s="202"/>
      <c r="BK3" s="202"/>
      <c r="BL3" s="202"/>
      <c r="BM3" s="202"/>
      <c r="BN3" s="202"/>
      <c r="BO3" s="202"/>
      <c r="BP3" s="202"/>
      <c r="BQ3" s="202"/>
      <c r="BR3" s="202"/>
      <c r="BS3" s="202"/>
      <c r="BT3" s="202"/>
      <c r="BU3" s="204"/>
      <c r="BV3" s="204"/>
      <c r="BW3" s="204"/>
      <c r="BX3" s="204"/>
      <c r="BY3" s="204"/>
      <c r="BZ3" s="204"/>
      <c r="CA3" s="204"/>
      <c r="CB3" s="204"/>
      <c r="CC3" s="204"/>
      <c r="CD3" s="206"/>
      <c r="CE3" s="204"/>
      <c r="CF3" s="204"/>
      <c r="CG3" s="204"/>
      <c r="CH3" s="204"/>
      <c r="CI3" s="204"/>
      <c r="CJ3" s="204"/>
      <c r="CK3" s="202"/>
      <c r="CL3" s="202"/>
      <c r="CM3" s="202"/>
      <c r="CN3" s="202"/>
      <c r="CO3" s="202"/>
      <c r="CP3" s="202"/>
      <c r="CQ3" s="202"/>
      <c r="CR3" s="202"/>
      <c r="CS3" s="202"/>
      <c r="CT3" s="202"/>
      <c r="CU3" s="202"/>
      <c r="CV3" s="202"/>
      <c r="CW3" s="202"/>
      <c r="CX3" s="202"/>
      <c r="CY3" s="202"/>
      <c r="CZ3" s="202"/>
      <c r="DA3" s="204"/>
      <c r="DB3" s="204"/>
      <c r="DC3" s="204"/>
      <c r="DD3" s="204"/>
      <c r="DE3" s="204"/>
      <c r="DF3" s="204"/>
      <c r="DG3" s="204"/>
      <c r="DH3" s="204"/>
      <c r="DI3" s="204"/>
      <c r="DJ3" s="206"/>
      <c r="DK3" s="204"/>
      <c r="DL3" s="204"/>
      <c r="DM3" s="204"/>
      <c r="DN3" s="204"/>
      <c r="DO3" s="204"/>
      <c r="DP3" s="204"/>
      <c r="DQ3" s="202"/>
      <c r="DR3" s="202"/>
      <c r="DS3" s="202"/>
      <c r="DT3" s="202"/>
      <c r="DU3" s="202"/>
      <c r="DV3" s="202"/>
      <c r="DW3" s="202"/>
      <c r="DX3" s="202"/>
      <c r="DY3" s="202"/>
      <c r="DZ3" s="202"/>
      <c r="EA3" s="202"/>
      <c r="EB3" s="202"/>
      <c r="EC3" s="202"/>
      <c r="ED3" s="202"/>
      <c r="EE3" s="202"/>
      <c r="EF3" s="202"/>
      <c r="EG3" s="204"/>
      <c r="EH3" s="204"/>
      <c r="EI3" s="204"/>
      <c r="EJ3" s="204"/>
      <c r="EK3" s="204"/>
      <c r="EL3" s="204"/>
      <c r="EM3" s="204"/>
      <c r="EN3" s="204"/>
      <c r="EO3" s="204"/>
      <c r="EP3" s="206"/>
      <c r="EQ3" s="204"/>
      <c r="ER3" s="204"/>
      <c r="ES3" s="204"/>
      <c r="ET3" s="204"/>
      <c r="EU3" s="204"/>
      <c r="EV3" s="204"/>
      <c r="EW3" s="202"/>
      <c r="EX3" s="202"/>
      <c r="EY3" s="202"/>
      <c r="EZ3" s="202"/>
      <c r="FA3" s="202"/>
      <c r="FB3" s="202"/>
      <c r="FC3" s="202"/>
      <c r="FD3" s="202"/>
      <c r="FE3" s="202"/>
      <c r="FF3" s="202"/>
      <c r="FG3" s="202"/>
      <c r="FH3" s="202"/>
      <c r="FI3" s="202"/>
      <c r="FJ3" s="202"/>
      <c r="FK3" s="202"/>
      <c r="FL3" s="202"/>
      <c r="FM3" s="204"/>
      <c r="FN3" s="204"/>
      <c r="FO3" s="204"/>
      <c r="FP3" s="204"/>
      <c r="FQ3" s="204"/>
      <c r="FR3" s="204"/>
      <c r="FS3" s="204"/>
      <c r="FT3" s="204"/>
      <c r="FU3" s="204"/>
      <c r="FV3" s="206"/>
      <c r="FW3" s="204"/>
      <c r="FX3" s="204"/>
      <c r="FY3" s="204"/>
      <c r="FZ3" s="204"/>
      <c r="GA3" s="204"/>
      <c r="GB3" s="204"/>
      <c r="GC3" s="202"/>
      <c r="GD3" s="202"/>
      <c r="GE3" s="202"/>
      <c r="GF3" s="202"/>
      <c r="GG3" s="202"/>
      <c r="GH3" s="202"/>
      <c r="GI3" s="202"/>
      <c r="GJ3" s="202"/>
      <c r="GK3" s="202"/>
      <c r="GL3" s="202"/>
      <c r="GM3" s="202"/>
      <c r="GN3" s="202"/>
      <c r="GO3" s="202"/>
      <c r="GP3" s="202"/>
      <c r="GQ3" s="202"/>
      <c r="GR3" s="202"/>
      <c r="GS3" s="204"/>
      <c r="GT3" s="204"/>
      <c r="GU3" s="204"/>
      <c r="GV3" s="204"/>
      <c r="GW3" s="204"/>
      <c r="GX3" s="204"/>
      <c r="GY3" s="204"/>
      <c r="GZ3" s="204"/>
      <c r="HA3" s="204"/>
      <c r="HB3" s="206"/>
      <c r="HC3" s="204"/>
      <c r="HD3" s="204"/>
      <c r="HE3" s="204"/>
      <c r="HF3" s="204"/>
      <c r="HG3" s="204"/>
      <c r="HH3" s="204"/>
      <c r="HI3" s="202"/>
      <c r="HJ3" s="202"/>
      <c r="HK3" s="202"/>
      <c r="HL3" s="202"/>
      <c r="HM3" s="202"/>
      <c r="HN3" s="202"/>
      <c r="HO3" s="202"/>
      <c r="HP3" s="202"/>
      <c r="HQ3" s="202"/>
      <c r="HR3" s="202"/>
      <c r="HS3" s="202"/>
      <c r="HT3" s="202"/>
      <c r="HU3" s="202"/>
      <c r="HV3" s="202"/>
      <c r="HW3" s="202"/>
      <c r="HX3" s="202"/>
      <c r="HY3" s="204"/>
      <c r="HZ3" s="204"/>
      <c r="IA3" s="204"/>
      <c r="IB3" s="204"/>
      <c r="IC3" s="204"/>
      <c r="ID3" s="204"/>
      <c r="IE3" s="204"/>
      <c r="IF3" s="204"/>
      <c r="IG3" s="204"/>
      <c r="IH3" s="206"/>
      <c r="II3" s="204"/>
      <c r="IJ3" s="204"/>
      <c r="IK3" s="204"/>
      <c r="IL3" s="204"/>
      <c r="IM3" s="204"/>
      <c r="IN3" s="204"/>
      <c r="IO3" s="202"/>
      <c r="IP3" s="202"/>
      <c r="IQ3" s="202"/>
      <c r="IR3" s="202"/>
      <c r="IS3" s="202"/>
      <c r="IT3" s="202"/>
      <c r="IU3" s="202"/>
      <c r="IV3" s="202"/>
      <c r="IW3" s="202"/>
      <c r="IX3" s="202"/>
      <c r="IY3" s="202"/>
      <c r="IZ3" s="202"/>
      <c r="JA3" s="202"/>
      <c r="JB3" s="202"/>
      <c r="JC3" s="202"/>
      <c r="JD3" s="202"/>
      <c r="JE3" s="204"/>
      <c r="JF3" s="204"/>
      <c r="JG3" s="204"/>
      <c r="JH3" s="204"/>
      <c r="JI3" s="204"/>
      <c r="JJ3" s="204"/>
      <c r="JK3" s="204"/>
      <c r="JL3" s="204"/>
      <c r="JM3" s="204"/>
      <c r="JN3" s="206"/>
      <c r="JO3" s="204"/>
      <c r="JP3" s="204"/>
      <c r="JQ3" s="204"/>
      <c r="JR3" s="204"/>
      <c r="JS3" s="204"/>
      <c r="JT3" s="204"/>
      <c r="JU3" s="202"/>
      <c r="JV3" s="202"/>
      <c r="JW3" s="202"/>
      <c r="JX3" s="202"/>
      <c r="JY3" s="202"/>
      <c r="JZ3" s="202"/>
      <c r="KA3" s="202"/>
      <c r="KB3" s="202"/>
      <c r="KC3" s="202"/>
      <c r="KD3" s="202"/>
      <c r="KE3" s="202"/>
      <c r="KF3" s="202"/>
      <c r="KG3" s="202"/>
      <c r="KH3" s="202"/>
      <c r="KI3" s="202"/>
      <c r="KJ3" s="202"/>
      <c r="KK3" s="204"/>
      <c r="KL3" s="204"/>
      <c r="KM3" s="204"/>
      <c r="KN3" s="204"/>
      <c r="KO3" s="204"/>
      <c r="KP3" s="204"/>
      <c r="KQ3" s="204"/>
      <c r="KR3" s="204"/>
      <c r="KS3" s="204"/>
      <c r="KT3" s="206"/>
      <c r="KU3" s="204"/>
      <c r="KV3" s="204"/>
      <c r="KW3" s="204"/>
      <c r="KX3" s="204"/>
      <c r="KY3" s="204"/>
      <c r="KZ3" s="204"/>
      <c r="LA3" s="202"/>
      <c r="LB3" s="202"/>
      <c r="LC3" s="202"/>
      <c r="LD3" s="202"/>
      <c r="LE3" s="202"/>
      <c r="LF3" s="202"/>
      <c r="LG3" s="202"/>
      <c r="LH3" s="202"/>
      <c r="LI3" s="202"/>
      <c r="LJ3" s="202"/>
      <c r="LK3" s="202"/>
      <c r="LL3" s="202"/>
      <c r="LM3" s="202"/>
      <c r="LN3" s="202"/>
      <c r="LO3" s="202"/>
      <c r="LP3" s="202"/>
      <c r="LQ3" s="204"/>
      <c r="LR3" s="204"/>
      <c r="LS3" s="204"/>
      <c r="LT3" s="204"/>
      <c r="LU3" s="204"/>
      <c r="LV3" s="204"/>
      <c r="LW3" s="204"/>
      <c r="LX3" s="204"/>
      <c r="LY3" s="204"/>
      <c r="LZ3" s="206"/>
      <c r="MA3" s="204"/>
      <c r="MB3" s="204"/>
      <c r="MC3" s="204"/>
      <c r="MD3" s="204"/>
      <c r="ME3" s="204"/>
      <c r="MF3" s="204"/>
    </row>
    <row r="4" spans="1:344" ht="15" customHeight="1" thickBot="1" x14ac:dyDescent="0.4">
      <c r="A4" s="79"/>
      <c r="B4" s="80"/>
      <c r="C4" s="80"/>
      <c r="D4" s="155"/>
      <c r="E4" s="81"/>
      <c r="F4" s="82"/>
      <c r="G4" s="82"/>
      <c r="H4" s="82"/>
      <c r="I4" s="82"/>
      <c r="J4" s="82"/>
      <c r="K4" s="82"/>
      <c r="L4" s="82"/>
      <c r="M4" s="78">
        <v>0.1</v>
      </c>
      <c r="N4" s="78">
        <v>0.1</v>
      </c>
      <c r="O4" s="78">
        <v>0.1</v>
      </c>
      <c r="P4" s="78">
        <v>0.1</v>
      </c>
      <c r="Q4" s="78">
        <v>0.1</v>
      </c>
      <c r="R4" s="78">
        <v>0.1</v>
      </c>
      <c r="S4" s="78">
        <v>0.1</v>
      </c>
      <c r="T4" s="78">
        <v>0.1</v>
      </c>
      <c r="U4" s="78">
        <v>0.1</v>
      </c>
      <c r="V4" s="78">
        <v>0.1</v>
      </c>
      <c r="W4" s="83"/>
      <c r="X4" s="83"/>
      <c r="Y4" s="82"/>
      <c r="Z4" s="82"/>
      <c r="AA4" s="82"/>
      <c r="AB4" s="78">
        <v>0.1</v>
      </c>
      <c r="AC4" s="78">
        <v>0.1</v>
      </c>
      <c r="AD4" s="78">
        <v>0.1</v>
      </c>
      <c r="AE4" s="78">
        <v>0.1</v>
      </c>
      <c r="AF4" s="78">
        <v>0.1</v>
      </c>
      <c r="AG4" s="78">
        <v>0.1</v>
      </c>
      <c r="AH4" s="78">
        <v>0.1</v>
      </c>
      <c r="AI4" s="78">
        <v>0.1</v>
      </c>
      <c r="AJ4" s="78">
        <v>0.1</v>
      </c>
      <c r="AK4" s="78">
        <v>0.1</v>
      </c>
      <c r="AL4" s="83"/>
      <c r="AM4" s="83"/>
      <c r="AN4" s="83"/>
      <c r="AO4" s="82"/>
      <c r="AP4" s="82"/>
      <c r="AQ4" s="82"/>
      <c r="AR4" s="78">
        <v>0.1</v>
      </c>
      <c r="AS4" s="78">
        <v>0.1</v>
      </c>
      <c r="AT4" s="78">
        <v>0.1</v>
      </c>
      <c r="AU4" s="78">
        <v>0.1</v>
      </c>
      <c r="AV4" s="78">
        <v>0.1</v>
      </c>
      <c r="AW4" s="78">
        <v>0.1</v>
      </c>
      <c r="AX4" s="78">
        <v>0.1</v>
      </c>
      <c r="AY4" s="78">
        <v>0.1</v>
      </c>
      <c r="AZ4" s="78">
        <v>0.1</v>
      </c>
      <c r="BA4" s="78">
        <v>0.1</v>
      </c>
      <c r="BB4" s="83"/>
      <c r="BC4" s="83"/>
      <c r="BD4" s="83"/>
      <c r="BE4" s="82"/>
      <c r="BF4" s="82"/>
      <c r="BG4" s="82"/>
      <c r="BH4" s="78">
        <v>0.1</v>
      </c>
      <c r="BI4" s="78">
        <v>0.1</v>
      </c>
      <c r="BJ4" s="78">
        <v>0.1</v>
      </c>
      <c r="BK4" s="78">
        <v>0.1</v>
      </c>
      <c r="BL4" s="78">
        <v>0.1</v>
      </c>
      <c r="BM4" s="78">
        <v>0.1</v>
      </c>
      <c r="BN4" s="78">
        <v>0.1</v>
      </c>
      <c r="BO4" s="78">
        <v>0.1</v>
      </c>
      <c r="BP4" s="78">
        <v>0.1</v>
      </c>
      <c r="BQ4" s="78">
        <v>0.1</v>
      </c>
      <c r="BR4" s="83"/>
      <c r="BS4" s="83"/>
      <c r="BT4" s="83"/>
      <c r="BU4" s="82"/>
      <c r="BV4" s="82"/>
      <c r="BW4" s="82"/>
      <c r="BX4" s="78">
        <v>0.1</v>
      </c>
      <c r="BY4" s="78">
        <v>0.1</v>
      </c>
      <c r="BZ4" s="78">
        <v>0.1</v>
      </c>
      <c r="CA4" s="78">
        <v>0.1</v>
      </c>
      <c r="CB4" s="78">
        <v>0.1</v>
      </c>
      <c r="CC4" s="78">
        <v>0.1</v>
      </c>
      <c r="CD4" s="78">
        <v>0.1</v>
      </c>
      <c r="CE4" s="78">
        <v>0.1</v>
      </c>
      <c r="CF4" s="78">
        <v>0.1</v>
      </c>
      <c r="CG4" s="78">
        <v>0.1</v>
      </c>
      <c r="CH4" s="83"/>
      <c r="CI4" s="83"/>
      <c r="CJ4" s="83"/>
      <c r="CK4" s="82"/>
      <c r="CL4" s="82"/>
      <c r="CM4" s="82"/>
      <c r="CN4" s="78">
        <v>0.1</v>
      </c>
      <c r="CO4" s="78">
        <v>0.1</v>
      </c>
      <c r="CP4" s="78">
        <v>0.1</v>
      </c>
      <c r="CQ4" s="78">
        <v>0.1</v>
      </c>
      <c r="CR4" s="78">
        <v>0.1</v>
      </c>
      <c r="CS4" s="78">
        <v>0.1</v>
      </c>
      <c r="CT4" s="78">
        <v>0.1</v>
      </c>
      <c r="CU4" s="78">
        <v>0.1</v>
      </c>
      <c r="CV4" s="78">
        <v>0.1</v>
      </c>
      <c r="CW4" s="78">
        <v>0.1</v>
      </c>
      <c r="CX4" s="83"/>
      <c r="CY4" s="83"/>
      <c r="CZ4" s="83"/>
      <c r="DA4" s="82"/>
      <c r="DB4" s="82"/>
      <c r="DC4" s="82"/>
      <c r="DD4" s="78">
        <v>0.1</v>
      </c>
      <c r="DE4" s="78">
        <v>0.1</v>
      </c>
      <c r="DF4" s="78">
        <v>0.1</v>
      </c>
      <c r="DG4" s="78">
        <v>0.1</v>
      </c>
      <c r="DH4" s="78">
        <v>0.1</v>
      </c>
      <c r="DI4" s="78">
        <v>0.1</v>
      </c>
      <c r="DJ4" s="78">
        <v>0.1</v>
      </c>
      <c r="DK4" s="78">
        <v>0.1</v>
      </c>
      <c r="DL4" s="78">
        <v>0.1</v>
      </c>
      <c r="DM4" s="78">
        <v>0.1</v>
      </c>
      <c r="DN4" s="83"/>
      <c r="DO4" s="83"/>
      <c r="DP4" s="83"/>
      <c r="DQ4" s="82"/>
      <c r="DR4" s="82"/>
      <c r="DS4" s="82"/>
      <c r="DT4" s="78">
        <v>0.1</v>
      </c>
      <c r="DU4" s="78">
        <v>0.1</v>
      </c>
      <c r="DV4" s="78">
        <v>0.1</v>
      </c>
      <c r="DW4" s="78">
        <v>0.1</v>
      </c>
      <c r="DX4" s="78">
        <v>0.1</v>
      </c>
      <c r="DY4" s="78">
        <v>0.1</v>
      </c>
      <c r="DZ4" s="78">
        <v>0.1</v>
      </c>
      <c r="EA4" s="78">
        <v>0.1</v>
      </c>
      <c r="EB4" s="78">
        <v>0.1</v>
      </c>
      <c r="EC4" s="78">
        <v>0.1</v>
      </c>
      <c r="ED4" s="83"/>
      <c r="EE4" s="83"/>
      <c r="EF4" s="83"/>
      <c r="EG4" s="82"/>
      <c r="EH4" s="82"/>
      <c r="EI4" s="82"/>
      <c r="EJ4" s="78">
        <v>0.1</v>
      </c>
      <c r="EK4" s="78">
        <v>0.1</v>
      </c>
      <c r="EL4" s="78">
        <v>0.1</v>
      </c>
      <c r="EM4" s="78">
        <v>0.1</v>
      </c>
      <c r="EN4" s="78">
        <v>0.1</v>
      </c>
      <c r="EO4" s="78">
        <v>0.1</v>
      </c>
      <c r="EP4" s="78">
        <v>0.1</v>
      </c>
      <c r="EQ4" s="78">
        <v>0.1</v>
      </c>
      <c r="ER4" s="78">
        <v>0.1</v>
      </c>
      <c r="ES4" s="78">
        <v>0.1</v>
      </c>
      <c r="ET4" s="83"/>
      <c r="EU4" s="83"/>
      <c r="EV4" s="83"/>
      <c r="EW4" s="82"/>
      <c r="EX4" s="82"/>
      <c r="EY4" s="82"/>
      <c r="EZ4" s="78">
        <v>0.1</v>
      </c>
      <c r="FA4" s="78">
        <v>0.1</v>
      </c>
      <c r="FB4" s="78">
        <v>0.1</v>
      </c>
      <c r="FC4" s="78">
        <v>0.1</v>
      </c>
      <c r="FD4" s="78">
        <v>0.1</v>
      </c>
      <c r="FE4" s="78">
        <v>0.1</v>
      </c>
      <c r="FF4" s="78">
        <v>0.1</v>
      </c>
      <c r="FG4" s="78">
        <v>0.1</v>
      </c>
      <c r="FH4" s="78">
        <v>0.1</v>
      </c>
      <c r="FI4" s="78">
        <v>0.1</v>
      </c>
      <c r="FJ4" s="83"/>
      <c r="FK4" s="83"/>
      <c r="FL4" s="83"/>
      <c r="FM4" s="82"/>
      <c r="FN4" s="82"/>
      <c r="FO4" s="82"/>
      <c r="FP4" s="78">
        <v>0.1</v>
      </c>
      <c r="FQ4" s="78">
        <v>0.1</v>
      </c>
      <c r="FR4" s="78">
        <v>0.1</v>
      </c>
      <c r="FS4" s="78">
        <v>0.1</v>
      </c>
      <c r="FT4" s="78">
        <v>0.1</v>
      </c>
      <c r="FU4" s="78">
        <v>0.1</v>
      </c>
      <c r="FV4" s="78">
        <v>0.1</v>
      </c>
      <c r="FW4" s="78">
        <v>0.1</v>
      </c>
      <c r="FX4" s="78">
        <v>0.1</v>
      </c>
      <c r="FY4" s="78">
        <v>0.1</v>
      </c>
      <c r="FZ4" s="83"/>
      <c r="GA4" s="83"/>
      <c r="GB4" s="83"/>
      <c r="GC4" s="82"/>
      <c r="GD4" s="82"/>
      <c r="GE4" s="82"/>
      <c r="GF4" s="78">
        <v>0.1</v>
      </c>
      <c r="GG4" s="78">
        <v>0.1</v>
      </c>
      <c r="GH4" s="78">
        <v>0.1</v>
      </c>
      <c r="GI4" s="78">
        <v>0.1</v>
      </c>
      <c r="GJ4" s="78">
        <v>0.1</v>
      </c>
      <c r="GK4" s="78">
        <v>0.1</v>
      </c>
      <c r="GL4" s="78">
        <v>0.1</v>
      </c>
      <c r="GM4" s="78">
        <v>0.1</v>
      </c>
      <c r="GN4" s="78">
        <v>0.1</v>
      </c>
      <c r="GO4" s="78">
        <v>0.1</v>
      </c>
      <c r="GP4" s="83"/>
      <c r="GQ4" s="83"/>
      <c r="GR4" s="83"/>
      <c r="GS4" s="82"/>
      <c r="GT4" s="82"/>
      <c r="GU4" s="82"/>
      <c r="GV4" s="78">
        <v>0.1</v>
      </c>
      <c r="GW4" s="78">
        <v>0.1</v>
      </c>
      <c r="GX4" s="78">
        <v>0.1</v>
      </c>
      <c r="GY4" s="78">
        <v>0.1</v>
      </c>
      <c r="GZ4" s="78">
        <v>0.1</v>
      </c>
      <c r="HA4" s="78">
        <v>0.1</v>
      </c>
      <c r="HB4" s="78">
        <v>0.1</v>
      </c>
      <c r="HC4" s="78">
        <v>0.1</v>
      </c>
      <c r="HD4" s="78">
        <v>0.1</v>
      </c>
      <c r="HE4" s="78">
        <v>0.1</v>
      </c>
      <c r="HF4" s="83"/>
      <c r="HG4" s="83"/>
      <c r="HH4" s="83"/>
      <c r="HI4" s="82"/>
      <c r="HJ4" s="82"/>
      <c r="HK4" s="82"/>
      <c r="HL4" s="78">
        <v>0.1</v>
      </c>
      <c r="HM4" s="78">
        <v>0.1</v>
      </c>
      <c r="HN4" s="78">
        <v>0.1</v>
      </c>
      <c r="HO4" s="78">
        <v>0.1</v>
      </c>
      <c r="HP4" s="78">
        <v>0.1</v>
      </c>
      <c r="HQ4" s="78">
        <v>0.1</v>
      </c>
      <c r="HR4" s="78">
        <v>0.1</v>
      </c>
      <c r="HS4" s="78">
        <v>0.1</v>
      </c>
      <c r="HT4" s="78">
        <v>0.1</v>
      </c>
      <c r="HU4" s="78">
        <v>0.1</v>
      </c>
      <c r="HV4" s="83"/>
      <c r="HW4" s="83"/>
      <c r="HX4" s="83"/>
      <c r="HY4" s="82"/>
      <c r="HZ4" s="82"/>
      <c r="IA4" s="82"/>
      <c r="IB4" s="78">
        <v>0.1</v>
      </c>
      <c r="IC4" s="78">
        <v>0.1</v>
      </c>
      <c r="ID4" s="78">
        <v>0.1</v>
      </c>
      <c r="IE4" s="78">
        <v>0.1</v>
      </c>
      <c r="IF4" s="78">
        <v>0.1</v>
      </c>
      <c r="IG4" s="78">
        <v>0.1</v>
      </c>
      <c r="IH4" s="78">
        <v>0.1</v>
      </c>
      <c r="II4" s="78">
        <v>0.1</v>
      </c>
      <c r="IJ4" s="78">
        <v>0.1</v>
      </c>
      <c r="IK4" s="78">
        <v>0.1</v>
      </c>
      <c r="IL4" s="83"/>
      <c r="IM4" s="83"/>
      <c r="IN4" s="83"/>
      <c r="IO4" s="82"/>
      <c r="IP4" s="82"/>
      <c r="IQ4" s="82"/>
      <c r="IR4" s="78">
        <v>0.1</v>
      </c>
      <c r="IS4" s="78">
        <v>0.1</v>
      </c>
      <c r="IT4" s="78">
        <v>0.1</v>
      </c>
      <c r="IU4" s="78">
        <v>0.1</v>
      </c>
      <c r="IV4" s="78">
        <v>0.1</v>
      </c>
      <c r="IW4" s="78">
        <v>0.1</v>
      </c>
      <c r="IX4" s="78">
        <v>0.1</v>
      </c>
      <c r="IY4" s="78">
        <v>0.1</v>
      </c>
      <c r="IZ4" s="78">
        <v>0.1</v>
      </c>
      <c r="JA4" s="78">
        <v>0.1</v>
      </c>
      <c r="JB4" s="83"/>
      <c r="JC4" s="83"/>
      <c r="JD4" s="83"/>
      <c r="JE4" s="82"/>
      <c r="JF4" s="82"/>
      <c r="JG4" s="82"/>
      <c r="JH4" s="78">
        <v>0.1</v>
      </c>
      <c r="JI4" s="78">
        <v>0.1</v>
      </c>
      <c r="JJ4" s="78">
        <v>0.1</v>
      </c>
      <c r="JK4" s="78">
        <v>0.1</v>
      </c>
      <c r="JL4" s="78">
        <v>0.1</v>
      </c>
      <c r="JM4" s="78">
        <v>0.1</v>
      </c>
      <c r="JN4" s="78">
        <v>0.1</v>
      </c>
      <c r="JO4" s="78">
        <v>0.1</v>
      </c>
      <c r="JP4" s="78">
        <v>0.1</v>
      </c>
      <c r="JQ4" s="78">
        <v>0.1</v>
      </c>
      <c r="JR4" s="83"/>
      <c r="JS4" s="83"/>
      <c r="JT4" s="83"/>
      <c r="JU4" s="82"/>
      <c r="JV4" s="82"/>
      <c r="JW4" s="82"/>
      <c r="JX4" s="78">
        <v>0.1</v>
      </c>
      <c r="JY4" s="78">
        <v>0.1</v>
      </c>
      <c r="JZ4" s="78">
        <v>0.1</v>
      </c>
      <c r="KA4" s="78">
        <v>0.1</v>
      </c>
      <c r="KB4" s="78">
        <v>0.1</v>
      </c>
      <c r="KC4" s="78">
        <v>0.1</v>
      </c>
      <c r="KD4" s="78">
        <v>0.1</v>
      </c>
      <c r="KE4" s="78">
        <v>0.1</v>
      </c>
      <c r="KF4" s="78">
        <v>0.1</v>
      </c>
      <c r="KG4" s="78">
        <v>0.1</v>
      </c>
      <c r="KH4" s="83"/>
      <c r="KI4" s="83"/>
      <c r="KJ4" s="83"/>
      <c r="KK4" s="82"/>
      <c r="KL4" s="82"/>
      <c r="KM4" s="82"/>
      <c r="KN4" s="78">
        <v>0.1</v>
      </c>
      <c r="KO4" s="78">
        <v>0.1</v>
      </c>
      <c r="KP4" s="78">
        <v>0.1</v>
      </c>
      <c r="KQ4" s="78">
        <v>0.1</v>
      </c>
      <c r="KR4" s="78">
        <v>0.1</v>
      </c>
      <c r="KS4" s="78">
        <v>0.1</v>
      </c>
      <c r="KT4" s="78">
        <v>0.1</v>
      </c>
      <c r="KU4" s="78">
        <v>0.1</v>
      </c>
      <c r="KV4" s="78">
        <v>0.1</v>
      </c>
      <c r="KW4" s="78">
        <v>0.1</v>
      </c>
      <c r="KX4" s="83"/>
      <c r="KY4" s="83"/>
      <c r="KZ4" s="83"/>
      <c r="LA4" s="82"/>
      <c r="LB4" s="82"/>
      <c r="LC4" s="82"/>
      <c r="LD4" s="78">
        <v>0.1</v>
      </c>
      <c r="LE4" s="78">
        <v>0.1</v>
      </c>
      <c r="LF4" s="78">
        <v>0.1</v>
      </c>
      <c r="LG4" s="78">
        <v>0.1</v>
      </c>
      <c r="LH4" s="78">
        <v>0.1</v>
      </c>
      <c r="LI4" s="78">
        <v>0.1</v>
      </c>
      <c r="LJ4" s="78">
        <v>0.1</v>
      </c>
      <c r="LK4" s="78">
        <v>0.1</v>
      </c>
      <c r="LL4" s="78">
        <v>0.1</v>
      </c>
      <c r="LM4" s="78">
        <v>0.1</v>
      </c>
      <c r="LN4" s="83"/>
      <c r="LO4" s="83"/>
      <c r="LP4" s="83"/>
      <c r="LQ4" s="82"/>
      <c r="LR4" s="82"/>
      <c r="LS4" s="82"/>
      <c r="LT4" s="78">
        <v>0.1</v>
      </c>
      <c r="LU4" s="78">
        <v>0.1</v>
      </c>
      <c r="LV4" s="78">
        <v>0.1</v>
      </c>
      <c r="LW4" s="78">
        <v>0.1</v>
      </c>
      <c r="LX4" s="78">
        <v>0.1</v>
      </c>
      <c r="LY4" s="78">
        <v>0.1</v>
      </c>
      <c r="LZ4" s="78">
        <v>0.1</v>
      </c>
      <c r="MA4" s="78">
        <v>0.1</v>
      </c>
      <c r="MB4" s="78">
        <v>0.1</v>
      </c>
      <c r="MC4" s="78">
        <v>0.1</v>
      </c>
      <c r="MD4" s="83"/>
      <c r="ME4" s="83"/>
      <c r="MF4" s="83"/>
    </row>
    <row r="5" spans="1:344" x14ac:dyDescent="0.35">
      <c r="A5" s="59">
        <v>1</v>
      </c>
      <c r="B5" s="156"/>
      <c r="C5" s="58"/>
      <c r="D5" s="156"/>
      <c r="E5" s="58"/>
      <c r="F5" s="96"/>
      <c r="G5" s="96"/>
      <c r="H5" s="96"/>
      <c r="I5" s="96"/>
      <c r="J5" s="62"/>
      <c r="K5" s="62"/>
      <c r="L5" s="62"/>
      <c r="M5" s="62"/>
      <c r="N5" s="62"/>
      <c r="O5" s="62"/>
      <c r="P5" s="62"/>
      <c r="Q5" s="62"/>
      <c r="R5" s="62"/>
      <c r="S5" s="62"/>
      <c r="T5" s="62"/>
      <c r="U5" s="62"/>
      <c r="V5" s="62"/>
      <c r="W5" s="62"/>
      <c r="X5" s="62"/>
      <c r="Y5" s="77"/>
      <c r="Z5" s="41"/>
      <c r="AA5" s="41"/>
      <c r="AB5" s="41"/>
      <c r="AC5" s="41"/>
      <c r="AD5" s="41"/>
      <c r="AE5" s="41"/>
      <c r="AF5" s="41"/>
      <c r="AG5" s="41"/>
      <c r="AH5" s="41"/>
      <c r="AI5" s="41"/>
      <c r="AJ5" s="41"/>
      <c r="AK5" s="41"/>
      <c r="AL5" s="4"/>
      <c r="AM5" s="90"/>
      <c r="AN5" s="92"/>
      <c r="AO5" s="84"/>
      <c r="AP5" s="60"/>
      <c r="AQ5" s="60"/>
      <c r="AR5" s="60"/>
      <c r="AS5" s="60"/>
      <c r="AT5" s="60"/>
      <c r="AU5" s="60"/>
      <c r="AV5" s="60"/>
      <c r="AW5" s="60"/>
      <c r="AX5" s="60"/>
      <c r="AY5" s="60"/>
      <c r="AZ5" s="60"/>
      <c r="BA5" s="60"/>
      <c r="BB5" s="61"/>
      <c r="BC5" s="61"/>
      <c r="BD5" s="61"/>
      <c r="BE5" s="77"/>
      <c r="BF5" s="41"/>
      <c r="BG5" s="41"/>
      <c r="BH5" s="41"/>
      <c r="BI5" s="41"/>
      <c r="BJ5" s="41"/>
      <c r="BK5" s="41"/>
      <c r="BL5" s="41"/>
      <c r="BM5" s="41"/>
      <c r="BN5" s="41"/>
      <c r="BO5" s="41"/>
      <c r="BP5" s="41"/>
      <c r="BQ5" s="41"/>
      <c r="BR5" s="4"/>
      <c r="BS5" s="4"/>
      <c r="BT5" s="4"/>
      <c r="BU5" s="84"/>
      <c r="BV5" s="60"/>
      <c r="BW5" s="60"/>
      <c r="BX5" s="60"/>
      <c r="BY5" s="60"/>
      <c r="BZ5" s="60"/>
      <c r="CA5" s="60"/>
      <c r="CB5" s="60"/>
      <c r="CC5" s="60"/>
      <c r="CD5" s="60"/>
      <c r="CE5" s="60"/>
      <c r="CF5" s="60"/>
      <c r="CG5" s="60"/>
      <c r="CH5" s="61"/>
      <c r="CI5" s="61"/>
      <c r="CJ5" s="61"/>
      <c r="CK5" s="41"/>
      <c r="CL5" s="41"/>
      <c r="CM5" s="41"/>
      <c r="CN5" s="41"/>
      <c r="CO5" s="41"/>
      <c r="CP5" s="41"/>
      <c r="CQ5" s="41"/>
      <c r="CR5" s="41"/>
      <c r="CS5" s="41"/>
      <c r="CT5" s="41"/>
      <c r="CU5" s="41"/>
      <c r="CV5" s="41"/>
      <c r="CW5" s="41"/>
      <c r="CX5" s="4"/>
      <c r="CY5" s="90"/>
      <c r="CZ5" s="4"/>
      <c r="DA5" s="84"/>
      <c r="DB5" s="60"/>
      <c r="DC5" s="60"/>
      <c r="DD5" s="60"/>
      <c r="DE5" s="60"/>
      <c r="DF5" s="60"/>
      <c r="DG5" s="60"/>
      <c r="DH5" s="60"/>
      <c r="DI5" s="60"/>
      <c r="DJ5" s="60"/>
      <c r="DK5" s="60"/>
      <c r="DL5" s="60"/>
      <c r="DM5" s="60"/>
      <c r="DN5" s="61"/>
      <c r="DO5" s="61"/>
      <c r="DP5" s="61"/>
      <c r="DQ5" s="41"/>
      <c r="DR5" s="41"/>
      <c r="DS5" s="41"/>
      <c r="DT5" s="41"/>
      <c r="DU5" s="41"/>
      <c r="DV5" s="41"/>
      <c r="DW5" s="41"/>
      <c r="DX5" s="41"/>
      <c r="DY5" s="41"/>
      <c r="DZ5" s="41"/>
      <c r="EA5" s="41"/>
      <c r="EB5" s="41"/>
      <c r="EC5" s="41"/>
      <c r="ED5" s="4"/>
      <c r="EE5" s="90"/>
      <c r="EF5" s="4"/>
      <c r="EG5" s="60"/>
      <c r="EH5" s="60"/>
      <c r="EI5" s="60"/>
      <c r="EJ5" s="60"/>
      <c r="EK5" s="60"/>
      <c r="EL5" s="60"/>
      <c r="EM5" s="60"/>
      <c r="EN5" s="60"/>
      <c r="EO5" s="60"/>
      <c r="EP5" s="60"/>
      <c r="EQ5" s="60"/>
      <c r="ER5" s="60"/>
      <c r="ES5" s="60"/>
      <c r="ET5" s="61"/>
      <c r="EU5" s="61"/>
      <c r="EV5" s="61"/>
      <c r="EW5" s="41"/>
      <c r="EX5" s="41"/>
      <c r="EY5" s="41"/>
      <c r="EZ5" s="41"/>
      <c r="FA5" s="41"/>
      <c r="FB5" s="41"/>
      <c r="FC5" s="41"/>
      <c r="FD5" s="41"/>
      <c r="FE5" s="41"/>
      <c r="FF5" s="41"/>
      <c r="FG5" s="41"/>
      <c r="FH5" s="41"/>
      <c r="FI5" s="41"/>
      <c r="FJ5" s="4"/>
      <c r="FK5" s="90"/>
      <c r="FL5" s="4"/>
      <c r="FM5" s="60"/>
      <c r="FN5" s="60"/>
      <c r="FO5" s="60"/>
      <c r="FP5" s="60"/>
      <c r="FQ5" s="60"/>
      <c r="FR5" s="60"/>
      <c r="FS5" s="60"/>
      <c r="FT5" s="60"/>
      <c r="FU5" s="60"/>
      <c r="FV5" s="60"/>
      <c r="FW5" s="60"/>
      <c r="FX5" s="60"/>
      <c r="FY5" s="60"/>
      <c r="FZ5" s="61"/>
      <c r="GA5" s="61"/>
      <c r="GB5" s="61"/>
      <c r="GC5" s="41"/>
      <c r="GD5" s="41"/>
      <c r="GE5" s="41"/>
      <c r="GF5" s="41"/>
      <c r="GG5" s="41"/>
      <c r="GH5" s="41"/>
      <c r="GI5" s="41"/>
      <c r="GJ5" s="41"/>
      <c r="GK5" s="41"/>
      <c r="GL5" s="41"/>
      <c r="GM5" s="41"/>
      <c r="GN5" s="41"/>
      <c r="GO5" s="41"/>
      <c r="GP5" s="4"/>
      <c r="GQ5" s="90"/>
      <c r="GR5" s="4"/>
      <c r="GS5" s="60"/>
      <c r="GT5" s="60"/>
      <c r="GU5" s="60"/>
      <c r="GV5" s="60"/>
      <c r="GW5" s="60"/>
      <c r="GX5" s="60"/>
      <c r="GY5" s="60"/>
      <c r="GZ5" s="60"/>
      <c r="HA5" s="60"/>
      <c r="HB5" s="60"/>
      <c r="HC5" s="60"/>
      <c r="HD5" s="60"/>
      <c r="HE5" s="60"/>
      <c r="HF5" s="61"/>
      <c r="HG5" s="61"/>
      <c r="HH5" s="61"/>
      <c r="HI5" s="41"/>
      <c r="HJ5" s="41"/>
      <c r="HK5" s="41"/>
      <c r="HL5" s="41"/>
      <c r="HM5" s="41"/>
      <c r="HN5" s="41"/>
      <c r="HO5" s="41"/>
      <c r="HP5" s="41"/>
      <c r="HQ5" s="41"/>
      <c r="HR5" s="41"/>
      <c r="HS5" s="41"/>
      <c r="HT5" s="41"/>
      <c r="HU5" s="41"/>
      <c r="HV5" s="4"/>
      <c r="HW5" s="90"/>
      <c r="HX5" s="4"/>
      <c r="HY5" s="60"/>
      <c r="HZ5" s="60"/>
      <c r="IA5" s="60"/>
      <c r="IB5" s="60"/>
      <c r="IC5" s="60"/>
      <c r="ID5" s="60"/>
      <c r="IE5" s="60"/>
      <c r="IF5" s="60"/>
      <c r="IG5" s="60"/>
      <c r="IH5" s="60"/>
      <c r="II5" s="60"/>
      <c r="IJ5" s="60"/>
      <c r="IK5" s="60"/>
      <c r="IL5" s="61"/>
      <c r="IM5" s="61"/>
      <c r="IN5" s="61"/>
      <c r="IO5" s="41"/>
      <c r="IP5" s="41"/>
      <c r="IQ5" s="41"/>
      <c r="IR5" s="41"/>
      <c r="IS5" s="41"/>
      <c r="IT5" s="41"/>
      <c r="IU5" s="41"/>
      <c r="IV5" s="41"/>
      <c r="IW5" s="41"/>
      <c r="IX5" s="41"/>
      <c r="IY5" s="41"/>
      <c r="IZ5" s="41"/>
      <c r="JA5" s="41"/>
      <c r="JB5" s="4"/>
      <c r="JC5" s="90"/>
      <c r="JD5" s="4"/>
      <c r="JE5" s="60"/>
      <c r="JF5" s="60"/>
      <c r="JG5" s="60"/>
      <c r="JH5" s="60"/>
      <c r="JI5" s="60"/>
      <c r="JJ5" s="60"/>
      <c r="JK5" s="60"/>
      <c r="JL5" s="60"/>
      <c r="JM5" s="60"/>
      <c r="JN5" s="60"/>
      <c r="JO5" s="60"/>
      <c r="JP5" s="60"/>
      <c r="JQ5" s="60"/>
      <c r="JR5" s="61"/>
      <c r="JS5" s="61"/>
      <c r="JT5" s="61"/>
      <c r="JU5" s="41"/>
      <c r="JV5" s="41"/>
      <c r="JW5" s="41"/>
      <c r="JX5" s="41"/>
      <c r="JY5" s="41"/>
      <c r="JZ5" s="41"/>
      <c r="KA5" s="41"/>
      <c r="KB5" s="41"/>
      <c r="KC5" s="41"/>
      <c r="KD5" s="41"/>
      <c r="KE5" s="41"/>
      <c r="KF5" s="41"/>
      <c r="KG5" s="41"/>
      <c r="KH5" s="4"/>
      <c r="KI5" s="90"/>
      <c r="KJ5" s="4"/>
      <c r="KK5" s="60"/>
      <c r="KL5" s="60"/>
      <c r="KM5" s="60"/>
      <c r="KN5" s="60"/>
      <c r="KO5" s="60"/>
      <c r="KP5" s="60"/>
      <c r="KQ5" s="60"/>
      <c r="KR5" s="60"/>
      <c r="KS5" s="60"/>
      <c r="KT5" s="60"/>
      <c r="KU5" s="60"/>
      <c r="KV5" s="60"/>
      <c r="KW5" s="60"/>
      <c r="KX5" s="61"/>
      <c r="KY5" s="61"/>
      <c r="KZ5" s="61"/>
      <c r="LA5" s="41"/>
      <c r="LB5" s="41"/>
      <c r="LC5" s="41"/>
      <c r="LD5" s="41"/>
      <c r="LE5" s="41"/>
      <c r="LF5" s="41"/>
      <c r="LG5" s="41"/>
      <c r="LH5" s="41"/>
      <c r="LI5" s="41"/>
      <c r="LJ5" s="41"/>
      <c r="LK5" s="41"/>
      <c r="LL5" s="41"/>
      <c r="LM5" s="41"/>
      <c r="LN5" s="4"/>
      <c r="LO5" s="90"/>
      <c r="LP5" s="4"/>
      <c r="LQ5" s="60"/>
      <c r="LR5" s="60"/>
      <c r="LS5" s="60"/>
      <c r="LT5" s="60"/>
      <c r="LU5" s="60"/>
      <c r="LV5" s="60"/>
      <c r="LW5" s="60"/>
      <c r="LX5" s="60"/>
      <c r="LY5" s="60"/>
      <c r="LZ5" s="60"/>
      <c r="MA5" s="60"/>
      <c r="MB5" s="60"/>
      <c r="MC5" s="60"/>
      <c r="MD5" s="61"/>
      <c r="ME5" s="61"/>
      <c r="MF5" s="61"/>
    </row>
    <row r="6" spans="1:344" x14ac:dyDescent="0.35">
      <c r="A6" s="131">
        <v>2</v>
      </c>
      <c r="B6" s="170"/>
      <c r="C6" s="170"/>
      <c r="D6" s="152">
        <v>11</v>
      </c>
      <c r="E6" s="72" t="str">
        <f>'BVEM Scorecard'!F5</f>
        <v>Gas</v>
      </c>
      <c r="F6" s="96">
        <f t="shared" ref="F6" si="0">X6</f>
        <v>0</v>
      </c>
      <c r="G6" s="96">
        <f t="shared" ref="G6" si="1">W6</f>
        <v>0</v>
      </c>
      <c r="H6" s="96">
        <f t="shared" ref="H6" si="2">IFERROR(SUM(AN6,BD6,BT6,CJ6,CZ6,DP6,EF6,EV6,FL6,GB6,GR6,HH6,HX6,IN6,JD6,JT6,KJ6,KZ6,LP6,MF6),0)</f>
        <v>0</v>
      </c>
      <c r="I6" s="96">
        <f>IFERROR(SUM(AL6,BB6,BR6,CH6,CX6,DN6,ED6,ET6,FJ6,FZ6,GP6,HF6,HV6,IL6,JB6,JR6,KH6,KX6,LN6,MD6)/SUM(Z6,AP6,BF6,BV6,CL6,DB6,DR6,EH6,EX6,FN6,GD6,GT6,HJ6,HZ6,IP6,JF6,JV6,KL6,LB6,LR6),0)</f>
        <v>0</v>
      </c>
      <c r="J6" s="62">
        <v>0</v>
      </c>
      <c r="K6" s="62">
        <v>0</v>
      </c>
      <c r="L6" s="62">
        <v>0</v>
      </c>
      <c r="M6" s="62">
        <v>0</v>
      </c>
      <c r="N6" s="62">
        <v>0</v>
      </c>
      <c r="O6" s="62">
        <v>0</v>
      </c>
      <c r="P6" s="62">
        <v>0</v>
      </c>
      <c r="Q6" s="62">
        <v>0</v>
      </c>
      <c r="R6" s="62">
        <v>0</v>
      </c>
      <c r="S6" s="62">
        <v>0</v>
      </c>
      <c r="T6" s="62">
        <v>0</v>
      </c>
      <c r="U6" s="62">
        <v>0</v>
      </c>
      <c r="V6" s="62">
        <v>0</v>
      </c>
      <c r="W6" s="62">
        <f t="shared" ref="W6:W7" si="3">AVERAGE(M6:V6)</f>
        <v>0</v>
      </c>
      <c r="X6" s="62">
        <f t="shared" ref="X6:X9" si="4">M$4*M6+N$4*N6+O$4*O6+P$4*P6+Q$4*Q6+R$4*R6+S$4*S6+T$4*T6+U$4*U6+V$4*V6</f>
        <v>0</v>
      </c>
      <c r="Y6" s="87"/>
      <c r="Z6" s="5"/>
      <c r="AA6" s="5"/>
      <c r="AB6" s="5"/>
      <c r="AC6" s="5"/>
      <c r="AD6" s="5"/>
      <c r="AE6" s="5"/>
      <c r="AF6" s="5"/>
      <c r="AG6" s="5"/>
      <c r="AH6" s="5"/>
      <c r="AI6" s="5"/>
      <c r="AJ6" s="5"/>
      <c r="AK6" s="5"/>
      <c r="AL6" s="5" t="str">
        <f t="shared" ref="AL6:AL60" si="5">IFERROR(AVERAGE(AB6:AK6),"")</f>
        <v/>
      </c>
      <c r="AM6" s="91" t="str">
        <f t="shared" ref="AM6:AM7" si="6">IFERROR(AA6/SUM($AA6,$AQ6,$BG6,$BW6,$CM6,$DC6,$DS6,$EI6,$EY6,$FO6,$GE6,$GU6,$HK6,$IA6,$IQ6,$JG6,$JW6,$KM6,$LC6,$LS6),"")</f>
        <v/>
      </c>
      <c r="AN6" s="93" t="str">
        <f t="shared" ref="AN6:AN7" si="7">IFERROR((AB$4*AB6+AC$4*AC6+AD$4*AD6+AE$4*AE6+AF$4*AF6+AG$4*AG6+AH$4*AH6+AI$4*AI6+AJ$4*AJ6+AK$4*AK6)*AM6,"")</f>
        <v/>
      </c>
      <c r="AO6" s="62"/>
      <c r="AP6" s="62"/>
      <c r="AQ6" s="62"/>
      <c r="AR6" s="62"/>
      <c r="AS6" s="62"/>
      <c r="AT6" s="62"/>
      <c r="AU6" s="62"/>
      <c r="AV6" s="62"/>
      <c r="AW6" s="62"/>
      <c r="AX6" s="62"/>
      <c r="AY6" s="62"/>
      <c r="AZ6" s="62"/>
      <c r="BA6" s="62"/>
      <c r="BB6" s="62"/>
      <c r="BC6" s="62" t="str">
        <f t="shared" ref="BC6:BC7" si="8">IFERROR(AQ6/SUM($AA6,$AQ6,$BG6,$BW6,$CM6,$DC6,$DS6,$EI6,$EY6,$FO6,$GE6,$GU6,$HK6,$IA6,$IQ6,$JG6,$JW6,$KM6,$LC6,$LS6),"")</f>
        <v/>
      </c>
      <c r="BD6" s="62" t="str">
        <f t="shared" ref="BD6:BD7" si="9">IFERROR((AR$4*AR6+AS$4*AS6+AT$4*AT6+AU$4*AU6+AV$4*AV6+AW$4*AW6+AX$4*AX6+AY$4*AY6+AZ$4*AZ6+BA$4*BA6)*BC6,"")</f>
        <v/>
      </c>
      <c r="BE6" s="5"/>
      <c r="BF6" s="5"/>
      <c r="BG6" s="5"/>
      <c r="BH6" s="5"/>
      <c r="BI6" s="5"/>
      <c r="BJ6" s="5"/>
      <c r="BK6" s="5"/>
      <c r="BL6" s="5"/>
      <c r="BM6" s="5"/>
      <c r="BN6" s="5"/>
      <c r="BO6" s="5"/>
      <c r="BP6" s="5"/>
      <c r="BQ6" s="5"/>
      <c r="BR6" s="5"/>
      <c r="BS6" s="5" t="str">
        <f t="shared" ref="BS6:BS7" si="10">IFERROR(BG6/SUM($AA6,$AQ6,$BG6,$BW6,$CM6,$DC6,$DS6,$EI6,$EY6,$FO6,$GE6,$GU6,$HK6,$IA6,$IQ6,$JG6,$JW6,$KM6,$LC6,$LS6),"")</f>
        <v/>
      </c>
      <c r="BT6" s="5" t="str">
        <f t="shared" ref="BT6:BT7" si="11">IFERROR((BH$4*BH6+BI$4*BI6+BJ$4*BJ6+BK$4*BK6+BL$4*BL6+BM$4*BM6+BN$4*BN6+BO$4*BO6+BP$4*BP6+BQ$4*BQ6)*BS6,"")</f>
        <v/>
      </c>
      <c r="BU6" s="62"/>
      <c r="BV6" s="62"/>
      <c r="BW6" s="62"/>
      <c r="BX6" s="62"/>
      <c r="BY6" s="62"/>
      <c r="BZ6" s="62"/>
      <c r="CA6" s="62"/>
      <c r="CB6" s="62"/>
      <c r="CC6" s="62"/>
      <c r="CD6" s="62"/>
      <c r="CE6" s="62"/>
      <c r="CF6" s="62"/>
      <c r="CG6" s="62"/>
      <c r="CH6" s="62"/>
      <c r="CI6" s="62" t="str">
        <f t="shared" ref="CI6:CI7" si="12">IFERROR(BW6/SUM($AA6,$AQ6,$BG6,$BW6,$CM6,$DC6,$DS6,$EI6,$EY6,$FO6,$GE6,$GU6,$HK6,$IA6,$IQ6,$JG6,$JW6,$KM6,$LC6,$LS6),"")</f>
        <v/>
      </c>
      <c r="CJ6" s="62" t="str">
        <f t="shared" ref="CJ6:CJ7" si="13">IFERROR((BX$4*BX6+BY$4*BY6+BZ$4*BZ6+CA$4*CA6+CB$4*CB6+CC$4*CC6+CD$4*CD6+CE$4*CE6+CF$4*CF6+CG$4*CG6)*CI6,"")</f>
        <v/>
      </c>
      <c r="CK6" s="5"/>
      <c r="CL6" s="5"/>
      <c r="CM6" s="5"/>
      <c r="CN6" s="5"/>
      <c r="CO6" s="5"/>
      <c r="CP6" s="5"/>
      <c r="CQ6" s="5"/>
      <c r="CR6" s="5"/>
      <c r="CS6" s="5"/>
      <c r="CT6" s="5"/>
      <c r="CU6" s="5"/>
      <c r="CV6" s="5"/>
      <c r="CW6" s="5"/>
      <c r="CX6" s="5"/>
      <c r="CY6" s="91" t="str">
        <f t="shared" ref="CY6:CY7" si="14">IFERROR(CM6/SUM($AA6,$AQ6,$BG6,$BW6,$CM6,$DC6,$DS6,$EI6,$EY6,$FO6,$GE6,$GU6,$HK6,$IA6,$IQ6,$JG6,$JW6,$KM6,$LC6,$LS6),"")</f>
        <v/>
      </c>
      <c r="CZ6" s="5" t="str">
        <f t="shared" ref="CZ6:CZ7" si="15">IFERROR((CN$4*CN6+CO$4*CO6+CP$4*CP6+CQ$4*CQ6+CR$4*CR6+CS$4*CS6+CT$4*CT6+CU$4*CU6+CV$4*CV6+CW$4*CW6)*CY6,"")</f>
        <v/>
      </c>
      <c r="DA6" s="62"/>
      <c r="DB6" s="62"/>
      <c r="DC6" s="62"/>
      <c r="DD6" s="62"/>
      <c r="DE6" s="62"/>
      <c r="DF6" s="62"/>
      <c r="DG6" s="62"/>
      <c r="DH6" s="62"/>
      <c r="DI6" s="62"/>
      <c r="DJ6" s="62"/>
      <c r="DK6" s="62"/>
      <c r="DL6" s="62"/>
      <c r="DM6" s="62"/>
      <c r="DN6" s="62"/>
      <c r="DO6" s="62" t="str">
        <f t="shared" ref="DO6:DO7" si="16">IFERROR(DC6/SUM($AA6,$AQ6,$BG6,$BW6,$CM6,$DC6,$DS6,$EI6,$EY6,$FO6,$GE6,$GU6,$HK6,$IA6,$IQ6,$JG6,$JW6,$KM6,$LC6,$LS6),"")</f>
        <v/>
      </c>
      <c r="DP6" s="62" t="str">
        <f t="shared" ref="DP6:DP7" si="17">IFERROR((DD$4*DD6+DE$4*DE6+DF$4*DF6+DG$4*DG6+DH$4*DH6+DI$4*DI6+DJ$4*DJ6+DK$4*DK6+DL$4*DL6+DM$4*DM6)*DO6,"")</f>
        <v/>
      </c>
      <c r="DQ6" s="5"/>
      <c r="DR6" s="5"/>
      <c r="DS6" s="5"/>
      <c r="DT6" s="5"/>
      <c r="DU6" s="5"/>
      <c r="DV6" s="5"/>
      <c r="DW6" s="5"/>
      <c r="DX6" s="5"/>
      <c r="DY6" s="5"/>
      <c r="DZ6" s="5"/>
      <c r="EA6" s="5"/>
      <c r="EB6" s="5"/>
      <c r="EC6" s="5"/>
      <c r="ED6" s="5"/>
      <c r="EE6" s="91" t="str">
        <f t="shared" ref="EE6:EE7" si="18">IFERROR(DS6/SUM($AA6,$AQ6,$BG6,$BW6,$CM6,$DC6,$DS6,$EI6,$EY6,$FO6,$GE6,$GU6,$HK6,$IA6,$IQ6,$JG6,$JW6,$KM6,$LC6,$LS6),"")</f>
        <v/>
      </c>
      <c r="EF6" s="5" t="str">
        <f t="shared" ref="EF6:EF7" si="19">IFERROR((DT$4*DT6+DU$4*DU6+DV$4*DV6+DW$4*DW6+DX$4*DX6+DY$4*DY6+DZ$4*DZ6+EA$4*EA6+EB$4*EB6+EC$4*EC6)*EE6,"")</f>
        <v/>
      </c>
      <c r="EG6" s="62"/>
      <c r="EH6" s="62"/>
      <c r="EI6" s="62"/>
      <c r="EJ6" s="62"/>
      <c r="EK6" s="62"/>
      <c r="EL6" s="62"/>
      <c r="EM6" s="62"/>
      <c r="EN6" s="62"/>
      <c r="EO6" s="62"/>
      <c r="EP6" s="62"/>
      <c r="EQ6" s="62"/>
      <c r="ER6" s="62"/>
      <c r="ES6" s="62"/>
      <c r="ET6" s="62"/>
      <c r="EU6" s="62" t="str">
        <f t="shared" ref="EU6:EU7" si="20">IFERROR(EI6/SUM($AA6,$AQ6,$BG6,$BW6,$CM6,$DC6,$DS6,$EI6,$EY6,$FO6,$GE6,$GU6,$HK6,$IA6,$IQ6,$JG6,$JW6,$KM6,$LC6,$LS6),"")</f>
        <v/>
      </c>
      <c r="EV6" s="62" t="str">
        <f t="shared" ref="EV6:EV7" si="21">IFERROR((EJ$4*EJ6+EK$4*EK6+EL$4*EL6+EM$4*EM6+EN$4*EN6+EO$4*EO6+EP$4*EP6+EQ$4*EQ6+ER$4*ER6+ES$4*ES6)*EU6,"")</f>
        <v/>
      </c>
      <c r="EW6" s="5"/>
      <c r="EX6" s="5"/>
      <c r="EY6" s="5"/>
      <c r="EZ6" s="5"/>
      <c r="FA6" s="5"/>
      <c r="FB6" s="5"/>
      <c r="FC6" s="5"/>
      <c r="FD6" s="5"/>
      <c r="FE6" s="5"/>
      <c r="FF6" s="5"/>
      <c r="FG6" s="5"/>
      <c r="FH6" s="5"/>
      <c r="FI6" s="5"/>
      <c r="FJ6" s="5"/>
      <c r="FK6" s="91" t="str">
        <f t="shared" ref="FK6:FK7" si="22">IFERROR(EY6/SUM($AA6,$AQ6,$BG6,$BW6,$CM6,$DC6,$DS6,$EI6,$EY6,$FO6,$GE6,$GU6,$HK6,$IA6,$IQ6,$JG6,$JW6,$KM6,$LC6,$LS6),"")</f>
        <v/>
      </c>
      <c r="FL6" s="5" t="str">
        <f t="shared" ref="FL6:FL7" si="23">IFERROR((EZ$4*EZ6+FA$4*FA6+FB$4*FB6+FC$4*FC6+FD$4*FD6+FE$4*FE6+FF$4*FF6+FG$4*FG6+FH$4*FH6+FI$4*FI6)*FK6,"")</f>
        <v/>
      </c>
      <c r="FM6" s="62"/>
      <c r="FN6" s="62"/>
      <c r="FO6" s="62"/>
      <c r="FP6" s="62"/>
      <c r="FQ6" s="62"/>
      <c r="FR6" s="62"/>
      <c r="FS6" s="62"/>
      <c r="FT6" s="62"/>
      <c r="FU6" s="62"/>
      <c r="FV6" s="62"/>
      <c r="FW6" s="62"/>
      <c r="FX6" s="62"/>
      <c r="FY6" s="62"/>
      <c r="FZ6" s="62"/>
      <c r="GA6" s="62" t="str">
        <f t="shared" ref="GA6:GA7" si="24">IFERROR(FO6/SUM($AA6,$AQ6,$BG6,$BW6,$CM6,$DC6,$DS6,$EI6,$EY6,$FO6,$GE6,$GU6,$HK6,$IA6,$IQ6,$JG6,$JW6,$KM6,$LC6,$LS6),"")</f>
        <v/>
      </c>
      <c r="GB6" s="62" t="str">
        <f t="shared" ref="GB6:GB7" si="25">IFERROR((FP$4*FP6+FQ$4*FQ6+FR$4*FR6+FS$4*FS6+FT$4*FT6+FU$4*FU6+FV$4*FV6+FW$4*FW6+FX$4*FX6+FY$4*FY6)*GA6,"")</f>
        <v/>
      </c>
      <c r="GC6" s="5"/>
      <c r="GD6" s="5"/>
      <c r="GE6" s="5"/>
      <c r="GF6" s="5"/>
      <c r="GG6" s="5"/>
      <c r="GH6" s="5"/>
      <c r="GI6" s="5"/>
      <c r="GJ6" s="5"/>
      <c r="GK6" s="5"/>
      <c r="GL6" s="5"/>
      <c r="GM6" s="5"/>
      <c r="GN6" s="5"/>
      <c r="GO6" s="5"/>
      <c r="GP6" s="5"/>
      <c r="GQ6" s="91" t="str">
        <f t="shared" ref="GQ6" si="26">IFERROR(GE6/SUM($AA6,$AQ6,$BG6,$BW6,$CM6,$DC6,$DS6,$EI6,$EY6,$FO6,$GE6,$GU6,$HK6,$IA6,$IQ6,$JG6,$JW6,$KM6,$LC6,$LS6),"")</f>
        <v/>
      </c>
      <c r="GR6" s="5" t="str">
        <f t="shared" ref="GR6" si="27">IFERROR((GF$4*GF6+GG$4*GG6+GH$4*GH6+GI$4*GI6+GJ$4*GJ6+GK$4*GK6+GL$4*GL6+GM$4*GM6+GN$4*GN6+GO$4*GO6)*GQ6,"")</f>
        <v/>
      </c>
      <c r="GS6" s="62"/>
      <c r="GT6" s="62"/>
      <c r="GU6" s="62"/>
      <c r="GV6" s="62"/>
      <c r="GW6" s="62"/>
      <c r="GX6" s="62"/>
      <c r="GY6" s="62"/>
      <c r="GZ6" s="62"/>
      <c r="HA6" s="62"/>
      <c r="HB6" s="62"/>
      <c r="HC6" s="62"/>
      <c r="HD6" s="62"/>
      <c r="HE6" s="62"/>
      <c r="HF6" s="62"/>
      <c r="HG6" s="62" t="str">
        <f t="shared" ref="HG6" si="28">IFERROR(GU6/SUM($AA6,$AQ6,$BG6,$BW6,$CM6,$DC6,$DS6,$EI6,$EY6,$FO6,$GE6,$GU6,$HK6,$IA6,$IQ6,$JG6,$JW6,$KM6,$LC6,$LS6),"")</f>
        <v/>
      </c>
      <c r="HH6" s="62" t="str">
        <f t="shared" ref="HH6" si="29">IFERROR((GV$4*GV6+GW$4*GW6+GX$4*GX6+GY$4*GY6+GZ$4*GZ6+HA$4*HA6+HB$4*HB6+HC$4*HC6+HD$4*HD6+HE$4*HE6)*HG6,"")</f>
        <v/>
      </c>
      <c r="HI6" s="5"/>
      <c r="HJ6" s="5"/>
      <c r="HK6" s="5"/>
      <c r="HL6" s="5"/>
      <c r="HM6" s="5"/>
      <c r="HN6" s="5"/>
      <c r="HO6" s="5"/>
      <c r="HP6" s="5"/>
      <c r="HQ6" s="5"/>
      <c r="HR6" s="5"/>
      <c r="HS6" s="5"/>
      <c r="HT6" s="5"/>
      <c r="HU6" s="5"/>
      <c r="HV6" s="5"/>
      <c r="HW6" s="91" t="str">
        <f t="shared" ref="HW6" si="30">IFERROR(HK6/SUM($AA6,$AQ6,$BG6,$BW6,$CM6,$DC6,$DS6,$EI6,$EY6,$FO6,$GE6,$GU6,$HK6,$IA6,$IQ6,$JG6,$JW6,$KM6,$LC6,$LS6),"")</f>
        <v/>
      </c>
      <c r="HX6" s="5" t="str">
        <f t="shared" ref="HX6" si="31">IFERROR((HL$4*HL6+HM$4*HM6+HN$4*HN6+HO$4*HO6+HP$4*HP6+HQ$4*HQ6+HR$4*HR6+HS$4*HS6+HT$4*HT6+HU$4*HU6)*HW6,"")</f>
        <v/>
      </c>
      <c r="HY6" s="62"/>
      <c r="HZ6" s="62"/>
      <c r="IA6" s="62"/>
      <c r="IB6" s="62"/>
      <c r="IC6" s="62"/>
      <c r="ID6" s="62"/>
      <c r="IE6" s="62"/>
      <c r="IF6" s="62"/>
      <c r="IG6" s="62"/>
      <c r="IH6" s="62"/>
      <c r="II6" s="62"/>
      <c r="IJ6" s="62"/>
      <c r="IK6" s="62"/>
      <c r="IL6" s="62"/>
      <c r="IM6" s="62" t="str">
        <f t="shared" ref="IM6" si="32">IFERROR(IA6/SUM($AA6,$AQ6,$BG6,$BW6,$CM6,$DC6,$DS6,$EI6,$EY6,$FO6,$GE6,$GU6,$HK6,$IA6,$IQ6,$JG6,$JW6,$KM6,$LC6,$LS6),"")</f>
        <v/>
      </c>
      <c r="IN6" s="62" t="str">
        <f t="shared" ref="IN6" si="33">IFERROR((IB$4*IB6+IC$4*IC6+ID$4*ID6+IE$4*IE6+IF$4*IF6+IG$4*IG6+IH$4*IH6+II$4*II6+IJ$4*IJ6+IK$4*IK6)*IM6,"")</f>
        <v/>
      </c>
      <c r="IO6" s="5"/>
      <c r="IP6" s="5"/>
      <c r="IQ6" s="5"/>
      <c r="IR6" s="5"/>
      <c r="IS6" s="5"/>
      <c r="IT6" s="5"/>
      <c r="IU6" s="5"/>
      <c r="IV6" s="5"/>
      <c r="IW6" s="5"/>
      <c r="IX6" s="5"/>
      <c r="IY6" s="5"/>
      <c r="IZ6" s="5"/>
      <c r="JA6" s="5"/>
      <c r="JB6" s="5"/>
      <c r="JC6" s="91" t="str">
        <f t="shared" ref="JC6" si="34">IFERROR(IQ6/SUM($AA6,$AQ6,$BG6,$BW6,$CM6,$DC6,$DS6,$EI6,$EY6,$FO6,$GE6,$GU6,$HK6,$IA6,$IQ6,$JG6,$JW6,$KM6,$LC6,$LS6),"")</f>
        <v/>
      </c>
      <c r="JD6" s="5" t="str">
        <f t="shared" ref="JD6" si="35">IFERROR((IR$4*IR6+IS$4*IS6+IT$4*IT6+IU$4*IU6+IV$4*IV6+IW$4*IW6+IX$4*IX6+IY$4*IY6+IZ$4*IZ6+JA$4*JA6)*JC6,"")</f>
        <v/>
      </c>
      <c r="JE6" s="62"/>
      <c r="JF6" s="62"/>
      <c r="JG6" s="62"/>
      <c r="JH6" s="62"/>
      <c r="JI6" s="62"/>
      <c r="JJ6" s="62"/>
      <c r="JK6" s="62"/>
      <c r="JL6" s="62"/>
      <c r="JM6" s="62"/>
      <c r="JN6" s="62"/>
      <c r="JO6" s="62"/>
      <c r="JP6" s="62"/>
      <c r="JQ6" s="62"/>
      <c r="JR6" s="62"/>
      <c r="JS6" s="62" t="str">
        <f t="shared" ref="JS6" si="36">IFERROR(JG6/SUM($AA6,$AQ6,$BG6,$BW6,$CM6,$DC6,$DS6,$EI6,$EY6,$FO6,$GE6,$GU6,$HK6,$IA6,$IQ6,$JG6,$JW6,$KM6,$LC6,$LS6),"")</f>
        <v/>
      </c>
      <c r="JT6" s="62" t="str">
        <f t="shared" ref="JT6" si="37">IFERROR((JH$4*JH6+JI$4*JI6+JJ$4*JJ6+JK$4*JK6+JL$4*JL6+JM$4*JM6+JN$4*JN6+JO$4*JO6+JP$4*JP6+JQ$4*JQ6)*JS6,"")</f>
        <v/>
      </c>
      <c r="JU6" s="5"/>
      <c r="JV6" s="5"/>
      <c r="JW6" s="5"/>
      <c r="JX6" s="5"/>
      <c r="JY6" s="5"/>
      <c r="JZ6" s="5"/>
      <c r="KA6" s="5"/>
      <c r="KB6" s="5"/>
      <c r="KC6" s="5"/>
      <c r="KD6" s="5"/>
      <c r="KE6" s="5"/>
      <c r="KF6" s="5"/>
      <c r="KG6" s="5"/>
      <c r="KH6" s="5"/>
      <c r="KI6" s="91" t="str">
        <f t="shared" ref="KI6" si="38">IFERROR(JW6/SUM($AA6,$AQ6,$BG6,$BW6,$CM6,$DC6,$DS6,$EI6,$EY6,$FO6,$GE6,$GU6,$HK6,$IA6,$IQ6,$JG6,$JW6,$KM6,$LC6,$LS6),"")</f>
        <v/>
      </c>
      <c r="KJ6" s="5" t="str">
        <f t="shared" ref="KJ6" si="39">IFERROR((JX$4*JX6+JY$4*JY6+JZ$4*JZ6+KA$4*KA6+KB$4*KB6+KC$4*KC6+KD$4*KD6+KE$4*KE6+KF$4*KF6+KG$4*KG6)*KI6,"")</f>
        <v/>
      </c>
      <c r="KK6" s="62"/>
      <c r="KL6" s="62"/>
      <c r="KM6" s="62"/>
      <c r="KN6" s="62"/>
      <c r="KO6" s="62"/>
      <c r="KP6" s="62"/>
      <c r="KQ6" s="62"/>
      <c r="KR6" s="62"/>
      <c r="KS6" s="62"/>
      <c r="KT6" s="62"/>
      <c r="KU6" s="62"/>
      <c r="KV6" s="62"/>
      <c r="KW6" s="62"/>
      <c r="KX6" s="62"/>
      <c r="KY6" s="62" t="str">
        <f t="shared" ref="KY6" si="40">IFERROR(KM6/SUM($AA6,$AQ6,$BG6,$BW6,$CM6,$DC6,$DS6,$EI6,$EY6,$FO6,$GE6,$GU6,$HK6,$IA6,$IQ6,$JG6,$JW6,$KM6,$LC6,$LS6),"")</f>
        <v/>
      </c>
      <c r="KZ6" s="62" t="str">
        <f t="shared" ref="KZ6" si="41">IFERROR((KN$4*KN6+KO$4*KO6+KP$4*KP6+KQ$4*KQ6+KR$4*KR6+KS$4*KS6+KT$4*KT6+KU$4*KU6+KV$4*KV6+KW$4*KW6)*KY6,"")</f>
        <v/>
      </c>
      <c r="LA6" s="5"/>
      <c r="LB6" s="5"/>
      <c r="LC6" s="5"/>
      <c r="LD6" s="5"/>
      <c r="LE6" s="5"/>
      <c r="LF6" s="5"/>
      <c r="LG6" s="5"/>
      <c r="LH6" s="5"/>
      <c r="LI6" s="5"/>
      <c r="LJ6" s="5"/>
      <c r="LK6" s="5"/>
      <c r="LL6" s="5"/>
      <c r="LM6" s="5"/>
      <c r="LN6" s="5"/>
      <c r="LO6" s="91" t="str">
        <f t="shared" ref="LO6" si="42">IFERROR(LC6/SUM($AA6,$AQ6,$BG6,$BW6,$CM6,$DC6,$DS6,$EI6,$EY6,$FO6,$GE6,$GU6,$HK6,$IA6,$IQ6,$JG6,$JW6,$KM6,$LC6,$LS6),"")</f>
        <v/>
      </c>
      <c r="LP6" s="5" t="str">
        <f t="shared" ref="LP6" si="43">IFERROR((LD$4*LD6+LE$4*LE6+LF$4*LF6+LG$4*LG6+LH$4*LH6+LI$4*LI6+LJ$4*LJ6+LK$4*LK6+LL$4*LL6+LM$4*LM6)*LO6,"")</f>
        <v/>
      </c>
      <c r="LQ6" s="62"/>
      <c r="LR6" s="62"/>
      <c r="LS6" s="62"/>
      <c r="LT6" s="62"/>
      <c r="LU6" s="62"/>
      <c r="LV6" s="62"/>
      <c r="LW6" s="62"/>
      <c r="LX6" s="62"/>
      <c r="LY6" s="62"/>
      <c r="LZ6" s="62"/>
      <c r="MA6" s="62"/>
      <c r="MB6" s="62"/>
      <c r="MC6" s="62"/>
      <c r="MD6" s="62"/>
      <c r="ME6" s="62" t="str">
        <f t="shared" ref="ME6" si="44">IFERROR(LS6/SUM($AA6,$AQ6,$BG6,$BW6,$CM6,$DC6,$DS6,$EI6,$EY6,$FO6,$GE6,$GU6,$HK6,$IA6,$IQ6,$JG6,$JW6,$KM6,$LC6,$LS6),"")</f>
        <v/>
      </c>
      <c r="MF6" s="62" t="str">
        <f t="shared" ref="MF6" si="45">IFERROR((LT$4*LT6+LU$4*LU6+LV$4*LV6+LW$4*LW6+LX$4*LX6+LY$4*LY6+LZ$4*LZ6+MA$4*MA6+MB$4*MB6+MC$4*MC6)*ME6,"")</f>
        <v/>
      </c>
    </row>
    <row r="7" spans="1:344" x14ac:dyDescent="0.35">
      <c r="A7" s="132">
        <v>3</v>
      </c>
      <c r="B7" s="170"/>
      <c r="C7" s="170"/>
      <c r="D7" s="152">
        <v>12</v>
      </c>
      <c r="E7" s="72" t="str">
        <f>'BVEM Scorecard'!F6</f>
        <v>Wind</v>
      </c>
      <c r="F7" s="96">
        <f t="shared" ref="F7" si="46">X7</f>
        <v>0.99999999999999989</v>
      </c>
      <c r="G7" s="96">
        <f t="shared" ref="G7" si="47">W7</f>
        <v>1</v>
      </c>
      <c r="H7" s="96">
        <f t="shared" ref="H7" si="48">IFERROR(SUM(AN7,BD7,BT7,CJ7,CZ7,DP7,EF7,EV7,FL7,GB7,GR7,HH7,HX7,IN7,JD7,JT7,KJ7,KZ7,LP7,MF7),0)</f>
        <v>0.99999999999999989</v>
      </c>
      <c r="I7" s="96">
        <f t="shared" ref="I7" si="49">IFERROR(SUM(AL7,BB7,BR7,CH7,CX7,DN7,ED7,ET7,FJ7,FZ7,GP7,HF7,HV7,IL7,JB7,JR7,KH7,KX7,LN7,MD7)/SUM(Z7,AP7,BF7,BV7,CL7,DB7,DR7,EH7,EX7,FN7,GD7,GT7,HJ7,HZ7,IP7,JF7,JV7,KL7,LB7,LR7),0)</f>
        <v>1</v>
      </c>
      <c r="J7" s="62">
        <v>1</v>
      </c>
      <c r="K7" s="62">
        <v>1</v>
      </c>
      <c r="L7" s="62">
        <v>1</v>
      </c>
      <c r="M7" s="62">
        <v>1</v>
      </c>
      <c r="N7" s="62">
        <v>1</v>
      </c>
      <c r="O7" s="62">
        <v>1</v>
      </c>
      <c r="P7" s="62">
        <v>1</v>
      </c>
      <c r="Q7" s="62">
        <v>1</v>
      </c>
      <c r="R7" s="62">
        <v>1</v>
      </c>
      <c r="S7" s="62">
        <v>1</v>
      </c>
      <c r="T7" s="62">
        <v>1</v>
      </c>
      <c r="U7" s="62">
        <v>1</v>
      </c>
      <c r="V7" s="62">
        <v>1</v>
      </c>
      <c r="W7" s="62">
        <f t="shared" si="3"/>
        <v>1</v>
      </c>
      <c r="X7" s="62">
        <f t="shared" si="4"/>
        <v>0.99999999999999989</v>
      </c>
      <c r="Y7" s="1" t="s">
        <v>56</v>
      </c>
      <c r="Z7" s="1">
        <v>1</v>
      </c>
      <c r="AA7" s="1">
        <v>24</v>
      </c>
      <c r="AB7" s="1">
        <v>1</v>
      </c>
      <c r="AC7" s="1">
        <v>1</v>
      </c>
      <c r="AD7" s="1">
        <v>1</v>
      </c>
      <c r="AE7" s="1">
        <v>1</v>
      </c>
      <c r="AF7" s="1">
        <v>1</v>
      </c>
      <c r="AG7" s="1">
        <v>1</v>
      </c>
      <c r="AH7" s="1">
        <v>1</v>
      </c>
      <c r="AI7" s="1">
        <v>1</v>
      </c>
      <c r="AJ7" s="1">
        <v>1</v>
      </c>
      <c r="AK7" s="1">
        <v>1</v>
      </c>
      <c r="AL7" s="1">
        <f t="shared" si="5"/>
        <v>1</v>
      </c>
      <c r="AM7" s="138">
        <f t="shared" si="6"/>
        <v>9.4488188976377951E-2</v>
      </c>
      <c r="AN7" s="139">
        <f t="shared" si="7"/>
        <v>9.4488188976377938E-2</v>
      </c>
      <c r="AO7" s="63" t="s">
        <v>57</v>
      </c>
      <c r="AP7" s="63">
        <v>1</v>
      </c>
      <c r="AQ7" s="63">
        <v>15</v>
      </c>
      <c r="AR7" s="63">
        <v>1</v>
      </c>
      <c r="AS7" s="63">
        <v>1</v>
      </c>
      <c r="AT7" s="63">
        <v>1</v>
      </c>
      <c r="AU7" s="63">
        <v>1</v>
      </c>
      <c r="AV7" s="63">
        <v>1</v>
      </c>
      <c r="AW7" s="63">
        <v>1</v>
      </c>
      <c r="AX7" s="63">
        <v>1</v>
      </c>
      <c r="AY7" s="63">
        <v>1</v>
      </c>
      <c r="AZ7" s="63">
        <v>1</v>
      </c>
      <c r="BA7" s="63">
        <v>1</v>
      </c>
      <c r="BB7" s="63">
        <f t="shared" ref="BB7:BB9" si="50">IFERROR(AVERAGE(AR7:BA7),"")</f>
        <v>1</v>
      </c>
      <c r="BC7" s="63">
        <f t="shared" si="8"/>
        <v>5.905511811023622E-2</v>
      </c>
      <c r="BD7" s="63">
        <f t="shared" si="9"/>
        <v>5.9055118110236213E-2</v>
      </c>
      <c r="BE7" s="1" t="s">
        <v>58</v>
      </c>
      <c r="BF7" s="1">
        <v>1</v>
      </c>
      <c r="BG7" s="1">
        <v>69</v>
      </c>
      <c r="BH7" s="1">
        <v>1</v>
      </c>
      <c r="BI7" s="1">
        <v>1</v>
      </c>
      <c r="BJ7" s="1">
        <v>1</v>
      </c>
      <c r="BK7" s="1">
        <v>1</v>
      </c>
      <c r="BL7" s="1">
        <v>1</v>
      </c>
      <c r="BM7" s="1">
        <v>1</v>
      </c>
      <c r="BN7" s="1">
        <v>1</v>
      </c>
      <c r="BO7" s="1">
        <v>1</v>
      </c>
      <c r="BP7" s="1">
        <v>1</v>
      </c>
      <c r="BQ7" s="1">
        <v>1</v>
      </c>
      <c r="BR7" s="1">
        <v>1</v>
      </c>
      <c r="BS7" s="1">
        <f t="shared" si="10"/>
        <v>0.27165354330708663</v>
      </c>
      <c r="BT7" s="1">
        <f t="shared" si="11"/>
        <v>0.27165354330708658</v>
      </c>
      <c r="BU7" s="63" t="s">
        <v>59</v>
      </c>
      <c r="BV7" s="63">
        <v>1</v>
      </c>
      <c r="BW7" s="63">
        <v>69</v>
      </c>
      <c r="BX7" s="63">
        <v>1</v>
      </c>
      <c r="BY7" s="63">
        <v>1</v>
      </c>
      <c r="BZ7" s="63">
        <v>1</v>
      </c>
      <c r="CA7" s="63">
        <v>1</v>
      </c>
      <c r="CB7" s="63">
        <v>1</v>
      </c>
      <c r="CC7" s="63">
        <v>1</v>
      </c>
      <c r="CD7" s="63">
        <v>1</v>
      </c>
      <c r="CE7" s="63">
        <v>1</v>
      </c>
      <c r="CF7" s="63">
        <v>1</v>
      </c>
      <c r="CG7" s="63">
        <v>1</v>
      </c>
      <c r="CH7" s="63">
        <v>1</v>
      </c>
      <c r="CI7" s="63">
        <f t="shared" si="12"/>
        <v>0.27165354330708663</v>
      </c>
      <c r="CJ7" s="63">
        <f t="shared" si="13"/>
        <v>0.27165354330708658</v>
      </c>
      <c r="CK7" s="1" t="s">
        <v>60</v>
      </c>
      <c r="CL7" s="1">
        <v>1</v>
      </c>
      <c r="CM7" s="1">
        <v>21</v>
      </c>
      <c r="CN7" s="1">
        <v>1</v>
      </c>
      <c r="CO7" s="1">
        <v>1</v>
      </c>
      <c r="CP7" s="1">
        <v>1</v>
      </c>
      <c r="CQ7" s="1">
        <v>1</v>
      </c>
      <c r="CR7" s="1">
        <v>1</v>
      </c>
      <c r="CS7" s="1">
        <v>1</v>
      </c>
      <c r="CT7" s="1">
        <v>1</v>
      </c>
      <c r="CU7" s="1">
        <v>1</v>
      </c>
      <c r="CV7" s="1">
        <v>1</v>
      </c>
      <c r="CW7" s="1">
        <v>1</v>
      </c>
      <c r="CX7" s="1">
        <v>1</v>
      </c>
      <c r="CY7" s="138">
        <f t="shared" si="14"/>
        <v>8.2677165354330714E-2</v>
      </c>
      <c r="CZ7" s="1">
        <f t="shared" si="15"/>
        <v>8.2677165354330701E-2</v>
      </c>
      <c r="DA7" s="63" t="s">
        <v>61</v>
      </c>
      <c r="DB7" s="63">
        <v>1</v>
      </c>
      <c r="DC7" s="63">
        <v>12</v>
      </c>
      <c r="DD7" s="63">
        <v>1</v>
      </c>
      <c r="DE7" s="63">
        <v>1</v>
      </c>
      <c r="DF7" s="63">
        <v>1</v>
      </c>
      <c r="DG7" s="63">
        <v>1</v>
      </c>
      <c r="DH7" s="63">
        <v>1</v>
      </c>
      <c r="DI7" s="63">
        <v>1</v>
      </c>
      <c r="DJ7" s="63">
        <v>1</v>
      </c>
      <c r="DK7" s="63">
        <v>1</v>
      </c>
      <c r="DL7" s="63">
        <v>1</v>
      </c>
      <c r="DM7" s="63">
        <v>1</v>
      </c>
      <c r="DN7" s="63">
        <v>1</v>
      </c>
      <c r="DO7" s="63">
        <f t="shared" si="16"/>
        <v>4.7244094488188976E-2</v>
      </c>
      <c r="DP7" s="63">
        <f t="shared" si="17"/>
        <v>4.7244094488188969E-2</v>
      </c>
      <c r="DQ7" s="1" t="s">
        <v>62</v>
      </c>
      <c r="DR7" s="1">
        <v>1</v>
      </c>
      <c r="DS7" s="1">
        <v>14</v>
      </c>
      <c r="DT7" s="1">
        <v>1</v>
      </c>
      <c r="DU7" s="1">
        <v>1</v>
      </c>
      <c r="DV7" s="1">
        <v>1</v>
      </c>
      <c r="DW7" s="1">
        <v>1</v>
      </c>
      <c r="DX7" s="1">
        <v>1</v>
      </c>
      <c r="DY7" s="1">
        <v>1</v>
      </c>
      <c r="DZ7" s="1">
        <v>1</v>
      </c>
      <c r="EA7" s="1">
        <v>1</v>
      </c>
      <c r="EB7" s="1">
        <v>1</v>
      </c>
      <c r="EC7" s="1">
        <v>1</v>
      </c>
      <c r="ED7" s="1">
        <v>1</v>
      </c>
      <c r="EE7" s="138">
        <f t="shared" si="18"/>
        <v>5.5118110236220472E-2</v>
      </c>
      <c r="EF7" s="1">
        <f t="shared" si="19"/>
        <v>5.5118110236220465E-2</v>
      </c>
      <c r="EG7" s="63" t="s">
        <v>63</v>
      </c>
      <c r="EH7" s="63">
        <v>1</v>
      </c>
      <c r="EI7" s="63">
        <v>9</v>
      </c>
      <c r="EJ7" s="63">
        <v>1</v>
      </c>
      <c r="EK7" s="63">
        <v>1</v>
      </c>
      <c r="EL7" s="63">
        <v>1</v>
      </c>
      <c r="EM7" s="63">
        <v>1</v>
      </c>
      <c r="EN7" s="63">
        <v>1</v>
      </c>
      <c r="EO7" s="63">
        <v>1</v>
      </c>
      <c r="EP7" s="63">
        <v>1</v>
      </c>
      <c r="EQ7" s="63">
        <v>1</v>
      </c>
      <c r="ER7" s="63">
        <v>1</v>
      </c>
      <c r="ES7" s="63">
        <v>1</v>
      </c>
      <c r="ET7" s="63">
        <v>1</v>
      </c>
      <c r="EU7" s="63">
        <f t="shared" si="20"/>
        <v>3.5433070866141732E-2</v>
      </c>
      <c r="EV7" s="63">
        <f t="shared" si="21"/>
        <v>3.5433070866141725E-2</v>
      </c>
      <c r="EW7" s="1" t="s">
        <v>64</v>
      </c>
      <c r="EX7" s="1">
        <v>1</v>
      </c>
      <c r="EY7" s="1">
        <v>9</v>
      </c>
      <c r="EZ7" s="1">
        <v>1</v>
      </c>
      <c r="FA7" s="1">
        <v>1</v>
      </c>
      <c r="FB7" s="1">
        <v>1</v>
      </c>
      <c r="FC7" s="1">
        <v>1</v>
      </c>
      <c r="FD7" s="1">
        <v>1</v>
      </c>
      <c r="FE7" s="1">
        <v>1</v>
      </c>
      <c r="FF7" s="1">
        <v>1</v>
      </c>
      <c r="FG7" s="1">
        <v>1</v>
      </c>
      <c r="FH7" s="1">
        <v>1</v>
      </c>
      <c r="FI7" s="1">
        <v>1</v>
      </c>
      <c r="FJ7" s="1">
        <v>1</v>
      </c>
      <c r="FK7" s="138">
        <f t="shared" si="22"/>
        <v>3.5433070866141732E-2</v>
      </c>
      <c r="FL7" s="1">
        <f t="shared" si="23"/>
        <v>3.5433070866141725E-2</v>
      </c>
      <c r="FM7" s="63" t="s">
        <v>65</v>
      </c>
      <c r="FN7" s="63">
        <v>1</v>
      </c>
      <c r="FO7" s="63">
        <v>12</v>
      </c>
      <c r="FP7" s="63">
        <v>1</v>
      </c>
      <c r="FQ7" s="63">
        <v>1</v>
      </c>
      <c r="FR7" s="63">
        <v>1</v>
      </c>
      <c r="FS7" s="63">
        <v>1</v>
      </c>
      <c r="FT7" s="63">
        <v>1</v>
      </c>
      <c r="FU7" s="63">
        <v>1</v>
      </c>
      <c r="FV7" s="63">
        <v>1</v>
      </c>
      <c r="FW7" s="63">
        <v>1</v>
      </c>
      <c r="FX7" s="63">
        <v>1</v>
      </c>
      <c r="FY7" s="63">
        <v>1</v>
      </c>
      <c r="FZ7" s="63">
        <v>1</v>
      </c>
      <c r="GA7" s="63">
        <f t="shared" si="24"/>
        <v>4.7244094488188976E-2</v>
      </c>
      <c r="GB7" s="63">
        <f t="shared" si="25"/>
        <v>4.7244094488188969E-2</v>
      </c>
      <c r="GC7" s="1"/>
      <c r="GD7" s="1"/>
      <c r="GE7" s="1"/>
      <c r="GF7" s="1"/>
      <c r="GG7" s="1"/>
      <c r="GH7" s="1"/>
      <c r="GI7" s="1"/>
      <c r="GJ7" s="1"/>
      <c r="GK7" s="1"/>
      <c r="GL7" s="1"/>
      <c r="GM7" s="1"/>
      <c r="GN7" s="1"/>
      <c r="GO7" s="1"/>
      <c r="GP7" s="1"/>
      <c r="GQ7" s="138"/>
      <c r="GR7" s="1"/>
      <c r="GS7" s="63"/>
      <c r="GT7" s="63"/>
      <c r="GU7" s="63"/>
      <c r="GV7" s="63"/>
      <c r="GW7" s="63"/>
      <c r="GX7" s="63"/>
      <c r="GY7" s="63"/>
      <c r="GZ7" s="63"/>
      <c r="HA7" s="63"/>
      <c r="HB7" s="63"/>
      <c r="HC7" s="63"/>
      <c r="HD7" s="63"/>
      <c r="HE7" s="63"/>
      <c r="HF7" s="63"/>
      <c r="HG7" s="63"/>
      <c r="HH7" s="63"/>
      <c r="HI7" s="1"/>
      <c r="HJ7" s="1"/>
      <c r="HK7" s="1"/>
      <c r="HL7" s="1"/>
      <c r="HM7" s="1"/>
      <c r="HN7" s="1"/>
      <c r="HO7" s="1"/>
      <c r="HP7" s="1"/>
      <c r="HQ7" s="1"/>
      <c r="HR7" s="1"/>
      <c r="HS7" s="1"/>
      <c r="HT7" s="1"/>
      <c r="HU7" s="1"/>
      <c r="HV7" s="1"/>
      <c r="HW7" s="138"/>
      <c r="HX7" s="1"/>
      <c r="HY7" s="63"/>
      <c r="HZ7" s="63"/>
      <c r="IA7" s="63"/>
      <c r="IB7" s="63"/>
      <c r="IC7" s="63"/>
      <c r="ID7" s="63"/>
      <c r="IE7" s="63"/>
      <c r="IF7" s="63"/>
      <c r="IG7" s="63"/>
      <c r="IH7" s="63"/>
      <c r="II7" s="63"/>
      <c r="IJ7" s="63"/>
      <c r="IK7" s="63"/>
      <c r="IL7" s="63"/>
      <c r="IM7" s="63"/>
      <c r="IN7" s="63"/>
      <c r="IO7" s="1"/>
      <c r="IP7" s="1"/>
      <c r="IQ7" s="1"/>
      <c r="IR7" s="1"/>
      <c r="IS7" s="1"/>
      <c r="IT7" s="1"/>
      <c r="IU7" s="1"/>
      <c r="IV7" s="1"/>
      <c r="IW7" s="1"/>
      <c r="IX7" s="1"/>
      <c r="IY7" s="1"/>
      <c r="IZ7" s="1"/>
      <c r="JA7" s="1"/>
      <c r="JB7" s="1"/>
      <c r="JC7" s="138"/>
      <c r="JD7" s="1"/>
      <c r="JE7" s="63"/>
      <c r="JF7" s="63"/>
      <c r="JG7" s="63"/>
      <c r="JH7" s="63"/>
      <c r="JI7" s="63"/>
      <c r="JJ7" s="63"/>
      <c r="JK7" s="63"/>
      <c r="JL7" s="63"/>
      <c r="JM7" s="63"/>
      <c r="JN7" s="63"/>
      <c r="JO7" s="63"/>
      <c r="JP7" s="63"/>
      <c r="JQ7" s="63"/>
      <c r="JR7" s="63"/>
      <c r="JS7" s="63"/>
      <c r="JT7" s="63"/>
      <c r="JU7" s="1"/>
      <c r="JV7" s="1"/>
      <c r="JW7" s="1"/>
      <c r="JX7" s="1"/>
      <c r="JY7" s="1"/>
      <c r="JZ7" s="1"/>
      <c r="KA7" s="1"/>
      <c r="KB7" s="1"/>
      <c r="KC7" s="1"/>
      <c r="KD7" s="1"/>
      <c r="KE7" s="1"/>
      <c r="KF7" s="1"/>
      <c r="KG7" s="1"/>
      <c r="KH7" s="1"/>
      <c r="KI7" s="138"/>
      <c r="KJ7" s="1"/>
      <c r="KK7" s="63"/>
      <c r="KL7" s="63"/>
      <c r="KM7" s="63"/>
      <c r="KN7" s="63"/>
      <c r="KO7" s="63"/>
      <c r="KP7" s="63"/>
      <c r="KQ7" s="63"/>
      <c r="KR7" s="63"/>
      <c r="KS7" s="63"/>
      <c r="KT7" s="63"/>
      <c r="KU7" s="63"/>
      <c r="KV7" s="63"/>
      <c r="KW7" s="63"/>
      <c r="KX7" s="63"/>
      <c r="KY7" s="63"/>
      <c r="KZ7" s="63"/>
      <c r="LA7" s="1"/>
      <c r="LB7" s="1"/>
      <c r="LC7" s="1"/>
      <c r="LD7" s="1"/>
      <c r="LE7" s="1"/>
      <c r="LF7" s="1"/>
      <c r="LG7" s="1"/>
      <c r="LH7" s="1"/>
      <c r="LI7" s="1"/>
      <c r="LJ7" s="1"/>
      <c r="LK7" s="1"/>
      <c r="LL7" s="1"/>
      <c r="LM7" s="1"/>
      <c r="LN7" s="1"/>
      <c r="LO7" s="138"/>
      <c r="LP7" s="1"/>
      <c r="LQ7" s="63"/>
      <c r="LR7" s="63"/>
      <c r="LS7" s="63"/>
      <c r="LT7" s="63"/>
      <c r="LU7" s="63"/>
      <c r="LV7" s="63"/>
      <c r="LW7" s="63"/>
      <c r="LX7" s="63"/>
      <c r="LY7" s="63"/>
      <c r="LZ7" s="63"/>
      <c r="MA7" s="63"/>
      <c r="MB7" s="63"/>
      <c r="MC7" s="63"/>
      <c r="MD7" s="63"/>
      <c r="ME7" s="63"/>
      <c r="MF7" s="63"/>
    </row>
    <row r="8" spans="1:344" x14ac:dyDescent="0.35">
      <c r="A8" s="131">
        <v>4</v>
      </c>
      <c r="B8" s="170"/>
      <c r="C8" s="170"/>
      <c r="D8" s="152">
        <v>240</v>
      </c>
      <c r="E8" s="72" t="str">
        <f>'BVEM Scorecard'!F7</f>
        <v>Wind</v>
      </c>
      <c r="F8" s="96"/>
      <c r="G8" s="96"/>
      <c r="H8" s="96"/>
      <c r="I8" s="96"/>
      <c r="J8" s="62"/>
      <c r="K8" s="62"/>
      <c r="L8" s="62"/>
      <c r="M8" s="62"/>
      <c r="N8" s="62"/>
      <c r="O8" s="62"/>
      <c r="P8" s="62"/>
      <c r="Q8" s="62"/>
      <c r="R8" s="62"/>
      <c r="S8" s="62"/>
      <c r="T8" s="62"/>
      <c r="U8" s="62"/>
      <c r="V8" s="62"/>
      <c r="W8" s="62"/>
      <c r="X8" s="62"/>
      <c r="Y8" s="87"/>
      <c r="Z8" s="5"/>
      <c r="AA8" s="5"/>
      <c r="AB8" s="5"/>
      <c r="AC8" s="5"/>
      <c r="AD8" s="5"/>
      <c r="AE8" s="5"/>
      <c r="AF8" s="5"/>
      <c r="AG8" s="5"/>
      <c r="AH8" s="5"/>
      <c r="AI8" s="5"/>
      <c r="AJ8" s="5"/>
      <c r="AK8" s="5"/>
      <c r="AL8" s="5"/>
      <c r="AM8" s="91"/>
      <c r="AN8" s="93"/>
      <c r="AO8" s="62"/>
      <c r="AP8" s="62"/>
      <c r="AQ8" s="62"/>
      <c r="AR8" s="62"/>
      <c r="AS8" s="62"/>
      <c r="AT8" s="62"/>
      <c r="AU8" s="62"/>
      <c r="AV8" s="62"/>
      <c r="AW8" s="62"/>
      <c r="AX8" s="62"/>
      <c r="AY8" s="62"/>
      <c r="AZ8" s="62"/>
      <c r="BA8" s="62"/>
      <c r="BB8" s="62"/>
      <c r="BC8" s="62"/>
      <c r="BD8" s="62"/>
      <c r="BE8" s="5"/>
      <c r="BF8" s="5"/>
      <c r="BG8" s="5"/>
      <c r="BH8" s="5"/>
      <c r="BI8" s="5"/>
      <c r="BJ8" s="5"/>
      <c r="BK8" s="5"/>
      <c r="BL8" s="5"/>
      <c r="BM8" s="5"/>
      <c r="BN8" s="5"/>
      <c r="BO8" s="5"/>
      <c r="BP8" s="5"/>
      <c r="BQ8" s="5"/>
      <c r="BR8" s="5"/>
      <c r="BS8" s="5"/>
      <c r="BT8" s="5"/>
      <c r="BU8" s="62"/>
      <c r="BV8" s="62"/>
      <c r="BW8" s="62"/>
      <c r="BX8" s="62"/>
      <c r="BY8" s="62"/>
      <c r="BZ8" s="62"/>
      <c r="CA8" s="62"/>
      <c r="CB8" s="62"/>
      <c r="CC8" s="62"/>
      <c r="CD8" s="62"/>
      <c r="CE8" s="62"/>
      <c r="CF8" s="62"/>
      <c r="CG8" s="62"/>
      <c r="CH8" s="62"/>
      <c r="CI8" s="62"/>
      <c r="CJ8" s="62"/>
      <c r="CK8" s="5"/>
      <c r="CL8" s="5"/>
      <c r="CM8" s="5"/>
      <c r="CN8" s="5"/>
      <c r="CO8" s="5"/>
      <c r="CP8" s="5"/>
      <c r="CQ8" s="5"/>
      <c r="CR8" s="5"/>
      <c r="CS8" s="5"/>
      <c r="CT8" s="5"/>
      <c r="CU8" s="5"/>
      <c r="CV8" s="5"/>
      <c r="CW8" s="5"/>
      <c r="CX8" s="5"/>
      <c r="CY8" s="91"/>
      <c r="CZ8" s="5"/>
      <c r="DA8" s="62"/>
      <c r="DB8" s="62"/>
      <c r="DC8" s="62"/>
      <c r="DD8" s="62"/>
      <c r="DE8" s="62"/>
      <c r="DF8" s="62"/>
      <c r="DG8" s="62"/>
      <c r="DH8" s="62"/>
      <c r="DI8" s="62"/>
      <c r="DJ8" s="62"/>
      <c r="DK8" s="62"/>
      <c r="DL8" s="62"/>
      <c r="DM8" s="62"/>
      <c r="DN8" s="62"/>
      <c r="DO8" s="62"/>
      <c r="DP8" s="62"/>
      <c r="DQ8" s="5"/>
      <c r="DR8" s="5"/>
      <c r="DS8" s="5"/>
      <c r="DT8" s="5"/>
      <c r="DU8" s="5"/>
      <c r="DV8" s="5"/>
      <c r="DW8" s="5"/>
      <c r="DX8" s="5"/>
      <c r="DY8" s="5"/>
      <c r="DZ8" s="5"/>
      <c r="EA8" s="5"/>
      <c r="EB8" s="5"/>
      <c r="EC8" s="5"/>
      <c r="ED8" s="5"/>
      <c r="EE8" s="91"/>
      <c r="EF8" s="5"/>
      <c r="EG8" s="62"/>
      <c r="EH8" s="62"/>
      <c r="EI8" s="62"/>
      <c r="EJ8" s="62"/>
      <c r="EK8" s="62"/>
      <c r="EL8" s="62"/>
      <c r="EM8" s="62"/>
      <c r="EN8" s="62"/>
      <c r="EO8" s="62"/>
      <c r="EP8" s="62"/>
      <c r="EQ8" s="62"/>
      <c r="ER8" s="62"/>
      <c r="ES8" s="62"/>
      <c r="ET8" s="62"/>
      <c r="EU8" s="62"/>
      <c r="EV8" s="62"/>
      <c r="EW8" s="5"/>
      <c r="EX8" s="5"/>
      <c r="EY8" s="5"/>
      <c r="EZ8" s="5"/>
      <c r="FA8" s="5"/>
      <c r="FB8" s="5"/>
      <c r="FC8" s="5"/>
      <c r="FD8" s="5"/>
      <c r="FE8" s="5"/>
      <c r="FF8" s="5"/>
      <c r="FG8" s="5"/>
      <c r="FH8" s="5"/>
      <c r="FI8" s="5"/>
      <c r="FJ8" s="5"/>
      <c r="FK8" s="91"/>
      <c r="FL8" s="5"/>
      <c r="FM8" s="62"/>
      <c r="FN8" s="62"/>
      <c r="FO8" s="62"/>
      <c r="FP8" s="62"/>
      <c r="FQ8" s="62"/>
      <c r="FR8" s="62"/>
      <c r="FS8" s="62"/>
      <c r="FT8" s="62"/>
      <c r="FU8" s="62"/>
      <c r="FV8" s="62"/>
      <c r="FW8" s="62"/>
      <c r="FX8" s="62"/>
      <c r="FY8" s="62"/>
      <c r="FZ8" s="62"/>
      <c r="GA8" s="62"/>
      <c r="GB8" s="62"/>
      <c r="GC8" s="5"/>
      <c r="GD8" s="5"/>
      <c r="GE8" s="5"/>
      <c r="GF8" s="5"/>
      <c r="GG8" s="5"/>
      <c r="GH8" s="5"/>
      <c r="GI8" s="5"/>
      <c r="GJ8" s="5"/>
      <c r="GK8" s="5"/>
      <c r="GL8" s="5"/>
      <c r="GM8" s="5"/>
      <c r="GN8" s="5"/>
      <c r="GO8" s="5"/>
      <c r="GP8" s="5"/>
      <c r="GQ8" s="91"/>
      <c r="GR8" s="5"/>
      <c r="GS8" s="62"/>
      <c r="GT8" s="62"/>
      <c r="GU8" s="62"/>
      <c r="GV8" s="62"/>
      <c r="GW8" s="62"/>
      <c r="GX8" s="62"/>
      <c r="GY8" s="62"/>
      <c r="GZ8" s="62"/>
      <c r="HA8" s="62"/>
      <c r="HB8" s="62"/>
      <c r="HC8" s="62"/>
      <c r="HD8" s="62"/>
      <c r="HE8" s="62"/>
      <c r="HF8" s="62"/>
      <c r="HG8" s="62"/>
      <c r="HH8" s="62"/>
      <c r="HI8" s="5"/>
      <c r="HJ8" s="5"/>
      <c r="HK8" s="5"/>
      <c r="HL8" s="5"/>
      <c r="HM8" s="5"/>
      <c r="HN8" s="5"/>
      <c r="HO8" s="5"/>
      <c r="HP8" s="5"/>
      <c r="HQ8" s="5"/>
      <c r="HR8" s="5"/>
      <c r="HS8" s="5"/>
      <c r="HT8" s="5"/>
      <c r="HU8" s="5"/>
      <c r="HV8" s="5"/>
      <c r="HW8" s="91"/>
      <c r="HX8" s="5"/>
      <c r="HY8" s="62"/>
      <c r="HZ8" s="62"/>
      <c r="IA8" s="62"/>
      <c r="IB8" s="62"/>
      <c r="IC8" s="62"/>
      <c r="ID8" s="62"/>
      <c r="IE8" s="62"/>
      <c r="IF8" s="62"/>
      <c r="IG8" s="62"/>
      <c r="IH8" s="62"/>
      <c r="II8" s="62"/>
      <c r="IJ8" s="62"/>
      <c r="IK8" s="62"/>
      <c r="IL8" s="62"/>
      <c r="IM8" s="62"/>
      <c r="IN8" s="62"/>
      <c r="IO8" s="5"/>
      <c r="IP8" s="5"/>
      <c r="IQ8" s="5"/>
      <c r="IR8" s="5"/>
      <c r="IS8" s="5"/>
      <c r="IT8" s="5"/>
      <c r="IU8" s="5"/>
      <c r="IV8" s="5"/>
      <c r="IW8" s="5"/>
      <c r="IX8" s="5"/>
      <c r="IY8" s="5"/>
      <c r="IZ8" s="5"/>
      <c r="JA8" s="5"/>
      <c r="JB8" s="5"/>
      <c r="JC8" s="91"/>
      <c r="JD8" s="5"/>
      <c r="JE8" s="62"/>
      <c r="JF8" s="62"/>
      <c r="JG8" s="62"/>
      <c r="JH8" s="62"/>
      <c r="JI8" s="62"/>
      <c r="JJ8" s="62"/>
      <c r="JK8" s="62"/>
      <c r="JL8" s="62"/>
      <c r="JM8" s="62"/>
      <c r="JN8" s="62"/>
      <c r="JO8" s="62"/>
      <c r="JP8" s="62"/>
      <c r="JQ8" s="62"/>
      <c r="JR8" s="62"/>
      <c r="JS8" s="62"/>
      <c r="JT8" s="62"/>
      <c r="JU8" s="5"/>
      <c r="JV8" s="5"/>
      <c r="JW8" s="5"/>
      <c r="JX8" s="5"/>
      <c r="JY8" s="5"/>
      <c r="JZ8" s="5"/>
      <c r="KA8" s="5"/>
      <c r="KB8" s="5"/>
      <c r="KC8" s="5"/>
      <c r="KD8" s="5"/>
      <c r="KE8" s="5"/>
      <c r="KF8" s="5"/>
      <c r="KG8" s="5"/>
      <c r="KH8" s="5"/>
      <c r="KI8" s="91"/>
      <c r="KJ8" s="5"/>
      <c r="KK8" s="62"/>
      <c r="KL8" s="62"/>
      <c r="KM8" s="62"/>
      <c r="KN8" s="62"/>
      <c r="KO8" s="62"/>
      <c r="KP8" s="62"/>
      <c r="KQ8" s="62"/>
      <c r="KR8" s="62"/>
      <c r="KS8" s="62"/>
      <c r="KT8" s="62"/>
      <c r="KU8" s="62"/>
      <c r="KV8" s="62"/>
      <c r="KW8" s="62"/>
      <c r="KX8" s="62"/>
      <c r="KY8" s="62"/>
      <c r="KZ8" s="62"/>
      <c r="LA8" s="5"/>
      <c r="LB8" s="5"/>
      <c r="LC8" s="5"/>
      <c r="LD8" s="5"/>
      <c r="LE8" s="5"/>
      <c r="LF8" s="5"/>
      <c r="LG8" s="5"/>
      <c r="LH8" s="5"/>
      <c r="LI8" s="5"/>
      <c r="LJ8" s="5"/>
      <c r="LK8" s="5"/>
      <c r="LL8" s="5"/>
      <c r="LM8" s="5"/>
      <c r="LN8" s="5"/>
      <c r="LO8" s="91"/>
      <c r="LP8" s="5"/>
      <c r="LQ8" s="62"/>
      <c r="LR8" s="62"/>
      <c r="LS8" s="62"/>
      <c r="LT8" s="62"/>
      <c r="LU8" s="62"/>
      <c r="LV8" s="62"/>
      <c r="LW8" s="62"/>
      <c r="LX8" s="62"/>
      <c r="LY8" s="62"/>
      <c r="LZ8" s="62"/>
      <c r="MA8" s="62"/>
      <c r="MB8" s="62"/>
      <c r="MC8" s="62"/>
      <c r="MD8" s="62"/>
      <c r="ME8" s="62"/>
      <c r="MF8" s="62"/>
    </row>
    <row r="9" spans="1:344" x14ac:dyDescent="0.35">
      <c r="A9" s="132">
        <v>5</v>
      </c>
      <c r="B9" s="170"/>
      <c r="C9" s="170"/>
      <c r="D9" s="152">
        <v>13</v>
      </c>
      <c r="E9" s="72" t="str">
        <f>'BVEM Scorecard'!F8</f>
        <v>Wind</v>
      </c>
      <c r="F9" s="96">
        <f t="shared" ref="F9:F60" si="51">X9</f>
        <v>0.99999999999999989</v>
      </c>
      <c r="G9" s="96">
        <f t="shared" ref="G9:G60" si="52">W9</f>
        <v>1</v>
      </c>
      <c r="H9" s="96">
        <f t="shared" ref="H9:H60" si="53">IFERROR(SUM(AN9,BD9,BT9,CJ9,CZ9,DP9,EF9,EV9,FL9,GB9,GR9,HH9,HX9,IN9,JD9,JT9,KJ9,KZ9,LP9,MF9),0)</f>
        <v>0.99999999999999989</v>
      </c>
      <c r="I9" s="96">
        <f t="shared" ref="I9:I60" si="54">IFERROR(SUM(AL9,BB9,BR9,CH9,CX9,DN9,ED9,ET9,FJ9,FZ9,GP9,HF9,HV9,IL9,JB9,JR9,KH9,KX9,LN9,MD9)/SUM(Z9,AP9,BF9,BV9,CL9,DB9,DR9,EH9,EX9,FN9,GD9,GT9,HJ9,HZ9,IP9,JF9,JV9,KL9,LB9,LR9),0)</f>
        <v>1</v>
      </c>
      <c r="J9" s="62">
        <v>1</v>
      </c>
      <c r="K9" s="62">
        <v>1</v>
      </c>
      <c r="L9" s="62">
        <v>1</v>
      </c>
      <c r="M9" s="62">
        <v>1</v>
      </c>
      <c r="N9" s="62">
        <v>1</v>
      </c>
      <c r="O9" s="62">
        <v>1</v>
      </c>
      <c r="P9" s="62">
        <v>1</v>
      </c>
      <c r="Q9" s="62">
        <v>1</v>
      </c>
      <c r="R9" s="62">
        <v>1</v>
      </c>
      <c r="S9" s="62">
        <v>1</v>
      </c>
      <c r="T9" s="62">
        <v>1</v>
      </c>
      <c r="U9" s="62">
        <v>1</v>
      </c>
      <c r="V9" s="62">
        <v>1</v>
      </c>
      <c r="W9" s="62">
        <f t="shared" ref="W9:W60" si="55">AVERAGE(M9:V9)</f>
        <v>1</v>
      </c>
      <c r="X9" s="62">
        <f t="shared" si="4"/>
        <v>0.99999999999999989</v>
      </c>
      <c r="Y9" s="1" t="s">
        <v>56</v>
      </c>
      <c r="Z9" s="1">
        <v>1</v>
      </c>
      <c r="AA9" s="1">
        <v>24</v>
      </c>
      <c r="AB9" s="1">
        <v>1</v>
      </c>
      <c r="AC9" s="1">
        <v>1</v>
      </c>
      <c r="AD9" s="1">
        <v>1</v>
      </c>
      <c r="AE9" s="1">
        <v>1</v>
      </c>
      <c r="AF9" s="1">
        <v>1</v>
      </c>
      <c r="AG9" s="1">
        <v>1</v>
      </c>
      <c r="AH9" s="1">
        <v>1</v>
      </c>
      <c r="AI9" s="1">
        <v>1</v>
      </c>
      <c r="AJ9" s="1">
        <v>1</v>
      </c>
      <c r="AK9" s="1">
        <v>1</v>
      </c>
      <c r="AL9" s="1">
        <f t="shared" si="5"/>
        <v>1</v>
      </c>
      <c r="AM9" s="138">
        <f t="shared" ref="AM9:AM60" si="56">IFERROR(AA9/SUM($AA9,$AQ9,$BG9,$BW9,$CM9,$DC9,$DS9,$EI9,$EY9,$FO9,$GE9,$GU9,$HK9,$IA9,$IQ9,$JG9,$JW9,$KM9,$LC9,$LS9),"")</f>
        <v>9.4488188976377951E-2</v>
      </c>
      <c r="AN9" s="139">
        <f t="shared" ref="AN9:AN60" si="57">IFERROR((AB$4*AB9+AC$4*AC9+AD$4*AD9+AE$4*AE9+AF$4*AF9+AG$4*AG9+AH$4*AH9+AI$4*AI9+AJ$4*AJ9+AK$4*AK9)*AM9,"")</f>
        <v>9.4488188976377938E-2</v>
      </c>
      <c r="AO9" s="63" t="s">
        <v>57</v>
      </c>
      <c r="AP9" s="63">
        <v>1</v>
      </c>
      <c r="AQ9" s="63">
        <v>15</v>
      </c>
      <c r="AR9" s="63">
        <v>1</v>
      </c>
      <c r="AS9" s="63">
        <v>1</v>
      </c>
      <c r="AT9" s="63">
        <v>1</v>
      </c>
      <c r="AU9" s="63">
        <v>1</v>
      </c>
      <c r="AV9" s="63">
        <v>1</v>
      </c>
      <c r="AW9" s="63">
        <v>1</v>
      </c>
      <c r="AX9" s="63">
        <v>1</v>
      </c>
      <c r="AY9" s="63">
        <v>1</v>
      </c>
      <c r="AZ9" s="63">
        <v>1</v>
      </c>
      <c r="BA9" s="63">
        <v>1</v>
      </c>
      <c r="BB9" s="63">
        <f t="shared" si="50"/>
        <v>1</v>
      </c>
      <c r="BC9" s="63">
        <f t="shared" ref="BC9:BC60" si="58">IFERROR(AQ9/SUM($AA9,$AQ9,$BG9,$BW9,$CM9,$DC9,$DS9,$EI9,$EY9,$FO9,$GE9,$GU9,$HK9,$IA9,$IQ9,$JG9,$JW9,$KM9,$LC9,$LS9),"")</f>
        <v>5.905511811023622E-2</v>
      </c>
      <c r="BD9" s="63">
        <f t="shared" ref="BD9:BD60" si="59">IFERROR((AR$4*AR9+AS$4*AS9+AT$4*AT9+AU$4*AU9+AV$4*AV9+AW$4*AW9+AX$4*AX9+AY$4*AY9+AZ$4*AZ9+BA$4*BA9)*BC9,"")</f>
        <v>5.9055118110236213E-2</v>
      </c>
      <c r="BE9" s="1" t="s">
        <v>58</v>
      </c>
      <c r="BF9" s="1">
        <v>1</v>
      </c>
      <c r="BG9" s="1">
        <v>69</v>
      </c>
      <c r="BH9" s="1">
        <v>1</v>
      </c>
      <c r="BI9" s="1">
        <v>1</v>
      </c>
      <c r="BJ9" s="1">
        <v>1</v>
      </c>
      <c r="BK9" s="1">
        <v>1</v>
      </c>
      <c r="BL9" s="1">
        <v>1</v>
      </c>
      <c r="BM9" s="1">
        <v>1</v>
      </c>
      <c r="BN9" s="1">
        <v>1</v>
      </c>
      <c r="BO9" s="1">
        <v>1</v>
      </c>
      <c r="BP9" s="1">
        <v>1</v>
      </c>
      <c r="BQ9" s="1">
        <v>1</v>
      </c>
      <c r="BR9" s="1">
        <v>1</v>
      </c>
      <c r="BS9" s="1">
        <f t="shared" ref="BS9:BS60" si="60">IFERROR(BG9/SUM($AA9,$AQ9,$BG9,$BW9,$CM9,$DC9,$DS9,$EI9,$EY9,$FO9,$GE9,$GU9,$HK9,$IA9,$IQ9,$JG9,$JW9,$KM9,$LC9,$LS9),"")</f>
        <v>0.27165354330708663</v>
      </c>
      <c r="BT9" s="1">
        <f t="shared" ref="BT9:BT60" si="61">IFERROR((BH$4*BH9+BI$4*BI9+BJ$4*BJ9+BK$4*BK9+BL$4*BL9+BM$4*BM9+BN$4*BN9+BO$4*BO9+BP$4*BP9+BQ$4*BQ9)*BS9,"")</f>
        <v>0.27165354330708658</v>
      </c>
      <c r="BU9" s="63" t="s">
        <v>59</v>
      </c>
      <c r="BV9" s="63">
        <v>1</v>
      </c>
      <c r="BW9" s="63">
        <v>69</v>
      </c>
      <c r="BX9" s="63">
        <v>1</v>
      </c>
      <c r="BY9" s="63">
        <v>1</v>
      </c>
      <c r="BZ9" s="63">
        <v>1</v>
      </c>
      <c r="CA9" s="63">
        <v>1</v>
      </c>
      <c r="CB9" s="63">
        <v>1</v>
      </c>
      <c r="CC9" s="63">
        <v>1</v>
      </c>
      <c r="CD9" s="63">
        <v>1</v>
      </c>
      <c r="CE9" s="63">
        <v>1</v>
      </c>
      <c r="CF9" s="63">
        <v>1</v>
      </c>
      <c r="CG9" s="63">
        <v>1</v>
      </c>
      <c r="CH9" s="63">
        <v>1</v>
      </c>
      <c r="CI9" s="63">
        <f t="shared" ref="CI9:CI60" si="62">IFERROR(BW9/SUM($AA9,$AQ9,$BG9,$BW9,$CM9,$DC9,$DS9,$EI9,$EY9,$FO9,$GE9,$GU9,$HK9,$IA9,$IQ9,$JG9,$JW9,$KM9,$LC9,$LS9),"")</f>
        <v>0.27165354330708663</v>
      </c>
      <c r="CJ9" s="63">
        <f t="shared" ref="CJ9:CJ60" si="63">IFERROR((BX$4*BX9+BY$4*BY9+BZ$4*BZ9+CA$4*CA9+CB$4*CB9+CC$4*CC9+CD$4*CD9+CE$4*CE9+CF$4*CF9+CG$4*CG9)*CI9,"")</f>
        <v>0.27165354330708658</v>
      </c>
      <c r="CK9" s="1" t="s">
        <v>60</v>
      </c>
      <c r="CL9" s="1">
        <v>1</v>
      </c>
      <c r="CM9" s="1">
        <v>21</v>
      </c>
      <c r="CN9" s="1">
        <v>1</v>
      </c>
      <c r="CO9" s="1">
        <v>1</v>
      </c>
      <c r="CP9" s="1">
        <v>1</v>
      </c>
      <c r="CQ9" s="1">
        <v>1</v>
      </c>
      <c r="CR9" s="1">
        <v>1</v>
      </c>
      <c r="CS9" s="1">
        <v>1</v>
      </c>
      <c r="CT9" s="1">
        <v>1</v>
      </c>
      <c r="CU9" s="1">
        <v>1</v>
      </c>
      <c r="CV9" s="1">
        <v>1</v>
      </c>
      <c r="CW9" s="1">
        <v>1</v>
      </c>
      <c r="CX9" s="1">
        <v>1</v>
      </c>
      <c r="CY9" s="138">
        <f t="shared" ref="CY9:CY60" si="64">IFERROR(CM9/SUM($AA9,$AQ9,$BG9,$BW9,$CM9,$DC9,$DS9,$EI9,$EY9,$FO9,$GE9,$GU9,$HK9,$IA9,$IQ9,$JG9,$JW9,$KM9,$LC9,$LS9),"")</f>
        <v>8.2677165354330714E-2</v>
      </c>
      <c r="CZ9" s="1">
        <f t="shared" ref="CZ9:CZ60" si="65">IFERROR((CN$4*CN9+CO$4*CO9+CP$4*CP9+CQ$4*CQ9+CR$4*CR9+CS$4*CS9+CT$4*CT9+CU$4*CU9+CV$4*CV9+CW$4*CW9)*CY9,"")</f>
        <v>8.2677165354330701E-2</v>
      </c>
      <c r="DA9" s="63" t="s">
        <v>61</v>
      </c>
      <c r="DB9" s="63">
        <v>1</v>
      </c>
      <c r="DC9" s="63">
        <v>12</v>
      </c>
      <c r="DD9" s="63">
        <v>1</v>
      </c>
      <c r="DE9" s="63">
        <v>1</v>
      </c>
      <c r="DF9" s="63">
        <v>1</v>
      </c>
      <c r="DG9" s="63">
        <v>1</v>
      </c>
      <c r="DH9" s="63">
        <v>1</v>
      </c>
      <c r="DI9" s="63">
        <v>1</v>
      </c>
      <c r="DJ9" s="63">
        <v>1</v>
      </c>
      <c r="DK9" s="63">
        <v>1</v>
      </c>
      <c r="DL9" s="63">
        <v>1</v>
      </c>
      <c r="DM9" s="63">
        <v>1</v>
      </c>
      <c r="DN9" s="63">
        <v>1</v>
      </c>
      <c r="DO9" s="63">
        <f t="shared" ref="DO9:DO60" si="66">IFERROR(DC9/SUM($AA9,$AQ9,$BG9,$BW9,$CM9,$DC9,$DS9,$EI9,$EY9,$FO9,$GE9,$GU9,$HK9,$IA9,$IQ9,$JG9,$JW9,$KM9,$LC9,$LS9),"")</f>
        <v>4.7244094488188976E-2</v>
      </c>
      <c r="DP9" s="63">
        <f t="shared" ref="DP9:DP60" si="67">IFERROR((DD$4*DD9+DE$4*DE9+DF$4*DF9+DG$4*DG9+DH$4*DH9+DI$4*DI9+DJ$4*DJ9+DK$4*DK9+DL$4*DL9+DM$4*DM9)*DO9,"")</f>
        <v>4.7244094488188969E-2</v>
      </c>
      <c r="DQ9" s="1" t="s">
        <v>62</v>
      </c>
      <c r="DR9" s="1">
        <v>1</v>
      </c>
      <c r="DS9" s="1">
        <v>14</v>
      </c>
      <c r="DT9" s="1">
        <v>1</v>
      </c>
      <c r="DU9" s="1">
        <v>1</v>
      </c>
      <c r="DV9" s="1">
        <v>1</v>
      </c>
      <c r="DW9" s="1">
        <v>1</v>
      </c>
      <c r="DX9" s="1">
        <v>1</v>
      </c>
      <c r="DY9" s="1">
        <v>1</v>
      </c>
      <c r="DZ9" s="1">
        <v>1</v>
      </c>
      <c r="EA9" s="1">
        <v>1</v>
      </c>
      <c r="EB9" s="1">
        <v>1</v>
      </c>
      <c r="EC9" s="1">
        <v>1</v>
      </c>
      <c r="ED9" s="1">
        <v>1</v>
      </c>
      <c r="EE9" s="138">
        <f t="shared" ref="EE9:EE60" si="68">IFERROR(DS9/SUM($AA9,$AQ9,$BG9,$BW9,$CM9,$DC9,$DS9,$EI9,$EY9,$FO9,$GE9,$GU9,$HK9,$IA9,$IQ9,$JG9,$JW9,$KM9,$LC9,$LS9),"")</f>
        <v>5.5118110236220472E-2</v>
      </c>
      <c r="EF9" s="1">
        <f t="shared" ref="EF9:EF60" si="69">IFERROR((DT$4*DT9+DU$4*DU9+DV$4*DV9+DW$4*DW9+DX$4*DX9+DY$4*DY9+DZ$4*DZ9+EA$4*EA9+EB$4*EB9+EC$4*EC9)*EE9,"")</f>
        <v>5.5118110236220465E-2</v>
      </c>
      <c r="EG9" s="63" t="s">
        <v>63</v>
      </c>
      <c r="EH9" s="63">
        <v>1</v>
      </c>
      <c r="EI9" s="63">
        <v>9</v>
      </c>
      <c r="EJ9" s="63">
        <v>1</v>
      </c>
      <c r="EK9" s="63">
        <v>1</v>
      </c>
      <c r="EL9" s="63">
        <v>1</v>
      </c>
      <c r="EM9" s="63">
        <v>1</v>
      </c>
      <c r="EN9" s="63">
        <v>1</v>
      </c>
      <c r="EO9" s="63">
        <v>1</v>
      </c>
      <c r="EP9" s="63">
        <v>1</v>
      </c>
      <c r="EQ9" s="63">
        <v>1</v>
      </c>
      <c r="ER9" s="63">
        <v>1</v>
      </c>
      <c r="ES9" s="63">
        <v>1</v>
      </c>
      <c r="ET9" s="63">
        <v>1</v>
      </c>
      <c r="EU9" s="63">
        <f t="shared" ref="EU9:EU60" si="70">IFERROR(EI9/SUM($AA9,$AQ9,$BG9,$BW9,$CM9,$DC9,$DS9,$EI9,$EY9,$FO9,$GE9,$GU9,$HK9,$IA9,$IQ9,$JG9,$JW9,$KM9,$LC9,$LS9),"")</f>
        <v>3.5433070866141732E-2</v>
      </c>
      <c r="EV9" s="63">
        <f t="shared" ref="EV9:EV60" si="71">IFERROR((EJ$4*EJ9+EK$4*EK9+EL$4*EL9+EM$4*EM9+EN$4*EN9+EO$4*EO9+EP$4*EP9+EQ$4*EQ9+ER$4*ER9+ES$4*ES9)*EU9,"")</f>
        <v>3.5433070866141725E-2</v>
      </c>
      <c r="EW9" s="1" t="s">
        <v>64</v>
      </c>
      <c r="EX9" s="1">
        <v>1</v>
      </c>
      <c r="EY9" s="1">
        <v>9</v>
      </c>
      <c r="EZ9" s="1">
        <v>1</v>
      </c>
      <c r="FA9" s="1">
        <v>1</v>
      </c>
      <c r="FB9" s="1">
        <v>1</v>
      </c>
      <c r="FC9" s="1">
        <v>1</v>
      </c>
      <c r="FD9" s="1">
        <v>1</v>
      </c>
      <c r="FE9" s="1">
        <v>1</v>
      </c>
      <c r="FF9" s="1">
        <v>1</v>
      </c>
      <c r="FG9" s="1">
        <v>1</v>
      </c>
      <c r="FH9" s="1">
        <v>1</v>
      </c>
      <c r="FI9" s="1">
        <v>1</v>
      </c>
      <c r="FJ9" s="1">
        <v>1</v>
      </c>
      <c r="FK9" s="138">
        <f t="shared" ref="FK9:FK60" si="72">IFERROR(EY9/SUM($AA9,$AQ9,$BG9,$BW9,$CM9,$DC9,$DS9,$EI9,$EY9,$FO9,$GE9,$GU9,$HK9,$IA9,$IQ9,$JG9,$JW9,$KM9,$LC9,$LS9),"")</f>
        <v>3.5433070866141732E-2</v>
      </c>
      <c r="FL9" s="1">
        <f t="shared" ref="FL9:FL60" si="73">IFERROR((EZ$4*EZ9+FA$4*FA9+FB$4*FB9+FC$4*FC9+FD$4*FD9+FE$4*FE9+FF$4*FF9+FG$4*FG9+FH$4*FH9+FI$4*FI9)*FK9,"")</f>
        <v>3.5433070866141725E-2</v>
      </c>
      <c r="FM9" s="63" t="s">
        <v>65</v>
      </c>
      <c r="FN9" s="63">
        <v>1</v>
      </c>
      <c r="FO9" s="63">
        <v>12</v>
      </c>
      <c r="FP9" s="63">
        <v>1</v>
      </c>
      <c r="FQ9" s="63">
        <v>1</v>
      </c>
      <c r="FR9" s="63">
        <v>1</v>
      </c>
      <c r="FS9" s="63">
        <v>1</v>
      </c>
      <c r="FT9" s="63">
        <v>1</v>
      </c>
      <c r="FU9" s="63">
        <v>1</v>
      </c>
      <c r="FV9" s="63">
        <v>1</v>
      </c>
      <c r="FW9" s="63">
        <v>1</v>
      </c>
      <c r="FX9" s="63">
        <v>1</v>
      </c>
      <c r="FY9" s="63">
        <v>1</v>
      </c>
      <c r="FZ9" s="63">
        <v>1</v>
      </c>
      <c r="GA9" s="63">
        <f t="shared" ref="GA9:GA60" si="74">IFERROR(FO9/SUM($AA9,$AQ9,$BG9,$BW9,$CM9,$DC9,$DS9,$EI9,$EY9,$FO9,$GE9,$GU9,$HK9,$IA9,$IQ9,$JG9,$JW9,$KM9,$LC9,$LS9),"")</f>
        <v>4.7244094488188976E-2</v>
      </c>
      <c r="GB9" s="63">
        <f t="shared" ref="GB9:GB60" si="75">IFERROR((FP$4*FP9+FQ$4*FQ9+FR$4*FR9+FS$4*FS9+FT$4*FT9+FU$4*FU9+FV$4*FV9+FW$4*FW9+FX$4*FX9+FY$4*FY9)*GA9,"")</f>
        <v>4.7244094488188969E-2</v>
      </c>
      <c r="GC9" s="1"/>
      <c r="GD9" s="1"/>
      <c r="GE9" s="1"/>
      <c r="GF9" s="1"/>
      <c r="GG9" s="1"/>
      <c r="GH9" s="1"/>
      <c r="GI9" s="1"/>
      <c r="GJ9" s="1"/>
      <c r="GK9" s="1"/>
      <c r="GL9" s="1"/>
      <c r="GM9" s="1"/>
      <c r="GN9" s="1"/>
      <c r="GO9" s="1"/>
      <c r="GP9" s="1"/>
      <c r="GQ9" s="138"/>
      <c r="GR9" s="1"/>
      <c r="GS9" s="63"/>
      <c r="GT9" s="63"/>
      <c r="GU9" s="63"/>
      <c r="GV9" s="63"/>
      <c r="GW9" s="63"/>
      <c r="GX9" s="63"/>
      <c r="GY9" s="63"/>
      <c r="GZ9" s="63"/>
      <c r="HA9" s="63"/>
      <c r="HB9" s="63"/>
      <c r="HC9" s="63"/>
      <c r="HD9" s="63"/>
      <c r="HE9" s="63"/>
      <c r="HF9" s="63"/>
      <c r="HG9" s="63"/>
      <c r="HH9" s="63"/>
      <c r="HI9" s="1"/>
      <c r="HJ9" s="1"/>
      <c r="HK9" s="1"/>
      <c r="HL9" s="1"/>
      <c r="HM9" s="1"/>
      <c r="HN9" s="1"/>
      <c r="HO9" s="1"/>
      <c r="HP9" s="1"/>
      <c r="HQ9" s="1"/>
      <c r="HR9" s="1"/>
      <c r="HS9" s="1"/>
      <c r="HT9" s="1"/>
      <c r="HU9" s="1"/>
      <c r="HV9" s="1"/>
      <c r="HW9" s="138"/>
      <c r="HX9" s="1"/>
      <c r="HY9" s="63"/>
      <c r="HZ9" s="63"/>
      <c r="IA9" s="63"/>
      <c r="IB9" s="63"/>
      <c r="IC9" s="63"/>
      <c r="ID9" s="63"/>
      <c r="IE9" s="63"/>
      <c r="IF9" s="63"/>
      <c r="IG9" s="63"/>
      <c r="IH9" s="63"/>
      <c r="II9" s="63"/>
      <c r="IJ9" s="63"/>
      <c r="IK9" s="63"/>
      <c r="IL9" s="63"/>
      <c r="IM9" s="63"/>
      <c r="IN9" s="63"/>
      <c r="IO9" s="1"/>
      <c r="IP9" s="1"/>
      <c r="IQ9" s="1"/>
      <c r="IR9" s="1"/>
      <c r="IS9" s="1"/>
      <c r="IT9" s="1"/>
      <c r="IU9" s="1"/>
      <c r="IV9" s="1"/>
      <c r="IW9" s="1"/>
      <c r="IX9" s="1"/>
      <c r="IY9" s="1"/>
      <c r="IZ9" s="1"/>
      <c r="JA9" s="1"/>
      <c r="JB9" s="1"/>
      <c r="JC9" s="138"/>
      <c r="JD9" s="1"/>
      <c r="JE9" s="63"/>
      <c r="JF9" s="63"/>
      <c r="JG9" s="63"/>
      <c r="JH9" s="63"/>
      <c r="JI9" s="63"/>
      <c r="JJ9" s="63"/>
      <c r="JK9" s="63"/>
      <c r="JL9" s="63"/>
      <c r="JM9" s="63"/>
      <c r="JN9" s="63"/>
      <c r="JO9" s="63"/>
      <c r="JP9" s="63"/>
      <c r="JQ9" s="63"/>
      <c r="JR9" s="63"/>
      <c r="JS9" s="63"/>
      <c r="JT9" s="63"/>
      <c r="JU9" s="1"/>
      <c r="JV9" s="1"/>
      <c r="JW9" s="1"/>
      <c r="JX9" s="1"/>
      <c r="JY9" s="1"/>
      <c r="JZ9" s="1"/>
      <c r="KA9" s="1"/>
      <c r="KB9" s="1"/>
      <c r="KC9" s="1"/>
      <c r="KD9" s="1"/>
      <c r="KE9" s="1"/>
      <c r="KF9" s="1"/>
      <c r="KG9" s="1"/>
      <c r="KH9" s="1"/>
      <c r="KI9" s="138"/>
      <c r="KJ9" s="1"/>
      <c r="KK9" s="63"/>
      <c r="KL9" s="63"/>
      <c r="KM9" s="63"/>
      <c r="KN9" s="63"/>
      <c r="KO9" s="63"/>
      <c r="KP9" s="63"/>
      <c r="KQ9" s="63"/>
      <c r="KR9" s="63"/>
      <c r="KS9" s="63"/>
      <c r="KT9" s="63"/>
      <c r="KU9" s="63"/>
      <c r="KV9" s="63"/>
      <c r="KW9" s="63"/>
      <c r="KX9" s="63"/>
      <c r="KY9" s="63"/>
      <c r="KZ9" s="63"/>
      <c r="LA9" s="1"/>
      <c r="LB9" s="1"/>
      <c r="LC9" s="1"/>
      <c r="LD9" s="1"/>
      <c r="LE9" s="1"/>
      <c r="LF9" s="1"/>
      <c r="LG9" s="1"/>
      <c r="LH9" s="1"/>
      <c r="LI9" s="1"/>
      <c r="LJ9" s="1"/>
      <c r="LK9" s="1"/>
      <c r="LL9" s="1"/>
      <c r="LM9" s="1"/>
      <c r="LN9" s="1"/>
      <c r="LO9" s="138"/>
      <c r="LP9" s="1"/>
      <c r="LQ9" s="63"/>
      <c r="LR9" s="63"/>
      <c r="LS9" s="63"/>
      <c r="LT9" s="63"/>
      <c r="LU9" s="63"/>
      <c r="LV9" s="63"/>
      <c r="LW9" s="63"/>
      <c r="LX9" s="63"/>
      <c r="LY9" s="63"/>
      <c r="LZ9" s="63"/>
      <c r="MA9" s="63"/>
      <c r="MB9" s="63"/>
      <c r="MC9" s="63"/>
      <c r="MD9" s="63"/>
      <c r="ME9" s="63"/>
      <c r="MF9" s="63"/>
    </row>
    <row r="10" spans="1:344" x14ac:dyDescent="0.35">
      <c r="A10" s="131">
        <v>6</v>
      </c>
      <c r="B10" s="170"/>
      <c r="C10" s="170"/>
      <c r="D10" s="152">
        <v>72</v>
      </c>
      <c r="E10" s="72" t="str">
        <f>'BVEM Scorecard'!F9</f>
        <v>Wind</v>
      </c>
      <c r="F10" s="96"/>
      <c r="G10" s="96"/>
      <c r="H10" s="96"/>
      <c r="I10" s="96"/>
      <c r="J10" s="62"/>
      <c r="K10" s="62"/>
      <c r="L10" s="62"/>
      <c r="M10" s="62"/>
      <c r="N10" s="62"/>
      <c r="O10" s="62"/>
      <c r="P10" s="62"/>
      <c r="Q10" s="62"/>
      <c r="R10" s="62"/>
      <c r="S10" s="62"/>
      <c r="T10" s="62"/>
      <c r="U10" s="62"/>
      <c r="V10" s="62"/>
      <c r="W10" s="62"/>
      <c r="X10" s="62"/>
      <c r="Y10" s="87"/>
      <c r="Z10" s="5"/>
      <c r="AA10" s="5"/>
      <c r="AB10" s="5"/>
      <c r="AC10" s="5"/>
      <c r="AD10" s="5"/>
      <c r="AE10" s="5"/>
      <c r="AF10" s="5"/>
      <c r="AG10" s="5"/>
      <c r="AH10" s="5"/>
      <c r="AI10" s="5"/>
      <c r="AJ10" s="5"/>
      <c r="AK10" s="5"/>
      <c r="AL10" s="5"/>
      <c r="AM10" s="91"/>
      <c r="AN10" s="93"/>
      <c r="AO10" s="62"/>
      <c r="AP10" s="62"/>
      <c r="AQ10" s="62"/>
      <c r="AR10" s="62"/>
      <c r="AS10" s="62"/>
      <c r="AT10" s="62"/>
      <c r="AU10" s="62"/>
      <c r="AV10" s="62"/>
      <c r="AW10" s="62"/>
      <c r="AX10" s="62"/>
      <c r="AY10" s="62"/>
      <c r="AZ10" s="62"/>
      <c r="BA10" s="62"/>
      <c r="BB10" s="62"/>
      <c r="BC10" s="62"/>
      <c r="BD10" s="62"/>
      <c r="BE10" s="5"/>
      <c r="BF10" s="5"/>
      <c r="BG10" s="5"/>
      <c r="BH10" s="5"/>
      <c r="BI10" s="5"/>
      <c r="BJ10" s="5"/>
      <c r="BK10" s="5"/>
      <c r="BL10" s="5"/>
      <c r="BM10" s="5"/>
      <c r="BN10" s="5"/>
      <c r="BO10" s="5"/>
      <c r="BP10" s="5"/>
      <c r="BQ10" s="5"/>
      <c r="BR10" s="5"/>
      <c r="BS10" s="5"/>
      <c r="BT10" s="5"/>
      <c r="BU10" s="62"/>
      <c r="BV10" s="62"/>
      <c r="BW10" s="62"/>
      <c r="BX10" s="62"/>
      <c r="BY10" s="62"/>
      <c r="BZ10" s="62"/>
      <c r="CA10" s="62"/>
      <c r="CB10" s="62"/>
      <c r="CC10" s="62"/>
      <c r="CD10" s="62"/>
      <c r="CE10" s="62"/>
      <c r="CF10" s="62"/>
      <c r="CG10" s="62"/>
      <c r="CH10" s="62"/>
      <c r="CI10" s="62"/>
      <c r="CJ10" s="62"/>
      <c r="CK10" s="5"/>
      <c r="CL10" s="5"/>
      <c r="CM10" s="5"/>
      <c r="CN10" s="5"/>
      <c r="CO10" s="5"/>
      <c r="CP10" s="5"/>
      <c r="CQ10" s="5"/>
      <c r="CR10" s="5"/>
      <c r="CS10" s="5"/>
      <c r="CT10" s="5"/>
      <c r="CU10" s="5"/>
      <c r="CV10" s="5"/>
      <c r="CW10" s="5"/>
      <c r="CX10" s="5"/>
      <c r="CY10" s="91"/>
      <c r="CZ10" s="5"/>
      <c r="DA10" s="62"/>
      <c r="DB10" s="62"/>
      <c r="DC10" s="62"/>
      <c r="DD10" s="62"/>
      <c r="DE10" s="62"/>
      <c r="DF10" s="62"/>
      <c r="DG10" s="62"/>
      <c r="DH10" s="62"/>
      <c r="DI10" s="62"/>
      <c r="DJ10" s="62"/>
      <c r="DK10" s="62"/>
      <c r="DL10" s="62"/>
      <c r="DM10" s="62"/>
      <c r="DN10" s="62"/>
      <c r="DO10" s="62"/>
      <c r="DP10" s="62"/>
      <c r="DQ10" s="5"/>
      <c r="DR10" s="5"/>
      <c r="DS10" s="5"/>
      <c r="DT10" s="5"/>
      <c r="DU10" s="5"/>
      <c r="DV10" s="5"/>
      <c r="DW10" s="5"/>
      <c r="DX10" s="5"/>
      <c r="DY10" s="5"/>
      <c r="DZ10" s="5"/>
      <c r="EA10" s="5"/>
      <c r="EB10" s="5"/>
      <c r="EC10" s="5"/>
      <c r="ED10" s="5"/>
      <c r="EE10" s="91"/>
      <c r="EF10" s="5"/>
      <c r="EG10" s="62"/>
      <c r="EH10" s="62"/>
      <c r="EI10" s="62"/>
      <c r="EJ10" s="62"/>
      <c r="EK10" s="62"/>
      <c r="EL10" s="62"/>
      <c r="EM10" s="62"/>
      <c r="EN10" s="62"/>
      <c r="EO10" s="62"/>
      <c r="EP10" s="62"/>
      <c r="EQ10" s="62"/>
      <c r="ER10" s="62"/>
      <c r="ES10" s="62"/>
      <c r="ET10" s="62"/>
      <c r="EU10" s="62"/>
      <c r="EV10" s="62"/>
      <c r="EW10" s="5"/>
      <c r="EX10" s="5"/>
      <c r="EY10" s="5"/>
      <c r="EZ10" s="5"/>
      <c r="FA10" s="5"/>
      <c r="FB10" s="5"/>
      <c r="FC10" s="5"/>
      <c r="FD10" s="5"/>
      <c r="FE10" s="5"/>
      <c r="FF10" s="5"/>
      <c r="FG10" s="5"/>
      <c r="FH10" s="5"/>
      <c r="FI10" s="5"/>
      <c r="FJ10" s="5"/>
      <c r="FK10" s="91"/>
      <c r="FL10" s="5"/>
      <c r="FM10" s="62"/>
      <c r="FN10" s="62"/>
      <c r="FO10" s="62"/>
      <c r="FP10" s="62"/>
      <c r="FQ10" s="62"/>
      <c r="FR10" s="62"/>
      <c r="FS10" s="62"/>
      <c r="FT10" s="62"/>
      <c r="FU10" s="62"/>
      <c r="FV10" s="62"/>
      <c r="FW10" s="62"/>
      <c r="FX10" s="62"/>
      <c r="FY10" s="62"/>
      <c r="FZ10" s="62"/>
      <c r="GA10" s="62"/>
      <c r="GB10" s="62"/>
      <c r="GC10" s="5"/>
      <c r="GD10" s="5"/>
      <c r="GE10" s="5"/>
      <c r="GF10" s="5"/>
      <c r="GG10" s="5"/>
      <c r="GH10" s="5"/>
      <c r="GI10" s="5"/>
      <c r="GJ10" s="5"/>
      <c r="GK10" s="5"/>
      <c r="GL10" s="5"/>
      <c r="GM10" s="5"/>
      <c r="GN10" s="5"/>
      <c r="GO10" s="5"/>
      <c r="GP10" s="5"/>
      <c r="GQ10" s="91"/>
      <c r="GR10" s="5"/>
      <c r="GS10" s="62"/>
      <c r="GT10" s="62"/>
      <c r="GU10" s="62"/>
      <c r="GV10" s="62"/>
      <c r="GW10" s="62"/>
      <c r="GX10" s="62"/>
      <c r="GY10" s="62"/>
      <c r="GZ10" s="62"/>
      <c r="HA10" s="62"/>
      <c r="HB10" s="62"/>
      <c r="HC10" s="62"/>
      <c r="HD10" s="62"/>
      <c r="HE10" s="62"/>
      <c r="HF10" s="62"/>
      <c r="HG10" s="62"/>
      <c r="HH10" s="62"/>
      <c r="HI10" s="5"/>
      <c r="HJ10" s="5"/>
      <c r="HK10" s="5"/>
      <c r="HL10" s="5"/>
      <c r="HM10" s="5"/>
      <c r="HN10" s="5"/>
      <c r="HO10" s="5"/>
      <c r="HP10" s="5"/>
      <c r="HQ10" s="5"/>
      <c r="HR10" s="5"/>
      <c r="HS10" s="5"/>
      <c r="HT10" s="5"/>
      <c r="HU10" s="5"/>
      <c r="HV10" s="5"/>
      <c r="HW10" s="91"/>
      <c r="HX10" s="5"/>
      <c r="HY10" s="62"/>
      <c r="HZ10" s="62"/>
      <c r="IA10" s="62"/>
      <c r="IB10" s="62"/>
      <c r="IC10" s="62"/>
      <c r="ID10" s="62"/>
      <c r="IE10" s="62"/>
      <c r="IF10" s="62"/>
      <c r="IG10" s="62"/>
      <c r="IH10" s="62"/>
      <c r="II10" s="62"/>
      <c r="IJ10" s="62"/>
      <c r="IK10" s="62"/>
      <c r="IL10" s="62"/>
      <c r="IM10" s="62"/>
      <c r="IN10" s="62"/>
      <c r="IO10" s="5"/>
      <c r="IP10" s="5"/>
      <c r="IQ10" s="5"/>
      <c r="IR10" s="5"/>
      <c r="IS10" s="5"/>
      <c r="IT10" s="5"/>
      <c r="IU10" s="5"/>
      <c r="IV10" s="5"/>
      <c r="IW10" s="5"/>
      <c r="IX10" s="5"/>
      <c r="IY10" s="5"/>
      <c r="IZ10" s="5"/>
      <c r="JA10" s="5"/>
      <c r="JB10" s="5"/>
      <c r="JC10" s="91"/>
      <c r="JD10" s="5"/>
      <c r="JE10" s="62"/>
      <c r="JF10" s="62"/>
      <c r="JG10" s="62"/>
      <c r="JH10" s="62"/>
      <c r="JI10" s="62"/>
      <c r="JJ10" s="62"/>
      <c r="JK10" s="62"/>
      <c r="JL10" s="62"/>
      <c r="JM10" s="62"/>
      <c r="JN10" s="62"/>
      <c r="JO10" s="62"/>
      <c r="JP10" s="62"/>
      <c r="JQ10" s="62"/>
      <c r="JR10" s="62"/>
      <c r="JS10" s="62"/>
      <c r="JT10" s="62"/>
      <c r="JU10" s="5"/>
      <c r="JV10" s="5"/>
      <c r="JW10" s="5"/>
      <c r="JX10" s="5"/>
      <c r="JY10" s="5"/>
      <c r="JZ10" s="5"/>
      <c r="KA10" s="5"/>
      <c r="KB10" s="5"/>
      <c r="KC10" s="5"/>
      <c r="KD10" s="5"/>
      <c r="KE10" s="5"/>
      <c r="KF10" s="5"/>
      <c r="KG10" s="5"/>
      <c r="KH10" s="5"/>
      <c r="KI10" s="91"/>
      <c r="KJ10" s="5"/>
      <c r="KK10" s="62"/>
      <c r="KL10" s="62"/>
      <c r="KM10" s="62"/>
      <c r="KN10" s="62"/>
      <c r="KO10" s="62"/>
      <c r="KP10" s="62"/>
      <c r="KQ10" s="62"/>
      <c r="KR10" s="62"/>
      <c r="KS10" s="62"/>
      <c r="KT10" s="62"/>
      <c r="KU10" s="62"/>
      <c r="KV10" s="62"/>
      <c r="KW10" s="62"/>
      <c r="KX10" s="62"/>
      <c r="KY10" s="62"/>
      <c r="KZ10" s="62"/>
      <c r="LA10" s="5"/>
      <c r="LB10" s="5"/>
      <c r="LC10" s="5"/>
      <c r="LD10" s="5"/>
      <c r="LE10" s="5"/>
      <c r="LF10" s="5"/>
      <c r="LG10" s="5"/>
      <c r="LH10" s="5"/>
      <c r="LI10" s="5"/>
      <c r="LJ10" s="5"/>
      <c r="LK10" s="5"/>
      <c r="LL10" s="5"/>
      <c r="LM10" s="5"/>
      <c r="LN10" s="5"/>
      <c r="LO10" s="91"/>
      <c r="LP10" s="5"/>
      <c r="LQ10" s="62"/>
      <c r="LR10" s="62"/>
      <c r="LS10" s="62"/>
      <c r="LT10" s="62"/>
      <c r="LU10" s="62"/>
      <c r="LV10" s="62"/>
      <c r="LW10" s="62"/>
      <c r="LX10" s="62"/>
      <c r="LY10" s="62"/>
      <c r="LZ10" s="62"/>
      <c r="MA10" s="62"/>
      <c r="MB10" s="62"/>
      <c r="MC10" s="62"/>
      <c r="MD10" s="62"/>
      <c r="ME10" s="62"/>
      <c r="MF10" s="62"/>
    </row>
    <row r="11" spans="1:344" x14ac:dyDescent="0.35">
      <c r="A11" s="132">
        <v>7</v>
      </c>
      <c r="B11" s="170"/>
      <c r="C11" s="170"/>
      <c r="D11" s="152">
        <v>51</v>
      </c>
      <c r="E11" s="72" t="str">
        <f>'BVEM Scorecard'!F10</f>
        <v>Wind</v>
      </c>
      <c r="F11" s="96"/>
      <c r="G11" s="96"/>
      <c r="H11" s="96"/>
      <c r="I11" s="96"/>
      <c r="J11" s="62"/>
      <c r="K11" s="62"/>
      <c r="L11" s="62"/>
      <c r="M11" s="62"/>
      <c r="N11" s="62"/>
      <c r="O11" s="62"/>
      <c r="P11" s="62"/>
      <c r="Q11" s="62"/>
      <c r="R11" s="62"/>
      <c r="S11" s="62"/>
      <c r="T11" s="62"/>
      <c r="U11" s="62"/>
      <c r="V11" s="62"/>
      <c r="W11" s="62"/>
      <c r="X11" s="62"/>
      <c r="Y11" s="1"/>
      <c r="Z11" s="1"/>
      <c r="AA11" s="1"/>
      <c r="AB11" s="1"/>
      <c r="AC11" s="1"/>
      <c r="AD11" s="1"/>
      <c r="AE11" s="1"/>
      <c r="AF11" s="1"/>
      <c r="AG11" s="1"/>
      <c r="AH11" s="1"/>
      <c r="AI11" s="1"/>
      <c r="AJ11" s="1"/>
      <c r="AK11" s="1"/>
      <c r="AL11" s="1"/>
      <c r="AM11" s="138"/>
      <c r="AN11" s="139"/>
      <c r="AO11" s="63"/>
      <c r="AP11" s="63"/>
      <c r="AQ11" s="63"/>
      <c r="AR11" s="63"/>
      <c r="AS11" s="63"/>
      <c r="AT11" s="63"/>
      <c r="AU11" s="63"/>
      <c r="AV11" s="63"/>
      <c r="AW11" s="63"/>
      <c r="AX11" s="63"/>
      <c r="AY11" s="63"/>
      <c r="AZ11" s="63"/>
      <c r="BA11" s="63"/>
      <c r="BB11" s="63"/>
      <c r="BC11" s="63"/>
      <c r="BD11" s="63"/>
      <c r="BE11" s="1"/>
      <c r="BF11" s="1"/>
      <c r="BG11" s="1"/>
      <c r="BH11" s="1"/>
      <c r="BI11" s="1"/>
      <c r="BJ11" s="1"/>
      <c r="BK11" s="1"/>
      <c r="BL11" s="1"/>
      <c r="BM11" s="1"/>
      <c r="BN11" s="1"/>
      <c r="BO11" s="1"/>
      <c r="BP11" s="1"/>
      <c r="BQ11" s="1"/>
      <c r="BR11" s="1"/>
      <c r="BS11" s="1"/>
      <c r="BT11" s="1"/>
      <c r="BU11" s="63"/>
      <c r="BV11" s="63"/>
      <c r="BW11" s="63"/>
      <c r="BX11" s="63"/>
      <c r="BY11" s="63"/>
      <c r="BZ11" s="63"/>
      <c r="CA11" s="63"/>
      <c r="CB11" s="63"/>
      <c r="CC11" s="63"/>
      <c r="CD11" s="63"/>
      <c r="CE11" s="63"/>
      <c r="CF11" s="63"/>
      <c r="CG11" s="63"/>
      <c r="CH11" s="63"/>
      <c r="CI11" s="63"/>
      <c r="CJ11" s="63"/>
      <c r="CK11" s="1"/>
      <c r="CL11" s="1"/>
      <c r="CM11" s="1"/>
      <c r="CN11" s="1"/>
      <c r="CO11" s="1"/>
      <c r="CP11" s="1"/>
      <c r="CQ11" s="1"/>
      <c r="CR11" s="1"/>
      <c r="CS11" s="1"/>
      <c r="CT11" s="1"/>
      <c r="CU11" s="1"/>
      <c r="CV11" s="1"/>
      <c r="CW11" s="1"/>
      <c r="CX11" s="1"/>
      <c r="CY11" s="138"/>
      <c r="CZ11" s="1"/>
      <c r="DA11" s="63"/>
      <c r="DB11" s="63"/>
      <c r="DC11" s="63"/>
      <c r="DD11" s="63"/>
      <c r="DE11" s="63"/>
      <c r="DF11" s="63"/>
      <c r="DG11" s="63"/>
      <c r="DH11" s="63"/>
      <c r="DI11" s="63"/>
      <c r="DJ11" s="63"/>
      <c r="DK11" s="63"/>
      <c r="DL11" s="63"/>
      <c r="DM11" s="63"/>
      <c r="DN11" s="63"/>
      <c r="DO11" s="63"/>
      <c r="DP11" s="63"/>
      <c r="DQ11" s="1"/>
      <c r="DR11" s="1"/>
      <c r="DS11" s="1"/>
      <c r="DT11" s="1"/>
      <c r="DU11" s="1"/>
      <c r="DV11" s="1"/>
      <c r="DW11" s="1"/>
      <c r="DX11" s="1"/>
      <c r="DY11" s="1"/>
      <c r="DZ11" s="1"/>
      <c r="EA11" s="1"/>
      <c r="EB11" s="1"/>
      <c r="EC11" s="1"/>
      <c r="ED11" s="1"/>
      <c r="EE11" s="138"/>
      <c r="EF11" s="1"/>
      <c r="EG11" s="63"/>
      <c r="EH11" s="63"/>
      <c r="EI11" s="63"/>
      <c r="EJ11" s="63"/>
      <c r="EK11" s="63"/>
      <c r="EL11" s="63"/>
      <c r="EM11" s="63"/>
      <c r="EN11" s="63"/>
      <c r="EO11" s="63"/>
      <c r="EP11" s="63"/>
      <c r="EQ11" s="63"/>
      <c r="ER11" s="63"/>
      <c r="ES11" s="63"/>
      <c r="ET11" s="63"/>
      <c r="EU11" s="63"/>
      <c r="EV11" s="63"/>
      <c r="EW11" s="1"/>
      <c r="EX11" s="1"/>
      <c r="EY11" s="1"/>
      <c r="EZ11" s="1"/>
      <c r="FA11" s="1"/>
      <c r="FB11" s="1"/>
      <c r="FC11" s="1"/>
      <c r="FD11" s="1"/>
      <c r="FE11" s="1"/>
      <c r="FF11" s="1"/>
      <c r="FG11" s="1"/>
      <c r="FH11" s="1"/>
      <c r="FI11" s="1"/>
      <c r="FJ11" s="1"/>
      <c r="FK11" s="138"/>
      <c r="FL11" s="1"/>
      <c r="FM11" s="63"/>
      <c r="FN11" s="63"/>
      <c r="FO11" s="63"/>
      <c r="FP11" s="63"/>
      <c r="FQ11" s="63"/>
      <c r="FR11" s="63"/>
      <c r="FS11" s="63"/>
      <c r="FT11" s="63"/>
      <c r="FU11" s="63"/>
      <c r="FV11" s="63"/>
      <c r="FW11" s="63"/>
      <c r="FX11" s="63"/>
      <c r="FY11" s="63"/>
      <c r="FZ11" s="63"/>
      <c r="GA11" s="63"/>
      <c r="GB11" s="63"/>
      <c r="GC11" s="1"/>
      <c r="GD11" s="1"/>
      <c r="GE11" s="1"/>
      <c r="GF11" s="1"/>
      <c r="GG11" s="1"/>
      <c r="GH11" s="1"/>
      <c r="GI11" s="1"/>
      <c r="GJ11" s="1"/>
      <c r="GK11" s="1"/>
      <c r="GL11" s="1"/>
      <c r="GM11" s="1"/>
      <c r="GN11" s="1"/>
      <c r="GO11" s="1"/>
      <c r="GP11" s="1"/>
      <c r="GQ11" s="138"/>
      <c r="GR11" s="1"/>
      <c r="GS11" s="63"/>
      <c r="GT11" s="63"/>
      <c r="GU11" s="63"/>
      <c r="GV11" s="63"/>
      <c r="GW11" s="63"/>
      <c r="GX11" s="63"/>
      <c r="GY11" s="63"/>
      <c r="GZ11" s="63"/>
      <c r="HA11" s="63"/>
      <c r="HB11" s="63"/>
      <c r="HC11" s="63"/>
      <c r="HD11" s="63"/>
      <c r="HE11" s="63"/>
      <c r="HF11" s="63"/>
      <c r="HG11" s="63"/>
      <c r="HH11" s="63"/>
      <c r="HI11" s="1"/>
      <c r="HJ11" s="1"/>
      <c r="HK11" s="1"/>
      <c r="HL11" s="1"/>
      <c r="HM11" s="1"/>
      <c r="HN11" s="1"/>
      <c r="HO11" s="1"/>
      <c r="HP11" s="1"/>
      <c r="HQ11" s="1"/>
      <c r="HR11" s="1"/>
      <c r="HS11" s="1"/>
      <c r="HT11" s="1"/>
      <c r="HU11" s="1"/>
      <c r="HV11" s="1"/>
      <c r="HW11" s="138"/>
      <c r="HX11" s="1"/>
      <c r="HY11" s="63"/>
      <c r="HZ11" s="63"/>
      <c r="IA11" s="63"/>
      <c r="IB11" s="63"/>
      <c r="IC11" s="63"/>
      <c r="ID11" s="63"/>
      <c r="IE11" s="63"/>
      <c r="IF11" s="63"/>
      <c r="IG11" s="63"/>
      <c r="IH11" s="63"/>
      <c r="II11" s="63"/>
      <c r="IJ11" s="63"/>
      <c r="IK11" s="63"/>
      <c r="IL11" s="63"/>
      <c r="IM11" s="63"/>
      <c r="IN11" s="63"/>
      <c r="IO11" s="1"/>
      <c r="IP11" s="1"/>
      <c r="IQ11" s="1"/>
      <c r="IR11" s="1"/>
      <c r="IS11" s="1"/>
      <c r="IT11" s="1"/>
      <c r="IU11" s="1"/>
      <c r="IV11" s="1"/>
      <c r="IW11" s="1"/>
      <c r="IX11" s="1"/>
      <c r="IY11" s="1"/>
      <c r="IZ11" s="1"/>
      <c r="JA11" s="1"/>
      <c r="JB11" s="1"/>
      <c r="JC11" s="138"/>
      <c r="JD11" s="1"/>
      <c r="JE11" s="63"/>
      <c r="JF11" s="63"/>
      <c r="JG11" s="63"/>
      <c r="JH11" s="63"/>
      <c r="JI11" s="63"/>
      <c r="JJ11" s="63"/>
      <c r="JK11" s="63"/>
      <c r="JL11" s="63"/>
      <c r="JM11" s="63"/>
      <c r="JN11" s="63"/>
      <c r="JO11" s="63"/>
      <c r="JP11" s="63"/>
      <c r="JQ11" s="63"/>
      <c r="JR11" s="63"/>
      <c r="JS11" s="63"/>
      <c r="JT11" s="63"/>
      <c r="JU11" s="1"/>
      <c r="JV11" s="1"/>
      <c r="JW11" s="1"/>
      <c r="JX11" s="1"/>
      <c r="JY11" s="1"/>
      <c r="JZ11" s="1"/>
      <c r="KA11" s="1"/>
      <c r="KB11" s="1"/>
      <c r="KC11" s="1"/>
      <c r="KD11" s="1"/>
      <c r="KE11" s="1"/>
      <c r="KF11" s="1"/>
      <c r="KG11" s="1"/>
      <c r="KH11" s="1"/>
      <c r="KI11" s="138"/>
      <c r="KJ11" s="1"/>
      <c r="KK11" s="63"/>
      <c r="KL11" s="63"/>
      <c r="KM11" s="63"/>
      <c r="KN11" s="63"/>
      <c r="KO11" s="63"/>
      <c r="KP11" s="63"/>
      <c r="KQ11" s="63"/>
      <c r="KR11" s="63"/>
      <c r="KS11" s="63"/>
      <c r="KT11" s="63"/>
      <c r="KU11" s="63"/>
      <c r="KV11" s="63"/>
      <c r="KW11" s="63"/>
      <c r="KX11" s="63"/>
      <c r="KY11" s="63"/>
      <c r="KZ11" s="63"/>
      <c r="LA11" s="1"/>
      <c r="LB11" s="1"/>
      <c r="LC11" s="1"/>
      <c r="LD11" s="1"/>
      <c r="LE11" s="1"/>
      <c r="LF11" s="1"/>
      <c r="LG11" s="1"/>
      <c r="LH11" s="1"/>
      <c r="LI11" s="1"/>
      <c r="LJ11" s="1"/>
      <c r="LK11" s="1"/>
      <c r="LL11" s="1"/>
      <c r="LM11" s="1"/>
      <c r="LN11" s="1"/>
      <c r="LO11" s="138"/>
      <c r="LP11" s="1"/>
      <c r="LQ11" s="63"/>
      <c r="LR11" s="63"/>
      <c r="LS11" s="63"/>
      <c r="LT11" s="63"/>
      <c r="LU11" s="63"/>
      <c r="LV11" s="63"/>
      <c r="LW11" s="63"/>
      <c r="LX11" s="63"/>
      <c r="LY11" s="63"/>
      <c r="LZ11" s="63"/>
      <c r="MA11" s="63"/>
      <c r="MB11" s="63"/>
      <c r="MC11" s="63"/>
      <c r="MD11" s="63"/>
      <c r="ME11" s="63"/>
      <c r="MF11" s="63"/>
    </row>
    <row r="12" spans="1:344" x14ac:dyDescent="0.35">
      <c r="A12" s="131">
        <v>8</v>
      </c>
      <c r="B12" s="170"/>
      <c r="C12" s="170"/>
      <c r="D12" s="152">
        <v>66</v>
      </c>
      <c r="E12" s="72" t="str">
        <f>'BVEM Scorecard'!F11</f>
        <v>Wind</v>
      </c>
      <c r="F12" s="96"/>
      <c r="G12" s="96"/>
      <c r="H12" s="96"/>
      <c r="I12" s="96"/>
      <c r="J12" s="62"/>
      <c r="K12" s="62"/>
      <c r="L12" s="62"/>
      <c r="M12" s="62"/>
      <c r="N12" s="62"/>
      <c r="O12" s="62"/>
      <c r="P12" s="62"/>
      <c r="Q12" s="62"/>
      <c r="R12" s="62"/>
      <c r="S12" s="62"/>
      <c r="T12" s="62"/>
      <c r="U12" s="62"/>
      <c r="V12" s="62"/>
      <c r="W12" s="62"/>
      <c r="X12" s="62"/>
      <c r="Y12" s="87"/>
      <c r="Z12" s="5"/>
      <c r="AA12" s="5"/>
      <c r="AB12" s="5"/>
      <c r="AC12" s="5"/>
      <c r="AD12" s="5"/>
      <c r="AE12" s="5"/>
      <c r="AF12" s="5"/>
      <c r="AG12" s="5"/>
      <c r="AH12" s="5"/>
      <c r="AI12" s="5"/>
      <c r="AJ12" s="5"/>
      <c r="AK12" s="5"/>
      <c r="AL12" s="5"/>
      <c r="AM12" s="91"/>
      <c r="AN12" s="93"/>
      <c r="AO12" s="62"/>
      <c r="AP12" s="62"/>
      <c r="AQ12" s="62"/>
      <c r="AR12" s="62"/>
      <c r="AS12" s="62"/>
      <c r="AT12" s="62"/>
      <c r="AU12" s="62"/>
      <c r="AV12" s="62"/>
      <c r="AW12" s="62"/>
      <c r="AX12" s="62"/>
      <c r="AY12" s="62"/>
      <c r="AZ12" s="62"/>
      <c r="BA12" s="62"/>
      <c r="BB12" s="62"/>
      <c r="BC12" s="62"/>
      <c r="BD12" s="62"/>
      <c r="BE12" s="5"/>
      <c r="BF12" s="5"/>
      <c r="BG12" s="5"/>
      <c r="BH12" s="5"/>
      <c r="BI12" s="5"/>
      <c r="BJ12" s="5"/>
      <c r="BK12" s="5"/>
      <c r="BL12" s="5"/>
      <c r="BM12" s="5"/>
      <c r="BN12" s="5"/>
      <c r="BO12" s="5"/>
      <c r="BP12" s="5"/>
      <c r="BQ12" s="5"/>
      <c r="BR12" s="5"/>
      <c r="BS12" s="5"/>
      <c r="BT12" s="5"/>
      <c r="BU12" s="62"/>
      <c r="BV12" s="62"/>
      <c r="BW12" s="62"/>
      <c r="BX12" s="62"/>
      <c r="BY12" s="62"/>
      <c r="BZ12" s="62"/>
      <c r="CA12" s="62"/>
      <c r="CB12" s="62"/>
      <c r="CC12" s="62"/>
      <c r="CD12" s="62"/>
      <c r="CE12" s="62"/>
      <c r="CF12" s="62"/>
      <c r="CG12" s="62"/>
      <c r="CH12" s="62"/>
      <c r="CI12" s="62"/>
      <c r="CJ12" s="62"/>
      <c r="CK12" s="5"/>
      <c r="CL12" s="5"/>
      <c r="CM12" s="5"/>
      <c r="CN12" s="5"/>
      <c r="CO12" s="5"/>
      <c r="CP12" s="5"/>
      <c r="CQ12" s="5"/>
      <c r="CR12" s="5"/>
      <c r="CS12" s="5"/>
      <c r="CT12" s="5"/>
      <c r="CU12" s="5"/>
      <c r="CV12" s="5"/>
      <c r="CW12" s="5"/>
      <c r="CX12" s="5"/>
      <c r="CY12" s="91"/>
      <c r="CZ12" s="5"/>
      <c r="DA12" s="62"/>
      <c r="DB12" s="62"/>
      <c r="DC12" s="62"/>
      <c r="DD12" s="62"/>
      <c r="DE12" s="62"/>
      <c r="DF12" s="62"/>
      <c r="DG12" s="62"/>
      <c r="DH12" s="62"/>
      <c r="DI12" s="62"/>
      <c r="DJ12" s="62"/>
      <c r="DK12" s="62"/>
      <c r="DL12" s="62"/>
      <c r="DM12" s="62"/>
      <c r="DN12" s="62"/>
      <c r="DO12" s="62"/>
      <c r="DP12" s="62"/>
      <c r="DQ12" s="5"/>
      <c r="DR12" s="5"/>
      <c r="DS12" s="5"/>
      <c r="DT12" s="5"/>
      <c r="DU12" s="5"/>
      <c r="DV12" s="5"/>
      <c r="DW12" s="5"/>
      <c r="DX12" s="5"/>
      <c r="DY12" s="5"/>
      <c r="DZ12" s="5"/>
      <c r="EA12" s="5"/>
      <c r="EB12" s="5"/>
      <c r="EC12" s="5"/>
      <c r="ED12" s="5"/>
      <c r="EE12" s="91"/>
      <c r="EF12" s="5"/>
      <c r="EG12" s="62"/>
      <c r="EH12" s="62"/>
      <c r="EI12" s="62"/>
      <c r="EJ12" s="62"/>
      <c r="EK12" s="62"/>
      <c r="EL12" s="62"/>
      <c r="EM12" s="62"/>
      <c r="EN12" s="62"/>
      <c r="EO12" s="62"/>
      <c r="EP12" s="62"/>
      <c r="EQ12" s="62"/>
      <c r="ER12" s="62"/>
      <c r="ES12" s="62"/>
      <c r="ET12" s="62"/>
      <c r="EU12" s="62"/>
      <c r="EV12" s="62"/>
      <c r="EW12" s="5"/>
      <c r="EX12" s="5"/>
      <c r="EY12" s="5"/>
      <c r="EZ12" s="5"/>
      <c r="FA12" s="5"/>
      <c r="FB12" s="5"/>
      <c r="FC12" s="5"/>
      <c r="FD12" s="5"/>
      <c r="FE12" s="5"/>
      <c r="FF12" s="5"/>
      <c r="FG12" s="5"/>
      <c r="FH12" s="5"/>
      <c r="FI12" s="5"/>
      <c r="FJ12" s="5"/>
      <c r="FK12" s="91"/>
      <c r="FL12" s="5"/>
      <c r="FM12" s="62"/>
      <c r="FN12" s="62"/>
      <c r="FO12" s="62"/>
      <c r="FP12" s="62"/>
      <c r="FQ12" s="62"/>
      <c r="FR12" s="62"/>
      <c r="FS12" s="62"/>
      <c r="FT12" s="62"/>
      <c r="FU12" s="62"/>
      <c r="FV12" s="62"/>
      <c r="FW12" s="62"/>
      <c r="FX12" s="62"/>
      <c r="FY12" s="62"/>
      <c r="FZ12" s="62"/>
      <c r="GA12" s="62"/>
      <c r="GB12" s="62"/>
      <c r="GC12" s="5"/>
      <c r="GD12" s="5"/>
      <c r="GE12" s="5"/>
      <c r="GF12" s="5"/>
      <c r="GG12" s="5"/>
      <c r="GH12" s="5"/>
      <c r="GI12" s="5"/>
      <c r="GJ12" s="5"/>
      <c r="GK12" s="5"/>
      <c r="GL12" s="5"/>
      <c r="GM12" s="5"/>
      <c r="GN12" s="5"/>
      <c r="GO12" s="5"/>
      <c r="GP12" s="5"/>
      <c r="GQ12" s="91"/>
      <c r="GR12" s="5"/>
      <c r="GS12" s="62"/>
      <c r="GT12" s="62"/>
      <c r="GU12" s="62"/>
      <c r="GV12" s="62"/>
      <c r="GW12" s="62"/>
      <c r="GX12" s="62"/>
      <c r="GY12" s="62"/>
      <c r="GZ12" s="62"/>
      <c r="HA12" s="62"/>
      <c r="HB12" s="62"/>
      <c r="HC12" s="62"/>
      <c r="HD12" s="62"/>
      <c r="HE12" s="62"/>
      <c r="HF12" s="62"/>
      <c r="HG12" s="62"/>
      <c r="HH12" s="62"/>
      <c r="HI12" s="5"/>
      <c r="HJ12" s="5"/>
      <c r="HK12" s="5"/>
      <c r="HL12" s="5"/>
      <c r="HM12" s="5"/>
      <c r="HN12" s="5"/>
      <c r="HO12" s="5"/>
      <c r="HP12" s="5"/>
      <c r="HQ12" s="5"/>
      <c r="HR12" s="5"/>
      <c r="HS12" s="5"/>
      <c r="HT12" s="5"/>
      <c r="HU12" s="5"/>
      <c r="HV12" s="5"/>
      <c r="HW12" s="91"/>
      <c r="HX12" s="5"/>
      <c r="HY12" s="62"/>
      <c r="HZ12" s="62"/>
      <c r="IA12" s="62"/>
      <c r="IB12" s="62"/>
      <c r="IC12" s="62"/>
      <c r="ID12" s="62"/>
      <c r="IE12" s="62"/>
      <c r="IF12" s="62"/>
      <c r="IG12" s="62"/>
      <c r="IH12" s="62"/>
      <c r="II12" s="62"/>
      <c r="IJ12" s="62"/>
      <c r="IK12" s="62"/>
      <c r="IL12" s="62"/>
      <c r="IM12" s="62"/>
      <c r="IN12" s="62"/>
      <c r="IO12" s="5"/>
      <c r="IP12" s="5"/>
      <c r="IQ12" s="5"/>
      <c r="IR12" s="5"/>
      <c r="IS12" s="5"/>
      <c r="IT12" s="5"/>
      <c r="IU12" s="5"/>
      <c r="IV12" s="5"/>
      <c r="IW12" s="5"/>
      <c r="IX12" s="5"/>
      <c r="IY12" s="5"/>
      <c r="IZ12" s="5"/>
      <c r="JA12" s="5"/>
      <c r="JB12" s="5"/>
      <c r="JC12" s="91"/>
      <c r="JD12" s="5"/>
      <c r="JE12" s="62"/>
      <c r="JF12" s="62"/>
      <c r="JG12" s="62"/>
      <c r="JH12" s="62"/>
      <c r="JI12" s="62"/>
      <c r="JJ12" s="62"/>
      <c r="JK12" s="62"/>
      <c r="JL12" s="62"/>
      <c r="JM12" s="62"/>
      <c r="JN12" s="62"/>
      <c r="JO12" s="62"/>
      <c r="JP12" s="62"/>
      <c r="JQ12" s="62"/>
      <c r="JR12" s="62"/>
      <c r="JS12" s="62"/>
      <c r="JT12" s="62"/>
      <c r="JU12" s="5"/>
      <c r="JV12" s="5"/>
      <c r="JW12" s="5"/>
      <c r="JX12" s="5"/>
      <c r="JY12" s="5"/>
      <c r="JZ12" s="5"/>
      <c r="KA12" s="5"/>
      <c r="KB12" s="5"/>
      <c r="KC12" s="5"/>
      <c r="KD12" s="5"/>
      <c r="KE12" s="5"/>
      <c r="KF12" s="5"/>
      <c r="KG12" s="5"/>
      <c r="KH12" s="5"/>
      <c r="KI12" s="91"/>
      <c r="KJ12" s="5"/>
      <c r="KK12" s="62"/>
      <c r="KL12" s="62"/>
      <c r="KM12" s="62"/>
      <c r="KN12" s="62"/>
      <c r="KO12" s="62"/>
      <c r="KP12" s="62"/>
      <c r="KQ12" s="62"/>
      <c r="KR12" s="62"/>
      <c r="KS12" s="62"/>
      <c r="KT12" s="62"/>
      <c r="KU12" s="62"/>
      <c r="KV12" s="62"/>
      <c r="KW12" s="62"/>
      <c r="KX12" s="62"/>
      <c r="KY12" s="62"/>
      <c r="KZ12" s="62"/>
      <c r="LA12" s="5"/>
      <c r="LB12" s="5"/>
      <c r="LC12" s="5"/>
      <c r="LD12" s="5"/>
      <c r="LE12" s="5"/>
      <c r="LF12" s="5"/>
      <c r="LG12" s="5"/>
      <c r="LH12" s="5"/>
      <c r="LI12" s="5"/>
      <c r="LJ12" s="5"/>
      <c r="LK12" s="5"/>
      <c r="LL12" s="5"/>
      <c r="LM12" s="5"/>
      <c r="LN12" s="5"/>
      <c r="LO12" s="91"/>
      <c r="LP12" s="5"/>
      <c r="LQ12" s="62"/>
      <c r="LR12" s="62"/>
      <c r="LS12" s="62"/>
      <c r="LT12" s="62"/>
      <c r="LU12" s="62"/>
      <c r="LV12" s="62"/>
      <c r="LW12" s="62"/>
      <c r="LX12" s="62"/>
      <c r="LY12" s="62"/>
      <c r="LZ12" s="62"/>
      <c r="MA12" s="62"/>
      <c r="MB12" s="62"/>
      <c r="MC12" s="62"/>
      <c r="MD12" s="62"/>
      <c r="ME12" s="62"/>
      <c r="MF12" s="62"/>
    </row>
    <row r="13" spans="1:344" x14ac:dyDescent="0.35">
      <c r="A13" s="132">
        <v>9</v>
      </c>
      <c r="B13" s="170"/>
      <c r="C13" s="170"/>
      <c r="D13" s="152">
        <v>15</v>
      </c>
      <c r="E13" s="72" t="str">
        <f>'BVEM Scorecard'!F12</f>
        <v>Wind + Solar + Storage</v>
      </c>
      <c r="F13" s="96">
        <f t="shared" si="51"/>
        <v>0.99999999999999989</v>
      </c>
      <c r="G13" s="96">
        <f t="shared" si="52"/>
        <v>1</v>
      </c>
      <c r="H13" s="96">
        <f t="shared" si="53"/>
        <v>0.99999999999999989</v>
      </c>
      <c r="I13" s="96">
        <f t="shared" si="54"/>
        <v>1</v>
      </c>
      <c r="J13" s="62">
        <v>1</v>
      </c>
      <c r="K13" s="62">
        <v>1</v>
      </c>
      <c r="L13" s="62">
        <v>1</v>
      </c>
      <c r="M13" s="62">
        <v>1</v>
      </c>
      <c r="N13" s="62">
        <v>1</v>
      </c>
      <c r="O13" s="62">
        <v>1</v>
      </c>
      <c r="P13" s="62">
        <v>1</v>
      </c>
      <c r="Q13" s="62">
        <v>1</v>
      </c>
      <c r="R13" s="62">
        <v>1</v>
      </c>
      <c r="S13" s="62">
        <v>1</v>
      </c>
      <c r="T13" s="62">
        <v>1</v>
      </c>
      <c r="U13" s="62">
        <v>1</v>
      </c>
      <c r="V13" s="62">
        <v>1</v>
      </c>
      <c r="W13" s="62">
        <f t="shared" si="55"/>
        <v>1</v>
      </c>
      <c r="X13" s="62">
        <f t="shared" ref="X13:X60" si="76">M$4*M13+N$4*N13+O$4*O13+P$4*P13+Q$4*Q13+R$4*R13+S$4*S13+T$4*T13+U$4*U13+V$4*V13</f>
        <v>0.99999999999999989</v>
      </c>
      <c r="Y13" s="1" t="s">
        <v>56</v>
      </c>
      <c r="Z13" s="1">
        <v>1</v>
      </c>
      <c r="AA13" s="1">
        <v>24</v>
      </c>
      <c r="AB13" s="1">
        <v>1</v>
      </c>
      <c r="AC13" s="1">
        <v>1</v>
      </c>
      <c r="AD13" s="1">
        <v>1</v>
      </c>
      <c r="AE13" s="1">
        <v>1</v>
      </c>
      <c r="AF13" s="1">
        <v>1</v>
      </c>
      <c r="AG13" s="1">
        <v>1</v>
      </c>
      <c r="AH13" s="1">
        <v>1</v>
      </c>
      <c r="AI13" s="1">
        <v>1</v>
      </c>
      <c r="AJ13" s="1">
        <v>1</v>
      </c>
      <c r="AK13" s="1">
        <v>1</v>
      </c>
      <c r="AL13" s="1">
        <f t="shared" si="5"/>
        <v>1</v>
      </c>
      <c r="AM13" s="138">
        <f t="shared" si="56"/>
        <v>9.4488188976377951E-2</v>
      </c>
      <c r="AN13" s="139">
        <f t="shared" si="57"/>
        <v>9.4488188976377938E-2</v>
      </c>
      <c r="AO13" s="63" t="s">
        <v>57</v>
      </c>
      <c r="AP13" s="63">
        <v>1</v>
      </c>
      <c r="AQ13" s="63">
        <v>15</v>
      </c>
      <c r="AR13" s="63">
        <v>1</v>
      </c>
      <c r="AS13" s="63">
        <v>1</v>
      </c>
      <c r="AT13" s="63">
        <v>1</v>
      </c>
      <c r="AU13" s="63">
        <v>1</v>
      </c>
      <c r="AV13" s="63">
        <v>1</v>
      </c>
      <c r="AW13" s="63">
        <v>1</v>
      </c>
      <c r="AX13" s="63">
        <v>1</v>
      </c>
      <c r="AY13" s="63">
        <v>1</v>
      </c>
      <c r="AZ13" s="63">
        <v>1</v>
      </c>
      <c r="BA13" s="63">
        <v>1</v>
      </c>
      <c r="BB13" s="63">
        <f t="shared" ref="BB13:BB17" si="77">IFERROR(AVERAGE(AR13:BA13),"")</f>
        <v>1</v>
      </c>
      <c r="BC13" s="63">
        <f t="shared" si="58"/>
        <v>5.905511811023622E-2</v>
      </c>
      <c r="BD13" s="63">
        <f t="shared" si="59"/>
        <v>5.9055118110236213E-2</v>
      </c>
      <c r="BE13" s="1" t="s">
        <v>58</v>
      </c>
      <c r="BF13" s="1">
        <v>1</v>
      </c>
      <c r="BG13" s="1">
        <v>69</v>
      </c>
      <c r="BH13" s="1">
        <v>1</v>
      </c>
      <c r="BI13" s="1">
        <v>1</v>
      </c>
      <c r="BJ13" s="1">
        <v>1</v>
      </c>
      <c r="BK13" s="1">
        <v>1</v>
      </c>
      <c r="BL13" s="1">
        <v>1</v>
      </c>
      <c r="BM13" s="1">
        <v>1</v>
      </c>
      <c r="BN13" s="1">
        <v>1</v>
      </c>
      <c r="BO13" s="1">
        <v>1</v>
      </c>
      <c r="BP13" s="1">
        <v>1</v>
      </c>
      <c r="BQ13" s="1">
        <v>1</v>
      </c>
      <c r="BR13" s="1">
        <v>1</v>
      </c>
      <c r="BS13" s="1">
        <f t="shared" si="60"/>
        <v>0.27165354330708663</v>
      </c>
      <c r="BT13" s="1">
        <f t="shared" si="61"/>
        <v>0.27165354330708658</v>
      </c>
      <c r="BU13" s="63" t="s">
        <v>59</v>
      </c>
      <c r="BV13" s="63">
        <v>1</v>
      </c>
      <c r="BW13" s="63">
        <v>69</v>
      </c>
      <c r="BX13" s="63">
        <v>1</v>
      </c>
      <c r="BY13" s="63">
        <v>1</v>
      </c>
      <c r="BZ13" s="63">
        <v>1</v>
      </c>
      <c r="CA13" s="63">
        <v>1</v>
      </c>
      <c r="CB13" s="63">
        <v>1</v>
      </c>
      <c r="CC13" s="63">
        <v>1</v>
      </c>
      <c r="CD13" s="63">
        <v>1</v>
      </c>
      <c r="CE13" s="63">
        <v>1</v>
      </c>
      <c r="CF13" s="63">
        <v>1</v>
      </c>
      <c r="CG13" s="63">
        <v>1</v>
      </c>
      <c r="CH13" s="63">
        <v>1</v>
      </c>
      <c r="CI13" s="63">
        <f t="shared" si="62"/>
        <v>0.27165354330708663</v>
      </c>
      <c r="CJ13" s="63">
        <f t="shared" si="63"/>
        <v>0.27165354330708658</v>
      </c>
      <c r="CK13" s="1" t="s">
        <v>60</v>
      </c>
      <c r="CL13" s="1">
        <v>1</v>
      </c>
      <c r="CM13" s="1">
        <v>21</v>
      </c>
      <c r="CN13" s="1">
        <v>1</v>
      </c>
      <c r="CO13" s="1">
        <v>1</v>
      </c>
      <c r="CP13" s="1">
        <v>1</v>
      </c>
      <c r="CQ13" s="1">
        <v>1</v>
      </c>
      <c r="CR13" s="1">
        <v>1</v>
      </c>
      <c r="CS13" s="1">
        <v>1</v>
      </c>
      <c r="CT13" s="1">
        <v>1</v>
      </c>
      <c r="CU13" s="1">
        <v>1</v>
      </c>
      <c r="CV13" s="1">
        <v>1</v>
      </c>
      <c r="CW13" s="1">
        <v>1</v>
      </c>
      <c r="CX13" s="1">
        <v>1</v>
      </c>
      <c r="CY13" s="138">
        <f t="shared" si="64"/>
        <v>8.2677165354330714E-2</v>
      </c>
      <c r="CZ13" s="1">
        <f t="shared" si="65"/>
        <v>8.2677165354330701E-2</v>
      </c>
      <c r="DA13" s="63" t="s">
        <v>61</v>
      </c>
      <c r="DB13" s="63">
        <v>1</v>
      </c>
      <c r="DC13" s="63">
        <v>12</v>
      </c>
      <c r="DD13" s="63">
        <v>1</v>
      </c>
      <c r="DE13" s="63">
        <v>1</v>
      </c>
      <c r="DF13" s="63">
        <v>1</v>
      </c>
      <c r="DG13" s="63">
        <v>1</v>
      </c>
      <c r="DH13" s="63">
        <v>1</v>
      </c>
      <c r="DI13" s="63">
        <v>1</v>
      </c>
      <c r="DJ13" s="63">
        <v>1</v>
      </c>
      <c r="DK13" s="63">
        <v>1</v>
      </c>
      <c r="DL13" s="63">
        <v>1</v>
      </c>
      <c r="DM13" s="63">
        <v>1</v>
      </c>
      <c r="DN13" s="63">
        <v>1</v>
      </c>
      <c r="DO13" s="63">
        <f t="shared" si="66"/>
        <v>4.7244094488188976E-2</v>
      </c>
      <c r="DP13" s="63">
        <f t="shared" si="67"/>
        <v>4.7244094488188969E-2</v>
      </c>
      <c r="DQ13" s="1" t="s">
        <v>62</v>
      </c>
      <c r="DR13" s="1">
        <v>1</v>
      </c>
      <c r="DS13" s="1">
        <v>14</v>
      </c>
      <c r="DT13" s="1">
        <v>1</v>
      </c>
      <c r="DU13" s="1">
        <v>1</v>
      </c>
      <c r="DV13" s="1">
        <v>1</v>
      </c>
      <c r="DW13" s="1">
        <v>1</v>
      </c>
      <c r="DX13" s="1">
        <v>1</v>
      </c>
      <c r="DY13" s="1">
        <v>1</v>
      </c>
      <c r="DZ13" s="1">
        <v>1</v>
      </c>
      <c r="EA13" s="1">
        <v>1</v>
      </c>
      <c r="EB13" s="1">
        <v>1</v>
      </c>
      <c r="EC13" s="1">
        <v>1</v>
      </c>
      <c r="ED13" s="1">
        <v>1</v>
      </c>
      <c r="EE13" s="138">
        <f t="shared" si="68"/>
        <v>5.5118110236220472E-2</v>
      </c>
      <c r="EF13" s="1">
        <f t="shared" si="69"/>
        <v>5.5118110236220465E-2</v>
      </c>
      <c r="EG13" s="63" t="s">
        <v>63</v>
      </c>
      <c r="EH13" s="63">
        <v>1</v>
      </c>
      <c r="EI13" s="63">
        <v>9</v>
      </c>
      <c r="EJ13" s="63">
        <v>1</v>
      </c>
      <c r="EK13" s="63">
        <v>1</v>
      </c>
      <c r="EL13" s="63">
        <v>1</v>
      </c>
      <c r="EM13" s="63">
        <v>1</v>
      </c>
      <c r="EN13" s="63">
        <v>1</v>
      </c>
      <c r="EO13" s="63">
        <v>1</v>
      </c>
      <c r="EP13" s="63">
        <v>1</v>
      </c>
      <c r="EQ13" s="63">
        <v>1</v>
      </c>
      <c r="ER13" s="63">
        <v>1</v>
      </c>
      <c r="ES13" s="63">
        <v>1</v>
      </c>
      <c r="ET13" s="63">
        <v>1</v>
      </c>
      <c r="EU13" s="63">
        <f t="shared" si="70"/>
        <v>3.5433070866141732E-2</v>
      </c>
      <c r="EV13" s="63">
        <f t="shared" si="71"/>
        <v>3.5433070866141725E-2</v>
      </c>
      <c r="EW13" s="1" t="s">
        <v>64</v>
      </c>
      <c r="EX13" s="1">
        <v>1</v>
      </c>
      <c r="EY13" s="1">
        <v>9</v>
      </c>
      <c r="EZ13" s="1">
        <v>1</v>
      </c>
      <c r="FA13" s="1">
        <v>1</v>
      </c>
      <c r="FB13" s="1">
        <v>1</v>
      </c>
      <c r="FC13" s="1">
        <v>1</v>
      </c>
      <c r="FD13" s="1">
        <v>1</v>
      </c>
      <c r="FE13" s="1">
        <v>1</v>
      </c>
      <c r="FF13" s="1">
        <v>1</v>
      </c>
      <c r="FG13" s="1">
        <v>1</v>
      </c>
      <c r="FH13" s="1">
        <v>1</v>
      </c>
      <c r="FI13" s="1">
        <v>1</v>
      </c>
      <c r="FJ13" s="1">
        <v>1</v>
      </c>
      <c r="FK13" s="138">
        <f t="shared" si="72"/>
        <v>3.5433070866141732E-2</v>
      </c>
      <c r="FL13" s="1">
        <f t="shared" si="73"/>
        <v>3.5433070866141725E-2</v>
      </c>
      <c r="FM13" s="63" t="s">
        <v>65</v>
      </c>
      <c r="FN13" s="63">
        <v>1</v>
      </c>
      <c r="FO13" s="63">
        <v>12</v>
      </c>
      <c r="FP13" s="63">
        <v>1</v>
      </c>
      <c r="FQ13" s="63">
        <v>1</v>
      </c>
      <c r="FR13" s="63">
        <v>1</v>
      </c>
      <c r="FS13" s="63">
        <v>1</v>
      </c>
      <c r="FT13" s="63">
        <v>1</v>
      </c>
      <c r="FU13" s="63">
        <v>1</v>
      </c>
      <c r="FV13" s="63">
        <v>1</v>
      </c>
      <c r="FW13" s="63">
        <v>1</v>
      </c>
      <c r="FX13" s="63">
        <v>1</v>
      </c>
      <c r="FY13" s="63">
        <v>1</v>
      </c>
      <c r="FZ13" s="63">
        <v>1</v>
      </c>
      <c r="GA13" s="63">
        <f t="shared" si="74"/>
        <v>4.7244094488188976E-2</v>
      </c>
      <c r="GB13" s="63">
        <f t="shared" si="75"/>
        <v>4.7244094488188969E-2</v>
      </c>
      <c r="GC13" s="1"/>
      <c r="GD13" s="1"/>
      <c r="GE13" s="1"/>
      <c r="GF13" s="1"/>
      <c r="GG13" s="1"/>
      <c r="GH13" s="1"/>
      <c r="GI13" s="1"/>
      <c r="GJ13" s="1"/>
      <c r="GK13" s="1"/>
      <c r="GL13" s="1"/>
      <c r="GM13" s="1"/>
      <c r="GN13" s="1"/>
      <c r="GO13" s="1"/>
      <c r="GP13" s="1"/>
      <c r="GQ13" s="138"/>
      <c r="GR13" s="1"/>
      <c r="GS13" s="63"/>
      <c r="GT13" s="63"/>
      <c r="GU13" s="63"/>
      <c r="GV13" s="63"/>
      <c r="GW13" s="63"/>
      <c r="GX13" s="63"/>
      <c r="GY13" s="63"/>
      <c r="GZ13" s="63"/>
      <c r="HA13" s="63"/>
      <c r="HB13" s="63"/>
      <c r="HC13" s="63"/>
      <c r="HD13" s="63"/>
      <c r="HE13" s="63"/>
      <c r="HF13" s="63"/>
      <c r="HG13" s="63"/>
      <c r="HH13" s="63"/>
      <c r="HI13" s="1"/>
      <c r="HJ13" s="1"/>
      <c r="HK13" s="1"/>
      <c r="HL13" s="1"/>
      <c r="HM13" s="1"/>
      <c r="HN13" s="1"/>
      <c r="HO13" s="1"/>
      <c r="HP13" s="1"/>
      <c r="HQ13" s="1"/>
      <c r="HR13" s="1"/>
      <c r="HS13" s="1"/>
      <c r="HT13" s="1"/>
      <c r="HU13" s="1"/>
      <c r="HV13" s="1"/>
      <c r="HW13" s="138"/>
      <c r="HX13" s="1"/>
      <c r="HY13" s="63"/>
      <c r="HZ13" s="63"/>
      <c r="IA13" s="63"/>
      <c r="IB13" s="63"/>
      <c r="IC13" s="63"/>
      <c r="ID13" s="63"/>
      <c r="IE13" s="63"/>
      <c r="IF13" s="63"/>
      <c r="IG13" s="63"/>
      <c r="IH13" s="63"/>
      <c r="II13" s="63"/>
      <c r="IJ13" s="63"/>
      <c r="IK13" s="63"/>
      <c r="IL13" s="63"/>
      <c r="IM13" s="63"/>
      <c r="IN13" s="63"/>
      <c r="IO13" s="1"/>
      <c r="IP13" s="1"/>
      <c r="IQ13" s="1"/>
      <c r="IR13" s="1"/>
      <c r="IS13" s="1"/>
      <c r="IT13" s="1"/>
      <c r="IU13" s="1"/>
      <c r="IV13" s="1"/>
      <c r="IW13" s="1"/>
      <c r="IX13" s="1"/>
      <c r="IY13" s="1"/>
      <c r="IZ13" s="1"/>
      <c r="JA13" s="1"/>
      <c r="JB13" s="1"/>
      <c r="JC13" s="138"/>
      <c r="JD13" s="1"/>
      <c r="JE13" s="63"/>
      <c r="JF13" s="63"/>
      <c r="JG13" s="63"/>
      <c r="JH13" s="63"/>
      <c r="JI13" s="63"/>
      <c r="JJ13" s="63"/>
      <c r="JK13" s="63"/>
      <c r="JL13" s="63"/>
      <c r="JM13" s="63"/>
      <c r="JN13" s="63"/>
      <c r="JO13" s="63"/>
      <c r="JP13" s="63"/>
      <c r="JQ13" s="63"/>
      <c r="JR13" s="63"/>
      <c r="JS13" s="63"/>
      <c r="JT13" s="63"/>
      <c r="JU13" s="1"/>
      <c r="JV13" s="1"/>
      <c r="JW13" s="1"/>
      <c r="JX13" s="1"/>
      <c r="JY13" s="1"/>
      <c r="JZ13" s="1"/>
      <c r="KA13" s="1"/>
      <c r="KB13" s="1"/>
      <c r="KC13" s="1"/>
      <c r="KD13" s="1"/>
      <c r="KE13" s="1"/>
      <c r="KF13" s="1"/>
      <c r="KG13" s="1"/>
      <c r="KH13" s="1"/>
      <c r="KI13" s="138"/>
      <c r="KJ13" s="1"/>
      <c r="KK13" s="63"/>
      <c r="KL13" s="63"/>
      <c r="KM13" s="63"/>
      <c r="KN13" s="63"/>
      <c r="KO13" s="63"/>
      <c r="KP13" s="63"/>
      <c r="KQ13" s="63"/>
      <c r="KR13" s="63"/>
      <c r="KS13" s="63"/>
      <c r="KT13" s="63"/>
      <c r="KU13" s="63"/>
      <c r="KV13" s="63"/>
      <c r="KW13" s="63"/>
      <c r="KX13" s="63"/>
      <c r="KY13" s="63"/>
      <c r="KZ13" s="63"/>
      <c r="LA13" s="1"/>
      <c r="LB13" s="1"/>
      <c r="LC13" s="1"/>
      <c r="LD13" s="1"/>
      <c r="LE13" s="1"/>
      <c r="LF13" s="1"/>
      <c r="LG13" s="1"/>
      <c r="LH13" s="1"/>
      <c r="LI13" s="1"/>
      <c r="LJ13" s="1"/>
      <c r="LK13" s="1"/>
      <c r="LL13" s="1"/>
      <c r="LM13" s="1"/>
      <c r="LN13" s="1"/>
      <c r="LO13" s="138"/>
      <c r="LP13" s="1"/>
      <c r="LQ13" s="63"/>
      <c r="LR13" s="63"/>
      <c r="LS13" s="63"/>
      <c r="LT13" s="63"/>
      <c r="LU13" s="63"/>
      <c r="LV13" s="63"/>
      <c r="LW13" s="63"/>
      <c r="LX13" s="63"/>
      <c r="LY13" s="63"/>
      <c r="LZ13" s="63"/>
      <c r="MA13" s="63"/>
      <c r="MB13" s="63"/>
      <c r="MC13" s="63"/>
      <c r="MD13" s="63"/>
      <c r="ME13" s="63"/>
      <c r="MF13" s="63"/>
    </row>
    <row r="14" spans="1:344" x14ac:dyDescent="0.35">
      <c r="A14" s="131">
        <v>10</v>
      </c>
      <c r="B14" s="170"/>
      <c r="C14" s="170"/>
      <c r="D14" s="152">
        <v>17</v>
      </c>
      <c r="E14" s="72" t="str">
        <f>'BVEM Scorecard'!F13</f>
        <v>Wind + Solar + Storage</v>
      </c>
      <c r="F14" s="96">
        <f t="shared" si="51"/>
        <v>0.99999999999999989</v>
      </c>
      <c r="G14" s="96">
        <f t="shared" si="52"/>
        <v>1</v>
      </c>
      <c r="H14" s="96">
        <f t="shared" si="53"/>
        <v>0.99999999999999989</v>
      </c>
      <c r="I14" s="96">
        <f t="shared" si="54"/>
        <v>1</v>
      </c>
      <c r="J14" s="62">
        <v>1</v>
      </c>
      <c r="K14" s="62">
        <v>1</v>
      </c>
      <c r="L14" s="62">
        <v>1</v>
      </c>
      <c r="M14" s="62">
        <v>1</v>
      </c>
      <c r="N14" s="62">
        <v>1</v>
      </c>
      <c r="O14" s="62">
        <v>1</v>
      </c>
      <c r="P14" s="62">
        <v>1</v>
      </c>
      <c r="Q14" s="62">
        <v>1</v>
      </c>
      <c r="R14" s="62">
        <v>1</v>
      </c>
      <c r="S14" s="62">
        <v>1</v>
      </c>
      <c r="T14" s="62">
        <v>1</v>
      </c>
      <c r="U14" s="62">
        <v>1</v>
      </c>
      <c r="V14" s="62">
        <v>1</v>
      </c>
      <c r="W14" s="62">
        <f t="shared" si="55"/>
        <v>1</v>
      </c>
      <c r="X14" s="62">
        <f t="shared" si="76"/>
        <v>0.99999999999999989</v>
      </c>
      <c r="Y14" s="87" t="s">
        <v>56</v>
      </c>
      <c r="Z14" s="5">
        <v>1</v>
      </c>
      <c r="AA14" s="5">
        <v>24</v>
      </c>
      <c r="AB14" s="5">
        <v>1</v>
      </c>
      <c r="AC14" s="5">
        <v>1</v>
      </c>
      <c r="AD14" s="5">
        <v>1</v>
      </c>
      <c r="AE14" s="5">
        <v>1</v>
      </c>
      <c r="AF14" s="5">
        <v>1</v>
      </c>
      <c r="AG14" s="5">
        <v>1</v>
      </c>
      <c r="AH14" s="5">
        <v>1</v>
      </c>
      <c r="AI14" s="5">
        <v>1</v>
      </c>
      <c r="AJ14" s="5">
        <v>1</v>
      </c>
      <c r="AK14" s="5">
        <v>1</v>
      </c>
      <c r="AL14" s="5">
        <f t="shared" si="5"/>
        <v>1</v>
      </c>
      <c r="AM14" s="91">
        <f t="shared" si="56"/>
        <v>9.4488188976377951E-2</v>
      </c>
      <c r="AN14" s="93">
        <f t="shared" si="57"/>
        <v>9.4488188976377938E-2</v>
      </c>
      <c r="AO14" s="62" t="s">
        <v>57</v>
      </c>
      <c r="AP14" s="62">
        <v>1</v>
      </c>
      <c r="AQ14" s="62">
        <v>15</v>
      </c>
      <c r="AR14" s="62">
        <v>1</v>
      </c>
      <c r="AS14" s="62">
        <v>1</v>
      </c>
      <c r="AT14" s="62">
        <v>1</v>
      </c>
      <c r="AU14" s="62">
        <v>1</v>
      </c>
      <c r="AV14" s="62">
        <v>1</v>
      </c>
      <c r="AW14" s="62">
        <v>1</v>
      </c>
      <c r="AX14" s="62">
        <v>1</v>
      </c>
      <c r="AY14" s="62">
        <v>1</v>
      </c>
      <c r="AZ14" s="62">
        <v>1</v>
      </c>
      <c r="BA14" s="62">
        <v>1</v>
      </c>
      <c r="BB14" s="62">
        <f t="shared" si="77"/>
        <v>1</v>
      </c>
      <c r="BC14" s="62">
        <f t="shared" si="58"/>
        <v>5.905511811023622E-2</v>
      </c>
      <c r="BD14" s="62">
        <f t="shared" si="59"/>
        <v>5.9055118110236213E-2</v>
      </c>
      <c r="BE14" s="5" t="s">
        <v>58</v>
      </c>
      <c r="BF14" s="5">
        <v>1</v>
      </c>
      <c r="BG14" s="5">
        <v>69</v>
      </c>
      <c r="BH14" s="5">
        <v>1</v>
      </c>
      <c r="BI14" s="5">
        <v>1</v>
      </c>
      <c r="BJ14" s="5">
        <v>1</v>
      </c>
      <c r="BK14" s="5">
        <v>1</v>
      </c>
      <c r="BL14" s="5">
        <v>1</v>
      </c>
      <c r="BM14" s="5">
        <v>1</v>
      </c>
      <c r="BN14" s="5">
        <v>1</v>
      </c>
      <c r="BO14" s="5">
        <v>1</v>
      </c>
      <c r="BP14" s="5">
        <v>1</v>
      </c>
      <c r="BQ14" s="5">
        <v>1</v>
      </c>
      <c r="BR14" s="5">
        <v>1</v>
      </c>
      <c r="BS14" s="5">
        <f t="shared" si="60"/>
        <v>0.27165354330708663</v>
      </c>
      <c r="BT14" s="5">
        <f t="shared" si="61"/>
        <v>0.27165354330708658</v>
      </c>
      <c r="BU14" s="62" t="s">
        <v>59</v>
      </c>
      <c r="BV14" s="62">
        <v>1</v>
      </c>
      <c r="BW14" s="62">
        <v>69</v>
      </c>
      <c r="BX14" s="62">
        <v>1</v>
      </c>
      <c r="BY14" s="62">
        <v>1</v>
      </c>
      <c r="BZ14" s="62">
        <v>1</v>
      </c>
      <c r="CA14" s="62">
        <v>1</v>
      </c>
      <c r="CB14" s="62">
        <v>1</v>
      </c>
      <c r="CC14" s="62">
        <v>1</v>
      </c>
      <c r="CD14" s="62">
        <v>1</v>
      </c>
      <c r="CE14" s="62">
        <v>1</v>
      </c>
      <c r="CF14" s="62">
        <v>1</v>
      </c>
      <c r="CG14" s="62">
        <v>1</v>
      </c>
      <c r="CH14" s="62">
        <v>1</v>
      </c>
      <c r="CI14" s="62">
        <f t="shared" si="62"/>
        <v>0.27165354330708663</v>
      </c>
      <c r="CJ14" s="62">
        <f t="shared" si="63"/>
        <v>0.27165354330708658</v>
      </c>
      <c r="CK14" s="5" t="s">
        <v>60</v>
      </c>
      <c r="CL14" s="5">
        <v>1</v>
      </c>
      <c r="CM14" s="5">
        <v>21</v>
      </c>
      <c r="CN14" s="5">
        <v>1</v>
      </c>
      <c r="CO14" s="5">
        <v>1</v>
      </c>
      <c r="CP14" s="5">
        <v>1</v>
      </c>
      <c r="CQ14" s="5">
        <v>1</v>
      </c>
      <c r="CR14" s="5">
        <v>1</v>
      </c>
      <c r="CS14" s="5">
        <v>1</v>
      </c>
      <c r="CT14" s="5">
        <v>1</v>
      </c>
      <c r="CU14" s="5">
        <v>1</v>
      </c>
      <c r="CV14" s="5">
        <v>1</v>
      </c>
      <c r="CW14" s="5">
        <v>1</v>
      </c>
      <c r="CX14" s="5">
        <v>1</v>
      </c>
      <c r="CY14" s="91">
        <f t="shared" si="64"/>
        <v>8.2677165354330714E-2</v>
      </c>
      <c r="CZ14" s="5">
        <f t="shared" si="65"/>
        <v>8.2677165354330701E-2</v>
      </c>
      <c r="DA14" s="62" t="s">
        <v>61</v>
      </c>
      <c r="DB14" s="62">
        <v>1</v>
      </c>
      <c r="DC14" s="62">
        <v>12</v>
      </c>
      <c r="DD14" s="62">
        <v>1</v>
      </c>
      <c r="DE14" s="62">
        <v>1</v>
      </c>
      <c r="DF14" s="62">
        <v>1</v>
      </c>
      <c r="DG14" s="62">
        <v>1</v>
      </c>
      <c r="DH14" s="62">
        <v>1</v>
      </c>
      <c r="DI14" s="62">
        <v>1</v>
      </c>
      <c r="DJ14" s="62">
        <v>1</v>
      </c>
      <c r="DK14" s="62">
        <v>1</v>
      </c>
      <c r="DL14" s="62">
        <v>1</v>
      </c>
      <c r="DM14" s="62">
        <v>1</v>
      </c>
      <c r="DN14" s="62">
        <v>1</v>
      </c>
      <c r="DO14" s="62">
        <f t="shared" si="66"/>
        <v>4.7244094488188976E-2</v>
      </c>
      <c r="DP14" s="62">
        <f t="shared" si="67"/>
        <v>4.7244094488188969E-2</v>
      </c>
      <c r="DQ14" s="5" t="s">
        <v>62</v>
      </c>
      <c r="DR14" s="5">
        <v>1</v>
      </c>
      <c r="DS14" s="5">
        <v>14</v>
      </c>
      <c r="DT14" s="5">
        <v>1</v>
      </c>
      <c r="DU14" s="5">
        <v>1</v>
      </c>
      <c r="DV14" s="5">
        <v>1</v>
      </c>
      <c r="DW14" s="5">
        <v>1</v>
      </c>
      <c r="DX14" s="5">
        <v>1</v>
      </c>
      <c r="DY14" s="5">
        <v>1</v>
      </c>
      <c r="DZ14" s="5">
        <v>1</v>
      </c>
      <c r="EA14" s="5">
        <v>1</v>
      </c>
      <c r="EB14" s="5">
        <v>1</v>
      </c>
      <c r="EC14" s="5">
        <v>1</v>
      </c>
      <c r="ED14" s="5">
        <v>1</v>
      </c>
      <c r="EE14" s="91">
        <f t="shared" si="68"/>
        <v>5.5118110236220472E-2</v>
      </c>
      <c r="EF14" s="5">
        <f t="shared" si="69"/>
        <v>5.5118110236220465E-2</v>
      </c>
      <c r="EG14" s="62" t="s">
        <v>63</v>
      </c>
      <c r="EH14" s="62">
        <v>1</v>
      </c>
      <c r="EI14" s="62">
        <v>9</v>
      </c>
      <c r="EJ14" s="62">
        <v>1</v>
      </c>
      <c r="EK14" s="62">
        <v>1</v>
      </c>
      <c r="EL14" s="62">
        <v>1</v>
      </c>
      <c r="EM14" s="62">
        <v>1</v>
      </c>
      <c r="EN14" s="62">
        <v>1</v>
      </c>
      <c r="EO14" s="62">
        <v>1</v>
      </c>
      <c r="EP14" s="62">
        <v>1</v>
      </c>
      <c r="EQ14" s="62">
        <v>1</v>
      </c>
      <c r="ER14" s="62">
        <v>1</v>
      </c>
      <c r="ES14" s="62">
        <v>1</v>
      </c>
      <c r="ET14" s="62">
        <v>1</v>
      </c>
      <c r="EU14" s="62">
        <f t="shared" si="70"/>
        <v>3.5433070866141732E-2</v>
      </c>
      <c r="EV14" s="62">
        <f t="shared" si="71"/>
        <v>3.5433070866141725E-2</v>
      </c>
      <c r="EW14" s="5" t="s">
        <v>64</v>
      </c>
      <c r="EX14" s="5">
        <v>1</v>
      </c>
      <c r="EY14" s="5">
        <v>9</v>
      </c>
      <c r="EZ14" s="5">
        <v>1</v>
      </c>
      <c r="FA14" s="5">
        <v>1</v>
      </c>
      <c r="FB14" s="5">
        <v>1</v>
      </c>
      <c r="FC14" s="5">
        <v>1</v>
      </c>
      <c r="FD14" s="5">
        <v>1</v>
      </c>
      <c r="FE14" s="5">
        <v>1</v>
      </c>
      <c r="FF14" s="5">
        <v>1</v>
      </c>
      <c r="FG14" s="5">
        <v>1</v>
      </c>
      <c r="FH14" s="5">
        <v>1</v>
      </c>
      <c r="FI14" s="5">
        <v>1</v>
      </c>
      <c r="FJ14" s="5">
        <v>1</v>
      </c>
      <c r="FK14" s="91">
        <f t="shared" si="72"/>
        <v>3.5433070866141732E-2</v>
      </c>
      <c r="FL14" s="5">
        <f t="shared" si="73"/>
        <v>3.5433070866141725E-2</v>
      </c>
      <c r="FM14" s="62" t="s">
        <v>65</v>
      </c>
      <c r="FN14" s="62">
        <v>1</v>
      </c>
      <c r="FO14" s="62">
        <v>12</v>
      </c>
      <c r="FP14" s="62">
        <v>1</v>
      </c>
      <c r="FQ14" s="62">
        <v>1</v>
      </c>
      <c r="FR14" s="62">
        <v>1</v>
      </c>
      <c r="FS14" s="62">
        <v>1</v>
      </c>
      <c r="FT14" s="62">
        <v>1</v>
      </c>
      <c r="FU14" s="62">
        <v>1</v>
      </c>
      <c r="FV14" s="62">
        <v>1</v>
      </c>
      <c r="FW14" s="62">
        <v>1</v>
      </c>
      <c r="FX14" s="62">
        <v>1</v>
      </c>
      <c r="FY14" s="62">
        <v>1</v>
      </c>
      <c r="FZ14" s="62">
        <v>1</v>
      </c>
      <c r="GA14" s="62">
        <f t="shared" si="74"/>
        <v>4.7244094488188976E-2</v>
      </c>
      <c r="GB14" s="62">
        <f t="shared" si="75"/>
        <v>4.7244094488188969E-2</v>
      </c>
      <c r="GC14" s="5"/>
      <c r="GD14" s="5"/>
      <c r="GE14" s="5"/>
      <c r="GF14" s="5"/>
      <c r="GG14" s="5"/>
      <c r="GH14" s="5"/>
      <c r="GI14" s="5"/>
      <c r="GJ14" s="5"/>
      <c r="GK14" s="5"/>
      <c r="GL14" s="5"/>
      <c r="GM14" s="5"/>
      <c r="GN14" s="5"/>
      <c r="GO14" s="5"/>
      <c r="GP14" s="5"/>
      <c r="GQ14" s="91"/>
      <c r="GR14" s="5"/>
      <c r="GS14" s="62"/>
      <c r="GT14" s="62"/>
      <c r="GU14" s="62"/>
      <c r="GV14" s="62"/>
      <c r="GW14" s="62"/>
      <c r="GX14" s="62"/>
      <c r="GY14" s="62"/>
      <c r="GZ14" s="62"/>
      <c r="HA14" s="62"/>
      <c r="HB14" s="62"/>
      <c r="HC14" s="62"/>
      <c r="HD14" s="62"/>
      <c r="HE14" s="62"/>
      <c r="HF14" s="62"/>
      <c r="HG14" s="62"/>
      <c r="HH14" s="62"/>
      <c r="HI14" s="5"/>
      <c r="HJ14" s="5"/>
      <c r="HK14" s="5"/>
      <c r="HL14" s="5"/>
      <c r="HM14" s="5"/>
      <c r="HN14" s="5"/>
      <c r="HO14" s="5"/>
      <c r="HP14" s="5"/>
      <c r="HQ14" s="5"/>
      <c r="HR14" s="5"/>
      <c r="HS14" s="5"/>
      <c r="HT14" s="5"/>
      <c r="HU14" s="5"/>
      <c r="HV14" s="5"/>
      <c r="HW14" s="91"/>
      <c r="HX14" s="5"/>
      <c r="HY14" s="62"/>
      <c r="HZ14" s="62"/>
      <c r="IA14" s="62"/>
      <c r="IB14" s="62"/>
      <c r="IC14" s="62"/>
      <c r="ID14" s="62"/>
      <c r="IE14" s="62"/>
      <c r="IF14" s="62"/>
      <c r="IG14" s="62"/>
      <c r="IH14" s="62"/>
      <c r="II14" s="62"/>
      <c r="IJ14" s="62"/>
      <c r="IK14" s="62"/>
      <c r="IL14" s="62"/>
      <c r="IM14" s="62"/>
      <c r="IN14" s="62"/>
      <c r="IO14" s="5"/>
      <c r="IP14" s="5"/>
      <c r="IQ14" s="5"/>
      <c r="IR14" s="5"/>
      <c r="IS14" s="5"/>
      <c r="IT14" s="5"/>
      <c r="IU14" s="5"/>
      <c r="IV14" s="5"/>
      <c r="IW14" s="5"/>
      <c r="IX14" s="5"/>
      <c r="IY14" s="5"/>
      <c r="IZ14" s="5"/>
      <c r="JA14" s="5"/>
      <c r="JB14" s="5"/>
      <c r="JC14" s="91"/>
      <c r="JD14" s="5"/>
      <c r="JE14" s="62"/>
      <c r="JF14" s="62"/>
      <c r="JG14" s="62"/>
      <c r="JH14" s="62"/>
      <c r="JI14" s="62"/>
      <c r="JJ14" s="62"/>
      <c r="JK14" s="62"/>
      <c r="JL14" s="62"/>
      <c r="JM14" s="62"/>
      <c r="JN14" s="62"/>
      <c r="JO14" s="62"/>
      <c r="JP14" s="62"/>
      <c r="JQ14" s="62"/>
      <c r="JR14" s="62"/>
      <c r="JS14" s="62"/>
      <c r="JT14" s="62"/>
      <c r="JU14" s="5"/>
      <c r="JV14" s="5"/>
      <c r="JW14" s="5"/>
      <c r="JX14" s="5"/>
      <c r="JY14" s="5"/>
      <c r="JZ14" s="5"/>
      <c r="KA14" s="5"/>
      <c r="KB14" s="5"/>
      <c r="KC14" s="5"/>
      <c r="KD14" s="5"/>
      <c r="KE14" s="5"/>
      <c r="KF14" s="5"/>
      <c r="KG14" s="5"/>
      <c r="KH14" s="5"/>
      <c r="KI14" s="91"/>
      <c r="KJ14" s="5"/>
      <c r="KK14" s="62"/>
      <c r="KL14" s="62"/>
      <c r="KM14" s="62"/>
      <c r="KN14" s="62"/>
      <c r="KO14" s="62"/>
      <c r="KP14" s="62"/>
      <c r="KQ14" s="62"/>
      <c r="KR14" s="62"/>
      <c r="KS14" s="62"/>
      <c r="KT14" s="62"/>
      <c r="KU14" s="62"/>
      <c r="KV14" s="62"/>
      <c r="KW14" s="62"/>
      <c r="KX14" s="62"/>
      <c r="KY14" s="62"/>
      <c r="KZ14" s="62"/>
      <c r="LA14" s="5"/>
      <c r="LB14" s="5"/>
      <c r="LC14" s="5"/>
      <c r="LD14" s="5"/>
      <c r="LE14" s="5"/>
      <c r="LF14" s="5"/>
      <c r="LG14" s="5"/>
      <c r="LH14" s="5"/>
      <c r="LI14" s="5"/>
      <c r="LJ14" s="5"/>
      <c r="LK14" s="5"/>
      <c r="LL14" s="5"/>
      <c r="LM14" s="5"/>
      <c r="LN14" s="5"/>
      <c r="LO14" s="91"/>
      <c r="LP14" s="5"/>
      <c r="LQ14" s="62"/>
      <c r="LR14" s="62"/>
      <c r="LS14" s="62"/>
      <c r="LT14" s="62"/>
      <c r="LU14" s="62"/>
      <c r="LV14" s="62"/>
      <c r="LW14" s="62"/>
      <c r="LX14" s="62"/>
      <c r="LY14" s="62"/>
      <c r="LZ14" s="62"/>
      <c r="MA14" s="62"/>
      <c r="MB14" s="62"/>
      <c r="MC14" s="62"/>
      <c r="MD14" s="62"/>
      <c r="ME14" s="62"/>
      <c r="MF14" s="62"/>
    </row>
    <row r="15" spans="1:344" x14ac:dyDescent="0.35">
      <c r="A15" s="132">
        <v>11</v>
      </c>
      <c r="B15" s="170"/>
      <c r="C15" s="170"/>
      <c r="D15" s="152">
        <v>20</v>
      </c>
      <c r="E15" s="72" t="str">
        <f>'BVEM Scorecard'!F14</f>
        <v>Wind + Solar + Storage</v>
      </c>
      <c r="F15" s="96">
        <f t="shared" si="51"/>
        <v>0.99999999999999989</v>
      </c>
      <c r="G15" s="96">
        <f t="shared" si="52"/>
        <v>1</v>
      </c>
      <c r="H15" s="96">
        <f t="shared" si="53"/>
        <v>0.99999999999999989</v>
      </c>
      <c r="I15" s="96">
        <f t="shared" si="54"/>
        <v>1</v>
      </c>
      <c r="J15" s="62">
        <v>1</v>
      </c>
      <c r="K15" s="62">
        <v>1</v>
      </c>
      <c r="L15" s="62">
        <v>1</v>
      </c>
      <c r="M15" s="62">
        <v>1</v>
      </c>
      <c r="N15" s="62">
        <v>1</v>
      </c>
      <c r="O15" s="62">
        <v>1</v>
      </c>
      <c r="P15" s="62">
        <v>1</v>
      </c>
      <c r="Q15" s="62">
        <v>1</v>
      </c>
      <c r="R15" s="62">
        <v>1</v>
      </c>
      <c r="S15" s="62">
        <v>1</v>
      </c>
      <c r="T15" s="62">
        <v>1</v>
      </c>
      <c r="U15" s="62">
        <v>1</v>
      </c>
      <c r="V15" s="62">
        <v>1</v>
      </c>
      <c r="W15" s="62">
        <f t="shared" si="55"/>
        <v>1</v>
      </c>
      <c r="X15" s="62">
        <f t="shared" si="76"/>
        <v>0.99999999999999989</v>
      </c>
      <c r="Y15" s="1" t="s">
        <v>56</v>
      </c>
      <c r="Z15" s="1">
        <v>1</v>
      </c>
      <c r="AA15" s="1">
        <v>24</v>
      </c>
      <c r="AB15" s="1">
        <v>1</v>
      </c>
      <c r="AC15" s="1">
        <v>1</v>
      </c>
      <c r="AD15" s="1">
        <v>1</v>
      </c>
      <c r="AE15" s="1">
        <v>1</v>
      </c>
      <c r="AF15" s="1">
        <v>1</v>
      </c>
      <c r="AG15" s="1">
        <v>1</v>
      </c>
      <c r="AH15" s="1">
        <v>1</v>
      </c>
      <c r="AI15" s="1">
        <v>1</v>
      </c>
      <c r="AJ15" s="1">
        <v>1</v>
      </c>
      <c r="AK15" s="1">
        <v>1</v>
      </c>
      <c r="AL15" s="1">
        <f t="shared" si="5"/>
        <v>1</v>
      </c>
      <c r="AM15" s="138">
        <f t="shared" si="56"/>
        <v>9.4488188976377951E-2</v>
      </c>
      <c r="AN15" s="139">
        <f t="shared" si="57"/>
        <v>9.4488188976377938E-2</v>
      </c>
      <c r="AO15" s="63" t="s">
        <v>57</v>
      </c>
      <c r="AP15" s="63">
        <v>1</v>
      </c>
      <c r="AQ15" s="63">
        <v>15</v>
      </c>
      <c r="AR15" s="63">
        <v>1</v>
      </c>
      <c r="AS15" s="63">
        <v>1</v>
      </c>
      <c r="AT15" s="63">
        <v>1</v>
      </c>
      <c r="AU15" s="63">
        <v>1</v>
      </c>
      <c r="AV15" s="63">
        <v>1</v>
      </c>
      <c r="AW15" s="63">
        <v>1</v>
      </c>
      <c r="AX15" s="63">
        <v>1</v>
      </c>
      <c r="AY15" s="63">
        <v>1</v>
      </c>
      <c r="AZ15" s="63">
        <v>1</v>
      </c>
      <c r="BA15" s="63">
        <v>1</v>
      </c>
      <c r="BB15" s="63">
        <f t="shared" si="77"/>
        <v>1</v>
      </c>
      <c r="BC15" s="63">
        <f t="shared" si="58"/>
        <v>5.905511811023622E-2</v>
      </c>
      <c r="BD15" s="63">
        <f t="shared" si="59"/>
        <v>5.9055118110236213E-2</v>
      </c>
      <c r="BE15" s="1" t="s">
        <v>58</v>
      </c>
      <c r="BF15" s="1">
        <v>1</v>
      </c>
      <c r="BG15" s="1">
        <v>69</v>
      </c>
      <c r="BH15" s="1">
        <v>1</v>
      </c>
      <c r="BI15" s="1">
        <v>1</v>
      </c>
      <c r="BJ15" s="1">
        <v>1</v>
      </c>
      <c r="BK15" s="1">
        <v>1</v>
      </c>
      <c r="BL15" s="1">
        <v>1</v>
      </c>
      <c r="BM15" s="1">
        <v>1</v>
      </c>
      <c r="BN15" s="1">
        <v>1</v>
      </c>
      <c r="BO15" s="1">
        <v>1</v>
      </c>
      <c r="BP15" s="1">
        <v>1</v>
      </c>
      <c r="BQ15" s="1">
        <v>1</v>
      </c>
      <c r="BR15" s="1">
        <v>1</v>
      </c>
      <c r="BS15" s="1">
        <f t="shared" si="60"/>
        <v>0.27165354330708663</v>
      </c>
      <c r="BT15" s="1">
        <f t="shared" si="61"/>
        <v>0.27165354330708658</v>
      </c>
      <c r="BU15" s="63" t="s">
        <v>59</v>
      </c>
      <c r="BV15" s="63">
        <v>1</v>
      </c>
      <c r="BW15" s="63">
        <v>69</v>
      </c>
      <c r="BX15" s="63">
        <v>1</v>
      </c>
      <c r="BY15" s="63">
        <v>1</v>
      </c>
      <c r="BZ15" s="63">
        <v>1</v>
      </c>
      <c r="CA15" s="63">
        <v>1</v>
      </c>
      <c r="CB15" s="63">
        <v>1</v>
      </c>
      <c r="CC15" s="63">
        <v>1</v>
      </c>
      <c r="CD15" s="63">
        <v>1</v>
      </c>
      <c r="CE15" s="63">
        <v>1</v>
      </c>
      <c r="CF15" s="63">
        <v>1</v>
      </c>
      <c r="CG15" s="63">
        <v>1</v>
      </c>
      <c r="CH15" s="63">
        <v>1</v>
      </c>
      <c r="CI15" s="63">
        <f t="shared" si="62"/>
        <v>0.27165354330708663</v>
      </c>
      <c r="CJ15" s="63">
        <f t="shared" si="63"/>
        <v>0.27165354330708658</v>
      </c>
      <c r="CK15" s="1" t="s">
        <v>60</v>
      </c>
      <c r="CL15" s="1">
        <v>1</v>
      </c>
      <c r="CM15" s="1">
        <v>21</v>
      </c>
      <c r="CN15" s="1">
        <v>1</v>
      </c>
      <c r="CO15" s="1">
        <v>1</v>
      </c>
      <c r="CP15" s="1">
        <v>1</v>
      </c>
      <c r="CQ15" s="1">
        <v>1</v>
      </c>
      <c r="CR15" s="1">
        <v>1</v>
      </c>
      <c r="CS15" s="1">
        <v>1</v>
      </c>
      <c r="CT15" s="1">
        <v>1</v>
      </c>
      <c r="CU15" s="1">
        <v>1</v>
      </c>
      <c r="CV15" s="1">
        <v>1</v>
      </c>
      <c r="CW15" s="1">
        <v>1</v>
      </c>
      <c r="CX15" s="1">
        <v>1</v>
      </c>
      <c r="CY15" s="138">
        <f t="shared" si="64"/>
        <v>8.2677165354330714E-2</v>
      </c>
      <c r="CZ15" s="1">
        <f t="shared" si="65"/>
        <v>8.2677165354330701E-2</v>
      </c>
      <c r="DA15" s="63" t="s">
        <v>61</v>
      </c>
      <c r="DB15" s="63">
        <v>1</v>
      </c>
      <c r="DC15" s="63">
        <v>12</v>
      </c>
      <c r="DD15" s="63">
        <v>1</v>
      </c>
      <c r="DE15" s="63">
        <v>1</v>
      </c>
      <c r="DF15" s="63">
        <v>1</v>
      </c>
      <c r="DG15" s="63">
        <v>1</v>
      </c>
      <c r="DH15" s="63">
        <v>1</v>
      </c>
      <c r="DI15" s="63">
        <v>1</v>
      </c>
      <c r="DJ15" s="63">
        <v>1</v>
      </c>
      <c r="DK15" s="63">
        <v>1</v>
      </c>
      <c r="DL15" s="63">
        <v>1</v>
      </c>
      <c r="DM15" s="63">
        <v>1</v>
      </c>
      <c r="DN15" s="63">
        <v>1</v>
      </c>
      <c r="DO15" s="63">
        <f t="shared" si="66"/>
        <v>4.7244094488188976E-2</v>
      </c>
      <c r="DP15" s="63">
        <f t="shared" si="67"/>
        <v>4.7244094488188969E-2</v>
      </c>
      <c r="DQ15" s="1" t="s">
        <v>62</v>
      </c>
      <c r="DR15" s="1">
        <v>1</v>
      </c>
      <c r="DS15" s="1">
        <v>14</v>
      </c>
      <c r="DT15" s="1">
        <v>1</v>
      </c>
      <c r="DU15" s="1">
        <v>1</v>
      </c>
      <c r="DV15" s="1">
        <v>1</v>
      </c>
      <c r="DW15" s="1">
        <v>1</v>
      </c>
      <c r="DX15" s="1">
        <v>1</v>
      </c>
      <c r="DY15" s="1">
        <v>1</v>
      </c>
      <c r="DZ15" s="1">
        <v>1</v>
      </c>
      <c r="EA15" s="1">
        <v>1</v>
      </c>
      <c r="EB15" s="1">
        <v>1</v>
      </c>
      <c r="EC15" s="1">
        <v>1</v>
      </c>
      <c r="ED15" s="1">
        <v>1</v>
      </c>
      <c r="EE15" s="138">
        <f t="shared" si="68"/>
        <v>5.5118110236220472E-2</v>
      </c>
      <c r="EF15" s="1">
        <f t="shared" si="69"/>
        <v>5.5118110236220465E-2</v>
      </c>
      <c r="EG15" s="63" t="s">
        <v>63</v>
      </c>
      <c r="EH15" s="63">
        <v>1</v>
      </c>
      <c r="EI15" s="63">
        <v>9</v>
      </c>
      <c r="EJ15" s="63">
        <v>1</v>
      </c>
      <c r="EK15" s="63">
        <v>1</v>
      </c>
      <c r="EL15" s="63">
        <v>1</v>
      </c>
      <c r="EM15" s="63">
        <v>1</v>
      </c>
      <c r="EN15" s="63">
        <v>1</v>
      </c>
      <c r="EO15" s="63">
        <v>1</v>
      </c>
      <c r="EP15" s="63">
        <v>1</v>
      </c>
      <c r="EQ15" s="63">
        <v>1</v>
      </c>
      <c r="ER15" s="63">
        <v>1</v>
      </c>
      <c r="ES15" s="63">
        <v>1</v>
      </c>
      <c r="ET15" s="63">
        <v>1</v>
      </c>
      <c r="EU15" s="63">
        <f t="shared" si="70"/>
        <v>3.5433070866141732E-2</v>
      </c>
      <c r="EV15" s="63">
        <f t="shared" si="71"/>
        <v>3.5433070866141725E-2</v>
      </c>
      <c r="EW15" s="1" t="s">
        <v>64</v>
      </c>
      <c r="EX15" s="1">
        <v>1</v>
      </c>
      <c r="EY15" s="1">
        <v>9</v>
      </c>
      <c r="EZ15" s="1">
        <v>1</v>
      </c>
      <c r="FA15" s="1">
        <v>1</v>
      </c>
      <c r="FB15" s="1">
        <v>1</v>
      </c>
      <c r="FC15" s="1">
        <v>1</v>
      </c>
      <c r="FD15" s="1">
        <v>1</v>
      </c>
      <c r="FE15" s="1">
        <v>1</v>
      </c>
      <c r="FF15" s="1">
        <v>1</v>
      </c>
      <c r="FG15" s="1">
        <v>1</v>
      </c>
      <c r="FH15" s="1">
        <v>1</v>
      </c>
      <c r="FI15" s="1">
        <v>1</v>
      </c>
      <c r="FJ15" s="1">
        <v>1</v>
      </c>
      <c r="FK15" s="138">
        <f t="shared" si="72"/>
        <v>3.5433070866141732E-2</v>
      </c>
      <c r="FL15" s="1">
        <f t="shared" si="73"/>
        <v>3.5433070866141725E-2</v>
      </c>
      <c r="FM15" s="63" t="s">
        <v>65</v>
      </c>
      <c r="FN15" s="63">
        <v>1</v>
      </c>
      <c r="FO15" s="63">
        <v>12</v>
      </c>
      <c r="FP15" s="63">
        <v>1</v>
      </c>
      <c r="FQ15" s="63">
        <v>1</v>
      </c>
      <c r="FR15" s="63">
        <v>1</v>
      </c>
      <c r="FS15" s="63">
        <v>1</v>
      </c>
      <c r="FT15" s="63">
        <v>1</v>
      </c>
      <c r="FU15" s="63">
        <v>1</v>
      </c>
      <c r="FV15" s="63">
        <v>1</v>
      </c>
      <c r="FW15" s="63">
        <v>1</v>
      </c>
      <c r="FX15" s="63">
        <v>1</v>
      </c>
      <c r="FY15" s="63">
        <v>1</v>
      </c>
      <c r="FZ15" s="63">
        <v>1</v>
      </c>
      <c r="GA15" s="63">
        <f t="shared" si="74"/>
        <v>4.7244094488188976E-2</v>
      </c>
      <c r="GB15" s="63">
        <f t="shared" si="75"/>
        <v>4.7244094488188969E-2</v>
      </c>
      <c r="GC15" s="1"/>
      <c r="GD15" s="1"/>
      <c r="GE15" s="1"/>
      <c r="GF15" s="1"/>
      <c r="GG15" s="1"/>
      <c r="GH15" s="1"/>
      <c r="GI15" s="1"/>
      <c r="GJ15" s="1"/>
      <c r="GK15" s="1"/>
      <c r="GL15" s="1"/>
      <c r="GM15" s="1"/>
      <c r="GN15" s="1"/>
      <c r="GO15" s="1"/>
      <c r="GP15" s="1"/>
      <c r="GQ15" s="138"/>
      <c r="GR15" s="1"/>
      <c r="GS15" s="63"/>
      <c r="GT15" s="63"/>
      <c r="GU15" s="63"/>
      <c r="GV15" s="63"/>
      <c r="GW15" s="63"/>
      <c r="GX15" s="63"/>
      <c r="GY15" s="63"/>
      <c r="GZ15" s="63"/>
      <c r="HA15" s="63"/>
      <c r="HB15" s="63"/>
      <c r="HC15" s="63"/>
      <c r="HD15" s="63"/>
      <c r="HE15" s="63"/>
      <c r="HF15" s="63"/>
      <c r="HG15" s="63"/>
      <c r="HH15" s="63"/>
      <c r="HI15" s="1"/>
      <c r="HJ15" s="1"/>
      <c r="HK15" s="1"/>
      <c r="HL15" s="1"/>
      <c r="HM15" s="1"/>
      <c r="HN15" s="1"/>
      <c r="HO15" s="1"/>
      <c r="HP15" s="1"/>
      <c r="HQ15" s="1"/>
      <c r="HR15" s="1"/>
      <c r="HS15" s="1"/>
      <c r="HT15" s="1"/>
      <c r="HU15" s="1"/>
      <c r="HV15" s="1"/>
      <c r="HW15" s="138"/>
      <c r="HX15" s="1"/>
      <c r="HY15" s="63"/>
      <c r="HZ15" s="63"/>
      <c r="IA15" s="63"/>
      <c r="IB15" s="63"/>
      <c r="IC15" s="63"/>
      <c r="ID15" s="63"/>
      <c r="IE15" s="63"/>
      <c r="IF15" s="63"/>
      <c r="IG15" s="63"/>
      <c r="IH15" s="63"/>
      <c r="II15" s="63"/>
      <c r="IJ15" s="63"/>
      <c r="IK15" s="63"/>
      <c r="IL15" s="63"/>
      <c r="IM15" s="63"/>
      <c r="IN15" s="63"/>
      <c r="IO15" s="1"/>
      <c r="IP15" s="1"/>
      <c r="IQ15" s="1"/>
      <c r="IR15" s="1"/>
      <c r="IS15" s="1"/>
      <c r="IT15" s="1"/>
      <c r="IU15" s="1"/>
      <c r="IV15" s="1"/>
      <c r="IW15" s="1"/>
      <c r="IX15" s="1"/>
      <c r="IY15" s="1"/>
      <c r="IZ15" s="1"/>
      <c r="JA15" s="1"/>
      <c r="JB15" s="1"/>
      <c r="JC15" s="138"/>
      <c r="JD15" s="1"/>
      <c r="JE15" s="63"/>
      <c r="JF15" s="63"/>
      <c r="JG15" s="63"/>
      <c r="JH15" s="63"/>
      <c r="JI15" s="63"/>
      <c r="JJ15" s="63"/>
      <c r="JK15" s="63"/>
      <c r="JL15" s="63"/>
      <c r="JM15" s="63"/>
      <c r="JN15" s="63"/>
      <c r="JO15" s="63"/>
      <c r="JP15" s="63"/>
      <c r="JQ15" s="63"/>
      <c r="JR15" s="63"/>
      <c r="JS15" s="63"/>
      <c r="JT15" s="63"/>
      <c r="JU15" s="1"/>
      <c r="JV15" s="1"/>
      <c r="JW15" s="1"/>
      <c r="JX15" s="1"/>
      <c r="JY15" s="1"/>
      <c r="JZ15" s="1"/>
      <c r="KA15" s="1"/>
      <c r="KB15" s="1"/>
      <c r="KC15" s="1"/>
      <c r="KD15" s="1"/>
      <c r="KE15" s="1"/>
      <c r="KF15" s="1"/>
      <c r="KG15" s="1"/>
      <c r="KH15" s="1"/>
      <c r="KI15" s="138"/>
      <c r="KJ15" s="1"/>
      <c r="KK15" s="63"/>
      <c r="KL15" s="63"/>
      <c r="KM15" s="63"/>
      <c r="KN15" s="63"/>
      <c r="KO15" s="63"/>
      <c r="KP15" s="63"/>
      <c r="KQ15" s="63"/>
      <c r="KR15" s="63"/>
      <c r="KS15" s="63"/>
      <c r="KT15" s="63"/>
      <c r="KU15" s="63"/>
      <c r="KV15" s="63"/>
      <c r="KW15" s="63"/>
      <c r="KX15" s="63"/>
      <c r="KY15" s="63"/>
      <c r="KZ15" s="63"/>
      <c r="LA15" s="1"/>
      <c r="LB15" s="1"/>
      <c r="LC15" s="1"/>
      <c r="LD15" s="1"/>
      <c r="LE15" s="1"/>
      <c r="LF15" s="1"/>
      <c r="LG15" s="1"/>
      <c r="LH15" s="1"/>
      <c r="LI15" s="1"/>
      <c r="LJ15" s="1"/>
      <c r="LK15" s="1"/>
      <c r="LL15" s="1"/>
      <c r="LM15" s="1"/>
      <c r="LN15" s="1"/>
      <c r="LO15" s="138"/>
      <c r="LP15" s="1"/>
      <c r="LQ15" s="63"/>
      <c r="LR15" s="63"/>
      <c r="LS15" s="63"/>
      <c r="LT15" s="63"/>
      <c r="LU15" s="63"/>
      <c r="LV15" s="63"/>
      <c r="LW15" s="63"/>
      <c r="LX15" s="63"/>
      <c r="LY15" s="63"/>
      <c r="LZ15" s="63"/>
      <c r="MA15" s="63"/>
      <c r="MB15" s="63"/>
      <c r="MC15" s="63"/>
      <c r="MD15" s="63"/>
      <c r="ME15" s="63"/>
      <c r="MF15" s="63"/>
    </row>
    <row r="16" spans="1:344" x14ac:dyDescent="0.35">
      <c r="A16" s="131">
        <v>12</v>
      </c>
      <c r="B16" s="170"/>
      <c r="C16" s="170"/>
      <c r="D16" s="152">
        <v>23</v>
      </c>
      <c r="E16" s="72" t="str">
        <f>'BVEM Scorecard'!F15</f>
        <v>Wind + Solar + Storage</v>
      </c>
      <c r="F16" s="96">
        <f t="shared" si="51"/>
        <v>0.99999999999999989</v>
      </c>
      <c r="G16" s="96">
        <f t="shared" si="52"/>
        <v>1</v>
      </c>
      <c r="H16" s="96">
        <f t="shared" si="53"/>
        <v>0.99999999999999989</v>
      </c>
      <c r="I16" s="96">
        <f t="shared" si="54"/>
        <v>1</v>
      </c>
      <c r="J16" s="62">
        <v>1</v>
      </c>
      <c r="K16" s="62">
        <v>1</v>
      </c>
      <c r="L16" s="62">
        <v>1</v>
      </c>
      <c r="M16" s="62">
        <v>1</v>
      </c>
      <c r="N16" s="62">
        <v>1</v>
      </c>
      <c r="O16" s="62">
        <v>1</v>
      </c>
      <c r="P16" s="62">
        <v>1</v>
      </c>
      <c r="Q16" s="62">
        <v>1</v>
      </c>
      <c r="R16" s="62">
        <v>1</v>
      </c>
      <c r="S16" s="62">
        <v>1</v>
      </c>
      <c r="T16" s="62">
        <v>1</v>
      </c>
      <c r="U16" s="62">
        <v>1</v>
      </c>
      <c r="V16" s="62">
        <v>1</v>
      </c>
      <c r="W16" s="62">
        <f t="shared" si="55"/>
        <v>1</v>
      </c>
      <c r="X16" s="62">
        <f t="shared" si="76"/>
        <v>0.99999999999999989</v>
      </c>
      <c r="Y16" s="87" t="s">
        <v>56</v>
      </c>
      <c r="Z16" s="5">
        <v>1</v>
      </c>
      <c r="AA16" s="5">
        <v>24</v>
      </c>
      <c r="AB16" s="5">
        <v>1</v>
      </c>
      <c r="AC16" s="5">
        <v>1</v>
      </c>
      <c r="AD16" s="5">
        <v>1</v>
      </c>
      <c r="AE16" s="5">
        <v>1</v>
      </c>
      <c r="AF16" s="5">
        <v>1</v>
      </c>
      <c r="AG16" s="5">
        <v>1</v>
      </c>
      <c r="AH16" s="5">
        <v>1</v>
      </c>
      <c r="AI16" s="5">
        <v>1</v>
      </c>
      <c r="AJ16" s="5">
        <v>1</v>
      </c>
      <c r="AK16" s="5">
        <v>1</v>
      </c>
      <c r="AL16" s="5">
        <f t="shared" si="5"/>
        <v>1</v>
      </c>
      <c r="AM16" s="91">
        <f t="shared" si="56"/>
        <v>9.4488188976377951E-2</v>
      </c>
      <c r="AN16" s="93">
        <f t="shared" si="57"/>
        <v>9.4488188976377938E-2</v>
      </c>
      <c r="AO16" s="62" t="s">
        <v>57</v>
      </c>
      <c r="AP16" s="62">
        <v>1</v>
      </c>
      <c r="AQ16" s="62">
        <v>15</v>
      </c>
      <c r="AR16" s="62">
        <v>1</v>
      </c>
      <c r="AS16" s="62">
        <v>1</v>
      </c>
      <c r="AT16" s="62">
        <v>1</v>
      </c>
      <c r="AU16" s="62">
        <v>1</v>
      </c>
      <c r="AV16" s="62">
        <v>1</v>
      </c>
      <c r="AW16" s="62">
        <v>1</v>
      </c>
      <c r="AX16" s="62">
        <v>1</v>
      </c>
      <c r="AY16" s="62">
        <v>1</v>
      </c>
      <c r="AZ16" s="62">
        <v>1</v>
      </c>
      <c r="BA16" s="62">
        <v>1</v>
      </c>
      <c r="BB16" s="62">
        <f t="shared" si="77"/>
        <v>1</v>
      </c>
      <c r="BC16" s="62">
        <f t="shared" si="58"/>
        <v>5.905511811023622E-2</v>
      </c>
      <c r="BD16" s="62">
        <f t="shared" si="59"/>
        <v>5.9055118110236213E-2</v>
      </c>
      <c r="BE16" s="5" t="s">
        <v>58</v>
      </c>
      <c r="BF16" s="5">
        <v>1</v>
      </c>
      <c r="BG16" s="5">
        <v>69</v>
      </c>
      <c r="BH16" s="5">
        <v>1</v>
      </c>
      <c r="BI16" s="5">
        <v>1</v>
      </c>
      <c r="BJ16" s="5">
        <v>1</v>
      </c>
      <c r="BK16" s="5">
        <v>1</v>
      </c>
      <c r="BL16" s="5">
        <v>1</v>
      </c>
      <c r="BM16" s="5">
        <v>1</v>
      </c>
      <c r="BN16" s="5">
        <v>1</v>
      </c>
      <c r="BO16" s="5">
        <v>1</v>
      </c>
      <c r="BP16" s="5">
        <v>1</v>
      </c>
      <c r="BQ16" s="5">
        <v>1</v>
      </c>
      <c r="BR16" s="5">
        <v>1</v>
      </c>
      <c r="BS16" s="5">
        <f t="shared" si="60"/>
        <v>0.27165354330708663</v>
      </c>
      <c r="BT16" s="5">
        <f t="shared" si="61"/>
        <v>0.27165354330708658</v>
      </c>
      <c r="BU16" s="62" t="s">
        <v>59</v>
      </c>
      <c r="BV16" s="62">
        <v>1</v>
      </c>
      <c r="BW16" s="62">
        <v>69</v>
      </c>
      <c r="BX16" s="62">
        <v>1</v>
      </c>
      <c r="BY16" s="62">
        <v>1</v>
      </c>
      <c r="BZ16" s="62">
        <v>1</v>
      </c>
      <c r="CA16" s="62">
        <v>1</v>
      </c>
      <c r="CB16" s="62">
        <v>1</v>
      </c>
      <c r="CC16" s="62">
        <v>1</v>
      </c>
      <c r="CD16" s="62">
        <v>1</v>
      </c>
      <c r="CE16" s="62">
        <v>1</v>
      </c>
      <c r="CF16" s="62">
        <v>1</v>
      </c>
      <c r="CG16" s="62">
        <v>1</v>
      </c>
      <c r="CH16" s="62">
        <v>1</v>
      </c>
      <c r="CI16" s="62">
        <f t="shared" si="62"/>
        <v>0.27165354330708663</v>
      </c>
      <c r="CJ16" s="62">
        <f t="shared" si="63"/>
        <v>0.27165354330708658</v>
      </c>
      <c r="CK16" s="5" t="s">
        <v>60</v>
      </c>
      <c r="CL16" s="5">
        <v>1</v>
      </c>
      <c r="CM16" s="5">
        <v>21</v>
      </c>
      <c r="CN16" s="5">
        <v>1</v>
      </c>
      <c r="CO16" s="5">
        <v>1</v>
      </c>
      <c r="CP16" s="5">
        <v>1</v>
      </c>
      <c r="CQ16" s="5">
        <v>1</v>
      </c>
      <c r="CR16" s="5">
        <v>1</v>
      </c>
      <c r="CS16" s="5">
        <v>1</v>
      </c>
      <c r="CT16" s="5">
        <v>1</v>
      </c>
      <c r="CU16" s="5">
        <v>1</v>
      </c>
      <c r="CV16" s="5">
        <v>1</v>
      </c>
      <c r="CW16" s="5">
        <v>1</v>
      </c>
      <c r="CX16" s="5">
        <v>1</v>
      </c>
      <c r="CY16" s="91">
        <f t="shared" si="64"/>
        <v>8.2677165354330714E-2</v>
      </c>
      <c r="CZ16" s="5">
        <f t="shared" si="65"/>
        <v>8.2677165354330701E-2</v>
      </c>
      <c r="DA16" s="62" t="s">
        <v>61</v>
      </c>
      <c r="DB16" s="62">
        <v>1</v>
      </c>
      <c r="DC16" s="62">
        <v>12</v>
      </c>
      <c r="DD16" s="62">
        <v>1</v>
      </c>
      <c r="DE16" s="62">
        <v>1</v>
      </c>
      <c r="DF16" s="62">
        <v>1</v>
      </c>
      <c r="DG16" s="62">
        <v>1</v>
      </c>
      <c r="DH16" s="62">
        <v>1</v>
      </c>
      <c r="DI16" s="62">
        <v>1</v>
      </c>
      <c r="DJ16" s="62">
        <v>1</v>
      </c>
      <c r="DK16" s="62">
        <v>1</v>
      </c>
      <c r="DL16" s="62">
        <v>1</v>
      </c>
      <c r="DM16" s="62">
        <v>1</v>
      </c>
      <c r="DN16" s="62">
        <v>1</v>
      </c>
      <c r="DO16" s="62">
        <f t="shared" si="66"/>
        <v>4.7244094488188976E-2</v>
      </c>
      <c r="DP16" s="62">
        <f t="shared" si="67"/>
        <v>4.7244094488188969E-2</v>
      </c>
      <c r="DQ16" s="5" t="s">
        <v>62</v>
      </c>
      <c r="DR16" s="5">
        <v>1</v>
      </c>
      <c r="DS16" s="5">
        <v>14</v>
      </c>
      <c r="DT16" s="5">
        <v>1</v>
      </c>
      <c r="DU16" s="5">
        <v>1</v>
      </c>
      <c r="DV16" s="5">
        <v>1</v>
      </c>
      <c r="DW16" s="5">
        <v>1</v>
      </c>
      <c r="DX16" s="5">
        <v>1</v>
      </c>
      <c r="DY16" s="5">
        <v>1</v>
      </c>
      <c r="DZ16" s="5">
        <v>1</v>
      </c>
      <c r="EA16" s="5">
        <v>1</v>
      </c>
      <c r="EB16" s="5">
        <v>1</v>
      </c>
      <c r="EC16" s="5">
        <v>1</v>
      </c>
      <c r="ED16" s="5">
        <v>1</v>
      </c>
      <c r="EE16" s="91">
        <f t="shared" si="68"/>
        <v>5.5118110236220472E-2</v>
      </c>
      <c r="EF16" s="5">
        <f t="shared" si="69"/>
        <v>5.5118110236220465E-2</v>
      </c>
      <c r="EG16" s="62" t="s">
        <v>63</v>
      </c>
      <c r="EH16" s="62">
        <v>1</v>
      </c>
      <c r="EI16" s="62">
        <v>9</v>
      </c>
      <c r="EJ16" s="62">
        <v>1</v>
      </c>
      <c r="EK16" s="62">
        <v>1</v>
      </c>
      <c r="EL16" s="62">
        <v>1</v>
      </c>
      <c r="EM16" s="62">
        <v>1</v>
      </c>
      <c r="EN16" s="62">
        <v>1</v>
      </c>
      <c r="EO16" s="62">
        <v>1</v>
      </c>
      <c r="EP16" s="62">
        <v>1</v>
      </c>
      <c r="EQ16" s="62">
        <v>1</v>
      </c>
      <c r="ER16" s="62">
        <v>1</v>
      </c>
      <c r="ES16" s="62">
        <v>1</v>
      </c>
      <c r="ET16" s="62">
        <v>1</v>
      </c>
      <c r="EU16" s="62">
        <f t="shared" si="70"/>
        <v>3.5433070866141732E-2</v>
      </c>
      <c r="EV16" s="62">
        <f t="shared" si="71"/>
        <v>3.5433070866141725E-2</v>
      </c>
      <c r="EW16" s="5" t="s">
        <v>64</v>
      </c>
      <c r="EX16" s="5">
        <v>1</v>
      </c>
      <c r="EY16" s="5">
        <v>9</v>
      </c>
      <c r="EZ16" s="5">
        <v>1</v>
      </c>
      <c r="FA16" s="5">
        <v>1</v>
      </c>
      <c r="FB16" s="5">
        <v>1</v>
      </c>
      <c r="FC16" s="5">
        <v>1</v>
      </c>
      <c r="FD16" s="5">
        <v>1</v>
      </c>
      <c r="FE16" s="5">
        <v>1</v>
      </c>
      <c r="FF16" s="5">
        <v>1</v>
      </c>
      <c r="FG16" s="5">
        <v>1</v>
      </c>
      <c r="FH16" s="5">
        <v>1</v>
      </c>
      <c r="FI16" s="5">
        <v>1</v>
      </c>
      <c r="FJ16" s="5">
        <v>1</v>
      </c>
      <c r="FK16" s="91">
        <f t="shared" si="72"/>
        <v>3.5433070866141732E-2</v>
      </c>
      <c r="FL16" s="5">
        <f t="shared" si="73"/>
        <v>3.5433070866141725E-2</v>
      </c>
      <c r="FM16" s="62" t="s">
        <v>65</v>
      </c>
      <c r="FN16" s="62">
        <v>1</v>
      </c>
      <c r="FO16" s="62">
        <v>12</v>
      </c>
      <c r="FP16" s="62">
        <v>1</v>
      </c>
      <c r="FQ16" s="62">
        <v>1</v>
      </c>
      <c r="FR16" s="62">
        <v>1</v>
      </c>
      <c r="FS16" s="62">
        <v>1</v>
      </c>
      <c r="FT16" s="62">
        <v>1</v>
      </c>
      <c r="FU16" s="62">
        <v>1</v>
      </c>
      <c r="FV16" s="62">
        <v>1</v>
      </c>
      <c r="FW16" s="62">
        <v>1</v>
      </c>
      <c r="FX16" s="62">
        <v>1</v>
      </c>
      <c r="FY16" s="62">
        <v>1</v>
      </c>
      <c r="FZ16" s="62">
        <v>1</v>
      </c>
      <c r="GA16" s="62">
        <f t="shared" si="74"/>
        <v>4.7244094488188976E-2</v>
      </c>
      <c r="GB16" s="62">
        <f t="shared" si="75"/>
        <v>4.7244094488188969E-2</v>
      </c>
      <c r="GC16" s="5"/>
      <c r="GD16" s="5"/>
      <c r="GE16" s="5"/>
      <c r="GF16" s="5"/>
      <c r="GG16" s="5"/>
      <c r="GH16" s="5"/>
      <c r="GI16" s="5"/>
      <c r="GJ16" s="5"/>
      <c r="GK16" s="5"/>
      <c r="GL16" s="5"/>
      <c r="GM16" s="5"/>
      <c r="GN16" s="5"/>
      <c r="GO16" s="5"/>
      <c r="GP16" s="5"/>
      <c r="GQ16" s="91"/>
      <c r="GR16" s="5"/>
      <c r="GS16" s="62"/>
      <c r="GT16" s="62"/>
      <c r="GU16" s="62"/>
      <c r="GV16" s="62"/>
      <c r="GW16" s="62"/>
      <c r="GX16" s="62"/>
      <c r="GY16" s="62"/>
      <c r="GZ16" s="62"/>
      <c r="HA16" s="62"/>
      <c r="HB16" s="62"/>
      <c r="HC16" s="62"/>
      <c r="HD16" s="62"/>
      <c r="HE16" s="62"/>
      <c r="HF16" s="62"/>
      <c r="HG16" s="62"/>
      <c r="HH16" s="62"/>
      <c r="HI16" s="5"/>
      <c r="HJ16" s="5"/>
      <c r="HK16" s="5"/>
      <c r="HL16" s="5"/>
      <c r="HM16" s="5"/>
      <c r="HN16" s="5"/>
      <c r="HO16" s="5"/>
      <c r="HP16" s="5"/>
      <c r="HQ16" s="5"/>
      <c r="HR16" s="5"/>
      <c r="HS16" s="5"/>
      <c r="HT16" s="5"/>
      <c r="HU16" s="5"/>
      <c r="HV16" s="5"/>
      <c r="HW16" s="91"/>
      <c r="HX16" s="5"/>
      <c r="HY16" s="62"/>
      <c r="HZ16" s="62"/>
      <c r="IA16" s="62"/>
      <c r="IB16" s="62"/>
      <c r="IC16" s="62"/>
      <c r="ID16" s="62"/>
      <c r="IE16" s="62"/>
      <c r="IF16" s="62"/>
      <c r="IG16" s="62"/>
      <c r="IH16" s="62"/>
      <c r="II16" s="62"/>
      <c r="IJ16" s="62"/>
      <c r="IK16" s="62"/>
      <c r="IL16" s="62"/>
      <c r="IM16" s="62"/>
      <c r="IN16" s="62"/>
      <c r="IO16" s="5"/>
      <c r="IP16" s="5"/>
      <c r="IQ16" s="5"/>
      <c r="IR16" s="5"/>
      <c r="IS16" s="5"/>
      <c r="IT16" s="5"/>
      <c r="IU16" s="5"/>
      <c r="IV16" s="5"/>
      <c r="IW16" s="5"/>
      <c r="IX16" s="5"/>
      <c r="IY16" s="5"/>
      <c r="IZ16" s="5"/>
      <c r="JA16" s="5"/>
      <c r="JB16" s="5"/>
      <c r="JC16" s="91"/>
      <c r="JD16" s="5"/>
      <c r="JE16" s="62"/>
      <c r="JF16" s="62"/>
      <c r="JG16" s="62"/>
      <c r="JH16" s="62"/>
      <c r="JI16" s="62"/>
      <c r="JJ16" s="62"/>
      <c r="JK16" s="62"/>
      <c r="JL16" s="62"/>
      <c r="JM16" s="62"/>
      <c r="JN16" s="62"/>
      <c r="JO16" s="62"/>
      <c r="JP16" s="62"/>
      <c r="JQ16" s="62"/>
      <c r="JR16" s="62"/>
      <c r="JS16" s="62"/>
      <c r="JT16" s="62"/>
      <c r="JU16" s="5"/>
      <c r="JV16" s="5"/>
      <c r="JW16" s="5"/>
      <c r="JX16" s="5"/>
      <c r="JY16" s="5"/>
      <c r="JZ16" s="5"/>
      <c r="KA16" s="5"/>
      <c r="KB16" s="5"/>
      <c r="KC16" s="5"/>
      <c r="KD16" s="5"/>
      <c r="KE16" s="5"/>
      <c r="KF16" s="5"/>
      <c r="KG16" s="5"/>
      <c r="KH16" s="5"/>
      <c r="KI16" s="91"/>
      <c r="KJ16" s="5"/>
      <c r="KK16" s="62"/>
      <c r="KL16" s="62"/>
      <c r="KM16" s="62"/>
      <c r="KN16" s="62"/>
      <c r="KO16" s="62"/>
      <c r="KP16" s="62"/>
      <c r="KQ16" s="62"/>
      <c r="KR16" s="62"/>
      <c r="KS16" s="62"/>
      <c r="KT16" s="62"/>
      <c r="KU16" s="62"/>
      <c r="KV16" s="62"/>
      <c r="KW16" s="62"/>
      <c r="KX16" s="62"/>
      <c r="KY16" s="62"/>
      <c r="KZ16" s="62"/>
      <c r="LA16" s="5"/>
      <c r="LB16" s="5"/>
      <c r="LC16" s="5"/>
      <c r="LD16" s="5"/>
      <c r="LE16" s="5"/>
      <c r="LF16" s="5"/>
      <c r="LG16" s="5"/>
      <c r="LH16" s="5"/>
      <c r="LI16" s="5"/>
      <c r="LJ16" s="5"/>
      <c r="LK16" s="5"/>
      <c r="LL16" s="5"/>
      <c r="LM16" s="5"/>
      <c r="LN16" s="5"/>
      <c r="LO16" s="91"/>
      <c r="LP16" s="5"/>
      <c r="LQ16" s="62"/>
      <c r="LR16" s="62"/>
      <c r="LS16" s="62"/>
      <c r="LT16" s="62"/>
      <c r="LU16" s="62"/>
      <c r="LV16" s="62"/>
      <c r="LW16" s="62"/>
      <c r="LX16" s="62"/>
      <c r="LY16" s="62"/>
      <c r="LZ16" s="62"/>
      <c r="MA16" s="62"/>
      <c r="MB16" s="62"/>
      <c r="MC16" s="62"/>
      <c r="MD16" s="62"/>
      <c r="ME16" s="62"/>
      <c r="MF16" s="62"/>
    </row>
    <row r="17" spans="1:344" x14ac:dyDescent="0.35">
      <c r="A17" s="132">
        <v>13</v>
      </c>
      <c r="B17" s="170"/>
      <c r="C17" s="170"/>
      <c r="D17" s="152">
        <v>24</v>
      </c>
      <c r="E17" s="72" t="str">
        <f>'BVEM Scorecard'!F16</f>
        <v>Wind + Solar + Storage</v>
      </c>
      <c r="F17" s="96">
        <f t="shared" si="51"/>
        <v>0.99999999999999989</v>
      </c>
      <c r="G17" s="96">
        <f t="shared" si="52"/>
        <v>1</v>
      </c>
      <c r="H17" s="96">
        <f t="shared" si="53"/>
        <v>0.99999999999999989</v>
      </c>
      <c r="I17" s="96">
        <f t="shared" si="54"/>
        <v>1</v>
      </c>
      <c r="J17" s="62">
        <v>1</v>
      </c>
      <c r="K17" s="62">
        <v>1</v>
      </c>
      <c r="L17" s="62">
        <v>1</v>
      </c>
      <c r="M17" s="62">
        <v>1</v>
      </c>
      <c r="N17" s="62">
        <v>1</v>
      </c>
      <c r="O17" s="62">
        <v>1</v>
      </c>
      <c r="P17" s="62">
        <v>1</v>
      </c>
      <c r="Q17" s="62">
        <v>1</v>
      </c>
      <c r="R17" s="62">
        <v>1</v>
      </c>
      <c r="S17" s="62">
        <v>1</v>
      </c>
      <c r="T17" s="62">
        <v>1</v>
      </c>
      <c r="U17" s="62">
        <v>1</v>
      </c>
      <c r="V17" s="62">
        <v>1</v>
      </c>
      <c r="W17" s="62">
        <f t="shared" si="55"/>
        <v>1</v>
      </c>
      <c r="X17" s="62">
        <f t="shared" si="76"/>
        <v>0.99999999999999989</v>
      </c>
      <c r="Y17" s="1" t="s">
        <v>56</v>
      </c>
      <c r="Z17" s="1">
        <v>1</v>
      </c>
      <c r="AA17" s="1">
        <v>24</v>
      </c>
      <c r="AB17" s="1">
        <v>1</v>
      </c>
      <c r="AC17" s="1">
        <v>1</v>
      </c>
      <c r="AD17" s="1">
        <v>1</v>
      </c>
      <c r="AE17" s="1">
        <v>1</v>
      </c>
      <c r="AF17" s="1">
        <v>1</v>
      </c>
      <c r="AG17" s="1">
        <v>1</v>
      </c>
      <c r="AH17" s="1">
        <v>1</v>
      </c>
      <c r="AI17" s="1">
        <v>1</v>
      </c>
      <c r="AJ17" s="1">
        <v>1</v>
      </c>
      <c r="AK17" s="1">
        <v>1</v>
      </c>
      <c r="AL17" s="1">
        <f t="shared" si="5"/>
        <v>1</v>
      </c>
      <c r="AM17" s="138">
        <f t="shared" si="56"/>
        <v>9.4488188976377951E-2</v>
      </c>
      <c r="AN17" s="139">
        <f t="shared" si="57"/>
        <v>9.4488188976377938E-2</v>
      </c>
      <c r="AO17" s="63" t="s">
        <v>57</v>
      </c>
      <c r="AP17" s="63">
        <v>1</v>
      </c>
      <c r="AQ17" s="63">
        <v>15</v>
      </c>
      <c r="AR17" s="63">
        <v>1</v>
      </c>
      <c r="AS17" s="63">
        <v>1</v>
      </c>
      <c r="AT17" s="63">
        <v>1</v>
      </c>
      <c r="AU17" s="63">
        <v>1</v>
      </c>
      <c r="AV17" s="63">
        <v>1</v>
      </c>
      <c r="AW17" s="63">
        <v>1</v>
      </c>
      <c r="AX17" s="63">
        <v>1</v>
      </c>
      <c r="AY17" s="63">
        <v>1</v>
      </c>
      <c r="AZ17" s="63">
        <v>1</v>
      </c>
      <c r="BA17" s="63">
        <v>1</v>
      </c>
      <c r="BB17" s="63">
        <f t="shared" si="77"/>
        <v>1</v>
      </c>
      <c r="BC17" s="63">
        <f t="shared" si="58"/>
        <v>5.905511811023622E-2</v>
      </c>
      <c r="BD17" s="63">
        <f t="shared" si="59"/>
        <v>5.9055118110236213E-2</v>
      </c>
      <c r="BE17" s="1" t="s">
        <v>58</v>
      </c>
      <c r="BF17" s="1">
        <v>1</v>
      </c>
      <c r="BG17" s="1">
        <v>69</v>
      </c>
      <c r="BH17" s="1">
        <v>1</v>
      </c>
      <c r="BI17" s="1">
        <v>1</v>
      </c>
      <c r="BJ17" s="1">
        <v>1</v>
      </c>
      <c r="BK17" s="1">
        <v>1</v>
      </c>
      <c r="BL17" s="1">
        <v>1</v>
      </c>
      <c r="BM17" s="1">
        <v>1</v>
      </c>
      <c r="BN17" s="1">
        <v>1</v>
      </c>
      <c r="BO17" s="1">
        <v>1</v>
      </c>
      <c r="BP17" s="1">
        <v>1</v>
      </c>
      <c r="BQ17" s="1">
        <v>1</v>
      </c>
      <c r="BR17" s="1">
        <v>1</v>
      </c>
      <c r="BS17" s="1">
        <f t="shared" si="60"/>
        <v>0.27165354330708663</v>
      </c>
      <c r="BT17" s="1">
        <f t="shared" si="61"/>
        <v>0.27165354330708658</v>
      </c>
      <c r="BU17" s="63" t="s">
        <v>59</v>
      </c>
      <c r="BV17" s="63">
        <v>1</v>
      </c>
      <c r="BW17" s="63">
        <v>69</v>
      </c>
      <c r="BX17" s="63">
        <v>1</v>
      </c>
      <c r="BY17" s="63">
        <v>1</v>
      </c>
      <c r="BZ17" s="63">
        <v>1</v>
      </c>
      <c r="CA17" s="63">
        <v>1</v>
      </c>
      <c r="CB17" s="63">
        <v>1</v>
      </c>
      <c r="CC17" s="63">
        <v>1</v>
      </c>
      <c r="CD17" s="63">
        <v>1</v>
      </c>
      <c r="CE17" s="63">
        <v>1</v>
      </c>
      <c r="CF17" s="63">
        <v>1</v>
      </c>
      <c r="CG17" s="63">
        <v>1</v>
      </c>
      <c r="CH17" s="63">
        <v>1</v>
      </c>
      <c r="CI17" s="63">
        <f t="shared" si="62"/>
        <v>0.27165354330708663</v>
      </c>
      <c r="CJ17" s="63">
        <f t="shared" si="63"/>
        <v>0.27165354330708658</v>
      </c>
      <c r="CK17" s="1" t="s">
        <v>60</v>
      </c>
      <c r="CL17" s="1">
        <v>1</v>
      </c>
      <c r="CM17" s="1">
        <v>21</v>
      </c>
      <c r="CN17" s="1">
        <v>1</v>
      </c>
      <c r="CO17" s="1">
        <v>1</v>
      </c>
      <c r="CP17" s="1">
        <v>1</v>
      </c>
      <c r="CQ17" s="1">
        <v>1</v>
      </c>
      <c r="CR17" s="1">
        <v>1</v>
      </c>
      <c r="CS17" s="1">
        <v>1</v>
      </c>
      <c r="CT17" s="1">
        <v>1</v>
      </c>
      <c r="CU17" s="1">
        <v>1</v>
      </c>
      <c r="CV17" s="1">
        <v>1</v>
      </c>
      <c r="CW17" s="1">
        <v>1</v>
      </c>
      <c r="CX17" s="1">
        <v>1</v>
      </c>
      <c r="CY17" s="138">
        <f t="shared" si="64"/>
        <v>8.2677165354330714E-2</v>
      </c>
      <c r="CZ17" s="1">
        <f t="shared" si="65"/>
        <v>8.2677165354330701E-2</v>
      </c>
      <c r="DA17" s="63" t="s">
        <v>61</v>
      </c>
      <c r="DB17" s="63">
        <v>1</v>
      </c>
      <c r="DC17" s="63">
        <v>12</v>
      </c>
      <c r="DD17" s="63">
        <v>1</v>
      </c>
      <c r="DE17" s="63">
        <v>1</v>
      </c>
      <c r="DF17" s="63">
        <v>1</v>
      </c>
      <c r="DG17" s="63">
        <v>1</v>
      </c>
      <c r="DH17" s="63">
        <v>1</v>
      </c>
      <c r="DI17" s="63">
        <v>1</v>
      </c>
      <c r="DJ17" s="63">
        <v>1</v>
      </c>
      <c r="DK17" s="63">
        <v>1</v>
      </c>
      <c r="DL17" s="63">
        <v>1</v>
      </c>
      <c r="DM17" s="63">
        <v>1</v>
      </c>
      <c r="DN17" s="63">
        <v>1</v>
      </c>
      <c r="DO17" s="63">
        <f t="shared" si="66"/>
        <v>4.7244094488188976E-2</v>
      </c>
      <c r="DP17" s="63">
        <f t="shared" si="67"/>
        <v>4.7244094488188969E-2</v>
      </c>
      <c r="DQ17" s="1" t="s">
        <v>62</v>
      </c>
      <c r="DR17" s="1">
        <v>1</v>
      </c>
      <c r="DS17" s="1">
        <v>14</v>
      </c>
      <c r="DT17" s="1">
        <v>1</v>
      </c>
      <c r="DU17" s="1">
        <v>1</v>
      </c>
      <c r="DV17" s="1">
        <v>1</v>
      </c>
      <c r="DW17" s="1">
        <v>1</v>
      </c>
      <c r="DX17" s="1">
        <v>1</v>
      </c>
      <c r="DY17" s="1">
        <v>1</v>
      </c>
      <c r="DZ17" s="1">
        <v>1</v>
      </c>
      <c r="EA17" s="1">
        <v>1</v>
      </c>
      <c r="EB17" s="1">
        <v>1</v>
      </c>
      <c r="EC17" s="1">
        <v>1</v>
      </c>
      <c r="ED17" s="1">
        <v>1</v>
      </c>
      <c r="EE17" s="138">
        <f t="shared" si="68"/>
        <v>5.5118110236220472E-2</v>
      </c>
      <c r="EF17" s="1">
        <f t="shared" si="69"/>
        <v>5.5118110236220465E-2</v>
      </c>
      <c r="EG17" s="63" t="s">
        <v>63</v>
      </c>
      <c r="EH17" s="63">
        <v>1</v>
      </c>
      <c r="EI17" s="63">
        <v>9</v>
      </c>
      <c r="EJ17" s="63">
        <v>1</v>
      </c>
      <c r="EK17" s="63">
        <v>1</v>
      </c>
      <c r="EL17" s="63">
        <v>1</v>
      </c>
      <c r="EM17" s="63">
        <v>1</v>
      </c>
      <c r="EN17" s="63">
        <v>1</v>
      </c>
      <c r="EO17" s="63">
        <v>1</v>
      </c>
      <c r="EP17" s="63">
        <v>1</v>
      </c>
      <c r="EQ17" s="63">
        <v>1</v>
      </c>
      <c r="ER17" s="63">
        <v>1</v>
      </c>
      <c r="ES17" s="63">
        <v>1</v>
      </c>
      <c r="ET17" s="63">
        <v>1</v>
      </c>
      <c r="EU17" s="63">
        <f t="shared" si="70"/>
        <v>3.5433070866141732E-2</v>
      </c>
      <c r="EV17" s="63">
        <f t="shared" si="71"/>
        <v>3.5433070866141725E-2</v>
      </c>
      <c r="EW17" s="1" t="s">
        <v>64</v>
      </c>
      <c r="EX17" s="1">
        <v>1</v>
      </c>
      <c r="EY17" s="1">
        <v>9</v>
      </c>
      <c r="EZ17" s="1">
        <v>1</v>
      </c>
      <c r="FA17" s="1">
        <v>1</v>
      </c>
      <c r="FB17" s="1">
        <v>1</v>
      </c>
      <c r="FC17" s="1">
        <v>1</v>
      </c>
      <c r="FD17" s="1">
        <v>1</v>
      </c>
      <c r="FE17" s="1">
        <v>1</v>
      </c>
      <c r="FF17" s="1">
        <v>1</v>
      </c>
      <c r="FG17" s="1">
        <v>1</v>
      </c>
      <c r="FH17" s="1">
        <v>1</v>
      </c>
      <c r="FI17" s="1">
        <v>1</v>
      </c>
      <c r="FJ17" s="1">
        <v>1</v>
      </c>
      <c r="FK17" s="138">
        <f t="shared" si="72"/>
        <v>3.5433070866141732E-2</v>
      </c>
      <c r="FL17" s="1">
        <f t="shared" si="73"/>
        <v>3.5433070866141725E-2</v>
      </c>
      <c r="FM17" s="63" t="s">
        <v>65</v>
      </c>
      <c r="FN17" s="63">
        <v>1</v>
      </c>
      <c r="FO17" s="63">
        <v>12</v>
      </c>
      <c r="FP17" s="63">
        <v>1</v>
      </c>
      <c r="FQ17" s="63">
        <v>1</v>
      </c>
      <c r="FR17" s="63">
        <v>1</v>
      </c>
      <c r="FS17" s="63">
        <v>1</v>
      </c>
      <c r="FT17" s="63">
        <v>1</v>
      </c>
      <c r="FU17" s="63">
        <v>1</v>
      </c>
      <c r="FV17" s="63">
        <v>1</v>
      </c>
      <c r="FW17" s="63">
        <v>1</v>
      </c>
      <c r="FX17" s="63">
        <v>1</v>
      </c>
      <c r="FY17" s="63">
        <v>1</v>
      </c>
      <c r="FZ17" s="63">
        <v>1</v>
      </c>
      <c r="GA17" s="63">
        <f t="shared" si="74"/>
        <v>4.7244094488188976E-2</v>
      </c>
      <c r="GB17" s="63">
        <f t="shared" si="75"/>
        <v>4.7244094488188969E-2</v>
      </c>
      <c r="GC17" s="1"/>
      <c r="GD17" s="1"/>
      <c r="GE17" s="1"/>
      <c r="GF17" s="1"/>
      <c r="GG17" s="1"/>
      <c r="GH17" s="1"/>
      <c r="GI17" s="1"/>
      <c r="GJ17" s="1"/>
      <c r="GK17" s="1"/>
      <c r="GL17" s="1"/>
      <c r="GM17" s="1"/>
      <c r="GN17" s="1"/>
      <c r="GO17" s="1"/>
      <c r="GP17" s="1"/>
      <c r="GQ17" s="138"/>
      <c r="GR17" s="1"/>
      <c r="GS17" s="63"/>
      <c r="GT17" s="63"/>
      <c r="GU17" s="63"/>
      <c r="GV17" s="63"/>
      <c r="GW17" s="63"/>
      <c r="GX17" s="63"/>
      <c r="GY17" s="63"/>
      <c r="GZ17" s="63"/>
      <c r="HA17" s="63"/>
      <c r="HB17" s="63"/>
      <c r="HC17" s="63"/>
      <c r="HD17" s="63"/>
      <c r="HE17" s="63"/>
      <c r="HF17" s="63"/>
      <c r="HG17" s="63"/>
      <c r="HH17" s="63"/>
      <c r="HI17" s="1"/>
      <c r="HJ17" s="1"/>
      <c r="HK17" s="1"/>
      <c r="HL17" s="1"/>
      <c r="HM17" s="1"/>
      <c r="HN17" s="1"/>
      <c r="HO17" s="1"/>
      <c r="HP17" s="1"/>
      <c r="HQ17" s="1"/>
      <c r="HR17" s="1"/>
      <c r="HS17" s="1"/>
      <c r="HT17" s="1"/>
      <c r="HU17" s="1"/>
      <c r="HV17" s="1"/>
      <c r="HW17" s="138"/>
      <c r="HX17" s="1"/>
      <c r="HY17" s="63"/>
      <c r="HZ17" s="63"/>
      <c r="IA17" s="63"/>
      <c r="IB17" s="63"/>
      <c r="IC17" s="63"/>
      <c r="ID17" s="63"/>
      <c r="IE17" s="63"/>
      <c r="IF17" s="63"/>
      <c r="IG17" s="63"/>
      <c r="IH17" s="63"/>
      <c r="II17" s="63"/>
      <c r="IJ17" s="63"/>
      <c r="IK17" s="63"/>
      <c r="IL17" s="63"/>
      <c r="IM17" s="63"/>
      <c r="IN17" s="63"/>
      <c r="IO17" s="1"/>
      <c r="IP17" s="1"/>
      <c r="IQ17" s="1"/>
      <c r="IR17" s="1"/>
      <c r="IS17" s="1"/>
      <c r="IT17" s="1"/>
      <c r="IU17" s="1"/>
      <c r="IV17" s="1"/>
      <c r="IW17" s="1"/>
      <c r="IX17" s="1"/>
      <c r="IY17" s="1"/>
      <c r="IZ17" s="1"/>
      <c r="JA17" s="1"/>
      <c r="JB17" s="1"/>
      <c r="JC17" s="138"/>
      <c r="JD17" s="1"/>
      <c r="JE17" s="63"/>
      <c r="JF17" s="63"/>
      <c r="JG17" s="63"/>
      <c r="JH17" s="63"/>
      <c r="JI17" s="63"/>
      <c r="JJ17" s="63"/>
      <c r="JK17" s="63"/>
      <c r="JL17" s="63"/>
      <c r="JM17" s="63"/>
      <c r="JN17" s="63"/>
      <c r="JO17" s="63"/>
      <c r="JP17" s="63"/>
      <c r="JQ17" s="63"/>
      <c r="JR17" s="63"/>
      <c r="JS17" s="63"/>
      <c r="JT17" s="63"/>
      <c r="JU17" s="1"/>
      <c r="JV17" s="1"/>
      <c r="JW17" s="1"/>
      <c r="JX17" s="1"/>
      <c r="JY17" s="1"/>
      <c r="JZ17" s="1"/>
      <c r="KA17" s="1"/>
      <c r="KB17" s="1"/>
      <c r="KC17" s="1"/>
      <c r="KD17" s="1"/>
      <c r="KE17" s="1"/>
      <c r="KF17" s="1"/>
      <c r="KG17" s="1"/>
      <c r="KH17" s="1"/>
      <c r="KI17" s="138"/>
      <c r="KJ17" s="1"/>
      <c r="KK17" s="63"/>
      <c r="KL17" s="63"/>
      <c r="KM17" s="63"/>
      <c r="KN17" s="63"/>
      <c r="KO17" s="63"/>
      <c r="KP17" s="63"/>
      <c r="KQ17" s="63"/>
      <c r="KR17" s="63"/>
      <c r="KS17" s="63"/>
      <c r="KT17" s="63"/>
      <c r="KU17" s="63"/>
      <c r="KV17" s="63"/>
      <c r="KW17" s="63"/>
      <c r="KX17" s="63"/>
      <c r="KY17" s="63"/>
      <c r="KZ17" s="63"/>
      <c r="LA17" s="1"/>
      <c r="LB17" s="1"/>
      <c r="LC17" s="1"/>
      <c r="LD17" s="1"/>
      <c r="LE17" s="1"/>
      <c r="LF17" s="1"/>
      <c r="LG17" s="1"/>
      <c r="LH17" s="1"/>
      <c r="LI17" s="1"/>
      <c r="LJ17" s="1"/>
      <c r="LK17" s="1"/>
      <c r="LL17" s="1"/>
      <c r="LM17" s="1"/>
      <c r="LN17" s="1"/>
      <c r="LO17" s="138"/>
      <c r="LP17" s="1"/>
      <c r="LQ17" s="63"/>
      <c r="LR17" s="63"/>
      <c r="LS17" s="63"/>
      <c r="LT17" s="63"/>
      <c r="LU17" s="63"/>
      <c r="LV17" s="63"/>
      <c r="LW17" s="63"/>
      <c r="LX17" s="63"/>
      <c r="LY17" s="63"/>
      <c r="LZ17" s="63"/>
      <c r="MA17" s="63"/>
      <c r="MB17" s="63"/>
      <c r="MC17" s="63"/>
      <c r="MD17" s="63"/>
      <c r="ME17" s="63"/>
      <c r="MF17" s="63"/>
    </row>
    <row r="18" spans="1:344" x14ac:dyDescent="0.35">
      <c r="A18" s="131">
        <v>14</v>
      </c>
      <c r="B18" s="170"/>
      <c r="C18" s="170"/>
      <c r="D18" s="152">
        <v>330</v>
      </c>
      <c r="E18" s="72" t="str">
        <f>'BVEM Scorecard'!F17</f>
        <v>Wind + Solar + Storage</v>
      </c>
      <c r="F18" s="96"/>
      <c r="G18" s="96"/>
      <c r="H18" s="96"/>
      <c r="I18" s="96"/>
      <c r="J18" s="62"/>
      <c r="K18" s="62"/>
      <c r="L18" s="62"/>
      <c r="M18" s="62"/>
      <c r="N18" s="62"/>
      <c r="O18" s="62"/>
      <c r="P18" s="62"/>
      <c r="Q18" s="62"/>
      <c r="R18" s="62"/>
      <c r="S18" s="62"/>
      <c r="T18" s="62"/>
      <c r="U18" s="62"/>
      <c r="V18" s="62"/>
      <c r="W18" s="62"/>
      <c r="X18" s="62"/>
      <c r="Y18" s="87"/>
      <c r="Z18" s="5"/>
      <c r="AA18" s="5"/>
      <c r="AB18" s="5"/>
      <c r="AC18" s="5"/>
      <c r="AD18" s="5"/>
      <c r="AE18" s="5"/>
      <c r="AF18" s="5"/>
      <c r="AG18" s="5"/>
      <c r="AH18" s="5"/>
      <c r="AI18" s="5"/>
      <c r="AJ18" s="5"/>
      <c r="AK18" s="5"/>
      <c r="AL18" s="5"/>
      <c r="AM18" s="91"/>
      <c r="AN18" s="93"/>
      <c r="AO18" s="62"/>
      <c r="AP18" s="62"/>
      <c r="AQ18" s="62"/>
      <c r="AR18" s="62"/>
      <c r="AS18" s="62"/>
      <c r="AT18" s="62"/>
      <c r="AU18" s="62"/>
      <c r="AV18" s="62"/>
      <c r="AW18" s="62"/>
      <c r="AX18" s="62"/>
      <c r="AY18" s="62"/>
      <c r="AZ18" s="62"/>
      <c r="BA18" s="62"/>
      <c r="BB18" s="62"/>
      <c r="BC18" s="62"/>
      <c r="BD18" s="62"/>
      <c r="BE18" s="5"/>
      <c r="BF18" s="5"/>
      <c r="BG18" s="5"/>
      <c r="BH18" s="5"/>
      <c r="BI18" s="5"/>
      <c r="BJ18" s="5"/>
      <c r="BK18" s="5"/>
      <c r="BL18" s="5"/>
      <c r="BM18" s="5"/>
      <c r="BN18" s="5"/>
      <c r="BO18" s="5"/>
      <c r="BP18" s="5"/>
      <c r="BQ18" s="5"/>
      <c r="BR18" s="5"/>
      <c r="BS18" s="5"/>
      <c r="BT18" s="5"/>
      <c r="BU18" s="62"/>
      <c r="BV18" s="62"/>
      <c r="BW18" s="62"/>
      <c r="BX18" s="62"/>
      <c r="BY18" s="62"/>
      <c r="BZ18" s="62"/>
      <c r="CA18" s="62"/>
      <c r="CB18" s="62"/>
      <c r="CC18" s="62"/>
      <c r="CD18" s="62"/>
      <c r="CE18" s="62"/>
      <c r="CF18" s="62"/>
      <c r="CG18" s="62"/>
      <c r="CH18" s="62"/>
      <c r="CI18" s="62"/>
      <c r="CJ18" s="62"/>
      <c r="CK18" s="5"/>
      <c r="CL18" s="5"/>
      <c r="CM18" s="5"/>
      <c r="CN18" s="5"/>
      <c r="CO18" s="5"/>
      <c r="CP18" s="5"/>
      <c r="CQ18" s="5"/>
      <c r="CR18" s="5"/>
      <c r="CS18" s="5"/>
      <c r="CT18" s="5"/>
      <c r="CU18" s="5"/>
      <c r="CV18" s="5"/>
      <c r="CW18" s="5"/>
      <c r="CX18" s="5"/>
      <c r="CY18" s="91"/>
      <c r="CZ18" s="5"/>
      <c r="DA18" s="62"/>
      <c r="DB18" s="62"/>
      <c r="DC18" s="62"/>
      <c r="DD18" s="62"/>
      <c r="DE18" s="62"/>
      <c r="DF18" s="62"/>
      <c r="DG18" s="62"/>
      <c r="DH18" s="62"/>
      <c r="DI18" s="62"/>
      <c r="DJ18" s="62"/>
      <c r="DK18" s="62"/>
      <c r="DL18" s="62"/>
      <c r="DM18" s="62"/>
      <c r="DN18" s="62"/>
      <c r="DO18" s="62"/>
      <c r="DP18" s="62"/>
      <c r="DQ18" s="5"/>
      <c r="DR18" s="5"/>
      <c r="DS18" s="5"/>
      <c r="DT18" s="5"/>
      <c r="DU18" s="5"/>
      <c r="DV18" s="5"/>
      <c r="DW18" s="5"/>
      <c r="DX18" s="5"/>
      <c r="DY18" s="5"/>
      <c r="DZ18" s="5"/>
      <c r="EA18" s="5"/>
      <c r="EB18" s="5"/>
      <c r="EC18" s="5"/>
      <c r="ED18" s="5"/>
      <c r="EE18" s="91"/>
      <c r="EF18" s="5"/>
      <c r="EG18" s="62"/>
      <c r="EH18" s="62"/>
      <c r="EI18" s="62"/>
      <c r="EJ18" s="62"/>
      <c r="EK18" s="62"/>
      <c r="EL18" s="62"/>
      <c r="EM18" s="62"/>
      <c r="EN18" s="62"/>
      <c r="EO18" s="62"/>
      <c r="EP18" s="62"/>
      <c r="EQ18" s="62"/>
      <c r="ER18" s="62"/>
      <c r="ES18" s="62"/>
      <c r="ET18" s="62"/>
      <c r="EU18" s="62"/>
      <c r="EV18" s="62"/>
      <c r="EW18" s="5"/>
      <c r="EX18" s="5"/>
      <c r="EY18" s="5"/>
      <c r="EZ18" s="5"/>
      <c r="FA18" s="5"/>
      <c r="FB18" s="5"/>
      <c r="FC18" s="5"/>
      <c r="FD18" s="5"/>
      <c r="FE18" s="5"/>
      <c r="FF18" s="5"/>
      <c r="FG18" s="5"/>
      <c r="FH18" s="5"/>
      <c r="FI18" s="5"/>
      <c r="FJ18" s="5"/>
      <c r="FK18" s="91"/>
      <c r="FL18" s="5"/>
      <c r="FM18" s="62"/>
      <c r="FN18" s="62"/>
      <c r="FO18" s="62"/>
      <c r="FP18" s="62"/>
      <c r="FQ18" s="62"/>
      <c r="FR18" s="62"/>
      <c r="FS18" s="62"/>
      <c r="FT18" s="62"/>
      <c r="FU18" s="62"/>
      <c r="FV18" s="62"/>
      <c r="FW18" s="62"/>
      <c r="FX18" s="62"/>
      <c r="FY18" s="62"/>
      <c r="FZ18" s="62"/>
      <c r="GA18" s="62"/>
      <c r="GB18" s="62"/>
      <c r="GC18" s="5"/>
      <c r="GD18" s="5"/>
      <c r="GE18" s="5"/>
      <c r="GF18" s="5"/>
      <c r="GG18" s="5"/>
      <c r="GH18" s="5"/>
      <c r="GI18" s="5"/>
      <c r="GJ18" s="5"/>
      <c r="GK18" s="5"/>
      <c r="GL18" s="5"/>
      <c r="GM18" s="5"/>
      <c r="GN18" s="5"/>
      <c r="GO18" s="5"/>
      <c r="GP18" s="5"/>
      <c r="GQ18" s="91"/>
      <c r="GR18" s="5"/>
      <c r="GS18" s="62"/>
      <c r="GT18" s="62"/>
      <c r="GU18" s="62"/>
      <c r="GV18" s="62"/>
      <c r="GW18" s="62"/>
      <c r="GX18" s="62"/>
      <c r="GY18" s="62"/>
      <c r="GZ18" s="62"/>
      <c r="HA18" s="62"/>
      <c r="HB18" s="62"/>
      <c r="HC18" s="62"/>
      <c r="HD18" s="62"/>
      <c r="HE18" s="62"/>
      <c r="HF18" s="62"/>
      <c r="HG18" s="62"/>
      <c r="HH18" s="62"/>
      <c r="HI18" s="5"/>
      <c r="HJ18" s="5"/>
      <c r="HK18" s="5"/>
      <c r="HL18" s="5"/>
      <c r="HM18" s="5"/>
      <c r="HN18" s="5"/>
      <c r="HO18" s="5"/>
      <c r="HP18" s="5"/>
      <c r="HQ18" s="5"/>
      <c r="HR18" s="5"/>
      <c r="HS18" s="5"/>
      <c r="HT18" s="5"/>
      <c r="HU18" s="5"/>
      <c r="HV18" s="5"/>
      <c r="HW18" s="91"/>
      <c r="HX18" s="5"/>
      <c r="HY18" s="62"/>
      <c r="HZ18" s="62"/>
      <c r="IA18" s="62"/>
      <c r="IB18" s="62"/>
      <c r="IC18" s="62"/>
      <c r="ID18" s="62"/>
      <c r="IE18" s="62"/>
      <c r="IF18" s="62"/>
      <c r="IG18" s="62"/>
      <c r="IH18" s="62"/>
      <c r="II18" s="62"/>
      <c r="IJ18" s="62"/>
      <c r="IK18" s="62"/>
      <c r="IL18" s="62"/>
      <c r="IM18" s="62"/>
      <c r="IN18" s="62"/>
      <c r="IO18" s="5"/>
      <c r="IP18" s="5"/>
      <c r="IQ18" s="5"/>
      <c r="IR18" s="5"/>
      <c r="IS18" s="5"/>
      <c r="IT18" s="5"/>
      <c r="IU18" s="5"/>
      <c r="IV18" s="5"/>
      <c r="IW18" s="5"/>
      <c r="IX18" s="5"/>
      <c r="IY18" s="5"/>
      <c r="IZ18" s="5"/>
      <c r="JA18" s="5"/>
      <c r="JB18" s="5"/>
      <c r="JC18" s="91"/>
      <c r="JD18" s="5"/>
      <c r="JE18" s="62"/>
      <c r="JF18" s="62"/>
      <c r="JG18" s="62"/>
      <c r="JH18" s="62"/>
      <c r="JI18" s="62"/>
      <c r="JJ18" s="62"/>
      <c r="JK18" s="62"/>
      <c r="JL18" s="62"/>
      <c r="JM18" s="62"/>
      <c r="JN18" s="62"/>
      <c r="JO18" s="62"/>
      <c r="JP18" s="62"/>
      <c r="JQ18" s="62"/>
      <c r="JR18" s="62"/>
      <c r="JS18" s="62"/>
      <c r="JT18" s="62"/>
      <c r="JU18" s="5"/>
      <c r="JV18" s="5"/>
      <c r="JW18" s="5"/>
      <c r="JX18" s="5"/>
      <c r="JY18" s="5"/>
      <c r="JZ18" s="5"/>
      <c r="KA18" s="5"/>
      <c r="KB18" s="5"/>
      <c r="KC18" s="5"/>
      <c r="KD18" s="5"/>
      <c r="KE18" s="5"/>
      <c r="KF18" s="5"/>
      <c r="KG18" s="5"/>
      <c r="KH18" s="5"/>
      <c r="KI18" s="91"/>
      <c r="KJ18" s="5"/>
      <c r="KK18" s="62"/>
      <c r="KL18" s="62"/>
      <c r="KM18" s="62"/>
      <c r="KN18" s="62"/>
      <c r="KO18" s="62"/>
      <c r="KP18" s="62"/>
      <c r="KQ18" s="62"/>
      <c r="KR18" s="62"/>
      <c r="KS18" s="62"/>
      <c r="KT18" s="62"/>
      <c r="KU18" s="62"/>
      <c r="KV18" s="62"/>
      <c r="KW18" s="62"/>
      <c r="KX18" s="62"/>
      <c r="KY18" s="62"/>
      <c r="KZ18" s="62"/>
      <c r="LA18" s="5"/>
      <c r="LB18" s="5"/>
      <c r="LC18" s="5"/>
      <c r="LD18" s="5"/>
      <c r="LE18" s="5"/>
      <c r="LF18" s="5"/>
      <c r="LG18" s="5"/>
      <c r="LH18" s="5"/>
      <c r="LI18" s="5"/>
      <c r="LJ18" s="5"/>
      <c r="LK18" s="5"/>
      <c r="LL18" s="5"/>
      <c r="LM18" s="5"/>
      <c r="LN18" s="5"/>
      <c r="LO18" s="91"/>
      <c r="LP18" s="5"/>
      <c r="LQ18" s="62"/>
      <c r="LR18" s="62"/>
      <c r="LS18" s="62"/>
      <c r="LT18" s="62"/>
      <c r="LU18" s="62"/>
      <c r="LV18" s="62"/>
      <c r="LW18" s="62"/>
      <c r="LX18" s="62"/>
      <c r="LY18" s="62"/>
      <c r="LZ18" s="62"/>
      <c r="MA18" s="62"/>
      <c r="MB18" s="62"/>
      <c r="MC18" s="62"/>
      <c r="MD18" s="62"/>
      <c r="ME18" s="62"/>
      <c r="MF18" s="62"/>
    </row>
    <row r="19" spans="1:344" x14ac:dyDescent="0.35">
      <c r="A19" s="132">
        <v>15</v>
      </c>
      <c r="B19" s="170"/>
      <c r="C19" s="170"/>
      <c r="D19" s="152">
        <v>450</v>
      </c>
      <c r="E19" s="72" t="str">
        <f>'BVEM Scorecard'!F18</f>
        <v>Solar</v>
      </c>
      <c r="F19" s="96"/>
      <c r="G19" s="96"/>
      <c r="H19" s="96"/>
      <c r="I19" s="96"/>
      <c r="J19" s="62"/>
      <c r="K19" s="62"/>
      <c r="L19" s="62"/>
      <c r="M19" s="62"/>
      <c r="N19" s="62"/>
      <c r="O19" s="62"/>
      <c r="P19" s="62"/>
      <c r="Q19" s="62"/>
      <c r="R19" s="62"/>
      <c r="S19" s="62"/>
      <c r="T19" s="62"/>
      <c r="U19" s="62"/>
      <c r="V19" s="62"/>
      <c r="W19" s="62"/>
      <c r="X19" s="62"/>
      <c r="Y19" s="1"/>
      <c r="Z19" s="1"/>
      <c r="AA19" s="1"/>
      <c r="AB19" s="1"/>
      <c r="AC19" s="1"/>
      <c r="AD19" s="1"/>
      <c r="AE19" s="1"/>
      <c r="AF19" s="1"/>
      <c r="AG19" s="1"/>
      <c r="AH19" s="1"/>
      <c r="AI19" s="1"/>
      <c r="AJ19" s="1"/>
      <c r="AK19" s="1"/>
      <c r="AL19" s="1"/>
      <c r="AM19" s="138"/>
      <c r="AN19" s="139"/>
      <c r="AO19" s="63"/>
      <c r="AP19" s="63"/>
      <c r="AQ19" s="63"/>
      <c r="AR19" s="63"/>
      <c r="AS19" s="63"/>
      <c r="AT19" s="63"/>
      <c r="AU19" s="63"/>
      <c r="AV19" s="63"/>
      <c r="AW19" s="63"/>
      <c r="AX19" s="63"/>
      <c r="AY19" s="63"/>
      <c r="AZ19" s="63"/>
      <c r="BA19" s="63"/>
      <c r="BB19" s="63"/>
      <c r="BC19" s="63"/>
      <c r="BD19" s="63"/>
      <c r="BE19" s="1"/>
      <c r="BF19" s="1"/>
      <c r="BG19" s="1"/>
      <c r="BH19" s="1"/>
      <c r="BI19" s="1"/>
      <c r="BJ19" s="1"/>
      <c r="BK19" s="1"/>
      <c r="BL19" s="1"/>
      <c r="BM19" s="1"/>
      <c r="BN19" s="1"/>
      <c r="BO19" s="1"/>
      <c r="BP19" s="1"/>
      <c r="BQ19" s="1"/>
      <c r="BR19" s="1"/>
      <c r="BS19" s="1"/>
      <c r="BT19" s="1"/>
      <c r="BU19" s="63"/>
      <c r="BV19" s="63"/>
      <c r="BW19" s="63"/>
      <c r="BX19" s="63"/>
      <c r="BY19" s="63"/>
      <c r="BZ19" s="63"/>
      <c r="CA19" s="63"/>
      <c r="CB19" s="63"/>
      <c r="CC19" s="63"/>
      <c r="CD19" s="63"/>
      <c r="CE19" s="63"/>
      <c r="CF19" s="63"/>
      <c r="CG19" s="63"/>
      <c r="CH19" s="63"/>
      <c r="CI19" s="63"/>
      <c r="CJ19" s="63"/>
      <c r="CK19" s="1"/>
      <c r="CL19" s="1"/>
      <c r="CM19" s="1"/>
      <c r="CN19" s="1"/>
      <c r="CO19" s="1"/>
      <c r="CP19" s="1"/>
      <c r="CQ19" s="1"/>
      <c r="CR19" s="1"/>
      <c r="CS19" s="1"/>
      <c r="CT19" s="1"/>
      <c r="CU19" s="1"/>
      <c r="CV19" s="1"/>
      <c r="CW19" s="1"/>
      <c r="CX19" s="1"/>
      <c r="CY19" s="138"/>
      <c r="CZ19" s="1"/>
      <c r="DA19" s="63"/>
      <c r="DB19" s="63"/>
      <c r="DC19" s="63"/>
      <c r="DD19" s="63"/>
      <c r="DE19" s="63"/>
      <c r="DF19" s="63"/>
      <c r="DG19" s="63"/>
      <c r="DH19" s="63"/>
      <c r="DI19" s="63"/>
      <c r="DJ19" s="63"/>
      <c r="DK19" s="63"/>
      <c r="DL19" s="63"/>
      <c r="DM19" s="63"/>
      <c r="DN19" s="63"/>
      <c r="DO19" s="63"/>
      <c r="DP19" s="63"/>
      <c r="DQ19" s="1"/>
      <c r="DR19" s="1"/>
      <c r="DS19" s="1"/>
      <c r="DT19" s="1"/>
      <c r="DU19" s="1"/>
      <c r="DV19" s="1"/>
      <c r="DW19" s="1"/>
      <c r="DX19" s="1"/>
      <c r="DY19" s="1"/>
      <c r="DZ19" s="1"/>
      <c r="EA19" s="1"/>
      <c r="EB19" s="1"/>
      <c r="EC19" s="1"/>
      <c r="ED19" s="1"/>
      <c r="EE19" s="138"/>
      <c r="EF19" s="1"/>
      <c r="EG19" s="63"/>
      <c r="EH19" s="63"/>
      <c r="EI19" s="63"/>
      <c r="EJ19" s="63"/>
      <c r="EK19" s="63"/>
      <c r="EL19" s="63"/>
      <c r="EM19" s="63"/>
      <c r="EN19" s="63"/>
      <c r="EO19" s="63"/>
      <c r="EP19" s="63"/>
      <c r="EQ19" s="63"/>
      <c r="ER19" s="63"/>
      <c r="ES19" s="63"/>
      <c r="ET19" s="63"/>
      <c r="EU19" s="63"/>
      <c r="EV19" s="63"/>
      <c r="EW19" s="1"/>
      <c r="EX19" s="1"/>
      <c r="EY19" s="1"/>
      <c r="EZ19" s="1"/>
      <c r="FA19" s="1"/>
      <c r="FB19" s="1"/>
      <c r="FC19" s="1"/>
      <c r="FD19" s="1"/>
      <c r="FE19" s="1"/>
      <c r="FF19" s="1"/>
      <c r="FG19" s="1"/>
      <c r="FH19" s="1"/>
      <c r="FI19" s="1"/>
      <c r="FJ19" s="1"/>
      <c r="FK19" s="138"/>
      <c r="FL19" s="1"/>
      <c r="FM19" s="63"/>
      <c r="FN19" s="63"/>
      <c r="FO19" s="63"/>
      <c r="FP19" s="63"/>
      <c r="FQ19" s="63"/>
      <c r="FR19" s="63"/>
      <c r="FS19" s="63"/>
      <c r="FT19" s="63"/>
      <c r="FU19" s="63"/>
      <c r="FV19" s="63"/>
      <c r="FW19" s="63"/>
      <c r="FX19" s="63"/>
      <c r="FY19" s="63"/>
      <c r="FZ19" s="63"/>
      <c r="GA19" s="63"/>
      <c r="GB19" s="63"/>
      <c r="GC19" s="1"/>
      <c r="GD19" s="1"/>
      <c r="GE19" s="1"/>
      <c r="GF19" s="1"/>
      <c r="GG19" s="1"/>
      <c r="GH19" s="1"/>
      <c r="GI19" s="1"/>
      <c r="GJ19" s="1"/>
      <c r="GK19" s="1"/>
      <c r="GL19" s="1"/>
      <c r="GM19" s="1"/>
      <c r="GN19" s="1"/>
      <c r="GO19" s="1"/>
      <c r="GP19" s="1"/>
      <c r="GQ19" s="138"/>
      <c r="GR19" s="1"/>
      <c r="GS19" s="63"/>
      <c r="GT19" s="63"/>
      <c r="GU19" s="63"/>
      <c r="GV19" s="63"/>
      <c r="GW19" s="63"/>
      <c r="GX19" s="63"/>
      <c r="GY19" s="63"/>
      <c r="GZ19" s="63"/>
      <c r="HA19" s="63"/>
      <c r="HB19" s="63"/>
      <c r="HC19" s="63"/>
      <c r="HD19" s="63"/>
      <c r="HE19" s="63"/>
      <c r="HF19" s="63"/>
      <c r="HG19" s="63"/>
      <c r="HH19" s="63"/>
      <c r="HI19" s="1"/>
      <c r="HJ19" s="1"/>
      <c r="HK19" s="1"/>
      <c r="HL19" s="1"/>
      <c r="HM19" s="1"/>
      <c r="HN19" s="1"/>
      <c r="HO19" s="1"/>
      <c r="HP19" s="1"/>
      <c r="HQ19" s="1"/>
      <c r="HR19" s="1"/>
      <c r="HS19" s="1"/>
      <c r="HT19" s="1"/>
      <c r="HU19" s="1"/>
      <c r="HV19" s="1"/>
      <c r="HW19" s="138"/>
      <c r="HX19" s="1"/>
      <c r="HY19" s="63"/>
      <c r="HZ19" s="63"/>
      <c r="IA19" s="63"/>
      <c r="IB19" s="63"/>
      <c r="IC19" s="63"/>
      <c r="ID19" s="63"/>
      <c r="IE19" s="63"/>
      <c r="IF19" s="63"/>
      <c r="IG19" s="63"/>
      <c r="IH19" s="63"/>
      <c r="II19" s="63"/>
      <c r="IJ19" s="63"/>
      <c r="IK19" s="63"/>
      <c r="IL19" s="63"/>
      <c r="IM19" s="63"/>
      <c r="IN19" s="63"/>
      <c r="IO19" s="1"/>
      <c r="IP19" s="1"/>
      <c r="IQ19" s="1"/>
      <c r="IR19" s="1"/>
      <c r="IS19" s="1"/>
      <c r="IT19" s="1"/>
      <c r="IU19" s="1"/>
      <c r="IV19" s="1"/>
      <c r="IW19" s="1"/>
      <c r="IX19" s="1"/>
      <c r="IY19" s="1"/>
      <c r="IZ19" s="1"/>
      <c r="JA19" s="1"/>
      <c r="JB19" s="1"/>
      <c r="JC19" s="138"/>
      <c r="JD19" s="1"/>
      <c r="JE19" s="63"/>
      <c r="JF19" s="63"/>
      <c r="JG19" s="63"/>
      <c r="JH19" s="63"/>
      <c r="JI19" s="63"/>
      <c r="JJ19" s="63"/>
      <c r="JK19" s="63"/>
      <c r="JL19" s="63"/>
      <c r="JM19" s="63"/>
      <c r="JN19" s="63"/>
      <c r="JO19" s="63"/>
      <c r="JP19" s="63"/>
      <c r="JQ19" s="63"/>
      <c r="JR19" s="63"/>
      <c r="JS19" s="63"/>
      <c r="JT19" s="63"/>
      <c r="JU19" s="1"/>
      <c r="JV19" s="1"/>
      <c r="JW19" s="1"/>
      <c r="JX19" s="1"/>
      <c r="JY19" s="1"/>
      <c r="JZ19" s="1"/>
      <c r="KA19" s="1"/>
      <c r="KB19" s="1"/>
      <c r="KC19" s="1"/>
      <c r="KD19" s="1"/>
      <c r="KE19" s="1"/>
      <c r="KF19" s="1"/>
      <c r="KG19" s="1"/>
      <c r="KH19" s="1"/>
      <c r="KI19" s="138"/>
      <c r="KJ19" s="1"/>
      <c r="KK19" s="63"/>
      <c r="KL19" s="63"/>
      <c r="KM19" s="63"/>
      <c r="KN19" s="63"/>
      <c r="KO19" s="63"/>
      <c r="KP19" s="63"/>
      <c r="KQ19" s="63"/>
      <c r="KR19" s="63"/>
      <c r="KS19" s="63"/>
      <c r="KT19" s="63"/>
      <c r="KU19" s="63"/>
      <c r="KV19" s="63"/>
      <c r="KW19" s="63"/>
      <c r="KX19" s="63"/>
      <c r="KY19" s="63"/>
      <c r="KZ19" s="63"/>
      <c r="LA19" s="1"/>
      <c r="LB19" s="1"/>
      <c r="LC19" s="1"/>
      <c r="LD19" s="1"/>
      <c r="LE19" s="1"/>
      <c r="LF19" s="1"/>
      <c r="LG19" s="1"/>
      <c r="LH19" s="1"/>
      <c r="LI19" s="1"/>
      <c r="LJ19" s="1"/>
      <c r="LK19" s="1"/>
      <c r="LL19" s="1"/>
      <c r="LM19" s="1"/>
      <c r="LN19" s="1"/>
      <c r="LO19" s="138"/>
      <c r="LP19" s="1"/>
      <c r="LQ19" s="63"/>
      <c r="LR19" s="63"/>
      <c r="LS19" s="63"/>
      <c r="LT19" s="63"/>
      <c r="LU19" s="63"/>
      <c r="LV19" s="63"/>
      <c r="LW19" s="63"/>
      <c r="LX19" s="63"/>
      <c r="LY19" s="63"/>
      <c r="LZ19" s="63"/>
      <c r="MA19" s="63"/>
      <c r="MB19" s="63"/>
      <c r="MC19" s="63"/>
      <c r="MD19" s="63"/>
      <c r="ME19" s="63"/>
      <c r="MF19" s="63"/>
    </row>
    <row r="20" spans="1:344" x14ac:dyDescent="0.35">
      <c r="A20" s="131">
        <v>16</v>
      </c>
      <c r="B20" s="170"/>
      <c r="C20" s="170"/>
      <c r="D20" s="152">
        <v>444</v>
      </c>
      <c r="E20" s="72" t="str">
        <f>'BVEM Scorecard'!F19</f>
        <v>Solar</v>
      </c>
      <c r="F20" s="96"/>
      <c r="G20" s="96"/>
      <c r="H20" s="96"/>
      <c r="I20" s="96"/>
      <c r="J20" s="62"/>
      <c r="K20" s="62"/>
      <c r="L20" s="62"/>
      <c r="M20" s="62"/>
      <c r="N20" s="62"/>
      <c r="O20" s="62"/>
      <c r="P20" s="62"/>
      <c r="Q20" s="62"/>
      <c r="R20" s="62"/>
      <c r="S20" s="62"/>
      <c r="T20" s="62"/>
      <c r="U20" s="62"/>
      <c r="V20" s="62"/>
      <c r="W20" s="62"/>
      <c r="X20" s="62"/>
      <c r="Y20" s="87"/>
      <c r="Z20" s="5"/>
      <c r="AA20" s="5"/>
      <c r="AB20" s="5"/>
      <c r="AC20" s="5"/>
      <c r="AD20" s="5"/>
      <c r="AE20" s="5"/>
      <c r="AF20" s="5"/>
      <c r="AG20" s="5"/>
      <c r="AH20" s="5"/>
      <c r="AI20" s="5"/>
      <c r="AJ20" s="5"/>
      <c r="AK20" s="5"/>
      <c r="AL20" s="5"/>
      <c r="AM20" s="91"/>
      <c r="AN20" s="93"/>
      <c r="AO20" s="62"/>
      <c r="AP20" s="62"/>
      <c r="AQ20" s="62"/>
      <c r="AR20" s="62"/>
      <c r="AS20" s="62"/>
      <c r="AT20" s="62"/>
      <c r="AU20" s="62"/>
      <c r="AV20" s="62"/>
      <c r="AW20" s="62"/>
      <c r="AX20" s="62"/>
      <c r="AY20" s="62"/>
      <c r="AZ20" s="62"/>
      <c r="BA20" s="62"/>
      <c r="BB20" s="62"/>
      <c r="BC20" s="62"/>
      <c r="BD20" s="62"/>
      <c r="BE20" s="5"/>
      <c r="BF20" s="5"/>
      <c r="BG20" s="5"/>
      <c r="BH20" s="5"/>
      <c r="BI20" s="5"/>
      <c r="BJ20" s="5"/>
      <c r="BK20" s="5"/>
      <c r="BL20" s="5"/>
      <c r="BM20" s="5"/>
      <c r="BN20" s="5"/>
      <c r="BO20" s="5"/>
      <c r="BP20" s="5"/>
      <c r="BQ20" s="5"/>
      <c r="BR20" s="5"/>
      <c r="BS20" s="5"/>
      <c r="BT20" s="5"/>
      <c r="BU20" s="62"/>
      <c r="BV20" s="62"/>
      <c r="BW20" s="62"/>
      <c r="BX20" s="62"/>
      <c r="BY20" s="62"/>
      <c r="BZ20" s="62"/>
      <c r="CA20" s="62"/>
      <c r="CB20" s="62"/>
      <c r="CC20" s="62"/>
      <c r="CD20" s="62"/>
      <c r="CE20" s="62"/>
      <c r="CF20" s="62"/>
      <c r="CG20" s="62"/>
      <c r="CH20" s="62"/>
      <c r="CI20" s="62"/>
      <c r="CJ20" s="62"/>
      <c r="CK20" s="5"/>
      <c r="CL20" s="5"/>
      <c r="CM20" s="5"/>
      <c r="CN20" s="5"/>
      <c r="CO20" s="5"/>
      <c r="CP20" s="5"/>
      <c r="CQ20" s="5"/>
      <c r="CR20" s="5"/>
      <c r="CS20" s="5"/>
      <c r="CT20" s="5"/>
      <c r="CU20" s="5"/>
      <c r="CV20" s="5"/>
      <c r="CW20" s="5"/>
      <c r="CX20" s="5"/>
      <c r="CY20" s="91"/>
      <c r="CZ20" s="5"/>
      <c r="DA20" s="62"/>
      <c r="DB20" s="62"/>
      <c r="DC20" s="62"/>
      <c r="DD20" s="62"/>
      <c r="DE20" s="62"/>
      <c r="DF20" s="62"/>
      <c r="DG20" s="62"/>
      <c r="DH20" s="62"/>
      <c r="DI20" s="62"/>
      <c r="DJ20" s="62"/>
      <c r="DK20" s="62"/>
      <c r="DL20" s="62"/>
      <c r="DM20" s="62"/>
      <c r="DN20" s="62"/>
      <c r="DO20" s="62"/>
      <c r="DP20" s="62"/>
      <c r="DQ20" s="5"/>
      <c r="DR20" s="5"/>
      <c r="DS20" s="5"/>
      <c r="DT20" s="5"/>
      <c r="DU20" s="5"/>
      <c r="DV20" s="5"/>
      <c r="DW20" s="5"/>
      <c r="DX20" s="5"/>
      <c r="DY20" s="5"/>
      <c r="DZ20" s="5"/>
      <c r="EA20" s="5"/>
      <c r="EB20" s="5"/>
      <c r="EC20" s="5"/>
      <c r="ED20" s="5"/>
      <c r="EE20" s="91"/>
      <c r="EF20" s="5"/>
      <c r="EG20" s="62"/>
      <c r="EH20" s="62"/>
      <c r="EI20" s="62"/>
      <c r="EJ20" s="62"/>
      <c r="EK20" s="62"/>
      <c r="EL20" s="62"/>
      <c r="EM20" s="62"/>
      <c r="EN20" s="62"/>
      <c r="EO20" s="62"/>
      <c r="EP20" s="62"/>
      <c r="EQ20" s="62"/>
      <c r="ER20" s="62"/>
      <c r="ES20" s="62"/>
      <c r="ET20" s="62"/>
      <c r="EU20" s="62"/>
      <c r="EV20" s="62"/>
      <c r="EW20" s="5"/>
      <c r="EX20" s="5"/>
      <c r="EY20" s="5"/>
      <c r="EZ20" s="5"/>
      <c r="FA20" s="5"/>
      <c r="FB20" s="5"/>
      <c r="FC20" s="5"/>
      <c r="FD20" s="5"/>
      <c r="FE20" s="5"/>
      <c r="FF20" s="5"/>
      <c r="FG20" s="5"/>
      <c r="FH20" s="5"/>
      <c r="FI20" s="5"/>
      <c r="FJ20" s="5"/>
      <c r="FK20" s="91"/>
      <c r="FL20" s="5"/>
      <c r="FM20" s="62"/>
      <c r="FN20" s="62"/>
      <c r="FO20" s="62"/>
      <c r="FP20" s="62"/>
      <c r="FQ20" s="62"/>
      <c r="FR20" s="62"/>
      <c r="FS20" s="62"/>
      <c r="FT20" s="62"/>
      <c r="FU20" s="62"/>
      <c r="FV20" s="62"/>
      <c r="FW20" s="62"/>
      <c r="FX20" s="62"/>
      <c r="FY20" s="62"/>
      <c r="FZ20" s="62"/>
      <c r="GA20" s="62"/>
      <c r="GB20" s="62"/>
      <c r="GC20" s="5"/>
      <c r="GD20" s="5"/>
      <c r="GE20" s="5"/>
      <c r="GF20" s="5"/>
      <c r="GG20" s="5"/>
      <c r="GH20" s="5"/>
      <c r="GI20" s="5"/>
      <c r="GJ20" s="5"/>
      <c r="GK20" s="5"/>
      <c r="GL20" s="5"/>
      <c r="GM20" s="5"/>
      <c r="GN20" s="5"/>
      <c r="GO20" s="5"/>
      <c r="GP20" s="5"/>
      <c r="GQ20" s="91"/>
      <c r="GR20" s="5"/>
      <c r="GS20" s="62"/>
      <c r="GT20" s="62"/>
      <c r="GU20" s="62"/>
      <c r="GV20" s="62"/>
      <c r="GW20" s="62"/>
      <c r="GX20" s="62"/>
      <c r="GY20" s="62"/>
      <c r="GZ20" s="62"/>
      <c r="HA20" s="62"/>
      <c r="HB20" s="62"/>
      <c r="HC20" s="62"/>
      <c r="HD20" s="62"/>
      <c r="HE20" s="62"/>
      <c r="HF20" s="62"/>
      <c r="HG20" s="62"/>
      <c r="HH20" s="62"/>
      <c r="HI20" s="5"/>
      <c r="HJ20" s="5"/>
      <c r="HK20" s="5"/>
      <c r="HL20" s="5"/>
      <c r="HM20" s="5"/>
      <c r="HN20" s="5"/>
      <c r="HO20" s="5"/>
      <c r="HP20" s="5"/>
      <c r="HQ20" s="5"/>
      <c r="HR20" s="5"/>
      <c r="HS20" s="5"/>
      <c r="HT20" s="5"/>
      <c r="HU20" s="5"/>
      <c r="HV20" s="5"/>
      <c r="HW20" s="91"/>
      <c r="HX20" s="5"/>
      <c r="HY20" s="62"/>
      <c r="HZ20" s="62"/>
      <c r="IA20" s="62"/>
      <c r="IB20" s="62"/>
      <c r="IC20" s="62"/>
      <c r="ID20" s="62"/>
      <c r="IE20" s="62"/>
      <c r="IF20" s="62"/>
      <c r="IG20" s="62"/>
      <c r="IH20" s="62"/>
      <c r="II20" s="62"/>
      <c r="IJ20" s="62"/>
      <c r="IK20" s="62"/>
      <c r="IL20" s="62"/>
      <c r="IM20" s="62"/>
      <c r="IN20" s="62"/>
      <c r="IO20" s="5"/>
      <c r="IP20" s="5"/>
      <c r="IQ20" s="5"/>
      <c r="IR20" s="5"/>
      <c r="IS20" s="5"/>
      <c r="IT20" s="5"/>
      <c r="IU20" s="5"/>
      <c r="IV20" s="5"/>
      <c r="IW20" s="5"/>
      <c r="IX20" s="5"/>
      <c r="IY20" s="5"/>
      <c r="IZ20" s="5"/>
      <c r="JA20" s="5"/>
      <c r="JB20" s="5"/>
      <c r="JC20" s="91"/>
      <c r="JD20" s="5"/>
      <c r="JE20" s="62"/>
      <c r="JF20" s="62"/>
      <c r="JG20" s="62"/>
      <c r="JH20" s="62"/>
      <c r="JI20" s="62"/>
      <c r="JJ20" s="62"/>
      <c r="JK20" s="62"/>
      <c r="JL20" s="62"/>
      <c r="JM20" s="62"/>
      <c r="JN20" s="62"/>
      <c r="JO20" s="62"/>
      <c r="JP20" s="62"/>
      <c r="JQ20" s="62"/>
      <c r="JR20" s="62"/>
      <c r="JS20" s="62"/>
      <c r="JT20" s="62"/>
      <c r="JU20" s="5"/>
      <c r="JV20" s="5"/>
      <c r="JW20" s="5"/>
      <c r="JX20" s="5"/>
      <c r="JY20" s="5"/>
      <c r="JZ20" s="5"/>
      <c r="KA20" s="5"/>
      <c r="KB20" s="5"/>
      <c r="KC20" s="5"/>
      <c r="KD20" s="5"/>
      <c r="KE20" s="5"/>
      <c r="KF20" s="5"/>
      <c r="KG20" s="5"/>
      <c r="KH20" s="5"/>
      <c r="KI20" s="91"/>
      <c r="KJ20" s="5"/>
      <c r="KK20" s="62"/>
      <c r="KL20" s="62"/>
      <c r="KM20" s="62"/>
      <c r="KN20" s="62"/>
      <c r="KO20" s="62"/>
      <c r="KP20" s="62"/>
      <c r="KQ20" s="62"/>
      <c r="KR20" s="62"/>
      <c r="KS20" s="62"/>
      <c r="KT20" s="62"/>
      <c r="KU20" s="62"/>
      <c r="KV20" s="62"/>
      <c r="KW20" s="62"/>
      <c r="KX20" s="62"/>
      <c r="KY20" s="62"/>
      <c r="KZ20" s="62"/>
      <c r="LA20" s="5"/>
      <c r="LB20" s="5"/>
      <c r="LC20" s="5"/>
      <c r="LD20" s="5"/>
      <c r="LE20" s="5"/>
      <c r="LF20" s="5"/>
      <c r="LG20" s="5"/>
      <c r="LH20" s="5"/>
      <c r="LI20" s="5"/>
      <c r="LJ20" s="5"/>
      <c r="LK20" s="5"/>
      <c r="LL20" s="5"/>
      <c r="LM20" s="5"/>
      <c r="LN20" s="5"/>
      <c r="LO20" s="91"/>
      <c r="LP20" s="5"/>
      <c r="LQ20" s="62"/>
      <c r="LR20" s="62"/>
      <c r="LS20" s="62"/>
      <c r="LT20" s="62"/>
      <c r="LU20" s="62"/>
      <c r="LV20" s="62"/>
      <c r="LW20" s="62"/>
      <c r="LX20" s="62"/>
      <c r="LY20" s="62"/>
      <c r="LZ20" s="62"/>
      <c r="MA20" s="62"/>
      <c r="MB20" s="62"/>
      <c r="MC20" s="62"/>
      <c r="MD20" s="62"/>
      <c r="ME20" s="62"/>
      <c r="MF20" s="62"/>
    </row>
    <row r="21" spans="1:344" x14ac:dyDescent="0.35">
      <c r="A21" s="132">
        <v>17</v>
      </c>
      <c r="B21" s="170"/>
      <c r="C21" s="170"/>
      <c r="D21" s="152">
        <v>449</v>
      </c>
      <c r="E21" s="72" t="str">
        <f>'BVEM Scorecard'!F20</f>
        <v>Solar</v>
      </c>
      <c r="F21" s="96"/>
      <c r="G21" s="96"/>
      <c r="H21" s="96"/>
      <c r="I21" s="96"/>
      <c r="J21" s="62"/>
      <c r="K21" s="62"/>
      <c r="L21" s="62"/>
      <c r="M21" s="62"/>
      <c r="N21" s="62"/>
      <c r="O21" s="62"/>
      <c r="P21" s="62"/>
      <c r="Q21" s="62"/>
      <c r="R21" s="62"/>
      <c r="S21" s="62"/>
      <c r="T21" s="62"/>
      <c r="U21" s="62"/>
      <c r="V21" s="62"/>
      <c r="W21" s="62"/>
      <c r="X21" s="62"/>
      <c r="Y21" s="1"/>
      <c r="Z21" s="1"/>
      <c r="AA21" s="1"/>
      <c r="AB21" s="1"/>
      <c r="AC21" s="1"/>
      <c r="AD21" s="1"/>
      <c r="AE21" s="1"/>
      <c r="AF21" s="1"/>
      <c r="AG21" s="1"/>
      <c r="AH21" s="1"/>
      <c r="AI21" s="1"/>
      <c r="AJ21" s="1"/>
      <c r="AK21" s="1"/>
      <c r="AL21" s="1"/>
      <c r="AM21" s="138"/>
      <c r="AN21" s="139"/>
      <c r="AO21" s="63"/>
      <c r="AP21" s="63"/>
      <c r="AQ21" s="63"/>
      <c r="AR21" s="63"/>
      <c r="AS21" s="63"/>
      <c r="AT21" s="63"/>
      <c r="AU21" s="63"/>
      <c r="AV21" s="63"/>
      <c r="AW21" s="63"/>
      <c r="AX21" s="63"/>
      <c r="AY21" s="63"/>
      <c r="AZ21" s="63"/>
      <c r="BA21" s="63"/>
      <c r="BB21" s="63"/>
      <c r="BC21" s="63"/>
      <c r="BD21" s="63"/>
      <c r="BE21" s="1"/>
      <c r="BF21" s="1"/>
      <c r="BG21" s="1"/>
      <c r="BH21" s="1"/>
      <c r="BI21" s="1"/>
      <c r="BJ21" s="1"/>
      <c r="BK21" s="1"/>
      <c r="BL21" s="1"/>
      <c r="BM21" s="1"/>
      <c r="BN21" s="1"/>
      <c r="BO21" s="1"/>
      <c r="BP21" s="1"/>
      <c r="BQ21" s="1"/>
      <c r="BR21" s="1"/>
      <c r="BS21" s="1"/>
      <c r="BT21" s="1"/>
      <c r="BU21" s="63"/>
      <c r="BV21" s="63"/>
      <c r="BW21" s="63"/>
      <c r="BX21" s="63"/>
      <c r="BY21" s="63"/>
      <c r="BZ21" s="63"/>
      <c r="CA21" s="63"/>
      <c r="CB21" s="63"/>
      <c r="CC21" s="63"/>
      <c r="CD21" s="63"/>
      <c r="CE21" s="63"/>
      <c r="CF21" s="63"/>
      <c r="CG21" s="63"/>
      <c r="CH21" s="63"/>
      <c r="CI21" s="63"/>
      <c r="CJ21" s="63"/>
      <c r="CK21" s="1"/>
      <c r="CL21" s="1"/>
      <c r="CM21" s="1"/>
      <c r="CN21" s="1"/>
      <c r="CO21" s="1"/>
      <c r="CP21" s="1"/>
      <c r="CQ21" s="1"/>
      <c r="CR21" s="1"/>
      <c r="CS21" s="1"/>
      <c r="CT21" s="1"/>
      <c r="CU21" s="1"/>
      <c r="CV21" s="1"/>
      <c r="CW21" s="1"/>
      <c r="CX21" s="1"/>
      <c r="CY21" s="138"/>
      <c r="CZ21" s="1"/>
      <c r="DA21" s="63"/>
      <c r="DB21" s="63"/>
      <c r="DC21" s="63"/>
      <c r="DD21" s="63"/>
      <c r="DE21" s="63"/>
      <c r="DF21" s="63"/>
      <c r="DG21" s="63"/>
      <c r="DH21" s="63"/>
      <c r="DI21" s="63"/>
      <c r="DJ21" s="63"/>
      <c r="DK21" s="63"/>
      <c r="DL21" s="63"/>
      <c r="DM21" s="63"/>
      <c r="DN21" s="63"/>
      <c r="DO21" s="63"/>
      <c r="DP21" s="63"/>
      <c r="DQ21" s="1"/>
      <c r="DR21" s="1"/>
      <c r="DS21" s="1"/>
      <c r="DT21" s="1"/>
      <c r="DU21" s="1"/>
      <c r="DV21" s="1"/>
      <c r="DW21" s="1"/>
      <c r="DX21" s="1"/>
      <c r="DY21" s="1"/>
      <c r="DZ21" s="1"/>
      <c r="EA21" s="1"/>
      <c r="EB21" s="1"/>
      <c r="EC21" s="1"/>
      <c r="ED21" s="1"/>
      <c r="EE21" s="138"/>
      <c r="EF21" s="1"/>
      <c r="EG21" s="63"/>
      <c r="EH21" s="63"/>
      <c r="EI21" s="63"/>
      <c r="EJ21" s="63"/>
      <c r="EK21" s="63"/>
      <c r="EL21" s="63"/>
      <c r="EM21" s="63"/>
      <c r="EN21" s="63"/>
      <c r="EO21" s="63"/>
      <c r="EP21" s="63"/>
      <c r="EQ21" s="63"/>
      <c r="ER21" s="63"/>
      <c r="ES21" s="63"/>
      <c r="ET21" s="63"/>
      <c r="EU21" s="63"/>
      <c r="EV21" s="63"/>
      <c r="EW21" s="1"/>
      <c r="EX21" s="1"/>
      <c r="EY21" s="1"/>
      <c r="EZ21" s="1"/>
      <c r="FA21" s="1"/>
      <c r="FB21" s="1"/>
      <c r="FC21" s="1"/>
      <c r="FD21" s="1"/>
      <c r="FE21" s="1"/>
      <c r="FF21" s="1"/>
      <c r="FG21" s="1"/>
      <c r="FH21" s="1"/>
      <c r="FI21" s="1"/>
      <c r="FJ21" s="1"/>
      <c r="FK21" s="138"/>
      <c r="FL21" s="1"/>
      <c r="FM21" s="63"/>
      <c r="FN21" s="63"/>
      <c r="FO21" s="63"/>
      <c r="FP21" s="63"/>
      <c r="FQ21" s="63"/>
      <c r="FR21" s="63"/>
      <c r="FS21" s="63"/>
      <c r="FT21" s="63"/>
      <c r="FU21" s="63"/>
      <c r="FV21" s="63"/>
      <c r="FW21" s="63"/>
      <c r="FX21" s="63"/>
      <c r="FY21" s="63"/>
      <c r="FZ21" s="63"/>
      <c r="GA21" s="63"/>
      <c r="GB21" s="63"/>
      <c r="GC21" s="1"/>
      <c r="GD21" s="1"/>
      <c r="GE21" s="1"/>
      <c r="GF21" s="1"/>
      <c r="GG21" s="1"/>
      <c r="GH21" s="1"/>
      <c r="GI21" s="1"/>
      <c r="GJ21" s="1"/>
      <c r="GK21" s="1"/>
      <c r="GL21" s="1"/>
      <c r="GM21" s="1"/>
      <c r="GN21" s="1"/>
      <c r="GO21" s="1"/>
      <c r="GP21" s="1"/>
      <c r="GQ21" s="138"/>
      <c r="GR21" s="1"/>
      <c r="GS21" s="63"/>
      <c r="GT21" s="63"/>
      <c r="GU21" s="63"/>
      <c r="GV21" s="63"/>
      <c r="GW21" s="63"/>
      <c r="GX21" s="63"/>
      <c r="GY21" s="63"/>
      <c r="GZ21" s="63"/>
      <c r="HA21" s="63"/>
      <c r="HB21" s="63"/>
      <c r="HC21" s="63"/>
      <c r="HD21" s="63"/>
      <c r="HE21" s="63"/>
      <c r="HF21" s="63"/>
      <c r="HG21" s="63"/>
      <c r="HH21" s="63"/>
      <c r="HI21" s="1"/>
      <c r="HJ21" s="1"/>
      <c r="HK21" s="1"/>
      <c r="HL21" s="1"/>
      <c r="HM21" s="1"/>
      <c r="HN21" s="1"/>
      <c r="HO21" s="1"/>
      <c r="HP21" s="1"/>
      <c r="HQ21" s="1"/>
      <c r="HR21" s="1"/>
      <c r="HS21" s="1"/>
      <c r="HT21" s="1"/>
      <c r="HU21" s="1"/>
      <c r="HV21" s="1"/>
      <c r="HW21" s="138"/>
      <c r="HX21" s="1"/>
      <c r="HY21" s="63"/>
      <c r="HZ21" s="63"/>
      <c r="IA21" s="63"/>
      <c r="IB21" s="63"/>
      <c r="IC21" s="63"/>
      <c r="ID21" s="63"/>
      <c r="IE21" s="63"/>
      <c r="IF21" s="63"/>
      <c r="IG21" s="63"/>
      <c r="IH21" s="63"/>
      <c r="II21" s="63"/>
      <c r="IJ21" s="63"/>
      <c r="IK21" s="63"/>
      <c r="IL21" s="63"/>
      <c r="IM21" s="63"/>
      <c r="IN21" s="63"/>
      <c r="IO21" s="1"/>
      <c r="IP21" s="1"/>
      <c r="IQ21" s="1"/>
      <c r="IR21" s="1"/>
      <c r="IS21" s="1"/>
      <c r="IT21" s="1"/>
      <c r="IU21" s="1"/>
      <c r="IV21" s="1"/>
      <c r="IW21" s="1"/>
      <c r="IX21" s="1"/>
      <c r="IY21" s="1"/>
      <c r="IZ21" s="1"/>
      <c r="JA21" s="1"/>
      <c r="JB21" s="1"/>
      <c r="JC21" s="138"/>
      <c r="JD21" s="1"/>
      <c r="JE21" s="63"/>
      <c r="JF21" s="63"/>
      <c r="JG21" s="63"/>
      <c r="JH21" s="63"/>
      <c r="JI21" s="63"/>
      <c r="JJ21" s="63"/>
      <c r="JK21" s="63"/>
      <c r="JL21" s="63"/>
      <c r="JM21" s="63"/>
      <c r="JN21" s="63"/>
      <c r="JO21" s="63"/>
      <c r="JP21" s="63"/>
      <c r="JQ21" s="63"/>
      <c r="JR21" s="63"/>
      <c r="JS21" s="63"/>
      <c r="JT21" s="63"/>
      <c r="JU21" s="1"/>
      <c r="JV21" s="1"/>
      <c r="JW21" s="1"/>
      <c r="JX21" s="1"/>
      <c r="JY21" s="1"/>
      <c r="JZ21" s="1"/>
      <c r="KA21" s="1"/>
      <c r="KB21" s="1"/>
      <c r="KC21" s="1"/>
      <c r="KD21" s="1"/>
      <c r="KE21" s="1"/>
      <c r="KF21" s="1"/>
      <c r="KG21" s="1"/>
      <c r="KH21" s="1"/>
      <c r="KI21" s="138"/>
      <c r="KJ21" s="1"/>
      <c r="KK21" s="63"/>
      <c r="KL21" s="63"/>
      <c r="KM21" s="63"/>
      <c r="KN21" s="63"/>
      <c r="KO21" s="63"/>
      <c r="KP21" s="63"/>
      <c r="KQ21" s="63"/>
      <c r="KR21" s="63"/>
      <c r="KS21" s="63"/>
      <c r="KT21" s="63"/>
      <c r="KU21" s="63"/>
      <c r="KV21" s="63"/>
      <c r="KW21" s="63"/>
      <c r="KX21" s="63"/>
      <c r="KY21" s="63"/>
      <c r="KZ21" s="63"/>
      <c r="LA21" s="1"/>
      <c r="LB21" s="1"/>
      <c r="LC21" s="1"/>
      <c r="LD21" s="1"/>
      <c r="LE21" s="1"/>
      <c r="LF21" s="1"/>
      <c r="LG21" s="1"/>
      <c r="LH21" s="1"/>
      <c r="LI21" s="1"/>
      <c r="LJ21" s="1"/>
      <c r="LK21" s="1"/>
      <c r="LL21" s="1"/>
      <c r="LM21" s="1"/>
      <c r="LN21" s="1"/>
      <c r="LO21" s="138"/>
      <c r="LP21" s="1"/>
      <c r="LQ21" s="63"/>
      <c r="LR21" s="63"/>
      <c r="LS21" s="63"/>
      <c r="LT21" s="63"/>
      <c r="LU21" s="63"/>
      <c r="LV21" s="63"/>
      <c r="LW21" s="63"/>
      <c r="LX21" s="63"/>
      <c r="LY21" s="63"/>
      <c r="LZ21" s="63"/>
      <c r="MA21" s="63"/>
      <c r="MB21" s="63"/>
      <c r="MC21" s="63"/>
      <c r="MD21" s="63"/>
      <c r="ME21" s="63"/>
      <c r="MF21" s="63"/>
    </row>
    <row r="22" spans="1:344" x14ac:dyDescent="0.35">
      <c r="A22" s="131">
        <v>18</v>
      </c>
      <c r="B22" s="170"/>
      <c r="C22" s="170"/>
      <c r="D22" s="152">
        <v>451</v>
      </c>
      <c r="E22" s="72" t="str">
        <f>'BVEM Scorecard'!F21</f>
        <v>Solar</v>
      </c>
      <c r="F22" s="96"/>
      <c r="G22" s="96"/>
      <c r="H22" s="96"/>
      <c r="I22" s="96"/>
      <c r="J22" s="62"/>
      <c r="K22" s="62"/>
      <c r="L22" s="62"/>
      <c r="M22" s="62"/>
      <c r="N22" s="62"/>
      <c r="O22" s="62"/>
      <c r="P22" s="62"/>
      <c r="Q22" s="62"/>
      <c r="R22" s="62"/>
      <c r="S22" s="62"/>
      <c r="T22" s="62"/>
      <c r="U22" s="62"/>
      <c r="V22" s="62"/>
      <c r="W22" s="62"/>
      <c r="X22" s="62"/>
      <c r="Y22" s="87"/>
      <c r="Z22" s="5"/>
      <c r="AA22" s="5"/>
      <c r="AB22" s="5"/>
      <c r="AC22" s="5"/>
      <c r="AD22" s="5"/>
      <c r="AE22" s="5"/>
      <c r="AF22" s="5"/>
      <c r="AG22" s="5"/>
      <c r="AH22" s="5"/>
      <c r="AI22" s="5"/>
      <c r="AJ22" s="5"/>
      <c r="AK22" s="5"/>
      <c r="AL22" s="5"/>
      <c r="AM22" s="91"/>
      <c r="AN22" s="93"/>
      <c r="AO22" s="62"/>
      <c r="AP22" s="62"/>
      <c r="AQ22" s="62"/>
      <c r="AR22" s="62"/>
      <c r="AS22" s="62"/>
      <c r="AT22" s="62"/>
      <c r="AU22" s="62"/>
      <c r="AV22" s="62"/>
      <c r="AW22" s="62"/>
      <c r="AX22" s="62"/>
      <c r="AY22" s="62"/>
      <c r="AZ22" s="62"/>
      <c r="BA22" s="62"/>
      <c r="BB22" s="62"/>
      <c r="BC22" s="62"/>
      <c r="BD22" s="62"/>
      <c r="BE22" s="5"/>
      <c r="BF22" s="5"/>
      <c r="BG22" s="5"/>
      <c r="BH22" s="5"/>
      <c r="BI22" s="5"/>
      <c r="BJ22" s="5"/>
      <c r="BK22" s="5"/>
      <c r="BL22" s="5"/>
      <c r="BM22" s="5"/>
      <c r="BN22" s="5"/>
      <c r="BO22" s="5"/>
      <c r="BP22" s="5"/>
      <c r="BQ22" s="5"/>
      <c r="BR22" s="5"/>
      <c r="BS22" s="5"/>
      <c r="BT22" s="5"/>
      <c r="BU22" s="62"/>
      <c r="BV22" s="62"/>
      <c r="BW22" s="62"/>
      <c r="BX22" s="62"/>
      <c r="BY22" s="62"/>
      <c r="BZ22" s="62"/>
      <c r="CA22" s="62"/>
      <c r="CB22" s="62"/>
      <c r="CC22" s="62"/>
      <c r="CD22" s="62"/>
      <c r="CE22" s="62"/>
      <c r="CF22" s="62"/>
      <c r="CG22" s="62"/>
      <c r="CH22" s="62"/>
      <c r="CI22" s="62"/>
      <c r="CJ22" s="62"/>
      <c r="CK22" s="5"/>
      <c r="CL22" s="5"/>
      <c r="CM22" s="5"/>
      <c r="CN22" s="5"/>
      <c r="CO22" s="5"/>
      <c r="CP22" s="5"/>
      <c r="CQ22" s="5"/>
      <c r="CR22" s="5"/>
      <c r="CS22" s="5"/>
      <c r="CT22" s="5"/>
      <c r="CU22" s="5"/>
      <c r="CV22" s="5"/>
      <c r="CW22" s="5"/>
      <c r="CX22" s="5"/>
      <c r="CY22" s="91"/>
      <c r="CZ22" s="5"/>
      <c r="DA22" s="62"/>
      <c r="DB22" s="62"/>
      <c r="DC22" s="62"/>
      <c r="DD22" s="62"/>
      <c r="DE22" s="62"/>
      <c r="DF22" s="62"/>
      <c r="DG22" s="62"/>
      <c r="DH22" s="62"/>
      <c r="DI22" s="62"/>
      <c r="DJ22" s="62"/>
      <c r="DK22" s="62"/>
      <c r="DL22" s="62"/>
      <c r="DM22" s="62"/>
      <c r="DN22" s="62"/>
      <c r="DO22" s="62"/>
      <c r="DP22" s="62"/>
      <c r="DQ22" s="5"/>
      <c r="DR22" s="5"/>
      <c r="DS22" s="5"/>
      <c r="DT22" s="5"/>
      <c r="DU22" s="5"/>
      <c r="DV22" s="5"/>
      <c r="DW22" s="5"/>
      <c r="DX22" s="5"/>
      <c r="DY22" s="5"/>
      <c r="DZ22" s="5"/>
      <c r="EA22" s="5"/>
      <c r="EB22" s="5"/>
      <c r="EC22" s="5"/>
      <c r="ED22" s="5"/>
      <c r="EE22" s="91"/>
      <c r="EF22" s="5"/>
      <c r="EG22" s="62"/>
      <c r="EH22" s="62"/>
      <c r="EI22" s="62"/>
      <c r="EJ22" s="62"/>
      <c r="EK22" s="62"/>
      <c r="EL22" s="62"/>
      <c r="EM22" s="62"/>
      <c r="EN22" s="62"/>
      <c r="EO22" s="62"/>
      <c r="EP22" s="62"/>
      <c r="EQ22" s="62"/>
      <c r="ER22" s="62"/>
      <c r="ES22" s="62"/>
      <c r="ET22" s="62"/>
      <c r="EU22" s="62"/>
      <c r="EV22" s="62"/>
      <c r="EW22" s="5"/>
      <c r="EX22" s="5"/>
      <c r="EY22" s="5"/>
      <c r="EZ22" s="5"/>
      <c r="FA22" s="5"/>
      <c r="FB22" s="5"/>
      <c r="FC22" s="5"/>
      <c r="FD22" s="5"/>
      <c r="FE22" s="5"/>
      <c r="FF22" s="5"/>
      <c r="FG22" s="5"/>
      <c r="FH22" s="5"/>
      <c r="FI22" s="5"/>
      <c r="FJ22" s="5"/>
      <c r="FK22" s="91"/>
      <c r="FL22" s="5"/>
      <c r="FM22" s="62"/>
      <c r="FN22" s="62"/>
      <c r="FO22" s="62"/>
      <c r="FP22" s="62"/>
      <c r="FQ22" s="62"/>
      <c r="FR22" s="62"/>
      <c r="FS22" s="62"/>
      <c r="FT22" s="62"/>
      <c r="FU22" s="62"/>
      <c r="FV22" s="62"/>
      <c r="FW22" s="62"/>
      <c r="FX22" s="62"/>
      <c r="FY22" s="62"/>
      <c r="FZ22" s="62"/>
      <c r="GA22" s="62"/>
      <c r="GB22" s="62"/>
      <c r="GC22" s="5"/>
      <c r="GD22" s="5"/>
      <c r="GE22" s="5"/>
      <c r="GF22" s="5"/>
      <c r="GG22" s="5"/>
      <c r="GH22" s="5"/>
      <c r="GI22" s="5"/>
      <c r="GJ22" s="5"/>
      <c r="GK22" s="5"/>
      <c r="GL22" s="5"/>
      <c r="GM22" s="5"/>
      <c r="GN22" s="5"/>
      <c r="GO22" s="5"/>
      <c r="GP22" s="5"/>
      <c r="GQ22" s="91"/>
      <c r="GR22" s="5"/>
      <c r="GS22" s="62"/>
      <c r="GT22" s="62"/>
      <c r="GU22" s="62"/>
      <c r="GV22" s="62"/>
      <c r="GW22" s="62"/>
      <c r="GX22" s="62"/>
      <c r="GY22" s="62"/>
      <c r="GZ22" s="62"/>
      <c r="HA22" s="62"/>
      <c r="HB22" s="62"/>
      <c r="HC22" s="62"/>
      <c r="HD22" s="62"/>
      <c r="HE22" s="62"/>
      <c r="HF22" s="62"/>
      <c r="HG22" s="62"/>
      <c r="HH22" s="62"/>
      <c r="HI22" s="5"/>
      <c r="HJ22" s="5"/>
      <c r="HK22" s="5"/>
      <c r="HL22" s="5"/>
      <c r="HM22" s="5"/>
      <c r="HN22" s="5"/>
      <c r="HO22" s="5"/>
      <c r="HP22" s="5"/>
      <c r="HQ22" s="5"/>
      <c r="HR22" s="5"/>
      <c r="HS22" s="5"/>
      <c r="HT22" s="5"/>
      <c r="HU22" s="5"/>
      <c r="HV22" s="5"/>
      <c r="HW22" s="91"/>
      <c r="HX22" s="5"/>
      <c r="HY22" s="62"/>
      <c r="HZ22" s="62"/>
      <c r="IA22" s="62"/>
      <c r="IB22" s="62"/>
      <c r="IC22" s="62"/>
      <c r="ID22" s="62"/>
      <c r="IE22" s="62"/>
      <c r="IF22" s="62"/>
      <c r="IG22" s="62"/>
      <c r="IH22" s="62"/>
      <c r="II22" s="62"/>
      <c r="IJ22" s="62"/>
      <c r="IK22" s="62"/>
      <c r="IL22" s="62"/>
      <c r="IM22" s="62"/>
      <c r="IN22" s="62"/>
      <c r="IO22" s="5"/>
      <c r="IP22" s="5"/>
      <c r="IQ22" s="5"/>
      <c r="IR22" s="5"/>
      <c r="IS22" s="5"/>
      <c r="IT22" s="5"/>
      <c r="IU22" s="5"/>
      <c r="IV22" s="5"/>
      <c r="IW22" s="5"/>
      <c r="IX22" s="5"/>
      <c r="IY22" s="5"/>
      <c r="IZ22" s="5"/>
      <c r="JA22" s="5"/>
      <c r="JB22" s="5"/>
      <c r="JC22" s="91"/>
      <c r="JD22" s="5"/>
      <c r="JE22" s="62"/>
      <c r="JF22" s="62"/>
      <c r="JG22" s="62"/>
      <c r="JH22" s="62"/>
      <c r="JI22" s="62"/>
      <c r="JJ22" s="62"/>
      <c r="JK22" s="62"/>
      <c r="JL22" s="62"/>
      <c r="JM22" s="62"/>
      <c r="JN22" s="62"/>
      <c r="JO22" s="62"/>
      <c r="JP22" s="62"/>
      <c r="JQ22" s="62"/>
      <c r="JR22" s="62"/>
      <c r="JS22" s="62"/>
      <c r="JT22" s="62"/>
      <c r="JU22" s="5"/>
      <c r="JV22" s="5"/>
      <c r="JW22" s="5"/>
      <c r="JX22" s="5"/>
      <c r="JY22" s="5"/>
      <c r="JZ22" s="5"/>
      <c r="KA22" s="5"/>
      <c r="KB22" s="5"/>
      <c r="KC22" s="5"/>
      <c r="KD22" s="5"/>
      <c r="KE22" s="5"/>
      <c r="KF22" s="5"/>
      <c r="KG22" s="5"/>
      <c r="KH22" s="5"/>
      <c r="KI22" s="91"/>
      <c r="KJ22" s="5"/>
      <c r="KK22" s="62"/>
      <c r="KL22" s="62"/>
      <c r="KM22" s="62"/>
      <c r="KN22" s="62"/>
      <c r="KO22" s="62"/>
      <c r="KP22" s="62"/>
      <c r="KQ22" s="62"/>
      <c r="KR22" s="62"/>
      <c r="KS22" s="62"/>
      <c r="KT22" s="62"/>
      <c r="KU22" s="62"/>
      <c r="KV22" s="62"/>
      <c r="KW22" s="62"/>
      <c r="KX22" s="62"/>
      <c r="KY22" s="62"/>
      <c r="KZ22" s="62"/>
      <c r="LA22" s="5"/>
      <c r="LB22" s="5"/>
      <c r="LC22" s="5"/>
      <c r="LD22" s="5"/>
      <c r="LE22" s="5"/>
      <c r="LF22" s="5"/>
      <c r="LG22" s="5"/>
      <c r="LH22" s="5"/>
      <c r="LI22" s="5"/>
      <c r="LJ22" s="5"/>
      <c r="LK22" s="5"/>
      <c r="LL22" s="5"/>
      <c r="LM22" s="5"/>
      <c r="LN22" s="5"/>
      <c r="LO22" s="91"/>
      <c r="LP22" s="5"/>
      <c r="LQ22" s="62"/>
      <c r="LR22" s="62"/>
      <c r="LS22" s="62"/>
      <c r="LT22" s="62"/>
      <c r="LU22" s="62"/>
      <c r="LV22" s="62"/>
      <c r="LW22" s="62"/>
      <c r="LX22" s="62"/>
      <c r="LY22" s="62"/>
      <c r="LZ22" s="62"/>
      <c r="MA22" s="62"/>
      <c r="MB22" s="62"/>
      <c r="MC22" s="62"/>
      <c r="MD22" s="62"/>
      <c r="ME22" s="62"/>
      <c r="MF22" s="62"/>
    </row>
    <row r="23" spans="1:344" x14ac:dyDescent="0.35">
      <c r="A23" s="132">
        <v>19</v>
      </c>
      <c r="B23" s="170"/>
      <c r="C23" s="170"/>
      <c r="D23" s="152">
        <v>257</v>
      </c>
      <c r="E23" s="72" t="str">
        <f>'BVEM Scorecard'!F22</f>
        <v>Wind</v>
      </c>
      <c r="F23" s="96"/>
      <c r="G23" s="96"/>
      <c r="H23" s="96"/>
      <c r="I23" s="96"/>
      <c r="J23" s="62"/>
      <c r="K23" s="62"/>
      <c r="L23" s="62"/>
      <c r="M23" s="62"/>
      <c r="N23" s="62"/>
      <c r="O23" s="62"/>
      <c r="P23" s="62"/>
      <c r="Q23" s="62"/>
      <c r="R23" s="62"/>
      <c r="S23" s="62"/>
      <c r="T23" s="62"/>
      <c r="U23" s="62"/>
      <c r="V23" s="62"/>
      <c r="W23" s="62"/>
      <c r="X23" s="62"/>
      <c r="Y23" s="1"/>
      <c r="Z23" s="1"/>
      <c r="AA23" s="1"/>
      <c r="AB23" s="1"/>
      <c r="AC23" s="1"/>
      <c r="AD23" s="1"/>
      <c r="AE23" s="1"/>
      <c r="AF23" s="1"/>
      <c r="AG23" s="1"/>
      <c r="AH23" s="1"/>
      <c r="AI23" s="1"/>
      <c r="AJ23" s="1"/>
      <c r="AK23" s="1"/>
      <c r="AL23" s="1"/>
      <c r="AM23" s="138"/>
      <c r="AN23" s="139"/>
      <c r="AO23" s="63"/>
      <c r="AP23" s="63"/>
      <c r="AQ23" s="63"/>
      <c r="AR23" s="63"/>
      <c r="AS23" s="63"/>
      <c r="AT23" s="63"/>
      <c r="AU23" s="63"/>
      <c r="AV23" s="63"/>
      <c r="AW23" s="63"/>
      <c r="AX23" s="63"/>
      <c r="AY23" s="63"/>
      <c r="AZ23" s="63"/>
      <c r="BA23" s="63"/>
      <c r="BB23" s="63"/>
      <c r="BC23" s="63"/>
      <c r="BD23" s="63"/>
      <c r="BE23" s="1"/>
      <c r="BF23" s="1"/>
      <c r="BG23" s="1"/>
      <c r="BH23" s="1"/>
      <c r="BI23" s="1"/>
      <c r="BJ23" s="1"/>
      <c r="BK23" s="1"/>
      <c r="BL23" s="1"/>
      <c r="BM23" s="1"/>
      <c r="BN23" s="1"/>
      <c r="BO23" s="1"/>
      <c r="BP23" s="1"/>
      <c r="BQ23" s="1"/>
      <c r="BR23" s="1"/>
      <c r="BS23" s="1"/>
      <c r="BT23" s="1"/>
      <c r="BU23" s="63"/>
      <c r="BV23" s="63"/>
      <c r="BW23" s="63"/>
      <c r="BX23" s="63"/>
      <c r="BY23" s="63"/>
      <c r="BZ23" s="63"/>
      <c r="CA23" s="63"/>
      <c r="CB23" s="63"/>
      <c r="CC23" s="63"/>
      <c r="CD23" s="63"/>
      <c r="CE23" s="63"/>
      <c r="CF23" s="63"/>
      <c r="CG23" s="63"/>
      <c r="CH23" s="63"/>
      <c r="CI23" s="63"/>
      <c r="CJ23" s="63"/>
      <c r="CK23" s="1"/>
      <c r="CL23" s="1"/>
      <c r="CM23" s="1"/>
      <c r="CN23" s="1"/>
      <c r="CO23" s="1"/>
      <c r="CP23" s="1"/>
      <c r="CQ23" s="1"/>
      <c r="CR23" s="1"/>
      <c r="CS23" s="1"/>
      <c r="CT23" s="1"/>
      <c r="CU23" s="1"/>
      <c r="CV23" s="1"/>
      <c r="CW23" s="1"/>
      <c r="CX23" s="1"/>
      <c r="CY23" s="138"/>
      <c r="CZ23" s="1"/>
      <c r="DA23" s="63"/>
      <c r="DB23" s="63"/>
      <c r="DC23" s="63"/>
      <c r="DD23" s="63"/>
      <c r="DE23" s="63"/>
      <c r="DF23" s="63"/>
      <c r="DG23" s="63"/>
      <c r="DH23" s="63"/>
      <c r="DI23" s="63"/>
      <c r="DJ23" s="63"/>
      <c r="DK23" s="63"/>
      <c r="DL23" s="63"/>
      <c r="DM23" s="63"/>
      <c r="DN23" s="63"/>
      <c r="DO23" s="63"/>
      <c r="DP23" s="63"/>
      <c r="DQ23" s="1"/>
      <c r="DR23" s="1"/>
      <c r="DS23" s="1"/>
      <c r="DT23" s="1"/>
      <c r="DU23" s="1"/>
      <c r="DV23" s="1"/>
      <c r="DW23" s="1"/>
      <c r="DX23" s="1"/>
      <c r="DY23" s="1"/>
      <c r="DZ23" s="1"/>
      <c r="EA23" s="1"/>
      <c r="EB23" s="1"/>
      <c r="EC23" s="1"/>
      <c r="ED23" s="1"/>
      <c r="EE23" s="138"/>
      <c r="EF23" s="1"/>
      <c r="EG23" s="63"/>
      <c r="EH23" s="63"/>
      <c r="EI23" s="63"/>
      <c r="EJ23" s="63"/>
      <c r="EK23" s="63"/>
      <c r="EL23" s="63"/>
      <c r="EM23" s="63"/>
      <c r="EN23" s="63"/>
      <c r="EO23" s="63"/>
      <c r="EP23" s="63"/>
      <c r="EQ23" s="63"/>
      <c r="ER23" s="63"/>
      <c r="ES23" s="63"/>
      <c r="ET23" s="63"/>
      <c r="EU23" s="63"/>
      <c r="EV23" s="63"/>
      <c r="EW23" s="1"/>
      <c r="EX23" s="1"/>
      <c r="EY23" s="1"/>
      <c r="EZ23" s="1"/>
      <c r="FA23" s="1"/>
      <c r="FB23" s="1"/>
      <c r="FC23" s="1"/>
      <c r="FD23" s="1"/>
      <c r="FE23" s="1"/>
      <c r="FF23" s="1"/>
      <c r="FG23" s="1"/>
      <c r="FH23" s="1"/>
      <c r="FI23" s="1"/>
      <c r="FJ23" s="1"/>
      <c r="FK23" s="138"/>
      <c r="FL23" s="1"/>
      <c r="FM23" s="63"/>
      <c r="FN23" s="63"/>
      <c r="FO23" s="63"/>
      <c r="FP23" s="63"/>
      <c r="FQ23" s="63"/>
      <c r="FR23" s="63"/>
      <c r="FS23" s="63"/>
      <c r="FT23" s="63"/>
      <c r="FU23" s="63"/>
      <c r="FV23" s="63"/>
      <c r="FW23" s="63"/>
      <c r="FX23" s="63"/>
      <c r="FY23" s="63"/>
      <c r="FZ23" s="63"/>
      <c r="GA23" s="63"/>
      <c r="GB23" s="63"/>
      <c r="GC23" s="1"/>
      <c r="GD23" s="1"/>
      <c r="GE23" s="1"/>
      <c r="GF23" s="1"/>
      <c r="GG23" s="1"/>
      <c r="GH23" s="1"/>
      <c r="GI23" s="1"/>
      <c r="GJ23" s="1"/>
      <c r="GK23" s="1"/>
      <c r="GL23" s="1"/>
      <c r="GM23" s="1"/>
      <c r="GN23" s="1"/>
      <c r="GO23" s="1"/>
      <c r="GP23" s="1"/>
      <c r="GQ23" s="138"/>
      <c r="GR23" s="1"/>
      <c r="GS23" s="63"/>
      <c r="GT23" s="63"/>
      <c r="GU23" s="63"/>
      <c r="GV23" s="63"/>
      <c r="GW23" s="63"/>
      <c r="GX23" s="63"/>
      <c r="GY23" s="63"/>
      <c r="GZ23" s="63"/>
      <c r="HA23" s="63"/>
      <c r="HB23" s="63"/>
      <c r="HC23" s="63"/>
      <c r="HD23" s="63"/>
      <c r="HE23" s="63"/>
      <c r="HF23" s="63"/>
      <c r="HG23" s="63"/>
      <c r="HH23" s="63"/>
      <c r="HI23" s="1"/>
      <c r="HJ23" s="1"/>
      <c r="HK23" s="1"/>
      <c r="HL23" s="1"/>
      <c r="HM23" s="1"/>
      <c r="HN23" s="1"/>
      <c r="HO23" s="1"/>
      <c r="HP23" s="1"/>
      <c r="HQ23" s="1"/>
      <c r="HR23" s="1"/>
      <c r="HS23" s="1"/>
      <c r="HT23" s="1"/>
      <c r="HU23" s="1"/>
      <c r="HV23" s="1"/>
      <c r="HW23" s="138"/>
      <c r="HX23" s="1"/>
      <c r="HY23" s="63"/>
      <c r="HZ23" s="63"/>
      <c r="IA23" s="63"/>
      <c r="IB23" s="63"/>
      <c r="IC23" s="63"/>
      <c r="ID23" s="63"/>
      <c r="IE23" s="63"/>
      <c r="IF23" s="63"/>
      <c r="IG23" s="63"/>
      <c r="IH23" s="63"/>
      <c r="II23" s="63"/>
      <c r="IJ23" s="63"/>
      <c r="IK23" s="63"/>
      <c r="IL23" s="63"/>
      <c r="IM23" s="63"/>
      <c r="IN23" s="63"/>
      <c r="IO23" s="1"/>
      <c r="IP23" s="1"/>
      <c r="IQ23" s="1"/>
      <c r="IR23" s="1"/>
      <c r="IS23" s="1"/>
      <c r="IT23" s="1"/>
      <c r="IU23" s="1"/>
      <c r="IV23" s="1"/>
      <c r="IW23" s="1"/>
      <c r="IX23" s="1"/>
      <c r="IY23" s="1"/>
      <c r="IZ23" s="1"/>
      <c r="JA23" s="1"/>
      <c r="JB23" s="1"/>
      <c r="JC23" s="138"/>
      <c r="JD23" s="1"/>
      <c r="JE23" s="63"/>
      <c r="JF23" s="63"/>
      <c r="JG23" s="63"/>
      <c r="JH23" s="63"/>
      <c r="JI23" s="63"/>
      <c r="JJ23" s="63"/>
      <c r="JK23" s="63"/>
      <c r="JL23" s="63"/>
      <c r="JM23" s="63"/>
      <c r="JN23" s="63"/>
      <c r="JO23" s="63"/>
      <c r="JP23" s="63"/>
      <c r="JQ23" s="63"/>
      <c r="JR23" s="63"/>
      <c r="JS23" s="63"/>
      <c r="JT23" s="63"/>
      <c r="JU23" s="1"/>
      <c r="JV23" s="1"/>
      <c r="JW23" s="1"/>
      <c r="JX23" s="1"/>
      <c r="JY23" s="1"/>
      <c r="JZ23" s="1"/>
      <c r="KA23" s="1"/>
      <c r="KB23" s="1"/>
      <c r="KC23" s="1"/>
      <c r="KD23" s="1"/>
      <c r="KE23" s="1"/>
      <c r="KF23" s="1"/>
      <c r="KG23" s="1"/>
      <c r="KH23" s="1"/>
      <c r="KI23" s="138"/>
      <c r="KJ23" s="1"/>
      <c r="KK23" s="63"/>
      <c r="KL23" s="63"/>
      <c r="KM23" s="63"/>
      <c r="KN23" s="63"/>
      <c r="KO23" s="63"/>
      <c r="KP23" s="63"/>
      <c r="KQ23" s="63"/>
      <c r="KR23" s="63"/>
      <c r="KS23" s="63"/>
      <c r="KT23" s="63"/>
      <c r="KU23" s="63"/>
      <c r="KV23" s="63"/>
      <c r="KW23" s="63"/>
      <c r="KX23" s="63"/>
      <c r="KY23" s="63"/>
      <c r="KZ23" s="63"/>
      <c r="LA23" s="1"/>
      <c r="LB23" s="1"/>
      <c r="LC23" s="1"/>
      <c r="LD23" s="1"/>
      <c r="LE23" s="1"/>
      <c r="LF23" s="1"/>
      <c r="LG23" s="1"/>
      <c r="LH23" s="1"/>
      <c r="LI23" s="1"/>
      <c r="LJ23" s="1"/>
      <c r="LK23" s="1"/>
      <c r="LL23" s="1"/>
      <c r="LM23" s="1"/>
      <c r="LN23" s="1"/>
      <c r="LO23" s="138"/>
      <c r="LP23" s="1"/>
      <c r="LQ23" s="63"/>
      <c r="LR23" s="63"/>
      <c r="LS23" s="63"/>
      <c r="LT23" s="63"/>
      <c r="LU23" s="63"/>
      <c r="LV23" s="63"/>
      <c r="LW23" s="63"/>
      <c r="LX23" s="63"/>
      <c r="LY23" s="63"/>
      <c r="LZ23" s="63"/>
      <c r="MA23" s="63"/>
      <c r="MB23" s="63"/>
      <c r="MC23" s="63"/>
      <c r="MD23" s="63"/>
      <c r="ME23" s="63"/>
      <c r="MF23" s="63"/>
    </row>
    <row r="24" spans="1:344" x14ac:dyDescent="0.35">
      <c r="A24" s="131">
        <v>20</v>
      </c>
      <c r="B24" s="170"/>
      <c r="C24" s="170"/>
      <c r="D24" s="152">
        <v>28</v>
      </c>
      <c r="E24" s="72" t="str">
        <f>'BVEM Scorecard'!F23</f>
        <v>Wind</v>
      </c>
      <c r="F24" s="96">
        <f t="shared" si="51"/>
        <v>0.99999999999999989</v>
      </c>
      <c r="G24" s="96">
        <f t="shared" si="52"/>
        <v>1</v>
      </c>
      <c r="H24" s="96">
        <f t="shared" si="53"/>
        <v>0.99999999999999989</v>
      </c>
      <c r="I24" s="96">
        <f t="shared" si="54"/>
        <v>1</v>
      </c>
      <c r="J24" s="62">
        <v>1</v>
      </c>
      <c r="K24" s="62">
        <v>1</v>
      </c>
      <c r="L24" s="62">
        <v>1</v>
      </c>
      <c r="M24" s="62">
        <v>1</v>
      </c>
      <c r="N24" s="62">
        <v>1</v>
      </c>
      <c r="O24" s="62">
        <v>1</v>
      </c>
      <c r="P24" s="62">
        <v>1</v>
      </c>
      <c r="Q24" s="62">
        <v>1</v>
      </c>
      <c r="R24" s="62">
        <v>1</v>
      </c>
      <c r="S24" s="62">
        <v>1</v>
      </c>
      <c r="T24" s="62">
        <v>1</v>
      </c>
      <c r="U24" s="62">
        <v>1</v>
      </c>
      <c r="V24" s="62">
        <v>1</v>
      </c>
      <c r="W24" s="62">
        <f t="shared" si="55"/>
        <v>1</v>
      </c>
      <c r="X24" s="62">
        <f t="shared" si="76"/>
        <v>0.99999999999999989</v>
      </c>
      <c r="Y24" s="87" t="s">
        <v>56</v>
      </c>
      <c r="Z24" s="5">
        <v>1</v>
      </c>
      <c r="AA24" s="5">
        <v>24</v>
      </c>
      <c r="AB24" s="5">
        <v>1</v>
      </c>
      <c r="AC24" s="5">
        <v>1</v>
      </c>
      <c r="AD24" s="5">
        <v>1</v>
      </c>
      <c r="AE24" s="5">
        <v>1</v>
      </c>
      <c r="AF24" s="5">
        <v>1</v>
      </c>
      <c r="AG24" s="5">
        <v>1</v>
      </c>
      <c r="AH24" s="5">
        <v>1</v>
      </c>
      <c r="AI24" s="5">
        <v>1</v>
      </c>
      <c r="AJ24" s="5">
        <v>1</v>
      </c>
      <c r="AK24" s="5">
        <v>1</v>
      </c>
      <c r="AL24" s="5">
        <f t="shared" si="5"/>
        <v>1</v>
      </c>
      <c r="AM24" s="91">
        <f t="shared" si="56"/>
        <v>9.4488188976377951E-2</v>
      </c>
      <c r="AN24" s="93">
        <f t="shared" si="57"/>
        <v>9.4488188976377938E-2</v>
      </c>
      <c r="AO24" s="62" t="s">
        <v>57</v>
      </c>
      <c r="AP24" s="62">
        <v>1</v>
      </c>
      <c r="AQ24" s="62">
        <v>15</v>
      </c>
      <c r="AR24" s="62">
        <v>1</v>
      </c>
      <c r="AS24" s="62">
        <v>1</v>
      </c>
      <c r="AT24" s="62">
        <v>1</v>
      </c>
      <c r="AU24" s="62">
        <v>1</v>
      </c>
      <c r="AV24" s="62">
        <v>1</v>
      </c>
      <c r="AW24" s="62">
        <v>1</v>
      </c>
      <c r="AX24" s="62">
        <v>1</v>
      </c>
      <c r="AY24" s="62">
        <v>1</v>
      </c>
      <c r="AZ24" s="62">
        <v>1</v>
      </c>
      <c r="BA24" s="62">
        <v>1</v>
      </c>
      <c r="BB24" s="62">
        <f t="shared" ref="BB24" si="78">IFERROR(AVERAGE(AR24:BA24),"")</f>
        <v>1</v>
      </c>
      <c r="BC24" s="62">
        <f t="shared" si="58"/>
        <v>5.905511811023622E-2</v>
      </c>
      <c r="BD24" s="62">
        <f t="shared" si="59"/>
        <v>5.9055118110236213E-2</v>
      </c>
      <c r="BE24" s="5" t="s">
        <v>58</v>
      </c>
      <c r="BF24" s="5">
        <v>1</v>
      </c>
      <c r="BG24" s="5">
        <v>69</v>
      </c>
      <c r="BH24" s="5">
        <v>1</v>
      </c>
      <c r="BI24" s="5">
        <v>1</v>
      </c>
      <c r="BJ24" s="5">
        <v>1</v>
      </c>
      <c r="BK24" s="5">
        <v>1</v>
      </c>
      <c r="BL24" s="5">
        <v>1</v>
      </c>
      <c r="BM24" s="5">
        <v>1</v>
      </c>
      <c r="BN24" s="5">
        <v>1</v>
      </c>
      <c r="BO24" s="5">
        <v>1</v>
      </c>
      <c r="BP24" s="5">
        <v>1</v>
      </c>
      <c r="BQ24" s="5">
        <v>1</v>
      </c>
      <c r="BR24" s="5">
        <v>1</v>
      </c>
      <c r="BS24" s="5">
        <f t="shared" si="60"/>
        <v>0.27165354330708663</v>
      </c>
      <c r="BT24" s="5">
        <f t="shared" si="61"/>
        <v>0.27165354330708658</v>
      </c>
      <c r="BU24" s="62" t="s">
        <v>59</v>
      </c>
      <c r="BV24" s="62">
        <v>1</v>
      </c>
      <c r="BW24" s="62">
        <v>69</v>
      </c>
      <c r="BX24" s="62">
        <v>1</v>
      </c>
      <c r="BY24" s="62">
        <v>1</v>
      </c>
      <c r="BZ24" s="62">
        <v>1</v>
      </c>
      <c r="CA24" s="62">
        <v>1</v>
      </c>
      <c r="CB24" s="62">
        <v>1</v>
      </c>
      <c r="CC24" s="62">
        <v>1</v>
      </c>
      <c r="CD24" s="62">
        <v>1</v>
      </c>
      <c r="CE24" s="62">
        <v>1</v>
      </c>
      <c r="CF24" s="62">
        <v>1</v>
      </c>
      <c r="CG24" s="62">
        <v>1</v>
      </c>
      <c r="CH24" s="62">
        <v>1</v>
      </c>
      <c r="CI24" s="62">
        <f t="shared" si="62"/>
        <v>0.27165354330708663</v>
      </c>
      <c r="CJ24" s="62">
        <f t="shared" si="63"/>
        <v>0.27165354330708658</v>
      </c>
      <c r="CK24" s="5" t="s">
        <v>60</v>
      </c>
      <c r="CL24" s="5">
        <v>1</v>
      </c>
      <c r="CM24" s="5">
        <v>21</v>
      </c>
      <c r="CN24" s="5">
        <v>1</v>
      </c>
      <c r="CO24" s="5">
        <v>1</v>
      </c>
      <c r="CP24" s="5">
        <v>1</v>
      </c>
      <c r="CQ24" s="5">
        <v>1</v>
      </c>
      <c r="CR24" s="5">
        <v>1</v>
      </c>
      <c r="CS24" s="5">
        <v>1</v>
      </c>
      <c r="CT24" s="5">
        <v>1</v>
      </c>
      <c r="CU24" s="5">
        <v>1</v>
      </c>
      <c r="CV24" s="5">
        <v>1</v>
      </c>
      <c r="CW24" s="5">
        <v>1</v>
      </c>
      <c r="CX24" s="5">
        <v>1</v>
      </c>
      <c r="CY24" s="91">
        <f t="shared" si="64"/>
        <v>8.2677165354330714E-2</v>
      </c>
      <c r="CZ24" s="5">
        <f t="shared" si="65"/>
        <v>8.2677165354330701E-2</v>
      </c>
      <c r="DA24" s="62" t="s">
        <v>61</v>
      </c>
      <c r="DB24" s="62">
        <v>1</v>
      </c>
      <c r="DC24" s="62">
        <v>12</v>
      </c>
      <c r="DD24" s="62">
        <v>1</v>
      </c>
      <c r="DE24" s="62">
        <v>1</v>
      </c>
      <c r="DF24" s="62">
        <v>1</v>
      </c>
      <c r="DG24" s="62">
        <v>1</v>
      </c>
      <c r="DH24" s="62">
        <v>1</v>
      </c>
      <c r="DI24" s="62">
        <v>1</v>
      </c>
      <c r="DJ24" s="62">
        <v>1</v>
      </c>
      <c r="DK24" s="62">
        <v>1</v>
      </c>
      <c r="DL24" s="62">
        <v>1</v>
      </c>
      <c r="DM24" s="62">
        <v>1</v>
      </c>
      <c r="DN24" s="62">
        <v>1</v>
      </c>
      <c r="DO24" s="62">
        <f t="shared" si="66"/>
        <v>4.7244094488188976E-2</v>
      </c>
      <c r="DP24" s="62">
        <f t="shared" si="67"/>
        <v>4.7244094488188969E-2</v>
      </c>
      <c r="DQ24" s="5" t="s">
        <v>62</v>
      </c>
      <c r="DR24" s="5">
        <v>1</v>
      </c>
      <c r="DS24" s="5">
        <v>14</v>
      </c>
      <c r="DT24" s="5">
        <v>1</v>
      </c>
      <c r="DU24" s="5">
        <v>1</v>
      </c>
      <c r="DV24" s="5">
        <v>1</v>
      </c>
      <c r="DW24" s="5">
        <v>1</v>
      </c>
      <c r="DX24" s="5">
        <v>1</v>
      </c>
      <c r="DY24" s="5">
        <v>1</v>
      </c>
      <c r="DZ24" s="5">
        <v>1</v>
      </c>
      <c r="EA24" s="5">
        <v>1</v>
      </c>
      <c r="EB24" s="5">
        <v>1</v>
      </c>
      <c r="EC24" s="5">
        <v>1</v>
      </c>
      <c r="ED24" s="5">
        <v>1</v>
      </c>
      <c r="EE24" s="91">
        <f t="shared" si="68"/>
        <v>5.5118110236220472E-2</v>
      </c>
      <c r="EF24" s="5">
        <f t="shared" si="69"/>
        <v>5.5118110236220465E-2</v>
      </c>
      <c r="EG24" s="62" t="s">
        <v>63</v>
      </c>
      <c r="EH24" s="62">
        <v>1</v>
      </c>
      <c r="EI24" s="62">
        <v>9</v>
      </c>
      <c r="EJ24" s="62">
        <v>1</v>
      </c>
      <c r="EK24" s="62">
        <v>1</v>
      </c>
      <c r="EL24" s="62">
        <v>1</v>
      </c>
      <c r="EM24" s="62">
        <v>1</v>
      </c>
      <c r="EN24" s="62">
        <v>1</v>
      </c>
      <c r="EO24" s="62">
        <v>1</v>
      </c>
      <c r="EP24" s="62">
        <v>1</v>
      </c>
      <c r="EQ24" s="62">
        <v>1</v>
      </c>
      <c r="ER24" s="62">
        <v>1</v>
      </c>
      <c r="ES24" s="62">
        <v>1</v>
      </c>
      <c r="ET24" s="62">
        <v>1</v>
      </c>
      <c r="EU24" s="62">
        <f t="shared" si="70"/>
        <v>3.5433070866141732E-2</v>
      </c>
      <c r="EV24" s="62">
        <f t="shared" si="71"/>
        <v>3.5433070866141725E-2</v>
      </c>
      <c r="EW24" s="5" t="s">
        <v>64</v>
      </c>
      <c r="EX24" s="5">
        <v>1</v>
      </c>
      <c r="EY24" s="5">
        <v>9</v>
      </c>
      <c r="EZ24" s="5">
        <v>1</v>
      </c>
      <c r="FA24" s="5">
        <v>1</v>
      </c>
      <c r="FB24" s="5">
        <v>1</v>
      </c>
      <c r="FC24" s="5">
        <v>1</v>
      </c>
      <c r="FD24" s="5">
        <v>1</v>
      </c>
      <c r="FE24" s="5">
        <v>1</v>
      </c>
      <c r="FF24" s="5">
        <v>1</v>
      </c>
      <c r="FG24" s="5">
        <v>1</v>
      </c>
      <c r="FH24" s="5">
        <v>1</v>
      </c>
      <c r="FI24" s="5">
        <v>1</v>
      </c>
      <c r="FJ24" s="5">
        <v>1</v>
      </c>
      <c r="FK24" s="91">
        <f t="shared" si="72"/>
        <v>3.5433070866141732E-2</v>
      </c>
      <c r="FL24" s="5">
        <f t="shared" si="73"/>
        <v>3.5433070866141725E-2</v>
      </c>
      <c r="FM24" s="62" t="s">
        <v>65</v>
      </c>
      <c r="FN24" s="62">
        <v>1</v>
      </c>
      <c r="FO24" s="62">
        <v>12</v>
      </c>
      <c r="FP24" s="62">
        <v>1</v>
      </c>
      <c r="FQ24" s="62">
        <v>1</v>
      </c>
      <c r="FR24" s="62">
        <v>1</v>
      </c>
      <c r="FS24" s="62">
        <v>1</v>
      </c>
      <c r="FT24" s="62">
        <v>1</v>
      </c>
      <c r="FU24" s="62">
        <v>1</v>
      </c>
      <c r="FV24" s="62">
        <v>1</v>
      </c>
      <c r="FW24" s="62">
        <v>1</v>
      </c>
      <c r="FX24" s="62">
        <v>1</v>
      </c>
      <c r="FY24" s="62">
        <v>1</v>
      </c>
      <c r="FZ24" s="62">
        <v>1</v>
      </c>
      <c r="GA24" s="62">
        <f t="shared" si="74"/>
        <v>4.7244094488188976E-2</v>
      </c>
      <c r="GB24" s="62">
        <f t="shared" si="75"/>
        <v>4.7244094488188969E-2</v>
      </c>
      <c r="GC24" s="5"/>
      <c r="GD24" s="5"/>
      <c r="GE24" s="5"/>
      <c r="GF24" s="5"/>
      <c r="GG24" s="5"/>
      <c r="GH24" s="5"/>
      <c r="GI24" s="5"/>
      <c r="GJ24" s="5"/>
      <c r="GK24" s="5"/>
      <c r="GL24" s="5"/>
      <c r="GM24" s="5"/>
      <c r="GN24" s="5"/>
      <c r="GO24" s="5"/>
      <c r="GP24" s="5"/>
      <c r="GQ24" s="91"/>
      <c r="GR24" s="5"/>
      <c r="GS24" s="62"/>
      <c r="GT24" s="62"/>
      <c r="GU24" s="62"/>
      <c r="GV24" s="62"/>
      <c r="GW24" s="62"/>
      <c r="GX24" s="62"/>
      <c r="GY24" s="62"/>
      <c r="GZ24" s="62"/>
      <c r="HA24" s="62"/>
      <c r="HB24" s="62"/>
      <c r="HC24" s="62"/>
      <c r="HD24" s="62"/>
      <c r="HE24" s="62"/>
      <c r="HF24" s="62"/>
      <c r="HG24" s="62"/>
      <c r="HH24" s="62"/>
      <c r="HI24" s="5"/>
      <c r="HJ24" s="5"/>
      <c r="HK24" s="5"/>
      <c r="HL24" s="5"/>
      <c r="HM24" s="5"/>
      <c r="HN24" s="5"/>
      <c r="HO24" s="5"/>
      <c r="HP24" s="5"/>
      <c r="HQ24" s="5"/>
      <c r="HR24" s="5"/>
      <c r="HS24" s="5"/>
      <c r="HT24" s="5"/>
      <c r="HU24" s="5"/>
      <c r="HV24" s="5"/>
      <c r="HW24" s="91"/>
      <c r="HX24" s="5"/>
      <c r="HY24" s="62"/>
      <c r="HZ24" s="62"/>
      <c r="IA24" s="62"/>
      <c r="IB24" s="62"/>
      <c r="IC24" s="62"/>
      <c r="ID24" s="62"/>
      <c r="IE24" s="62"/>
      <c r="IF24" s="62"/>
      <c r="IG24" s="62"/>
      <c r="IH24" s="62"/>
      <c r="II24" s="62"/>
      <c r="IJ24" s="62"/>
      <c r="IK24" s="62"/>
      <c r="IL24" s="62"/>
      <c r="IM24" s="62"/>
      <c r="IN24" s="62"/>
      <c r="IO24" s="5"/>
      <c r="IP24" s="5"/>
      <c r="IQ24" s="5"/>
      <c r="IR24" s="5"/>
      <c r="IS24" s="5"/>
      <c r="IT24" s="5"/>
      <c r="IU24" s="5"/>
      <c r="IV24" s="5"/>
      <c r="IW24" s="5"/>
      <c r="IX24" s="5"/>
      <c r="IY24" s="5"/>
      <c r="IZ24" s="5"/>
      <c r="JA24" s="5"/>
      <c r="JB24" s="5"/>
      <c r="JC24" s="91"/>
      <c r="JD24" s="5"/>
      <c r="JE24" s="62"/>
      <c r="JF24" s="62"/>
      <c r="JG24" s="62"/>
      <c r="JH24" s="62"/>
      <c r="JI24" s="62"/>
      <c r="JJ24" s="62"/>
      <c r="JK24" s="62"/>
      <c r="JL24" s="62"/>
      <c r="JM24" s="62"/>
      <c r="JN24" s="62"/>
      <c r="JO24" s="62"/>
      <c r="JP24" s="62"/>
      <c r="JQ24" s="62"/>
      <c r="JR24" s="62"/>
      <c r="JS24" s="62"/>
      <c r="JT24" s="62"/>
      <c r="JU24" s="5"/>
      <c r="JV24" s="5"/>
      <c r="JW24" s="5"/>
      <c r="JX24" s="5"/>
      <c r="JY24" s="5"/>
      <c r="JZ24" s="5"/>
      <c r="KA24" s="5"/>
      <c r="KB24" s="5"/>
      <c r="KC24" s="5"/>
      <c r="KD24" s="5"/>
      <c r="KE24" s="5"/>
      <c r="KF24" s="5"/>
      <c r="KG24" s="5"/>
      <c r="KH24" s="5"/>
      <c r="KI24" s="91"/>
      <c r="KJ24" s="5"/>
      <c r="KK24" s="62"/>
      <c r="KL24" s="62"/>
      <c r="KM24" s="62"/>
      <c r="KN24" s="62"/>
      <c r="KO24" s="62"/>
      <c r="KP24" s="62"/>
      <c r="KQ24" s="62"/>
      <c r="KR24" s="62"/>
      <c r="KS24" s="62"/>
      <c r="KT24" s="62"/>
      <c r="KU24" s="62"/>
      <c r="KV24" s="62"/>
      <c r="KW24" s="62"/>
      <c r="KX24" s="62"/>
      <c r="KY24" s="62"/>
      <c r="KZ24" s="62"/>
      <c r="LA24" s="5"/>
      <c r="LB24" s="5"/>
      <c r="LC24" s="5"/>
      <c r="LD24" s="5"/>
      <c r="LE24" s="5"/>
      <c r="LF24" s="5"/>
      <c r="LG24" s="5"/>
      <c r="LH24" s="5"/>
      <c r="LI24" s="5"/>
      <c r="LJ24" s="5"/>
      <c r="LK24" s="5"/>
      <c r="LL24" s="5"/>
      <c r="LM24" s="5"/>
      <c r="LN24" s="5"/>
      <c r="LO24" s="91"/>
      <c r="LP24" s="5"/>
      <c r="LQ24" s="62"/>
      <c r="LR24" s="62"/>
      <c r="LS24" s="62"/>
      <c r="LT24" s="62"/>
      <c r="LU24" s="62"/>
      <c r="LV24" s="62"/>
      <c r="LW24" s="62"/>
      <c r="LX24" s="62"/>
      <c r="LY24" s="62"/>
      <c r="LZ24" s="62"/>
      <c r="MA24" s="62"/>
      <c r="MB24" s="62"/>
      <c r="MC24" s="62"/>
      <c r="MD24" s="62"/>
      <c r="ME24" s="62"/>
      <c r="MF24" s="62"/>
    </row>
    <row r="25" spans="1:344" x14ac:dyDescent="0.35">
      <c r="A25" s="132">
        <v>21</v>
      </c>
      <c r="B25" s="170"/>
      <c r="C25" s="170"/>
      <c r="D25" s="152">
        <v>92</v>
      </c>
      <c r="E25" s="72" t="str">
        <f>'BVEM Scorecard'!F24</f>
        <v>Wind</v>
      </c>
      <c r="F25" s="96"/>
      <c r="G25" s="96"/>
      <c r="H25" s="96"/>
      <c r="I25" s="96"/>
      <c r="J25" s="62"/>
      <c r="K25" s="62"/>
      <c r="L25" s="62"/>
      <c r="M25" s="62"/>
      <c r="N25" s="62"/>
      <c r="O25" s="62"/>
      <c r="P25" s="62"/>
      <c r="Q25" s="62"/>
      <c r="R25" s="62"/>
      <c r="S25" s="62"/>
      <c r="T25" s="62"/>
      <c r="U25" s="62"/>
      <c r="V25" s="62"/>
      <c r="W25" s="62"/>
      <c r="X25" s="62"/>
      <c r="Y25" s="1"/>
      <c r="Z25" s="1"/>
      <c r="AA25" s="1"/>
      <c r="AB25" s="1"/>
      <c r="AC25" s="1"/>
      <c r="AD25" s="1"/>
      <c r="AE25" s="1"/>
      <c r="AF25" s="1"/>
      <c r="AG25" s="1"/>
      <c r="AH25" s="1"/>
      <c r="AI25" s="1"/>
      <c r="AJ25" s="1"/>
      <c r="AK25" s="1"/>
      <c r="AL25" s="1"/>
      <c r="AM25" s="138"/>
      <c r="AN25" s="139"/>
      <c r="AO25" s="63"/>
      <c r="AP25" s="63"/>
      <c r="AQ25" s="63"/>
      <c r="AR25" s="63"/>
      <c r="AS25" s="63"/>
      <c r="AT25" s="63"/>
      <c r="AU25" s="63"/>
      <c r="AV25" s="63"/>
      <c r="AW25" s="63"/>
      <c r="AX25" s="63"/>
      <c r="AY25" s="63"/>
      <c r="AZ25" s="63"/>
      <c r="BA25" s="63"/>
      <c r="BB25" s="63"/>
      <c r="BC25" s="63"/>
      <c r="BD25" s="63"/>
      <c r="BE25" s="1"/>
      <c r="BF25" s="1"/>
      <c r="BG25" s="1"/>
      <c r="BH25" s="1"/>
      <c r="BI25" s="1"/>
      <c r="BJ25" s="1"/>
      <c r="BK25" s="1"/>
      <c r="BL25" s="1"/>
      <c r="BM25" s="1"/>
      <c r="BN25" s="1"/>
      <c r="BO25" s="1"/>
      <c r="BP25" s="1"/>
      <c r="BQ25" s="1"/>
      <c r="BR25" s="1"/>
      <c r="BS25" s="1"/>
      <c r="BT25" s="1"/>
      <c r="BU25" s="63"/>
      <c r="BV25" s="63"/>
      <c r="BW25" s="63"/>
      <c r="BX25" s="63"/>
      <c r="BY25" s="63"/>
      <c r="BZ25" s="63"/>
      <c r="CA25" s="63"/>
      <c r="CB25" s="63"/>
      <c r="CC25" s="63"/>
      <c r="CD25" s="63"/>
      <c r="CE25" s="63"/>
      <c r="CF25" s="63"/>
      <c r="CG25" s="63"/>
      <c r="CH25" s="63"/>
      <c r="CI25" s="63"/>
      <c r="CJ25" s="63"/>
      <c r="CK25" s="1"/>
      <c r="CL25" s="1"/>
      <c r="CM25" s="1"/>
      <c r="CN25" s="1"/>
      <c r="CO25" s="1"/>
      <c r="CP25" s="1"/>
      <c r="CQ25" s="1"/>
      <c r="CR25" s="1"/>
      <c r="CS25" s="1"/>
      <c r="CT25" s="1"/>
      <c r="CU25" s="1"/>
      <c r="CV25" s="1"/>
      <c r="CW25" s="1"/>
      <c r="CX25" s="1"/>
      <c r="CY25" s="138"/>
      <c r="CZ25" s="1"/>
      <c r="DA25" s="63"/>
      <c r="DB25" s="63"/>
      <c r="DC25" s="63"/>
      <c r="DD25" s="63"/>
      <c r="DE25" s="63"/>
      <c r="DF25" s="63"/>
      <c r="DG25" s="63"/>
      <c r="DH25" s="63"/>
      <c r="DI25" s="63"/>
      <c r="DJ25" s="63"/>
      <c r="DK25" s="63"/>
      <c r="DL25" s="63"/>
      <c r="DM25" s="63"/>
      <c r="DN25" s="63"/>
      <c r="DO25" s="63"/>
      <c r="DP25" s="63"/>
      <c r="DQ25" s="1"/>
      <c r="DR25" s="1"/>
      <c r="DS25" s="1"/>
      <c r="DT25" s="1"/>
      <c r="DU25" s="1"/>
      <c r="DV25" s="1"/>
      <c r="DW25" s="1"/>
      <c r="DX25" s="1"/>
      <c r="DY25" s="1"/>
      <c r="DZ25" s="1"/>
      <c r="EA25" s="1"/>
      <c r="EB25" s="1"/>
      <c r="EC25" s="1"/>
      <c r="ED25" s="1"/>
      <c r="EE25" s="138"/>
      <c r="EF25" s="1"/>
      <c r="EG25" s="63"/>
      <c r="EH25" s="63"/>
      <c r="EI25" s="63"/>
      <c r="EJ25" s="63"/>
      <c r="EK25" s="63"/>
      <c r="EL25" s="63"/>
      <c r="EM25" s="63"/>
      <c r="EN25" s="63"/>
      <c r="EO25" s="63"/>
      <c r="EP25" s="63"/>
      <c r="EQ25" s="63"/>
      <c r="ER25" s="63"/>
      <c r="ES25" s="63"/>
      <c r="ET25" s="63"/>
      <c r="EU25" s="63"/>
      <c r="EV25" s="63"/>
      <c r="EW25" s="1"/>
      <c r="EX25" s="1"/>
      <c r="EY25" s="1"/>
      <c r="EZ25" s="1"/>
      <c r="FA25" s="1"/>
      <c r="FB25" s="1"/>
      <c r="FC25" s="1"/>
      <c r="FD25" s="1"/>
      <c r="FE25" s="1"/>
      <c r="FF25" s="1"/>
      <c r="FG25" s="1"/>
      <c r="FH25" s="1"/>
      <c r="FI25" s="1"/>
      <c r="FJ25" s="1"/>
      <c r="FK25" s="138"/>
      <c r="FL25" s="1"/>
      <c r="FM25" s="63"/>
      <c r="FN25" s="63"/>
      <c r="FO25" s="63"/>
      <c r="FP25" s="63"/>
      <c r="FQ25" s="63"/>
      <c r="FR25" s="63"/>
      <c r="FS25" s="63"/>
      <c r="FT25" s="63"/>
      <c r="FU25" s="63"/>
      <c r="FV25" s="63"/>
      <c r="FW25" s="63"/>
      <c r="FX25" s="63"/>
      <c r="FY25" s="63"/>
      <c r="FZ25" s="63"/>
      <c r="GA25" s="63"/>
      <c r="GB25" s="63"/>
      <c r="GC25" s="1"/>
      <c r="GD25" s="1"/>
      <c r="GE25" s="1"/>
      <c r="GF25" s="1"/>
      <c r="GG25" s="1"/>
      <c r="GH25" s="1"/>
      <c r="GI25" s="1"/>
      <c r="GJ25" s="1"/>
      <c r="GK25" s="1"/>
      <c r="GL25" s="1"/>
      <c r="GM25" s="1"/>
      <c r="GN25" s="1"/>
      <c r="GO25" s="1"/>
      <c r="GP25" s="1"/>
      <c r="GQ25" s="138"/>
      <c r="GR25" s="1"/>
      <c r="GS25" s="63"/>
      <c r="GT25" s="63"/>
      <c r="GU25" s="63"/>
      <c r="GV25" s="63"/>
      <c r="GW25" s="63"/>
      <c r="GX25" s="63"/>
      <c r="GY25" s="63"/>
      <c r="GZ25" s="63"/>
      <c r="HA25" s="63"/>
      <c r="HB25" s="63"/>
      <c r="HC25" s="63"/>
      <c r="HD25" s="63"/>
      <c r="HE25" s="63"/>
      <c r="HF25" s="63"/>
      <c r="HG25" s="63"/>
      <c r="HH25" s="63"/>
      <c r="HI25" s="1"/>
      <c r="HJ25" s="1"/>
      <c r="HK25" s="1"/>
      <c r="HL25" s="1"/>
      <c r="HM25" s="1"/>
      <c r="HN25" s="1"/>
      <c r="HO25" s="1"/>
      <c r="HP25" s="1"/>
      <c r="HQ25" s="1"/>
      <c r="HR25" s="1"/>
      <c r="HS25" s="1"/>
      <c r="HT25" s="1"/>
      <c r="HU25" s="1"/>
      <c r="HV25" s="1"/>
      <c r="HW25" s="138"/>
      <c r="HX25" s="1"/>
      <c r="HY25" s="63"/>
      <c r="HZ25" s="63"/>
      <c r="IA25" s="63"/>
      <c r="IB25" s="63"/>
      <c r="IC25" s="63"/>
      <c r="ID25" s="63"/>
      <c r="IE25" s="63"/>
      <c r="IF25" s="63"/>
      <c r="IG25" s="63"/>
      <c r="IH25" s="63"/>
      <c r="II25" s="63"/>
      <c r="IJ25" s="63"/>
      <c r="IK25" s="63"/>
      <c r="IL25" s="63"/>
      <c r="IM25" s="63"/>
      <c r="IN25" s="63"/>
      <c r="IO25" s="1"/>
      <c r="IP25" s="1"/>
      <c r="IQ25" s="1"/>
      <c r="IR25" s="1"/>
      <c r="IS25" s="1"/>
      <c r="IT25" s="1"/>
      <c r="IU25" s="1"/>
      <c r="IV25" s="1"/>
      <c r="IW25" s="1"/>
      <c r="IX25" s="1"/>
      <c r="IY25" s="1"/>
      <c r="IZ25" s="1"/>
      <c r="JA25" s="1"/>
      <c r="JB25" s="1"/>
      <c r="JC25" s="138"/>
      <c r="JD25" s="1"/>
      <c r="JE25" s="63"/>
      <c r="JF25" s="63"/>
      <c r="JG25" s="63"/>
      <c r="JH25" s="63"/>
      <c r="JI25" s="63"/>
      <c r="JJ25" s="63"/>
      <c r="JK25" s="63"/>
      <c r="JL25" s="63"/>
      <c r="JM25" s="63"/>
      <c r="JN25" s="63"/>
      <c r="JO25" s="63"/>
      <c r="JP25" s="63"/>
      <c r="JQ25" s="63"/>
      <c r="JR25" s="63"/>
      <c r="JS25" s="63"/>
      <c r="JT25" s="63"/>
      <c r="JU25" s="1"/>
      <c r="JV25" s="1"/>
      <c r="JW25" s="1"/>
      <c r="JX25" s="1"/>
      <c r="JY25" s="1"/>
      <c r="JZ25" s="1"/>
      <c r="KA25" s="1"/>
      <c r="KB25" s="1"/>
      <c r="KC25" s="1"/>
      <c r="KD25" s="1"/>
      <c r="KE25" s="1"/>
      <c r="KF25" s="1"/>
      <c r="KG25" s="1"/>
      <c r="KH25" s="1"/>
      <c r="KI25" s="138"/>
      <c r="KJ25" s="1"/>
      <c r="KK25" s="63"/>
      <c r="KL25" s="63"/>
      <c r="KM25" s="63"/>
      <c r="KN25" s="63"/>
      <c r="KO25" s="63"/>
      <c r="KP25" s="63"/>
      <c r="KQ25" s="63"/>
      <c r="KR25" s="63"/>
      <c r="KS25" s="63"/>
      <c r="KT25" s="63"/>
      <c r="KU25" s="63"/>
      <c r="KV25" s="63"/>
      <c r="KW25" s="63"/>
      <c r="KX25" s="63"/>
      <c r="KY25" s="63"/>
      <c r="KZ25" s="63"/>
      <c r="LA25" s="1"/>
      <c r="LB25" s="1"/>
      <c r="LC25" s="1"/>
      <c r="LD25" s="1"/>
      <c r="LE25" s="1"/>
      <c r="LF25" s="1"/>
      <c r="LG25" s="1"/>
      <c r="LH25" s="1"/>
      <c r="LI25" s="1"/>
      <c r="LJ25" s="1"/>
      <c r="LK25" s="1"/>
      <c r="LL25" s="1"/>
      <c r="LM25" s="1"/>
      <c r="LN25" s="1"/>
      <c r="LO25" s="138"/>
      <c r="LP25" s="1"/>
      <c r="LQ25" s="63"/>
      <c r="LR25" s="63"/>
      <c r="LS25" s="63"/>
      <c r="LT25" s="63"/>
      <c r="LU25" s="63"/>
      <c r="LV25" s="63"/>
      <c r="LW25" s="63"/>
      <c r="LX25" s="63"/>
      <c r="LY25" s="63"/>
      <c r="LZ25" s="63"/>
      <c r="MA25" s="63"/>
      <c r="MB25" s="63"/>
      <c r="MC25" s="63"/>
      <c r="MD25" s="63"/>
      <c r="ME25" s="63"/>
      <c r="MF25" s="63"/>
    </row>
    <row r="26" spans="1:344" x14ac:dyDescent="0.35">
      <c r="A26" s="131">
        <v>22</v>
      </c>
      <c r="B26" s="170"/>
      <c r="C26" s="170"/>
      <c r="D26" s="152">
        <v>260</v>
      </c>
      <c r="E26" s="72" t="str">
        <f>'BVEM Scorecard'!F25</f>
        <v>Wind</v>
      </c>
      <c r="F26" s="96"/>
      <c r="G26" s="96"/>
      <c r="H26" s="96"/>
      <c r="I26" s="96"/>
      <c r="J26" s="62"/>
      <c r="K26" s="62"/>
      <c r="L26" s="62"/>
      <c r="M26" s="62"/>
      <c r="N26" s="62"/>
      <c r="O26" s="62"/>
      <c r="P26" s="62"/>
      <c r="Q26" s="62"/>
      <c r="R26" s="62"/>
      <c r="S26" s="62"/>
      <c r="T26" s="62"/>
      <c r="U26" s="62"/>
      <c r="V26" s="62"/>
      <c r="W26" s="62"/>
      <c r="X26" s="62"/>
      <c r="Y26" s="87"/>
      <c r="Z26" s="5"/>
      <c r="AA26" s="5"/>
      <c r="AB26" s="5"/>
      <c r="AC26" s="5"/>
      <c r="AD26" s="5"/>
      <c r="AE26" s="5"/>
      <c r="AF26" s="5"/>
      <c r="AG26" s="5"/>
      <c r="AH26" s="5"/>
      <c r="AI26" s="5"/>
      <c r="AJ26" s="5"/>
      <c r="AK26" s="5"/>
      <c r="AL26" s="5"/>
      <c r="AM26" s="91"/>
      <c r="AN26" s="93"/>
      <c r="AO26" s="62"/>
      <c r="AP26" s="62"/>
      <c r="AQ26" s="62"/>
      <c r="AR26" s="62"/>
      <c r="AS26" s="62"/>
      <c r="AT26" s="62"/>
      <c r="AU26" s="62"/>
      <c r="AV26" s="62"/>
      <c r="AW26" s="62"/>
      <c r="AX26" s="62"/>
      <c r="AY26" s="62"/>
      <c r="AZ26" s="62"/>
      <c r="BA26" s="62"/>
      <c r="BB26" s="62"/>
      <c r="BC26" s="62"/>
      <c r="BD26" s="62"/>
      <c r="BE26" s="5"/>
      <c r="BF26" s="5"/>
      <c r="BG26" s="5"/>
      <c r="BH26" s="5"/>
      <c r="BI26" s="5"/>
      <c r="BJ26" s="5"/>
      <c r="BK26" s="5"/>
      <c r="BL26" s="5"/>
      <c r="BM26" s="5"/>
      <c r="BN26" s="5"/>
      <c r="BO26" s="5"/>
      <c r="BP26" s="5"/>
      <c r="BQ26" s="5"/>
      <c r="BR26" s="5"/>
      <c r="BS26" s="5"/>
      <c r="BT26" s="5"/>
      <c r="BU26" s="62"/>
      <c r="BV26" s="62"/>
      <c r="BW26" s="62"/>
      <c r="BX26" s="62"/>
      <c r="BY26" s="62"/>
      <c r="BZ26" s="62"/>
      <c r="CA26" s="62"/>
      <c r="CB26" s="62"/>
      <c r="CC26" s="62"/>
      <c r="CD26" s="62"/>
      <c r="CE26" s="62"/>
      <c r="CF26" s="62"/>
      <c r="CG26" s="62"/>
      <c r="CH26" s="62"/>
      <c r="CI26" s="62"/>
      <c r="CJ26" s="62"/>
      <c r="CK26" s="5"/>
      <c r="CL26" s="5"/>
      <c r="CM26" s="5"/>
      <c r="CN26" s="5"/>
      <c r="CO26" s="5"/>
      <c r="CP26" s="5"/>
      <c r="CQ26" s="5"/>
      <c r="CR26" s="5"/>
      <c r="CS26" s="5"/>
      <c r="CT26" s="5"/>
      <c r="CU26" s="5"/>
      <c r="CV26" s="5"/>
      <c r="CW26" s="5"/>
      <c r="CX26" s="5"/>
      <c r="CY26" s="91"/>
      <c r="CZ26" s="5"/>
      <c r="DA26" s="62"/>
      <c r="DB26" s="62"/>
      <c r="DC26" s="62"/>
      <c r="DD26" s="62"/>
      <c r="DE26" s="62"/>
      <c r="DF26" s="62"/>
      <c r="DG26" s="62"/>
      <c r="DH26" s="62"/>
      <c r="DI26" s="62"/>
      <c r="DJ26" s="62"/>
      <c r="DK26" s="62"/>
      <c r="DL26" s="62"/>
      <c r="DM26" s="62"/>
      <c r="DN26" s="62"/>
      <c r="DO26" s="62"/>
      <c r="DP26" s="62"/>
      <c r="DQ26" s="5"/>
      <c r="DR26" s="5"/>
      <c r="DS26" s="5"/>
      <c r="DT26" s="5"/>
      <c r="DU26" s="5"/>
      <c r="DV26" s="5"/>
      <c r="DW26" s="5"/>
      <c r="DX26" s="5"/>
      <c r="DY26" s="5"/>
      <c r="DZ26" s="5"/>
      <c r="EA26" s="5"/>
      <c r="EB26" s="5"/>
      <c r="EC26" s="5"/>
      <c r="ED26" s="5"/>
      <c r="EE26" s="91"/>
      <c r="EF26" s="5"/>
      <c r="EG26" s="62"/>
      <c r="EH26" s="62"/>
      <c r="EI26" s="62"/>
      <c r="EJ26" s="62"/>
      <c r="EK26" s="62"/>
      <c r="EL26" s="62"/>
      <c r="EM26" s="62"/>
      <c r="EN26" s="62"/>
      <c r="EO26" s="62"/>
      <c r="EP26" s="62"/>
      <c r="EQ26" s="62"/>
      <c r="ER26" s="62"/>
      <c r="ES26" s="62"/>
      <c r="ET26" s="62"/>
      <c r="EU26" s="62"/>
      <c r="EV26" s="62"/>
      <c r="EW26" s="5"/>
      <c r="EX26" s="5"/>
      <c r="EY26" s="5"/>
      <c r="EZ26" s="5"/>
      <c r="FA26" s="5"/>
      <c r="FB26" s="5"/>
      <c r="FC26" s="5"/>
      <c r="FD26" s="5"/>
      <c r="FE26" s="5"/>
      <c r="FF26" s="5"/>
      <c r="FG26" s="5"/>
      <c r="FH26" s="5"/>
      <c r="FI26" s="5"/>
      <c r="FJ26" s="5"/>
      <c r="FK26" s="91"/>
      <c r="FL26" s="5"/>
      <c r="FM26" s="62"/>
      <c r="FN26" s="62"/>
      <c r="FO26" s="62"/>
      <c r="FP26" s="62"/>
      <c r="FQ26" s="62"/>
      <c r="FR26" s="62"/>
      <c r="FS26" s="62"/>
      <c r="FT26" s="62"/>
      <c r="FU26" s="62"/>
      <c r="FV26" s="62"/>
      <c r="FW26" s="62"/>
      <c r="FX26" s="62"/>
      <c r="FY26" s="62"/>
      <c r="FZ26" s="62"/>
      <c r="GA26" s="62"/>
      <c r="GB26" s="62"/>
      <c r="GC26" s="5"/>
      <c r="GD26" s="5"/>
      <c r="GE26" s="5"/>
      <c r="GF26" s="5"/>
      <c r="GG26" s="5"/>
      <c r="GH26" s="5"/>
      <c r="GI26" s="5"/>
      <c r="GJ26" s="5"/>
      <c r="GK26" s="5"/>
      <c r="GL26" s="5"/>
      <c r="GM26" s="5"/>
      <c r="GN26" s="5"/>
      <c r="GO26" s="5"/>
      <c r="GP26" s="5"/>
      <c r="GQ26" s="91"/>
      <c r="GR26" s="5"/>
      <c r="GS26" s="62"/>
      <c r="GT26" s="62"/>
      <c r="GU26" s="62"/>
      <c r="GV26" s="62"/>
      <c r="GW26" s="62"/>
      <c r="GX26" s="62"/>
      <c r="GY26" s="62"/>
      <c r="GZ26" s="62"/>
      <c r="HA26" s="62"/>
      <c r="HB26" s="62"/>
      <c r="HC26" s="62"/>
      <c r="HD26" s="62"/>
      <c r="HE26" s="62"/>
      <c r="HF26" s="62"/>
      <c r="HG26" s="62"/>
      <c r="HH26" s="62"/>
      <c r="HI26" s="5"/>
      <c r="HJ26" s="5"/>
      <c r="HK26" s="5"/>
      <c r="HL26" s="5"/>
      <c r="HM26" s="5"/>
      <c r="HN26" s="5"/>
      <c r="HO26" s="5"/>
      <c r="HP26" s="5"/>
      <c r="HQ26" s="5"/>
      <c r="HR26" s="5"/>
      <c r="HS26" s="5"/>
      <c r="HT26" s="5"/>
      <c r="HU26" s="5"/>
      <c r="HV26" s="5"/>
      <c r="HW26" s="91"/>
      <c r="HX26" s="5"/>
      <c r="HY26" s="62"/>
      <c r="HZ26" s="62"/>
      <c r="IA26" s="62"/>
      <c r="IB26" s="62"/>
      <c r="IC26" s="62"/>
      <c r="ID26" s="62"/>
      <c r="IE26" s="62"/>
      <c r="IF26" s="62"/>
      <c r="IG26" s="62"/>
      <c r="IH26" s="62"/>
      <c r="II26" s="62"/>
      <c r="IJ26" s="62"/>
      <c r="IK26" s="62"/>
      <c r="IL26" s="62"/>
      <c r="IM26" s="62"/>
      <c r="IN26" s="62"/>
      <c r="IO26" s="5"/>
      <c r="IP26" s="5"/>
      <c r="IQ26" s="5"/>
      <c r="IR26" s="5"/>
      <c r="IS26" s="5"/>
      <c r="IT26" s="5"/>
      <c r="IU26" s="5"/>
      <c r="IV26" s="5"/>
      <c r="IW26" s="5"/>
      <c r="IX26" s="5"/>
      <c r="IY26" s="5"/>
      <c r="IZ26" s="5"/>
      <c r="JA26" s="5"/>
      <c r="JB26" s="5"/>
      <c r="JC26" s="91"/>
      <c r="JD26" s="5"/>
      <c r="JE26" s="62"/>
      <c r="JF26" s="62"/>
      <c r="JG26" s="62"/>
      <c r="JH26" s="62"/>
      <c r="JI26" s="62"/>
      <c r="JJ26" s="62"/>
      <c r="JK26" s="62"/>
      <c r="JL26" s="62"/>
      <c r="JM26" s="62"/>
      <c r="JN26" s="62"/>
      <c r="JO26" s="62"/>
      <c r="JP26" s="62"/>
      <c r="JQ26" s="62"/>
      <c r="JR26" s="62"/>
      <c r="JS26" s="62"/>
      <c r="JT26" s="62"/>
      <c r="JU26" s="5"/>
      <c r="JV26" s="5"/>
      <c r="JW26" s="5"/>
      <c r="JX26" s="5"/>
      <c r="JY26" s="5"/>
      <c r="JZ26" s="5"/>
      <c r="KA26" s="5"/>
      <c r="KB26" s="5"/>
      <c r="KC26" s="5"/>
      <c r="KD26" s="5"/>
      <c r="KE26" s="5"/>
      <c r="KF26" s="5"/>
      <c r="KG26" s="5"/>
      <c r="KH26" s="5"/>
      <c r="KI26" s="91"/>
      <c r="KJ26" s="5"/>
      <c r="KK26" s="62"/>
      <c r="KL26" s="62"/>
      <c r="KM26" s="62"/>
      <c r="KN26" s="62"/>
      <c r="KO26" s="62"/>
      <c r="KP26" s="62"/>
      <c r="KQ26" s="62"/>
      <c r="KR26" s="62"/>
      <c r="KS26" s="62"/>
      <c r="KT26" s="62"/>
      <c r="KU26" s="62"/>
      <c r="KV26" s="62"/>
      <c r="KW26" s="62"/>
      <c r="KX26" s="62"/>
      <c r="KY26" s="62"/>
      <c r="KZ26" s="62"/>
      <c r="LA26" s="5"/>
      <c r="LB26" s="5"/>
      <c r="LC26" s="5"/>
      <c r="LD26" s="5"/>
      <c r="LE26" s="5"/>
      <c r="LF26" s="5"/>
      <c r="LG26" s="5"/>
      <c r="LH26" s="5"/>
      <c r="LI26" s="5"/>
      <c r="LJ26" s="5"/>
      <c r="LK26" s="5"/>
      <c r="LL26" s="5"/>
      <c r="LM26" s="5"/>
      <c r="LN26" s="5"/>
      <c r="LO26" s="91"/>
      <c r="LP26" s="5"/>
      <c r="LQ26" s="62"/>
      <c r="LR26" s="62"/>
      <c r="LS26" s="62"/>
      <c r="LT26" s="62"/>
      <c r="LU26" s="62"/>
      <c r="LV26" s="62"/>
      <c r="LW26" s="62"/>
      <c r="LX26" s="62"/>
      <c r="LY26" s="62"/>
      <c r="LZ26" s="62"/>
      <c r="MA26" s="62"/>
      <c r="MB26" s="62"/>
      <c r="MC26" s="62"/>
      <c r="MD26" s="62"/>
      <c r="ME26" s="62"/>
      <c r="MF26" s="62"/>
    </row>
    <row r="27" spans="1:344" x14ac:dyDescent="0.35">
      <c r="A27" s="132">
        <v>23</v>
      </c>
      <c r="B27" s="170"/>
      <c r="C27" s="170"/>
      <c r="D27" s="152">
        <v>104</v>
      </c>
      <c r="E27" s="72" t="str">
        <f>'BVEM Scorecard'!F26</f>
        <v>Wind</v>
      </c>
      <c r="F27" s="96"/>
      <c r="G27" s="96"/>
      <c r="H27" s="96"/>
      <c r="I27" s="96"/>
      <c r="J27" s="62"/>
      <c r="K27" s="62"/>
      <c r="L27" s="62"/>
      <c r="M27" s="62"/>
      <c r="N27" s="62"/>
      <c r="O27" s="62"/>
      <c r="P27" s="62"/>
      <c r="Q27" s="62"/>
      <c r="R27" s="62"/>
      <c r="S27" s="62"/>
      <c r="T27" s="62"/>
      <c r="U27" s="62"/>
      <c r="V27" s="62"/>
      <c r="W27" s="62"/>
      <c r="X27" s="62"/>
      <c r="Y27" s="1"/>
      <c r="Z27" s="1"/>
      <c r="AA27" s="1"/>
      <c r="AB27" s="1"/>
      <c r="AC27" s="1"/>
      <c r="AD27" s="1"/>
      <c r="AE27" s="1"/>
      <c r="AF27" s="1"/>
      <c r="AG27" s="1"/>
      <c r="AH27" s="1"/>
      <c r="AI27" s="1"/>
      <c r="AJ27" s="1"/>
      <c r="AK27" s="1"/>
      <c r="AL27" s="1"/>
      <c r="AM27" s="138"/>
      <c r="AN27" s="139"/>
      <c r="AO27" s="63"/>
      <c r="AP27" s="63"/>
      <c r="AQ27" s="63"/>
      <c r="AR27" s="63"/>
      <c r="AS27" s="63"/>
      <c r="AT27" s="63"/>
      <c r="AU27" s="63"/>
      <c r="AV27" s="63"/>
      <c r="AW27" s="63"/>
      <c r="AX27" s="63"/>
      <c r="AY27" s="63"/>
      <c r="AZ27" s="63"/>
      <c r="BA27" s="63"/>
      <c r="BB27" s="63"/>
      <c r="BC27" s="63"/>
      <c r="BD27" s="63"/>
      <c r="BE27" s="1"/>
      <c r="BF27" s="1"/>
      <c r="BG27" s="1"/>
      <c r="BH27" s="1"/>
      <c r="BI27" s="1"/>
      <c r="BJ27" s="1"/>
      <c r="BK27" s="1"/>
      <c r="BL27" s="1"/>
      <c r="BM27" s="1"/>
      <c r="BN27" s="1"/>
      <c r="BO27" s="1"/>
      <c r="BP27" s="1"/>
      <c r="BQ27" s="1"/>
      <c r="BR27" s="1"/>
      <c r="BS27" s="1"/>
      <c r="BT27" s="1"/>
      <c r="BU27" s="63"/>
      <c r="BV27" s="63"/>
      <c r="BW27" s="63"/>
      <c r="BX27" s="63"/>
      <c r="BY27" s="63"/>
      <c r="BZ27" s="63"/>
      <c r="CA27" s="63"/>
      <c r="CB27" s="63"/>
      <c r="CC27" s="63"/>
      <c r="CD27" s="63"/>
      <c r="CE27" s="63"/>
      <c r="CF27" s="63"/>
      <c r="CG27" s="63"/>
      <c r="CH27" s="63"/>
      <c r="CI27" s="63"/>
      <c r="CJ27" s="63"/>
      <c r="CK27" s="1"/>
      <c r="CL27" s="1"/>
      <c r="CM27" s="1"/>
      <c r="CN27" s="1"/>
      <c r="CO27" s="1"/>
      <c r="CP27" s="1"/>
      <c r="CQ27" s="1"/>
      <c r="CR27" s="1"/>
      <c r="CS27" s="1"/>
      <c r="CT27" s="1"/>
      <c r="CU27" s="1"/>
      <c r="CV27" s="1"/>
      <c r="CW27" s="1"/>
      <c r="CX27" s="1"/>
      <c r="CY27" s="138"/>
      <c r="CZ27" s="1"/>
      <c r="DA27" s="63"/>
      <c r="DB27" s="63"/>
      <c r="DC27" s="63"/>
      <c r="DD27" s="63"/>
      <c r="DE27" s="63"/>
      <c r="DF27" s="63"/>
      <c r="DG27" s="63"/>
      <c r="DH27" s="63"/>
      <c r="DI27" s="63"/>
      <c r="DJ27" s="63"/>
      <c r="DK27" s="63"/>
      <c r="DL27" s="63"/>
      <c r="DM27" s="63"/>
      <c r="DN27" s="63"/>
      <c r="DO27" s="63"/>
      <c r="DP27" s="63"/>
      <c r="DQ27" s="1"/>
      <c r="DR27" s="1"/>
      <c r="DS27" s="1"/>
      <c r="DT27" s="1"/>
      <c r="DU27" s="1"/>
      <c r="DV27" s="1"/>
      <c r="DW27" s="1"/>
      <c r="DX27" s="1"/>
      <c r="DY27" s="1"/>
      <c r="DZ27" s="1"/>
      <c r="EA27" s="1"/>
      <c r="EB27" s="1"/>
      <c r="EC27" s="1"/>
      <c r="ED27" s="1"/>
      <c r="EE27" s="138"/>
      <c r="EF27" s="1"/>
      <c r="EG27" s="63"/>
      <c r="EH27" s="63"/>
      <c r="EI27" s="63"/>
      <c r="EJ27" s="63"/>
      <c r="EK27" s="63"/>
      <c r="EL27" s="63"/>
      <c r="EM27" s="63"/>
      <c r="EN27" s="63"/>
      <c r="EO27" s="63"/>
      <c r="EP27" s="63"/>
      <c r="EQ27" s="63"/>
      <c r="ER27" s="63"/>
      <c r="ES27" s="63"/>
      <c r="ET27" s="63"/>
      <c r="EU27" s="63"/>
      <c r="EV27" s="63"/>
      <c r="EW27" s="1"/>
      <c r="EX27" s="1"/>
      <c r="EY27" s="1"/>
      <c r="EZ27" s="1"/>
      <c r="FA27" s="1"/>
      <c r="FB27" s="1"/>
      <c r="FC27" s="1"/>
      <c r="FD27" s="1"/>
      <c r="FE27" s="1"/>
      <c r="FF27" s="1"/>
      <c r="FG27" s="1"/>
      <c r="FH27" s="1"/>
      <c r="FI27" s="1"/>
      <c r="FJ27" s="1"/>
      <c r="FK27" s="138"/>
      <c r="FL27" s="1"/>
      <c r="FM27" s="63"/>
      <c r="FN27" s="63"/>
      <c r="FO27" s="63"/>
      <c r="FP27" s="63"/>
      <c r="FQ27" s="63"/>
      <c r="FR27" s="63"/>
      <c r="FS27" s="63"/>
      <c r="FT27" s="63"/>
      <c r="FU27" s="63"/>
      <c r="FV27" s="63"/>
      <c r="FW27" s="63"/>
      <c r="FX27" s="63"/>
      <c r="FY27" s="63"/>
      <c r="FZ27" s="63"/>
      <c r="GA27" s="63"/>
      <c r="GB27" s="63"/>
      <c r="GC27" s="1"/>
      <c r="GD27" s="1"/>
      <c r="GE27" s="1"/>
      <c r="GF27" s="1"/>
      <c r="GG27" s="1"/>
      <c r="GH27" s="1"/>
      <c r="GI27" s="1"/>
      <c r="GJ27" s="1"/>
      <c r="GK27" s="1"/>
      <c r="GL27" s="1"/>
      <c r="GM27" s="1"/>
      <c r="GN27" s="1"/>
      <c r="GO27" s="1"/>
      <c r="GP27" s="1"/>
      <c r="GQ27" s="138"/>
      <c r="GR27" s="1"/>
      <c r="GS27" s="63"/>
      <c r="GT27" s="63"/>
      <c r="GU27" s="63"/>
      <c r="GV27" s="63"/>
      <c r="GW27" s="63"/>
      <c r="GX27" s="63"/>
      <c r="GY27" s="63"/>
      <c r="GZ27" s="63"/>
      <c r="HA27" s="63"/>
      <c r="HB27" s="63"/>
      <c r="HC27" s="63"/>
      <c r="HD27" s="63"/>
      <c r="HE27" s="63"/>
      <c r="HF27" s="63"/>
      <c r="HG27" s="63"/>
      <c r="HH27" s="63"/>
      <c r="HI27" s="1"/>
      <c r="HJ27" s="1"/>
      <c r="HK27" s="1"/>
      <c r="HL27" s="1"/>
      <c r="HM27" s="1"/>
      <c r="HN27" s="1"/>
      <c r="HO27" s="1"/>
      <c r="HP27" s="1"/>
      <c r="HQ27" s="1"/>
      <c r="HR27" s="1"/>
      <c r="HS27" s="1"/>
      <c r="HT27" s="1"/>
      <c r="HU27" s="1"/>
      <c r="HV27" s="1"/>
      <c r="HW27" s="138"/>
      <c r="HX27" s="1"/>
      <c r="HY27" s="63"/>
      <c r="HZ27" s="63"/>
      <c r="IA27" s="63"/>
      <c r="IB27" s="63"/>
      <c r="IC27" s="63"/>
      <c r="ID27" s="63"/>
      <c r="IE27" s="63"/>
      <c r="IF27" s="63"/>
      <c r="IG27" s="63"/>
      <c r="IH27" s="63"/>
      <c r="II27" s="63"/>
      <c r="IJ27" s="63"/>
      <c r="IK27" s="63"/>
      <c r="IL27" s="63"/>
      <c r="IM27" s="63"/>
      <c r="IN27" s="63"/>
      <c r="IO27" s="1"/>
      <c r="IP27" s="1"/>
      <c r="IQ27" s="1"/>
      <c r="IR27" s="1"/>
      <c r="IS27" s="1"/>
      <c r="IT27" s="1"/>
      <c r="IU27" s="1"/>
      <c r="IV27" s="1"/>
      <c r="IW27" s="1"/>
      <c r="IX27" s="1"/>
      <c r="IY27" s="1"/>
      <c r="IZ27" s="1"/>
      <c r="JA27" s="1"/>
      <c r="JB27" s="1"/>
      <c r="JC27" s="138"/>
      <c r="JD27" s="1"/>
      <c r="JE27" s="63"/>
      <c r="JF27" s="63"/>
      <c r="JG27" s="63"/>
      <c r="JH27" s="63"/>
      <c r="JI27" s="63"/>
      <c r="JJ27" s="63"/>
      <c r="JK27" s="63"/>
      <c r="JL27" s="63"/>
      <c r="JM27" s="63"/>
      <c r="JN27" s="63"/>
      <c r="JO27" s="63"/>
      <c r="JP27" s="63"/>
      <c r="JQ27" s="63"/>
      <c r="JR27" s="63"/>
      <c r="JS27" s="63"/>
      <c r="JT27" s="63"/>
      <c r="JU27" s="1"/>
      <c r="JV27" s="1"/>
      <c r="JW27" s="1"/>
      <c r="JX27" s="1"/>
      <c r="JY27" s="1"/>
      <c r="JZ27" s="1"/>
      <c r="KA27" s="1"/>
      <c r="KB27" s="1"/>
      <c r="KC27" s="1"/>
      <c r="KD27" s="1"/>
      <c r="KE27" s="1"/>
      <c r="KF27" s="1"/>
      <c r="KG27" s="1"/>
      <c r="KH27" s="1"/>
      <c r="KI27" s="138"/>
      <c r="KJ27" s="1"/>
      <c r="KK27" s="63"/>
      <c r="KL27" s="63"/>
      <c r="KM27" s="63"/>
      <c r="KN27" s="63"/>
      <c r="KO27" s="63"/>
      <c r="KP27" s="63"/>
      <c r="KQ27" s="63"/>
      <c r="KR27" s="63"/>
      <c r="KS27" s="63"/>
      <c r="KT27" s="63"/>
      <c r="KU27" s="63"/>
      <c r="KV27" s="63"/>
      <c r="KW27" s="63"/>
      <c r="KX27" s="63"/>
      <c r="KY27" s="63"/>
      <c r="KZ27" s="63"/>
      <c r="LA27" s="1"/>
      <c r="LB27" s="1"/>
      <c r="LC27" s="1"/>
      <c r="LD27" s="1"/>
      <c r="LE27" s="1"/>
      <c r="LF27" s="1"/>
      <c r="LG27" s="1"/>
      <c r="LH27" s="1"/>
      <c r="LI27" s="1"/>
      <c r="LJ27" s="1"/>
      <c r="LK27" s="1"/>
      <c r="LL27" s="1"/>
      <c r="LM27" s="1"/>
      <c r="LN27" s="1"/>
      <c r="LO27" s="138"/>
      <c r="LP27" s="1"/>
      <c r="LQ27" s="63"/>
      <c r="LR27" s="63"/>
      <c r="LS27" s="63"/>
      <c r="LT27" s="63"/>
      <c r="LU27" s="63"/>
      <c r="LV27" s="63"/>
      <c r="LW27" s="63"/>
      <c r="LX27" s="63"/>
      <c r="LY27" s="63"/>
      <c r="LZ27" s="63"/>
      <c r="MA27" s="63"/>
      <c r="MB27" s="63"/>
      <c r="MC27" s="63"/>
      <c r="MD27" s="63"/>
      <c r="ME27" s="63"/>
      <c r="MF27" s="63"/>
    </row>
    <row r="28" spans="1:344" x14ac:dyDescent="0.35">
      <c r="A28" s="131">
        <v>24</v>
      </c>
      <c r="B28" s="170"/>
      <c r="C28" s="170"/>
      <c r="D28" s="152">
        <v>105</v>
      </c>
      <c r="E28" s="72" t="str">
        <f>'BVEM Scorecard'!F27</f>
        <v>Wind</v>
      </c>
      <c r="F28" s="96"/>
      <c r="G28" s="96"/>
      <c r="H28" s="96"/>
      <c r="I28" s="96"/>
      <c r="J28" s="62"/>
      <c r="K28" s="62"/>
      <c r="L28" s="62"/>
      <c r="M28" s="62"/>
      <c r="N28" s="62"/>
      <c r="O28" s="62"/>
      <c r="P28" s="62"/>
      <c r="Q28" s="62"/>
      <c r="R28" s="62"/>
      <c r="S28" s="62"/>
      <c r="T28" s="62"/>
      <c r="U28" s="62"/>
      <c r="V28" s="62"/>
      <c r="W28" s="62"/>
      <c r="X28" s="62"/>
      <c r="Y28" s="87"/>
      <c r="Z28" s="5"/>
      <c r="AA28" s="5"/>
      <c r="AB28" s="5"/>
      <c r="AC28" s="5"/>
      <c r="AD28" s="5"/>
      <c r="AE28" s="5"/>
      <c r="AF28" s="5"/>
      <c r="AG28" s="5"/>
      <c r="AH28" s="5"/>
      <c r="AI28" s="5"/>
      <c r="AJ28" s="5"/>
      <c r="AK28" s="5"/>
      <c r="AL28" s="5"/>
      <c r="AM28" s="91"/>
      <c r="AN28" s="93"/>
      <c r="AO28" s="62"/>
      <c r="AP28" s="62"/>
      <c r="AQ28" s="62"/>
      <c r="AR28" s="62"/>
      <c r="AS28" s="62"/>
      <c r="AT28" s="62"/>
      <c r="AU28" s="62"/>
      <c r="AV28" s="62"/>
      <c r="AW28" s="62"/>
      <c r="AX28" s="62"/>
      <c r="AY28" s="62"/>
      <c r="AZ28" s="62"/>
      <c r="BA28" s="62"/>
      <c r="BB28" s="62"/>
      <c r="BC28" s="62"/>
      <c r="BD28" s="62"/>
      <c r="BE28" s="5"/>
      <c r="BF28" s="5"/>
      <c r="BG28" s="5"/>
      <c r="BH28" s="5"/>
      <c r="BI28" s="5"/>
      <c r="BJ28" s="5"/>
      <c r="BK28" s="5"/>
      <c r="BL28" s="5"/>
      <c r="BM28" s="5"/>
      <c r="BN28" s="5"/>
      <c r="BO28" s="5"/>
      <c r="BP28" s="5"/>
      <c r="BQ28" s="5"/>
      <c r="BR28" s="5"/>
      <c r="BS28" s="5"/>
      <c r="BT28" s="5"/>
      <c r="BU28" s="62"/>
      <c r="BV28" s="62"/>
      <c r="BW28" s="62"/>
      <c r="BX28" s="62"/>
      <c r="BY28" s="62"/>
      <c r="BZ28" s="62"/>
      <c r="CA28" s="62"/>
      <c r="CB28" s="62"/>
      <c r="CC28" s="62"/>
      <c r="CD28" s="62"/>
      <c r="CE28" s="62"/>
      <c r="CF28" s="62"/>
      <c r="CG28" s="62"/>
      <c r="CH28" s="62"/>
      <c r="CI28" s="62"/>
      <c r="CJ28" s="62"/>
      <c r="CK28" s="5"/>
      <c r="CL28" s="5"/>
      <c r="CM28" s="5"/>
      <c r="CN28" s="5"/>
      <c r="CO28" s="5"/>
      <c r="CP28" s="5"/>
      <c r="CQ28" s="5"/>
      <c r="CR28" s="5"/>
      <c r="CS28" s="5"/>
      <c r="CT28" s="5"/>
      <c r="CU28" s="5"/>
      <c r="CV28" s="5"/>
      <c r="CW28" s="5"/>
      <c r="CX28" s="5"/>
      <c r="CY28" s="91"/>
      <c r="CZ28" s="5"/>
      <c r="DA28" s="62"/>
      <c r="DB28" s="62"/>
      <c r="DC28" s="62"/>
      <c r="DD28" s="62"/>
      <c r="DE28" s="62"/>
      <c r="DF28" s="62"/>
      <c r="DG28" s="62"/>
      <c r="DH28" s="62"/>
      <c r="DI28" s="62"/>
      <c r="DJ28" s="62"/>
      <c r="DK28" s="62"/>
      <c r="DL28" s="62"/>
      <c r="DM28" s="62"/>
      <c r="DN28" s="62"/>
      <c r="DO28" s="62"/>
      <c r="DP28" s="62"/>
      <c r="DQ28" s="5"/>
      <c r="DR28" s="5"/>
      <c r="DS28" s="5"/>
      <c r="DT28" s="5"/>
      <c r="DU28" s="5"/>
      <c r="DV28" s="5"/>
      <c r="DW28" s="5"/>
      <c r="DX28" s="5"/>
      <c r="DY28" s="5"/>
      <c r="DZ28" s="5"/>
      <c r="EA28" s="5"/>
      <c r="EB28" s="5"/>
      <c r="EC28" s="5"/>
      <c r="ED28" s="5"/>
      <c r="EE28" s="91"/>
      <c r="EF28" s="5"/>
      <c r="EG28" s="62"/>
      <c r="EH28" s="62"/>
      <c r="EI28" s="62"/>
      <c r="EJ28" s="62"/>
      <c r="EK28" s="62"/>
      <c r="EL28" s="62"/>
      <c r="EM28" s="62"/>
      <c r="EN28" s="62"/>
      <c r="EO28" s="62"/>
      <c r="EP28" s="62"/>
      <c r="EQ28" s="62"/>
      <c r="ER28" s="62"/>
      <c r="ES28" s="62"/>
      <c r="ET28" s="62"/>
      <c r="EU28" s="62"/>
      <c r="EV28" s="62"/>
      <c r="EW28" s="5"/>
      <c r="EX28" s="5"/>
      <c r="EY28" s="5"/>
      <c r="EZ28" s="5"/>
      <c r="FA28" s="5"/>
      <c r="FB28" s="5"/>
      <c r="FC28" s="5"/>
      <c r="FD28" s="5"/>
      <c r="FE28" s="5"/>
      <c r="FF28" s="5"/>
      <c r="FG28" s="5"/>
      <c r="FH28" s="5"/>
      <c r="FI28" s="5"/>
      <c r="FJ28" s="5"/>
      <c r="FK28" s="91"/>
      <c r="FL28" s="5"/>
      <c r="FM28" s="62"/>
      <c r="FN28" s="62"/>
      <c r="FO28" s="62"/>
      <c r="FP28" s="62"/>
      <c r="FQ28" s="62"/>
      <c r="FR28" s="62"/>
      <c r="FS28" s="62"/>
      <c r="FT28" s="62"/>
      <c r="FU28" s="62"/>
      <c r="FV28" s="62"/>
      <c r="FW28" s="62"/>
      <c r="FX28" s="62"/>
      <c r="FY28" s="62"/>
      <c r="FZ28" s="62"/>
      <c r="GA28" s="62"/>
      <c r="GB28" s="62"/>
      <c r="GC28" s="5"/>
      <c r="GD28" s="5"/>
      <c r="GE28" s="5"/>
      <c r="GF28" s="5"/>
      <c r="GG28" s="5"/>
      <c r="GH28" s="5"/>
      <c r="GI28" s="5"/>
      <c r="GJ28" s="5"/>
      <c r="GK28" s="5"/>
      <c r="GL28" s="5"/>
      <c r="GM28" s="5"/>
      <c r="GN28" s="5"/>
      <c r="GO28" s="5"/>
      <c r="GP28" s="5"/>
      <c r="GQ28" s="91"/>
      <c r="GR28" s="5"/>
      <c r="GS28" s="62"/>
      <c r="GT28" s="62"/>
      <c r="GU28" s="62"/>
      <c r="GV28" s="62"/>
      <c r="GW28" s="62"/>
      <c r="GX28" s="62"/>
      <c r="GY28" s="62"/>
      <c r="GZ28" s="62"/>
      <c r="HA28" s="62"/>
      <c r="HB28" s="62"/>
      <c r="HC28" s="62"/>
      <c r="HD28" s="62"/>
      <c r="HE28" s="62"/>
      <c r="HF28" s="62"/>
      <c r="HG28" s="62"/>
      <c r="HH28" s="62"/>
      <c r="HI28" s="5"/>
      <c r="HJ28" s="5"/>
      <c r="HK28" s="5"/>
      <c r="HL28" s="5"/>
      <c r="HM28" s="5"/>
      <c r="HN28" s="5"/>
      <c r="HO28" s="5"/>
      <c r="HP28" s="5"/>
      <c r="HQ28" s="5"/>
      <c r="HR28" s="5"/>
      <c r="HS28" s="5"/>
      <c r="HT28" s="5"/>
      <c r="HU28" s="5"/>
      <c r="HV28" s="5"/>
      <c r="HW28" s="91"/>
      <c r="HX28" s="5"/>
      <c r="HY28" s="62"/>
      <c r="HZ28" s="62"/>
      <c r="IA28" s="62"/>
      <c r="IB28" s="62"/>
      <c r="IC28" s="62"/>
      <c r="ID28" s="62"/>
      <c r="IE28" s="62"/>
      <c r="IF28" s="62"/>
      <c r="IG28" s="62"/>
      <c r="IH28" s="62"/>
      <c r="II28" s="62"/>
      <c r="IJ28" s="62"/>
      <c r="IK28" s="62"/>
      <c r="IL28" s="62"/>
      <c r="IM28" s="62"/>
      <c r="IN28" s="62"/>
      <c r="IO28" s="5"/>
      <c r="IP28" s="5"/>
      <c r="IQ28" s="5"/>
      <c r="IR28" s="5"/>
      <c r="IS28" s="5"/>
      <c r="IT28" s="5"/>
      <c r="IU28" s="5"/>
      <c r="IV28" s="5"/>
      <c r="IW28" s="5"/>
      <c r="IX28" s="5"/>
      <c r="IY28" s="5"/>
      <c r="IZ28" s="5"/>
      <c r="JA28" s="5"/>
      <c r="JB28" s="5"/>
      <c r="JC28" s="91"/>
      <c r="JD28" s="5"/>
      <c r="JE28" s="62"/>
      <c r="JF28" s="62"/>
      <c r="JG28" s="62"/>
      <c r="JH28" s="62"/>
      <c r="JI28" s="62"/>
      <c r="JJ28" s="62"/>
      <c r="JK28" s="62"/>
      <c r="JL28" s="62"/>
      <c r="JM28" s="62"/>
      <c r="JN28" s="62"/>
      <c r="JO28" s="62"/>
      <c r="JP28" s="62"/>
      <c r="JQ28" s="62"/>
      <c r="JR28" s="62"/>
      <c r="JS28" s="62"/>
      <c r="JT28" s="62"/>
      <c r="JU28" s="5"/>
      <c r="JV28" s="5"/>
      <c r="JW28" s="5"/>
      <c r="JX28" s="5"/>
      <c r="JY28" s="5"/>
      <c r="JZ28" s="5"/>
      <c r="KA28" s="5"/>
      <c r="KB28" s="5"/>
      <c r="KC28" s="5"/>
      <c r="KD28" s="5"/>
      <c r="KE28" s="5"/>
      <c r="KF28" s="5"/>
      <c r="KG28" s="5"/>
      <c r="KH28" s="5"/>
      <c r="KI28" s="91"/>
      <c r="KJ28" s="5"/>
      <c r="KK28" s="62"/>
      <c r="KL28" s="62"/>
      <c r="KM28" s="62"/>
      <c r="KN28" s="62"/>
      <c r="KO28" s="62"/>
      <c r="KP28" s="62"/>
      <c r="KQ28" s="62"/>
      <c r="KR28" s="62"/>
      <c r="KS28" s="62"/>
      <c r="KT28" s="62"/>
      <c r="KU28" s="62"/>
      <c r="KV28" s="62"/>
      <c r="KW28" s="62"/>
      <c r="KX28" s="62"/>
      <c r="KY28" s="62"/>
      <c r="KZ28" s="62"/>
      <c r="LA28" s="5"/>
      <c r="LB28" s="5"/>
      <c r="LC28" s="5"/>
      <c r="LD28" s="5"/>
      <c r="LE28" s="5"/>
      <c r="LF28" s="5"/>
      <c r="LG28" s="5"/>
      <c r="LH28" s="5"/>
      <c r="LI28" s="5"/>
      <c r="LJ28" s="5"/>
      <c r="LK28" s="5"/>
      <c r="LL28" s="5"/>
      <c r="LM28" s="5"/>
      <c r="LN28" s="5"/>
      <c r="LO28" s="91"/>
      <c r="LP28" s="5"/>
      <c r="LQ28" s="62"/>
      <c r="LR28" s="62"/>
      <c r="LS28" s="62"/>
      <c r="LT28" s="62"/>
      <c r="LU28" s="62"/>
      <c r="LV28" s="62"/>
      <c r="LW28" s="62"/>
      <c r="LX28" s="62"/>
      <c r="LY28" s="62"/>
      <c r="LZ28" s="62"/>
      <c r="MA28" s="62"/>
      <c r="MB28" s="62"/>
      <c r="MC28" s="62"/>
      <c r="MD28" s="62"/>
      <c r="ME28" s="62"/>
      <c r="MF28" s="62"/>
    </row>
    <row r="29" spans="1:344" x14ac:dyDescent="0.35">
      <c r="A29" s="132">
        <v>25</v>
      </c>
      <c r="B29" s="170"/>
      <c r="C29" s="170"/>
      <c r="D29" s="152">
        <v>122</v>
      </c>
      <c r="E29" s="72" t="str">
        <f>'BVEM Scorecard'!F28</f>
        <v>Wind</v>
      </c>
      <c r="F29" s="96"/>
      <c r="G29" s="96"/>
      <c r="H29" s="96"/>
      <c r="I29" s="96"/>
      <c r="J29" s="62"/>
      <c r="K29" s="62"/>
      <c r="L29" s="62"/>
      <c r="M29" s="62"/>
      <c r="N29" s="62"/>
      <c r="O29" s="62"/>
      <c r="P29" s="62"/>
      <c r="Q29" s="62"/>
      <c r="R29" s="62"/>
      <c r="S29" s="62"/>
      <c r="T29" s="62"/>
      <c r="U29" s="62"/>
      <c r="V29" s="62"/>
      <c r="W29" s="62"/>
      <c r="X29" s="62"/>
      <c r="Y29" s="1"/>
      <c r="Z29" s="1"/>
      <c r="AA29" s="1"/>
      <c r="AB29" s="1"/>
      <c r="AC29" s="1"/>
      <c r="AD29" s="1"/>
      <c r="AE29" s="1"/>
      <c r="AF29" s="1"/>
      <c r="AG29" s="1"/>
      <c r="AH29" s="1"/>
      <c r="AI29" s="1"/>
      <c r="AJ29" s="1"/>
      <c r="AK29" s="1"/>
      <c r="AL29" s="1"/>
      <c r="AM29" s="138"/>
      <c r="AN29" s="139"/>
      <c r="AO29" s="63"/>
      <c r="AP29" s="63"/>
      <c r="AQ29" s="63"/>
      <c r="AR29" s="63"/>
      <c r="AS29" s="63"/>
      <c r="AT29" s="63"/>
      <c r="AU29" s="63"/>
      <c r="AV29" s="63"/>
      <c r="AW29" s="63"/>
      <c r="AX29" s="63"/>
      <c r="AY29" s="63"/>
      <c r="AZ29" s="63"/>
      <c r="BA29" s="63"/>
      <c r="BB29" s="63"/>
      <c r="BC29" s="63"/>
      <c r="BD29" s="63"/>
      <c r="BE29" s="1"/>
      <c r="BF29" s="1"/>
      <c r="BG29" s="1"/>
      <c r="BH29" s="1"/>
      <c r="BI29" s="1"/>
      <c r="BJ29" s="1"/>
      <c r="BK29" s="1"/>
      <c r="BL29" s="1"/>
      <c r="BM29" s="1"/>
      <c r="BN29" s="1"/>
      <c r="BO29" s="1"/>
      <c r="BP29" s="1"/>
      <c r="BQ29" s="1"/>
      <c r="BR29" s="1"/>
      <c r="BS29" s="1"/>
      <c r="BT29" s="1"/>
      <c r="BU29" s="63"/>
      <c r="BV29" s="63"/>
      <c r="BW29" s="63"/>
      <c r="BX29" s="63"/>
      <c r="BY29" s="63"/>
      <c r="BZ29" s="63"/>
      <c r="CA29" s="63"/>
      <c r="CB29" s="63"/>
      <c r="CC29" s="63"/>
      <c r="CD29" s="63"/>
      <c r="CE29" s="63"/>
      <c r="CF29" s="63"/>
      <c r="CG29" s="63"/>
      <c r="CH29" s="63"/>
      <c r="CI29" s="63"/>
      <c r="CJ29" s="63"/>
      <c r="CK29" s="1"/>
      <c r="CL29" s="1"/>
      <c r="CM29" s="1"/>
      <c r="CN29" s="1"/>
      <c r="CO29" s="1"/>
      <c r="CP29" s="1"/>
      <c r="CQ29" s="1"/>
      <c r="CR29" s="1"/>
      <c r="CS29" s="1"/>
      <c r="CT29" s="1"/>
      <c r="CU29" s="1"/>
      <c r="CV29" s="1"/>
      <c r="CW29" s="1"/>
      <c r="CX29" s="1"/>
      <c r="CY29" s="138"/>
      <c r="CZ29" s="1"/>
      <c r="DA29" s="63"/>
      <c r="DB29" s="63"/>
      <c r="DC29" s="63"/>
      <c r="DD29" s="63"/>
      <c r="DE29" s="63"/>
      <c r="DF29" s="63"/>
      <c r="DG29" s="63"/>
      <c r="DH29" s="63"/>
      <c r="DI29" s="63"/>
      <c r="DJ29" s="63"/>
      <c r="DK29" s="63"/>
      <c r="DL29" s="63"/>
      <c r="DM29" s="63"/>
      <c r="DN29" s="63"/>
      <c r="DO29" s="63"/>
      <c r="DP29" s="63"/>
      <c r="DQ29" s="1"/>
      <c r="DR29" s="1"/>
      <c r="DS29" s="1"/>
      <c r="DT29" s="1"/>
      <c r="DU29" s="1"/>
      <c r="DV29" s="1"/>
      <c r="DW29" s="1"/>
      <c r="DX29" s="1"/>
      <c r="DY29" s="1"/>
      <c r="DZ29" s="1"/>
      <c r="EA29" s="1"/>
      <c r="EB29" s="1"/>
      <c r="EC29" s="1"/>
      <c r="ED29" s="1"/>
      <c r="EE29" s="138"/>
      <c r="EF29" s="1"/>
      <c r="EG29" s="63"/>
      <c r="EH29" s="63"/>
      <c r="EI29" s="63"/>
      <c r="EJ29" s="63"/>
      <c r="EK29" s="63"/>
      <c r="EL29" s="63"/>
      <c r="EM29" s="63"/>
      <c r="EN29" s="63"/>
      <c r="EO29" s="63"/>
      <c r="EP29" s="63"/>
      <c r="EQ29" s="63"/>
      <c r="ER29" s="63"/>
      <c r="ES29" s="63"/>
      <c r="ET29" s="63"/>
      <c r="EU29" s="63"/>
      <c r="EV29" s="63"/>
      <c r="EW29" s="1"/>
      <c r="EX29" s="1"/>
      <c r="EY29" s="1"/>
      <c r="EZ29" s="1"/>
      <c r="FA29" s="1"/>
      <c r="FB29" s="1"/>
      <c r="FC29" s="1"/>
      <c r="FD29" s="1"/>
      <c r="FE29" s="1"/>
      <c r="FF29" s="1"/>
      <c r="FG29" s="1"/>
      <c r="FH29" s="1"/>
      <c r="FI29" s="1"/>
      <c r="FJ29" s="1"/>
      <c r="FK29" s="138"/>
      <c r="FL29" s="1"/>
      <c r="FM29" s="63"/>
      <c r="FN29" s="63"/>
      <c r="FO29" s="63"/>
      <c r="FP29" s="63"/>
      <c r="FQ29" s="63"/>
      <c r="FR29" s="63"/>
      <c r="FS29" s="63"/>
      <c r="FT29" s="63"/>
      <c r="FU29" s="63"/>
      <c r="FV29" s="63"/>
      <c r="FW29" s="63"/>
      <c r="FX29" s="63"/>
      <c r="FY29" s="63"/>
      <c r="FZ29" s="63"/>
      <c r="GA29" s="63"/>
      <c r="GB29" s="63"/>
      <c r="GC29" s="1"/>
      <c r="GD29" s="1"/>
      <c r="GE29" s="1"/>
      <c r="GF29" s="1"/>
      <c r="GG29" s="1"/>
      <c r="GH29" s="1"/>
      <c r="GI29" s="1"/>
      <c r="GJ29" s="1"/>
      <c r="GK29" s="1"/>
      <c r="GL29" s="1"/>
      <c r="GM29" s="1"/>
      <c r="GN29" s="1"/>
      <c r="GO29" s="1"/>
      <c r="GP29" s="1"/>
      <c r="GQ29" s="138"/>
      <c r="GR29" s="1"/>
      <c r="GS29" s="63"/>
      <c r="GT29" s="63"/>
      <c r="GU29" s="63"/>
      <c r="GV29" s="63"/>
      <c r="GW29" s="63"/>
      <c r="GX29" s="63"/>
      <c r="GY29" s="63"/>
      <c r="GZ29" s="63"/>
      <c r="HA29" s="63"/>
      <c r="HB29" s="63"/>
      <c r="HC29" s="63"/>
      <c r="HD29" s="63"/>
      <c r="HE29" s="63"/>
      <c r="HF29" s="63"/>
      <c r="HG29" s="63"/>
      <c r="HH29" s="63"/>
      <c r="HI29" s="1"/>
      <c r="HJ29" s="1"/>
      <c r="HK29" s="1"/>
      <c r="HL29" s="1"/>
      <c r="HM29" s="1"/>
      <c r="HN29" s="1"/>
      <c r="HO29" s="1"/>
      <c r="HP29" s="1"/>
      <c r="HQ29" s="1"/>
      <c r="HR29" s="1"/>
      <c r="HS29" s="1"/>
      <c r="HT29" s="1"/>
      <c r="HU29" s="1"/>
      <c r="HV29" s="1"/>
      <c r="HW29" s="138"/>
      <c r="HX29" s="1"/>
      <c r="HY29" s="63"/>
      <c r="HZ29" s="63"/>
      <c r="IA29" s="63"/>
      <c r="IB29" s="63"/>
      <c r="IC29" s="63"/>
      <c r="ID29" s="63"/>
      <c r="IE29" s="63"/>
      <c r="IF29" s="63"/>
      <c r="IG29" s="63"/>
      <c r="IH29" s="63"/>
      <c r="II29" s="63"/>
      <c r="IJ29" s="63"/>
      <c r="IK29" s="63"/>
      <c r="IL29" s="63"/>
      <c r="IM29" s="63"/>
      <c r="IN29" s="63"/>
      <c r="IO29" s="1"/>
      <c r="IP29" s="1"/>
      <c r="IQ29" s="1"/>
      <c r="IR29" s="1"/>
      <c r="IS29" s="1"/>
      <c r="IT29" s="1"/>
      <c r="IU29" s="1"/>
      <c r="IV29" s="1"/>
      <c r="IW29" s="1"/>
      <c r="IX29" s="1"/>
      <c r="IY29" s="1"/>
      <c r="IZ29" s="1"/>
      <c r="JA29" s="1"/>
      <c r="JB29" s="1"/>
      <c r="JC29" s="138"/>
      <c r="JD29" s="1"/>
      <c r="JE29" s="63"/>
      <c r="JF29" s="63"/>
      <c r="JG29" s="63"/>
      <c r="JH29" s="63"/>
      <c r="JI29" s="63"/>
      <c r="JJ29" s="63"/>
      <c r="JK29" s="63"/>
      <c r="JL29" s="63"/>
      <c r="JM29" s="63"/>
      <c r="JN29" s="63"/>
      <c r="JO29" s="63"/>
      <c r="JP29" s="63"/>
      <c r="JQ29" s="63"/>
      <c r="JR29" s="63"/>
      <c r="JS29" s="63"/>
      <c r="JT29" s="63"/>
      <c r="JU29" s="1"/>
      <c r="JV29" s="1"/>
      <c r="JW29" s="1"/>
      <c r="JX29" s="1"/>
      <c r="JY29" s="1"/>
      <c r="JZ29" s="1"/>
      <c r="KA29" s="1"/>
      <c r="KB29" s="1"/>
      <c r="KC29" s="1"/>
      <c r="KD29" s="1"/>
      <c r="KE29" s="1"/>
      <c r="KF29" s="1"/>
      <c r="KG29" s="1"/>
      <c r="KH29" s="1"/>
      <c r="KI29" s="138"/>
      <c r="KJ29" s="1"/>
      <c r="KK29" s="63"/>
      <c r="KL29" s="63"/>
      <c r="KM29" s="63"/>
      <c r="KN29" s="63"/>
      <c r="KO29" s="63"/>
      <c r="KP29" s="63"/>
      <c r="KQ29" s="63"/>
      <c r="KR29" s="63"/>
      <c r="KS29" s="63"/>
      <c r="KT29" s="63"/>
      <c r="KU29" s="63"/>
      <c r="KV29" s="63"/>
      <c r="KW29" s="63"/>
      <c r="KX29" s="63"/>
      <c r="KY29" s="63"/>
      <c r="KZ29" s="63"/>
      <c r="LA29" s="1"/>
      <c r="LB29" s="1"/>
      <c r="LC29" s="1"/>
      <c r="LD29" s="1"/>
      <c r="LE29" s="1"/>
      <c r="LF29" s="1"/>
      <c r="LG29" s="1"/>
      <c r="LH29" s="1"/>
      <c r="LI29" s="1"/>
      <c r="LJ29" s="1"/>
      <c r="LK29" s="1"/>
      <c r="LL29" s="1"/>
      <c r="LM29" s="1"/>
      <c r="LN29" s="1"/>
      <c r="LO29" s="138"/>
      <c r="LP29" s="1"/>
      <c r="LQ29" s="63"/>
      <c r="LR29" s="63"/>
      <c r="LS29" s="63"/>
      <c r="LT29" s="63"/>
      <c r="LU29" s="63"/>
      <c r="LV29" s="63"/>
      <c r="LW29" s="63"/>
      <c r="LX29" s="63"/>
      <c r="LY29" s="63"/>
      <c r="LZ29" s="63"/>
      <c r="MA29" s="63"/>
      <c r="MB29" s="63"/>
      <c r="MC29" s="63"/>
      <c r="MD29" s="63"/>
      <c r="ME29" s="63"/>
      <c r="MF29" s="63"/>
    </row>
    <row r="30" spans="1:344" x14ac:dyDescent="0.35">
      <c r="A30" s="131">
        <v>26</v>
      </c>
      <c r="B30" s="170"/>
      <c r="C30" s="170"/>
      <c r="D30" s="152">
        <v>30</v>
      </c>
      <c r="E30" s="72" t="str">
        <f>'BVEM Scorecard'!F29</f>
        <v>Wind</v>
      </c>
      <c r="F30" s="96">
        <f t="shared" si="51"/>
        <v>0.99999999999999989</v>
      </c>
      <c r="G30" s="96">
        <f t="shared" si="52"/>
        <v>1</v>
      </c>
      <c r="H30" s="96">
        <f t="shared" si="53"/>
        <v>0.99999999999999989</v>
      </c>
      <c r="I30" s="96">
        <f t="shared" si="54"/>
        <v>1</v>
      </c>
      <c r="J30" s="62">
        <v>1</v>
      </c>
      <c r="K30" s="62">
        <v>1</v>
      </c>
      <c r="L30" s="62">
        <v>1</v>
      </c>
      <c r="M30" s="62">
        <v>1</v>
      </c>
      <c r="N30" s="62">
        <v>1</v>
      </c>
      <c r="O30" s="62">
        <v>1</v>
      </c>
      <c r="P30" s="62">
        <v>1</v>
      </c>
      <c r="Q30" s="62">
        <v>1</v>
      </c>
      <c r="R30" s="62">
        <v>1</v>
      </c>
      <c r="S30" s="62">
        <v>1</v>
      </c>
      <c r="T30" s="62">
        <v>1</v>
      </c>
      <c r="U30" s="62">
        <v>1</v>
      </c>
      <c r="V30" s="62">
        <v>1</v>
      </c>
      <c r="W30" s="62">
        <f t="shared" si="55"/>
        <v>1</v>
      </c>
      <c r="X30" s="62">
        <f t="shared" si="76"/>
        <v>0.99999999999999989</v>
      </c>
      <c r="Y30" s="87" t="s">
        <v>56</v>
      </c>
      <c r="Z30" s="5">
        <v>1</v>
      </c>
      <c r="AA30" s="5">
        <v>24</v>
      </c>
      <c r="AB30" s="5">
        <v>1</v>
      </c>
      <c r="AC30" s="5">
        <v>1</v>
      </c>
      <c r="AD30" s="5">
        <v>1</v>
      </c>
      <c r="AE30" s="5">
        <v>1</v>
      </c>
      <c r="AF30" s="5">
        <v>1</v>
      </c>
      <c r="AG30" s="5">
        <v>1</v>
      </c>
      <c r="AH30" s="5">
        <v>1</v>
      </c>
      <c r="AI30" s="5">
        <v>1</v>
      </c>
      <c r="AJ30" s="5">
        <v>1</v>
      </c>
      <c r="AK30" s="5">
        <v>1</v>
      </c>
      <c r="AL30" s="5">
        <f t="shared" si="5"/>
        <v>1</v>
      </c>
      <c r="AM30" s="91">
        <f t="shared" si="56"/>
        <v>9.4488188976377951E-2</v>
      </c>
      <c r="AN30" s="93">
        <f t="shared" si="57"/>
        <v>9.4488188976377938E-2</v>
      </c>
      <c r="AO30" s="62" t="s">
        <v>57</v>
      </c>
      <c r="AP30" s="62">
        <v>1</v>
      </c>
      <c r="AQ30" s="62">
        <v>15</v>
      </c>
      <c r="AR30" s="62">
        <v>1</v>
      </c>
      <c r="AS30" s="62">
        <v>1</v>
      </c>
      <c r="AT30" s="62">
        <v>1</v>
      </c>
      <c r="AU30" s="62">
        <v>1</v>
      </c>
      <c r="AV30" s="62">
        <v>1</v>
      </c>
      <c r="AW30" s="62">
        <v>1</v>
      </c>
      <c r="AX30" s="62">
        <v>1</v>
      </c>
      <c r="AY30" s="62">
        <v>1</v>
      </c>
      <c r="AZ30" s="62">
        <v>1</v>
      </c>
      <c r="BA30" s="62">
        <v>1</v>
      </c>
      <c r="BB30" s="62">
        <f t="shared" ref="BB30" si="79">IFERROR(AVERAGE(AR30:BA30),"")</f>
        <v>1</v>
      </c>
      <c r="BC30" s="62">
        <f t="shared" si="58"/>
        <v>5.905511811023622E-2</v>
      </c>
      <c r="BD30" s="62">
        <f t="shared" si="59"/>
        <v>5.9055118110236213E-2</v>
      </c>
      <c r="BE30" s="5" t="s">
        <v>58</v>
      </c>
      <c r="BF30" s="5">
        <v>1</v>
      </c>
      <c r="BG30" s="5">
        <v>69</v>
      </c>
      <c r="BH30" s="5">
        <v>1</v>
      </c>
      <c r="BI30" s="5">
        <v>1</v>
      </c>
      <c r="BJ30" s="5">
        <v>1</v>
      </c>
      <c r="BK30" s="5">
        <v>1</v>
      </c>
      <c r="BL30" s="5">
        <v>1</v>
      </c>
      <c r="BM30" s="5">
        <v>1</v>
      </c>
      <c r="BN30" s="5">
        <v>1</v>
      </c>
      <c r="BO30" s="5">
        <v>1</v>
      </c>
      <c r="BP30" s="5">
        <v>1</v>
      </c>
      <c r="BQ30" s="5">
        <v>1</v>
      </c>
      <c r="BR30" s="5">
        <v>1</v>
      </c>
      <c r="BS30" s="5">
        <f t="shared" si="60"/>
        <v>0.27165354330708663</v>
      </c>
      <c r="BT30" s="5">
        <f t="shared" si="61"/>
        <v>0.27165354330708658</v>
      </c>
      <c r="BU30" s="62" t="s">
        <v>59</v>
      </c>
      <c r="BV30" s="62">
        <v>1</v>
      </c>
      <c r="BW30" s="62">
        <v>69</v>
      </c>
      <c r="BX30" s="62">
        <v>1</v>
      </c>
      <c r="BY30" s="62">
        <v>1</v>
      </c>
      <c r="BZ30" s="62">
        <v>1</v>
      </c>
      <c r="CA30" s="62">
        <v>1</v>
      </c>
      <c r="CB30" s="62">
        <v>1</v>
      </c>
      <c r="CC30" s="62">
        <v>1</v>
      </c>
      <c r="CD30" s="62">
        <v>1</v>
      </c>
      <c r="CE30" s="62">
        <v>1</v>
      </c>
      <c r="CF30" s="62">
        <v>1</v>
      </c>
      <c r="CG30" s="62">
        <v>1</v>
      </c>
      <c r="CH30" s="62">
        <v>1</v>
      </c>
      <c r="CI30" s="62">
        <f t="shared" si="62"/>
        <v>0.27165354330708663</v>
      </c>
      <c r="CJ30" s="62">
        <f t="shared" si="63"/>
        <v>0.27165354330708658</v>
      </c>
      <c r="CK30" s="5" t="s">
        <v>60</v>
      </c>
      <c r="CL30" s="5">
        <v>1</v>
      </c>
      <c r="CM30" s="5">
        <v>21</v>
      </c>
      <c r="CN30" s="5">
        <v>1</v>
      </c>
      <c r="CO30" s="5">
        <v>1</v>
      </c>
      <c r="CP30" s="5">
        <v>1</v>
      </c>
      <c r="CQ30" s="5">
        <v>1</v>
      </c>
      <c r="CR30" s="5">
        <v>1</v>
      </c>
      <c r="CS30" s="5">
        <v>1</v>
      </c>
      <c r="CT30" s="5">
        <v>1</v>
      </c>
      <c r="CU30" s="5">
        <v>1</v>
      </c>
      <c r="CV30" s="5">
        <v>1</v>
      </c>
      <c r="CW30" s="5">
        <v>1</v>
      </c>
      <c r="CX30" s="5">
        <v>1</v>
      </c>
      <c r="CY30" s="91">
        <f t="shared" si="64"/>
        <v>8.2677165354330714E-2</v>
      </c>
      <c r="CZ30" s="5">
        <f t="shared" si="65"/>
        <v>8.2677165354330701E-2</v>
      </c>
      <c r="DA30" s="62" t="s">
        <v>61</v>
      </c>
      <c r="DB30" s="62">
        <v>1</v>
      </c>
      <c r="DC30" s="62">
        <v>12</v>
      </c>
      <c r="DD30" s="62">
        <v>1</v>
      </c>
      <c r="DE30" s="62">
        <v>1</v>
      </c>
      <c r="DF30" s="62">
        <v>1</v>
      </c>
      <c r="DG30" s="62">
        <v>1</v>
      </c>
      <c r="DH30" s="62">
        <v>1</v>
      </c>
      <c r="DI30" s="62">
        <v>1</v>
      </c>
      <c r="DJ30" s="62">
        <v>1</v>
      </c>
      <c r="DK30" s="62">
        <v>1</v>
      </c>
      <c r="DL30" s="62">
        <v>1</v>
      </c>
      <c r="DM30" s="62">
        <v>1</v>
      </c>
      <c r="DN30" s="62">
        <v>1</v>
      </c>
      <c r="DO30" s="62">
        <f t="shared" si="66"/>
        <v>4.7244094488188976E-2</v>
      </c>
      <c r="DP30" s="62">
        <f t="shared" si="67"/>
        <v>4.7244094488188969E-2</v>
      </c>
      <c r="DQ30" s="5" t="s">
        <v>62</v>
      </c>
      <c r="DR30" s="5">
        <v>1</v>
      </c>
      <c r="DS30" s="5">
        <v>14</v>
      </c>
      <c r="DT30" s="5">
        <v>1</v>
      </c>
      <c r="DU30" s="5">
        <v>1</v>
      </c>
      <c r="DV30" s="5">
        <v>1</v>
      </c>
      <c r="DW30" s="5">
        <v>1</v>
      </c>
      <c r="DX30" s="5">
        <v>1</v>
      </c>
      <c r="DY30" s="5">
        <v>1</v>
      </c>
      <c r="DZ30" s="5">
        <v>1</v>
      </c>
      <c r="EA30" s="5">
        <v>1</v>
      </c>
      <c r="EB30" s="5">
        <v>1</v>
      </c>
      <c r="EC30" s="5">
        <v>1</v>
      </c>
      <c r="ED30" s="5">
        <v>1</v>
      </c>
      <c r="EE30" s="91">
        <f t="shared" si="68"/>
        <v>5.5118110236220472E-2</v>
      </c>
      <c r="EF30" s="5">
        <f t="shared" si="69"/>
        <v>5.5118110236220465E-2</v>
      </c>
      <c r="EG30" s="62" t="s">
        <v>63</v>
      </c>
      <c r="EH30" s="62">
        <v>1</v>
      </c>
      <c r="EI30" s="62">
        <v>9</v>
      </c>
      <c r="EJ30" s="62">
        <v>1</v>
      </c>
      <c r="EK30" s="62">
        <v>1</v>
      </c>
      <c r="EL30" s="62">
        <v>1</v>
      </c>
      <c r="EM30" s="62">
        <v>1</v>
      </c>
      <c r="EN30" s="62">
        <v>1</v>
      </c>
      <c r="EO30" s="62">
        <v>1</v>
      </c>
      <c r="EP30" s="62">
        <v>1</v>
      </c>
      <c r="EQ30" s="62">
        <v>1</v>
      </c>
      <c r="ER30" s="62">
        <v>1</v>
      </c>
      <c r="ES30" s="62">
        <v>1</v>
      </c>
      <c r="ET30" s="62">
        <v>1</v>
      </c>
      <c r="EU30" s="62">
        <f t="shared" si="70"/>
        <v>3.5433070866141732E-2</v>
      </c>
      <c r="EV30" s="62">
        <f t="shared" si="71"/>
        <v>3.5433070866141725E-2</v>
      </c>
      <c r="EW30" s="5" t="s">
        <v>64</v>
      </c>
      <c r="EX30" s="5">
        <v>1</v>
      </c>
      <c r="EY30" s="5">
        <v>9</v>
      </c>
      <c r="EZ30" s="5">
        <v>1</v>
      </c>
      <c r="FA30" s="5">
        <v>1</v>
      </c>
      <c r="FB30" s="5">
        <v>1</v>
      </c>
      <c r="FC30" s="5">
        <v>1</v>
      </c>
      <c r="FD30" s="5">
        <v>1</v>
      </c>
      <c r="FE30" s="5">
        <v>1</v>
      </c>
      <c r="FF30" s="5">
        <v>1</v>
      </c>
      <c r="FG30" s="5">
        <v>1</v>
      </c>
      <c r="FH30" s="5">
        <v>1</v>
      </c>
      <c r="FI30" s="5">
        <v>1</v>
      </c>
      <c r="FJ30" s="5">
        <v>1</v>
      </c>
      <c r="FK30" s="91">
        <f t="shared" si="72"/>
        <v>3.5433070866141732E-2</v>
      </c>
      <c r="FL30" s="5">
        <f t="shared" si="73"/>
        <v>3.5433070866141725E-2</v>
      </c>
      <c r="FM30" s="62" t="s">
        <v>65</v>
      </c>
      <c r="FN30" s="62">
        <v>1</v>
      </c>
      <c r="FO30" s="62">
        <v>12</v>
      </c>
      <c r="FP30" s="62">
        <v>1</v>
      </c>
      <c r="FQ30" s="62">
        <v>1</v>
      </c>
      <c r="FR30" s="62">
        <v>1</v>
      </c>
      <c r="FS30" s="62">
        <v>1</v>
      </c>
      <c r="FT30" s="62">
        <v>1</v>
      </c>
      <c r="FU30" s="62">
        <v>1</v>
      </c>
      <c r="FV30" s="62">
        <v>1</v>
      </c>
      <c r="FW30" s="62">
        <v>1</v>
      </c>
      <c r="FX30" s="62">
        <v>1</v>
      </c>
      <c r="FY30" s="62">
        <v>1</v>
      </c>
      <c r="FZ30" s="62">
        <v>1</v>
      </c>
      <c r="GA30" s="62">
        <f t="shared" si="74"/>
        <v>4.7244094488188976E-2</v>
      </c>
      <c r="GB30" s="62">
        <f t="shared" si="75"/>
        <v>4.7244094488188969E-2</v>
      </c>
      <c r="GC30" s="5"/>
      <c r="GD30" s="5"/>
      <c r="GE30" s="5"/>
      <c r="GF30" s="5"/>
      <c r="GG30" s="5"/>
      <c r="GH30" s="5"/>
      <c r="GI30" s="5"/>
      <c r="GJ30" s="5"/>
      <c r="GK30" s="5"/>
      <c r="GL30" s="5"/>
      <c r="GM30" s="5"/>
      <c r="GN30" s="5"/>
      <c r="GO30" s="5"/>
      <c r="GP30" s="5"/>
      <c r="GQ30" s="91"/>
      <c r="GR30" s="5"/>
      <c r="GS30" s="62"/>
      <c r="GT30" s="62"/>
      <c r="GU30" s="62"/>
      <c r="GV30" s="62"/>
      <c r="GW30" s="62"/>
      <c r="GX30" s="62"/>
      <c r="GY30" s="62"/>
      <c r="GZ30" s="62"/>
      <c r="HA30" s="62"/>
      <c r="HB30" s="62"/>
      <c r="HC30" s="62"/>
      <c r="HD30" s="62"/>
      <c r="HE30" s="62"/>
      <c r="HF30" s="62"/>
      <c r="HG30" s="62"/>
      <c r="HH30" s="62"/>
      <c r="HI30" s="5"/>
      <c r="HJ30" s="5"/>
      <c r="HK30" s="5"/>
      <c r="HL30" s="5"/>
      <c r="HM30" s="5"/>
      <c r="HN30" s="5"/>
      <c r="HO30" s="5"/>
      <c r="HP30" s="5"/>
      <c r="HQ30" s="5"/>
      <c r="HR30" s="5"/>
      <c r="HS30" s="5"/>
      <c r="HT30" s="5"/>
      <c r="HU30" s="5"/>
      <c r="HV30" s="5"/>
      <c r="HW30" s="91"/>
      <c r="HX30" s="5"/>
      <c r="HY30" s="62"/>
      <c r="HZ30" s="62"/>
      <c r="IA30" s="62"/>
      <c r="IB30" s="62"/>
      <c r="IC30" s="62"/>
      <c r="ID30" s="62"/>
      <c r="IE30" s="62"/>
      <c r="IF30" s="62"/>
      <c r="IG30" s="62"/>
      <c r="IH30" s="62"/>
      <c r="II30" s="62"/>
      <c r="IJ30" s="62"/>
      <c r="IK30" s="62"/>
      <c r="IL30" s="62"/>
      <c r="IM30" s="62"/>
      <c r="IN30" s="62"/>
      <c r="IO30" s="5"/>
      <c r="IP30" s="5"/>
      <c r="IQ30" s="5"/>
      <c r="IR30" s="5"/>
      <c r="IS30" s="5"/>
      <c r="IT30" s="5"/>
      <c r="IU30" s="5"/>
      <c r="IV30" s="5"/>
      <c r="IW30" s="5"/>
      <c r="IX30" s="5"/>
      <c r="IY30" s="5"/>
      <c r="IZ30" s="5"/>
      <c r="JA30" s="5"/>
      <c r="JB30" s="5"/>
      <c r="JC30" s="91"/>
      <c r="JD30" s="5"/>
      <c r="JE30" s="62"/>
      <c r="JF30" s="62"/>
      <c r="JG30" s="62"/>
      <c r="JH30" s="62"/>
      <c r="JI30" s="62"/>
      <c r="JJ30" s="62"/>
      <c r="JK30" s="62"/>
      <c r="JL30" s="62"/>
      <c r="JM30" s="62"/>
      <c r="JN30" s="62"/>
      <c r="JO30" s="62"/>
      <c r="JP30" s="62"/>
      <c r="JQ30" s="62"/>
      <c r="JR30" s="62"/>
      <c r="JS30" s="62"/>
      <c r="JT30" s="62"/>
      <c r="JU30" s="5"/>
      <c r="JV30" s="5"/>
      <c r="JW30" s="5"/>
      <c r="JX30" s="5"/>
      <c r="JY30" s="5"/>
      <c r="JZ30" s="5"/>
      <c r="KA30" s="5"/>
      <c r="KB30" s="5"/>
      <c r="KC30" s="5"/>
      <c r="KD30" s="5"/>
      <c r="KE30" s="5"/>
      <c r="KF30" s="5"/>
      <c r="KG30" s="5"/>
      <c r="KH30" s="5"/>
      <c r="KI30" s="91"/>
      <c r="KJ30" s="5"/>
      <c r="KK30" s="62"/>
      <c r="KL30" s="62"/>
      <c r="KM30" s="62"/>
      <c r="KN30" s="62"/>
      <c r="KO30" s="62"/>
      <c r="KP30" s="62"/>
      <c r="KQ30" s="62"/>
      <c r="KR30" s="62"/>
      <c r="KS30" s="62"/>
      <c r="KT30" s="62"/>
      <c r="KU30" s="62"/>
      <c r="KV30" s="62"/>
      <c r="KW30" s="62"/>
      <c r="KX30" s="62"/>
      <c r="KY30" s="62"/>
      <c r="KZ30" s="62"/>
      <c r="LA30" s="5"/>
      <c r="LB30" s="5"/>
      <c r="LC30" s="5"/>
      <c r="LD30" s="5"/>
      <c r="LE30" s="5"/>
      <c r="LF30" s="5"/>
      <c r="LG30" s="5"/>
      <c r="LH30" s="5"/>
      <c r="LI30" s="5"/>
      <c r="LJ30" s="5"/>
      <c r="LK30" s="5"/>
      <c r="LL30" s="5"/>
      <c r="LM30" s="5"/>
      <c r="LN30" s="5"/>
      <c r="LO30" s="91"/>
      <c r="LP30" s="5"/>
      <c r="LQ30" s="62"/>
      <c r="LR30" s="62"/>
      <c r="LS30" s="62"/>
      <c r="LT30" s="62"/>
      <c r="LU30" s="62"/>
      <c r="LV30" s="62"/>
      <c r="LW30" s="62"/>
      <c r="LX30" s="62"/>
      <c r="LY30" s="62"/>
      <c r="LZ30" s="62"/>
      <c r="MA30" s="62"/>
      <c r="MB30" s="62"/>
      <c r="MC30" s="62"/>
      <c r="MD30" s="62"/>
      <c r="ME30" s="62"/>
      <c r="MF30" s="62"/>
    </row>
    <row r="31" spans="1:344" x14ac:dyDescent="0.35">
      <c r="A31" s="132">
        <v>27</v>
      </c>
      <c r="B31" s="170"/>
      <c r="C31" s="170"/>
      <c r="D31" s="152">
        <v>31</v>
      </c>
      <c r="E31" s="72" t="str">
        <f>'BVEM Scorecard'!F30</f>
        <v>Wind</v>
      </c>
      <c r="F31" s="96"/>
      <c r="G31" s="96"/>
      <c r="H31" s="96"/>
      <c r="I31" s="96"/>
      <c r="J31" s="62"/>
      <c r="K31" s="62"/>
      <c r="L31" s="62"/>
      <c r="M31" s="62"/>
      <c r="N31" s="62"/>
      <c r="O31" s="62"/>
      <c r="P31" s="62"/>
      <c r="Q31" s="62"/>
      <c r="R31" s="62"/>
      <c r="S31" s="62"/>
      <c r="T31" s="62"/>
      <c r="U31" s="62"/>
      <c r="V31" s="62"/>
      <c r="W31" s="62"/>
      <c r="X31" s="62"/>
      <c r="Y31" s="1"/>
      <c r="Z31" s="1"/>
      <c r="AA31" s="1"/>
      <c r="AB31" s="1"/>
      <c r="AC31" s="1"/>
      <c r="AD31" s="1"/>
      <c r="AE31" s="1"/>
      <c r="AF31" s="1"/>
      <c r="AG31" s="1"/>
      <c r="AH31" s="1"/>
      <c r="AI31" s="1"/>
      <c r="AJ31" s="1"/>
      <c r="AK31" s="1"/>
      <c r="AL31" s="1"/>
      <c r="AM31" s="138"/>
      <c r="AN31" s="139"/>
      <c r="AO31" s="63"/>
      <c r="AP31" s="63"/>
      <c r="AQ31" s="63"/>
      <c r="AR31" s="63"/>
      <c r="AS31" s="63"/>
      <c r="AT31" s="63"/>
      <c r="AU31" s="63"/>
      <c r="AV31" s="63"/>
      <c r="AW31" s="63"/>
      <c r="AX31" s="63"/>
      <c r="AY31" s="63"/>
      <c r="AZ31" s="63"/>
      <c r="BA31" s="63"/>
      <c r="BB31" s="63"/>
      <c r="BC31" s="63"/>
      <c r="BD31" s="63"/>
      <c r="BE31" s="1"/>
      <c r="BF31" s="1"/>
      <c r="BG31" s="1"/>
      <c r="BH31" s="1"/>
      <c r="BI31" s="1"/>
      <c r="BJ31" s="1"/>
      <c r="BK31" s="1"/>
      <c r="BL31" s="1"/>
      <c r="BM31" s="1"/>
      <c r="BN31" s="1"/>
      <c r="BO31" s="1"/>
      <c r="BP31" s="1"/>
      <c r="BQ31" s="1"/>
      <c r="BR31" s="1"/>
      <c r="BS31" s="1"/>
      <c r="BT31" s="1"/>
      <c r="BU31" s="63"/>
      <c r="BV31" s="63"/>
      <c r="BW31" s="63"/>
      <c r="BX31" s="63"/>
      <c r="BY31" s="63"/>
      <c r="BZ31" s="63"/>
      <c r="CA31" s="63"/>
      <c r="CB31" s="63"/>
      <c r="CC31" s="63"/>
      <c r="CD31" s="63"/>
      <c r="CE31" s="63"/>
      <c r="CF31" s="63"/>
      <c r="CG31" s="63"/>
      <c r="CH31" s="63"/>
      <c r="CI31" s="63"/>
      <c r="CJ31" s="63"/>
      <c r="CK31" s="1"/>
      <c r="CL31" s="1"/>
      <c r="CM31" s="1"/>
      <c r="CN31" s="1"/>
      <c r="CO31" s="1"/>
      <c r="CP31" s="1"/>
      <c r="CQ31" s="1"/>
      <c r="CR31" s="1"/>
      <c r="CS31" s="1"/>
      <c r="CT31" s="1"/>
      <c r="CU31" s="1"/>
      <c r="CV31" s="1"/>
      <c r="CW31" s="1"/>
      <c r="CX31" s="1"/>
      <c r="CY31" s="138"/>
      <c r="CZ31" s="1"/>
      <c r="DA31" s="63"/>
      <c r="DB31" s="63"/>
      <c r="DC31" s="63"/>
      <c r="DD31" s="63"/>
      <c r="DE31" s="63"/>
      <c r="DF31" s="63"/>
      <c r="DG31" s="63"/>
      <c r="DH31" s="63"/>
      <c r="DI31" s="63"/>
      <c r="DJ31" s="63"/>
      <c r="DK31" s="63"/>
      <c r="DL31" s="63"/>
      <c r="DM31" s="63"/>
      <c r="DN31" s="63"/>
      <c r="DO31" s="63"/>
      <c r="DP31" s="63"/>
      <c r="DQ31" s="1"/>
      <c r="DR31" s="1"/>
      <c r="DS31" s="1"/>
      <c r="DT31" s="1"/>
      <c r="DU31" s="1"/>
      <c r="DV31" s="1"/>
      <c r="DW31" s="1"/>
      <c r="DX31" s="1"/>
      <c r="DY31" s="1"/>
      <c r="DZ31" s="1"/>
      <c r="EA31" s="1"/>
      <c r="EB31" s="1"/>
      <c r="EC31" s="1"/>
      <c r="ED31" s="1"/>
      <c r="EE31" s="138"/>
      <c r="EF31" s="1"/>
      <c r="EG31" s="63"/>
      <c r="EH31" s="63"/>
      <c r="EI31" s="63"/>
      <c r="EJ31" s="63"/>
      <c r="EK31" s="63"/>
      <c r="EL31" s="63"/>
      <c r="EM31" s="63"/>
      <c r="EN31" s="63"/>
      <c r="EO31" s="63"/>
      <c r="EP31" s="63"/>
      <c r="EQ31" s="63"/>
      <c r="ER31" s="63"/>
      <c r="ES31" s="63"/>
      <c r="ET31" s="63"/>
      <c r="EU31" s="63"/>
      <c r="EV31" s="63"/>
      <c r="EW31" s="1"/>
      <c r="EX31" s="1"/>
      <c r="EY31" s="1"/>
      <c r="EZ31" s="1"/>
      <c r="FA31" s="1"/>
      <c r="FB31" s="1"/>
      <c r="FC31" s="1"/>
      <c r="FD31" s="1"/>
      <c r="FE31" s="1"/>
      <c r="FF31" s="1"/>
      <c r="FG31" s="1"/>
      <c r="FH31" s="1"/>
      <c r="FI31" s="1"/>
      <c r="FJ31" s="1"/>
      <c r="FK31" s="138"/>
      <c r="FL31" s="1"/>
      <c r="FM31" s="63"/>
      <c r="FN31" s="63"/>
      <c r="FO31" s="63"/>
      <c r="FP31" s="63"/>
      <c r="FQ31" s="63"/>
      <c r="FR31" s="63"/>
      <c r="FS31" s="63"/>
      <c r="FT31" s="63"/>
      <c r="FU31" s="63"/>
      <c r="FV31" s="63"/>
      <c r="FW31" s="63"/>
      <c r="FX31" s="63"/>
      <c r="FY31" s="63"/>
      <c r="FZ31" s="63"/>
      <c r="GA31" s="63"/>
      <c r="GB31" s="63"/>
      <c r="GC31" s="1"/>
      <c r="GD31" s="1"/>
      <c r="GE31" s="1"/>
      <c r="GF31" s="1"/>
      <c r="GG31" s="1"/>
      <c r="GH31" s="1"/>
      <c r="GI31" s="1"/>
      <c r="GJ31" s="1"/>
      <c r="GK31" s="1"/>
      <c r="GL31" s="1"/>
      <c r="GM31" s="1"/>
      <c r="GN31" s="1"/>
      <c r="GO31" s="1"/>
      <c r="GP31" s="1"/>
      <c r="GQ31" s="138"/>
      <c r="GR31" s="1"/>
      <c r="GS31" s="63"/>
      <c r="GT31" s="63"/>
      <c r="GU31" s="63"/>
      <c r="GV31" s="63"/>
      <c r="GW31" s="63"/>
      <c r="GX31" s="63"/>
      <c r="GY31" s="63"/>
      <c r="GZ31" s="63"/>
      <c r="HA31" s="63"/>
      <c r="HB31" s="63"/>
      <c r="HC31" s="63"/>
      <c r="HD31" s="63"/>
      <c r="HE31" s="63"/>
      <c r="HF31" s="63"/>
      <c r="HG31" s="63"/>
      <c r="HH31" s="63"/>
      <c r="HI31" s="1"/>
      <c r="HJ31" s="1"/>
      <c r="HK31" s="1"/>
      <c r="HL31" s="1"/>
      <c r="HM31" s="1"/>
      <c r="HN31" s="1"/>
      <c r="HO31" s="1"/>
      <c r="HP31" s="1"/>
      <c r="HQ31" s="1"/>
      <c r="HR31" s="1"/>
      <c r="HS31" s="1"/>
      <c r="HT31" s="1"/>
      <c r="HU31" s="1"/>
      <c r="HV31" s="1"/>
      <c r="HW31" s="138"/>
      <c r="HX31" s="1"/>
      <c r="HY31" s="63"/>
      <c r="HZ31" s="63"/>
      <c r="IA31" s="63"/>
      <c r="IB31" s="63"/>
      <c r="IC31" s="63"/>
      <c r="ID31" s="63"/>
      <c r="IE31" s="63"/>
      <c r="IF31" s="63"/>
      <c r="IG31" s="63"/>
      <c r="IH31" s="63"/>
      <c r="II31" s="63"/>
      <c r="IJ31" s="63"/>
      <c r="IK31" s="63"/>
      <c r="IL31" s="63"/>
      <c r="IM31" s="63"/>
      <c r="IN31" s="63"/>
      <c r="IO31" s="1"/>
      <c r="IP31" s="1"/>
      <c r="IQ31" s="1"/>
      <c r="IR31" s="1"/>
      <c r="IS31" s="1"/>
      <c r="IT31" s="1"/>
      <c r="IU31" s="1"/>
      <c r="IV31" s="1"/>
      <c r="IW31" s="1"/>
      <c r="IX31" s="1"/>
      <c r="IY31" s="1"/>
      <c r="IZ31" s="1"/>
      <c r="JA31" s="1"/>
      <c r="JB31" s="1"/>
      <c r="JC31" s="138"/>
      <c r="JD31" s="1"/>
      <c r="JE31" s="63"/>
      <c r="JF31" s="63"/>
      <c r="JG31" s="63"/>
      <c r="JH31" s="63"/>
      <c r="JI31" s="63"/>
      <c r="JJ31" s="63"/>
      <c r="JK31" s="63"/>
      <c r="JL31" s="63"/>
      <c r="JM31" s="63"/>
      <c r="JN31" s="63"/>
      <c r="JO31" s="63"/>
      <c r="JP31" s="63"/>
      <c r="JQ31" s="63"/>
      <c r="JR31" s="63"/>
      <c r="JS31" s="63"/>
      <c r="JT31" s="63"/>
      <c r="JU31" s="1"/>
      <c r="JV31" s="1"/>
      <c r="JW31" s="1"/>
      <c r="JX31" s="1"/>
      <c r="JY31" s="1"/>
      <c r="JZ31" s="1"/>
      <c r="KA31" s="1"/>
      <c r="KB31" s="1"/>
      <c r="KC31" s="1"/>
      <c r="KD31" s="1"/>
      <c r="KE31" s="1"/>
      <c r="KF31" s="1"/>
      <c r="KG31" s="1"/>
      <c r="KH31" s="1"/>
      <c r="KI31" s="138"/>
      <c r="KJ31" s="1"/>
      <c r="KK31" s="63"/>
      <c r="KL31" s="63"/>
      <c r="KM31" s="63"/>
      <c r="KN31" s="63"/>
      <c r="KO31" s="63"/>
      <c r="KP31" s="63"/>
      <c r="KQ31" s="63"/>
      <c r="KR31" s="63"/>
      <c r="KS31" s="63"/>
      <c r="KT31" s="63"/>
      <c r="KU31" s="63"/>
      <c r="KV31" s="63"/>
      <c r="KW31" s="63"/>
      <c r="KX31" s="63"/>
      <c r="KY31" s="63"/>
      <c r="KZ31" s="63"/>
      <c r="LA31" s="1"/>
      <c r="LB31" s="1"/>
      <c r="LC31" s="1"/>
      <c r="LD31" s="1"/>
      <c r="LE31" s="1"/>
      <c r="LF31" s="1"/>
      <c r="LG31" s="1"/>
      <c r="LH31" s="1"/>
      <c r="LI31" s="1"/>
      <c r="LJ31" s="1"/>
      <c r="LK31" s="1"/>
      <c r="LL31" s="1"/>
      <c r="LM31" s="1"/>
      <c r="LN31" s="1"/>
      <c r="LO31" s="138"/>
      <c r="LP31" s="1"/>
      <c r="LQ31" s="63"/>
      <c r="LR31" s="63"/>
      <c r="LS31" s="63"/>
      <c r="LT31" s="63"/>
      <c r="LU31" s="63"/>
      <c r="LV31" s="63"/>
      <c r="LW31" s="63"/>
      <c r="LX31" s="63"/>
      <c r="LY31" s="63"/>
      <c r="LZ31" s="63"/>
      <c r="MA31" s="63"/>
      <c r="MB31" s="63"/>
      <c r="MC31" s="63"/>
      <c r="MD31" s="63"/>
      <c r="ME31" s="63"/>
      <c r="MF31" s="63"/>
    </row>
    <row r="32" spans="1:344" x14ac:dyDescent="0.35">
      <c r="A32" s="131">
        <v>28</v>
      </c>
      <c r="B32" s="170"/>
      <c r="C32" s="170"/>
      <c r="D32" s="152">
        <v>120</v>
      </c>
      <c r="E32" s="72" t="str">
        <f>'BVEM Scorecard'!F31</f>
        <v>Wind</v>
      </c>
      <c r="F32" s="96"/>
      <c r="G32" s="96"/>
      <c r="H32" s="96"/>
      <c r="I32" s="96"/>
      <c r="J32" s="62"/>
      <c r="K32" s="62"/>
      <c r="L32" s="62"/>
      <c r="M32" s="62"/>
      <c r="N32" s="62"/>
      <c r="O32" s="62"/>
      <c r="P32" s="62"/>
      <c r="Q32" s="62"/>
      <c r="R32" s="62"/>
      <c r="S32" s="62"/>
      <c r="T32" s="62"/>
      <c r="U32" s="62"/>
      <c r="V32" s="62"/>
      <c r="W32" s="62"/>
      <c r="X32" s="62"/>
      <c r="Y32" s="87"/>
      <c r="Z32" s="5"/>
      <c r="AA32" s="5"/>
      <c r="AB32" s="5"/>
      <c r="AC32" s="5"/>
      <c r="AD32" s="5"/>
      <c r="AE32" s="5"/>
      <c r="AF32" s="5"/>
      <c r="AG32" s="5"/>
      <c r="AH32" s="5"/>
      <c r="AI32" s="5"/>
      <c r="AJ32" s="5"/>
      <c r="AK32" s="5"/>
      <c r="AL32" s="5"/>
      <c r="AM32" s="91"/>
      <c r="AN32" s="93"/>
      <c r="AO32" s="62"/>
      <c r="AP32" s="62"/>
      <c r="AQ32" s="62"/>
      <c r="AR32" s="62"/>
      <c r="AS32" s="62"/>
      <c r="AT32" s="62"/>
      <c r="AU32" s="62"/>
      <c r="AV32" s="62"/>
      <c r="AW32" s="62"/>
      <c r="AX32" s="62"/>
      <c r="AY32" s="62"/>
      <c r="AZ32" s="62"/>
      <c r="BA32" s="62"/>
      <c r="BB32" s="62"/>
      <c r="BC32" s="62"/>
      <c r="BD32" s="62"/>
      <c r="BE32" s="5"/>
      <c r="BF32" s="5"/>
      <c r="BG32" s="5"/>
      <c r="BH32" s="5"/>
      <c r="BI32" s="5"/>
      <c r="BJ32" s="5"/>
      <c r="BK32" s="5"/>
      <c r="BL32" s="5"/>
      <c r="BM32" s="5"/>
      <c r="BN32" s="5"/>
      <c r="BO32" s="5"/>
      <c r="BP32" s="5"/>
      <c r="BQ32" s="5"/>
      <c r="BR32" s="5"/>
      <c r="BS32" s="5"/>
      <c r="BT32" s="5"/>
      <c r="BU32" s="62"/>
      <c r="BV32" s="62"/>
      <c r="BW32" s="62"/>
      <c r="BX32" s="62"/>
      <c r="BY32" s="62"/>
      <c r="BZ32" s="62"/>
      <c r="CA32" s="62"/>
      <c r="CB32" s="62"/>
      <c r="CC32" s="62"/>
      <c r="CD32" s="62"/>
      <c r="CE32" s="62"/>
      <c r="CF32" s="62"/>
      <c r="CG32" s="62"/>
      <c r="CH32" s="62"/>
      <c r="CI32" s="62"/>
      <c r="CJ32" s="62"/>
      <c r="CK32" s="5"/>
      <c r="CL32" s="5"/>
      <c r="CM32" s="5"/>
      <c r="CN32" s="5"/>
      <c r="CO32" s="5"/>
      <c r="CP32" s="5"/>
      <c r="CQ32" s="5"/>
      <c r="CR32" s="5"/>
      <c r="CS32" s="5"/>
      <c r="CT32" s="5"/>
      <c r="CU32" s="5"/>
      <c r="CV32" s="5"/>
      <c r="CW32" s="5"/>
      <c r="CX32" s="5"/>
      <c r="CY32" s="91"/>
      <c r="CZ32" s="5"/>
      <c r="DA32" s="62"/>
      <c r="DB32" s="62"/>
      <c r="DC32" s="62"/>
      <c r="DD32" s="62"/>
      <c r="DE32" s="62"/>
      <c r="DF32" s="62"/>
      <c r="DG32" s="62"/>
      <c r="DH32" s="62"/>
      <c r="DI32" s="62"/>
      <c r="DJ32" s="62"/>
      <c r="DK32" s="62"/>
      <c r="DL32" s="62"/>
      <c r="DM32" s="62"/>
      <c r="DN32" s="62"/>
      <c r="DO32" s="62"/>
      <c r="DP32" s="62"/>
      <c r="DQ32" s="5"/>
      <c r="DR32" s="5"/>
      <c r="DS32" s="5"/>
      <c r="DT32" s="5"/>
      <c r="DU32" s="5"/>
      <c r="DV32" s="5"/>
      <c r="DW32" s="5"/>
      <c r="DX32" s="5"/>
      <c r="DY32" s="5"/>
      <c r="DZ32" s="5"/>
      <c r="EA32" s="5"/>
      <c r="EB32" s="5"/>
      <c r="EC32" s="5"/>
      <c r="ED32" s="5"/>
      <c r="EE32" s="91"/>
      <c r="EF32" s="5"/>
      <c r="EG32" s="62"/>
      <c r="EH32" s="62"/>
      <c r="EI32" s="62"/>
      <c r="EJ32" s="62"/>
      <c r="EK32" s="62"/>
      <c r="EL32" s="62"/>
      <c r="EM32" s="62"/>
      <c r="EN32" s="62"/>
      <c r="EO32" s="62"/>
      <c r="EP32" s="62"/>
      <c r="EQ32" s="62"/>
      <c r="ER32" s="62"/>
      <c r="ES32" s="62"/>
      <c r="ET32" s="62"/>
      <c r="EU32" s="62"/>
      <c r="EV32" s="62"/>
      <c r="EW32" s="5"/>
      <c r="EX32" s="5"/>
      <c r="EY32" s="5"/>
      <c r="EZ32" s="5"/>
      <c r="FA32" s="5"/>
      <c r="FB32" s="5"/>
      <c r="FC32" s="5"/>
      <c r="FD32" s="5"/>
      <c r="FE32" s="5"/>
      <c r="FF32" s="5"/>
      <c r="FG32" s="5"/>
      <c r="FH32" s="5"/>
      <c r="FI32" s="5"/>
      <c r="FJ32" s="5"/>
      <c r="FK32" s="91"/>
      <c r="FL32" s="5"/>
      <c r="FM32" s="62"/>
      <c r="FN32" s="62"/>
      <c r="FO32" s="62"/>
      <c r="FP32" s="62"/>
      <c r="FQ32" s="62"/>
      <c r="FR32" s="62"/>
      <c r="FS32" s="62"/>
      <c r="FT32" s="62"/>
      <c r="FU32" s="62"/>
      <c r="FV32" s="62"/>
      <c r="FW32" s="62"/>
      <c r="FX32" s="62"/>
      <c r="FY32" s="62"/>
      <c r="FZ32" s="62"/>
      <c r="GA32" s="62"/>
      <c r="GB32" s="62"/>
      <c r="GC32" s="5"/>
      <c r="GD32" s="5"/>
      <c r="GE32" s="5"/>
      <c r="GF32" s="5"/>
      <c r="GG32" s="5"/>
      <c r="GH32" s="5"/>
      <c r="GI32" s="5"/>
      <c r="GJ32" s="5"/>
      <c r="GK32" s="5"/>
      <c r="GL32" s="5"/>
      <c r="GM32" s="5"/>
      <c r="GN32" s="5"/>
      <c r="GO32" s="5"/>
      <c r="GP32" s="5"/>
      <c r="GQ32" s="91"/>
      <c r="GR32" s="5"/>
      <c r="GS32" s="62"/>
      <c r="GT32" s="62"/>
      <c r="GU32" s="62"/>
      <c r="GV32" s="62"/>
      <c r="GW32" s="62"/>
      <c r="GX32" s="62"/>
      <c r="GY32" s="62"/>
      <c r="GZ32" s="62"/>
      <c r="HA32" s="62"/>
      <c r="HB32" s="62"/>
      <c r="HC32" s="62"/>
      <c r="HD32" s="62"/>
      <c r="HE32" s="62"/>
      <c r="HF32" s="62"/>
      <c r="HG32" s="62"/>
      <c r="HH32" s="62"/>
      <c r="HI32" s="5"/>
      <c r="HJ32" s="5"/>
      <c r="HK32" s="5"/>
      <c r="HL32" s="5"/>
      <c r="HM32" s="5"/>
      <c r="HN32" s="5"/>
      <c r="HO32" s="5"/>
      <c r="HP32" s="5"/>
      <c r="HQ32" s="5"/>
      <c r="HR32" s="5"/>
      <c r="HS32" s="5"/>
      <c r="HT32" s="5"/>
      <c r="HU32" s="5"/>
      <c r="HV32" s="5"/>
      <c r="HW32" s="91"/>
      <c r="HX32" s="5"/>
      <c r="HY32" s="62"/>
      <c r="HZ32" s="62"/>
      <c r="IA32" s="62"/>
      <c r="IB32" s="62"/>
      <c r="IC32" s="62"/>
      <c r="ID32" s="62"/>
      <c r="IE32" s="62"/>
      <c r="IF32" s="62"/>
      <c r="IG32" s="62"/>
      <c r="IH32" s="62"/>
      <c r="II32" s="62"/>
      <c r="IJ32" s="62"/>
      <c r="IK32" s="62"/>
      <c r="IL32" s="62"/>
      <c r="IM32" s="62"/>
      <c r="IN32" s="62"/>
      <c r="IO32" s="5"/>
      <c r="IP32" s="5"/>
      <c r="IQ32" s="5"/>
      <c r="IR32" s="5"/>
      <c r="IS32" s="5"/>
      <c r="IT32" s="5"/>
      <c r="IU32" s="5"/>
      <c r="IV32" s="5"/>
      <c r="IW32" s="5"/>
      <c r="IX32" s="5"/>
      <c r="IY32" s="5"/>
      <c r="IZ32" s="5"/>
      <c r="JA32" s="5"/>
      <c r="JB32" s="5"/>
      <c r="JC32" s="91"/>
      <c r="JD32" s="5"/>
      <c r="JE32" s="62"/>
      <c r="JF32" s="62"/>
      <c r="JG32" s="62"/>
      <c r="JH32" s="62"/>
      <c r="JI32" s="62"/>
      <c r="JJ32" s="62"/>
      <c r="JK32" s="62"/>
      <c r="JL32" s="62"/>
      <c r="JM32" s="62"/>
      <c r="JN32" s="62"/>
      <c r="JO32" s="62"/>
      <c r="JP32" s="62"/>
      <c r="JQ32" s="62"/>
      <c r="JR32" s="62"/>
      <c r="JS32" s="62"/>
      <c r="JT32" s="62"/>
      <c r="JU32" s="5"/>
      <c r="JV32" s="5"/>
      <c r="JW32" s="5"/>
      <c r="JX32" s="5"/>
      <c r="JY32" s="5"/>
      <c r="JZ32" s="5"/>
      <c r="KA32" s="5"/>
      <c r="KB32" s="5"/>
      <c r="KC32" s="5"/>
      <c r="KD32" s="5"/>
      <c r="KE32" s="5"/>
      <c r="KF32" s="5"/>
      <c r="KG32" s="5"/>
      <c r="KH32" s="5"/>
      <c r="KI32" s="91"/>
      <c r="KJ32" s="5"/>
      <c r="KK32" s="62"/>
      <c r="KL32" s="62"/>
      <c r="KM32" s="62"/>
      <c r="KN32" s="62"/>
      <c r="KO32" s="62"/>
      <c r="KP32" s="62"/>
      <c r="KQ32" s="62"/>
      <c r="KR32" s="62"/>
      <c r="KS32" s="62"/>
      <c r="KT32" s="62"/>
      <c r="KU32" s="62"/>
      <c r="KV32" s="62"/>
      <c r="KW32" s="62"/>
      <c r="KX32" s="62"/>
      <c r="KY32" s="62"/>
      <c r="KZ32" s="62"/>
      <c r="LA32" s="5"/>
      <c r="LB32" s="5"/>
      <c r="LC32" s="5"/>
      <c r="LD32" s="5"/>
      <c r="LE32" s="5"/>
      <c r="LF32" s="5"/>
      <c r="LG32" s="5"/>
      <c r="LH32" s="5"/>
      <c r="LI32" s="5"/>
      <c r="LJ32" s="5"/>
      <c r="LK32" s="5"/>
      <c r="LL32" s="5"/>
      <c r="LM32" s="5"/>
      <c r="LN32" s="5"/>
      <c r="LO32" s="91"/>
      <c r="LP32" s="5"/>
      <c r="LQ32" s="62"/>
      <c r="LR32" s="62"/>
      <c r="LS32" s="62"/>
      <c r="LT32" s="62"/>
      <c r="LU32" s="62"/>
      <c r="LV32" s="62"/>
      <c r="LW32" s="62"/>
      <c r="LX32" s="62"/>
      <c r="LY32" s="62"/>
      <c r="LZ32" s="62"/>
      <c r="MA32" s="62"/>
      <c r="MB32" s="62"/>
      <c r="MC32" s="62"/>
      <c r="MD32" s="62"/>
      <c r="ME32" s="62"/>
      <c r="MF32" s="62"/>
    </row>
    <row r="33" spans="1:344" x14ac:dyDescent="0.35">
      <c r="A33" s="132">
        <v>29</v>
      </c>
      <c r="B33" s="170"/>
      <c r="C33" s="170"/>
      <c r="D33" s="152">
        <v>34</v>
      </c>
      <c r="E33" s="72" t="str">
        <f>'BVEM Scorecard'!F32</f>
        <v>Wind</v>
      </c>
      <c r="F33" s="96"/>
      <c r="G33" s="96"/>
      <c r="H33" s="96"/>
      <c r="I33" s="96"/>
      <c r="J33" s="62"/>
      <c r="K33" s="62"/>
      <c r="L33" s="62"/>
      <c r="M33" s="62"/>
      <c r="N33" s="62"/>
      <c r="O33" s="62"/>
      <c r="P33" s="62"/>
      <c r="Q33" s="62"/>
      <c r="R33" s="62"/>
      <c r="S33" s="62"/>
      <c r="T33" s="62"/>
      <c r="U33" s="62"/>
      <c r="V33" s="62"/>
      <c r="W33" s="62"/>
      <c r="X33" s="62"/>
      <c r="Y33" s="1"/>
      <c r="Z33" s="1"/>
      <c r="AA33" s="1"/>
      <c r="AB33" s="1"/>
      <c r="AC33" s="1"/>
      <c r="AD33" s="1"/>
      <c r="AE33" s="1"/>
      <c r="AF33" s="1"/>
      <c r="AG33" s="1"/>
      <c r="AH33" s="1"/>
      <c r="AI33" s="1"/>
      <c r="AJ33" s="1"/>
      <c r="AK33" s="1"/>
      <c r="AL33" s="1"/>
      <c r="AM33" s="138"/>
      <c r="AN33" s="139"/>
      <c r="AO33" s="63"/>
      <c r="AP33" s="63"/>
      <c r="AQ33" s="63"/>
      <c r="AR33" s="63"/>
      <c r="AS33" s="63"/>
      <c r="AT33" s="63"/>
      <c r="AU33" s="63"/>
      <c r="AV33" s="63"/>
      <c r="AW33" s="63"/>
      <c r="AX33" s="63"/>
      <c r="AY33" s="63"/>
      <c r="AZ33" s="63"/>
      <c r="BA33" s="63"/>
      <c r="BB33" s="63"/>
      <c r="BC33" s="63"/>
      <c r="BD33" s="63"/>
      <c r="BE33" s="1"/>
      <c r="BF33" s="1"/>
      <c r="BG33" s="1"/>
      <c r="BH33" s="1"/>
      <c r="BI33" s="1"/>
      <c r="BJ33" s="1"/>
      <c r="BK33" s="1"/>
      <c r="BL33" s="1"/>
      <c r="BM33" s="1"/>
      <c r="BN33" s="1"/>
      <c r="BO33" s="1"/>
      <c r="BP33" s="1"/>
      <c r="BQ33" s="1"/>
      <c r="BR33" s="1"/>
      <c r="BS33" s="1"/>
      <c r="BT33" s="1"/>
      <c r="BU33" s="63"/>
      <c r="BV33" s="63"/>
      <c r="BW33" s="63"/>
      <c r="BX33" s="63"/>
      <c r="BY33" s="63"/>
      <c r="BZ33" s="63"/>
      <c r="CA33" s="63"/>
      <c r="CB33" s="63"/>
      <c r="CC33" s="63"/>
      <c r="CD33" s="63"/>
      <c r="CE33" s="63"/>
      <c r="CF33" s="63"/>
      <c r="CG33" s="63"/>
      <c r="CH33" s="63"/>
      <c r="CI33" s="63"/>
      <c r="CJ33" s="63"/>
      <c r="CK33" s="1"/>
      <c r="CL33" s="1"/>
      <c r="CM33" s="1"/>
      <c r="CN33" s="1"/>
      <c r="CO33" s="1"/>
      <c r="CP33" s="1"/>
      <c r="CQ33" s="1"/>
      <c r="CR33" s="1"/>
      <c r="CS33" s="1"/>
      <c r="CT33" s="1"/>
      <c r="CU33" s="1"/>
      <c r="CV33" s="1"/>
      <c r="CW33" s="1"/>
      <c r="CX33" s="1"/>
      <c r="CY33" s="138"/>
      <c r="CZ33" s="1"/>
      <c r="DA33" s="63"/>
      <c r="DB33" s="63"/>
      <c r="DC33" s="63"/>
      <c r="DD33" s="63"/>
      <c r="DE33" s="63"/>
      <c r="DF33" s="63"/>
      <c r="DG33" s="63"/>
      <c r="DH33" s="63"/>
      <c r="DI33" s="63"/>
      <c r="DJ33" s="63"/>
      <c r="DK33" s="63"/>
      <c r="DL33" s="63"/>
      <c r="DM33" s="63"/>
      <c r="DN33" s="63"/>
      <c r="DO33" s="63"/>
      <c r="DP33" s="63"/>
      <c r="DQ33" s="1"/>
      <c r="DR33" s="1"/>
      <c r="DS33" s="1"/>
      <c r="DT33" s="1"/>
      <c r="DU33" s="1"/>
      <c r="DV33" s="1"/>
      <c r="DW33" s="1"/>
      <c r="DX33" s="1"/>
      <c r="DY33" s="1"/>
      <c r="DZ33" s="1"/>
      <c r="EA33" s="1"/>
      <c r="EB33" s="1"/>
      <c r="EC33" s="1"/>
      <c r="ED33" s="1"/>
      <c r="EE33" s="138"/>
      <c r="EF33" s="1"/>
      <c r="EG33" s="63"/>
      <c r="EH33" s="63"/>
      <c r="EI33" s="63"/>
      <c r="EJ33" s="63"/>
      <c r="EK33" s="63"/>
      <c r="EL33" s="63"/>
      <c r="EM33" s="63"/>
      <c r="EN33" s="63"/>
      <c r="EO33" s="63"/>
      <c r="EP33" s="63"/>
      <c r="EQ33" s="63"/>
      <c r="ER33" s="63"/>
      <c r="ES33" s="63"/>
      <c r="ET33" s="63"/>
      <c r="EU33" s="63"/>
      <c r="EV33" s="63"/>
      <c r="EW33" s="1"/>
      <c r="EX33" s="1"/>
      <c r="EY33" s="1"/>
      <c r="EZ33" s="1"/>
      <c r="FA33" s="1"/>
      <c r="FB33" s="1"/>
      <c r="FC33" s="1"/>
      <c r="FD33" s="1"/>
      <c r="FE33" s="1"/>
      <c r="FF33" s="1"/>
      <c r="FG33" s="1"/>
      <c r="FH33" s="1"/>
      <c r="FI33" s="1"/>
      <c r="FJ33" s="1"/>
      <c r="FK33" s="138"/>
      <c r="FL33" s="1"/>
      <c r="FM33" s="63"/>
      <c r="FN33" s="63"/>
      <c r="FO33" s="63"/>
      <c r="FP33" s="63"/>
      <c r="FQ33" s="63"/>
      <c r="FR33" s="63"/>
      <c r="FS33" s="63"/>
      <c r="FT33" s="63"/>
      <c r="FU33" s="63"/>
      <c r="FV33" s="63"/>
      <c r="FW33" s="63"/>
      <c r="FX33" s="63"/>
      <c r="FY33" s="63"/>
      <c r="FZ33" s="63"/>
      <c r="GA33" s="63"/>
      <c r="GB33" s="63"/>
      <c r="GC33" s="1"/>
      <c r="GD33" s="1"/>
      <c r="GE33" s="1"/>
      <c r="GF33" s="1"/>
      <c r="GG33" s="1"/>
      <c r="GH33" s="1"/>
      <c r="GI33" s="1"/>
      <c r="GJ33" s="1"/>
      <c r="GK33" s="1"/>
      <c r="GL33" s="1"/>
      <c r="GM33" s="1"/>
      <c r="GN33" s="1"/>
      <c r="GO33" s="1"/>
      <c r="GP33" s="1"/>
      <c r="GQ33" s="138"/>
      <c r="GR33" s="1"/>
      <c r="GS33" s="63"/>
      <c r="GT33" s="63"/>
      <c r="GU33" s="63"/>
      <c r="GV33" s="63"/>
      <c r="GW33" s="63"/>
      <c r="GX33" s="63"/>
      <c r="GY33" s="63"/>
      <c r="GZ33" s="63"/>
      <c r="HA33" s="63"/>
      <c r="HB33" s="63"/>
      <c r="HC33" s="63"/>
      <c r="HD33" s="63"/>
      <c r="HE33" s="63"/>
      <c r="HF33" s="63"/>
      <c r="HG33" s="63"/>
      <c r="HH33" s="63"/>
      <c r="HI33" s="1"/>
      <c r="HJ33" s="1"/>
      <c r="HK33" s="1"/>
      <c r="HL33" s="1"/>
      <c r="HM33" s="1"/>
      <c r="HN33" s="1"/>
      <c r="HO33" s="1"/>
      <c r="HP33" s="1"/>
      <c r="HQ33" s="1"/>
      <c r="HR33" s="1"/>
      <c r="HS33" s="1"/>
      <c r="HT33" s="1"/>
      <c r="HU33" s="1"/>
      <c r="HV33" s="1"/>
      <c r="HW33" s="138"/>
      <c r="HX33" s="1"/>
      <c r="HY33" s="63"/>
      <c r="HZ33" s="63"/>
      <c r="IA33" s="63"/>
      <c r="IB33" s="63"/>
      <c r="IC33" s="63"/>
      <c r="ID33" s="63"/>
      <c r="IE33" s="63"/>
      <c r="IF33" s="63"/>
      <c r="IG33" s="63"/>
      <c r="IH33" s="63"/>
      <c r="II33" s="63"/>
      <c r="IJ33" s="63"/>
      <c r="IK33" s="63"/>
      <c r="IL33" s="63"/>
      <c r="IM33" s="63"/>
      <c r="IN33" s="63"/>
      <c r="IO33" s="1"/>
      <c r="IP33" s="1"/>
      <c r="IQ33" s="1"/>
      <c r="IR33" s="1"/>
      <c r="IS33" s="1"/>
      <c r="IT33" s="1"/>
      <c r="IU33" s="1"/>
      <c r="IV33" s="1"/>
      <c r="IW33" s="1"/>
      <c r="IX33" s="1"/>
      <c r="IY33" s="1"/>
      <c r="IZ33" s="1"/>
      <c r="JA33" s="1"/>
      <c r="JB33" s="1"/>
      <c r="JC33" s="138"/>
      <c r="JD33" s="1"/>
      <c r="JE33" s="63"/>
      <c r="JF33" s="63"/>
      <c r="JG33" s="63"/>
      <c r="JH33" s="63"/>
      <c r="JI33" s="63"/>
      <c r="JJ33" s="63"/>
      <c r="JK33" s="63"/>
      <c r="JL33" s="63"/>
      <c r="JM33" s="63"/>
      <c r="JN33" s="63"/>
      <c r="JO33" s="63"/>
      <c r="JP33" s="63"/>
      <c r="JQ33" s="63"/>
      <c r="JR33" s="63"/>
      <c r="JS33" s="63"/>
      <c r="JT33" s="63"/>
      <c r="JU33" s="1"/>
      <c r="JV33" s="1"/>
      <c r="JW33" s="1"/>
      <c r="JX33" s="1"/>
      <c r="JY33" s="1"/>
      <c r="JZ33" s="1"/>
      <c r="KA33" s="1"/>
      <c r="KB33" s="1"/>
      <c r="KC33" s="1"/>
      <c r="KD33" s="1"/>
      <c r="KE33" s="1"/>
      <c r="KF33" s="1"/>
      <c r="KG33" s="1"/>
      <c r="KH33" s="1"/>
      <c r="KI33" s="138"/>
      <c r="KJ33" s="1"/>
      <c r="KK33" s="63"/>
      <c r="KL33" s="63"/>
      <c r="KM33" s="63"/>
      <c r="KN33" s="63"/>
      <c r="KO33" s="63"/>
      <c r="KP33" s="63"/>
      <c r="KQ33" s="63"/>
      <c r="KR33" s="63"/>
      <c r="KS33" s="63"/>
      <c r="KT33" s="63"/>
      <c r="KU33" s="63"/>
      <c r="KV33" s="63"/>
      <c r="KW33" s="63"/>
      <c r="KX33" s="63"/>
      <c r="KY33" s="63"/>
      <c r="KZ33" s="63"/>
      <c r="LA33" s="1"/>
      <c r="LB33" s="1"/>
      <c r="LC33" s="1"/>
      <c r="LD33" s="1"/>
      <c r="LE33" s="1"/>
      <c r="LF33" s="1"/>
      <c r="LG33" s="1"/>
      <c r="LH33" s="1"/>
      <c r="LI33" s="1"/>
      <c r="LJ33" s="1"/>
      <c r="LK33" s="1"/>
      <c r="LL33" s="1"/>
      <c r="LM33" s="1"/>
      <c r="LN33" s="1"/>
      <c r="LO33" s="138"/>
      <c r="LP33" s="1"/>
      <c r="LQ33" s="63"/>
      <c r="LR33" s="63"/>
      <c r="LS33" s="63"/>
      <c r="LT33" s="63"/>
      <c r="LU33" s="63"/>
      <c r="LV33" s="63"/>
      <c r="LW33" s="63"/>
      <c r="LX33" s="63"/>
      <c r="LY33" s="63"/>
      <c r="LZ33" s="63"/>
      <c r="MA33" s="63"/>
      <c r="MB33" s="63"/>
      <c r="MC33" s="63"/>
      <c r="MD33" s="63"/>
      <c r="ME33" s="63"/>
      <c r="MF33" s="63"/>
    </row>
    <row r="34" spans="1:344" x14ac:dyDescent="0.35">
      <c r="A34" s="131">
        <v>30</v>
      </c>
      <c r="B34" s="170"/>
      <c r="C34" s="170"/>
      <c r="D34" s="152">
        <v>35</v>
      </c>
      <c r="E34" s="72" t="str">
        <f>'BVEM Scorecard'!F33</f>
        <v>Wind</v>
      </c>
      <c r="F34" s="96"/>
      <c r="G34" s="96"/>
      <c r="H34" s="96"/>
      <c r="I34" s="96"/>
      <c r="J34" s="62"/>
      <c r="K34" s="62"/>
      <c r="L34" s="62"/>
      <c r="M34" s="62"/>
      <c r="N34" s="62"/>
      <c r="O34" s="62"/>
      <c r="P34" s="62"/>
      <c r="Q34" s="62"/>
      <c r="R34" s="62"/>
      <c r="S34" s="62"/>
      <c r="T34" s="62"/>
      <c r="U34" s="62"/>
      <c r="V34" s="62"/>
      <c r="W34" s="62"/>
      <c r="X34" s="62"/>
      <c r="Y34" s="87"/>
      <c r="Z34" s="5"/>
      <c r="AA34" s="5"/>
      <c r="AB34" s="5"/>
      <c r="AC34" s="5"/>
      <c r="AD34" s="5"/>
      <c r="AE34" s="5"/>
      <c r="AF34" s="5"/>
      <c r="AG34" s="5"/>
      <c r="AH34" s="5"/>
      <c r="AI34" s="5"/>
      <c r="AJ34" s="5"/>
      <c r="AK34" s="5"/>
      <c r="AL34" s="5"/>
      <c r="AM34" s="91"/>
      <c r="AN34" s="93"/>
      <c r="AO34" s="62"/>
      <c r="AP34" s="62"/>
      <c r="AQ34" s="62"/>
      <c r="AR34" s="62"/>
      <c r="AS34" s="62"/>
      <c r="AT34" s="62"/>
      <c r="AU34" s="62"/>
      <c r="AV34" s="62"/>
      <c r="AW34" s="62"/>
      <c r="AX34" s="62"/>
      <c r="AY34" s="62"/>
      <c r="AZ34" s="62"/>
      <c r="BA34" s="62"/>
      <c r="BB34" s="62"/>
      <c r="BC34" s="62"/>
      <c r="BD34" s="62"/>
      <c r="BE34" s="5"/>
      <c r="BF34" s="5"/>
      <c r="BG34" s="5"/>
      <c r="BH34" s="5"/>
      <c r="BI34" s="5"/>
      <c r="BJ34" s="5"/>
      <c r="BK34" s="5"/>
      <c r="BL34" s="5"/>
      <c r="BM34" s="5"/>
      <c r="BN34" s="5"/>
      <c r="BO34" s="5"/>
      <c r="BP34" s="5"/>
      <c r="BQ34" s="5"/>
      <c r="BR34" s="5"/>
      <c r="BS34" s="5"/>
      <c r="BT34" s="5"/>
      <c r="BU34" s="62"/>
      <c r="BV34" s="62"/>
      <c r="BW34" s="62"/>
      <c r="BX34" s="62"/>
      <c r="BY34" s="62"/>
      <c r="BZ34" s="62"/>
      <c r="CA34" s="62"/>
      <c r="CB34" s="62"/>
      <c r="CC34" s="62"/>
      <c r="CD34" s="62"/>
      <c r="CE34" s="62"/>
      <c r="CF34" s="62"/>
      <c r="CG34" s="62"/>
      <c r="CH34" s="62"/>
      <c r="CI34" s="62"/>
      <c r="CJ34" s="62"/>
      <c r="CK34" s="5"/>
      <c r="CL34" s="5"/>
      <c r="CM34" s="5"/>
      <c r="CN34" s="5"/>
      <c r="CO34" s="5"/>
      <c r="CP34" s="5"/>
      <c r="CQ34" s="5"/>
      <c r="CR34" s="5"/>
      <c r="CS34" s="5"/>
      <c r="CT34" s="5"/>
      <c r="CU34" s="5"/>
      <c r="CV34" s="5"/>
      <c r="CW34" s="5"/>
      <c r="CX34" s="5"/>
      <c r="CY34" s="91"/>
      <c r="CZ34" s="5"/>
      <c r="DA34" s="62"/>
      <c r="DB34" s="62"/>
      <c r="DC34" s="62"/>
      <c r="DD34" s="62"/>
      <c r="DE34" s="62"/>
      <c r="DF34" s="62"/>
      <c r="DG34" s="62"/>
      <c r="DH34" s="62"/>
      <c r="DI34" s="62"/>
      <c r="DJ34" s="62"/>
      <c r="DK34" s="62"/>
      <c r="DL34" s="62"/>
      <c r="DM34" s="62"/>
      <c r="DN34" s="62"/>
      <c r="DO34" s="62"/>
      <c r="DP34" s="62"/>
      <c r="DQ34" s="5"/>
      <c r="DR34" s="5"/>
      <c r="DS34" s="5"/>
      <c r="DT34" s="5"/>
      <c r="DU34" s="5"/>
      <c r="DV34" s="5"/>
      <c r="DW34" s="5"/>
      <c r="DX34" s="5"/>
      <c r="DY34" s="5"/>
      <c r="DZ34" s="5"/>
      <c r="EA34" s="5"/>
      <c r="EB34" s="5"/>
      <c r="EC34" s="5"/>
      <c r="ED34" s="5"/>
      <c r="EE34" s="91"/>
      <c r="EF34" s="5"/>
      <c r="EG34" s="62"/>
      <c r="EH34" s="62"/>
      <c r="EI34" s="62"/>
      <c r="EJ34" s="62"/>
      <c r="EK34" s="62"/>
      <c r="EL34" s="62"/>
      <c r="EM34" s="62"/>
      <c r="EN34" s="62"/>
      <c r="EO34" s="62"/>
      <c r="EP34" s="62"/>
      <c r="EQ34" s="62"/>
      <c r="ER34" s="62"/>
      <c r="ES34" s="62"/>
      <c r="ET34" s="62"/>
      <c r="EU34" s="62"/>
      <c r="EV34" s="62"/>
      <c r="EW34" s="5"/>
      <c r="EX34" s="5"/>
      <c r="EY34" s="5"/>
      <c r="EZ34" s="5"/>
      <c r="FA34" s="5"/>
      <c r="FB34" s="5"/>
      <c r="FC34" s="5"/>
      <c r="FD34" s="5"/>
      <c r="FE34" s="5"/>
      <c r="FF34" s="5"/>
      <c r="FG34" s="5"/>
      <c r="FH34" s="5"/>
      <c r="FI34" s="5"/>
      <c r="FJ34" s="5"/>
      <c r="FK34" s="91"/>
      <c r="FL34" s="5"/>
      <c r="FM34" s="62"/>
      <c r="FN34" s="62"/>
      <c r="FO34" s="62"/>
      <c r="FP34" s="62"/>
      <c r="FQ34" s="62"/>
      <c r="FR34" s="62"/>
      <c r="FS34" s="62"/>
      <c r="FT34" s="62"/>
      <c r="FU34" s="62"/>
      <c r="FV34" s="62"/>
      <c r="FW34" s="62"/>
      <c r="FX34" s="62"/>
      <c r="FY34" s="62"/>
      <c r="FZ34" s="62"/>
      <c r="GA34" s="62"/>
      <c r="GB34" s="62"/>
      <c r="GC34" s="5"/>
      <c r="GD34" s="5"/>
      <c r="GE34" s="5"/>
      <c r="GF34" s="5"/>
      <c r="GG34" s="5"/>
      <c r="GH34" s="5"/>
      <c r="GI34" s="5"/>
      <c r="GJ34" s="5"/>
      <c r="GK34" s="5"/>
      <c r="GL34" s="5"/>
      <c r="GM34" s="5"/>
      <c r="GN34" s="5"/>
      <c r="GO34" s="5"/>
      <c r="GP34" s="5"/>
      <c r="GQ34" s="91"/>
      <c r="GR34" s="5"/>
      <c r="GS34" s="62"/>
      <c r="GT34" s="62"/>
      <c r="GU34" s="62"/>
      <c r="GV34" s="62"/>
      <c r="GW34" s="62"/>
      <c r="GX34" s="62"/>
      <c r="GY34" s="62"/>
      <c r="GZ34" s="62"/>
      <c r="HA34" s="62"/>
      <c r="HB34" s="62"/>
      <c r="HC34" s="62"/>
      <c r="HD34" s="62"/>
      <c r="HE34" s="62"/>
      <c r="HF34" s="62"/>
      <c r="HG34" s="62"/>
      <c r="HH34" s="62"/>
      <c r="HI34" s="5"/>
      <c r="HJ34" s="5"/>
      <c r="HK34" s="5"/>
      <c r="HL34" s="5"/>
      <c r="HM34" s="5"/>
      <c r="HN34" s="5"/>
      <c r="HO34" s="5"/>
      <c r="HP34" s="5"/>
      <c r="HQ34" s="5"/>
      <c r="HR34" s="5"/>
      <c r="HS34" s="5"/>
      <c r="HT34" s="5"/>
      <c r="HU34" s="5"/>
      <c r="HV34" s="5"/>
      <c r="HW34" s="91"/>
      <c r="HX34" s="5"/>
      <c r="HY34" s="62"/>
      <c r="HZ34" s="62"/>
      <c r="IA34" s="62"/>
      <c r="IB34" s="62"/>
      <c r="IC34" s="62"/>
      <c r="ID34" s="62"/>
      <c r="IE34" s="62"/>
      <c r="IF34" s="62"/>
      <c r="IG34" s="62"/>
      <c r="IH34" s="62"/>
      <c r="II34" s="62"/>
      <c r="IJ34" s="62"/>
      <c r="IK34" s="62"/>
      <c r="IL34" s="62"/>
      <c r="IM34" s="62"/>
      <c r="IN34" s="62"/>
      <c r="IO34" s="5"/>
      <c r="IP34" s="5"/>
      <c r="IQ34" s="5"/>
      <c r="IR34" s="5"/>
      <c r="IS34" s="5"/>
      <c r="IT34" s="5"/>
      <c r="IU34" s="5"/>
      <c r="IV34" s="5"/>
      <c r="IW34" s="5"/>
      <c r="IX34" s="5"/>
      <c r="IY34" s="5"/>
      <c r="IZ34" s="5"/>
      <c r="JA34" s="5"/>
      <c r="JB34" s="5"/>
      <c r="JC34" s="91"/>
      <c r="JD34" s="5"/>
      <c r="JE34" s="62"/>
      <c r="JF34" s="62"/>
      <c r="JG34" s="62"/>
      <c r="JH34" s="62"/>
      <c r="JI34" s="62"/>
      <c r="JJ34" s="62"/>
      <c r="JK34" s="62"/>
      <c r="JL34" s="62"/>
      <c r="JM34" s="62"/>
      <c r="JN34" s="62"/>
      <c r="JO34" s="62"/>
      <c r="JP34" s="62"/>
      <c r="JQ34" s="62"/>
      <c r="JR34" s="62"/>
      <c r="JS34" s="62"/>
      <c r="JT34" s="62"/>
      <c r="JU34" s="5"/>
      <c r="JV34" s="5"/>
      <c r="JW34" s="5"/>
      <c r="JX34" s="5"/>
      <c r="JY34" s="5"/>
      <c r="JZ34" s="5"/>
      <c r="KA34" s="5"/>
      <c r="KB34" s="5"/>
      <c r="KC34" s="5"/>
      <c r="KD34" s="5"/>
      <c r="KE34" s="5"/>
      <c r="KF34" s="5"/>
      <c r="KG34" s="5"/>
      <c r="KH34" s="5"/>
      <c r="KI34" s="91"/>
      <c r="KJ34" s="5"/>
      <c r="KK34" s="62"/>
      <c r="KL34" s="62"/>
      <c r="KM34" s="62"/>
      <c r="KN34" s="62"/>
      <c r="KO34" s="62"/>
      <c r="KP34" s="62"/>
      <c r="KQ34" s="62"/>
      <c r="KR34" s="62"/>
      <c r="KS34" s="62"/>
      <c r="KT34" s="62"/>
      <c r="KU34" s="62"/>
      <c r="KV34" s="62"/>
      <c r="KW34" s="62"/>
      <c r="KX34" s="62"/>
      <c r="KY34" s="62"/>
      <c r="KZ34" s="62"/>
      <c r="LA34" s="5"/>
      <c r="LB34" s="5"/>
      <c r="LC34" s="5"/>
      <c r="LD34" s="5"/>
      <c r="LE34" s="5"/>
      <c r="LF34" s="5"/>
      <c r="LG34" s="5"/>
      <c r="LH34" s="5"/>
      <c r="LI34" s="5"/>
      <c r="LJ34" s="5"/>
      <c r="LK34" s="5"/>
      <c r="LL34" s="5"/>
      <c r="LM34" s="5"/>
      <c r="LN34" s="5"/>
      <c r="LO34" s="91"/>
      <c r="LP34" s="5"/>
      <c r="LQ34" s="62"/>
      <c r="LR34" s="62"/>
      <c r="LS34" s="62"/>
      <c r="LT34" s="62"/>
      <c r="LU34" s="62"/>
      <c r="LV34" s="62"/>
      <c r="LW34" s="62"/>
      <c r="LX34" s="62"/>
      <c r="LY34" s="62"/>
      <c r="LZ34" s="62"/>
      <c r="MA34" s="62"/>
      <c r="MB34" s="62"/>
      <c r="MC34" s="62"/>
      <c r="MD34" s="62"/>
      <c r="ME34" s="62"/>
      <c r="MF34" s="62"/>
    </row>
    <row r="35" spans="1:344" x14ac:dyDescent="0.35">
      <c r="A35" s="132">
        <v>31</v>
      </c>
      <c r="B35" s="170"/>
      <c r="C35" s="170"/>
      <c r="D35" s="152">
        <v>93</v>
      </c>
      <c r="E35" s="72" t="str">
        <f>'BVEM Scorecard'!F34</f>
        <v>Wind</v>
      </c>
      <c r="F35" s="96"/>
      <c r="G35" s="96"/>
      <c r="H35" s="96"/>
      <c r="I35" s="96"/>
      <c r="J35" s="62"/>
      <c r="K35" s="62"/>
      <c r="L35" s="62"/>
      <c r="M35" s="62"/>
      <c r="N35" s="62"/>
      <c r="O35" s="62"/>
      <c r="P35" s="62"/>
      <c r="Q35" s="62"/>
      <c r="R35" s="62"/>
      <c r="S35" s="62"/>
      <c r="T35" s="62"/>
      <c r="U35" s="62"/>
      <c r="V35" s="62"/>
      <c r="W35" s="62"/>
      <c r="X35" s="62"/>
      <c r="Y35" s="1"/>
      <c r="Z35" s="1"/>
      <c r="AA35" s="1"/>
      <c r="AB35" s="1"/>
      <c r="AC35" s="1"/>
      <c r="AD35" s="1"/>
      <c r="AE35" s="1"/>
      <c r="AF35" s="1"/>
      <c r="AG35" s="1"/>
      <c r="AH35" s="1"/>
      <c r="AI35" s="1"/>
      <c r="AJ35" s="1"/>
      <c r="AK35" s="1"/>
      <c r="AL35" s="1"/>
      <c r="AM35" s="138"/>
      <c r="AN35" s="139"/>
      <c r="AO35" s="63"/>
      <c r="AP35" s="63"/>
      <c r="AQ35" s="63"/>
      <c r="AR35" s="63"/>
      <c r="AS35" s="63"/>
      <c r="AT35" s="63"/>
      <c r="AU35" s="63"/>
      <c r="AV35" s="63"/>
      <c r="AW35" s="63"/>
      <c r="AX35" s="63"/>
      <c r="AY35" s="63"/>
      <c r="AZ35" s="63"/>
      <c r="BA35" s="63"/>
      <c r="BB35" s="63"/>
      <c r="BC35" s="63"/>
      <c r="BD35" s="63"/>
      <c r="BE35" s="1"/>
      <c r="BF35" s="1"/>
      <c r="BG35" s="1"/>
      <c r="BH35" s="1"/>
      <c r="BI35" s="1"/>
      <c r="BJ35" s="1"/>
      <c r="BK35" s="1"/>
      <c r="BL35" s="1"/>
      <c r="BM35" s="1"/>
      <c r="BN35" s="1"/>
      <c r="BO35" s="1"/>
      <c r="BP35" s="1"/>
      <c r="BQ35" s="1"/>
      <c r="BR35" s="1"/>
      <c r="BS35" s="1"/>
      <c r="BT35" s="1"/>
      <c r="BU35" s="63"/>
      <c r="BV35" s="63"/>
      <c r="BW35" s="63"/>
      <c r="BX35" s="63"/>
      <c r="BY35" s="63"/>
      <c r="BZ35" s="63"/>
      <c r="CA35" s="63"/>
      <c r="CB35" s="63"/>
      <c r="CC35" s="63"/>
      <c r="CD35" s="63"/>
      <c r="CE35" s="63"/>
      <c r="CF35" s="63"/>
      <c r="CG35" s="63"/>
      <c r="CH35" s="63"/>
      <c r="CI35" s="63"/>
      <c r="CJ35" s="63"/>
      <c r="CK35" s="1"/>
      <c r="CL35" s="1"/>
      <c r="CM35" s="1"/>
      <c r="CN35" s="1"/>
      <c r="CO35" s="1"/>
      <c r="CP35" s="1"/>
      <c r="CQ35" s="1"/>
      <c r="CR35" s="1"/>
      <c r="CS35" s="1"/>
      <c r="CT35" s="1"/>
      <c r="CU35" s="1"/>
      <c r="CV35" s="1"/>
      <c r="CW35" s="1"/>
      <c r="CX35" s="1"/>
      <c r="CY35" s="138"/>
      <c r="CZ35" s="1"/>
      <c r="DA35" s="63"/>
      <c r="DB35" s="63"/>
      <c r="DC35" s="63"/>
      <c r="DD35" s="63"/>
      <c r="DE35" s="63"/>
      <c r="DF35" s="63"/>
      <c r="DG35" s="63"/>
      <c r="DH35" s="63"/>
      <c r="DI35" s="63"/>
      <c r="DJ35" s="63"/>
      <c r="DK35" s="63"/>
      <c r="DL35" s="63"/>
      <c r="DM35" s="63"/>
      <c r="DN35" s="63"/>
      <c r="DO35" s="63"/>
      <c r="DP35" s="63"/>
      <c r="DQ35" s="1"/>
      <c r="DR35" s="1"/>
      <c r="DS35" s="1"/>
      <c r="DT35" s="1"/>
      <c r="DU35" s="1"/>
      <c r="DV35" s="1"/>
      <c r="DW35" s="1"/>
      <c r="DX35" s="1"/>
      <c r="DY35" s="1"/>
      <c r="DZ35" s="1"/>
      <c r="EA35" s="1"/>
      <c r="EB35" s="1"/>
      <c r="EC35" s="1"/>
      <c r="ED35" s="1"/>
      <c r="EE35" s="138"/>
      <c r="EF35" s="1"/>
      <c r="EG35" s="63"/>
      <c r="EH35" s="63"/>
      <c r="EI35" s="63"/>
      <c r="EJ35" s="63"/>
      <c r="EK35" s="63"/>
      <c r="EL35" s="63"/>
      <c r="EM35" s="63"/>
      <c r="EN35" s="63"/>
      <c r="EO35" s="63"/>
      <c r="EP35" s="63"/>
      <c r="EQ35" s="63"/>
      <c r="ER35" s="63"/>
      <c r="ES35" s="63"/>
      <c r="ET35" s="63"/>
      <c r="EU35" s="63"/>
      <c r="EV35" s="63"/>
      <c r="EW35" s="1"/>
      <c r="EX35" s="1"/>
      <c r="EY35" s="1"/>
      <c r="EZ35" s="1"/>
      <c r="FA35" s="1"/>
      <c r="FB35" s="1"/>
      <c r="FC35" s="1"/>
      <c r="FD35" s="1"/>
      <c r="FE35" s="1"/>
      <c r="FF35" s="1"/>
      <c r="FG35" s="1"/>
      <c r="FH35" s="1"/>
      <c r="FI35" s="1"/>
      <c r="FJ35" s="1"/>
      <c r="FK35" s="138"/>
      <c r="FL35" s="1"/>
      <c r="FM35" s="63"/>
      <c r="FN35" s="63"/>
      <c r="FO35" s="63"/>
      <c r="FP35" s="63"/>
      <c r="FQ35" s="63"/>
      <c r="FR35" s="63"/>
      <c r="FS35" s="63"/>
      <c r="FT35" s="63"/>
      <c r="FU35" s="63"/>
      <c r="FV35" s="63"/>
      <c r="FW35" s="63"/>
      <c r="FX35" s="63"/>
      <c r="FY35" s="63"/>
      <c r="FZ35" s="63"/>
      <c r="GA35" s="63"/>
      <c r="GB35" s="63"/>
      <c r="GC35" s="1"/>
      <c r="GD35" s="1"/>
      <c r="GE35" s="1"/>
      <c r="GF35" s="1"/>
      <c r="GG35" s="1"/>
      <c r="GH35" s="1"/>
      <c r="GI35" s="1"/>
      <c r="GJ35" s="1"/>
      <c r="GK35" s="1"/>
      <c r="GL35" s="1"/>
      <c r="GM35" s="1"/>
      <c r="GN35" s="1"/>
      <c r="GO35" s="1"/>
      <c r="GP35" s="1"/>
      <c r="GQ35" s="138"/>
      <c r="GR35" s="1"/>
      <c r="GS35" s="63"/>
      <c r="GT35" s="63"/>
      <c r="GU35" s="63"/>
      <c r="GV35" s="63"/>
      <c r="GW35" s="63"/>
      <c r="GX35" s="63"/>
      <c r="GY35" s="63"/>
      <c r="GZ35" s="63"/>
      <c r="HA35" s="63"/>
      <c r="HB35" s="63"/>
      <c r="HC35" s="63"/>
      <c r="HD35" s="63"/>
      <c r="HE35" s="63"/>
      <c r="HF35" s="63"/>
      <c r="HG35" s="63"/>
      <c r="HH35" s="63"/>
      <c r="HI35" s="1"/>
      <c r="HJ35" s="1"/>
      <c r="HK35" s="1"/>
      <c r="HL35" s="1"/>
      <c r="HM35" s="1"/>
      <c r="HN35" s="1"/>
      <c r="HO35" s="1"/>
      <c r="HP35" s="1"/>
      <c r="HQ35" s="1"/>
      <c r="HR35" s="1"/>
      <c r="HS35" s="1"/>
      <c r="HT35" s="1"/>
      <c r="HU35" s="1"/>
      <c r="HV35" s="1"/>
      <c r="HW35" s="138"/>
      <c r="HX35" s="1"/>
      <c r="HY35" s="63"/>
      <c r="HZ35" s="63"/>
      <c r="IA35" s="63"/>
      <c r="IB35" s="63"/>
      <c r="IC35" s="63"/>
      <c r="ID35" s="63"/>
      <c r="IE35" s="63"/>
      <c r="IF35" s="63"/>
      <c r="IG35" s="63"/>
      <c r="IH35" s="63"/>
      <c r="II35" s="63"/>
      <c r="IJ35" s="63"/>
      <c r="IK35" s="63"/>
      <c r="IL35" s="63"/>
      <c r="IM35" s="63"/>
      <c r="IN35" s="63"/>
      <c r="IO35" s="1"/>
      <c r="IP35" s="1"/>
      <c r="IQ35" s="1"/>
      <c r="IR35" s="1"/>
      <c r="IS35" s="1"/>
      <c r="IT35" s="1"/>
      <c r="IU35" s="1"/>
      <c r="IV35" s="1"/>
      <c r="IW35" s="1"/>
      <c r="IX35" s="1"/>
      <c r="IY35" s="1"/>
      <c r="IZ35" s="1"/>
      <c r="JA35" s="1"/>
      <c r="JB35" s="1"/>
      <c r="JC35" s="138"/>
      <c r="JD35" s="1"/>
      <c r="JE35" s="63"/>
      <c r="JF35" s="63"/>
      <c r="JG35" s="63"/>
      <c r="JH35" s="63"/>
      <c r="JI35" s="63"/>
      <c r="JJ35" s="63"/>
      <c r="JK35" s="63"/>
      <c r="JL35" s="63"/>
      <c r="JM35" s="63"/>
      <c r="JN35" s="63"/>
      <c r="JO35" s="63"/>
      <c r="JP35" s="63"/>
      <c r="JQ35" s="63"/>
      <c r="JR35" s="63"/>
      <c r="JS35" s="63"/>
      <c r="JT35" s="63"/>
      <c r="JU35" s="1"/>
      <c r="JV35" s="1"/>
      <c r="JW35" s="1"/>
      <c r="JX35" s="1"/>
      <c r="JY35" s="1"/>
      <c r="JZ35" s="1"/>
      <c r="KA35" s="1"/>
      <c r="KB35" s="1"/>
      <c r="KC35" s="1"/>
      <c r="KD35" s="1"/>
      <c r="KE35" s="1"/>
      <c r="KF35" s="1"/>
      <c r="KG35" s="1"/>
      <c r="KH35" s="1"/>
      <c r="KI35" s="138"/>
      <c r="KJ35" s="1"/>
      <c r="KK35" s="63"/>
      <c r="KL35" s="63"/>
      <c r="KM35" s="63"/>
      <c r="KN35" s="63"/>
      <c r="KO35" s="63"/>
      <c r="KP35" s="63"/>
      <c r="KQ35" s="63"/>
      <c r="KR35" s="63"/>
      <c r="KS35" s="63"/>
      <c r="KT35" s="63"/>
      <c r="KU35" s="63"/>
      <c r="KV35" s="63"/>
      <c r="KW35" s="63"/>
      <c r="KX35" s="63"/>
      <c r="KY35" s="63"/>
      <c r="KZ35" s="63"/>
      <c r="LA35" s="1"/>
      <c r="LB35" s="1"/>
      <c r="LC35" s="1"/>
      <c r="LD35" s="1"/>
      <c r="LE35" s="1"/>
      <c r="LF35" s="1"/>
      <c r="LG35" s="1"/>
      <c r="LH35" s="1"/>
      <c r="LI35" s="1"/>
      <c r="LJ35" s="1"/>
      <c r="LK35" s="1"/>
      <c r="LL35" s="1"/>
      <c r="LM35" s="1"/>
      <c r="LN35" s="1"/>
      <c r="LO35" s="138"/>
      <c r="LP35" s="1"/>
      <c r="LQ35" s="63"/>
      <c r="LR35" s="63"/>
      <c r="LS35" s="63"/>
      <c r="LT35" s="63"/>
      <c r="LU35" s="63"/>
      <c r="LV35" s="63"/>
      <c r="LW35" s="63"/>
      <c r="LX35" s="63"/>
      <c r="LY35" s="63"/>
      <c r="LZ35" s="63"/>
      <c r="MA35" s="63"/>
      <c r="MB35" s="63"/>
      <c r="MC35" s="63"/>
      <c r="MD35" s="63"/>
      <c r="ME35" s="63"/>
      <c r="MF35" s="63"/>
    </row>
    <row r="36" spans="1:344" x14ac:dyDescent="0.35">
      <c r="A36" s="131">
        <v>32</v>
      </c>
      <c r="B36" s="170"/>
      <c r="C36" s="170"/>
      <c r="D36" s="152">
        <v>116</v>
      </c>
      <c r="E36" s="72" t="str">
        <f>'BVEM Scorecard'!F35</f>
        <v>Wind</v>
      </c>
      <c r="F36" s="96"/>
      <c r="G36" s="96"/>
      <c r="H36" s="96"/>
      <c r="I36" s="96"/>
      <c r="J36" s="62"/>
      <c r="K36" s="62"/>
      <c r="L36" s="62"/>
      <c r="M36" s="62"/>
      <c r="N36" s="62"/>
      <c r="O36" s="62"/>
      <c r="P36" s="62"/>
      <c r="Q36" s="62"/>
      <c r="R36" s="62"/>
      <c r="S36" s="62"/>
      <c r="T36" s="62"/>
      <c r="U36" s="62"/>
      <c r="V36" s="62"/>
      <c r="W36" s="62"/>
      <c r="X36" s="62"/>
      <c r="Y36" s="87"/>
      <c r="Z36" s="5"/>
      <c r="AA36" s="5"/>
      <c r="AB36" s="5"/>
      <c r="AC36" s="5"/>
      <c r="AD36" s="5"/>
      <c r="AE36" s="5"/>
      <c r="AF36" s="5"/>
      <c r="AG36" s="5"/>
      <c r="AH36" s="5"/>
      <c r="AI36" s="5"/>
      <c r="AJ36" s="5"/>
      <c r="AK36" s="5"/>
      <c r="AL36" s="5"/>
      <c r="AM36" s="91"/>
      <c r="AN36" s="93"/>
      <c r="AO36" s="62"/>
      <c r="AP36" s="62"/>
      <c r="AQ36" s="62"/>
      <c r="AR36" s="62"/>
      <c r="AS36" s="62"/>
      <c r="AT36" s="62"/>
      <c r="AU36" s="62"/>
      <c r="AV36" s="62"/>
      <c r="AW36" s="62"/>
      <c r="AX36" s="62"/>
      <c r="AY36" s="62"/>
      <c r="AZ36" s="62"/>
      <c r="BA36" s="62"/>
      <c r="BB36" s="62"/>
      <c r="BC36" s="62"/>
      <c r="BD36" s="62"/>
      <c r="BE36" s="5"/>
      <c r="BF36" s="5"/>
      <c r="BG36" s="5"/>
      <c r="BH36" s="5"/>
      <c r="BI36" s="5"/>
      <c r="BJ36" s="5"/>
      <c r="BK36" s="5"/>
      <c r="BL36" s="5"/>
      <c r="BM36" s="5"/>
      <c r="BN36" s="5"/>
      <c r="BO36" s="5"/>
      <c r="BP36" s="5"/>
      <c r="BQ36" s="5"/>
      <c r="BR36" s="5"/>
      <c r="BS36" s="5"/>
      <c r="BT36" s="5"/>
      <c r="BU36" s="62"/>
      <c r="BV36" s="62"/>
      <c r="BW36" s="62"/>
      <c r="BX36" s="62"/>
      <c r="BY36" s="62"/>
      <c r="BZ36" s="62"/>
      <c r="CA36" s="62"/>
      <c r="CB36" s="62"/>
      <c r="CC36" s="62"/>
      <c r="CD36" s="62"/>
      <c r="CE36" s="62"/>
      <c r="CF36" s="62"/>
      <c r="CG36" s="62"/>
      <c r="CH36" s="62"/>
      <c r="CI36" s="62"/>
      <c r="CJ36" s="62"/>
      <c r="CK36" s="5"/>
      <c r="CL36" s="5"/>
      <c r="CM36" s="5"/>
      <c r="CN36" s="5"/>
      <c r="CO36" s="5"/>
      <c r="CP36" s="5"/>
      <c r="CQ36" s="5"/>
      <c r="CR36" s="5"/>
      <c r="CS36" s="5"/>
      <c r="CT36" s="5"/>
      <c r="CU36" s="5"/>
      <c r="CV36" s="5"/>
      <c r="CW36" s="5"/>
      <c r="CX36" s="5"/>
      <c r="CY36" s="91"/>
      <c r="CZ36" s="5"/>
      <c r="DA36" s="62"/>
      <c r="DB36" s="62"/>
      <c r="DC36" s="62"/>
      <c r="DD36" s="62"/>
      <c r="DE36" s="62"/>
      <c r="DF36" s="62"/>
      <c r="DG36" s="62"/>
      <c r="DH36" s="62"/>
      <c r="DI36" s="62"/>
      <c r="DJ36" s="62"/>
      <c r="DK36" s="62"/>
      <c r="DL36" s="62"/>
      <c r="DM36" s="62"/>
      <c r="DN36" s="62"/>
      <c r="DO36" s="62"/>
      <c r="DP36" s="62"/>
      <c r="DQ36" s="5"/>
      <c r="DR36" s="5"/>
      <c r="DS36" s="5"/>
      <c r="DT36" s="5"/>
      <c r="DU36" s="5"/>
      <c r="DV36" s="5"/>
      <c r="DW36" s="5"/>
      <c r="DX36" s="5"/>
      <c r="DY36" s="5"/>
      <c r="DZ36" s="5"/>
      <c r="EA36" s="5"/>
      <c r="EB36" s="5"/>
      <c r="EC36" s="5"/>
      <c r="ED36" s="5"/>
      <c r="EE36" s="91"/>
      <c r="EF36" s="5"/>
      <c r="EG36" s="62"/>
      <c r="EH36" s="62"/>
      <c r="EI36" s="62"/>
      <c r="EJ36" s="62"/>
      <c r="EK36" s="62"/>
      <c r="EL36" s="62"/>
      <c r="EM36" s="62"/>
      <c r="EN36" s="62"/>
      <c r="EO36" s="62"/>
      <c r="EP36" s="62"/>
      <c r="EQ36" s="62"/>
      <c r="ER36" s="62"/>
      <c r="ES36" s="62"/>
      <c r="ET36" s="62"/>
      <c r="EU36" s="62"/>
      <c r="EV36" s="62"/>
      <c r="EW36" s="5"/>
      <c r="EX36" s="5"/>
      <c r="EY36" s="5"/>
      <c r="EZ36" s="5"/>
      <c r="FA36" s="5"/>
      <c r="FB36" s="5"/>
      <c r="FC36" s="5"/>
      <c r="FD36" s="5"/>
      <c r="FE36" s="5"/>
      <c r="FF36" s="5"/>
      <c r="FG36" s="5"/>
      <c r="FH36" s="5"/>
      <c r="FI36" s="5"/>
      <c r="FJ36" s="5"/>
      <c r="FK36" s="91"/>
      <c r="FL36" s="5"/>
      <c r="FM36" s="62"/>
      <c r="FN36" s="62"/>
      <c r="FO36" s="62"/>
      <c r="FP36" s="62"/>
      <c r="FQ36" s="62"/>
      <c r="FR36" s="62"/>
      <c r="FS36" s="62"/>
      <c r="FT36" s="62"/>
      <c r="FU36" s="62"/>
      <c r="FV36" s="62"/>
      <c r="FW36" s="62"/>
      <c r="FX36" s="62"/>
      <c r="FY36" s="62"/>
      <c r="FZ36" s="62"/>
      <c r="GA36" s="62"/>
      <c r="GB36" s="62"/>
      <c r="GC36" s="5"/>
      <c r="GD36" s="5"/>
      <c r="GE36" s="5"/>
      <c r="GF36" s="5"/>
      <c r="GG36" s="5"/>
      <c r="GH36" s="5"/>
      <c r="GI36" s="5"/>
      <c r="GJ36" s="5"/>
      <c r="GK36" s="5"/>
      <c r="GL36" s="5"/>
      <c r="GM36" s="5"/>
      <c r="GN36" s="5"/>
      <c r="GO36" s="5"/>
      <c r="GP36" s="5"/>
      <c r="GQ36" s="91"/>
      <c r="GR36" s="5"/>
      <c r="GS36" s="62"/>
      <c r="GT36" s="62"/>
      <c r="GU36" s="62"/>
      <c r="GV36" s="62"/>
      <c r="GW36" s="62"/>
      <c r="GX36" s="62"/>
      <c r="GY36" s="62"/>
      <c r="GZ36" s="62"/>
      <c r="HA36" s="62"/>
      <c r="HB36" s="62"/>
      <c r="HC36" s="62"/>
      <c r="HD36" s="62"/>
      <c r="HE36" s="62"/>
      <c r="HF36" s="62"/>
      <c r="HG36" s="62"/>
      <c r="HH36" s="62"/>
      <c r="HI36" s="5"/>
      <c r="HJ36" s="5"/>
      <c r="HK36" s="5"/>
      <c r="HL36" s="5"/>
      <c r="HM36" s="5"/>
      <c r="HN36" s="5"/>
      <c r="HO36" s="5"/>
      <c r="HP36" s="5"/>
      <c r="HQ36" s="5"/>
      <c r="HR36" s="5"/>
      <c r="HS36" s="5"/>
      <c r="HT36" s="5"/>
      <c r="HU36" s="5"/>
      <c r="HV36" s="5"/>
      <c r="HW36" s="91"/>
      <c r="HX36" s="5"/>
      <c r="HY36" s="62"/>
      <c r="HZ36" s="62"/>
      <c r="IA36" s="62"/>
      <c r="IB36" s="62"/>
      <c r="IC36" s="62"/>
      <c r="ID36" s="62"/>
      <c r="IE36" s="62"/>
      <c r="IF36" s="62"/>
      <c r="IG36" s="62"/>
      <c r="IH36" s="62"/>
      <c r="II36" s="62"/>
      <c r="IJ36" s="62"/>
      <c r="IK36" s="62"/>
      <c r="IL36" s="62"/>
      <c r="IM36" s="62"/>
      <c r="IN36" s="62"/>
      <c r="IO36" s="5"/>
      <c r="IP36" s="5"/>
      <c r="IQ36" s="5"/>
      <c r="IR36" s="5"/>
      <c r="IS36" s="5"/>
      <c r="IT36" s="5"/>
      <c r="IU36" s="5"/>
      <c r="IV36" s="5"/>
      <c r="IW36" s="5"/>
      <c r="IX36" s="5"/>
      <c r="IY36" s="5"/>
      <c r="IZ36" s="5"/>
      <c r="JA36" s="5"/>
      <c r="JB36" s="5"/>
      <c r="JC36" s="91"/>
      <c r="JD36" s="5"/>
      <c r="JE36" s="62"/>
      <c r="JF36" s="62"/>
      <c r="JG36" s="62"/>
      <c r="JH36" s="62"/>
      <c r="JI36" s="62"/>
      <c r="JJ36" s="62"/>
      <c r="JK36" s="62"/>
      <c r="JL36" s="62"/>
      <c r="JM36" s="62"/>
      <c r="JN36" s="62"/>
      <c r="JO36" s="62"/>
      <c r="JP36" s="62"/>
      <c r="JQ36" s="62"/>
      <c r="JR36" s="62"/>
      <c r="JS36" s="62"/>
      <c r="JT36" s="62"/>
      <c r="JU36" s="5"/>
      <c r="JV36" s="5"/>
      <c r="JW36" s="5"/>
      <c r="JX36" s="5"/>
      <c r="JY36" s="5"/>
      <c r="JZ36" s="5"/>
      <c r="KA36" s="5"/>
      <c r="KB36" s="5"/>
      <c r="KC36" s="5"/>
      <c r="KD36" s="5"/>
      <c r="KE36" s="5"/>
      <c r="KF36" s="5"/>
      <c r="KG36" s="5"/>
      <c r="KH36" s="5"/>
      <c r="KI36" s="91"/>
      <c r="KJ36" s="5"/>
      <c r="KK36" s="62"/>
      <c r="KL36" s="62"/>
      <c r="KM36" s="62"/>
      <c r="KN36" s="62"/>
      <c r="KO36" s="62"/>
      <c r="KP36" s="62"/>
      <c r="KQ36" s="62"/>
      <c r="KR36" s="62"/>
      <c r="KS36" s="62"/>
      <c r="KT36" s="62"/>
      <c r="KU36" s="62"/>
      <c r="KV36" s="62"/>
      <c r="KW36" s="62"/>
      <c r="KX36" s="62"/>
      <c r="KY36" s="62"/>
      <c r="KZ36" s="62"/>
      <c r="LA36" s="5"/>
      <c r="LB36" s="5"/>
      <c r="LC36" s="5"/>
      <c r="LD36" s="5"/>
      <c r="LE36" s="5"/>
      <c r="LF36" s="5"/>
      <c r="LG36" s="5"/>
      <c r="LH36" s="5"/>
      <c r="LI36" s="5"/>
      <c r="LJ36" s="5"/>
      <c r="LK36" s="5"/>
      <c r="LL36" s="5"/>
      <c r="LM36" s="5"/>
      <c r="LN36" s="5"/>
      <c r="LO36" s="91"/>
      <c r="LP36" s="5"/>
      <c r="LQ36" s="62"/>
      <c r="LR36" s="62"/>
      <c r="LS36" s="62"/>
      <c r="LT36" s="62"/>
      <c r="LU36" s="62"/>
      <c r="LV36" s="62"/>
      <c r="LW36" s="62"/>
      <c r="LX36" s="62"/>
      <c r="LY36" s="62"/>
      <c r="LZ36" s="62"/>
      <c r="MA36" s="62"/>
      <c r="MB36" s="62"/>
      <c r="MC36" s="62"/>
      <c r="MD36" s="62"/>
      <c r="ME36" s="62"/>
      <c r="MF36" s="62"/>
    </row>
    <row r="37" spans="1:344" x14ac:dyDescent="0.35">
      <c r="A37" s="132">
        <v>33</v>
      </c>
      <c r="B37" s="170"/>
      <c r="C37" s="170"/>
      <c r="D37" s="152">
        <v>532</v>
      </c>
      <c r="E37" s="72" t="str">
        <f>'BVEM Scorecard'!F36</f>
        <v>Wind + Solar + Storage</v>
      </c>
      <c r="F37" s="96"/>
      <c r="G37" s="96"/>
      <c r="H37" s="96"/>
      <c r="I37" s="96"/>
      <c r="J37" s="62"/>
      <c r="K37" s="62"/>
      <c r="L37" s="62"/>
      <c r="M37" s="62"/>
      <c r="N37" s="62"/>
      <c r="O37" s="62"/>
      <c r="P37" s="62"/>
      <c r="Q37" s="62"/>
      <c r="R37" s="62"/>
      <c r="S37" s="62"/>
      <c r="T37" s="62"/>
      <c r="U37" s="62"/>
      <c r="V37" s="62"/>
      <c r="W37" s="62"/>
      <c r="X37" s="62"/>
      <c r="Y37" s="1"/>
      <c r="Z37" s="1"/>
      <c r="AA37" s="1"/>
      <c r="AB37" s="1"/>
      <c r="AC37" s="1"/>
      <c r="AD37" s="1"/>
      <c r="AE37" s="1"/>
      <c r="AF37" s="1"/>
      <c r="AG37" s="1"/>
      <c r="AH37" s="1"/>
      <c r="AI37" s="1"/>
      <c r="AJ37" s="1"/>
      <c r="AK37" s="1"/>
      <c r="AL37" s="1"/>
      <c r="AM37" s="138"/>
      <c r="AN37" s="139"/>
      <c r="AO37" s="63"/>
      <c r="AP37" s="63"/>
      <c r="AQ37" s="63"/>
      <c r="AR37" s="63"/>
      <c r="AS37" s="63"/>
      <c r="AT37" s="63"/>
      <c r="AU37" s="63"/>
      <c r="AV37" s="63"/>
      <c r="AW37" s="63"/>
      <c r="AX37" s="63"/>
      <c r="AY37" s="63"/>
      <c r="AZ37" s="63"/>
      <c r="BA37" s="63"/>
      <c r="BB37" s="63"/>
      <c r="BC37" s="63"/>
      <c r="BD37" s="63"/>
      <c r="BE37" s="1"/>
      <c r="BF37" s="1"/>
      <c r="BG37" s="1"/>
      <c r="BH37" s="1"/>
      <c r="BI37" s="1"/>
      <c r="BJ37" s="1"/>
      <c r="BK37" s="1"/>
      <c r="BL37" s="1"/>
      <c r="BM37" s="1"/>
      <c r="BN37" s="1"/>
      <c r="BO37" s="1"/>
      <c r="BP37" s="1"/>
      <c r="BQ37" s="1"/>
      <c r="BR37" s="1"/>
      <c r="BS37" s="1"/>
      <c r="BT37" s="1"/>
      <c r="BU37" s="63"/>
      <c r="BV37" s="63"/>
      <c r="BW37" s="63"/>
      <c r="BX37" s="63"/>
      <c r="BY37" s="63"/>
      <c r="BZ37" s="63"/>
      <c r="CA37" s="63"/>
      <c r="CB37" s="63"/>
      <c r="CC37" s="63"/>
      <c r="CD37" s="63"/>
      <c r="CE37" s="63"/>
      <c r="CF37" s="63"/>
      <c r="CG37" s="63"/>
      <c r="CH37" s="63"/>
      <c r="CI37" s="63"/>
      <c r="CJ37" s="63"/>
      <c r="CK37" s="1"/>
      <c r="CL37" s="1"/>
      <c r="CM37" s="1"/>
      <c r="CN37" s="1"/>
      <c r="CO37" s="1"/>
      <c r="CP37" s="1"/>
      <c r="CQ37" s="1"/>
      <c r="CR37" s="1"/>
      <c r="CS37" s="1"/>
      <c r="CT37" s="1"/>
      <c r="CU37" s="1"/>
      <c r="CV37" s="1"/>
      <c r="CW37" s="1"/>
      <c r="CX37" s="1"/>
      <c r="CY37" s="138"/>
      <c r="CZ37" s="1"/>
      <c r="DA37" s="63"/>
      <c r="DB37" s="63"/>
      <c r="DC37" s="63"/>
      <c r="DD37" s="63"/>
      <c r="DE37" s="63"/>
      <c r="DF37" s="63"/>
      <c r="DG37" s="63"/>
      <c r="DH37" s="63"/>
      <c r="DI37" s="63"/>
      <c r="DJ37" s="63"/>
      <c r="DK37" s="63"/>
      <c r="DL37" s="63"/>
      <c r="DM37" s="63"/>
      <c r="DN37" s="63"/>
      <c r="DO37" s="63"/>
      <c r="DP37" s="63"/>
      <c r="DQ37" s="1"/>
      <c r="DR37" s="1"/>
      <c r="DS37" s="1"/>
      <c r="DT37" s="1"/>
      <c r="DU37" s="1"/>
      <c r="DV37" s="1"/>
      <c r="DW37" s="1"/>
      <c r="DX37" s="1"/>
      <c r="DY37" s="1"/>
      <c r="DZ37" s="1"/>
      <c r="EA37" s="1"/>
      <c r="EB37" s="1"/>
      <c r="EC37" s="1"/>
      <c r="ED37" s="1"/>
      <c r="EE37" s="138"/>
      <c r="EF37" s="1"/>
      <c r="EG37" s="63"/>
      <c r="EH37" s="63"/>
      <c r="EI37" s="63"/>
      <c r="EJ37" s="63"/>
      <c r="EK37" s="63"/>
      <c r="EL37" s="63"/>
      <c r="EM37" s="63"/>
      <c r="EN37" s="63"/>
      <c r="EO37" s="63"/>
      <c r="EP37" s="63"/>
      <c r="EQ37" s="63"/>
      <c r="ER37" s="63"/>
      <c r="ES37" s="63"/>
      <c r="ET37" s="63"/>
      <c r="EU37" s="63"/>
      <c r="EV37" s="63"/>
      <c r="EW37" s="1"/>
      <c r="EX37" s="1"/>
      <c r="EY37" s="1"/>
      <c r="EZ37" s="1"/>
      <c r="FA37" s="1"/>
      <c r="FB37" s="1"/>
      <c r="FC37" s="1"/>
      <c r="FD37" s="1"/>
      <c r="FE37" s="1"/>
      <c r="FF37" s="1"/>
      <c r="FG37" s="1"/>
      <c r="FH37" s="1"/>
      <c r="FI37" s="1"/>
      <c r="FJ37" s="1"/>
      <c r="FK37" s="138"/>
      <c r="FL37" s="1"/>
      <c r="FM37" s="63"/>
      <c r="FN37" s="63"/>
      <c r="FO37" s="63"/>
      <c r="FP37" s="63"/>
      <c r="FQ37" s="63"/>
      <c r="FR37" s="63"/>
      <c r="FS37" s="63"/>
      <c r="FT37" s="63"/>
      <c r="FU37" s="63"/>
      <c r="FV37" s="63"/>
      <c r="FW37" s="63"/>
      <c r="FX37" s="63"/>
      <c r="FY37" s="63"/>
      <c r="FZ37" s="63"/>
      <c r="GA37" s="63"/>
      <c r="GB37" s="63"/>
      <c r="GC37" s="1"/>
      <c r="GD37" s="1"/>
      <c r="GE37" s="1"/>
      <c r="GF37" s="1"/>
      <c r="GG37" s="1"/>
      <c r="GH37" s="1"/>
      <c r="GI37" s="1"/>
      <c r="GJ37" s="1"/>
      <c r="GK37" s="1"/>
      <c r="GL37" s="1"/>
      <c r="GM37" s="1"/>
      <c r="GN37" s="1"/>
      <c r="GO37" s="1"/>
      <c r="GP37" s="1"/>
      <c r="GQ37" s="138"/>
      <c r="GR37" s="1"/>
      <c r="GS37" s="63"/>
      <c r="GT37" s="63"/>
      <c r="GU37" s="63"/>
      <c r="GV37" s="63"/>
      <c r="GW37" s="63"/>
      <c r="GX37" s="63"/>
      <c r="GY37" s="63"/>
      <c r="GZ37" s="63"/>
      <c r="HA37" s="63"/>
      <c r="HB37" s="63"/>
      <c r="HC37" s="63"/>
      <c r="HD37" s="63"/>
      <c r="HE37" s="63"/>
      <c r="HF37" s="63"/>
      <c r="HG37" s="63"/>
      <c r="HH37" s="63"/>
      <c r="HI37" s="1"/>
      <c r="HJ37" s="1"/>
      <c r="HK37" s="1"/>
      <c r="HL37" s="1"/>
      <c r="HM37" s="1"/>
      <c r="HN37" s="1"/>
      <c r="HO37" s="1"/>
      <c r="HP37" s="1"/>
      <c r="HQ37" s="1"/>
      <c r="HR37" s="1"/>
      <c r="HS37" s="1"/>
      <c r="HT37" s="1"/>
      <c r="HU37" s="1"/>
      <c r="HV37" s="1"/>
      <c r="HW37" s="138"/>
      <c r="HX37" s="1"/>
      <c r="HY37" s="63"/>
      <c r="HZ37" s="63"/>
      <c r="IA37" s="63"/>
      <c r="IB37" s="63"/>
      <c r="IC37" s="63"/>
      <c r="ID37" s="63"/>
      <c r="IE37" s="63"/>
      <c r="IF37" s="63"/>
      <c r="IG37" s="63"/>
      <c r="IH37" s="63"/>
      <c r="II37" s="63"/>
      <c r="IJ37" s="63"/>
      <c r="IK37" s="63"/>
      <c r="IL37" s="63"/>
      <c r="IM37" s="63"/>
      <c r="IN37" s="63"/>
      <c r="IO37" s="1"/>
      <c r="IP37" s="1"/>
      <c r="IQ37" s="1"/>
      <c r="IR37" s="1"/>
      <c r="IS37" s="1"/>
      <c r="IT37" s="1"/>
      <c r="IU37" s="1"/>
      <c r="IV37" s="1"/>
      <c r="IW37" s="1"/>
      <c r="IX37" s="1"/>
      <c r="IY37" s="1"/>
      <c r="IZ37" s="1"/>
      <c r="JA37" s="1"/>
      <c r="JB37" s="1"/>
      <c r="JC37" s="138"/>
      <c r="JD37" s="1"/>
      <c r="JE37" s="63"/>
      <c r="JF37" s="63"/>
      <c r="JG37" s="63"/>
      <c r="JH37" s="63"/>
      <c r="JI37" s="63"/>
      <c r="JJ37" s="63"/>
      <c r="JK37" s="63"/>
      <c r="JL37" s="63"/>
      <c r="JM37" s="63"/>
      <c r="JN37" s="63"/>
      <c r="JO37" s="63"/>
      <c r="JP37" s="63"/>
      <c r="JQ37" s="63"/>
      <c r="JR37" s="63"/>
      <c r="JS37" s="63"/>
      <c r="JT37" s="63"/>
      <c r="JU37" s="1"/>
      <c r="JV37" s="1"/>
      <c r="JW37" s="1"/>
      <c r="JX37" s="1"/>
      <c r="JY37" s="1"/>
      <c r="JZ37" s="1"/>
      <c r="KA37" s="1"/>
      <c r="KB37" s="1"/>
      <c r="KC37" s="1"/>
      <c r="KD37" s="1"/>
      <c r="KE37" s="1"/>
      <c r="KF37" s="1"/>
      <c r="KG37" s="1"/>
      <c r="KH37" s="1"/>
      <c r="KI37" s="138"/>
      <c r="KJ37" s="1"/>
      <c r="KK37" s="63"/>
      <c r="KL37" s="63"/>
      <c r="KM37" s="63"/>
      <c r="KN37" s="63"/>
      <c r="KO37" s="63"/>
      <c r="KP37" s="63"/>
      <c r="KQ37" s="63"/>
      <c r="KR37" s="63"/>
      <c r="KS37" s="63"/>
      <c r="KT37" s="63"/>
      <c r="KU37" s="63"/>
      <c r="KV37" s="63"/>
      <c r="KW37" s="63"/>
      <c r="KX37" s="63"/>
      <c r="KY37" s="63"/>
      <c r="KZ37" s="63"/>
      <c r="LA37" s="1"/>
      <c r="LB37" s="1"/>
      <c r="LC37" s="1"/>
      <c r="LD37" s="1"/>
      <c r="LE37" s="1"/>
      <c r="LF37" s="1"/>
      <c r="LG37" s="1"/>
      <c r="LH37" s="1"/>
      <c r="LI37" s="1"/>
      <c r="LJ37" s="1"/>
      <c r="LK37" s="1"/>
      <c r="LL37" s="1"/>
      <c r="LM37" s="1"/>
      <c r="LN37" s="1"/>
      <c r="LO37" s="138"/>
      <c r="LP37" s="1"/>
      <c r="LQ37" s="63"/>
      <c r="LR37" s="63"/>
      <c r="LS37" s="63"/>
      <c r="LT37" s="63"/>
      <c r="LU37" s="63"/>
      <c r="LV37" s="63"/>
      <c r="LW37" s="63"/>
      <c r="LX37" s="63"/>
      <c r="LY37" s="63"/>
      <c r="LZ37" s="63"/>
      <c r="MA37" s="63"/>
      <c r="MB37" s="63"/>
      <c r="MC37" s="63"/>
      <c r="MD37" s="63"/>
      <c r="ME37" s="63"/>
      <c r="MF37" s="63"/>
    </row>
    <row r="38" spans="1:344" x14ac:dyDescent="0.35">
      <c r="A38" s="131">
        <v>34</v>
      </c>
      <c r="B38" s="170"/>
      <c r="C38" s="170"/>
      <c r="D38" s="152">
        <v>537</v>
      </c>
      <c r="E38" s="72" t="str">
        <f>'BVEM Scorecard'!F37</f>
        <v>Wind + Solar + Storage</v>
      </c>
      <c r="F38" s="96"/>
      <c r="G38" s="96"/>
      <c r="H38" s="96"/>
      <c r="I38" s="96"/>
      <c r="J38" s="62"/>
      <c r="K38" s="62"/>
      <c r="L38" s="62"/>
      <c r="M38" s="62"/>
      <c r="N38" s="62"/>
      <c r="O38" s="62"/>
      <c r="P38" s="62"/>
      <c r="Q38" s="62"/>
      <c r="R38" s="62"/>
      <c r="S38" s="62"/>
      <c r="T38" s="62"/>
      <c r="U38" s="62"/>
      <c r="V38" s="62"/>
      <c r="W38" s="62"/>
      <c r="X38" s="62"/>
      <c r="Y38" s="87"/>
      <c r="Z38" s="5"/>
      <c r="AA38" s="5"/>
      <c r="AB38" s="5"/>
      <c r="AC38" s="5"/>
      <c r="AD38" s="5"/>
      <c r="AE38" s="5"/>
      <c r="AF38" s="5"/>
      <c r="AG38" s="5"/>
      <c r="AH38" s="5"/>
      <c r="AI38" s="5"/>
      <c r="AJ38" s="5"/>
      <c r="AK38" s="5"/>
      <c r="AL38" s="5"/>
      <c r="AM38" s="91"/>
      <c r="AN38" s="93"/>
      <c r="AO38" s="62"/>
      <c r="AP38" s="62"/>
      <c r="AQ38" s="62"/>
      <c r="AR38" s="62"/>
      <c r="AS38" s="62"/>
      <c r="AT38" s="62"/>
      <c r="AU38" s="62"/>
      <c r="AV38" s="62"/>
      <c r="AW38" s="62"/>
      <c r="AX38" s="62"/>
      <c r="AY38" s="62"/>
      <c r="AZ38" s="62"/>
      <c r="BA38" s="62"/>
      <c r="BB38" s="62"/>
      <c r="BC38" s="62"/>
      <c r="BD38" s="62"/>
      <c r="BE38" s="5"/>
      <c r="BF38" s="5"/>
      <c r="BG38" s="5"/>
      <c r="BH38" s="5"/>
      <c r="BI38" s="5"/>
      <c r="BJ38" s="5"/>
      <c r="BK38" s="5"/>
      <c r="BL38" s="5"/>
      <c r="BM38" s="5"/>
      <c r="BN38" s="5"/>
      <c r="BO38" s="5"/>
      <c r="BP38" s="5"/>
      <c r="BQ38" s="5"/>
      <c r="BR38" s="5"/>
      <c r="BS38" s="5"/>
      <c r="BT38" s="5"/>
      <c r="BU38" s="62"/>
      <c r="BV38" s="62"/>
      <c r="BW38" s="62"/>
      <c r="BX38" s="62"/>
      <c r="BY38" s="62"/>
      <c r="BZ38" s="62"/>
      <c r="CA38" s="62"/>
      <c r="CB38" s="62"/>
      <c r="CC38" s="62"/>
      <c r="CD38" s="62"/>
      <c r="CE38" s="62"/>
      <c r="CF38" s="62"/>
      <c r="CG38" s="62"/>
      <c r="CH38" s="62"/>
      <c r="CI38" s="62"/>
      <c r="CJ38" s="62"/>
      <c r="CK38" s="5"/>
      <c r="CL38" s="5"/>
      <c r="CM38" s="5"/>
      <c r="CN38" s="5"/>
      <c r="CO38" s="5"/>
      <c r="CP38" s="5"/>
      <c r="CQ38" s="5"/>
      <c r="CR38" s="5"/>
      <c r="CS38" s="5"/>
      <c r="CT38" s="5"/>
      <c r="CU38" s="5"/>
      <c r="CV38" s="5"/>
      <c r="CW38" s="5"/>
      <c r="CX38" s="5"/>
      <c r="CY38" s="91"/>
      <c r="CZ38" s="5"/>
      <c r="DA38" s="62"/>
      <c r="DB38" s="62"/>
      <c r="DC38" s="62"/>
      <c r="DD38" s="62"/>
      <c r="DE38" s="62"/>
      <c r="DF38" s="62"/>
      <c r="DG38" s="62"/>
      <c r="DH38" s="62"/>
      <c r="DI38" s="62"/>
      <c r="DJ38" s="62"/>
      <c r="DK38" s="62"/>
      <c r="DL38" s="62"/>
      <c r="DM38" s="62"/>
      <c r="DN38" s="62"/>
      <c r="DO38" s="62"/>
      <c r="DP38" s="62"/>
      <c r="DQ38" s="5"/>
      <c r="DR38" s="5"/>
      <c r="DS38" s="5"/>
      <c r="DT38" s="5"/>
      <c r="DU38" s="5"/>
      <c r="DV38" s="5"/>
      <c r="DW38" s="5"/>
      <c r="DX38" s="5"/>
      <c r="DY38" s="5"/>
      <c r="DZ38" s="5"/>
      <c r="EA38" s="5"/>
      <c r="EB38" s="5"/>
      <c r="EC38" s="5"/>
      <c r="ED38" s="5"/>
      <c r="EE38" s="91"/>
      <c r="EF38" s="5"/>
      <c r="EG38" s="62"/>
      <c r="EH38" s="62"/>
      <c r="EI38" s="62"/>
      <c r="EJ38" s="62"/>
      <c r="EK38" s="62"/>
      <c r="EL38" s="62"/>
      <c r="EM38" s="62"/>
      <c r="EN38" s="62"/>
      <c r="EO38" s="62"/>
      <c r="EP38" s="62"/>
      <c r="EQ38" s="62"/>
      <c r="ER38" s="62"/>
      <c r="ES38" s="62"/>
      <c r="ET38" s="62"/>
      <c r="EU38" s="62"/>
      <c r="EV38" s="62"/>
      <c r="EW38" s="5"/>
      <c r="EX38" s="5"/>
      <c r="EY38" s="5"/>
      <c r="EZ38" s="5"/>
      <c r="FA38" s="5"/>
      <c r="FB38" s="5"/>
      <c r="FC38" s="5"/>
      <c r="FD38" s="5"/>
      <c r="FE38" s="5"/>
      <c r="FF38" s="5"/>
      <c r="FG38" s="5"/>
      <c r="FH38" s="5"/>
      <c r="FI38" s="5"/>
      <c r="FJ38" s="5"/>
      <c r="FK38" s="91"/>
      <c r="FL38" s="5"/>
      <c r="FM38" s="62"/>
      <c r="FN38" s="62"/>
      <c r="FO38" s="62"/>
      <c r="FP38" s="62"/>
      <c r="FQ38" s="62"/>
      <c r="FR38" s="62"/>
      <c r="FS38" s="62"/>
      <c r="FT38" s="62"/>
      <c r="FU38" s="62"/>
      <c r="FV38" s="62"/>
      <c r="FW38" s="62"/>
      <c r="FX38" s="62"/>
      <c r="FY38" s="62"/>
      <c r="FZ38" s="62"/>
      <c r="GA38" s="62"/>
      <c r="GB38" s="62"/>
      <c r="GC38" s="5"/>
      <c r="GD38" s="5"/>
      <c r="GE38" s="5"/>
      <c r="GF38" s="5"/>
      <c r="GG38" s="5"/>
      <c r="GH38" s="5"/>
      <c r="GI38" s="5"/>
      <c r="GJ38" s="5"/>
      <c r="GK38" s="5"/>
      <c r="GL38" s="5"/>
      <c r="GM38" s="5"/>
      <c r="GN38" s="5"/>
      <c r="GO38" s="5"/>
      <c r="GP38" s="5"/>
      <c r="GQ38" s="91"/>
      <c r="GR38" s="5"/>
      <c r="GS38" s="62"/>
      <c r="GT38" s="62"/>
      <c r="GU38" s="62"/>
      <c r="GV38" s="62"/>
      <c r="GW38" s="62"/>
      <c r="GX38" s="62"/>
      <c r="GY38" s="62"/>
      <c r="GZ38" s="62"/>
      <c r="HA38" s="62"/>
      <c r="HB38" s="62"/>
      <c r="HC38" s="62"/>
      <c r="HD38" s="62"/>
      <c r="HE38" s="62"/>
      <c r="HF38" s="62"/>
      <c r="HG38" s="62"/>
      <c r="HH38" s="62"/>
      <c r="HI38" s="5"/>
      <c r="HJ38" s="5"/>
      <c r="HK38" s="5"/>
      <c r="HL38" s="5"/>
      <c r="HM38" s="5"/>
      <c r="HN38" s="5"/>
      <c r="HO38" s="5"/>
      <c r="HP38" s="5"/>
      <c r="HQ38" s="5"/>
      <c r="HR38" s="5"/>
      <c r="HS38" s="5"/>
      <c r="HT38" s="5"/>
      <c r="HU38" s="5"/>
      <c r="HV38" s="5"/>
      <c r="HW38" s="91"/>
      <c r="HX38" s="5"/>
      <c r="HY38" s="62"/>
      <c r="HZ38" s="62"/>
      <c r="IA38" s="62"/>
      <c r="IB38" s="62"/>
      <c r="IC38" s="62"/>
      <c r="ID38" s="62"/>
      <c r="IE38" s="62"/>
      <c r="IF38" s="62"/>
      <c r="IG38" s="62"/>
      <c r="IH38" s="62"/>
      <c r="II38" s="62"/>
      <c r="IJ38" s="62"/>
      <c r="IK38" s="62"/>
      <c r="IL38" s="62"/>
      <c r="IM38" s="62"/>
      <c r="IN38" s="62"/>
      <c r="IO38" s="5"/>
      <c r="IP38" s="5"/>
      <c r="IQ38" s="5"/>
      <c r="IR38" s="5"/>
      <c r="IS38" s="5"/>
      <c r="IT38" s="5"/>
      <c r="IU38" s="5"/>
      <c r="IV38" s="5"/>
      <c r="IW38" s="5"/>
      <c r="IX38" s="5"/>
      <c r="IY38" s="5"/>
      <c r="IZ38" s="5"/>
      <c r="JA38" s="5"/>
      <c r="JB38" s="5"/>
      <c r="JC38" s="91"/>
      <c r="JD38" s="5"/>
      <c r="JE38" s="62"/>
      <c r="JF38" s="62"/>
      <c r="JG38" s="62"/>
      <c r="JH38" s="62"/>
      <c r="JI38" s="62"/>
      <c r="JJ38" s="62"/>
      <c r="JK38" s="62"/>
      <c r="JL38" s="62"/>
      <c r="JM38" s="62"/>
      <c r="JN38" s="62"/>
      <c r="JO38" s="62"/>
      <c r="JP38" s="62"/>
      <c r="JQ38" s="62"/>
      <c r="JR38" s="62"/>
      <c r="JS38" s="62"/>
      <c r="JT38" s="62"/>
      <c r="JU38" s="5"/>
      <c r="JV38" s="5"/>
      <c r="JW38" s="5"/>
      <c r="JX38" s="5"/>
      <c r="JY38" s="5"/>
      <c r="JZ38" s="5"/>
      <c r="KA38" s="5"/>
      <c r="KB38" s="5"/>
      <c r="KC38" s="5"/>
      <c r="KD38" s="5"/>
      <c r="KE38" s="5"/>
      <c r="KF38" s="5"/>
      <c r="KG38" s="5"/>
      <c r="KH38" s="5"/>
      <c r="KI38" s="91"/>
      <c r="KJ38" s="5"/>
      <c r="KK38" s="62"/>
      <c r="KL38" s="62"/>
      <c r="KM38" s="62"/>
      <c r="KN38" s="62"/>
      <c r="KO38" s="62"/>
      <c r="KP38" s="62"/>
      <c r="KQ38" s="62"/>
      <c r="KR38" s="62"/>
      <c r="KS38" s="62"/>
      <c r="KT38" s="62"/>
      <c r="KU38" s="62"/>
      <c r="KV38" s="62"/>
      <c r="KW38" s="62"/>
      <c r="KX38" s="62"/>
      <c r="KY38" s="62"/>
      <c r="KZ38" s="62"/>
      <c r="LA38" s="5"/>
      <c r="LB38" s="5"/>
      <c r="LC38" s="5"/>
      <c r="LD38" s="5"/>
      <c r="LE38" s="5"/>
      <c r="LF38" s="5"/>
      <c r="LG38" s="5"/>
      <c r="LH38" s="5"/>
      <c r="LI38" s="5"/>
      <c r="LJ38" s="5"/>
      <c r="LK38" s="5"/>
      <c r="LL38" s="5"/>
      <c r="LM38" s="5"/>
      <c r="LN38" s="5"/>
      <c r="LO38" s="91"/>
      <c r="LP38" s="5"/>
      <c r="LQ38" s="62"/>
      <c r="LR38" s="62"/>
      <c r="LS38" s="62"/>
      <c r="LT38" s="62"/>
      <c r="LU38" s="62"/>
      <c r="LV38" s="62"/>
      <c r="LW38" s="62"/>
      <c r="LX38" s="62"/>
      <c r="LY38" s="62"/>
      <c r="LZ38" s="62"/>
      <c r="MA38" s="62"/>
      <c r="MB38" s="62"/>
      <c r="MC38" s="62"/>
      <c r="MD38" s="62"/>
      <c r="ME38" s="62"/>
      <c r="MF38" s="62"/>
    </row>
    <row r="39" spans="1:344" x14ac:dyDescent="0.35">
      <c r="A39" s="132">
        <v>35</v>
      </c>
      <c r="B39" s="170"/>
      <c r="C39" s="170"/>
      <c r="D39" s="152">
        <v>486</v>
      </c>
      <c r="E39" s="72" t="str">
        <f>'BVEM Scorecard'!F38</f>
        <v>Wind + Solar + Storage</v>
      </c>
      <c r="F39" s="96"/>
      <c r="G39" s="96"/>
      <c r="H39" s="96"/>
      <c r="I39" s="96"/>
      <c r="J39" s="62"/>
      <c r="K39" s="62"/>
      <c r="L39" s="62"/>
      <c r="M39" s="62"/>
      <c r="N39" s="62"/>
      <c r="O39" s="62"/>
      <c r="P39" s="62"/>
      <c r="Q39" s="62"/>
      <c r="R39" s="62"/>
      <c r="S39" s="62"/>
      <c r="T39" s="62"/>
      <c r="U39" s="62"/>
      <c r="V39" s="62"/>
      <c r="W39" s="62"/>
      <c r="X39" s="62"/>
      <c r="Y39" s="1"/>
      <c r="Z39" s="1"/>
      <c r="AA39" s="1"/>
      <c r="AB39" s="1"/>
      <c r="AC39" s="1"/>
      <c r="AD39" s="1"/>
      <c r="AE39" s="1"/>
      <c r="AF39" s="1"/>
      <c r="AG39" s="1"/>
      <c r="AH39" s="1"/>
      <c r="AI39" s="1"/>
      <c r="AJ39" s="1"/>
      <c r="AK39" s="1"/>
      <c r="AL39" s="1"/>
      <c r="AM39" s="138"/>
      <c r="AN39" s="139"/>
      <c r="AO39" s="63"/>
      <c r="AP39" s="63"/>
      <c r="AQ39" s="63"/>
      <c r="AR39" s="63"/>
      <c r="AS39" s="63"/>
      <c r="AT39" s="63"/>
      <c r="AU39" s="63"/>
      <c r="AV39" s="63"/>
      <c r="AW39" s="63"/>
      <c r="AX39" s="63"/>
      <c r="AY39" s="63"/>
      <c r="AZ39" s="63"/>
      <c r="BA39" s="63"/>
      <c r="BB39" s="63"/>
      <c r="BC39" s="63"/>
      <c r="BD39" s="63"/>
      <c r="BE39" s="1"/>
      <c r="BF39" s="1"/>
      <c r="BG39" s="1"/>
      <c r="BH39" s="1"/>
      <c r="BI39" s="1"/>
      <c r="BJ39" s="1"/>
      <c r="BK39" s="1"/>
      <c r="BL39" s="1"/>
      <c r="BM39" s="1"/>
      <c r="BN39" s="1"/>
      <c r="BO39" s="1"/>
      <c r="BP39" s="1"/>
      <c r="BQ39" s="1"/>
      <c r="BR39" s="1"/>
      <c r="BS39" s="1"/>
      <c r="BT39" s="1"/>
      <c r="BU39" s="63"/>
      <c r="BV39" s="63"/>
      <c r="BW39" s="63"/>
      <c r="BX39" s="63"/>
      <c r="BY39" s="63"/>
      <c r="BZ39" s="63"/>
      <c r="CA39" s="63"/>
      <c r="CB39" s="63"/>
      <c r="CC39" s="63"/>
      <c r="CD39" s="63"/>
      <c r="CE39" s="63"/>
      <c r="CF39" s="63"/>
      <c r="CG39" s="63"/>
      <c r="CH39" s="63"/>
      <c r="CI39" s="63"/>
      <c r="CJ39" s="63"/>
      <c r="CK39" s="1"/>
      <c r="CL39" s="1"/>
      <c r="CM39" s="1"/>
      <c r="CN39" s="1"/>
      <c r="CO39" s="1"/>
      <c r="CP39" s="1"/>
      <c r="CQ39" s="1"/>
      <c r="CR39" s="1"/>
      <c r="CS39" s="1"/>
      <c r="CT39" s="1"/>
      <c r="CU39" s="1"/>
      <c r="CV39" s="1"/>
      <c r="CW39" s="1"/>
      <c r="CX39" s="1"/>
      <c r="CY39" s="138"/>
      <c r="CZ39" s="1"/>
      <c r="DA39" s="63"/>
      <c r="DB39" s="63"/>
      <c r="DC39" s="63"/>
      <c r="DD39" s="63"/>
      <c r="DE39" s="63"/>
      <c r="DF39" s="63"/>
      <c r="DG39" s="63"/>
      <c r="DH39" s="63"/>
      <c r="DI39" s="63"/>
      <c r="DJ39" s="63"/>
      <c r="DK39" s="63"/>
      <c r="DL39" s="63"/>
      <c r="DM39" s="63"/>
      <c r="DN39" s="63"/>
      <c r="DO39" s="63"/>
      <c r="DP39" s="63"/>
      <c r="DQ39" s="1"/>
      <c r="DR39" s="1"/>
      <c r="DS39" s="1"/>
      <c r="DT39" s="1"/>
      <c r="DU39" s="1"/>
      <c r="DV39" s="1"/>
      <c r="DW39" s="1"/>
      <c r="DX39" s="1"/>
      <c r="DY39" s="1"/>
      <c r="DZ39" s="1"/>
      <c r="EA39" s="1"/>
      <c r="EB39" s="1"/>
      <c r="EC39" s="1"/>
      <c r="ED39" s="1"/>
      <c r="EE39" s="138"/>
      <c r="EF39" s="1"/>
      <c r="EG39" s="63"/>
      <c r="EH39" s="63"/>
      <c r="EI39" s="63"/>
      <c r="EJ39" s="63"/>
      <c r="EK39" s="63"/>
      <c r="EL39" s="63"/>
      <c r="EM39" s="63"/>
      <c r="EN39" s="63"/>
      <c r="EO39" s="63"/>
      <c r="EP39" s="63"/>
      <c r="EQ39" s="63"/>
      <c r="ER39" s="63"/>
      <c r="ES39" s="63"/>
      <c r="ET39" s="63"/>
      <c r="EU39" s="63"/>
      <c r="EV39" s="63"/>
      <c r="EW39" s="1"/>
      <c r="EX39" s="1"/>
      <c r="EY39" s="1"/>
      <c r="EZ39" s="1"/>
      <c r="FA39" s="1"/>
      <c r="FB39" s="1"/>
      <c r="FC39" s="1"/>
      <c r="FD39" s="1"/>
      <c r="FE39" s="1"/>
      <c r="FF39" s="1"/>
      <c r="FG39" s="1"/>
      <c r="FH39" s="1"/>
      <c r="FI39" s="1"/>
      <c r="FJ39" s="1"/>
      <c r="FK39" s="138"/>
      <c r="FL39" s="1"/>
      <c r="FM39" s="63"/>
      <c r="FN39" s="63"/>
      <c r="FO39" s="63"/>
      <c r="FP39" s="63"/>
      <c r="FQ39" s="63"/>
      <c r="FR39" s="63"/>
      <c r="FS39" s="63"/>
      <c r="FT39" s="63"/>
      <c r="FU39" s="63"/>
      <c r="FV39" s="63"/>
      <c r="FW39" s="63"/>
      <c r="FX39" s="63"/>
      <c r="FY39" s="63"/>
      <c r="FZ39" s="63"/>
      <c r="GA39" s="63"/>
      <c r="GB39" s="63"/>
      <c r="GC39" s="1"/>
      <c r="GD39" s="1"/>
      <c r="GE39" s="1"/>
      <c r="GF39" s="1"/>
      <c r="GG39" s="1"/>
      <c r="GH39" s="1"/>
      <c r="GI39" s="1"/>
      <c r="GJ39" s="1"/>
      <c r="GK39" s="1"/>
      <c r="GL39" s="1"/>
      <c r="GM39" s="1"/>
      <c r="GN39" s="1"/>
      <c r="GO39" s="1"/>
      <c r="GP39" s="1"/>
      <c r="GQ39" s="138"/>
      <c r="GR39" s="1"/>
      <c r="GS39" s="63"/>
      <c r="GT39" s="63"/>
      <c r="GU39" s="63"/>
      <c r="GV39" s="63"/>
      <c r="GW39" s="63"/>
      <c r="GX39" s="63"/>
      <c r="GY39" s="63"/>
      <c r="GZ39" s="63"/>
      <c r="HA39" s="63"/>
      <c r="HB39" s="63"/>
      <c r="HC39" s="63"/>
      <c r="HD39" s="63"/>
      <c r="HE39" s="63"/>
      <c r="HF39" s="63"/>
      <c r="HG39" s="63"/>
      <c r="HH39" s="63"/>
      <c r="HI39" s="1"/>
      <c r="HJ39" s="1"/>
      <c r="HK39" s="1"/>
      <c r="HL39" s="1"/>
      <c r="HM39" s="1"/>
      <c r="HN39" s="1"/>
      <c r="HO39" s="1"/>
      <c r="HP39" s="1"/>
      <c r="HQ39" s="1"/>
      <c r="HR39" s="1"/>
      <c r="HS39" s="1"/>
      <c r="HT39" s="1"/>
      <c r="HU39" s="1"/>
      <c r="HV39" s="1"/>
      <c r="HW39" s="138"/>
      <c r="HX39" s="1"/>
      <c r="HY39" s="63"/>
      <c r="HZ39" s="63"/>
      <c r="IA39" s="63"/>
      <c r="IB39" s="63"/>
      <c r="IC39" s="63"/>
      <c r="ID39" s="63"/>
      <c r="IE39" s="63"/>
      <c r="IF39" s="63"/>
      <c r="IG39" s="63"/>
      <c r="IH39" s="63"/>
      <c r="II39" s="63"/>
      <c r="IJ39" s="63"/>
      <c r="IK39" s="63"/>
      <c r="IL39" s="63"/>
      <c r="IM39" s="63"/>
      <c r="IN39" s="63"/>
      <c r="IO39" s="1"/>
      <c r="IP39" s="1"/>
      <c r="IQ39" s="1"/>
      <c r="IR39" s="1"/>
      <c r="IS39" s="1"/>
      <c r="IT39" s="1"/>
      <c r="IU39" s="1"/>
      <c r="IV39" s="1"/>
      <c r="IW39" s="1"/>
      <c r="IX39" s="1"/>
      <c r="IY39" s="1"/>
      <c r="IZ39" s="1"/>
      <c r="JA39" s="1"/>
      <c r="JB39" s="1"/>
      <c r="JC39" s="138"/>
      <c r="JD39" s="1"/>
      <c r="JE39" s="63"/>
      <c r="JF39" s="63"/>
      <c r="JG39" s="63"/>
      <c r="JH39" s="63"/>
      <c r="JI39" s="63"/>
      <c r="JJ39" s="63"/>
      <c r="JK39" s="63"/>
      <c r="JL39" s="63"/>
      <c r="JM39" s="63"/>
      <c r="JN39" s="63"/>
      <c r="JO39" s="63"/>
      <c r="JP39" s="63"/>
      <c r="JQ39" s="63"/>
      <c r="JR39" s="63"/>
      <c r="JS39" s="63"/>
      <c r="JT39" s="63"/>
      <c r="JU39" s="1"/>
      <c r="JV39" s="1"/>
      <c r="JW39" s="1"/>
      <c r="JX39" s="1"/>
      <c r="JY39" s="1"/>
      <c r="JZ39" s="1"/>
      <c r="KA39" s="1"/>
      <c r="KB39" s="1"/>
      <c r="KC39" s="1"/>
      <c r="KD39" s="1"/>
      <c r="KE39" s="1"/>
      <c r="KF39" s="1"/>
      <c r="KG39" s="1"/>
      <c r="KH39" s="1"/>
      <c r="KI39" s="138"/>
      <c r="KJ39" s="1"/>
      <c r="KK39" s="63"/>
      <c r="KL39" s="63"/>
      <c r="KM39" s="63"/>
      <c r="KN39" s="63"/>
      <c r="KO39" s="63"/>
      <c r="KP39" s="63"/>
      <c r="KQ39" s="63"/>
      <c r="KR39" s="63"/>
      <c r="KS39" s="63"/>
      <c r="KT39" s="63"/>
      <c r="KU39" s="63"/>
      <c r="KV39" s="63"/>
      <c r="KW39" s="63"/>
      <c r="KX39" s="63"/>
      <c r="KY39" s="63"/>
      <c r="KZ39" s="63"/>
      <c r="LA39" s="1"/>
      <c r="LB39" s="1"/>
      <c r="LC39" s="1"/>
      <c r="LD39" s="1"/>
      <c r="LE39" s="1"/>
      <c r="LF39" s="1"/>
      <c r="LG39" s="1"/>
      <c r="LH39" s="1"/>
      <c r="LI39" s="1"/>
      <c r="LJ39" s="1"/>
      <c r="LK39" s="1"/>
      <c r="LL39" s="1"/>
      <c r="LM39" s="1"/>
      <c r="LN39" s="1"/>
      <c r="LO39" s="138"/>
      <c r="LP39" s="1"/>
      <c r="LQ39" s="63"/>
      <c r="LR39" s="63"/>
      <c r="LS39" s="63"/>
      <c r="LT39" s="63"/>
      <c r="LU39" s="63"/>
      <c r="LV39" s="63"/>
      <c r="LW39" s="63"/>
      <c r="LX39" s="63"/>
      <c r="LY39" s="63"/>
      <c r="LZ39" s="63"/>
      <c r="MA39" s="63"/>
      <c r="MB39" s="63"/>
      <c r="MC39" s="63"/>
      <c r="MD39" s="63"/>
      <c r="ME39" s="63"/>
      <c r="MF39" s="63"/>
    </row>
    <row r="40" spans="1:344" x14ac:dyDescent="0.35">
      <c r="A40" s="131">
        <v>36</v>
      </c>
      <c r="B40" s="170"/>
      <c r="C40" s="170"/>
      <c r="D40" s="152">
        <v>490</v>
      </c>
      <c r="E40" s="72" t="str">
        <f>'BVEM Scorecard'!F39</f>
        <v>Wind + Solar + Storage</v>
      </c>
      <c r="F40" s="96"/>
      <c r="G40" s="96"/>
      <c r="H40" s="96"/>
      <c r="I40" s="96"/>
      <c r="J40" s="62"/>
      <c r="K40" s="62"/>
      <c r="L40" s="62"/>
      <c r="M40" s="62"/>
      <c r="N40" s="62"/>
      <c r="O40" s="62"/>
      <c r="P40" s="62"/>
      <c r="Q40" s="62"/>
      <c r="R40" s="62"/>
      <c r="S40" s="62"/>
      <c r="T40" s="62"/>
      <c r="U40" s="62"/>
      <c r="V40" s="62"/>
      <c r="W40" s="62"/>
      <c r="X40" s="62"/>
      <c r="Y40" s="87"/>
      <c r="Z40" s="5"/>
      <c r="AA40" s="5"/>
      <c r="AB40" s="5"/>
      <c r="AC40" s="5"/>
      <c r="AD40" s="5"/>
      <c r="AE40" s="5"/>
      <c r="AF40" s="5"/>
      <c r="AG40" s="5"/>
      <c r="AH40" s="5"/>
      <c r="AI40" s="5"/>
      <c r="AJ40" s="5"/>
      <c r="AK40" s="5"/>
      <c r="AL40" s="5"/>
      <c r="AM40" s="91"/>
      <c r="AN40" s="93"/>
      <c r="AO40" s="62"/>
      <c r="AP40" s="62"/>
      <c r="AQ40" s="62"/>
      <c r="AR40" s="62"/>
      <c r="AS40" s="62"/>
      <c r="AT40" s="62"/>
      <c r="AU40" s="62"/>
      <c r="AV40" s="62"/>
      <c r="AW40" s="62"/>
      <c r="AX40" s="62"/>
      <c r="AY40" s="62"/>
      <c r="AZ40" s="62"/>
      <c r="BA40" s="62"/>
      <c r="BB40" s="62"/>
      <c r="BC40" s="62"/>
      <c r="BD40" s="62"/>
      <c r="BE40" s="5"/>
      <c r="BF40" s="5"/>
      <c r="BG40" s="5"/>
      <c r="BH40" s="5"/>
      <c r="BI40" s="5"/>
      <c r="BJ40" s="5"/>
      <c r="BK40" s="5"/>
      <c r="BL40" s="5"/>
      <c r="BM40" s="5"/>
      <c r="BN40" s="5"/>
      <c r="BO40" s="5"/>
      <c r="BP40" s="5"/>
      <c r="BQ40" s="5"/>
      <c r="BR40" s="5"/>
      <c r="BS40" s="5"/>
      <c r="BT40" s="5"/>
      <c r="BU40" s="62"/>
      <c r="BV40" s="62"/>
      <c r="BW40" s="62"/>
      <c r="BX40" s="62"/>
      <c r="BY40" s="62"/>
      <c r="BZ40" s="62"/>
      <c r="CA40" s="62"/>
      <c r="CB40" s="62"/>
      <c r="CC40" s="62"/>
      <c r="CD40" s="62"/>
      <c r="CE40" s="62"/>
      <c r="CF40" s="62"/>
      <c r="CG40" s="62"/>
      <c r="CH40" s="62"/>
      <c r="CI40" s="62"/>
      <c r="CJ40" s="62"/>
      <c r="CK40" s="5"/>
      <c r="CL40" s="5"/>
      <c r="CM40" s="5"/>
      <c r="CN40" s="5"/>
      <c r="CO40" s="5"/>
      <c r="CP40" s="5"/>
      <c r="CQ40" s="5"/>
      <c r="CR40" s="5"/>
      <c r="CS40" s="5"/>
      <c r="CT40" s="5"/>
      <c r="CU40" s="5"/>
      <c r="CV40" s="5"/>
      <c r="CW40" s="5"/>
      <c r="CX40" s="5"/>
      <c r="CY40" s="91"/>
      <c r="CZ40" s="5"/>
      <c r="DA40" s="62"/>
      <c r="DB40" s="62"/>
      <c r="DC40" s="62"/>
      <c r="DD40" s="62"/>
      <c r="DE40" s="62"/>
      <c r="DF40" s="62"/>
      <c r="DG40" s="62"/>
      <c r="DH40" s="62"/>
      <c r="DI40" s="62"/>
      <c r="DJ40" s="62"/>
      <c r="DK40" s="62"/>
      <c r="DL40" s="62"/>
      <c r="DM40" s="62"/>
      <c r="DN40" s="62"/>
      <c r="DO40" s="62"/>
      <c r="DP40" s="62"/>
      <c r="DQ40" s="5"/>
      <c r="DR40" s="5"/>
      <c r="DS40" s="5"/>
      <c r="DT40" s="5"/>
      <c r="DU40" s="5"/>
      <c r="DV40" s="5"/>
      <c r="DW40" s="5"/>
      <c r="DX40" s="5"/>
      <c r="DY40" s="5"/>
      <c r="DZ40" s="5"/>
      <c r="EA40" s="5"/>
      <c r="EB40" s="5"/>
      <c r="EC40" s="5"/>
      <c r="ED40" s="5"/>
      <c r="EE40" s="91"/>
      <c r="EF40" s="5"/>
      <c r="EG40" s="62"/>
      <c r="EH40" s="62"/>
      <c r="EI40" s="62"/>
      <c r="EJ40" s="62"/>
      <c r="EK40" s="62"/>
      <c r="EL40" s="62"/>
      <c r="EM40" s="62"/>
      <c r="EN40" s="62"/>
      <c r="EO40" s="62"/>
      <c r="EP40" s="62"/>
      <c r="EQ40" s="62"/>
      <c r="ER40" s="62"/>
      <c r="ES40" s="62"/>
      <c r="ET40" s="62"/>
      <c r="EU40" s="62"/>
      <c r="EV40" s="62"/>
      <c r="EW40" s="5"/>
      <c r="EX40" s="5"/>
      <c r="EY40" s="5"/>
      <c r="EZ40" s="5"/>
      <c r="FA40" s="5"/>
      <c r="FB40" s="5"/>
      <c r="FC40" s="5"/>
      <c r="FD40" s="5"/>
      <c r="FE40" s="5"/>
      <c r="FF40" s="5"/>
      <c r="FG40" s="5"/>
      <c r="FH40" s="5"/>
      <c r="FI40" s="5"/>
      <c r="FJ40" s="5"/>
      <c r="FK40" s="91"/>
      <c r="FL40" s="5"/>
      <c r="FM40" s="62"/>
      <c r="FN40" s="62"/>
      <c r="FO40" s="62"/>
      <c r="FP40" s="62"/>
      <c r="FQ40" s="62"/>
      <c r="FR40" s="62"/>
      <c r="FS40" s="62"/>
      <c r="FT40" s="62"/>
      <c r="FU40" s="62"/>
      <c r="FV40" s="62"/>
      <c r="FW40" s="62"/>
      <c r="FX40" s="62"/>
      <c r="FY40" s="62"/>
      <c r="FZ40" s="62"/>
      <c r="GA40" s="62"/>
      <c r="GB40" s="62"/>
      <c r="GC40" s="5"/>
      <c r="GD40" s="5"/>
      <c r="GE40" s="5"/>
      <c r="GF40" s="5"/>
      <c r="GG40" s="5"/>
      <c r="GH40" s="5"/>
      <c r="GI40" s="5"/>
      <c r="GJ40" s="5"/>
      <c r="GK40" s="5"/>
      <c r="GL40" s="5"/>
      <c r="GM40" s="5"/>
      <c r="GN40" s="5"/>
      <c r="GO40" s="5"/>
      <c r="GP40" s="5"/>
      <c r="GQ40" s="91"/>
      <c r="GR40" s="5"/>
      <c r="GS40" s="62"/>
      <c r="GT40" s="62"/>
      <c r="GU40" s="62"/>
      <c r="GV40" s="62"/>
      <c r="GW40" s="62"/>
      <c r="GX40" s="62"/>
      <c r="GY40" s="62"/>
      <c r="GZ40" s="62"/>
      <c r="HA40" s="62"/>
      <c r="HB40" s="62"/>
      <c r="HC40" s="62"/>
      <c r="HD40" s="62"/>
      <c r="HE40" s="62"/>
      <c r="HF40" s="62"/>
      <c r="HG40" s="62"/>
      <c r="HH40" s="62"/>
      <c r="HI40" s="5"/>
      <c r="HJ40" s="5"/>
      <c r="HK40" s="5"/>
      <c r="HL40" s="5"/>
      <c r="HM40" s="5"/>
      <c r="HN40" s="5"/>
      <c r="HO40" s="5"/>
      <c r="HP40" s="5"/>
      <c r="HQ40" s="5"/>
      <c r="HR40" s="5"/>
      <c r="HS40" s="5"/>
      <c r="HT40" s="5"/>
      <c r="HU40" s="5"/>
      <c r="HV40" s="5"/>
      <c r="HW40" s="91"/>
      <c r="HX40" s="5"/>
      <c r="HY40" s="62"/>
      <c r="HZ40" s="62"/>
      <c r="IA40" s="62"/>
      <c r="IB40" s="62"/>
      <c r="IC40" s="62"/>
      <c r="ID40" s="62"/>
      <c r="IE40" s="62"/>
      <c r="IF40" s="62"/>
      <c r="IG40" s="62"/>
      <c r="IH40" s="62"/>
      <c r="II40" s="62"/>
      <c r="IJ40" s="62"/>
      <c r="IK40" s="62"/>
      <c r="IL40" s="62"/>
      <c r="IM40" s="62"/>
      <c r="IN40" s="62"/>
      <c r="IO40" s="5"/>
      <c r="IP40" s="5"/>
      <c r="IQ40" s="5"/>
      <c r="IR40" s="5"/>
      <c r="IS40" s="5"/>
      <c r="IT40" s="5"/>
      <c r="IU40" s="5"/>
      <c r="IV40" s="5"/>
      <c r="IW40" s="5"/>
      <c r="IX40" s="5"/>
      <c r="IY40" s="5"/>
      <c r="IZ40" s="5"/>
      <c r="JA40" s="5"/>
      <c r="JB40" s="5"/>
      <c r="JC40" s="91"/>
      <c r="JD40" s="5"/>
      <c r="JE40" s="62"/>
      <c r="JF40" s="62"/>
      <c r="JG40" s="62"/>
      <c r="JH40" s="62"/>
      <c r="JI40" s="62"/>
      <c r="JJ40" s="62"/>
      <c r="JK40" s="62"/>
      <c r="JL40" s="62"/>
      <c r="JM40" s="62"/>
      <c r="JN40" s="62"/>
      <c r="JO40" s="62"/>
      <c r="JP40" s="62"/>
      <c r="JQ40" s="62"/>
      <c r="JR40" s="62"/>
      <c r="JS40" s="62"/>
      <c r="JT40" s="62"/>
      <c r="JU40" s="5"/>
      <c r="JV40" s="5"/>
      <c r="JW40" s="5"/>
      <c r="JX40" s="5"/>
      <c r="JY40" s="5"/>
      <c r="JZ40" s="5"/>
      <c r="KA40" s="5"/>
      <c r="KB40" s="5"/>
      <c r="KC40" s="5"/>
      <c r="KD40" s="5"/>
      <c r="KE40" s="5"/>
      <c r="KF40" s="5"/>
      <c r="KG40" s="5"/>
      <c r="KH40" s="5"/>
      <c r="KI40" s="91"/>
      <c r="KJ40" s="5"/>
      <c r="KK40" s="62"/>
      <c r="KL40" s="62"/>
      <c r="KM40" s="62"/>
      <c r="KN40" s="62"/>
      <c r="KO40" s="62"/>
      <c r="KP40" s="62"/>
      <c r="KQ40" s="62"/>
      <c r="KR40" s="62"/>
      <c r="KS40" s="62"/>
      <c r="KT40" s="62"/>
      <c r="KU40" s="62"/>
      <c r="KV40" s="62"/>
      <c r="KW40" s="62"/>
      <c r="KX40" s="62"/>
      <c r="KY40" s="62"/>
      <c r="KZ40" s="62"/>
      <c r="LA40" s="5"/>
      <c r="LB40" s="5"/>
      <c r="LC40" s="5"/>
      <c r="LD40" s="5"/>
      <c r="LE40" s="5"/>
      <c r="LF40" s="5"/>
      <c r="LG40" s="5"/>
      <c r="LH40" s="5"/>
      <c r="LI40" s="5"/>
      <c r="LJ40" s="5"/>
      <c r="LK40" s="5"/>
      <c r="LL40" s="5"/>
      <c r="LM40" s="5"/>
      <c r="LN40" s="5"/>
      <c r="LO40" s="91"/>
      <c r="LP40" s="5"/>
      <c r="LQ40" s="62"/>
      <c r="LR40" s="62"/>
      <c r="LS40" s="62"/>
      <c r="LT40" s="62"/>
      <c r="LU40" s="62"/>
      <c r="LV40" s="62"/>
      <c r="LW40" s="62"/>
      <c r="LX40" s="62"/>
      <c r="LY40" s="62"/>
      <c r="LZ40" s="62"/>
      <c r="MA40" s="62"/>
      <c r="MB40" s="62"/>
      <c r="MC40" s="62"/>
      <c r="MD40" s="62"/>
      <c r="ME40" s="62"/>
      <c r="MF40" s="62"/>
    </row>
    <row r="41" spans="1:344" x14ac:dyDescent="0.35">
      <c r="A41" s="132">
        <v>37</v>
      </c>
      <c r="B41" s="170"/>
      <c r="C41" s="170"/>
      <c r="D41" s="152">
        <v>478</v>
      </c>
      <c r="E41" s="72" t="str">
        <f>'BVEM Scorecard'!F40</f>
        <v>Wind + Solar + Storage</v>
      </c>
      <c r="F41" s="96"/>
      <c r="G41" s="96"/>
      <c r="H41" s="96"/>
      <c r="I41" s="96"/>
      <c r="J41" s="62"/>
      <c r="K41" s="62"/>
      <c r="L41" s="62"/>
      <c r="M41" s="62"/>
      <c r="N41" s="62"/>
      <c r="O41" s="62"/>
      <c r="P41" s="62"/>
      <c r="Q41" s="62"/>
      <c r="R41" s="62"/>
      <c r="S41" s="62"/>
      <c r="T41" s="62"/>
      <c r="U41" s="62"/>
      <c r="V41" s="62"/>
      <c r="W41" s="62"/>
      <c r="X41" s="62"/>
      <c r="Y41" s="1"/>
      <c r="Z41" s="1"/>
      <c r="AA41" s="1"/>
      <c r="AB41" s="1"/>
      <c r="AC41" s="1"/>
      <c r="AD41" s="1"/>
      <c r="AE41" s="1"/>
      <c r="AF41" s="1"/>
      <c r="AG41" s="1"/>
      <c r="AH41" s="1"/>
      <c r="AI41" s="1"/>
      <c r="AJ41" s="1"/>
      <c r="AK41" s="1"/>
      <c r="AL41" s="1"/>
      <c r="AM41" s="138"/>
      <c r="AN41" s="139"/>
      <c r="AO41" s="63"/>
      <c r="AP41" s="63"/>
      <c r="AQ41" s="63"/>
      <c r="AR41" s="63"/>
      <c r="AS41" s="63"/>
      <c r="AT41" s="63"/>
      <c r="AU41" s="63"/>
      <c r="AV41" s="63"/>
      <c r="AW41" s="63"/>
      <c r="AX41" s="63"/>
      <c r="AY41" s="63"/>
      <c r="AZ41" s="63"/>
      <c r="BA41" s="63"/>
      <c r="BB41" s="63"/>
      <c r="BC41" s="63"/>
      <c r="BD41" s="63"/>
      <c r="BE41" s="1"/>
      <c r="BF41" s="1"/>
      <c r="BG41" s="1"/>
      <c r="BH41" s="1"/>
      <c r="BI41" s="1"/>
      <c r="BJ41" s="1"/>
      <c r="BK41" s="1"/>
      <c r="BL41" s="1"/>
      <c r="BM41" s="1"/>
      <c r="BN41" s="1"/>
      <c r="BO41" s="1"/>
      <c r="BP41" s="1"/>
      <c r="BQ41" s="1"/>
      <c r="BR41" s="1"/>
      <c r="BS41" s="1"/>
      <c r="BT41" s="1"/>
      <c r="BU41" s="63"/>
      <c r="BV41" s="63"/>
      <c r="BW41" s="63"/>
      <c r="BX41" s="63"/>
      <c r="BY41" s="63"/>
      <c r="BZ41" s="63"/>
      <c r="CA41" s="63"/>
      <c r="CB41" s="63"/>
      <c r="CC41" s="63"/>
      <c r="CD41" s="63"/>
      <c r="CE41" s="63"/>
      <c r="CF41" s="63"/>
      <c r="CG41" s="63"/>
      <c r="CH41" s="63"/>
      <c r="CI41" s="63"/>
      <c r="CJ41" s="63"/>
      <c r="CK41" s="1"/>
      <c r="CL41" s="1"/>
      <c r="CM41" s="1"/>
      <c r="CN41" s="1"/>
      <c r="CO41" s="1"/>
      <c r="CP41" s="1"/>
      <c r="CQ41" s="1"/>
      <c r="CR41" s="1"/>
      <c r="CS41" s="1"/>
      <c r="CT41" s="1"/>
      <c r="CU41" s="1"/>
      <c r="CV41" s="1"/>
      <c r="CW41" s="1"/>
      <c r="CX41" s="1"/>
      <c r="CY41" s="138"/>
      <c r="CZ41" s="1"/>
      <c r="DA41" s="63"/>
      <c r="DB41" s="63"/>
      <c r="DC41" s="63"/>
      <c r="DD41" s="63"/>
      <c r="DE41" s="63"/>
      <c r="DF41" s="63"/>
      <c r="DG41" s="63"/>
      <c r="DH41" s="63"/>
      <c r="DI41" s="63"/>
      <c r="DJ41" s="63"/>
      <c r="DK41" s="63"/>
      <c r="DL41" s="63"/>
      <c r="DM41" s="63"/>
      <c r="DN41" s="63"/>
      <c r="DO41" s="63"/>
      <c r="DP41" s="63"/>
      <c r="DQ41" s="1"/>
      <c r="DR41" s="1"/>
      <c r="DS41" s="1"/>
      <c r="DT41" s="1"/>
      <c r="DU41" s="1"/>
      <c r="DV41" s="1"/>
      <c r="DW41" s="1"/>
      <c r="DX41" s="1"/>
      <c r="DY41" s="1"/>
      <c r="DZ41" s="1"/>
      <c r="EA41" s="1"/>
      <c r="EB41" s="1"/>
      <c r="EC41" s="1"/>
      <c r="ED41" s="1"/>
      <c r="EE41" s="138"/>
      <c r="EF41" s="1"/>
      <c r="EG41" s="63"/>
      <c r="EH41" s="63"/>
      <c r="EI41" s="63"/>
      <c r="EJ41" s="63"/>
      <c r="EK41" s="63"/>
      <c r="EL41" s="63"/>
      <c r="EM41" s="63"/>
      <c r="EN41" s="63"/>
      <c r="EO41" s="63"/>
      <c r="EP41" s="63"/>
      <c r="EQ41" s="63"/>
      <c r="ER41" s="63"/>
      <c r="ES41" s="63"/>
      <c r="ET41" s="63"/>
      <c r="EU41" s="63"/>
      <c r="EV41" s="63"/>
      <c r="EW41" s="1"/>
      <c r="EX41" s="1"/>
      <c r="EY41" s="1"/>
      <c r="EZ41" s="1"/>
      <c r="FA41" s="1"/>
      <c r="FB41" s="1"/>
      <c r="FC41" s="1"/>
      <c r="FD41" s="1"/>
      <c r="FE41" s="1"/>
      <c r="FF41" s="1"/>
      <c r="FG41" s="1"/>
      <c r="FH41" s="1"/>
      <c r="FI41" s="1"/>
      <c r="FJ41" s="1"/>
      <c r="FK41" s="138"/>
      <c r="FL41" s="1"/>
      <c r="FM41" s="63"/>
      <c r="FN41" s="63"/>
      <c r="FO41" s="63"/>
      <c r="FP41" s="63"/>
      <c r="FQ41" s="63"/>
      <c r="FR41" s="63"/>
      <c r="FS41" s="63"/>
      <c r="FT41" s="63"/>
      <c r="FU41" s="63"/>
      <c r="FV41" s="63"/>
      <c r="FW41" s="63"/>
      <c r="FX41" s="63"/>
      <c r="FY41" s="63"/>
      <c r="FZ41" s="63"/>
      <c r="GA41" s="63"/>
      <c r="GB41" s="63"/>
      <c r="GC41" s="1"/>
      <c r="GD41" s="1"/>
      <c r="GE41" s="1"/>
      <c r="GF41" s="1"/>
      <c r="GG41" s="1"/>
      <c r="GH41" s="1"/>
      <c r="GI41" s="1"/>
      <c r="GJ41" s="1"/>
      <c r="GK41" s="1"/>
      <c r="GL41" s="1"/>
      <c r="GM41" s="1"/>
      <c r="GN41" s="1"/>
      <c r="GO41" s="1"/>
      <c r="GP41" s="1"/>
      <c r="GQ41" s="138"/>
      <c r="GR41" s="1"/>
      <c r="GS41" s="63"/>
      <c r="GT41" s="63"/>
      <c r="GU41" s="63"/>
      <c r="GV41" s="63"/>
      <c r="GW41" s="63"/>
      <c r="GX41" s="63"/>
      <c r="GY41" s="63"/>
      <c r="GZ41" s="63"/>
      <c r="HA41" s="63"/>
      <c r="HB41" s="63"/>
      <c r="HC41" s="63"/>
      <c r="HD41" s="63"/>
      <c r="HE41" s="63"/>
      <c r="HF41" s="63"/>
      <c r="HG41" s="63"/>
      <c r="HH41" s="63"/>
      <c r="HI41" s="1"/>
      <c r="HJ41" s="1"/>
      <c r="HK41" s="1"/>
      <c r="HL41" s="1"/>
      <c r="HM41" s="1"/>
      <c r="HN41" s="1"/>
      <c r="HO41" s="1"/>
      <c r="HP41" s="1"/>
      <c r="HQ41" s="1"/>
      <c r="HR41" s="1"/>
      <c r="HS41" s="1"/>
      <c r="HT41" s="1"/>
      <c r="HU41" s="1"/>
      <c r="HV41" s="1"/>
      <c r="HW41" s="138"/>
      <c r="HX41" s="1"/>
      <c r="HY41" s="63"/>
      <c r="HZ41" s="63"/>
      <c r="IA41" s="63"/>
      <c r="IB41" s="63"/>
      <c r="IC41" s="63"/>
      <c r="ID41" s="63"/>
      <c r="IE41" s="63"/>
      <c r="IF41" s="63"/>
      <c r="IG41" s="63"/>
      <c r="IH41" s="63"/>
      <c r="II41" s="63"/>
      <c r="IJ41" s="63"/>
      <c r="IK41" s="63"/>
      <c r="IL41" s="63"/>
      <c r="IM41" s="63"/>
      <c r="IN41" s="63"/>
      <c r="IO41" s="1"/>
      <c r="IP41" s="1"/>
      <c r="IQ41" s="1"/>
      <c r="IR41" s="1"/>
      <c r="IS41" s="1"/>
      <c r="IT41" s="1"/>
      <c r="IU41" s="1"/>
      <c r="IV41" s="1"/>
      <c r="IW41" s="1"/>
      <c r="IX41" s="1"/>
      <c r="IY41" s="1"/>
      <c r="IZ41" s="1"/>
      <c r="JA41" s="1"/>
      <c r="JB41" s="1"/>
      <c r="JC41" s="138"/>
      <c r="JD41" s="1"/>
      <c r="JE41" s="63"/>
      <c r="JF41" s="63"/>
      <c r="JG41" s="63"/>
      <c r="JH41" s="63"/>
      <c r="JI41" s="63"/>
      <c r="JJ41" s="63"/>
      <c r="JK41" s="63"/>
      <c r="JL41" s="63"/>
      <c r="JM41" s="63"/>
      <c r="JN41" s="63"/>
      <c r="JO41" s="63"/>
      <c r="JP41" s="63"/>
      <c r="JQ41" s="63"/>
      <c r="JR41" s="63"/>
      <c r="JS41" s="63"/>
      <c r="JT41" s="63"/>
      <c r="JU41" s="1"/>
      <c r="JV41" s="1"/>
      <c r="JW41" s="1"/>
      <c r="JX41" s="1"/>
      <c r="JY41" s="1"/>
      <c r="JZ41" s="1"/>
      <c r="KA41" s="1"/>
      <c r="KB41" s="1"/>
      <c r="KC41" s="1"/>
      <c r="KD41" s="1"/>
      <c r="KE41" s="1"/>
      <c r="KF41" s="1"/>
      <c r="KG41" s="1"/>
      <c r="KH41" s="1"/>
      <c r="KI41" s="138"/>
      <c r="KJ41" s="1"/>
      <c r="KK41" s="63"/>
      <c r="KL41" s="63"/>
      <c r="KM41" s="63"/>
      <c r="KN41" s="63"/>
      <c r="KO41" s="63"/>
      <c r="KP41" s="63"/>
      <c r="KQ41" s="63"/>
      <c r="KR41" s="63"/>
      <c r="KS41" s="63"/>
      <c r="KT41" s="63"/>
      <c r="KU41" s="63"/>
      <c r="KV41" s="63"/>
      <c r="KW41" s="63"/>
      <c r="KX41" s="63"/>
      <c r="KY41" s="63"/>
      <c r="KZ41" s="63"/>
      <c r="LA41" s="1"/>
      <c r="LB41" s="1"/>
      <c r="LC41" s="1"/>
      <c r="LD41" s="1"/>
      <c r="LE41" s="1"/>
      <c r="LF41" s="1"/>
      <c r="LG41" s="1"/>
      <c r="LH41" s="1"/>
      <c r="LI41" s="1"/>
      <c r="LJ41" s="1"/>
      <c r="LK41" s="1"/>
      <c r="LL41" s="1"/>
      <c r="LM41" s="1"/>
      <c r="LN41" s="1"/>
      <c r="LO41" s="138"/>
      <c r="LP41" s="1"/>
      <c r="LQ41" s="63"/>
      <c r="LR41" s="63"/>
      <c r="LS41" s="63"/>
      <c r="LT41" s="63"/>
      <c r="LU41" s="63"/>
      <c r="LV41" s="63"/>
      <c r="LW41" s="63"/>
      <c r="LX41" s="63"/>
      <c r="LY41" s="63"/>
      <c r="LZ41" s="63"/>
      <c r="MA41" s="63"/>
      <c r="MB41" s="63"/>
      <c r="MC41" s="63"/>
      <c r="MD41" s="63"/>
      <c r="ME41" s="63"/>
      <c r="MF41" s="63"/>
    </row>
    <row r="42" spans="1:344" x14ac:dyDescent="0.35">
      <c r="A42" s="131">
        <v>38</v>
      </c>
      <c r="B42" s="170"/>
      <c r="C42" s="170"/>
      <c r="D42" s="152">
        <v>338</v>
      </c>
      <c r="E42" s="72" t="str">
        <f>'BVEM Scorecard'!F41</f>
        <v>Wind + Solar + Storage</v>
      </c>
      <c r="F42" s="96"/>
      <c r="G42" s="96"/>
      <c r="H42" s="96"/>
      <c r="I42" s="96"/>
      <c r="J42" s="62"/>
      <c r="K42" s="62"/>
      <c r="L42" s="62"/>
      <c r="M42" s="62"/>
      <c r="N42" s="62"/>
      <c r="O42" s="62"/>
      <c r="P42" s="62"/>
      <c r="Q42" s="62"/>
      <c r="R42" s="62"/>
      <c r="S42" s="62"/>
      <c r="T42" s="62"/>
      <c r="U42" s="62"/>
      <c r="V42" s="62"/>
      <c r="W42" s="62"/>
      <c r="X42" s="62"/>
      <c r="Y42" s="87"/>
      <c r="Z42" s="5"/>
      <c r="AA42" s="5"/>
      <c r="AB42" s="5"/>
      <c r="AC42" s="5"/>
      <c r="AD42" s="5"/>
      <c r="AE42" s="5"/>
      <c r="AF42" s="5"/>
      <c r="AG42" s="5"/>
      <c r="AH42" s="5"/>
      <c r="AI42" s="5"/>
      <c r="AJ42" s="5"/>
      <c r="AK42" s="5"/>
      <c r="AL42" s="5"/>
      <c r="AM42" s="91"/>
      <c r="AN42" s="93"/>
      <c r="AO42" s="62"/>
      <c r="AP42" s="62"/>
      <c r="AQ42" s="62"/>
      <c r="AR42" s="62"/>
      <c r="AS42" s="62"/>
      <c r="AT42" s="62"/>
      <c r="AU42" s="62"/>
      <c r="AV42" s="62"/>
      <c r="AW42" s="62"/>
      <c r="AX42" s="62"/>
      <c r="AY42" s="62"/>
      <c r="AZ42" s="62"/>
      <c r="BA42" s="62"/>
      <c r="BB42" s="62"/>
      <c r="BC42" s="62"/>
      <c r="BD42" s="62"/>
      <c r="BE42" s="5"/>
      <c r="BF42" s="5"/>
      <c r="BG42" s="5"/>
      <c r="BH42" s="5"/>
      <c r="BI42" s="5"/>
      <c r="BJ42" s="5"/>
      <c r="BK42" s="5"/>
      <c r="BL42" s="5"/>
      <c r="BM42" s="5"/>
      <c r="BN42" s="5"/>
      <c r="BO42" s="5"/>
      <c r="BP42" s="5"/>
      <c r="BQ42" s="5"/>
      <c r="BR42" s="5"/>
      <c r="BS42" s="5"/>
      <c r="BT42" s="5"/>
      <c r="BU42" s="62"/>
      <c r="BV42" s="62"/>
      <c r="BW42" s="62"/>
      <c r="BX42" s="62"/>
      <c r="BY42" s="62"/>
      <c r="BZ42" s="62"/>
      <c r="CA42" s="62"/>
      <c r="CB42" s="62"/>
      <c r="CC42" s="62"/>
      <c r="CD42" s="62"/>
      <c r="CE42" s="62"/>
      <c r="CF42" s="62"/>
      <c r="CG42" s="62"/>
      <c r="CH42" s="62"/>
      <c r="CI42" s="62"/>
      <c r="CJ42" s="62"/>
      <c r="CK42" s="5"/>
      <c r="CL42" s="5"/>
      <c r="CM42" s="5"/>
      <c r="CN42" s="5"/>
      <c r="CO42" s="5"/>
      <c r="CP42" s="5"/>
      <c r="CQ42" s="5"/>
      <c r="CR42" s="5"/>
      <c r="CS42" s="5"/>
      <c r="CT42" s="5"/>
      <c r="CU42" s="5"/>
      <c r="CV42" s="5"/>
      <c r="CW42" s="5"/>
      <c r="CX42" s="5"/>
      <c r="CY42" s="91"/>
      <c r="CZ42" s="5"/>
      <c r="DA42" s="62"/>
      <c r="DB42" s="62"/>
      <c r="DC42" s="62"/>
      <c r="DD42" s="62"/>
      <c r="DE42" s="62"/>
      <c r="DF42" s="62"/>
      <c r="DG42" s="62"/>
      <c r="DH42" s="62"/>
      <c r="DI42" s="62"/>
      <c r="DJ42" s="62"/>
      <c r="DK42" s="62"/>
      <c r="DL42" s="62"/>
      <c r="DM42" s="62"/>
      <c r="DN42" s="62"/>
      <c r="DO42" s="62"/>
      <c r="DP42" s="62"/>
      <c r="DQ42" s="5"/>
      <c r="DR42" s="5"/>
      <c r="DS42" s="5"/>
      <c r="DT42" s="5"/>
      <c r="DU42" s="5"/>
      <c r="DV42" s="5"/>
      <c r="DW42" s="5"/>
      <c r="DX42" s="5"/>
      <c r="DY42" s="5"/>
      <c r="DZ42" s="5"/>
      <c r="EA42" s="5"/>
      <c r="EB42" s="5"/>
      <c r="EC42" s="5"/>
      <c r="ED42" s="5"/>
      <c r="EE42" s="91"/>
      <c r="EF42" s="5"/>
      <c r="EG42" s="62"/>
      <c r="EH42" s="62"/>
      <c r="EI42" s="62"/>
      <c r="EJ42" s="62"/>
      <c r="EK42" s="62"/>
      <c r="EL42" s="62"/>
      <c r="EM42" s="62"/>
      <c r="EN42" s="62"/>
      <c r="EO42" s="62"/>
      <c r="EP42" s="62"/>
      <c r="EQ42" s="62"/>
      <c r="ER42" s="62"/>
      <c r="ES42" s="62"/>
      <c r="ET42" s="62"/>
      <c r="EU42" s="62"/>
      <c r="EV42" s="62"/>
      <c r="EW42" s="5"/>
      <c r="EX42" s="5"/>
      <c r="EY42" s="5"/>
      <c r="EZ42" s="5"/>
      <c r="FA42" s="5"/>
      <c r="FB42" s="5"/>
      <c r="FC42" s="5"/>
      <c r="FD42" s="5"/>
      <c r="FE42" s="5"/>
      <c r="FF42" s="5"/>
      <c r="FG42" s="5"/>
      <c r="FH42" s="5"/>
      <c r="FI42" s="5"/>
      <c r="FJ42" s="5"/>
      <c r="FK42" s="91"/>
      <c r="FL42" s="5"/>
      <c r="FM42" s="62"/>
      <c r="FN42" s="62"/>
      <c r="FO42" s="62"/>
      <c r="FP42" s="62"/>
      <c r="FQ42" s="62"/>
      <c r="FR42" s="62"/>
      <c r="FS42" s="62"/>
      <c r="FT42" s="62"/>
      <c r="FU42" s="62"/>
      <c r="FV42" s="62"/>
      <c r="FW42" s="62"/>
      <c r="FX42" s="62"/>
      <c r="FY42" s="62"/>
      <c r="FZ42" s="62"/>
      <c r="GA42" s="62"/>
      <c r="GB42" s="62"/>
      <c r="GC42" s="5"/>
      <c r="GD42" s="5"/>
      <c r="GE42" s="5"/>
      <c r="GF42" s="5"/>
      <c r="GG42" s="5"/>
      <c r="GH42" s="5"/>
      <c r="GI42" s="5"/>
      <c r="GJ42" s="5"/>
      <c r="GK42" s="5"/>
      <c r="GL42" s="5"/>
      <c r="GM42" s="5"/>
      <c r="GN42" s="5"/>
      <c r="GO42" s="5"/>
      <c r="GP42" s="5"/>
      <c r="GQ42" s="91"/>
      <c r="GR42" s="5"/>
      <c r="GS42" s="62"/>
      <c r="GT42" s="62"/>
      <c r="GU42" s="62"/>
      <c r="GV42" s="62"/>
      <c r="GW42" s="62"/>
      <c r="GX42" s="62"/>
      <c r="GY42" s="62"/>
      <c r="GZ42" s="62"/>
      <c r="HA42" s="62"/>
      <c r="HB42" s="62"/>
      <c r="HC42" s="62"/>
      <c r="HD42" s="62"/>
      <c r="HE42" s="62"/>
      <c r="HF42" s="62"/>
      <c r="HG42" s="62"/>
      <c r="HH42" s="62"/>
      <c r="HI42" s="5"/>
      <c r="HJ42" s="5"/>
      <c r="HK42" s="5"/>
      <c r="HL42" s="5"/>
      <c r="HM42" s="5"/>
      <c r="HN42" s="5"/>
      <c r="HO42" s="5"/>
      <c r="HP42" s="5"/>
      <c r="HQ42" s="5"/>
      <c r="HR42" s="5"/>
      <c r="HS42" s="5"/>
      <c r="HT42" s="5"/>
      <c r="HU42" s="5"/>
      <c r="HV42" s="5"/>
      <c r="HW42" s="91"/>
      <c r="HX42" s="5"/>
      <c r="HY42" s="62"/>
      <c r="HZ42" s="62"/>
      <c r="IA42" s="62"/>
      <c r="IB42" s="62"/>
      <c r="IC42" s="62"/>
      <c r="ID42" s="62"/>
      <c r="IE42" s="62"/>
      <c r="IF42" s="62"/>
      <c r="IG42" s="62"/>
      <c r="IH42" s="62"/>
      <c r="II42" s="62"/>
      <c r="IJ42" s="62"/>
      <c r="IK42" s="62"/>
      <c r="IL42" s="62"/>
      <c r="IM42" s="62"/>
      <c r="IN42" s="62"/>
      <c r="IO42" s="5"/>
      <c r="IP42" s="5"/>
      <c r="IQ42" s="5"/>
      <c r="IR42" s="5"/>
      <c r="IS42" s="5"/>
      <c r="IT42" s="5"/>
      <c r="IU42" s="5"/>
      <c r="IV42" s="5"/>
      <c r="IW42" s="5"/>
      <c r="IX42" s="5"/>
      <c r="IY42" s="5"/>
      <c r="IZ42" s="5"/>
      <c r="JA42" s="5"/>
      <c r="JB42" s="5"/>
      <c r="JC42" s="91"/>
      <c r="JD42" s="5"/>
      <c r="JE42" s="62"/>
      <c r="JF42" s="62"/>
      <c r="JG42" s="62"/>
      <c r="JH42" s="62"/>
      <c r="JI42" s="62"/>
      <c r="JJ42" s="62"/>
      <c r="JK42" s="62"/>
      <c r="JL42" s="62"/>
      <c r="JM42" s="62"/>
      <c r="JN42" s="62"/>
      <c r="JO42" s="62"/>
      <c r="JP42" s="62"/>
      <c r="JQ42" s="62"/>
      <c r="JR42" s="62"/>
      <c r="JS42" s="62"/>
      <c r="JT42" s="62"/>
      <c r="JU42" s="5"/>
      <c r="JV42" s="5"/>
      <c r="JW42" s="5"/>
      <c r="JX42" s="5"/>
      <c r="JY42" s="5"/>
      <c r="JZ42" s="5"/>
      <c r="KA42" s="5"/>
      <c r="KB42" s="5"/>
      <c r="KC42" s="5"/>
      <c r="KD42" s="5"/>
      <c r="KE42" s="5"/>
      <c r="KF42" s="5"/>
      <c r="KG42" s="5"/>
      <c r="KH42" s="5"/>
      <c r="KI42" s="91"/>
      <c r="KJ42" s="5"/>
      <c r="KK42" s="62"/>
      <c r="KL42" s="62"/>
      <c r="KM42" s="62"/>
      <c r="KN42" s="62"/>
      <c r="KO42" s="62"/>
      <c r="KP42" s="62"/>
      <c r="KQ42" s="62"/>
      <c r="KR42" s="62"/>
      <c r="KS42" s="62"/>
      <c r="KT42" s="62"/>
      <c r="KU42" s="62"/>
      <c r="KV42" s="62"/>
      <c r="KW42" s="62"/>
      <c r="KX42" s="62"/>
      <c r="KY42" s="62"/>
      <c r="KZ42" s="62"/>
      <c r="LA42" s="5"/>
      <c r="LB42" s="5"/>
      <c r="LC42" s="5"/>
      <c r="LD42" s="5"/>
      <c r="LE42" s="5"/>
      <c r="LF42" s="5"/>
      <c r="LG42" s="5"/>
      <c r="LH42" s="5"/>
      <c r="LI42" s="5"/>
      <c r="LJ42" s="5"/>
      <c r="LK42" s="5"/>
      <c r="LL42" s="5"/>
      <c r="LM42" s="5"/>
      <c r="LN42" s="5"/>
      <c r="LO42" s="91"/>
      <c r="LP42" s="5"/>
      <c r="LQ42" s="62"/>
      <c r="LR42" s="62"/>
      <c r="LS42" s="62"/>
      <c r="LT42" s="62"/>
      <c r="LU42" s="62"/>
      <c r="LV42" s="62"/>
      <c r="LW42" s="62"/>
      <c r="LX42" s="62"/>
      <c r="LY42" s="62"/>
      <c r="LZ42" s="62"/>
      <c r="MA42" s="62"/>
      <c r="MB42" s="62"/>
      <c r="MC42" s="62"/>
      <c r="MD42" s="62"/>
      <c r="ME42" s="62"/>
      <c r="MF42" s="62"/>
    </row>
    <row r="43" spans="1:344" x14ac:dyDescent="0.35">
      <c r="A43" s="132">
        <v>39</v>
      </c>
      <c r="B43" s="170"/>
      <c r="C43" s="170"/>
      <c r="D43" s="152">
        <v>41</v>
      </c>
      <c r="E43" s="72" t="str">
        <f>'BVEM Scorecard'!F42</f>
        <v>Wind</v>
      </c>
      <c r="F43" s="96">
        <f t="shared" si="51"/>
        <v>0.99999999999999989</v>
      </c>
      <c r="G43" s="96">
        <f t="shared" si="52"/>
        <v>1</v>
      </c>
      <c r="H43" s="96">
        <f t="shared" si="53"/>
        <v>0.99999999999999989</v>
      </c>
      <c r="I43" s="96">
        <f t="shared" si="54"/>
        <v>1</v>
      </c>
      <c r="J43" s="62">
        <v>1</v>
      </c>
      <c r="K43" s="62">
        <v>1</v>
      </c>
      <c r="L43" s="62">
        <v>1</v>
      </c>
      <c r="M43" s="62">
        <v>1</v>
      </c>
      <c r="N43" s="62">
        <v>1</v>
      </c>
      <c r="O43" s="62">
        <v>1</v>
      </c>
      <c r="P43" s="62">
        <v>1</v>
      </c>
      <c r="Q43" s="62">
        <v>1</v>
      </c>
      <c r="R43" s="62">
        <v>1</v>
      </c>
      <c r="S43" s="62">
        <v>1</v>
      </c>
      <c r="T43" s="62">
        <v>1</v>
      </c>
      <c r="U43" s="62">
        <v>1</v>
      </c>
      <c r="V43" s="62">
        <v>1</v>
      </c>
      <c r="W43" s="62">
        <f t="shared" si="55"/>
        <v>1</v>
      </c>
      <c r="X43" s="62">
        <f t="shared" si="76"/>
        <v>0.99999999999999989</v>
      </c>
      <c r="Y43" s="1" t="s">
        <v>56</v>
      </c>
      <c r="Z43" s="1">
        <v>1</v>
      </c>
      <c r="AA43" s="1">
        <v>24</v>
      </c>
      <c r="AB43" s="1">
        <v>1</v>
      </c>
      <c r="AC43" s="1">
        <v>1</v>
      </c>
      <c r="AD43" s="1">
        <v>1</v>
      </c>
      <c r="AE43" s="1">
        <v>1</v>
      </c>
      <c r="AF43" s="1">
        <v>1</v>
      </c>
      <c r="AG43" s="1">
        <v>1</v>
      </c>
      <c r="AH43" s="1">
        <v>1</v>
      </c>
      <c r="AI43" s="1">
        <v>1</v>
      </c>
      <c r="AJ43" s="1">
        <v>1</v>
      </c>
      <c r="AK43" s="1">
        <v>1</v>
      </c>
      <c r="AL43" s="1">
        <f t="shared" si="5"/>
        <v>1</v>
      </c>
      <c r="AM43" s="138">
        <f t="shared" si="56"/>
        <v>9.4488188976377951E-2</v>
      </c>
      <c r="AN43" s="139">
        <f t="shared" si="57"/>
        <v>9.4488188976377938E-2</v>
      </c>
      <c r="AO43" s="63" t="s">
        <v>57</v>
      </c>
      <c r="AP43" s="63">
        <v>1</v>
      </c>
      <c r="AQ43" s="63">
        <v>15</v>
      </c>
      <c r="AR43" s="63">
        <v>1</v>
      </c>
      <c r="AS43" s="63">
        <v>1</v>
      </c>
      <c r="AT43" s="63">
        <v>1</v>
      </c>
      <c r="AU43" s="63">
        <v>1</v>
      </c>
      <c r="AV43" s="63">
        <v>1</v>
      </c>
      <c r="AW43" s="63">
        <v>1</v>
      </c>
      <c r="AX43" s="63">
        <v>1</v>
      </c>
      <c r="AY43" s="63">
        <v>1</v>
      </c>
      <c r="AZ43" s="63">
        <v>1</v>
      </c>
      <c r="BA43" s="63">
        <v>1</v>
      </c>
      <c r="BB43" s="63">
        <f t="shared" ref="BB43:BB44" si="80">IFERROR(AVERAGE(AR43:BA43),"")</f>
        <v>1</v>
      </c>
      <c r="BC43" s="63">
        <f t="shared" si="58"/>
        <v>5.905511811023622E-2</v>
      </c>
      <c r="BD43" s="63">
        <f t="shared" si="59"/>
        <v>5.9055118110236213E-2</v>
      </c>
      <c r="BE43" s="1" t="s">
        <v>58</v>
      </c>
      <c r="BF43" s="1">
        <v>1</v>
      </c>
      <c r="BG43" s="1">
        <v>69</v>
      </c>
      <c r="BH43" s="1">
        <v>1</v>
      </c>
      <c r="BI43" s="1">
        <v>1</v>
      </c>
      <c r="BJ43" s="1">
        <v>1</v>
      </c>
      <c r="BK43" s="1">
        <v>1</v>
      </c>
      <c r="BL43" s="1">
        <v>1</v>
      </c>
      <c r="BM43" s="1">
        <v>1</v>
      </c>
      <c r="BN43" s="1">
        <v>1</v>
      </c>
      <c r="BO43" s="1">
        <v>1</v>
      </c>
      <c r="BP43" s="1">
        <v>1</v>
      </c>
      <c r="BQ43" s="1">
        <v>1</v>
      </c>
      <c r="BR43" s="1">
        <v>1</v>
      </c>
      <c r="BS43" s="1">
        <f t="shared" si="60"/>
        <v>0.27165354330708663</v>
      </c>
      <c r="BT43" s="1">
        <f t="shared" si="61"/>
        <v>0.27165354330708658</v>
      </c>
      <c r="BU43" s="63" t="s">
        <v>59</v>
      </c>
      <c r="BV43" s="63">
        <v>1</v>
      </c>
      <c r="BW43" s="63">
        <v>69</v>
      </c>
      <c r="BX43" s="63">
        <v>1</v>
      </c>
      <c r="BY43" s="63">
        <v>1</v>
      </c>
      <c r="BZ43" s="63">
        <v>1</v>
      </c>
      <c r="CA43" s="63">
        <v>1</v>
      </c>
      <c r="CB43" s="63">
        <v>1</v>
      </c>
      <c r="CC43" s="63">
        <v>1</v>
      </c>
      <c r="CD43" s="63">
        <v>1</v>
      </c>
      <c r="CE43" s="63">
        <v>1</v>
      </c>
      <c r="CF43" s="63">
        <v>1</v>
      </c>
      <c r="CG43" s="63">
        <v>1</v>
      </c>
      <c r="CH43" s="63">
        <v>1</v>
      </c>
      <c r="CI43" s="63">
        <f t="shared" si="62"/>
        <v>0.27165354330708663</v>
      </c>
      <c r="CJ43" s="63">
        <f t="shared" si="63"/>
        <v>0.27165354330708658</v>
      </c>
      <c r="CK43" s="1" t="s">
        <v>60</v>
      </c>
      <c r="CL43" s="1">
        <v>1</v>
      </c>
      <c r="CM43" s="1">
        <v>21</v>
      </c>
      <c r="CN43" s="1">
        <v>1</v>
      </c>
      <c r="CO43" s="1">
        <v>1</v>
      </c>
      <c r="CP43" s="1">
        <v>1</v>
      </c>
      <c r="CQ43" s="1">
        <v>1</v>
      </c>
      <c r="CR43" s="1">
        <v>1</v>
      </c>
      <c r="CS43" s="1">
        <v>1</v>
      </c>
      <c r="CT43" s="1">
        <v>1</v>
      </c>
      <c r="CU43" s="1">
        <v>1</v>
      </c>
      <c r="CV43" s="1">
        <v>1</v>
      </c>
      <c r="CW43" s="1">
        <v>1</v>
      </c>
      <c r="CX43" s="1">
        <v>1</v>
      </c>
      <c r="CY43" s="138">
        <f t="shared" si="64"/>
        <v>8.2677165354330714E-2</v>
      </c>
      <c r="CZ43" s="1">
        <f t="shared" si="65"/>
        <v>8.2677165354330701E-2</v>
      </c>
      <c r="DA43" s="63" t="s">
        <v>61</v>
      </c>
      <c r="DB43" s="63">
        <v>1</v>
      </c>
      <c r="DC43" s="63">
        <v>12</v>
      </c>
      <c r="DD43" s="63">
        <v>1</v>
      </c>
      <c r="DE43" s="63">
        <v>1</v>
      </c>
      <c r="DF43" s="63">
        <v>1</v>
      </c>
      <c r="DG43" s="63">
        <v>1</v>
      </c>
      <c r="DH43" s="63">
        <v>1</v>
      </c>
      <c r="DI43" s="63">
        <v>1</v>
      </c>
      <c r="DJ43" s="63">
        <v>1</v>
      </c>
      <c r="DK43" s="63">
        <v>1</v>
      </c>
      <c r="DL43" s="63">
        <v>1</v>
      </c>
      <c r="DM43" s="63">
        <v>1</v>
      </c>
      <c r="DN43" s="63">
        <v>1</v>
      </c>
      <c r="DO43" s="63">
        <f t="shared" si="66"/>
        <v>4.7244094488188976E-2</v>
      </c>
      <c r="DP43" s="63">
        <f t="shared" si="67"/>
        <v>4.7244094488188969E-2</v>
      </c>
      <c r="DQ43" s="1" t="s">
        <v>62</v>
      </c>
      <c r="DR43" s="1">
        <v>1</v>
      </c>
      <c r="DS43" s="1">
        <v>14</v>
      </c>
      <c r="DT43" s="1">
        <v>1</v>
      </c>
      <c r="DU43" s="1">
        <v>1</v>
      </c>
      <c r="DV43" s="1">
        <v>1</v>
      </c>
      <c r="DW43" s="1">
        <v>1</v>
      </c>
      <c r="DX43" s="1">
        <v>1</v>
      </c>
      <c r="DY43" s="1">
        <v>1</v>
      </c>
      <c r="DZ43" s="1">
        <v>1</v>
      </c>
      <c r="EA43" s="1">
        <v>1</v>
      </c>
      <c r="EB43" s="1">
        <v>1</v>
      </c>
      <c r="EC43" s="1">
        <v>1</v>
      </c>
      <c r="ED43" s="1">
        <v>1</v>
      </c>
      <c r="EE43" s="138">
        <f t="shared" si="68"/>
        <v>5.5118110236220472E-2</v>
      </c>
      <c r="EF43" s="1">
        <f t="shared" si="69"/>
        <v>5.5118110236220465E-2</v>
      </c>
      <c r="EG43" s="63" t="s">
        <v>63</v>
      </c>
      <c r="EH43" s="63">
        <v>1</v>
      </c>
      <c r="EI43" s="63">
        <v>9</v>
      </c>
      <c r="EJ43" s="63">
        <v>1</v>
      </c>
      <c r="EK43" s="63">
        <v>1</v>
      </c>
      <c r="EL43" s="63">
        <v>1</v>
      </c>
      <c r="EM43" s="63">
        <v>1</v>
      </c>
      <c r="EN43" s="63">
        <v>1</v>
      </c>
      <c r="EO43" s="63">
        <v>1</v>
      </c>
      <c r="EP43" s="63">
        <v>1</v>
      </c>
      <c r="EQ43" s="63">
        <v>1</v>
      </c>
      <c r="ER43" s="63">
        <v>1</v>
      </c>
      <c r="ES43" s="63">
        <v>1</v>
      </c>
      <c r="ET43" s="63">
        <v>1</v>
      </c>
      <c r="EU43" s="63">
        <f t="shared" si="70"/>
        <v>3.5433070866141732E-2</v>
      </c>
      <c r="EV43" s="63">
        <f t="shared" si="71"/>
        <v>3.5433070866141725E-2</v>
      </c>
      <c r="EW43" s="1" t="s">
        <v>64</v>
      </c>
      <c r="EX43" s="1">
        <v>1</v>
      </c>
      <c r="EY43" s="1">
        <v>9</v>
      </c>
      <c r="EZ43" s="1">
        <v>1</v>
      </c>
      <c r="FA43" s="1">
        <v>1</v>
      </c>
      <c r="FB43" s="1">
        <v>1</v>
      </c>
      <c r="FC43" s="1">
        <v>1</v>
      </c>
      <c r="FD43" s="1">
        <v>1</v>
      </c>
      <c r="FE43" s="1">
        <v>1</v>
      </c>
      <c r="FF43" s="1">
        <v>1</v>
      </c>
      <c r="FG43" s="1">
        <v>1</v>
      </c>
      <c r="FH43" s="1">
        <v>1</v>
      </c>
      <c r="FI43" s="1">
        <v>1</v>
      </c>
      <c r="FJ43" s="1">
        <v>1</v>
      </c>
      <c r="FK43" s="138">
        <f t="shared" si="72"/>
        <v>3.5433070866141732E-2</v>
      </c>
      <c r="FL43" s="1">
        <f t="shared" si="73"/>
        <v>3.5433070866141725E-2</v>
      </c>
      <c r="FM43" s="63" t="s">
        <v>65</v>
      </c>
      <c r="FN43" s="63">
        <v>1</v>
      </c>
      <c r="FO43" s="63">
        <v>12</v>
      </c>
      <c r="FP43" s="63">
        <v>1</v>
      </c>
      <c r="FQ43" s="63">
        <v>1</v>
      </c>
      <c r="FR43" s="63">
        <v>1</v>
      </c>
      <c r="FS43" s="63">
        <v>1</v>
      </c>
      <c r="FT43" s="63">
        <v>1</v>
      </c>
      <c r="FU43" s="63">
        <v>1</v>
      </c>
      <c r="FV43" s="63">
        <v>1</v>
      </c>
      <c r="FW43" s="63">
        <v>1</v>
      </c>
      <c r="FX43" s="63">
        <v>1</v>
      </c>
      <c r="FY43" s="63">
        <v>1</v>
      </c>
      <c r="FZ43" s="63">
        <v>1</v>
      </c>
      <c r="GA43" s="63">
        <f t="shared" si="74"/>
        <v>4.7244094488188976E-2</v>
      </c>
      <c r="GB43" s="63">
        <f t="shared" si="75"/>
        <v>4.7244094488188969E-2</v>
      </c>
      <c r="GC43" s="1"/>
      <c r="GD43" s="1"/>
      <c r="GE43" s="1"/>
      <c r="GF43" s="1"/>
      <c r="GG43" s="1"/>
      <c r="GH43" s="1"/>
      <c r="GI43" s="1"/>
      <c r="GJ43" s="1"/>
      <c r="GK43" s="1"/>
      <c r="GL43" s="1"/>
      <c r="GM43" s="1"/>
      <c r="GN43" s="1"/>
      <c r="GO43" s="1"/>
      <c r="GP43" s="1"/>
      <c r="GQ43" s="138"/>
      <c r="GR43" s="1"/>
      <c r="GS43" s="63"/>
      <c r="GT43" s="63"/>
      <c r="GU43" s="63"/>
      <c r="GV43" s="63"/>
      <c r="GW43" s="63"/>
      <c r="GX43" s="63"/>
      <c r="GY43" s="63"/>
      <c r="GZ43" s="63"/>
      <c r="HA43" s="63"/>
      <c r="HB43" s="63"/>
      <c r="HC43" s="63"/>
      <c r="HD43" s="63"/>
      <c r="HE43" s="63"/>
      <c r="HF43" s="63"/>
      <c r="HG43" s="63"/>
      <c r="HH43" s="63"/>
      <c r="HI43" s="1"/>
      <c r="HJ43" s="1"/>
      <c r="HK43" s="1"/>
      <c r="HL43" s="1"/>
      <c r="HM43" s="1"/>
      <c r="HN43" s="1"/>
      <c r="HO43" s="1"/>
      <c r="HP43" s="1"/>
      <c r="HQ43" s="1"/>
      <c r="HR43" s="1"/>
      <c r="HS43" s="1"/>
      <c r="HT43" s="1"/>
      <c r="HU43" s="1"/>
      <c r="HV43" s="1"/>
      <c r="HW43" s="138"/>
      <c r="HX43" s="1"/>
      <c r="HY43" s="63"/>
      <c r="HZ43" s="63"/>
      <c r="IA43" s="63"/>
      <c r="IB43" s="63"/>
      <c r="IC43" s="63"/>
      <c r="ID43" s="63"/>
      <c r="IE43" s="63"/>
      <c r="IF43" s="63"/>
      <c r="IG43" s="63"/>
      <c r="IH43" s="63"/>
      <c r="II43" s="63"/>
      <c r="IJ43" s="63"/>
      <c r="IK43" s="63"/>
      <c r="IL43" s="63"/>
      <c r="IM43" s="63"/>
      <c r="IN43" s="63"/>
      <c r="IO43" s="1"/>
      <c r="IP43" s="1"/>
      <c r="IQ43" s="1"/>
      <c r="IR43" s="1"/>
      <c r="IS43" s="1"/>
      <c r="IT43" s="1"/>
      <c r="IU43" s="1"/>
      <c r="IV43" s="1"/>
      <c r="IW43" s="1"/>
      <c r="IX43" s="1"/>
      <c r="IY43" s="1"/>
      <c r="IZ43" s="1"/>
      <c r="JA43" s="1"/>
      <c r="JB43" s="1"/>
      <c r="JC43" s="138"/>
      <c r="JD43" s="1"/>
      <c r="JE43" s="63"/>
      <c r="JF43" s="63"/>
      <c r="JG43" s="63"/>
      <c r="JH43" s="63"/>
      <c r="JI43" s="63"/>
      <c r="JJ43" s="63"/>
      <c r="JK43" s="63"/>
      <c r="JL43" s="63"/>
      <c r="JM43" s="63"/>
      <c r="JN43" s="63"/>
      <c r="JO43" s="63"/>
      <c r="JP43" s="63"/>
      <c r="JQ43" s="63"/>
      <c r="JR43" s="63"/>
      <c r="JS43" s="63"/>
      <c r="JT43" s="63"/>
      <c r="JU43" s="1"/>
      <c r="JV43" s="1"/>
      <c r="JW43" s="1"/>
      <c r="JX43" s="1"/>
      <c r="JY43" s="1"/>
      <c r="JZ43" s="1"/>
      <c r="KA43" s="1"/>
      <c r="KB43" s="1"/>
      <c r="KC43" s="1"/>
      <c r="KD43" s="1"/>
      <c r="KE43" s="1"/>
      <c r="KF43" s="1"/>
      <c r="KG43" s="1"/>
      <c r="KH43" s="1"/>
      <c r="KI43" s="138"/>
      <c r="KJ43" s="1"/>
      <c r="KK43" s="63"/>
      <c r="KL43" s="63"/>
      <c r="KM43" s="63"/>
      <c r="KN43" s="63"/>
      <c r="KO43" s="63"/>
      <c r="KP43" s="63"/>
      <c r="KQ43" s="63"/>
      <c r="KR43" s="63"/>
      <c r="KS43" s="63"/>
      <c r="KT43" s="63"/>
      <c r="KU43" s="63"/>
      <c r="KV43" s="63"/>
      <c r="KW43" s="63"/>
      <c r="KX43" s="63"/>
      <c r="KY43" s="63"/>
      <c r="KZ43" s="63"/>
      <c r="LA43" s="1"/>
      <c r="LB43" s="1"/>
      <c r="LC43" s="1"/>
      <c r="LD43" s="1"/>
      <c r="LE43" s="1"/>
      <c r="LF43" s="1"/>
      <c r="LG43" s="1"/>
      <c r="LH43" s="1"/>
      <c r="LI43" s="1"/>
      <c r="LJ43" s="1"/>
      <c r="LK43" s="1"/>
      <c r="LL43" s="1"/>
      <c r="LM43" s="1"/>
      <c r="LN43" s="1"/>
      <c r="LO43" s="138"/>
      <c r="LP43" s="1"/>
      <c r="LQ43" s="63"/>
      <c r="LR43" s="63"/>
      <c r="LS43" s="63"/>
      <c r="LT43" s="63"/>
      <c r="LU43" s="63"/>
      <c r="LV43" s="63"/>
      <c r="LW43" s="63"/>
      <c r="LX43" s="63"/>
      <c r="LY43" s="63"/>
      <c r="LZ43" s="63"/>
      <c r="MA43" s="63"/>
      <c r="MB43" s="63"/>
      <c r="MC43" s="63"/>
      <c r="MD43" s="63"/>
      <c r="ME43" s="63"/>
      <c r="MF43" s="63"/>
    </row>
    <row r="44" spans="1:344" x14ac:dyDescent="0.35">
      <c r="A44" s="131">
        <v>40</v>
      </c>
      <c r="B44" s="170"/>
      <c r="C44" s="170"/>
      <c r="D44" s="152">
        <v>43</v>
      </c>
      <c r="E44" s="72" t="str">
        <f>'BVEM Scorecard'!F43</f>
        <v>Wind</v>
      </c>
      <c r="F44" s="96">
        <f t="shared" si="51"/>
        <v>0.99999999999999989</v>
      </c>
      <c r="G44" s="96">
        <f t="shared" si="52"/>
        <v>1</v>
      </c>
      <c r="H44" s="96">
        <f t="shared" si="53"/>
        <v>0.99999999999999989</v>
      </c>
      <c r="I44" s="96">
        <f t="shared" si="54"/>
        <v>1</v>
      </c>
      <c r="J44" s="62">
        <v>1</v>
      </c>
      <c r="K44" s="62">
        <v>1</v>
      </c>
      <c r="L44" s="62">
        <v>1</v>
      </c>
      <c r="M44" s="62">
        <v>1</v>
      </c>
      <c r="N44" s="62">
        <v>1</v>
      </c>
      <c r="O44" s="62">
        <v>1</v>
      </c>
      <c r="P44" s="62">
        <v>1</v>
      </c>
      <c r="Q44" s="62">
        <v>1</v>
      </c>
      <c r="R44" s="62">
        <v>1</v>
      </c>
      <c r="S44" s="62">
        <v>1</v>
      </c>
      <c r="T44" s="62">
        <v>1</v>
      </c>
      <c r="U44" s="62">
        <v>1</v>
      </c>
      <c r="V44" s="62">
        <v>1</v>
      </c>
      <c r="W44" s="62">
        <f t="shared" si="55"/>
        <v>1</v>
      </c>
      <c r="X44" s="62">
        <f t="shared" si="76"/>
        <v>0.99999999999999989</v>
      </c>
      <c r="Y44" s="87" t="s">
        <v>56</v>
      </c>
      <c r="Z44" s="5">
        <v>1</v>
      </c>
      <c r="AA44" s="5">
        <v>24</v>
      </c>
      <c r="AB44" s="5">
        <v>1</v>
      </c>
      <c r="AC44" s="5">
        <v>1</v>
      </c>
      <c r="AD44" s="5">
        <v>1</v>
      </c>
      <c r="AE44" s="5">
        <v>1</v>
      </c>
      <c r="AF44" s="5">
        <v>1</v>
      </c>
      <c r="AG44" s="5">
        <v>1</v>
      </c>
      <c r="AH44" s="5">
        <v>1</v>
      </c>
      <c r="AI44" s="5">
        <v>1</v>
      </c>
      <c r="AJ44" s="5">
        <v>1</v>
      </c>
      <c r="AK44" s="5">
        <v>1</v>
      </c>
      <c r="AL44" s="5">
        <f t="shared" si="5"/>
        <v>1</v>
      </c>
      <c r="AM44" s="91">
        <f t="shared" si="56"/>
        <v>9.4488188976377951E-2</v>
      </c>
      <c r="AN44" s="93">
        <f t="shared" si="57"/>
        <v>9.4488188976377938E-2</v>
      </c>
      <c r="AO44" s="62" t="s">
        <v>57</v>
      </c>
      <c r="AP44" s="62">
        <v>1</v>
      </c>
      <c r="AQ44" s="62">
        <v>15</v>
      </c>
      <c r="AR44" s="62">
        <v>1</v>
      </c>
      <c r="AS44" s="62">
        <v>1</v>
      </c>
      <c r="AT44" s="62">
        <v>1</v>
      </c>
      <c r="AU44" s="62">
        <v>1</v>
      </c>
      <c r="AV44" s="62">
        <v>1</v>
      </c>
      <c r="AW44" s="62">
        <v>1</v>
      </c>
      <c r="AX44" s="62">
        <v>1</v>
      </c>
      <c r="AY44" s="62">
        <v>1</v>
      </c>
      <c r="AZ44" s="62">
        <v>1</v>
      </c>
      <c r="BA44" s="62">
        <v>1</v>
      </c>
      <c r="BB44" s="62">
        <f t="shared" si="80"/>
        <v>1</v>
      </c>
      <c r="BC44" s="62">
        <f t="shared" si="58"/>
        <v>5.905511811023622E-2</v>
      </c>
      <c r="BD44" s="62">
        <f t="shared" si="59"/>
        <v>5.9055118110236213E-2</v>
      </c>
      <c r="BE44" s="5" t="s">
        <v>58</v>
      </c>
      <c r="BF44" s="5">
        <v>1</v>
      </c>
      <c r="BG44" s="5">
        <v>69</v>
      </c>
      <c r="BH44" s="5">
        <v>1</v>
      </c>
      <c r="BI44" s="5">
        <v>1</v>
      </c>
      <c r="BJ44" s="5">
        <v>1</v>
      </c>
      <c r="BK44" s="5">
        <v>1</v>
      </c>
      <c r="BL44" s="5">
        <v>1</v>
      </c>
      <c r="BM44" s="5">
        <v>1</v>
      </c>
      <c r="BN44" s="5">
        <v>1</v>
      </c>
      <c r="BO44" s="5">
        <v>1</v>
      </c>
      <c r="BP44" s="5">
        <v>1</v>
      </c>
      <c r="BQ44" s="5">
        <v>1</v>
      </c>
      <c r="BR44" s="5">
        <v>1</v>
      </c>
      <c r="BS44" s="5">
        <f t="shared" si="60"/>
        <v>0.27165354330708663</v>
      </c>
      <c r="BT44" s="5">
        <f t="shared" si="61"/>
        <v>0.27165354330708658</v>
      </c>
      <c r="BU44" s="62" t="s">
        <v>59</v>
      </c>
      <c r="BV44" s="62">
        <v>1</v>
      </c>
      <c r="BW44" s="62">
        <v>69</v>
      </c>
      <c r="BX44" s="62">
        <v>1</v>
      </c>
      <c r="BY44" s="62">
        <v>1</v>
      </c>
      <c r="BZ44" s="62">
        <v>1</v>
      </c>
      <c r="CA44" s="62">
        <v>1</v>
      </c>
      <c r="CB44" s="62">
        <v>1</v>
      </c>
      <c r="CC44" s="62">
        <v>1</v>
      </c>
      <c r="CD44" s="62">
        <v>1</v>
      </c>
      <c r="CE44" s="62">
        <v>1</v>
      </c>
      <c r="CF44" s="62">
        <v>1</v>
      </c>
      <c r="CG44" s="62">
        <v>1</v>
      </c>
      <c r="CH44" s="62">
        <v>1</v>
      </c>
      <c r="CI44" s="62">
        <f t="shared" si="62"/>
        <v>0.27165354330708663</v>
      </c>
      <c r="CJ44" s="62">
        <f t="shared" si="63"/>
        <v>0.27165354330708658</v>
      </c>
      <c r="CK44" s="5" t="s">
        <v>60</v>
      </c>
      <c r="CL44" s="5">
        <v>1</v>
      </c>
      <c r="CM44" s="5">
        <v>21</v>
      </c>
      <c r="CN44" s="5">
        <v>1</v>
      </c>
      <c r="CO44" s="5">
        <v>1</v>
      </c>
      <c r="CP44" s="5">
        <v>1</v>
      </c>
      <c r="CQ44" s="5">
        <v>1</v>
      </c>
      <c r="CR44" s="5">
        <v>1</v>
      </c>
      <c r="CS44" s="5">
        <v>1</v>
      </c>
      <c r="CT44" s="5">
        <v>1</v>
      </c>
      <c r="CU44" s="5">
        <v>1</v>
      </c>
      <c r="CV44" s="5">
        <v>1</v>
      </c>
      <c r="CW44" s="5">
        <v>1</v>
      </c>
      <c r="CX44" s="5">
        <v>1</v>
      </c>
      <c r="CY44" s="91">
        <f t="shared" si="64"/>
        <v>8.2677165354330714E-2</v>
      </c>
      <c r="CZ44" s="5">
        <f t="shared" si="65"/>
        <v>8.2677165354330701E-2</v>
      </c>
      <c r="DA44" s="62" t="s">
        <v>61</v>
      </c>
      <c r="DB44" s="62">
        <v>1</v>
      </c>
      <c r="DC44" s="62">
        <v>12</v>
      </c>
      <c r="DD44" s="62">
        <v>1</v>
      </c>
      <c r="DE44" s="62">
        <v>1</v>
      </c>
      <c r="DF44" s="62">
        <v>1</v>
      </c>
      <c r="DG44" s="62">
        <v>1</v>
      </c>
      <c r="DH44" s="62">
        <v>1</v>
      </c>
      <c r="DI44" s="62">
        <v>1</v>
      </c>
      <c r="DJ44" s="62">
        <v>1</v>
      </c>
      <c r="DK44" s="62">
        <v>1</v>
      </c>
      <c r="DL44" s="62">
        <v>1</v>
      </c>
      <c r="DM44" s="62">
        <v>1</v>
      </c>
      <c r="DN44" s="62">
        <v>1</v>
      </c>
      <c r="DO44" s="62">
        <f t="shared" si="66"/>
        <v>4.7244094488188976E-2</v>
      </c>
      <c r="DP44" s="62">
        <f t="shared" si="67"/>
        <v>4.7244094488188969E-2</v>
      </c>
      <c r="DQ44" s="5" t="s">
        <v>62</v>
      </c>
      <c r="DR44" s="5">
        <v>1</v>
      </c>
      <c r="DS44" s="5">
        <v>14</v>
      </c>
      <c r="DT44" s="5">
        <v>1</v>
      </c>
      <c r="DU44" s="5">
        <v>1</v>
      </c>
      <c r="DV44" s="5">
        <v>1</v>
      </c>
      <c r="DW44" s="5">
        <v>1</v>
      </c>
      <c r="DX44" s="5">
        <v>1</v>
      </c>
      <c r="DY44" s="5">
        <v>1</v>
      </c>
      <c r="DZ44" s="5">
        <v>1</v>
      </c>
      <c r="EA44" s="5">
        <v>1</v>
      </c>
      <c r="EB44" s="5">
        <v>1</v>
      </c>
      <c r="EC44" s="5">
        <v>1</v>
      </c>
      <c r="ED44" s="5">
        <v>1</v>
      </c>
      <c r="EE44" s="91">
        <f t="shared" si="68"/>
        <v>5.5118110236220472E-2</v>
      </c>
      <c r="EF44" s="5">
        <f t="shared" si="69"/>
        <v>5.5118110236220465E-2</v>
      </c>
      <c r="EG44" s="62" t="s">
        <v>63</v>
      </c>
      <c r="EH44" s="62">
        <v>1</v>
      </c>
      <c r="EI44" s="62">
        <v>9</v>
      </c>
      <c r="EJ44" s="62">
        <v>1</v>
      </c>
      <c r="EK44" s="62">
        <v>1</v>
      </c>
      <c r="EL44" s="62">
        <v>1</v>
      </c>
      <c r="EM44" s="62">
        <v>1</v>
      </c>
      <c r="EN44" s="62">
        <v>1</v>
      </c>
      <c r="EO44" s="62">
        <v>1</v>
      </c>
      <c r="EP44" s="62">
        <v>1</v>
      </c>
      <c r="EQ44" s="62">
        <v>1</v>
      </c>
      <c r="ER44" s="62">
        <v>1</v>
      </c>
      <c r="ES44" s="62">
        <v>1</v>
      </c>
      <c r="ET44" s="62">
        <v>1</v>
      </c>
      <c r="EU44" s="62">
        <f t="shared" si="70"/>
        <v>3.5433070866141732E-2</v>
      </c>
      <c r="EV44" s="62">
        <f t="shared" si="71"/>
        <v>3.5433070866141725E-2</v>
      </c>
      <c r="EW44" s="5" t="s">
        <v>64</v>
      </c>
      <c r="EX44" s="5">
        <v>1</v>
      </c>
      <c r="EY44" s="5">
        <v>9</v>
      </c>
      <c r="EZ44" s="5">
        <v>1</v>
      </c>
      <c r="FA44" s="5">
        <v>1</v>
      </c>
      <c r="FB44" s="5">
        <v>1</v>
      </c>
      <c r="FC44" s="5">
        <v>1</v>
      </c>
      <c r="FD44" s="5">
        <v>1</v>
      </c>
      <c r="FE44" s="5">
        <v>1</v>
      </c>
      <c r="FF44" s="5">
        <v>1</v>
      </c>
      <c r="FG44" s="5">
        <v>1</v>
      </c>
      <c r="FH44" s="5">
        <v>1</v>
      </c>
      <c r="FI44" s="5">
        <v>1</v>
      </c>
      <c r="FJ44" s="5">
        <v>1</v>
      </c>
      <c r="FK44" s="91">
        <f t="shared" si="72"/>
        <v>3.5433070866141732E-2</v>
      </c>
      <c r="FL44" s="5">
        <f t="shared" si="73"/>
        <v>3.5433070866141725E-2</v>
      </c>
      <c r="FM44" s="62" t="s">
        <v>65</v>
      </c>
      <c r="FN44" s="62">
        <v>1</v>
      </c>
      <c r="FO44" s="62">
        <v>12</v>
      </c>
      <c r="FP44" s="62">
        <v>1</v>
      </c>
      <c r="FQ44" s="62">
        <v>1</v>
      </c>
      <c r="FR44" s="62">
        <v>1</v>
      </c>
      <c r="FS44" s="62">
        <v>1</v>
      </c>
      <c r="FT44" s="62">
        <v>1</v>
      </c>
      <c r="FU44" s="62">
        <v>1</v>
      </c>
      <c r="FV44" s="62">
        <v>1</v>
      </c>
      <c r="FW44" s="62">
        <v>1</v>
      </c>
      <c r="FX44" s="62">
        <v>1</v>
      </c>
      <c r="FY44" s="62">
        <v>1</v>
      </c>
      <c r="FZ44" s="62">
        <v>1</v>
      </c>
      <c r="GA44" s="62">
        <f t="shared" si="74"/>
        <v>4.7244094488188976E-2</v>
      </c>
      <c r="GB44" s="62">
        <f t="shared" si="75"/>
        <v>4.7244094488188969E-2</v>
      </c>
      <c r="GC44" s="5"/>
      <c r="GD44" s="5"/>
      <c r="GE44" s="5"/>
      <c r="GF44" s="5"/>
      <c r="GG44" s="5"/>
      <c r="GH44" s="5"/>
      <c r="GI44" s="5"/>
      <c r="GJ44" s="5"/>
      <c r="GK44" s="5"/>
      <c r="GL44" s="5"/>
      <c r="GM44" s="5"/>
      <c r="GN44" s="5"/>
      <c r="GO44" s="5"/>
      <c r="GP44" s="5"/>
      <c r="GQ44" s="91"/>
      <c r="GR44" s="5"/>
      <c r="GS44" s="62"/>
      <c r="GT44" s="62"/>
      <c r="GU44" s="62"/>
      <c r="GV44" s="62"/>
      <c r="GW44" s="62"/>
      <c r="GX44" s="62"/>
      <c r="GY44" s="62"/>
      <c r="GZ44" s="62"/>
      <c r="HA44" s="62"/>
      <c r="HB44" s="62"/>
      <c r="HC44" s="62"/>
      <c r="HD44" s="62"/>
      <c r="HE44" s="62"/>
      <c r="HF44" s="62"/>
      <c r="HG44" s="62"/>
      <c r="HH44" s="62"/>
      <c r="HI44" s="5"/>
      <c r="HJ44" s="5"/>
      <c r="HK44" s="5"/>
      <c r="HL44" s="5"/>
      <c r="HM44" s="5"/>
      <c r="HN44" s="5"/>
      <c r="HO44" s="5"/>
      <c r="HP44" s="5"/>
      <c r="HQ44" s="5"/>
      <c r="HR44" s="5"/>
      <c r="HS44" s="5"/>
      <c r="HT44" s="5"/>
      <c r="HU44" s="5"/>
      <c r="HV44" s="5"/>
      <c r="HW44" s="91"/>
      <c r="HX44" s="5"/>
      <c r="HY44" s="62"/>
      <c r="HZ44" s="62"/>
      <c r="IA44" s="62"/>
      <c r="IB44" s="62"/>
      <c r="IC44" s="62"/>
      <c r="ID44" s="62"/>
      <c r="IE44" s="62"/>
      <c r="IF44" s="62"/>
      <c r="IG44" s="62"/>
      <c r="IH44" s="62"/>
      <c r="II44" s="62"/>
      <c r="IJ44" s="62"/>
      <c r="IK44" s="62"/>
      <c r="IL44" s="62"/>
      <c r="IM44" s="62"/>
      <c r="IN44" s="62"/>
      <c r="IO44" s="5"/>
      <c r="IP44" s="5"/>
      <c r="IQ44" s="5"/>
      <c r="IR44" s="5"/>
      <c r="IS44" s="5"/>
      <c r="IT44" s="5"/>
      <c r="IU44" s="5"/>
      <c r="IV44" s="5"/>
      <c r="IW44" s="5"/>
      <c r="IX44" s="5"/>
      <c r="IY44" s="5"/>
      <c r="IZ44" s="5"/>
      <c r="JA44" s="5"/>
      <c r="JB44" s="5"/>
      <c r="JC44" s="91"/>
      <c r="JD44" s="5"/>
      <c r="JE44" s="62"/>
      <c r="JF44" s="62"/>
      <c r="JG44" s="62"/>
      <c r="JH44" s="62"/>
      <c r="JI44" s="62"/>
      <c r="JJ44" s="62"/>
      <c r="JK44" s="62"/>
      <c r="JL44" s="62"/>
      <c r="JM44" s="62"/>
      <c r="JN44" s="62"/>
      <c r="JO44" s="62"/>
      <c r="JP44" s="62"/>
      <c r="JQ44" s="62"/>
      <c r="JR44" s="62"/>
      <c r="JS44" s="62"/>
      <c r="JT44" s="62"/>
      <c r="JU44" s="5"/>
      <c r="JV44" s="5"/>
      <c r="JW44" s="5"/>
      <c r="JX44" s="5"/>
      <c r="JY44" s="5"/>
      <c r="JZ44" s="5"/>
      <c r="KA44" s="5"/>
      <c r="KB44" s="5"/>
      <c r="KC44" s="5"/>
      <c r="KD44" s="5"/>
      <c r="KE44" s="5"/>
      <c r="KF44" s="5"/>
      <c r="KG44" s="5"/>
      <c r="KH44" s="5"/>
      <c r="KI44" s="91"/>
      <c r="KJ44" s="5"/>
      <c r="KK44" s="62"/>
      <c r="KL44" s="62"/>
      <c r="KM44" s="62"/>
      <c r="KN44" s="62"/>
      <c r="KO44" s="62"/>
      <c r="KP44" s="62"/>
      <c r="KQ44" s="62"/>
      <c r="KR44" s="62"/>
      <c r="KS44" s="62"/>
      <c r="KT44" s="62"/>
      <c r="KU44" s="62"/>
      <c r="KV44" s="62"/>
      <c r="KW44" s="62"/>
      <c r="KX44" s="62"/>
      <c r="KY44" s="62"/>
      <c r="KZ44" s="62"/>
      <c r="LA44" s="5"/>
      <c r="LB44" s="5"/>
      <c r="LC44" s="5"/>
      <c r="LD44" s="5"/>
      <c r="LE44" s="5"/>
      <c r="LF44" s="5"/>
      <c r="LG44" s="5"/>
      <c r="LH44" s="5"/>
      <c r="LI44" s="5"/>
      <c r="LJ44" s="5"/>
      <c r="LK44" s="5"/>
      <c r="LL44" s="5"/>
      <c r="LM44" s="5"/>
      <c r="LN44" s="5"/>
      <c r="LO44" s="91"/>
      <c r="LP44" s="5"/>
      <c r="LQ44" s="62"/>
      <c r="LR44" s="62"/>
      <c r="LS44" s="62"/>
      <c r="LT44" s="62"/>
      <c r="LU44" s="62"/>
      <c r="LV44" s="62"/>
      <c r="LW44" s="62"/>
      <c r="LX44" s="62"/>
      <c r="LY44" s="62"/>
      <c r="LZ44" s="62"/>
      <c r="MA44" s="62"/>
      <c r="MB44" s="62"/>
      <c r="MC44" s="62"/>
      <c r="MD44" s="62"/>
      <c r="ME44" s="62"/>
      <c r="MF44" s="62"/>
    </row>
    <row r="45" spans="1:344" x14ac:dyDescent="0.35">
      <c r="A45" s="132">
        <v>41</v>
      </c>
      <c r="B45" s="170"/>
      <c r="C45" s="170"/>
      <c r="D45" s="152">
        <v>52</v>
      </c>
      <c r="E45" s="72" t="str">
        <f>'BVEM Scorecard'!F44</f>
        <v>Wind</v>
      </c>
      <c r="F45" s="96"/>
      <c r="G45" s="96"/>
      <c r="H45" s="96"/>
      <c r="I45" s="96"/>
      <c r="J45" s="62"/>
      <c r="K45" s="62"/>
      <c r="L45" s="62"/>
      <c r="M45" s="62"/>
      <c r="N45" s="62"/>
      <c r="O45" s="62"/>
      <c r="P45" s="62"/>
      <c r="Q45" s="62"/>
      <c r="R45" s="62"/>
      <c r="S45" s="62"/>
      <c r="T45" s="62"/>
      <c r="U45" s="62"/>
      <c r="V45" s="62"/>
      <c r="W45" s="62"/>
      <c r="X45" s="62"/>
      <c r="Y45" s="1"/>
      <c r="Z45" s="1"/>
      <c r="AA45" s="1"/>
      <c r="AB45" s="1"/>
      <c r="AC45" s="1"/>
      <c r="AD45" s="1"/>
      <c r="AE45" s="1"/>
      <c r="AF45" s="1"/>
      <c r="AG45" s="1"/>
      <c r="AH45" s="1"/>
      <c r="AI45" s="1"/>
      <c r="AJ45" s="1"/>
      <c r="AK45" s="1"/>
      <c r="AL45" s="1"/>
      <c r="AM45" s="138"/>
      <c r="AN45" s="139"/>
      <c r="AO45" s="63"/>
      <c r="AP45" s="63"/>
      <c r="AQ45" s="63"/>
      <c r="AR45" s="63"/>
      <c r="AS45" s="63"/>
      <c r="AT45" s="63"/>
      <c r="AU45" s="63"/>
      <c r="AV45" s="63"/>
      <c r="AW45" s="63"/>
      <c r="AX45" s="63"/>
      <c r="AY45" s="63"/>
      <c r="AZ45" s="63"/>
      <c r="BA45" s="63"/>
      <c r="BB45" s="63"/>
      <c r="BC45" s="63"/>
      <c r="BD45" s="63"/>
      <c r="BE45" s="1"/>
      <c r="BF45" s="1"/>
      <c r="BG45" s="1"/>
      <c r="BH45" s="1"/>
      <c r="BI45" s="1"/>
      <c r="BJ45" s="1"/>
      <c r="BK45" s="1"/>
      <c r="BL45" s="1"/>
      <c r="BM45" s="1"/>
      <c r="BN45" s="1"/>
      <c r="BO45" s="1"/>
      <c r="BP45" s="1"/>
      <c r="BQ45" s="1"/>
      <c r="BR45" s="1"/>
      <c r="BS45" s="1"/>
      <c r="BT45" s="1"/>
      <c r="BU45" s="63"/>
      <c r="BV45" s="63"/>
      <c r="BW45" s="63"/>
      <c r="BX45" s="63"/>
      <c r="BY45" s="63"/>
      <c r="BZ45" s="63"/>
      <c r="CA45" s="63"/>
      <c r="CB45" s="63"/>
      <c r="CC45" s="63"/>
      <c r="CD45" s="63"/>
      <c r="CE45" s="63"/>
      <c r="CF45" s="63"/>
      <c r="CG45" s="63"/>
      <c r="CH45" s="63"/>
      <c r="CI45" s="63"/>
      <c r="CJ45" s="63"/>
      <c r="CK45" s="1"/>
      <c r="CL45" s="1"/>
      <c r="CM45" s="1"/>
      <c r="CN45" s="1"/>
      <c r="CO45" s="1"/>
      <c r="CP45" s="1"/>
      <c r="CQ45" s="1"/>
      <c r="CR45" s="1"/>
      <c r="CS45" s="1"/>
      <c r="CT45" s="1"/>
      <c r="CU45" s="1"/>
      <c r="CV45" s="1"/>
      <c r="CW45" s="1"/>
      <c r="CX45" s="1"/>
      <c r="CY45" s="138"/>
      <c r="CZ45" s="1"/>
      <c r="DA45" s="63"/>
      <c r="DB45" s="63"/>
      <c r="DC45" s="63"/>
      <c r="DD45" s="63"/>
      <c r="DE45" s="63"/>
      <c r="DF45" s="63"/>
      <c r="DG45" s="63"/>
      <c r="DH45" s="63"/>
      <c r="DI45" s="63"/>
      <c r="DJ45" s="63"/>
      <c r="DK45" s="63"/>
      <c r="DL45" s="63"/>
      <c r="DM45" s="63"/>
      <c r="DN45" s="63"/>
      <c r="DO45" s="63"/>
      <c r="DP45" s="63"/>
      <c r="DQ45" s="1"/>
      <c r="DR45" s="1"/>
      <c r="DS45" s="1"/>
      <c r="DT45" s="1"/>
      <c r="DU45" s="1"/>
      <c r="DV45" s="1"/>
      <c r="DW45" s="1"/>
      <c r="DX45" s="1"/>
      <c r="DY45" s="1"/>
      <c r="DZ45" s="1"/>
      <c r="EA45" s="1"/>
      <c r="EB45" s="1"/>
      <c r="EC45" s="1"/>
      <c r="ED45" s="1"/>
      <c r="EE45" s="138"/>
      <c r="EF45" s="1"/>
      <c r="EG45" s="63"/>
      <c r="EH45" s="63"/>
      <c r="EI45" s="63"/>
      <c r="EJ45" s="63"/>
      <c r="EK45" s="63"/>
      <c r="EL45" s="63"/>
      <c r="EM45" s="63"/>
      <c r="EN45" s="63"/>
      <c r="EO45" s="63"/>
      <c r="EP45" s="63"/>
      <c r="EQ45" s="63"/>
      <c r="ER45" s="63"/>
      <c r="ES45" s="63"/>
      <c r="ET45" s="63"/>
      <c r="EU45" s="63"/>
      <c r="EV45" s="63"/>
      <c r="EW45" s="1"/>
      <c r="EX45" s="1"/>
      <c r="EY45" s="1"/>
      <c r="EZ45" s="1"/>
      <c r="FA45" s="1"/>
      <c r="FB45" s="1"/>
      <c r="FC45" s="1"/>
      <c r="FD45" s="1"/>
      <c r="FE45" s="1"/>
      <c r="FF45" s="1"/>
      <c r="FG45" s="1"/>
      <c r="FH45" s="1"/>
      <c r="FI45" s="1"/>
      <c r="FJ45" s="1"/>
      <c r="FK45" s="138"/>
      <c r="FL45" s="1"/>
      <c r="FM45" s="63"/>
      <c r="FN45" s="63"/>
      <c r="FO45" s="63"/>
      <c r="FP45" s="63"/>
      <c r="FQ45" s="63"/>
      <c r="FR45" s="63"/>
      <c r="FS45" s="63"/>
      <c r="FT45" s="63"/>
      <c r="FU45" s="63"/>
      <c r="FV45" s="63"/>
      <c r="FW45" s="63"/>
      <c r="FX45" s="63"/>
      <c r="FY45" s="63"/>
      <c r="FZ45" s="63"/>
      <c r="GA45" s="63"/>
      <c r="GB45" s="63"/>
      <c r="GC45" s="1"/>
      <c r="GD45" s="1"/>
      <c r="GE45" s="1"/>
      <c r="GF45" s="1"/>
      <c r="GG45" s="1"/>
      <c r="GH45" s="1"/>
      <c r="GI45" s="1"/>
      <c r="GJ45" s="1"/>
      <c r="GK45" s="1"/>
      <c r="GL45" s="1"/>
      <c r="GM45" s="1"/>
      <c r="GN45" s="1"/>
      <c r="GO45" s="1"/>
      <c r="GP45" s="1"/>
      <c r="GQ45" s="138"/>
      <c r="GR45" s="1"/>
      <c r="GS45" s="63"/>
      <c r="GT45" s="63"/>
      <c r="GU45" s="63"/>
      <c r="GV45" s="63"/>
      <c r="GW45" s="63"/>
      <c r="GX45" s="63"/>
      <c r="GY45" s="63"/>
      <c r="GZ45" s="63"/>
      <c r="HA45" s="63"/>
      <c r="HB45" s="63"/>
      <c r="HC45" s="63"/>
      <c r="HD45" s="63"/>
      <c r="HE45" s="63"/>
      <c r="HF45" s="63"/>
      <c r="HG45" s="63"/>
      <c r="HH45" s="63"/>
      <c r="HI45" s="1"/>
      <c r="HJ45" s="1"/>
      <c r="HK45" s="1"/>
      <c r="HL45" s="1"/>
      <c r="HM45" s="1"/>
      <c r="HN45" s="1"/>
      <c r="HO45" s="1"/>
      <c r="HP45" s="1"/>
      <c r="HQ45" s="1"/>
      <c r="HR45" s="1"/>
      <c r="HS45" s="1"/>
      <c r="HT45" s="1"/>
      <c r="HU45" s="1"/>
      <c r="HV45" s="1"/>
      <c r="HW45" s="138"/>
      <c r="HX45" s="1"/>
      <c r="HY45" s="63"/>
      <c r="HZ45" s="63"/>
      <c r="IA45" s="63"/>
      <c r="IB45" s="63"/>
      <c r="IC45" s="63"/>
      <c r="ID45" s="63"/>
      <c r="IE45" s="63"/>
      <c r="IF45" s="63"/>
      <c r="IG45" s="63"/>
      <c r="IH45" s="63"/>
      <c r="II45" s="63"/>
      <c r="IJ45" s="63"/>
      <c r="IK45" s="63"/>
      <c r="IL45" s="63"/>
      <c r="IM45" s="63"/>
      <c r="IN45" s="63"/>
      <c r="IO45" s="1"/>
      <c r="IP45" s="1"/>
      <c r="IQ45" s="1"/>
      <c r="IR45" s="1"/>
      <c r="IS45" s="1"/>
      <c r="IT45" s="1"/>
      <c r="IU45" s="1"/>
      <c r="IV45" s="1"/>
      <c r="IW45" s="1"/>
      <c r="IX45" s="1"/>
      <c r="IY45" s="1"/>
      <c r="IZ45" s="1"/>
      <c r="JA45" s="1"/>
      <c r="JB45" s="1"/>
      <c r="JC45" s="138"/>
      <c r="JD45" s="1"/>
      <c r="JE45" s="63"/>
      <c r="JF45" s="63"/>
      <c r="JG45" s="63"/>
      <c r="JH45" s="63"/>
      <c r="JI45" s="63"/>
      <c r="JJ45" s="63"/>
      <c r="JK45" s="63"/>
      <c r="JL45" s="63"/>
      <c r="JM45" s="63"/>
      <c r="JN45" s="63"/>
      <c r="JO45" s="63"/>
      <c r="JP45" s="63"/>
      <c r="JQ45" s="63"/>
      <c r="JR45" s="63"/>
      <c r="JS45" s="63"/>
      <c r="JT45" s="63"/>
      <c r="JU45" s="1"/>
      <c r="JV45" s="1"/>
      <c r="JW45" s="1"/>
      <c r="JX45" s="1"/>
      <c r="JY45" s="1"/>
      <c r="JZ45" s="1"/>
      <c r="KA45" s="1"/>
      <c r="KB45" s="1"/>
      <c r="KC45" s="1"/>
      <c r="KD45" s="1"/>
      <c r="KE45" s="1"/>
      <c r="KF45" s="1"/>
      <c r="KG45" s="1"/>
      <c r="KH45" s="1"/>
      <c r="KI45" s="138"/>
      <c r="KJ45" s="1"/>
      <c r="KK45" s="63"/>
      <c r="KL45" s="63"/>
      <c r="KM45" s="63"/>
      <c r="KN45" s="63"/>
      <c r="KO45" s="63"/>
      <c r="KP45" s="63"/>
      <c r="KQ45" s="63"/>
      <c r="KR45" s="63"/>
      <c r="KS45" s="63"/>
      <c r="KT45" s="63"/>
      <c r="KU45" s="63"/>
      <c r="KV45" s="63"/>
      <c r="KW45" s="63"/>
      <c r="KX45" s="63"/>
      <c r="KY45" s="63"/>
      <c r="KZ45" s="63"/>
      <c r="LA45" s="1"/>
      <c r="LB45" s="1"/>
      <c r="LC45" s="1"/>
      <c r="LD45" s="1"/>
      <c r="LE45" s="1"/>
      <c r="LF45" s="1"/>
      <c r="LG45" s="1"/>
      <c r="LH45" s="1"/>
      <c r="LI45" s="1"/>
      <c r="LJ45" s="1"/>
      <c r="LK45" s="1"/>
      <c r="LL45" s="1"/>
      <c r="LM45" s="1"/>
      <c r="LN45" s="1"/>
      <c r="LO45" s="138"/>
      <c r="LP45" s="1"/>
      <c r="LQ45" s="63"/>
      <c r="LR45" s="63"/>
      <c r="LS45" s="63"/>
      <c r="LT45" s="63"/>
      <c r="LU45" s="63"/>
      <c r="LV45" s="63"/>
      <c r="LW45" s="63"/>
      <c r="LX45" s="63"/>
      <c r="LY45" s="63"/>
      <c r="LZ45" s="63"/>
      <c r="MA45" s="63"/>
      <c r="MB45" s="63"/>
      <c r="MC45" s="63"/>
      <c r="MD45" s="63"/>
      <c r="ME45" s="63"/>
      <c r="MF45" s="63"/>
    </row>
    <row r="46" spans="1:344" x14ac:dyDescent="0.35">
      <c r="A46" s="131">
        <v>42</v>
      </c>
      <c r="B46" s="170"/>
      <c r="C46" s="170"/>
      <c r="D46" s="152">
        <v>16</v>
      </c>
      <c r="E46" s="72" t="str">
        <f>'BVEM Scorecard'!F45</f>
        <v>Wind</v>
      </c>
      <c r="F46" s="96"/>
      <c r="G46" s="96"/>
      <c r="H46" s="96"/>
      <c r="I46" s="96"/>
      <c r="J46" s="62"/>
      <c r="K46" s="62"/>
      <c r="L46" s="62"/>
      <c r="M46" s="62"/>
      <c r="N46" s="62"/>
      <c r="O46" s="62"/>
      <c r="P46" s="62"/>
      <c r="Q46" s="62"/>
      <c r="R46" s="62"/>
      <c r="S46" s="62"/>
      <c r="T46" s="62"/>
      <c r="U46" s="62"/>
      <c r="V46" s="62"/>
      <c r="W46" s="62"/>
      <c r="X46" s="62"/>
      <c r="Y46" s="87"/>
      <c r="Z46" s="5"/>
      <c r="AA46" s="5"/>
      <c r="AB46" s="5"/>
      <c r="AC46" s="5"/>
      <c r="AD46" s="5"/>
      <c r="AE46" s="5"/>
      <c r="AF46" s="5"/>
      <c r="AG46" s="5"/>
      <c r="AH46" s="5"/>
      <c r="AI46" s="5"/>
      <c r="AJ46" s="5"/>
      <c r="AK46" s="5"/>
      <c r="AL46" s="5"/>
      <c r="AM46" s="91"/>
      <c r="AN46" s="93"/>
      <c r="AO46" s="62"/>
      <c r="AP46" s="62"/>
      <c r="AQ46" s="62"/>
      <c r="AR46" s="62"/>
      <c r="AS46" s="62"/>
      <c r="AT46" s="62"/>
      <c r="AU46" s="62"/>
      <c r="AV46" s="62"/>
      <c r="AW46" s="62"/>
      <c r="AX46" s="62"/>
      <c r="AY46" s="62"/>
      <c r="AZ46" s="62"/>
      <c r="BA46" s="62"/>
      <c r="BB46" s="62"/>
      <c r="BC46" s="62"/>
      <c r="BD46" s="62"/>
      <c r="BE46" s="5"/>
      <c r="BF46" s="5"/>
      <c r="BG46" s="5"/>
      <c r="BH46" s="5"/>
      <c r="BI46" s="5"/>
      <c r="BJ46" s="5"/>
      <c r="BK46" s="5"/>
      <c r="BL46" s="5"/>
      <c r="BM46" s="5"/>
      <c r="BN46" s="5"/>
      <c r="BO46" s="5"/>
      <c r="BP46" s="5"/>
      <c r="BQ46" s="5"/>
      <c r="BR46" s="5"/>
      <c r="BS46" s="5"/>
      <c r="BT46" s="5"/>
      <c r="BU46" s="62"/>
      <c r="BV46" s="62"/>
      <c r="BW46" s="62"/>
      <c r="BX46" s="62"/>
      <c r="BY46" s="62"/>
      <c r="BZ46" s="62"/>
      <c r="CA46" s="62"/>
      <c r="CB46" s="62"/>
      <c r="CC46" s="62"/>
      <c r="CD46" s="62"/>
      <c r="CE46" s="62"/>
      <c r="CF46" s="62"/>
      <c r="CG46" s="62"/>
      <c r="CH46" s="62"/>
      <c r="CI46" s="62"/>
      <c r="CJ46" s="62"/>
      <c r="CK46" s="5"/>
      <c r="CL46" s="5"/>
      <c r="CM46" s="5"/>
      <c r="CN46" s="5"/>
      <c r="CO46" s="5"/>
      <c r="CP46" s="5"/>
      <c r="CQ46" s="5"/>
      <c r="CR46" s="5"/>
      <c r="CS46" s="5"/>
      <c r="CT46" s="5"/>
      <c r="CU46" s="5"/>
      <c r="CV46" s="5"/>
      <c r="CW46" s="5"/>
      <c r="CX46" s="5"/>
      <c r="CY46" s="91"/>
      <c r="CZ46" s="5"/>
      <c r="DA46" s="62"/>
      <c r="DB46" s="62"/>
      <c r="DC46" s="62"/>
      <c r="DD46" s="62"/>
      <c r="DE46" s="62"/>
      <c r="DF46" s="62"/>
      <c r="DG46" s="62"/>
      <c r="DH46" s="62"/>
      <c r="DI46" s="62"/>
      <c r="DJ46" s="62"/>
      <c r="DK46" s="62"/>
      <c r="DL46" s="62"/>
      <c r="DM46" s="62"/>
      <c r="DN46" s="62"/>
      <c r="DO46" s="62"/>
      <c r="DP46" s="62"/>
      <c r="DQ46" s="5"/>
      <c r="DR46" s="5"/>
      <c r="DS46" s="5"/>
      <c r="DT46" s="5"/>
      <c r="DU46" s="5"/>
      <c r="DV46" s="5"/>
      <c r="DW46" s="5"/>
      <c r="DX46" s="5"/>
      <c r="DY46" s="5"/>
      <c r="DZ46" s="5"/>
      <c r="EA46" s="5"/>
      <c r="EB46" s="5"/>
      <c r="EC46" s="5"/>
      <c r="ED46" s="5"/>
      <c r="EE46" s="91"/>
      <c r="EF46" s="5"/>
      <c r="EG46" s="62"/>
      <c r="EH46" s="62"/>
      <c r="EI46" s="62"/>
      <c r="EJ46" s="62"/>
      <c r="EK46" s="62"/>
      <c r="EL46" s="62"/>
      <c r="EM46" s="62"/>
      <c r="EN46" s="62"/>
      <c r="EO46" s="62"/>
      <c r="EP46" s="62"/>
      <c r="EQ46" s="62"/>
      <c r="ER46" s="62"/>
      <c r="ES46" s="62"/>
      <c r="ET46" s="62"/>
      <c r="EU46" s="62"/>
      <c r="EV46" s="62"/>
      <c r="EW46" s="5"/>
      <c r="EX46" s="5"/>
      <c r="EY46" s="5"/>
      <c r="EZ46" s="5"/>
      <c r="FA46" s="5"/>
      <c r="FB46" s="5"/>
      <c r="FC46" s="5"/>
      <c r="FD46" s="5"/>
      <c r="FE46" s="5"/>
      <c r="FF46" s="5"/>
      <c r="FG46" s="5"/>
      <c r="FH46" s="5"/>
      <c r="FI46" s="5"/>
      <c r="FJ46" s="5"/>
      <c r="FK46" s="91"/>
      <c r="FL46" s="5"/>
      <c r="FM46" s="62"/>
      <c r="FN46" s="62"/>
      <c r="FO46" s="62"/>
      <c r="FP46" s="62"/>
      <c r="FQ46" s="62"/>
      <c r="FR46" s="62"/>
      <c r="FS46" s="62"/>
      <c r="FT46" s="62"/>
      <c r="FU46" s="62"/>
      <c r="FV46" s="62"/>
      <c r="FW46" s="62"/>
      <c r="FX46" s="62"/>
      <c r="FY46" s="62"/>
      <c r="FZ46" s="62"/>
      <c r="GA46" s="62"/>
      <c r="GB46" s="62"/>
      <c r="GC46" s="5"/>
      <c r="GD46" s="5"/>
      <c r="GE46" s="5"/>
      <c r="GF46" s="5"/>
      <c r="GG46" s="5"/>
      <c r="GH46" s="5"/>
      <c r="GI46" s="5"/>
      <c r="GJ46" s="5"/>
      <c r="GK46" s="5"/>
      <c r="GL46" s="5"/>
      <c r="GM46" s="5"/>
      <c r="GN46" s="5"/>
      <c r="GO46" s="5"/>
      <c r="GP46" s="5"/>
      <c r="GQ46" s="91"/>
      <c r="GR46" s="5"/>
      <c r="GS46" s="62"/>
      <c r="GT46" s="62"/>
      <c r="GU46" s="62"/>
      <c r="GV46" s="62"/>
      <c r="GW46" s="62"/>
      <c r="GX46" s="62"/>
      <c r="GY46" s="62"/>
      <c r="GZ46" s="62"/>
      <c r="HA46" s="62"/>
      <c r="HB46" s="62"/>
      <c r="HC46" s="62"/>
      <c r="HD46" s="62"/>
      <c r="HE46" s="62"/>
      <c r="HF46" s="62"/>
      <c r="HG46" s="62"/>
      <c r="HH46" s="62"/>
      <c r="HI46" s="5"/>
      <c r="HJ46" s="5"/>
      <c r="HK46" s="5"/>
      <c r="HL46" s="5"/>
      <c r="HM46" s="5"/>
      <c r="HN46" s="5"/>
      <c r="HO46" s="5"/>
      <c r="HP46" s="5"/>
      <c r="HQ46" s="5"/>
      <c r="HR46" s="5"/>
      <c r="HS46" s="5"/>
      <c r="HT46" s="5"/>
      <c r="HU46" s="5"/>
      <c r="HV46" s="5"/>
      <c r="HW46" s="91"/>
      <c r="HX46" s="5"/>
      <c r="HY46" s="62"/>
      <c r="HZ46" s="62"/>
      <c r="IA46" s="62"/>
      <c r="IB46" s="62"/>
      <c r="IC46" s="62"/>
      <c r="ID46" s="62"/>
      <c r="IE46" s="62"/>
      <c r="IF46" s="62"/>
      <c r="IG46" s="62"/>
      <c r="IH46" s="62"/>
      <c r="II46" s="62"/>
      <c r="IJ46" s="62"/>
      <c r="IK46" s="62"/>
      <c r="IL46" s="62"/>
      <c r="IM46" s="62"/>
      <c r="IN46" s="62"/>
      <c r="IO46" s="5"/>
      <c r="IP46" s="5"/>
      <c r="IQ46" s="5"/>
      <c r="IR46" s="5"/>
      <c r="IS46" s="5"/>
      <c r="IT46" s="5"/>
      <c r="IU46" s="5"/>
      <c r="IV46" s="5"/>
      <c r="IW46" s="5"/>
      <c r="IX46" s="5"/>
      <c r="IY46" s="5"/>
      <c r="IZ46" s="5"/>
      <c r="JA46" s="5"/>
      <c r="JB46" s="5"/>
      <c r="JC46" s="91"/>
      <c r="JD46" s="5"/>
      <c r="JE46" s="62"/>
      <c r="JF46" s="62"/>
      <c r="JG46" s="62"/>
      <c r="JH46" s="62"/>
      <c r="JI46" s="62"/>
      <c r="JJ46" s="62"/>
      <c r="JK46" s="62"/>
      <c r="JL46" s="62"/>
      <c r="JM46" s="62"/>
      <c r="JN46" s="62"/>
      <c r="JO46" s="62"/>
      <c r="JP46" s="62"/>
      <c r="JQ46" s="62"/>
      <c r="JR46" s="62"/>
      <c r="JS46" s="62"/>
      <c r="JT46" s="62"/>
      <c r="JU46" s="5"/>
      <c r="JV46" s="5"/>
      <c r="JW46" s="5"/>
      <c r="JX46" s="5"/>
      <c r="JY46" s="5"/>
      <c r="JZ46" s="5"/>
      <c r="KA46" s="5"/>
      <c r="KB46" s="5"/>
      <c r="KC46" s="5"/>
      <c r="KD46" s="5"/>
      <c r="KE46" s="5"/>
      <c r="KF46" s="5"/>
      <c r="KG46" s="5"/>
      <c r="KH46" s="5"/>
      <c r="KI46" s="91"/>
      <c r="KJ46" s="5"/>
      <c r="KK46" s="62"/>
      <c r="KL46" s="62"/>
      <c r="KM46" s="62"/>
      <c r="KN46" s="62"/>
      <c r="KO46" s="62"/>
      <c r="KP46" s="62"/>
      <c r="KQ46" s="62"/>
      <c r="KR46" s="62"/>
      <c r="KS46" s="62"/>
      <c r="KT46" s="62"/>
      <c r="KU46" s="62"/>
      <c r="KV46" s="62"/>
      <c r="KW46" s="62"/>
      <c r="KX46" s="62"/>
      <c r="KY46" s="62"/>
      <c r="KZ46" s="62"/>
      <c r="LA46" s="5"/>
      <c r="LB46" s="5"/>
      <c r="LC46" s="5"/>
      <c r="LD46" s="5"/>
      <c r="LE46" s="5"/>
      <c r="LF46" s="5"/>
      <c r="LG46" s="5"/>
      <c r="LH46" s="5"/>
      <c r="LI46" s="5"/>
      <c r="LJ46" s="5"/>
      <c r="LK46" s="5"/>
      <c r="LL46" s="5"/>
      <c r="LM46" s="5"/>
      <c r="LN46" s="5"/>
      <c r="LO46" s="91"/>
      <c r="LP46" s="5"/>
      <c r="LQ46" s="62"/>
      <c r="LR46" s="62"/>
      <c r="LS46" s="62"/>
      <c r="LT46" s="62"/>
      <c r="LU46" s="62"/>
      <c r="LV46" s="62"/>
      <c r="LW46" s="62"/>
      <c r="LX46" s="62"/>
      <c r="LY46" s="62"/>
      <c r="LZ46" s="62"/>
      <c r="MA46" s="62"/>
      <c r="MB46" s="62"/>
      <c r="MC46" s="62"/>
      <c r="MD46" s="62"/>
      <c r="ME46" s="62"/>
      <c r="MF46" s="62"/>
    </row>
    <row r="47" spans="1:344" x14ac:dyDescent="0.35">
      <c r="A47" s="132">
        <v>43</v>
      </c>
      <c r="B47" s="170"/>
      <c r="C47" s="170"/>
      <c r="D47" s="152">
        <v>53</v>
      </c>
      <c r="E47" s="72" t="str">
        <f>'BVEM Scorecard'!F46</f>
        <v>Wind</v>
      </c>
      <c r="F47" s="96"/>
      <c r="G47" s="96"/>
      <c r="H47" s="96"/>
      <c r="I47" s="96"/>
      <c r="J47" s="62"/>
      <c r="K47" s="62"/>
      <c r="L47" s="62"/>
      <c r="M47" s="62"/>
      <c r="N47" s="62"/>
      <c r="O47" s="62"/>
      <c r="P47" s="62"/>
      <c r="Q47" s="62"/>
      <c r="R47" s="62"/>
      <c r="S47" s="62"/>
      <c r="T47" s="62"/>
      <c r="U47" s="62"/>
      <c r="V47" s="62"/>
      <c r="W47" s="62"/>
      <c r="X47" s="62"/>
      <c r="Y47" s="1"/>
      <c r="Z47" s="1"/>
      <c r="AA47" s="1"/>
      <c r="AB47" s="1"/>
      <c r="AC47" s="1"/>
      <c r="AD47" s="1"/>
      <c r="AE47" s="1"/>
      <c r="AF47" s="1"/>
      <c r="AG47" s="1"/>
      <c r="AH47" s="1"/>
      <c r="AI47" s="1"/>
      <c r="AJ47" s="1"/>
      <c r="AK47" s="1"/>
      <c r="AL47" s="1"/>
      <c r="AM47" s="138"/>
      <c r="AN47" s="139"/>
      <c r="AO47" s="63"/>
      <c r="AP47" s="63"/>
      <c r="AQ47" s="63"/>
      <c r="AR47" s="63"/>
      <c r="AS47" s="63"/>
      <c r="AT47" s="63"/>
      <c r="AU47" s="63"/>
      <c r="AV47" s="63"/>
      <c r="AW47" s="63"/>
      <c r="AX47" s="63"/>
      <c r="AY47" s="63"/>
      <c r="AZ47" s="63"/>
      <c r="BA47" s="63"/>
      <c r="BB47" s="63"/>
      <c r="BC47" s="63"/>
      <c r="BD47" s="63"/>
      <c r="BE47" s="1"/>
      <c r="BF47" s="1"/>
      <c r="BG47" s="1"/>
      <c r="BH47" s="1"/>
      <c r="BI47" s="1"/>
      <c r="BJ47" s="1"/>
      <c r="BK47" s="1"/>
      <c r="BL47" s="1"/>
      <c r="BM47" s="1"/>
      <c r="BN47" s="1"/>
      <c r="BO47" s="1"/>
      <c r="BP47" s="1"/>
      <c r="BQ47" s="1"/>
      <c r="BR47" s="1"/>
      <c r="BS47" s="1"/>
      <c r="BT47" s="1"/>
      <c r="BU47" s="63"/>
      <c r="BV47" s="63"/>
      <c r="BW47" s="63"/>
      <c r="BX47" s="63"/>
      <c r="BY47" s="63"/>
      <c r="BZ47" s="63"/>
      <c r="CA47" s="63"/>
      <c r="CB47" s="63"/>
      <c r="CC47" s="63"/>
      <c r="CD47" s="63"/>
      <c r="CE47" s="63"/>
      <c r="CF47" s="63"/>
      <c r="CG47" s="63"/>
      <c r="CH47" s="63"/>
      <c r="CI47" s="63"/>
      <c r="CJ47" s="63"/>
      <c r="CK47" s="1"/>
      <c r="CL47" s="1"/>
      <c r="CM47" s="1"/>
      <c r="CN47" s="1"/>
      <c r="CO47" s="1"/>
      <c r="CP47" s="1"/>
      <c r="CQ47" s="1"/>
      <c r="CR47" s="1"/>
      <c r="CS47" s="1"/>
      <c r="CT47" s="1"/>
      <c r="CU47" s="1"/>
      <c r="CV47" s="1"/>
      <c r="CW47" s="1"/>
      <c r="CX47" s="1"/>
      <c r="CY47" s="138"/>
      <c r="CZ47" s="1"/>
      <c r="DA47" s="63"/>
      <c r="DB47" s="63"/>
      <c r="DC47" s="63"/>
      <c r="DD47" s="63"/>
      <c r="DE47" s="63"/>
      <c r="DF47" s="63"/>
      <c r="DG47" s="63"/>
      <c r="DH47" s="63"/>
      <c r="DI47" s="63"/>
      <c r="DJ47" s="63"/>
      <c r="DK47" s="63"/>
      <c r="DL47" s="63"/>
      <c r="DM47" s="63"/>
      <c r="DN47" s="63"/>
      <c r="DO47" s="63"/>
      <c r="DP47" s="63"/>
      <c r="DQ47" s="1"/>
      <c r="DR47" s="1"/>
      <c r="DS47" s="1"/>
      <c r="DT47" s="1"/>
      <c r="DU47" s="1"/>
      <c r="DV47" s="1"/>
      <c r="DW47" s="1"/>
      <c r="DX47" s="1"/>
      <c r="DY47" s="1"/>
      <c r="DZ47" s="1"/>
      <c r="EA47" s="1"/>
      <c r="EB47" s="1"/>
      <c r="EC47" s="1"/>
      <c r="ED47" s="1"/>
      <c r="EE47" s="138"/>
      <c r="EF47" s="1"/>
      <c r="EG47" s="63"/>
      <c r="EH47" s="63"/>
      <c r="EI47" s="63"/>
      <c r="EJ47" s="63"/>
      <c r="EK47" s="63"/>
      <c r="EL47" s="63"/>
      <c r="EM47" s="63"/>
      <c r="EN47" s="63"/>
      <c r="EO47" s="63"/>
      <c r="EP47" s="63"/>
      <c r="EQ47" s="63"/>
      <c r="ER47" s="63"/>
      <c r="ES47" s="63"/>
      <c r="ET47" s="63"/>
      <c r="EU47" s="63"/>
      <c r="EV47" s="63"/>
      <c r="EW47" s="1"/>
      <c r="EX47" s="1"/>
      <c r="EY47" s="1"/>
      <c r="EZ47" s="1"/>
      <c r="FA47" s="1"/>
      <c r="FB47" s="1"/>
      <c r="FC47" s="1"/>
      <c r="FD47" s="1"/>
      <c r="FE47" s="1"/>
      <c r="FF47" s="1"/>
      <c r="FG47" s="1"/>
      <c r="FH47" s="1"/>
      <c r="FI47" s="1"/>
      <c r="FJ47" s="1"/>
      <c r="FK47" s="138"/>
      <c r="FL47" s="1"/>
      <c r="FM47" s="63"/>
      <c r="FN47" s="63"/>
      <c r="FO47" s="63"/>
      <c r="FP47" s="63"/>
      <c r="FQ47" s="63"/>
      <c r="FR47" s="63"/>
      <c r="FS47" s="63"/>
      <c r="FT47" s="63"/>
      <c r="FU47" s="63"/>
      <c r="FV47" s="63"/>
      <c r="FW47" s="63"/>
      <c r="FX47" s="63"/>
      <c r="FY47" s="63"/>
      <c r="FZ47" s="63"/>
      <c r="GA47" s="63"/>
      <c r="GB47" s="63"/>
      <c r="GC47" s="1"/>
      <c r="GD47" s="1"/>
      <c r="GE47" s="1"/>
      <c r="GF47" s="1"/>
      <c r="GG47" s="1"/>
      <c r="GH47" s="1"/>
      <c r="GI47" s="1"/>
      <c r="GJ47" s="1"/>
      <c r="GK47" s="1"/>
      <c r="GL47" s="1"/>
      <c r="GM47" s="1"/>
      <c r="GN47" s="1"/>
      <c r="GO47" s="1"/>
      <c r="GP47" s="1"/>
      <c r="GQ47" s="138"/>
      <c r="GR47" s="1"/>
      <c r="GS47" s="63"/>
      <c r="GT47" s="63"/>
      <c r="GU47" s="63"/>
      <c r="GV47" s="63"/>
      <c r="GW47" s="63"/>
      <c r="GX47" s="63"/>
      <c r="GY47" s="63"/>
      <c r="GZ47" s="63"/>
      <c r="HA47" s="63"/>
      <c r="HB47" s="63"/>
      <c r="HC47" s="63"/>
      <c r="HD47" s="63"/>
      <c r="HE47" s="63"/>
      <c r="HF47" s="63"/>
      <c r="HG47" s="63"/>
      <c r="HH47" s="63"/>
      <c r="HI47" s="1"/>
      <c r="HJ47" s="1"/>
      <c r="HK47" s="1"/>
      <c r="HL47" s="1"/>
      <c r="HM47" s="1"/>
      <c r="HN47" s="1"/>
      <c r="HO47" s="1"/>
      <c r="HP47" s="1"/>
      <c r="HQ47" s="1"/>
      <c r="HR47" s="1"/>
      <c r="HS47" s="1"/>
      <c r="HT47" s="1"/>
      <c r="HU47" s="1"/>
      <c r="HV47" s="1"/>
      <c r="HW47" s="138"/>
      <c r="HX47" s="1"/>
      <c r="HY47" s="63"/>
      <c r="HZ47" s="63"/>
      <c r="IA47" s="63"/>
      <c r="IB47" s="63"/>
      <c r="IC47" s="63"/>
      <c r="ID47" s="63"/>
      <c r="IE47" s="63"/>
      <c r="IF47" s="63"/>
      <c r="IG47" s="63"/>
      <c r="IH47" s="63"/>
      <c r="II47" s="63"/>
      <c r="IJ47" s="63"/>
      <c r="IK47" s="63"/>
      <c r="IL47" s="63"/>
      <c r="IM47" s="63"/>
      <c r="IN47" s="63"/>
      <c r="IO47" s="1"/>
      <c r="IP47" s="1"/>
      <c r="IQ47" s="1"/>
      <c r="IR47" s="1"/>
      <c r="IS47" s="1"/>
      <c r="IT47" s="1"/>
      <c r="IU47" s="1"/>
      <c r="IV47" s="1"/>
      <c r="IW47" s="1"/>
      <c r="IX47" s="1"/>
      <c r="IY47" s="1"/>
      <c r="IZ47" s="1"/>
      <c r="JA47" s="1"/>
      <c r="JB47" s="1"/>
      <c r="JC47" s="138"/>
      <c r="JD47" s="1"/>
      <c r="JE47" s="63"/>
      <c r="JF47" s="63"/>
      <c r="JG47" s="63"/>
      <c r="JH47" s="63"/>
      <c r="JI47" s="63"/>
      <c r="JJ47" s="63"/>
      <c r="JK47" s="63"/>
      <c r="JL47" s="63"/>
      <c r="JM47" s="63"/>
      <c r="JN47" s="63"/>
      <c r="JO47" s="63"/>
      <c r="JP47" s="63"/>
      <c r="JQ47" s="63"/>
      <c r="JR47" s="63"/>
      <c r="JS47" s="63"/>
      <c r="JT47" s="63"/>
      <c r="JU47" s="1"/>
      <c r="JV47" s="1"/>
      <c r="JW47" s="1"/>
      <c r="JX47" s="1"/>
      <c r="JY47" s="1"/>
      <c r="JZ47" s="1"/>
      <c r="KA47" s="1"/>
      <c r="KB47" s="1"/>
      <c r="KC47" s="1"/>
      <c r="KD47" s="1"/>
      <c r="KE47" s="1"/>
      <c r="KF47" s="1"/>
      <c r="KG47" s="1"/>
      <c r="KH47" s="1"/>
      <c r="KI47" s="138"/>
      <c r="KJ47" s="1"/>
      <c r="KK47" s="63"/>
      <c r="KL47" s="63"/>
      <c r="KM47" s="63"/>
      <c r="KN47" s="63"/>
      <c r="KO47" s="63"/>
      <c r="KP47" s="63"/>
      <c r="KQ47" s="63"/>
      <c r="KR47" s="63"/>
      <c r="KS47" s="63"/>
      <c r="KT47" s="63"/>
      <c r="KU47" s="63"/>
      <c r="KV47" s="63"/>
      <c r="KW47" s="63"/>
      <c r="KX47" s="63"/>
      <c r="KY47" s="63"/>
      <c r="KZ47" s="63"/>
      <c r="LA47" s="1"/>
      <c r="LB47" s="1"/>
      <c r="LC47" s="1"/>
      <c r="LD47" s="1"/>
      <c r="LE47" s="1"/>
      <c r="LF47" s="1"/>
      <c r="LG47" s="1"/>
      <c r="LH47" s="1"/>
      <c r="LI47" s="1"/>
      <c r="LJ47" s="1"/>
      <c r="LK47" s="1"/>
      <c r="LL47" s="1"/>
      <c r="LM47" s="1"/>
      <c r="LN47" s="1"/>
      <c r="LO47" s="138"/>
      <c r="LP47" s="1"/>
      <c r="LQ47" s="63"/>
      <c r="LR47" s="63"/>
      <c r="LS47" s="63"/>
      <c r="LT47" s="63"/>
      <c r="LU47" s="63"/>
      <c r="LV47" s="63"/>
      <c r="LW47" s="63"/>
      <c r="LX47" s="63"/>
      <c r="LY47" s="63"/>
      <c r="LZ47" s="63"/>
      <c r="MA47" s="63"/>
      <c r="MB47" s="63"/>
      <c r="MC47" s="63"/>
      <c r="MD47" s="63"/>
      <c r="ME47" s="63"/>
      <c r="MF47" s="63"/>
    </row>
    <row r="48" spans="1:344" x14ac:dyDescent="0.35">
      <c r="A48" s="131">
        <v>44</v>
      </c>
      <c r="B48" s="170"/>
      <c r="C48" s="170"/>
      <c r="D48" s="152">
        <v>19</v>
      </c>
      <c r="E48" s="72" t="str">
        <f>'BVEM Scorecard'!F47</f>
        <v>Wind</v>
      </c>
      <c r="F48" s="96"/>
      <c r="G48" s="96"/>
      <c r="H48" s="96"/>
      <c r="I48" s="96"/>
      <c r="J48" s="62"/>
      <c r="K48" s="62"/>
      <c r="L48" s="62"/>
      <c r="M48" s="62"/>
      <c r="N48" s="62"/>
      <c r="O48" s="62"/>
      <c r="P48" s="62"/>
      <c r="Q48" s="62"/>
      <c r="R48" s="62"/>
      <c r="S48" s="62"/>
      <c r="T48" s="62"/>
      <c r="U48" s="62"/>
      <c r="V48" s="62"/>
      <c r="W48" s="62"/>
      <c r="X48" s="62"/>
      <c r="Y48" s="87"/>
      <c r="Z48" s="5"/>
      <c r="AA48" s="5"/>
      <c r="AB48" s="5"/>
      <c r="AC48" s="5"/>
      <c r="AD48" s="5"/>
      <c r="AE48" s="5"/>
      <c r="AF48" s="5"/>
      <c r="AG48" s="5"/>
      <c r="AH48" s="5"/>
      <c r="AI48" s="5"/>
      <c r="AJ48" s="5"/>
      <c r="AK48" s="5"/>
      <c r="AL48" s="5"/>
      <c r="AM48" s="91"/>
      <c r="AN48" s="93"/>
      <c r="AO48" s="62"/>
      <c r="AP48" s="62"/>
      <c r="AQ48" s="62"/>
      <c r="AR48" s="62"/>
      <c r="AS48" s="62"/>
      <c r="AT48" s="62"/>
      <c r="AU48" s="62"/>
      <c r="AV48" s="62"/>
      <c r="AW48" s="62"/>
      <c r="AX48" s="62"/>
      <c r="AY48" s="62"/>
      <c r="AZ48" s="62"/>
      <c r="BA48" s="62"/>
      <c r="BB48" s="62"/>
      <c r="BC48" s="62"/>
      <c r="BD48" s="62"/>
      <c r="BE48" s="5"/>
      <c r="BF48" s="5"/>
      <c r="BG48" s="5"/>
      <c r="BH48" s="5"/>
      <c r="BI48" s="5"/>
      <c r="BJ48" s="5"/>
      <c r="BK48" s="5"/>
      <c r="BL48" s="5"/>
      <c r="BM48" s="5"/>
      <c r="BN48" s="5"/>
      <c r="BO48" s="5"/>
      <c r="BP48" s="5"/>
      <c r="BQ48" s="5"/>
      <c r="BR48" s="5"/>
      <c r="BS48" s="5"/>
      <c r="BT48" s="5"/>
      <c r="BU48" s="62"/>
      <c r="BV48" s="62"/>
      <c r="BW48" s="62"/>
      <c r="BX48" s="62"/>
      <c r="BY48" s="62"/>
      <c r="BZ48" s="62"/>
      <c r="CA48" s="62"/>
      <c r="CB48" s="62"/>
      <c r="CC48" s="62"/>
      <c r="CD48" s="62"/>
      <c r="CE48" s="62"/>
      <c r="CF48" s="62"/>
      <c r="CG48" s="62"/>
      <c r="CH48" s="62"/>
      <c r="CI48" s="62"/>
      <c r="CJ48" s="62"/>
      <c r="CK48" s="5"/>
      <c r="CL48" s="5"/>
      <c r="CM48" s="5"/>
      <c r="CN48" s="5"/>
      <c r="CO48" s="5"/>
      <c r="CP48" s="5"/>
      <c r="CQ48" s="5"/>
      <c r="CR48" s="5"/>
      <c r="CS48" s="5"/>
      <c r="CT48" s="5"/>
      <c r="CU48" s="5"/>
      <c r="CV48" s="5"/>
      <c r="CW48" s="5"/>
      <c r="CX48" s="5"/>
      <c r="CY48" s="91"/>
      <c r="CZ48" s="5"/>
      <c r="DA48" s="62"/>
      <c r="DB48" s="62"/>
      <c r="DC48" s="62"/>
      <c r="DD48" s="62"/>
      <c r="DE48" s="62"/>
      <c r="DF48" s="62"/>
      <c r="DG48" s="62"/>
      <c r="DH48" s="62"/>
      <c r="DI48" s="62"/>
      <c r="DJ48" s="62"/>
      <c r="DK48" s="62"/>
      <c r="DL48" s="62"/>
      <c r="DM48" s="62"/>
      <c r="DN48" s="62"/>
      <c r="DO48" s="62"/>
      <c r="DP48" s="62"/>
      <c r="DQ48" s="5"/>
      <c r="DR48" s="5"/>
      <c r="DS48" s="5"/>
      <c r="DT48" s="5"/>
      <c r="DU48" s="5"/>
      <c r="DV48" s="5"/>
      <c r="DW48" s="5"/>
      <c r="DX48" s="5"/>
      <c r="DY48" s="5"/>
      <c r="DZ48" s="5"/>
      <c r="EA48" s="5"/>
      <c r="EB48" s="5"/>
      <c r="EC48" s="5"/>
      <c r="ED48" s="5"/>
      <c r="EE48" s="91"/>
      <c r="EF48" s="5"/>
      <c r="EG48" s="62"/>
      <c r="EH48" s="62"/>
      <c r="EI48" s="62"/>
      <c r="EJ48" s="62"/>
      <c r="EK48" s="62"/>
      <c r="EL48" s="62"/>
      <c r="EM48" s="62"/>
      <c r="EN48" s="62"/>
      <c r="EO48" s="62"/>
      <c r="EP48" s="62"/>
      <c r="EQ48" s="62"/>
      <c r="ER48" s="62"/>
      <c r="ES48" s="62"/>
      <c r="ET48" s="62"/>
      <c r="EU48" s="62"/>
      <c r="EV48" s="62"/>
      <c r="EW48" s="5"/>
      <c r="EX48" s="5"/>
      <c r="EY48" s="5"/>
      <c r="EZ48" s="5"/>
      <c r="FA48" s="5"/>
      <c r="FB48" s="5"/>
      <c r="FC48" s="5"/>
      <c r="FD48" s="5"/>
      <c r="FE48" s="5"/>
      <c r="FF48" s="5"/>
      <c r="FG48" s="5"/>
      <c r="FH48" s="5"/>
      <c r="FI48" s="5"/>
      <c r="FJ48" s="5"/>
      <c r="FK48" s="91"/>
      <c r="FL48" s="5"/>
      <c r="FM48" s="62"/>
      <c r="FN48" s="62"/>
      <c r="FO48" s="62"/>
      <c r="FP48" s="62"/>
      <c r="FQ48" s="62"/>
      <c r="FR48" s="62"/>
      <c r="FS48" s="62"/>
      <c r="FT48" s="62"/>
      <c r="FU48" s="62"/>
      <c r="FV48" s="62"/>
      <c r="FW48" s="62"/>
      <c r="FX48" s="62"/>
      <c r="FY48" s="62"/>
      <c r="FZ48" s="62"/>
      <c r="GA48" s="62"/>
      <c r="GB48" s="62"/>
      <c r="GC48" s="5"/>
      <c r="GD48" s="5"/>
      <c r="GE48" s="5"/>
      <c r="GF48" s="5"/>
      <c r="GG48" s="5"/>
      <c r="GH48" s="5"/>
      <c r="GI48" s="5"/>
      <c r="GJ48" s="5"/>
      <c r="GK48" s="5"/>
      <c r="GL48" s="5"/>
      <c r="GM48" s="5"/>
      <c r="GN48" s="5"/>
      <c r="GO48" s="5"/>
      <c r="GP48" s="5"/>
      <c r="GQ48" s="91"/>
      <c r="GR48" s="5"/>
      <c r="GS48" s="62"/>
      <c r="GT48" s="62"/>
      <c r="GU48" s="62"/>
      <c r="GV48" s="62"/>
      <c r="GW48" s="62"/>
      <c r="GX48" s="62"/>
      <c r="GY48" s="62"/>
      <c r="GZ48" s="62"/>
      <c r="HA48" s="62"/>
      <c r="HB48" s="62"/>
      <c r="HC48" s="62"/>
      <c r="HD48" s="62"/>
      <c r="HE48" s="62"/>
      <c r="HF48" s="62"/>
      <c r="HG48" s="62"/>
      <c r="HH48" s="62"/>
      <c r="HI48" s="5"/>
      <c r="HJ48" s="5"/>
      <c r="HK48" s="5"/>
      <c r="HL48" s="5"/>
      <c r="HM48" s="5"/>
      <c r="HN48" s="5"/>
      <c r="HO48" s="5"/>
      <c r="HP48" s="5"/>
      <c r="HQ48" s="5"/>
      <c r="HR48" s="5"/>
      <c r="HS48" s="5"/>
      <c r="HT48" s="5"/>
      <c r="HU48" s="5"/>
      <c r="HV48" s="5"/>
      <c r="HW48" s="91"/>
      <c r="HX48" s="5"/>
      <c r="HY48" s="62"/>
      <c r="HZ48" s="62"/>
      <c r="IA48" s="62"/>
      <c r="IB48" s="62"/>
      <c r="IC48" s="62"/>
      <c r="ID48" s="62"/>
      <c r="IE48" s="62"/>
      <c r="IF48" s="62"/>
      <c r="IG48" s="62"/>
      <c r="IH48" s="62"/>
      <c r="II48" s="62"/>
      <c r="IJ48" s="62"/>
      <c r="IK48" s="62"/>
      <c r="IL48" s="62"/>
      <c r="IM48" s="62"/>
      <c r="IN48" s="62"/>
      <c r="IO48" s="5"/>
      <c r="IP48" s="5"/>
      <c r="IQ48" s="5"/>
      <c r="IR48" s="5"/>
      <c r="IS48" s="5"/>
      <c r="IT48" s="5"/>
      <c r="IU48" s="5"/>
      <c r="IV48" s="5"/>
      <c r="IW48" s="5"/>
      <c r="IX48" s="5"/>
      <c r="IY48" s="5"/>
      <c r="IZ48" s="5"/>
      <c r="JA48" s="5"/>
      <c r="JB48" s="5"/>
      <c r="JC48" s="91"/>
      <c r="JD48" s="5"/>
      <c r="JE48" s="62"/>
      <c r="JF48" s="62"/>
      <c r="JG48" s="62"/>
      <c r="JH48" s="62"/>
      <c r="JI48" s="62"/>
      <c r="JJ48" s="62"/>
      <c r="JK48" s="62"/>
      <c r="JL48" s="62"/>
      <c r="JM48" s="62"/>
      <c r="JN48" s="62"/>
      <c r="JO48" s="62"/>
      <c r="JP48" s="62"/>
      <c r="JQ48" s="62"/>
      <c r="JR48" s="62"/>
      <c r="JS48" s="62"/>
      <c r="JT48" s="62"/>
      <c r="JU48" s="5"/>
      <c r="JV48" s="5"/>
      <c r="JW48" s="5"/>
      <c r="JX48" s="5"/>
      <c r="JY48" s="5"/>
      <c r="JZ48" s="5"/>
      <c r="KA48" s="5"/>
      <c r="KB48" s="5"/>
      <c r="KC48" s="5"/>
      <c r="KD48" s="5"/>
      <c r="KE48" s="5"/>
      <c r="KF48" s="5"/>
      <c r="KG48" s="5"/>
      <c r="KH48" s="5"/>
      <c r="KI48" s="91"/>
      <c r="KJ48" s="5"/>
      <c r="KK48" s="62"/>
      <c r="KL48" s="62"/>
      <c r="KM48" s="62"/>
      <c r="KN48" s="62"/>
      <c r="KO48" s="62"/>
      <c r="KP48" s="62"/>
      <c r="KQ48" s="62"/>
      <c r="KR48" s="62"/>
      <c r="KS48" s="62"/>
      <c r="KT48" s="62"/>
      <c r="KU48" s="62"/>
      <c r="KV48" s="62"/>
      <c r="KW48" s="62"/>
      <c r="KX48" s="62"/>
      <c r="KY48" s="62"/>
      <c r="KZ48" s="62"/>
      <c r="LA48" s="5"/>
      <c r="LB48" s="5"/>
      <c r="LC48" s="5"/>
      <c r="LD48" s="5"/>
      <c r="LE48" s="5"/>
      <c r="LF48" s="5"/>
      <c r="LG48" s="5"/>
      <c r="LH48" s="5"/>
      <c r="LI48" s="5"/>
      <c r="LJ48" s="5"/>
      <c r="LK48" s="5"/>
      <c r="LL48" s="5"/>
      <c r="LM48" s="5"/>
      <c r="LN48" s="5"/>
      <c r="LO48" s="91"/>
      <c r="LP48" s="5"/>
      <c r="LQ48" s="62"/>
      <c r="LR48" s="62"/>
      <c r="LS48" s="62"/>
      <c r="LT48" s="62"/>
      <c r="LU48" s="62"/>
      <c r="LV48" s="62"/>
      <c r="LW48" s="62"/>
      <c r="LX48" s="62"/>
      <c r="LY48" s="62"/>
      <c r="LZ48" s="62"/>
      <c r="MA48" s="62"/>
      <c r="MB48" s="62"/>
      <c r="MC48" s="62"/>
      <c r="MD48" s="62"/>
      <c r="ME48" s="62"/>
      <c r="MF48" s="62"/>
    </row>
    <row r="49" spans="1:344" x14ac:dyDescent="0.35">
      <c r="A49" s="132">
        <v>45</v>
      </c>
      <c r="B49" s="170"/>
      <c r="C49" s="170"/>
      <c r="D49" s="152">
        <v>44</v>
      </c>
      <c r="E49" s="72" t="str">
        <f>'BVEM Scorecard'!F48</f>
        <v>Wind</v>
      </c>
      <c r="F49" s="96">
        <f t="shared" si="51"/>
        <v>0.99999999999999989</v>
      </c>
      <c r="G49" s="96">
        <f t="shared" si="52"/>
        <v>1</v>
      </c>
      <c r="H49" s="96">
        <f t="shared" si="53"/>
        <v>0.99999999999999989</v>
      </c>
      <c r="I49" s="96">
        <f t="shared" si="54"/>
        <v>1</v>
      </c>
      <c r="J49" s="62">
        <v>1</v>
      </c>
      <c r="K49" s="62">
        <v>1</v>
      </c>
      <c r="L49" s="62">
        <v>1</v>
      </c>
      <c r="M49" s="62">
        <v>1</v>
      </c>
      <c r="N49" s="62">
        <v>1</v>
      </c>
      <c r="O49" s="62">
        <v>1</v>
      </c>
      <c r="P49" s="62">
        <v>1</v>
      </c>
      <c r="Q49" s="62">
        <v>1</v>
      </c>
      <c r="R49" s="62">
        <v>1</v>
      </c>
      <c r="S49" s="62">
        <v>1</v>
      </c>
      <c r="T49" s="62">
        <v>1</v>
      </c>
      <c r="U49" s="62">
        <v>1</v>
      </c>
      <c r="V49" s="62">
        <v>1</v>
      </c>
      <c r="W49" s="62">
        <f t="shared" si="55"/>
        <v>1</v>
      </c>
      <c r="X49" s="62">
        <f t="shared" si="76"/>
        <v>0.99999999999999989</v>
      </c>
      <c r="Y49" s="1" t="s">
        <v>56</v>
      </c>
      <c r="Z49" s="1">
        <v>1</v>
      </c>
      <c r="AA49" s="1">
        <v>24</v>
      </c>
      <c r="AB49" s="1">
        <v>1</v>
      </c>
      <c r="AC49" s="1">
        <v>1</v>
      </c>
      <c r="AD49" s="1">
        <v>1</v>
      </c>
      <c r="AE49" s="1">
        <v>1</v>
      </c>
      <c r="AF49" s="1">
        <v>1</v>
      </c>
      <c r="AG49" s="1">
        <v>1</v>
      </c>
      <c r="AH49" s="1">
        <v>1</v>
      </c>
      <c r="AI49" s="1">
        <v>1</v>
      </c>
      <c r="AJ49" s="1">
        <v>1</v>
      </c>
      <c r="AK49" s="1">
        <v>1</v>
      </c>
      <c r="AL49" s="1">
        <f t="shared" si="5"/>
        <v>1</v>
      </c>
      <c r="AM49" s="138">
        <f t="shared" si="56"/>
        <v>9.4488188976377951E-2</v>
      </c>
      <c r="AN49" s="139">
        <f t="shared" si="57"/>
        <v>9.4488188976377938E-2</v>
      </c>
      <c r="AO49" s="63" t="s">
        <v>57</v>
      </c>
      <c r="AP49" s="63">
        <v>1</v>
      </c>
      <c r="AQ49" s="63">
        <v>15</v>
      </c>
      <c r="AR49" s="63">
        <v>1</v>
      </c>
      <c r="AS49" s="63">
        <v>1</v>
      </c>
      <c r="AT49" s="63">
        <v>1</v>
      </c>
      <c r="AU49" s="63">
        <v>1</v>
      </c>
      <c r="AV49" s="63">
        <v>1</v>
      </c>
      <c r="AW49" s="63">
        <v>1</v>
      </c>
      <c r="AX49" s="63">
        <v>1</v>
      </c>
      <c r="AY49" s="63">
        <v>1</v>
      </c>
      <c r="AZ49" s="63">
        <v>1</v>
      </c>
      <c r="BA49" s="63">
        <v>1</v>
      </c>
      <c r="BB49" s="63">
        <f t="shared" ref="BB49:BB50" si="81">IFERROR(AVERAGE(AR49:BA49),"")</f>
        <v>1</v>
      </c>
      <c r="BC49" s="63">
        <f t="shared" si="58"/>
        <v>5.905511811023622E-2</v>
      </c>
      <c r="BD49" s="63">
        <f t="shared" si="59"/>
        <v>5.9055118110236213E-2</v>
      </c>
      <c r="BE49" s="1" t="s">
        <v>58</v>
      </c>
      <c r="BF49" s="1">
        <v>1</v>
      </c>
      <c r="BG49" s="1">
        <v>69</v>
      </c>
      <c r="BH49" s="1">
        <v>1</v>
      </c>
      <c r="BI49" s="1">
        <v>1</v>
      </c>
      <c r="BJ49" s="1">
        <v>1</v>
      </c>
      <c r="BK49" s="1">
        <v>1</v>
      </c>
      <c r="BL49" s="1">
        <v>1</v>
      </c>
      <c r="BM49" s="1">
        <v>1</v>
      </c>
      <c r="BN49" s="1">
        <v>1</v>
      </c>
      <c r="BO49" s="1">
        <v>1</v>
      </c>
      <c r="BP49" s="1">
        <v>1</v>
      </c>
      <c r="BQ49" s="1">
        <v>1</v>
      </c>
      <c r="BR49" s="1">
        <v>1</v>
      </c>
      <c r="BS49" s="1">
        <f t="shared" si="60"/>
        <v>0.27165354330708663</v>
      </c>
      <c r="BT49" s="1">
        <f t="shared" si="61"/>
        <v>0.27165354330708658</v>
      </c>
      <c r="BU49" s="63" t="s">
        <v>59</v>
      </c>
      <c r="BV49" s="63">
        <v>1</v>
      </c>
      <c r="BW49" s="63">
        <v>69</v>
      </c>
      <c r="BX49" s="63">
        <v>1</v>
      </c>
      <c r="BY49" s="63">
        <v>1</v>
      </c>
      <c r="BZ49" s="63">
        <v>1</v>
      </c>
      <c r="CA49" s="63">
        <v>1</v>
      </c>
      <c r="CB49" s="63">
        <v>1</v>
      </c>
      <c r="CC49" s="63">
        <v>1</v>
      </c>
      <c r="CD49" s="63">
        <v>1</v>
      </c>
      <c r="CE49" s="63">
        <v>1</v>
      </c>
      <c r="CF49" s="63">
        <v>1</v>
      </c>
      <c r="CG49" s="63">
        <v>1</v>
      </c>
      <c r="CH49" s="63">
        <v>1</v>
      </c>
      <c r="CI49" s="63">
        <f t="shared" si="62"/>
        <v>0.27165354330708663</v>
      </c>
      <c r="CJ49" s="63">
        <f t="shared" si="63"/>
        <v>0.27165354330708658</v>
      </c>
      <c r="CK49" s="1" t="s">
        <v>60</v>
      </c>
      <c r="CL49" s="1">
        <v>1</v>
      </c>
      <c r="CM49" s="1">
        <v>21</v>
      </c>
      <c r="CN49" s="1">
        <v>1</v>
      </c>
      <c r="CO49" s="1">
        <v>1</v>
      </c>
      <c r="CP49" s="1">
        <v>1</v>
      </c>
      <c r="CQ49" s="1">
        <v>1</v>
      </c>
      <c r="CR49" s="1">
        <v>1</v>
      </c>
      <c r="CS49" s="1">
        <v>1</v>
      </c>
      <c r="CT49" s="1">
        <v>1</v>
      </c>
      <c r="CU49" s="1">
        <v>1</v>
      </c>
      <c r="CV49" s="1">
        <v>1</v>
      </c>
      <c r="CW49" s="1">
        <v>1</v>
      </c>
      <c r="CX49" s="1">
        <v>1</v>
      </c>
      <c r="CY49" s="138">
        <f t="shared" si="64"/>
        <v>8.2677165354330714E-2</v>
      </c>
      <c r="CZ49" s="1">
        <f t="shared" si="65"/>
        <v>8.2677165354330701E-2</v>
      </c>
      <c r="DA49" s="63" t="s">
        <v>61</v>
      </c>
      <c r="DB49" s="63">
        <v>1</v>
      </c>
      <c r="DC49" s="63">
        <v>12</v>
      </c>
      <c r="DD49" s="63">
        <v>1</v>
      </c>
      <c r="DE49" s="63">
        <v>1</v>
      </c>
      <c r="DF49" s="63">
        <v>1</v>
      </c>
      <c r="DG49" s="63">
        <v>1</v>
      </c>
      <c r="DH49" s="63">
        <v>1</v>
      </c>
      <c r="DI49" s="63">
        <v>1</v>
      </c>
      <c r="DJ49" s="63">
        <v>1</v>
      </c>
      <c r="DK49" s="63">
        <v>1</v>
      </c>
      <c r="DL49" s="63">
        <v>1</v>
      </c>
      <c r="DM49" s="63">
        <v>1</v>
      </c>
      <c r="DN49" s="63">
        <v>1</v>
      </c>
      <c r="DO49" s="63">
        <f t="shared" si="66"/>
        <v>4.7244094488188976E-2</v>
      </c>
      <c r="DP49" s="63">
        <f t="shared" si="67"/>
        <v>4.7244094488188969E-2</v>
      </c>
      <c r="DQ49" s="1" t="s">
        <v>62</v>
      </c>
      <c r="DR49" s="1">
        <v>1</v>
      </c>
      <c r="DS49" s="1">
        <v>14</v>
      </c>
      <c r="DT49" s="1">
        <v>1</v>
      </c>
      <c r="DU49" s="1">
        <v>1</v>
      </c>
      <c r="DV49" s="1">
        <v>1</v>
      </c>
      <c r="DW49" s="1">
        <v>1</v>
      </c>
      <c r="DX49" s="1">
        <v>1</v>
      </c>
      <c r="DY49" s="1">
        <v>1</v>
      </c>
      <c r="DZ49" s="1">
        <v>1</v>
      </c>
      <c r="EA49" s="1">
        <v>1</v>
      </c>
      <c r="EB49" s="1">
        <v>1</v>
      </c>
      <c r="EC49" s="1">
        <v>1</v>
      </c>
      <c r="ED49" s="1">
        <v>1</v>
      </c>
      <c r="EE49" s="138">
        <f t="shared" si="68"/>
        <v>5.5118110236220472E-2</v>
      </c>
      <c r="EF49" s="1">
        <f t="shared" si="69"/>
        <v>5.5118110236220465E-2</v>
      </c>
      <c r="EG49" s="63" t="s">
        <v>63</v>
      </c>
      <c r="EH49" s="63">
        <v>1</v>
      </c>
      <c r="EI49" s="63">
        <v>9</v>
      </c>
      <c r="EJ49" s="63">
        <v>1</v>
      </c>
      <c r="EK49" s="63">
        <v>1</v>
      </c>
      <c r="EL49" s="63">
        <v>1</v>
      </c>
      <c r="EM49" s="63">
        <v>1</v>
      </c>
      <c r="EN49" s="63">
        <v>1</v>
      </c>
      <c r="EO49" s="63">
        <v>1</v>
      </c>
      <c r="EP49" s="63">
        <v>1</v>
      </c>
      <c r="EQ49" s="63">
        <v>1</v>
      </c>
      <c r="ER49" s="63">
        <v>1</v>
      </c>
      <c r="ES49" s="63">
        <v>1</v>
      </c>
      <c r="ET49" s="63">
        <v>1</v>
      </c>
      <c r="EU49" s="63">
        <f t="shared" si="70"/>
        <v>3.5433070866141732E-2</v>
      </c>
      <c r="EV49" s="63">
        <f t="shared" si="71"/>
        <v>3.5433070866141725E-2</v>
      </c>
      <c r="EW49" s="1" t="s">
        <v>64</v>
      </c>
      <c r="EX49" s="1">
        <v>1</v>
      </c>
      <c r="EY49" s="1">
        <v>9</v>
      </c>
      <c r="EZ49" s="1">
        <v>1</v>
      </c>
      <c r="FA49" s="1">
        <v>1</v>
      </c>
      <c r="FB49" s="1">
        <v>1</v>
      </c>
      <c r="FC49" s="1">
        <v>1</v>
      </c>
      <c r="FD49" s="1">
        <v>1</v>
      </c>
      <c r="FE49" s="1">
        <v>1</v>
      </c>
      <c r="FF49" s="1">
        <v>1</v>
      </c>
      <c r="FG49" s="1">
        <v>1</v>
      </c>
      <c r="FH49" s="1">
        <v>1</v>
      </c>
      <c r="FI49" s="1">
        <v>1</v>
      </c>
      <c r="FJ49" s="1">
        <v>1</v>
      </c>
      <c r="FK49" s="138">
        <f t="shared" si="72"/>
        <v>3.5433070866141732E-2</v>
      </c>
      <c r="FL49" s="1">
        <f t="shared" si="73"/>
        <v>3.5433070866141725E-2</v>
      </c>
      <c r="FM49" s="63" t="s">
        <v>65</v>
      </c>
      <c r="FN49" s="63">
        <v>1</v>
      </c>
      <c r="FO49" s="63">
        <v>12</v>
      </c>
      <c r="FP49" s="63">
        <v>1</v>
      </c>
      <c r="FQ49" s="63">
        <v>1</v>
      </c>
      <c r="FR49" s="63">
        <v>1</v>
      </c>
      <c r="FS49" s="63">
        <v>1</v>
      </c>
      <c r="FT49" s="63">
        <v>1</v>
      </c>
      <c r="FU49" s="63">
        <v>1</v>
      </c>
      <c r="FV49" s="63">
        <v>1</v>
      </c>
      <c r="FW49" s="63">
        <v>1</v>
      </c>
      <c r="FX49" s="63">
        <v>1</v>
      </c>
      <c r="FY49" s="63">
        <v>1</v>
      </c>
      <c r="FZ49" s="63">
        <v>1</v>
      </c>
      <c r="GA49" s="63">
        <f t="shared" si="74"/>
        <v>4.7244094488188976E-2</v>
      </c>
      <c r="GB49" s="63">
        <f t="shared" si="75"/>
        <v>4.7244094488188969E-2</v>
      </c>
      <c r="GC49" s="1"/>
      <c r="GD49" s="1"/>
      <c r="GE49" s="1"/>
      <c r="GF49" s="1"/>
      <c r="GG49" s="1"/>
      <c r="GH49" s="1"/>
      <c r="GI49" s="1"/>
      <c r="GJ49" s="1"/>
      <c r="GK49" s="1"/>
      <c r="GL49" s="1"/>
      <c r="GM49" s="1"/>
      <c r="GN49" s="1"/>
      <c r="GO49" s="1"/>
      <c r="GP49" s="1"/>
      <c r="GQ49" s="138"/>
      <c r="GR49" s="1"/>
      <c r="GS49" s="63"/>
      <c r="GT49" s="63"/>
      <c r="GU49" s="63"/>
      <c r="GV49" s="63"/>
      <c r="GW49" s="63"/>
      <c r="GX49" s="63"/>
      <c r="GY49" s="63"/>
      <c r="GZ49" s="63"/>
      <c r="HA49" s="63"/>
      <c r="HB49" s="63"/>
      <c r="HC49" s="63"/>
      <c r="HD49" s="63"/>
      <c r="HE49" s="63"/>
      <c r="HF49" s="63"/>
      <c r="HG49" s="63"/>
      <c r="HH49" s="63"/>
      <c r="HI49" s="1"/>
      <c r="HJ49" s="1"/>
      <c r="HK49" s="1"/>
      <c r="HL49" s="1"/>
      <c r="HM49" s="1"/>
      <c r="HN49" s="1"/>
      <c r="HO49" s="1"/>
      <c r="HP49" s="1"/>
      <c r="HQ49" s="1"/>
      <c r="HR49" s="1"/>
      <c r="HS49" s="1"/>
      <c r="HT49" s="1"/>
      <c r="HU49" s="1"/>
      <c r="HV49" s="1"/>
      <c r="HW49" s="138"/>
      <c r="HX49" s="1"/>
      <c r="HY49" s="63"/>
      <c r="HZ49" s="63"/>
      <c r="IA49" s="63"/>
      <c r="IB49" s="63"/>
      <c r="IC49" s="63"/>
      <c r="ID49" s="63"/>
      <c r="IE49" s="63"/>
      <c r="IF49" s="63"/>
      <c r="IG49" s="63"/>
      <c r="IH49" s="63"/>
      <c r="II49" s="63"/>
      <c r="IJ49" s="63"/>
      <c r="IK49" s="63"/>
      <c r="IL49" s="63"/>
      <c r="IM49" s="63"/>
      <c r="IN49" s="63"/>
      <c r="IO49" s="1"/>
      <c r="IP49" s="1"/>
      <c r="IQ49" s="1"/>
      <c r="IR49" s="1"/>
      <c r="IS49" s="1"/>
      <c r="IT49" s="1"/>
      <c r="IU49" s="1"/>
      <c r="IV49" s="1"/>
      <c r="IW49" s="1"/>
      <c r="IX49" s="1"/>
      <c r="IY49" s="1"/>
      <c r="IZ49" s="1"/>
      <c r="JA49" s="1"/>
      <c r="JB49" s="1"/>
      <c r="JC49" s="138"/>
      <c r="JD49" s="1"/>
      <c r="JE49" s="63"/>
      <c r="JF49" s="63"/>
      <c r="JG49" s="63"/>
      <c r="JH49" s="63"/>
      <c r="JI49" s="63"/>
      <c r="JJ49" s="63"/>
      <c r="JK49" s="63"/>
      <c r="JL49" s="63"/>
      <c r="JM49" s="63"/>
      <c r="JN49" s="63"/>
      <c r="JO49" s="63"/>
      <c r="JP49" s="63"/>
      <c r="JQ49" s="63"/>
      <c r="JR49" s="63"/>
      <c r="JS49" s="63"/>
      <c r="JT49" s="63"/>
      <c r="JU49" s="1"/>
      <c r="JV49" s="1"/>
      <c r="JW49" s="1"/>
      <c r="JX49" s="1"/>
      <c r="JY49" s="1"/>
      <c r="JZ49" s="1"/>
      <c r="KA49" s="1"/>
      <c r="KB49" s="1"/>
      <c r="KC49" s="1"/>
      <c r="KD49" s="1"/>
      <c r="KE49" s="1"/>
      <c r="KF49" s="1"/>
      <c r="KG49" s="1"/>
      <c r="KH49" s="1"/>
      <c r="KI49" s="138"/>
      <c r="KJ49" s="1"/>
      <c r="KK49" s="63"/>
      <c r="KL49" s="63"/>
      <c r="KM49" s="63"/>
      <c r="KN49" s="63"/>
      <c r="KO49" s="63"/>
      <c r="KP49" s="63"/>
      <c r="KQ49" s="63"/>
      <c r="KR49" s="63"/>
      <c r="KS49" s="63"/>
      <c r="KT49" s="63"/>
      <c r="KU49" s="63"/>
      <c r="KV49" s="63"/>
      <c r="KW49" s="63"/>
      <c r="KX49" s="63"/>
      <c r="KY49" s="63"/>
      <c r="KZ49" s="63"/>
      <c r="LA49" s="1"/>
      <c r="LB49" s="1"/>
      <c r="LC49" s="1"/>
      <c r="LD49" s="1"/>
      <c r="LE49" s="1"/>
      <c r="LF49" s="1"/>
      <c r="LG49" s="1"/>
      <c r="LH49" s="1"/>
      <c r="LI49" s="1"/>
      <c r="LJ49" s="1"/>
      <c r="LK49" s="1"/>
      <c r="LL49" s="1"/>
      <c r="LM49" s="1"/>
      <c r="LN49" s="1"/>
      <c r="LO49" s="138"/>
      <c r="LP49" s="1"/>
      <c r="LQ49" s="63"/>
      <c r="LR49" s="63"/>
      <c r="LS49" s="63"/>
      <c r="LT49" s="63"/>
      <c r="LU49" s="63"/>
      <c r="LV49" s="63"/>
      <c r="LW49" s="63"/>
      <c r="LX49" s="63"/>
      <c r="LY49" s="63"/>
      <c r="LZ49" s="63"/>
      <c r="MA49" s="63"/>
      <c r="MB49" s="63"/>
      <c r="MC49" s="63"/>
      <c r="MD49" s="63"/>
      <c r="ME49" s="63"/>
      <c r="MF49" s="63"/>
    </row>
    <row r="50" spans="1:344" x14ac:dyDescent="0.35">
      <c r="A50" s="131">
        <v>46</v>
      </c>
      <c r="B50" s="170"/>
      <c r="C50" s="170"/>
      <c r="D50" s="152">
        <v>45</v>
      </c>
      <c r="E50" s="72" t="str">
        <f>'BVEM Scorecard'!F49</f>
        <v>Wind</v>
      </c>
      <c r="F50" s="96">
        <f t="shared" si="51"/>
        <v>0.99999999999999989</v>
      </c>
      <c r="G50" s="96">
        <f t="shared" si="52"/>
        <v>1</v>
      </c>
      <c r="H50" s="96">
        <f t="shared" si="53"/>
        <v>0.99999999999999989</v>
      </c>
      <c r="I50" s="96">
        <f t="shared" si="54"/>
        <v>1</v>
      </c>
      <c r="J50" s="62">
        <v>1</v>
      </c>
      <c r="K50" s="62">
        <v>1</v>
      </c>
      <c r="L50" s="62">
        <v>1</v>
      </c>
      <c r="M50" s="62">
        <v>1</v>
      </c>
      <c r="N50" s="62">
        <v>1</v>
      </c>
      <c r="O50" s="62">
        <v>1</v>
      </c>
      <c r="P50" s="62">
        <v>1</v>
      </c>
      <c r="Q50" s="62">
        <v>1</v>
      </c>
      <c r="R50" s="62">
        <v>1</v>
      </c>
      <c r="S50" s="62">
        <v>1</v>
      </c>
      <c r="T50" s="62">
        <v>1</v>
      </c>
      <c r="U50" s="62">
        <v>1</v>
      </c>
      <c r="V50" s="62">
        <v>1</v>
      </c>
      <c r="W50" s="62">
        <f t="shared" si="55"/>
        <v>1</v>
      </c>
      <c r="X50" s="62">
        <f t="shared" si="76"/>
        <v>0.99999999999999989</v>
      </c>
      <c r="Y50" s="87" t="s">
        <v>56</v>
      </c>
      <c r="Z50" s="5">
        <v>1</v>
      </c>
      <c r="AA50" s="5">
        <v>24</v>
      </c>
      <c r="AB50" s="5">
        <v>1</v>
      </c>
      <c r="AC50" s="5">
        <v>1</v>
      </c>
      <c r="AD50" s="5">
        <v>1</v>
      </c>
      <c r="AE50" s="5">
        <v>1</v>
      </c>
      <c r="AF50" s="5">
        <v>1</v>
      </c>
      <c r="AG50" s="5">
        <v>1</v>
      </c>
      <c r="AH50" s="5">
        <v>1</v>
      </c>
      <c r="AI50" s="5">
        <v>1</v>
      </c>
      <c r="AJ50" s="5">
        <v>1</v>
      </c>
      <c r="AK50" s="5">
        <v>1</v>
      </c>
      <c r="AL50" s="5">
        <f t="shared" si="5"/>
        <v>1</v>
      </c>
      <c r="AM50" s="91">
        <f t="shared" si="56"/>
        <v>9.4488188976377951E-2</v>
      </c>
      <c r="AN50" s="93">
        <f t="shared" si="57"/>
        <v>9.4488188976377938E-2</v>
      </c>
      <c r="AO50" s="62" t="s">
        <v>57</v>
      </c>
      <c r="AP50" s="62">
        <v>1</v>
      </c>
      <c r="AQ50" s="62">
        <v>15</v>
      </c>
      <c r="AR50" s="62">
        <v>1</v>
      </c>
      <c r="AS50" s="62">
        <v>1</v>
      </c>
      <c r="AT50" s="62">
        <v>1</v>
      </c>
      <c r="AU50" s="62">
        <v>1</v>
      </c>
      <c r="AV50" s="62">
        <v>1</v>
      </c>
      <c r="AW50" s="62">
        <v>1</v>
      </c>
      <c r="AX50" s="62">
        <v>1</v>
      </c>
      <c r="AY50" s="62">
        <v>1</v>
      </c>
      <c r="AZ50" s="62">
        <v>1</v>
      </c>
      <c r="BA50" s="62">
        <v>1</v>
      </c>
      <c r="BB50" s="62">
        <f t="shared" si="81"/>
        <v>1</v>
      </c>
      <c r="BC50" s="62">
        <f t="shared" si="58"/>
        <v>5.905511811023622E-2</v>
      </c>
      <c r="BD50" s="62">
        <f t="shared" si="59"/>
        <v>5.9055118110236213E-2</v>
      </c>
      <c r="BE50" s="5" t="s">
        <v>58</v>
      </c>
      <c r="BF50" s="5">
        <v>1</v>
      </c>
      <c r="BG50" s="5">
        <v>69</v>
      </c>
      <c r="BH50" s="5">
        <v>1</v>
      </c>
      <c r="BI50" s="5">
        <v>1</v>
      </c>
      <c r="BJ50" s="5">
        <v>1</v>
      </c>
      <c r="BK50" s="5">
        <v>1</v>
      </c>
      <c r="BL50" s="5">
        <v>1</v>
      </c>
      <c r="BM50" s="5">
        <v>1</v>
      </c>
      <c r="BN50" s="5">
        <v>1</v>
      </c>
      <c r="BO50" s="5">
        <v>1</v>
      </c>
      <c r="BP50" s="5">
        <v>1</v>
      </c>
      <c r="BQ50" s="5">
        <v>1</v>
      </c>
      <c r="BR50" s="5">
        <v>1</v>
      </c>
      <c r="BS50" s="5">
        <f t="shared" si="60"/>
        <v>0.27165354330708663</v>
      </c>
      <c r="BT50" s="5">
        <f t="shared" si="61"/>
        <v>0.27165354330708658</v>
      </c>
      <c r="BU50" s="62" t="s">
        <v>59</v>
      </c>
      <c r="BV50" s="62">
        <v>1</v>
      </c>
      <c r="BW50" s="62">
        <v>69</v>
      </c>
      <c r="BX50" s="62">
        <v>1</v>
      </c>
      <c r="BY50" s="62">
        <v>1</v>
      </c>
      <c r="BZ50" s="62">
        <v>1</v>
      </c>
      <c r="CA50" s="62">
        <v>1</v>
      </c>
      <c r="CB50" s="62">
        <v>1</v>
      </c>
      <c r="CC50" s="62">
        <v>1</v>
      </c>
      <c r="CD50" s="62">
        <v>1</v>
      </c>
      <c r="CE50" s="62">
        <v>1</v>
      </c>
      <c r="CF50" s="62">
        <v>1</v>
      </c>
      <c r="CG50" s="62">
        <v>1</v>
      </c>
      <c r="CH50" s="62">
        <v>1</v>
      </c>
      <c r="CI50" s="62">
        <f t="shared" si="62"/>
        <v>0.27165354330708663</v>
      </c>
      <c r="CJ50" s="62">
        <f t="shared" si="63"/>
        <v>0.27165354330708658</v>
      </c>
      <c r="CK50" s="5" t="s">
        <v>60</v>
      </c>
      <c r="CL50" s="5">
        <v>1</v>
      </c>
      <c r="CM50" s="5">
        <v>21</v>
      </c>
      <c r="CN50" s="5">
        <v>1</v>
      </c>
      <c r="CO50" s="5">
        <v>1</v>
      </c>
      <c r="CP50" s="5">
        <v>1</v>
      </c>
      <c r="CQ50" s="5">
        <v>1</v>
      </c>
      <c r="CR50" s="5">
        <v>1</v>
      </c>
      <c r="CS50" s="5">
        <v>1</v>
      </c>
      <c r="CT50" s="5">
        <v>1</v>
      </c>
      <c r="CU50" s="5">
        <v>1</v>
      </c>
      <c r="CV50" s="5">
        <v>1</v>
      </c>
      <c r="CW50" s="5">
        <v>1</v>
      </c>
      <c r="CX50" s="5">
        <v>1</v>
      </c>
      <c r="CY50" s="91">
        <f t="shared" si="64"/>
        <v>8.2677165354330714E-2</v>
      </c>
      <c r="CZ50" s="5">
        <f t="shared" si="65"/>
        <v>8.2677165354330701E-2</v>
      </c>
      <c r="DA50" s="62" t="s">
        <v>61</v>
      </c>
      <c r="DB50" s="62">
        <v>1</v>
      </c>
      <c r="DC50" s="62">
        <v>12</v>
      </c>
      <c r="DD50" s="62">
        <v>1</v>
      </c>
      <c r="DE50" s="62">
        <v>1</v>
      </c>
      <c r="DF50" s="62">
        <v>1</v>
      </c>
      <c r="DG50" s="62">
        <v>1</v>
      </c>
      <c r="DH50" s="62">
        <v>1</v>
      </c>
      <c r="DI50" s="62">
        <v>1</v>
      </c>
      <c r="DJ50" s="62">
        <v>1</v>
      </c>
      <c r="DK50" s="62">
        <v>1</v>
      </c>
      <c r="DL50" s="62">
        <v>1</v>
      </c>
      <c r="DM50" s="62">
        <v>1</v>
      </c>
      <c r="DN50" s="62">
        <v>1</v>
      </c>
      <c r="DO50" s="62">
        <f t="shared" si="66"/>
        <v>4.7244094488188976E-2</v>
      </c>
      <c r="DP50" s="62">
        <f t="shared" si="67"/>
        <v>4.7244094488188969E-2</v>
      </c>
      <c r="DQ50" s="5" t="s">
        <v>62</v>
      </c>
      <c r="DR50" s="5">
        <v>1</v>
      </c>
      <c r="DS50" s="5">
        <v>14</v>
      </c>
      <c r="DT50" s="5">
        <v>1</v>
      </c>
      <c r="DU50" s="5">
        <v>1</v>
      </c>
      <c r="DV50" s="5">
        <v>1</v>
      </c>
      <c r="DW50" s="5">
        <v>1</v>
      </c>
      <c r="DX50" s="5">
        <v>1</v>
      </c>
      <c r="DY50" s="5">
        <v>1</v>
      </c>
      <c r="DZ50" s="5">
        <v>1</v>
      </c>
      <c r="EA50" s="5">
        <v>1</v>
      </c>
      <c r="EB50" s="5">
        <v>1</v>
      </c>
      <c r="EC50" s="5">
        <v>1</v>
      </c>
      <c r="ED50" s="5">
        <v>1</v>
      </c>
      <c r="EE50" s="91">
        <f t="shared" si="68"/>
        <v>5.5118110236220472E-2</v>
      </c>
      <c r="EF50" s="5">
        <f t="shared" si="69"/>
        <v>5.5118110236220465E-2</v>
      </c>
      <c r="EG50" s="62" t="s">
        <v>63</v>
      </c>
      <c r="EH50" s="62">
        <v>1</v>
      </c>
      <c r="EI50" s="62">
        <v>9</v>
      </c>
      <c r="EJ50" s="62">
        <v>1</v>
      </c>
      <c r="EK50" s="62">
        <v>1</v>
      </c>
      <c r="EL50" s="62">
        <v>1</v>
      </c>
      <c r="EM50" s="62">
        <v>1</v>
      </c>
      <c r="EN50" s="62">
        <v>1</v>
      </c>
      <c r="EO50" s="62">
        <v>1</v>
      </c>
      <c r="EP50" s="62">
        <v>1</v>
      </c>
      <c r="EQ50" s="62">
        <v>1</v>
      </c>
      <c r="ER50" s="62">
        <v>1</v>
      </c>
      <c r="ES50" s="62">
        <v>1</v>
      </c>
      <c r="ET50" s="62">
        <v>1</v>
      </c>
      <c r="EU50" s="62">
        <f t="shared" si="70"/>
        <v>3.5433070866141732E-2</v>
      </c>
      <c r="EV50" s="62">
        <f t="shared" si="71"/>
        <v>3.5433070866141725E-2</v>
      </c>
      <c r="EW50" s="5" t="s">
        <v>64</v>
      </c>
      <c r="EX50" s="5">
        <v>1</v>
      </c>
      <c r="EY50" s="5">
        <v>9</v>
      </c>
      <c r="EZ50" s="5">
        <v>1</v>
      </c>
      <c r="FA50" s="5">
        <v>1</v>
      </c>
      <c r="FB50" s="5">
        <v>1</v>
      </c>
      <c r="FC50" s="5">
        <v>1</v>
      </c>
      <c r="FD50" s="5">
        <v>1</v>
      </c>
      <c r="FE50" s="5">
        <v>1</v>
      </c>
      <c r="FF50" s="5">
        <v>1</v>
      </c>
      <c r="FG50" s="5">
        <v>1</v>
      </c>
      <c r="FH50" s="5">
        <v>1</v>
      </c>
      <c r="FI50" s="5">
        <v>1</v>
      </c>
      <c r="FJ50" s="5">
        <v>1</v>
      </c>
      <c r="FK50" s="91">
        <f t="shared" si="72"/>
        <v>3.5433070866141732E-2</v>
      </c>
      <c r="FL50" s="5">
        <f t="shared" si="73"/>
        <v>3.5433070866141725E-2</v>
      </c>
      <c r="FM50" s="62" t="s">
        <v>65</v>
      </c>
      <c r="FN50" s="62">
        <v>1</v>
      </c>
      <c r="FO50" s="62">
        <v>12</v>
      </c>
      <c r="FP50" s="62">
        <v>1</v>
      </c>
      <c r="FQ50" s="62">
        <v>1</v>
      </c>
      <c r="FR50" s="62">
        <v>1</v>
      </c>
      <c r="FS50" s="62">
        <v>1</v>
      </c>
      <c r="FT50" s="62">
        <v>1</v>
      </c>
      <c r="FU50" s="62">
        <v>1</v>
      </c>
      <c r="FV50" s="62">
        <v>1</v>
      </c>
      <c r="FW50" s="62">
        <v>1</v>
      </c>
      <c r="FX50" s="62">
        <v>1</v>
      </c>
      <c r="FY50" s="62">
        <v>1</v>
      </c>
      <c r="FZ50" s="62">
        <v>1</v>
      </c>
      <c r="GA50" s="62">
        <f t="shared" si="74"/>
        <v>4.7244094488188976E-2</v>
      </c>
      <c r="GB50" s="62">
        <f t="shared" si="75"/>
        <v>4.7244094488188969E-2</v>
      </c>
      <c r="GC50" s="5"/>
      <c r="GD50" s="5"/>
      <c r="GE50" s="5"/>
      <c r="GF50" s="5"/>
      <c r="GG50" s="5"/>
      <c r="GH50" s="5"/>
      <c r="GI50" s="5"/>
      <c r="GJ50" s="5"/>
      <c r="GK50" s="5"/>
      <c r="GL50" s="5"/>
      <c r="GM50" s="5"/>
      <c r="GN50" s="5"/>
      <c r="GO50" s="5"/>
      <c r="GP50" s="5"/>
      <c r="GQ50" s="91"/>
      <c r="GR50" s="5"/>
      <c r="GS50" s="62"/>
      <c r="GT50" s="62"/>
      <c r="GU50" s="62"/>
      <c r="GV50" s="62"/>
      <c r="GW50" s="62"/>
      <c r="GX50" s="62"/>
      <c r="GY50" s="62"/>
      <c r="GZ50" s="62"/>
      <c r="HA50" s="62"/>
      <c r="HB50" s="62"/>
      <c r="HC50" s="62"/>
      <c r="HD50" s="62"/>
      <c r="HE50" s="62"/>
      <c r="HF50" s="62"/>
      <c r="HG50" s="62"/>
      <c r="HH50" s="62"/>
      <c r="HI50" s="5"/>
      <c r="HJ50" s="5"/>
      <c r="HK50" s="5"/>
      <c r="HL50" s="5"/>
      <c r="HM50" s="5"/>
      <c r="HN50" s="5"/>
      <c r="HO50" s="5"/>
      <c r="HP50" s="5"/>
      <c r="HQ50" s="5"/>
      <c r="HR50" s="5"/>
      <c r="HS50" s="5"/>
      <c r="HT50" s="5"/>
      <c r="HU50" s="5"/>
      <c r="HV50" s="5"/>
      <c r="HW50" s="91"/>
      <c r="HX50" s="5"/>
      <c r="HY50" s="62"/>
      <c r="HZ50" s="62"/>
      <c r="IA50" s="62"/>
      <c r="IB50" s="62"/>
      <c r="IC50" s="62"/>
      <c r="ID50" s="62"/>
      <c r="IE50" s="62"/>
      <c r="IF50" s="62"/>
      <c r="IG50" s="62"/>
      <c r="IH50" s="62"/>
      <c r="II50" s="62"/>
      <c r="IJ50" s="62"/>
      <c r="IK50" s="62"/>
      <c r="IL50" s="62"/>
      <c r="IM50" s="62"/>
      <c r="IN50" s="62"/>
      <c r="IO50" s="5"/>
      <c r="IP50" s="5"/>
      <c r="IQ50" s="5"/>
      <c r="IR50" s="5"/>
      <c r="IS50" s="5"/>
      <c r="IT50" s="5"/>
      <c r="IU50" s="5"/>
      <c r="IV50" s="5"/>
      <c r="IW50" s="5"/>
      <c r="IX50" s="5"/>
      <c r="IY50" s="5"/>
      <c r="IZ50" s="5"/>
      <c r="JA50" s="5"/>
      <c r="JB50" s="5"/>
      <c r="JC50" s="91"/>
      <c r="JD50" s="5"/>
      <c r="JE50" s="62"/>
      <c r="JF50" s="62"/>
      <c r="JG50" s="62"/>
      <c r="JH50" s="62"/>
      <c r="JI50" s="62"/>
      <c r="JJ50" s="62"/>
      <c r="JK50" s="62"/>
      <c r="JL50" s="62"/>
      <c r="JM50" s="62"/>
      <c r="JN50" s="62"/>
      <c r="JO50" s="62"/>
      <c r="JP50" s="62"/>
      <c r="JQ50" s="62"/>
      <c r="JR50" s="62"/>
      <c r="JS50" s="62"/>
      <c r="JT50" s="62"/>
      <c r="JU50" s="5"/>
      <c r="JV50" s="5"/>
      <c r="JW50" s="5"/>
      <c r="JX50" s="5"/>
      <c r="JY50" s="5"/>
      <c r="JZ50" s="5"/>
      <c r="KA50" s="5"/>
      <c r="KB50" s="5"/>
      <c r="KC50" s="5"/>
      <c r="KD50" s="5"/>
      <c r="KE50" s="5"/>
      <c r="KF50" s="5"/>
      <c r="KG50" s="5"/>
      <c r="KH50" s="5"/>
      <c r="KI50" s="91"/>
      <c r="KJ50" s="5"/>
      <c r="KK50" s="62"/>
      <c r="KL50" s="62"/>
      <c r="KM50" s="62"/>
      <c r="KN50" s="62"/>
      <c r="KO50" s="62"/>
      <c r="KP50" s="62"/>
      <c r="KQ50" s="62"/>
      <c r="KR50" s="62"/>
      <c r="KS50" s="62"/>
      <c r="KT50" s="62"/>
      <c r="KU50" s="62"/>
      <c r="KV50" s="62"/>
      <c r="KW50" s="62"/>
      <c r="KX50" s="62"/>
      <c r="KY50" s="62"/>
      <c r="KZ50" s="62"/>
      <c r="LA50" s="5"/>
      <c r="LB50" s="5"/>
      <c r="LC50" s="5"/>
      <c r="LD50" s="5"/>
      <c r="LE50" s="5"/>
      <c r="LF50" s="5"/>
      <c r="LG50" s="5"/>
      <c r="LH50" s="5"/>
      <c r="LI50" s="5"/>
      <c r="LJ50" s="5"/>
      <c r="LK50" s="5"/>
      <c r="LL50" s="5"/>
      <c r="LM50" s="5"/>
      <c r="LN50" s="5"/>
      <c r="LO50" s="91"/>
      <c r="LP50" s="5"/>
      <c r="LQ50" s="62"/>
      <c r="LR50" s="62"/>
      <c r="LS50" s="62"/>
      <c r="LT50" s="62"/>
      <c r="LU50" s="62"/>
      <c r="LV50" s="62"/>
      <c r="LW50" s="62"/>
      <c r="LX50" s="62"/>
      <c r="LY50" s="62"/>
      <c r="LZ50" s="62"/>
      <c r="MA50" s="62"/>
      <c r="MB50" s="62"/>
      <c r="MC50" s="62"/>
      <c r="MD50" s="62"/>
      <c r="ME50" s="62"/>
      <c r="MF50" s="62"/>
    </row>
    <row r="51" spans="1:344" x14ac:dyDescent="0.35">
      <c r="A51" s="132">
        <v>47</v>
      </c>
      <c r="B51" s="170"/>
      <c r="C51" s="170"/>
      <c r="D51" s="152">
        <v>48</v>
      </c>
      <c r="E51" s="72" t="str">
        <f>'BVEM Scorecard'!F50</f>
        <v>Wind</v>
      </c>
      <c r="F51" s="96"/>
      <c r="G51" s="96"/>
      <c r="H51" s="96"/>
      <c r="I51" s="96"/>
      <c r="J51" s="62"/>
      <c r="K51" s="62"/>
      <c r="L51" s="62"/>
      <c r="M51" s="62"/>
      <c r="N51" s="62"/>
      <c r="O51" s="62"/>
      <c r="P51" s="62"/>
      <c r="Q51" s="62"/>
      <c r="R51" s="62"/>
      <c r="S51" s="62"/>
      <c r="T51" s="62"/>
      <c r="U51" s="62"/>
      <c r="V51" s="62"/>
      <c r="W51" s="62"/>
      <c r="X51" s="62"/>
      <c r="Y51" s="1"/>
      <c r="Z51" s="1"/>
      <c r="AA51" s="1"/>
      <c r="AB51" s="1"/>
      <c r="AC51" s="1"/>
      <c r="AD51" s="1"/>
      <c r="AE51" s="1"/>
      <c r="AF51" s="1"/>
      <c r="AG51" s="1"/>
      <c r="AH51" s="1"/>
      <c r="AI51" s="1"/>
      <c r="AJ51" s="1"/>
      <c r="AK51" s="1"/>
      <c r="AL51" s="1"/>
      <c r="AM51" s="138"/>
      <c r="AN51" s="139"/>
      <c r="AO51" s="63"/>
      <c r="AP51" s="63"/>
      <c r="AQ51" s="63"/>
      <c r="AR51" s="63"/>
      <c r="AS51" s="63"/>
      <c r="AT51" s="63"/>
      <c r="AU51" s="63"/>
      <c r="AV51" s="63"/>
      <c r="AW51" s="63"/>
      <c r="AX51" s="63"/>
      <c r="AY51" s="63"/>
      <c r="AZ51" s="63"/>
      <c r="BA51" s="63"/>
      <c r="BB51" s="63"/>
      <c r="BC51" s="63"/>
      <c r="BD51" s="63"/>
      <c r="BE51" s="1"/>
      <c r="BF51" s="1"/>
      <c r="BG51" s="1"/>
      <c r="BH51" s="1"/>
      <c r="BI51" s="1"/>
      <c r="BJ51" s="1"/>
      <c r="BK51" s="1"/>
      <c r="BL51" s="1"/>
      <c r="BM51" s="1"/>
      <c r="BN51" s="1"/>
      <c r="BO51" s="1"/>
      <c r="BP51" s="1"/>
      <c r="BQ51" s="1"/>
      <c r="BR51" s="1"/>
      <c r="BS51" s="1"/>
      <c r="BT51" s="1"/>
      <c r="BU51" s="63"/>
      <c r="BV51" s="63"/>
      <c r="BW51" s="63"/>
      <c r="BX51" s="63"/>
      <c r="BY51" s="63"/>
      <c r="BZ51" s="63"/>
      <c r="CA51" s="63"/>
      <c r="CB51" s="63"/>
      <c r="CC51" s="63"/>
      <c r="CD51" s="63"/>
      <c r="CE51" s="63"/>
      <c r="CF51" s="63"/>
      <c r="CG51" s="63"/>
      <c r="CH51" s="63"/>
      <c r="CI51" s="63"/>
      <c r="CJ51" s="63"/>
      <c r="CK51" s="1"/>
      <c r="CL51" s="1"/>
      <c r="CM51" s="1"/>
      <c r="CN51" s="1"/>
      <c r="CO51" s="1"/>
      <c r="CP51" s="1"/>
      <c r="CQ51" s="1"/>
      <c r="CR51" s="1"/>
      <c r="CS51" s="1"/>
      <c r="CT51" s="1"/>
      <c r="CU51" s="1"/>
      <c r="CV51" s="1"/>
      <c r="CW51" s="1"/>
      <c r="CX51" s="1"/>
      <c r="CY51" s="138"/>
      <c r="CZ51" s="1"/>
      <c r="DA51" s="63"/>
      <c r="DB51" s="63"/>
      <c r="DC51" s="63"/>
      <c r="DD51" s="63"/>
      <c r="DE51" s="63"/>
      <c r="DF51" s="63"/>
      <c r="DG51" s="63"/>
      <c r="DH51" s="63"/>
      <c r="DI51" s="63"/>
      <c r="DJ51" s="63"/>
      <c r="DK51" s="63"/>
      <c r="DL51" s="63"/>
      <c r="DM51" s="63"/>
      <c r="DN51" s="63"/>
      <c r="DO51" s="63"/>
      <c r="DP51" s="63"/>
      <c r="DQ51" s="1"/>
      <c r="DR51" s="1"/>
      <c r="DS51" s="1"/>
      <c r="DT51" s="1"/>
      <c r="DU51" s="1"/>
      <c r="DV51" s="1"/>
      <c r="DW51" s="1"/>
      <c r="DX51" s="1"/>
      <c r="DY51" s="1"/>
      <c r="DZ51" s="1"/>
      <c r="EA51" s="1"/>
      <c r="EB51" s="1"/>
      <c r="EC51" s="1"/>
      <c r="ED51" s="1"/>
      <c r="EE51" s="138"/>
      <c r="EF51" s="1"/>
      <c r="EG51" s="63"/>
      <c r="EH51" s="63"/>
      <c r="EI51" s="63"/>
      <c r="EJ51" s="63"/>
      <c r="EK51" s="63"/>
      <c r="EL51" s="63"/>
      <c r="EM51" s="63"/>
      <c r="EN51" s="63"/>
      <c r="EO51" s="63"/>
      <c r="EP51" s="63"/>
      <c r="EQ51" s="63"/>
      <c r="ER51" s="63"/>
      <c r="ES51" s="63"/>
      <c r="ET51" s="63"/>
      <c r="EU51" s="63"/>
      <c r="EV51" s="63"/>
      <c r="EW51" s="1"/>
      <c r="EX51" s="1"/>
      <c r="EY51" s="1"/>
      <c r="EZ51" s="1"/>
      <c r="FA51" s="1"/>
      <c r="FB51" s="1"/>
      <c r="FC51" s="1"/>
      <c r="FD51" s="1"/>
      <c r="FE51" s="1"/>
      <c r="FF51" s="1"/>
      <c r="FG51" s="1"/>
      <c r="FH51" s="1"/>
      <c r="FI51" s="1"/>
      <c r="FJ51" s="1"/>
      <c r="FK51" s="138"/>
      <c r="FL51" s="1"/>
      <c r="FM51" s="63"/>
      <c r="FN51" s="63"/>
      <c r="FO51" s="63"/>
      <c r="FP51" s="63"/>
      <c r="FQ51" s="63"/>
      <c r="FR51" s="63"/>
      <c r="FS51" s="63"/>
      <c r="FT51" s="63"/>
      <c r="FU51" s="63"/>
      <c r="FV51" s="63"/>
      <c r="FW51" s="63"/>
      <c r="FX51" s="63"/>
      <c r="FY51" s="63"/>
      <c r="FZ51" s="63"/>
      <c r="GA51" s="63"/>
      <c r="GB51" s="63"/>
      <c r="GC51" s="1"/>
      <c r="GD51" s="1"/>
      <c r="GE51" s="1"/>
      <c r="GF51" s="1"/>
      <c r="GG51" s="1"/>
      <c r="GH51" s="1"/>
      <c r="GI51" s="1"/>
      <c r="GJ51" s="1"/>
      <c r="GK51" s="1"/>
      <c r="GL51" s="1"/>
      <c r="GM51" s="1"/>
      <c r="GN51" s="1"/>
      <c r="GO51" s="1"/>
      <c r="GP51" s="1"/>
      <c r="GQ51" s="138"/>
      <c r="GR51" s="1"/>
      <c r="GS51" s="63"/>
      <c r="GT51" s="63"/>
      <c r="GU51" s="63"/>
      <c r="GV51" s="63"/>
      <c r="GW51" s="63"/>
      <c r="GX51" s="63"/>
      <c r="GY51" s="63"/>
      <c r="GZ51" s="63"/>
      <c r="HA51" s="63"/>
      <c r="HB51" s="63"/>
      <c r="HC51" s="63"/>
      <c r="HD51" s="63"/>
      <c r="HE51" s="63"/>
      <c r="HF51" s="63"/>
      <c r="HG51" s="63"/>
      <c r="HH51" s="63"/>
      <c r="HI51" s="1"/>
      <c r="HJ51" s="1"/>
      <c r="HK51" s="1"/>
      <c r="HL51" s="1"/>
      <c r="HM51" s="1"/>
      <c r="HN51" s="1"/>
      <c r="HO51" s="1"/>
      <c r="HP51" s="1"/>
      <c r="HQ51" s="1"/>
      <c r="HR51" s="1"/>
      <c r="HS51" s="1"/>
      <c r="HT51" s="1"/>
      <c r="HU51" s="1"/>
      <c r="HV51" s="1"/>
      <c r="HW51" s="138"/>
      <c r="HX51" s="1"/>
      <c r="HY51" s="63"/>
      <c r="HZ51" s="63"/>
      <c r="IA51" s="63"/>
      <c r="IB51" s="63"/>
      <c r="IC51" s="63"/>
      <c r="ID51" s="63"/>
      <c r="IE51" s="63"/>
      <c r="IF51" s="63"/>
      <c r="IG51" s="63"/>
      <c r="IH51" s="63"/>
      <c r="II51" s="63"/>
      <c r="IJ51" s="63"/>
      <c r="IK51" s="63"/>
      <c r="IL51" s="63"/>
      <c r="IM51" s="63"/>
      <c r="IN51" s="63"/>
      <c r="IO51" s="1"/>
      <c r="IP51" s="1"/>
      <c r="IQ51" s="1"/>
      <c r="IR51" s="1"/>
      <c r="IS51" s="1"/>
      <c r="IT51" s="1"/>
      <c r="IU51" s="1"/>
      <c r="IV51" s="1"/>
      <c r="IW51" s="1"/>
      <c r="IX51" s="1"/>
      <c r="IY51" s="1"/>
      <c r="IZ51" s="1"/>
      <c r="JA51" s="1"/>
      <c r="JB51" s="1"/>
      <c r="JC51" s="138"/>
      <c r="JD51" s="1"/>
      <c r="JE51" s="63"/>
      <c r="JF51" s="63"/>
      <c r="JG51" s="63"/>
      <c r="JH51" s="63"/>
      <c r="JI51" s="63"/>
      <c r="JJ51" s="63"/>
      <c r="JK51" s="63"/>
      <c r="JL51" s="63"/>
      <c r="JM51" s="63"/>
      <c r="JN51" s="63"/>
      <c r="JO51" s="63"/>
      <c r="JP51" s="63"/>
      <c r="JQ51" s="63"/>
      <c r="JR51" s="63"/>
      <c r="JS51" s="63"/>
      <c r="JT51" s="63"/>
      <c r="JU51" s="1"/>
      <c r="JV51" s="1"/>
      <c r="JW51" s="1"/>
      <c r="JX51" s="1"/>
      <c r="JY51" s="1"/>
      <c r="JZ51" s="1"/>
      <c r="KA51" s="1"/>
      <c r="KB51" s="1"/>
      <c r="KC51" s="1"/>
      <c r="KD51" s="1"/>
      <c r="KE51" s="1"/>
      <c r="KF51" s="1"/>
      <c r="KG51" s="1"/>
      <c r="KH51" s="1"/>
      <c r="KI51" s="138"/>
      <c r="KJ51" s="1"/>
      <c r="KK51" s="63"/>
      <c r="KL51" s="63"/>
      <c r="KM51" s="63"/>
      <c r="KN51" s="63"/>
      <c r="KO51" s="63"/>
      <c r="KP51" s="63"/>
      <c r="KQ51" s="63"/>
      <c r="KR51" s="63"/>
      <c r="KS51" s="63"/>
      <c r="KT51" s="63"/>
      <c r="KU51" s="63"/>
      <c r="KV51" s="63"/>
      <c r="KW51" s="63"/>
      <c r="KX51" s="63"/>
      <c r="KY51" s="63"/>
      <c r="KZ51" s="63"/>
      <c r="LA51" s="1"/>
      <c r="LB51" s="1"/>
      <c r="LC51" s="1"/>
      <c r="LD51" s="1"/>
      <c r="LE51" s="1"/>
      <c r="LF51" s="1"/>
      <c r="LG51" s="1"/>
      <c r="LH51" s="1"/>
      <c r="LI51" s="1"/>
      <c r="LJ51" s="1"/>
      <c r="LK51" s="1"/>
      <c r="LL51" s="1"/>
      <c r="LM51" s="1"/>
      <c r="LN51" s="1"/>
      <c r="LO51" s="138"/>
      <c r="LP51" s="1"/>
      <c r="LQ51" s="63"/>
      <c r="LR51" s="63"/>
      <c r="LS51" s="63"/>
      <c r="LT51" s="63"/>
      <c r="LU51" s="63"/>
      <c r="LV51" s="63"/>
      <c r="LW51" s="63"/>
      <c r="LX51" s="63"/>
      <c r="LY51" s="63"/>
      <c r="LZ51" s="63"/>
      <c r="MA51" s="63"/>
      <c r="MB51" s="63"/>
      <c r="MC51" s="63"/>
      <c r="MD51" s="63"/>
      <c r="ME51" s="63"/>
      <c r="MF51" s="63"/>
    </row>
    <row r="52" spans="1:344" x14ac:dyDescent="0.35">
      <c r="A52" s="131">
        <v>48</v>
      </c>
      <c r="B52" s="170"/>
      <c r="C52" s="170"/>
      <c r="D52" s="152">
        <v>18</v>
      </c>
      <c r="E52" s="72" t="str">
        <f>'BVEM Scorecard'!F51</f>
        <v>Wind</v>
      </c>
      <c r="F52" s="96"/>
      <c r="G52" s="96"/>
      <c r="H52" s="96"/>
      <c r="I52" s="96"/>
      <c r="J52" s="62"/>
      <c r="K52" s="62"/>
      <c r="L52" s="62"/>
      <c r="M52" s="62"/>
      <c r="N52" s="62"/>
      <c r="O52" s="62"/>
      <c r="P52" s="62"/>
      <c r="Q52" s="62"/>
      <c r="R52" s="62"/>
      <c r="S52" s="62"/>
      <c r="T52" s="62"/>
      <c r="U52" s="62"/>
      <c r="V52" s="62"/>
      <c r="W52" s="62"/>
      <c r="X52" s="62"/>
      <c r="Y52" s="87"/>
      <c r="Z52" s="5"/>
      <c r="AA52" s="5"/>
      <c r="AB52" s="5"/>
      <c r="AC52" s="5"/>
      <c r="AD52" s="5"/>
      <c r="AE52" s="5"/>
      <c r="AF52" s="5"/>
      <c r="AG52" s="5"/>
      <c r="AH52" s="5"/>
      <c r="AI52" s="5"/>
      <c r="AJ52" s="5"/>
      <c r="AK52" s="5"/>
      <c r="AL52" s="5"/>
      <c r="AM52" s="91"/>
      <c r="AN52" s="93"/>
      <c r="AO52" s="62"/>
      <c r="AP52" s="62"/>
      <c r="AQ52" s="62"/>
      <c r="AR52" s="62"/>
      <c r="AS52" s="62"/>
      <c r="AT52" s="62"/>
      <c r="AU52" s="62"/>
      <c r="AV52" s="62"/>
      <c r="AW52" s="62"/>
      <c r="AX52" s="62"/>
      <c r="AY52" s="62"/>
      <c r="AZ52" s="62"/>
      <c r="BA52" s="62"/>
      <c r="BB52" s="62"/>
      <c r="BC52" s="62"/>
      <c r="BD52" s="62"/>
      <c r="BE52" s="5"/>
      <c r="BF52" s="5"/>
      <c r="BG52" s="5"/>
      <c r="BH52" s="5"/>
      <c r="BI52" s="5"/>
      <c r="BJ52" s="5"/>
      <c r="BK52" s="5"/>
      <c r="BL52" s="5"/>
      <c r="BM52" s="5"/>
      <c r="BN52" s="5"/>
      <c r="BO52" s="5"/>
      <c r="BP52" s="5"/>
      <c r="BQ52" s="5"/>
      <c r="BR52" s="5"/>
      <c r="BS52" s="5"/>
      <c r="BT52" s="5"/>
      <c r="BU52" s="62"/>
      <c r="BV52" s="62"/>
      <c r="BW52" s="62"/>
      <c r="BX52" s="62"/>
      <c r="BY52" s="62"/>
      <c r="BZ52" s="62"/>
      <c r="CA52" s="62"/>
      <c r="CB52" s="62"/>
      <c r="CC52" s="62"/>
      <c r="CD52" s="62"/>
      <c r="CE52" s="62"/>
      <c r="CF52" s="62"/>
      <c r="CG52" s="62"/>
      <c r="CH52" s="62"/>
      <c r="CI52" s="62"/>
      <c r="CJ52" s="62"/>
      <c r="CK52" s="5"/>
      <c r="CL52" s="5"/>
      <c r="CM52" s="5"/>
      <c r="CN52" s="5"/>
      <c r="CO52" s="5"/>
      <c r="CP52" s="5"/>
      <c r="CQ52" s="5"/>
      <c r="CR52" s="5"/>
      <c r="CS52" s="5"/>
      <c r="CT52" s="5"/>
      <c r="CU52" s="5"/>
      <c r="CV52" s="5"/>
      <c r="CW52" s="5"/>
      <c r="CX52" s="5"/>
      <c r="CY52" s="91"/>
      <c r="CZ52" s="5"/>
      <c r="DA52" s="62"/>
      <c r="DB52" s="62"/>
      <c r="DC52" s="62"/>
      <c r="DD52" s="62"/>
      <c r="DE52" s="62"/>
      <c r="DF52" s="62"/>
      <c r="DG52" s="62"/>
      <c r="DH52" s="62"/>
      <c r="DI52" s="62"/>
      <c r="DJ52" s="62"/>
      <c r="DK52" s="62"/>
      <c r="DL52" s="62"/>
      <c r="DM52" s="62"/>
      <c r="DN52" s="62"/>
      <c r="DO52" s="62"/>
      <c r="DP52" s="62"/>
      <c r="DQ52" s="5"/>
      <c r="DR52" s="5"/>
      <c r="DS52" s="5"/>
      <c r="DT52" s="5"/>
      <c r="DU52" s="5"/>
      <c r="DV52" s="5"/>
      <c r="DW52" s="5"/>
      <c r="DX52" s="5"/>
      <c r="DY52" s="5"/>
      <c r="DZ52" s="5"/>
      <c r="EA52" s="5"/>
      <c r="EB52" s="5"/>
      <c r="EC52" s="5"/>
      <c r="ED52" s="5"/>
      <c r="EE52" s="91"/>
      <c r="EF52" s="5"/>
      <c r="EG52" s="62"/>
      <c r="EH52" s="62"/>
      <c r="EI52" s="62"/>
      <c r="EJ52" s="62"/>
      <c r="EK52" s="62"/>
      <c r="EL52" s="62"/>
      <c r="EM52" s="62"/>
      <c r="EN52" s="62"/>
      <c r="EO52" s="62"/>
      <c r="EP52" s="62"/>
      <c r="EQ52" s="62"/>
      <c r="ER52" s="62"/>
      <c r="ES52" s="62"/>
      <c r="ET52" s="62"/>
      <c r="EU52" s="62"/>
      <c r="EV52" s="62"/>
      <c r="EW52" s="5"/>
      <c r="EX52" s="5"/>
      <c r="EY52" s="5"/>
      <c r="EZ52" s="5"/>
      <c r="FA52" s="5"/>
      <c r="FB52" s="5"/>
      <c r="FC52" s="5"/>
      <c r="FD52" s="5"/>
      <c r="FE52" s="5"/>
      <c r="FF52" s="5"/>
      <c r="FG52" s="5"/>
      <c r="FH52" s="5"/>
      <c r="FI52" s="5"/>
      <c r="FJ52" s="5"/>
      <c r="FK52" s="91"/>
      <c r="FL52" s="5"/>
      <c r="FM52" s="62"/>
      <c r="FN52" s="62"/>
      <c r="FO52" s="62"/>
      <c r="FP52" s="62"/>
      <c r="FQ52" s="62"/>
      <c r="FR52" s="62"/>
      <c r="FS52" s="62"/>
      <c r="FT52" s="62"/>
      <c r="FU52" s="62"/>
      <c r="FV52" s="62"/>
      <c r="FW52" s="62"/>
      <c r="FX52" s="62"/>
      <c r="FY52" s="62"/>
      <c r="FZ52" s="62"/>
      <c r="GA52" s="62"/>
      <c r="GB52" s="62"/>
      <c r="GC52" s="5"/>
      <c r="GD52" s="5"/>
      <c r="GE52" s="5"/>
      <c r="GF52" s="5"/>
      <c r="GG52" s="5"/>
      <c r="GH52" s="5"/>
      <c r="GI52" s="5"/>
      <c r="GJ52" s="5"/>
      <c r="GK52" s="5"/>
      <c r="GL52" s="5"/>
      <c r="GM52" s="5"/>
      <c r="GN52" s="5"/>
      <c r="GO52" s="5"/>
      <c r="GP52" s="5"/>
      <c r="GQ52" s="91"/>
      <c r="GR52" s="5"/>
      <c r="GS52" s="62"/>
      <c r="GT52" s="62"/>
      <c r="GU52" s="62"/>
      <c r="GV52" s="62"/>
      <c r="GW52" s="62"/>
      <c r="GX52" s="62"/>
      <c r="GY52" s="62"/>
      <c r="GZ52" s="62"/>
      <c r="HA52" s="62"/>
      <c r="HB52" s="62"/>
      <c r="HC52" s="62"/>
      <c r="HD52" s="62"/>
      <c r="HE52" s="62"/>
      <c r="HF52" s="62"/>
      <c r="HG52" s="62"/>
      <c r="HH52" s="62"/>
      <c r="HI52" s="5"/>
      <c r="HJ52" s="5"/>
      <c r="HK52" s="5"/>
      <c r="HL52" s="5"/>
      <c r="HM52" s="5"/>
      <c r="HN52" s="5"/>
      <c r="HO52" s="5"/>
      <c r="HP52" s="5"/>
      <c r="HQ52" s="5"/>
      <c r="HR52" s="5"/>
      <c r="HS52" s="5"/>
      <c r="HT52" s="5"/>
      <c r="HU52" s="5"/>
      <c r="HV52" s="5"/>
      <c r="HW52" s="91"/>
      <c r="HX52" s="5"/>
      <c r="HY52" s="62"/>
      <c r="HZ52" s="62"/>
      <c r="IA52" s="62"/>
      <c r="IB52" s="62"/>
      <c r="IC52" s="62"/>
      <c r="ID52" s="62"/>
      <c r="IE52" s="62"/>
      <c r="IF52" s="62"/>
      <c r="IG52" s="62"/>
      <c r="IH52" s="62"/>
      <c r="II52" s="62"/>
      <c r="IJ52" s="62"/>
      <c r="IK52" s="62"/>
      <c r="IL52" s="62"/>
      <c r="IM52" s="62"/>
      <c r="IN52" s="62"/>
      <c r="IO52" s="5"/>
      <c r="IP52" s="5"/>
      <c r="IQ52" s="5"/>
      <c r="IR52" s="5"/>
      <c r="IS52" s="5"/>
      <c r="IT52" s="5"/>
      <c r="IU52" s="5"/>
      <c r="IV52" s="5"/>
      <c r="IW52" s="5"/>
      <c r="IX52" s="5"/>
      <c r="IY52" s="5"/>
      <c r="IZ52" s="5"/>
      <c r="JA52" s="5"/>
      <c r="JB52" s="5"/>
      <c r="JC52" s="91"/>
      <c r="JD52" s="5"/>
      <c r="JE52" s="62"/>
      <c r="JF52" s="62"/>
      <c r="JG52" s="62"/>
      <c r="JH52" s="62"/>
      <c r="JI52" s="62"/>
      <c r="JJ52" s="62"/>
      <c r="JK52" s="62"/>
      <c r="JL52" s="62"/>
      <c r="JM52" s="62"/>
      <c r="JN52" s="62"/>
      <c r="JO52" s="62"/>
      <c r="JP52" s="62"/>
      <c r="JQ52" s="62"/>
      <c r="JR52" s="62"/>
      <c r="JS52" s="62"/>
      <c r="JT52" s="62"/>
      <c r="JU52" s="5"/>
      <c r="JV52" s="5"/>
      <c r="JW52" s="5"/>
      <c r="JX52" s="5"/>
      <c r="JY52" s="5"/>
      <c r="JZ52" s="5"/>
      <c r="KA52" s="5"/>
      <c r="KB52" s="5"/>
      <c r="KC52" s="5"/>
      <c r="KD52" s="5"/>
      <c r="KE52" s="5"/>
      <c r="KF52" s="5"/>
      <c r="KG52" s="5"/>
      <c r="KH52" s="5"/>
      <c r="KI52" s="91"/>
      <c r="KJ52" s="5"/>
      <c r="KK52" s="62"/>
      <c r="KL52" s="62"/>
      <c r="KM52" s="62"/>
      <c r="KN52" s="62"/>
      <c r="KO52" s="62"/>
      <c r="KP52" s="62"/>
      <c r="KQ52" s="62"/>
      <c r="KR52" s="62"/>
      <c r="KS52" s="62"/>
      <c r="KT52" s="62"/>
      <c r="KU52" s="62"/>
      <c r="KV52" s="62"/>
      <c r="KW52" s="62"/>
      <c r="KX52" s="62"/>
      <c r="KY52" s="62"/>
      <c r="KZ52" s="62"/>
      <c r="LA52" s="5"/>
      <c r="LB52" s="5"/>
      <c r="LC52" s="5"/>
      <c r="LD52" s="5"/>
      <c r="LE52" s="5"/>
      <c r="LF52" s="5"/>
      <c r="LG52" s="5"/>
      <c r="LH52" s="5"/>
      <c r="LI52" s="5"/>
      <c r="LJ52" s="5"/>
      <c r="LK52" s="5"/>
      <c r="LL52" s="5"/>
      <c r="LM52" s="5"/>
      <c r="LN52" s="5"/>
      <c r="LO52" s="91"/>
      <c r="LP52" s="5"/>
      <c r="LQ52" s="62"/>
      <c r="LR52" s="62"/>
      <c r="LS52" s="62"/>
      <c r="LT52" s="62"/>
      <c r="LU52" s="62"/>
      <c r="LV52" s="62"/>
      <c r="LW52" s="62"/>
      <c r="LX52" s="62"/>
      <c r="LY52" s="62"/>
      <c r="LZ52" s="62"/>
      <c r="MA52" s="62"/>
      <c r="MB52" s="62"/>
      <c r="MC52" s="62"/>
      <c r="MD52" s="62"/>
      <c r="ME52" s="62"/>
      <c r="MF52" s="62"/>
    </row>
    <row r="53" spans="1:344" x14ac:dyDescent="0.35">
      <c r="A53" s="132">
        <v>49</v>
      </c>
      <c r="B53" s="170"/>
      <c r="C53" s="170"/>
      <c r="D53" s="152">
        <v>46</v>
      </c>
      <c r="E53" s="72" t="str">
        <f>'BVEM Scorecard'!F52</f>
        <v>Wind</v>
      </c>
      <c r="F53" s="96">
        <f t="shared" si="51"/>
        <v>0.99999999999999989</v>
      </c>
      <c r="G53" s="96">
        <f t="shared" si="52"/>
        <v>1</v>
      </c>
      <c r="H53" s="96">
        <f t="shared" si="53"/>
        <v>0.99999999999999989</v>
      </c>
      <c r="I53" s="96">
        <f t="shared" si="54"/>
        <v>1</v>
      </c>
      <c r="J53" s="62">
        <v>1</v>
      </c>
      <c r="K53" s="62">
        <v>1</v>
      </c>
      <c r="L53" s="62">
        <v>1</v>
      </c>
      <c r="M53" s="62">
        <v>1</v>
      </c>
      <c r="N53" s="62">
        <v>1</v>
      </c>
      <c r="O53" s="62">
        <v>1</v>
      </c>
      <c r="P53" s="62">
        <v>1</v>
      </c>
      <c r="Q53" s="62">
        <v>1</v>
      </c>
      <c r="R53" s="62">
        <v>1</v>
      </c>
      <c r="S53" s="62">
        <v>1</v>
      </c>
      <c r="T53" s="62">
        <v>1</v>
      </c>
      <c r="U53" s="62">
        <v>1</v>
      </c>
      <c r="V53" s="62">
        <v>1</v>
      </c>
      <c r="W53" s="62">
        <f t="shared" si="55"/>
        <v>1</v>
      </c>
      <c r="X53" s="62">
        <f t="shared" si="76"/>
        <v>0.99999999999999989</v>
      </c>
      <c r="Y53" s="1" t="s">
        <v>56</v>
      </c>
      <c r="Z53" s="1">
        <v>1</v>
      </c>
      <c r="AA53" s="1">
        <v>24</v>
      </c>
      <c r="AB53" s="1">
        <v>1</v>
      </c>
      <c r="AC53" s="1">
        <v>1</v>
      </c>
      <c r="AD53" s="1">
        <v>1</v>
      </c>
      <c r="AE53" s="1">
        <v>1</v>
      </c>
      <c r="AF53" s="1">
        <v>1</v>
      </c>
      <c r="AG53" s="1">
        <v>1</v>
      </c>
      <c r="AH53" s="1">
        <v>1</v>
      </c>
      <c r="AI53" s="1">
        <v>1</v>
      </c>
      <c r="AJ53" s="1">
        <v>1</v>
      </c>
      <c r="AK53" s="1">
        <v>1</v>
      </c>
      <c r="AL53" s="1">
        <f t="shared" si="5"/>
        <v>1</v>
      </c>
      <c r="AM53" s="138">
        <f t="shared" si="56"/>
        <v>9.4488188976377951E-2</v>
      </c>
      <c r="AN53" s="139">
        <f t="shared" si="57"/>
        <v>9.4488188976377938E-2</v>
      </c>
      <c r="AO53" s="63" t="s">
        <v>57</v>
      </c>
      <c r="AP53" s="63">
        <v>1</v>
      </c>
      <c r="AQ53" s="63">
        <v>15</v>
      </c>
      <c r="AR53" s="63">
        <v>1</v>
      </c>
      <c r="AS53" s="63">
        <v>1</v>
      </c>
      <c r="AT53" s="63">
        <v>1</v>
      </c>
      <c r="AU53" s="63">
        <v>1</v>
      </c>
      <c r="AV53" s="63">
        <v>1</v>
      </c>
      <c r="AW53" s="63">
        <v>1</v>
      </c>
      <c r="AX53" s="63">
        <v>1</v>
      </c>
      <c r="AY53" s="63">
        <v>1</v>
      </c>
      <c r="AZ53" s="63">
        <v>1</v>
      </c>
      <c r="BA53" s="63">
        <v>1</v>
      </c>
      <c r="BB53" s="63">
        <f t="shared" ref="BB53:BB54" si="82">IFERROR(AVERAGE(AR53:BA53),"")</f>
        <v>1</v>
      </c>
      <c r="BC53" s="63">
        <f t="shared" si="58"/>
        <v>5.905511811023622E-2</v>
      </c>
      <c r="BD53" s="63">
        <f t="shared" si="59"/>
        <v>5.9055118110236213E-2</v>
      </c>
      <c r="BE53" s="1" t="s">
        <v>58</v>
      </c>
      <c r="BF53" s="1">
        <v>1</v>
      </c>
      <c r="BG53" s="1">
        <v>69</v>
      </c>
      <c r="BH53" s="1">
        <v>1</v>
      </c>
      <c r="BI53" s="1">
        <v>1</v>
      </c>
      <c r="BJ53" s="1">
        <v>1</v>
      </c>
      <c r="BK53" s="1">
        <v>1</v>
      </c>
      <c r="BL53" s="1">
        <v>1</v>
      </c>
      <c r="BM53" s="1">
        <v>1</v>
      </c>
      <c r="BN53" s="1">
        <v>1</v>
      </c>
      <c r="BO53" s="1">
        <v>1</v>
      </c>
      <c r="BP53" s="1">
        <v>1</v>
      </c>
      <c r="BQ53" s="1">
        <v>1</v>
      </c>
      <c r="BR53" s="1">
        <v>1</v>
      </c>
      <c r="BS53" s="1">
        <f t="shared" si="60"/>
        <v>0.27165354330708663</v>
      </c>
      <c r="BT53" s="1">
        <f t="shared" si="61"/>
        <v>0.27165354330708658</v>
      </c>
      <c r="BU53" s="63" t="s">
        <v>59</v>
      </c>
      <c r="BV53" s="63">
        <v>1</v>
      </c>
      <c r="BW53" s="63">
        <v>69</v>
      </c>
      <c r="BX53" s="63">
        <v>1</v>
      </c>
      <c r="BY53" s="63">
        <v>1</v>
      </c>
      <c r="BZ53" s="63">
        <v>1</v>
      </c>
      <c r="CA53" s="63">
        <v>1</v>
      </c>
      <c r="CB53" s="63">
        <v>1</v>
      </c>
      <c r="CC53" s="63">
        <v>1</v>
      </c>
      <c r="CD53" s="63">
        <v>1</v>
      </c>
      <c r="CE53" s="63">
        <v>1</v>
      </c>
      <c r="CF53" s="63">
        <v>1</v>
      </c>
      <c r="CG53" s="63">
        <v>1</v>
      </c>
      <c r="CH53" s="63">
        <v>1</v>
      </c>
      <c r="CI53" s="63">
        <f t="shared" si="62"/>
        <v>0.27165354330708663</v>
      </c>
      <c r="CJ53" s="63">
        <f t="shared" si="63"/>
        <v>0.27165354330708658</v>
      </c>
      <c r="CK53" s="1" t="s">
        <v>60</v>
      </c>
      <c r="CL53" s="1">
        <v>1</v>
      </c>
      <c r="CM53" s="1">
        <v>21</v>
      </c>
      <c r="CN53" s="1">
        <v>1</v>
      </c>
      <c r="CO53" s="1">
        <v>1</v>
      </c>
      <c r="CP53" s="1">
        <v>1</v>
      </c>
      <c r="CQ53" s="1">
        <v>1</v>
      </c>
      <c r="CR53" s="1">
        <v>1</v>
      </c>
      <c r="CS53" s="1">
        <v>1</v>
      </c>
      <c r="CT53" s="1">
        <v>1</v>
      </c>
      <c r="CU53" s="1">
        <v>1</v>
      </c>
      <c r="CV53" s="1">
        <v>1</v>
      </c>
      <c r="CW53" s="1">
        <v>1</v>
      </c>
      <c r="CX53" s="1">
        <v>1</v>
      </c>
      <c r="CY53" s="138">
        <f t="shared" si="64"/>
        <v>8.2677165354330714E-2</v>
      </c>
      <c r="CZ53" s="1">
        <f t="shared" si="65"/>
        <v>8.2677165354330701E-2</v>
      </c>
      <c r="DA53" s="63" t="s">
        <v>61</v>
      </c>
      <c r="DB53" s="63">
        <v>1</v>
      </c>
      <c r="DC53" s="63">
        <v>12</v>
      </c>
      <c r="DD53" s="63">
        <v>1</v>
      </c>
      <c r="DE53" s="63">
        <v>1</v>
      </c>
      <c r="DF53" s="63">
        <v>1</v>
      </c>
      <c r="DG53" s="63">
        <v>1</v>
      </c>
      <c r="DH53" s="63">
        <v>1</v>
      </c>
      <c r="DI53" s="63">
        <v>1</v>
      </c>
      <c r="DJ53" s="63">
        <v>1</v>
      </c>
      <c r="DK53" s="63">
        <v>1</v>
      </c>
      <c r="DL53" s="63">
        <v>1</v>
      </c>
      <c r="DM53" s="63">
        <v>1</v>
      </c>
      <c r="DN53" s="63">
        <v>1</v>
      </c>
      <c r="DO53" s="63">
        <f t="shared" si="66"/>
        <v>4.7244094488188976E-2</v>
      </c>
      <c r="DP53" s="63">
        <f t="shared" si="67"/>
        <v>4.7244094488188969E-2</v>
      </c>
      <c r="DQ53" s="1" t="s">
        <v>62</v>
      </c>
      <c r="DR53" s="1">
        <v>1</v>
      </c>
      <c r="DS53" s="1">
        <v>14</v>
      </c>
      <c r="DT53" s="1">
        <v>1</v>
      </c>
      <c r="DU53" s="1">
        <v>1</v>
      </c>
      <c r="DV53" s="1">
        <v>1</v>
      </c>
      <c r="DW53" s="1">
        <v>1</v>
      </c>
      <c r="DX53" s="1">
        <v>1</v>
      </c>
      <c r="DY53" s="1">
        <v>1</v>
      </c>
      <c r="DZ53" s="1">
        <v>1</v>
      </c>
      <c r="EA53" s="1">
        <v>1</v>
      </c>
      <c r="EB53" s="1">
        <v>1</v>
      </c>
      <c r="EC53" s="1">
        <v>1</v>
      </c>
      <c r="ED53" s="1">
        <v>1</v>
      </c>
      <c r="EE53" s="138">
        <f t="shared" si="68"/>
        <v>5.5118110236220472E-2</v>
      </c>
      <c r="EF53" s="1">
        <f t="shared" si="69"/>
        <v>5.5118110236220465E-2</v>
      </c>
      <c r="EG53" s="63" t="s">
        <v>63</v>
      </c>
      <c r="EH53" s="63">
        <v>1</v>
      </c>
      <c r="EI53" s="63">
        <v>9</v>
      </c>
      <c r="EJ53" s="63">
        <v>1</v>
      </c>
      <c r="EK53" s="63">
        <v>1</v>
      </c>
      <c r="EL53" s="63">
        <v>1</v>
      </c>
      <c r="EM53" s="63">
        <v>1</v>
      </c>
      <c r="EN53" s="63">
        <v>1</v>
      </c>
      <c r="EO53" s="63">
        <v>1</v>
      </c>
      <c r="EP53" s="63">
        <v>1</v>
      </c>
      <c r="EQ53" s="63">
        <v>1</v>
      </c>
      <c r="ER53" s="63">
        <v>1</v>
      </c>
      <c r="ES53" s="63">
        <v>1</v>
      </c>
      <c r="ET53" s="63">
        <v>1</v>
      </c>
      <c r="EU53" s="63">
        <f t="shared" si="70"/>
        <v>3.5433070866141732E-2</v>
      </c>
      <c r="EV53" s="63">
        <f t="shared" si="71"/>
        <v>3.5433070866141725E-2</v>
      </c>
      <c r="EW53" s="1" t="s">
        <v>64</v>
      </c>
      <c r="EX53" s="1">
        <v>1</v>
      </c>
      <c r="EY53" s="1">
        <v>9</v>
      </c>
      <c r="EZ53" s="1">
        <v>1</v>
      </c>
      <c r="FA53" s="1">
        <v>1</v>
      </c>
      <c r="FB53" s="1">
        <v>1</v>
      </c>
      <c r="FC53" s="1">
        <v>1</v>
      </c>
      <c r="FD53" s="1">
        <v>1</v>
      </c>
      <c r="FE53" s="1">
        <v>1</v>
      </c>
      <c r="FF53" s="1">
        <v>1</v>
      </c>
      <c r="FG53" s="1">
        <v>1</v>
      </c>
      <c r="FH53" s="1">
        <v>1</v>
      </c>
      <c r="FI53" s="1">
        <v>1</v>
      </c>
      <c r="FJ53" s="1">
        <v>1</v>
      </c>
      <c r="FK53" s="138">
        <f t="shared" si="72"/>
        <v>3.5433070866141732E-2</v>
      </c>
      <c r="FL53" s="1">
        <f t="shared" si="73"/>
        <v>3.5433070866141725E-2</v>
      </c>
      <c r="FM53" s="63" t="s">
        <v>65</v>
      </c>
      <c r="FN53" s="63">
        <v>1</v>
      </c>
      <c r="FO53" s="63">
        <v>12</v>
      </c>
      <c r="FP53" s="63">
        <v>1</v>
      </c>
      <c r="FQ53" s="63">
        <v>1</v>
      </c>
      <c r="FR53" s="63">
        <v>1</v>
      </c>
      <c r="FS53" s="63">
        <v>1</v>
      </c>
      <c r="FT53" s="63">
        <v>1</v>
      </c>
      <c r="FU53" s="63">
        <v>1</v>
      </c>
      <c r="FV53" s="63">
        <v>1</v>
      </c>
      <c r="FW53" s="63">
        <v>1</v>
      </c>
      <c r="FX53" s="63">
        <v>1</v>
      </c>
      <c r="FY53" s="63">
        <v>1</v>
      </c>
      <c r="FZ53" s="63">
        <v>1</v>
      </c>
      <c r="GA53" s="63">
        <f t="shared" si="74"/>
        <v>4.7244094488188976E-2</v>
      </c>
      <c r="GB53" s="63">
        <f t="shared" si="75"/>
        <v>4.7244094488188969E-2</v>
      </c>
      <c r="GC53" s="1"/>
      <c r="GD53" s="1"/>
      <c r="GE53" s="1"/>
      <c r="GF53" s="1"/>
      <c r="GG53" s="1"/>
      <c r="GH53" s="1"/>
      <c r="GI53" s="1"/>
      <c r="GJ53" s="1"/>
      <c r="GK53" s="1"/>
      <c r="GL53" s="1"/>
      <c r="GM53" s="1"/>
      <c r="GN53" s="1"/>
      <c r="GO53" s="1"/>
      <c r="GP53" s="1"/>
      <c r="GQ53" s="138"/>
      <c r="GR53" s="1"/>
      <c r="GS53" s="63"/>
      <c r="GT53" s="63"/>
      <c r="GU53" s="63"/>
      <c r="GV53" s="63"/>
      <c r="GW53" s="63"/>
      <c r="GX53" s="63"/>
      <c r="GY53" s="63"/>
      <c r="GZ53" s="63"/>
      <c r="HA53" s="63"/>
      <c r="HB53" s="63"/>
      <c r="HC53" s="63"/>
      <c r="HD53" s="63"/>
      <c r="HE53" s="63"/>
      <c r="HF53" s="63"/>
      <c r="HG53" s="63"/>
      <c r="HH53" s="63"/>
      <c r="HI53" s="1"/>
      <c r="HJ53" s="1"/>
      <c r="HK53" s="1"/>
      <c r="HL53" s="1"/>
      <c r="HM53" s="1"/>
      <c r="HN53" s="1"/>
      <c r="HO53" s="1"/>
      <c r="HP53" s="1"/>
      <c r="HQ53" s="1"/>
      <c r="HR53" s="1"/>
      <c r="HS53" s="1"/>
      <c r="HT53" s="1"/>
      <c r="HU53" s="1"/>
      <c r="HV53" s="1"/>
      <c r="HW53" s="138"/>
      <c r="HX53" s="1"/>
      <c r="HY53" s="63"/>
      <c r="HZ53" s="63"/>
      <c r="IA53" s="63"/>
      <c r="IB53" s="63"/>
      <c r="IC53" s="63"/>
      <c r="ID53" s="63"/>
      <c r="IE53" s="63"/>
      <c r="IF53" s="63"/>
      <c r="IG53" s="63"/>
      <c r="IH53" s="63"/>
      <c r="II53" s="63"/>
      <c r="IJ53" s="63"/>
      <c r="IK53" s="63"/>
      <c r="IL53" s="63"/>
      <c r="IM53" s="63"/>
      <c r="IN53" s="63"/>
      <c r="IO53" s="1"/>
      <c r="IP53" s="1"/>
      <c r="IQ53" s="1"/>
      <c r="IR53" s="1"/>
      <c r="IS53" s="1"/>
      <c r="IT53" s="1"/>
      <c r="IU53" s="1"/>
      <c r="IV53" s="1"/>
      <c r="IW53" s="1"/>
      <c r="IX53" s="1"/>
      <c r="IY53" s="1"/>
      <c r="IZ53" s="1"/>
      <c r="JA53" s="1"/>
      <c r="JB53" s="1"/>
      <c r="JC53" s="138"/>
      <c r="JD53" s="1"/>
      <c r="JE53" s="63"/>
      <c r="JF53" s="63"/>
      <c r="JG53" s="63"/>
      <c r="JH53" s="63"/>
      <c r="JI53" s="63"/>
      <c r="JJ53" s="63"/>
      <c r="JK53" s="63"/>
      <c r="JL53" s="63"/>
      <c r="JM53" s="63"/>
      <c r="JN53" s="63"/>
      <c r="JO53" s="63"/>
      <c r="JP53" s="63"/>
      <c r="JQ53" s="63"/>
      <c r="JR53" s="63"/>
      <c r="JS53" s="63"/>
      <c r="JT53" s="63"/>
      <c r="JU53" s="1"/>
      <c r="JV53" s="1"/>
      <c r="JW53" s="1"/>
      <c r="JX53" s="1"/>
      <c r="JY53" s="1"/>
      <c r="JZ53" s="1"/>
      <c r="KA53" s="1"/>
      <c r="KB53" s="1"/>
      <c r="KC53" s="1"/>
      <c r="KD53" s="1"/>
      <c r="KE53" s="1"/>
      <c r="KF53" s="1"/>
      <c r="KG53" s="1"/>
      <c r="KH53" s="1"/>
      <c r="KI53" s="138"/>
      <c r="KJ53" s="1"/>
      <c r="KK53" s="63"/>
      <c r="KL53" s="63"/>
      <c r="KM53" s="63"/>
      <c r="KN53" s="63"/>
      <c r="KO53" s="63"/>
      <c r="KP53" s="63"/>
      <c r="KQ53" s="63"/>
      <c r="KR53" s="63"/>
      <c r="KS53" s="63"/>
      <c r="KT53" s="63"/>
      <c r="KU53" s="63"/>
      <c r="KV53" s="63"/>
      <c r="KW53" s="63"/>
      <c r="KX53" s="63"/>
      <c r="KY53" s="63"/>
      <c r="KZ53" s="63"/>
      <c r="LA53" s="1"/>
      <c r="LB53" s="1"/>
      <c r="LC53" s="1"/>
      <c r="LD53" s="1"/>
      <c r="LE53" s="1"/>
      <c r="LF53" s="1"/>
      <c r="LG53" s="1"/>
      <c r="LH53" s="1"/>
      <c r="LI53" s="1"/>
      <c r="LJ53" s="1"/>
      <c r="LK53" s="1"/>
      <c r="LL53" s="1"/>
      <c r="LM53" s="1"/>
      <c r="LN53" s="1"/>
      <c r="LO53" s="138"/>
      <c r="LP53" s="1"/>
      <c r="LQ53" s="63"/>
      <c r="LR53" s="63"/>
      <c r="LS53" s="63"/>
      <c r="LT53" s="63"/>
      <c r="LU53" s="63"/>
      <c r="LV53" s="63"/>
      <c r="LW53" s="63"/>
      <c r="LX53" s="63"/>
      <c r="LY53" s="63"/>
      <c r="LZ53" s="63"/>
      <c r="MA53" s="63"/>
      <c r="MB53" s="63"/>
      <c r="MC53" s="63"/>
      <c r="MD53" s="63"/>
      <c r="ME53" s="63"/>
      <c r="MF53" s="63"/>
    </row>
    <row r="54" spans="1:344" x14ac:dyDescent="0.35">
      <c r="A54" s="131">
        <v>50</v>
      </c>
      <c r="B54" s="170"/>
      <c r="C54" s="170"/>
      <c r="D54" s="152">
        <v>71</v>
      </c>
      <c r="E54" s="72" t="str">
        <f>'BVEM Scorecard'!F53</f>
        <v>Wind</v>
      </c>
      <c r="F54" s="96">
        <f t="shared" si="51"/>
        <v>0.99999999999999989</v>
      </c>
      <c r="G54" s="96">
        <f t="shared" si="52"/>
        <v>1</v>
      </c>
      <c r="H54" s="96">
        <f t="shared" si="53"/>
        <v>0.99999999999999989</v>
      </c>
      <c r="I54" s="96">
        <f t="shared" si="54"/>
        <v>1</v>
      </c>
      <c r="J54" s="62">
        <v>1</v>
      </c>
      <c r="K54" s="62">
        <v>1</v>
      </c>
      <c r="L54" s="62">
        <v>1</v>
      </c>
      <c r="M54" s="62">
        <v>1</v>
      </c>
      <c r="N54" s="62">
        <v>1</v>
      </c>
      <c r="O54" s="62">
        <v>1</v>
      </c>
      <c r="P54" s="62">
        <v>1</v>
      </c>
      <c r="Q54" s="62">
        <v>1</v>
      </c>
      <c r="R54" s="62">
        <v>1</v>
      </c>
      <c r="S54" s="62">
        <v>1</v>
      </c>
      <c r="T54" s="62">
        <v>1</v>
      </c>
      <c r="U54" s="62">
        <v>1</v>
      </c>
      <c r="V54" s="62">
        <v>1</v>
      </c>
      <c r="W54" s="62">
        <f t="shared" si="55"/>
        <v>1</v>
      </c>
      <c r="X54" s="62">
        <f t="shared" si="76"/>
        <v>0.99999999999999989</v>
      </c>
      <c r="Y54" s="87" t="s">
        <v>56</v>
      </c>
      <c r="Z54" s="5">
        <v>1</v>
      </c>
      <c r="AA54" s="5">
        <v>24</v>
      </c>
      <c r="AB54" s="5">
        <v>1</v>
      </c>
      <c r="AC54" s="5">
        <v>1</v>
      </c>
      <c r="AD54" s="5">
        <v>1</v>
      </c>
      <c r="AE54" s="5">
        <v>1</v>
      </c>
      <c r="AF54" s="5">
        <v>1</v>
      </c>
      <c r="AG54" s="5">
        <v>1</v>
      </c>
      <c r="AH54" s="5">
        <v>1</v>
      </c>
      <c r="AI54" s="5">
        <v>1</v>
      </c>
      <c r="AJ54" s="5">
        <v>1</v>
      </c>
      <c r="AK54" s="5">
        <v>1</v>
      </c>
      <c r="AL54" s="5">
        <f t="shared" si="5"/>
        <v>1</v>
      </c>
      <c r="AM54" s="91">
        <f t="shared" si="56"/>
        <v>9.4488188976377951E-2</v>
      </c>
      <c r="AN54" s="93">
        <f t="shared" si="57"/>
        <v>9.4488188976377938E-2</v>
      </c>
      <c r="AO54" s="62" t="s">
        <v>57</v>
      </c>
      <c r="AP54" s="62">
        <v>1</v>
      </c>
      <c r="AQ54" s="62">
        <v>15</v>
      </c>
      <c r="AR54" s="62">
        <v>1</v>
      </c>
      <c r="AS54" s="62">
        <v>1</v>
      </c>
      <c r="AT54" s="62">
        <v>1</v>
      </c>
      <c r="AU54" s="62">
        <v>1</v>
      </c>
      <c r="AV54" s="62">
        <v>1</v>
      </c>
      <c r="AW54" s="62">
        <v>1</v>
      </c>
      <c r="AX54" s="62">
        <v>1</v>
      </c>
      <c r="AY54" s="62">
        <v>1</v>
      </c>
      <c r="AZ54" s="62">
        <v>1</v>
      </c>
      <c r="BA54" s="62">
        <v>1</v>
      </c>
      <c r="BB54" s="62">
        <f t="shared" si="82"/>
        <v>1</v>
      </c>
      <c r="BC54" s="62">
        <f t="shared" si="58"/>
        <v>5.905511811023622E-2</v>
      </c>
      <c r="BD54" s="62">
        <f t="shared" si="59"/>
        <v>5.9055118110236213E-2</v>
      </c>
      <c r="BE54" s="5" t="s">
        <v>58</v>
      </c>
      <c r="BF54" s="5">
        <v>1</v>
      </c>
      <c r="BG54" s="5">
        <v>69</v>
      </c>
      <c r="BH54" s="5">
        <v>1</v>
      </c>
      <c r="BI54" s="5">
        <v>1</v>
      </c>
      <c r="BJ54" s="5">
        <v>1</v>
      </c>
      <c r="BK54" s="5">
        <v>1</v>
      </c>
      <c r="BL54" s="5">
        <v>1</v>
      </c>
      <c r="BM54" s="5">
        <v>1</v>
      </c>
      <c r="BN54" s="5">
        <v>1</v>
      </c>
      <c r="BO54" s="5">
        <v>1</v>
      </c>
      <c r="BP54" s="5">
        <v>1</v>
      </c>
      <c r="BQ54" s="5">
        <v>1</v>
      </c>
      <c r="BR54" s="5">
        <v>1</v>
      </c>
      <c r="BS54" s="5">
        <f t="shared" si="60"/>
        <v>0.27165354330708663</v>
      </c>
      <c r="BT54" s="5">
        <f t="shared" si="61"/>
        <v>0.27165354330708658</v>
      </c>
      <c r="BU54" s="62" t="s">
        <v>59</v>
      </c>
      <c r="BV54" s="62">
        <v>1</v>
      </c>
      <c r="BW54" s="62">
        <v>69</v>
      </c>
      <c r="BX54" s="62">
        <v>1</v>
      </c>
      <c r="BY54" s="62">
        <v>1</v>
      </c>
      <c r="BZ54" s="62">
        <v>1</v>
      </c>
      <c r="CA54" s="62">
        <v>1</v>
      </c>
      <c r="CB54" s="62">
        <v>1</v>
      </c>
      <c r="CC54" s="62">
        <v>1</v>
      </c>
      <c r="CD54" s="62">
        <v>1</v>
      </c>
      <c r="CE54" s="62">
        <v>1</v>
      </c>
      <c r="CF54" s="62">
        <v>1</v>
      </c>
      <c r="CG54" s="62">
        <v>1</v>
      </c>
      <c r="CH54" s="62">
        <v>1</v>
      </c>
      <c r="CI54" s="62">
        <f t="shared" si="62"/>
        <v>0.27165354330708663</v>
      </c>
      <c r="CJ54" s="62">
        <f t="shared" si="63"/>
        <v>0.27165354330708658</v>
      </c>
      <c r="CK54" s="5" t="s">
        <v>60</v>
      </c>
      <c r="CL54" s="5">
        <v>1</v>
      </c>
      <c r="CM54" s="5">
        <v>21</v>
      </c>
      <c r="CN54" s="5">
        <v>1</v>
      </c>
      <c r="CO54" s="5">
        <v>1</v>
      </c>
      <c r="CP54" s="5">
        <v>1</v>
      </c>
      <c r="CQ54" s="5">
        <v>1</v>
      </c>
      <c r="CR54" s="5">
        <v>1</v>
      </c>
      <c r="CS54" s="5">
        <v>1</v>
      </c>
      <c r="CT54" s="5">
        <v>1</v>
      </c>
      <c r="CU54" s="5">
        <v>1</v>
      </c>
      <c r="CV54" s="5">
        <v>1</v>
      </c>
      <c r="CW54" s="5">
        <v>1</v>
      </c>
      <c r="CX54" s="5">
        <v>1</v>
      </c>
      <c r="CY54" s="91">
        <f t="shared" si="64"/>
        <v>8.2677165354330714E-2</v>
      </c>
      <c r="CZ54" s="5">
        <f t="shared" si="65"/>
        <v>8.2677165354330701E-2</v>
      </c>
      <c r="DA54" s="62" t="s">
        <v>61</v>
      </c>
      <c r="DB54" s="62">
        <v>1</v>
      </c>
      <c r="DC54" s="62">
        <v>12</v>
      </c>
      <c r="DD54" s="62">
        <v>1</v>
      </c>
      <c r="DE54" s="62">
        <v>1</v>
      </c>
      <c r="DF54" s="62">
        <v>1</v>
      </c>
      <c r="DG54" s="62">
        <v>1</v>
      </c>
      <c r="DH54" s="62">
        <v>1</v>
      </c>
      <c r="DI54" s="62">
        <v>1</v>
      </c>
      <c r="DJ54" s="62">
        <v>1</v>
      </c>
      <c r="DK54" s="62">
        <v>1</v>
      </c>
      <c r="DL54" s="62">
        <v>1</v>
      </c>
      <c r="DM54" s="62">
        <v>1</v>
      </c>
      <c r="DN54" s="62">
        <v>1</v>
      </c>
      <c r="DO54" s="62">
        <f t="shared" si="66"/>
        <v>4.7244094488188976E-2</v>
      </c>
      <c r="DP54" s="62">
        <f t="shared" si="67"/>
        <v>4.7244094488188969E-2</v>
      </c>
      <c r="DQ54" s="5" t="s">
        <v>62</v>
      </c>
      <c r="DR54" s="5">
        <v>1</v>
      </c>
      <c r="DS54" s="5">
        <v>14</v>
      </c>
      <c r="DT54" s="5">
        <v>1</v>
      </c>
      <c r="DU54" s="5">
        <v>1</v>
      </c>
      <c r="DV54" s="5">
        <v>1</v>
      </c>
      <c r="DW54" s="5">
        <v>1</v>
      </c>
      <c r="DX54" s="5">
        <v>1</v>
      </c>
      <c r="DY54" s="5">
        <v>1</v>
      </c>
      <c r="DZ54" s="5">
        <v>1</v>
      </c>
      <c r="EA54" s="5">
        <v>1</v>
      </c>
      <c r="EB54" s="5">
        <v>1</v>
      </c>
      <c r="EC54" s="5">
        <v>1</v>
      </c>
      <c r="ED54" s="5">
        <v>1</v>
      </c>
      <c r="EE54" s="91">
        <f t="shared" si="68"/>
        <v>5.5118110236220472E-2</v>
      </c>
      <c r="EF54" s="5">
        <f t="shared" si="69"/>
        <v>5.5118110236220465E-2</v>
      </c>
      <c r="EG54" s="62" t="s">
        <v>63</v>
      </c>
      <c r="EH54" s="62">
        <v>1</v>
      </c>
      <c r="EI54" s="62">
        <v>9</v>
      </c>
      <c r="EJ54" s="62">
        <v>1</v>
      </c>
      <c r="EK54" s="62">
        <v>1</v>
      </c>
      <c r="EL54" s="62">
        <v>1</v>
      </c>
      <c r="EM54" s="62">
        <v>1</v>
      </c>
      <c r="EN54" s="62">
        <v>1</v>
      </c>
      <c r="EO54" s="62">
        <v>1</v>
      </c>
      <c r="EP54" s="62">
        <v>1</v>
      </c>
      <c r="EQ54" s="62">
        <v>1</v>
      </c>
      <c r="ER54" s="62">
        <v>1</v>
      </c>
      <c r="ES54" s="62">
        <v>1</v>
      </c>
      <c r="ET54" s="62">
        <v>1</v>
      </c>
      <c r="EU54" s="62">
        <f t="shared" si="70"/>
        <v>3.5433070866141732E-2</v>
      </c>
      <c r="EV54" s="62">
        <f t="shared" si="71"/>
        <v>3.5433070866141725E-2</v>
      </c>
      <c r="EW54" s="5" t="s">
        <v>64</v>
      </c>
      <c r="EX54" s="5">
        <v>1</v>
      </c>
      <c r="EY54" s="5">
        <v>9</v>
      </c>
      <c r="EZ54" s="5">
        <v>1</v>
      </c>
      <c r="FA54" s="5">
        <v>1</v>
      </c>
      <c r="FB54" s="5">
        <v>1</v>
      </c>
      <c r="FC54" s="5">
        <v>1</v>
      </c>
      <c r="FD54" s="5">
        <v>1</v>
      </c>
      <c r="FE54" s="5">
        <v>1</v>
      </c>
      <c r="FF54" s="5">
        <v>1</v>
      </c>
      <c r="FG54" s="5">
        <v>1</v>
      </c>
      <c r="FH54" s="5">
        <v>1</v>
      </c>
      <c r="FI54" s="5">
        <v>1</v>
      </c>
      <c r="FJ54" s="5">
        <v>1</v>
      </c>
      <c r="FK54" s="91">
        <f t="shared" si="72"/>
        <v>3.5433070866141732E-2</v>
      </c>
      <c r="FL54" s="5">
        <f t="shared" si="73"/>
        <v>3.5433070866141725E-2</v>
      </c>
      <c r="FM54" s="62" t="s">
        <v>65</v>
      </c>
      <c r="FN54" s="62">
        <v>1</v>
      </c>
      <c r="FO54" s="62">
        <v>12</v>
      </c>
      <c r="FP54" s="62">
        <v>1</v>
      </c>
      <c r="FQ54" s="62">
        <v>1</v>
      </c>
      <c r="FR54" s="62">
        <v>1</v>
      </c>
      <c r="FS54" s="62">
        <v>1</v>
      </c>
      <c r="FT54" s="62">
        <v>1</v>
      </c>
      <c r="FU54" s="62">
        <v>1</v>
      </c>
      <c r="FV54" s="62">
        <v>1</v>
      </c>
      <c r="FW54" s="62">
        <v>1</v>
      </c>
      <c r="FX54" s="62">
        <v>1</v>
      </c>
      <c r="FY54" s="62">
        <v>1</v>
      </c>
      <c r="FZ54" s="62">
        <v>1</v>
      </c>
      <c r="GA54" s="62">
        <f t="shared" si="74"/>
        <v>4.7244094488188976E-2</v>
      </c>
      <c r="GB54" s="62">
        <f t="shared" si="75"/>
        <v>4.7244094488188969E-2</v>
      </c>
      <c r="GC54" s="5"/>
      <c r="GD54" s="5"/>
      <c r="GE54" s="5"/>
      <c r="GF54" s="5"/>
      <c r="GG54" s="5"/>
      <c r="GH54" s="5"/>
      <c r="GI54" s="5"/>
      <c r="GJ54" s="5"/>
      <c r="GK54" s="5"/>
      <c r="GL54" s="5"/>
      <c r="GM54" s="5"/>
      <c r="GN54" s="5"/>
      <c r="GO54" s="5"/>
      <c r="GP54" s="5"/>
      <c r="GQ54" s="91"/>
      <c r="GR54" s="5"/>
      <c r="GS54" s="62"/>
      <c r="GT54" s="62"/>
      <c r="GU54" s="62"/>
      <c r="GV54" s="62"/>
      <c r="GW54" s="62"/>
      <c r="GX54" s="62"/>
      <c r="GY54" s="62"/>
      <c r="GZ54" s="62"/>
      <c r="HA54" s="62"/>
      <c r="HB54" s="62"/>
      <c r="HC54" s="62"/>
      <c r="HD54" s="62"/>
      <c r="HE54" s="62"/>
      <c r="HF54" s="62"/>
      <c r="HG54" s="62"/>
      <c r="HH54" s="62"/>
      <c r="HI54" s="5"/>
      <c r="HJ54" s="5"/>
      <c r="HK54" s="5"/>
      <c r="HL54" s="5"/>
      <c r="HM54" s="5"/>
      <c r="HN54" s="5"/>
      <c r="HO54" s="5"/>
      <c r="HP54" s="5"/>
      <c r="HQ54" s="5"/>
      <c r="HR54" s="5"/>
      <c r="HS54" s="5"/>
      <c r="HT54" s="5"/>
      <c r="HU54" s="5"/>
      <c r="HV54" s="5"/>
      <c r="HW54" s="91"/>
      <c r="HX54" s="5"/>
      <c r="HY54" s="62"/>
      <c r="HZ54" s="62"/>
      <c r="IA54" s="62"/>
      <c r="IB54" s="62"/>
      <c r="IC54" s="62"/>
      <c r="ID54" s="62"/>
      <c r="IE54" s="62"/>
      <c r="IF54" s="62"/>
      <c r="IG54" s="62"/>
      <c r="IH54" s="62"/>
      <c r="II54" s="62"/>
      <c r="IJ54" s="62"/>
      <c r="IK54" s="62"/>
      <c r="IL54" s="62"/>
      <c r="IM54" s="62"/>
      <c r="IN54" s="62"/>
      <c r="IO54" s="5"/>
      <c r="IP54" s="5"/>
      <c r="IQ54" s="5"/>
      <c r="IR54" s="5"/>
      <c r="IS54" s="5"/>
      <c r="IT54" s="5"/>
      <c r="IU54" s="5"/>
      <c r="IV54" s="5"/>
      <c r="IW54" s="5"/>
      <c r="IX54" s="5"/>
      <c r="IY54" s="5"/>
      <c r="IZ54" s="5"/>
      <c r="JA54" s="5"/>
      <c r="JB54" s="5"/>
      <c r="JC54" s="91"/>
      <c r="JD54" s="5"/>
      <c r="JE54" s="62"/>
      <c r="JF54" s="62"/>
      <c r="JG54" s="62"/>
      <c r="JH54" s="62"/>
      <c r="JI54" s="62"/>
      <c r="JJ54" s="62"/>
      <c r="JK54" s="62"/>
      <c r="JL54" s="62"/>
      <c r="JM54" s="62"/>
      <c r="JN54" s="62"/>
      <c r="JO54" s="62"/>
      <c r="JP54" s="62"/>
      <c r="JQ54" s="62"/>
      <c r="JR54" s="62"/>
      <c r="JS54" s="62"/>
      <c r="JT54" s="62"/>
      <c r="JU54" s="5"/>
      <c r="JV54" s="5"/>
      <c r="JW54" s="5"/>
      <c r="JX54" s="5"/>
      <c r="JY54" s="5"/>
      <c r="JZ54" s="5"/>
      <c r="KA54" s="5"/>
      <c r="KB54" s="5"/>
      <c r="KC54" s="5"/>
      <c r="KD54" s="5"/>
      <c r="KE54" s="5"/>
      <c r="KF54" s="5"/>
      <c r="KG54" s="5"/>
      <c r="KH54" s="5"/>
      <c r="KI54" s="91"/>
      <c r="KJ54" s="5"/>
      <c r="KK54" s="62"/>
      <c r="KL54" s="62"/>
      <c r="KM54" s="62"/>
      <c r="KN54" s="62"/>
      <c r="KO54" s="62"/>
      <c r="KP54" s="62"/>
      <c r="KQ54" s="62"/>
      <c r="KR54" s="62"/>
      <c r="KS54" s="62"/>
      <c r="KT54" s="62"/>
      <c r="KU54" s="62"/>
      <c r="KV54" s="62"/>
      <c r="KW54" s="62"/>
      <c r="KX54" s="62"/>
      <c r="KY54" s="62"/>
      <c r="KZ54" s="62"/>
      <c r="LA54" s="5"/>
      <c r="LB54" s="5"/>
      <c r="LC54" s="5"/>
      <c r="LD54" s="5"/>
      <c r="LE54" s="5"/>
      <c r="LF54" s="5"/>
      <c r="LG54" s="5"/>
      <c r="LH54" s="5"/>
      <c r="LI54" s="5"/>
      <c r="LJ54" s="5"/>
      <c r="LK54" s="5"/>
      <c r="LL54" s="5"/>
      <c r="LM54" s="5"/>
      <c r="LN54" s="5"/>
      <c r="LO54" s="91"/>
      <c r="LP54" s="5"/>
      <c r="LQ54" s="62"/>
      <c r="LR54" s="62"/>
      <c r="LS54" s="62"/>
      <c r="LT54" s="62"/>
      <c r="LU54" s="62"/>
      <c r="LV54" s="62"/>
      <c r="LW54" s="62"/>
      <c r="LX54" s="62"/>
      <c r="LY54" s="62"/>
      <c r="LZ54" s="62"/>
      <c r="MA54" s="62"/>
      <c r="MB54" s="62"/>
      <c r="MC54" s="62"/>
      <c r="MD54" s="62"/>
      <c r="ME54" s="62"/>
      <c r="MF54" s="62"/>
    </row>
    <row r="55" spans="1:344" x14ac:dyDescent="0.35">
      <c r="A55" s="132">
        <v>51</v>
      </c>
      <c r="B55" s="170"/>
      <c r="C55" s="170"/>
      <c r="D55" s="152">
        <v>21</v>
      </c>
      <c r="E55" s="72" t="str">
        <f>'BVEM Scorecard'!F54</f>
        <v>Wind</v>
      </c>
      <c r="F55" s="96"/>
      <c r="G55" s="96"/>
      <c r="H55" s="96"/>
      <c r="I55" s="96"/>
      <c r="J55" s="62"/>
      <c r="K55" s="62"/>
      <c r="L55" s="62"/>
      <c r="M55" s="62"/>
      <c r="N55" s="62"/>
      <c r="O55" s="62"/>
      <c r="P55" s="62"/>
      <c r="Q55" s="62"/>
      <c r="R55" s="62"/>
      <c r="S55" s="62"/>
      <c r="T55" s="62"/>
      <c r="U55" s="62"/>
      <c r="V55" s="62"/>
      <c r="W55" s="62"/>
      <c r="X55" s="62"/>
      <c r="Y55" s="1"/>
      <c r="Z55" s="1"/>
      <c r="AA55" s="1"/>
      <c r="AB55" s="1"/>
      <c r="AC55" s="1"/>
      <c r="AD55" s="1"/>
      <c r="AE55" s="1"/>
      <c r="AF55" s="1"/>
      <c r="AG55" s="1"/>
      <c r="AH55" s="1"/>
      <c r="AI55" s="1"/>
      <c r="AJ55" s="1"/>
      <c r="AK55" s="1"/>
      <c r="AL55" s="1"/>
      <c r="AM55" s="138"/>
      <c r="AN55" s="139"/>
      <c r="AO55" s="63"/>
      <c r="AP55" s="63"/>
      <c r="AQ55" s="63"/>
      <c r="AR55" s="63"/>
      <c r="AS55" s="63"/>
      <c r="AT55" s="63"/>
      <c r="AU55" s="63"/>
      <c r="AV55" s="63"/>
      <c r="AW55" s="63"/>
      <c r="AX55" s="63"/>
      <c r="AY55" s="63"/>
      <c r="AZ55" s="63"/>
      <c r="BA55" s="63"/>
      <c r="BB55" s="63"/>
      <c r="BC55" s="63"/>
      <c r="BD55" s="63"/>
      <c r="BE55" s="1"/>
      <c r="BF55" s="1"/>
      <c r="BG55" s="1"/>
      <c r="BH55" s="1"/>
      <c r="BI55" s="1"/>
      <c r="BJ55" s="1"/>
      <c r="BK55" s="1"/>
      <c r="BL55" s="1"/>
      <c r="BM55" s="1"/>
      <c r="BN55" s="1"/>
      <c r="BO55" s="1"/>
      <c r="BP55" s="1"/>
      <c r="BQ55" s="1"/>
      <c r="BR55" s="1"/>
      <c r="BS55" s="1"/>
      <c r="BT55" s="1"/>
      <c r="BU55" s="63"/>
      <c r="BV55" s="63"/>
      <c r="BW55" s="63"/>
      <c r="BX55" s="63"/>
      <c r="BY55" s="63"/>
      <c r="BZ55" s="63"/>
      <c r="CA55" s="63"/>
      <c r="CB55" s="63"/>
      <c r="CC55" s="63"/>
      <c r="CD55" s="63"/>
      <c r="CE55" s="63"/>
      <c r="CF55" s="63"/>
      <c r="CG55" s="63"/>
      <c r="CH55" s="63"/>
      <c r="CI55" s="63"/>
      <c r="CJ55" s="63"/>
      <c r="CK55" s="1"/>
      <c r="CL55" s="1"/>
      <c r="CM55" s="1"/>
      <c r="CN55" s="1"/>
      <c r="CO55" s="1"/>
      <c r="CP55" s="1"/>
      <c r="CQ55" s="1"/>
      <c r="CR55" s="1"/>
      <c r="CS55" s="1"/>
      <c r="CT55" s="1"/>
      <c r="CU55" s="1"/>
      <c r="CV55" s="1"/>
      <c r="CW55" s="1"/>
      <c r="CX55" s="1"/>
      <c r="CY55" s="138"/>
      <c r="CZ55" s="1"/>
      <c r="DA55" s="63"/>
      <c r="DB55" s="63"/>
      <c r="DC55" s="63"/>
      <c r="DD55" s="63"/>
      <c r="DE55" s="63"/>
      <c r="DF55" s="63"/>
      <c r="DG55" s="63"/>
      <c r="DH55" s="63"/>
      <c r="DI55" s="63"/>
      <c r="DJ55" s="63"/>
      <c r="DK55" s="63"/>
      <c r="DL55" s="63"/>
      <c r="DM55" s="63"/>
      <c r="DN55" s="63"/>
      <c r="DO55" s="63"/>
      <c r="DP55" s="63"/>
      <c r="DQ55" s="1"/>
      <c r="DR55" s="1"/>
      <c r="DS55" s="1"/>
      <c r="DT55" s="1"/>
      <c r="DU55" s="1"/>
      <c r="DV55" s="1"/>
      <c r="DW55" s="1"/>
      <c r="DX55" s="1"/>
      <c r="DY55" s="1"/>
      <c r="DZ55" s="1"/>
      <c r="EA55" s="1"/>
      <c r="EB55" s="1"/>
      <c r="EC55" s="1"/>
      <c r="ED55" s="1"/>
      <c r="EE55" s="138"/>
      <c r="EF55" s="1"/>
      <c r="EG55" s="63"/>
      <c r="EH55" s="63"/>
      <c r="EI55" s="63"/>
      <c r="EJ55" s="63"/>
      <c r="EK55" s="63"/>
      <c r="EL55" s="63"/>
      <c r="EM55" s="63"/>
      <c r="EN55" s="63"/>
      <c r="EO55" s="63"/>
      <c r="EP55" s="63"/>
      <c r="EQ55" s="63"/>
      <c r="ER55" s="63"/>
      <c r="ES55" s="63"/>
      <c r="ET55" s="63"/>
      <c r="EU55" s="63"/>
      <c r="EV55" s="63"/>
      <c r="EW55" s="1"/>
      <c r="EX55" s="1"/>
      <c r="EY55" s="1"/>
      <c r="EZ55" s="1"/>
      <c r="FA55" s="1"/>
      <c r="FB55" s="1"/>
      <c r="FC55" s="1"/>
      <c r="FD55" s="1"/>
      <c r="FE55" s="1"/>
      <c r="FF55" s="1"/>
      <c r="FG55" s="1"/>
      <c r="FH55" s="1"/>
      <c r="FI55" s="1"/>
      <c r="FJ55" s="1"/>
      <c r="FK55" s="138"/>
      <c r="FL55" s="1"/>
      <c r="FM55" s="63"/>
      <c r="FN55" s="63"/>
      <c r="FO55" s="63"/>
      <c r="FP55" s="63"/>
      <c r="FQ55" s="63"/>
      <c r="FR55" s="63"/>
      <c r="FS55" s="63"/>
      <c r="FT55" s="63"/>
      <c r="FU55" s="63"/>
      <c r="FV55" s="63"/>
      <c r="FW55" s="63"/>
      <c r="FX55" s="63"/>
      <c r="FY55" s="63"/>
      <c r="FZ55" s="63"/>
      <c r="GA55" s="63"/>
      <c r="GB55" s="63"/>
      <c r="GC55" s="1"/>
      <c r="GD55" s="1"/>
      <c r="GE55" s="1"/>
      <c r="GF55" s="1"/>
      <c r="GG55" s="1"/>
      <c r="GH55" s="1"/>
      <c r="GI55" s="1"/>
      <c r="GJ55" s="1"/>
      <c r="GK55" s="1"/>
      <c r="GL55" s="1"/>
      <c r="GM55" s="1"/>
      <c r="GN55" s="1"/>
      <c r="GO55" s="1"/>
      <c r="GP55" s="1"/>
      <c r="GQ55" s="138"/>
      <c r="GR55" s="1"/>
      <c r="GS55" s="63"/>
      <c r="GT55" s="63"/>
      <c r="GU55" s="63"/>
      <c r="GV55" s="63"/>
      <c r="GW55" s="63"/>
      <c r="GX55" s="63"/>
      <c r="GY55" s="63"/>
      <c r="GZ55" s="63"/>
      <c r="HA55" s="63"/>
      <c r="HB55" s="63"/>
      <c r="HC55" s="63"/>
      <c r="HD55" s="63"/>
      <c r="HE55" s="63"/>
      <c r="HF55" s="63"/>
      <c r="HG55" s="63"/>
      <c r="HH55" s="63"/>
      <c r="HI55" s="1"/>
      <c r="HJ55" s="1"/>
      <c r="HK55" s="1"/>
      <c r="HL55" s="1"/>
      <c r="HM55" s="1"/>
      <c r="HN55" s="1"/>
      <c r="HO55" s="1"/>
      <c r="HP55" s="1"/>
      <c r="HQ55" s="1"/>
      <c r="HR55" s="1"/>
      <c r="HS55" s="1"/>
      <c r="HT55" s="1"/>
      <c r="HU55" s="1"/>
      <c r="HV55" s="1"/>
      <c r="HW55" s="138"/>
      <c r="HX55" s="1"/>
      <c r="HY55" s="63"/>
      <c r="HZ55" s="63"/>
      <c r="IA55" s="63"/>
      <c r="IB55" s="63"/>
      <c r="IC55" s="63"/>
      <c r="ID55" s="63"/>
      <c r="IE55" s="63"/>
      <c r="IF55" s="63"/>
      <c r="IG55" s="63"/>
      <c r="IH55" s="63"/>
      <c r="II55" s="63"/>
      <c r="IJ55" s="63"/>
      <c r="IK55" s="63"/>
      <c r="IL55" s="63"/>
      <c r="IM55" s="63"/>
      <c r="IN55" s="63"/>
      <c r="IO55" s="1"/>
      <c r="IP55" s="1"/>
      <c r="IQ55" s="1"/>
      <c r="IR55" s="1"/>
      <c r="IS55" s="1"/>
      <c r="IT55" s="1"/>
      <c r="IU55" s="1"/>
      <c r="IV55" s="1"/>
      <c r="IW55" s="1"/>
      <c r="IX55" s="1"/>
      <c r="IY55" s="1"/>
      <c r="IZ55" s="1"/>
      <c r="JA55" s="1"/>
      <c r="JB55" s="1"/>
      <c r="JC55" s="138"/>
      <c r="JD55" s="1"/>
      <c r="JE55" s="63"/>
      <c r="JF55" s="63"/>
      <c r="JG55" s="63"/>
      <c r="JH55" s="63"/>
      <c r="JI55" s="63"/>
      <c r="JJ55" s="63"/>
      <c r="JK55" s="63"/>
      <c r="JL55" s="63"/>
      <c r="JM55" s="63"/>
      <c r="JN55" s="63"/>
      <c r="JO55" s="63"/>
      <c r="JP55" s="63"/>
      <c r="JQ55" s="63"/>
      <c r="JR55" s="63"/>
      <c r="JS55" s="63"/>
      <c r="JT55" s="63"/>
      <c r="JU55" s="1"/>
      <c r="JV55" s="1"/>
      <c r="JW55" s="1"/>
      <c r="JX55" s="1"/>
      <c r="JY55" s="1"/>
      <c r="JZ55" s="1"/>
      <c r="KA55" s="1"/>
      <c r="KB55" s="1"/>
      <c r="KC55" s="1"/>
      <c r="KD55" s="1"/>
      <c r="KE55" s="1"/>
      <c r="KF55" s="1"/>
      <c r="KG55" s="1"/>
      <c r="KH55" s="1"/>
      <c r="KI55" s="138"/>
      <c r="KJ55" s="1"/>
      <c r="KK55" s="63"/>
      <c r="KL55" s="63"/>
      <c r="KM55" s="63"/>
      <c r="KN55" s="63"/>
      <c r="KO55" s="63"/>
      <c r="KP55" s="63"/>
      <c r="KQ55" s="63"/>
      <c r="KR55" s="63"/>
      <c r="KS55" s="63"/>
      <c r="KT55" s="63"/>
      <c r="KU55" s="63"/>
      <c r="KV55" s="63"/>
      <c r="KW55" s="63"/>
      <c r="KX55" s="63"/>
      <c r="KY55" s="63"/>
      <c r="KZ55" s="63"/>
      <c r="LA55" s="1"/>
      <c r="LB55" s="1"/>
      <c r="LC55" s="1"/>
      <c r="LD55" s="1"/>
      <c r="LE55" s="1"/>
      <c r="LF55" s="1"/>
      <c r="LG55" s="1"/>
      <c r="LH55" s="1"/>
      <c r="LI55" s="1"/>
      <c r="LJ55" s="1"/>
      <c r="LK55" s="1"/>
      <c r="LL55" s="1"/>
      <c r="LM55" s="1"/>
      <c r="LN55" s="1"/>
      <c r="LO55" s="138"/>
      <c r="LP55" s="1"/>
      <c r="LQ55" s="63"/>
      <c r="LR55" s="63"/>
      <c r="LS55" s="63"/>
      <c r="LT55" s="63"/>
      <c r="LU55" s="63"/>
      <c r="LV55" s="63"/>
      <c r="LW55" s="63"/>
      <c r="LX55" s="63"/>
      <c r="LY55" s="63"/>
      <c r="LZ55" s="63"/>
      <c r="MA55" s="63"/>
      <c r="MB55" s="63"/>
      <c r="MC55" s="63"/>
      <c r="MD55" s="63"/>
      <c r="ME55" s="63"/>
      <c r="MF55" s="63"/>
    </row>
    <row r="56" spans="1:344" x14ac:dyDescent="0.35">
      <c r="A56" s="131">
        <v>52</v>
      </c>
      <c r="B56" s="170"/>
      <c r="C56" s="170"/>
      <c r="D56" s="152">
        <v>55</v>
      </c>
      <c r="E56" s="72" t="str">
        <f>'BVEM Scorecard'!F55</f>
        <v>Wind</v>
      </c>
      <c r="F56" s="96"/>
      <c r="G56" s="96"/>
      <c r="H56" s="96"/>
      <c r="I56" s="96"/>
      <c r="J56" s="62"/>
      <c r="K56" s="62"/>
      <c r="L56" s="62"/>
      <c r="M56" s="62"/>
      <c r="N56" s="62"/>
      <c r="O56" s="62"/>
      <c r="P56" s="62"/>
      <c r="Q56" s="62"/>
      <c r="R56" s="62"/>
      <c r="S56" s="62"/>
      <c r="T56" s="62"/>
      <c r="U56" s="62"/>
      <c r="V56" s="62"/>
      <c r="W56" s="62"/>
      <c r="X56" s="62"/>
      <c r="Y56" s="87"/>
      <c r="Z56" s="5"/>
      <c r="AA56" s="5"/>
      <c r="AB56" s="5"/>
      <c r="AC56" s="5"/>
      <c r="AD56" s="5"/>
      <c r="AE56" s="5"/>
      <c r="AF56" s="5"/>
      <c r="AG56" s="5"/>
      <c r="AH56" s="5"/>
      <c r="AI56" s="5"/>
      <c r="AJ56" s="5"/>
      <c r="AK56" s="5"/>
      <c r="AL56" s="5"/>
      <c r="AM56" s="91"/>
      <c r="AN56" s="93"/>
      <c r="AO56" s="62"/>
      <c r="AP56" s="62"/>
      <c r="AQ56" s="62"/>
      <c r="AR56" s="62"/>
      <c r="AS56" s="62"/>
      <c r="AT56" s="62"/>
      <c r="AU56" s="62"/>
      <c r="AV56" s="62"/>
      <c r="AW56" s="62"/>
      <c r="AX56" s="62"/>
      <c r="AY56" s="62"/>
      <c r="AZ56" s="62"/>
      <c r="BA56" s="62"/>
      <c r="BB56" s="62"/>
      <c r="BC56" s="62"/>
      <c r="BD56" s="62"/>
      <c r="BE56" s="5"/>
      <c r="BF56" s="5"/>
      <c r="BG56" s="5"/>
      <c r="BH56" s="5"/>
      <c r="BI56" s="5"/>
      <c r="BJ56" s="5"/>
      <c r="BK56" s="5"/>
      <c r="BL56" s="5"/>
      <c r="BM56" s="5"/>
      <c r="BN56" s="5"/>
      <c r="BO56" s="5"/>
      <c r="BP56" s="5"/>
      <c r="BQ56" s="5"/>
      <c r="BR56" s="5"/>
      <c r="BS56" s="5"/>
      <c r="BT56" s="5"/>
      <c r="BU56" s="62"/>
      <c r="BV56" s="62"/>
      <c r="BW56" s="62"/>
      <c r="BX56" s="62"/>
      <c r="BY56" s="62"/>
      <c r="BZ56" s="62"/>
      <c r="CA56" s="62"/>
      <c r="CB56" s="62"/>
      <c r="CC56" s="62"/>
      <c r="CD56" s="62"/>
      <c r="CE56" s="62"/>
      <c r="CF56" s="62"/>
      <c r="CG56" s="62"/>
      <c r="CH56" s="62"/>
      <c r="CI56" s="62"/>
      <c r="CJ56" s="62"/>
      <c r="CK56" s="5"/>
      <c r="CL56" s="5"/>
      <c r="CM56" s="5"/>
      <c r="CN56" s="5"/>
      <c r="CO56" s="5"/>
      <c r="CP56" s="5"/>
      <c r="CQ56" s="5"/>
      <c r="CR56" s="5"/>
      <c r="CS56" s="5"/>
      <c r="CT56" s="5"/>
      <c r="CU56" s="5"/>
      <c r="CV56" s="5"/>
      <c r="CW56" s="5"/>
      <c r="CX56" s="5"/>
      <c r="CY56" s="91"/>
      <c r="CZ56" s="5"/>
      <c r="DA56" s="62"/>
      <c r="DB56" s="62"/>
      <c r="DC56" s="62"/>
      <c r="DD56" s="62"/>
      <c r="DE56" s="62"/>
      <c r="DF56" s="62"/>
      <c r="DG56" s="62"/>
      <c r="DH56" s="62"/>
      <c r="DI56" s="62"/>
      <c r="DJ56" s="62"/>
      <c r="DK56" s="62"/>
      <c r="DL56" s="62"/>
      <c r="DM56" s="62"/>
      <c r="DN56" s="62"/>
      <c r="DO56" s="62"/>
      <c r="DP56" s="62"/>
      <c r="DQ56" s="5"/>
      <c r="DR56" s="5"/>
      <c r="DS56" s="5"/>
      <c r="DT56" s="5"/>
      <c r="DU56" s="5"/>
      <c r="DV56" s="5"/>
      <c r="DW56" s="5"/>
      <c r="DX56" s="5"/>
      <c r="DY56" s="5"/>
      <c r="DZ56" s="5"/>
      <c r="EA56" s="5"/>
      <c r="EB56" s="5"/>
      <c r="EC56" s="5"/>
      <c r="ED56" s="5"/>
      <c r="EE56" s="91"/>
      <c r="EF56" s="5"/>
      <c r="EG56" s="62"/>
      <c r="EH56" s="62"/>
      <c r="EI56" s="62"/>
      <c r="EJ56" s="62"/>
      <c r="EK56" s="62"/>
      <c r="EL56" s="62"/>
      <c r="EM56" s="62"/>
      <c r="EN56" s="62"/>
      <c r="EO56" s="62"/>
      <c r="EP56" s="62"/>
      <c r="EQ56" s="62"/>
      <c r="ER56" s="62"/>
      <c r="ES56" s="62"/>
      <c r="ET56" s="62"/>
      <c r="EU56" s="62"/>
      <c r="EV56" s="62"/>
      <c r="EW56" s="5"/>
      <c r="EX56" s="5"/>
      <c r="EY56" s="5"/>
      <c r="EZ56" s="5"/>
      <c r="FA56" s="5"/>
      <c r="FB56" s="5"/>
      <c r="FC56" s="5"/>
      <c r="FD56" s="5"/>
      <c r="FE56" s="5"/>
      <c r="FF56" s="5"/>
      <c r="FG56" s="5"/>
      <c r="FH56" s="5"/>
      <c r="FI56" s="5"/>
      <c r="FJ56" s="5"/>
      <c r="FK56" s="91"/>
      <c r="FL56" s="5"/>
      <c r="FM56" s="62"/>
      <c r="FN56" s="62"/>
      <c r="FO56" s="62"/>
      <c r="FP56" s="62"/>
      <c r="FQ56" s="62"/>
      <c r="FR56" s="62"/>
      <c r="FS56" s="62"/>
      <c r="FT56" s="62"/>
      <c r="FU56" s="62"/>
      <c r="FV56" s="62"/>
      <c r="FW56" s="62"/>
      <c r="FX56" s="62"/>
      <c r="FY56" s="62"/>
      <c r="FZ56" s="62"/>
      <c r="GA56" s="62"/>
      <c r="GB56" s="62"/>
      <c r="GC56" s="5"/>
      <c r="GD56" s="5"/>
      <c r="GE56" s="5"/>
      <c r="GF56" s="5"/>
      <c r="GG56" s="5"/>
      <c r="GH56" s="5"/>
      <c r="GI56" s="5"/>
      <c r="GJ56" s="5"/>
      <c r="GK56" s="5"/>
      <c r="GL56" s="5"/>
      <c r="GM56" s="5"/>
      <c r="GN56" s="5"/>
      <c r="GO56" s="5"/>
      <c r="GP56" s="5"/>
      <c r="GQ56" s="91"/>
      <c r="GR56" s="5"/>
      <c r="GS56" s="62"/>
      <c r="GT56" s="62"/>
      <c r="GU56" s="62"/>
      <c r="GV56" s="62"/>
      <c r="GW56" s="62"/>
      <c r="GX56" s="62"/>
      <c r="GY56" s="62"/>
      <c r="GZ56" s="62"/>
      <c r="HA56" s="62"/>
      <c r="HB56" s="62"/>
      <c r="HC56" s="62"/>
      <c r="HD56" s="62"/>
      <c r="HE56" s="62"/>
      <c r="HF56" s="62"/>
      <c r="HG56" s="62"/>
      <c r="HH56" s="62"/>
      <c r="HI56" s="5"/>
      <c r="HJ56" s="5"/>
      <c r="HK56" s="5"/>
      <c r="HL56" s="5"/>
      <c r="HM56" s="5"/>
      <c r="HN56" s="5"/>
      <c r="HO56" s="5"/>
      <c r="HP56" s="5"/>
      <c r="HQ56" s="5"/>
      <c r="HR56" s="5"/>
      <c r="HS56" s="5"/>
      <c r="HT56" s="5"/>
      <c r="HU56" s="5"/>
      <c r="HV56" s="5"/>
      <c r="HW56" s="91"/>
      <c r="HX56" s="5"/>
      <c r="HY56" s="62"/>
      <c r="HZ56" s="62"/>
      <c r="IA56" s="62"/>
      <c r="IB56" s="62"/>
      <c r="IC56" s="62"/>
      <c r="ID56" s="62"/>
      <c r="IE56" s="62"/>
      <c r="IF56" s="62"/>
      <c r="IG56" s="62"/>
      <c r="IH56" s="62"/>
      <c r="II56" s="62"/>
      <c r="IJ56" s="62"/>
      <c r="IK56" s="62"/>
      <c r="IL56" s="62"/>
      <c r="IM56" s="62"/>
      <c r="IN56" s="62"/>
      <c r="IO56" s="5"/>
      <c r="IP56" s="5"/>
      <c r="IQ56" s="5"/>
      <c r="IR56" s="5"/>
      <c r="IS56" s="5"/>
      <c r="IT56" s="5"/>
      <c r="IU56" s="5"/>
      <c r="IV56" s="5"/>
      <c r="IW56" s="5"/>
      <c r="IX56" s="5"/>
      <c r="IY56" s="5"/>
      <c r="IZ56" s="5"/>
      <c r="JA56" s="5"/>
      <c r="JB56" s="5"/>
      <c r="JC56" s="91"/>
      <c r="JD56" s="5"/>
      <c r="JE56" s="62"/>
      <c r="JF56" s="62"/>
      <c r="JG56" s="62"/>
      <c r="JH56" s="62"/>
      <c r="JI56" s="62"/>
      <c r="JJ56" s="62"/>
      <c r="JK56" s="62"/>
      <c r="JL56" s="62"/>
      <c r="JM56" s="62"/>
      <c r="JN56" s="62"/>
      <c r="JO56" s="62"/>
      <c r="JP56" s="62"/>
      <c r="JQ56" s="62"/>
      <c r="JR56" s="62"/>
      <c r="JS56" s="62"/>
      <c r="JT56" s="62"/>
      <c r="JU56" s="5"/>
      <c r="JV56" s="5"/>
      <c r="JW56" s="5"/>
      <c r="JX56" s="5"/>
      <c r="JY56" s="5"/>
      <c r="JZ56" s="5"/>
      <c r="KA56" s="5"/>
      <c r="KB56" s="5"/>
      <c r="KC56" s="5"/>
      <c r="KD56" s="5"/>
      <c r="KE56" s="5"/>
      <c r="KF56" s="5"/>
      <c r="KG56" s="5"/>
      <c r="KH56" s="5"/>
      <c r="KI56" s="91"/>
      <c r="KJ56" s="5"/>
      <c r="KK56" s="62"/>
      <c r="KL56" s="62"/>
      <c r="KM56" s="62"/>
      <c r="KN56" s="62"/>
      <c r="KO56" s="62"/>
      <c r="KP56" s="62"/>
      <c r="KQ56" s="62"/>
      <c r="KR56" s="62"/>
      <c r="KS56" s="62"/>
      <c r="KT56" s="62"/>
      <c r="KU56" s="62"/>
      <c r="KV56" s="62"/>
      <c r="KW56" s="62"/>
      <c r="KX56" s="62"/>
      <c r="KY56" s="62"/>
      <c r="KZ56" s="62"/>
      <c r="LA56" s="5"/>
      <c r="LB56" s="5"/>
      <c r="LC56" s="5"/>
      <c r="LD56" s="5"/>
      <c r="LE56" s="5"/>
      <c r="LF56" s="5"/>
      <c r="LG56" s="5"/>
      <c r="LH56" s="5"/>
      <c r="LI56" s="5"/>
      <c r="LJ56" s="5"/>
      <c r="LK56" s="5"/>
      <c r="LL56" s="5"/>
      <c r="LM56" s="5"/>
      <c r="LN56" s="5"/>
      <c r="LO56" s="91"/>
      <c r="LP56" s="5"/>
      <c r="LQ56" s="62"/>
      <c r="LR56" s="62"/>
      <c r="LS56" s="62"/>
      <c r="LT56" s="62"/>
      <c r="LU56" s="62"/>
      <c r="LV56" s="62"/>
      <c r="LW56" s="62"/>
      <c r="LX56" s="62"/>
      <c r="LY56" s="62"/>
      <c r="LZ56" s="62"/>
      <c r="MA56" s="62"/>
      <c r="MB56" s="62"/>
      <c r="MC56" s="62"/>
      <c r="MD56" s="62"/>
      <c r="ME56" s="62"/>
      <c r="MF56" s="62"/>
    </row>
    <row r="57" spans="1:344" x14ac:dyDescent="0.35">
      <c r="A57" s="132">
        <v>53</v>
      </c>
      <c r="B57" s="170"/>
      <c r="C57" s="170"/>
      <c r="D57" s="152">
        <v>22</v>
      </c>
      <c r="E57" s="72" t="str">
        <f>'BVEM Scorecard'!F56</f>
        <v>Wind</v>
      </c>
      <c r="F57" s="96"/>
      <c r="G57" s="96"/>
      <c r="H57" s="96"/>
      <c r="I57" s="96"/>
      <c r="J57" s="62"/>
      <c r="K57" s="62"/>
      <c r="L57" s="62"/>
      <c r="M57" s="62"/>
      <c r="N57" s="62"/>
      <c r="O57" s="62"/>
      <c r="P57" s="62"/>
      <c r="Q57" s="62"/>
      <c r="R57" s="62"/>
      <c r="S57" s="62"/>
      <c r="T57" s="62"/>
      <c r="U57" s="62"/>
      <c r="V57" s="62"/>
      <c r="W57" s="62"/>
      <c r="X57" s="62"/>
      <c r="Y57" s="1"/>
      <c r="Z57" s="1"/>
      <c r="AA57" s="1"/>
      <c r="AB57" s="1"/>
      <c r="AC57" s="1"/>
      <c r="AD57" s="1"/>
      <c r="AE57" s="1"/>
      <c r="AF57" s="1"/>
      <c r="AG57" s="1"/>
      <c r="AH57" s="1"/>
      <c r="AI57" s="1"/>
      <c r="AJ57" s="1"/>
      <c r="AK57" s="1"/>
      <c r="AL57" s="1"/>
      <c r="AM57" s="138"/>
      <c r="AN57" s="139"/>
      <c r="AO57" s="63"/>
      <c r="AP57" s="63"/>
      <c r="AQ57" s="63"/>
      <c r="AR57" s="63"/>
      <c r="AS57" s="63"/>
      <c r="AT57" s="63"/>
      <c r="AU57" s="63"/>
      <c r="AV57" s="63"/>
      <c r="AW57" s="63"/>
      <c r="AX57" s="63"/>
      <c r="AY57" s="63"/>
      <c r="AZ57" s="63"/>
      <c r="BA57" s="63"/>
      <c r="BB57" s="63"/>
      <c r="BC57" s="63"/>
      <c r="BD57" s="63"/>
      <c r="BE57" s="1"/>
      <c r="BF57" s="1"/>
      <c r="BG57" s="1"/>
      <c r="BH57" s="1"/>
      <c r="BI57" s="1"/>
      <c r="BJ57" s="1"/>
      <c r="BK57" s="1"/>
      <c r="BL57" s="1"/>
      <c r="BM57" s="1"/>
      <c r="BN57" s="1"/>
      <c r="BO57" s="1"/>
      <c r="BP57" s="1"/>
      <c r="BQ57" s="1"/>
      <c r="BR57" s="1"/>
      <c r="BS57" s="1"/>
      <c r="BT57" s="1"/>
      <c r="BU57" s="63"/>
      <c r="BV57" s="63"/>
      <c r="BW57" s="63"/>
      <c r="BX57" s="63"/>
      <c r="BY57" s="63"/>
      <c r="BZ57" s="63"/>
      <c r="CA57" s="63"/>
      <c r="CB57" s="63"/>
      <c r="CC57" s="63"/>
      <c r="CD57" s="63"/>
      <c r="CE57" s="63"/>
      <c r="CF57" s="63"/>
      <c r="CG57" s="63"/>
      <c r="CH57" s="63"/>
      <c r="CI57" s="63"/>
      <c r="CJ57" s="63"/>
      <c r="CK57" s="1"/>
      <c r="CL57" s="1"/>
      <c r="CM57" s="1"/>
      <c r="CN57" s="1"/>
      <c r="CO57" s="1"/>
      <c r="CP57" s="1"/>
      <c r="CQ57" s="1"/>
      <c r="CR57" s="1"/>
      <c r="CS57" s="1"/>
      <c r="CT57" s="1"/>
      <c r="CU57" s="1"/>
      <c r="CV57" s="1"/>
      <c r="CW57" s="1"/>
      <c r="CX57" s="1"/>
      <c r="CY57" s="138"/>
      <c r="CZ57" s="1"/>
      <c r="DA57" s="63"/>
      <c r="DB57" s="63"/>
      <c r="DC57" s="63"/>
      <c r="DD57" s="63"/>
      <c r="DE57" s="63"/>
      <c r="DF57" s="63"/>
      <c r="DG57" s="63"/>
      <c r="DH57" s="63"/>
      <c r="DI57" s="63"/>
      <c r="DJ57" s="63"/>
      <c r="DK57" s="63"/>
      <c r="DL57" s="63"/>
      <c r="DM57" s="63"/>
      <c r="DN57" s="63"/>
      <c r="DO57" s="63"/>
      <c r="DP57" s="63"/>
      <c r="DQ57" s="1"/>
      <c r="DR57" s="1"/>
      <c r="DS57" s="1"/>
      <c r="DT57" s="1"/>
      <c r="DU57" s="1"/>
      <c r="DV57" s="1"/>
      <c r="DW57" s="1"/>
      <c r="DX57" s="1"/>
      <c r="DY57" s="1"/>
      <c r="DZ57" s="1"/>
      <c r="EA57" s="1"/>
      <c r="EB57" s="1"/>
      <c r="EC57" s="1"/>
      <c r="ED57" s="1"/>
      <c r="EE57" s="138"/>
      <c r="EF57" s="1"/>
      <c r="EG57" s="63"/>
      <c r="EH57" s="63"/>
      <c r="EI57" s="63"/>
      <c r="EJ57" s="63"/>
      <c r="EK57" s="63"/>
      <c r="EL57" s="63"/>
      <c r="EM57" s="63"/>
      <c r="EN57" s="63"/>
      <c r="EO57" s="63"/>
      <c r="EP57" s="63"/>
      <c r="EQ57" s="63"/>
      <c r="ER57" s="63"/>
      <c r="ES57" s="63"/>
      <c r="ET57" s="63"/>
      <c r="EU57" s="63"/>
      <c r="EV57" s="63"/>
      <c r="EW57" s="1"/>
      <c r="EX57" s="1"/>
      <c r="EY57" s="1"/>
      <c r="EZ57" s="1"/>
      <c r="FA57" s="1"/>
      <c r="FB57" s="1"/>
      <c r="FC57" s="1"/>
      <c r="FD57" s="1"/>
      <c r="FE57" s="1"/>
      <c r="FF57" s="1"/>
      <c r="FG57" s="1"/>
      <c r="FH57" s="1"/>
      <c r="FI57" s="1"/>
      <c r="FJ57" s="1"/>
      <c r="FK57" s="138"/>
      <c r="FL57" s="1"/>
      <c r="FM57" s="63"/>
      <c r="FN57" s="63"/>
      <c r="FO57" s="63"/>
      <c r="FP57" s="63"/>
      <c r="FQ57" s="63"/>
      <c r="FR57" s="63"/>
      <c r="FS57" s="63"/>
      <c r="FT57" s="63"/>
      <c r="FU57" s="63"/>
      <c r="FV57" s="63"/>
      <c r="FW57" s="63"/>
      <c r="FX57" s="63"/>
      <c r="FY57" s="63"/>
      <c r="FZ57" s="63"/>
      <c r="GA57" s="63"/>
      <c r="GB57" s="63"/>
      <c r="GC57" s="1"/>
      <c r="GD57" s="1"/>
      <c r="GE57" s="1"/>
      <c r="GF57" s="1"/>
      <c r="GG57" s="1"/>
      <c r="GH57" s="1"/>
      <c r="GI57" s="1"/>
      <c r="GJ57" s="1"/>
      <c r="GK57" s="1"/>
      <c r="GL57" s="1"/>
      <c r="GM57" s="1"/>
      <c r="GN57" s="1"/>
      <c r="GO57" s="1"/>
      <c r="GP57" s="1"/>
      <c r="GQ57" s="138"/>
      <c r="GR57" s="1"/>
      <c r="GS57" s="63"/>
      <c r="GT57" s="63"/>
      <c r="GU57" s="63"/>
      <c r="GV57" s="63"/>
      <c r="GW57" s="63"/>
      <c r="GX57" s="63"/>
      <c r="GY57" s="63"/>
      <c r="GZ57" s="63"/>
      <c r="HA57" s="63"/>
      <c r="HB57" s="63"/>
      <c r="HC57" s="63"/>
      <c r="HD57" s="63"/>
      <c r="HE57" s="63"/>
      <c r="HF57" s="63"/>
      <c r="HG57" s="63"/>
      <c r="HH57" s="63"/>
      <c r="HI57" s="1"/>
      <c r="HJ57" s="1"/>
      <c r="HK57" s="1"/>
      <c r="HL57" s="1"/>
      <c r="HM57" s="1"/>
      <c r="HN57" s="1"/>
      <c r="HO57" s="1"/>
      <c r="HP57" s="1"/>
      <c r="HQ57" s="1"/>
      <c r="HR57" s="1"/>
      <c r="HS57" s="1"/>
      <c r="HT57" s="1"/>
      <c r="HU57" s="1"/>
      <c r="HV57" s="1"/>
      <c r="HW57" s="138"/>
      <c r="HX57" s="1"/>
      <c r="HY57" s="63"/>
      <c r="HZ57" s="63"/>
      <c r="IA57" s="63"/>
      <c r="IB57" s="63"/>
      <c r="IC57" s="63"/>
      <c r="ID57" s="63"/>
      <c r="IE57" s="63"/>
      <c r="IF57" s="63"/>
      <c r="IG57" s="63"/>
      <c r="IH57" s="63"/>
      <c r="II57" s="63"/>
      <c r="IJ57" s="63"/>
      <c r="IK57" s="63"/>
      <c r="IL57" s="63"/>
      <c r="IM57" s="63"/>
      <c r="IN57" s="63"/>
      <c r="IO57" s="1"/>
      <c r="IP57" s="1"/>
      <c r="IQ57" s="1"/>
      <c r="IR57" s="1"/>
      <c r="IS57" s="1"/>
      <c r="IT57" s="1"/>
      <c r="IU57" s="1"/>
      <c r="IV57" s="1"/>
      <c r="IW57" s="1"/>
      <c r="IX57" s="1"/>
      <c r="IY57" s="1"/>
      <c r="IZ57" s="1"/>
      <c r="JA57" s="1"/>
      <c r="JB57" s="1"/>
      <c r="JC57" s="138"/>
      <c r="JD57" s="1"/>
      <c r="JE57" s="63"/>
      <c r="JF57" s="63"/>
      <c r="JG57" s="63"/>
      <c r="JH57" s="63"/>
      <c r="JI57" s="63"/>
      <c r="JJ57" s="63"/>
      <c r="JK57" s="63"/>
      <c r="JL57" s="63"/>
      <c r="JM57" s="63"/>
      <c r="JN57" s="63"/>
      <c r="JO57" s="63"/>
      <c r="JP57" s="63"/>
      <c r="JQ57" s="63"/>
      <c r="JR57" s="63"/>
      <c r="JS57" s="63"/>
      <c r="JT57" s="63"/>
      <c r="JU57" s="1"/>
      <c r="JV57" s="1"/>
      <c r="JW57" s="1"/>
      <c r="JX57" s="1"/>
      <c r="JY57" s="1"/>
      <c r="JZ57" s="1"/>
      <c r="KA57" s="1"/>
      <c r="KB57" s="1"/>
      <c r="KC57" s="1"/>
      <c r="KD57" s="1"/>
      <c r="KE57" s="1"/>
      <c r="KF57" s="1"/>
      <c r="KG57" s="1"/>
      <c r="KH57" s="1"/>
      <c r="KI57" s="138"/>
      <c r="KJ57" s="1"/>
      <c r="KK57" s="63"/>
      <c r="KL57" s="63"/>
      <c r="KM57" s="63"/>
      <c r="KN57" s="63"/>
      <c r="KO57" s="63"/>
      <c r="KP57" s="63"/>
      <c r="KQ57" s="63"/>
      <c r="KR57" s="63"/>
      <c r="KS57" s="63"/>
      <c r="KT57" s="63"/>
      <c r="KU57" s="63"/>
      <c r="KV57" s="63"/>
      <c r="KW57" s="63"/>
      <c r="KX57" s="63"/>
      <c r="KY57" s="63"/>
      <c r="KZ57" s="63"/>
      <c r="LA57" s="1"/>
      <c r="LB57" s="1"/>
      <c r="LC57" s="1"/>
      <c r="LD57" s="1"/>
      <c r="LE57" s="1"/>
      <c r="LF57" s="1"/>
      <c r="LG57" s="1"/>
      <c r="LH57" s="1"/>
      <c r="LI57" s="1"/>
      <c r="LJ57" s="1"/>
      <c r="LK57" s="1"/>
      <c r="LL57" s="1"/>
      <c r="LM57" s="1"/>
      <c r="LN57" s="1"/>
      <c r="LO57" s="138"/>
      <c r="LP57" s="1"/>
      <c r="LQ57" s="63"/>
      <c r="LR57" s="63"/>
      <c r="LS57" s="63"/>
      <c r="LT57" s="63"/>
      <c r="LU57" s="63"/>
      <c r="LV57" s="63"/>
      <c r="LW57" s="63"/>
      <c r="LX57" s="63"/>
      <c r="LY57" s="63"/>
      <c r="LZ57" s="63"/>
      <c r="MA57" s="63"/>
      <c r="MB57" s="63"/>
      <c r="MC57" s="63"/>
      <c r="MD57" s="63"/>
      <c r="ME57" s="63"/>
      <c r="MF57" s="63"/>
    </row>
    <row r="58" spans="1:344" x14ac:dyDescent="0.35">
      <c r="A58" s="131">
        <v>54</v>
      </c>
      <c r="B58" s="170"/>
      <c r="C58" s="170"/>
      <c r="D58" s="152">
        <v>29</v>
      </c>
      <c r="E58" s="72" t="str">
        <f>'BVEM Scorecard'!F57</f>
        <v>Wind</v>
      </c>
      <c r="F58" s="96"/>
      <c r="G58" s="96"/>
      <c r="H58" s="96"/>
      <c r="I58" s="96"/>
      <c r="J58" s="62"/>
      <c r="K58" s="62"/>
      <c r="L58" s="62"/>
      <c r="M58" s="62"/>
      <c r="N58" s="62"/>
      <c r="O58" s="62"/>
      <c r="P58" s="62"/>
      <c r="Q58" s="62"/>
      <c r="R58" s="62"/>
      <c r="S58" s="62"/>
      <c r="T58" s="62"/>
      <c r="U58" s="62"/>
      <c r="V58" s="62"/>
      <c r="W58" s="62"/>
      <c r="X58" s="62"/>
      <c r="Y58" s="87"/>
      <c r="Z58" s="5"/>
      <c r="AA58" s="5"/>
      <c r="AB58" s="5"/>
      <c r="AC58" s="5"/>
      <c r="AD58" s="5"/>
      <c r="AE58" s="5"/>
      <c r="AF58" s="5"/>
      <c r="AG58" s="5"/>
      <c r="AH58" s="5"/>
      <c r="AI58" s="5"/>
      <c r="AJ58" s="5"/>
      <c r="AK58" s="5"/>
      <c r="AL58" s="5"/>
      <c r="AM58" s="91"/>
      <c r="AN58" s="93"/>
      <c r="AO58" s="62"/>
      <c r="AP58" s="62"/>
      <c r="AQ58" s="62"/>
      <c r="AR58" s="62"/>
      <c r="AS58" s="62"/>
      <c r="AT58" s="62"/>
      <c r="AU58" s="62"/>
      <c r="AV58" s="62"/>
      <c r="AW58" s="62"/>
      <c r="AX58" s="62"/>
      <c r="AY58" s="62"/>
      <c r="AZ58" s="62"/>
      <c r="BA58" s="62"/>
      <c r="BB58" s="62"/>
      <c r="BC58" s="62"/>
      <c r="BD58" s="62"/>
      <c r="BE58" s="5"/>
      <c r="BF58" s="5"/>
      <c r="BG58" s="5"/>
      <c r="BH58" s="5"/>
      <c r="BI58" s="5"/>
      <c r="BJ58" s="5"/>
      <c r="BK58" s="5"/>
      <c r="BL58" s="5"/>
      <c r="BM58" s="5"/>
      <c r="BN58" s="5"/>
      <c r="BO58" s="5"/>
      <c r="BP58" s="5"/>
      <c r="BQ58" s="5"/>
      <c r="BR58" s="5"/>
      <c r="BS58" s="5"/>
      <c r="BT58" s="5"/>
      <c r="BU58" s="62"/>
      <c r="BV58" s="62"/>
      <c r="BW58" s="62"/>
      <c r="BX58" s="62"/>
      <c r="BY58" s="62"/>
      <c r="BZ58" s="62"/>
      <c r="CA58" s="62"/>
      <c r="CB58" s="62"/>
      <c r="CC58" s="62"/>
      <c r="CD58" s="62"/>
      <c r="CE58" s="62"/>
      <c r="CF58" s="62"/>
      <c r="CG58" s="62"/>
      <c r="CH58" s="62"/>
      <c r="CI58" s="62"/>
      <c r="CJ58" s="62"/>
      <c r="CK58" s="5"/>
      <c r="CL58" s="5"/>
      <c r="CM58" s="5"/>
      <c r="CN58" s="5"/>
      <c r="CO58" s="5"/>
      <c r="CP58" s="5"/>
      <c r="CQ58" s="5"/>
      <c r="CR58" s="5"/>
      <c r="CS58" s="5"/>
      <c r="CT58" s="5"/>
      <c r="CU58" s="5"/>
      <c r="CV58" s="5"/>
      <c r="CW58" s="5"/>
      <c r="CX58" s="5"/>
      <c r="CY58" s="91"/>
      <c r="CZ58" s="5"/>
      <c r="DA58" s="62"/>
      <c r="DB58" s="62"/>
      <c r="DC58" s="62"/>
      <c r="DD58" s="62"/>
      <c r="DE58" s="62"/>
      <c r="DF58" s="62"/>
      <c r="DG58" s="62"/>
      <c r="DH58" s="62"/>
      <c r="DI58" s="62"/>
      <c r="DJ58" s="62"/>
      <c r="DK58" s="62"/>
      <c r="DL58" s="62"/>
      <c r="DM58" s="62"/>
      <c r="DN58" s="62"/>
      <c r="DO58" s="62"/>
      <c r="DP58" s="62"/>
      <c r="DQ58" s="5"/>
      <c r="DR58" s="5"/>
      <c r="DS58" s="5"/>
      <c r="DT58" s="5"/>
      <c r="DU58" s="5"/>
      <c r="DV58" s="5"/>
      <c r="DW58" s="5"/>
      <c r="DX58" s="5"/>
      <c r="DY58" s="5"/>
      <c r="DZ58" s="5"/>
      <c r="EA58" s="5"/>
      <c r="EB58" s="5"/>
      <c r="EC58" s="5"/>
      <c r="ED58" s="5"/>
      <c r="EE58" s="91"/>
      <c r="EF58" s="5"/>
      <c r="EG58" s="62"/>
      <c r="EH58" s="62"/>
      <c r="EI58" s="62"/>
      <c r="EJ58" s="62"/>
      <c r="EK58" s="62"/>
      <c r="EL58" s="62"/>
      <c r="EM58" s="62"/>
      <c r="EN58" s="62"/>
      <c r="EO58" s="62"/>
      <c r="EP58" s="62"/>
      <c r="EQ58" s="62"/>
      <c r="ER58" s="62"/>
      <c r="ES58" s="62"/>
      <c r="ET58" s="62"/>
      <c r="EU58" s="62"/>
      <c r="EV58" s="62"/>
      <c r="EW58" s="5"/>
      <c r="EX58" s="5"/>
      <c r="EY58" s="5"/>
      <c r="EZ58" s="5"/>
      <c r="FA58" s="5"/>
      <c r="FB58" s="5"/>
      <c r="FC58" s="5"/>
      <c r="FD58" s="5"/>
      <c r="FE58" s="5"/>
      <c r="FF58" s="5"/>
      <c r="FG58" s="5"/>
      <c r="FH58" s="5"/>
      <c r="FI58" s="5"/>
      <c r="FJ58" s="5"/>
      <c r="FK58" s="91"/>
      <c r="FL58" s="5"/>
      <c r="FM58" s="62"/>
      <c r="FN58" s="62"/>
      <c r="FO58" s="62"/>
      <c r="FP58" s="62"/>
      <c r="FQ58" s="62"/>
      <c r="FR58" s="62"/>
      <c r="FS58" s="62"/>
      <c r="FT58" s="62"/>
      <c r="FU58" s="62"/>
      <c r="FV58" s="62"/>
      <c r="FW58" s="62"/>
      <c r="FX58" s="62"/>
      <c r="FY58" s="62"/>
      <c r="FZ58" s="62"/>
      <c r="GA58" s="62"/>
      <c r="GB58" s="62"/>
      <c r="GC58" s="5"/>
      <c r="GD58" s="5"/>
      <c r="GE58" s="5"/>
      <c r="GF58" s="5"/>
      <c r="GG58" s="5"/>
      <c r="GH58" s="5"/>
      <c r="GI58" s="5"/>
      <c r="GJ58" s="5"/>
      <c r="GK58" s="5"/>
      <c r="GL58" s="5"/>
      <c r="GM58" s="5"/>
      <c r="GN58" s="5"/>
      <c r="GO58" s="5"/>
      <c r="GP58" s="5"/>
      <c r="GQ58" s="91"/>
      <c r="GR58" s="5"/>
      <c r="GS58" s="62"/>
      <c r="GT58" s="62"/>
      <c r="GU58" s="62"/>
      <c r="GV58" s="62"/>
      <c r="GW58" s="62"/>
      <c r="GX58" s="62"/>
      <c r="GY58" s="62"/>
      <c r="GZ58" s="62"/>
      <c r="HA58" s="62"/>
      <c r="HB58" s="62"/>
      <c r="HC58" s="62"/>
      <c r="HD58" s="62"/>
      <c r="HE58" s="62"/>
      <c r="HF58" s="62"/>
      <c r="HG58" s="62"/>
      <c r="HH58" s="62"/>
      <c r="HI58" s="5"/>
      <c r="HJ58" s="5"/>
      <c r="HK58" s="5"/>
      <c r="HL58" s="5"/>
      <c r="HM58" s="5"/>
      <c r="HN58" s="5"/>
      <c r="HO58" s="5"/>
      <c r="HP58" s="5"/>
      <c r="HQ58" s="5"/>
      <c r="HR58" s="5"/>
      <c r="HS58" s="5"/>
      <c r="HT58" s="5"/>
      <c r="HU58" s="5"/>
      <c r="HV58" s="5"/>
      <c r="HW58" s="91"/>
      <c r="HX58" s="5"/>
      <c r="HY58" s="62"/>
      <c r="HZ58" s="62"/>
      <c r="IA58" s="62"/>
      <c r="IB58" s="62"/>
      <c r="IC58" s="62"/>
      <c r="ID58" s="62"/>
      <c r="IE58" s="62"/>
      <c r="IF58" s="62"/>
      <c r="IG58" s="62"/>
      <c r="IH58" s="62"/>
      <c r="II58" s="62"/>
      <c r="IJ58" s="62"/>
      <c r="IK58" s="62"/>
      <c r="IL58" s="62"/>
      <c r="IM58" s="62"/>
      <c r="IN58" s="62"/>
      <c r="IO58" s="5"/>
      <c r="IP58" s="5"/>
      <c r="IQ58" s="5"/>
      <c r="IR58" s="5"/>
      <c r="IS58" s="5"/>
      <c r="IT58" s="5"/>
      <c r="IU58" s="5"/>
      <c r="IV58" s="5"/>
      <c r="IW58" s="5"/>
      <c r="IX58" s="5"/>
      <c r="IY58" s="5"/>
      <c r="IZ58" s="5"/>
      <c r="JA58" s="5"/>
      <c r="JB58" s="5"/>
      <c r="JC58" s="91"/>
      <c r="JD58" s="5"/>
      <c r="JE58" s="62"/>
      <c r="JF58" s="62"/>
      <c r="JG58" s="62"/>
      <c r="JH58" s="62"/>
      <c r="JI58" s="62"/>
      <c r="JJ58" s="62"/>
      <c r="JK58" s="62"/>
      <c r="JL58" s="62"/>
      <c r="JM58" s="62"/>
      <c r="JN58" s="62"/>
      <c r="JO58" s="62"/>
      <c r="JP58" s="62"/>
      <c r="JQ58" s="62"/>
      <c r="JR58" s="62"/>
      <c r="JS58" s="62"/>
      <c r="JT58" s="62"/>
      <c r="JU58" s="5"/>
      <c r="JV58" s="5"/>
      <c r="JW58" s="5"/>
      <c r="JX58" s="5"/>
      <c r="JY58" s="5"/>
      <c r="JZ58" s="5"/>
      <c r="KA58" s="5"/>
      <c r="KB58" s="5"/>
      <c r="KC58" s="5"/>
      <c r="KD58" s="5"/>
      <c r="KE58" s="5"/>
      <c r="KF58" s="5"/>
      <c r="KG58" s="5"/>
      <c r="KH58" s="5"/>
      <c r="KI58" s="91"/>
      <c r="KJ58" s="5"/>
      <c r="KK58" s="62"/>
      <c r="KL58" s="62"/>
      <c r="KM58" s="62"/>
      <c r="KN58" s="62"/>
      <c r="KO58" s="62"/>
      <c r="KP58" s="62"/>
      <c r="KQ58" s="62"/>
      <c r="KR58" s="62"/>
      <c r="KS58" s="62"/>
      <c r="KT58" s="62"/>
      <c r="KU58" s="62"/>
      <c r="KV58" s="62"/>
      <c r="KW58" s="62"/>
      <c r="KX58" s="62"/>
      <c r="KY58" s="62"/>
      <c r="KZ58" s="62"/>
      <c r="LA58" s="5"/>
      <c r="LB58" s="5"/>
      <c r="LC58" s="5"/>
      <c r="LD58" s="5"/>
      <c r="LE58" s="5"/>
      <c r="LF58" s="5"/>
      <c r="LG58" s="5"/>
      <c r="LH58" s="5"/>
      <c r="LI58" s="5"/>
      <c r="LJ58" s="5"/>
      <c r="LK58" s="5"/>
      <c r="LL58" s="5"/>
      <c r="LM58" s="5"/>
      <c r="LN58" s="5"/>
      <c r="LO58" s="91"/>
      <c r="LP58" s="5"/>
      <c r="LQ58" s="62"/>
      <c r="LR58" s="62"/>
      <c r="LS58" s="62"/>
      <c r="LT58" s="62"/>
      <c r="LU58" s="62"/>
      <c r="LV58" s="62"/>
      <c r="LW58" s="62"/>
      <c r="LX58" s="62"/>
      <c r="LY58" s="62"/>
      <c r="LZ58" s="62"/>
      <c r="MA58" s="62"/>
      <c r="MB58" s="62"/>
      <c r="MC58" s="62"/>
      <c r="MD58" s="62"/>
      <c r="ME58" s="62"/>
      <c r="MF58" s="62"/>
    </row>
    <row r="59" spans="1:344" x14ac:dyDescent="0.35">
      <c r="A59" s="132">
        <v>55</v>
      </c>
      <c r="B59" s="170"/>
      <c r="C59" s="170"/>
      <c r="D59" s="152">
        <v>77</v>
      </c>
      <c r="E59" s="72" t="str">
        <f>'BVEM Scorecard'!F58</f>
        <v>Wind</v>
      </c>
      <c r="F59" s="96">
        <f t="shared" si="51"/>
        <v>0.99999999999999989</v>
      </c>
      <c r="G59" s="96">
        <f t="shared" si="52"/>
        <v>1</v>
      </c>
      <c r="H59" s="96">
        <f t="shared" si="53"/>
        <v>0.99999999999999989</v>
      </c>
      <c r="I59" s="96">
        <f t="shared" si="54"/>
        <v>1</v>
      </c>
      <c r="J59" s="62">
        <v>1</v>
      </c>
      <c r="K59" s="62">
        <v>1</v>
      </c>
      <c r="L59" s="62">
        <v>1</v>
      </c>
      <c r="M59" s="62">
        <v>1</v>
      </c>
      <c r="N59" s="62">
        <v>1</v>
      </c>
      <c r="O59" s="62">
        <v>1</v>
      </c>
      <c r="P59" s="62">
        <v>1</v>
      </c>
      <c r="Q59" s="62">
        <v>1</v>
      </c>
      <c r="R59" s="62">
        <v>1</v>
      </c>
      <c r="S59" s="62">
        <v>1</v>
      </c>
      <c r="T59" s="62">
        <v>1</v>
      </c>
      <c r="U59" s="62">
        <v>1</v>
      </c>
      <c r="V59" s="62">
        <v>1</v>
      </c>
      <c r="W59" s="62">
        <f t="shared" si="55"/>
        <v>1</v>
      </c>
      <c r="X59" s="62">
        <f t="shared" si="76"/>
        <v>0.99999999999999989</v>
      </c>
      <c r="Y59" s="1" t="s">
        <v>56</v>
      </c>
      <c r="Z59" s="1">
        <v>1</v>
      </c>
      <c r="AA59" s="1">
        <v>24</v>
      </c>
      <c r="AB59" s="1">
        <v>1</v>
      </c>
      <c r="AC59" s="1">
        <v>1</v>
      </c>
      <c r="AD59" s="1">
        <v>1</v>
      </c>
      <c r="AE59" s="1">
        <v>1</v>
      </c>
      <c r="AF59" s="1">
        <v>1</v>
      </c>
      <c r="AG59" s="1">
        <v>1</v>
      </c>
      <c r="AH59" s="1">
        <v>1</v>
      </c>
      <c r="AI59" s="1">
        <v>1</v>
      </c>
      <c r="AJ59" s="1">
        <v>1</v>
      </c>
      <c r="AK59" s="1">
        <v>1</v>
      </c>
      <c r="AL59" s="1">
        <f t="shared" si="5"/>
        <v>1</v>
      </c>
      <c r="AM59" s="138">
        <f t="shared" si="56"/>
        <v>9.4488188976377951E-2</v>
      </c>
      <c r="AN59" s="139">
        <f t="shared" si="57"/>
        <v>9.4488188976377938E-2</v>
      </c>
      <c r="AO59" s="63" t="s">
        <v>57</v>
      </c>
      <c r="AP59" s="63">
        <v>1</v>
      </c>
      <c r="AQ59" s="63">
        <v>15</v>
      </c>
      <c r="AR59" s="63">
        <v>1</v>
      </c>
      <c r="AS59" s="63">
        <v>1</v>
      </c>
      <c r="AT59" s="63">
        <v>1</v>
      </c>
      <c r="AU59" s="63">
        <v>1</v>
      </c>
      <c r="AV59" s="63">
        <v>1</v>
      </c>
      <c r="AW59" s="63">
        <v>1</v>
      </c>
      <c r="AX59" s="63">
        <v>1</v>
      </c>
      <c r="AY59" s="63">
        <v>1</v>
      </c>
      <c r="AZ59" s="63">
        <v>1</v>
      </c>
      <c r="BA59" s="63">
        <v>1</v>
      </c>
      <c r="BB59" s="63">
        <f t="shared" ref="BB59:BB60" si="83">IFERROR(AVERAGE(AR59:BA59),"")</f>
        <v>1</v>
      </c>
      <c r="BC59" s="63">
        <f t="shared" si="58"/>
        <v>5.905511811023622E-2</v>
      </c>
      <c r="BD59" s="63">
        <f t="shared" si="59"/>
        <v>5.9055118110236213E-2</v>
      </c>
      <c r="BE59" s="1" t="s">
        <v>58</v>
      </c>
      <c r="BF59" s="1">
        <v>1</v>
      </c>
      <c r="BG59" s="1">
        <v>69</v>
      </c>
      <c r="BH59" s="1">
        <v>1</v>
      </c>
      <c r="BI59" s="1">
        <v>1</v>
      </c>
      <c r="BJ59" s="1">
        <v>1</v>
      </c>
      <c r="BK59" s="1">
        <v>1</v>
      </c>
      <c r="BL59" s="1">
        <v>1</v>
      </c>
      <c r="BM59" s="1">
        <v>1</v>
      </c>
      <c r="BN59" s="1">
        <v>1</v>
      </c>
      <c r="BO59" s="1">
        <v>1</v>
      </c>
      <c r="BP59" s="1">
        <v>1</v>
      </c>
      <c r="BQ59" s="1">
        <v>1</v>
      </c>
      <c r="BR59" s="1">
        <v>1</v>
      </c>
      <c r="BS59" s="1">
        <f t="shared" si="60"/>
        <v>0.27165354330708663</v>
      </c>
      <c r="BT59" s="1">
        <f t="shared" si="61"/>
        <v>0.27165354330708658</v>
      </c>
      <c r="BU59" s="63" t="s">
        <v>59</v>
      </c>
      <c r="BV59" s="63">
        <v>1</v>
      </c>
      <c r="BW59" s="63">
        <v>69</v>
      </c>
      <c r="BX59" s="63">
        <v>1</v>
      </c>
      <c r="BY59" s="63">
        <v>1</v>
      </c>
      <c r="BZ59" s="63">
        <v>1</v>
      </c>
      <c r="CA59" s="63">
        <v>1</v>
      </c>
      <c r="CB59" s="63">
        <v>1</v>
      </c>
      <c r="CC59" s="63">
        <v>1</v>
      </c>
      <c r="CD59" s="63">
        <v>1</v>
      </c>
      <c r="CE59" s="63">
        <v>1</v>
      </c>
      <c r="CF59" s="63">
        <v>1</v>
      </c>
      <c r="CG59" s="63">
        <v>1</v>
      </c>
      <c r="CH59" s="63">
        <v>1</v>
      </c>
      <c r="CI59" s="63">
        <f t="shared" si="62"/>
        <v>0.27165354330708663</v>
      </c>
      <c r="CJ59" s="63">
        <f t="shared" si="63"/>
        <v>0.27165354330708658</v>
      </c>
      <c r="CK59" s="1" t="s">
        <v>60</v>
      </c>
      <c r="CL59" s="1">
        <v>1</v>
      </c>
      <c r="CM59" s="1">
        <v>21</v>
      </c>
      <c r="CN59" s="1">
        <v>1</v>
      </c>
      <c r="CO59" s="1">
        <v>1</v>
      </c>
      <c r="CP59" s="1">
        <v>1</v>
      </c>
      <c r="CQ59" s="1">
        <v>1</v>
      </c>
      <c r="CR59" s="1">
        <v>1</v>
      </c>
      <c r="CS59" s="1">
        <v>1</v>
      </c>
      <c r="CT59" s="1">
        <v>1</v>
      </c>
      <c r="CU59" s="1">
        <v>1</v>
      </c>
      <c r="CV59" s="1">
        <v>1</v>
      </c>
      <c r="CW59" s="1">
        <v>1</v>
      </c>
      <c r="CX59" s="1">
        <v>1</v>
      </c>
      <c r="CY59" s="138">
        <f t="shared" si="64"/>
        <v>8.2677165354330714E-2</v>
      </c>
      <c r="CZ59" s="1">
        <f t="shared" si="65"/>
        <v>8.2677165354330701E-2</v>
      </c>
      <c r="DA59" s="63" t="s">
        <v>61</v>
      </c>
      <c r="DB59" s="63">
        <v>1</v>
      </c>
      <c r="DC59" s="63">
        <v>12</v>
      </c>
      <c r="DD59" s="63">
        <v>1</v>
      </c>
      <c r="DE59" s="63">
        <v>1</v>
      </c>
      <c r="DF59" s="63">
        <v>1</v>
      </c>
      <c r="DG59" s="63">
        <v>1</v>
      </c>
      <c r="DH59" s="63">
        <v>1</v>
      </c>
      <c r="DI59" s="63">
        <v>1</v>
      </c>
      <c r="DJ59" s="63">
        <v>1</v>
      </c>
      <c r="DK59" s="63">
        <v>1</v>
      </c>
      <c r="DL59" s="63">
        <v>1</v>
      </c>
      <c r="DM59" s="63">
        <v>1</v>
      </c>
      <c r="DN59" s="63">
        <v>1</v>
      </c>
      <c r="DO59" s="63">
        <f t="shared" si="66"/>
        <v>4.7244094488188976E-2</v>
      </c>
      <c r="DP59" s="63">
        <f t="shared" si="67"/>
        <v>4.7244094488188969E-2</v>
      </c>
      <c r="DQ59" s="1" t="s">
        <v>62</v>
      </c>
      <c r="DR59" s="1">
        <v>1</v>
      </c>
      <c r="DS59" s="1">
        <v>14</v>
      </c>
      <c r="DT59" s="1">
        <v>1</v>
      </c>
      <c r="DU59" s="1">
        <v>1</v>
      </c>
      <c r="DV59" s="1">
        <v>1</v>
      </c>
      <c r="DW59" s="1">
        <v>1</v>
      </c>
      <c r="DX59" s="1">
        <v>1</v>
      </c>
      <c r="DY59" s="1">
        <v>1</v>
      </c>
      <c r="DZ59" s="1">
        <v>1</v>
      </c>
      <c r="EA59" s="1">
        <v>1</v>
      </c>
      <c r="EB59" s="1">
        <v>1</v>
      </c>
      <c r="EC59" s="1">
        <v>1</v>
      </c>
      <c r="ED59" s="1">
        <v>1</v>
      </c>
      <c r="EE59" s="138">
        <f t="shared" si="68"/>
        <v>5.5118110236220472E-2</v>
      </c>
      <c r="EF59" s="1">
        <f t="shared" si="69"/>
        <v>5.5118110236220465E-2</v>
      </c>
      <c r="EG59" s="63" t="s">
        <v>63</v>
      </c>
      <c r="EH59" s="63">
        <v>1</v>
      </c>
      <c r="EI59" s="63">
        <v>9</v>
      </c>
      <c r="EJ59" s="63">
        <v>1</v>
      </c>
      <c r="EK59" s="63">
        <v>1</v>
      </c>
      <c r="EL59" s="63">
        <v>1</v>
      </c>
      <c r="EM59" s="63">
        <v>1</v>
      </c>
      <c r="EN59" s="63">
        <v>1</v>
      </c>
      <c r="EO59" s="63">
        <v>1</v>
      </c>
      <c r="EP59" s="63">
        <v>1</v>
      </c>
      <c r="EQ59" s="63">
        <v>1</v>
      </c>
      <c r="ER59" s="63">
        <v>1</v>
      </c>
      <c r="ES59" s="63">
        <v>1</v>
      </c>
      <c r="ET59" s="63">
        <v>1</v>
      </c>
      <c r="EU59" s="63">
        <f t="shared" si="70"/>
        <v>3.5433070866141732E-2</v>
      </c>
      <c r="EV59" s="63">
        <f t="shared" si="71"/>
        <v>3.5433070866141725E-2</v>
      </c>
      <c r="EW59" s="1" t="s">
        <v>64</v>
      </c>
      <c r="EX59" s="1">
        <v>1</v>
      </c>
      <c r="EY59" s="1">
        <v>9</v>
      </c>
      <c r="EZ59" s="1">
        <v>1</v>
      </c>
      <c r="FA59" s="1">
        <v>1</v>
      </c>
      <c r="FB59" s="1">
        <v>1</v>
      </c>
      <c r="FC59" s="1">
        <v>1</v>
      </c>
      <c r="FD59" s="1">
        <v>1</v>
      </c>
      <c r="FE59" s="1">
        <v>1</v>
      </c>
      <c r="FF59" s="1">
        <v>1</v>
      </c>
      <c r="FG59" s="1">
        <v>1</v>
      </c>
      <c r="FH59" s="1">
        <v>1</v>
      </c>
      <c r="FI59" s="1">
        <v>1</v>
      </c>
      <c r="FJ59" s="1">
        <v>1</v>
      </c>
      <c r="FK59" s="138">
        <f t="shared" si="72"/>
        <v>3.5433070866141732E-2</v>
      </c>
      <c r="FL59" s="1">
        <f t="shared" si="73"/>
        <v>3.5433070866141725E-2</v>
      </c>
      <c r="FM59" s="63" t="s">
        <v>65</v>
      </c>
      <c r="FN59" s="63">
        <v>1</v>
      </c>
      <c r="FO59" s="63">
        <v>12</v>
      </c>
      <c r="FP59" s="63">
        <v>1</v>
      </c>
      <c r="FQ59" s="63">
        <v>1</v>
      </c>
      <c r="FR59" s="63">
        <v>1</v>
      </c>
      <c r="FS59" s="63">
        <v>1</v>
      </c>
      <c r="FT59" s="63">
        <v>1</v>
      </c>
      <c r="FU59" s="63">
        <v>1</v>
      </c>
      <c r="FV59" s="63">
        <v>1</v>
      </c>
      <c r="FW59" s="63">
        <v>1</v>
      </c>
      <c r="FX59" s="63">
        <v>1</v>
      </c>
      <c r="FY59" s="63">
        <v>1</v>
      </c>
      <c r="FZ59" s="63">
        <v>1</v>
      </c>
      <c r="GA59" s="63">
        <f t="shared" si="74"/>
        <v>4.7244094488188976E-2</v>
      </c>
      <c r="GB59" s="63">
        <f t="shared" si="75"/>
        <v>4.7244094488188969E-2</v>
      </c>
      <c r="GC59" s="1"/>
      <c r="GD59" s="1"/>
      <c r="GE59" s="1"/>
      <c r="GF59" s="1"/>
      <c r="GG59" s="1"/>
      <c r="GH59" s="1"/>
      <c r="GI59" s="1"/>
      <c r="GJ59" s="1"/>
      <c r="GK59" s="1"/>
      <c r="GL59" s="1"/>
      <c r="GM59" s="1"/>
      <c r="GN59" s="1"/>
      <c r="GO59" s="1"/>
      <c r="GP59" s="1"/>
      <c r="GQ59" s="138"/>
      <c r="GR59" s="1"/>
      <c r="GS59" s="63"/>
      <c r="GT59" s="63"/>
      <c r="GU59" s="63"/>
      <c r="GV59" s="63"/>
      <c r="GW59" s="63"/>
      <c r="GX59" s="63"/>
      <c r="GY59" s="63"/>
      <c r="GZ59" s="63"/>
      <c r="HA59" s="63"/>
      <c r="HB59" s="63"/>
      <c r="HC59" s="63"/>
      <c r="HD59" s="63"/>
      <c r="HE59" s="63"/>
      <c r="HF59" s="63"/>
      <c r="HG59" s="63"/>
      <c r="HH59" s="63"/>
      <c r="HI59" s="1"/>
      <c r="HJ59" s="1"/>
      <c r="HK59" s="1"/>
      <c r="HL59" s="1"/>
      <c r="HM59" s="1"/>
      <c r="HN59" s="1"/>
      <c r="HO59" s="1"/>
      <c r="HP59" s="1"/>
      <c r="HQ59" s="1"/>
      <c r="HR59" s="1"/>
      <c r="HS59" s="1"/>
      <c r="HT59" s="1"/>
      <c r="HU59" s="1"/>
      <c r="HV59" s="1"/>
      <c r="HW59" s="138"/>
      <c r="HX59" s="1"/>
      <c r="HY59" s="63"/>
      <c r="HZ59" s="63"/>
      <c r="IA59" s="63"/>
      <c r="IB59" s="63"/>
      <c r="IC59" s="63"/>
      <c r="ID59" s="63"/>
      <c r="IE59" s="63"/>
      <c r="IF59" s="63"/>
      <c r="IG59" s="63"/>
      <c r="IH59" s="63"/>
      <c r="II59" s="63"/>
      <c r="IJ59" s="63"/>
      <c r="IK59" s="63"/>
      <c r="IL59" s="63"/>
      <c r="IM59" s="63"/>
      <c r="IN59" s="63"/>
      <c r="IO59" s="1"/>
      <c r="IP59" s="1"/>
      <c r="IQ59" s="1"/>
      <c r="IR59" s="1"/>
      <c r="IS59" s="1"/>
      <c r="IT59" s="1"/>
      <c r="IU59" s="1"/>
      <c r="IV59" s="1"/>
      <c r="IW59" s="1"/>
      <c r="IX59" s="1"/>
      <c r="IY59" s="1"/>
      <c r="IZ59" s="1"/>
      <c r="JA59" s="1"/>
      <c r="JB59" s="1"/>
      <c r="JC59" s="138"/>
      <c r="JD59" s="1"/>
      <c r="JE59" s="63"/>
      <c r="JF59" s="63"/>
      <c r="JG59" s="63"/>
      <c r="JH59" s="63"/>
      <c r="JI59" s="63"/>
      <c r="JJ59" s="63"/>
      <c r="JK59" s="63"/>
      <c r="JL59" s="63"/>
      <c r="JM59" s="63"/>
      <c r="JN59" s="63"/>
      <c r="JO59" s="63"/>
      <c r="JP59" s="63"/>
      <c r="JQ59" s="63"/>
      <c r="JR59" s="63"/>
      <c r="JS59" s="63"/>
      <c r="JT59" s="63"/>
      <c r="JU59" s="1"/>
      <c r="JV59" s="1"/>
      <c r="JW59" s="1"/>
      <c r="JX59" s="1"/>
      <c r="JY59" s="1"/>
      <c r="JZ59" s="1"/>
      <c r="KA59" s="1"/>
      <c r="KB59" s="1"/>
      <c r="KC59" s="1"/>
      <c r="KD59" s="1"/>
      <c r="KE59" s="1"/>
      <c r="KF59" s="1"/>
      <c r="KG59" s="1"/>
      <c r="KH59" s="1"/>
      <c r="KI59" s="138"/>
      <c r="KJ59" s="1"/>
      <c r="KK59" s="63"/>
      <c r="KL59" s="63"/>
      <c r="KM59" s="63"/>
      <c r="KN59" s="63"/>
      <c r="KO59" s="63"/>
      <c r="KP59" s="63"/>
      <c r="KQ59" s="63"/>
      <c r="KR59" s="63"/>
      <c r="KS59" s="63"/>
      <c r="KT59" s="63"/>
      <c r="KU59" s="63"/>
      <c r="KV59" s="63"/>
      <c r="KW59" s="63"/>
      <c r="KX59" s="63"/>
      <c r="KY59" s="63"/>
      <c r="KZ59" s="63"/>
      <c r="LA59" s="1"/>
      <c r="LB59" s="1"/>
      <c r="LC59" s="1"/>
      <c r="LD59" s="1"/>
      <c r="LE59" s="1"/>
      <c r="LF59" s="1"/>
      <c r="LG59" s="1"/>
      <c r="LH59" s="1"/>
      <c r="LI59" s="1"/>
      <c r="LJ59" s="1"/>
      <c r="LK59" s="1"/>
      <c r="LL59" s="1"/>
      <c r="LM59" s="1"/>
      <c r="LN59" s="1"/>
      <c r="LO59" s="138"/>
      <c r="LP59" s="1"/>
      <c r="LQ59" s="63"/>
      <c r="LR59" s="63"/>
      <c r="LS59" s="63"/>
      <c r="LT59" s="63"/>
      <c r="LU59" s="63"/>
      <c r="LV59" s="63"/>
      <c r="LW59" s="63"/>
      <c r="LX59" s="63"/>
      <c r="LY59" s="63"/>
      <c r="LZ59" s="63"/>
      <c r="MA59" s="63"/>
      <c r="MB59" s="63"/>
      <c r="MC59" s="63"/>
      <c r="MD59" s="63"/>
      <c r="ME59" s="63"/>
      <c r="MF59" s="63"/>
    </row>
    <row r="60" spans="1:344" x14ac:dyDescent="0.35">
      <c r="A60" s="131">
        <v>56</v>
      </c>
      <c r="B60" s="170"/>
      <c r="C60" s="170"/>
      <c r="D60" s="152">
        <v>78</v>
      </c>
      <c r="E60" s="72" t="str">
        <f>'BVEM Scorecard'!F59</f>
        <v>Wind</v>
      </c>
      <c r="F60" s="96">
        <f t="shared" si="51"/>
        <v>0.99999999999999989</v>
      </c>
      <c r="G60" s="96">
        <f t="shared" si="52"/>
        <v>1</v>
      </c>
      <c r="H60" s="96">
        <f t="shared" si="53"/>
        <v>0.99999999999999989</v>
      </c>
      <c r="I60" s="96">
        <f t="shared" si="54"/>
        <v>1</v>
      </c>
      <c r="J60" s="62">
        <v>1</v>
      </c>
      <c r="K60" s="62">
        <v>1</v>
      </c>
      <c r="L60" s="62">
        <v>1</v>
      </c>
      <c r="M60" s="62">
        <v>1</v>
      </c>
      <c r="N60" s="62">
        <v>1</v>
      </c>
      <c r="O60" s="62">
        <v>1</v>
      </c>
      <c r="P60" s="62">
        <v>1</v>
      </c>
      <c r="Q60" s="62">
        <v>1</v>
      </c>
      <c r="R60" s="62">
        <v>1</v>
      </c>
      <c r="S60" s="62">
        <v>1</v>
      </c>
      <c r="T60" s="62">
        <v>1</v>
      </c>
      <c r="U60" s="62">
        <v>1</v>
      </c>
      <c r="V60" s="62">
        <v>1</v>
      </c>
      <c r="W60" s="62">
        <f t="shared" si="55"/>
        <v>1</v>
      </c>
      <c r="X60" s="62">
        <f t="shared" si="76"/>
        <v>0.99999999999999989</v>
      </c>
      <c r="Y60" s="87" t="s">
        <v>56</v>
      </c>
      <c r="Z60" s="5">
        <v>1</v>
      </c>
      <c r="AA60" s="5">
        <v>24</v>
      </c>
      <c r="AB60" s="5">
        <v>1</v>
      </c>
      <c r="AC60" s="5">
        <v>1</v>
      </c>
      <c r="AD60" s="5">
        <v>1</v>
      </c>
      <c r="AE60" s="5">
        <v>1</v>
      </c>
      <c r="AF60" s="5">
        <v>1</v>
      </c>
      <c r="AG60" s="5">
        <v>1</v>
      </c>
      <c r="AH60" s="5">
        <v>1</v>
      </c>
      <c r="AI60" s="5">
        <v>1</v>
      </c>
      <c r="AJ60" s="5">
        <v>1</v>
      </c>
      <c r="AK60" s="5">
        <v>1</v>
      </c>
      <c r="AL60" s="5">
        <f t="shared" si="5"/>
        <v>1</v>
      </c>
      <c r="AM60" s="91">
        <f t="shared" si="56"/>
        <v>9.4488188976377951E-2</v>
      </c>
      <c r="AN60" s="93">
        <f t="shared" si="57"/>
        <v>9.4488188976377938E-2</v>
      </c>
      <c r="AO60" s="62" t="s">
        <v>57</v>
      </c>
      <c r="AP60" s="62">
        <v>1</v>
      </c>
      <c r="AQ60" s="62">
        <v>15</v>
      </c>
      <c r="AR60" s="62">
        <v>1</v>
      </c>
      <c r="AS60" s="62">
        <v>1</v>
      </c>
      <c r="AT60" s="62">
        <v>1</v>
      </c>
      <c r="AU60" s="62">
        <v>1</v>
      </c>
      <c r="AV60" s="62">
        <v>1</v>
      </c>
      <c r="AW60" s="62">
        <v>1</v>
      </c>
      <c r="AX60" s="62">
        <v>1</v>
      </c>
      <c r="AY60" s="62">
        <v>1</v>
      </c>
      <c r="AZ60" s="62">
        <v>1</v>
      </c>
      <c r="BA60" s="62">
        <v>1</v>
      </c>
      <c r="BB60" s="62">
        <f t="shared" si="83"/>
        <v>1</v>
      </c>
      <c r="BC60" s="62">
        <f t="shared" si="58"/>
        <v>5.905511811023622E-2</v>
      </c>
      <c r="BD60" s="62">
        <f t="shared" si="59"/>
        <v>5.9055118110236213E-2</v>
      </c>
      <c r="BE60" s="5" t="s">
        <v>58</v>
      </c>
      <c r="BF60" s="5">
        <v>1</v>
      </c>
      <c r="BG60" s="5">
        <v>69</v>
      </c>
      <c r="BH60" s="5">
        <v>1</v>
      </c>
      <c r="BI60" s="5">
        <v>1</v>
      </c>
      <c r="BJ60" s="5">
        <v>1</v>
      </c>
      <c r="BK60" s="5">
        <v>1</v>
      </c>
      <c r="BL60" s="5">
        <v>1</v>
      </c>
      <c r="BM60" s="5">
        <v>1</v>
      </c>
      <c r="BN60" s="5">
        <v>1</v>
      </c>
      <c r="BO60" s="5">
        <v>1</v>
      </c>
      <c r="BP60" s="5">
        <v>1</v>
      </c>
      <c r="BQ60" s="5">
        <v>1</v>
      </c>
      <c r="BR60" s="5">
        <v>1</v>
      </c>
      <c r="BS60" s="5">
        <f t="shared" si="60"/>
        <v>0.27165354330708663</v>
      </c>
      <c r="BT60" s="5">
        <f t="shared" si="61"/>
        <v>0.27165354330708658</v>
      </c>
      <c r="BU60" s="62" t="s">
        <v>59</v>
      </c>
      <c r="BV60" s="62">
        <v>1</v>
      </c>
      <c r="BW60" s="62">
        <v>69</v>
      </c>
      <c r="BX60" s="62">
        <v>1</v>
      </c>
      <c r="BY60" s="62">
        <v>1</v>
      </c>
      <c r="BZ60" s="62">
        <v>1</v>
      </c>
      <c r="CA60" s="62">
        <v>1</v>
      </c>
      <c r="CB60" s="62">
        <v>1</v>
      </c>
      <c r="CC60" s="62">
        <v>1</v>
      </c>
      <c r="CD60" s="62">
        <v>1</v>
      </c>
      <c r="CE60" s="62">
        <v>1</v>
      </c>
      <c r="CF60" s="62">
        <v>1</v>
      </c>
      <c r="CG60" s="62">
        <v>1</v>
      </c>
      <c r="CH60" s="62">
        <v>1</v>
      </c>
      <c r="CI60" s="62">
        <f t="shared" si="62"/>
        <v>0.27165354330708663</v>
      </c>
      <c r="CJ60" s="62">
        <f t="shared" si="63"/>
        <v>0.27165354330708658</v>
      </c>
      <c r="CK60" s="5" t="s">
        <v>60</v>
      </c>
      <c r="CL60" s="5">
        <v>1</v>
      </c>
      <c r="CM60" s="5">
        <v>21</v>
      </c>
      <c r="CN60" s="5">
        <v>1</v>
      </c>
      <c r="CO60" s="5">
        <v>1</v>
      </c>
      <c r="CP60" s="5">
        <v>1</v>
      </c>
      <c r="CQ60" s="5">
        <v>1</v>
      </c>
      <c r="CR60" s="5">
        <v>1</v>
      </c>
      <c r="CS60" s="5">
        <v>1</v>
      </c>
      <c r="CT60" s="5">
        <v>1</v>
      </c>
      <c r="CU60" s="5">
        <v>1</v>
      </c>
      <c r="CV60" s="5">
        <v>1</v>
      </c>
      <c r="CW60" s="5">
        <v>1</v>
      </c>
      <c r="CX60" s="5">
        <v>1</v>
      </c>
      <c r="CY60" s="91">
        <f t="shared" si="64"/>
        <v>8.2677165354330714E-2</v>
      </c>
      <c r="CZ60" s="5">
        <f t="shared" si="65"/>
        <v>8.2677165354330701E-2</v>
      </c>
      <c r="DA60" s="62" t="s">
        <v>61</v>
      </c>
      <c r="DB60" s="62">
        <v>1</v>
      </c>
      <c r="DC60" s="62">
        <v>12</v>
      </c>
      <c r="DD60" s="62">
        <v>1</v>
      </c>
      <c r="DE60" s="62">
        <v>1</v>
      </c>
      <c r="DF60" s="62">
        <v>1</v>
      </c>
      <c r="DG60" s="62">
        <v>1</v>
      </c>
      <c r="DH60" s="62">
        <v>1</v>
      </c>
      <c r="DI60" s="62">
        <v>1</v>
      </c>
      <c r="DJ60" s="62">
        <v>1</v>
      </c>
      <c r="DK60" s="62">
        <v>1</v>
      </c>
      <c r="DL60" s="62">
        <v>1</v>
      </c>
      <c r="DM60" s="62">
        <v>1</v>
      </c>
      <c r="DN60" s="62">
        <v>1</v>
      </c>
      <c r="DO60" s="62">
        <f t="shared" si="66"/>
        <v>4.7244094488188976E-2</v>
      </c>
      <c r="DP60" s="62">
        <f t="shared" si="67"/>
        <v>4.7244094488188969E-2</v>
      </c>
      <c r="DQ60" s="5" t="s">
        <v>62</v>
      </c>
      <c r="DR60" s="5">
        <v>1</v>
      </c>
      <c r="DS60" s="5">
        <v>14</v>
      </c>
      <c r="DT60" s="5">
        <v>1</v>
      </c>
      <c r="DU60" s="5">
        <v>1</v>
      </c>
      <c r="DV60" s="5">
        <v>1</v>
      </c>
      <c r="DW60" s="5">
        <v>1</v>
      </c>
      <c r="DX60" s="5">
        <v>1</v>
      </c>
      <c r="DY60" s="5">
        <v>1</v>
      </c>
      <c r="DZ60" s="5">
        <v>1</v>
      </c>
      <c r="EA60" s="5">
        <v>1</v>
      </c>
      <c r="EB60" s="5">
        <v>1</v>
      </c>
      <c r="EC60" s="5">
        <v>1</v>
      </c>
      <c r="ED60" s="5">
        <v>1</v>
      </c>
      <c r="EE60" s="91">
        <f t="shared" si="68"/>
        <v>5.5118110236220472E-2</v>
      </c>
      <c r="EF60" s="5">
        <f t="shared" si="69"/>
        <v>5.5118110236220465E-2</v>
      </c>
      <c r="EG60" s="62" t="s">
        <v>63</v>
      </c>
      <c r="EH60" s="62">
        <v>1</v>
      </c>
      <c r="EI60" s="62">
        <v>9</v>
      </c>
      <c r="EJ60" s="62">
        <v>1</v>
      </c>
      <c r="EK60" s="62">
        <v>1</v>
      </c>
      <c r="EL60" s="62">
        <v>1</v>
      </c>
      <c r="EM60" s="62">
        <v>1</v>
      </c>
      <c r="EN60" s="62">
        <v>1</v>
      </c>
      <c r="EO60" s="62">
        <v>1</v>
      </c>
      <c r="EP60" s="62">
        <v>1</v>
      </c>
      <c r="EQ60" s="62">
        <v>1</v>
      </c>
      <c r="ER60" s="62">
        <v>1</v>
      </c>
      <c r="ES60" s="62">
        <v>1</v>
      </c>
      <c r="ET60" s="62">
        <v>1</v>
      </c>
      <c r="EU60" s="62">
        <f t="shared" si="70"/>
        <v>3.5433070866141732E-2</v>
      </c>
      <c r="EV60" s="62">
        <f t="shared" si="71"/>
        <v>3.5433070866141725E-2</v>
      </c>
      <c r="EW60" s="5" t="s">
        <v>64</v>
      </c>
      <c r="EX60" s="5">
        <v>1</v>
      </c>
      <c r="EY60" s="5">
        <v>9</v>
      </c>
      <c r="EZ60" s="5">
        <v>1</v>
      </c>
      <c r="FA60" s="5">
        <v>1</v>
      </c>
      <c r="FB60" s="5">
        <v>1</v>
      </c>
      <c r="FC60" s="5">
        <v>1</v>
      </c>
      <c r="FD60" s="5">
        <v>1</v>
      </c>
      <c r="FE60" s="5">
        <v>1</v>
      </c>
      <c r="FF60" s="5">
        <v>1</v>
      </c>
      <c r="FG60" s="5">
        <v>1</v>
      </c>
      <c r="FH60" s="5">
        <v>1</v>
      </c>
      <c r="FI60" s="5">
        <v>1</v>
      </c>
      <c r="FJ60" s="5">
        <v>1</v>
      </c>
      <c r="FK60" s="91">
        <f t="shared" si="72"/>
        <v>3.5433070866141732E-2</v>
      </c>
      <c r="FL60" s="5">
        <f t="shared" si="73"/>
        <v>3.5433070866141725E-2</v>
      </c>
      <c r="FM60" s="62" t="s">
        <v>65</v>
      </c>
      <c r="FN60" s="62">
        <v>1</v>
      </c>
      <c r="FO60" s="62">
        <v>12</v>
      </c>
      <c r="FP60" s="62">
        <v>1</v>
      </c>
      <c r="FQ60" s="62">
        <v>1</v>
      </c>
      <c r="FR60" s="62">
        <v>1</v>
      </c>
      <c r="FS60" s="62">
        <v>1</v>
      </c>
      <c r="FT60" s="62">
        <v>1</v>
      </c>
      <c r="FU60" s="62">
        <v>1</v>
      </c>
      <c r="FV60" s="62">
        <v>1</v>
      </c>
      <c r="FW60" s="62">
        <v>1</v>
      </c>
      <c r="FX60" s="62">
        <v>1</v>
      </c>
      <c r="FY60" s="62">
        <v>1</v>
      </c>
      <c r="FZ60" s="62">
        <v>1</v>
      </c>
      <c r="GA60" s="62">
        <f t="shared" si="74"/>
        <v>4.7244094488188976E-2</v>
      </c>
      <c r="GB60" s="62">
        <f t="shared" si="75"/>
        <v>4.7244094488188969E-2</v>
      </c>
      <c r="GC60" s="5"/>
      <c r="GD60" s="5"/>
      <c r="GE60" s="5"/>
      <c r="GF60" s="5"/>
      <c r="GG60" s="5"/>
      <c r="GH60" s="5"/>
      <c r="GI60" s="5"/>
      <c r="GJ60" s="5"/>
      <c r="GK60" s="5"/>
      <c r="GL60" s="5"/>
      <c r="GM60" s="5"/>
      <c r="GN60" s="5"/>
      <c r="GO60" s="5"/>
      <c r="GP60" s="5"/>
      <c r="GQ60" s="91"/>
      <c r="GR60" s="5"/>
      <c r="GS60" s="62"/>
      <c r="GT60" s="62"/>
      <c r="GU60" s="62"/>
      <c r="GV60" s="62"/>
      <c r="GW60" s="62"/>
      <c r="GX60" s="62"/>
      <c r="GY60" s="62"/>
      <c r="GZ60" s="62"/>
      <c r="HA60" s="62"/>
      <c r="HB60" s="62"/>
      <c r="HC60" s="62"/>
      <c r="HD60" s="62"/>
      <c r="HE60" s="62"/>
      <c r="HF60" s="62"/>
      <c r="HG60" s="62"/>
      <c r="HH60" s="62"/>
      <c r="HI60" s="5"/>
      <c r="HJ60" s="5"/>
      <c r="HK60" s="5"/>
      <c r="HL60" s="5"/>
      <c r="HM60" s="5"/>
      <c r="HN60" s="5"/>
      <c r="HO60" s="5"/>
      <c r="HP60" s="5"/>
      <c r="HQ60" s="5"/>
      <c r="HR60" s="5"/>
      <c r="HS60" s="5"/>
      <c r="HT60" s="5"/>
      <c r="HU60" s="5"/>
      <c r="HV60" s="5"/>
      <c r="HW60" s="91"/>
      <c r="HX60" s="5"/>
      <c r="HY60" s="62"/>
      <c r="HZ60" s="62"/>
      <c r="IA60" s="62"/>
      <c r="IB60" s="62"/>
      <c r="IC60" s="62"/>
      <c r="ID60" s="62"/>
      <c r="IE60" s="62"/>
      <c r="IF60" s="62"/>
      <c r="IG60" s="62"/>
      <c r="IH60" s="62"/>
      <c r="II60" s="62"/>
      <c r="IJ60" s="62"/>
      <c r="IK60" s="62"/>
      <c r="IL60" s="62"/>
      <c r="IM60" s="62"/>
      <c r="IN60" s="62"/>
      <c r="IO60" s="5"/>
      <c r="IP60" s="5"/>
      <c r="IQ60" s="5"/>
      <c r="IR60" s="5"/>
      <c r="IS60" s="5"/>
      <c r="IT60" s="5"/>
      <c r="IU60" s="5"/>
      <c r="IV60" s="5"/>
      <c r="IW60" s="5"/>
      <c r="IX60" s="5"/>
      <c r="IY60" s="5"/>
      <c r="IZ60" s="5"/>
      <c r="JA60" s="5"/>
      <c r="JB60" s="5"/>
      <c r="JC60" s="91"/>
      <c r="JD60" s="5"/>
      <c r="JE60" s="62"/>
      <c r="JF60" s="62"/>
      <c r="JG60" s="62"/>
      <c r="JH60" s="62"/>
      <c r="JI60" s="62"/>
      <c r="JJ60" s="62"/>
      <c r="JK60" s="62"/>
      <c r="JL60" s="62"/>
      <c r="JM60" s="62"/>
      <c r="JN60" s="62"/>
      <c r="JO60" s="62"/>
      <c r="JP60" s="62"/>
      <c r="JQ60" s="62"/>
      <c r="JR60" s="62"/>
      <c r="JS60" s="62"/>
      <c r="JT60" s="62"/>
      <c r="JU60" s="5"/>
      <c r="JV60" s="5"/>
      <c r="JW60" s="5"/>
      <c r="JX60" s="5"/>
      <c r="JY60" s="5"/>
      <c r="JZ60" s="5"/>
      <c r="KA60" s="5"/>
      <c r="KB60" s="5"/>
      <c r="KC60" s="5"/>
      <c r="KD60" s="5"/>
      <c r="KE60" s="5"/>
      <c r="KF60" s="5"/>
      <c r="KG60" s="5"/>
      <c r="KH60" s="5"/>
      <c r="KI60" s="91"/>
      <c r="KJ60" s="5"/>
      <c r="KK60" s="62"/>
      <c r="KL60" s="62"/>
      <c r="KM60" s="62"/>
      <c r="KN60" s="62"/>
      <c r="KO60" s="62"/>
      <c r="KP60" s="62"/>
      <c r="KQ60" s="62"/>
      <c r="KR60" s="62"/>
      <c r="KS60" s="62"/>
      <c r="KT60" s="62"/>
      <c r="KU60" s="62"/>
      <c r="KV60" s="62"/>
      <c r="KW60" s="62"/>
      <c r="KX60" s="62"/>
      <c r="KY60" s="62"/>
      <c r="KZ60" s="62"/>
      <c r="LA60" s="5"/>
      <c r="LB60" s="5"/>
      <c r="LC60" s="5"/>
      <c r="LD60" s="5"/>
      <c r="LE60" s="5"/>
      <c r="LF60" s="5"/>
      <c r="LG60" s="5"/>
      <c r="LH60" s="5"/>
      <c r="LI60" s="5"/>
      <c r="LJ60" s="5"/>
      <c r="LK60" s="5"/>
      <c r="LL60" s="5"/>
      <c r="LM60" s="5"/>
      <c r="LN60" s="5"/>
      <c r="LO60" s="91"/>
      <c r="LP60" s="5"/>
      <c r="LQ60" s="62"/>
      <c r="LR60" s="62"/>
      <c r="LS60" s="62"/>
      <c r="LT60" s="62"/>
      <c r="LU60" s="62"/>
      <c r="LV60" s="62"/>
      <c r="LW60" s="62"/>
      <c r="LX60" s="62"/>
      <c r="LY60" s="62"/>
      <c r="LZ60" s="62"/>
      <c r="MA60" s="62"/>
      <c r="MB60" s="62"/>
      <c r="MC60" s="62"/>
      <c r="MD60" s="62"/>
      <c r="ME60" s="62"/>
      <c r="MF60" s="62"/>
    </row>
    <row r="61" spans="1:344" x14ac:dyDescent="0.35">
      <c r="A61" s="132">
        <v>57</v>
      </c>
      <c r="B61" s="170"/>
      <c r="C61" s="170"/>
      <c r="D61" s="152">
        <v>25</v>
      </c>
      <c r="E61" s="72" t="str">
        <f>'BVEM Scorecard'!F60</f>
        <v>Wind</v>
      </c>
      <c r="F61" s="96"/>
      <c r="G61" s="96"/>
      <c r="H61" s="96"/>
      <c r="I61" s="96"/>
      <c r="J61" s="62"/>
      <c r="K61" s="62"/>
      <c r="L61" s="62"/>
      <c r="M61" s="62"/>
      <c r="N61" s="62"/>
      <c r="O61" s="62"/>
      <c r="P61" s="62"/>
      <c r="Q61" s="62"/>
      <c r="R61" s="62"/>
      <c r="S61" s="62"/>
      <c r="T61" s="62"/>
      <c r="U61" s="62"/>
      <c r="V61" s="62"/>
      <c r="W61" s="62"/>
      <c r="X61" s="62"/>
      <c r="Y61" s="1"/>
      <c r="Z61" s="1"/>
      <c r="AA61" s="1"/>
      <c r="AB61" s="1"/>
      <c r="AC61" s="1"/>
      <c r="AD61" s="1"/>
      <c r="AE61" s="1"/>
      <c r="AF61" s="1"/>
      <c r="AG61" s="1"/>
      <c r="AH61" s="1"/>
      <c r="AI61" s="1"/>
      <c r="AJ61" s="1"/>
      <c r="AK61" s="1"/>
      <c r="AL61" s="1"/>
      <c r="AM61" s="138"/>
      <c r="AN61" s="139"/>
      <c r="AO61" s="63"/>
      <c r="AP61" s="63"/>
      <c r="AQ61" s="63"/>
      <c r="AR61" s="63"/>
      <c r="AS61" s="63"/>
      <c r="AT61" s="63"/>
      <c r="AU61" s="63"/>
      <c r="AV61" s="63"/>
      <c r="AW61" s="63"/>
      <c r="AX61" s="63"/>
      <c r="AY61" s="63"/>
      <c r="AZ61" s="63"/>
      <c r="BA61" s="63"/>
      <c r="BB61" s="63"/>
      <c r="BC61" s="63"/>
      <c r="BD61" s="63"/>
      <c r="BE61" s="1"/>
      <c r="BF61" s="1"/>
      <c r="BG61" s="1"/>
      <c r="BH61" s="1"/>
      <c r="BI61" s="1"/>
      <c r="BJ61" s="1"/>
      <c r="BK61" s="1"/>
      <c r="BL61" s="1"/>
      <c r="BM61" s="1"/>
      <c r="BN61" s="1"/>
      <c r="BO61" s="1"/>
      <c r="BP61" s="1"/>
      <c r="BQ61" s="1"/>
      <c r="BR61" s="1"/>
      <c r="BS61" s="1"/>
      <c r="BT61" s="1"/>
      <c r="BU61" s="63"/>
      <c r="BV61" s="63"/>
      <c r="BW61" s="63"/>
      <c r="BX61" s="63"/>
      <c r="BY61" s="63"/>
      <c r="BZ61" s="63"/>
      <c r="CA61" s="63"/>
      <c r="CB61" s="63"/>
      <c r="CC61" s="63"/>
      <c r="CD61" s="63"/>
      <c r="CE61" s="63"/>
      <c r="CF61" s="63"/>
      <c r="CG61" s="63"/>
      <c r="CH61" s="63"/>
      <c r="CI61" s="63"/>
      <c r="CJ61" s="63"/>
      <c r="CK61" s="1"/>
      <c r="CL61" s="1"/>
      <c r="CM61" s="1"/>
      <c r="CN61" s="1"/>
      <c r="CO61" s="1"/>
      <c r="CP61" s="1"/>
      <c r="CQ61" s="1"/>
      <c r="CR61" s="1"/>
      <c r="CS61" s="1"/>
      <c r="CT61" s="1"/>
      <c r="CU61" s="1"/>
      <c r="CV61" s="1"/>
      <c r="CW61" s="1"/>
      <c r="CX61" s="1"/>
      <c r="CY61" s="138"/>
      <c r="CZ61" s="1"/>
      <c r="DA61" s="63"/>
      <c r="DB61" s="63"/>
      <c r="DC61" s="63"/>
      <c r="DD61" s="63"/>
      <c r="DE61" s="63"/>
      <c r="DF61" s="63"/>
      <c r="DG61" s="63"/>
      <c r="DH61" s="63"/>
      <c r="DI61" s="63"/>
      <c r="DJ61" s="63"/>
      <c r="DK61" s="63"/>
      <c r="DL61" s="63"/>
      <c r="DM61" s="63"/>
      <c r="DN61" s="63"/>
      <c r="DO61" s="63"/>
      <c r="DP61" s="63"/>
      <c r="DQ61" s="1"/>
      <c r="DR61" s="1"/>
      <c r="DS61" s="1"/>
      <c r="DT61" s="1"/>
      <c r="DU61" s="1"/>
      <c r="DV61" s="1"/>
      <c r="DW61" s="1"/>
      <c r="DX61" s="1"/>
      <c r="DY61" s="1"/>
      <c r="DZ61" s="1"/>
      <c r="EA61" s="1"/>
      <c r="EB61" s="1"/>
      <c r="EC61" s="1"/>
      <c r="ED61" s="1"/>
      <c r="EE61" s="138"/>
      <c r="EF61" s="1"/>
      <c r="EG61" s="63"/>
      <c r="EH61" s="63"/>
      <c r="EI61" s="63"/>
      <c r="EJ61" s="63"/>
      <c r="EK61" s="63"/>
      <c r="EL61" s="63"/>
      <c r="EM61" s="63"/>
      <c r="EN61" s="63"/>
      <c r="EO61" s="63"/>
      <c r="EP61" s="63"/>
      <c r="EQ61" s="63"/>
      <c r="ER61" s="63"/>
      <c r="ES61" s="63"/>
      <c r="ET61" s="63"/>
      <c r="EU61" s="63"/>
      <c r="EV61" s="63"/>
      <c r="EW61" s="1"/>
      <c r="EX61" s="1"/>
      <c r="EY61" s="1"/>
      <c r="EZ61" s="1"/>
      <c r="FA61" s="1"/>
      <c r="FB61" s="1"/>
      <c r="FC61" s="1"/>
      <c r="FD61" s="1"/>
      <c r="FE61" s="1"/>
      <c r="FF61" s="1"/>
      <c r="FG61" s="1"/>
      <c r="FH61" s="1"/>
      <c r="FI61" s="1"/>
      <c r="FJ61" s="1"/>
      <c r="FK61" s="138"/>
      <c r="FL61" s="1"/>
      <c r="FM61" s="63"/>
      <c r="FN61" s="63"/>
      <c r="FO61" s="63"/>
      <c r="FP61" s="63"/>
      <c r="FQ61" s="63"/>
      <c r="FR61" s="63"/>
      <c r="FS61" s="63"/>
      <c r="FT61" s="63"/>
      <c r="FU61" s="63"/>
      <c r="FV61" s="63"/>
      <c r="FW61" s="63"/>
      <c r="FX61" s="63"/>
      <c r="FY61" s="63"/>
      <c r="FZ61" s="63"/>
      <c r="GA61" s="63"/>
      <c r="GB61" s="63"/>
      <c r="GC61" s="1"/>
      <c r="GD61" s="1"/>
      <c r="GE61" s="1"/>
      <c r="GF61" s="1"/>
      <c r="GG61" s="1"/>
      <c r="GH61" s="1"/>
      <c r="GI61" s="1"/>
      <c r="GJ61" s="1"/>
      <c r="GK61" s="1"/>
      <c r="GL61" s="1"/>
      <c r="GM61" s="1"/>
      <c r="GN61" s="1"/>
      <c r="GO61" s="1"/>
      <c r="GP61" s="1"/>
      <c r="GQ61" s="138"/>
      <c r="GR61" s="1"/>
      <c r="GS61" s="63"/>
      <c r="GT61" s="63"/>
      <c r="GU61" s="63"/>
      <c r="GV61" s="63"/>
      <c r="GW61" s="63"/>
      <c r="GX61" s="63"/>
      <c r="GY61" s="63"/>
      <c r="GZ61" s="63"/>
      <c r="HA61" s="63"/>
      <c r="HB61" s="63"/>
      <c r="HC61" s="63"/>
      <c r="HD61" s="63"/>
      <c r="HE61" s="63"/>
      <c r="HF61" s="63"/>
      <c r="HG61" s="63"/>
      <c r="HH61" s="63"/>
      <c r="HI61" s="1"/>
      <c r="HJ61" s="1"/>
      <c r="HK61" s="1"/>
      <c r="HL61" s="1"/>
      <c r="HM61" s="1"/>
      <c r="HN61" s="1"/>
      <c r="HO61" s="1"/>
      <c r="HP61" s="1"/>
      <c r="HQ61" s="1"/>
      <c r="HR61" s="1"/>
      <c r="HS61" s="1"/>
      <c r="HT61" s="1"/>
      <c r="HU61" s="1"/>
      <c r="HV61" s="1"/>
      <c r="HW61" s="138"/>
      <c r="HX61" s="1"/>
      <c r="HY61" s="63"/>
      <c r="HZ61" s="63"/>
      <c r="IA61" s="63"/>
      <c r="IB61" s="63"/>
      <c r="IC61" s="63"/>
      <c r="ID61" s="63"/>
      <c r="IE61" s="63"/>
      <c r="IF61" s="63"/>
      <c r="IG61" s="63"/>
      <c r="IH61" s="63"/>
      <c r="II61" s="63"/>
      <c r="IJ61" s="63"/>
      <c r="IK61" s="63"/>
      <c r="IL61" s="63"/>
      <c r="IM61" s="63"/>
      <c r="IN61" s="63"/>
      <c r="IO61" s="1"/>
      <c r="IP61" s="1"/>
      <c r="IQ61" s="1"/>
      <c r="IR61" s="1"/>
      <c r="IS61" s="1"/>
      <c r="IT61" s="1"/>
      <c r="IU61" s="1"/>
      <c r="IV61" s="1"/>
      <c r="IW61" s="1"/>
      <c r="IX61" s="1"/>
      <c r="IY61" s="1"/>
      <c r="IZ61" s="1"/>
      <c r="JA61" s="1"/>
      <c r="JB61" s="1"/>
      <c r="JC61" s="138"/>
      <c r="JD61" s="1"/>
      <c r="JE61" s="63"/>
      <c r="JF61" s="63"/>
      <c r="JG61" s="63"/>
      <c r="JH61" s="63"/>
      <c r="JI61" s="63"/>
      <c r="JJ61" s="63"/>
      <c r="JK61" s="63"/>
      <c r="JL61" s="63"/>
      <c r="JM61" s="63"/>
      <c r="JN61" s="63"/>
      <c r="JO61" s="63"/>
      <c r="JP61" s="63"/>
      <c r="JQ61" s="63"/>
      <c r="JR61" s="63"/>
      <c r="JS61" s="63"/>
      <c r="JT61" s="63"/>
      <c r="JU61" s="1"/>
      <c r="JV61" s="1"/>
      <c r="JW61" s="1"/>
      <c r="JX61" s="1"/>
      <c r="JY61" s="1"/>
      <c r="JZ61" s="1"/>
      <c r="KA61" s="1"/>
      <c r="KB61" s="1"/>
      <c r="KC61" s="1"/>
      <c r="KD61" s="1"/>
      <c r="KE61" s="1"/>
      <c r="KF61" s="1"/>
      <c r="KG61" s="1"/>
      <c r="KH61" s="1"/>
      <c r="KI61" s="138"/>
      <c r="KJ61" s="1"/>
      <c r="KK61" s="63"/>
      <c r="KL61" s="63"/>
      <c r="KM61" s="63"/>
      <c r="KN61" s="63"/>
      <c r="KO61" s="63"/>
      <c r="KP61" s="63"/>
      <c r="KQ61" s="63"/>
      <c r="KR61" s="63"/>
      <c r="KS61" s="63"/>
      <c r="KT61" s="63"/>
      <c r="KU61" s="63"/>
      <c r="KV61" s="63"/>
      <c r="KW61" s="63"/>
      <c r="KX61" s="63"/>
      <c r="KY61" s="63"/>
      <c r="KZ61" s="63"/>
      <c r="LA61" s="1"/>
      <c r="LB61" s="1"/>
      <c r="LC61" s="1"/>
      <c r="LD61" s="1"/>
      <c r="LE61" s="1"/>
      <c r="LF61" s="1"/>
      <c r="LG61" s="1"/>
      <c r="LH61" s="1"/>
      <c r="LI61" s="1"/>
      <c r="LJ61" s="1"/>
      <c r="LK61" s="1"/>
      <c r="LL61" s="1"/>
      <c r="LM61" s="1"/>
      <c r="LN61" s="1"/>
      <c r="LO61" s="138"/>
      <c r="LP61" s="1"/>
      <c r="LQ61" s="63"/>
      <c r="LR61" s="63"/>
      <c r="LS61" s="63"/>
      <c r="LT61" s="63"/>
      <c r="LU61" s="63"/>
      <c r="LV61" s="63"/>
      <c r="LW61" s="63"/>
      <c r="LX61" s="63"/>
      <c r="LY61" s="63"/>
      <c r="LZ61" s="63"/>
      <c r="MA61" s="63"/>
      <c r="MB61" s="63"/>
      <c r="MC61" s="63"/>
      <c r="MD61" s="63"/>
      <c r="ME61" s="63"/>
      <c r="MF61" s="63"/>
    </row>
    <row r="62" spans="1:344" x14ac:dyDescent="0.35">
      <c r="A62" s="131">
        <v>58</v>
      </c>
      <c r="B62" s="170"/>
      <c r="C62" s="170"/>
      <c r="D62" s="152">
        <v>56</v>
      </c>
      <c r="E62" s="72" t="str">
        <f>'BVEM Scorecard'!F61</f>
        <v>Wind</v>
      </c>
      <c r="F62" s="96"/>
      <c r="G62" s="96"/>
      <c r="H62" s="96"/>
      <c r="I62" s="96"/>
      <c r="J62" s="62"/>
      <c r="K62" s="62"/>
      <c r="L62" s="62"/>
      <c r="M62" s="62"/>
      <c r="N62" s="62"/>
      <c r="O62" s="62"/>
      <c r="P62" s="62"/>
      <c r="Q62" s="62"/>
      <c r="R62" s="62"/>
      <c r="S62" s="62"/>
      <c r="T62" s="62"/>
      <c r="U62" s="62"/>
      <c r="V62" s="62"/>
      <c r="W62" s="62"/>
      <c r="X62" s="62"/>
      <c r="Y62" s="87"/>
      <c r="Z62" s="5"/>
      <c r="AA62" s="5"/>
      <c r="AB62" s="5"/>
      <c r="AC62" s="5"/>
      <c r="AD62" s="5"/>
      <c r="AE62" s="5"/>
      <c r="AF62" s="5"/>
      <c r="AG62" s="5"/>
      <c r="AH62" s="5"/>
      <c r="AI62" s="5"/>
      <c r="AJ62" s="5"/>
      <c r="AK62" s="5"/>
      <c r="AL62" s="5"/>
      <c r="AM62" s="91"/>
      <c r="AN62" s="93"/>
      <c r="AO62" s="62"/>
      <c r="AP62" s="62"/>
      <c r="AQ62" s="62"/>
      <c r="AR62" s="62"/>
      <c r="AS62" s="62"/>
      <c r="AT62" s="62"/>
      <c r="AU62" s="62"/>
      <c r="AV62" s="62"/>
      <c r="AW62" s="62"/>
      <c r="AX62" s="62"/>
      <c r="AY62" s="62"/>
      <c r="AZ62" s="62"/>
      <c r="BA62" s="62"/>
      <c r="BB62" s="62"/>
      <c r="BC62" s="62"/>
      <c r="BD62" s="62"/>
      <c r="BE62" s="5"/>
      <c r="BF62" s="5"/>
      <c r="BG62" s="5"/>
      <c r="BH62" s="5"/>
      <c r="BI62" s="5"/>
      <c r="BJ62" s="5"/>
      <c r="BK62" s="5"/>
      <c r="BL62" s="5"/>
      <c r="BM62" s="5"/>
      <c r="BN62" s="5"/>
      <c r="BO62" s="5"/>
      <c r="BP62" s="5"/>
      <c r="BQ62" s="5"/>
      <c r="BR62" s="5"/>
      <c r="BS62" s="5"/>
      <c r="BT62" s="5"/>
      <c r="BU62" s="62"/>
      <c r="BV62" s="62"/>
      <c r="BW62" s="62"/>
      <c r="BX62" s="62"/>
      <c r="BY62" s="62"/>
      <c r="BZ62" s="62"/>
      <c r="CA62" s="62"/>
      <c r="CB62" s="62"/>
      <c r="CC62" s="62"/>
      <c r="CD62" s="62"/>
      <c r="CE62" s="62"/>
      <c r="CF62" s="62"/>
      <c r="CG62" s="62"/>
      <c r="CH62" s="62"/>
      <c r="CI62" s="62"/>
      <c r="CJ62" s="62"/>
      <c r="CK62" s="5"/>
      <c r="CL62" s="5"/>
      <c r="CM62" s="5"/>
      <c r="CN62" s="5"/>
      <c r="CO62" s="5"/>
      <c r="CP62" s="5"/>
      <c r="CQ62" s="5"/>
      <c r="CR62" s="5"/>
      <c r="CS62" s="5"/>
      <c r="CT62" s="5"/>
      <c r="CU62" s="5"/>
      <c r="CV62" s="5"/>
      <c r="CW62" s="5"/>
      <c r="CX62" s="5"/>
      <c r="CY62" s="91"/>
      <c r="CZ62" s="5"/>
      <c r="DA62" s="62"/>
      <c r="DB62" s="62"/>
      <c r="DC62" s="62"/>
      <c r="DD62" s="62"/>
      <c r="DE62" s="62"/>
      <c r="DF62" s="62"/>
      <c r="DG62" s="62"/>
      <c r="DH62" s="62"/>
      <c r="DI62" s="62"/>
      <c r="DJ62" s="62"/>
      <c r="DK62" s="62"/>
      <c r="DL62" s="62"/>
      <c r="DM62" s="62"/>
      <c r="DN62" s="62"/>
      <c r="DO62" s="62"/>
      <c r="DP62" s="62"/>
      <c r="DQ62" s="5"/>
      <c r="DR62" s="5"/>
      <c r="DS62" s="5"/>
      <c r="DT62" s="5"/>
      <c r="DU62" s="5"/>
      <c r="DV62" s="5"/>
      <c r="DW62" s="5"/>
      <c r="DX62" s="5"/>
      <c r="DY62" s="5"/>
      <c r="DZ62" s="5"/>
      <c r="EA62" s="5"/>
      <c r="EB62" s="5"/>
      <c r="EC62" s="5"/>
      <c r="ED62" s="5"/>
      <c r="EE62" s="91"/>
      <c r="EF62" s="5"/>
      <c r="EG62" s="62"/>
      <c r="EH62" s="62"/>
      <c r="EI62" s="62"/>
      <c r="EJ62" s="62"/>
      <c r="EK62" s="62"/>
      <c r="EL62" s="62"/>
      <c r="EM62" s="62"/>
      <c r="EN62" s="62"/>
      <c r="EO62" s="62"/>
      <c r="EP62" s="62"/>
      <c r="EQ62" s="62"/>
      <c r="ER62" s="62"/>
      <c r="ES62" s="62"/>
      <c r="ET62" s="62"/>
      <c r="EU62" s="62"/>
      <c r="EV62" s="62"/>
      <c r="EW62" s="5"/>
      <c r="EX62" s="5"/>
      <c r="EY62" s="5"/>
      <c r="EZ62" s="5"/>
      <c r="FA62" s="5"/>
      <c r="FB62" s="5"/>
      <c r="FC62" s="5"/>
      <c r="FD62" s="5"/>
      <c r="FE62" s="5"/>
      <c r="FF62" s="5"/>
      <c r="FG62" s="5"/>
      <c r="FH62" s="5"/>
      <c r="FI62" s="5"/>
      <c r="FJ62" s="5"/>
      <c r="FK62" s="91"/>
      <c r="FL62" s="5"/>
      <c r="FM62" s="62"/>
      <c r="FN62" s="62"/>
      <c r="FO62" s="62"/>
      <c r="FP62" s="62"/>
      <c r="FQ62" s="62"/>
      <c r="FR62" s="62"/>
      <c r="FS62" s="62"/>
      <c r="FT62" s="62"/>
      <c r="FU62" s="62"/>
      <c r="FV62" s="62"/>
      <c r="FW62" s="62"/>
      <c r="FX62" s="62"/>
      <c r="FY62" s="62"/>
      <c r="FZ62" s="62"/>
      <c r="GA62" s="62"/>
      <c r="GB62" s="62"/>
      <c r="GC62" s="5"/>
      <c r="GD62" s="5"/>
      <c r="GE62" s="5"/>
      <c r="GF62" s="5"/>
      <c r="GG62" s="5"/>
      <c r="GH62" s="5"/>
      <c r="GI62" s="5"/>
      <c r="GJ62" s="5"/>
      <c r="GK62" s="5"/>
      <c r="GL62" s="5"/>
      <c r="GM62" s="5"/>
      <c r="GN62" s="5"/>
      <c r="GO62" s="5"/>
      <c r="GP62" s="5"/>
      <c r="GQ62" s="91"/>
      <c r="GR62" s="5"/>
      <c r="GS62" s="62"/>
      <c r="GT62" s="62"/>
      <c r="GU62" s="62"/>
      <c r="GV62" s="62"/>
      <c r="GW62" s="62"/>
      <c r="GX62" s="62"/>
      <c r="GY62" s="62"/>
      <c r="GZ62" s="62"/>
      <c r="HA62" s="62"/>
      <c r="HB62" s="62"/>
      <c r="HC62" s="62"/>
      <c r="HD62" s="62"/>
      <c r="HE62" s="62"/>
      <c r="HF62" s="62"/>
      <c r="HG62" s="62"/>
      <c r="HH62" s="62"/>
      <c r="HI62" s="5"/>
      <c r="HJ62" s="5"/>
      <c r="HK62" s="5"/>
      <c r="HL62" s="5"/>
      <c r="HM62" s="5"/>
      <c r="HN62" s="5"/>
      <c r="HO62" s="5"/>
      <c r="HP62" s="5"/>
      <c r="HQ62" s="5"/>
      <c r="HR62" s="5"/>
      <c r="HS62" s="5"/>
      <c r="HT62" s="5"/>
      <c r="HU62" s="5"/>
      <c r="HV62" s="5"/>
      <c r="HW62" s="91"/>
      <c r="HX62" s="5"/>
      <c r="HY62" s="62"/>
      <c r="HZ62" s="62"/>
      <c r="IA62" s="62"/>
      <c r="IB62" s="62"/>
      <c r="IC62" s="62"/>
      <c r="ID62" s="62"/>
      <c r="IE62" s="62"/>
      <c r="IF62" s="62"/>
      <c r="IG62" s="62"/>
      <c r="IH62" s="62"/>
      <c r="II62" s="62"/>
      <c r="IJ62" s="62"/>
      <c r="IK62" s="62"/>
      <c r="IL62" s="62"/>
      <c r="IM62" s="62"/>
      <c r="IN62" s="62"/>
      <c r="IO62" s="5"/>
      <c r="IP62" s="5"/>
      <c r="IQ62" s="5"/>
      <c r="IR62" s="5"/>
      <c r="IS62" s="5"/>
      <c r="IT62" s="5"/>
      <c r="IU62" s="5"/>
      <c r="IV62" s="5"/>
      <c r="IW62" s="5"/>
      <c r="IX62" s="5"/>
      <c r="IY62" s="5"/>
      <c r="IZ62" s="5"/>
      <c r="JA62" s="5"/>
      <c r="JB62" s="5"/>
      <c r="JC62" s="91"/>
      <c r="JD62" s="5"/>
      <c r="JE62" s="62"/>
      <c r="JF62" s="62"/>
      <c r="JG62" s="62"/>
      <c r="JH62" s="62"/>
      <c r="JI62" s="62"/>
      <c r="JJ62" s="62"/>
      <c r="JK62" s="62"/>
      <c r="JL62" s="62"/>
      <c r="JM62" s="62"/>
      <c r="JN62" s="62"/>
      <c r="JO62" s="62"/>
      <c r="JP62" s="62"/>
      <c r="JQ62" s="62"/>
      <c r="JR62" s="62"/>
      <c r="JS62" s="62"/>
      <c r="JT62" s="62"/>
      <c r="JU62" s="5"/>
      <c r="JV62" s="5"/>
      <c r="JW62" s="5"/>
      <c r="JX62" s="5"/>
      <c r="JY62" s="5"/>
      <c r="JZ62" s="5"/>
      <c r="KA62" s="5"/>
      <c r="KB62" s="5"/>
      <c r="KC62" s="5"/>
      <c r="KD62" s="5"/>
      <c r="KE62" s="5"/>
      <c r="KF62" s="5"/>
      <c r="KG62" s="5"/>
      <c r="KH62" s="5"/>
      <c r="KI62" s="91"/>
      <c r="KJ62" s="5"/>
      <c r="KK62" s="62"/>
      <c r="KL62" s="62"/>
      <c r="KM62" s="62"/>
      <c r="KN62" s="62"/>
      <c r="KO62" s="62"/>
      <c r="KP62" s="62"/>
      <c r="KQ62" s="62"/>
      <c r="KR62" s="62"/>
      <c r="KS62" s="62"/>
      <c r="KT62" s="62"/>
      <c r="KU62" s="62"/>
      <c r="KV62" s="62"/>
      <c r="KW62" s="62"/>
      <c r="KX62" s="62"/>
      <c r="KY62" s="62"/>
      <c r="KZ62" s="62"/>
      <c r="LA62" s="5"/>
      <c r="LB62" s="5"/>
      <c r="LC62" s="5"/>
      <c r="LD62" s="5"/>
      <c r="LE62" s="5"/>
      <c r="LF62" s="5"/>
      <c r="LG62" s="5"/>
      <c r="LH62" s="5"/>
      <c r="LI62" s="5"/>
      <c r="LJ62" s="5"/>
      <c r="LK62" s="5"/>
      <c r="LL62" s="5"/>
      <c r="LM62" s="5"/>
      <c r="LN62" s="5"/>
      <c r="LO62" s="91"/>
      <c r="LP62" s="5"/>
      <c r="LQ62" s="62"/>
      <c r="LR62" s="62"/>
      <c r="LS62" s="62"/>
      <c r="LT62" s="62"/>
      <c r="LU62" s="62"/>
      <c r="LV62" s="62"/>
      <c r="LW62" s="62"/>
      <c r="LX62" s="62"/>
      <c r="LY62" s="62"/>
      <c r="LZ62" s="62"/>
      <c r="MA62" s="62"/>
      <c r="MB62" s="62"/>
      <c r="MC62" s="62"/>
      <c r="MD62" s="62"/>
      <c r="ME62" s="62"/>
      <c r="MF62" s="62"/>
    </row>
    <row r="63" spans="1:344" x14ac:dyDescent="0.35">
      <c r="A63" s="132">
        <v>59</v>
      </c>
      <c r="B63" s="170"/>
      <c r="C63" s="170"/>
      <c r="D63" s="152">
        <v>26</v>
      </c>
      <c r="E63" s="72" t="str">
        <f>'BVEM Scorecard'!F62</f>
        <v>Wind</v>
      </c>
      <c r="F63" s="96"/>
      <c r="G63" s="96"/>
      <c r="H63" s="96"/>
      <c r="I63" s="96"/>
      <c r="J63" s="62"/>
      <c r="K63" s="62"/>
      <c r="L63" s="62"/>
      <c r="M63" s="62"/>
      <c r="N63" s="62"/>
      <c r="O63" s="62"/>
      <c r="P63" s="62"/>
      <c r="Q63" s="62"/>
      <c r="R63" s="62"/>
      <c r="S63" s="62"/>
      <c r="T63" s="62"/>
      <c r="U63" s="62"/>
      <c r="V63" s="62"/>
      <c r="W63" s="62"/>
      <c r="X63" s="62"/>
      <c r="Y63" s="1"/>
      <c r="Z63" s="1"/>
      <c r="AA63" s="1"/>
      <c r="AB63" s="1"/>
      <c r="AC63" s="1"/>
      <c r="AD63" s="1"/>
      <c r="AE63" s="1"/>
      <c r="AF63" s="1"/>
      <c r="AG63" s="1"/>
      <c r="AH63" s="1"/>
      <c r="AI63" s="1"/>
      <c r="AJ63" s="1"/>
      <c r="AK63" s="1"/>
      <c r="AL63" s="1"/>
      <c r="AM63" s="138"/>
      <c r="AN63" s="139"/>
      <c r="AO63" s="63"/>
      <c r="AP63" s="63"/>
      <c r="AQ63" s="63"/>
      <c r="AR63" s="63"/>
      <c r="AS63" s="63"/>
      <c r="AT63" s="63"/>
      <c r="AU63" s="63"/>
      <c r="AV63" s="63"/>
      <c r="AW63" s="63"/>
      <c r="AX63" s="63"/>
      <c r="AY63" s="63"/>
      <c r="AZ63" s="63"/>
      <c r="BA63" s="63"/>
      <c r="BB63" s="63"/>
      <c r="BC63" s="63"/>
      <c r="BD63" s="63"/>
      <c r="BE63" s="1"/>
      <c r="BF63" s="1"/>
      <c r="BG63" s="1"/>
      <c r="BH63" s="1"/>
      <c r="BI63" s="1"/>
      <c r="BJ63" s="1"/>
      <c r="BK63" s="1"/>
      <c r="BL63" s="1"/>
      <c r="BM63" s="1"/>
      <c r="BN63" s="1"/>
      <c r="BO63" s="1"/>
      <c r="BP63" s="1"/>
      <c r="BQ63" s="1"/>
      <c r="BR63" s="1"/>
      <c r="BS63" s="1"/>
      <c r="BT63" s="1"/>
      <c r="BU63" s="63"/>
      <c r="BV63" s="63"/>
      <c r="BW63" s="63"/>
      <c r="BX63" s="63"/>
      <c r="BY63" s="63"/>
      <c r="BZ63" s="63"/>
      <c r="CA63" s="63"/>
      <c r="CB63" s="63"/>
      <c r="CC63" s="63"/>
      <c r="CD63" s="63"/>
      <c r="CE63" s="63"/>
      <c r="CF63" s="63"/>
      <c r="CG63" s="63"/>
      <c r="CH63" s="63"/>
      <c r="CI63" s="63"/>
      <c r="CJ63" s="63"/>
      <c r="CK63" s="1"/>
      <c r="CL63" s="1"/>
      <c r="CM63" s="1"/>
      <c r="CN63" s="1"/>
      <c r="CO63" s="1"/>
      <c r="CP63" s="1"/>
      <c r="CQ63" s="1"/>
      <c r="CR63" s="1"/>
      <c r="CS63" s="1"/>
      <c r="CT63" s="1"/>
      <c r="CU63" s="1"/>
      <c r="CV63" s="1"/>
      <c r="CW63" s="1"/>
      <c r="CX63" s="1"/>
      <c r="CY63" s="138"/>
      <c r="CZ63" s="1"/>
      <c r="DA63" s="63"/>
      <c r="DB63" s="63"/>
      <c r="DC63" s="63"/>
      <c r="DD63" s="63"/>
      <c r="DE63" s="63"/>
      <c r="DF63" s="63"/>
      <c r="DG63" s="63"/>
      <c r="DH63" s="63"/>
      <c r="DI63" s="63"/>
      <c r="DJ63" s="63"/>
      <c r="DK63" s="63"/>
      <c r="DL63" s="63"/>
      <c r="DM63" s="63"/>
      <c r="DN63" s="63"/>
      <c r="DO63" s="63"/>
      <c r="DP63" s="63"/>
      <c r="DQ63" s="1"/>
      <c r="DR63" s="1"/>
      <c r="DS63" s="1"/>
      <c r="DT63" s="1"/>
      <c r="DU63" s="1"/>
      <c r="DV63" s="1"/>
      <c r="DW63" s="1"/>
      <c r="DX63" s="1"/>
      <c r="DY63" s="1"/>
      <c r="DZ63" s="1"/>
      <c r="EA63" s="1"/>
      <c r="EB63" s="1"/>
      <c r="EC63" s="1"/>
      <c r="ED63" s="1"/>
      <c r="EE63" s="138"/>
      <c r="EF63" s="1"/>
      <c r="EG63" s="63"/>
      <c r="EH63" s="63"/>
      <c r="EI63" s="63"/>
      <c r="EJ63" s="63"/>
      <c r="EK63" s="63"/>
      <c r="EL63" s="63"/>
      <c r="EM63" s="63"/>
      <c r="EN63" s="63"/>
      <c r="EO63" s="63"/>
      <c r="EP63" s="63"/>
      <c r="EQ63" s="63"/>
      <c r="ER63" s="63"/>
      <c r="ES63" s="63"/>
      <c r="ET63" s="63"/>
      <c r="EU63" s="63"/>
      <c r="EV63" s="63"/>
      <c r="EW63" s="1"/>
      <c r="EX63" s="1"/>
      <c r="EY63" s="1"/>
      <c r="EZ63" s="1"/>
      <c r="FA63" s="1"/>
      <c r="FB63" s="1"/>
      <c r="FC63" s="1"/>
      <c r="FD63" s="1"/>
      <c r="FE63" s="1"/>
      <c r="FF63" s="1"/>
      <c r="FG63" s="1"/>
      <c r="FH63" s="1"/>
      <c r="FI63" s="1"/>
      <c r="FJ63" s="1"/>
      <c r="FK63" s="138"/>
      <c r="FL63" s="1"/>
      <c r="FM63" s="63"/>
      <c r="FN63" s="63"/>
      <c r="FO63" s="63"/>
      <c r="FP63" s="63"/>
      <c r="FQ63" s="63"/>
      <c r="FR63" s="63"/>
      <c r="FS63" s="63"/>
      <c r="FT63" s="63"/>
      <c r="FU63" s="63"/>
      <c r="FV63" s="63"/>
      <c r="FW63" s="63"/>
      <c r="FX63" s="63"/>
      <c r="FY63" s="63"/>
      <c r="FZ63" s="63"/>
      <c r="GA63" s="63"/>
      <c r="GB63" s="63"/>
      <c r="GC63" s="1"/>
      <c r="GD63" s="1"/>
      <c r="GE63" s="1"/>
      <c r="GF63" s="1"/>
      <c r="GG63" s="1"/>
      <c r="GH63" s="1"/>
      <c r="GI63" s="1"/>
      <c r="GJ63" s="1"/>
      <c r="GK63" s="1"/>
      <c r="GL63" s="1"/>
      <c r="GM63" s="1"/>
      <c r="GN63" s="1"/>
      <c r="GO63" s="1"/>
      <c r="GP63" s="1"/>
      <c r="GQ63" s="138"/>
      <c r="GR63" s="1"/>
      <c r="GS63" s="63"/>
      <c r="GT63" s="63"/>
      <c r="GU63" s="63"/>
      <c r="GV63" s="63"/>
      <c r="GW63" s="63"/>
      <c r="GX63" s="63"/>
      <c r="GY63" s="63"/>
      <c r="GZ63" s="63"/>
      <c r="HA63" s="63"/>
      <c r="HB63" s="63"/>
      <c r="HC63" s="63"/>
      <c r="HD63" s="63"/>
      <c r="HE63" s="63"/>
      <c r="HF63" s="63"/>
      <c r="HG63" s="63"/>
      <c r="HH63" s="63"/>
      <c r="HI63" s="1"/>
      <c r="HJ63" s="1"/>
      <c r="HK63" s="1"/>
      <c r="HL63" s="1"/>
      <c r="HM63" s="1"/>
      <c r="HN63" s="1"/>
      <c r="HO63" s="1"/>
      <c r="HP63" s="1"/>
      <c r="HQ63" s="1"/>
      <c r="HR63" s="1"/>
      <c r="HS63" s="1"/>
      <c r="HT63" s="1"/>
      <c r="HU63" s="1"/>
      <c r="HV63" s="1"/>
      <c r="HW63" s="138"/>
      <c r="HX63" s="1"/>
      <c r="HY63" s="63"/>
      <c r="HZ63" s="63"/>
      <c r="IA63" s="63"/>
      <c r="IB63" s="63"/>
      <c r="IC63" s="63"/>
      <c r="ID63" s="63"/>
      <c r="IE63" s="63"/>
      <c r="IF63" s="63"/>
      <c r="IG63" s="63"/>
      <c r="IH63" s="63"/>
      <c r="II63" s="63"/>
      <c r="IJ63" s="63"/>
      <c r="IK63" s="63"/>
      <c r="IL63" s="63"/>
      <c r="IM63" s="63"/>
      <c r="IN63" s="63"/>
      <c r="IO63" s="1"/>
      <c r="IP63" s="1"/>
      <c r="IQ63" s="1"/>
      <c r="IR63" s="1"/>
      <c r="IS63" s="1"/>
      <c r="IT63" s="1"/>
      <c r="IU63" s="1"/>
      <c r="IV63" s="1"/>
      <c r="IW63" s="1"/>
      <c r="IX63" s="1"/>
      <c r="IY63" s="1"/>
      <c r="IZ63" s="1"/>
      <c r="JA63" s="1"/>
      <c r="JB63" s="1"/>
      <c r="JC63" s="138"/>
      <c r="JD63" s="1"/>
      <c r="JE63" s="63"/>
      <c r="JF63" s="63"/>
      <c r="JG63" s="63"/>
      <c r="JH63" s="63"/>
      <c r="JI63" s="63"/>
      <c r="JJ63" s="63"/>
      <c r="JK63" s="63"/>
      <c r="JL63" s="63"/>
      <c r="JM63" s="63"/>
      <c r="JN63" s="63"/>
      <c r="JO63" s="63"/>
      <c r="JP63" s="63"/>
      <c r="JQ63" s="63"/>
      <c r="JR63" s="63"/>
      <c r="JS63" s="63"/>
      <c r="JT63" s="63"/>
      <c r="JU63" s="1"/>
      <c r="JV63" s="1"/>
      <c r="JW63" s="1"/>
      <c r="JX63" s="1"/>
      <c r="JY63" s="1"/>
      <c r="JZ63" s="1"/>
      <c r="KA63" s="1"/>
      <c r="KB63" s="1"/>
      <c r="KC63" s="1"/>
      <c r="KD63" s="1"/>
      <c r="KE63" s="1"/>
      <c r="KF63" s="1"/>
      <c r="KG63" s="1"/>
      <c r="KH63" s="1"/>
      <c r="KI63" s="138"/>
      <c r="KJ63" s="1"/>
      <c r="KK63" s="63"/>
      <c r="KL63" s="63"/>
      <c r="KM63" s="63"/>
      <c r="KN63" s="63"/>
      <c r="KO63" s="63"/>
      <c r="KP63" s="63"/>
      <c r="KQ63" s="63"/>
      <c r="KR63" s="63"/>
      <c r="KS63" s="63"/>
      <c r="KT63" s="63"/>
      <c r="KU63" s="63"/>
      <c r="KV63" s="63"/>
      <c r="KW63" s="63"/>
      <c r="KX63" s="63"/>
      <c r="KY63" s="63"/>
      <c r="KZ63" s="63"/>
      <c r="LA63" s="1"/>
      <c r="LB63" s="1"/>
      <c r="LC63" s="1"/>
      <c r="LD63" s="1"/>
      <c r="LE63" s="1"/>
      <c r="LF63" s="1"/>
      <c r="LG63" s="1"/>
      <c r="LH63" s="1"/>
      <c r="LI63" s="1"/>
      <c r="LJ63" s="1"/>
      <c r="LK63" s="1"/>
      <c r="LL63" s="1"/>
      <c r="LM63" s="1"/>
      <c r="LN63" s="1"/>
      <c r="LO63" s="138"/>
      <c r="LP63" s="1"/>
      <c r="LQ63" s="63"/>
      <c r="LR63" s="63"/>
      <c r="LS63" s="63"/>
      <c r="LT63" s="63"/>
      <c r="LU63" s="63"/>
      <c r="LV63" s="63"/>
      <c r="LW63" s="63"/>
      <c r="LX63" s="63"/>
      <c r="LY63" s="63"/>
      <c r="LZ63" s="63"/>
      <c r="MA63" s="63"/>
      <c r="MB63" s="63"/>
      <c r="MC63" s="63"/>
      <c r="MD63" s="63"/>
      <c r="ME63" s="63"/>
      <c r="MF63" s="63"/>
    </row>
    <row r="64" spans="1:344" x14ac:dyDescent="0.35">
      <c r="A64" s="131">
        <v>60</v>
      </c>
      <c r="B64" s="170"/>
      <c r="C64" s="170"/>
      <c r="D64" s="152">
        <v>42</v>
      </c>
      <c r="E64" s="72" t="str">
        <f>'BVEM Scorecard'!F63</f>
        <v>Wind</v>
      </c>
      <c r="F64" s="96"/>
      <c r="G64" s="96"/>
      <c r="H64" s="96"/>
      <c r="I64" s="96"/>
      <c r="J64" s="62"/>
      <c r="K64" s="62"/>
      <c r="L64" s="62"/>
      <c r="M64" s="62"/>
      <c r="N64" s="62"/>
      <c r="O64" s="62"/>
      <c r="P64" s="62"/>
      <c r="Q64" s="62"/>
      <c r="R64" s="62"/>
      <c r="S64" s="62"/>
      <c r="T64" s="62"/>
      <c r="U64" s="62"/>
      <c r="V64" s="62"/>
      <c r="W64" s="62"/>
      <c r="X64" s="62"/>
      <c r="Y64" s="87"/>
      <c r="Z64" s="5"/>
      <c r="AA64" s="5"/>
      <c r="AB64" s="5"/>
      <c r="AC64" s="5"/>
      <c r="AD64" s="5"/>
      <c r="AE64" s="5"/>
      <c r="AF64" s="5"/>
      <c r="AG64" s="5"/>
      <c r="AH64" s="5"/>
      <c r="AI64" s="5"/>
      <c r="AJ64" s="5"/>
      <c r="AK64" s="5"/>
      <c r="AL64" s="5"/>
      <c r="AM64" s="91"/>
      <c r="AN64" s="93"/>
      <c r="AO64" s="62"/>
      <c r="AP64" s="62"/>
      <c r="AQ64" s="62"/>
      <c r="AR64" s="62"/>
      <c r="AS64" s="62"/>
      <c r="AT64" s="62"/>
      <c r="AU64" s="62"/>
      <c r="AV64" s="62"/>
      <c r="AW64" s="62"/>
      <c r="AX64" s="62"/>
      <c r="AY64" s="62"/>
      <c r="AZ64" s="62"/>
      <c r="BA64" s="62"/>
      <c r="BB64" s="62"/>
      <c r="BC64" s="62"/>
      <c r="BD64" s="62"/>
      <c r="BE64" s="5"/>
      <c r="BF64" s="5"/>
      <c r="BG64" s="5"/>
      <c r="BH64" s="5"/>
      <c r="BI64" s="5"/>
      <c r="BJ64" s="5"/>
      <c r="BK64" s="5"/>
      <c r="BL64" s="5"/>
      <c r="BM64" s="5"/>
      <c r="BN64" s="5"/>
      <c r="BO64" s="5"/>
      <c r="BP64" s="5"/>
      <c r="BQ64" s="5"/>
      <c r="BR64" s="5"/>
      <c r="BS64" s="5"/>
      <c r="BT64" s="5"/>
      <c r="BU64" s="62"/>
      <c r="BV64" s="62"/>
      <c r="BW64" s="62"/>
      <c r="BX64" s="62"/>
      <c r="BY64" s="62"/>
      <c r="BZ64" s="62"/>
      <c r="CA64" s="62"/>
      <c r="CB64" s="62"/>
      <c r="CC64" s="62"/>
      <c r="CD64" s="62"/>
      <c r="CE64" s="62"/>
      <c r="CF64" s="62"/>
      <c r="CG64" s="62"/>
      <c r="CH64" s="62"/>
      <c r="CI64" s="62"/>
      <c r="CJ64" s="62"/>
      <c r="CK64" s="5"/>
      <c r="CL64" s="5"/>
      <c r="CM64" s="5"/>
      <c r="CN64" s="5"/>
      <c r="CO64" s="5"/>
      <c r="CP64" s="5"/>
      <c r="CQ64" s="5"/>
      <c r="CR64" s="5"/>
      <c r="CS64" s="5"/>
      <c r="CT64" s="5"/>
      <c r="CU64" s="5"/>
      <c r="CV64" s="5"/>
      <c r="CW64" s="5"/>
      <c r="CX64" s="5"/>
      <c r="CY64" s="91"/>
      <c r="CZ64" s="5"/>
      <c r="DA64" s="62"/>
      <c r="DB64" s="62"/>
      <c r="DC64" s="62"/>
      <c r="DD64" s="62"/>
      <c r="DE64" s="62"/>
      <c r="DF64" s="62"/>
      <c r="DG64" s="62"/>
      <c r="DH64" s="62"/>
      <c r="DI64" s="62"/>
      <c r="DJ64" s="62"/>
      <c r="DK64" s="62"/>
      <c r="DL64" s="62"/>
      <c r="DM64" s="62"/>
      <c r="DN64" s="62"/>
      <c r="DO64" s="62"/>
      <c r="DP64" s="62"/>
      <c r="DQ64" s="5"/>
      <c r="DR64" s="5"/>
      <c r="DS64" s="5"/>
      <c r="DT64" s="5"/>
      <c r="DU64" s="5"/>
      <c r="DV64" s="5"/>
      <c r="DW64" s="5"/>
      <c r="DX64" s="5"/>
      <c r="DY64" s="5"/>
      <c r="DZ64" s="5"/>
      <c r="EA64" s="5"/>
      <c r="EB64" s="5"/>
      <c r="EC64" s="5"/>
      <c r="ED64" s="5"/>
      <c r="EE64" s="91"/>
      <c r="EF64" s="5"/>
      <c r="EG64" s="62"/>
      <c r="EH64" s="62"/>
      <c r="EI64" s="62"/>
      <c r="EJ64" s="62"/>
      <c r="EK64" s="62"/>
      <c r="EL64" s="62"/>
      <c r="EM64" s="62"/>
      <c r="EN64" s="62"/>
      <c r="EO64" s="62"/>
      <c r="EP64" s="62"/>
      <c r="EQ64" s="62"/>
      <c r="ER64" s="62"/>
      <c r="ES64" s="62"/>
      <c r="ET64" s="62"/>
      <c r="EU64" s="62"/>
      <c r="EV64" s="62"/>
      <c r="EW64" s="5"/>
      <c r="EX64" s="5"/>
      <c r="EY64" s="5"/>
      <c r="EZ64" s="5"/>
      <c r="FA64" s="5"/>
      <c r="FB64" s="5"/>
      <c r="FC64" s="5"/>
      <c r="FD64" s="5"/>
      <c r="FE64" s="5"/>
      <c r="FF64" s="5"/>
      <c r="FG64" s="5"/>
      <c r="FH64" s="5"/>
      <c r="FI64" s="5"/>
      <c r="FJ64" s="5"/>
      <c r="FK64" s="91"/>
      <c r="FL64" s="5"/>
      <c r="FM64" s="62"/>
      <c r="FN64" s="62"/>
      <c r="FO64" s="62"/>
      <c r="FP64" s="62"/>
      <c r="FQ64" s="62"/>
      <c r="FR64" s="62"/>
      <c r="FS64" s="62"/>
      <c r="FT64" s="62"/>
      <c r="FU64" s="62"/>
      <c r="FV64" s="62"/>
      <c r="FW64" s="62"/>
      <c r="FX64" s="62"/>
      <c r="FY64" s="62"/>
      <c r="FZ64" s="62"/>
      <c r="GA64" s="62"/>
      <c r="GB64" s="62"/>
      <c r="GC64" s="5"/>
      <c r="GD64" s="5"/>
      <c r="GE64" s="5"/>
      <c r="GF64" s="5"/>
      <c r="GG64" s="5"/>
      <c r="GH64" s="5"/>
      <c r="GI64" s="5"/>
      <c r="GJ64" s="5"/>
      <c r="GK64" s="5"/>
      <c r="GL64" s="5"/>
      <c r="GM64" s="5"/>
      <c r="GN64" s="5"/>
      <c r="GO64" s="5"/>
      <c r="GP64" s="5"/>
      <c r="GQ64" s="91"/>
      <c r="GR64" s="5"/>
      <c r="GS64" s="62"/>
      <c r="GT64" s="62"/>
      <c r="GU64" s="62"/>
      <c r="GV64" s="62"/>
      <c r="GW64" s="62"/>
      <c r="GX64" s="62"/>
      <c r="GY64" s="62"/>
      <c r="GZ64" s="62"/>
      <c r="HA64" s="62"/>
      <c r="HB64" s="62"/>
      <c r="HC64" s="62"/>
      <c r="HD64" s="62"/>
      <c r="HE64" s="62"/>
      <c r="HF64" s="62"/>
      <c r="HG64" s="62"/>
      <c r="HH64" s="62"/>
      <c r="HI64" s="5"/>
      <c r="HJ64" s="5"/>
      <c r="HK64" s="5"/>
      <c r="HL64" s="5"/>
      <c r="HM64" s="5"/>
      <c r="HN64" s="5"/>
      <c r="HO64" s="5"/>
      <c r="HP64" s="5"/>
      <c r="HQ64" s="5"/>
      <c r="HR64" s="5"/>
      <c r="HS64" s="5"/>
      <c r="HT64" s="5"/>
      <c r="HU64" s="5"/>
      <c r="HV64" s="5"/>
      <c r="HW64" s="91"/>
      <c r="HX64" s="5"/>
      <c r="HY64" s="62"/>
      <c r="HZ64" s="62"/>
      <c r="IA64" s="62"/>
      <c r="IB64" s="62"/>
      <c r="IC64" s="62"/>
      <c r="ID64" s="62"/>
      <c r="IE64" s="62"/>
      <c r="IF64" s="62"/>
      <c r="IG64" s="62"/>
      <c r="IH64" s="62"/>
      <c r="II64" s="62"/>
      <c r="IJ64" s="62"/>
      <c r="IK64" s="62"/>
      <c r="IL64" s="62"/>
      <c r="IM64" s="62"/>
      <c r="IN64" s="62"/>
      <c r="IO64" s="5"/>
      <c r="IP64" s="5"/>
      <c r="IQ64" s="5"/>
      <c r="IR64" s="5"/>
      <c r="IS64" s="5"/>
      <c r="IT64" s="5"/>
      <c r="IU64" s="5"/>
      <c r="IV64" s="5"/>
      <c r="IW64" s="5"/>
      <c r="IX64" s="5"/>
      <c r="IY64" s="5"/>
      <c r="IZ64" s="5"/>
      <c r="JA64" s="5"/>
      <c r="JB64" s="5"/>
      <c r="JC64" s="91"/>
      <c r="JD64" s="5"/>
      <c r="JE64" s="62"/>
      <c r="JF64" s="62"/>
      <c r="JG64" s="62"/>
      <c r="JH64" s="62"/>
      <c r="JI64" s="62"/>
      <c r="JJ64" s="62"/>
      <c r="JK64" s="62"/>
      <c r="JL64" s="62"/>
      <c r="JM64" s="62"/>
      <c r="JN64" s="62"/>
      <c r="JO64" s="62"/>
      <c r="JP64" s="62"/>
      <c r="JQ64" s="62"/>
      <c r="JR64" s="62"/>
      <c r="JS64" s="62"/>
      <c r="JT64" s="62"/>
      <c r="JU64" s="5"/>
      <c r="JV64" s="5"/>
      <c r="JW64" s="5"/>
      <c r="JX64" s="5"/>
      <c r="JY64" s="5"/>
      <c r="JZ64" s="5"/>
      <c r="KA64" s="5"/>
      <c r="KB64" s="5"/>
      <c r="KC64" s="5"/>
      <c r="KD64" s="5"/>
      <c r="KE64" s="5"/>
      <c r="KF64" s="5"/>
      <c r="KG64" s="5"/>
      <c r="KH64" s="5"/>
      <c r="KI64" s="91"/>
      <c r="KJ64" s="5"/>
      <c r="KK64" s="62"/>
      <c r="KL64" s="62"/>
      <c r="KM64" s="62"/>
      <c r="KN64" s="62"/>
      <c r="KO64" s="62"/>
      <c r="KP64" s="62"/>
      <c r="KQ64" s="62"/>
      <c r="KR64" s="62"/>
      <c r="KS64" s="62"/>
      <c r="KT64" s="62"/>
      <c r="KU64" s="62"/>
      <c r="KV64" s="62"/>
      <c r="KW64" s="62"/>
      <c r="KX64" s="62"/>
      <c r="KY64" s="62"/>
      <c r="KZ64" s="62"/>
      <c r="LA64" s="5"/>
      <c r="LB64" s="5"/>
      <c r="LC64" s="5"/>
      <c r="LD64" s="5"/>
      <c r="LE64" s="5"/>
      <c r="LF64" s="5"/>
      <c r="LG64" s="5"/>
      <c r="LH64" s="5"/>
      <c r="LI64" s="5"/>
      <c r="LJ64" s="5"/>
      <c r="LK64" s="5"/>
      <c r="LL64" s="5"/>
      <c r="LM64" s="5"/>
      <c r="LN64" s="5"/>
      <c r="LO64" s="91"/>
      <c r="LP64" s="5"/>
      <c r="LQ64" s="62"/>
      <c r="LR64" s="62"/>
      <c r="LS64" s="62"/>
      <c r="LT64" s="62"/>
      <c r="LU64" s="62"/>
      <c r="LV64" s="62"/>
      <c r="LW64" s="62"/>
      <c r="LX64" s="62"/>
      <c r="LY64" s="62"/>
      <c r="LZ64" s="62"/>
      <c r="MA64" s="62"/>
      <c r="MB64" s="62"/>
      <c r="MC64" s="62"/>
      <c r="MD64" s="62"/>
      <c r="ME64" s="62"/>
      <c r="MF64" s="62"/>
    </row>
    <row r="65" spans="1:344" x14ac:dyDescent="0.35">
      <c r="A65" s="132">
        <v>61</v>
      </c>
      <c r="B65" s="170"/>
      <c r="C65" s="170"/>
      <c r="D65" s="152">
        <v>75</v>
      </c>
      <c r="E65" s="72" t="str">
        <f>'BVEM Scorecard'!F64</f>
        <v>Wind</v>
      </c>
      <c r="F65" s="96"/>
      <c r="G65" s="96"/>
      <c r="H65" s="96"/>
      <c r="I65" s="96"/>
      <c r="J65" s="62"/>
      <c r="K65" s="62"/>
      <c r="L65" s="62"/>
      <c r="M65" s="62"/>
      <c r="N65" s="62"/>
      <c r="O65" s="62"/>
      <c r="P65" s="62"/>
      <c r="Q65" s="62"/>
      <c r="R65" s="62"/>
      <c r="S65" s="62"/>
      <c r="T65" s="62"/>
      <c r="U65" s="62"/>
      <c r="V65" s="62"/>
      <c r="W65" s="62"/>
      <c r="X65" s="62"/>
      <c r="Y65" s="1"/>
      <c r="Z65" s="1"/>
      <c r="AA65" s="1"/>
      <c r="AB65" s="1"/>
      <c r="AC65" s="1"/>
      <c r="AD65" s="1"/>
      <c r="AE65" s="1"/>
      <c r="AF65" s="1"/>
      <c r="AG65" s="1"/>
      <c r="AH65" s="1"/>
      <c r="AI65" s="1"/>
      <c r="AJ65" s="1"/>
      <c r="AK65" s="1"/>
      <c r="AL65" s="1"/>
      <c r="AM65" s="138"/>
      <c r="AN65" s="139"/>
      <c r="AO65" s="63"/>
      <c r="AP65" s="63"/>
      <c r="AQ65" s="63"/>
      <c r="AR65" s="63"/>
      <c r="AS65" s="63"/>
      <c r="AT65" s="63"/>
      <c r="AU65" s="63"/>
      <c r="AV65" s="63"/>
      <c r="AW65" s="63"/>
      <c r="AX65" s="63"/>
      <c r="AY65" s="63"/>
      <c r="AZ65" s="63"/>
      <c r="BA65" s="63"/>
      <c r="BB65" s="63"/>
      <c r="BC65" s="63"/>
      <c r="BD65" s="63"/>
      <c r="BE65" s="1"/>
      <c r="BF65" s="1"/>
      <c r="BG65" s="1"/>
      <c r="BH65" s="1"/>
      <c r="BI65" s="1"/>
      <c r="BJ65" s="1"/>
      <c r="BK65" s="1"/>
      <c r="BL65" s="1"/>
      <c r="BM65" s="1"/>
      <c r="BN65" s="1"/>
      <c r="BO65" s="1"/>
      <c r="BP65" s="1"/>
      <c r="BQ65" s="1"/>
      <c r="BR65" s="1"/>
      <c r="BS65" s="1"/>
      <c r="BT65" s="1"/>
      <c r="BU65" s="63"/>
      <c r="BV65" s="63"/>
      <c r="BW65" s="63"/>
      <c r="BX65" s="63"/>
      <c r="BY65" s="63"/>
      <c r="BZ65" s="63"/>
      <c r="CA65" s="63"/>
      <c r="CB65" s="63"/>
      <c r="CC65" s="63"/>
      <c r="CD65" s="63"/>
      <c r="CE65" s="63"/>
      <c r="CF65" s="63"/>
      <c r="CG65" s="63"/>
      <c r="CH65" s="63"/>
      <c r="CI65" s="63"/>
      <c r="CJ65" s="63"/>
      <c r="CK65" s="1"/>
      <c r="CL65" s="1"/>
      <c r="CM65" s="1"/>
      <c r="CN65" s="1"/>
      <c r="CO65" s="1"/>
      <c r="CP65" s="1"/>
      <c r="CQ65" s="1"/>
      <c r="CR65" s="1"/>
      <c r="CS65" s="1"/>
      <c r="CT65" s="1"/>
      <c r="CU65" s="1"/>
      <c r="CV65" s="1"/>
      <c r="CW65" s="1"/>
      <c r="CX65" s="1"/>
      <c r="CY65" s="138"/>
      <c r="CZ65" s="1"/>
      <c r="DA65" s="63"/>
      <c r="DB65" s="63"/>
      <c r="DC65" s="63"/>
      <c r="DD65" s="63"/>
      <c r="DE65" s="63"/>
      <c r="DF65" s="63"/>
      <c r="DG65" s="63"/>
      <c r="DH65" s="63"/>
      <c r="DI65" s="63"/>
      <c r="DJ65" s="63"/>
      <c r="DK65" s="63"/>
      <c r="DL65" s="63"/>
      <c r="DM65" s="63"/>
      <c r="DN65" s="63"/>
      <c r="DO65" s="63"/>
      <c r="DP65" s="63"/>
      <c r="DQ65" s="1"/>
      <c r="DR65" s="1"/>
      <c r="DS65" s="1"/>
      <c r="DT65" s="1"/>
      <c r="DU65" s="1"/>
      <c r="DV65" s="1"/>
      <c r="DW65" s="1"/>
      <c r="DX65" s="1"/>
      <c r="DY65" s="1"/>
      <c r="DZ65" s="1"/>
      <c r="EA65" s="1"/>
      <c r="EB65" s="1"/>
      <c r="EC65" s="1"/>
      <c r="ED65" s="1"/>
      <c r="EE65" s="138"/>
      <c r="EF65" s="1"/>
      <c r="EG65" s="63"/>
      <c r="EH65" s="63"/>
      <c r="EI65" s="63"/>
      <c r="EJ65" s="63"/>
      <c r="EK65" s="63"/>
      <c r="EL65" s="63"/>
      <c r="EM65" s="63"/>
      <c r="EN65" s="63"/>
      <c r="EO65" s="63"/>
      <c r="EP65" s="63"/>
      <c r="EQ65" s="63"/>
      <c r="ER65" s="63"/>
      <c r="ES65" s="63"/>
      <c r="ET65" s="63"/>
      <c r="EU65" s="63"/>
      <c r="EV65" s="63"/>
      <c r="EW65" s="1"/>
      <c r="EX65" s="1"/>
      <c r="EY65" s="1"/>
      <c r="EZ65" s="1"/>
      <c r="FA65" s="1"/>
      <c r="FB65" s="1"/>
      <c r="FC65" s="1"/>
      <c r="FD65" s="1"/>
      <c r="FE65" s="1"/>
      <c r="FF65" s="1"/>
      <c r="FG65" s="1"/>
      <c r="FH65" s="1"/>
      <c r="FI65" s="1"/>
      <c r="FJ65" s="1"/>
      <c r="FK65" s="138"/>
      <c r="FL65" s="1"/>
      <c r="FM65" s="63"/>
      <c r="FN65" s="63"/>
      <c r="FO65" s="63"/>
      <c r="FP65" s="63"/>
      <c r="FQ65" s="63"/>
      <c r="FR65" s="63"/>
      <c r="FS65" s="63"/>
      <c r="FT65" s="63"/>
      <c r="FU65" s="63"/>
      <c r="FV65" s="63"/>
      <c r="FW65" s="63"/>
      <c r="FX65" s="63"/>
      <c r="FY65" s="63"/>
      <c r="FZ65" s="63"/>
      <c r="GA65" s="63"/>
      <c r="GB65" s="63"/>
      <c r="GC65" s="1"/>
      <c r="GD65" s="1"/>
      <c r="GE65" s="1"/>
      <c r="GF65" s="1"/>
      <c r="GG65" s="1"/>
      <c r="GH65" s="1"/>
      <c r="GI65" s="1"/>
      <c r="GJ65" s="1"/>
      <c r="GK65" s="1"/>
      <c r="GL65" s="1"/>
      <c r="GM65" s="1"/>
      <c r="GN65" s="1"/>
      <c r="GO65" s="1"/>
      <c r="GP65" s="1"/>
      <c r="GQ65" s="138"/>
      <c r="GR65" s="1"/>
      <c r="GS65" s="63"/>
      <c r="GT65" s="63"/>
      <c r="GU65" s="63"/>
      <c r="GV65" s="63"/>
      <c r="GW65" s="63"/>
      <c r="GX65" s="63"/>
      <c r="GY65" s="63"/>
      <c r="GZ65" s="63"/>
      <c r="HA65" s="63"/>
      <c r="HB65" s="63"/>
      <c r="HC65" s="63"/>
      <c r="HD65" s="63"/>
      <c r="HE65" s="63"/>
      <c r="HF65" s="63"/>
      <c r="HG65" s="63"/>
      <c r="HH65" s="63"/>
      <c r="HI65" s="1"/>
      <c r="HJ65" s="1"/>
      <c r="HK65" s="1"/>
      <c r="HL65" s="1"/>
      <c r="HM65" s="1"/>
      <c r="HN65" s="1"/>
      <c r="HO65" s="1"/>
      <c r="HP65" s="1"/>
      <c r="HQ65" s="1"/>
      <c r="HR65" s="1"/>
      <c r="HS65" s="1"/>
      <c r="HT65" s="1"/>
      <c r="HU65" s="1"/>
      <c r="HV65" s="1"/>
      <c r="HW65" s="138"/>
      <c r="HX65" s="1"/>
      <c r="HY65" s="63"/>
      <c r="HZ65" s="63"/>
      <c r="IA65" s="63"/>
      <c r="IB65" s="63"/>
      <c r="IC65" s="63"/>
      <c r="ID65" s="63"/>
      <c r="IE65" s="63"/>
      <c r="IF65" s="63"/>
      <c r="IG65" s="63"/>
      <c r="IH65" s="63"/>
      <c r="II65" s="63"/>
      <c r="IJ65" s="63"/>
      <c r="IK65" s="63"/>
      <c r="IL65" s="63"/>
      <c r="IM65" s="63"/>
      <c r="IN65" s="63"/>
      <c r="IO65" s="1"/>
      <c r="IP65" s="1"/>
      <c r="IQ65" s="1"/>
      <c r="IR65" s="1"/>
      <c r="IS65" s="1"/>
      <c r="IT65" s="1"/>
      <c r="IU65" s="1"/>
      <c r="IV65" s="1"/>
      <c r="IW65" s="1"/>
      <c r="IX65" s="1"/>
      <c r="IY65" s="1"/>
      <c r="IZ65" s="1"/>
      <c r="JA65" s="1"/>
      <c r="JB65" s="1"/>
      <c r="JC65" s="138"/>
      <c r="JD65" s="1"/>
      <c r="JE65" s="63"/>
      <c r="JF65" s="63"/>
      <c r="JG65" s="63"/>
      <c r="JH65" s="63"/>
      <c r="JI65" s="63"/>
      <c r="JJ65" s="63"/>
      <c r="JK65" s="63"/>
      <c r="JL65" s="63"/>
      <c r="JM65" s="63"/>
      <c r="JN65" s="63"/>
      <c r="JO65" s="63"/>
      <c r="JP65" s="63"/>
      <c r="JQ65" s="63"/>
      <c r="JR65" s="63"/>
      <c r="JS65" s="63"/>
      <c r="JT65" s="63"/>
      <c r="JU65" s="1"/>
      <c r="JV65" s="1"/>
      <c r="JW65" s="1"/>
      <c r="JX65" s="1"/>
      <c r="JY65" s="1"/>
      <c r="JZ65" s="1"/>
      <c r="KA65" s="1"/>
      <c r="KB65" s="1"/>
      <c r="KC65" s="1"/>
      <c r="KD65" s="1"/>
      <c r="KE65" s="1"/>
      <c r="KF65" s="1"/>
      <c r="KG65" s="1"/>
      <c r="KH65" s="1"/>
      <c r="KI65" s="138"/>
      <c r="KJ65" s="1"/>
      <c r="KK65" s="63"/>
      <c r="KL65" s="63"/>
      <c r="KM65" s="63"/>
      <c r="KN65" s="63"/>
      <c r="KO65" s="63"/>
      <c r="KP65" s="63"/>
      <c r="KQ65" s="63"/>
      <c r="KR65" s="63"/>
      <c r="KS65" s="63"/>
      <c r="KT65" s="63"/>
      <c r="KU65" s="63"/>
      <c r="KV65" s="63"/>
      <c r="KW65" s="63"/>
      <c r="KX65" s="63"/>
      <c r="KY65" s="63"/>
      <c r="KZ65" s="63"/>
      <c r="LA65" s="1"/>
      <c r="LB65" s="1"/>
      <c r="LC65" s="1"/>
      <c r="LD65" s="1"/>
      <c r="LE65" s="1"/>
      <c r="LF65" s="1"/>
      <c r="LG65" s="1"/>
      <c r="LH65" s="1"/>
      <c r="LI65" s="1"/>
      <c r="LJ65" s="1"/>
      <c r="LK65" s="1"/>
      <c r="LL65" s="1"/>
      <c r="LM65" s="1"/>
      <c r="LN65" s="1"/>
      <c r="LO65" s="138"/>
      <c r="LP65" s="1"/>
      <c r="LQ65" s="63"/>
      <c r="LR65" s="63"/>
      <c r="LS65" s="63"/>
      <c r="LT65" s="63"/>
      <c r="LU65" s="63"/>
      <c r="LV65" s="63"/>
      <c r="LW65" s="63"/>
      <c r="LX65" s="63"/>
      <c r="LY65" s="63"/>
      <c r="LZ65" s="63"/>
      <c r="MA65" s="63"/>
      <c r="MB65" s="63"/>
      <c r="MC65" s="63"/>
      <c r="MD65" s="63"/>
      <c r="ME65" s="63"/>
      <c r="MF65" s="63"/>
    </row>
    <row r="66" spans="1:344" x14ac:dyDescent="0.35">
      <c r="A66" s="131">
        <v>62</v>
      </c>
      <c r="B66" s="170"/>
      <c r="C66" s="170"/>
      <c r="D66" s="152">
        <v>244</v>
      </c>
      <c r="E66" s="72" t="str">
        <f>'BVEM Scorecard'!F65</f>
        <v>Wind</v>
      </c>
      <c r="F66" s="96"/>
      <c r="G66" s="96"/>
      <c r="H66" s="96"/>
      <c r="I66" s="96"/>
      <c r="J66" s="62"/>
      <c r="K66" s="62"/>
      <c r="L66" s="62"/>
      <c r="M66" s="62"/>
      <c r="N66" s="62"/>
      <c r="O66" s="62"/>
      <c r="P66" s="62"/>
      <c r="Q66" s="62"/>
      <c r="R66" s="62"/>
      <c r="S66" s="62"/>
      <c r="T66" s="62"/>
      <c r="U66" s="62"/>
      <c r="V66" s="62"/>
      <c r="W66" s="62"/>
      <c r="X66" s="62"/>
      <c r="Y66" s="87"/>
      <c r="Z66" s="5"/>
      <c r="AA66" s="5"/>
      <c r="AB66" s="5"/>
      <c r="AC66" s="5"/>
      <c r="AD66" s="5"/>
      <c r="AE66" s="5"/>
      <c r="AF66" s="5"/>
      <c r="AG66" s="5"/>
      <c r="AH66" s="5"/>
      <c r="AI66" s="5"/>
      <c r="AJ66" s="5"/>
      <c r="AK66" s="5"/>
      <c r="AL66" s="5"/>
      <c r="AM66" s="91"/>
      <c r="AN66" s="93"/>
      <c r="AO66" s="62"/>
      <c r="AP66" s="62"/>
      <c r="AQ66" s="62"/>
      <c r="AR66" s="62"/>
      <c r="AS66" s="62"/>
      <c r="AT66" s="62"/>
      <c r="AU66" s="62"/>
      <c r="AV66" s="62"/>
      <c r="AW66" s="62"/>
      <c r="AX66" s="62"/>
      <c r="AY66" s="62"/>
      <c r="AZ66" s="62"/>
      <c r="BA66" s="62"/>
      <c r="BB66" s="62"/>
      <c r="BC66" s="62"/>
      <c r="BD66" s="62"/>
      <c r="BE66" s="5"/>
      <c r="BF66" s="5"/>
      <c r="BG66" s="5"/>
      <c r="BH66" s="5"/>
      <c r="BI66" s="5"/>
      <c r="BJ66" s="5"/>
      <c r="BK66" s="5"/>
      <c r="BL66" s="5"/>
      <c r="BM66" s="5"/>
      <c r="BN66" s="5"/>
      <c r="BO66" s="5"/>
      <c r="BP66" s="5"/>
      <c r="BQ66" s="5"/>
      <c r="BR66" s="5"/>
      <c r="BS66" s="5"/>
      <c r="BT66" s="5"/>
      <c r="BU66" s="62"/>
      <c r="BV66" s="62"/>
      <c r="BW66" s="62"/>
      <c r="BX66" s="62"/>
      <c r="BY66" s="62"/>
      <c r="BZ66" s="62"/>
      <c r="CA66" s="62"/>
      <c r="CB66" s="62"/>
      <c r="CC66" s="62"/>
      <c r="CD66" s="62"/>
      <c r="CE66" s="62"/>
      <c r="CF66" s="62"/>
      <c r="CG66" s="62"/>
      <c r="CH66" s="62"/>
      <c r="CI66" s="62"/>
      <c r="CJ66" s="62"/>
      <c r="CK66" s="5"/>
      <c r="CL66" s="5"/>
      <c r="CM66" s="5"/>
      <c r="CN66" s="5"/>
      <c r="CO66" s="5"/>
      <c r="CP66" s="5"/>
      <c r="CQ66" s="5"/>
      <c r="CR66" s="5"/>
      <c r="CS66" s="5"/>
      <c r="CT66" s="5"/>
      <c r="CU66" s="5"/>
      <c r="CV66" s="5"/>
      <c r="CW66" s="5"/>
      <c r="CX66" s="5"/>
      <c r="CY66" s="91"/>
      <c r="CZ66" s="5"/>
      <c r="DA66" s="62"/>
      <c r="DB66" s="62"/>
      <c r="DC66" s="62"/>
      <c r="DD66" s="62"/>
      <c r="DE66" s="62"/>
      <c r="DF66" s="62"/>
      <c r="DG66" s="62"/>
      <c r="DH66" s="62"/>
      <c r="DI66" s="62"/>
      <c r="DJ66" s="62"/>
      <c r="DK66" s="62"/>
      <c r="DL66" s="62"/>
      <c r="DM66" s="62"/>
      <c r="DN66" s="62"/>
      <c r="DO66" s="62"/>
      <c r="DP66" s="62"/>
      <c r="DQ66" s="5"/>
      <c r="DR66" s="5"/>
      <c r="DS66" s="5"/>
      <c r="DT66" s="5"/>
      <c r="DU66" s="5"/>
      <c r="DV66" s="5"/>
      <c r="DW66" s="5"/>
      <c r="DX66" s="5"/>
      <c r="DY66" s="5"/>
      <c r="DZ66" s="5"/>
      <c r="EA66" s="5"/>
      <c r="EB66" s="5"/>
      <c r="EC66" s="5"/>
      <c r="ED66" s="5"/>
      <c r="EE66" s="91"/>
      <c r="EF66" s="5"/>
      <c r="EG66" s="62"/>
      <c r="EH66" s="62"/>
      <c r="EI66" s="62"/>
      <c r="EJ66" s="62"/>
      <c r="EK66" s="62"/>
      <c r="EL66" s="62"/>
      <c r="EM66" s="62"/>
      <c r="EN66" s="62"/>
      <c r="EO66" s="62"/>
      <c r="EP66" s="62"/>
      <c r="EQ66" s="62"/>
      <c r="ER66" s="62"/>
      <c r="ES66" s="62"/>
      <c r="ET66" s="62"/>
      <c r="EU66" s="62"/>
      <c r="EV66" s="62"/>
      <c r="EW66" s="5"/>
      <c r="EX66" s="5"/>
      <c r="EY66" s="5"/>
      <c r="EZ66" s="5"/>
      <c r="FA66" s="5"/>
      <c r="FB66" s="5"/>
      <c r="FC66" s="5"/>
      <c r="FD66" s="5"/>
      <c r="FE66" s="5"/>
      <c r="FF66" s="5"/>
      <c r="FG66" s="5"/>
      <c r="FH66" s="5"/>
      <c r="FI66" s="5"/>
      <c r="FJ66" s="5"/>
      <c r="FK66" s="91"/>
      <c r="FL66" s="5"/>
      <c r="FM66" s="62"/>
      <c r="FN66" s="62"/>
      <c r="FO66" s="62"/>
      <c r="FP66" s="62"/>
      <c r="FQ66" s="62"/>
      <c r="FR66" s="62"/>
      <c r="FS66" s="62"/>
      <c r="FT66" s="62"/>
      <c r="FU66" s="62"/>
      <c r="FV66" s="62"/>
      <c r="FW66" s="62"/>
      <c r="FX66" s="62"/>
      <c r="FY66" s="62"/>
      <c r="FZ66" s="62"/>
      <c r="GA66" s="62"/>
      <c r="GB66" s="62"/>
      <c r="GC66" s="5"/>
      <c r="GD66" s="5"/>
      <c r="GE66" s="5"/>
      <c r="GF66" s="5"/>
      <c r="GG66" s="5"/>
      <c r="GH66" s="5"/>
      <c r="GI66" s="5"/>
      <c r="GJ66" s="5"/>
      <c r="GK66" s="5"/>
      <c r="GL66" s="5"/>
      <c r="GM66" s="5"/>
      <c r="GN66" s="5"/>
      <c r="GO66" s="5"/>
      <c r="GP66" s="5"/>
      <c r="GQ66" s="91"/>
      <c r="GR66" s="5"/>
      <c r="GS66" s="62"/>
      <c r="GT66" s="62"/>
      <c r="GU66" s="62"/>
      <c r="GV66" s="62"/>
      <c r="GW66" s="62"/>
      <c r="GX66" s="62"/>
      <c r="GY66" s="62"/>
      <c r="GZ66" s="62"/>
      <c r="HA66" s="62"/>
      <c r="HB66" s="62"/>
      <c r="HC66" s="62"/>
      <c r="HD66" s="62"/>
      <c r="HE66" s="62"/>
      <c r="HF66" s="62"/>
      <c r="HG66" s="62"/>
      <c r="HH66" s="62"/>
      <c r="HI66" s="5"/>
      <c r="HJ66" s="5"/>
      <c r="HK66" s="5"/>
      <c r="HL66" s="5"/>
      <c r="HM66" s="5"/>
      <c r="HN66" s="5"/>
      <c r="HO66" s="5"/>
      <c r="HP66" s="5"/>
      <c r="HQ66" s="5"/>
      <c r="HR66" s="5"/>
      <c r="HS66" s="5"/>
      <c r="HT66" s="5"/>
      <c r="HU66" s="5"/>
      <c r="HV66" s="5"/>
      <c r="HW66" s="91"/>
      <c r="HX66" s="5"/>
      <c r="HY66" s="62"/>
      <c r="HZ66" s="62"/>
      <c r="IA66" s="62"/>
      <c r="IB66" s="62"/>
      <c r="IC66" s="62"/>
      <c r="ID66" s="62"/>
      <c r="IE66" s="62"/>
      <c r="IF66" s="62"/>
      <c r="IG66" s="62"/>
      <c r="IH66" s="62"/>
      <c r="II66" s="62"/>
      <c r="IJ66" s="62"/>
      <c r="IK66" s="62"/>
      <c r="IL66" s="62"/>
      <c r="IM66" s="62"/>
      <c r="IN66" s="62"/>
      <c r="IO66" s="5"/>
      <c r="IP66" s="5"/>
      <c r="IQ66" s="5"/>
      <c r="IR66" s="5"/>
      <c r="IS66" s="5"/>
      <c r="IT66" s="5"/>
      <c r="IU66" s="5"/>
      <c r="IV66" s="5"/>
      <c r="IW66" s="5"/>
      <c r="IX66" s="5"/>
      <c r="IY66" s="5"/>
      <c r="IZ66" s="5"/>
      <c r="JA66" s="5"/>
      <c r="JB66" s="5"/>
      <c r="JC66" s="91"/>
      <c r="JD66" s="5"/>
      <c r="JE66" s="62"/>
      <c r="JF66" s="62"/>
      <c r="JG66" s="62"/>
      <c r="JH66" s="62"/>
      <c r="JI66" s="62"/>
      <c r="JJ66" s="62"/>
      <c r="JK66" s="62"/>
      <c r="JL66" s="62"/>
      <c r="JM66" s="62"/>
      <c r="JN66" s="62"/>
      <c r="JO66" s="62"/>
      <c r="JP66" s="62"/>
      <c r="JQ66" s="62"/>
      <c r="JR66" s="62"/>
      <c r="JS66" s="62"/>
      <c r="JT66" s="62"/>
      <c r="JU66" s="5"/>
      <c r="JV66" s="5"/>
      <c r="JW66" s="5"/>
      <c r="JX66" s="5"/>
      <c r="JY66" s="5"/>
      <c r="JZ66" s="5"/>
      <c r="KA66" s="5"/>
      <c r="KB66" s="5"/>
      <c r="KC66" s="5"/>
      <c r="KD66" s="5"/>
      <c r="KE66" s="5"/>
      <c r="KF66" s="5"/>
      <c r="KG66" s="5"/>
      <c r="KH66" s="5"/>
      <c r="KI66" s="91"/>
      <c r="KJ66" s="5"/>
      <c r="KK66" s="62"/>
      <c r="KL66" s="62"/>
      <c r="KM66" s="62"/>
      <c r="KN66" s="62"/>
      <c r="KO66" s="62"/>
      <c r="KP66" s="62"/>
      <c r="KQ66" s="62"/>
      <c r="KR66" s="62"/>
      <c r="KS66" s="62"/>
      <c r="KT66" s="62"/>
      <c r="KU66" s="62"/>
      <c r="KV66" s="62"/>
      <c r="KW66" s="62"/>
      <c r="KX66" s="62"/>
      <c r="KY66" s="62"/>
      <c r="KZ66" s="62"/>
      <c r="LA66" s="5"/>
      <c r="LB66" s="5"/>
      <c r="LC66" s="5"/>
      <c r="LD66" s="5"/>
      <c r="LE66" s="5"/>
      <c r="LF66" s="5"/>
      <c r="LG66" s="5"/>
      <c r="LH66" s="5"/>
      <c r="LI66" s="5"/>
      <c r="LJ66" s="5"/>
      <c r="LK66" s="5"/>
      <c r="LL66" s="5"/>
      <c r="LM66" s="5"/>
      <c r="LN66" s="5"/>
      <c r="LO66" s="91"/>
      <c r="LP66" s="5"/>
      <c r="LQ66" s="62"/>
      <c r="LR66" s="62"/>
      <c r="LS66" s="62"/>
      <c r="LT66" s="62"/>
      <c r="LU66" s="62"/>
      <c r="LV66" s="62"/>
      <c r="LW66" s="62"/>
      <c r="LX66" s="62"/>
      <c r="LY66" s="62"/>
      <c r="LZ66" s="62"/>
      <c r="MA66" s="62"/>
      <c r="MB66" s="62"/>
      <c r="MC66" s="62"/>
      <c r="MD66" s="62"/>
      <c r="ME66" s="62"/>
      <c r="MF66" s="62"/>
    </row>
    <row r="67" spans="1:344" x14ac:dyDescent="0.35">
      <c r="A67" s="132">
        <v>63</v>
      </c>
      <c r="B67" s="170"/>
      <c r="C67" s="170"/>
      <c r="D67" s="152">
        <v>76</v>
      </c>
      <c r="E67" s="72" t="str">
        <f>'BVEM Scorecard'!F66</f>
        <v>Wind</v>
      </c>
      <c r="F67" s="96"/>
      <c r="G67" s="96"/>
      <c r="H67" s="96"/>
      <c r="I67" s="96"/>
      <c r="J67" s="62"/>
      <c r="K67" s="62"/>
      <c r="L67" s="62"/>
      <c r="M67" s="62"/>
      <c r="N67" s="62"/>
      <c r="O67" s="62"/>
      <c r="P67" s="62"/>
      <c r="Q67" s="62"/>
      <c r="R67" s="62"/>
      <c r="S67" s="62"/>
      <c r="T67" s="62"/>
      <c r="U67" s="62"/>
      <c r="V67" s="62"/>
      <c r="W67" s="62"/>
      <c r="X67" s="62"/>
      <c r="Y67" s="1"/>
      <c r="Z67" s="1"/>
      <c r="AA67" s="1"/>
      <c r="AB67" s="1"/>
      <c r="AC67" s="1"/>
      <c r="AD67" s="1"/>
      <c r="AE67" s="1"/>
      <c r="AF67" s="1"/>
      <c r="AG67" s="1"/>
      <c r="AH67" s="1"/>
      <c r="AI67" s="1"/>
      <c r="AJ67" s="1"/>
      <c r="AK67" s="1"/>
      <c r="AL67" s="1"/>
      <c r="AM67" s="138"/>
      <c r="AN67" s="139"/>
      <c r="AO67" s="63"/>
      <c r="AP67" s="63"/>
      <c r="AQ67" s="63"/>
      <c r="AR67" s="63"/>
      <c r="AS67" s="63"/>
      <c r="AT67" s="63"/>
      <c r="AU67" s="63"/>
      <c r="AV67" s="63"/>
      <c r="AW67" s="63"/>
      <c r="AX67" s="63"/>
      <c r="AY67" s="63"/>
      <c r="AZ67" s="63"/>
      <c r="BA67" s="63"/>
      <c r="BB67" s="63"/>
      <c r="BC67" s="63"/>
      <c r="BD67" s="63"/>
      <c r="BE67" s="1"/>
      <c r="BF67" s="1"/>
      <c r="BG67" s="1"/>
      <c r="BH67" s="1"/>
      <c r="BI67" s="1"/>
      <c r="BJ67" s="1"/>
      <c r="BK67" s="1"/>
      <c r="BL67" s="1"/>
      <c r="BM67" s="1"/>
      <c r="BN67" s="1"/>
      <c r="BO67" s="1"/>
      <c r="BP67" s="1"/>
      <c r="BQ67" s="1"/>
      <c r="BR67" s="1"/>
      <c r="BS67" s="1"/>
      <c r="BT67" s="1"/>
      <c r="BU67" s="63"/>
      <c r="BV67" s="63"/>
      <c r="BW67" s="63"/>
      <c r="BX67" s="63"/>
      <c r="BY67" s="63"/>
      <c r="BZ67" s="63"/>
      <c r="CA67" s="63"/>
      <c r="CB67" s="63"/>
      <c r="CC67" s="63"/>
      <c r="CD67" s="63"/>
      <c r="CE67" s="63"/>
      <c r="CF67" s="63"/>
      <c r="CG67" s="63"/>
      <c r="CH67" s="63"/>
      <c r="CI67" s="63"/>
      <c r="CJ67" s="63"/>
      <c r="CK67" s="1"/>
      <c r="CL67" s="1"/>
      <c r="CM67" s="1"/>
      <c r="CN67" s="1"/>
      <c r="CO67" s="1"/>
      <c r="CP67" s="1"/>
      <c r="CQ67" s="1"/>
      <c r="CR67" s="1"/>
      <c r="CS67" s="1"/>
      <c r="CT67" s="1"/>
      <c r="CU67" s="1"/>
      <c r="CV67" s="1"/>
      <c r="CW67" s="1"/>
      <c r="CX67" s="1"/>
      <c r="CY67" s="138"/>
      <c r="CZ67" s="1"/>
      <c r="DA67" s="63"/>
      <c r="DB67" s="63"/>
      <c r="DC67" s="63"/>
      <c r="DD67" s="63"/>
      <c r="DE67" s="63"/>
      <c r="DF67" s="63"/>
      <c r="DG67" s="63"/>
      <c r="DH67" s="63"/>
      <c r="DI67" s="63"/>
      <c r="DJ67" s="63"/>
      <c r="DK67" s="63"/>
      <c r="DL67" s="63"/>
      <c r="DM67" s="63"/>
      <c r="DN67" s="63"/>
      <c r="DO67" s="63"/>
      <c r="DP67" s="63"/>
      <c r="DQ67" s="1"/>
      <c r="DR67" s="1"/>
      <c r="DS67" s="1"/>
      <c r="DT67" s="1"/>
      <c r="DU67" s="1"/>
      <c r="DV67" s="1"/>
      <c r="DW67" s="1"/>
      <c r="DX67" s="1"/>
      <c r="DY67" s="1"/>
      <c r="DZ67" s="1"/>
      <c r="EA67" s="1"/>
      <c r="EB67" s="1"/>
      <c r="EC67" s="1"/>
      <c r="ED67" s="1"/>
      <c r="EE67" s="138"/>
      <c r="EF67" s="1"/>
      <c r="EG67" s="63"/>
      <c r="EH67" s="63"/>
      <c r="EI67" s="63"/>
      <c r="EJ67" s="63"/>
      <c r="EK67" s="63"/>
      <c r="EL67" s="63"/>
      <c r="EM67" s="63"/>
      <c r="EN67" s="63"/>
      <c r="EO67" s="63"/>
      <c r="EP67" s="63"/>
      <c r="EQ67" s="63"/>
      <c r="ER67" s="63"/>
      <c r="ES67" s="63"/>
      <c r="ET67" s="63"/>
      <c r="EU67" s="63"/>
      <c r="EV67" s="63"/>
      <c r="EW67" s="1"/>
      <c r="EX67" s="1"/>
      <c r="EY67" s="1"/>
      <c r="EZ67" s="1"/>
      <c r="FA67" s="1"/>
      <c r="FB67" s="1"/>
      <c r="FC67" s="1"/>
      <c r="FD67" s="1"/>
      <c r="FE67" s="1"/>
      <c r="FF67" s="1"/>
      <c r="FG67" s="1"/>
      <c r="FH67" s="1"/>
      <c r="FI67" s="1"/>
      <c r="FJ67" s="1"/>
      <c r="FK67" s="138"/>
      <c r="FL67" s="1"/>
      <c r="FM67" s="63"/>
      <c r="FN67" s="63"/>
      <c r="FO67" s="63"/>
      <c r="FP67" s="63"/>
      <c r="FQ67" s="63"/>
      <c r="FR67" s="63"/>
      <c r="FS67" s="63"/>
      <c r="FT67" s="63"/>
      <c r="FU67" s="63"/>
      <c r="FV67" s="63"/>
      <c r="FW67" s="63"/>
      <c r="FX67" s="63"/>
      <c r="FY67" s="63"/>
      <c r="FZ67" s="63"/>
      <c r="GA67" s="63"/>
      <c r="GB67" s="63"/>
      <c r="GC67" s="1"/>
      <c r="GD67" s="1"/>
      <c r="GE67" s="1"/>
      <c r="GF67" s="1"/>
      <c r="GG67" s="1"/>
      <c r="GH67" s="1"/>
      <c r="GI67" s="1"/>
      <c r="GJ67" s="1"/>
      <c r="GK67" s="1"/>
      <c r="GL67" s="1"/>
      <c r="GM67" s="1"/>
      <c r="GN67" s="1"/>
      <c r="GO67" s="1"/>
      <c r="GP67" s="1"/>
      <c r="GQ67" s="138"/>
      <c r="GR67" s="1"/>
      <c r="GS67" s="63"/>
      <c r="GT67" s="63"/>
      <c r="GU67" s="63"/>
      <c r="GV67" s="63"/>
      <c r="GW67" s="63"/>
      <c r="GX67" s="63"/>
      <c r="GY67" s="63"/>
      <c r="GZ67" s="63"/>
      <c r="HA67" s="63"/>
      <c r="HB67" s="63"/>
      <c r="HC67" s="63"/>
      <c r="HD67" s="63"/>
      <c r="HE67" s="63"/>
      <c r="HF67" s="63"/>
      <c r="HG67" s="63"/>
      <c r="HH67" s="63"/>
      <c r="HI67" s="1"/>
      <c r="HJ67" s="1"/>
      <c r="HK67" s="1"/>
      <c r="HL67" s="1"/>
      <c r="HM67" s="1"/>
      <c r="HN67" s="1"/>
      <c r="HO67" s="1"/>
      <c r="HP67" s="1"/>
      <c r="HQ67" s="1"/>
      <c r="HR67" s="1"/>
      <c r="HS67" s="1"/>
      <c r="HT67" s="1"/>
      <c r="HU67" s="1"/>
      <c r="HV67" s="1"/>
      <c r="HW67" s="138"/>
      <c r="HX67" s="1"/>
      <c r="HY67" s="63"/>
      <c r="HZ67" s="63"/>
      <c r="IA67" s="63"/>
      <c r="IB67" s="63"/>
      <c r="IC67" s="63"/>
      <c r="ID67" s="63"/>
      <c r="IE67" s="63"/>
      <c r="IF67" s="63"/>
      <c r="IG67" s="63"/>
      <c r="IH67" s="63"/>
      <c r="II67" s="63"/>
      <c r="IJ67" s="63"/>
      <c r="IK67" s="63"/>
      <c r="IL67" s="63"/>
      <c r="IM67" s="63"/>
      <c r="IN67" s="63"/>
      <c r="IO67" s="1"/>
      <c r="IP67" s="1"/>
      <c r="IQ67" s="1"/>
      <c r="IR67" s="1"/>
      <c r="IS67" s="1"/>
      <c r="IT67" s="1"/>
      <c r="IU67" s="1"/>
      <c r="IV67" s="1"/>
      <c r="IW67" s="1"/>
      <c r="IX67" s="1"/>
      <c r="IY67" s="1"/>
      <c r="IZ67" s="1"/>
      <c r="JA67" s="1"/>
      <c r="JB67" s="1"/>
      <c r="JC67" s="138"/>
      <c r="JD67" s="1"/>
      <c r="JE67" s="63"/>
      <c r="JF67" s="63"/>
      <c r="JG67" s="63"/>
      <c r="JH67" s="63"/>
      <c r="JI67" s="63"/>
      <c r="JJ67" s="63"/>
      <c r="JK67" s="63"/>
      <c r="JL67" s="63"/>
      <c r="JM67" s="63"/>
      <c r="JN67" s="63"/>
      <c r="JO67" s="63"/>
      <c r="JP67" s="63"/>
      <c r="JQ67" s="63"/>
      <c r="JR67" s="63"/>
      <c r="JS67" s="63"/>
      <c r="JT67" s="63"/>
      <c r="JU67" s="1"/>
      <c r="JV67" s="1"/>
      <c r="JW67" s="1"/>
      <c r="JX67" s="1"/>
      <c r="JY67" s="1"/>
      <c r="JZ67" s="1"/>
      <c r="KA67" s="1"/>
      <c r="KB67" s="1"/>
      <c r="KC67" s="1"/>
      <c r="KD67" s="1"/>
      <c r="KE67" s="1"/>
      <c r="KF67" s="1"/>
      <c r="KG67" s="1"/>
      <c r="KH67" s="1"/>
      <c r="KI67" s="138"/>
      <c r="KJ67" s="1"/>
      <c r="KK67" s="63"/>
      <c r="KL67" s="63"/>
      <c r="KM67" s="63"/>
      <c r="KN67" s="63"/>
      <c r="KO67" s="63"/>
      <c r="KP67" s="63"/>
      <c r="KQ67" s="63"/>
      <c r="KR67" s="63"/>
      <c r="KS67" s="63"/>
      <c r="KT67" s="63"/>
      <c r="KU67" s="63"/>
      <c r="KV67" s="63"/>
      <c r="KW67" s="63"/>
      <c r="KX67" s="63"/>
      <c r="KY67" s="63"/>
      <c r="KZ67" s="63"/>
      <c r="LA67" s="1"/>
      <c r="LB67" s="1"/>
      <c r="LC67" s="1"/>
      <c r="LD67" s="1"/>
      <c r="LE67" s="1"/>
      <c r="LF67" s="1"/>
      <c r="LG67" s="1"/>
      <c r="LH67" s="1"/>
      <c r="LI67" s="1"/>
      <c r="LJ67" s="1"/>
      <c r="LK67" s="1"/>
      <c r="LL67" s="1"/>
      <c r="LM67" s="1"/>
      <c r="LN67" s="1"/>
      <c r="LO67" s="138"/>
      <c r="LP67" s="1"/>
      <c r="LQ67" s="63"/>
      <c r="LR67" s="63"/>
      <c r="LS67" s="63"/>
      <c r="LT67" s="63"/>
      <c r="LU67" s="63"/>
      <c r="LV67" s="63"/>
      <c r="LW67" s="63"/>
      <c r="LX67" s="63"/>
      <c r="LY67" s="63"/>
      <c r="LZ67" s="63"/>
      <c r="MA67" s="63"/>
      <c r="MB67" s="63"/>
      <c r="MC67" s="63"/>
      <c r="MD67" s="63"/>
      <c r="ME67" s="63"/>
      <c r="MF67" s="63"/>
    </row>
    <row r="68" spans="1:344" x14ac:dyDescent="0.35">
      <c r="A68" s="131">
        <v>64</v>
      </c>
      <c r="B68" s="170"/>
      <c r="C68" s="170"/>
      <c r="D68" s="152">
        <v>79</v>
      </c>
      <c r="E68" s="72" t="str">
        <f>'BVEM Scorecard'!F67</f>
        <v>Wind</v>
      </c>
      <c r="F68" s="96"/>
      <c r="G68" s="96"/>
      <c r="H68" s="96"/>
      <c r="I68" s="96"/>
      <c r="J68" s="62"/>
      <c r="K68" s="62"/>
      <c r="L68" s="62"/>
      <c r="M68" s="62"/>
      <c r="N68" s="62"/>
      <c r="O68" s="62"/>
      <c r="P68" s="62"/>
      <c r="Q68" s="62"/>
      <c r="R68" s="62"/>
      <c r="S68" s="62"/>
      <c r="T68" s="62"/>
      <c r="U68" s="62"/>
      <c r="V68" s="62"/>
      <c r="W68" s="62"/>
      <c r="X68" s="62"/>
      <c r="Y68" s="87"/>
      <c r="Z68" s="5"/>
      <c r="AA68" s="5"/>
      <c r="AB68" s="5"/>
      <c r="AC68" s="5"/>
      <c r="AD68" s="5"/>
      <c r="AE68" s="5"/>
      <c r="AF68" s="5"/>
      <c r="AG68" s="5"/>
      <c r="AH68" s="5"/>
      <c r="AI68" s="5"/>
      <c r="AJ68" s="5"/>
      <c r="AK68" s="5"/>
      <c r="AL68" s="5"/>
      <c r="AM68" s="91"/>
      <c r="AN68" s="93"/>
      <c r="AO68" s="62"/>
      <c r="AP68" s="62"/>
      <c r="AQ68" s="62"/>
      <c r="AR68" s="62"/>
      <c r="AS68" s="62"/>
      <c r="AT68" s="62"/>
      <c r="AU68" s="62"/>
      <c r="AV68" s="62"/>
      <c r="AW68" s="62"/>
      <c r="AX68" s="62"/>
      <c r="AY68" s="62"/>
      <c r="AZ68" s="62"/>
      <c r="BA68" s="62"/>
      <c r="BB68" s="62"/>
      <c r="BC68" s="62"/>
      <c r="BD68" s="62"/>
      <c r="BE68" s="5"/>
      <c r="BF68" s="5"/>
      <c r="BG68" s="5"/>
      <c r="BH68" s="5"/>
      <c r="BI68" s="5"/>
      <c r="BJ68" s="5"/>
      <c r="BK68" s="5"/>
      <c r="BL68" s="5"/>
      <c r="BM68" s="5"/>
      <c r="BN68" s="5"/>
      <c r="BO68" s="5"/>
      <c r="BP68" s="5"/>
      <c r="BQ68" s="5"/>
      <c r="BR68" s="5"/>
      <c r="BS68" s="5"/>
      <c r="BT68" s="5"/>
      <c r="BU68" s="62"/>
      <c r="BV68" s="62"/>
      <c r="BW68" s="62"/>
      <c r="BX68" s="62"/>
      <c r="BY68" s="62"/>
      <c r="BZ68" s="62"/>
      <c r="CA68" s="62"/>
      <c r="CB68" s="62"/>
      <c r="CC68" s="62"/>
      <c r="CD68" s="62"/>
      <c r="CE68" s="62"/>
      <c r="CF68" s="62"/>
      <c r="CG68" s="62"/>
      <c r="CH68" s="62"/>
      <c r="CI68" s="62"/>
      <c r="CJ68" s="62"/>
      <c r="CK68" s="5"/>
      <c r="CL68" s="5"/>
      <c r="CM68" s="5"/>
      <c r="CN68" s="5"/>
      <c r="CO68" s="5"/>
      <c r="CP68" s="5"/>
      <c r="CQ68" s="5"/>
      <c r="CR68" s="5"/>
      <c r="CS68" s="5"/>
      <c r="CT68" s="5"/>
      <c r="CU68" s="5"/>
      <c r="CV68" s="5"/>
      <c r="CW68" s="5"/>
      <c r="CX68" s="5"/>
      <c r="CY68" s="91"/>
      <c r="CZ68" s="5"/>
      <c r="DA68" s="62"/>
      <c r="DB68" s="62"/>
      <c r="DC68" s="62"/>
      <c r="DD68" s="62"/>
      <c r="DE68" s="62"/>
      <c r="DF68" s="62"/>
      <c r="DG68" s="62"/>
      <c r="DH68" s="62"/>
      <c r="DI68" s="62"/>
      <c r="DJ68" s="62"/>
      <c r="DK68" s="62"/>
      <c r="DL68" s="62"/>
      <c r="DM68" s="62"/>
      <c r="DN68" s="62"/>
      <c r="DO68" s="62"/>
      <c r="DP68" s="62"/>
      <c r="DQ68" s="5"/>
      <c r="DR68" s="5"/>
      <c r="DS68" s="5"/>
      <c r="DT68" s="5"/>
      <c r="DU68" s="5"/>
      <c r="DV68" s="5"/>
      <c r="DW68" s="5"/>
      <c r="DX68" s="5"/>
      <c r="DY68" s="5"/>
      <c r="DZ68" s="5"/>
      <c r="EA68" s="5"/>
      <c r="EB68" s="5"/>
      <c r="EC68" s="5"/>
      <c r="ED68" s="5"/>
      <c r="EE68" s="91"/>
      <c r="EF68" s="5"/>
      <c r="EG68" s="62"/>
      <c r="EH68" s="62"/>
      <c r="EI68" s="62"/>
      <c r="EJ68" s="62"/>
      <c r="EK68" s="62"/>
      <c r="EL68" s="62"/>
      <c r="EM68" s="62"/>
      <c r="EN68" s="62"/>
      <c r="EO68" s="62"/>
      <c r="EP68" s="62"/>
      <c r="EQ68" s="62"/>
      <c r="ER68" s="62"/>
      <c r="ES68" s="62"/>
      <c r="ET68" s="62"/>
      <c r="EU68" s="62"/>
      <c r="EV68" s="62"/>
      <c r="EW68" s="5"/>
      <c r="EX68" s="5"/>
      <c r="EY68" s="5"/>
      <c r="EZ68" s="5"/>
      <c r="FA68" s="5"/>
      <c r="FB68" s="5"/>
      <c r="FC68" s="5"/>
      <c r="FD68" s="5"/>
      <c r="FE68" s="5"/>
      <c r="FF68" s="5"/>
      <c r="FG68" s="5"/>
      <c r="FH68" s="5"/>
      <c r="FI68" s="5"/>
      <c r="FJ68" s="5"/>
      <c r="FK68" s="91"/>
      <c r="FL68" s="5"/>
      <c r="FM68" s="62"/>
      <c r="FN68" s="62"/>
      <c r="FO68" s="62"/>
      <c r="FP68" s="62"/>
      <c r="FQ68" s="62"/>
      <c r="FR68" s="62"/>
      <c r="FS68" s="62"/>
      <c r="FT68" s="62"/>
      <c r="FU68" s="62"/>
      <c r="FV68" s="62"/>
      <c r="FW68" s="62"/>
      <c r="FX68" s="62"/>
      <c r="FY68" s="62"/>
      <c r="FZ68" s="62"/>
      <c r="GA68" s="62"/>
      <c r="GB68" s="62"/>
      <c r="GC68" s="5"/>
      <c r="GD68" s="5"/>
      <c r="GE68" s="5"/>
      <c r="GF68" s="5"/>
      <c r="GG68" s="5"/>
      <c r="GH68" s="5"/>
      <c r="GI68" s="5"/>
      <c r="GJ68" s="5"/>
      <c r="GK68" s="5"/>
      <c r="GL68" s="5"/>
      <c r="GM68" s="5"/>
      <c r="GN68" s="5"/>
      <c r="GO68" s="5"/>
      <c r="GP68" s="5"/>
      <c r="GQ68" s="91"/>
      <c r="GR68" s="5"/>
      <c r="GS68" s="62"/>
      <c r="GT68" s="62"/>
      <c r="GU68" s="62"/>
      <c r="GV68" s="62"/>
      <c r="GW68" s="62"/>
      <c r="GX68" s="62"/>
      <c r="GY68" s="62"/>
      <c r="GZ68" s="62"/>
      <c r="HA68" s="62"/>
      <c r="HB68" s="62"/>
      <c r="HC68" s="62"/>
      <c r="HD68" s="62"/>
      <c r="HE68" s="62"/>
      <c r="HF68" s="62"/>
      <c r="HG68" s="62"/>
      <c r="HH68" s="62"/>
      <c r="HI68" s="5"/>
      <c r="HJ68" s="5"/>
      <c r="HK68" s="5"/>
      <c r="HL68" s="5"/>
      <c r="HM68" s="5"/>
      <c r="HN68" s="5"/>
      <c r="HO68" s="5"/>
      <c r="HP68" s="5"/>
      <c r="HQ68" s="5"/>
      <c r="HR68" s="5"/>
      <c r="HS68" s="5"/>
      <c r="HT68" s="5"/>
      <c r="HU68" s="5"/>
      <c r="HV68" s="5"/>
      <c r="HW68" s="91"/>
      <c r="HX68" s="5"/>
      <c r="HY68" s="62"/>
      <c r="HZ68" s="62"/>
      <c r="IA68" s="62"/>
      <c r="IB68" s="62"/>
      <c r="IC68" s="62"/>
      <c r="ID68" s="62"/>
      <c r="IE68" s="62"/>
      <c r="IF68" s="62"/>
      <c r="IG68" s="62"/>
      <c r="IH68" s="62"/>
      <c r="II68" s="62"/>
      <c r="IJ68" s="62"/>
      <c r="IK68" s="62"/>
      <c r="IL68" s="62"/>
      <c r="IM68" s="62"/>
      <c r="IN68" s="62"/>
      <c r="IO68" s="5"/>
      <c r="IP68" s="5"/>
      <c r="IQ68" s="5"/>
      <c r="IR68" s="5"/>
      <c r="IS68" s="5"/>
      <c r="IT68" s="5"/>
      <c r="IU68" s="5"/>
      <c r="IV68" s="5"/>
      <c r="IW68" s="5"/>
      <c r="IX68" s="5"/>
      <c r="IY68" s="5"/>
      <c r="IZ68" s="5"/>
      <c r="JA68" s="5"/>
      <c r="JB68" s="5"/>
      <c r="JC68" s="91"/>
      <c r="JD68" s="5"/>
      <c r="JE68" s="62"/>
      <c r="JF68" s="62"/>
      <c r="JG68" s="62"/>
      <c r="JH68" s="62"/>
      <c r="JI68" s="62"/>
      <c r="JJ68" s="62"/>
      <c r="JK68" s="62"/>
      <c r="JL68" s="62"/>
      <c r="JM68" s="62"/>
      <c r="JN68" s="62"/>
      <c r="JO68" s="62"/>
      <c r="JP68" s="62"/>
      <c r="JQ68" s="62"/>
      <c r="JR68" s="62"/>
      <c r="JS68" s="62"/>
      <c r="JT68" s="62"/>
      <c r="JU68" s="5"/>
      <c r="JV68" s="5"/>
      <c r="JW68" s="5"/>
      <c r="JX68" s="5"/>
      <c r="JY68" s="5"/>
      <c r="JZ68" s="5"/>
      <c r="KA68" s="5"/>
      <c r="KB68" s="5"/>
      <c r="KC68" s="5"/>
      <c r="KD68" s="5"/>
      <c r="KE68" s="5"/>
      <c r="KF68" s="5"/>
      <c r="KG68" s="5"/>
      <c r="KH68" s="5"/>
      <c r="KI68" s="91"/>
      <c r="KJ68" s="5"/>
      <c r="KK68" s="62"/>
      <c r="KL68" s="62"/>
      <c r="KM68" s="62"/>
      <c r="KN68" s="62"/>
      <c r="KO68" s="62"/>
      <c r="KP68" s="62"/>
      <c r="KQ68" s="62"/>
      <c r="KR68" s="62"/>
      <c r="KS68" s="62"/>
      <c r="KT68" s="62"/>
      <c r="KU68" s="62"/>
      <c r="KV68" s="62"/>
      <c r="KW68" s="62"/>
      <c r="KX68" s="62"/>
      <c r="KY68" s="62"/>
      <c r="KZ68" s="62"/>
      <c r="LA68" s="5"/>
      <c r="LB68" s="5"/>
      <c r="LC68" s="5"/>
      <c r="LD68" s="5"/>
      <c r="LE68" s="5"/>
      <c r="LF68" s="5"/>
      <c r="LG68" s="5"/>
      <c r="LH68" s="5"/>
      <c r="LI68" s="5"/>
      <c r="LJ68" s="5"/>
      <c r="LK68" s="5"/>
      <c r="LL68" s="5"/>
      <c r="LM68" s="5"/>
      <c r="LN68" s="5"/>
      <c r="LO68" s="91"/>
      <c r="LP68" s="5"/>
      <c r="LQ68" s="62"/>
      <c r="LR68" s="62"/>
      <c r="LS68" s="62"/>
      <c r="LT68" s="62"/>
      <c r="LU68" s="62"/>
      <c r="LV68" s="62"/>
      <c r="LW68" s="62"/>
      <c r="LX68" s="62"/>
      <c r="LY68" s="62"/>
      <c r="LZ68" s="62"/>
      <c r="MA68" s="62"/>
      <c r="MB68" s="62"/>
      <c r="MC68" s="62"/>
      <c r="MD68" s="62"/>
      <c r="ME68" s="62"/>
      <c r="MF68" s="62"/>
    </row>
    <row r="69" spans="1:344" x14ac:dyDescent="0.35">
      <c r="A69" s="132">
        <v>65</v>
      </c>
      <c r="B69" s="170"/>
      <c r="C69" s="170"/>
      <c r="D69" s="152">
        <v>119</v>
      </c>
      <c r="E69" s="72" t="str">
        <f>'BVEM Scorecard'!F68</f>
        <v>Wind</v>
      </c>
      <c r="F69" s="96"/>
      <c r="G69" s="96"/>
      <c r="H69" s="96"/>
      <c r="I69" s="96"/>
      <c r="J69" s="62"/>
      <c r="K69" s="62"/>
      <c r="L69" s="62"/>
      <c r="M69" s="62"/>
      <c r="N69" s="62"/>
      <c r="O69" s="62"/>
      <c r="P69" s="62"/>
      <c r="Q69" s="62"/>
      <c r="R69" s="62"/>
      <c r="S69" s="62"/>
      <c r="T69" s="62"/>
      <c r="U69" s="62"/>
      <c r="V69" s="62"/>
      <c r="W69" s="62"/>
      <c r="X69" s="62"/>
      <c r="Y69" s="1"/>
      <c r="Z69" s="1"/>
      <c r="AA69" s="1"/>
      <c r="AB69" s="1"/>
      <c r="AC69" s="1"/>
      <c r="AD69" s="1"/>
      <c r="AE69" s="1"/>
      <c r="AF69" s="1"/>
      <c r="AG69" s="1"/>
      <c r="AH69" s="1"/>
      <c r="AI69" s="1"/>
      <c r="AJ69" s="1"/>
      <c r="AK69" s="1"/>
      <c r="AL69" s="1"/>
      <c r="AM69" s="138"/>
      <c r="AN69" s="139"/>
      <c r="AO69" s="63"/>
      <c r="AP69" s="63"/>
      <c r="AQ69" s="63"/>
      <c r="AR69" s="63"/>
      <c r="AS69" s="63"/>
      <c r="AT69" s="63"/>
      <c r="AU69" s="63"/>
      <c r="AV69" s="63"/>
      <c r="AW69" s="63"/>
      <c r="AX69" s="63"/>
      <c r="AY69" s="63"/>
      <c r="AZ69" s="63"/>
      <c r="BA69" s="63"/>
      <c r="BB69" s="63"/>
      <c r="BC69" s="63"/>
      <c r="BD69" s="63"/>
      <c r="BE69" s="1"/>
      <c r="BF69" s="1"/>
      <c r="BG69" s="1"/>
      <c r="BH69" s="1"/>
      <c r="BI69" s="1"/>
      <c r="BJ69" s="1"/>
      <c r="BK69" s="1"/>
      <c r="BL69" s="1"/>
      <c r="BM69" s="1"/>
      <c r="BN69" s="1"/>
      <c r="BO69" s="1"/>
      <c r="BP69" s="1"/>
      <c r="BQ69" s="1"/>
      <c r="BR69" s="1"/>
      <c r="BS69" s="1"/>
      <c r="BT69" s="1"/>
      <c r="BU69" s="63"/>
      <c r="BV69" s="63"/>
      <c r="BW69" s="63"/>
      <c r="BX69" s="63"/>
      <c r="BY69" s="63"/>
      <c r="BZ69" s="63"/>
      <c r="CA69" s="63"/>
      <c r="CB69" s="63"/>
      <c r="CC69" s="63"/>
      <c r="CD69" s="63"/>
      <c r="CE69" s="63"/>
      <c r="CF69" s="63"/>
      <c r="CG69" s="63"/>
      <c r="CH69" s="63"/>
      <c r="CI69" s="63"/>
      <c r="CJ69" s="63"/>
      <c r="CK69" s="1"/>
      <c r="CL69" s="1"/>
      <c r="CM69" s="1"/>
      <c r="CN69" s="1"/>
      <c r="CO69" s="1"/>
      <c r="CP69" s="1"/>
      <c r="CQ69" s="1"/>
      <c r="CR69" s="1"/>
      <c r="CS69" s="1"/>
      <c r="CT69" s="1"/>
      <c r="CU69" s="1"/>
      <c r="CV69" s="1"/>
      <c r="CW69" s="1"/>
      <c r="CX69" s="1"/>
      <c r="CY69" s="138"/>
      <c r="CZ69" s="1"/>
      <c r="DA69" s="63"/>
      <c r="DB69" s="63"/>
      <c r="DC69" s="63"/>
      <c r="DD69" s="63"/>
      <c r="DE69" s="63"/>
      <c r="DF69" s="63"/>
      <c r="DG69" s="63"/>
      <c r="DH69" s="63"/>
      <c r="DI69" s="63"/>
      <c r="DJ69" s="63"/>
      <c r="DK69" s="63"/>
      <c r="DL69" s="63"/>
      <c r="DM69" s="63"/>
      <c r="DN69" s="63"/>
      <c r="DO69" s="63"/>
      <c r="DP69" s="63"/>
      <c r="DQ69" s="1"/>
      <c r="DR69" s="1"/>
      <c r="DS69" s="1"/>
      <c r="DT69" s="1"/>
      <c r="DU69" s="1"/>
      <c r="DV69" s="1"/>
      <c r="DW69" s="1"/>
      <c r="DX69" s="1"/>
      <c r="DY69" s="1"/>
      <c r="DZ69" s="1"/>
      <c r="EA69" s="1"/>
      <c r="EB69" s="1"/>
      <c r="EC69" s="1"/>
      <c r="ED69" s="1"/>
      <c r="EE69" s="138"/>
      <c r="EF69" s="1"/>
      <c r="EG69" s="63"/>
      <c r="EH69" s="63"/>
      <c r="EI69" s="63"/>
      <c r="EJ69" s="63"/>
      <c r="EK69" s="63"/>
      <c r="EL69" s="63"/>
      <c r="EM69" s="63"/>
      <c r="EN69" s="63"/>
      <c r="EO69" s="63"/>
      <c r="EP69" s="63"/>
      <c r="EQ69" s="63"/>
      <c r="ER69" s="63"/>
      <c r="ES69" s="63"/>
      <c r="ET69" s="63"/>
      <c r="EU69" s="63"/>
      <c r="EV69" s="63"/>
      <c r="EW69" s="1"/>
      <c r="EX69" s="1"/>
      <c r="EY69" s="1"/>
      <c r="EZ69" s="1"/>
      <c r="FA69" s="1"/>
      <c r="FB69" s="1"/>
      <c r="FC69" s="1"/>
      <c r="FD69" s="1"/>
      <c r="FE69" s="1"/>
      <c r="FF69" s="1"/>
      <c r="FG69" s="1"/>
      <c r="FH69" s="1"/>
      <c r="FI69" s="1"/>
      <c r="FJ69" s="1"/>
      <c r="FK69" s="138"/>
      <c r="FL69" s="1"/>
      <c r="FM69" s="63"/>
      <c r="FN69" s="63"/>
      <c r="FO69" s="63"/>
      <c r="FP69" s="63"/>
      <c r="FQ69" s="63"/>
      <c r="FR69" s="63"/>
      <c r="FS69" s="63"/>
      <c r="FT69" s="63"/>
      <c r="FU69" s="63"/>
      <c r="FV69" s="63"/>
      <c r="FW69" s="63"/>
      <c r="FX69" s="63"/>
      <c r="FY69" s="63"/>
      <c r="FZ69" s="63"/>
      <c r="GA69" s="63"/>
      <c r="GB69" s="63"/>
      <c r="GC69" s="1"/>
      <c r="GD69" s="1"/>
      <c r="GE69" s="1"/>
      <c r="GF69" s="1"/>
      <c r="GG69" s="1"/>
      <c r="GH69" s="1"/>
      <c r="GI69" s="1"/>
      <c r="GJ69" s="1"/>
      <c r="GK69" s="1"/>
      <c r="GL69" s="1"/>
      <c r="GM69" s="1"/>
      <c r="GN69" s="1"/>
      <c r="GO69" s="1"/>
      <c r="GP69" s="1"/>
      <c r="GQ69" s="138"/>
      <c r="GR69" s="1"/>
      <c r="GS69" s="63"/>
      <c r="GT69" s="63"/>
      <c r="GU69" s="63"/>
      <c r="GV69" s="63"/>
      <c r="GW69" s="63"/>
      <c r="GX69" s="63"/>
      <c r="GY69" s="63"/>
      <c r="GZ69" s="63"/>
      <c r="HA69" s="63"/>
      <c r="HB69" s="63"/>
      <c r="HC69" s="63"/>
      <c r="HD69" s="63"/>
      <c r="HE69" s="63"/>
      <c r="HF69" s="63"/>
      <c r="HG69" s="63"/>
      <c r="HH69" s="63"/>
      <c r="HI69" s="1"/>
      <c r="HJ69" s="1"/>
      <c r="HK69" s="1"/>
      <c r="HL69" s="1"/>
      <c r="HM69" s="1"/>
      <c r="HN69" s="1"/>
      <c r="HO69" s="1"/>
      <c r="HP69" s="1"/>
      <c r="HQ69" s="1"/>
      <c r="HR69" s="1"/>
      <c r="HS69" s="1"/>
      <c r="HT69" s="1"/>
      <c r="HU69" s="1"/>
      <c r="HV69" s="1"/>
      <c r="HW69" s="138"/>
      <c r="HX69" s="1"/>
      <c r="HY69" s="63"/>
      <c r="HZ69" s="63"/>
      <c r="IA69" s="63"/>
      <c r="IB69" s="63"/>
      <c r="IC69" s="63"/>
      <c r="ID69" s="63"/>
      <c r="IE69" s="63"/>
      <c r="IF69" s="63"/>
      <c r="IG69" s="63"/>
      <c r="IH69" s="63"/>
      <c r="II69" s="63"/>
      <c r="IJ69" s="63"/>
      <c r="IK69" s="63"/>
      <c r="IL69" s="63"/>
      <c r="IM69" s="63"/>
      <c r="IN69" s="63"/>
      <c r="IO69" s="1"/>
      <c r="IP69" s="1"/>
      <c r="IQ69" s="1"/>
      <c r="IR69" s="1"/>
      <c r="IS69" s="1"/>
      <c r="IT69" s="1"/>
      <c r="IU69" s="1"/>
      <c r="IV69" s="1"/>
      <c r="IW69" s="1"/>
      <c r="IX69" s="1"/>
      <c r="IY69" s="1"/>
      <c r="IZ69" s="1"/>
      <c r="JA69" s="1"/>
      <c r="JB69" s="1"/>
      <c r="JC69" s="138"/>
      <c r="JD69" s="1"/>
      <c r="JE69" s="63"/>
      <c r="JF69" s="63"/>
      <c r="JG69" s="63"/>
      <c r="JH69" s="63"/>
      <c r="JI69" s="63"/>
      <c r="JJ69" s="63"/>
      <c r="JK69" s="63"/>
      <c r="JL69" s="63"/>
      <c r="JM69" s="63"/>
      <c r="JN69" s="63"/>
      <c r="JO69" s="63"/>
      <c r="JP69" s="63"/>
      <c r="JQ69" s="63"/>
      <c r="JR69" s="63"/>
      <c r="JS69" s="63"/>
      <c r="JT69" s="63"/>
      <c r="JU69" s="1"/>
      <c r="JV69" s="1"/>
      <c r="JW69" s="1"/>
      <c r="JX69" s="1"/>
      <c r="JY69" s="1"/>
      <c r="JZ69" s="1"/>
      <c r="KA69" s="1"/>
      <c r="KB69" s="1"/>
      <c r="KC69" s="1"/>
      <c r="KD69" s="1"/>
      <c r="KE69" s="1"/>
      <c r="KF69" s="1"/>
      <c r="KG69" s="1"/>
      <c r="KH69" s="1"/>
      <c r="KI69" s="138"/>
      <c r="KJ69" s="1"/>
      <c r="KK69" s="63"/>
      <c r="KL69" s="63"/>
      <c r="KM69" s="63"/>
      <c r="KN69" s="63"/>
      <c r="KO69" s="63"/>
      <c r="KP69" s="63"/>
      <c r="KQ69" s="63"/>
      <c r="KR69" s="63"/>
      <c r="KS69" s="63"/>
      <c r="KT69" s="63"/>
      <c r="KU69" s="63"/>
      <c r="KV69" s="63"/>
      <c r="KW69" s="63"/>
      <c r="KX69" s="63"/>
      <c r="KY69" s="63"/>
      <c r="KZ69" s="63"/>
      <c r="LA69" s="1"/>
      <c r="LB69" s="1"/>
      <c r="LC69" s="1"/>
      <c r="LD69" s="1"/>
      <c r="LE69" s="1"/>
      <c r="LF69" s="1"/>
      <c r="LG69" s="1"/>
      <c r="LH69" s="1"/>
      <c r="LI69" s="1"/>
      <c r="LJ69" s="1"/>
      <c r="LK69" s="1"/>
      <c r="LL69" s="1"/>
      <c r="LM69" s="1"/>
      <c r="LN69" s="1"/>
      <c r="LO69" s="138"/>
      <c r="LP69" s="1"/>
      <c r="LQ69" s="63"/>
      <c r="LR69" s="63"/>
      <c r="LS69" s="63"/>
      <c r="LT69" s="63"/>
      <c r="LU69" s="63"/>
      <c r="LV69" s="63"/>
      <c r="LW69" s="63"/>
      <c r="LX69" s="63"/>
      <c r="LY69" s="63"/>
      <c r="LZ69" s="63"/>
      <c r="MA69" s="63"/>
      <c r="MB69" s="63"/>
      <c r="MC69" s="63"/>
      <c r="MD69" s="63"/>
      <c r="ME69" s="63"/>
      <c r="MF69" s="63"/>
    </row>
    <row r="70" spans="1:344" x14ac:dyDescent="0.35">
      <c r="A70" s="131">
        <v>66</v>
      </c>
      <c r="B70" s="170"/>
      <c r="C70" s="170"/>
      <c r="D70" s="152">
        <v>123</v>
      </c>
      <c r="E70" s="72" t="str">
        <f>'BVEM Scorecard'!F69</f>
        <v>Wind</v>
      </c>
      <c r="F70" s="96"/>
      <c r="G70" s="96"/>
      <c r="H70" s="96"/>
      <c r="I70" s="96"/>
      <c r="J70" s="62"/>
      <c r="K70" s="62"/>
      <c r="L70" s="62"/>
      <c r="M70" s="62"/>
      <c r="N70" s="62"/>
      <c r="O70" s="62"/>
      <c r="P70" s="62"/>
      <c r="Q70" s="62"/>
      <c r="R70" s="62"/>
      <c r="S70" s="62"/>
      <c r="T70" s="62"/>
      <c r="U70" s="62"/>
      <c r="V70" s="62"/>
      <c r="W70" s="62"/>
      <c r="X70" s="62"/>
      <c r="Y70" s="87"/>
      <c r="Z70" s="5"/>
      <c r="AA70" s="5"/>
      <c r="AB70" s="5"/>
      <c r="AC70" s="5"/>
      <c r="AD70" s="5"/>
      <c r="AE70" s="5"/>
      <c r="AF70" s="5"/>
      <c r="AG70" s="5"/>
      <c r="AH70" s="5"/>
      <c r="AI70" s="5"/>
      <c r="AJ70" s="5"/>
      <c r="AK70" s="5"/>
      <c r="AL70" s="5"/>
      <c r="AM70" s="91"/>
      <c r="AN70" s="93"/>
      <c r="AO70" s="62"/>
      <c r="AP70" s="62"/>
      <c r="AQ70" s="62"/>
      <c r="AR70" s="62"/>
      <c r="AS70" s="62"/>
      <c r="AT70" s="62"/>
      <c r="AU70" s="62"/>
      <c r="AV70" s="62"/>
      <c r="AW70" s="62"/>
      <c r="AX70" s="62"/>
      <c r="AY70" s="62"/>
      <c r="AZ70" s="62"/>
      <c r="BA70" s="62"/>
      <c r="BB70" s="62"/>
      <c r="BC70" s="62"/>
      <c r="BD70" s="62"/>
      <c r="BE70" s="5"/>
      <c r="BF70" s="5"/>
      <c r="BG70" s="5"/>
      <c r="BH70" s="5"/>
      <c r="BI70" s="5"/>
      <c r="BJ70" s="5"/>
      <c r="BK70" s="5"/>
      <c r="BL70" s="5"/>
      <c r="BM70" s="5"/>
      <c r="BN70" s="5"/>
      <c r="BO70" s="5"/>
      <c r="BP70" s="5"/>
      <c r="BQ70" s="5"/>
      <c r="BR70" s="5"/>
      <c r="BS70" s="5"/>
      <c r="BT70" s="5"/>
      <c r="BU70" s="62"/>
      <c r="BV70" s="62"/>
      <c r="BW70" s="62"/>
      <c r="BX70" s="62"/>
      <c r="BY70" s="62"/>
      <c r="BZ70" s="62"/>
      <c r="CA70" s="62"/>
      <c r="CB70" s="62"/>
      <c r="CC70" s="62"/>
      <c r="CD70" s="62"/>
      <c r="CE70" s="62"/>
      <c r="CF70" s="62"/>
      <c r="CG70" s="62"/>
      <c r="CH70" s="62"/>
      <c r="CI70" s="62"/>
      <c r="CJ70" s="62"/>
      <c r="CK70" s="5"/>
      <c r="CL70" s="5"/>
      <c r="CM70" s="5"/>
      <c r="CN70" s="5"/>
      <c r="CO70" s="5"/>
      <c r="CP70" s="5"/>
      <c r="CQ70" s="5"/>
      <c r="CR70" s="5"/>
      <c r="CS70" s="5"/>
      <c r="CT70" s="5"/>
      <c r="CU70" s="5"/>
      <c r="CV70" s="5"/>
      <c r="CW70" s="5"/>
      <c r="CX70" s="5"/>
      <c r="CY70" s="91"/>
      <c r="CZ70" s="5"/>
      <c r="DA70" s="62"/>
      <c r="DB70" s="62"/>
      <c r="DC70" s="62"/>
      <c r="DD70" s="62"/>
      <c r="DE70" s="62"/>
      <c r="DF70" s="62"/>
      <c r="DG70" s="62"/>
      <c r="DH70" s="62"/>
      <c r="DI70" s="62"/>
      <c r="DJ70" s="62"/>
      <c r="DK70" s="62"/>
      <c r="DL70" s="62"/>
      <c r="DM70" s="62"/>
      <c r="DN70" s="62"/>
      <c r="DO70" s="62"/>
      <c r="DP70" s="62"/>
      <c r="DQ70" s="5"/>
      <c r="DR70" s="5"/>
      <c r="DS70" s="5"/>
      <c r="DT70" s="5"/>
      <c r="DU70" s="5"/>
      <c r="DV70" s="5"/>
      <c r="DW70" s="5"/>
      <c r="DX70" s="5"/>
      <c r="DY70" s="5"/>
      <c r="DZ70" s="5"/>
      <c r="EA70" s="5"/>
      <c r="EB70" s="5"/>
      <c r="EC70" s="5"/>
      <c r="ED70" s="5"/>
      <c r="EE70" s="91"/>
      <c r="EF70" s="5"/>
      <c r="EG70" s="62"/>
      <c r="EH70" s="62"/>
      <c r="EI70" s="62"/>
      <c r="EJ70" s="62"/>
      <c r="EK70" s="62"/>
      <c r="EL70" s="62"/>
      <c r="EM70" s="62"/>
      <c r="EN70" s="62"/>
      <c r="EO70" s="62"/>
      <c r="EP70" s="62"/>
      <c r="EQ70" s="62"/>
      <c r="ER70" s="62"/>
      <c r="ES70" s="62"/>
      <c r="ET70" s="62"/>
      <c r="EU70" s="62"/>
      <c r="EV70" s="62"/>
      <c r="EW70" s="5"/>
      <c r="EX70" s="5"/>
      <c r="EY70" s="5"/>
      <c r="EZ70" s="5"/>
      <c r="FA70" s="5"/>
      <c r="FB70" s="5"/>
      <c r="FC70" s="5"/>
      <c r="FD70" s="5"/>
      <c r="FE70" s="5"/>
      <c r="FF70" s="5"/>
      <c r="FG70" s="5"/>
      <c r="FH70" s="5"/>
      <c r="FI70" s="5"/>
      <c r="FJ70" s="5"/>
      <c r="FK70" s="91"/>
      <c r="FL70" s="5"/>
      <c r="FM70" s="62"/>
      <c r="FN70" s="62"/>
      <c r="FO70" s="62"/>
      <c r="FP70" s="62"/>
      <c r="FQ70" s="62"/>
      <c r="FR70" s="62"/>
      <c r="FS70" s="62"/>
      <c r="FT70" s="62"/>
      <c r="FU70" s="62"/>
      <c r="FV70" s="62"/>
      <c r="FW70" s="62"/>
      <c r="FX70" s="62"/>
      <c r="FY70" s="62"/>
      <c r="FZ70" s="62"/>
      <c r="GA70" s="62"/>
      <c r="GB70" s="62"/>
      <c r="GC70" s="5"/>
      <c r="GD70" s="5"/>
      <c r="GE70" s="5"/>
      <c r="GF70" s="5"/>
      <c r="GG70" s="5"/>
      <c r="GH70" s="5"/>
      <c r="GI70" s="5"/>
      <c r="GJ70" s="5"/>
      <c r="GK70" s="5"/>
      <c r="GL70" s="5"/>
      <c r="GM70" s="5"/>
      <c r="GN70" s="5"/>
      <c r="GO70" s="5"/>
      <c r="GP70" s="5"/>
      <c r="GQ70" s="91"/>
      <c r="GR70" s="5"/>
      <c r="GS70" s="62"/>
      <c r="GT70" s="62"/>
      <c r="GU70" s="62"/>
      <c r="GV70" s="62"/>
      <c r="GW70" s="62"/>
      <c r="GX70" s="62"/>
      <c r="GY70" s="62"/>
      <c r="GZ70" s="62"/>
      <c r="HA70" s="62"/>
      <c r="HB70" s="62"/>
      <c r="HC70" s="62"/>
      <c r="HD70" s="62"/>
      <c r="HE70" s="62"/>
      <c r="HF70" s="62"/>
      <c r="HG70" s="62"/>
      <c r="HH70" s="62"/>
      <c r="HI70" s="5"/>
      <c r="HJ70" s="5"/>
      <c r="HK70" s="5"/>
      <c r="HL70" s="5"/>
      <c r="HM70" s="5"/>
      <c r="HN70" s="5"/>
      <c r="HO70" s="5"/>
      <c r="HP70" s="5"/>
      <c r="HQ70" s="5"/>
      <c r="HR70" s="5"/>
      <c r="HS70" s="5"/>
      <c r="HT70" s="5"/>
      <c r="HU70" s="5"/>
      <c r="HV70" s="5"/>
      <c r="HW70" s="91"/>
      <c r="HX70" s="5"/>
      <c r="HY70" s="62"/>
      <c r="HZ70" s="62"/>
      <c r="IA70" s="62"/>
      <c r="IB70" s="62"/>
      <c r="IC70" s="62"/>
      <c r="ID70" s="62"/>
      <c r="IE70" s="62"/>
      <c r="IF70" s="62"/>
      <c r="IG70" s="62"/>
      <c r="IH70" s="62"/>
      <c r="II70" s="62"/>
      <c r="IJ70" s="62"/>
      <c r="IK70" s="62"/>
      <c r="IL70" s="62"/>
      <c r="IM70" s="62"/>
      <c r="IN70" s="62"/>
      <c r="IO70" s="5"/>
      <c r="IP70" s="5"/>
      <c r="IQ70" s="5"/>
      <c r="IR70" s="5"/>
      <c r="IS70" s="5"/>
      <c r="IT70" s="5"/>
      <c r="IU70" s="5"/>
      <c r="IV70" s="5"/>
      <c r="IW70" s="5"/>
      <c r="IX70" s="5"/>
      <c r="IY70" s="5"/>
      <c r="IZ70" s="5"/>
      <c r="JA70" s="5"/>
      <c r="JB70" s="5"/>
      <c r="JC70" s="91"/>
      <c r="JD70" s="5"/>
      <c r="JE70" s="62"/>
      <c r="JF70" s="62"/>
      <c r="JG70" s="62"/>
      <c r="JH70" s="62"/>
      <c r="JI70" s="62"/>
      <c r="JJ70" s="62"/>
      <c r="JK70" s="62"/>
      <c r="JL70" s="62"/>
      <c r="JM70" s="62"/>
      <c r="JN70" s="62"/>
      <c r="JO70" s="62"/>
      <c r="JP70" s="62"/>
      <c r="JQ70" s="62"/>
      <c r="JR70" s="62"/>
      <c r="JS70" s="62"/>
      <c r="JT70" s="62"/>
      <c r="JU70" s="5"/>
      <c r="JV70" s="5"/>
      <c r="JW70" s="5"/>
      <c r="JX70" s="5"/>
      <c r="JY70" s="5"/>
      <c r="JZ70" s="5"/>
      <c r="KA70" s="5"/>
      <c r="KB70" s="5"/>
      <c r="KC70" s="5"/>
      <c r="KD70" s="5"/>
      <c r="KE70" s="5"/>
      <c r="KF70" s="5"/>
      <c r="KG70" s="5"/>
      <c r="KH70" s="5"/>
      <c r="KI70" s="91"/>
      <c r="KJ70" s="5"/>
      <c r="KK70" s="62"/>
      <c r="KL70" s="62"/>
      <c r="KM70" s="62"/>
      <c r="KN70" s="62"/>
      <c r="KO70" s="62"/>
      <c r="KP70" s="62"/>
      <c r="KQ70" s="62"/>
      <c r="KR70" s="62"/>
      <c r="KS70" s="62"/>
      <c r="KT70" s="62"/>
      <c r="KU70" s="62"/>
      <c r="KV70" s="62"/>
      <c r="KW70" s="62"/>
      <c r="KX70" s="62"/>
      <c r="KY70" s="62"/>
      <c r="KZ70" s="62"/>
      <c r="LA70" s="5"/>
      <c r="LB70" s="5"/>
      <c r="LC70" s="5"/>
      <c r="LD70" s="5"/>
      <c r="LE70" s="5"/>
      <c r="LF70" s="5"/>
      <c r="LG70" s="5"/>
      <c r="LH70" s="5"/>
      <c r="LI70" s="5"/>
      <c r="LJ70" s="5"/>
      <c r="LK70" s="5"/>
      <c r="LL70" s="5"/>
      <c r="LM70" s="5"/>
      <c r="LN70" s="5"/>
      <c r="LO70" s="91"/>
      <c r="LP70" s="5"/>
      <c r="LQ70" s="62"/>
      <c r="LR70" s="62"/>
      <c r="LS70" s="62"/>
      <c r="LT70" s="62"/>
      <c r="LU70" s="62"/>
      <c r="LV70" s="62"/>
      <c r="LW70" s="62"/>
      <c r="LX70" s="62"/>
      <c r="LY70" s="62"/>
      <c r="LZ70" s="62"/>
      <c r="MA70" s="62"/>
      <c r="MB70" s="62"/>
      <c r="MC70" s="62"/>
      <c r="MD70" s="62"/>
      <c r="ME70" s="62"/>
      <c r="MF70" s="62"/>
    </row>
    <row r="71" spans="1:344" x14ac:dyDescent="0.35">
      <c r="A71" s="132">
        <v>67</v>
      </c>
      <c r="B71" s="170"/>
      <c r="C71" s="170"/>
      <c r="D71" s="152">
        <v>60</v>
      </c>
      <c r="E71" s="72" t="str">
        <f>'BVEM Scorecard'!F70</f>
        <v>Wind</v>
      </c>
      <c r="F71" s="96"/>
      <c r="G71" s="96"/>
      <c r="H71" s="96"/>
      <c r="I71" s="96"/>
      <c r="J71" s="62"/>
      <c r="K71" s="62"/>
      <c r="L71" s="62"/>
      <c r="M71" s="62"/>
      <c r="N71" s="62"/>
      <c r="O71" s="62"/>
      <c r="P71" s="62"/>
      <c r="Q71" s="62"/>
      <c r="R71" s="62"/>
      <c r="S71" s="62"/>
      <c r="T71" s="62"/>
      <c r="U71" s="62"/>
      <c r="V71" s="62"/>
      <c r="W71" s="62"/>
      <c r="X71" s="62"/>
      <c r="Y71" s="1"/>
      <c r="Z71" s="1"/>
      <c r="AA71" s="1"/>
      <c r="AB71" s="1"/>
      <c r="AC71" s="1"/>
      <c r="AD71" s="1"/>
      <c r="AE71" s="1"/>
      <c r="AF71" s="1"/>
      <c r="AG71" s="1"/>
      <c r="AH71" s="1"/>
      <c r="AI71" s="1"/>
      <c r="AJ71" s="1"/>
      <c r="AK71" s="1"/>
      <c r="AL71" s="1"/>
      <c r="AM71" s="138"/>
      <c r="AN71" s="139"/>
      <c r="AO71" s="63"/>
      <c r="AP71" s="63"/>
      <c r="AQ71" s="63"/>
      <c r="AR71" s="63"/>
      <c r="AS71" s="63"/>
      <c r="AT71" s="63"/>
      <c r="AU71" s="63"/>
      <c r="AV71" s="63"/>
      <c r="AW71" s="63"/>
      <c r="AX71" s="63"/>
      <c r="AY71" s="63"/>
      <c r="AZ71" s="63"/>
      <c r="BA71" s="63"/>
      <c r="BB71" s="63"/>
      <c r="BC71" s="63"/>
      <c r="BD71" s="63"/>
      <c r="BE71" s="1"/>
      <c r="BF71" s="1"/>
      <c r="BG71" s="1"/>
      <c r="BH71" s="1"/>
      <c r="BI71" s="1"/>
      <c r="BJ71" s="1"/>
      <c r="BK71" s="1"/>
      <c r="BL71" s="1"/>
      <c r="BM71" s="1"/>
      <c r="BN71" s="1"/>
      <c r="BO71" s="1"/>
      <c r="BP71" s="1"/>
      <c r="BQ71" s="1"/>
      <c r="BR71" s="1"/>
      <c r="BS71" s="1"/>
      <c r="BT71" s="1"/>
      <c r="BU71" s="63"/>
      <c r="BV71" s="63"/>
      <c r="BW71" s="63"/>
      <c r="BX71" s="63"/>
      <c r="BY71" s="63"/>
      <c r="BZ71" s="63"/>
      <c r="CA71" s="63"/>
      <c r="CB71" s="63"/>
      <c r="CC71" s="63"/>
      <c r="CD71" s="63"/>
      <c r="CE71" s="63"/>
      <c r="CF71" s="63"/>
      <c r="CG71" s="63"/>
      <c r="CH71" s="63"/>
      <c r="CI71" s="63"/>
      <c r="CJ71" s="63"/>
      <c r="CK71" s="1"/>
      <c r="CL71" s="1"/>
      <c r="CM71" s="1"/>
      <c r="CN71" s="1"/>
      <c r="CO71" s="1"/>
      <c r="CP71" s="1"/>
      <c r="CQ71" s="1"/>
      <c r="CR71" s="1"/>
      <c r="CS71" s="1"/>
      <c r="CT71" s="1"/>
      <c r="CU71" s="1"/>
      <c r="CV71" s="1"/>
      <c r="CW71" s="1"/>
      <c r="CX71" s="1"/>
      <c r="CY71" s="138"/>
      <c r="CZ71" s="1"/>
      <c r="DA71" s="63"/>
      <c r="DB71" s="63"/>
      <c r="DC71" s="63"/>
      <c r="DD71" s="63"/>
      <c r="DE71" s="63"/>
      <c r="DF71" s="63"/>
      <c r="DG71" s="63"/>
      <c r="DH71" s="63"/>
      <c r="DI71" s="63"/>
      <c r="DJ71" s="63"/>
      <c r="DK71" s="63"/>
      <c r="DL71" s="63"/>
      <c r="DM71" s="63"/>
      <c r="DN71" s="63"/>
      <c r="DO71" s="63"/>
      <c r="DP71" s="63"/>
      <c r="DQ71" s="1"/>
      <c r="DR71" s="1"/>
      <c r="DS71" s="1"/>
      <c r="DT71" s="1"/>
      <c r="DU71" s="1"/>
      <c r="DV71" s="1"/>
      <c r="DW71" s="1"/>
      <c r="DX71" s="1"/>
      <c r="DY71" s="1"/>
      <c r="DZ71" s="1"/>
      <c r="EA71" s="1"/>
      <c r="EB71" s="1"/>
      <c r="EC71" s="1"/>
      <c r="ED71" s="1"/>
      <c r="EE71" s="138"/>
      <c r="EF71" s="1"/>
      <c r="EG71" s="63"/>
      <c r="EH71" s="63"/>
      <c r="EI71" s="63"/>
      <c r="EJ71" s="63"/>
      <c r="EK71" s="63"/>
      <c r="EL71" s="63"/>
      <c r="EM71" s="63"/>
      <c r="EN71" s="63"/>
      <c r="EO71" s="63"/>
      <c r="EP71" s="63"/>
      <c r="EQ71" s="63"/>
      <c r="ER71" s="63"/>
      <c r="ES71" s="63"/>
      <c r="ET71" s="63"/>
      <c r="EU71" s="63"/>
      <c r="EV71" s="63"/>
      <c r="EW71" s="1"/>
      <c r="EX71" s="1"/>
      <c r="EY71" s="1"/>
      <c r="EZ71" s="1"/>
      <c r="FA71" s="1"/>
      <c r="FB71" s="1"/>
      <c r="FC71" s="1"/>
      <c r="FD71" s="1"/>
      <c r="FE71" s="1"/>
      <c r="FF71" s="1"/>
      <c r="FG71" s="1"/>
      <c r="FH71" s="1"/>
      <c r="FI71" s="1"/>
      <c r="FJ71" s="1"/>
      <c r="FK71" s="138"/>
      <c r="FL71" s="1"/>
      <c r="FM71" s="63"/>
      <c r="FN71" s="63"/>
      <c r="FO71" s="63"/>
      <c r="FP71" s="63"/>
      <c r="FQ71" s="63"/>
      <c r="FR71" s="63"/>
      <c r="FS71" s="63"/>
      <c r="FT71" s="63"/>
      <c r="FU71" s="63"/>
      <c r="FV71" s="63"/>
      <c r="FW71" s="63"/>
      <c r="FX71" s="63"/>
      <c r="FY71" s="63"/>
      <c r="FZ71" s="63"/>
      <c r="GA71" s="63"/>
      <c r="GB71" s="63"/>
      <c r="GC71" s="1"/>
      <c r="GD71" s="1"/>
      <c r="GE71" s="1"/>
      <c r="GF71" s="1"/>
      <c r="GG71" s="1"/>
      <c r="GH71" s="1"/>
      <c r="GI71" s="1"/>
      <c r="GJ71" s="1"/>
      <c r="GK71" s="1"/>
      <c r="GL71" s="1"/>
      <c r="GM71" s="1"/>
      <c r="GN71" s="1"/>
      <c r="GO71" s="1"/>
      <c r="GP71" s="1"/>
      <c r="GQ71" s="138"/>
      <c r="GR71" s="1"/>
      <c r="GS71" s="63"/>
      <c r="GT71" s="63"/>
      <c r="GU71" s="63"/>
      <c r="GV71" s="63"/>
      <c r="GW71" s="63"/>
      <c r="GX71" s="63"/>
      <c r="GY71" s="63"/>
      <c r="GZ71" s="63"/>
      <c r="HA71" s="63"/>
      <c r="HB71" s="63"/>
      <c r="HC71" s="63"/>
      <c r="HD71" s="63"/>
      <c r="HE71" s="63"/>
      <c r="HF71" s="63"/>
      <c r="HG71" s="63"/>
      <c r="HH71" s="63"/>
      <c r="HI71" s="1"/>
      <c r="HJ71" s="1"/>
      <c r="HK71" s="1"/>
      <c r="HL71" s="1"/>
      <c r="HM71" s="1"/>
      <c r="HN71" s="1"/>
      <c r="HO71" s="1"/>
      <c r="HP71" s="1"/>
      <c r="HQ71" s="1"/>
      <c r="HR71" s="1"/>
      <c r="HS71" s="1"/>
      <c r="HT71" s="1"/>
      <c r="HU71" s="1"/>
      <c r="HV71" s="1"/>
      <c r="HW71" s="138"/>
      <c r="HX71" s="1"/>
      <c r="HY71" s="63"/>
      <c r="HZ71" s="63"/>
      <c r="IA71" s="63"/>
      <c r="IB71" s="63"/>
      <c r="IC71" s="63"/>
      <c r="ID71" s="63"/>
      <c r="IE71" s="63"/>
      <c r="IF71" s="63"/>
      <c r="IG71" s="63"/>
      <c r="IH71" s="63"/>
      <c r="II71" s="63"/>
      <c r="IJ71" s="63"/>
      <c r="IK71" s="63"/>
      <c r="IL71" s="63"/>
      <c r="IM71" s="63"/>
      <c r="IN71" s="63"/>
      <c r="IO71" s="1"/>
      <c r="IP71" s="1"/>
      <c r="IQ71" s="1"/>
      <c r="IR71" s="1"/>
      <c r="IS71" s="1"/>
      <c r="IT71" s="1"/>
      <c r="IU71" s="1"/>
      <c r="IV71" s="1"/>
      <c r="IW71" s="1"/>
      <c r="IX71" s="1"/>
      <c r="IY71" s="1"/>
      <c r="IZ71" s="1"/>
      <c r="JA71" s="1"/>
      <c r="JB71" s="1"/>
      <c r="JC71" s="138"/>
      <c r="JD71" s="1"/>
      <c r="JE71" s="63"/>
      <c r="JF71" s="63"/>
      <c r="JG71" s="63"/>
      <c r="JH71" s="63"/>
      <c r="JI71" s="63"/>
      <c r="JJ71" s="63"/>
      <c r="JK71" s="63"/>
      <c r="JL71" s="63"/>
      <c r="JM71" s="63"/>
      <c r="JN71" s="63"/>
      <c r="JO71" s="63"/>
      <c r="JP71" s="63"/>
      <c r="JQ71" s="63"/>
      <c r="JR71" s="63"/>
      <c r="JS71" s="63"/>
      <c r="JT71" s="63"/>
      <c r="JU71" s="1"/>
      <c r="JV71" s="1"/>
      <c r="JW71" s="1"/>
      <c r="JX71" s="1"/>
      <c r="JY71" s="1"/>
      <c r="JZ71" s="1"/>
      <c r="KA71" s="1"/>
      <c r="KB71" s="1"/>
      <c r="KC71" s="1"/>
      <c r="KD71" s="1"/>
      <c r="KE71" s="1"/>
      <c r="KF71" s="1"/>
      <c r="KG71" s="1"/>
      <c r="KH71" s="1"/>
      <c r="KI71" s="138"/>
      <c r="KJ71" s="1"/>
      <c r="KK71" s="63"/>
      <c r="KL71" s="63"/>
      <c r="KM71" s="63"/>
      <c r="KN71" s="63"/>
      <c r="KO71" s="63"/>
      <c r="KP71" s="63"/>
      <c r="KQ71" s="63"/>
      <c r="KR71" s="63"/>
      <c r="KS71" s="63"/>
      <c r="KT71" s="63"/>
      <c r="KU71" s="63"/>
      <c r="KV71" s="63"/>
      <c r="KW71" s="63"/>
      <c r="KX71" s="63"/>
      <c r="KY71" s="63"/>
      <c r="KZ71" s="63"/>
      <c r="LA71" s="1"/>
      <c r="LB71" s="1"/>
      <c r="LC71" s="1"/>
      <c r="LD71" s="1"/>
      <c r="LE71" s="1"/>
      <c r="LF71" s="1"/>
      <c r="LG71" s="1"/>
      <c r="LH71" s="1"/>
      <c r="LI71" s="1"/>
      <c r="LJ71" s="1"/>
      <c r="LK71" s="1"/>
      <c r="LL71" s="1"/>
      <c r="LM71" s="1"/>
      <c r="LN71" s="1"/>
      <c r="LO71" s="138"/>
      <c r="LP71" s="1"/>
      <c r="LQ71" s="63"/>
      <c r="LR71" s="63"/>
      <c r="LS71" s="63"/>
      <c r="LT71" s="63"/>
      <c r="LU71" s="63"/>
      <c r="LV71" s="63"/>
      <c r="LW71" s="63"/>
      <c r="LX71" s="63"/>
      <c r="LY71" s="63"/>
      <c r="LZ71" s="63"/>
      <c r="MA71" s="63"/>
      <c r="MB71" s="63"/>
      <c r="MC71" s="63"/>
      <c r="MD71" s="63"/>
      <c r="ME71" s="63"/>
      <c r="MF71" s="63"/>
    </row>
    <row r="72" spans="1:344" x14ac:dyDescent="0.35">
      <c r="A72" s="131">
        <v>68</v>
      </c>
      <c r="B72" s="170"/>
      <c r="C72" s="170"/>
      <c r="D72" s="152">
        <v>245</v>
      </c>
      <c r="E72" s="72" t="str">
        <f>'BVEM Scorecard'!F71</f>
        <v>Wind</v>
      </c>
      <c r="F72" s="96"/>
      <c r="G72" s="96"/>
      <c r="H72" s="96"/>
      <c r="I72" s="96"/>
      <c r="J72" s="62"/>
      <c r="K72" s="62"/>
      <c r="L72" s="62"/>
      <c r="M72" s="62"/>
      <c r="N72" s="62"/>
      <c r="O72" s="62"/>
      <c r="P72" s="62"/>
      <c r="Q72" s="62"/>
      <c r="R72" s="62"/>
      <c r="S72" s="62"/>
      <c r="T72" s="62"/>
      <c r="U72" s="62"/>
      <c r="V72" s="62"/>
      <c r="W72" s="62"/>
      <c r="X72" s="62"/>
      <c r="Y72" s="87"/>
      <c r="Z72" s="5"/>
      <c r="AA72" s="5"/>
      <c r="AB72" s="5"/>
      <c r="AC72" s="5"/>
      <c r="AD72" s="5"/>
      <c r="AE72" s="5"/>
      <c r="AF72" s="5"/>
      <c r="AG72" s="5"/>
      <c r="AH72" s="5"/>
      <c r="AI72" s="5"/>
      <c r="AJ72" s="5"/>
      <c r="AK72" s="5"/>
      <c r="AL72" s="5"/>
      <c r="AM72" s="91"/>
      <c r="AN72" s="93"/>
      <c r="AO72" s="62"/>
      <c r="AP72" s="62"/>
      <c r="AQ72" s="62"/>
      <c r="AR72" s="62"/>
      <c r="AS72" s="62"/>
      <c r="AT72" s="62"/>
      <c r="AU72" s="62"/>
      <c r="AV72" s="62"/>
      <c r="AW72" s="62"/>
      <c r="AX72" s="62"/>
      <c r="AY72" s="62"/>
      <c r="AZ72" s="62"/>
      <c r="BA72" s="62"/>
      <c r="BB72" s="62"/>
      <c r="BC72" s="62"/>
      <c r="BD72" s="62"/>
      <c r="BE72" s="5"/>
      <c r="BF72" s="5"/>
      <c r="BG72" s="5"/>
      <c r="BH72" s="5"/>
      <c r="BI72" s="5"/>
      <c r="BJ72" s="5"/>
      <c r="BK72" s="5"/>
      <c r="BL72" s="5"/>
      <c r="BM72" s="5"/>
      <c r="BN72" s="5"/>
      <c r="BO72" s="5"/>
      <c r="BP72" s="5"/>
      <c r="BQ72" s="5"/>
      <c r="BR72" s="5"/>
      <c r="BS72" s="5"/>
      <c r="BT72" s="5"/>
      <c r="BU72" s="62"/>
      <c r="BV72" s="62"/>
      <c r="BW72" s="62"/>
      <c r="BX72" s="62"/>
      <c r="BY72" s="62"/>
      <c r="BZ72" s="62"/>
      <c r="CA72" s="62"/>
      <c r="CB72" s="62"/>
      <c r="CC72" s="62"/>
      <c r="CD72" s="62"/>
      <c r="CE72" s="62"/>
      <c r="CF72" s="62"/>
      <c r="CG72" s="62"/>
      <c r="CH72" s="62"/>
      <c r="CI72" s="62"/>
      <c r="CJ72" s="62"/>
      <c r="CK72" s="5"/>
      <c r="CL72" s="5"/>
      <c r="CM72" s="5"/>
      <c r="CN72" s="5"/>
      <c r="CO72" s="5"/>
      <c r="CP72" s="5"/>
      <c r="CQ72" s="5"/>
      <c r="CR72" s="5"/>
      <c r="CS72" s="5"/>
      <c r="CT72" s="5"/>
      <c r="CU72" s="5"/>
      <c r="CV72" s="5"/>
      <c r="CW72" s="5"/>
      <c r="CX72" s="5"/>
      <c r="CY72" s="91"/>
      <c r="CZ72" s="5"/>
      <c r="DA72" s="62"/>
      <c r="DB72" s="62"/>
      <c r="DC72" s="62"/>
      <c r="DD72" s="62"/>
      <c r="DE72" s="62"/>
      <c r="DF72" s="62"/>
      <c r="DG72" s="62"/>
      <c r="DH72" s="62"/>
      <c r="DI72" s="62"/>
      <c r="DJ72" s="62"/>
      <c r="DK72" s="62"/>
      <c r="DL72" s="62"/>
      <c r="DM72" s="62"/>
      <c r="DN72" s="62"/>
      <c r="DO72" s="62"/>
      <c r="DP72" s="62"/>
      <c r="DQ72" s="5"/>
      <c r="DR72" s="5"/>
      <c r="DS72" s="5"/>
      <c r="DT72" s="5"/>
      <c r="DU72" s="5"/>
      <c r="DV72" s="5"/>
      <c r="DW72" s="5"/>
      <c r="DX72" s="5"/>
      <c r="DY72" s="5"/>
      <c r="DZ72" s="5"/>
      <c r="EA72" s="5"/>
      <c r="EB72" s="5"/>
      <c r="EC72" s="5"/>
      <c r="ED72" s="5"/>
      <c r="EE72" s="91"/>
      <c r="EF72" s="5"/>
      <c r="EG72" s="62"/>
      <c r="EH72" s="62"/>
      <c r="EI72" s="62"/>
      <c r="EJ72" s="62"/>
      <c r="EK72" s="62"/>
      <c r="EL72" s="62"/>
      <c r="EM72" s="62"/>
      <c r="EN72" s="62"/>
      <c r="EO72" s="62"/>
      <c r="EP72" s="62"/>
      <c r="EQ72" s="62"/>
      <c r="ER72" s="62"/>
      <c r="ES72" s="62"/>
      <c r="ET72" s="62"/>
      <c r="EU72" s="62"/>
      <c r="EV72" s="62"/>
      <c r="EW72" s="5"/>
      <c r="EX72" s="5"/>
      <c r="EY72" s="5"/>
      <c r="EZ72" s="5"/>
      <c r="FA72" s="5"/>
      <c r="FB72" s="5"/>
      <c r="FC72" s="5"/>
      <c r="FD72" s="5"/>
      <c r="FE72" s="5"/>
      <c r="FF72" s="5"/>
      <c r="FG72" s="5"/>
      <c r="FH72" s="5"/>
      <c r="FI72" s="5"/>
      <c r="FJ72" s="5"/>
      <c r="FK72" s="91"/>
      <c r="FL72" s="5"/>
      <c r="FM72" s="62"/>
      <c r="FN72" s="62"/>
      <c r="FO72" s="62"/>
      <c r="FP72" s="62"/>
      <c r="FQ72" s="62"/>
      <c r="FR72" s="62"/>
      <c r="FS72" s="62"/>
      <c r="FT72" s="62"/>
      <c r="FU72" s="62"/>
      <c r="FV72" s="62"/>
      <c r="FW72" s="62"/>
      <c r="FX72" s="62"/>
      <c r="FY72" s="62"/>
      <c r="FZ72" s="62"/>
      <c r="GA72" s="62"/>
      <c r="GB72" s="62"/>
      <c r="GC72" s="5"/>
      <c r="GD72" s="5"/>
      <c r="GE72" s="5"/>
      <c r="GF72" s="5"/>
      <c r="GG72" s="5"/>
      <c r="GH72" s="5"/>
      <c r="GI72" s="5"/>
      <c r="GJ72" s="5"/>
      <c r="GK72" s="5"/>
      <c r="GL72" s="5"/>
      <c r="GM72" s="5"/>
      <c r="GN72" s="5"/>
      <c r="GO72" s="5"/>
      <c r="GP72" s="5"/>
      <c r="GQ72" s="91"/>
      <c r="GR72" s="5"/>
      <c r="GS72" s="62"/>
      <c r="GT72" s="62"/>
      <c r="GU72" s="62"/>
      <c r="GV72" s="62"/>
      <c r="GW72" s="62"/>
      <c r="GX72" s="62"/>
      <c r="GY72" s="62"/>
      <c r="GZ72" s="62"/>
      <c r="HA72" s="62"/>
      <c r="HB72" s="62"/>
      <c r="HC72" s="62"/>
      <c r="HD72" s="62"/>
      <c r="HE72" s="62"/>
      <c r="HF72" s="62"/>
      <c r="HG72" s="62"/>
      <c r="HH72" s="62"/>
      <c r="HI72" s="5"/>
      <c r="HJ72" s="5"/>
      <c r="HK72" s="5"/>
      <c r="HL72" s="5"/>
      <c r="HM72" s="5"/>
      <c r="HN72" s="5"/>
      <c r="HO72" s="5"/>
      <c r="HP72" s="5"/>
      <c r="HQ72" s="5"/>
      <c r="HR72" s="5"/>
      <c r="HS72" s="5"/>
      <c r="HT72" s="5"/>
      <c r="HU72" s="5"/>
      <c r="HV72" s="5"/>
      <c r="HW72" s="91"/>
      <c r="HX72" s="5"/>
      <c r="HY72" s="62"/>
      <c r="HZ72" s="62"/>
      <c r="IA72" s="62"/>
      <c r="IB72" s="62"/>
      <c r="IC72" s="62"/>
      <c r="ID72" s="62"/>
      <c r="IE72" s="62"/>
      <c r="IF72" s="62"/>
      <c r="IG72" s="62"/>
      <c r="IH72" s="62"/>
      <c r="II72" s="62"/>
      <c r="IJ72" s="62"/>
      <c r="IK72" s="62"/>
      <c r="IL72" s="62"/>
      <c r="IM72" s="62"/>
      <c r="IN72" s="62"/>
      <c r="IO72" s="5"/>
      <c r="IP72" s="5"/>
      <c r="IQ72" s="5"/>
      <c r="IR72" s="5"/>
      <c r="IS72" s="5"/>
      <c r="IT72" s="5"/>
      <c r="IU72" s="5"/>
      <c r="IV72" s="5"/>
      <c r="IW72" s="5"/>
      <c r="IX72" s="5"/>
      <c r="IY72" s="5"/>
      <c r="IZ72" s="5"/>
      <c r="JA72" s="5"/>
      <c r="JB72" s="5"/>
      <c r="JC72" s="91"/>
      <c r="JD72" s="5"/>
      <c r="JE72" s="62"/>
      <c r="JF72" s="62"/>
      <c r="JG72" s="62"/>
      <c r="JH72" s="62"/>
      <c r="JI72" s="62"/>
      <c r="JJ72" s="62"/>
      <c r="JK72" s="62"/>
      <c r="JL72" s="62"/>
      <c r="JM72" s="62"/>
      <c r="JN72" s="62"/>
      <c r="JO72" s="62"/>
      <c r="JP72" s="62"/>
      <c r="JQ72" s="62"/>
      <c r="JR72" s="62"/>
      <c r="JS72" s="62"/>
      <c r="JT72" s="62"/>
      <c r="JU72" s="5"/>
      <c r="JV72" s="5"/>
      <c r="JW72" s="5"/>
      <c r="JX72" s="5"/>
      <c r="JY72" s="5"/>
      <c r="JZ72" s="5"/>
      <c r="KA72" s="5"/>
      <c r="KB72" s="5"/>
      <c r="KC72" s="5"/>
      <c r="KD72" s="5"/>
      <c r="KE72" s="5"/>
      <c r="KF72" s="5"/>
      <c r="KG72" s="5"/>
      <c r="KH72" s="5"/>
      <c r="KI72" s="91"/>
      <c r="KJ72" s="5"/>
      <c r="KK72" s="62"/>
      <c r="KL72" s="62"/>
      <c r="KM72" s="62"/>
      <c r="KN72" s="62"/>
      <c r="KO72" s="62"/>
      <c r="KP72" s="62"/>
      <c r="KQ72" s="62"/>
      <c r="KR72" s="62"/>
      <c r="KS72" s="62"/>
      <c r="KT72" s="62"/>
      <c r="KU72" s="62"/>
      <c r="KV72" s="62"/>
      <c r="KW72" s="62"/>
      <c r="KX72" s="62"/>
      <c r="KY72" s="62"/>
      <c r="KZ72" s="62"/>
      <c r="LA72" s="5"/>
      <c r="LB72" s="5"/>
      <c r="LC72" s="5"/>
      <c r="LD72" s="5"/>
      <c r="LE72" s="5"/>
      <c r="LF72" s="5"/>
      <c r="LG72" s="5"/>
      <c r="LH72" s="5"/>
      <c r="LI72" s="5"/>
      <c r="LJ72" s="5"/>
      <c r="LK72" s="5"/>
      <c r="LL72" s="5"/>
      <c r="LM72" s="5"/>
      <c r="LN72" s="5"/>
      <c r="LO72" s="91"/>
      <c r="LP72" s="5"/>
      <c r="LQ72" s="62"/>
      <c r="LR72" s="62"/>
      <c r="LS72" s="62"/>
      <c r="LT72" s="62"/>
      <c r="LU72" s="62"/>
      <c r="LV72" s="62"/>
      <c r="LW72" s="62"/>
      <c r="LX72" s="62"/>
      <c r="LY72" s="62"/>
      <c r="LZ72" s="62"/>
      <c r="MA72" s="62"/>
      <c r="MB72" s="62"/>
      <c r="MC72" s="62"/>
      <c r="MD72" s="62"/>
      <c r="ME72" s="62"/>
      <c r="MF72" s="62"/>
    </row>
    <row r="73" spans="1:344" x14ac:dyDescent="0.35">
      <c r="A73" s="132">
        <v>69</v>
      </c>
      <c r="B73" s="170"/>
      <c r="C73" s="170"/>
      <c r="D73" s="152">
        <v>110</v>
      </c>
      <c r="E73" s="72" t="str">
        <f>'BVEM Scorecard'!F72</f>
        <v>Wind</v>
      </c>
      <c r="F73" s="96"/>
      <c r="G73" s="96"/>
      <c r="H73" s="96"/>
      <c r="I73" s="96"/>
      <c r="J73" s="62"/>
      <c r="K73" s="62"/>
      <c r="L73" s="62"/>
      <c r="M73" s="62"/>
      <c r="N73" s="62"/>
      <c r="O73" s="62"/>
      <c r="P73" s="62"/>
      <c r="Q73" s="62"/>
      <c r="R73" s="62"/>
      <c r="S73" s="62"/>
      <c r="T73" s="62"/>
      <c r="U73" s="62"/>
      <c r="V73" s="62"/>
      <c r="W73" s="62"/>
      <c r="X73" s="62"/>
      <c r="Y73" s="1"/>
      <c r="Z73" s="1"/>
      <c r="AA73" s="1"/>
      <c r="AB73" s="1"/>
      <c r="AC73" s="1"/>
      <c r="AD73" s="1"/>
      <c r="AE73" s="1"/>
      <c r="AF73" s="1"/>
      <c r="AG73" s="1"/>
      <c r="AH73" s="1"/>
      <c r="AI73" s="1"/>
      <c r="AJ73" s="1"/>
      <c r="AK73" s="1"/>
      <c r="AL73" s="1"/>
      <c r="AM73" s="138"/>
      <c r="AN73" s="139"/>
      <c r="AO73" s="63"/>
      <c r="AP73" s="63"/>
      <c r="AQ73" s="63"/>
      <c r="AR73" s="63"/>
      <c r="AS73" s="63"/>
      <c r="AT73" s="63"/>
      <c r="AU73" s="63"/>
      <c r="AV73" s="63"/>
      <c r="AW73" s="63"/>
      <c r="AX73" s="63"/>
      <c r="AY73" s="63"/>
      <c r="AZ73" s="63"/>
      <c r="BA73" s="63"/>
      <c r="BB73" s="63"/>
      <c r="BC73" s="63"/>
      <c r="BD73" s="63"/>
      <c r="BE73" s="1"/>
      <c r="BF73" s="1"/>
      <c r="BG73" s="1"/>
      <c r="BH73" s="1"/>
      <c r="BI73" s="1"/>
      <c r="BJ73" s="1"/>
      <c r="BK73" s="1"/>
      <c r="BL73" s="1"/>
      <c r="BM73" s="1"/>
      <c r="BN73" s="1"/>
      <c r="BO73" s="1"/>
      <c r="BP73" s="1"/>
      <c r="BQ73" s="1"/>
      <c r="BR73" s="1"/>
      <c r="BS73" s="1"/>
      <c r="BT73" s="1"/>
      <c r="BU73" s="63"/>
      <c r="BV73" s="63"/>
      <c r="BW73" s="63"/>
      <c r="BX73" s="63"/>
      <c r="BY73" s="63"/>
      <c r="BZ73" s="63"/>
      <c r="CA73" s="63"/>
      <c r="CB73" s="63"/>
      <c r="CC73" s="63"/>
      <c r="CD73" s="63"/>
      <c r="CE73" s="63"/>
      <c r="CF73" s="63"/>
      <c r="CG73" s="63"/>
      <c r="CH73" s="63"/>
      <c r="CI73" s="63"/>
      <c r="CJ73" s="63"/>
      <c r="CK73" s="1"/>
      <c r="CL73" s="1"/>
      <c r="CM73" s="1"/>
      <c r="CN73" s="1"/>
      <c r="CO73" s="1"/>
      <c r="CP73" s="1"/>
      <c r="CQ73" s="1"/>
      <c r="CR73" s="1"/>
      <c r="CS73" s="1"/>
      <c r="CT73" s="1"/>
      <c r="CU73" s="1"/>
      <c r="CV73" s="1"/>
      <c r="CW73" s="1"/>
      <c r="CX73" s="1"/>
      <c r="CY73" s="138"/>
      <c r="CZ73" s="1"/>
      <c r="DA73" s="63"/>
      <c r="DB73" s="63"/>
      <c r="DC73" s="63"/>
      <c r="DD73" s="63"/>
      <c r="DE73" s="63"/>
      <c r="DF73" s="63"/>
      <c r="DG73" s="63"/>
      <c r="DH73" s="63"/>
      <c r="DI73" s="63"/>
      <c r="DJ73" s="63"/>
      <c r="DK73" s="63"/>
      <c r="DL73" s="63"/>
      <c r="DM73" s="63"/>
      <c r="DN73" s="63"/>
      <c r="DO73" s="63"/>
      <c r="DP73" s="63"/>
      <c r="DQ73" s="1"/>
      <c r="DR73" s="1"/>
      <c r="DS73" s="1"/>
      <c r="DT73" s="1"/>
      <c r="DU73" s="1"/>
      <c r="DV73" s="1"/>
      <c r="DW73" s="1"/>
      <c r="DX73" s="1"/>
      <c r="DY73" s="1"/>
      <c r="DZ73" s="1"/>
      <c r="EA73" s="1"/>
      <c r="EB73" s="1"/>
      <c r="EC73" s="1"/>
      <c r="ED73" s="1"/>
      <c r="EE73" s="138"/>
      <c r="EF73" s="1"/>
      <c r="EG73" s="63"/>
      <c r="EH73" s="63"/>
      <c r="EI73" s="63"/>
      <c r="EJ73" s="63"/>
      <c r="EK73" s="63"/>
      <c r="EL73" s="63"/>
      <c r="EM73" s="63"/>
      <c r="EN73" s="63"/>
      <c r="EO73" s="63"/>
      <c r="EP73" s="63"/>
      <c r="EQ73" s="63"/>
      <c r="ER73" s="63"/>
      <c r="ES73" s="63"/>
      <c r="ET73" s="63"/>
      <c r="EU73" s="63"/>
      <c r="EV73" s="63"/>
      <c r="EW73" s="1"/>
      <c r="EX73" s="1"/>
      <c r="EY73" s="1"/>
      <c r="EZ73" s="1"/>
      <c r="FA73" s="1"/>
      <c r="FB73" s="1"/>
      <c r="FC73" s="1"/>
      <c r="FD73" s="1"/>
      <c r="FE73" s="1"/>
      <c r="FF73" s="1"/>
      <c r="FG73" s="1"/>
      <c r="FH73" s="1"/>
      <c r="FI73" s="1"/>
      <c r="FJ73" s="1"/>
      <c r="FK73" s="138"/>
      <c r="FL73" s="1"/>
      <c r="FM73" s="63"/>
      <c r="FN73" s="63"/>
      <c r="FO73" s="63"/>
      <c r="FP73" s="63"/>
      <c r="FQ73" s="63"/>
      <c r="FR73" s="63"/>
      <c r="FS73" s="63"/>
      <c r="FT73" s="63"/>
      <c r="FU73" s="63"/>
      <c r="FV73" s="63"/>
      <c r="FW73" s="63"/>
      <c r="FX73" s="63"/>
      <c r="FY73" s="63"/>
      <c r="FZ73" s="63"/>
      <c r="GA73" s="63"/>
      <c r="GB73" s="63"/>
      <c r="GC73" s="1"/>
      <c r="GD73" s="1"/>
      <c r="GE73" s="1"/>
      <c r="GF73" s="1"/>
      <c r="GG73" s="1"/>
      <c r="GH73" s="1"/>
      <c r="GI73" s="1"/>
      <c r="GJ73" s="1"/>
      <c r="GK73" s="1"/>
      <c r="GL73" s="1"/>
      <c r="GM73" s="1"/>
      <c r="GN73" s="1"/>
      <c r="GO73" s="1"/>
      <c r="GP73" s="1"/>
      <c r="GQ73" s="138"/>
      <c r="GR73" s="1"/>
      <c r="GS73" s="63"/>
      <c r="GT73" s="63"/>
      <c r="GU73" s="63"/>
      <c r="GV73" s="63"/>
      <c r="GW73" s="63"/>
      <c r="GX73" s="63"/>
      <c r="GY73" s="63"/>
      <c r="GZ73" s="63"/>
      <c r="HA73" s="63"/>
      <c r="HB73" s="63"/>
      <c r="HC73" s="63"/>
      <c r="HD73" s="63"/>
      <c r="HE73" s="63"/>
      <c r="HF73" s="63"/>
      <c r="HG73" s="63"/>
      <c r="HH73" s="63"/>
      <c r="HI73" s="1"/>
      <c r="HJ73" s="1"/>
      <c r="HK73" s="1"/>
      <c r="HL73" s="1"/>
      <c r="HM73" s="1"/>
      <c r="HN73" s="1"/>
      <c r="HO73" s="1"/>
      <c r="HP73" s="1"/>
      <c r="HQ73" s="1"/>
      <c r="HR73" s="1"/>
      <c r="HS73" s="1"/>
      <c r="HT73" s="1"/>
      <c r="HU73" s="1"/>
      <c r="HV73" s="1"/>
      <c r="HW73" s="138"/>
      <c r="HX73" s="1"/>
      <c r="HY73" s="63"/>
      <c r="HZ73" s="63"/>
      <c r="IA73" s="63"/>
      <c r="IB73" s="63"/>
      <c r="IC73" s="63"/>
      <c r="ID73" s="63"/>
      <c r="IE73" s="63"/>
      <c r="IF73" s="63"/>
      <c r="IG73" s="63"/>
      <c r="IH73" s="63"/>
      <c r="II73" s="63"/>
      <c r="IJ73" s="63"/>
      <c r="IK73" s="63"/>
      <c r="IL73" s="63"/>
      <c r="IM73" s="63"/>
      <c r="IN73" s="63"/>
      <c r="IO73" s="1"/>
      <c r="IP73" s="1"/>
      <c r="IQ73" s="1"/>
      <c r="IR73" s="1"/>
      <c r="IS73" s="1"/>
      <c r="IT73" s="1"/>
      <c r="IU73" s="1"/>
      <c r="IV73" s="1"/>
      <c r="IW73" s="1"/>
      <c r="IX73" s="1"/>
      <c r="IY73" s="1"/>
      <c r="IZ73" s="1"/>
      <c r="JA73" s="1"/>
      <c r="JB73" s="1"/>
      <c r="JC73" s="138"/>
      <c r="JD73" s="1"/>
      <c r="JE73" s="63"/>
      <c r="JF73" s="63"/>
      <c r="JG73" s="63"/>
      <c r="JH73" s="63"/>
      <c r="JI73" s="63"/>
      <c r="JJ73" s="63"/>
      <c r="JK73" s="63"/>
      <c r="JL73" s="63"/>
      <c r="JM73" s="63"/>
      <c r="JN73" s="63"/>
      <c r="JO73" s="63"/>
      <c r="JP73" s="63"/>
      <c r="JQ73" s="63"/>
      <c r="JR73" s="63"/>
      <c r="JS73" s="63"/>
      <c r="JT73" s="63"/>
      <c r="JU73" s="1"/>
      <c r="JV73" s="1"/>
      <c r="JW73" s="1"/>
      <c r="JX73" s="1"/>
      <c r="JY73" s="1"/>
      <c r="JZ73" s="1"/>
      <c r="KA73" s="1"/>
      <c r="KB73" s="1"/>
      <c r="KC73" s="1"/>
      <c r="KD73" s="1"/>
      <c r="KE73" s="1"/>
      <c r="KF73" s="1"/>
      <c r="KG73" s="1"/>
      <c r="KH73" s="1"/>
      <c r="KI73" s="138"/>
      <c r="KJ73" s="1"/>
      <c r="KK73" s="63"/>
      <c r="KL73" s="63"/>
      <c r="KM73" s="63"/>
      <c r="KN73" s="63"/>
      <c r="KO73" s="63"/>
      <c r="KP73" s="63"/>
      <c r="KQ73" s="63"/>
      <c r="KR73" s="63"/>
      <c r="KS73" s="63"/>
      <c r="KT73" s="63"/>
      <c r="KU73" s="63"/>
      <c r="KV73" s="63"/>
      <c r="KW73" s="63"/>
      <c r="KX73" s="63"/>
      <c r="KY73" s="63"/>
      <c r="KZ73" s="63"/>
      <c r="LA73" s="1"/>
      <c r="LB73" s="1"/>
      <c r="LC73" s="1"/>
      <c r="LD73" s="1"/>
      <c r="LE73" s="1"/>
      <c r="LF73" s="1"/>
      <c r="LG73" s="1"/>
      <c r="LH73" s="1"/>
      <c r="LI73" s="1"/>
      <c r="LJ73" s="1"/>
      <c r="LK73" s="1"/>
      <c r="LL73" s="1"/>
      <c r="LM73" s="1"/>
      <c r="LN73" s="1"/>
      <c r="LO73" s="138"/>
      <c r="LP73" s="1"/>
      <c r="LQ73" s="63"/>
      <c r="LR73" s="63"/>
      <c r="LS73" s="63"/>
      <c r="LT73" s="63"/>
      <c r="LU73" s="63"/>
      <c r="LV73" s="63"/>
      <c r="LW73" s="63"/>
      <c r="LX73" s="63"/>
      <c r="LY73" s="63"/>
      <c r="LZ73" s="63"/>
      <c r="MA73" s="63"/>
      <c r="MB73" s="63"/>
      <c r="MC73" s="63"/>
      <c r="MD73" s="63"/>
      <c r="ME73" s="63"/>
      <c r="MF73" s="63"/>
    </row>
    <row r="74" spans="1:344" x14ac:dyDescent="0.35">
      <c r="A74" s="131">
        <v>70</v>
      </c>
      <c r="B74" s="170"/>
      <c r="C74" s="170"/>
      <c r="D74" s="152">
        <v>258</v>
      </c>
      <c r="E74" s="72" t="str">
        <f>'BVEM Scorecard'!F73</f>
        <v>Wind</v>
      </c>
      <c r="F74" s="96"/>
      <c r="G74" s="96"/>
      <c r="H74" s="96"/>
      <c r="I74" s="96"/>
      <c r="J74" s="62"/>
      <c r="K74" s="62"/>
      <c r="L74" s="62"/>
      <c r="M74" s="62"/>
      <c r="N74" s="62"/>
      <c r="O74" s="62"/>
      <c r="P74" s="62"/>
      <c r="Q74" s="62"/>
      <c r="R74" s="62"/>
      <c r="S74" s="62"/>
      <c r="T74" s="62"/>
      <c r="U74" s="62"/>
      <c r="V74" s="62"/>
      <c r="W74" s="62"/>
      <c r="X74" s="62"/>
      <c r="Y74" s="87"/>
      <c r="Z74" s="5"/>
      <c r="AA74" s="5"/>
      <c r="AB74" s="5"/>
      <c r="AC74" s="5"/>
      <c r="AD74" s="5"/>
      <c r="AE74" s="5"/>
      <c r="AF74" s="5"/>
      <c r="AG74" s="5"/>
      <c r="AH74" s="5"/>
      <c r="AI74" s="5"/>
      <c r="AJ74" s="5"/>
      <c r="AK74" s="5"/>
      <c r="AL74" s="5"/>
      <c r="AM74" s="91"/>
      <c r="AN74" s="93"/>
      <c r="AO74" s="62"/>
      <c r="AP74" s="62"/>
      <c r="AQ74" s="62"/>
      <c r="AR74" s="62"/>
      <c r="AS74" s="62"/>
      <c r="AT74" s="62"/>
      <c r="AU74" s="62"/>
      <c r="AV74" s="62"/>
      <c r="AW74" s="62"/>
      <c r="AX74" s="62"/>
      <c r="AY74" s="62"/>
      <c r="AZ74" s="62"/>
      <c r="BA74" s="62"/>
      <c r="BB74" s="62"/>
      <c r="BC74" s="62"/>
      <c r="BD74" s="62"/>
      <c r="BE74" s="5"/>
      <c r="BF74" s="5"/>
      <c r="BG74" s="5"/>
      <c r="BH74" s="5"/>
      <c r="BI74" s="5"/>
      <c r="BJ74" s="5"/>
      <c r="BK74" s="5"/>
      <c r="BL74" s="5"/>
      <c r="BM74" s="5"/>
      <c r="BN74" s="5"/>
      <c r="BO74" s="5"/>
      <c r="BP74" s="5"/>
      <c r="BQ74" s="5"/>
      <c r="BR74" s="5"/>
      <c r="BS74" s="5"/>
      <c r="BT74" s="5"/>
      <c r="BU74" s="62"/>
      <c r="BV74" s="62"/>
      <c r="BW74" s="62"/>
      <c r="BX74" s="62"/>
      <c r="BY74" s="62"/>
      <c r="BZ74" s="62"/>
      <c r="CA74" s="62"/>
      <c r="CB74" s="62"/>
      <c r="CC74" s="62"/>
      <c r="CD74" s="62"/>
      <c r="CE74" s="62"/>
      <c r="CF74" s="62"/>
      <c r="CG74" s="62"/>
      <c r="CH74" s="62"/>
      <c r="CI74" s="62"/>
      <c r="CJ74" s="62"/>
      <c r="CK74" s="5"/>
      <c r="CL74" s="5"/>
      <c r="CM74" s="5"/>
      <c r="CN74" s="5"/>
      <c r="CO74" s="5"/>
      <c r="CP74" s="5"/>
      <c r="CQ74" s="5"/>
      <c r="CR74" s="5"/>
      <c r="CS74" s="5"/>
      <c r="CT74" s="5"/>
      <c r="CU74" s="5"/>
      <c r="CV74" s="5"/>
      <c r="CW74" s="5"/>
      <c r="CX74" s="5"/>
      <c r="CY74" s="91"/>
      <c r="CZ74" s="5"/>
      <c r="DA74" s="62"/>
      <c r="DB74" s="62"/>
      <c r="DC74" s="62"/>
      <c r="DD74" s="62"/>
      <c r="DE74" s="62"/>
      <c r="DF74" s="62"/>
      <c r="DG74" s="62"/>
      <c r="DH74" s="62"/>
      <c r="DI74" s="62"/>
      <c r="DJ74" s="62"/>
      <c r="DK74" s="62"/>
      <c r="DL74" s="62"/>
      <c r="DM74" s="62"/>
      <c r="DN74" s="62"/>
      <c r="DO74" s="62"/>
      <c r="DP74" s="62"/>
      <c r="DQ74" s="5"/>
      <c r="DR74" s="5"/>
      <c r="DS74" s="5"/>
      <c r="DT74" s="5"/>
      <c r="DU74" s="5"/>
      <c r="DV74" s="5"/>
      <c r="DW74" s="5"/>
      <c r="DX74" s="5"/>
      <c r="DY74" s="5"/>
      <c r="DZ74" s="5"/>
      <c r="EA74" s="5"/>
      <c r="EB74" s="5"/>
      <c r="EC74" s="5"/>
      <c r="ED74" s="5"/>
      <c r="EE74" s="91"/>
      <c r="EF74" s="5"/>
      <c r="EG74" s="62"/>
      <c r="EH74" s="62"/>
      <c r="EI74" s="62"/>
      <c r="EJ74" s="62"/>
      <c r="EK74" s="62"/>
      <c r="EL74" s="62"/>
      <c r="EM74" s="62"/>
      <c r="EN74" s="62"/>
      <c r="EO74" s="62"/>
      <c r="EP74" s="62"/>
      <c r="EQ74" s="62"/>
      <c r="ER74" s="62"/>
      <c r="ES74" s="62"/>
      <c r="ET74" s="62"/>
      <c r="EU74" s="62"/>
      <c r="EV74" s="62"/>
      <c r="EW74" s="5"/>
      <c r="EX74" s="5"/>
      <c r="EY74" s="5"/>
      <c r="EZ74" s="5"/>
      <c r="FA74" s="5"/>
      <c r="FB74" s="5"/>
      <c r="FC74" s="5"/>
      <c r="FD74" s="5"/>
      <c r="FE74" s="5"/>
      <c r="FF74" s="5"/>
      <c r="FG74" s="5"/>
      <c r="FH74" s="5"/>
      <c r="FI74" s="5"/>
      <c r="FJ74" s="5"/>
      <c r="FK74" s="91"/>
      <c r="FL74" s="5"/>
      <c r="FM74" s="62"/>
      <c r="FN74" s="62"/>
      <c r="FO74" s="62"/>
      <c r="FP74" s="62"/>
      <c r="FQ74" s="62"/>
      <c r="FR74" s="62"/>
      <c r="FS74" s="62"/>
      <c r="FT74" s="62"/>
      <c r="FU74" s="62"/>
      <c r="FV74" s="62"/>
      <c r="FW74" s="62"/>
      <c r="FX74" s="62"/>
      <c r="FY74" s="62"/>
      <c r="FZ74" s="62"/>
      <c r="GA74" s="62"/>
      <c r="GB74" s="62"/>
      <c r="GC74" s="5"/>
      <c r="GD74" s="5"/>
      <c r="GE74" s="5"/>
      <c r="GF74" s="5"/>
      <c r="GG74" s="5"/>
      <c r="GH74" s="5"/>
      <c r="GI74" s="5"/>
      <c r="GJ74" s="5"/>
      <c r="GK74" s="5"/>
      <c r="GL74" s="5"/>
      <c r="GM74" s="5"/>
      <c r="GN74" s="5"/>
      <c r="GO74" s="5"/>
      <c r="GP74" s="5"/>
      <c r="GQ74" s="91"/>
      <c r="GR74" s="5"/>
      <c r="GS74" s="62"/>
      <c r="GT74" s="62"/>
      <c r="GU74" s="62"/>
      <c r="GV74" s="62"/>
      <c r="GW74" s="62"/>
      <c r="GX74" s="62"/>
      <c r="GY74" s="62"/>
      <c r="GZ74" s="62"/>
      <c r="HA74" s="62"/>
      <c r="HB74" s="62"/>
      <c r="HC74" s="62"/>
      <c r="HD74" s="62"/>
      <c r="HE74" s="62"/>
      <c r="HF74" s="62"/>
      <c r="HG74" s="62"/>
      <c r="HH74" s="62"/>
      <c r="HI74" s="5"/>
      <c r="HJ74" s="5"/>
      <c r="HK74" s="5"/>
      <c r="HL74" s="5"/>
      <c r="HM74" s="5"/>
      <c r="HN74" s="5"/>
      <c r="HO74" s="5"/>
      <c r="HP74" s="5"/>
      <c r="HQ74" s="5"/>
      <c r="HR74" s="5"/>
      <c r="HS74" s="5"/>
      <c r="HT74" s="5"/>
      <c r="HU74" s="5"/>
      <c r="HV74" s="5"/>
      <c r="HW74" s="91"/>
      <c r="HX74" s="5"/>
      <c r="HY74" s="62"/>
      <c r="HZ74" s="62"/>
      <c r="IA74" s="62"/>
      <c r="IB74" s="62"/>
      <c r="IC74" s="62"/>
      <c r="ID74" s="62"/>
      <c r="IE74" s="62"/>
      <c r="IF74" s="62"/>
      <c r="IG74" s="62"/>
      <c r="IH74" s="62"/>
      <c r="II74" s="62"/>
      <c r="IJ74" s="62"/>
      <c r="IK74" s="62"/>
      <c r="IL74" s="62"/>
      <c r="IM74" s="62"/>
      <c r="IN74" s="62"/>
      <c r="IO74" s="5"/>
      <c r="IP74" s="5"/>
      <c r="IQ74" s="5"/>
      <c r="IR74" s="5"/>
      <c r="IS74" s="5"/>
      <c r="IT74" s="5"/>
      <c r="IU74" s="5"/>
      <c r="IV74" s="5"/>
      <c r="IW74" s="5"/>
      <c r="IX74" s="5"/>
      <c r="IY74" s="5"/>
      <c r="IZ74" s="5"/>
      <c r="JA74" s="5"/>
      <c r="JB74" s="5"/>
      <c r="JC74" s="91"/>
      <c r="JD74" s="5"/>
      <c r="JE74" s="62"/>
      <c r="JF74" s="62"/>
      <c r="JG74" s="62"/>
      <c r="JH74" s="62"/>
      <c r="JI74" s="62"/>
      <c r="JJ74" s="62"/>
      <c r="JK74" s="62"/>
      <c r="JL74" s="62"/>
      <c r="JM74" s="62"/>
      <c r="JN74" s="62"/>
      <c r="JO74" s="62"/>
      <c r="JP74" s="62"/>
      <c r="JQ74" s="62"/>
      <c r="JR74" s="62"/>
      <c r="JS74" s="62"/>
      <c r="JT74" s="62"/>
      <c r="JU74" s="5"/>
      <c r="JV74" s="5"/>
      <c r="JW74" s="5"/>
      <c r="JX74" s="5"/>
      <c r="JY74" s="5"/>
      <c r="JZ74" s="5"/>
      <c r="KA74" s="5"/>
      <c r="KB74" s="5"/>
      <c r="KC74" s="5"/>
      <c r="KD74" s="5"/>
      <c r="KE74" s="5"/>
      <c r="KF74" s="5"/>
      <c r="KG74" s="5"/>
      <c r="KH74" s="5"/>
      <c r="KI74" s="91"/>
      <c r="KJ74" s="5"/>
      <c r="KK74" s="62"/>
      <c r="KL74" s="62"/>
      <c r="KM74" s="62"/>
      <c r="KN74" s="62"/>
      <c r="KO74" s="62"/>
      <c r="KP74" s="62"/>
      <c r="KQ74" s="62"/>
      <c r="KR74" s="62"/>
      <c r="KS74" s="62"/>
      <c r="KT74" s="62"/>
      <c r="KU74" s="62"/>
      <c r="KV74" s="62"/>
      <c r="KW74" s="62"/>
      <c r="KX74" s="62"/>
      <c r="KY74" s="62"/>
      <c r="KZ74" s="62"/>
      <c r="LA74" s="5"/>
      <c r="LB74" s="5"/>
      <c r="LC74" s="5"/>
      <c r="LD74" s="5"/>
      <c r="LE74" s="5"/>
      <c r="LF74" s="5"/>
      <c r="LG74" s="5"/>
      <c r="LH74" s="5"/>
      <c r="LI74" s="5"/>
      <c r="LJ74" s="5"/>
      <c r="LK74" s="5"/>
      <c r="LL74" s="5"/>
      <c r="LM74" s="5"/>
      <c r="LN74" s="5"/>
      <c r="LO74" s="91"/>
      <c r="LP74" s="5"/>
      <c r="LQ74" s="62"/>
      <c r="LR74" s="62"/>
      <c r="LS74" s="62"/>
      <c r="LT74" s="62"/>
      <c r="LU74" s="62"/>
      <c r="LV74" s="62"/>
      <c r="LW74" s="62"/>
      <c r="LX74" s="62"/>
      <c r="LY74" s="62"/>
      <c r="LZ74" s="62"/>
      <c r="MA74" s="62"/>
      <c r="MB74" s="62"/>
      <c r="MC74" s="62"/>
      <c r="MD74" s="62"/>
      <c r="ME74" s="62"/>
      <c r="MF74" s="62"/>
    </row>
    <row r="75" spans="1:344" x14ac:dyDescent="0.35">
      <c r="A75" s="132">
        <v>71</v>
      </c>
      <c r="B75" s="170"/>
      <c r="C75" s="170"/>
      <c r="D75" s="152">
        <v>61</v>
      </c>
      <c r="E75" s="72" t="str">
        <f>'BVEM Scorecard'!F74</f>
        <v>Wind</v>
      </c>
      <c r="F75" s="96"/>
      <c r="G75" s="96"/>
      <c r="H75" s="96"/>
      <c r="I75" s="96"/>
      <c r="J75" s="62"/>
      <c r="K75" s="62"/>
      <c r="L75" s="62"/>
      <c r="M75" s="62"/>
      <c r="N75" s="62"/>
      <c r="O75" s="62"/>
      <c r="P75" s="62"/>
      <c r="Q75" s="62"/>
      <c r="R75" s="62"/>
      <c r="S75" s="62"/>
      <c r="T75" s="62"/>
      <c r="U75" s="62"/>
      <c r="V75" s="62"/>
      <c r="W75" s="62"/>
      <c r="X75" s="62"/>
      <c r="Y75" s="1"/>
      <c r="Z75" s="1"/>
      <c r="AA75" s="1"/>
      <c r="AB75" s="1"/>
      <c r="AC75" s="1"/>
      <c r="AD75" s="1"/>
      <c r="AE75" s="1"/>
      <c r="AF75" s="1"/>
      <c r="AG75" s="1"/>
      <c r="AH75" s="1"/>
      <c r="AI75" s="1"/>
      <c r="AJ75" s="1"/>
      <c r="AK75" s="1"/>
      <c r="AL75" s="1"/>
      <c r="AM75" s="138"/>
      <c r="AN75" s="139"/>
      <c r="AO75" s="63"/>
      <c r="AP75" s="63"/>
      <c r="AQ75" s="63"/>
      <c r="AR75" s="63"/>
      <c r="AS75" s="63"/>
      <c r="AT75" s="63"/>
      <c r="AU75" s="63"/>
      <c r="AV75" s="63"/>
      <c r="AW75" s="63"/>
      <c r="AX75" s="63"/>
      <c r="AY75" s="63"/>
      <c r="AZ75" s="63"/>
      <c r="BA75" s="63"/>
      <c r="BB75" s="63"/>
      <c r="BC75" s="63"/>
      <c r="BD75" s="63"/>
      <c r="BE75" s="1"/>
      <c r="BF75" s="1"/>
      <c r="BG75" s="1"/>
      <c r="BH75" s="1"/>
      <c r="BI75" s="1"/>
      <c r="BJ75" s="1"/>
      <c r="BK75" s="1"/>
      <c r="BL75" s="1"/>
      <c r="BM75" s="1"/>
      <c r="BN75" s="1"/>
      <c r="BO75" s="1"/>
      <c r="BP75" s="1"/>
      <c r="BQ75" s="1"/>
      <c r="BR75" s="1"/>
      <c r="BS75" s="1"/>
      <c r="BT75" s="1"/>
      <c r="BU75" s="63"/>
      <c r="BV75" s="63"/>
      <c r="BW75" s="63"/>
      <c r="BX75" s="63"/>
      <c r="BY75" s="63"/>
      <c r="BZ75" s="63"/>
      <c r="CA75" s="63"/>
      <c r="CB75" s="63"/>
      <c r="CC75" s="63"/>
      <c r="CD75" s="63"/>
      <c r="CE75" s="63"/>
      <c r="CF75" s="63"/>
      <c r="CG75" s="63"/>
      <c r="CH75" s="63"/>
      <c r="CI75" s="63"/>
      <c r="CJ75" s="63"/>
      <c r="CK75" s="1"/>
      <c r="CL75" s="1"/>
      <c r="CM75" s="1"/>
      <c r="CN75" s="1"/>
      <c r="CO75" s="1"/>
      <c r="CP75" s="1"/>
      <c r="CQ75" s="1"/>
      <c r="CR75" s="1"/>
      <c r="CS75" s="1"/>
      <c r="CT75" s="1"/>
      <c r="CU75" s="1"/>
      <c r="CV75" s="1"/>
      <c r="CW75" s="1"/>
      <c r="CX75" s="1"/>
      <c r="CY75" s="138"/>
      <c r="CZ75" s="1"/>
      <c r="DA75" s="63"/>
      <c r="DB75" s="63"/>
      <c r="DC75" s="63"/>
      <c r="DD75" s="63"/>
      <c r="DE75" s="63"/>
      <c r="DF75" s="63"/>
      <c r="DG75" s="63"/>
      <c r="DH75" s="63"/>
      <c r="DI75" s="63"/>
      <c r="DJ75" s="63"/>
      <c r="DK75" s="63"/>
      <c r="DL75" s="63"/>
      <c r="DM75" s="63"/>
      <c r="DN75" s="63"/>
      <c r="DO75" s="63"/>
      <c r="DP75" s="63"/>
      <c r="DQ75" s="1"/>
      <c r="DR75" s="1"/>
      <c r="DS75" s="1"/>
      <c r="DT75" s="1"/>
      <c r="DU75" s="1"/>
      <c r="DV75" s="1"/>
      <c r="DW75" s="1"/>
      <c r="DX75" s="1"/>
      <c r="DY75" s="1"/>
      <c r="DZ75" s="1"/>
      <c r="EA75" s="1"/>
      <c r="EB75" s="1"/>
      <c r="EC75" s="1"/>
      <c r="ED75" s="1"/>
      <c r="EE75" s="138"/>
      <c r="EF75" s="1"/>
      <c r="EG75" s="63"/>
      <c r="EH75" s="63"/>
      <c r="EI75" s="63"/>
      <c r="EJ75" s="63"/>
      <c r="EK75" s="63"/>
      <c r="EL75" s="63"/>
      <c r="EM75" s="63"/>
      <c r="EN75" s="63"/>
      <c r="EO75" s="63"/>
      <c r="EP75" s="63"/>
      <c r="EQ75" s="63"/>
      <c r="ER75" s="63"/>
      <c r="ES75" s="63"/>
      <c r="ET75" s="63"/>
      <c r="EU75" s="63"/>
      <c r="EV75" s="63"/>
      <c r="EW75" s="1"/>
      <c r="EX75" s="1"/>
      <c r="EY75" s="1"/>
      <c r="EZ75" s="1"/>
      <c r="FA75" s="1"/>
      <c r="FB75" s="1"/>
      <c r="FC75" s="1"/>
      <c r="FD75" s="1"/>
      <c r="FE75" s="1"/>
      <c r="FF75" s="1"/>
      <c r="FG75" s="1"/>
      <c r="FH75" s="1"/>
      <c r="FI75" s="1"/>
      <c r="FJ75" s="1"/>
      <c r="FK75" s="138"/>
      <c r="FL75" s="1"/>
      <c r="FM75" s="63"/>
      <c r="FN75" s="63"/>
      <c r="FO75" s="63"/>
      <c r="FP75" s="63"/>
      <c r="FQ75" s="63"/>
      <c r="FR75" s="63"/>
      <c r="FS75" s="63"/>
      <c r="FT75" s="63"/>
      <c r="FU75" s="63"/>
      <c r="FV75" s="63"/>
      <c r="FW75" s="63"/>
      <c r="FX75" s="63"/>
      <c r="FY75" s="63"/>
      <c r="FZ75" s="63"/>
      <c r="GA75" s="63"/>
      <c r="GB75" s="63"/>
      <c r="GC75" s="1"/>
      <c r="GD75" s="1"/>
      <c r="GE75" s="1"/>
      <c r="GF75" s="1"/>
      <c r="GG75" s="1"/>
      <c r="GH75" s="1"/>
      <c r="GI75" s="1"/>
      <c r="GJ75" s="1"/>
      <c r="GK75" s="1"/>
      <c r="GL75" s="1"/>
      <c r="GM75" s="1"/>
      <c r="GN75" s="1"/>
      <c r="GO75" s="1"/>
      <c r="GP75" s="1"/>
      <c r="GQ75" s="138"/>
      <c r="GR75" s="1"/>
      <c r="GS75" s="63"/>
      <c r="GT75" s="63"/>
      <c r="GU75" s="63"/>
      <c r="GV75" s="63"/>
      <c r="GW75" s="63"/>
      <c r="GX75" s="63"/>
      <c r="GY75" s="63"/>
      <c r="GZ75" s="63"/>
      <c r="HA75" s="63"/>
      <c r="HB75" s="63"/>
      <c r="HC75" s="63"/>
      <c r="HD75" s="63"/>
      <c r="HE75" s="63"/>
      <c r="HF75" s="63"/>
      <c r="HG75" s="63"/>
      <c r="HH75" s="63"/>
      <c r="HI75" s="1"/>
      <c r="HJ75" s="1"/>
      <c r="HK75" s="1"/>
      <c r="HL75" s="1"/>
      <c r="HM75" s="1"/>
      <c r="HN75" s="1"/>
      <c r="HO75" s="1"/>
      <c r="HP75" s="1"/>
      <c r="HQ75" s="1"/>
      <c r="HR75" s="1"/>
      <c r="HS75" s="1"/>
      <c r="HT75" s="1"/>
      <c r="HU75" s="1"/>
      <c r="HV75" s="1"/>
      <c r="HW75" s="138"/>
      <c r="HX75" s="1"/>
      <c r="HY75" s="63"/>
      <c r="HZ75" s="63"/>
      <c r="IA75" s="63"/>
      <c r="IB75" s="63"/>
      <c r="IC75" s="63"/>
      <c r="ID75" s="63"/>
      <c r="IE75" s="63"/>
      <c r="IF75" s="63"/>
      <c r="IG75" s="63"/>
      <c r="IH75" s="63"/>
      <c r="II75" s="63"/>
      <c r="IJ75" s="63"/>
      <c r="IK75" s="63"/>
      <c r="IL75" s="63"/>
      <c r="IM75" s="63"/>
      <c r="IN75" s="63"/>
      <c r="IO75" s="1"/>
      <c r="IP75" s="1"/>
      <c r="IQ75" s="1"/>
      <c r="IR75" s="1"/>
      <c r="IS75" s="1"/>
      <c r="IT75" s="1"/>
      <c r="IU75" s="1"/>
      <c r="IV75" s="1"/>
      <c r="IW75" s="1"/>
      <c r="IX75" s="1"/>
      <c r="IY75" s="1"/>
      <c r="IZ75" s="1"/>
      <c r="JA75" s="1"/>
      <c r="JB75" s="1"/>
      <c r="JC75" s="138"/>
      <c r="JD75" s="1"/>
      <c r="JE75" s="63"/>
      <c r="JF75" s="63"/>
      <c r="JG75" s="63"/>
      <c r="JH75" s="63"/>
      <c r="JI75" s="63"/>
      <c r="JJ75" s="63"/>
      <c r="JK75" s="63"/>
      <c r="JL75" s="63"/>
      <c r="JM75" s="63"/>
      <c r="JN75" s="63"/>
      <c r="JO75" s="63"/>
      <c r="JP75" s="63"/>
      <c r="JQ75" s="63"/>
      <c r="JR75" s="63"/>
      <c r="JS75" s="63"/>
      <c r="JT75" s="63"/>
      <c r="JU75" s="1"/>
      <c r="JV75" s="1"/>
      <c r="JW75" s="1"/>
      <c r="JX75" s="1"/>
      <c r="JY75" s="1"/>
      <c r="JZ75" s="1"/>
      <c r="KA75" s="1"/>
      <c r="KB75" s="1"/>
      <c r="KC75" s="1"/>
      <c r="KD75" s="1"/>
      <c r="KE75" s="1"/>
      <c r="KF75" s="1"/>
      <c r="KG75" s="1"/>
      <c r="KH75" s="1"/>
      <c r="KI75" s="138"/>
      <c r="KJ75" s="1"/>
      <c r="KK75" s="63"/>
      <c r="KL75" s="63"/>
      <c r="KM75" s="63"/>
      <c r="KN75" s="63"/>
      <c r="KO75" s="63"/>
      <c r="KP75" s="63"/>
      <c r="KQ75" s="63"/>
      <c r="KR75" s="63"/>
      <c r="KS75" s="63"/>
      <c r="KT75" s="63"/>
      <c r="KU75" s="63"/>
      <c r="KV75" s="63"/>
      <c r="KW75" s="63"/>
      <c r="KX75" s="63"/>
      <c r="KY75" s="63"/>
      <c r="KZ75" s="63"/>
      <c r="LA75" s="1"/>
      <c r="LB75" s="1"/>
      <c r="LC75" s="1"/>
      <c r="LD75" s="1"/>
      <c r="LE75" s="1"/>
      <c r="LF75" s="1"/>
      <c r="LG75" s="1"/>
      <c r="LH75" s="1"/>
      <c r="LI75" s="1"/>
      <c r="LJ75" s="1"/>
      <c r="LK75" s="1"/>
      <c r="LL75" s="1"/>
      <c r="LM75" s="1"/>
      <c r="LN75" s="1"/>
      <c r="LO75" s="138"/>
      <c r="LP75" s="1"/>
      <c r="LQ75" s="63"/>
      <c r="LR75" s="63"/>
      <c r="LS75" s="63"/>
      <c r="LT75" s="63"/>
      <c r="LU75" s="63"/>
      <c r="LV75" s="63"/>
      <c r="LW75" s="63"/>
      <c r="LX75" s="63"/>
      <c r="LY75" s="63"/>
      <c r="LZ75" s="63"/>
      <c r="MA75" s="63"/>
      <c r="MB75" s="63"/>
      <c r="MC75" s="63"/>
      <c r="MD75" s="63"/>
      <c r="ME75" s="63"/>
      <c r="MF75" s="63"/>
    </row>
    <row r="76" spans="1:344" x14ac:dyDescent="0.35">
      <c r="A76" s="131">
        <v>72</v>
      </c>
      <c r="B76" s="170"/>
      <c r="C76" s="170"/>
      <c r="D76" s="152">
        <v>241</v>
      </c>
      <c r="E76" s="72" t="str">
        <f>'BVEM Scorecard'!F75</f>
        <v>Wind</v>
      </c>
      <c r="F76" s="96"/>
      <c r="G76" s="96"/>
      <c r="H76" s="96"/>
      <c r="I76" s="96"/>
      <c r="J76" s="62"/>
      <c r="K76" s="62"/>
      <c r="L76" s="62"/>
      <c r="M76" s="62"/>
      <c r="N76" s="62"/>
      <c r="O76" s="62"/>
      <c r="P76" s="62"/>
      <c r="Q76" s="62"/>
      <c r="R76" s="62"/>
      <c r="S76" s="62"/>
      <c r="T76" s="62"/>
      <c r="U76" s="62"/>
      <c r="V76" s="62"/>
      <c r="W76" s="62"/>
      <c r="X76" s="62"/>
      <c r="Y76" s="87"/>
      <c r="Z76" s="5"/>
      <c r="AA76" s="5"/>
      <c r="AB76" s="5"/>
      <c r="AC76" s="5"/>
      <c r="AD76" s="5"/>
      <c r="AE76" s="5"/>
      <c r="AF76" s="5"/>
      <c r="AG76" s="5"/>
      <c r="AH76" s="5"/>
      <c r="AI76" s="5"/>
      <c r="AJ76" s="5"/>
      <c r="AK76" s="5"/>
      <c r="AL76" s="5"/>
      <c r="AM76" s="91"/>
      <c r="AN76" s="93"/>
      <c r="AO76" s="62"/>
      <c r="AP76" s="62"/>
      <c r="AQ76" s="62"/>
      <c r="AR76" s="62"/>
      <c r="AS76" s="62"/>
      <c r="AT76" s="62"/>
      <c r="AU76" s="62"/>
      <c r="AV76" s="62"/>
      <c r="AW76" s="62"/>
      <c r="AX76" s="62"/>
      <c r="AY76" s="62"/>
      <c r="AZ76" s="62"/>
      <c r="BA76" s="62"/>
      <c r="BB76" s="62"/>
      <c r="BC76" s="62"/>
      <c r="BD76" s="62"/>
      <c r="BE76" s="5"/>
      <c r="BF76" s="5"/>
      <c r="BG76" s="5"/>
      <c r="BH76" s="5"/>
      <c r="BI76" s="5"/>
      <c r="BJ76" s="5"/>
      <c r="BK76" s="5"/>
      <c r="BL76" s="5"/>
      <c r="BM76" s="5"/>
      <c r="BN76" s="5"/>
      <c r="BO76" s="5"/>
      <c r="BP76" s="5"/>
      <c r="BQ76" s="5"/>
      <c r="BR76" s="5"/>
      <c r="BS76" s="5"/>
      <c r="BT76" s="5"/>
      <c r="BU76" s="62"/>
      <c r="BV76" s="62"/>
      <c r="BW76" s="62"/>
      <c r="BX76" s="62"/>
      <c r="BY76" s="62"/>
      <c r="BZ76" s="62"/>
      <c r="CA76" s="62"/>
      <c r="CB76" s="62"/>
      <c r="CC76" s="62"/>
      <c r="CD76" s="62"/>
      <c r="CE76" s="62"/>
      <c r="CF76" s="62"/>
      <c r="CG76" s="62"/>
      <c r="CH76" s="62"/>
      <c r="CI76" s="62"/>
      <c r="CJ76" s="62"/>
      <c r="CK76" s="5"/>
      <c r="CL76" s="5"/>
      <c r="CM76" s="5"/>
      <c r="CN76" s="5"/>
      <c r="CO76" s="5"/>
      <c r="CP76" s="5"/>
      <c r="CQ76" s="5"/>
      <c r="CR76" s="5"/>
      <c r="CS76" s="5"/>
      <c r="CT76" s="5"/>
      <c r="CU76" s="5"/>
      <c r="CV76" s="5"/>
      <c r="CW76" s="5"/>
      <c r="CX76" s="5"/>
      <c r="CY76" s="91"/>
      <c r="CZ76" s="5"/>
      <c r="DA76" s="62"/>
      <c r="DB76" s="62"/>
      <c r="DC76" s="62"/>
      <c r="DD76" s="62"/>
      <c r="DE76" s="62"/>
      <c r="DF76" s="62"/>
      <c r="DG76" s="62"/>
      <c r="DH76" s="62"/>
      <c r="DI76" s="62"/>
      <c r="DJ76" s="62"/>
      <c r="DK76" s="62"/>
      <c r="DL76" s="62"/>
      <c r="DM76" s="62"/>
      <c r="DN76" s="62"/>
      <c r="DO76" s="62"/>
      <c r="DP76" s="62"/>
      <c r="DQ76" s="5"/>
      <c r="DR76" s="5"/>
      <c r="DS76" s="5"/>
      <c r="DT76" s="5"/>
      <c r="DU76" s="5"/>
      <c r="DV76" s="5"/>
      <c r="DW76" s="5"/>
      <c r="DX76" s="5"/>
      <c r="DY76" s="5"/>
      <c r="DZ76" s="5"/>
      <c r="EA76" s="5"/>
      <c r="EB76" s="5"/>
      <c r="EC76" s="5"/>
      <c r="ED76" s="5"/>
      <c r="EE76" s="91"/>
      <c r="EF76" s="5"/>
      <c r="EG76" s="62"/>
      <c r="EH76" s="62"/>
      <c r="EI76" s="62"/>
      <c r="EJ76" s="62"/>
      <c r="EK76" s="62"/>
      <c r="EL76" s="62"/>
      <c r="EM76" s="62"/>
      <c r="EN76" s="62"/>
      <c r="EO76" s="62"/>
      <c r="EP76" s="62"/>
      <c r="EQ76" s="62"/>
      <c r="ER76" s="62"/>
      <c r="ES76" s="62"/>
      <c r="ET76" s="62"/>
      <c r="EU76" s="62"/>
      <c r="EV76" s="62"/>
      <c r="EW76" s="5"/>
      <c r="EX76" s="5"/>
      <c r="EY76" s="5"/>
      <c r="EZ76" s="5"/>
      <c r="FA76" s="5"/>
      <c r="FB76" s="5"/>
      <c r="FC76" s="5"/>
      <c r="FD76" s="5"/>
      <c r="FE76" s="5"/>
      <c r="FF76" s="5"/>
      <c r="FG76" s="5"/>
      <c r="FH76" s="5"/>
      <c r="FI76" s="5"/>
      <c r="FJ76" s="5"/>
      <c r="FK76" s="91"/>
      <c r="FL76" s="5"/>
      <c r="FM76" s="62"/>
      <c r="FN76" s="62"/>
      <c r="FO76" s="62"/>
      <c r="FP76" s="62"/>
      <c r="FQ76" s="62"/>
      <c r="FR76" s="62"/>
      <c r="FS76" s="62"/>
      <c r="FT76" s="62"/>
      <c r="FU76" s="62"/>
      <c r="FV76" s="62"/>
      <c r="FW76" s="62"/>
      <c r="FX76" s="62"/>
      <c r="FY76" s="62"/>
      <c r="FZ76" s="62"/>
      <c r="GA76" s="62"/>
      <c r="GB76" s="62"/>
      <c r="GC76" s="5"/>
      <c r="GD76" s="5"/>
      <c r="GE76" s="5"/>
      <c r="GF76" s="5"/>
      <c r="GG76" s="5"/>
      <c r="GH76" s="5"/>
      <c r="GI76" s="5"/>
      <c r="GJ76" s="5"/>
      <c r="GK76" s="5"/>
      <c r="GL76" s="5"/>
      <c r="GM76" s="5"/>
      <c r="GN76" s="5"/>
      <c r="GO76" s="5"/>
      <c r="GP76" s="5"/>
      <c r="GQ76" s="91"/>
      <c r="GR76" s="5"/>
      <c r="GS76" s="62"/>
      <c r="GT76" s="62"/>
      <c r="GU76" s="62"/>
      <c r="GV76" s="62"/>
      <c r="GW76" s="62"/>
      <c r="GX76" s="62"/>
      <c r="GY76" s="62"/>
      <c r="GZ76" s="62"/>
      <c r="HA76" s="62"/>
      <c r="HB76" s="62"/>
      <c r="HC76" s="62"/>
      <c r="HD76" s="62"/>
      <c r="HE76" s="62"/>
      <c r="HF76" s="62"/>
      <c r="HG76" s="62"/>
      <c r="HH76" s="62"/>
      <c r="HI76" s="5"/>
      <c r="HJ76" s="5"/>
      <c r="HK76" s="5"/>
      <c r="HL76" s="5"/>
      <c r="HM76" s="5"/>
      <c r="HN76" s="5"/>
      <c r="HO76" s="5"/>
      <c r="HP76" s="5"/>
      <c r="HQ76" s="5"/>
      <c r="HR76" s="5"/>
      <c r="HS76" s="5"/>
      <c r="HT76" s="5"/>
      <c r="HU76" s="5"/>
      <c r="HV76" s="5"/>
      <c r="HW76" s="91"/>
      <c r="HX76" s="5"/>
      <c r="HY76" s="62"/>
      <c r="HZ76" s="62"/>
      <c r="IA76" s="62"/>
      <c r="IB76" s="62"/>
      <c r="IC76" s="62"/>
      <c r="ID76" s="62"/>
      <c r="IE76" s="62"/>
      <c r="IF76" s="62"/>
      <c r="IG76" s="62"/>
      <c r="IH76" s="62"/>
      <c r="II76" s="62"/>
      <c r="IJ76" s="62"/>
      <c r="IK76" s="62"/>
      <c r="IL76" s="62"/>
      <c r="IM76" s="62"/>
      <c r="IN76" s="62"/>
      <c r="IO76" s="5"/>
      <c r="IP76" s="5"/>
      <c r="IQ76" s="5"/>
      <c r="IR76" s="5"/>
      <c r="IS76" s="5"/>
      <c r="IT76" s="5"/>
      <c r="IU76" s="5"/>
      <c r="IV76" s="5"/>
      <c r="IW76" s="5"/>
      <c r="IX76" s="5"/>
      <c r="IY76" s="5"/>
      <c r="IZ76" s="5"/>
      <c r="JA76" s="5"/>
      <c r="JB76" s="5"/>
      <c r="JC76" s="91"/>
      <c r="JD76" s="5"/>
      <c r="JE76" s="62"/>
      <c r="JF76" s="62"/>
      <c r="JG76" s="62"/>
      <c r="JH76" s="62"/>
      <c r="JI76" s="62"/>
      <c r="JJ76" s="62"/>
      <c r="JK76" s="62"/>
      <c r="JL76" s="62"/>
      <c r="JM76" s="62"/>
      <c r="JN76" s="62"/>
      <c r="JO76" s="62"/>
      <c r="JP76" s="62"/>
      <c r="JQ76" s="62"/>
      <c r="JR76" s="62"/>
      <c r="JS76" s="62"/>
      <c r="JT76" s="62"/>
      <c r="JU76" s="5"/>
      <c r="JV76" s="5"/>
      <c r="JW76" s="5"/>
      <c r="JX76" s="5"/>
      <c r="JY76" s="5"/>
      <c r="JZ76" s="5"/>
      <c r="KA76" s="5"/>
      <c r="KB76" s="5"/>
      <c r="KC76" s="5"/>
      <c r="KD76" s="5"/>
      <c r="KE76" s="5"/>
      <c r="KF76" s="5"/>
      <c r="KG76" s="5"/>
      <c r="KH76" s="5"/>
      <c r="KI76" s="91"/>
      <c r="KJ76" s="5"/>
      <c r="KK76" s="62"/>
      <c r="KL76" s="62"/>
      <c r="KM76" s="62"/>
      <c r="KN76" s="62"/>
      <c r="KO76" s="62"/>
      <c r="KP76" s="62"/>
      <c r="KQ76" s="62"/>
      <c r="KR76" s="62"/>
      <c r="KS76" s="62"/>
      <c r="KT76" s="62"/>
      <c r="KU76" s="62"/>
      <c r="KV76" s="62"/>
      <c r="KW76" s="62"/>
      <c r="KX76" s="62"/>
      <c r="KY76" s="62"/>
      <c r="KZ76" s="62"/>
      <c r="LA76" s="5"/>
      <c r="LB76" s="5"/>
      <c r="LC76" s="5"/>
      <c r="LD76" s="5"/>
      <c r="LE76" s="5"/>
      <c r="LF76" s="5"/>
      <c r="LG76" s="5"/>
      <c r="LH76" s="5"/>
      <c r="LI76" s="5"/>
      <c r="LJ76" s="5"/>
      <c r="LK76" s="5"/>
      <c r="LL76" s="5"/>
      <c r="LM76" s="5"/>
      <c r="LN76" s="5"/>
      <c r="LO76" s="91"/>
      <c r="LP76" s="5"/>
      <c r="LQ76" s="62"/>
      <c r="LR76" s="62"/>
      <c r="LS76" s="62"/>
      <c r="LT76" s="62"/>
      <c r="LU76" s="62"/>
      <c r="LV76" s="62"/>
      <c r="LW76" s="62"/>
      <c r="LX76" s="62"/>
      <c r="LY76" s="62"/>
      <c r="LZ76" s="62"/>
      <c r="MA76" s="62"/>
      <c r="MB76" s="62"/>
      <c r="MC76" s="62"/>
      <c r="MD76" s="62"/>
      <c r="ME76" s="62"/>
      <c r="MF76" s="62"/>
    </row>
    <row r="77" spans="1:344" x14ac:dyDescent="0.35">
      <c r="A77" s="132">
        <v>73</v>
      </c>
      <c r="B77" s="170"/>
      <c r="C77" s="170"/>
      <c r="D77" s="152">
        <v>111</v>
      </c>
      <c r="E77" s="72" t="str">
        <f>'BVEM Scorecard'!F76</f>
        <v>Wind</v>
      </c>
      <c r="F77" s="96"/>
      <c r="G77" s="96"/>
      <c r="H77" s="96"/>
      <c r="I77" s="96"/>
      <c r="J77" s="62"/>
      <c r="K77" s="62"/>
      <c r="L77" s="62"/>
      <c r="M77" s="62"/>
      <c r="N77" s="62"/>
      <c r="O77" s="62"/>
      <c r="P77" s="62"/>
      <c r="Q77" s="62"/>
      <c r="R77" s="62"/>
      <c r="S77" s="62"/>
      <c r="T77" s="62"/>
      <c r="U77" s="62"/>
      <c r="V77" s="62"/>
      <c r="W77" s="62"/>
      <c r="X77" s="62"/>
      <c r="Y77" s="1"/>
      <c r="Z77" s="1"/>
      <c r="AA77" s="1"/>
      <c r="AB77" s="1"/>
      <c r="AC77" s="1"/>
      <c r="AD77" s="1"/>
      <c r="AE77" s="1"/>
      <c r="AF77" s="1"/>
      <c r="AG77" s="1"/>
      <c r="AH77" s="1"/>
      <c r="AI77" s="1"/>
      <c r="AJ77" s="1"/>
      <c r="AK77" s="1"/>
      <c r="AL77" s="1"/>
      <c r="AM77" s="138"/>
      <c r="AN77" s="139"/>
      <c r="AO77" s="63"/>
      <c r="AP77" s="63"/>
      <c r="AQ77" s="63"/>
      <c r="AR77" s="63"/>
      <c r="AS77" s="63"/>
      <c r="AT77" s="63"/>
      <c r="AU77" s="63"/>
      <c r="AV77" s="63"/>
      <c r="AW77" s="63"/>
      <c r="AX77" s="63"/>
      <c r="AY77" s="63"/>
      <c r="AZ77" s="63"/>
      <c r="BA77" s="63"/>
      <c r="BB77" s="63"/>
      <c r="BC77" s="63"/>
      <c r="BD77" s="63"/>
      <c r="BE77" s="1"/>
      <c r="BF77" s="1"/>
      <c r="BG77" s="1"/>
      <c r="BH77" s="1"/>
      <c r="BI77" s="1"/>
      <c r="BJ77" s="1"/>
      <c r="BK77" s="1"/>
      <c r="BL77" s="1"/>
      <c r="BM77" s="1"/>
      <c r="BN77" s="1"/>
      <c r="BO77" s="1"/>
      <c r="BP77" s="1"/>
      <c r="BQ77" s="1"/>
      <c r="BR77" s="1"/>
      <c r="BS77" s="1"/>
      <c r="BT77" s="1"/>
      <c r="BU77" s="63"/>
      <c r="BV77" s="63"/>
      <c r="BW77" s="63"/>
      <c r="BX77" s="63"/>
      <c r="BY77" s="63"/>
      <c r="BZ77" s="63"/>
      <c r="CA77" s="63"/>
      <c r="CB77" s="63"/>
      <c r="CC77" s="63"/>
      <c r="CD77" s="63"/>
      <c r="CE77" s="63"/>
      <c r="CF77" s="63"/>
      <c r="CG77" s="63"/>
      <c r="CH77" s="63"/>
      <c r="CI77" s="63"/>
      <c r="CJ77" s="63"/>
      <c r="CK77" s="1"/>
      <c r="CL77" s="1"/>
      <c r="CM77" s="1"/>
      <c r="CN77" s="1"/>
      <c r="CO77" s="1"/>
      <c r="CP77" s="1"/>
      <c r="CQ77" s="1"/>
      <c r="CR77" s="1"/>
      <c r="CS77" s="1"/>
      <c r="CT77" s="1"/>
      <c r="CU77" s="1"/>
      <c r="CV77" s="1"/>
      <c r="CW77" s="1"/>
      <c r="CX77" s="1"/>
      <c r="CY77" s="138"/>
      <c r="CZ77" s="1"/>
      <c r="DA77" s="63"/>
      <c r="DB77" s="63"/>
      <c r="DC77" s="63"/>
      <c r="DD77" s="63"/>
      <c r="DE77" s="63"/>
      <c r="DF77" s="63"/>
      <c r="DG77" s="63"/>
      <c r="DH77" s="63"/>
      <c r="DI77" s="63"/>
      <c r="DJ77" s="63"/>
      <c r="DK77" s="63"/>
      <c r="DL77" s="63"/>
      <c r="DM77" s="63"/>
      <c r="DN77" s="63"/>
      <c r="DO77" s="63"/>
      <c r="DP77" s="63"/>
      <c r="DQ77" s="1"/>
      <c r="DR77" s="1"/>
      <c r="DS77" s="1"/>
      <c r="DT77" s="1"/>
      <c r="DU77" s="1"/>
      <c r="DV77" s="1"/>
      <c r="DW77" s="1"/>
      <c r="DX77" s="1"/>
      <c r="DY77" s="1"/>
      <c r="DZ77" s="1"/>
      <c r="EA77" s="1"/>
      <c r="EB77" s="1"/>
      <c r="EC77" s="1"/>
      <c r="ED77" s="1"/>
      <c r="EE77" s="138"/>
      <c r="EF77" s="1"/>
      <c r="EG77" s="63"/>
      <c r="EH77" s="63"/>
      <c r="EI77" s="63"/>
      <c r="EJ77" s="63"/>
      <c r="EK77" s="63"/>
      <c r="EL77" s="63"/>
      <c r="EM77" s="63"/>
      <c r="EN77" s="63"/>
      <c r="EO77" s="63"/>
      <c r="EP77" s="63"/>
      <c r="EQ77" s="63"/>
      <c r="ER77" s="63"/>
      <c r="ES77" s="63"/>
      <c r="ET77" s="63"/>
      <c r="EU77" s="63"/>
      <c r="EV77" s="63"/>
      <c r="EW77" s="1"/>
      <c r="EX77" s="1"/>
      <c r="EY77" s="1"/>
      <c r="EZ77" s="1"/>
      <c r="FA77" s="1"/>
      <c r="FB77" s="1"/>
      <c r="FC77" s="1"/>
      <c r="FD77" s="1"/>
      <c r="FE77" s="1"/>
      <c r="FF77" s="1"/>
      <c r="FG77" s="1"/>
      <c r="FH77" s="1"/>
      <c r="FI77" s="1"/>
      <c r="FJ77" s="1"/>
      <c r="FK77" s="138"/>
      <c r="FL77" s="1"/>
      <c r="FM77" s="63"/>
      <c r="FN77" s="63"/>
      <c r="FO77" s="63"/>
      <c r="FP77" s="63"/>
      <c r="FQ77" s="63"/>
      <c r="FR77" s="63"/>
      <c r="FS77" s="63"/>
      <c r="FT77" s="63"/>
      <c r="FU77" s="63"/>
      <c r="FV77" s="63"/>
      <c r="FW77" s="63"/>
      <c r="FX77" s="63"/>
      <c r="FY77" s="63"/>
      <c r="FZ77" s="63"/>
      <c r="GA77" s="63"/>
      <c r="GB77" s="63"/>
      <c r="GC77" s="1"/>
      <c r="GD77" s="1"/>
      <c r="GE77" s="1"/>
      <c r="GF77" s="1"/>
      <c r="GG77" s="1"/>
      <c r="GH77" s="1"/>
      <c r="GI77" s="1"/>
      <c r="GJ77" s="1"/>
      <c r="GK77" s="1"/>
      <c r="GL77" s="1"/>
      <c r="GM77" s="1"/>
      <c r="GN77" s="1"/>
      <c r="GO77" s="1"/>
      <c r="GP77" s="1"/>
      <c r="GQ77" s="138"/>
      <c r="GR77" s="1"/>
      <c r="GS77" s="63"/>
      <c r="GT77" s="63"/>
      <c r="GU77" s="63"/>
      <c r="GV77" s="63"/>
      <c r="GW77" s="63"/>
      <c r="GX77" s="63"/>
      <c r="GY77" s="63"/>
      <c r="GZ77" s="63"/>
      <c r="HA77" s="63"/>
      <c r="HB77" s="63"/>
      <c r="HC77" s="63"/>
      <c r="HD77" s="63"/>
      <c r="HE77" s="63"/>
      <c r="HF77" s="63"/>
      <c r="HG77" s="63"/>
      <c r="HH77" s="63"/>
      <c r="HI77" s="1"/>
      <c r="HJ77" s="1"/>
      <c r="HK77" s="1"/>
      <c r="HL77" s="1"/>
      <c r="HM77" s="1"/>
      <c r="HN77" s="1"/>
      <c r="HO77" s="1"/>
      <c r="HP77" s="1"/>
      <c r="HQ77" s="1"/>
      <c r="HR77" s="1"/>
      <c r="HS77" s="1"/>
      <c r="HT77" s="1"/>
      <c r="HU77" s="1"/>
      <c r="HV77" s="1"/>
      <c r="HW77" s="138"/>
      <c r="HX77" s="1"/>
      <c r="HY77" s="63"/>
      <c r="HZ77" s="63"/>
      <c r="IA77" s="63"/>
      <c r="IB77" s="63"/>
      <c r="IC77" s="63"/>
      <c r="ID77" s="63"/>
      <c r="IE77" s="63"/>
      <c r="IF77" s="63"/>
      <c r="IG77" s="63"/>
      <c r="IH77" s="63"/>
      <c r="II77" s="63"/>
      <c r="IJ77" s="63"/>
      <c r="IK77" s="63"/>
      <c r="IL77" s="63"/>
      <c r="IM77" s="63"/>
      <c r="IN77" s="63"/>
      <c r="IO77" s="1"/>
      <c r="IP77" s="1"/>
      <c r="IQ77" s="1"/>
      <c r="IR77" s="1"/>
      <c r="IS77" s="1"/>
      <c r="IT77" s="1"/>
      <c r="IU77" s="1"/>
      <c r="IV77" s="1"/>
      <c r="IW77" s="1"/>
      <c r="IX77" s="1"/>
      <c r="IY77" s="1"/>
      <c r="IZ77" s="1"/>
      <c r="JA77" s="1"/>
      <c r="JB77" s="1"/>
      <c r="JC77" s="138"/>
      <c r="JD77" s="1"/>
      <c r="JE77" s="63"/>
      <c r="JF77" s="63"/>
      <c r="JG77" s="63"/>
      <c r="JH77" s="63"/>
      <c r="JI77" s="63"/>
      <c r="JJ77" s="63"/>
      <c r="JK77" s="63"/>
      <c r="JL77" s="63"/>
      <c r="JM77" s="63"/>
      <c r="JN77" s="63"/>
      <c r="JO77" s="63"/>
      <c r="JP77" s="63"/>
      <c r="JQ77" s="63"/>
      <c r="JR77" s="63"/>
      <c r="JS77" s="63"/>
      <c r="JT77" s="63"/>
      <c r="JU77" s="1"/>
      <c r="JV77" s="1"/>
      <c r="JW77" s="1"/>
      <c r="JX77" s="1"/>
      <c r="JY77" s="1"/>
      <c r="JZ77" s="1"/>
      <c r="KA77" s="1"/>
      <c r="KB77" s="1"/>
      <c r="KC77" s="1"/>
      <c r="KD77" s="1"/>
      <c r="KE77" s="1"/>
      <c r="KF77" s="1"/>
      <c r="KG77" s="1"/>
      <c r="KH77" s="1"/>
      <c r="KI77" s="138"/>
      <c r="KJ77" s="1"/>
      <c r="KK77" s="63"/>
      <c r="KL77" s="63"/>
      <c r="KM77" s="63"/>
      <c r="KN77" s="63"/>
      <c r="KO77" s="63"/>
      <c r="KP77" s="63"/>
      <c r="KQ77" s="63"/>
      <c r="KR77" s="63"/>
      <c r="KS77" s="63"/>
      <c r="KT77" s="63"/>
      <c r="KU77" s="63"/>
      <c r="KV77" s="63"/>
      <c r="KW77" s="63"/>
      <c r="KX77" s="63"/>
      <c r="KY77" s="63"/>
      <c r="KZ77" s="63"/>
      <c r="LA77" s="1"/>
      <c r="LB77" s="1"/>
      <c r="LC77" s="1"/>
      <c r="LD77" s="1"/>
      <c r="LE77" s="1"/>
      <c r="LF77" s="1"/>
      <c r="LG77" s="1"/>
      <c r="LH77" s="1"/>
      <c r="LI77" s="1"/>
      <c r="LJ77" s="1"/>
      <c r="LK77" s="1"/>
      <c r="LL77" s="1"/>
      <c r="LM77" s="1"/>
      <c r="LN77" s="1"/>
      <c r="LO77" s="138"/>
      <c r="LP77" s="1"/>
      <c r="LQ77" s="63"/>
      <c r="LR77" s="63"/>
      <c r="LS77" s="63"/>
      <c r="LT77" s="63"/>
      <c r="LU77" s="63"/>
      <c r="LV77" s="63"/>
      <c r="LW77" s="63"/>
      <c r="LX77" s="63"/>
      <c r="LY77" s="63"/>
      <c r="LZ77" s="63"/>
      <c r="MA77" s="63"/>
      <c r="MB77" s="63"/>
      <c r="MC77" s="63"/>
      <c r="MD77" s="63"/>
      <c r="ME77" s="63"/>
      <c r="MF77" s="63"/>
    </row>
    <row r="78" spans="1:344" x14ac:dyDescent="0.35">
      <c r="A78" s="131">
        <v>74</v>
      </c>
      <c r="B78" s="170"/>
      <c r="C78" s="170"/>
      <c r="D78" s="152">
        <v>261</v>
      </c>
      <c r="E78" s="72" t="str">
        <f>'BVEM Scorecard'!F77</f>
        <v>Wind</v>
      </c>
      <c r="F78" s="96"/>
      <c r="G78" s="96"/>
      <c r="H78" s="96"/>
      <c r="I78" s="96"/>
      <c r="J78" s="62"/>
      <c r="K78" s="62"/>
      <c r="L78" s="62"/>
      <c r="M78" s="62"/>
      <c r="N78" s="62"/>
      <c r="O78" s="62"/>
      <c r="P78" s="62"/>
      <c r="Q78" s="62"/>
      <c r="R78" s="62"/>
      <c r="S78" s="62"/>
      <c r="T78" s="62"/>
      <c r="U78" s="62"/>
      <c r="V78" s="62"/>
      <c r="W78" s="62"/>
      <c r="X78" s="62"/>
      <c r="Y78" s="87"/>
      <c r="Z78" s="5"/>
      <c r="AA78" s="5"/>
      <c r="AB78" s="5"/>
      <c r="AC78" s="5"/>
      <c r="AD78" s="5"/>
      <c r="AE78" s="5"/>
      <c r="AF78" s="5"/>
      <c r="AG78" s="5"/>
      <c r="AH78" s="5"/>
      <c r="AI78" s="5"/>
      <c r="AJ78" s="5"/>
      <c r="AK78" s="5"/>
      <c r="AL78" s="5"/>
      <c r="AM78" s="91"/>
      <c r="AN78" s="93"/>
      <c r="AO78" s="62"/>
      <c r="AP78" s="62"/>
      <c r="AQ78" s="62"/>
      <c r="AR78" s="62"/>
      <c r="AS78" s="62"/>
      <c r="AT78" s="62"/>
      <c r="AU78" s="62"/>
      <c r="AV78" s="62"/>
      <c r="AW78" s="62"/>
      <c r="AX78" s="62"/>
      <c r="AY78" s="62"/>
      <c r="AZ78" s="62"/>
      <c r="BA78" s="62"/>
      <c r="BB78" s="62"/>
      <c r="BC78" s="62"/>
      <c r="BD78" s="62"/>
      <c r="BE78" s="5"/>
      <c r="BF78" s="5"/>
      <c r="BG78" s="5"/>
      <c r="BH78" s="5"/>
      <c r="BI78" s="5"/>
      <c r="BJ78" s="5"/>
      <c r="BK78" s="5"/>
      <c r="BL78" s="5"/>
      <c r="BM78" s="5"/>
      <c r="BN78" s="5"/>
      <c r="BO78" s="5"/>
      <c r="BP78" s="5"/>
      <c r="BQ78" s="5"/>
      <c r="BR78" s="5"/>
      <c r="BS78" s="5"/>
      <c r="BT78" s="5"/>
      <c r="BU78" s="62"/>
      <c r="BV78" s="62"/>
      <c r="BW78" s="62"/>
      <c r="BX78" s="62"/>
      <c r="BY78" s="62"/>
      <c r="BZ78" s="62"/>
      <c r="CA78" s="62"/>
      <c r="CB78" s="62"/>
      <c r="CC78" s="62"/>
      <c r="CD78" s="62"/>
      <c r="CE78" s="62"/>
      <c r="CF78" s="62"/>
      <c r="CG78" s="62"/>
      <c r="CH78" s="62"/>
      <c r="CI78" s="62"/>
      <c r="CJ78" s="62"/>
      <c r="CK78" s="5"/>
      <c r="CL78" s="5"/>
      <c r="CM78" s="5"/>
      <c r="CN78" s="5"/>
      <c r="CO78" s="5"/>
      <c r="CP78" s="5"/>
      <c r="CQ78" s="5"/>
      <c r="CR78" s="5"/>
      <c r="CS78" s="5"/>
      <c r="CT78" s="5"/>
      <c r="CU78" s="5"/>
      <c r="CV78" s="5"/>
      <c r="CW78" s="5"/>
      <c r="CX78" s="5"/>
      <c r="CY78" s="91"/>
      <c r="CZ78" s="5"/>
      <c r="DA78" s="62"/>
      <c r="DB78" s="62"/>
      <c r="DC78" s="62"/>
      <c r="DD78" s="62"/>
      <c r="DE78" s="62"/>
      <c r="DF78" s="62"/>
      <c r="DG78" s="62"/>
      <c r="DH78" s="62"/>
      <c r="DI78" s="62"/>
      <c r="DJ78" s="62"/>
      <c r="DK78" s="62"/>
      <c r="DL78" s="62"/>
      <c r="DM78" s="62"/>
      <c r="DN78" s="62"/>
      <c r="DO78" s="62"/>
      <c r="DP78" s="62"/>
      <c r="DQ78" s="5"/>
      <c r="DR78" s="5"/>
      <c r="DS78" s="5"/>
      <c r="DT78" s="5"/>
      <c r="DU78" s="5"/>
      <c r="DV78" s="5"/>
      <c r="DW78" s="5"/>
      <c r="DX78" s="5"/>
      <c r="DY78" s="5"/>
      <c r="DZ78" s="5"/>
      <c r="EA78" s="5"/>
      <c r="EB78" s="5"/>
      <c r="EC78" s="5"/>
      <c r="ED78" s="5"/>
      <c r="EE78" s="91"/>
      <c r="EF78" s="5"/>
      <c r="EG78" s="62"/>
      <c r="EH78" s="62"/>
      <c r="EI78" s="62"/>
      <c r="EJ78" s="62"/>
      <c r="EK78" s="62"/>
      <c r="EL78" s="62"/>
      <c r="EM78" s="62"/>
      <c r="EN78" s="62"/>
      <c r="EO78" s="62"/>
      <c r="EP78" s="62"/>
      <c r="EQ78" s="62"/>
      <c r="ER78" s="62"/>
      <c r="ES78" s="62"/>
      <c r="ET78" s="62"/>
      <c r="EU78" s="62"/>
      <c r="EV78" s="62"/>
      <c r="EW78" s="5"/>
      <c r="EX78" s="5"/>
      <c r="EY78" s="5"/>
      <c r="EZ78" s="5"/>
      <c r="FA78" s="5"/>
      <c r="FB78" s="5"/>
      <c r="FC78" s="5"/>
      <c r="FD78" s="5"/>
      <c r="FE78" s="5"/>
      <c r="FF78" s="5"/>
      <c r="FG78" s="5"/>
      <c r="FH78" s="5"/>
      <c r="FI78" s="5"/>
      <c r="FJ78" s="5"/>
      <c r="FK78" s="91"/>
      <c r="FL78" s="5"/>
      <c r="FM78" s="62"/>
      <c r="FN78" s="62"/>
      <c r="FO78" s="62"/>
      <c r="FP78" s="62"/>
      <c r="FQ78" s="62"/>
      <c r="FR78" s="62"/>
      <c r="FS78" s="62"/>
      <c r="FT78" s="62"/>
      <c r="FU78" s="62"/>
      <c r="FV78" s="62"/>
      <c r="FW78" s="62"/>
      <c r="FX78" s="62"/>
      <c r="FY78" s="62"/>
      <c r="FZ78" s="62"/>
      <c r="GA78" s="62"/>
      <c r="GB78" s="62"/>
      <c r="GC78" s="5"/>
      <c r="GD78" s="5"/>
      <c r="GE78" s="5"/>
      <c r="GF78" s="5"/>
      <c r="GG78" s="5"/>
      <c r="GH78" s="5"/>
      <c r="GI78" s="5"/>
      <c r="GJ78" s="5"/>
      <c r="GK78" s="5"/>
      <c r="GL78" s="5"/>
      <c r="GM78" s="5"/>
      <c r="GN78" s="5"/>
      <c r="GO78" s="5"/>
      <c r="GP78" s="5"/>
      <c r="GQ78" s="91"/>
      <c r="GR78" s="5"/>
      <c r="GS78" s="62"/>
      <c r="GT78" s="62"/>
      <c r="GU78" s="62"/>
      <c r="GV78" s="62"/>
      <c r="GW78" s="62"/>
      <c r="GX78" s="62"/>
      <c r="GY78" s="62"/>
      <c r="GZ78" s="62"/>
      <c r="HA78" s="62"/>
      <c r="HB78" s="62"/>
      <c r="HC78" s="62"/>
      <c r="HD78" s="62"/>
      <c r="HE78" s="62"/>
      <c r="HF78" s="62"/>
      <c r="HG78" s="62"/>
      <c r="HH78" s="62"/>
      <c r="HI78" s="5"/>
      <c r="HJ78" s="5"/>
      <c r="HK78" s="5"/>
      <c r="HL78" s="5"/>
      <c r="HM78" s="5"/>
      <c r="HN78" s="5"/>
      <c r="HO78" s="5"/>
      <c r="HP78" s="5"/>
      <c r="HQ78" s="5"/>
      <c r="HR78" s="5"/>
      <c r="HS78" s="5"/>
      <c r="HT78" s="5"/>
      <c r="HU78" s="5"/>
      <c r="HV78" s="5"/>
      <c r="HW78" s="91"/>
      <c r="HX78" s="5"/>
      <c r="HY78" s="62"/>
      <c r="HZ78" s="62"/>
      <c r="IA78" s="62"/>
      <c r="IB78" s="62"/>
      <c r="IC78" s="62"/>
      <c r="ID78" s="62"/>
      <c r="IE78" s="62"/>
      <c r="IF78" s="62"/>
      <c r="IG78" s="62"/>
      <c r="IH78" s="62"/>
      <c r="II78" s="62"/>
      <c r="IJ78" s="62"/>
      <c r="IK78" s="62"/>
      <c r="IL78" s="62"/>
      <c r="IM78" s="62"/>
      <c r="IN78" s="62"/>
      <c r="IO78" s="5"/>
      <c r="IP78" s="5"/>
      <c r="IQ78" s="5"/>
      <c r="IR78" s="5"/>
      <c r="IS78" s="5"/>
      <c r="IT78" s="5"/>
      <c r="IU78" s="5"/>
      <c r="IV78" s="5"/>
      <c r="IW78" s="5"/>
      <c r="IX78" s="5"/>
      <c r="IY78" s="5"/>
      <c r="IZ78" s="5"/>
      <c r="JA78" s="5"/>
      <c r="JB78" s="5"/>
      <c r="JC78" s="91"/>
      <c r="JD78" s="5"/>
      <c r="JE78" s="62"/>
      <c r="JF78" s="62"/>
      <c r="JG78" s="62"/>
      <c r="JH78" s="62"/>
      <c r="JI78" s="62"/>
      <c r="JJ78" s="62"/>
      <c r="JK78" s="62"/>
      <c r="JL78" s="62"/>
      <c r="JM78" s="62"/>
      <c r="JN78" s="62"/>
      <c r="JO78" s="62"/>
      <c r="JP78" s="62"/>
      <c r="JQ78" s="62"/>
      <c r="JR78" s="62"/>
      <c r="JS78" s="62"/>
      <c r="JT78" s="62"/>
      <c r="JU78" s="5"/>
      <c r="JV78" s="5"/>
      <c r="JW78" s="5"/>
      <c r="JX78" s="5"/>
      <c r="JY78" s="5"/>
      <c r="JZ78" s="5"/>
      <c r="KA78" s="5"/>
      <c r="KB78" s="5"/>
      <c r="KC78" s="5"/>
      <c r="KD78" s="5"/>
      <c r="KE78" s="5"/>
      <c r="KF78" s="5"/>
      <c r="KG78" s="5"/>
      <c r="KH78" s="5"/>
      <c r="KI78" s="91"/>
      <c r="KJ78" s="5"/>
      <c r="KK78" s="62"/>
      <c r="KL78" s="62"/>
      <c r="KM78" s="62"/>
      <c r="KN78" s="62"/>
      <c r="KO78" s="62"/>
      <c r="KP78" s="62"/>
      <c r="KQ78" s="62"/>
      <c r="KR78" s="62"/>
      <c r="KS78" s="62"/>
      <c r="KT78" s="62"/>
      <c r="KU78" s="62"/>
      <c r="KV78" s="62"/>
      <c r="KW78" s="62"/>
      <c r="KX78" s="62"/>
      <c r="KY78" s="62"/>
      <c r="KZ78" s="62"/>
      <c r="LA78" s="5"/>
      <c r="LB78" s="5"/>
      <c r="LC78" s="5"/>
      <c r="LD78" s="5"/>
      <c r="LE78" s="5"/>
      <c r="LF78" s="5"/>
      <c r="LG78" s="5"/>
      <c r="LH78" s="5"/>
      <c r="LI78" s="5"/>
      <c r="LJ78" s="5"/>
      <c r="LK78" s="5"/>
      <c r="LL78" s="5"/>
      <c r="LM78" s="5"/>
      <c r="LN78" s="5"/>
      <c r="LO78" s="91"/>
      <c r="LP78" s="5"/>
      <c r="LQ78" s="62"/>
      <c r="LR78" s="62"/>
      <c r="LS78" s="62"/>
      <c r="LT78" s="62"/>
      <c r="LU78" s="62"/>
      <c r="LV78" s="62"/>
      <c r="LW78" s="62"/>
      <c r="LX78" s="62"/>
      <c r="LY78" s="62"/>
      <c r="LZ78" s="62"/>
      <c r="MA78" s="62"/>
      <c r="MB78" s="62"/>
      <c r="MC78" s="62"/>
      <c r="MD78" s="62"/>
      <c r="ME78" s="62"/>
      <c r="MF78" s="62"/>
    </row>
    <row r="79" spans="1:344" x14ac:dyDescent="0.35">
      <c r="A79" s="132">
        <v>75</v>
      </c>
      <c r="B79" s="170"/>
      <c r="C79" s="170"/>
      <c r="D79" s="152">
        <v>62</v>
      </c>
      <c r="E79" s="72" t="str">
        <f>'BVEM Scorecard'!F78</f>
        <v>Wind</v>
      </c>
      <c r="F79" s="96"/>
      <c r="G79" s="96"/>
      <c r="H79" s="96"/>
      <c r="I79" s="96"/>
      <c r="J79" s="62"/>
      <c r="K79" s="62"/>
      <c r="L79" s="62"/>
      <c r="M79" s="62"/>
      <c r="N79" s="62"/>
      <c r="O79" s="62"/>
      <c r="P79" s="62"/>
      <c r="Q79" s="62"/>
      <c r="R79" s="62"/>
      <c r="S79" s="62"/>
      <c r="T79" s="62"/>
      <c r="U79" s="62"/>
      <c r="V79" s="62"/>
      <c r="W79" s="62"/>
      <c r="X79" s="62"/>
      <c r="Y79" s="1"/>
      <c r="Z79" s="1"/>
      <c r="AA79" s="1"/>
      <c r="AB79" s="1"/>
      <c r="AC79" s="1"/>
      <c r="AD79" s="1"/>
      <c r="AE79" s="1"/>
      <c r="AF79" s="1"/>
      <c r="AG79" s="1"/>
      <c r="AH79" s="1"/>
      <c r="AI79" s="1"/>
      <c r="AJ79" s="1"/>
      <c r="AK79" s="1"/>
      <c r="AL79" s="1"/>
      <c r="AM79" s="138"/>
      <c r="AN79" s="139"/>
      <c r="AO79" s="63"/>
      <c r="AP79" s="63"/>
      <c r="AQ79" s="63"/>
      <c r="AR79" s="63"/>
      <c r="AS79" s="63"/>
      <c r="AT79" s="63"/>
      <c r="AU79" s="63"/>
      <c r="AV79" s="63"/>
      <c r="AW79" s="63"/>
      <c r="AX79" s="63"/>
      <c r="AY79" s="63"/>
      <c r="AZ79" s="63"/>
      <c r="BA79" s="63"/>
      <c r="BB79" s="63"/>
      <c r="BC79" s="63"/>
      <c r="BD79" s="63"/>
      <c r="BE79" s="1"/>
      <c r="BF79" s="1"/>
      <c r="BG79" s="1"/>
      <c r="BH79" s="1"/>
      <c r="BI79" s="1"/>
      <c r="BJ79" s="1"/>
      <c r="BK79" s="1"/>
      <c r="BL79" s="1"/>
      <c r="BM79" s="1"/>
      <c r="BN79" s="1"/>
      <c r="BO79" s="1"/>
      <c r="BP79" s="1"/>
      <c r="BQ79" s="1"/>
      <c r="BR79" s="1"/>
      <c r="BS79" s="1"/>
      <c r="BT79" s="1"/>
      <c r="BU79" s="63"/>
      <c r="BV79" s="63"/>
      <c r="BW79" s="63"/>
      <c r="BX79" s="63"/>
      <c r="BY79" s="63"/>
      <c r="BZ79" s="63"/>
      <c r="CA79" s="63"/>
      <c r="CB79" s="63"/>
      <c r="CC79" s="63"/>
      <c r="CD79" s="63"/>
      <c r="CE79" s="63"/>
      <c r="CF79" s="63"/>
      <c r="CG79" s="63"/>
      <c r="CH79" s="63"/>
      <c r="CI79" s="63"/>
      <c r="CJ79" s="63"/>
      <c r="CK79" s="1"/>
      <c r="CL79" s="1"/>
      <c r="CM79" s="1"/>
      <c r="CN79" s="1"/>
      <c r="CO79" s="1"/>
      <c r="CP79" s="1"/>
      <c r="CQ79" s="1"/>
      <c r="CR79" s="1"/>
      <c r="CS79" s="1"/>
      <c r="CT79" s="1"/>
      <c r="CU79" s="1"/>
      <c r="CV79" s="1"/>
      <c r="CW79" s="1"/>
      <c r="CX79" s="1"/>
      <c r="CY79" s="138"/>
      <c r="CZ79" s="1"/>
      <c r="DA79" s="63"/>
      <c r="DB79" s="63"/>
      <c r="DC79" s="63"/>
      <c r="DD79" s="63"/>
      <c r="DE79" s="63"/>
      <c r="DF79" s="63"/>
      <c r="DG79" s="63"/>
      <c r="DH79" s="63"/>
      <c r="DI79" s="63"/>
      <c r="DJ79" s="63"/>
      <c r="DK79" s="63"/>
      <c r="DL79" s="63"/>
      <c r="DM79" s="63"/>
      <c r="DN79" s="63"/>
      <c r="DO79" s="63"/>
      <c r="DP79" s="63"/>
      <c r="DQ79" s="1"/>
      <c r="DR79" s="1"/>
      <c r="DS79" s="1"/>
      <c r="DT79" s="1"/>
      <c r="DU79" s="1"/>
      <c r="DV79" s="1"/>
      <c r="DW79" s="1"/>
      <c r="DX79" s="1"/>
      <c r="DY79" s="1"/>
      <c r="DZ79" s="1"/>
      <c r="EA79" s="1"/>
      <c r="EB79" s="1"/>
      <c r="EC79" s="1"/>
      <c r="ED79" s="1"/>
      <c r="EE79" s="138"/>
      <c r="EF79" s="1"/>
      <c r="EG79" s="63"/>
      <c r="EH79" s="63"/>
      <c r="EI79" s="63"/>
      <c r="EJ79" s="63"/>
      <c r="EK79" s="63"/>
      <c r="EL79" s="63"/>
      <c r="EM79" s="63"/>
      <c r="EN79" s="63"/>
      <c r="EO79" s="63"/>
      <c r="EP79" s="63"/>
      <c r="EQ79" s="63"/>
      <c r="ER79" s="63"/>
      <c r="ES79" s="63"/>
      <c r="ET79" s="63"/>
      <c r="EU79" s="63"/>
      <c r="EV79" s="63"/>
      <c r="EW79" s="1"/>
      <c r="EX79" s="1"/>
      <c r="EY79" s="1"/>
      <c r="EZ79" s="1"/>
      <c r="FA79" s="1"/>
      <c r="FB79" s="1"/>
      <c r="FC79" s="1"/>
      <c r="FD79" s="1"/>
      <c r="FE79" s="1"/>
      <c r="FF79" s="1"/>
      <c r="FG79" s="1"/>
      <c r="FH79" s="1"/>
      <c r="FI79" s="1"/>
      <c r="FJ79" s="1"/>
      <c r="FK79" s="138"/>
      <c r="FL79" s="1"/>
      <c r="FM79" s="63"/>
      <c r="FN79" s="63"/>
      <c r="FO79" s="63"/>
      <c r="FP79" s="63"/>
      <c r="FQ79" s="63"/>
      <c r="FR79" s="63"/>
      <c r="FS79" s="63"/>
      <c r="FT79" s="63"/>
      <c r="FU79" s="63"/>
      <c r="FV79" s="63"/>
      <c r="FW79" s="63"/>
      <c r="FX79" s="63"/>
      <c r="FY79" s="63"/>
      <c r="FZ79" s="63"/>
      <c r="GA79" s="63"/>
      <c r="GB79" s="63"/>
      <c r="GC79" s="1"/>
      <c r="GD79" s="1"/>
      <c r="GE79" s="1"/>
      <c r="GF79" s="1"/>
      <c r="GG79" s="1"/>
      <c r="GH79" s="1"/>
      <c r="GI79" s="1"/>
      <c r="GJ79" s="1"/>
      <c r="GK79" s="1"/>
      <c r="GL79" s="1"/>
      <c r="GM79" s="1"/>
      <c r="GN79" s="1"/>
      <c r="GO79" s="1"/>
      <c r="GP79" s="1"/>
      <c r="GQ79" s="138"/>
      <c r="GR79" s="1"/>
      <c r="GS79" s="63"/>
      <c r="GT79" s="63"/>
      <c r="GU79" s="63"/>
      <c r="GV79" s="63"/>
      <c r="GW79" s="63"/>
      <c r="GX79" s="63"/>
      <c r="GY79" s="63"/>
      <c r="GZ79" s="63"/>
      <c r="HA79" s="63"/>
      <c r="HB79" s="63"/>
      <c r="HC79" s="63"/>
      <c r="HD79" s="63"/>
      <c r="HE79" s="63"/>
      <c r="HF79" s="63"/>
      <c r="HG79" s="63"/>
      <c r="HH79" s="63"/>
      <c r="HI79" s="1"/>
      <c r="HJ79" s="1"/>
      <c r="HK79" s="1"/>
      <c r="HL79" s="1"/>
      <c r="HM79" s="1"/>
      <c r="HN79" s="1"/>
      <c r="HO79" s="1"/>
      <c r="HP79" s="1"/>
      <c r="HQ79" s="1"/>
      <c r="HR79" s="1"/>
      <c r="HS79" s="1"/>
      <c r="HT79" s="1"/>
      <c r="HU79" s="1"/>
      <c r="HV79" s="1"/>
      <c r="HW79" s="138"/>
      <c r="HX79" s="1"/>
      <c r="HY79" s="63"/>
      <c r="HZ79" s="63"/>
      <c r="IA79" s="63"/>
      <c r="IB79" s="63"/>
      <c r="IC79" s="63"/>
      <c r="ID79" s="63"/>
      <c r="IE79" s="63"/>
      <c r="IF79" s="63"/>
      <c r="IG79" s="63"/>
      <c r="IH79" s="63"/>
      <c r="II79" s="63"/>
      <c r="IJ79" s="63"/>
      <c r="IK79" s="63"/>
      <c r="IL79" s="63"/>
      <c r="IM79" s="63"/>
      <c r="IN79" s="63"/>
      <c r="IO79" s="1"/>
      <c r="IP79" s="1"/>
      <c r="IQ79" s="1"/>
      <c r="IR79" s="1"/>
      <c r="IS79" s="1"/>
      <c r="IT79" s="1"/>
      <c r="IU79" s="1"/>
      <c r="IV79" s="1"/>
      <c r="IW79" s="1"/>
      <c r="IX79" s="1"/>
      <c r="IY79" s="1"/>
      <c r="IZ79" s="1"/>
      <c r="JA79" s="1"/>
      <c r="JB79" s="1"/>
      <c r="JC79" s="138"/>
      <c r="JD79" s="1"/>
      <c r="JE79" s="63"/>
      <c r="JF79" s="63"/>
      <c r="JG79" s="63"/>
      <c r="JH79" s="63"/>
      <c r="JI79" s="63"/>
      <c r="JJ79" s="63"/>
      <c r="JK79" s="63"/>
      <c r="JL79" s="63"/>
      <c r="JM79" s="63"/>
      <c r="JN79" s="63"/>
      <c r="JO79" s="63"/>
      <c r="JP79" s="63"/>
      <c r="JQ79" s="63"/>
      <c r="JR79" s="63"/>
      <c r="JS79" s="63"/>
      <c r="JT79" s="63"/>
      <c r="JU79" s="1"/>
      <c r="JV79" s="1"/>
      <c r="JW79" s="1"/>
      <c r="JX79" s="1"/>
      <c r="JY79" s="1"/>
      <c r="JZ79" s="1"/>
      <c r="KA79" s="1"/>
      <c r="KB79" s="1"/>
      <c r="KC79" s="1"/>
      <c r="KD79" s="1"/>
      <c r="KE79" s="1"/>
      <c r="KF79" s="1"/>
      <c r="KG79" s="1"/>
      <c r="KH79" s="1"/>
      <c r="KI79" s="138"/>
      <c r="KJ79" s="1"/>
      <c r="KK79" s="63"/>
      <c r="KL79" s="63"/>
      <c r="KM79" s="63"/>
      <c r="KN79" s="63"/>
      <c r="KO79" s="63"/>
      <c r="KP79" s="63"/>
      <c r="KQ79" s="63"/>
      <c r="KR79" s="63"/>
      <c r="KS79" s="63"/>
      <c r="KT79" s="63"/>
      <c r="KU79" s="63"/>
      <c r="KV79" s="63"/>
      <c r="KW79" s="63"/>
      <c r="KX79" s="63"/>
      <c r="KY79" s="63"/>
      <c r="KZ79" s="63"/>
      <c r="LA79" s="1"/>
      <c r="LB79" s="1"/>
      <c r="LC79" s="1"/>
      <c r="LD79" s="1"/>
      <c r="LE79" s="1"/>
      <c r="LF79" s="1"/>
      <c r="LG79" s="1"/>
      <c r="LH79" s="1"/>
      <c r="LI79" s="1"/>
      <c r="LJ79" s="1"/>
      <c r="LK79" s="1"/>
      <c r="LL79" s="1"/>
      <c r="LM79" s="1"/>
      <c r="LN79" s="1"/>
      <c r="LO79" s="138"/>
      <c r="LP79" s="1"/>
      <c r="LQ79" s="63"/>
      <c r="LR79" s="63"/>
      <c r="LS79" s="63"/>
      <c r="LT79" s="63"/>
      <c r="LU79" s="63"/>
      <c r="LV79" s="63"/>
      <c r="LW79" s="63"/>
      <c r="LX79" s="63"/>
      <c r="LY79" s="63"/>
      <c r="LZ79" s="63"/>
      <c r="MA79" s="63"/>
      <c r="MB79" s="63"/>
      <c r="MC79" s="63"/>
      <c r="MD79" s="63"/>
      <c r="ME79" s="63"/>
      <c r="MF79" s="63"/>
    </row>
    <row r="80" spans="1:344" x14ac:dyDescent="0.35">
      <c r="A80" s="131">
        <v>76</v>
      </c>
      <c r="B80" s="170"/>
      <c r="C80" s="170"/>
      <c r="D80" s="152">
        <v>80</v>
      </c>
      <c r="E80" s="72" t="str">
        <f>'BVEM Scorecard'!F79</f>
        <v>Wind</v>
      </c>
      <c r="F80" s="96"/>
      <c r="G80" s="96"/>
      <c r="H80" s="96"/>
      <c r="I80" s="96"/>
      <c r="J80" s="62"/>
      <c r="K80" s="62"/>
      <c r="L80" s="62"/>
      <c r="M80" s="62"/>
      <c r="N80" s="62"/>
      <c r="O80" s="62"/>
      <c r="P80" s="62"/>
      <c r="Q80" s="62"/>
      <c r="R80" s="62"/>
      <c r="S80" s="62"/>
      <c r="T80" s="62"/>
      <c r="U80" s="62"/>
      <c r="V80" s="62"/>
      <c r="W80" s="62"/>
      <c r="X80" s="62"/>
      <c r="Y80" s="87"/>
      <c r="Z80" s="5"/>
      <c r="AA80" s="5"/>
      <c r="AB80" s="5"/>
      <c r="AC80" s="5"/>
      <c r="AD80" s="5"/>
      <c r="AE80" s="5"/>
      <c r="AF80" s="5"/>
      <c r="AG80" s="5"/>
      <c r="AH80" s="5"/>
      <c r="AI80" s="5"/>
      <c r="AJ80" s="5"/>
      <c r="AK80" s="5"/>
      <c r="AL80" s="5"/>
      <c r="AM80" s="91"/>
      <c r="AN80" s="93"/>
      <c r="AO80" s="62"/>
      <c r="AP80" s="62"/>
      <c r="AQ80" s="62"/>
      <c r="AR80" s="62"/>
      <c r="AS80" s="62"/>
      <c r="AT80" s="62"/>
      <c r="AU80" s="62"/>
      <c r="AV80" s="62"/>
      <c r="AW80" s="62"/>
      <c r="AX80" s="62"/>
      <c r="AY80" s="62"/>
      <c r="AZ80" s="62"/>
      <c r="BA80" s="62"/>
      <c r="BB80" s="62"/>
      <c r="BC80" s="62"/>
      <c r="BD80" s="62"/>
      <c r="BE80" s="5"/>
      <c r="BF80" s="5"/>
      <c r="BG80" s="5"/>
      <c r="BH80" s="5"/>
      <c r="BI80" s="5"/>
      <c r="BJ80" s="5"/>
      <c r="BK80" s="5"/>
      <c r="BL80" s="5"/>
      <c r="BM80" s="5"/>
      <c r="BN80" s="5"/>
      <c r="BO80" s="5"/>
      <c r="BP80" s="5"/>
      <c r="BQ80" s="5"/>
      <c r="BR80" s="5"/>
      <c r="BS80" s="5"/>
      <c r="BT80" s="5"/>
      <c r="BU80" s="62"/>
      <c r="BV80" s="62"/>
      <c r="BW80" s="62"/>
      <c r="BX80" s="62"/>
      <c r="BY80" s="62"/>
      <c r="BZ80" s="62"/>
      <c r="CA80" s="62"/>
      <c r="CB80" s="62"/>
      <c r="CC80" s="62"/>
      <c r="CD80" s="62"/>
      <c r="CE80" s="62"/>
      <c r="CF80" s="62"/>
      <c r="CG80" s="62"/>
      <c r="CH80" s="62"/>
      <c r="CI80" s="62"/>
      <c r="CJ80" s="62"/>
      <c r="CK80" s="5"/>
      <c r="CL80" s="5"/>
      <c r="CM80" s="5"/>
      <c r="CN80" s="5"/>
      <c r="CO80" s="5"/>
      <c r="CP80" s="5"/>
      <c r="CQ80" s="5"/>
      <c r="CR80" s="5"/>
      <c r="CS80" s="5"/>
      <c r="CT80" s="5"/>
      <c r="CU80" s="5"/>
      <c r="CV80" s="5"/>
      <c r="CW80" s="5"/>
      <c r="CX80" s="5"/>
      <c r="CY80" s="91"/>
      <c r="CZ80" s="5"/>
      <c r="DA80" s="62"/>
      <c r="DB80" s="62"/>
      <c r="DC80" s="62"/>
      <c r="DD80" s="62"/>
      <c r="DE80" s="62"/>
      <c r="DF80" s="62"/>
      <c r="DG80" s="62"/>
      <c r="DH80" s="62"/>
      <c r="DI80" s="62"/>
      <c r="DJ80" s="62"/>
      <c r="DK80" s="62"/>
      <c r="DL80" s="62"/>
      <c r="DM80" s="62"/>
      <c r="DN80" s="62"/>
      <c r="DO80" s="62"/>
      <c r="DP80" s="62"/>
      <c r="DQ80" s="5"/>
      <c r="DR80" s="5"/>
      <c r="DS80" s="5"/>
      <c r="DT80" s="5"/>
      <c r="DU80" s="5"/>
      <c r="DV80" s="5"/>
      <c r="DW80" s="5"/>
      <c r="DX80" s="5"/>
      <c r="DY80" s="5"/>
      <c r="DZ80" s="5"/>
      <c r="EA80" s="5"/>
      <c r="EB80" s="5"/>
      <c r="EC80" s="5"/>
      <c r="ED80" s="5"/>
      <c r="EE80" s="91"/>
      <c r="EF80" s="5"/>
      <c r="EG80" s="62"/>
      <c r="EH80" s="62"/>
      <c r="EI80" s="62"/>
      <c r="EJ80" s="62"/>
      <c r="EK80" s="62"/>
      <c r="EL80" s="62"/>
      <c r="EM80" s="62"/>
      <c r="EN80" s="62"/>
      <c r="EO80" s="62"/>
      <c r="EP80" s="62"/>
      <c r="EQ80" s="62"/>
      <c r="ER80" s="62"/>
      <c r="ES80" s="62"/>
      <c r="ET80" s="62"/>
      <c r="EU80" s="62"/>
      <c r="EV80" s="62"/>
      <c r="EW80" s="5"/>
      <c r="EX80" s="5"/>
      <c r="EY80" s="5"/>
      <c r="EZ80" s="5"/>
      <c r="FA80" s="5"/>
      <c r="FB80" s="5"/>
      <c r="FC80" s="5"/>
      <c r="FD80" s="5"/>
      <c r="FE80" s="5"/>
      <c r="FF80" s="5"/>
      <c r="FG80" s="5"/>
      <c r="FH80" s="5"/>
      <c r="FI80" s="5"/>
      <c r="FJ80" s="5"/>
      <c r="FK80" s="91"/>
      <c r="FL80" s="5"/>
      <c r="FM80" s="62"/>
      <c r="FN80" s="62"/>
      <c r="FO80" s="62"/>
      <c r="FP80" s="62"/>
      <c r="FQ80" s="62"/>
      <c r="FR80" s="62"/>
      <c r="FS80" s="62"/>
      <c r="FT80" s="62"/>
      <c r="FU80" s="62"/>
      <c r="FV80" s="62"/>
      <c r="FW80" s="62"/>
      <c r="FX80" s="62"/>
      <c r="FY80" s="62"/>
      <c r="FZ80" s="62"/>
      <c r="GA80" s="62"/>
      <c r="GB80" s="62"/>
      <c r="GC80" s="5"/>
      <c r="GD80" s="5"/>
      <c r="GE80" s="5"/>
      <c r="GF80" s="5"/>
      <c r="GG80" s="5"/>
      <c r="GH80" s="5"/>
      <c r="GI80" s="5"/>
      <c r="GJ80" s="5"/>
      <c r="GK80" s="5"/>
      <c r="GL80" s="5"/>
      <c r="GM80" s="5"/>
      <c r="GN80" s="5"/>
      <c r="GO80" s="5"/>
      <c r="GP80" s="5"/>
      <c r="GQ80" s="91"/>
      <c r="GR80" s="5"/>
      <c r="GS80" s="62"/>
      <c r="GT80" s="62"/>
      <c r="GU80" s="62"/>
      <c r="GV80" s="62"/>
      <c r="GW80" s="62"/>
      <c r="GX80" s="62"/>
      <c r="GY80" s="62"/>
      <c r="GZ80" s="62"/>
      <c r="HA80" s="62"/>
      <c r="HB80" s="62"/>
      <c r="HC80" s="62"/>
      <c r="HD80" s="62"/>
      <c r="HE80" s="62"/>
      <c r="HF80" s="62"/>
      <c r="HG80" s="62"/>
      <c r="HH80" s="62"/>
      <c r="HI80" s="5"/>
      <c r="HJ80" s="5"/>
      <c r="HK80" s="5"/>
      <c r="HL80" s="5"/>
      <c r="HM80" s="5"/>
      <c r="HN80" s="5"/>
      <c r="HO80" s="5"/>
      <c r="HP80" s="5"/>
      <c r="HQ80" s="5"/>
      <c r="HR80" s="5"/>
      <c r="HS80" s="5"/>
      <c r="HT80" s="5"/>
      <c r="HU80" s="5"/>
      <c r="HV80" s="5"/>
      <c r="HW80" s="91"/>
      <c r="HX80" s="5"/>
      <c r="HY80" s="62"/>
      <c r="HZ80" s="62"/>
      <c r="IA80" s="62"/>
      <c r="IB80" s="62"/>
      <c r="IC80" s="62"/>
      <c r="ID80" s="62"/>
      <c r="IE80" s="62"/>
      <c r="IF80" s="62"/>
      <c r="IG80" s="62"/>
      <c r="IH80" s="62"/>
      <c r="II80" s="62"/>
      <c r="IJ80" s="62"/>
      <c r="IK80" s="62"/>
      <c r="IL80" s="62"/>
      <c r="IM80" s="62"/>
      <c r="IN80" s="62"/>
      <c r="IO80" s="5"/>
      <c r="IP80" s="5"/>
      <c r="IQ80" s="5"/>
      <c r="IR80" s="5"/>
      <c r="IS80" s="5"/>
      <c r="IT80" s="5"/>
      <c r="IU80" s="5"/>
      <c r="IV80" s="5"/>
      <c r="IW80" s="5"/>
      <c r="IX80" s="5"/>
      <c r="IY80" s="5"/>
      <c r="IZ80" s="5"/>
      <c r="JA80" s="5"/>
      <c r="JB80" s="5"/>
      <c r="JC80" s="91"/>
      <c r="JD80" s="5"/>
      <c r="JE80" s="62"/>
      <c r="JF80" s="62"/>
      <c r="JG80" s="62"/>
      <c r="JH80" s="62"/>
      <c r="JI80" s="62"/>
      <c r="JJ80" s="62"/>
      <c r="JK80" s="62"/>
      <c r="JL80" s="62"/>
      <c r="JM80" s="62"/>
      <c r="JN80" s="62"/>
      <c r="JO80" s="62"/>
      <c r="JP80" s="62"/>
      <c r="JQ80" s="62"/>
      <c r="JR80" s="62"/>
      <c r="JS80" s="62"/>
      <c r="JT80" s="62"/>
      <c r="JU80" s="5"/>
      <c r="JV80" s="5"/>
      <c r="JW80" s="5"/>
      <c r="JX80" s="5"/>
      <c r="JY80" s="5"/>
      <c r="JZ80" s="5"/>
      <c r="KA80" s="5"/>
      <c r="KB80" s="5"/>
      <c r="KC80" s="5"/>
      <c r="KD80" s="5"/>
      <c r="KE80" s="5"/>
      <c r="KF80" s="5"/>
      <c r="KG80" s="5"/>
      <c r="KH80" s="5"/>
      <c r="KI80" s="91"/>
      <c r="KJ80" s="5"/>
      <c r="KK80" s="62"/>
      <c r="KL80" s="62"/>
      <c r="KM80" s="62"/>
      <c r="KN80" s="62"/>
      <c r="KO80" s="62"/>
      <c r="KP80" s="62"/>
      <c r="KQ80" s="62"/>
      <c r="KR80" s="62"/>
      <c r="KS80" s="62"/>
      <c r="KT80" s="62"/>
      <c r="KU80" s="62"/>
      <c r="KV80" s="62"/>
      <c r="KW80" s="62"/>
      <c r="KX80" s="62"/>
      <c r="KY80" s="62"/>
      <c r="KZ80" s="62"/>
      <c r="LA80" s="5"/>
      <c r="LB80" s="5"/>
      <c r="LC80" s="5"/>
      <c r="LD80" s="5"/>
      <c r="LE80" s="5"/>
      <c r="LF80" s="5"/>
      <c r="LG80" s="5"/>
      <c r="LH80" s="5"/>
      <c r="LI80" s="5"/>
      <c r="LJ80" s="5"/>
      <c r="LK80" s="5"/>
      <c r="LL80" s="5"/>
      <c r="LM80" s="5"/>
      <c r="LN80" s="5"/>
      <c r="LO80" s="91"/>
      <c r="LP80" s="5"/>
      <c r="LQ80" s="62"/>
      <c r="LR80" s="62"/>
      <c r="LS80" s="62"/>
      <c r="LT80" s="62"/>
      <c r="LU80" s="62"/>
      <c r="LV80" s="62"/>
      <c r="LW80" s="62"/>
      <c r="LX80" s="62"/>
      <c r="LY80" s="62"/>
      <c r="LZ80" s="62"/>
      <c r="MA80" s="62"/>
      <c r="MB80" s="62"/>
      <c r="MC80" s="62"/>
      <c r="MD80" s="62"/>
      <c r="ME80" s="62"/>
      <c r="MF80" s="62"/>
    </row>
    <row r="81" spans="1:344" x14ac:dyDescent="0.35">
      <c r="A81" s="132">
        <v>77</v>
      </c>
      <c r="B81" s="170"/>
      <c r="C81" s="170"/>
      <c r="D81" s="152">
        <v>112</v>
      </c>
      <c r="E81" s="72" t="str">
        <f>'BVEM Scorecard'!F80</f>
        <v>Wind</v>
      </c>
      <c r="F81" s="96"/>
      <c r="G81" s="96"/>
      <c r="H81" s="96"/>
      <c r="I81" s="96"/>
      <c r="J81" s="62"/>
      <c r="K81" s="62"/>
      <c r="L81" s="62"/>
      <c r="M81" s="62"/>
      <c r="N81" s="62"/>
      <c r="O81" s="62"/>
      <c r="P81" s="62"/>
      <c r="Q81" s="62"/>
      <c r="R81" s="62"/>
      <c r="S81" s="62"/>
      <c r="T81" s="62"/>
      <c r="U81" s="62"/>
      <c r="V81" s="62"/>
      <c r="W81" s="62"/>
      <c r="X81" s="62"/>
      <c r="Y81" s="1"/>
      <c r="Z81" s="1"/>
      <c r="AA81" s="1"/>
      <c r="AB81" s="1"/>
      <c r="AC81" s="1"/>
      <c r="AD81" s="1"/>
      <c r="AE81" s="1"/>
      <c r="AF81" s="1"/>
      <c r="AG81" s="1"/>
      <c r="AH81" s="1"/>
      <c r="AI81" s="1"/>
      <c r="AJ81" s="1"/>
      <c r="AK81" s="1"/>
      <c r="AL81" s="1"/>
      <c r="AM81" s="138"/>
      <c r="AN81" s="139"/>
      <c r="AO81" s="63"/>
      <c r="AP81" s="63"/>
      <c r="AQ81" s="63"/>
      <c r="AR81" s="63"/>
      <c r="AS81" s="63"/>
      <c r="AT81" s="63"/>
      <c r="AU81" s="63"/>
      <c r="AV81" s="63"/>
      <c r="AW81" s="63"/>
      <c r="AX81" s="63"/>
      <c r="AY81" s="63"/>
      <c r="AZ81" s="63"/>
      <c r="BA81" s="63"/>
      <c r="BB81" s="63"/>
      <c r="BC81" s="63"/>
      <c r="BD81" s="63"/>
      <c r="BE81" s="1"/>
      <c r="BF81" s="1"/>
      <c r="BG81" s="1"/>
      <c r="BH81" s="1"/>
      <c r="BI81" s="1"/>
      <c r="BJ81" s="1"/>
      <c r="BK81" s="1"/>
      <c r="BL81" s="1"/>
      <c r="BM81" s="1"/>
      <c r="BN81" s="1"/>
      <c r="BO81" s="1"/>
      <c r="BP81" s="1"/>
      <c r="BQ81" s="1"/>
      <c r="BR81" s="1"/>
      <c r="BS81" s="1"/>
      <c r="BT81" s="1"/>
      <c r="BU81" s="63"/>
      <c r="BV81" s="63"/>
      <c r="BW81" s="63"/>
      <c r="BX81" s="63"/>
      <c r="BY81" s="63"/>
      <c r="BZ81" s="63"/>
      <c r="CA81" s="63"/>
      <c r="CB81" s="63"/>
      <c r="CC81" s="63"/>
      <c r="CD81" s="63"/>
      <c r="CE81" s="63"/>
      <c r="CF81" s="63"/>
      <c r="CG81" s="63"/>
      <c r="CH81" s="63"/>
      <c r="CI81" s="63"/>
      <c r="CJ81" s="63"/>
      <c r="CK81" s="1"/>
      <c r="CL81" s="1"/>
      <c r="CM81" s="1"/>
      <c r="CN81" s="1"/>
      <c r="CO81" s="1"/>
      <c r="CP81" s="1"/>
      <c r="CQ81" s="1"/>
      <c r="CR81" s="1"/>
      <c r="CS81" s="1"/>
      <c r="CT81" s="1"/>
      <c r="CU81" s="1"/>
      <c r="CV81" s="1"/>
      <c r="CW81" s="1"/>
      <c r="CX81" s="1"/>
      <c r="CY81" s="138"/>
      <c r="CZ81" s="1"/>
      <c r="DA81" s="63"/>
      <c r="DB81" s="63"/>
      <c r="DC81" s="63"/>
      <c r="DD81" s="63"/>
      <c r="DE81" s="63"/>
      <c r="DF81" s="63"/>
      <c r="DG81" s="63"/>
      <c r="DH81" s="63"/>
      <c r="DI81" s="63"/>
      <c r="DJ81" s="63"/>
      <c r="DK81" s="63"/>
      <c r="DL81" s="63"/>
      <c r="DM81" s="63"/>
      <c r="DN81" s="63"/>
      <c r="DO81" s="63"/>
      <c r="DP81" s="63"/>
      <c r="DQ81" s="1"/>
      <c r="DR81" s="1"/>
      <c r="DS81" s="1"/>
      <c r="DT81" s="1"/>
      <c r="DU81" s="1"/>
      <c r="DV81" s="1"/>
      <c r="DW81" s="1"/>
      <c r="DX81" s="1"/>
      <c r="DY81" s="1"/>
      <c r="DZ81" s="1"/>
      <c r="EA81" s="1"/>
      <c r="EB81" s="1"/>
      <c r="EC81" s="1"/>
      <c r="ED81" s="1"/>
      <c r="EE81" s="138"/>
      <c r="EF81" s="1"/>
      <c r="EG81" s="63"/>
      <c r="EH81" s="63"/>
      <c r="EI81" s="63"/>
      <c r="EJ81" s="63"/>
      <c r="EK81" s="63"/>
      <c r="EL81" s="63"/>
      <c r="EM81" s="63"/>
      <c r="EN81" s="63"/>
      <c r="EO81" s="63"/>
      <c r="EP81" s="63"/>
      <c r="EQ81" s="63"/>
      <c r="ER81" s="63"/>
      <c r="ES81" s="63"/>
      <c r="ET81" s="63"/>
      <c r="EU81" s="63"/>
      <c r="EV81" s="63"/>
      <c r="EW81" s="1"/>
      <c r="EX81" s="1"/>
      <c r="EY81" s="1"/>
      <c r="EZ81" s="1"/>
      <c r="FA81" s="1"/>
      <c r="FB81" s="1"/>
      <c r="FC81" s="1"/>
      <c r="FD81" s="1"/>
      <c r="FE81" s="1"/>
      <c r="FF81" s="1"/>
      <c r="FG81" s="1"/>
      <c r="FH81" s="1"/>
      <c r="FI81" s="1"/>
      <c r="FJ81" s="1"/>
      <c r="FK81" s="138"/>
      <c r="FL81" s="1"/>
      <c r="FM81" s="63"/>
      <c r="FN81" s="63"/>
      <c r="FO81" s="63"/>
      <c r="FP81" s="63"/>
      <c r="FQ81" s="63"/>
      <c r="FR81" s="63"/>
      <c r="FS81" s="63"/>
      <c r="FT81" s="63"/>
      <c r="FU81" s="63"/>
      <c r="FV81" s="63"/>
      <c r="FW81" s="63"/>
      <c r="FX81" s="63"/>
      <c r="FY81" s="63"/>
      <c r="FZ81" s="63"/>
      <c r="GA81" s="63"/>
      <c r="GB81" s="63"/>
      <c r="GC81" s="1"/>
      <c r="GD81" s="1"/>
      <c r="GE81" s="1"/>
      <c r="GF81" s="1"/>
      <c r="GG81" s="1"/>
      <c r="GH81" s="1"/>
      <c r="GI81" s="1"/>
      <c r="GJ81" s="1"/>
      <c r="GK81" s="1"/>
      <c r="GL81" s="1"/>
      <c r="GM81" s="1"/>
      <c r="GN81" s="1"/>
      <c r="GO81" s="1"/>
      <c r="GP81" s="1"/>
      <c r="GQ81" s="138"/>
      <c r="GR81" s="1"/>
      <c r="GS81" s="63"/>
      <c r="GT81" s="63"/>
      <c r="GU81" s="63"/>
      <c r="GV81" s="63"/>
      <c r="GW81" s="63"/>
      <c r="GX81" s="63"/>
      <c r="GY81" s="63"/>
      <c r="GZ81" s="63"/>
      <c r="HA81" s="63"/>
      <c r="HB81" s="63"/>
      <c r="HC81" s="63"/>
      <c r="HD81" s="63"/>
      <c r="HE81" s="63"/>
      <c r="HF81" s="63"/>
      <c r="HG81" s="63"/>
      <c r="HH81" s="63"/>
      <c r="HI81" s="1"/>
      <c r="HJ81" s="1"/>
      <c r="HK81" s="1"/>
      <c r="HL81" s="1"/>
      <c r="HM81" s="1"/>
      <c r="HN81" s="1"/>
      <c r="HO81" s="1"/>
      <c r="HP81" s="1"/>
      <c r="HQ81" s="1"/>
      <c r="HR81" s="1"/>
      <c r="HS81" s="1"/>
      <c r="HT81" s="1"/>
      <c r="HU81" s="1"/>
      <c r="HV81" s="1"/>
      <c r="HW81" s="138"/>
      <c r="HX81" s="1"/>
      <c r="HY81" s="63"/>
      <c r="HZ81" s="63"/>
      <c r="IA81" s="63"/>
      <c r="IB81" s="63"/>
      <c r="IC81" s="63"/>
      <c r="ID81" s="63"/>
      <c r="IE81" s="63"/>
      <c r="IF81" s="63"/>
      <c r="IG81" s="63"/>
      <c r="IH81" s="63"/>
      <c r="II81" s="63"/>
      <c r="IJ81" s="63"/>
      <c r="IK81" s="63"/>
      <c r="IL81" s="63"/>
      <c r="IM81" s="63"/>
      <c r="IN81" s="63"/>
      <c r="IO81" s="1"/>
      <c r="IP81" s="1"/>
      <c r="IQ81" s="1"/>
      <c r="IR81" s="1"/>
      <c r="IS81" s="1"/>
      <c r="IT81" s="1"/>
      <c r="IU81" s="1"/>
      <c r="IV81" s="1"/>
      <c r="IW81" s="1"/>
      <c r="IX81" s="1"/>
      <c r="IY81" s="1"/>
      <c r="IZ81" s="1"/>
      <c r="JA81" s="1"/>
      <c r="JB81" s="1"/>
      <c r="JC81" s="138"/>
      <c r="JD81" s="1"/>
      <c r="JE81" s="63"/>
      <c r="JF81" s="63"/>
      <c r="JG81" s="63"/>
      <c r="JH81" s="63"/>
      <c r="JI81" s="63"/>
      <c r="JJ81" s="63"/>
      <c r="JK81" s="63"/>
      <c r="JL81" s="63"/>
      <c r="JM81" s="63"/>
      <c r="JN81" s="63"/>
      <c r="JO81" s="63"/>
      <c r="JP81" s="63"/>
      <c r="JQ81" s="63"/>
      <c r="JR81" s="63"/>
      <c r="JS81" s="63"/>
      <c r="JT81" s="63"/>
      <c r="JU81" s="1"/>
      <c r="JV81" s="1"/>
      <c r="JW81" s="1"/>
      <c r="JX81" s="1"/>
      <c r="JY81" s="1"/>
      <c r="JZ81" s="1"/>
      <c r="KA81" s="1"/>
      <c r="KB81" s="1"/>
      <c r="KC81" s="1"/>
      <c r="KD81" s="1"/>
      <c r="KE81" s="1"/>
      <c r="KF81" s="1"/>
      <c r="KG81" s="1"/>
      <c r="KH81" s="1"/>
      <c r="KI81" s="138"/>
      <c r="KJ81" s="1"/>
      <c r="KK81" s="63"/>
      <c r="KL81" s="63"/>
      <c r="KM81" s="63"/>
      <c r="KN81" s="63"/>
      <c r="KO81" s="63"/>
      <c r="KP81" s="63"/>
      <c r="KQ81" s="63"/>
      <c r="KR81" s="63"/>
      <c r="KS81" s="63"/>
      <c r="KT81" s="63"/>
      <c r="KU81" s="63"/>
      <c r="KV81" s="63"/>
      <c r="KW81" s="63"/>
      <c r="KX81" s="63"/>
      <c r="KY81" s="63"/>
      <c r="KZ81" s="63"/>
      <c r="LA81" s="1"/>
      <c r="LB81" s="1"/>
      <c r="LC81" s="1"/>
      <c r="LD81" s="1"/>
      <c r="LE81" s="1"/>
      <c r="LF81" s="1"/>
      <c r="LG81" s="1"/>
      <c r="LH81" s="1"/>
      <c r="LI81" s="1"/>
      <c r="LJ81" s="1"/>
      <c r="LK81" s="1"/>
      <c r="LL81" s="1"/>
      <c r="LM81" s="1"/>
      <c r="LN81" s="1"/>
      <c r="LO81" s="138"/>
      <c r="LP81" s="1"/>
      <c r="LQ81" s="63"/>
      <c r="LR81" s="63"/>
      <c r="LS81" s="63"/>
      <c r="LT81" s="63"/>
      <c r="LU81" s="63"/>
      <c r="LV81" s="63"/>
      <c r="LW81" s="63"/>
      <c r="LX81" s="63"/>
      <c r="LY81" s="63"/>
      <c r="LZ81" s="63"/>
      <c r="MA81" s="63"/>
      <c r="MB81" s="63"/>
      <c r="MC81" s="63"/>
      <c r="MD81" s="63"/>
      <c r="ME81" s="63"/>
      <c r="MF81" s="63"/>
    </row>
    <row r="82" spans="1:344" x14ac:dyDescent="0.35">
      <c r="A82" s="131">
        <v>78</v>
      </c>
      <c r="B82" s="170"/>
      <c r="C82" s="170"/>
      <c r="D82" s="152">
        <v>124</v>
      </c>
      <c r="E82" s="72" t="str">
        <f>'BVEM Scorecard'!F81</f>
        <v>Wind</v>
      </c>
      <c r="F82" s="96"/>
      <c r="G82" s="96"/>
      <c r="H82" s="96"/>
      <c r="I82" s="96"/>
      <c r="J82" s="62"/>
      <c r="K82" s="62"/>
      <c r="L82" s="62"/>
      <c r="M82" s="62"/>
      <c r="N82" s="62"/>
      <c r="O82" s="62"/>
      <c r="P82" s="62"/>
      <c r="Q82" s="62"/>
      <c r="R82" s="62"/>
      <c r="S82" s="62"/>
      <c r="T82" s="62"/>
      <c r="U82" s="62"/>
      <c r="V82" s="62"/>
      <c r="W82" s="62"/>
      <c r="X82" s="62"/>
      <c r="Y82" s="87"/>
      <c r="Z82" s="5"/>
      <c r="AA82" s="5"/>
      <c r="AB82" s="5"/>
      <c r="AC82" s="5"/>
      <c r="AD82" s="5"/>
      <c r="AE82" s="5"/>
      <c r="AF82" s="5"/>
      <c r="AG82" s="5"/>
      <c r="AH82" s="5"/>
      <c r="AI82" s="5"/>
      <c r="AJ82" s="5"/>
      <c r="AK82" s="5"/>
      <c r="AL82" s="5"/>
      <c r="AM82" s="91"/>
      <c r="AN82" s="93"/>
      <c r="AO82" s="62"/>
      <c r="AP82" s="62"/>
      <c r="AQ82" s="62"/>
      <c r="AR82" s="62"/>
      <c r="AS82" s="62"/>
      <c r="AT82" s="62"/>
      <c r="AU82" s="62"/>
      <c r="AV82" s="62"/>
      <c r="AW82" s="62"/>
      <c r="AX82" s="62"/>
      <c r="AY82" s="62"/>
      <c r="AZ82" s="62"/>
      <c r="BA82" s="62"/>
      <c r="BB82" s="62"/>
      <c r="BC82" s="62"/>
      <c r="BD82" s="62"/>
      <c r="BE82" s="5"/>
      <c r="BF82" s="5"/>
      <c r="BG82" s="5"/>
      <c r="BH82" s="5"/>
      <c r="BI82" s="5"/>
      <c r="BJ82" s="5"/>
      <c r="BK82" s="5"/>
      <c r="BL82" s="5"/>
      <c r="BM82" s="5"/>
      <c r="BN82" s="5"/>
      <c r="BO82" s="5"/>
      <c r="BP82" s="5"/>
      <c r="BQ82" s="5"/>
      <c r="BR82" s="5"/>
      <c r="BS82" s="5"/>
      <c r="BT82" s="5"/>
      <c r="BU82" s="62"/>
      <c r="BV82" s="62"/>
      <c r="BW82" s="62"/>
      <c r="BX82" s="62"/>
      <c r="BY82" s="62"/>
      <c r="BZ82" s="62"/>
      <c r="CA82" s="62"/>
      <c r="CB82" s="62"/>
      <c r="CC82" s="62"/>
      <c r="CD82" s="62"/>
      <c r="CE82" s="62"/>
      <c r="CF82" s="62"/>
      <c r="CG82" s="62"/>
      <c r="CH82" s="62"/>
      <c r="CI82" s="62"/>
      <c r="CJ82" s="62"/>
      <c r="CK82" s="5"/>
      <c r="CL82" s="5"/>
      <c r="CM82" s="5"/>
      <c r="CN82" s="5"/>
      <c r="CO82" s="5"/>
      <c r="CP82" s="5"/>
      <c r="CQ82" s="5"/>
      <c r="CR82" s="5"/>
      <c r="CS82" s="5"/>
      <c r="CT82" s="5"/>
      <c r="CU82" s="5"/>
      <c r="CV82" s="5"/>
      <c r="CW82" s="5"/>
      <c r="CX82" s="5"/>
      <c r="CY82" s="91"/>
      <c r="CZ82" s="5"/>
      <c r="DA82" s="62"/>
      <c r="DB82" s="62"/>
      <c r="DC82" s="62"/>
      <c r="DD82" s="62"/>
      <c r="DE82" s="62"/>
      <c r="DF82" s="62"/>
      <c r="DG82" s="62"/>
      <c r="DH82" s="62"/>
      <c r="DI82" s="62"/>
      <c r="DJ82" s="62"/>
      <c r="DK82" s="62"/>
      <c r="DL82" s="62"/>
      <c r="DM82" s="62"/>
      <c r="DN82" s="62"/>
      <c r="DO82" s="62"/>
      <c r="DP82" s="62"/>
      <c r="DQ82" s="5"/>
      <c r="DR82" s="5"/>
      <c r="DS82" s="5"/>
      <c r="DT82" s="5"/>
      <c r="DU82" s="5"/>
      <c r="DV82" s="5"/>
      <c r="DW82" s="5"/>
      <c r="DX82" s="5"/>
      <c r="DY82" s="5"/>
      <c r="DZ82" s="5"/>
      <c r="EA82" s="5"/>
      <c r="EB82" s="5"/>
      <c r="EC82" s="5"/>
      <c r="ED82" s="5"/>
      <c r="EE82" s="91"/>
      <c r="EF82" s="5"/>
      <c r="EG82" s="62"/>
      <c r="EH82" s="62"/>
      <c r="EI82" s="62"/>
      <c r="EJ82" s="62"/>
      <c r="EK82" s="62"/>
      <c r="EL82" s="62"/>
      <c r="EM82" s="62"/>
      <c r="EN82" s="62"/>
      <c r="EO82" s="62"/>
      <c r="EP82" s="62"/>
      <c r="EQ82" s="62"/>
      <c r="ER82" s="62"/>
      <c r="ES82" s="62"/>
      <c r="ET82" s="62"/>
      <c r="EU82" s="62"/>
      <c r="EV82" s="62"/>
      <c r="EW82" s="5"/>
      <c r="EX82" s="5"/>
      <c r="EY82" s="5"/>
      <c r="EZ82" s="5"/>
      <c r="FA82" s="5"/>
      <c r="FB82" s="5"/>
      <c r="FC82" s="5"/>
      <c r="FD82" s="5"/>
      <c r="FE82" s="5"/>
      <c r="FF82" s="5"/>
      <c r="FG82" s="5"/>
      <c r="FH82" s="5"/>
      <c r="FI82" s="5"/>
      <c r="FJ82" s="5"/>
      <c r="FK82" s="91"/>
      <c r="FL82" s="5"/>
      <c r="FM82" s="62"/>
      <c r="FN82" s="62"/>
      <c r="FO82" s="62"/>
      <c r="FP82" s="62"/>
      <c r="FQ82" s="62"/>
      <c r="FR82" s="62"/>
      <c r="FS82" s="62"/>
      <c r="FT82" s="62"/>
      <c r="FU82" s="62"/>
      <c r="FV82" s="62"/>
      <c r="FW82" s="62"/>
      <c r="FX82" s="62"/>
      <c r="FY82" s="62"/>
      <c r="FZ82" s="62"/>
      <c r="GA82" s="62"/>
      <c r="GB82" s="62"/>
      <c r="GC82" s="5"/>
      <c r="GD82" s="5"/>
      <c r="GE82" s="5"/>
      <c r="GF82" s="5"/>
      <c r="GG82" s="5"/>
      <c r="GH82" s="5"/>
      <c r="GI82" s="5"/>
      <c r="GJ82" s="5"/>
      <c r="GK82" s="5"/>
      <c r="GL82" s="5"/>
      <c r="GM82" s="5"/>
      <c r="GN82" s="5"/>
      <c r="GO82" s="5"/>
      <c r="GP82" s="5"/>
      <c r="GQ82" s="91"/>
      <c r="GR82" s="5"/>
      <c r="GS82" s="62"/>
      <c r="GT82" s="62"/>
      <c r="GU82" s="62"/>
      <c r="GV82" s="62"/>
      <c r="GW82" s="62"/>
      <c r="GX82" s="62"/>
      <c r="GY82" s="62"/>
      <c r="GZ82" s="62"/>
      <c r="HA82" s="62"/>
      <c r="HB82" s="62"/>
      <c r="HC82" s="62"/>
      <c r="HD82" s="62"/>
      <c r="HE82" s="62"/>
      <c r="HF82" s="62"/>
      <c r="HG82" s="62"/>
      <c r="HH82" s="62"/>
      <c r="HI82" s="5"/>
      <c r="HJ82" s="5"/>
      <c r="HK82" s="5"/>
      <c r="HL82" s="5"/>
      <c r="HM82" s="5"/>
      <c r="HN82" s="5"/>
      <c r="HO82" s="5"/>
      <c r="HP82" s="5"/>
      <c r="HQ82" s="5"/>
      <c r="HR82" s="5"/>
      <c r="HS82" s="5"/>
      <c r="HT82" s="5"/>
      <c r="HU82" s="5"/>
      <c r="HV82" s="5"/>
      <c r="HW82" s="91"/>
      <c r="HX82" s="5"/>
      <c r="HY82" s="62"/>
      <c r="HZ82" s="62"/>
      <c r="IA82" s="62"/>
      <c r="IB82" s="62"/>
      <c r="IC82" s="62"/>
      <c r="ID82" s="62"/>
      <c r="IE82" s="62"/>
      <c r="IF82" s="62"/>
      <c r="IG82" s="62"/>
      <c r="IH82" s="62"/>
      <c r="II82" s="62"/>
      <c r="IJ82" s="62"/>
      <c r="IK82" s="62"/>
      <c r="IL82" s="62"/>
      <c r="IM82" s="62"/>
      <c r="IN82" s="62"/>
      <c r="IO82" s="5"/>
      <c r="IP82" s="5"/>
      <c r="IQ82" s="5"/>
      <c r="IR82" s="5"/>
      <c r="IS82" s="5"/>
      <c r="IT82" s="5"/>
      <c r="IU82" s="5"/>
      <c r="IV82" s="5"/>
      <c r="IW82" s="5"/>
      <c r="IX82" s="5"/>
      <c r="IY82" s="5"/>
      <c r="IZ82" s="5"/>
      <c r="JA82" s="5"/>
      <c r="JB82" s="5"/>
      <c r="JC82" s="91"/>
      <c r="JD82" s="5"/>
      <c r="JE82" s="62"/>
      <c r="JF82" s="62"/>
      <c r="JG82" s="62"/>
      <c r="JH82" s="62"/>
      <c r="JI82" s="62"/>
      <c r="JJ82" s="62"/>
      <c r="JK82" s="62"/>
      <c r="JL82" s="62"/>
      <c r="JM82" s="62"/>
      <c r="JN82" s="62"/>
      <c r="JO82" s="62"/>
      <c r="JP82" s="62"/>
      <c r="JQ82" s="62"/>
      <c r="JR82" s="62"/>
      <c r="JS82" s="62"/>
      <c r="JT82" s="62"/>
      <c r="JU82" s="5"/>
      <c r="JV82" s="5"/>
      <c r="JW82" s="5"/>
      <c r="JX82" s="5"/>
      <c r="JY82" s="5"/>
      <c r="JZ82" s="5"/>
      <c r="KA82" s="5"/>
      <c r="KB82" s="5"/>
      <c r="KC82" s="5"/>
      <c r="KD82" s="5"/>
      <c r="KE82" s="5"/>
      <c r="KF82" s="5"/>
      <c r="KG82" s="5"/>
      <c r="KH82" s="5"/>
      <c r="KI82" s="91"/>
      <c r="KJ82" s="5"/>
      <c r="KK82" s="62"/>
      <c r="KL82" s="62"/>
      <c r="KM82" s="62"/>
      <c r="KN82" s="62"/>
      <c r="KO82" s="62"/>
      <c r="KP82" s="62"/>
      <c r="KQ82" s="62"/>
      <c r="KR82" s="62"/>
      <c r="KS82" s="62"/>
      <c r="KT82" s="62"/>
      <c r="KU82" s="62"/>
      <c r="KV82" s="62"/>
      <c r="KW82" s="62"/>
      <c r="KX82" s="62"/>
      <c r="KY82" s="62"/>
      <c r="KZ82" s="62"/>
      <c r="LA82" s="5"/>
      <c r="LB82" s="5"/>
      <c r="LC82" s="5"/>
      <c r="LD82" s="5"/>
      <c r="LE82" s="5"/>
      <c r="LF82" s="5"/>
      <c r="LG82" s="5"/>
      <c r="LH82" s="5"/>
      <c r="LI82" s="5"/>
      <c r="LJ82" s="5"/>
      <c r="LK82" s="5"/>
      <c r="LL82" s="5"/>
      <c r="LM82" s="5"/>
      <c r="LN82" s="5"/>
      <c r="LO82" s="91"/>
      <c r="LP82" s="5"/>
      <c r="LQ82" s="62"/>
      <c r="LR82" s="62"/>
      <c r="LS82" s="62"/>
      <c r="LT82" s="62"/>
      <c r="LU82" s="62"/>
      <c r="LV82" s="62"/>
      <c r="LW82" s="62"/>
      <c r="LX82" s="62"/>
      <c r="LY82" s="62"/>
      <c r="LZ82" s="62"/>
      <c r="MA82" s="62"/>
      <c r="MB82" s="62"/>
      <c r="MC82" s="62"/>
      <c r="MD82" s="62"/>
      <c r="ME82" s="62"/>
      <c r="MF82" s="62"/>
    </row>
    <row r="83" spans="1:344" x14ac:dyDescent="0.35">
      <c r="A83" s="132">
        <v>79</v>
      </c>
      <c r="B83" s="170"/>
      <c r="C83" s="170"/>
      <c r="D83" s="152">
        <v>63</v>
      </c>
      <c r="E83" s="72" t="str">
        <f>'BVEM Scorecard'!F82</f>
        <v>Wind</v>
      </c>
      <c r="F83" s="96"/>
      <c r="G83" s="96"/>
      <c r="H83" s="96"/>
      <c r="I83" s="96"/>
      <c r="J83" s="62"/>
      <c r="K83" s="62"/>
      <c r="L83" s="62"/>
      <c r="M83" s="62"/>
      <c r="N83" s="62"/>
      <c r="O83" s="62"/>
      <c r="P83" s="62"/>
      <c r="Q83" s="62"/>
      <c r="R83" s="62"/>
      <c r="S83" s="62"/>
      <c r="T83" s="62"/>
      <c r="U83" s="62"/>
      <c r="V83" s="62"/>
      <c r="W83" s="62"/>
      <c r="X83" s="62"/>
      <c r="Y83" s="1"/>
      <c r="Z83" s="1"/>
      <c r="AA83" s="1"/>
      <c r="AB83" s="1"/>
      <c r="AC83" s="1"/>
      <c r="AD83" s="1"/>
      <c r="AE83" s="1"/>
      <c r="AF83" s="1"/>
      <c r="AG83" s="1"/>
      <c r="AH83" s="1"/>
      <c r="AI83" s="1"/>
      <c r="AJ83" s="1"/>
      <c r="AK83" s="1"/>
      <c r="AL83" s="1"/>
      <c r="AM83" s="138"/>
      <c r="AN83" s="139"/>
      <c r="AO83" s="63"/>
      <c r="AP83" s="63"/>
      <c r="AQ83" s="63"/>
      <c r="AR83" s="63"/>
      <c r="AS83" s="63"/>
      <c r="AT83" s="63"/>
      <c r="AU83" s="63"/>
      <c r="AV83" s="63"/>
      <c r="AW83" s="63"/>
      <c r="AX83" s="63"/>
      <c r="AY83" s="63"/>
      <c r="AZ83" s="63"/>
      <c r="BA83" s="63"/>
      <c r="BB83" s="63"/>
      <c r="BC83" s="63"/>
      <c r="BD83" s="63"/>
      <c r="BE83" s="1"/>
      <c r="BF83" s="1"/>
      <c r="BG83" s="1"/>
      <c r="BH83" s="1"/>
      <c r="BI83" s="1"/>
      <c r="BJ83" s="1"/>
      <c r="BK83" s="1"/>
      <c r="BL83" s="1"/>
      <c r="BM83" s="1"/>
      <c r="BN83" s="1"/>
      <c r="BO83" s="1"/>
      <c r="BP83" s="1"/>
      <c r="BQ83" s="1"/>
      <c r="BR83" s="1"/>
      <c r="BS83" s="1"/>
      <c r="BT83" s="1"/>
      <c r="BU83" s="63"/>
      <c r="BV83" s="63"/>
      <c r="BW83" s="63"/>
      <c r="BX83" s="63"/>
      <c r="BY83" s="63"/>
      <c r="BZ83" s="63"/>
      <c r="CA83" s="63"/>
      <c r="CB83" s="63"/>
      <c r="CC83" s="63"/>
      <c r="CD83" s="63"/>
      <c r="CE83" s="63"/>
      <c r="CF83" s="63"/>
      <c r="CG83" s="63"/>
      <c r="CH83" s="63"/>
      <c r="CI83" s="63"/>
      <c r="CJ83" s="63"/>
      <c r="CK83" s="1"/>
      <c r="CL83" s="1"/>
      <c r="CM83" s="1"/>
      <c r="CN83" s="1"/>
      <c r="CO83" s="1"/>
      <c r="CP83" s="1"/>
      <c r="CQ83" s="1"/>
      <c r="CR83" s="1"/>
      <c r="CS83" s="1"/>
      <c r="CT83" s="1"/>
      <c r="CU83" s="1"/>
      <c r="CV83" s="1"/>
      <c r="CW83" s="1"/>
      <c r="CX83" s="1"/>
      <c r="CY83" s="138"/>
      <c r="CZ83" s="1"/>
      <c r="DA83" s="63"/>
      <c r="DB83" s="63"/>
      <c r="DC83" s="63"/>
      <c r="DD83" s="63"/>
      <c r="DE83" s="63"/>
      <c r="DF83" s="63"/>
      <c r="DG83" s="63"/>
      <c r="DH83" s="63"/>
      <c r="DI83" s="63"/>
      <c r="DJ83" s="63"/>
      <c r="DK83" s="63"/>
      <c r="DL83" s="63"/>
      <c r="DM83" s="63"/>
      <c r="DN83" s="63"/>
      <c r="DO83" s="63"/>
      <c r="DP83" s="63"/>
      <c r="DQ83" s="1"/>
      <c r="DR83" s="1"/>
      <c r="DS83" s="1"/>
      <c r="DT83" s="1"/>
      <c r="DU83" s="1"/>
      <c r="DV83" s="1"/>
      <c r="DW83" s="1"/>
      <c r="DX83" s="1"/>
      <c r="DY83" s="1"/>
      <c r="DZ83" s="1"/>
      <c r="EA83" s="1"/>
      <c r="EB83" s="1"/>
      <c r="EC83" s="1"/>
      <c r="ED83" s="1"/>
      <c r="EE83" s="138"/>
      <c r="EF83" s="1"/>
      <c r="EG83" s="63"/>
      <c r="EH83" s="63"/>
      <c r="EI83" s="63"/>
      <c r="EJ83" s="63"/>
      <c r="EK83" s="63"/>
      <c r="EL83" s="63"/>
      <c r="EM83" s="63"/>
      <c r="EN83" s="63"/>
      <c r="EO83" s="63"/>
      <c r="EP83" s="63"/>
      <c r="EQ83" s="63"/>
      <c r="ER83" s="63"/>
      <c r="ES83" s="63"/>
      <c r="ET83" s="63"/>
      <c r="EU83" s="63"/>
      <c r="EV83" s="63"/>
      <c r="EW83" s="1"/>
      <c r="EX83" s="1"/>
      <c r="EY83" s="1"/>
      <c r="EZ83" s="1"/>
      <c r="FA83" s="1"/>
      <c r="FB83" s="1"/>
      <c r="FC83" s="1"/>
      <c r="FD83" s="1"/>
      <c r="FE83" s="1"/>
      <c r="FF83" s="1"/>
      <c r="FG83" s="1"/>
      <c r="FH83" s="1"/>
      <c r="FI83" s="1"/>
      <c r="FJ83" s="1"/>
      <c r="FK83" s="138"/>
      <c r="FL83" s="1"/>
      <c r="FM83" s="63"/>
      <c r="FN83" s="63"/>
      <c r="FO83" s="63"/>
      <c r="FP83" s="63"/>
      <c r="FQ83" s="63"/>
      <c r="FR83" s="63"/>
      <c r="FS83" s="63"/>
      <c r="FT83" s="63"/>
      <c r="FU83" s="63"/>
      <c r="FV83" s="63"/>
      <c r="FW83" s="63"/>
      <c r="FX83" s="63"/>
      <c r="FY83" s="63"/>
      <c r="FZ83" s="63"/>
      <c r="GA83" s="63"/>
      <c r="GB83" s="63"/>
      <c r="GC83" s="1"/>
      <c r="GD83" s="1"/>
      <c r="GE83" s="1"/>
      <c r="GF83" s="1"/>
      <c r="GG83" s="1"/>
      <c r="GH83" s="1"/>
      <c r="GI83" s="1"/>
      <c r="GJ83" s="1"/>
      <c r="GK83" s="1"/>
      <c r="GL83" s="1"/>
      <c r="GM83" s="1"/>
      <c r="GN83" s="1"/>
      <c r="GO83" s="1"/>
      <c r="GP83" s="1"/>
      <c r="GQ83" s="138"/>
      <c r="GR83" s="1"/>
      <c r="GS83" s="63"/>
      <c r="GT83" s="63"/>
      <c r="GU83" s="63"/>
      <c r="GV83" s="63"/>
      <c r="GW83" s="63"/>
      <c r="GX83" s="63"/>
      <c r="GY83" s="63"/>
      <c r="GZ83" s="63"/>
      <c r="HA83" s="63"/>
      <c r="HB83" s="63"/>
      <c r="HC83" s="63"/>
      <c r="HD83" s="63"/>
      <c r="HE83" s="63"/>
      <c r="HF83" s="63"/>
      <c r="HG83" s="63"/>
      <c r="HH83" s="63"/>
      <c r="HI83" s="1"/>
      <c r="HJ83" s="1"/>
      <c r="HK83" s="1"/>
      <c r="HL83" s="1"/>
      <c r="HM83" s="1"/>
      <c r="HN83" s="1"/>
      <c r="HO83" s="1"/>
      <c r="HP83" s="1"/>
      <c r="HQ83" s="1"/>
      <c r="HR83" s="1"/>
      <c r="HS83" s="1"/>
      <c r="HT83" s="1"/>
      <c r="HU83" s="1"/>
      <c r="HV83" s="1"/>
      <c r="HW83" s="138"/>
      <c r="HX83" s="1"/>
      <c r="HY83" s="63"/>
      <c r="HZ83" s="63"/>
      <c r="IA83" s="63"/>
      <c r="IB83" s="63"/>
      <c r="IC83" s="63"/>
      <c r="ID83" s="63"/>
      <c r="IE83" s="63"/>
      <c r="IF83" s="63"/>
      <c r="IG83" s="63"/>
      <c r="IH83" s="63"/>
      <c r="II83" s="63"/>
      <c r="IJ83" s="63"/>
      <c r="IK83" s="63"/>
      <c r="IL83" s="63"/>
      <c r="IM83" s="63"/>
      <c r="IN83" s="63"/>
      <c r="IO83" s="1"/>
      <c r="IP83" s="1"/>
      <c r="IQ83" s="1"/>
      <c r="IR83" s="1"/>
      <c r="IS83" s="1"/>
      <c r="IT83" s="1"/>
      <c r="IU83" s="1"/>
      <c r="IV83" s="1"/>
      <c r="IW83" s="1"/>
      <c r="IX83" s="1"/>
      <c r="IY83" s="1"/>
      <c r="IZ83" s="1"/>
      <c r="JA83" s="1"/>
      <c r="JB83" s="1"/>
      <c r="JC83" s="138"/>
      <c r="JD83" s="1"/>
      <c r="JE83" s="63"/>
      <c r="JF83" s="63"/>
      <c r="JG83" s="63"/>
      <c r="JH83" s="63"/>
      <c r="JI83" s="63"/>
      <c r="JJ83" s="63"/>
      <c r="JK83" s="63"/>
      <c r="JL83" s="63"/>
      <c r="JM83" s="63"/>
      <c r="JN83" s="63"/>
      <c r="JO83" s="63"/>
      <c r="JP83" s="63"/>
      <c r="JQ83" s="63"/>
      <c r="JR83" s="63"/>
      <c r="JS83" s="63"/>
      <c r="JT83" s="63"/>
      <c r="JU83" s="1"/>
      <c r="JV83" s="1"/>
      <c r="JW83" s="1"/>
      <c r="JX83" s="1"/>
      <c r="JY83" s="1"/>
      <c r="JZ83" s="1"/>
      <c r="KA83" s="1"/>
      <c r="KB83" s="1"/>
      <c r="KC83" s="1"/>
      <c r="KD83" s="1"/>
      <c r="KE83" s="1"/>
      <c r="KF83" s="1"/>
      <c r="KG83" s="1"/>
      <c r="KH83" s="1"/>
      <c r="KI83" s="138"/>
      <c r="KJ83" s="1"/>
      <c r="KK83" s="63"/>
      <c r="KL83" s="63"/>
      <c r="KM83" s="63"/>
      <c r="KN83" s="63"/>
      <c r="KO83" s="63"/>
      <c r="KP83" s="63"/>
      <c r="KQ83" s="63"/>
      <c r="KR83" s="63"/>
      <c r="KS83" s="63"/>
      <c r="KT83" s="63"/>
      <c r="KU83" s="63"/>
      <c r="KV83" s="63"/>
      <c r="KW83" s="63"/>
      <c r="KX83" s="63"/>
      <c r="KY83" s="63"/>
      <c r="KZ83" s="63"/>
      <c r="LA83" s="1"/>
      <c r="LB83" s="1"/>
      <c r="LC83" s="1"/>
      <c r="LD83" s="1"/>
      <c r="LE83" s="1"/>
      <c r="LF83" s="1"/>
      <c r="LG83" s="1"/>
      <c r="LH83" s="1"/>
      <c r="LI83" s="1"/>
      <c r="LJ83" s="1"/>
      <c r="LK83" s="1"/>
      <c r="LL83" s="1"/>
      <c r="LM83" s="1"/>
      <c r="LN83" s="1"/>
      <c r="LO83" s="138"/>
      <c r="LP83" s="1"/>
      <c r="LQ83" s="63"/>
      <c r="LR83" s="63"/>
      <c r="LS83" s="63"/>
      <c r="LT83" s="63"/>
      <c r="LU83" s="63"/>
      <c r="LV83" s="63"/>
      <c r="LW83" s="63"/>
      <c r="LX83" s="63"/>
      <c r="LY83" s="63"/>
      <c r="LZ83" s="63"/>
      <c r="MA83" s="63"/>
      <c r="MB83" s="63"/>
      <c r="MC83" s="63"/>
      <c r="MD83" s="63"/>
      <c r="ME83" s="63"/>
      <c r="MF83" s="63"/>
    </row>
    <row r="84" spans="1:344" x14ac:dyDescent="0.35">
      <c r="A84" s="131">
        <v>80</v>
      </c>
      <c r="B84" s="170"/>
      <c r="C84" s="170"/>
      <c r="D84" s="152">
        <v>73</v>
      </c>
      <c r="E84" s="72" t="str">
        <f>'BVEM Scorecard'!F83</f>
        <v>Wind</v>
      </c>
      <c r="F84" s="96"/>
      <c r="G84" s="96"/>
      <c r="H84" s="96"/>
      <c r="I84" s="96"/>
      <c r="J84" s="62"/>
      <c r="K84" s="62"/>
      <c r="L84" s="62"/>
      <c r="M84" s="62"/>
      <c r="N84" s="62"/>
      <c r="O84" s="62"/>
      <c r="P84" s="62"/>
      <c r="Q84" s="62"/>
      <c r="R84" s="62"/>
      <c r="S84" s="62"/>
      <c r="T84" s="62"/>
      <c r="U84" s="62"/>
      <c r="V84" s="62"/>
      <c r="W84" s="62"/>
      <c r="X84" s="62"/>
      <c r="Y84" s="87"/>
      <c r="Z84" s="5"/>
      <c r="AA84" s="5"/>
      <c r="AB84" s="5"/>
      <c r="AC84" s="5"/>
      <c r="AD84" s="5"/>
      <c r="AE84" s="5"/>
      <c r="AF84" s="5"/>
      <c r="AG84" s="5"/>
      <c r="AH84" s="5"/>
      <c r="AI84" s="5"/>
      <c r="AJ84" s="5"/>
      <c r="AK84" s="5"/>
      <c r="AL84" s="5"/>
      <c r="AM84" s="91"/>
      <c r="AN84" s="93"/>
      <c r="AO84" s="62"/>
      <c r="AP84" s="62"/>
      <c r="AQ84" s="62"/>
      <c r="AR84" s="62"/>
      <c r="AS84" s="62"/>
      <c r="AT84" s="62"/>
      <c r="AU84" s="62"/>
      <c r="AV84" s="62"/>
      <c r="AW84" s="62"/>
      <c r="AX84" s="62"/>
      <c r="AY84" s="62"/>
      <c r="AZ84" s="62"/>
      <c r="BA84" s="62"/>
      <c r="BB84" s="62"/>
      <c r="BC84" s="62"/>
      <c r="BD84" s="62"/>
      <c r="BE84" s="5"/>
      <c r="BF84" s="5"/>
      <c r="BG84" s="5"/>
      <c r="BH84" s="5"/>
      <c r="BI84" s="5"/>
      <c r="BJ84" s="5"/>
      <c r="BK84" s="5"/>
      <c r="BL84" s="5"/>
      <c r="BM84" s="5"/>
      <c r="BN84" s="5"/>
      <c r="BO84" s="5"/>
      <c r="BP84" s="5"/>
      <c r="BQ84" s="5"/>
      <c r="BR84" s="5"/>
      <c r="BS84" s="5"/>
      <c r="BT84" s="5"/>
      <c r="BU84" s="62"/>
      <c r="BV84" s="62"/>
      <c r="BW84" s="62"/>
      <c r="BX84" s="62"/>
      <c r="BY84" s="62"/>
      <c r="BZ84" s="62"/>
      <c r="CA84" s="62"/>
      <c r="CB84" s="62"/>
      <c r="CC84" s="62"/>
      <c r="CD84" s="62"/>
      <c r="CE84" s="62"/>
      <c r="CF84" s="62"/>
      <c r="CG84" s="62"/>
      <c r="CH84" s="62"/>
      <c r="CI84" s="62"/>
      <c r="CJ84" s="62"/>
      <c r="CK84" s="5"/>
      <c r="CL84" s="5"/>
      <c r="CM84" s="5"/>
      <c r="CN84" s="5"/>
      <c r="CO84" s="5"/>
      <c r="CP84" s="5"/>
      <c r="CQ84" s="5"/>
      <c r="CR84" s="5"/>
      <c r="CS84" s="5"/>
      <c r="CT84" s="5"/>
      <c r="CU84" s="5"/>
      <c r="CV84" s="5"/>
      <c r="CW84" s="5"/>
      <c r="CX84" s="5"/>
      <c r="CY84" s="91"/>
      <c r="CZ84" s="5"/>
      <c r="DA84" s="62"/>
      <c r="DB84" s="62"/>
      <c r="DC84" s="62"/>
      <c r="DD84" s="62"/>
      <c r="DE84" s="62"/>
      <c r="DF84" s="62"/>
      <c r="DG84" s="62"/>
      <c r="DH84" s="62"/>
      <c r="DI84" s="62"/>
      <c r="DJ84" s="62"/>
      <c r="DK84" s="62"/>
      <c r="DL84" s="62"/>
      <c r="DM84" s="62"/>
      <c r="DN84" s="62"/>
      <c r="DO84" s="62"/>
      <c r="DP84" s="62"/>
      <c r="DQ84" s="5"/>
      <c r="DR84" s="5"/>
      <c r="DS84" s="5"/>
      <c r="DT84" s="5"/>
      <c r="DU84" s="5"/>
      <c r="DV84" s="5"/>
      <c r="DW84" s="5"/>
      <c r="DX84" s="5"/>
      <c r="DY84" s="5"/>
      <c r="DZ84" s="5"/>
      <c r="EA84" s="5"/>
      <c r="EB84" s="5"/>
      <c r="EC84" s="5"/>
      <c r="ED84" s="5"/>
      <c r="EE84" s="91"/>
      <c r="EF84" s="5"/>
      <c r="EG84" s="62"/>
      <c r="EH84" s="62"/>
      <c r="EI84" s="62"/>
      <c r="EJ84" s="62"/>
      <c r="EK84" s="62"/>
      <c r="EL84" s="62"/>
      <c r="EM84" s="62"/>
      <c r="EN84" s="62"/>
      <c r="EO84" s="62"/>
      <c r="EP84" s="62"/>
      <c r="EQ84" s="62"/>
      <c r="ER84" s="62"/>
      <c r="ES84" s="62"/>
      <c r="ET84" s="62"/>
      <c r="EU84" s="62"/>
      <c r="EV84" s="62"/>
      <c r="EW84" s="5"/>
      <c r="EX84" s="5"/>
      <c r="EY84" s="5"/>
      <c r="EZ84" s="5"/>
      <c r="FA84" s="5"/>
      <c r="FB84" s="5"/>
      <c r="FC84" s="5"/>
      <c r="FD84" s="5"/>
      <c r="FE84" s="5"/>
      <c r="FF84" s="5"/>
      <c r="FG84" s="5"/>
      <c r="FH84" s="5"/>
      <c r="FI84" s="5"/>
      <c r="FJ84" s="5"/>
      <c r="FK84" s="91"/>
      <c r="FL84" s="5"/>
      <c r="FM84" s="62"/>
      <c r="FN84" s="62"/>
      <c r="FO84" s="62"/>
      <c r="FP84" s="62"/>
      <c r="FQ84" s="62"/>
      <c r="FR84" s="62"/>
      <c r="FS84" s="62"/>
      <c r="FT84" s="62"/>
      <c r="FU84" s="62"/>
      <c r="FV84" s="62"/>
      <c r="FW84" s="62"/>
      <c r="FX84" s="62"/>
      <c r="FY84" s="62"/>
      <c r="FZ84" s="62"/>
      <c r="GA84" s="62"/>
      <c r="GB84" s="62"/>
      <c r="GC84" s="5"/>
      <c r="GD84" s="5"/>
      <c r="GE84" s="5"/>
      <c r="GF84" s="5"/>
      <c r="GG84" s="5"/>
      <c r="GH84" s="5"/>
      <c r="GI84" s="5"/>
      <c r="GJ84" s="5"/>
      <c r="GK84" s="5"/>
      <c r="GL84" s="5"/>
      <c r="GM84" s="5"/>
      <c r="GN84" s="5"/>
      <c r="GO84" s="5"/>
      <c r="GP84" s="5"/>
      <c r="GQ84" s="91"/>
      <c r="GR84" s="5"/>
      <c r="GS84" s="62"/>
      <c r="GT84" s="62"/>
      <c r="GU84" s="62"/>
      <c r="GV84" s="62"/>
      <c r="GW84" s="62"/>
      <c r="GX84" s="62"/>
      <c r="GY84" s="62"/>
      <c r="GZ84" s="62"/>
      <c r="HA84" s="62"/>
      <c r="HB84" s="62"/>
      <c r="HC84" s="62"/>
      <c r="HD84" s="62"/>
      <c r="HE84" s="62"/>
      <c r="HF84" s="62"/>
      <c r="HG84" s="62"/>
      <c r="HH84" s="62"/>
      <c r="HI84" s="5"/>
      <c r="HJ84" s="5"/>
      <c r="HK84" s="5"/>
      <c r="HL84" s="5"/>
      <c r="HM84" s="5"/>
      <c r="HN84" s="5"/>
      <c r="HO84" s="5"/>
      <c r="HP84" s="5"/>
      <c r="HQ84" s="5"/>
      <c r="HR84" s="5"/>
      <c r="HS84" s="5"/>
      <c r="HT84" s="5"/>
      <c r="HU84" s="5"/>
      <c r="HV84" s="5"/>
      <c r="HW84" s="91"/>
      <c r="HX84" s="5"/>
      <c r="HY84" s="62"/>
      <c r="HZ84" s="62"/>
      <c r="IA84" s="62"/>
      <c r="IB84" s="62"/>
      <c r="IC84" s="62"/>
      <c r="ID84" s="62"/>
      <c r="IE84" s="62"/>
      <c r="IF84" s="62"/>
      <c r="IG84" s="62"/>
      <c r="IH84" s="62"/>
      <c r="II84" s="62"/>
      <c r="IJ84" s="62"/>
      <c r="IK84" s="62"/>
      <c r="IL84" s="62"/>
      <c r="IM84" s="62"/>
      <c r="IN84" s="62"/>
      <c r="IO84" s="5"/>
      <c r="IP84" s="5"/>
      <c r="IQ84" s="5"/>
      <c r="IR84" s="5"/>
      <c r="IS84" s="5"/>
      <c r="IT84" s="5"/>
      <c r="IU84" s="5"/>
      <c r="IV84" s="5"/>
      <c r="IW84" s="5"/>
      <c r="IX84" s="5"/>
      <c r="IY84" s="5"/>
      <c r="IZ84" s="5"/>
      <c r="JA84" s="5"/>
      <c r="JB84" s="5"/>
      <c r="JC84" s="91"/>
      <c r="JD84" s="5"/>
      <c r="JE84" s="62"/>
      <c r="JF84" s="62"/>
      <c r="JG84" s="62"/>
      <c r="JH84" s="62"/>
      <c r="JI84" s="62"/>
      <c r="JJ84" s="62"/>
      <c r="JK84" s="62"/>
      <c r="JL84" s="62"/>
      <c r="JM84" s="62"/>
      <c r="JN84" s="62"/>
      <c r="JO84" s="62"/>
      <c r="JP84" s="62"/>
      <c r="JQ84" s="62"/>
      <c r="JR84" s="62"/>
      <c r="JS84" s="62"/>
      <c r="JT84" s="62"/>
      <c r="JU84" s="5"/>
      <c r="JV84" s="5"/>
      <c r="JW84" s="5"/>
      <c r="JX84" s="5"/>
      <c r="JY84" s="5"/>
      <c r="JZ84" s="5"/>
      <c r="KA84" s="5"/>
      <c r="KB84" s="5"/>
      <c r="KC84" s="5"/>
      <c r="KD84" s="5"/>
      <c r="KE84" s="5"/>
      <c r="KF84" s="5"/>
      <c r="KG84" s="5"/>
      <c r="KH84" s="5"/>
      <c r="KI84" s="91"/>
      <c r="KJ84" s="5"/>
      <c r="KK84" s="62"/>
      <c r="KL84" s="62"/>
      <c r="KM84" s="62"/>
      <c r="KN84" s="62"/>
      <c r="KO84" s="62"/>
      <c r="KP84" s="62"/>
      <c r="KQ84" s="62"/>
      <c r="KR84" s="62"/>
      <c r="KS84" s="62"/>
      <c r="KT84" s="62"/>
      <c r="KU84" s="62"/>
      <c r="KV84" s="62"/>
      <c r="KW84" s="62"/>
      <c r="KX84" s="62"/>
      <c r="KY84" s="62"/>
      <c r="KZ84" s="62"/>
      <c r="LA84" s="5"/>
      <c r="LB84" s="5"/>
      <c r="LC84" s="5"/>
      <c r="LD84" s="5"/>
      <c r="LE84" s="5"/>
      <c r="LF84" s="5"/>
      <c r="LG84" s="5"/>
      <c r="LH84" s="5"/>
      <c r="LI84" s="5"/>
      <c r="LJ84" s="5"/>
      <c r="LK84" s="5"/>
      <c r="LL84" s="5"/>
      <c r="LM84" s="5"/>
      <c r="LN84" s="5"/>
      <c r="LO84" s="91"/>
      <c r="LP84" s="5"/>
      <c r="LQ84" s="62"/>
      <c r="LR84" s="62"/>
      <c r="LS84" s="62"/>
      <c r="LT84" s="62"/>
      <c r="LU84" s="62"/>
      <c r="LV84" s="62"/>
      <c r="LW84" s="62"/>
      <c r="LX84" s="62"/>
      <c r="LY84" s="62"/>
      <c r="LZ84" s="62"/>
      <c r="MA84" s="62"/>
      <c r="MB84" s="62"/>
      <c r="MC84" s="62"/>
      <c r="MD84" s="62"/>
      <c r="ME84" s="62"/>
      <c r="MF84" s="62"/>
    </row>
    <row r="85" spans="1:344" x14ac:dyDescent="0.35">
      <c r="A85" s="132">
        <v>81</v>
      </c>
      <c r="B85" s="170"/>
      <c r="C85" s="170"/>
      <c r="D85" s="152">
        <v>113</v>
      </c>
      <c r="E85" s="72" t="str">
        <f>'BVEM Scorecard'!F84</f>
        <v>Wind</v>
      </c>
      <c r="F85" s="96"/>
      <c r="G85" s="96"/>
      <c r="H85" s="96"/>
      <c r="I85" s="96"/>
      <c r="J85" s="62"/>
      <c r="K85" s="62"/>
      <c r="L85" s="62"/>
      <c r="M85" s="62"/>
      <c r="N85" s="62"/>
      <c r="O85" s="62"/>
      <c r="P85" s="62"/>
      <c r="Q85" s="62"/>
      <c r="R85" s="62"/>
      <c r="S85" s="62"/>
      <c r="T85" s="62"/>
      <c r="U85" s="62"/>
      <c r="V85" s="62"/>
      <c r="W85" s="62"/>
      <c r="X85" s="62"/>
      <c r="Y85" s="1"/>
      <c r="Z85" s="1"/>
      <c r="AA85" s="1"/>
      <c r="AB85" s="1"/>
      <c r="AC85" s="1"/>
      <c r="AD85" s="1"/>
      <c r="AE85" s="1"/>
      <c r="AF85" s="1"/>
      <c r="AG85" s="1"/>
      <c r="AH85" s="1"/>
      <c r="AI85" s="1"/>
      <c r="AJ85" s="1"/>
      <c r="AK85" s="1"/>
      <c r="AL85" s="1"/>
      <c r="AM85" s="138"/>
      <c r="AN85" s="139"/>
      <c r="AO85" s="63"/>
      <c r="AP85" s="63"/>
      <c r="AQ85" s="63"/>
      <c r="AR85" s="63"/>
      <c r="AS85" s="63"/>
      <c r="AT85" s="63"/>
      <c r="AU85" s="63"/>
      <c r="AV85" s="63"/>
      <c r="AW85" s="63"/>
      <c r="AX85" s="63"/>
      <c r="AY85" s="63"/>
      <c r="AZ85" s="63"/>
      <c r="BA85" s="63"/>
      <c r="BB85" s="63"/>
      <c r="BC85" s="63"/>
      <c r="BD85" s="63"/>
      <c r="BE85" s="1"/>
      <c r="BF85" s="1"/>
      <c r="BG85" s="1"/>
      <c r="BH85" s="1"/>
      <c r="BI85" s="1"/>
      <c r="BJ85" s="1"/>
      <c r="BK85" s="1"/>
      <c r="BL85" s="1"/>
      <c r="BM85" s="1"/>
      <c r="BN85" s="1"/>
      <c r="BO85" s="1"/>
      <c r="BP85" s="1"/>
      <c r="BQ85" s="1"/>
      <c r="BR85" s="1"/>
      <c r="BS85" s="1"/>
      <c r="BT85" s="1"/>
      <c r="BU85" s="63"/>
      <c r="BV85" s="63"/>
      <c r="BW85" s="63"/>
      <c r="BX85" s="63"/>
      <c r="BY85" s="63"/>
      <c r="BZ85" s="63"/>
      <c r="CA85" s="63"/>
      <c r="CB85" s="63"/>
      <c r="CC85" s="63"/>
      <c r="CD85" s="63"/>
      <c r="CE85" s="63"/>
      <c r="CF85" s="63"/>
      <c r="CG85" s="63"/>
      <c r="CH85" s="63"/>
      <c r="CI85" s="63"/>
      <c r="CJ85" s="63"/>
      <c r="CK85" s="1"/>
      <c r="CL85" s="1"/>
      <c r="CM85" s="1"/>
      <c r="CN85" s="1"/>
      <c r="CO85" s="1"/>
      <c r="CP85" s="1"/>
      <c r="CQ85" s="1"/>
      <c r="CR85" s="1"/>
      <c r="CS85" s="1"/>
      <c r="CT85" s="1"/>
      <c r="CU85" s="1"/>
      <c r="CV85" s="1"/>
      <c r="CW85" s="1"/>
      <c r="CX85" s="1"/>
      <c r="CY85" s="138"/>
      <c r="CZ85" s="1"/>
      <c r="DA85" s="63"/>
      <c r="DB85" s="63"/>
      <c r="DC85" s="63"/>
      <c r="DD85" s="63"/>
      <c r="DE85" s="63"/>
      <c r="DF85" s="63"/>
      <c r="DG85" s="63"/>
      <c r="DH85" s="63"/>
      <c r="DI85" s="63"/>
      <c r="DJ85" s="63"/>
      <c r="DK85" s="63"/>
      <c r="DL85" s="63"/>
      <c r="DM85" s="63"/>
      <c r="DN85" s="63"/>
      <c r="DO85" s="63"/>
      <c r="DP85" s="63"/>
      <c r="DQ85" s="1"/>
      <c r="DR85" s="1"/>
      <c r="DS85" s="1"/>
      <c r="DT85" s="1"/>
      <c r="DU85" s="1"/>
      <c r="DV85" s="1"/>
      <c r="DW85" s="1"/>
      <c r="DX85" s="1"/>
      <c r="DY85" s="1"/>
      <c r="DZ85" s="1"/>
      <c r="EA85" s="1"/>
      <c r="EB85" s="1"/>
      <c r="EC85" s="1"/>
      <c r="ED85" s="1"/>
      <c r="EE85" s="138"/>
      <c r="EF85" s="1"/>
      <c r="EG85" s="63"/>
      <c r="EH85" s="63"/>
      <c r="EI85" s="63"/>
      <c r="EJ85" s="63"/>
      <c r="EK85" s="63"/>
      <c r="EL85" s="63"/>
      <c r="EM85" s="63"/>
      <c r="EN85" s="63"/>
      <c r="EO85" s="63"/>
      <c r="EP85" s="63"/>
      <c r="EQ85" s="63"/>
      <c r="ER85" s="63"/>
      <c r="ES85" s="63"/>
      <c r="ET85" s="63"/>
      <c r="EU85" s="63"/>
      <c r="EV85" s="63"/>
      <c r="EW85" s="1"/>
      <c r="EX85" s="1"/>
      <c r="EY85" s="1"/>
      <c r="EZ85" s="1"/>
      <c r="FA85" s="1"/>
      <c r="FB85" s="1"/>
      <c r="FC85" s="1"/>
      <c r="FD85" s="1"/>
      <c r="FE85" s="1"/>
      <c r="FF85" s="1"/>
      <c r="FG85" s="1"/>
      <c r="FH85" s="1"/>
      <c r="FI85" s="1"/>
      <c r="FJ85" s="1"/>
      <c r="FK85" s="138"/>
      <c r="FL85" s="1"/>
      <c r="FM85" s="63"/>
      <c r="FN85" s="63"/>
      <c r="FO85" s="63"/>
      <c r="FP85" s="63"/>
      <c r="FQ85" s="63"/>
      <c r="FR85" s="63"/>
      <c r="FS85" s="63"/>
      <c r="FT85" s="63"/>
      <c r="FU85" s="63"/>
      <c r="FV85" s="63"/>
      <c r="FW85" s="63"/>
      <c r="FX85" s="63"/>
      <c r="FY85" s="63"/>
      <c r="FZ85" s="63"/>
      <c r="GA85" s="63"/>
      <c r="GB85" s="63"/>
      <c r="GC85" s="1"/>
      <c r="GD85" s="1"/>
      <c r="GE85" s="1"/>
      <c r="GF85" s="1"/>
      <c r="GG85" s="1"/>
      <c r="GH85" s="1"/>
      <c r="GI85" s="1"/>
      <c r="GJ85" s="1"/>
      <c r="GK85" s="1"/>
      <c r="GL85" s="1"/>
      <c r="GM85" s="1"/>
      <c r="GN85" s="1"/>
      <c r="GO85" s="1"/>
      <c r="GP85" s="1"/>
      <c r="GQ85" s="138"/>
      <c r="GR85" s="1"/>
      <c r="GS85" s="63"/>
      <c r="GT85" s="63"/>
      <c r="GU85" s="63"/>
      <c r="GV85" s="63"/>
      <c r="GW85" s="63"/>
      <c r="GX85" s="63"/>
      <c r="GY85" s="63"/>
      <c r="GZ85" s="63"/>
      <c r="HA85" s="63"/>
      <c r="HB85" s="63"/>
      <c r="HC85" s="63"/>
      <c r="HD85" s="63"/>
      <c r="HE85" s="63"/>
      <c r="HF85" s="63"/>
      <c r="HG85" s="63"/>
      <c r="HH85" s="63"/>
      <c r="HI85" s="1"/>
      <c r="HJ85" s="1"/>
      <c r="HK85" s="1"/>
      <c r="HL85" s="1"/>
      <c r="HM85" s="1"/>
      <c r="HN85" s="1"/>
      <c r="HO85" s="1"/>
      <c r="HP85" s="1"/>
      <c r="HQ85" s="1"/>
      <c r="HR85" s="1"/>
      <c r="HS85" s="1"/>
      <c r="HT85" s="1"/>
      <c r="HU85" s="1"/>
      <c r="HV85" s="1"/>
      <c r="HW85" s="138"/>
      <c r="HX85" s="1"/>
      <c r="HY85" s="63"/>
      <c r="HZ85" s="63"/>
      <c r="IA85" s="63"/>
      <c r="IB85" s="63"/>
      <c r="IC85" s="63"/>
      <c r="ID85" s="63"/>
      <c r="IE85" s="63"/>
      <c r="IF85" s="63"/>
      <c r="IG85" s="63"/>
      <c r="IH85" s="63"/>
      <c r="II85" s="63"/>
      <c r="IJ85" s="63"/>
      <c r="IK85" s="63"/>
      <c r="IL85" s="63"/>
      <c r="IM85" s="63"/>
      <c r="IN85" s="63"/>
      <c r="IO85" s="1"/>
      <c r="IP85" s="1"/>
      <c r="IQ85" s="1"/>
      <c r="IR85" s="1"/>
      <c r="IS85" s="1"/>
      <c r="IT85" s="1"/>
      <c r="IU85" s="1"/>
      <c r="IV85" s="1"/>
      <c r="IW85" s="1"/>
      <c r="IX85" s="1"/>
      <c r="IY85" s="1"/>
      <c r="IZ85" s="1"/>
      <c r="JA85" s="1"/>
      <c r="JB85" s="1"/>
      <c r="JC85" s="138"/>
      <c r="JD85" s="1"/>
      <c r="JE85" s="63"/>
      <c r="JF85" s="63"/>
      <c r="JG85" s="63"/>
      <c r="JH85" s="63"/>
      <c r="JI85" s="63"/>
      <c r="JJ85" s="63"/>
      <c r="JK85" s="63"/>
      <c r="JL85" s="63"/>
      <c r="JM85" s="63"/>
      <c r="JN85" s="63"/>
      <c r="JO85" s="63"/>
      <c r="JP85" s="63"/>
      <c r="JQ85" s="63"/>
      <c r="JR85" s="63"/>
      <c r="JS85" s="63"/>
      <c r="JT85" s="63"/>
      <c r="JU85" s="1"/>
      <c r="JV85" s="1"/>
      <c r="JW85" s="1"/>
      <c r="JX85" s="1"/>
      <c r="JY85" s="1"/>
      <c r="JZ85" s="1"/>
      <c r="KA85" s="1"/>
      <c r="KB85" s="1"/>
      <c r="KC85" s="1"/>
      <c r="KD85" s="1"/>
      <c r="KE85" s="1"/>
      <c r="KF85" s="1"/>
      <c r="KG85" s="1"/>
      <c r="KH85" s="1"/>
      <c r="KI85" s="138"/>
      <c r="KJ85" s="1"/>
      <c r="KK85" s="63"/>
      <c r="KL85" s="63"/>
      <c r="KM85" s="63"/>
      <c r="KN85" s="63"/>
      <c r="KO85" s="63"/>
      <c r="KP85" s="63"/>
      <c r="KQ85" s="63"/>
      <c r="KR85" s="63"/>
      <c r="KS85" s="63"/>
      <c r="KT85" s="63"/>
      <c r="KU85" s="63"/>
      <c r="KV85" s="63"/>
      <c r="KW85" s="63"/>
      <c r="KX85" s="63"/>
      <c r="KY85" s="63"/>
      <c r="KZ85" s="63"/>
      <c r="LA85" s="1"/>
      <c r="LB85" s="1"/>
      <c r="LC85" s="1"/>
      <c r="LD85" s="1"/>
      <c r="LE85" s="1"/>
      <c r="LF85" s="1"/>
      <c r="LG85" s="1"/>
      <c r="LH85" s="1"/>
      <c r="LI85" s="1"/>
      <c r="LJ85" s="1"/>
      <c r="LK85" s="1"/>
      <c r="LL85" s="1"/>
      <c r="LM85" s="1"/>
      <c r="LN85" s="1"/>
      <c r="LO85" s="138"/>
      <c r="LP85" s="1"/>
      <c r="LQ85" s="63"/>
      <c r="LR85" s="63"/>
      <c r="LS85" s="63"/>
      <c r="LT85" s="63"/>
      <c r="LU85" s="63"/>
      <c r="LV85" s="63"/>
      <c r="LW85" s="63"/>
      <c r="LX85" s="63"/>
      <c r="LY85" s="63"/>
      <c r="LZ85" s="63"/>
      <c r="MA85" s="63"/>
      <c r="MB85" s="63"/>
      <c r="MC85" s="63"/>
      <c r="MD85" s="63"/>
      <c r="ME85" s="63"/>
      <c r="MF85" s="63"/>
    </row>
    <row r="86" spans="1:344" x14ac:dyDescent="0.35">
      <c r="A86" s="131">
        <v>82</v>
      </c>
      <c r="B86" s="170"/>
      <c r="C86" s="170"/>
      <c r="D86" s="152">
        <v>121</v>
      </c>
      <c r="E86" s="72" t="str">
        <f>'BVEM Scorecard'!F85</f>
        <v>Wind</v>
      </c>
      <c r="F86" s="96"/>
      <c r="G86" s="96"/>
      <c r="H86" s="96"/>
      <c r="I86" s="96"/>
      <c r="J86" s="62"/>
      <c r="K86" s="62"/>
      <c r="L86" s="62"/>
      <c r="M86" s="62"/>
      <c r="N86" s="62"/>
      <c r="O86" s="62"/>
      <c r="P86" s="62"/>
      <c r="Q86" s="62"/>
      <c r="R86" s="62"/>
      <c r="S86" s="62"/>
      <c r="T86" s="62"/>
      <c r="U86" s="62"/>
      <c r="V86" s="62"/>
      <c r="W86" s="62"/>
      <c r="X86" s="62"/>
      <c r="Y86" s="87"/>
      <c r="Z86" s="5"/>
      <c r="AA86" s="5"/>
      <c r="AB86" s="5"/>
      <c r="AC86" s="5"/>
      <c r="AD86" s="5"/>
      <c r="AE86" s="5"/>
      <c r="AF86" s="5"/>
      <c r="AG86" s="5"/>
      <c r="AH86" s="5"/>
      <c r="AI86" s="5"/>
      <c r="AJ86" s="5"/>
      <c r="AK86" s="5"/>
      <c r="AL86" s="5"/>
      <c r="AM86" s="91"/>
      <c r="AN86" s="93"/>
      <c r="AO86" s="62"/>
      <c r="AP86" s="62"/>
      <c r="AQ86" s="62"/>
      <c r="AR86" s="62"/>
      <c r="AS86" s="62"/>
      <c r="AT86" s="62"/>
      <c r="AU86" s="62"/>
      <c r="AV86" s="62"/>
      <c r="AW86" s="62"/>
      <c r="AX86" s="62"/>
      <c r="AY86" s="62"/>
      <c r="AZ86" s="62"/>
      <c r="BA86" s="62"/>
      <c r="BB86" s="62"/>
      <c r="BC86" s="62"/>
      <c r="BD86" s="62"/>
      <c r="BE86" s="5"/>
      <c r="BF86" s="5"/>
      <c r="BG86" s="5"/>
      <c r="BH86" s="5"/>
      <c r="BI86" s="5"/>
      <c r="BJ86" s="5"/>
      <c r="BK86" s="5"/>
      <c r="BL86" s="5"/>
      <c r="BM86" s="5"/>
      <c r="BN86" s="5"/>
      <c r="BO86" s="5"/>
      <c r="BP86" s="5"/>
      <c r="BQ86" s="5"/>
      <c r="BR86" s="5"/>
      <c r="BS86" s="5"/>
      <c r="BT86" s="5"/>
      <c r="BU86" s="62"/>
      <c r="BV86" s="62"/>
      <c r="BW86" s="62"/>
      <c r="BX86" s="62"/>
      <c r="BY86" s="62"/>
      <c r="BZ86" s="62"/>
      <c r="CA86" s="62"/>
      <c r="CB86" s="62"/>
      <c r="CC86" s="62"/>
      <c r="CD86" s="62"/>
      <c r="CE86" s="62"/>
      <c r="CF86" s="62"/>
      <c r="CG86" s="62"/>
      <c r="CH86" s="62"/>
      <c r="CI86" s="62"/>
      <c r="CJ86" s="62"/>
      <c r="CK86" s="5"/>
      <c r="CL86" s="5"/>
      <c r="CM86" s="5"/>
      <c r="CN86" s="5"/>
      <c r="CO86" s="5"/>
      <c r="CP86" s="5"/>
      <c r="CQ86" s="5"/>
      <c r="CR86" s="5"/>
      <c r="CS86" s="5"/>
      <c r="CT86" s="5"/>
      <c r="CU86" s="5"/>
      <c r="CV86" s="5"/>
      <c r="CW86" s="5"/>
      <c r="CX86" s="5"/>
      <c r="CY86" s="91"/>
      <c r="CZ86" s="5"/>
      <c r="DA86" s="62"/>
      <c r="DB86" s="62"/>
      <c r="DC86" s="62"/>
      <c r="DD86" s="62"/>
      <c r="DE86" s="62"/>
      <c r="DF86" s="62"/>
      <c r="DG86" s="62"/>
      <c r="DH86" s="62"/>
      <c r="DI86" s="62"/>
      <c r="DJ86" s="62"/>
      <c r="DK86" s="62"/>
      <c r="DL86" s="62"/>
      <c r="DM86" s="62"/>
      <c r="DN86" s="62"/>
      <c r="DO86" s="62"/>
      <c r="DP86" s="62"/>
      <c r="DQ86" s="5"/>
      <c r="DR86" s="5"/>
      <c r="DS86" s="5"/>
      <c r="DT86" s="5"/>
      <c r="DU86" s="5"/>
      <c r="DV86" s="5"/>
      <c r="DW86" s="5"/>
      <c r="DX86" s="5"/>
      <c r="DY86" s="5"/>
      <c r="DZ86" s="5"/>
      <c r="EA86" s="5"/>
      <c r="EB86" s="5"/>
      <c r="EC86" s="5"/>
      <c r="ED86" s="5"/>
      <c r="EE86" s="91"/>
      <c r="EF86" s="5"/>
      <c r="EG86" s="62"/>
      <c r="EH86" s="62"/>
      <c r="EI86" s="62"/>
      <c r="EJ86" s="62"/>
      <c r="EK86" s="62"/>
      <c r="EL86" s="62"/>
      <c r="EM86" s="62"/>
      <c r="EN86" s="62"/>
      <c r="EO86" s="62"/>
      <c r="EP86" s="62"/>
      <c r="EQ86" s="62"/>
      <c r="ER86" s="62"/>
      <c r="ES86" s="62"/>
      <c r="ET86" s="62"/>
      <c r="EU86" s="62"/>
      <c r="EV86" s="62"/>
      <c r="EW86" s="5"/>
      <c r="EX86" s="5"/>
      <c r="EY86" s="5"/>
      <c r="EZ86" s="5"/>
      <c r="FA86" s="5"/>
      <c r="FB86" s="5"/>
      <c r="FC86" s="5"/>
      <c r="FD86" s="5"/>
      <c r="FE86" s="5"/>
      <c r="FF86" s="5"/>
      <c r="FG86" s="5"/>
      <c r="FH86" s="5"/>
      <c r="FI86" s="5"/>
      <c r="FJ86" s="5"/>
      <c r="FK86" s="91"/>
      <c r="FL86" s="5"/>
      <c r="FM86" s="62"/>
      <c r="FN86" s="62"/>
      <c r="FO86" s="62"/>
      <c r="FP86" s="62"/>
      <c r="FQ86" s="62"/>
      <c r="FR86" s="62"/>
      <c r="FS86" s="62"/>
      <c r="FT86" s="62"/>
      <c r="FU86" s="62"/>
      <c r="FV86" s="62"/>
      <c r="FW86" s="62"/>
      <c r="FX86" s="62"/>
      <c r="FY86" s="62"/>
      <c r="FZ86" s="62"/>
      <c r="GA86" s="62"/>
      <c r="GB86" s="62"/>
      <c r="GC86" s="5"/>
      <c r="GD86" s="5"/>
      <c r="GE86" s="5"/>
      <c r="GF86" s="5"/>
      <c r="GG86" s="5"/>
      <c r="GH86" s="5"/>
      <c r="GI86" s="5"/>
      <c r="GJ86" s="5"/>
      <c r="GK86" s="5"/>
      <c r="GL86" s="5"/>
      <c r="GM86" s="5"/>
      <c r="GN86" s="5"/>
      <c r="GO86" s="5"/>
      <c r="GP86" s="5"/>
      <c r="GQ86" s="91"/>
      <c r="GR86" s="5"/>
      <c r="GS86" s="62"/>
      <c r="GT86" s="62"/>
      <c r="GU86" s="62"/>
      <c r="GV86" s="62"/>
      <c r="GW86" s="62"/>
      <c r="GX86" s="62"/>
      <c r="GY86" s="62"/>
      <c r="GZ86" s="62"/>
      <c r="HA86" s="62"/>
      <c r="HB86" s="62"/>
      <c r="HC86" s="62"/>
      <c r="HD86" s="62"/>
      <c r="HE86" s="62"/>
      <c r="HF86" s="62"/>
      <c r="HG86" s="62"/>
      <c r="HH86" s="62"/>
      <c r="HI86" s="5"/>
      <c r="HJ86" s="5"/>
      <c r="HK86" s="5"/>
      <c r="HL86" s="5"/>
      <c r="HM86" s="5"/>
      <c r="HN86" s="5"/>
      <c r="HO86" s="5"/>
      <c r="HP86" s="5"/>
      <c r="HQ86" s="5"/>
      <c r="HR86" s="5"/>
      <c r="HS86" s="5"/>
      <c r="HT86" s="5"/>
      <c r="HU86" s="5"/>
      <c r="HV86" s="5"/>
      <c r="HW86" s="91"/>
      <c r="HX86" s="5"/>
      <c r="HY86" s="62"/>
      <c r="HZ86" s="62"/>
      <c r="IA86" s="62"/>
      <c r="IB86" s="62"/>
      <c r="IC86" s="62"/>
      <c r="ID86" s="62"/>
      <c r="IE86" s="62"/>
      <c r="IF86" s="62"/>
      <c r="IG86" s="62"/>
      <c r="IH86" s="62"/>
      <c r="II86" s="62"/>
      <c r="IJ86" s="62"/>
      <c r="IK86" s="62"/>
      <c r="IL86" s="62"/>
      <c r="IM86" s="62"/>
      <c r="IN86" s="62"/>
      <c r="IO86" s="5"/>
      <c r="IP86" s="5"/>
      <c r="IQ86" s="5"/>
      <c r="IR86" s="5"/>
      <c r="IS86" s="5"/>
      <c r="IT86" s="5"/>
      <c r="IU86" s="5"/>
      <c r="IV86" s="5"/>
      <c r="IW86" s="5"/>
      <c r="IX86" s="5"/>
      <c r="IY86" s="5"/>
      <c r="IZ86" s="5"/>
      <c r="JA86" s="5"/>
      <c r="JB86" s="5"/>
      <c r="JC86" s="91"/>
      <c r="JD86" s="5"/>
      <c r="JE86" s="62"/>
      <c r="JF86" s="62"/>
      <c r="JG86" s="62"/>
      <c r="JH86" s="62"/>
      <c r="JI86" s="62"/>
      <c r="JJ86" s="62"/>
      <c r="JK86" s="62"/>
      <c r="JL86" s="62"/>
      <c r="JM86" s="62"/>
      <c r="JN86" s="62"/>
      <c r="JO86" s="62"/>
      <c r="JP86" s="62"/>
      <c r="JQ86" s="62"/>
      <c r="JR86" s="62"/>
      <c r="JS86" s="62"/>
      <c r="JT86" s="62"/>
      <c r="JU86" s="5"/>
      <c r="JV86" s="5"/>
      <c r="JW86" s="5"/>
      <c r="JX86" s="5"/>
      <c r="JY86" s="5"/>
      <c r="JZ86" s="5"/>
      <c r="KA86" s="5"/>
      <c r="KB86" s="5"/>
      <c r="KC86" s="5"/>
      <c r="KD86" s="5"/>
      <c r="KE86" s="5"/>
      <c r="KF86" s="5"/>
      <c r="KG86" s="5"/>
      <c r="KH86" s="5"/>
      <c r="KI86" s="91"/>
      <c r="KJ86" s="5"/>
      <c r="KK86" s="62"/>
      <c r="KL86" s="62"/>
      <c r="KM86" s="62"/>
      <c r="KN86" s="62"/>
      <c r="KO86" s="62"/>
      <c r="KP86" s="62"/>
      <c r="KQ86" s="62"/>
      <c r="KR86" s="62"/>
      <c r="KS86" s="62"/>
      <c r="KT86" s="62"/>
      <c r="KU86" s="62"/>
      <c r="KV86" s="62"/>
      <c r="KW86" s="62"/>
      <c r="KX86" s="62"/>
      <c r="KY86" s="62"/>
      <c r="KZ86" s="62"/>
      <c r="LA86" s="5"/>
      <c r="LB86" s="5"/>
      <c r="LC86" s="5"/>
      <c r="LD86" s="5"/>
      <c r="LE86" s="5"/>
      <c r="LF86" s="5"/>
      <c r="LG86" s="5"/>
      <c r="LH86" s="5"/>
      <c r="LI86" s="5"/>
      <c r="LJ86" s="5"/>
      <c r="LK86" s="5"/>
      <c r="LL86" s="5"/>
      <c r="LM86" s="5"/>
      <c r="LN86" s="5"/>
      <c r="LO86" s="91"/>
      <c r="LP86" s="5"/>
      <c r="LQ86" s="62"/>
      <c r="LR86" s="62"/>
      <c r="LS86" s="62"/>
      <c r="LT86" s="62"/>
      <c r="LU86" s="62"/>
      <c r="LV86" s="62"/>
      <c r="LW86" s="62"/>
      <c r="LX86" s="62"/>
      <c r="LY86" s="62"/>
      <c r="LZ86" s="62"/>
      <c r="MA86" s="62"/>
      <c r="MB86" s="62"/>
      <c r="MC86" s="62"/>
      <c r="MD86" s="62"/>
      <c r="ME86" s="62"/>
      <c r="MF86" s="62"/>
    </row>
    <row r="87" spans="1:344" x14ac:dyDescent="0.35">
      <c r="A87" s="132">
        <v>83</v>
      </c>
      <c r="B87" s="170"/>
      <c r="C87" s="170"/>
      <c r="D87" s="152">
        <v>195</v>
      </c>
      <c r="E87" s="72" t="str">
        <f>'BVEM Scorecard'!F86</f>
        <v>Wind</v>
      </c>
      <c r="F87" s="96"/>
      <c r="G87" s="96"/>
      <c r="H87" s="96"/>
      <c r="I87" s="96"/>
      <c r="J87" s="62"/>
      <c r="K87" s="62"/>
      <c r="L87" s="62"/>
      <c r="M87" s="62"/>
      <c r="N87" s="62"/>
      <c r="O87" s="62"/>
      <c r="P87" s="62"/>
      <c r="Q87" s="62"/>
      <c r="R87" s="62"/>
      <c r="S87" s="62"/>
      <c r="T87" s="62"/>
      <c r="U87" s="62"/>
      <c r="V87" s="62"/>
      <c r="W87" s="62"/>
      <c r="X87" s="62"/>
      <c r="Y87" s="1"/>
      <c r="Z87" s="1"/>
      <c r="AA87" s="1"/>
      <c r="AB87" s="1"/>
      <c r="AC87" s="1"/>
      <c r="AD87" s="1"/>
      <c r="AE87" s="1"/>
      <c r="AF87" s="1"/>
      <c r="AG87" s="1"/>
      <c r="AH87" s="1"/>
      <c r="AI87" s="1"/>
      <c r="AJ87" s="1"/>
      <c r="AK87" s="1"/>
      <c r="AL87" s="1"/>
      <c r="AM87" s="138"/>
      <c r="AN87" s="139"/>
      <c r="AO87" s="63"/>
      <c r="AP87" s="63"/>
      <c r="AQ87" s="63"/>
      <c r="AR87" s="63"/>
      <c r="AS87" s="63"/>
      <c r="AT87" s="63"/>
      <c r="AU87" s="63"/>
      <c r="AV87" s="63"/>
      <c r="AW87" s="63"/>
      <c r="AX87" s="63"/>
      <c r="AY87" s="63"/>
      <c r="AZ87" s="63"/>
      <c r="BA87" s="63"/>
      <c r="BB87" s="63"/>
      <c r="BC87" s="63"/>
      <c r="BD87" s="63"/>
      <c r="BE87" s="1"/>
      <c r="BF87" s="1"/>
      <c r="BG87" s="1"/>
      <c r="BH87" s="1"/>
      <c r="BI87" s="1"/>
      <c r="BJ87" s="1"/>
      <c r="BK87" s="1"/>
      <c r="BL87" s="1"/>
      <c r="BM87" s="1"/>
      <c r="BN87" s="1"/>
      <c r="BO87" s="1"/>
      <c r="BP87" s="1"/>
      <c r="BQ87" s="1"/>
      <c r="BR87" s="1"/>
      <c r="BS87" s="1"/>
      <c r="BT87" s="1"/>
      <c r="BU87" s="63"/>
      <c r="BV87" s="63"/>
      <c r="BW87" s="63"/>
      <c r="BX87" s="63"/>
      <c r="BY87" s="63"/>
      <c r="BZ87" s="63"/>
      <c r="CA87" s="63"/>
      <c r="CB87" s="63"/>
      <c r="CC87" s="63"/>
      <c r="CD87" s="63"/>
      <c r="CE87" s="63"/>
      <c r="CF87" s="63"/>
      <c r="CG87" s="63"/>
      <c r="CH87" s="63"/>
      <c r="CI87" s="63"/>
      <c r="CJ87" s="63"/>
      <c r="CK87" s="1"/>
      <c r="CL87" s="1"/>
      <c r="CM87" s="1"/>
      <c r="CN87" s="1"/>
      <c r="CO87" s="1"/>
      <c r="CP87" s="1"/>
      <c r="CQ87" s="1"/>
      <c r="CR87" s="1"/>
      <c r="CS87" s="1"/>
      <c r="CT87" s="1"/>
      <c r="CU87" s="1"/>
      <c r="CV87" s="1"/>
      <c r="CW87" s="1"/>
      <c r="CX87" s="1"/>
      <c r="CY87" s="138"/>
      <c r="CZ87" s="1"/>
      <c r="DA87" s="63"/>
      <c r="DB87" s="63"/>
      <c r="DC87" s="63"/>
      <c r="DD87" s="63"/>
      <c r="DE87" s="63"/>
      <c r="DF87" s="63"/>
      <c r="DG87" s="63"/>
      <c r="DH87" s="63"/>
      <c r="DI87" s="63"/>
      <c r="DJ87" s="63"/>
      <c r="DK87" s="63"/>
      <c r="DL87" s="63"/>
      <c r="DM87" s="63"/>
      <c r="DN87" s="63"/>
      <c r="DO87" s="63"/>
      <c r="DP87" s="63"/>
      <c r="DQ87" s="1"/>
      <c r="DR87" s="1"/>
      <c r="DS87" s="1"/>
      <c r="DT87" s="1"/>
      <c r="DU87" s="1"/>
      <c r="DV87" s="1"/>
      <c r="DW87" s="1"/>
      <c r="DX87" s="1"/>
      <c r="DY87" s="1"/>
      <c r="DZ87" s="1"/>
      <c r="EA87" s="1"/>
      <c r="EB87" s="1"/>
      <c r="EC87" s="1"/>
      <c r="ED87" s="1"/>
      <c r="EE87" s="138"/>
      <c r="EF87" s="1"/>
      <c r="EG87" s="63"/>
      <c r="EH87" s="63"/>
      <c r="EI87" s="63"/>
      <c r="EJ87" s="63"/>
      <c r="EK87" s="63"/>
      <c r="EL87" s="63"/>
      <c r="EM87" s="63"/>
      <c r="EN87" s="63"/>
      <c r="EO87" s="63"/>
      <c r="EP87" s="63"/>
      <c r="EQ87" s="63"/>
      <c r="ER87" s="63"/>
      <c r="ES87" s="63"/>
      <c r="ET87" s="63"/>
      <c r="EU87" s="63"/>
      <c r="EV87" s="63"/>
      <c r="EW87" s="1"/>
      <c r="EX87" s="1"/>
      <c r="EY87" s="1"/>
      <c r="EZ87" s="1"/>
      <c r="FA87" s="1"/>
      <c r="FB87" s="1"/>
      <c r="FC87" s="1"/>
      <c r="FD87" s="1"/>
      <c r="FE87" s="1"/>
      <c r="FF87" s="1"/>
      <c r="FG87" s="1"/>
      <c r="FH87" s="1"/>
      <c r="FI87" s="1"/>
      <c r="FJ87" s="1"/>
      <c r="FK87" s="138"/>
      <c r="FL87" s="1"/>
      <c r="FM87" s="63"/>
      <c r="FN87" s="63"/>
      <c r="FO87" s="63"/>
      <c r="FP87" s="63"/>
      <c r="FQ87" s="63"/>
      <c r="FR87" s="63"/>
      <c r="FS87" s="63"/>
      <c r="FT87" s="63"/>
      <c r="FU87" s="63"/>
      <c r="FV87" s="63"/>
      <c r="FW87" s="63"/>
      <c r="FX87" s="63"/>
      <c r="FY87" s="63"/>
      <c r="FZ87" s="63"/>
      <c r="GA87" s="63"/>
      <c r="GB87" s="63"/>
      <c r="GC87" s="1"/>
      <c r="GD87" s="1"/>
      <c r="GE87" s="1"/>
      <c r="GF87" s="1"/>
      <c r="GG87" s="1"/>
      <c r="GH87" s="1"/>
      <c r="GI87" s="1"/>
      <c r="GJ87" s="1"/>
      <c r="GK87" s="1"/>
      <c r="GL87" s="1"/>
      <c r="GM87" s="1"/>
      <c r="GN87" s="1"/>
      <c r="GO87" s="1"/>
      <c r="GP87" s="1"/>
      <c r="GQ87" s="138"/>
      <c r="GR87" s="1"/>
      <c r="GS87" s="63"/>
      <c r="GT87" s="63"/>
      <c r="GU87" s="63"/>
      <c r="GV87" s="63"/>
      <c r="GW87" s="63"/>
      <c r="GX87" s="63"/>
      <c r="GY87" s="63"/>
      <c r="GZ87" s="63"/>
      <c r="HA87" s="63"/>
      <c r="HB87" s="63"/>
      <c r="HC87" s="63"/>
      <c r="HD87" s="63"/>
      <c r="HE87" s="63"/>
      <c r="HF87" s="63"/>
      <c r="HG87" s="63"/>
      <c r="HH87" s="63"/>
      <c r="HI87" s="1"/>
      <c r="HJ87" s="1"/>
      <c r="HK87" s="1"/>
      <c r="HL87" s="1"/>
      <c r="HM87" s="1"/>
      <c r="HN87" s="1"/>
      <c r="HO87" s="1"/>
      <c r="HP87" s="1"/>
      <c r="HQ87" s="1"/>
      <c r="HR87" s="1"/>
      <c r="HS87" s="1"/>
      <c r="HT87" s="1"/>
      <c r="HU87" s="1"/>
      <c r="HV87" s="1"/>
      <c r="HW87" s="138"/>
      <c r="HX87" s="1"/>
      <c r="HY87" s="63"/>
      <c r="HZ87" s="63"/>
      <c r="IA87" s="63"/>
      <c r="IB87" s="63"/>
      <c r="IC87" s="63"/>
      <c r="ID87" s="63"/>
      <c r="IE87" s="63"/>
      <c r="IF87" s="63"/>
      <c r="IG87" s="63"/>
      <c r="IH87" s="63"/>
      <c r="II87" s="63"/>
      <c r="IJ87" s="63"/>
      <c r="IK87" s="63"/>
      <c r="IL87" s="63"/>
      <c r="IM87" s="63"/>
      <c r="IN87" s="63"/>
      <c r="IO87" s="1"/>
      <c r="IP87" s="1"/>
      <c r="IQ87" s="1"/>
      <c r="IR87" s="1"/>
      <c r="IS87" s="1"/>
      <c r="IT87" s="1"/>
      <c r="IU87" s="1"/>
      <c r="IV87" s="1"/>
      <c r="IW87" s="1"/>
      <c r="IX87" s="1"/>
      <c r="IY87" s="1"/>
      <c r="IZ87" s="1"/>
      <c r="JA87" s="1"/>
      <c r="JB87" s="1"/>
      <c r="JC87" s="138"/>
      <c r="JD87" s="1"/>
      <c r="JE87" s="63"/>
      <c r="JF87" s="63"/>
      <c r="JG87" s="63"/>
      <c r="JH87" s="63"/>
      <c r="JI87" s="63"/>
      <c r="JJ87" s="63"/>
      <c r="JK87" s="63"/>
      <c r="JL87" s="63"/>
      <c r="JM87" s="63"/>
      <c r="JN87" s="63"/>
      <c r="JO87" s="63"/>
      <c r="JP87" s="63"/>
      <c r="JQ87" s="63"/>
      <c r="JR87" s="63"/>
      <c r="JS87" s="63"/>
      <c r="JT87" s="63"/>
      <c r="JU87" s="1"/>
      <c r="JV87" s="1"/>
      <c r="JW87" s="1"/>
      <c r="JX87" s="1"/>
      <c r="JY87" s="1"/>
      <c r="JZ87" s="1"/>
      <c r="KA87" s="1"/>
      <c r="KB87" s="1"/>
      <c r="KC87" s="1"/>
      <c r="KD87" s="1"/>
      <c r="KE87" s="1"/>
      <c r="KF87" s="1"/>
      <c r="KG87" s="1"/>
      <c r="KH87" s="1"/>
      <c r="KI87" s="138"/>
      <c r="KJ87" s="1"/>
      <c r="KK87" s="63"/>
      <c r="KL87" s="63"/>
      <c r="KM87" s="63"/>
      <c r="KN87" s="63"/>
      <c r="KO87" s="63"/>
      <c r="KP87" s="63"/>
      <c r="KQ87" s="63"/>
      <c r="KR87" s="63"/>
      <c r="KS87" s="63"/>
      <c r="KT87" s="63"/>
      <c r="KU87" s="63"/>
      <c r="KV87" s="63"/>
      <c r="KW87" s="63"/>
      <c r="KX87" s="63"/>
      <c r="KY87" s="63"/>
      <c r="KZ87" s="63"/>
      <c r="LA87" s="1"/>
      <c r="LB87" s="1"/>
      <c r="LC87" s="1"/>
      <c r="LD87" s="1"/>
      <c r="LE87" s="1"/>
      <c r="LF87" s="1"/>
      <c r="LG87" s="1"/>
      <c r="LH87" s="1"/>
      <c r="LI87" s="1"/>
      <c r="LJ87" s="1"/>
      <c r="LK87" s="1"/>
      <c r="LL87" s="1"/>
      <c r="LM87" s="1"/>
      <c r="LN87" s="1"/>
      <c r="LO87" s="138"/>
      <c r="LP87" s="1"/>
      <c r="LQ87" s="63"/>
      <c r="LR87" s="63"/>
      <c r="LS87" s="63"/>
      <c r="LT87" s="63"/>
      <c r="LU87" s="63"/>
      <c r="LV87" s="63"/>
      <c r="LW87" s="63"/>
      <c r="LX87" s="63"/>
      <c r="LY87" s="63"/>
      <c r="LZ87" s="63"/>
      <c r="MA87" s="63"/>
      <c r="MB87" s="63"/>
      <c r="MC87" s="63"/>
      <c r="MD87" s="63"/>
      <c r="ME87" s="63"/>
      <c r="MF87" s="63"/>
    </row>
    <row r="88" spans="1:344" x14ac:dyDescent="0.35">
      <c r="A88" s="131">
        <v>84</v>
      </c>
      <c r="B88" s="170"/>
      <c r="C88" s="170"/>
      <c r="D88" s="152">
        <v>90</v>
      </c>
      <c r="E88" s="72" t="str">
        <f>'BVEM Scorecard'!F87</f>
        <v>Wind</v>
      </c>
      <c r="F88" s="96"/>
      <c r="G88" s="96"/>
      <c r="H88" s="96"/>
      <c r="I88" s="96"/>
      <c r="J88" s="62"/>
      <c r="K88" s="62"/>
      <c r="L88" s="62"/>
      <c r="M88" s="62"/>
      <c r="N88" s="62"/>
      <c r="O88" s="62"/>
      <c r="P88" s="62"/>
      <c r="Q88" s="62"/>
      <c r="R88" s="62"/>
      <c r="S88" s="62"/>
      <c r="T88" s="62"/>
      <c r="U88" s="62"/>
      <c r="V88" s="62"/>
      <c r="W88" s="62"/>
      <c r="X88" s="62"/>
      <c r="Y88" s="87"/>
      <c r="Z88" s="5"/>
      <c r="AA88" s="5"/>
      <c r="AB88" s="5"/>
      <c r="AC88" s="5"/>
      <c r="AD88" s="5"/>
      <c r="AE88" s="5"/>
      <c r="AF88" s="5"/>
      <c r="AG88" s="5"/>
      <c r="AH88" s="5"/>
      <c r="AI88" s="5"/>
      <c r="AJ88" s="5"/>
      <c r="AK88" s="5"/>
      <c r="AL88" s="5"/>
      <c r="AM88" s="91"/>
      <c r="AN88" s="93"/>
      <c r="AO88" s="62"/>
      <c r="AP88" s="62"/>
      <c r="AQ88" s="62"/>
      <c r="AR88" s="62"/>
      <c r="AS88" s="62"/>
      <c r="AT88" s="62"/>
      <c r="AU88" s="62"/>
      <c r="AV88" s="62"/>
      <c r="AW88" s="62"/>
      <c r="AX88" s="62"/>
      <c r="AY88" s="62"/>
      <c r="AZ88" s="62"/>
      <c r="BA88" s="62"/>
      <c r="BB88" s="62"/>
      <c r="BC88" s="62"/>
      <c r="BD88" s="62"/>
      <c r="BE88" s="5"/>
      <c r="BF88" s="5"/>
      <c r="BG88" s="5"/>
      <c r="BH88" s="5"/>
      <c r="BI88" s="5"/>
      <c r="BJ88" s="5"/>
      <c r="BK88" s="5"/>
      <c r="BL88" s="5"/>
      <c r="BM88" s="5"/>
      <c r="BN88" s="5"/>
      <c r="BO88" s="5"/>
      <c r="BP88" s="5"/>
      <c r="BQ88" s="5"/>
      <c r="BR88" s="5"/>
      <c r="BS88" s="5"/>
      <c r="BT88" s="5"/>
      <c r="BU88" s="62"/>
      <c r="BV88" s="62"/>
      <c r="BW88" s="62"/>
      <c r="BX88" s="62"/>
      <c r="BY88" s="62"/>
      <c r="BZ88" s="62"/>
      <c r="CA88" s="62"/>
      <c r="CB88" s="62"/>
      <c r="CC88" s="62"/>
      <c r="CD88" s="62"/>
      <c r="CE88" s="62"/>
      <c r="CF88" s="62"/>
      <c r="CG88" s="62"/>
      <c r="CH88" s="62"/>
      <c r="CI88" s="62"/>
      <c r="CJ88" s="62"/>
      <c r="CK88" s="5"/>
      <c r="CL88" s="5"/>
      <c r="CM88" s="5"/>
      <c r="CN88" s="5"/>
      <c r="CO88" s="5"/>
      <c r="CP88" s="5"/>
      <c r="CQ88" s="5"/>
      <c r="CR88" s="5"/>
      <c r="CS88" s="5"/>
      <c r="CT88" s="5"/>
      <c r="CU88" s="5"/>
      <c r="CV88" s="5"/>
      <c r="CW88" s="5"/>
      <c r="CX88" s="5"/>
      <c r="CY88" s="91"/>
      <c r="CZ88" s="5"/>
      <c r="DA88" s="62"/>
      <c r="DB88" s="62"/>
      <c r="DC88" s="62"/>
      <c r="DD88" s="62"/>
      <c r="DE88" s="62"/>
      <c r="DF88" s="62"/>
      <c r="DG88" s="62"/>
      <c r="DH88" s="62"/>
      <c r="DI88" s="62"/>
      <c r="DJ88" s="62"/>
      <c r="DK88" s="62"/>
      <c r="DL88" s="62"/>
      <c r="DM88" s="62"/>
      <c r="DN88" s="62"/>
      <c r="DO88" s="62"/>
      <c r="DP88" s="62"/>
      <c r="DQ88" s="5"/>
      <c r="DR88" s="5"/>
      <c r="DS88" s="5"/>
      <c r="DT88" s="5"/>
      <c r="DU88" s="5"/>
      <c r="DV88" s="5"/>
      <c r="DW88" s="5"/>
      <c r="DX88" s="5"/>
      <c r="DY88" s="5"/>
      <c r="DZ88" s="5"/>
      <c r="EA88" s="5"/>
      <c r="EB88" s="5"/>
      <c r="EC88" s="5"/>
      <c r="ED88" s="5"/>
      <c r="EE88" s="91"/>
      <c r="EF88" s="5"/>
      <c r="EG88" s="62"/>
      <c r="EH88" s="62"/>
      <c r="EI88" s="62"/>
      <c r="EJ88" s="62"/>
      <c r="EK88" s="62"/>
      <c r="EL88" s="62"/>
      <c r="EM88" s="62"/>
      <c r="EN88" s="62"/>
      <c r="EO88" s="62"/>
      <c r="EP88" s="62"/>
      <c r="EQ88" s="62"/>
      <c r="ER88" s="62"/>
      <c r="ES88" s="62"/>
      <c r="ET88" s="62"/>
      <c r="EU88" s="62"/>
      <c r="EV88" s="62"/>
      <c r="EW88" s="5"/>
      <c r="EX88" s="5"/>
      <c r="EY88" s="5"/>
      <c r="EZ88" s="5"/>
      <c r="FA88" s="5"/>
      <c r="FB88" s="5"/>
      <c r="FC88" s="5"/>
      <c r="FD88" s="5"/>
      <c r="FE88" s="5"/>
      <c r="FF88" s="5"/>
      <c r="FG88" s="5"/>
      <c r="FH88" s="5"/>
      <c r="FI88" s="5"/>
      <c r="FJ88" s="5"/>
      <c r="FK88" s="91"/>
      <c r="FL88" s="5"/>
      <c r="FM88" s="62"/>
      <c r="FN88" s="62"/>
      <c r="FO88" s="62"/>
      <c r="FP88" s="62"/>
      <c r="FQ88" s="62"/>
      <c r="FR88" s="62"/>
      <c r="FS88" s="62"/>
      <c r="FT88" s="62"/>
      <c r="FU88" s="62"/>
      <c r="FV88" s="62"/>
      <c r="FW88" s="62"/>
      <c r="FX88" s="62"/>
      <c r="FY88" s="62"/>
      <c r="FZ88" s="62"/>
      <c r="GA88" s="62"/>
      <c r="GB88" s="62"/>
      <c r="GC88" s="5"/>
      <c r="GD88" s="5"/>
      <c r="GE88" s="5"/>
      <c r="GF88" s="5"/>
      <c r="GG88" s="5"/>
      <c r="GH88" s="5"/>
      <c r="GI88" s="5"/>
      <c r="GJ88" s="5"/>
      <c r="GK88" s="5"/>
      <c r="GL88" s="5"/>
      <c r="GM88" s="5"/>
      <c r="GN88" s="5"/>
      <c r="GO88" s="5"/>
      <c r="GP88" s="5"/>
      <c r="GQ88" s="91"/>
      <c r="GR88" s="5"/>
      <c r="GS88" s="62"/>
      <c r="GT88" s="62"/>
      <c r="GU88" s="62"/>
      <c r="GV88" s="62"/>
      <c r="GW88" s="62"/>
      <c r="GX88" s="62"/>
      <c r="GY88" s="62"/>
      <c r="GZ88" s="62"/>
      <c r="HA88" s="62"/>
      <c r="HB88" s="62"/>
      <c r="HC88" s="62"/>
      <c r="HD88" s="62"/>
      <c r="HE88" s="62"/>
      <c r="HF88" s="62"/>
      <c r="HG88" s="62"/>
      <c r="HH88" s="62"/>
      <c r="HI88" s="5"/>
      <c r="HJ88" s="5"/>
      <c r="HK88" s="5"/>
      <c r="HL88" s="5"/>
      <c r="HM88" s="5"/>
      <c r="HN88" s="5"/>
      <c r="HO88" s="5"/>
      <c r="HP88" s="5"/>
      <c r="HQ88" s="5"/>
      <c r="HR88" s="5"/>
      <c r="HS88" s="5"/>
      <c r="HT88" s="5"/>
      <c r="HU88" s="5"/>
      <c r="HV88" s="5"/>
      <c r="HW88" s="91"/>
      <c r="HX88" s="5"/>
      <c r="HY88" s="62"/>
      <c r="HZ88" s="62"/>
      <c r="IA88" s="62"/>
      <c r="IB88" s="62"/>
      <c r="IC88" s="62"/>
      <c r="ID88" s="62"/>
      <c r="IE88" s="62"/>
      <c r="IF88" s="62"/>
      <c r="IG88" s="62"/>
      <c r="IH88" s="62"/>
      <c r="II88" s="62"/>
      <c r="IJ88" s="62"/>
      <c r="IK88" s="62"/>
      <c r="IL88" s="62"/>
      <c r="IM88" s="62"/>
      <c r="IN88" s="62"/>
      <c r="IO88" s="5"/>
      <c r="IP88" s="5"/>
      <c r="IQ88" s="5"/>
      <c r="IR88" s="5"/>
      <c r="IS88" s="5"/>
      <c r="IT88" s="5"/>
      <c r="IU88" s="5"/>
      <c r="IV88" s="5"/>
      <c r="IW88" s="5"/>
      <c r="IX88" s="5"/>
      <c r="IY88" s="5"/>
      <c r="IZ88" s="5"/>
      <c r="JA88" s="5"/>
      <c r="JB88" s="5"/>
      <c r="JC88" s="91"/>
      <c r="JD88" s="5"/>
      <c r="JE88" s="62"/>
      <c r="JF88" s="62"/>
      <c r="JG88" s="62"/>
      <c r="JH88" s="62"/>
      <c r="JI88" s="62"/>
      <c r="JJ88" s="62"/>
      <c r="JK88" s="62"/>
      <c r="JL88" s="62"/>
      <c r="JM88" s="62"/>
      <c r="JN88" s="62"/>
      <c r="JO88" s="62"/>
      <c r="JP88" s="62"/>
      <c r="JQ88" s="62"/>
      <c r="JR88" s="62"/>
      <c r="JS88" s="62"/>
      <c r="JT88" s="62"/>
      <c r="JU88" s="5"/>
      <c r="JV88" s="5"/>
      <c r="JW88" s="5"/>
      <c r="JX88" s="5"/>
      <c r="JY88" s="5"/>
      <c r="JZ88" s="5"/>
      <c r="KA88" s="5"/>
      <c r="KB88" s="5"/>
      <c r="KC88" s="5"/>
      <c r="KD88" s="5"/>
      <c r="KE88" s="5"/>
      <c r="KF88" s="5"/>
      <c r="KG88" s="5"/>
      <c r="KH88" s="5"/>
      <c r="KI88" s="91"/>
      <c r="KJ88" s="5"/>
      <c r="KK88" s="62"/>
      <c r="KL88" s="62"/>
      <c r="KM88" s="62"/>
      <c r="KN88" s="62"/>
      <c r="KO88" s="62"/>
      <c r="KP88" s="62"/>
      <c r="KQ88" s="62"/>
      <c r="KR88" s="62"/>
      <c r="KS88" s="62"/>
      <c r="KT88" s="62"/>
      <c r="KU88" s="62"/>
      <c r="KV88" s="62"/>
      <c r="KW88" s="62"/>
      <c r="KX88" s="62"/>
      <c r="KY88" s="62"/>
      <c r="KZ88" s="62"/>
      <c r="LA88" s="5"/>
      <c r="LB88" s="5"/>
      <c r="LC88" s="5"/>
      <c r="LD88" s="5"/>
      <c r="LE88" s="5"/>
      <c r="LF88" s="5"/>
      <c r="LG88" s="5"/>
      <c r="LH88" s="5"/>
      <c r="LI88" s="5"/>
      <c r="LJ88" s="5"/>
      <c r="LK88" s="5"/>
      <c r="LL88" s="5"/>
      <c r="LM88" s="5"/>
      <c r="LN88" s="5"/>
      <c r="LO88" s="91"/>
      <c r="LP88" s="5"/>
      <c r="LQ88" s="62"/>
      <c r="LR88" s="62"/>
      <c r="LS88" s="62"/>
      <c r="LT88" s="62"/>
      <c r="LU88" s="62"/>
      <c r="LV88" s="62"/>
      <c r="LW88" s="62"/>
      <c r="LX88" s="62"/>
      <c r="LY88" s="62"/>
      <c r="LZ88" s="62"/>
      <c r="MA88" s="62"/>
      <c r="MB88" s="62"/>
      <c r="MC88" s="62"/>
      <c r="MD88" s="62"/>
      <c r="ME88" s="62"/>
      <c r="MF88" s="62"/>
    </row>
    <row r="89" spans="1:344" x14ac:dyDescent="0.35">
      <c r="A89" s="132">
        <v>85</v>
      </c>
      <c r="B89" s="170"/>
      <c r="C89" s="170"/>
      <c r="D89" s="152">
        <v>32</v>
      </c>
      <c r="E89" s="72" t="str">
        <f>'BVEM Scorecard'!F88</f>
        <v>Wind</v>
      </c>
      <c r="F89" s="96"/>
      <c r="G89" s="96"/>
      <c r="H89" s="96"/>
      <c r="I89" s="96"/>
      <c r="J89" s="62"/>
      <c r="K89" s="62"/>
      <c r="L89" s="62"/>
      <c r="M89" s="62"/>
      <c r="N89" s="62"/>
      <c r="O89" s="62"/>
      <c r="P89" s="62"/>
      <c r="Q89" s="62"/>
      <c r="R89" s="62"/>
      <c r="S89" s="62"/>
      <c r="T89" s="62"/>
      <c r="U89" s="62"/>
      <c r="V89" s="62"/>
      <c r="W89" s="62"/>
      <c r="X89" s="62"/>
      <c r="Y89" s="1"/>
      <c r="Z89" s="1"/>
      <c r="AA89" s="1"/>
      <c r="AB89" s="1"/>
      <c r="AC89" s="1"/>
      <c r="AD89" s="1"/>
      <c r="AE89" s="1"/>
      <c r="AF89" s="1"/>
      <c r="AG89" s="1"/>
      <c r="AH89" s="1"/>
      <c r="AI89" s="1"/>
      <c r="AJ89" s="1"/>
      <c r="AK89" s="1"/>
      <c r="AL89" s="1"/>
      <c r="AM89" s="138"/>
      <c r="AN89" s="139"/>
      <c r="AO89" s="63"/>
      <c r="AP89" s="63"/>
      <c r="AQ89" s="63"/>
      <c r="AR89" s="63"/>
      <c r="AS89" s="63"/>
      <c r="AT89" s="63"/>
      <c r="AU89" s="63"/>
      <c r="AV89" s="63"/>
      <c r="AW89" s="63"/>
      <c r="AX89" s="63"/>
      <c r="AY89" s="63"/>
      <c r="AZ89" s="63"/>
      <c r="BA89" s="63"/>
      <c r="BB89" s="63"/>
      <c r="BC89" s="63"/>
      <c r="BD89" s="63"/>
      <c r="BE89" s="1"/>
      <c r="BF89" s="1"/>
      <c r="BG89" s="1"/>
      <c r="BH89" s="1"/>
      <c r="BI89" s="1"/>
      <c r="BJ89" s="1"/>
      <c r="BK89" s="1"/>
      <c r="BL89" s="1"/>
      <c r="BM89" s="1"/>
      <c r="BN89" s="1"/>
      <c r="BO89" s="1"/>
      <c r="BP89" s="1"/>
      <c r="BQ89" s="1"/>
      <c r="BR89" s="1"/>
      <c r="BS89" s="1"/>
      <c r="BT89" s="1"/>
      <c r="BU89" s="63"/>
      <c r="BV89" s="63"/>
      <c r="BW89" s="63"/>
      <c r="BX89" s="63"/>
      <c r="BY89" s="63"/>
      <c r="BZ89" s="63"/>
      <c r="CA89" s="63"/>
      <c r="CB89" s="63"/>
      <c r="CC89" s="63"/>
      <c r="CD89" s="63"/>
      <c r="CE89" s="63"/>
      <c r="CF89" s="63"/>
      <c r="CG89" s="63"/>
      <c r="CH89" s="63"/>
      <c r="CI89" s="63"/>
      <c r="CJ89" s="63"/>
      <c r="CK89" s="1"/>
      <c r="CL89" s="1"/>
      <c r="CM89" s="1"/>
      <c r="CN89" s="1"/>
      <c r="CO89" s="1"/>
      <c r="CP89" s="1"/>
      <c r="CQ89" s="1"/>
      <c r="CR89" s="1"/>
      <c r="CS89" s="1"/>
      <c r="CT89" s="1"/>
      <c r="CU89" s="1"/>
      <c r="CV89" s="1"/>
      <c r="CW89" s="1"/>
      <c r="CX89" s="1"/>
      <c r="CY89" s="138"/>
      <c r="CZ89" s="1"/>
      <c r="DA89" s="63"/>
      <c r="DB89" s="63"/>
      <c r="DC89" s="63"/>
      <c r="DD89" s="63"/>
      <c r="DE89" s="63"/>
      <c r="DF89" s="63"/>
      <c r="DG89" s="63"/>
      <c r="DH89" s="63"/>
      <c r="DI89" s="63"/>
      <c r="DJ89" s="63"/>
      <c r="DK89" s="63"/>
      <c r="DL89" s="63"/>
      <c r="DM89" s="63"/>
      <c r="DN89" s="63"/>
      <c r="DO89" s="63"/>
      <c r="DP89" s="63"/>
      <c r="DQ89" s="1"/>
      <c r="DR89" s="1"/>
      <c r="DS89" s="1"/>
      <c r="DT89" s="1"/>
      <c r="DU89" s="1"/>
      <c r="DV89" s="1"/>
      <c r="DW89" s="1"/>
      <c r="DX89" s="1"/>
      <c r="DY89" s="1"/>
      <c r="DZ89" s="1"/>
      <c r="EA89" s="1"/>
      <c r="EB89" s="1"/>
      <c r="EC89" s="1"/>
      <c r="ED89" s="1"/>
      <c r="EE89" s="138"/>
      <c r="EF89" s="1"/>
      <c r="EG89" s="63"/>
      <c r="EH89" s="63"/>
      <c r="EI89" s="63"/>
      <c r="EJ89" s="63"/>
      <c r="EK89" s="63"/>
      <c r="EL89" s="63"/>
      <c r="EM89" s="63"/>
      <c r="EN89" s="63"/>
      <c r="EO89" s="63"/>
      <c r="EP89" s="63"/>
      <c r="EQ89" s="63"/>
      <c r="ER89" s="63"/>
      <c r="ES89" s="63"/>
      <c r="ET89" s="63"/>
      <c r="EU89" s="63"/>
      <c r="EV89" s="63"/>
      <c r="EW89" s="1"/>
      <c r="EX89" s="1"/>
      <c r="EY89" s="1"/>
      <c r="EZ89" s="1"/>
      <c r="FA89" s="1"/>
      <c r="FB89" s="1"/>
      <c r="FC89" s="1"/>
      <c r="FD89" s="1"/>
      <c r="FE89" s="1"/>
      <c r="FF89" s="1"/>
      <c r="FG89" s="1"/>
      <c r="FH89" s="1"/>
      <c r="FI89" s="1"/>
      <c r="FJ89" s="1"/>
      <c r="FK89" s="138"/>
      <c r="FL89" s="1"/>
      <c r="FM89" s="63"/>
      <c r="FN89" s="63"/>
      <c r="FO89" s="63"/>
      <c r="FP89" s="63"/>
      <c r="FQ89" s="63"/>
      <c r="FR89" s="63"/>
      <c r="FS89" s="63"/>
      <c r="FT89" s="63"/>
      <c r="FU89" s="63"/>
      <c r="FV89" s="63"/>
      <c r="FW89" s="63"/>
      <c r="FX89" s="63"/>
      <c r="FY89" s="63"/>
      <c r="FZ89" s="63"/>
      <c r="GA89" s="63"/>
      <c r="GB89" s="63"/>
      <c r="GC89" s="1"/>
      <c r="GD89" s="1"/>
      <c r="GE89" s="1"/>
      <c r="GF89" s="1"/>
      <c r="GG89" s="1"/>
      <c r="GH89" s="1"/>
      <c r="GI89" s="1"/>
      <c r="GJ89" s="1"/>
      <c r="GK89" s="1"/>
      <c r="GL89" s="1"/>
      <c r="GM89" s="1"/>
      <c r="GN89" s="1"/>
      <c r="GO89" s="1"/>
      <c r="GP89" s="1"/>
      <c r="GQ89" s="138"/>
      <c r="GR89" s="1"/>
      <c r="GS89" s="63"/>
      <c r="GT89" s="63"/>
      <c r="GU89" s="63"/>
      <c r="GV89" s="63"/>
      <c r="GW89" s="63"/>
      <c r="GX89" s="63"/>
      <c r="GY89" s="63"/>
      <c r="GZ89" s="63"/>
      <c r="HA89" s="63"/>
      <c r="HB89" s="63"/>
      <c r="HC89" s="63"/>
      <c r="HD89" s="63"/>
      <c r="HE89" s="63"/>
      <c r="HF89" s="63"/>
      <c r="HG89" s="63"/>
      <c r="HH89" s="63"/>
      <c r="HI89" s="1"/>
      <c r="HJ89" s="1"/>
      <c r="HK89" s="1"/>
      <c r="HL89" s="1"/>
      <c r="HM89" s="1"/>
      <c r="HN89" s="1"/>
      <c r="HO89" s="1"/>
      <c r="HP89" s="1"/>
      <c r="HQ89" s="1"/>
      <c r="HR89" s="1"/>
      <c r="HS89" s="1"/>
      <c r="HT89" s="1"/>
      <c r="HU89" s="1"/>
      <c r="HV89" s="1"/>
      <c r="HW89" s="138"/>
      <c r="HX89" s="1"/>
      <c r="HY89" s="63"/>
      <c r="HZ89" s="63"/>
      <c r="IA89" s="63"/>
      <c r="IB89" s="63"/>
      <c r="IC89" s="63"/>
      <c r="ID89" s="63"/>
      <c r="IE89" s="63"/>
      <c r="IF89" s="63"/>
      <c r="IG89" s="63"/>
      <c r="IH89" s="63"/>
      <c r="II89" s="63"/>
      <c r="IJ89" s="63"/>
      <c r="IK89" s="63"/>
      <c r="IL89" s="63"/>
      <c r="IM89" s="63"/>
      <c r="IN89" s="63"/>
      <c r="IO89" s="1"/>
      <c r="IP89" s="1"/>
      <c r="IQ89" s="1"/>
      <c r="IR89" s="1"/>
      <c r="IS89" s="1"/>
      <c r="IT89" s="1"/>
      <c r="IU89" s="1"/>
      <c r="IV89" s="1"/>
      <c r="IW89" s="1"/>
      <c r="IX89" s="1"/>
      <c r="IY89" s="1"/>
      <c r="IZ89" s="1"/>
      <c r="JA89" s="1"/>
      <c r="JB89" s="1"/>
      <c r="JC89" s="138"/>
      <c r="JD89" s="1"/>
      <c r="JE89" s="63"/>
      <c r="JF89" s="63"/>
      <c r="JG89" s="63"/>
      <c r="JH89" s="63"/>
      <c r="JI89" s="63"/>
      <c r="JJ89" s="63"/>
      <c r="JK89" s="63"/>
      <c r="JL89" s="63"/>
      <c r="JM89" s="63"/>
      <c r="JN89" s="63"/>
      <c r="JO89" s="63"/>
      <c r="JP89" s="63"/>
      <c r="JQ89" s="63"/>
      <c r="JR89" s="63"/>
      <c r="JS89" s="63"/>
      <c r="JT89" s="63"/>
      <c r="JU89" s="1"/>
      <c r="JV89" s="1"/>
      <c r="JW89" s="1"/>
      <c r="JX89" s="1"/>
      <c r="JY89" s="1"/>
      <c r="JZ89" s="1"/>
      <c r="KA89" s="1"/>
      <c r="KB89" s="1"/>
      <c r="KC89" s="1"/>
      <c r="KD89" s="1"/>
      <c r="KE89" s="1"/>
      <c r="KF89" s="1"/>
      <c r="KG89" s="1"/>
      <c r="KH89" s="1"/>
      <c r="KI89" s="138"/>
      <c r="KJ89" s="1"/>
      <c r="KK89" s="63"/>
      <c r="KL89" s="63"/>
      <c r="KM89" s="63"/>
      <c r="KN89" s="63"/>
      <c r="KO89" s="63"/>
      <c r="KP89" s="63"/>
      <c r="KQ89" s="63"/>
      <c r="KR89" s="63"/>
      <c r="KS89" s="63"/>
      <c r="KT89" s="63"/>
      <c r="KU89" s="63"/>
      <c r="KV89" s="63"/>
      <c r="KW89" s="63"/>
      <c r="KX89" s="63"/>
      <c r="KY89" s="63"/>
      <c r="KZ89" s="63"/>
      <c r="LA89" s="1"/>
      <c r="LB89" s="1"/>
      <c r="LC89" s="1"/>
      <c r="LD89" s="1"/>
      <c r="LE89" s="1"/>
      <c r="LF89" s="1"/>
      <c r="LG89" s="1"/>
      <c r="LH89" s="1"/>
      <c r="LI89" s="1"/>
      <c r="LJ89" s="1"/>
      <c r="LK89" s="1"/>
      <c r="LL89" s="1"/>
      <c r="LM89" s="1"/>
      <c r="LN89" s="1"/>
      <c r="LO89" s="138"/>
      <c r="LP89" s="1"/>
      <c r="LQ89" s="63"/>
      <c r="LR89" s="63"/>
      <c r="LS89" s="63"/>
      <c r="LT89" s="63"/>
      <c r="LU89" s="63"/>
      <c r="LV89" s="63"/>
      <c r="LW89" s="63"/>
      <c r="LX89" s="63"/>
      <c r="LY89" s="63"/>
      <c r="LZ89" s="63"/>
      <c r="MA89" s="63"/>
      <c r="MB89" s="63"/>
      <c r="MC89" s="63"/>
      <c r="MD89" s="63"/>
      <c r="ME89" s="63"/>
      <c r="MF89" s="63"/>
    </row>
    <row r="90" spans="1:344" x14ac:dyDescent="0.35">
      <c r="A90" s="131">
        <v>86</v>
      </c>
      <c r="B90" s="170"/>
      <c r="C90" s="170"/>
      <c r="D90" s="152">
        <v>288</v>
      </c>
      <c r="E90" s="72" t="str">
        <f>'BVEM Scorecard'!F89</f>
        <v>Wind</v>
      </c>
      <c r="F90" s="96"/>
      <c r="G90" s="96"/>
      <c r="H90" s="96"/>
      <c r="I90" s="96"/>
      <c r="J90" s="62"/>
      <c r="K90" s="62"/>
      <c r="L90" s="62"/>
      <c r="M90" s="62"/>
      <c r="N90" s="62"/>
      <c r="O90" s="62"/>
      <c r="P90" s="62"/>
      <c r="Q90" s="62"/>
      <c r="R90" s="62"/>
      <c r="S90" s="62"/>
      <c r="T90" s="62"/>
      <c r="U90" s="62"/>
      <c r="V90" s="62"/>
      <c r="W90" s="62"/>
      <c r="X90" s="62"/>
      <c r="Y90" s="87"/>
      <c r="Z90" s="5"/>
      <c r="AA90" s="5"/>
      <c r="AB90" s="5"/>
      <c r="AC90" s="5"/>
      <c r="AD90" s="5"/>
      <c r="AE90" s="5"/>
      <c r="AF90" s="5"/>
      <c r="AG90" s="5"/>
      <c r="AH90" s="5"/>
      <c r="AI90" s="5"/>
      <c r="AJ90" s="5"/>
      <c r="AK90" s="5"/>
      <c r="AL90" s="5"/>
      <c r="AM90" s="91"/>
      <c r="AN90" s="93"/>
      <c r="AO90" s="62"/>
      <c r="AP90" s="62"/>
      <c r="AQ90" s="62"/>
      <c r="AR90" s="62"/>
      <c r="AS90" s="62"/>
      <c r="AT90" s="62"/>
      <c r="AU90" s="62"/>
      <c r="AV90" s="62"/>
      <c r="AW90" s="62"/>
      <c r="AX90" s="62"/>
      <c r="AY90" s="62"/>
      <c r="AZ90" s="62"/>
      <c r="BA90" s="62"/>
      <c r="BB90" s="62"/>
      <c r="BC90" s="62"/>
      <c r="BD90" s="62"/>
      <c r="BE90" s="5"/>
      <c r="BF90" s="5"/>
      <c r="BG90" s="5"/>
      <c r="BH90" s="5"/>
      <c r="BI90" s="5"/>
      <c r="BJ90" s="5"/>
      <c r="BK90" s="5"/>
      <c r="BL90" s="5"/>
      <c r="BM90" s="5"/>
      <c r="BN90" s="5"/>
      <c r="BO90" s="5"/>
      <c r="BP90" s="5"/>
      <c r="BQ90" s="5"/>
      <c r="BR90" s="5"/>
      <c r="BS90" s="5"/>
      <c r="BT90" s="5"/>
      <c r="BU90" s="62"/>
      <c r="BV90" s="62"/>
      <c r="BW90" s="62"/>
      <c r="BX90" s="62"/>
      <c r="BY90" s="62"/>
      <c r="BZ90" s="62"/>
      <c r="CA90" s="62"/>
      <c r="CB90" s="62"/>
      <c r="CC90" s="62"/>
      <c r="CD90" s="62"/>
      <c r="CE90" s="62"/>
      <c r="CF90" s="62"/>
      <c r="CG90" s="62"/>
      <c r="CH90" s="62"/>
      <c r="CI90" s="62"/>
      <c r="CJ90" s="62"/>
      <c r="CK90" s="5"/>
      <c r="CL90" s="5"/>
      <c r="CM90" s="5"/>
      <c r="CN90" s="5"/>
      <c r="CO90" s="5"/>
      <c r="CP90" s="5"/>
      <c r="CQ90" s="5"/>
      <c r="CR90" s="5"/>
      <c r="CS90" s="5"/>
      <c r="CT90" s="5"/>
      <c r="CU90" s="5"/>
      <c r="CV90" s="5"/>
      <c r="CW90" s="5"/>
      <c r="CX90" s="5"/>
      <c r="CY90" s="91"/>
      <c r="CZ90" s="5"/>
      <c r="DA90" s="62"/>
      <c r="DB90" s="62"/>
      <c r="DC90" s="62"/>
      <c r="DD90" s="62"/>
      <c r="DE90" s="62"/>
      <c r="DF90" s="62"/>
      <c r="DG90" s="62"/>
      <c r="DH90" s="62"/>
      <c r="DI90" s="62"/>
      <c r="DJ90" s="62"/>
      <c r="DK90" s="62"/>
      <c r="DL90" s="62"/>
      <c r="DM90" s="62"/>
      <c r="DN90" s="62"/>
      <c r="DO90" s="62"/>
      <c r="DP90" s="62"/>
      <c r="DQ90" s="5"/>
      <c r="DR90" s="5"/>
      <c r="DS90" s="5"/>
      <c r="DT90" s="5"/>
      <c r="DU90" s="5"/>
      <c r="DV90" s="5"/>
      <c r="DW90" s="5"/>
      <c r="DX90" s="5"/>
      <c r="DY90" s="5"/>
      <c r="DZ90" s="5"/>
      <c r="EA90" s="5"/>
      <c r="EB90" s="5"/>
      <c r="EC90" s="5"/>
      <c r="ED90" s="5"/>
      <c r="EE90" s="91"/>
      <c r="EF90" s="5"/>
      <c r="EG90" s="62"/>
      <c r="EH90" s="62"/>
      <c r="EI90" s="62"/>
      <c r="EJ90" s="62"/>
      <c r="EK90" s="62"/>
      <c r="EL90" s="62"/>
      <c r="EM90" s="62"/>
      <c r="EN90" s="62"/>
      <c r="EO90" s="62"/>
      <c r="EP90" s="62"/>
      <c r="EQ90" s="62"/>
      <c r="ER90" s="62"/>
      <c r="ES90" s="62"/>
      <c r="ET90" s="62"/>
      <c r="EU90" s="62"/>
      <c r="EV90" s="62"/>
      <c r="EW90" s="5"/>
      <c r="EX90" s="5"/>
      <c r="EY90" s="5"/>
      <c r="EZ90" s="5"/>
      <c r="FA90" s="5"/>
      <c r="FB90" s="5"/>
      <c r="FC90" s="5"/>
      <c r="FD90" s="5"/>
      <c r="FE90" s="5"/>
      <c r="FF90" s="5"/>
      <c r="FG90" s="5"/>
      <c r="FH90" s="5"/>
      <c r="FI90" s="5"/>
      <c r="FJ90" s="5"/>
      <c r="FK90" s="91"/>
      <c r="FL90" s="5"/>
      <c r="FM90" s="62"/>
      <c r="FN90" s="62"/>
      <c r="FO90" s="62"/>
      <c r="FP90" s="62"/>
      <c r="FQ90" s="62"/>
      <c r="FR90" s="62"/>
      <c r="FS90" s="62"/>
      <c r="FT90" s="62"/>
      <c r="FU90" s="62"/>
      <c r="FV90" s="62"/>
      <c r="FW90" s="62"/>
      <c r="FX90" s="62"/>
      <c r="FY90" s="62"/>
      <c r="FZ90" s="62"/>
      <c r="GA90" s="62"/>
      <c r="GB90" s="62"/>
      <c r="GC90" s="5"/>
      <c r="GD90" s="5"/>
      <c r="GE90" s="5"/>
      <c r="GF90" s="5"/>
      <c r="GG90" s="5"/>
      <c r="GH90" s="5"/>
      <c r="GI90" s="5"/>
      <c r="GJ90" s="5"/>
      <c r="GK90" s="5"/>
      <c r="GL90" s="5"/>
      <c r="GM90" s="5"/>
      <c r="GN90" s="5"/>
      <c r="GO90" s="5"/>
      <c r="GP90" s="5"/>
      <c r="GQ90" s="91"/>
      <c r="GR90" s="5"/>
      <c r="GS90" s="62"/>
      <c r="GT90" s="62"/>
      <c r="GU90" s="62"/>
      <c r="GV90" s="62"/>
      <c r="GW90" s="62"/>
      <c r="GX90" s="62"/>
      <c r="GY90" s="62"/>
      <c r="GZ90" s="62"/>
      <c r="HA90" s="62"/>
      <c r="HB90" s="62"/>
      <c r="HC90" s="62"/>
      <c r="HD90" s="62"/>
      <c r="HE90" s="62"/>
      <c r="HF90" s="62"/>
      <c r="HG90" s="62"/>
      <c r="HH90" s="62"/>
      <c r="HI90" s="5"/>
      <c r="HJ90" s="5"/>
      <c r="HK90" s="5"/>
      <c r="HL90" s="5"/>
      <c r="HM90" s="5"/>
      <c r="HN90" s="5"/>
      <c r="HO90" s="5"/>
      <c r="HP90" s="5"/>
      <c r="HQ90" s="5"/>
      <c r="HR90" s="5"/>
      <c r="HS90" s="5"/>
      <c r="HT90" s="5"/>
      <c r="HU90" s="5"/>
      <c r="HV90" s="5"/>
      <c r="HW90" s="91"/>
      <c r="HX90" s="5"/>
      <c r="HY90" s="62"/>
      <c r="HZ90" s="62"/>
      <c r="IA90" s="62"/>
      <c r="IB90" s="62"/>
      <c r="IC90" s="62"/>
      <c r="ID90" s="62"/>
      <c r="IE90" s="62"/>
      <c r="IF90" s="62"/>
      <c r="IG90" s="62"/>
      <c r="IH90" s="62"/>
      <c r="II90" s="62"/>
      <c r="IJ90" s="62"/>
      <c r="IK90" s="62"/>
      <c r="IL90" s="62"/>
      <c r="IM90" s="62"/>
      <c r="IN90" s="62"/>
      <c r="IO90" s="5"/>
      <c r="IP90" s="5"/>
      <c r="IQ90" s="5"/>
      <c r="IR90" s="5"/>
      <c r="IS90" s="5"/>
      <c r="IT90" s="5"/>
      <c r="IU90" s="5"/>
      <c r="IV90" s="5"/>
      <c r="IW90" s="5"/>
      <c r="IX90" s="5"/>
      <c r="IY90" s="5"/>
      <c r="IZ90" s="5"/>
      <c r="JA90" s="5"/>
      <c r="JB90" s="5"/>
      <c r="JC90" s="91"/>
      <c r="JD90" s="5"/>
      <c r="JE90" s="62"/>
      <c r="JF90" s="62"/>
      <c r="JG90" s="62"/>
      <c r="JH90" s="62"/>
      <c r="JI90" s="62"/>
      <c r="JJ90" s="62"/>
      <c r="JK90" s="62"/>
      <c r="JL90" s="62"/>
      <c r="JM90" s="62"/>
      <c r="JN90" s="62"/>
      <c r="JO90" s="62"/>
      <c r="JP90" s="62"/>
      <c r="JQ90" s="62"/>
      <c r="JR90" s="62"/>
      <c r="JS90" s="62"/>
      <c r="JT90" s="62"/>
      <c r="JU90" s="5"/>
      <c r="JV90" s="5"/>
      <c r="JW90" s="5"/>
      <c r="JX90" s="5"/>
      <c r="JY90" s="5"/>
      <c r="JZ90" s="5"/>
      <c r="KA90" s="5"/>
      <c r="KB90" s="5"/>
      <c r="KC90" s="5"/>
      <c r="KD90" s="5"/>
      <c r="KE90" s="5"/>
      <c r="KF90" s="5"/>
      <c r="KG90" s="5"/>
      <c r="KH90" s="5"/>
      <c r="KI90" s="91"/>
      <c r="KJ90" s="5"/>
      <c r="KK90" s="62"/>
      <c r="KL90" s="62"/>
      <c r="KM90" s="62"/>
      <c r="KN90" s="62"/>
      <c r="KO90" s="62"/>
      <c r="KP90" s="62"/>
      <c r="KQ90" s="62"/>
      <c r="KR90" s="62"/>
      <c r="KS90" s="62"/>
      <c r="KT90" s="62"/>
      <c r="KU90" s="62"/>
      <c r="KV90" s="62"/>
      <c r="KW90" s="62"/>
      <c r="KX90" s="62"/>
      <c r="KY90" s="62"/>
      <c r="KZ90" s="62"/>
      <c r="LA90" s="5"/>
      <c r="LB90" s="5"/>
      <c r="LC90" s="5"/>
      <c r="LD90" s="5"/>
      <c r="LE90" s="5"/>
      <c r="LF90" s="5"/>
      <c r="LG90" s="5"/>
      <c r="LH90" s="5"/>
      <c r="LI90" s="5"/>
      <c r="LJ90" s="5"/>
      <c r="LK90" s="5"/>
      <c r="LL90" s="5"/>
      <c r="LM90" s="5"/>
      <c r="LN90" s="5"/>
      <c r="LO90" s="91"/>
      <c r="LP90" s="5"/>
      <c r="LQ90" s="62"/>
      <c r="LR90" s="62"/>
      <c r="LS90" s="62"/>
      <c r="LT90" s="62"/>
      <c r="LU90" s="62"/>
      <c r="LV90" s="62"/>
      <c r="LW90" s="62"/>
      <c r="LX90" s="62"/>
      <c r="LY90" s="62"/>
      <c r="LZ90" s="62"/>
      <c r="MA90" s="62"/>
      <c r="MB90" s="62"/>
      <c r="MC90" s="62"/>
      <c r="MD90" s="62"/>
      <c r="ME90" s="62"/>
      <c r="MF90" s="62"/>
    </row>
    <row r="91" spans="1:344" x14ac:dyDescent="0.35">
      <c r="A91" s="132">
        <v>87</v>
      </c>
      <c r="B91" s="170"/>
      <c r="C91" s="170"/>
      <c r="D91" s="152">
        <v>33</v>
      </c>
      <c r="E91" s="72" t="str">
        <f>'BVEM Scorecard'!F90</f>
        <v>Wind</v>
      </c>
      <c r="F91" s="96"/>
      <c r="G91" s="96"/>
      <c r="H91" s="96"/>
      <c r="I91" s="96"/>
      <c r="J91" s="62"/>
      <c r="K91" s="62"/>
      <c r="L91" s="62"/>
      <c r="M91" s="62"/>
      <c r="N91" s="62"/>
      <c r="O91" s="62"/>
      <c r="P91" s="62"/>
      <c r="Q91" s="62"/>
      <c r="R91" s="62"/>
      <c r="S91" s="62"/>
      <c r="T91" s="62"/>
      <c r="U91" s="62"/>
      <c r="V91" s="62"/>
      <c r="W91" s="62"/>
      <c r="X91" s="62"/>
      <c r="Y91" s="1"/>
      <c r="Z91" s="1"/>
      <c r="AA91" s="1"/>
      <c r="AB91" s="1"/>
      <c r="AC91" s="1"/>
      <c r="AD91" s="1"/>
      <c r="AE91" s="1"/>
      <c r="AF91" s="1"/>
      <c r="AG91" s="1"/>
      <c r="AH91" s="1"/>
      <c r="AI91" s="1"/>
      <c r="AJ91" s="1"/>
      <c r="AK91" s="1"/>
      <c r="AL91" s="1"/>
      <c r="AM91" s="138"/>
      <c r="AN91" s="139"/>
      <c r="AO91" s="63"/>
      <c r="AP91" s="63"/>
      <c r="AQ91" s="63"/>
      <c r="AR91" s="63"/>
      <c r="AS91" s="63"/>
      <c r="AT91" s="63"/>
      <c r="AU91" s="63"/>
      <c r="AV91" s="63"/>
      <c r="AW91" s="63"/>
      <c r="AX91" s="63"/>
      <c r="AY91" s="63"/>
      <c r="AZ91" s="63"/>
      <c r="BA91" s="63"/>
      <c r="BB91" s="63"/>
      <c r="BC91" s="63"/>
      <c r="BD91" s="63"/>
      <c r="BE91" s="1"/>
      <c r="BF91" s="1"/>
      <c r="BG91" s="1"/>
      <c r="BH91" s="1"/>
      <c r="BI91" s="1"/>
      <c r="BJ91" s="1"/>
      <c r="BK91" s="1"/>
      <c r="BL91" s="1"/>
      <c r="BM91" s="1"/>
      <c r="BN91" s="1"/>
      <c r="BO91" s="1"/>
      <c r="BP91" s="1"/>
      <c r="BQ91" s="1"/>
      <c r="BR91" s="1"/>
      <c r="BS91" s="1"/>
      <c r="BT91" s="1"/>
      <c r="BU91" s="63"/>
      <c r="BV91" s="63"/>
      <c r="BW91" s="63"/>
      <c r="BX91" s="63"/>
      <c r="BY91" s="63"/>
      <c r="BZ91" s="63"/>
      <c r="CA91" s="63"/>
      <c r="CB91" s="63"/>
      <c r="CC91" s="63"/>
      <c r="CD91" s="63"/>
      <c r="CE91" s="63"/>
      <c r="CF91" s="63"/>
      <c r="CG91" s="63"/>
      <c r="CH91" s="63"/>
      <c r="CI91" s="63"/>
      <c r="CJ91" s="63"/>
      <c r="CK91" s="1"/>
      <c r="CL91" s="1"/>
      <c r="CM91" s="1"/>
      <c r="CN91" s="1"/>
      <c r="CO91" s="1"/>
      <c r="CP91" s="1"/>
      <c r="CQ91" s="1"/>
      <c r="CR91" s="1"/>
      <c r="CS91" s="1"/>
      <c r="CT91" s="1"/>
      <c r="CU91" s="1"/>
      <c r="CV91" s="1"/>
      <c r="CW91" s="1"/>
      <c r="CX91" s="1"/>
      <c r="CY91" s="138"/>
      <c r="CZ91" s="1"/>
      <c r="DA91" s="63"/>
      <c r="DB91" s="63"/>
      <c r="DC91" s="63"/>
      <c r="DD91" s="63"/>
      <c r="DE91" s="63"/>
      <c r="DF91" s="63"/>
      <c r="DG91" s="63"/>
      <c r="DH91" s="63"/>
      <c r="DI91" s="63"/>
      <c r="DJ91" s="63"/>
      <c r="DK91" s="63"/>
      <c r="DL91" s="63"/>
      <c r="DM91" s="63"/>
      <c r="DN91" s="63"/>
      <c r="DO91" s="63"/>
      <c r="DP91" s="63"/>
      <c r="DQ91" s="1"/>
      <c r="DR91" s="1"/>
      <c r="DS91" s="1"/>
      <c r="DT91" s="1"/>
      <c r="DU91" s="1"/>
      <c r="DV91" s="1"/>
      <c r="DW91" s="1"/>
      <c r="DX91" s="1"/>
      <c r="DY91" s="1"/>
      <c r="DZ91" s="1"/>
      <c r="EA91" s="1"/>
      <c r="EB91" s="1"/>
      <c r="EC91" s="1"/>
      <c r="ED91" s="1"/>
      <c r="EE91" s="138"/>
      <c r="EF91" s="1"/>
      <c r="EG91" s="63"/>
      <c r="EH91" s="63"/>
      <c r="EI91" s="63"/>
      <c r="EJ91" s="63"/>
      <c r="EK91" s="63"/>
      <c r="EL91" s="63"/>
      <c r="EM91" s="63"/>
      <c r="EN91" s="63"/>
      <c r="EO91" s="63"/>
      <c r="EP91" s="63"/>
      <c r="EQ91" s="63"/>
      <c r="ER91" s="63"/>
      <c r="ES91" s="63"/>
      <c r="ET91" s="63"/>
      <c r="EU91" s="63"/>
      <c r="EV91" s="63"/>
      <c r="EW91" s="1"/>
      <c r="EX91" s="1"/>
      <c r="EY91" s="1"/>
      <c r="EZ91" s="1"/>
      <c r="FA91" s="1"/>
      <c r="FB91" s="1"/>
      <c r="FC91" s="1"/>
      <c r="FD91" s="1"/>
      <c r="FE91" s="1"/>
      <c r="FF91" s="1"/>
      <c r="FG91" s="1"/>
      <c r="FH91" s="1"/>
      <c r="FI91" s="1"/>
      <c r="FJ91" s="1"/>
      <c r="FK91" s="138"/>
      <c r="FL91" s="1"/>
      <c r="FM91" s="63"/>
      <c r="FN91" s="63"/>
      <c r="FO91" s="63"/>
      <c r="FP91" s="63"/>
      <c r="FQ91" s="63"/>
      <c r="FR91" s="63"/>
      <c r="FS91" s="63"/>
      <c r="FT91" s="63"/>
      <c r="FU91" s="63"/>
      <c r="FV91" s="63"/>
      <c r="FW91" s="63"/>
      <c r="FX91" s="63"/>
      <c r="FY91" s="63"/>
      <c r="FZ91" s="63"/>
      <c r="GA91" s="63"/>
      <c r="GB91" s="63"/>
      <c r="GC91" s="1"/>
      <c r="GD91" s="1"/>
      <c r="GE91" s="1"/>
      <c r="GF91" s="1"/>
      <c r="GG91" s="1"/>
      <c r="GH91" s="1"/>
      <c r="GI91" s="1"/>
      <c r="GJ91" s="1"/>
      <c r="GK91" s="1"/>
      <c r="GL91" s="1"/>
      <c r="GM91" s="1"/>
      <c r="GN91" s="1"/>
      <c r="GO91" s="1"/>
      <c r="GP91" s="1"/>
      <c r="GQ91" s="138"/>
      <c r="GR91" s="1"/>
      <c r="GS91" s="63"/>
      <c r="GT91" s="63"/>
      <c r="GU91" s="63"/>
      <c r="GV91" s="63"/>
      <c r="GW91" s="63"/>
      <c r="GX91" s="63"/>
      <c r="GY91" s="63"/>
      <c r="GZ91" s="63"/>
      <c r="HA91" s="63"/>
      <c r="HB91" s="63"/>
      <c r="HC91" s="63"/>
      <c r="HD91" s="63"/>
      <c r="HE91" s="63"/>
      <c r="HF91" s="63"/>
      <c r="HG91" s="63"/>
      <c r="HH91" s="63"/>
      <c r="HI91" s="1"/>
      <c r="HJ91" s="1"/>
      <c r="HK91" s="1"/>
      <c r="HL91" s="1"/>
      <c r="HM91" s="1"/>
      <c r="HN91" s="1"/>
      <c r="HO91" s="1"/>
      <c r="HP91" s="1"/>
      <c r="HQ91" s="1"/>
      <c r="HR91" s="1"/>
      <c r="HS91" s="1"/>
      <c r="HT91" s="1"/>
      <c r="HU91" s="1"/>
      <c r="HV91" s="1"/>
      <c r="HW91" s="138"/>
      <c r="HX91" s="1"/>
      <c r="HY91" s="63"/>
      <c r="HZ91" s="63"/>
      <c r="IA91" s="63"/>
      <c r="IB91" s="63"/>
      <c r="IC91" s="63"/>
      <c r="ID91" s="63"/>
      <c r="IE91" s="63"/>
      <c r="IF91" s="63"/>
      <c r="IG91" s="63"/>
      <c r="IH91" s="63"/>
      <c r="II91" s="63"/>
      <c r="IJ91" s="63"/>
      <c r="IK91" s="63"/>
      <c r="IL91" s="63"/>
      <c r="IM91" s="63"/>
      <c r="IN91" s="63"/>
      <c r="IO91" s="1"/>
      <c r="IP91" s="1"/>
      <c r="IQ91" s="1"/>
      <c r="IR91" s="1"/>
      <c r="IS91" s="1"/>
      <c r="IT91" s="1"/>
      <c r="IU91" s="1"/>
      <c r="IV91" s="1"/>
      <c r="IW91" s="1"/>
      <c r="IX91" s="1"/>
      <c r="IY91" s="1"/>
      <c r="IZ91" s="1"/>
      <c r="JA91" s="1"/>
      <c r="JB91" s="1"/>
      <c r="JC91" s="138"/>
      <c r="JD91" s="1"/>
      <c r="JE91" s="63"/>
      <c r="JF91" s="63"/>
      <c r="JG91" s="63"/>
      <c r="JH91" s="63"/>
      <c r="JI91" s="63"/>
      <c r="JJ91" s="63"/>
      <c r="JK91" s="63"/>
      <c r="JL91" s="63"/>
      <c r="JM91" s="63"/>
      <c r="JN91" s="63"/>
      <c r="JO91" s="63"/>
      <c r="JP91" s="63"/>
      <c r="JQ91" s="63"/>
      <c r="JR91" s="63"/>
      <c r="JS91" s="63"/>
      <c r="JT91" s="63"/>
      <c r="JU91" s="1"/>
      <c r="JV91" s="1"/>
      <c r="JW91" s="1"/>
      <c r="JX91" s="1"/>
      <c r="JY91" s="1"/>
      <c r="JZ91" s="1"/>
      <c r="KA91" s="1"/>
      <c r="KB91" s="1"/>
      <c r="KC91" s="1"/>
      <c r="KD91" s="1"/>
      <c r="KE91" s="1"/>
      <c r="KF91" s="1"/>
      <c r="KG91" s="1"/>
      <c r="KH91" s="1"/>
      <c r="KI91" s="138"/>
      <c r="KJ91" s="1"/>
      <c r="KK91" s="63"/>
      <c r="KL91" s="63"/>
      <c r="KM91" s="63"/>
      <c r="KN91" s="63"/>
      <c r="KO91" s="63"/>
      <c r="KP91" s="63"/>
      <c r="KQ91" s="63"/>
      <c r="KR91" s="63"/>
      <c r="KS91" s="63"/>
      <c r="KT91" s="63"/>
      <c r="KU91" s="63"/>
      <c r="KV91" s="63"/>
      <c r="KW91" s="63"/>
      <c r="KX91" s="63"/>
      <c r="KY91" s="63"/>
      <c r="KZ91" s="63"/>
      <c r="LA91" s="1"/>
      <c r="LB91" s="1"/>
      <c r="LC91" s="1"/>
      <c r="LD91" s="1"/>
      <c r="LE91" s="1"/>
      <c r="LF91" s="1"/>
      <c r="LG91" s="1"/>
      <c r="LH91" s="1"/>
      <c r="LI91" s="1"/>
      <c r="LJ91" s="1"/>
      <c r="LK91" s="1"/>
      <c r="LL91" s="1"/>
      <c r="LM91" s="1"/>
      <c r="LN91" s="1"/>
      <c r="LO91" s="138"/>
      <c r="LP91" s="1"/>
      <c r="LQ91" s="63"/>
      <c r="LR91" s="63"/>
      <c r="LS91" s="63"/>
      <c r="LT91" s="63"/>
      <c r="LU91" s="63"/>
      <c r="LV91" s="63"/>
      <c r="LW91" s="63"/>
      <c r="LX91" s="63"/>
      <c r="LY91" s="63"/>
      <c r="LZ91" s="63"/>
      <c r="MA91" s="63"/>
      <c r="MB91" s="63"/>
      <c r="MC91" s="63"/>
      <c r="MD91" s="63"/>
      <c r="ME91" s="63"/>
      <c r="MF91" s="63"/>
    </row>
    <row r="92" spans="1:344" x14ac:dyDescent="0.35">
      <c r="A92" s="131">
        <v>88</v>
      </c>
      <c r="B92" s="170"/>
      <c r="C92" s="170"/>
      <c r="D92" s="152">
        <v>307</v>
      </c>
      <c r="E92" s="72" t="str">
        <f>'BVEM Scorecard'!F91</f>
        <v>Wind</v>
      </c>
      <c r="F92" s="96"/>
      <c r="G92" s="96"/>
      <c r="H92" s="96"/>
      <c r="I92" s="96"/>
      <c r="J92" s="62"/>
      <c r="K92" s="62"/>
      <c r="L92" s="62"/>
      <c r="M92" s="62"/>
      <c r="N92" s="62"/>
      <c r="O92" s="62"/>
      <c r="P92" s="62"/>
      <c r="Q92" s="62"/>
      <c r="R92" s="62"/>
      <c r="S92" s="62"/>
      <c r="T92" s="62"/>
      <c r="U92" s="62"/>
      <c r="V92" s="62"/>
      <c r="W92" s="62"/>
      <c r="X92" s="62"/>
      <c r="Y92" s="87"/>
      <c r="Z92" s="5"/>
      <c r="AA92" s="5"/>
      <c r="AB92" s="5"/>
      <c r="AC92" s="5"/>
      <c r="AD92" s="5"/>
      <c r="AE92" s="5"/>
      <c r="AF92" s="5"/>
      <c r="AG92" s="5"/>
      <c r="AH92" s="5"/>
      <c r="AI92" s="5"/>
      <c r="AJ92" s="5"/>
      <c r="AK92" s="5"/>
      <c r="AL92" s="5"/>
      <c r="AM92" s="91"/>
      <c r="AN92" s="93"/>
      <c r="AO92" s="62"/>
      <c r="AP92" s="62"/>
      <c r="AQ92" s="62"/>
      <c r="AR92" s="62"/>
      <c r="AS92" s="62"/>
      <c r="AT92" s="62"/>
      <c r="AU92" s="62"/>
      <c r="AV92" s="62"/>
      <c r="AW92" s="62"/>
      <c r="AX92" s="62"/>
      <c r="AY92" s="62"/>
      <c r="AZ92" s="62"/>
      <c r="BA92" s="62"/>
      <c r="BB92" s="62"/>
      <c r="BC92" s="62"/>
      <c r="BD92" s="62"/>
      <c r="BE92" s="5"/>
      <c r="BF92" s="5"/>
      <c r="BG92" s="5"/>
      <c r="BH92" s="5"/>
      <c r="BI92" s="5"/>
      <c r="BJ92" s="5"/>
      <c r="BK92" s="5"/>
      <c r="BL92" s="5"/>
      <c r="BM92" s="5"/>
      <c r="BN92" s="5"/>
      <c r="BO92" s="5"/>
      <c r="BP92" s="5"/>
      <c r="BQ92" s="5"/>
      <c r="BR92" s="5"/>
      <c r="BS92" s="5"/>
      <c r="BT92" s="5"/>
      <c r="BU92" s="62"/>
      <c r="BV92" s="62"/>
      <c r="BW92" s="62"/>
      <c r="BX92" s="62"/>
      <c r="BY92" s="62"/>
      <c r="BZ92" s="62"/>
      <c r="CA92" s="62"/>
      <c r="CB92" s="62"/>
      <c r="CC92" s="62"/>
      <c r="CD92" s="62"/>
      <c r="CE92" s="62"/>
      <c r="CF92" s="62"/>
      <c r="CG92" s="62"/>
      <c r="CH92" s="62"/>
      <c r="CI92" s="62"/>
      <c r="CJ92" s="62"/>
      <c r="CK92" s="5"/>
      <c r="CL92" s="5"/>
      <c r="CM92" s="5"/>
      <c r="CN92" s="5"/>
      <c r="CO92" s="5"/>
      <c r="CP92" s="5"/>
      <c r="CQ92" s="5"/>
      <c r="CR92" s="5"/>
      <c r="CS92" s="5"/>
      <c r="CT92" s="5"/>
      <c r="CU92" s="5"/>
      <c r="CV92" s="5"/>
      <c r="CW92" s="5"/>
      <c r="CX92" s="5"/>
      <c r="CY92" s="91"/>
      <c r="CZ92" s="5"/>
      <c r="DA92" s="62"/>
      <c r="DB92" s="62"/>
      <c r="DC92" s="62"/>
      <c r="DD92" s="62"/>
      <c r="DE92" s="62"/>
      <c r="DF92" s="62"/>
      <c r="DG92" s="62"/>
      <c r="DH92" s="62"/>
      <c r="DI92" s="62"/>
      <c r="DJ92" s="62"/>
      <c r="DK92" s="62"/>
      <c r="DL92" s="62"/>
      <c r="DM92" s="62"/>
      <c r="DN92" s="62"/>
      <c r="DO92" s="62"/>
      <c r="DP92" s="62"/>
      <c r="DQ92" s="5"/>
      <c r="DR92" s="5"/>
      <c r="DS92" s="5"/>
      <c r="DT92" s="5"/>
      <c r="DU92" s="5"/>
      <c r="DV92" s="5"/>
      <c r="DW92" s="5"/>
      <c r="DX92" s="5"/>
      <c r="DY92" s="5"/>
      <c r="DZ92" s="5"/>
      <c r="EA92" s="5"/>
      <c r="EB92" s="5"/>
      <c r="EC92" s="5"/>
      <c r="ED92" s="5"/>
      <c r="EE92" s="91"/>
      <c r="EF92" s="5"/>
      <c r="EG92" s="62"/>
      <c r="EH92" s="62"/>
      <c r="EI92" s="62"/>
      <c r="EJ92" s="62"/>
      <c r="EK92" s="62"/>
      <c r="EL92" s="62"/>
      <c r="EM92" s="62"/>
      <c r="EN92" s="62"/>
      <c r="EO92" s="62"/>
      <c r="EP92" s="62"/>
      <c r="EQ92" s="62"/>
      <c r="ER92" s="62"/>
      <c r="ES92" s="62"/>
      <c r="ET92" s="62"/>
      <c r="EU92" s="62"/>
      <c r="EV92" s="62"/>
      <c r="EW92" s="5"/>
      <c r="EX92" s="5"/>
      <c r="EY92" s="5"/>
      <c r="EZ92" s="5"/>
      <c r="FA92" s="5"/>
      <c r="FB92" s="5"/>
      <c r="FC92" s="5"/>
      <c r="FD92" s="5"/>
      <c r="FE92" s="5"/>
      <c r="FF92" s="5"/>
      <c r="FG92" s="5"/>
      <c r="FH92" s="5"/>
      <c r="FI92" s="5"/>
      <c r="FJ92" s="5"/>
      <c r="FK92" s="91"/>
      <c r="FL92" s="5"/>
      <c r="FM92" s="62"/>
      <c r="FN92" s="62"/>
      <c r="FO92" s="62"/>
      <c r="FP92" s="62"/>
      <c r="FQ92" s="62"/>
      <c r="FR92" s="62"/>
      <c r="FS92" s="62"/>
      <c r="FT92" s="62"/>
      <c r="FU92" s="62"/>
      <c r="FV92" s="62"/>
      <c r="FW92" s="62"/>
      <c r="FX92" s="62"/>
      <c r="FY92" s="62"/>
      <c r="FZ92" s="62"/>
      <c r="GA92" s="62"/>
      <c r="GB92" s="62"/>
      <c r="GC92" s="5"/>
      <c r="GD92" s="5"/>
      <c r="GE92" s="5"/>
      <c r="GF92" s="5"/>
      <c r="GG92" s="5"/>
      <c r="GH92" s="5"/>
      <c r="GI92" s="5"/>
      <c r="GJ92" s="5"/>
      <c r="GK92" s="5"/>
      <c r="GL92" s="5"/>
      <c r="GM92" s="5"/>
      <c r="GN92" s="5"/>
      <c r="GO92" s="5"/>
      <c r="GP92" s="5"/>
      <c r="GQ92" s="91"/>
      <c r="GR92" s="5"/>
      <c r="GS92" s="62"/>
      <c r="GT92" s="62"/>
      <c r="GU92" s="62"/>
      <c r="GV92" s="62"/>
      <c r="GW92" s="62"/>
      <c r="GX92" s="62"/>
      <c r="GY92" s="62"/>
      <c r="GZ92" s="62"/>
      <c r="HA92" s="62"/>
      <c r="HB92" s="62"/>
      <c r="HC92" s="62"/>
      <c r="HD92" s="62"/>
      <c r="HE92" s="62"/>
      <c r="HF92" s="62"/>
      <c r="HG92" s="62"/>
      <c r="HH92" s="62"/>
      <c r="HI92" s="5"/>
      <c r="HJ92" s="5"/>
      <c r="HK92" s="5"/>
      <c r="HL92" s="5"/>
      <c r="HM92" s="5"/>
      <c r="HN92" s="5"/>
      <c r="HO92" s="5"/>
      <c r="HP92" s="5"/>
      <c r="HQ92" s="5"/>
      <c r="HR92" s="5"/>
      <c r="HS92" s="5"/>
      <c r="HT92" s="5"/>
      <c r="HU92" s="5"/>
      <c r="HV92" s="5"/>
      <c r="HW92" s="91"/>
      <c r="HX92" s="5"/>
      <c r="HY92" s="62"/>
      <c r="HZ92" s="62"/>
      <c r="IA92" s="62"/>
      <c r="IB92" s="62"/>
      <c r="IC92" s="62"/>
      <c r="ID92" s="62"/>
      <c r="IE92" s="62"/>
      <c r="IF92" s="62"/>
      <c r="IG92" s="62"/>
      <c r="IH92" s="62"/>
      <c r="II92" s="62"/>
      <c r="IJ92" s="62"/>
      <c r="IK92" s="62"/>
      <c r="IL92" s="62"/>
      <c r="IM92" s="62"/>
      <c r="IN92" s="62"/>
      <c r="IO92" s="5"/>
      <c r="IP92" s="5"/>
      <c r="IQ92" s="5"/>
      <c r="IR92" s="5"/>
      <c r="IS92" s="5"/>
      <c r="IT92" s="5"/>
      <c r="IU92" s="5"/>
      <c r="IV92" s="5"/>
      <c r="IW92" s="5"/>
      <c r="IX92" s="5"/>
      <c r="IY92" s="5"/>
      <c r="IZ92" s="5"/>
      <c r="JA92" s="5"/>
      <c r="JB92" s="5"/>
      <c r="JC92" s="91"/>
      <c r="JD92" s="5"/>
      <c r="JE92" s="62"/>
      <c r="JF92" s="62"/>
      <c r="JG92" s="62"/>
      <c r="JH92" s="62"/>
      <c r="JI92" s="62"/>
      <c r="JJ92" s="62"/>
      <c r="JK92" s="62"/>
      <c r="JL92" s="62"/>
      <c r="JM92" s="62"/>
      <c r="JN92" s="62"/>
      <c r="JO92" s="62"/>
      <c r="JP92" s="62"/>
      <c r="JQ92" s="62"/>
      <c r="JR92" s="62"/>
      <c r="JS92" s="62"/>
      <c r="JT92" s="62"/>
      <c r="JU92" s="5"/>
      <c r="JV92" s="5"/>
      <c r="JW92" s="5"/>
      <c r="JX92" s="5"/>
      <c r="JY92" s="5"/>
      <c r="JZ92" s="5"/>
      <c r="KA92" s="5"/>
      <c r="KB92" s="5"/>
      <c r="KC92" s="5"/>
      <c r="KD92" s="5"/>
      <c r="KE92" s="5"/>
      <c r="KF92" s="5"/>
      <c r="KG92" s="5"/>
      <c r="KH92" s="5"/>
      <c r="KI92" s="91"/>
      <c r="KJ92" s="5"/>
      <c r="KK92" s="62"/>
      <c r="KL92" s="62"/>
      <c r="KM92" s="62"/>
      <c r="KN92" s="62"/>
      <c r="KO92" s="62"/>
      <c r="KP92" s="62"/>
      <c r="KQ92" s="62"/>
      <c r="KR92" s="62"/>
      <c r="KS92" s="62"/>
      <c r="KT92" s="62"/>
      <c r="KU92" s="62"/>
      <c r="KV92" s="62"/>
      <c r="KW92" s="62"/>
      <c r="KX92" s="62"/>
      <c r="KY92" s="62"/>
      <c r="KZ92" s="62"/>
      <c r="LA92" s="5"/>
      <c r="LB92" s="5"/>
      <c r="LC92" s="5"/>
      <c r="LD92" s="5"/>
      <c r="LE92" s="5"/>
      <c r="LF92" s="5"/>
      <c r="LG92" s="5"/>
      <c r="LH92" s="5"/>
      <c r="LI92" s="5"/>
      <c r="LJ92" s="5"/>
      <c r="LK92" s="5"/>
      <c r="LL92" s="5"/>
      <c r="LM92" s="5"/>
      <c r="LN92" s="5"/>
      <c r="LO92" s="91"/>
      <c r="LP92" s="5"/>
      <c r="LQ92" s="62"/>
      <c r="LR92" s="62"/>
      <c r="LS92" s="62"/>
      <c r="LT92" s="62"/>
      <c r="LU92" s="62"/>
      <c r="LV92" s="62"/>
      <c r="LW92" s="62"/>
      <c r="LX92" s="62"/>
      <c r="LY92" s="62"/>
      <c r="LZ92" s="62"/>
      <c r="MA92" s="62"/>
      <c r="MB92" s="62"/>
      <c r="MC92" s="62"/>
      <c r="MD92" s="62"/>
      <c r="ME92" s="62"/>
      <c r="MF92" s="62"/>
    </row>
    <row r="93" spans="1:344" x14ac:dyDescent="0.35">
      <c r="A93" s="132">
        <v>89</v>
      </c>
      <c r="B93" s="170"/>
      <c r="C93" s="170"/>
      <c r="D93" s="152">
        <v>91</v>
      </c>
      <c r="E93" s="72" t="str">
        <f>'BVEM Scorecard'!F92</f>
        <v>Wind</v>
      </c>
      <c r="F93" s="96">
        <f t="shared" ref="F93:F94" si="84">X93</f>
        <v>0.99999999999999989</v>
      </c>
      <c r="G93" s="96">
        <f t="shared" ref="G93:G94" si="85">W93</f>
        <v>1</v>
      </c>
      <c r="H93" s="96">
        <f t="shared" ref="H93:H94" si="86">IFERROR(SUM(AN93,BD93,BT93,CJ93,CZ93,DP93,EF93,EV93,FL93,GB93,GR93,HH93,HX93,IN93,JD93,JT93,KJ93,KZ93,LP93,MF93),0)</f>
        <v>0.99999999999999989</v>
      </c>
      <c r="I93" s="96">
        <f t="shared" ref="I93:I94" si="87">IFERROR(SUM(AL93,BB93,BR93,CH93,CX93,DN93,ED93,ET93,FJ93,FZ93,GP93,HF93,HV93,IL93,JB93,JR93,KH93,KX93,LN93,MD93)/SUM(Z93,AP93,BF93,BV93,CL93,DB93,DR93,EH93,EX93,FN93,GD93,GT93,HJ93,HZ93,IP93,JF93,JV93,KL93,LB93,LR93),0)</f>
        <v>1</v>
      </c>
      <c r="J93" s="62">
        <v>1</v>
      </c>
      <c r="K93" s="62">
        <v>1</v>
      </c>
      <c r="L93" s="62">
        <v>1</v>
      </c>
      <c r="M93" s="62">
        <v>1</v>
      </c>
      <c r="N93" s="62">
        <v>1</v>
      </c>
      <c r="O93" s="62">
        <v>1</v>
      </c>
      <c r="P93" s="62">
        <v>1</v>
      </c>
      <c r="Q93" s="62">
        <v>1</v>
      </c>
      <c r="R93" s="62">
        <v>1</v>
      </c>
      <c r="S93" s="62">
        <v>1</v>
      </c>
      <c r="T93" s="62">
        <v>1</v>
      </c>
      <c r="U93" s="62">
        <v>1</v>
      </c>
      <c r="V93" s="62">
        <v>1</v>
      </c>
      <c r="W93" s="62">
        <f t="shared" ref="W93:W94" si="88">IFERROR(AVERAGE(M93:V93),0)</f>
        <v>1</v>
      </c>
      <c r="X93" s="62">
        <f t="shared" ref="X93:X94" si="89">M$4*M93+N$4*N93+O$4*O93+P$4*P93+Q$4*Q93+R$4*R93+S$4*S93+T$4*T93+U$4*U93+V$4*V93</f>
        <v>0.99999999999999989</v>
      </c>
      <c r="Y93" s="1" t="s">
        <v>56</v>
      </c>
      <c r="Z93" s="1">
        <v>1</v>
      </c>
      <c r="AA93" s="1">
        <v>24</v>
      </c>
      <c r="AB93" s="1">
        <v>1</v>
      </c>
      <c r="AC93" s="1">
        <v>1</v>
      </c>
      <c r="AD93" s="1">
        <v>1</v>
      </c>
      <c r="AE93" s="1">
        <v>1</v>
      </c>
      <c r="AF93" s="1">
        <v>1</v>
      </c>
      <c r="AG93" s="1">
        <v>1</v>
      </c>
      <c r="AH93" s="1">
        <v>1</v>
      </c>
      <c r="AI93" s="1">
        <v>1</v>
      </c>
      <c r="AJ93" s="1">
        <v>1</v>
      </c>
      <c r="AK93" s="1">
        <v>1</v>
      </c>
      <c r="AL93" s="1">
        <f t="shared" ref="AL93:AL121" si="90">IFERROR(AVERAGE(AB93:AK93),"")</f>
        <v>1</v>
      </c>
      <c r="AM93" s="138">
        <f t="shared" ref="AM93:AM94" si="91">IFERROR(AA93/SUM($AA93,$AQ93,$BG93,$BW93,$CM93,$DC93,$DS93,$EI93,$EY93,$FO93,$GE93,$GU93,$HK93,$IA93,$IQ93,$JG93,$JW93,$KM93,$LC93,$LS93),"")</f>
        <v>9.4488188976377951E-2</v>
      </c>
      <c r="AN93" s="139">
        <f t="shared" ref="AN93:AN94" si="92">IFERROR((AB$4*AB93+AC$4*AC93+AD$4*AD93+AE$4*AE93+AF$4*AF93+AG$4*AG93+AH$4*AH93+AI$4*AI93+AJ$4*AJ93+AK$4*AK93)*AM93,"")</f>
        <v>9.4488188976377938E-2</v>
      </c>
      <c r="AO93" s="63" t="s">
        <v>57</v>
      </c>
      <c r="AP93" s="63">
        <v>1</v>
      </c>
      <c r="AQ93" s="63">
        <v>15</v>
      </c>
      <c r="AR93" s="63">
        <v>1</v>
      </c>
      <c r="AS93" s="63">
        <v>1</v>
      </c>
      <c r="AT93" s="63">
        <v>1</v>
      </c>
      <c r="AU93" s="63">
        <v>1</v>
      </c>
      <c r="AV93" s="63">
        <v>1</v>
      </c>
      <c r="AW93" s="63">
        <v>1</v>
      </c>
      <c r="AX93" s="63">
        <v>1</v>
      </c>
      <c r="AY93" s="63">
        <v>1</v>
      </c>
      <c r="AZ93" s="63">
        <v>1</v>
      </c>
      <c r="BA93" s="63">
        <v>1</v>
      </c>
      <c r="BB93" s="63">
        <f t="shared" ref="BB93:BB94" si="93">IFERROR(AVERAGE(AR93:BA93),"")</f>
        <v>1</v>
      </c>
      <c r="BC93" s="63">
        <f t="shared" ref="BC93:BC94" si="94">IFERROR(AQ93/SUM($AA93,$AQ93,$BG93,$BW93,$CM93,$DC93,$DS93,$EI93,$EY93,$FO93,$GE93,$GU93,$HK93,$IA93,$IQ93,$JG93,$JW93,$KM93,$LC93,$LS93),"")</f>
        <v>5.905511811023622E-2</v>
      </c>
      <c r="BD93" s="63">
        <f t="shared" ref="BD93:BD94" si="95">IFERROR((AR$4*AR93+AS$4*AS93+AT$4*AT93+AU$4*AU93+AV$4*AV93+AW$4*AW93+AX$4*AX93+AY$4*AY93+AZ$4*AZ93+BA$4*BA93)*BC93,"")</f>
        <v>5.9055118110236213E-2</v>
      </c>
      <c r="BE93" s="1" t="s">
        <v>58</v>
      </c>
      <c r="BF93" s="1">
        <v>1</v>
      </c>
      <c r="BG93" s="1">
        <v>69</v>
      </c>
      <c r="BH93" s="1">
        <v>1</v>
      </c>
      <c r="BI93" s="1">
        <v>1</v>
      </c>
      <c r="BJ93" s="1">
        <v>1</v>
      </c>
      <c r="BK93" s="1">
        <v>1</v>
      </c>
      <c r="BL93" s="1">
        <v>1</v>
      </c>
      <c r="BM93" s="1">
        <v>1</v>
      </c>
      <c r="BN93" s="1">
        <v>1</v>
      </c>
      <c r="BO93" s="1">
        <v>1</v>
      </c>
      <c r="BP93" s="1">
        <v>1</v>
      </c>
      <c r="BQ93" s="1">
        <v>1</v>
      </c>
      <c r="BR93" s="1">
        <v>1</v>
      </c>
      <c r="BS93" s="1">
        <f t="shared" ref="BS93:BS94" si="96">IFERROR(BG93/SUM($AA93,$AQ93,$BG93,$BW93,$CM93,$DC93,$DS93,$EI93,$EY93,$FO93,$GE93,$GU93,$HK93,$IA93,$IQ93,$JG93,$JW93,$KM93,$LC93,$LS93),"")</f>
        <v>0.27165354330708663</v>
      </c>
      <c r="BT93" s="1">
        <f t="shared" ref="BT93:BT94" si="97">IFERROR((BH$4*BH93+BI$4*BI93+BJ$4*BJ93+BK$4*BK93+BL$4*BL93+BM$4*BM93+BN$4*BN93+BO$4*BO93+BP$4*BP93+BQ$4*BQ93)*BS93,"")</f>
        <v>0.27165354330708658</v>
      </c>
      <c r="BU93" s="63" t="s">
        <v>59</v>
      </c>
      <c r="BV93" s="63">
        <v>1</v>
      </c>
      <c r="BW93" s="63">
        <v>69</v>
      </c>
      <c r="BX93" s="63">
        <v>1</v>
      </c>
      <c r="BY93" s="63">
        <v>1</v>
      </c>
      <c r="BZ93" s="63">
        <v>1</v>
      </c>
      <c r="CA93" s="63">
        <v>1</v>
      </c>
      <c r="CB93" s="63">
        <v>1</v>
      </c>
      <c r="CC93" s="63">
        <v>1</v>
      </c>
      <c r="CD93" s="63">
        <v>1</v>
      </c>
      <c r="CE93" s="63">
        <v>1</v>
      </c>
      <c r="CF93" s="63">
        <v>1</v>
      </c>
      <c r="CG93" s="63">
        <v>1</v>
      </c>
      <c r="CH93" s="63">
        <v>1</v>
      </c>
      <c r="CI93" s="63">
        <f t="shared" ref="CI93:CI94" si="98">IFERROR(BW93/SUM($AA93,$AQ93,$BG93,$BW93,$CM93,$DC93,$DS93,$EI93,$EY93,$FO93,$GE93,$GU93,$HK93,$IA93,$IQ93,$JG93,$JW93,$KM93,$LC93,$LS93),"")</f>
        <v>0.27165354330708663</v>
      </c>
      <c r="CJ93" s="63">
        <f t="shared" ref="CJ93:CJ94" si="99">IFERROR((BX$4*BX93+BY$4*BY93+BZ$4*BZ93+CA$4*CA93+CB$4*CB93+CC$4*CC93+CD$4*CD93+CE$4*CE93+CF$4*CF93+CG$4*CG93)*CI93,"")</f>
        <v>0.27165354330708658</v>
      </c>
      <c r="CK93" s="1" t="s">
        <v>60</v>
      </c>
      <c r="CL93" s="1">
        <v>1</v>
      </c>
      <c r="CM93" s="1">
        <v>21</v>
      </c>
      <c r="CN93" s="1">
        <v>1</v>
      </c>
      <c r="CO93" s="1">
        <v>1</v>
      </c>
      <c r="CP93" s="1">
        <v>1</v>
      </c>
      <c r="CQ93" s="1">
        <v>1</v>
      </c>
      <c r="CR93" s="1">
        <v>1</v>
      </c>
      <c r="CS93" s="1">
        <v>1</v>
      </c>
      <c r="CT93" s="1">
        <v>1</v>
      </c>
      <c r="CU93" s="1">
        <v>1</v>
      </c>
      <c r="CV93" s="1">
        <v>1</v>
      </c>
      <c r="CW93" s="1">
        <v>1</v>
      </c>
      <c r="CX93" s="1">
        <v>1</v>
      </c>
      <c r="CY93" s="138">
        <f t="shared" ref="CY93:CY94" si="100">IFERROR(CM93/SUM($AA93,$AQ93,$BG93,$BW93,$CM93,$DC93,$DS93,$EI93,$EY93,$FO93,$GE93,$GU93,$HK93,$IA93,$IQ93,$JG93,$JW93,$KM93,$LC93,$LS93),"")</f>
        <v>8.2677165354330714E-2</v>
      </c>
      <c r="CZ93" s="1">
        <f t="shared" ref="CZ93:CZ94" si="101">IFERROR((CN$4*CN93+CO$4*CO93+CP$4*CP93+CQ$4*CQ93+CR$4*CR93+CS$4*CS93+CT$4*CT93+CU$4*CU93+CV$4*CV93+CW$4*CW93)*CY93,"")</f>
        <v>8.2677165354330701E-2</v>
      </c>
      <c r="DA93" s="63" t="s">
        <v>61</v>
      </c>
      <c r="DB93" s="63">
        <v>1</v>
      </c>
      <c r="DC93" s="63">
        <v>12</v>
      </c>
      <c r="DD93" s="63">
        <v>1</v>
      </c>
      <c r="DE93" s="63">
        <v>1</v>
      </c>
      <c r="DF93" s="63">
        <v>1</v>
      </c>
      <c r="DG93" s="63">
        <v>1</v>
      </c>
      <c r="DH93" s="63">
        <v>1</v>
      </c>
      <c r="DI93" s="63">
        <v>1</v>
      </c>
      <c r="DJ93" s="63">
        <v>1</v>
      </c>
      <c r="DK93" s="63">
        <v>1</v>
      </c>
      <c r="DL93" s="63">
        <v>1</v>
      </c>
      <c r="DM93" s="63">
        <v>1</v>
      </c>
      <c r="DN93" s="63">
        <v>1</v>
      </c>
      <c r="DO93" s="63">
        <f t="shared" ref="DO93:DO94" si="102">IFERROR(DC93/SUM($AA93,$AQ93,$BG93,$BW93,$CM93,$DC93,$DS93,$EI93,$EY93,$FO93,$GE93,$GU93,$HK93,$IA93,$IQ93,$JG93,$JW93,$KM93,$LC93,$LS93),"")</f>
        <v>4.7244094488188976E-2</v>
      </c>
      <c r="DP93" s="63">
        <f t="shared" ref="DP93:DP94" si="103">IFERROR((DD$4*DD93+DE$4*DE93+DF$4*DF93+DG$4*DG93+DH$4*DH93+DI$4*DI93+DJ$4*DJ93+DK$4*DK93+DL$4*DL93+DM$4*DM93)*DO93,"")</f>
        <v>4.7244094488188969E-2</v>
      </c>
      <c r="DQ93" s="1" t="s">
        <v>62</v>
      </c>
      <c r="DR93" s="1">
        <v>1</v>
      </c>
      <c r="DS93" s="1">
        <v>14</v>
      </c>
      <c r="DT93" s="1">
        <v>1</v>
      </c>
      <c r="DU93" s="1">
        <v>1</v>
      </c>
      <c r="DV93" s="1">
        <v>1</v>
      </c>
      <c r="DW93" s="1">
        <v>1</v>
      </c>
      <c r="DX93" s="1">
        <v>1</v>
      </c>
      <c r="DY93" s="1">
        <v>1</v>
      </c>
      <c r="DZ93" s="1">
        <v>1</v>
      </c>
      <c r="EA93" s="1">
        <v>1</v>
      </c>
      <c r="EB93" s="1">
        <v>1</v>
      </c>
      <c r="EC93" s="1">
        <v>1</v>
      </c>
      <c r="ED93" s="1">
        <v>1</v>
      </c>
      <c r="EE93" s="138">
        <f t="shared" ref="EE93:EE94" si="104">IFERROR(DS93/SUM($AA93,$AQ93,$BG93,$BW93,$CM93,$DC93,$DS93,$EI93,$EY93,$FO93,$GE93,$GU93,$HK93,$IA93,$IQ93,$JG93,$JW93,$KM93,$LC93,$LS93),"")</f>
        <v>5.5118110236220472E-2</v>
      </c>
      <c r="EF93" s="1">
        <f t="shared" ref="EF93:EF94" si="105">IFERROR((DT$4*DT93+DU$4*DU93+DV$4*DV93+DW$4*DW93+DX$4*DX93+DY$4*DY93+DZ$4*DZ93+EA$4*EA93+EB$4*EB93+EC$4*EC93)*EE93,"")</f>
        <v>5.5118110236220465E-2</v>
      </c>
      <c r="EG93" s="63" t="s">
        <v>63</v>
      </c>
      <c r="EH93" s="63">
        <v>1</v>
      </c>
      <c r="EI93" s="63">
        <v>9</v>
      </c>
      <c r="EJ93" s="63">
        <v>1</v>
      </c>
      <c r="EK93" s="63">
        <v>1</v>
      </c>
      <c r="EL93" s="63">
        <v>1</v>
      </c>
      <c r="EM93" s="63">
        <v>1</v>
      </c>
      <c r="EN93" s="63">
        <v>1</v>
      </c>
      <c r="EO93" s="63">
        <v>1</v>
      </c>
      <c r="EP93" s="63">
        <v>1</v>
      </c>
      <c r="EQ93" s="63">
        <v>1</v>
      </c>
      <c r="ER93" s="63">
        <v>1</v>
      </c>
      <c r="ES93" s="63">
        <v>1</v>
      </c>
      <c r="ET93" s="63">
        <v>1</v>
      </c>
      <c r="EU93" s="63">
        <f t="shared" ref="EU93:EU94" si="106">IFERROR(EI93/SUM($AA93,$AQ93,$BG93,$BW93,$CM93,$DC93,$DS93,$EI93,$EY93,$FO93,$GE93,$GU93,$HK93,$IA93,$IQ93,$JG93,$JW93,$KM93,$LC93,$LS93),"")</f>
        <v>3.5433070866141732E-2</v>
      </c>
      <c r="EV93" s="63">
        <f t="shared" ref="EV93:EV94" si="107">IFERROR((EJ$4*EJ93+EK$4*EK93+EL$4*EL93+EM$4*EM93+EN$4*EN93+EO$4*EO93+EP$4*EP93+EQ$4*EQ93+ER$4*ER93+ES$4*ES93)*EU93,"")</f>
        <v>3.5433070866141725E-2</v>
      </c>
      <c r="EW93" s="1" t="s">
        <v>64</v>
      </c>
      <c r="EX93" s="1">
        <v>1</v>
      </c>
      <c r="EY93" s="1">
        <v>9</v>
      </c>
      <c r="EZ93" s="1">
        <v>1</v>
      </c>
      <c r="FA93" s="1">
        <v>1</v>
      </c>
      <c r="FB93" s="1">
        <v>1</v>
      </c>
      <c r="FC93" s="1">
        <v>1</v>
      </c>
      <c r="FD93" s="1">
        <v>1</v>
      </c>
      <c r="FE93" s="1">
        <v>1</v>
      </c>
      <c r="FF93" s="1">
        <v>1</v>
      </c>
      <c r="FG93" s="1">
        <v>1</v>
      </c>
      <c r="FH93" s="1">
        <v>1</v>
      </c>
      <c r="FI93" s="1">
        <v>1</v>
      </c>
      <c r="FJ93" s="1">
        <v>1</v>
      </c>
      <c r="FK93" s="138">
        <f t="shared" ref="FK93:FK94" si="108">IFERROR(EY93/SUM($AA93,$AQ93,$BG93,$BW93,$CM93,$DC93,$DS93,$EI93,$EY93,$FO93,$GE93,$GU93,$HK93,$IA93,$IQ93,$JG93,$JW93,$KM93,$LC93,$LS93),"")</f>
        <v>3.5433070866141732E-2</v>
      </c>
      <c r="FL93" s="1">
        <f t="shared" ref="FL93:FL94" si="109">IFERROR((EZ$4*EZ93+FA$4*FA93+FB$4*FB93+FC$4*FC93+FD$4*FD93+FE$4*FE93+FF$4*FF93+FG$4*FG93+FH$4*FH93+FI$4*FI93)*FK93,"")</f>
        <v>3.5433070866141725E-2</v>
      </c>
      <c r="FM93" s="63" t="s">
        <v>65</v>
      </c>
      <c r="FN93" s="63">
        <v>1</v>
      </c>
      <c r="FO93" s="63">
        <v>12</v>
      </c>
      <c r="FP93" s="63">
        <v>1</v>
      </c>
      <c r="FQ93" s="63">
        <v>1</v>
      </c>
      <c r="FR93" s="63">
        <v>1</v>
      </c>
      <c r="FS93" s="63">
        <v>1</v>
      </c>
      <c r="FT93" s="63">
        <v>1</v>
      </c>
      <c r="FU93" s="63">
        <v>1</v>
      </c>
      <c r="FV93" s="63">
        <v>1</v>
      </c>
      <c r="FW93" s="63">
        <v>1</v>
      </c>
      <c r="FX93" s="63">
        <v>1</v>
      </c>
      <c r="FY93" s="63">
        <v>1</v>
      </c>
      <c r="FZ93" s="63">
        <v>1</v>
      </c>
      <c r="GA93" s="63">
        <f t="shared" ref="GA93:GA94" si="110">IFERROR(FO93/SUM($AA93,$AQ93,$BG93,$BW93,$CM93,$DC93,$DS93,$EI93,$EY93,$FO93,$GE93,$GU93,$HK93,$IA93,$IQ93,$JG93,$JW93,$KM93,$LC93,$LS93),"")</f>
        <v>4.7244094488188976E-2</v>
      </c>
      <c r="GB93" s="63">
        <f t="shared" ref="GB93:GB94" si="111">IFERROR((FP$4*FP93+FQ$4*FQ93+FR$4*FR93+FS$4*FS93+FT$4*FT93+FU$4*FU93+FV$4*FV93+FW$4*FW93+FX$4*FX93+FY$4*FY93)*GA93,"")</f>
        <v>4.7244094488188969E-2</v>
      </c>
      <c r="GC93" s="1"/>
      <c r="GD93" s="1"/>
      <c r="GE93" s="1"/>
      <c r="GF93" s="1"/>
      <c r="GG93" s="1"/>
      <c r="GH93" s="1"/>
      <c r="GI93" s="1"/>
      <c r="GJ93" s="1"/>
      <c r="GK93" s="1"/>
      <c r="GL93" s="1"/>
      <c r="GM93" s="1"/>
      <c r="GN93" s="1"/>
      <c r="GO93" s="1"/>
      <c r="GP93" s="1"/>
      <c r="GQ93" s="138"/>
      <c r="GR93" s="1"/>
      <c r="GS93" s="63"/>
      <c r="GT93" s="63"/>
      <c r="GU93" s="63"/>
      <c r="GV93" s="63"/>
      <c r="GW93" s="63"/>
      <c r="GX93" s="63"/>
      <c r="GY93" s="63"/>
      <c r="GZ93" s="63"/>
      <c r="HA93" s="63"/>
      <c r="HB93" s="63"/>
      <c r="HC93" s="63"/>
      <c r="HD93" s="63"/>
      <c r="HE93" s="63"/>
      <c r="HF93" s="63"/>
      <c r="HG93" s="63"/>
      <c r="HH93" s="63"/>
      <c r="HI93" s="1"/>
      <c r="HJ93" s="1"/>
      <c r="HK93" s="1"/>
      <c r="HL93" s="1"/>
      <c r="HM93" s="1"/>
      <c r="HN93" s="1"/>
      <c r="HO93" s="1"/>
      <c r="HP93" s="1"/>
      <c r="HQ93" s="1"/>
      <c r="HR93" s="1"/>
      <c r="HS93" s="1"/>
      <c r="HT93" s="1"/>
      <c r="HU93" s="1"/>
      <c r="HV93" s="1"/>
      <c r="HW93" s="138"/>
      <c r="HX93" s="1"/>
      <c r="HY93" s="63"/>
      <c r="HZ93" s="63"/>
      <c r="IA93" s="63"/>
      <c r="IB93" s="63"/>
      <c r="IC93" s="63"/>
      <c r="ID93" s="63"/>
      <c r="IE93" s="63"/>
      <c r="IF93" s="63"/>
      <c r="IG93" s="63"/>
      <c r="IH93" s="63"/>
      <c r="II93" s="63"/>
      <c r="IJ93" s="63"/>
      <c r="IK93" s="63"/>
      <c r="IL93" s="63"/>
      <c r="IM93" s="63"/>
      <c r="IN93" s="63"/>
      <c r="IO93" s="1"/>
      <c r="IP93" s="1"/>
      <c r="IQ93" s="1"/>
      <c r="IR93" s="1"/>
      <c r="IS93" s="1"/>
      <c r="IT93" s="1"/>
      <c r="IU93" s="1"/>
      <c r="IV93" s="1"/>
      <c r="IW93" s="1"/>
      <c r="IX93" s="1"/>
      <c r="IY93" s="1"/>
      <c r="IZ93" s="1"/>
      <c r="JA93" s="1"/>
      <c r="JB93" s="1"/>
      <c r="JC93" s="138"/>
      <c r="JD93" s="1"/>
      <c r="JE93" s="63"/>
      <c r="JF93" s="63"/>
      <c r="JG93" s="63"/>
      <c r="JH93" s="63"/>
      <c r="JI93" s="63"/>
      <c r="JJ93" s="63"/>
      <c r="JK93" s="63"/>
      <c r="JL93" s="63"/>
      <c r="JM93" s="63"/>
      <c r="JN93" s="63"/>
      <c r="JO93" s="63"/>
      <c r="JP93" s="63"/>
      <c r="JQ93" s="63"/>
      <c r="JR93" s="63"/>
      <c r="JS93" s="63"/>
      <c r="JT93" s="63"/>
      <c r="JU93" s="1"/>
      <c r="JV93" s="1"/>
      <c r="JW93" s="1"/>
      <c r="JX93" s="1"/>
      <c r="JY93" s="1"/>
      <c r="JZ93" s="1"/>
      <c r="KA93" s="1"/>
      <c r="KB93" s="1"/>
      <c r="KC93" s="1"/>
      <c r="KD93" s="1"/>
      <c r="KE93" s="1"/>
      <c r="KF93" s="1"/>
      <c r="KG93" s="1"/>
      <c r="KH93" s="1"/>
      <c r="KI93" s="138"/>
      <c r="KJ93" s="1"/>
      <c r="KK93" s="63"/>
      <c r="KL93" s="63"/>
      <c r="KM93" s="63"/>
      <c r="KN93" s="63"/>
      <c r="KO93" s="63"/>
      <c r="KP93" s="63"/>
      <c r="KQ93" s="63"/>
      <c r="KR93" s="63"/>
      <c r="KS93" s="63"/>
      <c r="KT93" s="63"/>
      <c r="KU93" s="63"/>
      <c r="KV93" s="63"/>
      <c r="KW93" s="63"/>
      <c r="KX93" s="63"/>
      <c r="KY93" s="63"/>
      <c r="KZ93" s="63"/>
      <c r="LA93" s="1"/>
      <c r="LB93" s="1"/>
      <c r="LC93" s="1"/>
      <c r="LD93" s="1"/>
      <c r="LE93" s="1"/>
      <c r="LF93" s="1"/>
      <c r="LG93" s="1"/>
      <c r="LH93" s="1"/>
      <c r="LI93" s="1"/>
      <c r="LJ93" s="1"/>
      <c r="LK93" s="1"/>
      <c r="LL93" s="1"/>
      <c r="LM93" s="1"/>
      <c r="LN93" s="1"/>
      <c r="LO93" s="138"/>
      <c r="LP93" s="1"/>
      <c r="LQ93" s="63"/>
      <c r="LR93" s="63"/>
      <c r="LS93" s="63"/>
      <c r="LT93" s="63"/>
      <c r="LU93" s="63"/>
      <c r="LV93" s="63"/>
      <c r="LW93" s="63"/>
      <c r="LX93" s="63"/>
      <c r="LY93" s="63"/>
      <c r="LZ93" s="63"/>
      <c r="MA93" s="63"/>
      <c r="MB93" s="63"/>
      <c r="MC93" s="63"/>
      <c r="MD93" s="63"/>
      <c r="ME93" s="63"/>
      <c r="MF93" s="63"/>
    </row>
    <row r="94" spans="1:344" x14ac:dyDescent="0.35">
      <c r="A94" s="131">
        <v>90</v>
      </c>
      <c r="B94" s="170"/>
      <c r="C94" s="170"/>
      <c r="D94" s="152">
        <v>94</v>
      </c>
      <c r="E94" s="72" t="str">
        <f>'BVEM Scorecard'!F93</f>
        <v>Wind</v>
      </c>
      <c r="F94" s="96">
        <f t="shared" si="84"/>
        <v>0.99999999999999989</v>
      </c>
      <c r="G94" s="96">
        <f t="shared" si="85"/>
        <v>1</v>
      </c>
      <c r="H94" s="96">
        <f t="shared" si="86"/>
        <v>0.99999999999999989</v>
      </c>
      <c r="I94" s="96">
        <f t="shared" si="87"/>
        <v>1</v>
      </c>
      <c r="J94" s="62">
        <v>1</v>
      </c>
      <c r="K94" s="62">
        <v>1</v>
      </c>
      <c r="L94" s="62">
        <v>1</v>
      </c>
      <c r="M94" s="62">
        <v>1</v>
      </c>
      <c r="N94" s="62">
        <v>1</v>
      </c>
      <c r="O94" s="62">
        <v>1</v>
      </c>
      <c r="P94" s="62">
        <v>1</v>
      </c>
      <c r="Q94" s="62">
        <v>1</v>
      </c>
      <c r="R94" s="62">
        <v>1</v>
      </c>
      <c r="S94" s="62">
        <v>1</v>
      </c>
      <c r="T94" s="62">
        <v>1</v>
      </c>
      <c r="U94" s="62">
        <v>1</v>
      </c>
      <c r="V94" s="62">
        <v>1</v>
      </c>
      <c r="W94" s="62">
        <f t="shared" si="88"/>
        <v>1</v>
      </c>
      <c r="X94" s="62">
        <f t="shared" si="89"/>
        <v>0.99999999999999989</v>
      </c>
      <c r="Y94" s="87" t="s">
        <v>56</v>
      </c>
      <c r="Z94" s="5">
        <v>1</v>
      </c>
      <c r="AA94" s="5">
        <v>24</v>
      </c>
      <c r="AB94" s="5">
        <v>1</v>
      </c>
      <c r="AC94" s="5">
        <v>1</v>
      </c>
      <c r="AD94" s="5">
        <v>1</v>
      </c>
      <c r="AE94" s="5">
        <v>1</v>
      </c>
      <c r="AF94" s="5">
        <v>1</v>
      </c>
      <c r="AG94" s="5">
        <v>1</v>
      </c>
      <c r="AH94" s="5">
        <v>1</v>
      </c>
      <c r="AI94" s="5">
        <v>1</v>
      </c>
      <c r="AJ94" s="5">
        <v>1</v>
      </c>
      <c r="AK94" s="5">
        <v>1</v>
      </c>
      <c r="AL94" s="5">
        <f t="shared" si="90"/>
        <v>1</v>
      </c>
      <c r="AM94" s="91">
        <f t="shared" si="91"/>
        <v>9.4488188976377951E-2</v>
      </c>
      <c r="AN94" s="93">
        <f t="shared" si="92"/>
        <v>9.4488188976377938E-2</v>
      </c>
      <c r="AO94" s="62" t="s">
        <v>57</v>
      </c>
      <c r="AP94" s="62">
        <v>1</v>
      </c>
      <c r="AQ94" s="62">
        <v>15</v>
      </c>
      <c r="AR94" s="62">
        <v>1</v>
      </c>
      <c r="AS94" s="62">
        <v>1</v>
      </c>
      <c r="AT94" s="62">
        <v>1</v>
      </c>
      <c r="AU94" s="62">
        <v>1</v>
      </c>
      <c r="AV94" s="62">
        <v>1</v>
      </c>
      <c r="AW94" s="62">
        <v>1</v>
      </c>
      <c r="AX94" s="62">
        <v>1</v>
      </c>
      <c r="AY94" s="62">
        <v>1</v>
      </c>
      <c r="AZ94" s="62">
        <v>1</v>
      </c>
      <c r="BA94" s="62">
        <v>1</v>
      </c>
      <c r="BB94" s="62">
        <f t="shared" si="93"/>
        <v>1</v>
      </c>
      <c r="BC94" s="62">
        <f t="shared" si="94"/>
        <v>5.905511811023622E-2</v>
      </c>
      <c r="BD94" s="62">
        <f t="shared" si="95"/>
        <v>5.9055118110236213E-2</v>
      </c>
      <c r="BE94" s="5" t="s">
        <v>58</v>
      </c>
      <c r="BF94" s="5">
        <v>1</v>
      </c>
      <c r="BG94" s="5">
        <v>69</v>
      </c>
      <c r="BH94" s="5">
        <v>1</v>
      </c>
      <c r="BI94" s="5">
        <v>1</v>
      </c>
      <c r="BJ94" s="5">
        <v>1</v>
      </c>
      <c r="BK94" s="5">
        <v>1</v>
      </c>
      <c r="BL94" s="5">
        <v>1</v>
      </c>
      <c r="BM94" s="5">
        <v>1</v>
      </c>
      <c r="BN94" s="5">
        <v>1</v>
      </c>
      <c r="BO94" s="5">
        <v>1</v>
      </c>
      <c r="BP94" s="5">
        <v>1</v>
      </c>
      <c r="BQ94" s="5">
        <v>1</v>
      </c>
      <c r="BR94" s="5">
        <v>1</v>
      </c>
      <c r="BS94" s="5">
        <f t="shared" si="96"/>
        <v>0.27165354330708663</v>
      </c>
      <c r="BT94" s="5">
        <f t="shared" si="97"/>
        <v>0.27165354330708658</v>
      </c>
      <c r="BU94" s="62" t="s">
        <v>59</v>
      </c>
      <c r="BV94" s="62">
        <v>1</v>
      </c>
      <c r="BW94" s="62">
        <v>69</v>
      </c>
      <c r="BX94" s="62">
        <v>1</v>
      </c>
      <c r="BY94" s="62">
        <v>1</v>
      </c>
      <c r="BZ94" s="62">
        <v>1</v>
      </c>
      <c r="CA94" s="62">
        <v>1</v>
      </c>
      <c r="CB94" s="62">
        <v>1</v>
      </c>
      <c r="CC94" s="62">
        <v>1</v>
      </c>
      <c r="CD94" s="62">
        <v>1</v>
      </c>
      <c r="CE94" s="62">
        <v>1</v>
      </c>
      <c r="CF94" s="62">
        <v>1</v>
      </c>
      <c r="CG94" s="62">
        <v>1</v>
      </c>
      <c r="CH94" s="62">
        <v>1</v>
      </c>
      <c r="CI94" s="62">
        <f t="shared" si="98"/>
        <v>0.27165354330708663</v>
      </c>
      <c r="CJ94" s="62">
        <f t="shared" si="99"/>
        <v>0.27165354330708658</v>
      </c>
      <c r="CK94" s="5" t="s">
        <v>60</v>
      </c>
      <c r="CL94" s="5">
        <v>1</v>
      </c>
      <c r="CM94" s="5">
        <v>21</v>
      </c>
      <c r="CN94" s="5">
        <v>1</v>
      </c>
      <c r="CO94" s="5">
        <v>1</v>
      </c>
      <c r="CP94" s="5">
        <v>1</v>
      </c>
      <c r="CQ94" s="5">
        <v>1</v>
      </c>
      <c r="CR94" s="5">
        <v>1</v>
      </c>
      <c r="CS94" s="5">
        <v>1</v>
      </c>
      <c r="CT94" s="5">
        <v>1</v>
      </c>
      <c r="CU94" s="5">
        <v>1</v>
      </c>
      <c r="CV94" s="5">
        <v>1</v>
      </c>
      <c r="CW94" s="5">
        <v>1</v>
      </c>
      <c r="CX94" s="5">
        <v>1</v>
      </c>
      <c r="CY94" s="91">
        <f t="shared" si="100"/>
        <v>8.2677165354330714E-2</v>
      </c>
      <c r="CZ94" s="5">
        <f t="shared" si="101"/>
        <v>8.2677165354330701E-2</v>
      </c>
      <c r="DA94" s="62" t="s">
        <v>61</v>
      </c>
      <c r="DB94" s="62">
        <v>1</v>
      </c>
      <c r="DC94" s="62">
        <v>12</v>
      </c>
      <c r="DD94" s="62">
        <v>1</v>
      </c>
      <c r="DE94" s="62">
        <v>1</v>
      </c>
      <c r="DF94" s="62">
        <v>1</v>
      </c>
      <c r="DG94" s="62">
        <v>1</v>
      </c>
      <c r="DH94" s="62">
        <v>1</v>
      </c>
      <c r="DI94" s="62">
        <v>1</v>
      </c>
      <c r="DJ94" s="62">
        <v>1</v>
      </c>
      <c r="DK94" s="62">
        <v>1</v>
      </c>
      <c r="DL94" s="62">
        <v>1</v>
      </c>
      <c r="DM94" s="62">
        <v>1</v>
      </c>
      <c r="DN94" s="62">
        <v>1</v>
      </c>
      <c r="DO94" s="62">
        <f t="shared" si="102"/>
        <v>4.7244094488188976E-2</v>
      </c>
      <c r="DP94" s="62">
        <f t="shared" si="103"/>
        <v>4.7244094488188969E-2</v>
      </c>
      <c r="DQ94" s="5" t="s">
        <v>62</v>
      </c>
      <c r="DR94" s="5">
        <v>1</v>
      </c>
      <c r="DS94" s="5">
        <v>14</v>
      </c>
      <c r="DT94" s="5">
        <v>1</v>
      </c>
      <c r="DU94" s="5">
        <v>1</v>
      </c>
      <c r="DV94" s="5">
        <v>1</v>
      </c>
      <c r="DW94" s="5">
        <v>1</v>
      </c>
      <c r="DX94" s="5">
        <v>1</v>
      </c>
      <c r="DY94" s="5">
        <v>1</v>
      </c>
      <c r="DZ94" s="5">
        <v>1</v>
      </c>
      <c r="EA94" s="5">
        <v>1</v>
      </c>
      <c r="EB94" s="5">
        <v>1</v>
      </c>
      <c r="EC94" s="5">
        <v>1</v>
      </c>
      <c r="ED94" s="5">
        <v>1</v>
      </c>
      <c r="EE94" s="91">
        <f t="shared" si="104"/>
        <v>5.5118110236220472E-2</v>
      </c>
      <c r="EF94" s="5">
        <f t="shared" si="105"/>
        <v>5.5118110236220465E-2</v>
      </c>
      <c r="EG94" s="62" t="s">
        <v>63</v>
      </c>
      <c r="EH94" s="62">
        <v>1</v>
      </c>
      <c r="EI94" s="62">
        <v>9</v>
      </c>
      <c r="EJ94" s="62">
        <v>1</v>
      </c>
      <c r="EK94" s="62">
        <v>1</v>
      </c>
      <c r="EL94" s="62">
        <v>1</v>
      </c>
      <c r="EM94" s="62">
        <v>1</v>
      </c>
      <c r="EN94" s="62">
        <v>1</v>
      </c>
      <c r="EO94" s="62">
        <v>1</v>
      </c>
      <c r="EP94" s="62">
        <v>1</v>
      </c>
      <c r="EQ94" s="62">
        <v>1</v>
      </c>
      <c r="ER94" s="62">
        <v>1</v>
      </c>
      <c r="ES94" s="62">
        <v>1</v>
      </c>
      <c r="ET94" s="62">
        <v>1</v>
      </c>
      <c r="EU94" s="62">
        <f t="shared" si="106"/>
        <v>3.5433070866141732E-2</v>
      </c>
      <c r="EV94" s="62">
        <f t="shared" si="107"/>
        <v>3.5433070866141725E-2</v>
      </c>
      <c r="EW94" s="5" t="s">
        <v>64</v>
      </c>
      <c r="EX94" s="5">
        <v>1</v>
      </c>
      <c r="EY94" s="5">
        <v>9</v>
      </c>
      <c r="EZ94" s="5">
        <v>1</v>
      </c>
      <c r="FA94" s="5">
        <v>1</v>
      </c>
      <c r="FB94" s="5">
        <v>1</v>
      </c>
      <c r="FC94" s="5">
        <v>1</v>
      </c>
      <c r="FD94" s="5">
        <v>1</v>
      </c>
      <c r="FE94" s="5">
        <v>1</v>
      </c>
      <c r="FF94" s="5">
        <v>1</v>
      </c>
      <c r="FG94" s="5">
        <v>1</v>
      </c>
      <c r="FH94" s="5">
        <v>1</v>
      </c>
      <c r="FI94" s="5">
        <v>1</v>
      </c>
      <c r="FJ94" s="5">
        <v>1</v>
      </c>
      <c r="FK94" s="91">
        <f t="shared" si="108"/>
        <v>3.5433070866141732E-2</v>
      </c>
      <c r="FL94" s="5">
        <f t="shared" si="109"/>
        <v>3.5433070866141725E-2</v>
      </c>
      <c r="FM94" s="62" t="s">
        <v>65</v>
      </c>
      <c r="FN94" s="62">
        <v>1</v>
      </c>
      <c r="FO94" s="62">
        <v>12</v>
      </c>
      <c r="FP94" s="62">
        <v>1</v>
      </c>
      <c r="FQ94" s="62">
        <v>1</v>
      </c>
      <c r="FR94" s="62">
        <v>1</v>
      </c>
      <c r="FS94" s="62">
        <v>1</v>
      </c>
      <c r="FT94" s="62">
        <v>1</v>
      </c>
      <c r="FU94" s="62">
        <v>1</v>
      </c>
      <c r="FV94" s="62">
        <v>1</v>
      </c>
      <c r="FW94" s="62">
        <v>1</v>
      </c>
      <c r="FX94" s="62">
        <v>1</v>
      </c>
      <c r="FY94" s="62">
        <v>1</v>
      </c>
      <c r="FZ94" s="62">
        <v>1</v>
      </c>
      <c r="GA94" s="62">
        <f t="shared" si="110"/>
        <v>4.7244094488188976E-2</v>
      </c>
      <c r="GB94" s="62">
        <f t="shared" si="111"/>
        <v>4.7244094488188969E-2</v>
      </c>
      <c r="GC94" s="5"/>
      <c r="GD94" s="5"/>
      <c r="GE94" s="5"/>
      <c r="GF94" s="5"/>
      <c r="GG94" s="5"/>
      <c r="GH94" s="5"/>
      <c r="GI94" s="5"/>
      <c r="GJ94" s="5"/>
      <c r="GK94" s="5"/>
      <c r="GL94" s="5"/>
      <c r="GM94" s="5"/>
      <c r="GN94" s="5"/>
      <c r="GO94" s="5"/>
      <c r="GP94" s="5"/>
      <c r="GQ94" s="91"/>
      <c r="GR94" s="5"/>
      <c r="GS94" s="62"/>
      <c r="GT94" s="62"/>
      <c r="GU94" s="62"/>
      <c r="GV94" s="62"/>
      <c r="GW94" s="62"/>
      <c r="GX94" s="62"/>
      <c r="GY94" s="62"/>
      <c r="GZ94" s="62"/>
      <c r="HA94" s="62"/>
      <c r="HB94" s="62"/>
      <c r="HC94" s="62"/>
      <c r="HD94" s="62"/>
      <c r="HE94" s="62"/>
      <c r="HF94" s="62"/>
      <c r="HG94" s="62"/>
      <c r="HH94" s="62"/>
      <c r="HI94" s="5"/>
      <c r="HJ94" s="5"/>
      <c r="HK94" s="5"/>
      <c r="HL94" s="5"/>
      <c r="HM94" s="5"/>
      <c r="HN94" s="5"/>
      <c r="HO94" s="5"/>
      <c r="HP94" s="5"/>
      <c r="HQ94" s="5"/>
      <c r="HR94" s="5"/>
      <c r="HS94" s="5"/>
      <c r="HT94" s="5"/>
      <c r="HU94" s="5"/>
      <c r="HV94" s="5"/>
      <c r="HW94" s="91"/>
      <c r="HX94" s="5"/>
      <c r="HY94" s="62"/>
      <c r="HZ94" s="62"/>
      <c r="IA94" s="62"/>
      <c r="IB94" s="62"/>
      <c r="IC94" s="62"/>
      <c r="ID94" s="62"/>
      <c r="IE94" s="62"/>
      <c r="IF94" s="62"/>
      <c r="IG94" s="62"/>
      <c r="IH94" s="62"/>
      <c r="II94" s="62"/>
      <c r="IJ94" s="62"/>
      <c r="IK94" s="62"/>
      <c r="IL94" s="62"/>
      <c r="IM94" s="62"/>
      <c r="IN94" s="62"/>
      <c r="IO94" s="5"/>
      <c r="IP94" s="5"/>
      <c r="IQ94" s="5"/>
      <c r="IR94" s="5"/>
      <c r="IS94" s="5"/>
      <c r="IT94" s="5"/>
      <c r="IU94" s="5"/>
      <c r="IV94" s="5"/>
      <c r="IW94" s="5"/>
      <c r="IX94" s="5"/>
      <c r="IY94" s="5"/>
      <c r="IZ94" s="5"/>
      <c r="JA94" s="5"/>
      <c r="JB94" s="5"/>
      <c r="JC94" s="91"/>
      <c r="JD94" s="5"/>
      <c r="JE94" s="62"/>
      <c r="JF94" s="62"/>
      <c r="JG94" s="62"/>
      <c r="JH94" s="62"/>
      <c r="JI94" s="62"/>
      <c r="JJ94" s="62"/>
      <c r="JK94" s="62"/>
      <c r="JL94" s="62"/>
      <c r="JM94" s="62"/>
      <c r="JN94" s="62"/>
      <c r="JO94" s="62"/>
      <c r="JP94" s="62"/>
      <c r="JQ94" s="62"/>
      <c r="JR94" s="62"/>
      <c r="JS94" s="62"/>
      <c r="JT94" s="62"/>
      <c r="JU94" s="5"/>
      <c r="JV94" s="5"/>
      <c r="JW94" s="5"/>
      <c r="JX94" s="5"/>
      <c r="JY94" s="5"/>
      <c r="JZ94" s="5"/>
      <c r="KA94" s="5"/>
      <c r="KB94" s="5"/>
      <c r="KC94" s="5"/>
      <c r="KD94" s="5"/>
      <c r="KE94" s="5"/>
      <c r="KF94" s="5"/>
      <c r="KG94" s="5"/>
      <c r="KH94" s="5"/>
      <c r="KI94" s="91"/>
      <c r="KJ94" s="5"/>
      <c r="KK94" s="62"/>
      <c r="KL94" s="62"/>
      <c r="KM94" s="62"/>
      <c r="KN94" s="62"/>
      <c r="KO94" s="62"/>
      <c r="KP94" s="62"/>
      <c r="KQ94" s="62"/>
      <c r="KR94" s="62"/>
      <c r="KS94" s="62"/>
      <c r="KT94" s="62"/>
      <c r="KU94" s="62"/>
      <c r="KV94" s="62"/>
      <c r="KW94" s="62"/>
      <c r="KX94" s="62"/>
      <c r="KY94" s="62"/>
      <c r="KZ94" s="62"/>
      <c r="LA94" s="5"/>
      <c r="LB94" s="5"/>
      <c r="LC94" s="5"/>
      <c r="LD94" s="5"/>
      <c r="LE94" s="5"/>
      <c r="LF94" s="5"/>
      <c r="LG94" s="5"/>
      <c r="LH94" s="5"/>
      <c r="LI94" s="5"/>
      <c r="LJ94" s="5"/>
      <c r="LK94" s="5"/>
      <c r="LL94" s="5"/>
      <c r="LM94" s="5"/>
      <c r="LN94" s="5"/>
      <c r="LO94" s="91"/>
      <c r="LP94" s="5"/>
      <c r="LQ94" s="62"/>
      <c r="LR94" s="62"/>
      <c r="LS94" s="62"/>
      <c r="LT94" s="62"/>
      <c r="LU94" s="62"/>
      <c r="LV94" s="62"/>
      <c r="LW94" s="62"/>
      <c r="LX94" s="62"/>
      <c r="LY94" s="62"/>
      <c r="LZ94" s="62"/>
      <c r="MA94" s="62"/>
      <c r="MB94" s="62"/>
      <c r="MC94" s="62"/>
      <c r="MD94" s="62"/>
      <c r="ME94" s="62"/>
      <c r="MF94" s="62"/>
    </row>
    <row r="95" spans="1:344" x14ac:dyDescent="0.35">
      <c r="A95" s="132">
        <v>91</v>
      </c>
      <c r="B95" s="170"/>
      <c r="C95" s="170"/>
      <c r="D95" s="152">
        <v>36</v>
      </c>
      <c r="E95" s="72" t="str">
        <f>'BVEM Scorecard'!F94</f>
        <v>Wind</v>
      </c>
      <c r="F95" s="96"/>
      <c r="G95" s="96"/>
      <c r="H95" s="96"/>
      <c r="I95" s="96"/>
      <c r="J95" s="62"/>
      <c r="K95" s="62"/>
      <c r="L95" s="62"/>
      <c r="M95" s="62"/>
      <c r="N95" s="62"/>
      <c r="O95" s="62"/>
      <c r="P95" s="62"/>
      <c r="Q95" s="62"/>
      <c r="R95" s="62"/>
      <c r="S95" s="62"/>
      <c r="T95" s="62"/>
      <c r="U95" s="62"/>
      <c r="V95" s="62"/>
      <c r="W95" s="62"/>
      <c r="X95" s="62"/>
      <c r="Y95" s="1"/>
      <c r="Z95" s="1"/>
      <c r="AA95" s="1"/>
      <c r="AB95" s="1"/>
      <c r="AC95" s="1"/>
      <c r="AD95" s="1"/>
      <c r="AE95" s="1"/>
      <c r="AF95" s="1"/>
      <c r="AG95" s="1"/>
      <c r="AH95" s="1"/>
      <c r="AI95" s="1"/>
      <c r="AJ95" s="1"/>
      <c r="AK95" s="1"/>
      <c r="AL95" s="1"/>
      <c r="AM95" s="138"/>
      <c r="AN95" s="139"/>
      <c r="AO95" s="63"/>
      <c r="AP95" s="63"/>
      <c r="AQ95" s="63"/>
      <c r="AR95" s="63"/>
      <c r="AS95" s="63"/>
      <c r="AT95" s="63"/>
      <c r="AU95" s="63"/>
      <c r="AV95" s="63"/>
      <c r="AW95" s="63"/>
      <c r="AX95" s="63"/>
      <c r="AY95" s="63"/>
      <c r="AZ95" s="63"/>
      <c r="BA95" s="63"/>
      <c r="BB95" s="63"/>
      <c r="BC95" s="63"/>
      <c r="BD95" s="63"/>
      <c r="BE95" s="1"/>
      <c r="BF95" s="1"/>
      <c r="BG95" s="1"/>
      <c r="BH95" s="1"/>
      <c r="BI95" s="1"/>
      <c r="BJ95" s="1"/>
      <c r="BK95" s="1"/>
      <c r="BL95" s="1"/>
      <c r="BM95" s="1"/>
      <c r="BN95" s="1"/>
      <c r="BO95" s="1"/>
      <c r="BP95" s="1"/>
      <c r="BQ95" s="1"/>
      <c r="BR95" s="1"/>
      <c r="BS95" s="1"/>
      <c r="BT95" s="1"/>
      <c r="BU95" s="63"/>
      <c r="BV95" s="63"/>
      <c r="BW95" s="63"/>
      <c r="BX95" s="63"/>
      <c r="BY95" s="63"/>
      <c r="BZ95" s="63"/>
      <c r="CA95" s="63"/>
      <c r="CB95" s="63"/>
      <c r="CC95" s="63"/>
      <c r="CD95" s="63"/>
      <c r="CE95" s="63"/>
      <c r="CF95" s="63"/>
      <c r="CG95" s="63"/>
      <c r="CH95" s="63"/>
      <c r="CI95" s="63"/>
      <c r="CJ95" s="63"/>
      <c r="CK95" s="1"/>
      <c r="CL95" s="1"/>
      <c r="CM95" s="1"/>
      <c r="CN95" s="1"/>
      <c r="CO95" s="1"/>
      <c r="CP95" s="1"/>
      <c r="CQ95" s="1"/>
      <c r="CR95" s="1"/>
      <c r="CS95" s="1"/>
      <c r="CT95" s="1"/>
      <c r="CU95" s="1"/>
      <c r="CV95" s="1"/>
      <c r="CW95" s="1"/>
      <c r="CX95" s="1"/>
      <c r="CY95" s="138"/>
      <c r="CZ95" s="1"/>
      <c r="DA95" s="63"/>
      <c r="DB95" s="63"/>
      <c r="DC95" s="63"/>
      <c r="DD95" s="63"/>
      <c r="DE95" s="63"/>
      <c r="DF95" s="63"/>
      <c r="DG95" s="63"/>
      <c r="DH95" s="63"/>
      <c r="DI95" s="63"/>
      <c r="DJ95" s="63"/>
      <c r="DK95" s="63"/>
      <c r="DL95" s="63"/>
      <c r="DM95" s="63"/>
      <c r="DN95" s="63"/>
      <c r="DO95" s="63"/>
      <c r="DP95" s="63"/>
      <c r="DQ95" s="1"/>
      <c r="DR95" s="1"/>
      <c r="DS95" s="1"/>
      <c r="DT95" s="1"/>
      <c r="DU95" s="1"/>
      <c r="DV95" s="1"/>
      <c r="DW95" s="1"/>
      <c r="DX95" s="1"/>
      <c r="DY95" s="1"/>
      <c r="DZ95" s="1"/>
      <c r="EA95" s="1"/>
      <c r="EB95" s="1"/>
      <c r="EC95" s="1"/>
      <c r="ED95" s="1"/>
      <c r="EE95" s="138"/>
      <c r="EF95" s="1"/>
      <c r="EG95" s="63"/>
      <c r="EH95" s="63"/>
      <c r="EI95" s="63"/>
      <c r="EJ95" s="63"/>
      <c r="EK95" s="63"/>
      <c r="EL95" s="63"/>
      <c r="EM95" s="63"/>
      <c r="EN95" s="63"/>
      <c r="EO95" s="63"/>
      <c r="EP95" s="63"/>
      <c r="EQ95" s="63"/>
      <c r="ER95" s="63"/>
      <c r="ES95" s="63"/>
      <c r="ET95" s="63"/>
      <c r="EU95" s="63"/>
      <c r="EV95" s="63"/>
      <c r="EW95" s="1"/>
      <c r="EX95" s="1"/>
      <c r="EY95" s="1"/>
      <c r="EZ95" s="1"/>
      <c r="FA95" s="1"/>
      <c r="FB95" s="1"/>
      <c r="FC95" s="1"/>
      <c r="FD95" s="1"/>
      <c r="FE95" s="1"/>
      <c r="FF95" s="1"/>
      <c r="FG95" s="1"/>
      <c r="FH95" s="1"/>
      <c r="FI95" s="1"/>
      <c r="FJ95" s="1"/>
      <c r="FK95" s="138"/>
      <c r="FL95" s="1"/>
      <c r="FM95" s="63"/>
      <c r="FN95" s="63"/>
      <c r="FO95" s="63"/>
      <c r="FP95" s="63"/>
      <c r="FQ95" s="63"/>
      <c r="FR95" s="63"/>
      <c r="FS95" s="63"/>
      <c r="FT95" s="63"/>
      <c r="FU95" s="63"/>
      <c r="FV95" s="63"/>
      <c r="FW95" s="63"/>
      <c r="FX95" s="63"/>
      <c r="FY95" s="63"/>
      <c r="FZ95" s="63"/>
      <c r="GA95" s="63"/>
      <c r="GB95" s="63"/>
      <c r="GC95" s="1"/>
      <c r="GD95" s="1"/>
      <c r="GE95" s="1"/>
      <c r="GF95" s="1"/>
      <c r="GG95" s="1"/>
      <c r="GH95" s="1"/>
      <c r="GI95" s="1"/>
      <c r="GJ95" s="1"/>
      <c r="GK95" s="1"/>
      <c r="GL95" s="1"/>
      <c r="GM95" s="1"/>
      <c r="GN95" s="1"/>
      <c r="GO95" s="1"/>
      <c r="GP95" s="1"/>
      <c r="GQ95" s="138"/>
      <c r="GR95" s="1"/>
      <c r="GS95" s="63"/>
      <c r="GT95" s="63"/>
      <c r="GU95" s="63"/>
      <c r="GV95" s="63"/>
      <c r="GW95" s="63"/>
      <c r="GX95" s="63"/>
      <c r="GY95" s="63"/>
      <c r="GZ95" s="63"/>
      <c r="HA95" s="63"/>
      <c r="HB95" s="63"/>
      <c r="HC95" s="63"/>
      <c r="HD95" s="63"/>
      <c r="HE95" s="63"/>
      <c r="HF95" s="63"/>
      <c r="HG95" s="63"/>
      <c r="HH95" s="63"/>
      <c r="HI95" s="1"/>
      <c r="HJ95" s="1"/>
      <c r="HK95" s="1"/>
      <c r="HL95" s="1"/>
      <c r="HM95" s="1"/>
      <c r="HN95" s="1"/>
      <c r="HO95" s="1"/>
      <c r="HP95" s="1"/>
      <c r="HQ95" s="1"/>
      <c r="HR95" s="1"/>
      <c r="HS95" s="1"/>
      <c r="HT95" s="1"/>
      <c r="HU95" s="1"/>
      <c r="HV95" s="1"/>
      <c r="HW95" s="138"/>
      <c r="HX95" s="1"/>
      <c r="HY95" s="63"/>
      <c r="HZ95" s="63"/>
      <c r="IA95" s="63"/>
      <c r="IB95" s="63"/>
      <c r="IC95" s="63"/>
      <c r="ID95" s="63"/>
      <c r="IE95" s="63"/>
      <c r="IF95" s="63"/>
      <c r="IG95" s="63"/>
      <c r="IH95" s="63"/>
      <c r="II95" s="63"/>
      <c r="IJ95" s="63"/>
      <c r="IK95" s="63"/>
      <c r="IL95" s="63"/>
      <c r="IM95" s="63"/>
      <c r="IN95" s="63"/>
      <c r="IO95" s="1"/>
      <c r="IP95" s="1"/>
      <c r="IQ95" s="1"/>
      <c r="IR95" s="1"/>
      <c r="IS95" s="1"/>
      <c r="IT95" s="1"/>
      <c r="IU95" s="1"/>
      <c r="IV95" s="1"/>
      <c r="IW95" s="1"/>
      <c r="IX95" s="1"/>
      <c r="IY95" s="1"/>
      <c r="IZ95" s="1"/>
      <c r="JA95" s="1"/>
      <c r="JB95" s="1"/>
      <c r="JC95" s="138"/>
      <c r="JD95" s="1"/>
      <c r="JE95" s="63"/>
      <c r="JF95" s="63"/>
      <c r="JG95" s="63"/>
      <c r="JH95" s="63"/>
      <c r="JI95" s="63"/>
      <c r="JJ95" s="63"/>
      <c r="JK95" s="63"/>
      <c r="JL95" s="63"/>
      <c r="JM95" s="63"/>
      <c r="JN95" s="63"/>
      <c r="JO95" s="63"/>
      <c r="JP95" s="63"/>
      <c r="JQ95" s="63"/>
      <c r="JR95" s="63"/>
      <c r="JS95" s="63"/>
      <c r="JT95" s="63"/>
      <c r="JU95" s="1"/>
      <c r="JV95" s="1"/>
      <c r="JW95" s="1"/>
      <c r="JX95" s="1"/>
      <c r="JY95" s="1"/>
      <c r="JZ95" s="1"/>
      <c r="KA95" s="1"/>
      <c r="KB95" s="1"/>
      <c r="KC95" s="1"/>
      <c r="KD95" s="1"/>
      <c r="KE95" s="1"/>
      <c r="KF95" s="1"/>
      <c r="KG95" s="1"/>
      <c r="KH95" s="1"/>
      <c r="KI95" s="138"/>
      <c r="KJ95" s="1"/>
      <c r="KK95" s="63"/>
      <c r="KL95" s="63"/>
      <c r="KM95" s="63"/>
      <c r="KN95" s="63"/>
      <c r="KO95" s="63"/>
      <c r="KP95" s="63"/>
      <c r="KQ95" s="63"/>
      <c r="KR95" s="63"/>
      <c r="KS95" s="63"/>
      <c r="KT95" s="63"/>
      <c r="KU95" s="63"/>
      <c r="KV95" s="63"/>
      <c r="KW95" s="63"/>
      <c r="KX95" s="63"/>
      <c r="KY95" s="63"/>
      <c r="KZ95" s="63"/>
      <c r="LA95" s="1"/>
      <c r="LB95" s="1"/>
      <c r="LC95" s="1"/>
      <c r="LD95" s="1"/>
      <c r="LE95" s="1"/>
      <c r="LF95" s="1"/>
      <c r="LG95" s="1"/>
      <c r="LH95" s="1"/>
      <c r="LI95" s="1"/>
      <c r="LJ95" s="1"/>
      <c r="LK95" s="1"/>
      <c r="LL95" s="1"/>
      <c r="LM95" s="1"/>
      <c r="LN95" s="1"/>
      <c r="LO95" s="138"/>
      <c r="LP95" s="1"/>
      <c r="LQ95" s="63"/>
      <c r="LR95" s="63"/>
      <c r="LS95" s="63"/>
      <c r="LT95" s="63"/>
      <c r="LU95" s="63"/>
      <c r="LV95" s="63"/>
      <c r="LW95" s="63"/>
      <c r="LX95" s="63"/>
      <c r="LY95" s="63"/>
      <c r="LZ95" s="63"/>
      <c r="MA95" s="63"/>
      <c r="MB95" s="63"/>
      <c r="MC95" s="63"/>
      <c r="MD95" s="63"/>
      <c r="ME95" s="63"/>
      <c r="MF95" s="63"/>
    </row>
    <row r="96" spans="1:344" x14ac:dyDescent="0.35">
      <c r="A96" s="131">
        <v>92</v>
      </c>
      <c r="B96" s="170"/>
      <c r="C96" s="170"/>
      <c r="D96" s="152">
        <v>289</v>
      </c>
      <c r="E96" s="72" t="str">
        <f>'BVEM Scorecard'!F95</f>
        <v>Wind</v>
      </c>
      <c r="F96" s="96"/>
      <c r="G96" s="96"/>
      <c r="H96" s="96"/>
      <c r="I96" s="96"/>
      <c r="J96" s="62"/>
      <c r="K96" s="62"/>
      <c r="L96" s="62"/>
      <c r="M96" s="62"/>
      <c r="N96" s="62"/>
      <c r="O96" s="62"/>
      <c r="P96" s="62"/>
      <c r="Q96" s="62"/>
      <c r="R96" s="62"/>
      <c r="S96" s="62"/>
      <c r="T96" s="62"/>
      <c r="U96" s="62"/>
      <c r="V96" s="62"/>
      <c r="W96" s="62"/>
      <c r="X96" s="62"/>
      <c r="Y96" s="87"/>
      <c r="Z96" s="5"/>
      <c r="AA96" s="5"/>
      <c r="AB96" s="5"/>
      <c r="AC96" s="5"/>
      <c r="AD96" s="5"/>
      <c r="AE96" s="5"/>
      <c r="AF96" s="5"/>
      <c r="AG96" s="5"/>
      <c r="AH96" s="5"/>
      <c r="AI96" s="5"/>
      <c r="AJ96" s="5"/>
      <c r="AK96" s="5"/>
      <c r="AL96" s="5"/>
      <c r="AM96" s="91"/>
      <c r="AN96" s="93"/>
      <c r="AO96" s="62"/>
      <c r="AP96" s="62"/>
      <c r="AQ96" s="62"/>
      <c r="AR96" s="62"/>
      <c r="AS96" s="62"/>
      <c r="AT96" s="62"/>
      <c r="AU96" s="62"/>
      <c r="AV96" s="62"/>
      <c r="AW96" s="62"/>
      <c r="AX96" s="62"/>
      <c r="AY96" s="62"/>
      <c r="AZ96" s="62"/>
      <c r="BA96" s="62"/>
      <c r="BB96" s="62"/>
      <c r="BC96" s="62"/>
      <c r="BD96" s="62"/>
      <c r="BE96" s="5"/>
      <c r="BF96" s="5"/>
      <c r="BG96" s="5"/>
      <c r="BH96" s="5"/>
      <c r="BI96" s="5"/>
      <c r="BJ96" s="5"/>
      <c r="BK96" s="5"/>
      <c r="BL96" s="5"/>
      <c r="BM96" s="5"/>
      <c r="BN96" s="5"/>
      <c r="BO96" s="5"/>
      <c r="BP96" s="5"/>
      <c r="BQ96" s="5"/>
      <c r="BR96" s="5"/>
      <c r="BS96" s="5"/>
      <c r="BT96" s="5"/>
      <c r="BU96" s="62"/>
      <c r="BV96" s="62"/>
      <c r="BW96" s="62"/>
      <c r="BX96" s="62"/>
      <c r="BY96" s="62"/>
      <c r="BZ96" s="62"/>
      <c r="CA96" s="62"/>
      <c r="CB96" s="62"/>
      <c r="CC96" s="62"/>
      <c r="CD96" s="62"/>
      <c r="CE96" s="62"/>
      <c r="CF96" s="62"/>
      <c r="CG96" s="62"/>
      <c r="CH96" s="62"/>
      <c r="CI96" s="62"/>
      <c r="CJ96" s="62"/>
      <c r="CK96" s="5"/>
      <c r="CL96" s="5"/>
      <c r="CM96" s="5"/>
      <c r="CN96" s="5"/>
      <c r="CO96" s="5"/>
      <c r="CP96" s="5"/>
      <c r="CQ96" s="5"/>
      <c r="CR96" s="5"/>
      <c r="CS96" s="5"/>
      <c r="CT96" s="5"/>
      <c r="CU96" s="5"/>
      <c r="CV96" s="5"/>
      <c r="CW96" s="5"/>
      <c r="CX96" s="5"/>
      <c r="CY96" s="91"/>
      <c r="CZ96" s="5"/>
      <c r="DA96" s="62"/>
      <c r="DB96" s="62"/>
      <c r="DC96" s="62"/>
      <c r="DD96" s="62"/>
      <c r="DE96" s="62"/>
      <c r="DF96" s="62"/>
      <c r="DG96" s="62"/>
      <c r="DH96" s="62"/>
      <c r="DI96" s="62"/>
      <c r="DJ96" s="62"/>
      <c r="DK96" s="62"/>
      <c r="DL96" s="62"/>
      <c r="DM96" s="62"/>
      <c r="DN96" s="62"/>
      <c r="DO96" s="62"/>
      <c r="DP96" s="62"/>
      <c r="DQ96" s="5"/>
      <c r="DR96" s="5"/>
      <c r="DS96" s="5"/>
      <c r="DT96" s="5"/>
      <c r="DU96" s="5"/>
      <c r="DV96" s="5"/>
      <c r="DW96" s="5"/>
      <c r="DX96" s="5"/>
      <c r="DY96" s="5"/>
      <c r="DZ96" s="5"/>
      <c r="EA96" s="5"/>
      <c r="EB96" s="5"/>
      <c r="EC96" s="5"/>
      <c r="ED96" s="5"/>
      <c r="EE96" s="91"/>
      <c r="EF96" s="5"/>
      <c r="EG96" s="62"/>
      <c r="EH96" s="62"/>
      <c r="EI96" s="62"/>
      <c r="EJ96" s="62"/>
      <c r="EK96" s="62"/>
      <c r="EL96" s="62"/>
      <c r="EM96" s="62"/>
      <c r="EN96" s="62"/>
      <c r="EO96" s="62"/>
      <c r="EP96" s="62"/>
      <c r="EQ96" s="62"/>
      <c r="ER96" s="62"/>
      <c r="ES96" s="62"/>
      <c r="ET96" s="62"/>
      <c r="EU96" s="62"/>
      <c r="EV96" s="62"/>
      <c r="EW96" s="5"/>
      <c r="EX96" s="5"/>
      <c r="EY96" s="5"/>
      <c r="EZ96" s="5"/>
      <c r="FA96" s="5"/>
      <c r="FB96" s="5"/>
      <c r="FC96" s="5"/>
      <c r="FD96" s="5"/>
      <c r="FE96" s="5"/>
      <c r="FF96" s="5"/>
      <c r="FG96" s="5"/>
      <c r="FH96" s="5"/>
      <c r="FI96" s="5"/>
      <c r="FJ96" s="5"/>
      <c r="FK96" s="91"/>
      <c r="FL96" s="5"/>
      <c r="FM96" s="62"/>
      <c r="FN96" s="62"/>
      <c r="FO96" s="62"/>
      <c r="FP96" s="62"/>
      <c r="FQ96" s="62"/>
      <c r="FR96" s="62"/>
      <c r="FS96" s="62"/>
      <c r="FT96" s="62"/>
      <c r="FU96" s="62"/>
      <c r="FV96" s="62"/>
      <c r="FW96" s="62"/>
      <c r="FX96" s="62"/>
      <c r="FY96" s="62"/>
      <c r="FZ96" s="62"/>
      <c r="GA96" s="62"/>
      <c r="GB96" s="62"/>
      <c r="GC96" s="5"/>
      <c r="GD96" s="5"/>
      <c r="GE96" s="5"/>
      <c r="GF96" s="5"/>
      <c r="GG96" s="5"/>
      <c r="GH96" s="5"/>
      <c r="GI96" s="5"/>
      <c r="GJ96" s="5"/>
      <c r="GK96" s="5"/>
      <c r="GL96" s="5"/>
      <c r="GM96" s="5"/>
      <c r="GN96" s="5"/>
      <c r="GO96" s="5"/>
      <c r="GP96" s="5"/>
      <c r="GQ96" s="91"/>
      <c r="GR96" s="5"/>
      <c r="GS96" s="62"/>
      <c r="GT96" s="62"/>
      <c r="GU96" s="62"/>
      <c r="GV96" s="62"/>
      <c r="GW96" s="62"/>
      <c r="GX96" s="62"/>
      <c r="GY96" s="62"/>
      <c r="GZ96" s="62"/>
      <c r="HA96" s="62"/>
      <c r="HB96" s="62"/>
      <c r="HC96" s="62"/>
      <c r="HD96" s="62"/>
      <c r="HE96" s="62"/>
      <c r="HF96" s="62"/>
      <c r="HG96" s="62"/>
      <c r="HH96" s="62"/>
      <c r="HI96" s="5"/>
      <c r="HJ96" s="5"/>
      <c r="HK96" s="5"/>
      <c r="HL96" s="5"/>
      <c r="HM96" s="5"/>
      <c r="HN96" s="5"/>
      <c r="HO96" s="5"/>
      <c r="HP96" s="5"/>
      <c r="HQ96" s="5"/>
      <c r="HR96" s="5"/>
      <c r="HS96" s="5"/>
      <c r="HT96" s="5"/>
      <c r="HU96" s="5"/>
      <c r="HV96" s="5"/>
      <c r="HW96" s="91"/>
      <c r="HX96" s="5"/>
      <c r="HY96" s="62"/>
      <c r="HZ96" s="62"/>
      <c r="IA96" s="62"/>
      <c r="IB96" s="62"/>
      <c r="IC96" s="62"/>
      <c r="ID96" s="62"/>
      <c r="IE96" s="62"/>
      <c r="IF96" s="62"/>
      <c r="IG96" s="62"/>
      <c r="IH96" s="62"/>
      <c r="II96" s="62"/>
      <c r="IJ96" s="62"/>
      <c r="IK96" s="62"/>
      <c r="IL96" s="62"/>
      <c r="IM96" s="62"/>
      <c r="IN96" s="62"/>
      <c r="IO96" s="5"/>
      <c r="IP96" s="5"/>
      <c r="IQ96" s="5"/>
      <c r="IR96" s="5"/>
      <c r="IS96" s="5"/>
      <c r="IT96" s="5"/>
      <c r="IU96" s="5"/>
      <c r="IV96" s="5"/>
      <c r="IW96" s="5"/>
      <c r="IX96" s="5"/>
      <c r="IY96" s="5"/>
      <c r="IZ96" s="5"/>
      <c r="JA96" s="5"/>
      <c r="JB96" s="5"/>
      <c r="JC96" s="91"/>
      <c r="JD96" s="5"/>
      <c r="JE96" s="62"/>
      <c r="JF96" s="62"/>
      <c r="JG96" s="62"/>
      <c r="JH96" s="62"/>
      <c r="JI96" s="62"/>
      <c r="JJ96" s="62"/>
      <c r="JK96" s="62"/>
      <c r="JL96" s="62"/>
      <c r="JM96" s="62"/>
      <c r="JN96" s="62"/>
      <c r="JO96" s="62"/>
      <c r="JP96" s="62"/>
      <c r="JQ96" s="62"/>
      <c r="JR96" s="62"/>
      <c r="JS96" s="62"/>
      <c r="JT96" s="62"/>
      <c r="JU96" s="5"/>
      <c r="JV96" s="5"/>
      <c r="JW96" s="5"/>
      <c r="JX96" s="5"/>
      <c r="JY96" s="5"/>
      <c r="JZ96" s="5"/>
      <c r="KA96" s="5"/>
      <c r="KB96" s="5"/>
      <c r="KC96" s="5"/>
      <c r="KD96" s="5"/>
      <c r="KE96" s="5"/>
      <c r="KF96" s="5"/>
      <c r="KG96" s="5"/>
      <c r="KH96" s="5"/>
      <c r="KI96" s="91"/>
      <c r="KJ96" s="5"/>
      <c r="KK96" s="62"/>
      <c r="KL96" s="62"/>
      <c r="KM96" s="62"/>
      <c r="KN96" s="62"/>
      <c r="KO96" s="62"/>
      <c r="KP96" s="62"/>
      <c r="KQ96" s="62"/>
      <c r="KR96" s="62"/>
      <c r="KS96" s="62"/>
      <c r="KT96" s="62"/>
      <c r="KU96" s="62"/>
      <c r="KV96" s="62"/>
      <c r="KW96" s="62"/>
      <c r="KX96" s="62"/>
      <c r="KY96" s="62"/>
      <c r="KZ96" s="62"/>
      <c r="LA96" s="5"/>
      <c r="LB96" s="5"/>
      <c r="LC96" s="5"/>
      <c r="LD96" s="5"/>
      <c r="LE96" s="5"/>
      <c r="LF96" s="5"/>
      <c r="LG96" s="5"/>
      <c r="LH96" s="5"/>
      <c r="LI96" s="5"/>
      <c r="LJ96" s="5"/>
      <c r="LK96" s="5"/>
      <c r="LL96" s="5"/>
      <c r="LM96" s="5"/>
      <c r="LN96" s="5"/>
      <c r="LO96" s="91"/>
      <c r="LP96" s="5"/>
      <c r="LQ96" s="62"/>
      <c r="LR96" s="62"/>
      <c r="LS96" s="62"/>
      <c r="LT96" s="62"/>
      <c r="LU96" s="62"/>
      <c r="LV96" s="62"/>
      <c r="LW96" s="62"/>
      <c r="LX96" s="62"/>
      <c r="LY96" s="62"/>
      <c r="LZ96" s="62"/>
      <c r="MA96" s="62"/>
      <c r="MB96" s="62"/>
      <c r="MC96" s="62"/>
      <c r="MD96" s="62"/>
      <c r="ME96" s="62"/>
      <c r="MF96" s="62"/>
    </row>
    <row r="97" spans="1:344" x14ac:dyDescent="0.35">
      <c r="A97" s="132">
        <v>93</v>
      </c>
      <c r="B97" s="170"/>
      <c r="C97" s="170"/>
      <c r="D97" s="152">
        <v>214</v>
      </c>
      <c r="E97" s="72" t="str">
        <f>'BVEM Scorecard'!F96</f>
        <v>Wind</v>
      </c>
      <c r="F97" s="96"/>
      <c r="G97" s="96"/>
      <c r="H97" s="96"/>
      <c r="I97" s="96"/>
      <c r="J97" s="62"/>
      <c r="K97" s="62"/>
      <c r="L97" s="62"/>
      <c r="M97" s="62"/>
      <c r="N97" s="62"/>
      <c r="O97" s="62"/>
      <c r="P97" s="62"/>
      <c r="Q97" s="62"/>
      <c r="R97" s="62"/>
      <c r="S97" s="62"/>
      <c r="T97" s="62"/>
      <c r="U97" s="62"/>
      <c r="V97" s="62"/>
      <c r="W97" s="62"/>
      <c r="X97" s="62"/>
      <c r="Y97" s="1"/>
      <c r="Z97" s="1"/>
      <c r="AA97" s="1"/>
      <c r="AB97" s="1"/>
      <c r="AC97" s="1"/>
      <c r="AD97" s="1"/>
      <c r="AE97" s="1"/>
      <c r="AF97" s="1"/>
      <c r="AG97" s="1"/>
      <c r="AH97" s="1"/>
      <c r="AI97" s="1"/>
      <c r="AJ97" s="1"/>
      <c r="AK97" s="1"/>
      <c r="AL97" s="1"/>
      <c r="AM97" s="138"/>
      <c r="AN97" s="139"/>
      <c r="AO97" s="63"/>
      <c r="AP97" s="63"/>
      <c r="AQ97" s="63"/>
      <c r="AR97" s="63"/>
      <c r="AS97" s="63"/>
      <c r="AT97" s="63"/>
      <c r="AU97" s="63"/>
      <c r="AV97" s="63"/>
      <c r="AW97" s="63"/>
      <c r="AX97" s="63"/>
      <c r="AY97" s="63"/>
      <c r="AZ97" s="63"/>
      <c r="BA97" s="63"/>
      <c r="BB97" s="63"/>
      <c r="BC97" s="63"/>
      <c r="BD97" s="63"/>
      <c r="BE97" s="1"/>
      <c r="BF97" s="1"/>
      <c r="BG97" s="1"/>
      <c r="BH97" s="1"/>
      <c r="BI97" s="1"/>
      <c r="BJ97" s="1"/>
      <c r="BK97" s="1"/>
      <c r="BL97" s="1"/>
      <c r="BM97" s="1"/>
      <c r="BN97" s="1"/>
      <c r="BO97" s="1"/>
      <c r="BP97" s="1"/>
      <c r="BQ97" s="1"/>
      <c r="BR97" s="1"/>
      <c r="BS97" s="1"/>
      <c r="BT97" s="1"/>
      <c r="BU97" s="63"/>
      <c r="BV97" s="63"/>
      <c r="BW97" s="63"/>
      <c r="BX97" s="63"/>
      <c r="BY97" s="63"/>
      <c r="BZ97" s="63"/>
      <c r="CA97" s="63"/>
      <c r="CB97" s="63"/>
      <c r="CC97" s="63"/>
      <c r="CD97" s="63"/>
      <c r="CE97" s="63"/>
      <c r="CF97" s="63"/>
      <c r="CG97" s="63"/>
      <c r="CH97" s="63"/>
      <c r="CI97" s="63"/>
      <c r="CJ97" s="63"/>
      <c r="CK97" s="1"/>
      <c r="CL97" s="1"/>
      <c r="CM97" s="1"/>
      <c r="CN97" s="1"/>
      <c r="CO97" s="1"/>
      <c r="CP97" s="1"/>
      <c r="CQ97" s="1"/>
      <c r="CR97" s="1"/>
      <c r="CS97" s="1"/>
      <c r="CT97" s="1"/>
      <c r="CU97" s="1"/>
      <c r="CV97" s="1"/>
      <c r="CW97" s="1"/>
      <c r="CX97" s="1"/>
      <c r="CY97" s="138"/>
      <c r="CZ97" s="1"/>
      <c r="DA97" s="63"/>
      <c r="DB97" s="63"/>
      <c r="DC97" s="63"/>
      <c r="DD97" s="63"/>
      <c r="DE97" s="63"/>
      <c r="DF97" s="63"/>
      <c r="DG97" s="63"/>
      <c r="DH97" s="63"/>
      <c r="DI97" s="63"/>
      <c r="DJ97" s="63"/>
      <c r="DK97" s="63"/>
      <c r="DL97" s="63"/>
      <c r="DM97" s="63"/>
      <c r="DN97" s="63"/>
      <c r="DO97" s="63"/>
      <c r="DP97" s="63"/>
      <c r="DQ97" s="1"/>
      <c r="DR97" s="1"/>
      <c r="DS97" s="1"/>
      <c r="DT97" s="1"/>
      <c r="DU97" s="1"/>
      <c r="DV97" s="1"/>
      <c r="DW97" s="1"/>
      <c r="DX97" s="1"/>
      <c r="DY97" s="1"/>
      <c r="DZ97" s="1"/>
      <c r="EA97" s="1"/>
      <c r="EB97" s="1"/>
      <c r="EC97" s="1"/>
      <c r="ED97" s="1"/>
      <c r="EE97" s="138"/>
      <c r="EF97" s="1"/>
      <c r="EG97" s="63"/>
      <c r="EH97" s="63"/>
      <c r="EI97" s="63"/>
      <c r="EJ97" s="63"/>
      <c r="EK97" s="63"/>
      <c r="EL97" s="63"/>
      <c r="EM97" s="63"/>
      <c r="EN97" s="63"/>
      <c r="EO97" s="63"/>
      <c r="EP97" s="63"/>
      <c r="EQ97" s="63"/>
      <c r="ER97" s="63"/>
      <c r="ES97" s="63"/>
      <c r="ET97" s="63"/>
      <c r="EU97" s="63"/>
      <c r="EV97" s="63"/>
      <c r="EW97" s="1"/>
      <c r="EX97" s="1"/>
      <c r="EY97" s="1"/>
      <c r="EZ97" s="1"/>
      <c r="FA97" s="1"/>
      <c r="FB97" s="1"/>
      <c r="FC97" s="1"/>
      <c r="FD97" s="1"/>
      <c r="FE97" s="1"/>
      <c r="FF97" s="1"/>
      <c r="FG97" s="1"/>
      <c r="FH97" s="1"/>
      <c r="FI97" s="1"/>
      <c r="FJ97" s="1"/>
      <c r="FK97" s="138"/>
      <c r="FL97" s="1"/>
      <c r="FM97" s="63"/>
      <c r="FN97" s="63"/>
      <c r="FO97" s="63"/>
      <c r="FP97" s="63"/>
      <c r="FQ97" s="63"/>
      <c r="FR97" s="63"/>
      <c r="FS97" s="63"/>
      <c r="FT97" s="63"/>
      <c r="FU97" s="63"/>
      <c r="FV97" s="63"/>
      <c r="FW97" s="63"/>
      <c r="FX97" s="63"/>
      <c r="FY97" s="63"/>
      <c r="FZ97" s="63"/>
      <c r="GA97" s="63"/>
      <c r="GB97" s="63"/>
      <c r="GC97" s="1"/>
      <c r="GD97" s="1"/>
      <c r="GE97" s="1"/>
      <c r="GF97" s="1"/>
      <c r="GG97" s="1"/>
      <c r="GH97" s="1"/>
      <c r="GI97" s="1"/>
      <c r="GJ97" s="1"/>
      <c r="GK97" s="1"/>
      <c r="GL97" s="1"/>
      <c r="GM97" s="1"/>
      <c r="GN97" s="1"/>
      <c r="GO97" s="1"/>
      <c r="GP97" s="1"/>
      <c r="GQ97" s="138"/>
      <c r="GR97" s="1"/>
      <c r="GS97" s="63"/>
      <c r="GT97" s="63"/>
      <c r="GU97" s="63"/>
      <c r="GV97" s="63"/>
      <c r="GW97" s="63"/>
      <c r="GX97" s="63"/>
      <c r="GY97" s="63"/>
      <c r="GZ97" s="63"/>
      <c r="HA97" s="63"/>
      <c r="HB97" s="63"/>
      <c r="HC97" s="63"/>
      <c r="HD97" s="63"/>
      <c r="HE97" s="63"/>
      <c r="HF97" s="63"/>
      <c r="HG97" s="63"/>
      <c r="HH97" s="63"/>
      <c r="HI97" s="1"/>
      <c r="HJ97" s="1"/>
      <c r="HK97" s="1"/>
      <c r="HL97" s="1"/>
      <c r="HM97" s="1"/>
      <c r="HN97" s="1"/>
      <c r="HO97" s="1"/>
      <c r="HP97" s="1"/>
      <c r="HQ97" s="1"/>
      <c r="HR97" s="1"/>
      <c r="HS97" s="1"/>
      <c r="HT97" s="1"/>
      <c r="HU97" s="1"/>
      <c r="HV97" s="1"/>
      <c r="HW97" s="138"/>
      <c r="HX97" s="1"/>
      <c r="HY97" s="63"/>
      <c r="HZ97" s="63"/>
      <c r="IA97" s="63"/>
      <c r="IB97" s="63"/>
      <c r="IC97" s="63"/>
      <c r="ID97" s="63"/>
      <c r="IE97" s="63"/>
      <c r="IF97" s="63"/>
      <c r="IG97" s="63"/>
      <c r="IH97" s="63"/>
      <c r="II97" s="63"/>
      <c r="IJ97" s="63"/>
      <c r="IK97" s="63"/>
      <c r="IL97" s="63"/>
      <c r="IM97" s="63"/>
      <c r="IN97" s="63"/>
      <c r="IO97" s="1"/>
      <c r="IP97" s="1"/>
      <c r="IQ97" s="1"/>
      <c r="IR97" s="1"/>
      <c r="IS97" s="1"/>
      <c r="IT97" s="1"/>
      <c r="IU97" s="1"/>
      <c r="IV97" s="1"/>
      <c r="IW97" s="1"/>
      <c r="IX97" s="1"/>
      <c r="IY97" s="1"/>
      <c r="IZ97" s="1"/>
      <c r="JA97" s="1"/>
      <c r="JB97" s="1"/>
      <c r="JC97" s="138"/>
      <c r="JD97" s="1"/>
      <c r="JE97" s="63"/>
      <c r="JF97" s="63"/>
      <c r="JG97" s="63"/>
      <c r="JH97" s="63"/>
      <c r="JI97" s="63"/>
      <c r="JJ97" s="63"/>
      <c r="JK97" s="63"/>
      <c r="JL97" s="63"/>
      <c r="JM97" s="63"/>
      <c r="JN97" s="63"/>
      <c r="JO97" s="63"/>
      <c r="JP97" s="63"/>
      <c r="JQ97" s="63"/>
      <c r="JR97" s="63"/>
      <c r="JS97" s="63"/>
      <c r="JT97" s="63"/>
      <c r="JU97" s="1"/>
      <c r="JV97" s="1"/>
      <c r="JW97" s="1"/>
      <c r="JX97" s="1"/>
      <c r="JY97" s="1"/>
      <c r="JZ97" s="1"/>
      <c r="KA97" s="1"/>
      <c r="KB97" s="1"/>
      <c r="KC97" s="1"/>
      <c r="KD97" s="1"/>
      <c r="KE97" s="1"/>
      <c r="KF97" s="1"/>
      <c r="KG97" s="1"/>
      <c r="KH97" s="1"/>
      <c r="KI97" s="138"/>
      <c r="KJ97" s="1"/>
      <c r="KK97" s="63"/>
      <c r="KL97" s="63"/>
      <c r="KM97" s="63"/>
      <c r="KN97" s="63"/>
      <c r="KO97" s="63"/>
      <c r="KP97" s="63"/>
      <c r="KQ97" s="63"/>
      <c r="KR97" s="63"/>
      <c r="KS97" s="63"/>
      <c r="KT97" s="63"/>
      <c r="KU97" s="63"/>
      <c r="KV97" s="63"/>
      <c r="KW97" s="63"/>
      <c r="KX97" s="63"/>
      <c r="KY97" s="63"/>
      <c r="KZ97" s="63"/>
      <c r="LA97" s="1"/>
      <c r="LB97" s="1"/>
      <c r="LC97" s="1"/>
      <c r="LD97" s="1"/>
      <c r="LE97" s="1"/>
      <c r="LF97" s="1"/>
      <c r="LG97" s="1"/>
      <c r="LH97" s="1"/>
      <c r="LI97" s="1"/>
      <c r="LJ97" s="1"/>
      <c r="LK97" s="1"/>
      <c r="LL97" s="1"/>
      <c r="LM97" s="1"/>
      <c r="LN97" s="1"/>
      <c r="LO97" s="138"/>
      <c r="LP97" s="1"/>
      <c r="LQ97" s="63"/>
      <c r="LR97" s="63"/>
      <c r="LS97" s="63"/>
      <c r="LT97" s="63"/>
      <c r="LU97" s="63"/>
      <c r="LV97" s="63"/>
      <c r="LW97" s="63"/>
      <c r="LX97" s="63"/>
      <c r="LY97" s="63"/>
      <c r="LZ97" s="63"/>
      <c r="MA97" s="63"/>
      <c r="MB97" s="63"/>
      <c r="MC97" s="63"/>
      <c r="MD97" s="63"/>
      <c r="ME97" s="63"/>
      <c r="MF97" s="63"/>
    </row>
    <row r="98" spans="1:344" x14ac:dyDescent="0.35">
      <c r="A98" s="131">
        <v>94</v>
      </c>
      <c r="B98" s="170"/>
      <c r="C98" s="170"/>
      <c r="D98" s="152">
        <v>10</v>
      </c>
      <c r="E98" s="72" t="str">
        <f>'BVEM Scorecard'!F97</f>
        <v>Wind</v>
      </c>
      <c r="F98" s="96"/>
      <c r="G98" s="96"/>
      <c r="H98" s="96"/>
      <c r="I98" s="96"/>
      <c r="J98" s="62"/>
      <c r="K98" s="62"/>
      <c r="L98" s="62"/>
      <c r="M98" s="62"/>
      <c r="N98" s="62"/>
      <c r="O98" s="62"/>
      <c r="P98" s="62"/>
      <c r="Q98" s="62"/>
      <c r="R98" s="62"/>
      <c r="S98" s="62"/>
      <c r="T98" s="62"/>
      <c r="U98" s="62"/>
      <c r="V98" s="62"/>
      <c r="W98" s="62"/>
      <c r="X98" s="62"/>
      <c r="Y98" s="87"/>
      <c r="Z98" s="5"/>
      <c r="AA98" s="5"/>
      <c r="AB98" s="5"/>
      <c r="AC98" s="5"/>
      <c r="AD98" s="5"/>
      <c r="AE98" s="5"/>
      <c r="AF98" s="5"/>
      <c r="AG98" s="5"/>
      <c r="AH98" s="5"/>
      <c r="AI98" s="5"/>
      <c r="AJ98" s="5"/>
      <c r="AK98" s="5"/>
      <c r="AL98" s="5"/>
      <c r="AM98" s="91"/>
      <c r="AN98" s="93"/>
      <c r="AO98" s="62"/>
      <c r="AP98" s="62"/>
      <c r="AQ98" s="62"/>
      <c r="AR98" s="62"/>
      <c r="AS98" s="62"/>
      <c r="AT98" s="62"/>
      <c r="AU98" s="62"/>
      <c r="AV98" s="62"/>
      <c r="AW98" s="62"/>
      <c r="AX98" s="62"/>
      <c r="AY98" s="62"/>
      <c r="AZ98" s="62"/>
      <c r="BA98" s="62"/>
      <c r="BB98" s="62"/>
      <c r="BC98" s="62"/>
      <c r="BD98" s="62"/>
      <c r="BE98" s="5"/>
      <c r="BF98" s="5"/>
      <c r="BG98" s="5"/>
      <c r="BH98" s="5"/>
      <c r="BI98" s="5"/>
      <c r="BJ98" s="5"/>
      <c r="BK98" s="5"/>
      <c r="BL98" s="5"/>
      <c r="BM98" s="5"/>
      <c r="BN98" s="5"/>
      <c r="BO98" s="5"/>
      <c r="BP98" s="5"/>
      <c r="BQ98" s="5"/>
      <c r="BR98" s="5"/>
      <c r="BS98" s="5"/>
      <c r="BT98" s="5"/>
      <c r="BU98" s="62"/>
      <c r="BV98" s="62"/>
      <c r="BW98" s="62"/>
      <c r="BX98" s="62"/>
      <c r="BY98" s="62"/>
      <c r="BZ98" s="62"/>
      <c r="CA98" s="62"/>
      <c r="CB98" s="62"/>
      <c r="CC98" s="62"/>
      <c r="CD98" s="62"/>
      <c r="CE98" s="62"/>
      <c r="CF98" s="62"/>
      <c r="CG98" s="62"/>
      <c r="CH98" s="62"/>
      <c r="CI98" s="62"/>
      <c r="CJ98" s="62"/>
      <c r="CK98" s="5"/>
      <c r="CL98" s="5"/>
      <c r="CM98" s="5"/>
      <c r="CN98" s="5"/>
      <c r="CO98" s="5"/>
      <c r="CP98" s="5"/>
      <c r="CQ98" s="5"/>
      <c r="CR98" s="5"/>
      <c r="CS98" s="5"/>
      <c r="CT98" s="5"/>
      <c r="CU98" s="5"/>
      <c r="CV98" s="5"/>
      <c r="CW98" s="5"/>
      <c r="CX98" s="5"/>
      <c r="CY98" s="91"/>
      <c r="CZ98" s="5"/>
      <c r="DA98" s="62"/>
      <c r="DB98" s="62"/>
      <c r="DC98" s="62"/>
      <c r="DD98" s="62"/>
      <c r="DE98" s="62"/>
      <c r="DF98" s="62"/>
      <c r="DG98" s="62"/>
      <c r="DH98" s="62"/>
      <c r="DI98" s="62"/>
      <c r="DJ98" s="62"/>
      <c r="DK98" s="62"/>
      <c r="DL98" s="62"/>
      <c r="DM98" s="62"/>
      <c r="DN98" s="62"/>
      <c r="DO98" s="62"/>
      <c r="DP98" s="62"/>
      <c r="DQ98" s="5"/>
      <c r="DR98" s="5"/>
      <c r="DS98" s="5"/>
      <c r="DT98" s="5"/>
      <c r="DU98" s="5"/>
      <c r="DV98" s="5"/>
      <c r="DW98" s="5"/>
      <c r="DX98" s="5"/>
      <c r="DY98" s="5"/>
      <c r="DZ98" s="5"/>
      <c r="EA98" s="5"/>
      <c r="EB98" s="5"/>
      <c r="EC98" s="5"/>
      <c r="ED98" s="5"/>
      <c r="EE98" s="91"/>
      <c r="EF98" s="5"/>
      <c r="EG98" s="62"/>
      <c r="EH98" s="62"/>
      <c r="EI98" s="62"/>
      <c r="EJ98" s="62"/>
      <c r="EK98" s="62"/>
      <c r="EL98" s="62"/>
      <c r="EM98" s="62"/>
      <c r="EN98" s="62"/>
      <c r="EO98" s="62"/>
      <c r="EP98" s="62"/>
      <c r="EQ98" s="62"/>
      <c r="ER98" s="62"/>
      <c r="ES98" s="62"/>
      <c r="ET98" s="62"/>
      <c r="EU98" s="62"/>
      <c r="EV98" s="62"/>
      <c r="EW98" s="5"/>
      <c r="EX98" s="5"/>
      <c r="EY98" s="5"/>
      <c r="EZ98" s="5"/>
      <c r="FA98" s="5"/>
      <c r="FB98" s="5"/>
      <c r="FC98" s="5"/>
      <c r="FD98" s="5"/>
      <c r="FE98" s="5"/>
      <c r="FF98" s="5"/>
      <c r="FG98" s="5"/>
      <c r="FH98" s="5"/>
      <c r="FI98" s="5"/>
      <c r="FJ98" s="5"/>
      <c r="FK98" s="91"/>
      <c r="FL98" s="5"/>
      <c r="FM98" s="62"/>
      <c r="FN98" s="62"/>
      <c r="FO98" s="62"/>
      <c r="FP98" s="62"/>
      <c r="FQ98" s="62"/>
      <c r="FR98" s="62"/>
      <c r="FS98" s="62"/>
      <c r="FT98" s="62"/>
      <c r="FU98" s="62"/>
      <c r="FV98" s="62"/>
      <c r="FW98" s="62"/>
      <c r="FX98" s="62"/>
      <c r="FY98" s="62"/>
      <c r="FZ98" s="62"/>
      <c r="GA98" s="62"/>
      <c r="GB98" s="62"/>
      <c r="GC98" s="5"/>
      <c r="GD98" s="5"/>
      <c r="GE98" s="5"/>
      <c r="GF98" s="5"/>
      <c r="GG98" s="5"/>
      <c r="GH98" s="5"/>
      <c r="GI98" s="5"/>
      <c r="GJ98" s="5"/>
      <c r="GK98" s="5"/>
      <c r="GL98" s="5"/>
      <c r="GM98" s="5"/>
      <c r="GN98" s="5"/>
      <c r="GO98" s="5"/>
      <c r="GP98" s="5"/>
      <c r="GQ98" s="91"/>
      <c r="GR98" s="5"/>
      <c r="GS98" s="62"/>
      <c r="GT98" s="62"/>
      <c r="GU98" s="62"/>
      <c r="GV98" s="62"/>
      <c r="GW98" s="62"/>
      <c r="GX98" s="62"/>
      <c r="GY98" s="62"/>
      <c r="GZ98" s="62"/>
      <c r="HA98" s="62"/>
      <c r="HB98" s="62"/>
      <c r="HC98" s="62"/>
      <c r="HD98" s="62"/>
      <c r="HE98" s="62"/>
      <c r="HF98" s="62"/>
      <c r="HG98" s="62"/>
      <c r="HH98" s="62"/>
      <c r="HI98" s="5"/>
      <c r="HJ98" s="5"/>
      <c r="HK98" s="5"/>
      <c r="HL98" s="5"/>
      <c r="HM98" s="5"/>
      <c r="HN98" s="5"/>
      <c r="HO98" s="5"/>
      <c r="HP98" s="5"/>
      <c r="HQ98" s="5"/>
      <c r="HR98" s="5"/>
      <c r="HS98" s="5"/>
      <c r="HT98" s="5"/>
      <c r="HU98" s="5"/>
      <c r="HV98" s="5"/>
      <c r="HW98" s="91"/>
      <c r="HX98" s="5"/>
      <c r="HY98" s="62"/>
      <c r="HZ98" s="62"/>
      <c r="IA98" s="62"/>
      <c r="IB98" s="62"/>
      <c r="IC98" s="62"/>
      <c r="ID98" s="62"/>
      <c r="IE98" s="62"/>
      <c r="IF98" s="62"/>
      <c r="IG98" s="62"/>
      <c r="IH98" s="62"/>
      <c r="II98" s="62"/>
      <c r="IJ98" s="62"/>
      <c r="IK98" s="62"/>
      <c r="IL98" s="62"/>
      <c r="IM98" s="62"/>
      <c r="IN98" s="62"/>
      <c r="IO98" s="5"/>
      <c r="IP98" s="5"/>
      <c r="IQ98" s="5"/>
      <c r="IR98" s="5"/>
      <c r="IS98" s="5"/>
      <c r="IT98" s="5"/>
      <c r="IU98" s="5"/>
      <c r="IV98" s="5"/>
      <c r="IW98" s="5"/>
      <c r="IX98" s="5"/>
      <c r="IY98" s="5"/>
      <c r="IZ98" s="5"/>
      <c r="JA98" s="5"/>
      <c r="JB98" s="5"/>
      <c r="JC98" s="91"/>
      <c r="JD98" s="5"/>
      <c r="JE98" s="62"/>
      <c r="JF98" s="62"/>
      <c r="JG98" s="62"/>
      <c r="JH98" s="62"/>
      <c r="JI98" s="62"/>
      <c r="JJ98" s="62"/>
      <c r="JK98" s="62"/>
      <c r="JL98" s="62"/>
      <c r="JM98" s="62"/>
      <c r="JN98" s="62"/>
      <c r="JO98" s="62"/>
      <c r="JP98" s="62"/>
      <c r="JQ98" s="62"/>
      <c r="JR98" s="62"/>
      <c r="JS98" s="62"/>
      <c r="JT98" s="62"/>
      <c r="JU98" s="5"/>
      <c r="JV98" s="5"/>
      <c r="JW98" s="5"/>
      <c r="JX98" s="5"/>
      <c r="JY98" s="5"/>
      <c r="JZ98" s="5"/>
      <c r="KA98" s="5"/>
      <c r="KB98" s="5"/>
      <c r="KC98" s="5"/>
      <c r="KD98" s="5"/>
      <c r="KE98" s="5"/>
      <c r="KF98" s="5"/>
      <c r="KG98" s="5"/>
      <c r="KH98" s="5"/>
      <c r="KI98" s="91"/>
      <c r="KJ98" s="5"/>
      <c r="KK98" s="62"/>
      <c r="KL98" s="62"/>
      <c r="KM98" s="62"/>
      <c r="KN98" s="62"/>
      <c r="KO98" s="62"/>
      <c r="KP98" s="62"/>
      <c r="KQ98" s="62"/>
      <c r="KR98" s="62"/>
      <c r="KS98" s="62"/>
      <c r="KT98" s="62"/>
      <c r="KU98" s="62"/>
      <c r="KV98" s="62"/>
      <c r="KW98" s="62"/>
      <c r="KX98" s="62"/>
      <c r="KY98" s="62"/>
      <c r="KZ98" s="62"/>
      <c r="LA98" s="5"/>
      <c r="LB98" s="5"/>
      <c r="LC98" s="5"/>
      <c r="LD98" s="5"/>
      <c r="LE98" s="5"/>
      <c r="LF98" s="5"/>
      <c r="LG98" s="5"/>
      <c r="LH98" s="5"/>
      <c r="LI98" s="5"/>
      <c r="LJ98" s="5"/>
      <c r="LK98" s="5"/>
      <c r="LL98" s="5"/>
      <c r="LM98" s="5"/>
      <c r="LN98" s="5"/>
      <c r="LO98" s="91"/>
      <c r="LP98" s="5"/>
      <c r="LQ98" s="62"/>
      <c r="LR98" s="62"/>
      <c r="LS98" s="62"/>
      <c r="LT98" s="62"/>
      <c r="LU98" s="62"/>
      <c r="LV98" s="62"/>
      <c r="LW98" s="62"/>
      <c r="LX98" s="62"/>
      <c r="LY98" s="62"/>
      <c r="LZ98" s="62"/>
      <c r="MA98" s="62"/>
      <c r="MB98" s="62"/>
      <c r="MC98" s="62"/>
      <c r="MD98" s="62"/>
      <c r="ME98" s="62"/>
      <c r="MF98" s="62"/>
    </row>
    <row r="99" spans="1:344" x14ac:dyDescent="0.35">
      <c r="A99" s="132">
        <v>95</v>
      </c>
      <c r="B99" s="170"/>
      <c r="C99" s="170"/>
      <c r="D99" s="152">
        <v>37</v>
      </c>
      <c r="E99" s="72" t="str">
        <f>'BVEM Scorecard'!F98</f>
        <v>Wind</v>
      </c>
      <c r="F99" s="96"/>
      <c r="G99" s="96"/>
      <c r="H99" s="96"/>
      <c r="I99" s="96"/>
      <c r="J99" s="62"/>
      <c r="K99" s="62"/>
      <c r="L99" s="62"/>
      <c r="M99" s="62"/>
      <c r="N99" s="62"/>
      <c r="O99" s="62"/>
      <c r="P99" s="62"/>
      <c r="Q99" s="62"/>
      <c r="R99" s="62"/>
      <c r="S99" s="62"/>
      <c r="T99" s="62"/>
      <c r="U99" s="62"/>
      <c r="V99" s="62"/>
      <c r="W99" s="62"/>
      <c r="X99" s="62"/>
      <c r="Y99" s="1"/>
      <c r="Z99" s="1"/>
      <c r="AA99" s="1"/>
      <c r="AB99" s="1"/>
      <c r="AC99" s="1"/>
      <c r="AD99" s="1"/>
      <c r="AE99" s="1"/>
      <c r="AF99" s="1"/>
      <c r="AG99" s="1"/>
      <c r="AH99" s="1"/>
      <c r="AI99" s="1"/>
      <c r="AJ99" s="1"/>
      <c r="AK99" s="1"/>
      <c r="AL99" s="1"/>
      <c r="AM99" s="138"/>
      <c r="AN99" s="139"/>
      <c r="AO99" s="63"/>
      <c r="AP99" s="63"/>
      <c r="AQ99" s="63"/>
      <c r="AR99" s="63"/>
      <c r="AS99" s="63"/>
      <c r="AT99" s="63"/>
      <c r="AU99" s="63"/>
      <c r="AV99" s="63"/>
      <c r="AW99" s="63"/>
      <c r="AX99" s="63"/>
      <c r="AY99" s="63"/>
      <c r="AZ99" s="63"/>
      <c r="BA99" s="63"/>
      <c r="BB99" s="63"/>
      <c r="BC99" s="63"/>
      <c r="BD99" s="63"/>
      <c r="BE99" s="1"/>
      <c r="BF99" s="1"/>
      <c r="BG99" s="1"/>
      <c r="BH99" s="1"/>
      <c r="BI99" s="1"/>
      <c r="BJ99" s="1"/>
      <c r="BK99" s="1"/>
      <c r="BL99" s="1"/>
      <c r="BM99" s="1"/>
      <c r="BN99" s="1"/>
      <c r="BO99" s="1"/>
      <c r="BP99" s="1"/>
      <c r="BQ99" s="1"/>
      <c r="BR99" s="1"/>
      <c r="BS99" s="1"/>
      <c r="BT99" s="1"/>
      <c r="BU99" s="63"/>
      <c r="BV99" s="63"/>
      <c r="BW99" s="63"/>
      <c r="BX99" s="63"/>
      <c r="BY99" s="63"/>
      <c r="BZ99" s="63"/>
      <c r="CA99" s="63"/>
      <c r="CB99" s="63"/>
      <c r="CC99" s="63"/>
      <c r="CD99" s="63"/>
      <c r="CE99" s="63"/>
      <c r="CF99" s="63"/>
      <c r="CG99" s="63"/>
      <c r="CH99" s="63"/>
      <c r="CI99" s="63"/>
      <c r="CJ99" s="63"/>
      <c r="CK99" s="1"/>
      <c r="CL99" s="1"/>
      <c r="CM99" s="1"/>
      <c r="CN99" s="1"/>
      <c r="CO99" s="1"/>
      <c r="CP99" s="1"/>
      <c r="CQ99" s="1"/>
      <c r="CR99" s="1"/>
      <c r="CS99" s="1"/>
      <c r="CT99" s="1"/>
      <c r="CU99" s="1"/>
      <c r="CV99" s="1"/>
      <c r="CW99" s="1"/>
      <c r="CX99" s="1"/>
      <c r="CY99" s="138"/>
      <c r="CZ99" s="1"/>
      <c r="DA99" s="63"/>
      <c r="DB99" s="63"/>
      <c r="DC99" s="63"/>
      <c r="DD99" s="63"/>
      <c r="DE99" s="63"/>
      <c r="DF99" s="63"/>
      <c r="DG99" s="63"/>
      <c r="DH99" s="63"/>
      <c r="DI99" s="63"/>
      <c r="DJ99" s="63"/>
      <c r="DK99" s="63"/>
      <c r="DL99" s="63"/>
      <c r="DM99" s="63"/>
      <c r="DN99" s="63"/>
      <c r="DO99" s="63"/>
      <c r="DP99" s="63"/>
      <c r="DQ99" s="1"/>
      <c r="DR99" s="1"/>
      <c r="DS99" s="1"/>
      <c r="DT99" s="1"/>
      <c r="DU99" s="1"/>
      <c r="DV99" s="1"/>
      <c r="DW99" s="1"/>
      <c r="DX99" s="1"/>
      <c r="DY99" s="1"/>
      <c r="DZ99" s="1"/>
      <c r="EA99" s="1"/>
      <c r="EB99" s="1"/>
      <c r="EC99" s="1"/>
      <c r="ED99" s="1"/>
      <c r="EE99" s="138"/>
      <c r="EF99" s="1"/>
      <c r="EG99" s="63"/>
      <c r="EH99" s="63"/>
      <c r="EI99" s="63"/>
      <c r="EJ99" s="63"/>
      <c r="EK99" s="63"/>
      <c r="EL99" s="63"/>
      <c r="EM99" s="63"/>
      <c r="EN99" s="63"/>
      <c r="EO99" s="63"/>
      <c r="EP99" s="63"/>
      <c r="EQ99" s="63"/>
      <c r="ER99" s="63"/>
      <c r="ES99" s="63"/>
      <c r="ET99" s="63"/>
      <c r="EU99" s="63"/>
      <c r="EV99" s="63"/>
      <c r="EW99" s="1"/>
      <c r="EX99" s="1"/>
      <c r="EY99" s="1"/>
      <c r="EZ99" s="1"/>
      <c r="FA99" s="1"/>
      <c r="FB99" s="1"/>
      <c r="FC99" s="1"/>
      <c r="FD99" s="1"/>
      <c r="FE99" s="1"/>
      <c r="FF99" s="1"/>
      <c r="FG99" s="1"/>
      <c r="FH99" s="1"/>
      <c r="FI99" s="1"/>
      <c r="FJ99" s="1"/>
      <c r="FK99" s="138"/>
      <c r="FL99" s="1"/>
      <c r="FM99" s="63"/>
      <c r="FN99" s="63"/>
      <c r="FO99" s="63"/>
      <c r="FP99" s="63"/>
      <c r="FQ99" s="63"/>
      <c r="FR99" s="63"/>
      <c r="FS99" s="63"/>
      <c r="FT99" s="63"/>
      <c r="FU99" s="63"/>
      <c r="FV99" s="63"/>
      <c r="FW99" s="63"/>
      <c r="FX99" s="63"/>
      <c r="FY99" s="63"/>
      <c r="FZ99" s="63"/>
      <c r="GA99" s="63"/>
      <c r="GB99" s="63"/>
      <c r="GC99" s="1"/>
      <c r="GD99" s="1"/>
      <c r="GE99" s="1"/>
      <c r="GF99" s="1"/>
      <c r="GG99" s="1"/>
      <c r="GH99" s="1"/>
      <c r="GI99" s="1"/>
      <c r="GJ99" s="1"/>
      <c r="GK99" s="1"/>
      <c r="GL99" s="1"/>
      <c r="GM99" s="1"/>
      <c r="GN99" s="1"/>
      <c r="GO99" s="1"/>
      <c r="GP99" s="1"/>
      <c r="GQ99" s="138"/>
      <c r="GR99" s="1"/>
      <c r="GS99" s="63"/>
      <c r="GT99" s="63"/>
      <c r="GU99" s="63"/>
      <c r="GV99" s="63"/>
      <c r="GW99" s="63"/>
      <c r="GX99" s="63"/>
      <c r="GY99" s="63"/>
      <c r="GZ99" s="63"/>
      <c r="HA99" s="63"/>
      <c r="HB99" s="63"/>
      <c r="HC99" s="63"/>
      <c r="HD99" s="63"/>
      <c r="HE99" s="63"/>
      <c r="HF99" s="63"/>
      <c r="HG99" s="63"/>
      <c r="HH99" s="63"/>
      <c r="HI99" s="1"/>
      <c r="HJ99" s="1"/>
      <c r="HK99" s="1"/>
      <c r="HL99" s="1"/>
      <c r="HM99" s="1"/>
      <c r="HN99" s="1"/>
      <c r="HO99" s="1"/>
      <c r="HP99" s="1"/>
      <c r="HQ99" s="1"/>
      <c r="HR99" s="1"/>
      <c r="HS99" s="1"/>
      <c r="HT99" s="1"/>
      <c r="HU99" s="1"/>
      <c r="HV99" s="1"/>
      <c r="HW99" s="138"/>
      <c r="HX99" s="1"/>
      <c r="HY99" s="63"/>
      <c r="HZ99" s="63"/>
      <c r="IA99" s="63"/>
      <c r="IB99" s="63"/>
      <c r="IC99" s="63"/>
      <c r="ID99" s="63"/>
      <c r="IE99" s="63"/>
      <c r="IF99" s="63"/>
      <c r="IG99" s="63"/>
      <c r="IH99" s="63"/>
      <c r="II99" s="63"/>
      <c r="IJ99" s="63"/>
      <c r="IK99" s="63"/>
      <c r="IL99" s="63"/>
      <c r="IM99" s="63"/>
      <c r="IN99" s="63"/>
      <c r="IO99" s="1"/>
      <c r="IP99" s="1"/>
      <c r="IQ99" s="1"/>
      <c r="IR99" s="1"/>
      <c r="IS99" s="1"/>
      <c r="IT99" s="1"/>
      <c r="IU99" s="1"/>
      <c r="IV99" s="1"/>
      <c r="IW99" s="1"/>
      <c r="IX99" s="1"/>
      <c r="IY99" s="1"/>
      <c r="IZ99" s="1"/>
      <c r="JA99" s="1"/>
      <c r="JB99" s="1"/>
      <c r="JC99" s="138"/>
      <c r="JD99" s="1"/>
      <c r="JE99" s="63"/>
      <c r="JF99" s="63"/>
      <c r="JG99" s="63"/>
      <c r="JH99" s="63"/>
      <c r="JI99" s="63"/>
      <c r="JJ99" s="63"/>
      <c r="JK99" s="63"/>
      <c r="JL99" s="63"/>
      <c r="JM99" s="63"/>
      <c r="JN99" s="63"/>
      <c r="JO99" s="63"/>
      <c r="JP99" s="63"/>
      <c r="JQ99" s="63"/>
      <c r="JR99" s="63"/>
      <c r="JS99" s="63"/>
      <c r="JT99" s="63"/>
      <c r="JU99" s="1"/>
      <c r="JV99" s="1"/>
      <c r="JW99" s="1"/>
      <c r="JX99" s="1"/>
      <c r="JY99" s="1"/>
      <c r="JZ99" s="1"/>
      <c r="KA99" s="1"/>
      <c r="KB99" s="1"/>
      <c r="KC99" s="1"/>
      <c r="KD99" s="1"/>
      <c r="KE99" s="1"/>
      <c r="KF99" s="1"/>
      <c r="KG99" s="1"/>
      <c r="KH99" s="1"/>
      <c r="KI99" s="138"/>
      <c r="KJ99" s="1"/>
      <c r="KK99" s="63"/>
      <c r="KL99" s="63"/>
      <c r="KM99" s="63"/>
      <c r="KN99" s="63"/>
      <c r="KO99" s="63"/>
      <c r="KP99" s="63"/>
      <c r="KQ99" s="63"/>
      <c r="KR99" s="63"/>
      <c r="KS99" s="63"/>
      <c r="KT99" s="63"/>
      <c r="KU99" s="63"/>
      <c r="KV99" s="63"/>
      <c r="KW99" s="63"/>
      <c r="KX99" s="63"/>
      <c r="KY99" s="63"/>
      <c r="KZ99" s="63"/>
      <c r="LA99" s="1"/>
      <c r="LB99" s="1"/>
      <c r="LC99" s="1"/>
      <c r="LD99" s="1"/>
      <c r="LE99" s="1"/>
      <c r="LF99" s="1"/>
      <c r="LG99" s="1"/>
      <c r="LH99" s="1"/>
      <c r="LI99" s="1"/>
      <c r="LJ99" s="1"/>
      <c r="LK99" s="1"/>
      <c r="LL99" s="1"/>
      <c r="LM99" s="1"/>
      <c r="LN99" s="1"/>
      <c r="LO99" s="138"/>
      <c r="LP99" s="1"/>
      <c r="LQ99" s="63"/>
      <c r="LR99" s="63"/>
      <c r="LS99" s="63"/>
      <c r="LT99" s="63"/>
      <c r="LU99" s="63"/>
      <c r="LV99" s="63"/>
      <c r="LW99" s="63"/>
      <c r="LX99" s="63"/>
      <c r="LY99" s="63"/>
      <c r="LZ99" s="63"/>
      <c r="MA99" s="63"/>
      <c r="MB99" s="63"/>
      <c r="MC99" s="63"/>
      <c r="MD99" s="63"/>
      <c r="ME99" s="63"/>
      <c r="MF99" s="63"/>
    </row>
    <row r="100" spans="1:344" x14ac:dyDescent="0.35">
      <c r="A100" s="131">
        <v>96</v>
      </c>
      <c r="B100" s="170"/>
      <c r="C100" s="170"/>
      <c r="D100" s="152">
        <v>308</v>
      </c>
      <c r="E100" s="72" t="str">
        <f>'BVEM Scorecard'!F99</f>
        <v>Wind</v>
      </c>
      <c r="F100" s="96"/>
      <c r="G100" s="96"/>
      <c r="H100" s="96"/>
      <c r="I100" s="96"/>
      <c r="J100" s="62"/>
      <c r="K100" s="62"/>
      <c r="L100" s="62"/>
      <c r="M100" s="62"/>
      <c r="N100" s="62"/>
      <c r="O100" s="62"/>
      <c r="P100" s="62"/>
      <c r="Q100" s="62"/>
      <c r="R100" s="62"/>
      <c r="S100" s="62"/>
      <c r="T100" s="62"/>
      <c r="U100" s="62"/>
      <c r="V100" s="62"/>
      <c r="W100" s="62"/>
      <c r="X100" s="62"/>
      <c r="Y100" s="87"/>
      <c r="Z100" s="5"/>
      <c r="AA100" s="5"/>
      <c r="AB100" s="5"/>
      <c r="AC100" s="5"/>
      <c r="AD100" s="5"/>
      <c r="AE100" s="5"/>
      <c r="AF100" s="5"/>
      <c r="AG100" s="5"/>
      <c r="AH100" s="5"/>
      <c r="AI100" s="5"/>
      <c r="AJ100" s="5"/>
      <c r="AK100" s="5"/>
      <c r="AL100" s="5"/>
      <c r="AM100" s="91"/>
      <c r="AN100" s="93"/>
      <c r="AO100" s="62"/>
      <c r="AP100" s="62"/>
      <c r="AQ100" s="62"/>
      <c r="AR100" s="62"/>
      <c r="AS100" s="62"/>
      <c r="AT100" s="62"/>
      <c r="AU100" s="62"/>
      <c r="AV100" s="62"/>
      <c r="AW100" s="62"/>
      <c r="AX100" s="62"/>
      <c r="AY100" s="62"/>
      <c r="AZ100" s="62"/>
      <c r="BA100" s="62"/>
      <c r="BB100" s="62"/>
      <c r="BC100" s="62"/>
      <c r="BD100" s="62"/>
      <c r="BE100" s="5"/>
      <c r="BF100" s="5"/>
      <c r="BG100" s="5"/>
      <c r="BH100" s="5"/>
      <c r="BI100" s="5"/>
      <c r="BJ100" s="5"/>
      <c r="BK100" s="5"/>
      <c r="BL100" s="5"/>
      <c r="BM100" s="5"/>
      <c r="BN100" s="5"/>
      <c r="BO100" s="5"/>
      <c r="BP100" s="5"/>
      <c r="BQ100" s="5"/>
      <c r="BR100" s="5"/>
      <c r="BS100" s="5"/>
      <c r="BT100" s="5"/>
      <c r="BU100" s="62"/>
      <c r="BV100" s="62"/>
      <c r="BW100" s="62"/>
      <c r="BX100" s="62"/>
      <c r="BY100" s="62"/>
      <c r="BZ100" s="62"/>
      <c r="CA100" s="62"/>
      <c r="CB100" s="62"/>
      <c r="CC100" s="62"/>
      <c r="CD100" s="62"/>
      <c r="CE100" s="62"/>
      <c r="CF100" s="62"/>
      <c r="CG100" s="62"/>
      <c r="CH100" s="62"/>
      <c r="CI100" s="62"/>
      <c r="CJ100" s="62"/>
      <c r="CK100" s="5"/>
      <c r="CL100" s="5"/>
      <c r="CM100" s="5"/>
      <c r="CN100" s="5"/>
      <c r="CO100" s="5"/>
      <c r="CP100" s="5"/>
      <c r="CQ100" s="5"/>
      <c r="CR100" s="5"/>
      <c r="CS100" s="5"/>
      <c r="CT100" s="5"/>
      <c r="CU100" s="5"/>
      <c r="CV100" s="5"/>
      <c r="CW100" s="5"/>
      <c r="CX100" s="5"/>
      <c r="CY100" s="91"/>
      <c r="CZ100" s="5"/>
      <c r="DA100" s="62"/>
      <c r="DB100" s="62"/>
      <c r="DC100" s="62"/>
      <c r="DD100" s="62"/>
      <c r="DE100" s="62"/>
      <c r="DF100" s="62"/>
      <c r="DG100" s="62"/>
      <c r="DH100" s="62"/>
      <c r="DI100" s="62"/>
      <c r="DJ100" s="62"/>
      <c r="DK100" s="62"/>
      <c r="DL100" s="62"/>
      <c r="DM100" s="62"/>
      <c r="DN100" s="62"/>
      <c r="DO100" s="62"/>
      <c r="DP100" s="62"/>
      <c r="DQ100" s="5"/>
      <c r="DR100" s="5"/>
      <c r="DS100" s="5"/>
      <c r="DT100" s="5"/>
      <c r="DU100" s="5"/>
      <c r="DV100" s="5"/>
      <c r="DW100" s="5"/>
      <c r="DX100" s="5"/>
      <c r="DY100" s="5"/>
      <c r="DZ100" s="5"/>
      <c r="EA100" s="5"/>
      <c r="EB100" s="5"/>
      <c r="EC100" s="5"/>
      <c r="ED100" s="5"/>
      <c r="EE100" s="91"/>
      <c r="EF100" s="5"/>
      <c r="EG100" s="62"/>
      <c r="EH100" s="62"/>
      <c r="EI100" s="62"/>
      <c r="EJ100" s="62"/>
      <c r="EK100" s="62"/>
      <c r="EL100" s="62"/>
      <c r="EM100" s="62"/>
      <c r="EN100" s="62"/>
      <c r="EO100" s="62"/>
      <c r="EP100" s="62"/>
      <c r="EQ100" s="62"/>
      <c r="ER100" s="62"/>
      <c r="ES100" s="62"/>
      <c r="ET100" s="62"/>
      <c r="EU100" s="62"/>
      <c r="EV100" s="62"/>
      <c r="EW100" s="5"/>
      <c r="EX100" s="5"/>
      <c r="EY100" s="5"/>
      <c r="EZ100" s="5"/>
      <c r="FA100" s="5"/>
      <c r="FB100" s="5"/>
      <c r="FC100" s="5"/>
      <c r="FD100" s="5"/>
      <c r="FE100" s="5"/>
      <c r="FF100" s="5"/>
      <c r="FG100" s="5"/>
      <c r="FH100" s="5"/>
      <c r="FI100" s="5"/>
      <c r="FJ100" s="5"/>
      <c r="FK100" s="91"/>
      <c r="FL100" s="5"/>
      <c r="FM100" s="62"/>
      <c r="FN100" s="62"/>
      <c r="FO100" s="62"/>
      <c r="FP100" s="62"/>
      <c r="FQ100" s="62"/>
      <c r="FR100" s="62"/>
      <c r="FS100" s="62"/>
      <c r="FT100" s="62"/>
      <c r="FU100" s="62"/>
      <c r="FV100" s="62"/>
      <c r="FW100" s="62"/>
      <c r="FX100" s="62"/>
      <c r="FY100" s="62"/>
      <c r="FZ100" s="62"/>
      <c r="GA100" s="62"/>
      <c r="GB100" s="62"/>
      <c r="GC100" s="5"/>
      <c r="GD100" s="5"/>
      <c r="GE100" s="5"/>
      <c r="GF100" s="5"/>
      <c r="GG100" s="5"/>
      <c r="GH100" s="5"/>
      <c r="GI100" s="5"/>
      <c r="GJ100" s="5"/>
      <c r="GK100" s="5"/>
      <c r="GL100" s="5"/>
      <c r="GM100" s="5"/>
      <c r="GN100" s="5"/>
      <c r="GO100" s="5"/>
      <c r="GP100" s="5"/>
      <c r="GQ100" s="91"/>
      <c r="GR100" s="5"/>
      <c r="GS100" s="62"/>
      <c r="GT100" s="62"/>
      <c r="GU100" s="62"/>
      <c r="GV100" s="62"/>
      <c r="GW100" s="62"/>
      <c r="GX100" s="62"/>
      <c r="GY100" s="62"/>
      <c r="GZ100" s="62"/>
      <c r="HA100" s="62"/>
      <c r="HB100" s="62"/>
      <c r="HC100" s="62"/>
      <c r="HD100" s="62"/>
      <c r="HE100" s="62"/>
      <c r="HF100" s="62"/>
      <c r="HG100" s="62"/>
      <c r="HH100" s="62"/>
      <c r="HI100" s="5"/>
      <c r="HJ100" s="5"/>
      <c r="HK100" s="5"/>
      <c r="HL100" s="5"/>
      <c r="HM100" s="5"/>
      <c r="HN100" s="5"/>
      <c r="HO100" s="5"/>
      <c r="HP100" s="5"/>
      <c r="HQ100" s="5"/>
      <c r="HR100" s="5"/>
      <c r="HS100" s="5"/>
      <c r="HT100" s="5"/>
      <c r="HU100" s="5"/>
      <c r="HV100" s="5"/>
      <c r="HW100" s="91"/>
      <c r="HX100" s="5"/>
      <c r="HY100" s="62"/>
      <c r="HZ100" s="62"/>
      <c r="IA100" s="62"/>
      <c r="IB100" s="62"/>
      <c r="IC100" s="62"/>
      <c r="ID100" s="62"/>
      <c r="IE100" s="62"/>
      <c r="IF100" s="62"/>
      <c r="IG100" s="62"/>
      <c r="IH100" s="62"/>
      <c r="II100" s="62"/>
      <c r="IJ100" s="62"/>
      <c r="IK100" s="62"/>
      <c r="IL100" s="62"/>
      <c r="IM100" s="62"/>
      <c r="IN100" s="62"/>
      <c r="IO100" s="5"/>
      <c r="IP100" s="5"/>
      <c r="IQ100" s="5"/>
      <c r="IR100" s="5"/>
      <c r="IS100" s="5"/>
      <c r="IT100" s="5"/>
      <c r="IU100" s="5"/>
      <c r="IV100" s="5"/>
      <c r="IW100" s="5"/>
      <c r="IX100" s="5"/>
      <c r="IY100" s="5"/>
      <c r="IZ100" s="5"/>
      <c r="JA100" s="5"/>
      <c r="JB100" s="5"/>
      <c r="JC100" s="91"/>
      <c r="JD100" s="5"/>
      <c r="JE100" s="62"/>
      <c r="JF100" s="62"/>
      <c r="JG100" s="62"/>
      <c r="JH100" s="62"/>
      <c r="JI100" s="62"/>
      <c r="JJ100" s="62"/>
      <c r="JK100" s="62"/>
      <c r="JL100" s="62"/>
      <c r="JM100" s="62"/>
      <c r="JN100" s="62"/>
      <c r="JO100" s="62"/>
      <c r="JP100" s="62"/>
      <c r="JQ100" s="62"/>
      <c r="JR100" s="62"/>
      <c r="JS100" s="62"/>
      <c r="JT100" s="62"/>
      <c r="JU100" s="5"/>
      <c r="JV100" s="5"/>
      <c r="JW100" s="5"/>
      <c r="JX100" s="5"/>
      <c r="JY100" s="5"/>
      <c r="JZ100" s="5"/>
      <c r="KA100" s="5"/>
      <c r="KB100" s="5"/>
      <c r="KC100" s="5"/>
      <c r="KD100" s="5"/>
      <c r="KE100" s="5"/>
      <c r="KF100" s="5"/>
      <c r="KG100" s="5"/>
      <c r="KH100" s="5"/>
      <c r="KI100" s="91"/>
      <c r="KJ100" s="5"/>
      <c r="KK100" s="62"/>
      <c r="KL100" s="62"/>
      <c r="KM100" s="62"/>
      <c r="KN100" s="62"/>
      <c r="KO100" s="62"/>
      <c r="KP100" s="62"/>
      <c r="KQ100" s="62"/>
      <c r="KR100" s="62"/>
      <c r="KS100" s="62"/>
      <c r="KT100" s="62"/>
      <c r="KU100" s="62"/>
      <c r="KV100" s="62"/>
      <c r="KW100" s="62"/>
      <c r="KX100" s="62"/>
      <c r="KY100" s="62"/>
      <c r="KZ100" s="62"/>
      <c r="LA100" s="5"/>
      <c r="LB100" s="5"/>
      <c r="LC100" s="5"/>
      <c r="LD100" s="5"/>
      <c r="LE100" s="5"/>
      <c r="LF100" s="5"/>
      <c r="LG100" s="5"/>
      <c r="LH100" s="5"/>
      <c r="LI100" s="5"/>
      <c r="LJ100" s="5"/>
      <c r="LK100" s="5"/>
      <c r="LL100" s="5"/>
      <c r="LM100" s="5"/>
      <c r="LN100" s="5"/>
      <c r="LO100" s="91"/>
      <c r="LP100" s="5"/>
      <c r="LQ100" s="62"/>
      <c r="LR100" s="62"/>
      <c r="LS100" s="62"/>
      <c r="LT100" s="62"/>
      <c r="LU100" s="62"/>
      <c r="LV100" s="62"/>
      <c r="LW100" s="62"/>
      <c r="LX100" s="62"/>
      <c r="LY100" s="62"/>
      <c r="LZ100" s="62"/>
      <c r="MA100" s="62"/>
      <c r="MB100" s="62"/>
      <c r="MC100" s="62"/>
      <c r="MD100" s="62"/>
      <c r="ME100" s="62"/>
      <c r="MF100" s="62"/>
    </row>
    <row r="101" spans="1:344" x14ac:dyDescent="0.35">
      <c r="A101" s="132">
        <v>97</v>
      </c>
      <c r="B101" s="170"/>
      <c r="C101" s="170"/>
      <c r="D101" s="152">
        <v>174</v>
      </c>
      <c r="E101" s="72" t="str">
        <f>'BVEM Scorecard'!F100</f>
        <v>Wind</v>
      </c>
      <c r="F101" s="96"/>
      <c r="G101" s="96"/>
      <c r="H101" s="96"/>
      <c r="I101" s="96"/>
      <c r="J101" s="62"/>
      <c r="K101" s="62"/>
      <c r="L101" s="62"/>
      <c r="M101" s="62"/>
      <c r="N101" s="62"/>
      <c r="O101" s="62"/>
      <c r="P101" s="62"/>
      <c r="Q101" s="62"/>
      <c r="R101" s="62"/>
      <c r="S101" s="62"/>
      <c r="T101" s="62"/>
      <c r="U101" s="62"/>
      <c r="V101" s="62"/>
      <c r="W101" s="62"/>
      <c r="X101" s="62"/>
      <c r="Y101" s="1"/>
      <c r="Z101" s="1"/>
      <c r="AA101" s="1"/>
      <c r="AB101" s="1"/>
      <c r="AC101" s="1"/>
      <c r="AD101" s="1"/>
      <c r="AE101" s="1"/>
      <c r="AF101" s="1"/>
      <c r="AG101" s="1"/>
      <c r="AH101" s="1"/>
      <c r="AI101" s="1"/>
      <c r="AJ101" s="1"/>
      <c r="AK101" s="1"/>
      <c r="AL101" s="1"/>
      <c r="AM101" s="138"/>
      <c r="AN101" s="139"/>
      <c r="AO101" s="63"/>
      <c r="AP101" s="63"/>
      <c r="AQ101" s="63"/>
      <c r="AR101" s="63"/>
      <c r="AS101" s="63"/>
      <c r="AT101" s="63"/>
      <c r="AU101" s="63"/>
      <c r="AV101" s="63"/>
      <c r="AW101" s="63"/>
      <c r="AX101" s="63"/>
      <c r="AY101" s="63"/>
      <c r="AZ101" s="63"/>
      <c r="BA101" s="63"/>
      <c r="BB101" s="63"/>
      <c r="BC101" s="63"/>
      <c r="BD101" s="63"/>
      <c r="BE101" s="1"/>
      <c r="BF101" s="1"/>
      <c r="BG101" s="1"/>
      <c r="BH101" s="1"/>
      <c r="BI101" s="1"/>
      <c r="BJ101" s="1"/>
      <c r="BK101" s="1"/>
      <c r="BL101" s="1"/>
      <c r="BM101" s="1"/>
      <c r="BN101" s="1"/>
      <c r="BO101" s="1"/>
      <c r="BP101" s="1"/>
      <c r="BQ101" s="1"/>
      <c r="BR101" s="1"/>
      <c r="BS101" s="1"/>
      <c r="BT101" s="1"/>
      <c r="BU101" s="63"/>
      <c r="BV101" s="63"/>
      <c r="BW101" s="63"/>
      <c r="BX101" s="63"/>
      <c r="BY101" s="63"/>
      <c r="BZ101" s="63"/>
      <c r="CA101" s="63"/>
      <c r="CB101" s="63"/>
      <c r="CC101" s="63"/>
      <c r="CD101" s="63"/>
      <c r="CE101" s="63"/>
      <c r="CF101" s="63"/>
      <c r="CG101" s="63"/>
      <c r="CH101" s="63"/>
      <c r="CI101" s="63"/>
      <c r="CJ101" s="63"/>
      <c r="CK101" s="1"/>
      <c r="CL101" s="1"/>
      <c r="CM101" s="1"/>
      <c r="CN101" s="1"/>
      <c r="CO101" s="1"/>
      <c r="CP101" s="1"/>
      <c r="CQ101" s="1"/>
      <c r="CR101" s="1"/>
      <c r="CS101" s="1"/>
      <c r="CT101" s="1"/>
      <c r="CU101" s="1"/>
      <c r="CV101" s="1"/>
      <c r="CW101" s="1"/>
      <c r="CX101" s="1"/>
      <c r="CY101" s="138"/>
      <c r="CZ101" s="1"/>
      <c r="DA101" s="63"/>
      <c r="DB101" s="63"/>
      <c r="DC101" s="63"/>
      <c r="DD101" s="63"/>
      <c r="DE101" s="63"/>
      <c r="DF101" s="63"/>
      <c r="DG101" s="63"/>
      <c r="DH101" s="63"/>
      <c r="DI101" s="63"/>
      <c r="DJ101" s="63"/>
      <c r="DK101" s="63"/>
      <c r="DL101" s="63"/>
      <c r="DM101" s="63"/>
      <c r="DN101" s="63"/>
      <c r="DO101" s="63"/>
      <c r="DP101" s="63"/>
      <c r="DQ101" s="1"/>
      <c r="DR101" s="1"/>
      <c r="DS101" s="1"/>
      <c r="DT101" s="1"/>
      <c r="DU101" s="1"/>
      <c r="DV101" s="1"/>
      <c r="DW101" s="1"/>
      <c r="DX101" s="1"/>
      <c r="DY101" s="1"/>
      <c r="DZ101" s="1"/>
      <c r="EA101" s="1"/>
      <c r="EB101" s="1"/>
      <c r="EC101" s="1"/>
      <c r="ED101" s="1"/>
      <c r="EE101" s="138"/>
      <c r="EF101" s="1"/>
      <c r="EG101" s="63"/>
      <c r="EH101" s="63"/>
      <c r="EI101" s="63"/>
      <c r="EJ101" s="63"/>
      <c r="EK101" s="63"/>
      <c r="EL101" s="63"/>
      <c r="EM101" s="63"/>
      <c r="EN101" s="63"/>
      <c r="EO101" s="63"/>
      <c r="EP101" s="63"/>
      <c r="EQ101" s="63"/>
      <c r="ER101" s="63"/>
      <c r="ES101" s="63"/>
      <c r="ET101" s="63"/>
      <c r="EU101" s="63"/>
      <c r="EV101" s="63"/>
      <c r="EW101" s="1"/>
      <c r="EX101" s="1"/>
      <c r="EY101" s="1"/>
      <c r="EZ101" s="1"/>
      <c r="FA101" s="1"/>
      <c r="FB101" s="1"/>
      <c r="FC101" s="1"/>
      <c r="FD101" s="1"/>
      <c r="FE101" s="1"/>
      <c r="FF101" s="1"/>
      <c r="FG101" s="1"/>
      <c r="FH101" s="1"/>
      <c r="FI101" s="1"/>
      <c r="FJ101" s="1"/>
      <c r="FK101" s="138"/>
      <c r="FL101" s="1"/>
      <c r="FM101" s="63"/>
      <c r="FN101" s="63"/>
      <c r="FO101" s="63"/>
      <c r="FP101" s="63"/>
      <c r="FQ101" s="63"/>
      <c r="FR101" s="63"/>
      <c r="FS101" s="63"/>
      <c r="FT101" s="63"/>
      <c r="FU101" s="63"/>
      <c r="FV101" s="63"/>
      <c r="FW101" s="63"/>
      <c r="FX101" s="63"/>
      <c r="FY101" s="63"/>
      <c r="FZ101" s="63"/>
      <c r="GA101" s="63"/>
      <c r="GB101" s="63"/>
      <c r="GC101" s="1"/>
      <c r="GD101" s="1"/>
      <c r="GE101" s="1"/>
      <c r="GF101" s="1"/>
      <c r="GG101" s="1"/>
      <c r="GH101" s="1"/>
      <c r="GI101" s="1"/>
      <c r="GJ101" s="1"/>
      <c r="GK101" s="1"/>
      <c r="GL101" s="1"/>
      <c r="GM101" s="1"/>
      <c r="GN101" s="1"/>
      <c r="GO101" s="1"/>
      <c r="GP101" s="1"/>
      <c r="GQ101" s="138"/>
      <c r="GR101" s="1"/>
      <c r="GS101" s="63"/>
      <c r="GT101" s="63"/>
      <c r="GU101" s="63"/>
      <c r="GV101" s="63"/>
      <c r="GW101" s="63"/>
      <c r="GX101" s="63"/>
      <c r="GY101" s="63"/>
      <c r="GZ101" s="63"/>
      <c r="HA101" s="63"/>
      <c r="HB101" s="63"/>
      <c r="HC101" s="63"/>
      <c r="HD101" s="63"/>
      <c r="HE101" s="63"/>
      <c r="HF101" s="63"/>
      <c r="HG101" s="63"/>
      <c r="HH101" s="63"/>
      <c r="HI101" s="1"/>
      <c r="HJ101" s="1"/>
      <c r="HK101" s="1"/>
      <c r="HL101" s="1"/>
      <c r="HM101" s="1"/>
      <c r="HN101" s="1"/>
      <c r="HO101" s="1"/>
      <c r="HP101" s="1"/>
      <c r="HQ101" s="1"/>
      <c r="HR101" s="1"/>
      <c r="HS101" s="1"/>
      <c r="HT101" s="1"/>
      <c r="HU101" s="1"/>
      <c r="HV101" s="1"/>
      <c r="HW101" s="138"/>
      <c r="HX101" s="1"/>
      <c r="HY101" s="63"/>
      <c r="HZ101" s="63"/>
      <c r="IA101" s="63"/>
      <c r="IB101" s="63"/>
      <c r="IC101" s="63"/>
      <c r="ID101" s="63"/>
      <c r="IE101" s="63"/>
      <c r="IF101" s="63"/>
      <c r="IG101" s="63"/>
      <c r="IH101" s="63"/>
      <c r="II101" s="63"/>
      <c r="IJ101" s="63"/>
      <c r="IK101" s="63"/>
      <c r="IL101" s="63"/>
      <c r="IM101" s="63"/>
      <c r="IN101" s="63"/>
      <c r="IO101" s="1"/>
      <c r="IP101" s="1"/>
      <c r="IQ101" s="1"/>
      <c r="IR101" s="1"/>
      <c r="IS101" s="1"/>
      <c r="IT101" s="1"/>
      <c r="IU101" s="1"/>
      <c r="IV101" s="1"/>
      <c r="IW101" s="1"/>
      <c r="IX101" s="1"/>
      <c r="IY101" s="1"/>
      <c r="IZ101" s="1"/>
      <c r="JA101" s="1"/>
      <c r="JB101" s="1"/>
      <c r="JC101" s="138"/>
      <c r="JD101" s="1"/>
      <c r="JE101" s="63"/>
      <c r="JF101" s="63"/>
      <c r="JG101" s="63"/>
      <c r="JH101" s="63"/>
      <c r="JI101" s="63"/>
      <c r="JJ101" s="63"/>
      <c r="JK101" s="63"/>
      <c r="JL101" s="63"/>
      <c r="JM101" s="63"/>
      <c r="JN101" s="63"/>
      <c r="JO101" s="63"/>
      <c r="JP101" s="63"/>
      <c r="JQ101" s="63"/>
      <c r="JR101" s="63"/>
      <c r="JS101" s="63"/>
      <c r="JT101" s="63"/>
      <c r="JU101" s="1"/>
      <c r="JV101" s="1"/>
      <c r="JW101" s="1"/>
      <c r="JX101" s="1"/>
      <c r="JY101" s="1"/>
      <c r="JZ101" s="1"/>
      <c r="KA101" s="1"/>
      <c r="KB101" s="1"/>
      <c r="KC101" s="1"/>
      <c r="KD101" s="1"/>
      <c r="KE101" s="1"/>
      <c r="KF101" s="1"/>
      <c r="KG101" s="1"/>
      <c r="KH101" s="1"/>
      <c r="KI101" s="138"/>
      <c r="KJ101" s="1"/>
      <c r="KK101" s="63"/>
      <c r="KL101" s="63"/>
      <c r="KM101" s="63"/>
      <c r="KN101" s="63"/>
      <c r="KO101" s="63"/>
      <c r="KP101" s="63"/>
      <c r="KQ101" s="63"/>
      <c r="KR101" s="63"/>
      <c r="KS101" s="63"/>
      <c r="KT101" s="63"/>
      <c r="KU101" s="63"/>
      <c r="KV101" s="63"/>
      <c r="KW101" s="63"/>
      <c r="KX101" s="63"/>
      <c r="KY101" s="63"/>
      <c r="KZ101" s="63"/>
      <c r="LA101" s="1"/>
      <c r="LB101" s="1"/>
      <c r="LC101" s="1"/>
      <c r="LD101" s="1"/>
      <c r="LE101" s="1"/>
      <c r="LF101" s="1"/>
      <c r="LG101" s="1"/>
      <c r="LH101" s="1"/>
      <c r="LI101" s="1"/>
      <c r="LJ101" s="1"/>
      <c r="LK101" s="1"/>
      <c r="LL101" s="1"/>
      <c r="LM101" s="1"/>
      <c r="LN101" s="1"/>
      <c r="LO101" s="138"/>
      <c r="LP101" s="1"/>
      <c r="LQ101" s="63"/>
      <c r="LR101" s="63"/>
      <c r="LS101" s="63"/>
      <c r="LT101" s="63"/>
      <c r="LU101" s="63"/>
      <c r="LV101" s="63"/>
      <c r="LW101" s="63"/>
      <c r="LX101" s="63"/>
      <c r="LY101" s="63"/>
      <c r="LZ101" s="63"/>
      <c r="MA101" s="63"/>
      <c r="MB101" s="63"/>
      <c r="MC101" s="63"/>
      <c r="MD101" s="63"/>
      <c r="ME101" s="63"/>
      <c r="MF101" s="63"/>
    </row>
    <row r="102" spans="1:344" x14ac:dyDescent="0.35">
      <c r="A102" s="131">
        <v>98</v>
      </c>
      <c r="B102" s="170"/>
      <c r="C102" s="170"/>
      <c r="D102" s="152">
        <v>103</v>
      </c>
      <c r="E102" s="72" t="str">
        <f>'BVEM Scorecard'!F101</f>
        <v>Wind</v>
      </c>
      <c r="F102" s="96"/>
      <c r="G102" s="96"/>
      <c r="H102" s="96"/>
      <c r="I102" s="96"/>
      <c r="J102" s="62"/>
      <c r="K102" s="62"/>
      <c r="L102" s="62"/>
      <c r="M102" s="62"/>
      <c r="N102" s="62"/>
      <c r="O102" s="62"/>
      <c r="P102" s="62"/>
      <c r="Q102" s="62"/>
      <c r="R102" s="62"/>
      <c r="S102" s="62"/>
      <c r="T102" s="62"/>
      <c r="U102" s="62"/>
      <c r="V102" s="62"/>
      <c r="W102" s="62"/>
      <c r="X102" s="62"/>
      <c r="Y102" s="87"/>
      <c r="Z102" s="5"/>
      <c r="AA102" s="5"/>
      <c r="AB102" s="5"/>
      <c r="AC102" s="5"/>
      <c r="AD102" s="5"/>
      <c r="AE102" s="5"/>
      <c r="AF102" s="5"/>
      <c r="AG102" s="5"/>
      <c r="AH102" s="5"/>
      <c r="AI102" s="5"/>
      <c r="AJ102" s="5"/>
      <c r="AK102" s="5"/>
      <c r="AL102" s="5"/>
      <c r="AM102" s="91"/>
      <c r="AN102" s="93"/>
      <c r="AO102" s="62"/>
      <c r="AP102" s="62"/>
      <c r="AQ102" s="62"/>
      <c r="AR102" s="62"/>
      <c r="AS102" s="62"/>
      <c r="AT102" s="62"/>
      <c r="AU102" s="62"/>
      <c r="AV102" s="62"/>
      <c r="AW102" s="62"/>
      <c r="AX102" s="62"/>
      <c r="AY102" s="62"/>
      <c r="AZ102" s="62"/>
      <c r="BA102" s="62"/>
      <c r="BB102" s="62"/>
      <c r="BC102" s="62"/>
      <c r="BD102" s="62"/>
      <c r="BE102" s="5"/>
      <c r="BF102" s="5"/>
      <c r="BG102" s="5"/>
      <c r="BH102" s="5"/>
      <c r="BI102" s="5"/>
      <c r="BJ102" s="5"/>
      <c r="BK102" s="5"/>
      <c r="BL102" s="5"/>
      <c r="BM102" s="5"/>
      <c r="BN102" s="5"/>
      <c r="BO102" s="5"/>
      <c r="BP102" s="5"/>
      <c r="BQ102" s="5"/>
      <c r="BR102" s="5"/>
      <c r="BS102" s="5"/>
      <c r="BT102" s="5"/>
      <c r="BU102" s="62"/>
      <c r="BV102" s="62"/>
      <c r="BW102" s="62"/>
      <c r="BX102" s="62"/>
      <c r="BY102" s="62"/>
      <c r="BZ102" s="62"/>
      <c r="CA102" s="62"/>
      <c r="CB102" s="62"/>
      <c r="CC102" s="62"/>
      <c r="CD102" s="62"/>
      <c r="CE102" s="62"/>
      <c r="CF102" s="62"/>
      <c r="CG102" s="62"/>
      <c r="CH102" s="62"/>
      <c r="CI102" s="62"/>
      <c r="CJ102" s="62"/>
      <c r="CK102" s="5"/>
      <c r="CL102" s="5"/>
      <c r="CM102" s="5"/>
      <c r="CN102" s="5"/>
      <c r="CO102" s="5"/>
      <c r="CP102" s="5"/>
      <c r="CQ102" s="5"/>
      <c r="CR102" s="5"/>
      <c r="CS102" s="5"/>
      <c r="CT102" s="5"/>
      <c r="CU102" s="5"/>
      <c r="CV102" s="5"/>
      <c r="CW102" s="5"/>
      <c r="CX102" s="5"/>
      <c r="CY102" s="91"/>
      <c r="CZ102" s="5"/>
      <c r="DA102" s="62"/>
      <c r="DB102" s="62"/>
      <c r="DC102" s="62"/>
      <c r="DD102" s="62"/>
      <c r="DE102" s="62"/>
      <c r="DF102" s="62"/>
      <c r="DG102" s="62"/>
      <c r="DH102" s="62"/>
      <c r="DI102" s="62"/>
      <c r="DJ102" s="62"/>
      <c r="DK102" s="62"/>
      <c r="DL102" s="62"/>
      <c r="DM102" s="62"/>
      <c r="DN102" s="62"/>
      <c r="DO102" s="62"/>
      <c r="DP102" s="62"/>
      <c r="DQ102" s="5"/>
      <c r="DR102" s="5"/>
      <c r="DS102" s="5"/>
      <c r="DT102" s="5"/>
      <c r="DU102" s="5"/>
      <c r="DV102" s="5"/>
      <c r="DW102" s="5"/>
      <c r="DX102" s="5"/>
      <c r="DY102" s="5"/>
      <c r="DZ102" s="5"/>
      <c r="EA102" s="5"/>
      <c r="EB102" s="5"/>
      <c r="EC102" s="5"/>
      <c r="ED102" s="5"/>
      <c r="EE102" s="91"/>
      <c r="EF102" s="5"/>
      <c r="EG102" s="62"/>
      <c r="EH102" s="62"/>
      <c r="EI102" s="62"/>
      <c r="EJ102" s="62"/>
      <c r="EK102" s="62"/>
      <c r="EL102" s="62"/>
      <c r="EM102" s="62"/>
      <c r="EN102" s="62"/>
      <c r="EO102" s="62"/>
      <c r="EP102" s="62"/>
      <c r="EQ102" s="62"/>
      <c r="ER102" s="62"/>
      <c r="ES102" s="62"/>
      <c r="ET102" s="62"/>
      <c r="EU102" s="62"/>
      <c r="EV102" s="62"/>
      <c r="EW102" s="5"/>
      <c r="EX102" s="5"/>
      <c r="EY102" s="5"/>
      <c r="EZ102" s="5"/>
      <c r="FA102" s="5"/>
      <c r="FB102" s="5"/>
      <c r="FC102" s="5"/>
      <c r="FD102" s="5"/>
      <c r="FE102" s="5"/>
      <c r="FF102" s="5"/>
      <c r="FG102" s="5"/>
      <c r="FH102" s="5"/>
      <c r="FI102" s="5"/>
      <c r="FJ102" s="5"/>
      <c r="FK102" s="91"/>
      <c r="FL102" s="5"/>
      <c r="FM102" s="62"/>
      <c r="FN102" s="62"/>
      <c r="FO102" s="62"/>
      <c r="FP102" s="62"/>
      <c r="FQ102" s="62"/>
      <c r="FR102" s="62"/>
      <c r="FS102" s="62"/>
      <c r="FT102" s="62"/>
      <c r="FU102" s="62"/>
      <c r="FV102" s="62"/>
      <c r="FW102" s="62"/>
      <c r="FX102" s="62"/>
      <c r="FY102" s="62"/>
      <c r="FZ102" s="62"/>
      <c r="GA102" s="62"/>
      <c r="GB102" s="62"/>
      <c r="GC102" s="5"/>
      <c r="GD102" s="5"/>
      <c r="GE102" s="5"/>
      <c r="GF102" s="5"/>
      <c r="GG102" s="5"/>
      <c r="GH102" s="5"/>
      <c r="GI102" s="5"/>
      <c r="GJ102" s="5"/>
      <c r="GK102" s="5"/>
      <c r="GL102" s="5"/>
      <c r="GM102" s="5"/>
      <c r="GN102" s="5"/>
      <c r="GO102" s="5"/>
      <c r="GP102" s="5"/>
      <c r="GQ102" s="91"/>
      <c r="GR102" s="5"/>
      <c r="GS102" s="62"/>
      <c r="GT102" s="62"/>
      <c r="GU102" s="62"/>
      <c r="GV102" s="62"/>
      <c r="GW102" s="62"/>
      <c r="GX102" s="62"/>
      <c r="GY102" s="62"/>
      <c r="GZ102" s="62"/>
      <c r="HA102" s="62"/>
      <c r="HB102" s="62"/>
      <c r="HC102" s="62"/>
      <c r="HD102" s="62"/>
      <c r="HE102" s="62"/>
      <c r="HF102" s="62"/>
      <c r="HG102" s="62"/>
      <c r="HH102" s="62"/>
      <c r="HI102" s="5"/>
      <c r="HJ102" s="5"/>
      <c r="HK102" s="5"/>
      <c r="HL102" s="5"/>
      <c r="HM102" s="5"/>
      <c r="HN102" s="5"/>
      <c r="HO102" s="5"/>
      <c r="HP102" s="5"/>
      <c r="HQ102" s="5"/>
      <c r="HR102" s="5"/>
      <c r="HS102" s="5"/>
      <c r="HT102" s="5"/>
      <c r="HU102" s="5"/>
      <c r="HV102" s="5"/>
      <c r="HW102" s="91"/>
      <c r="HX102" s="5"/>
      <c r="HY102" s="62"/>
      <c r="HZ102" s="62"/>
      <c r="IA102" s="62"/>
      <c r="IB102" s="62"/>
      <c r="IC102" s="62"/>
      <c r="ID102" s="62"/>
      <c r="IE102" s="62"/>
      <c r="IF102" s="62"/>
      <c r="IG102" s="62"/>
      <c r="IH102" s="62"/>
      <c r="II102" s="62"/>
      <c r="IJ102" s="62"/>
      <c r="IK102" s="62"/>
      <c r="IL102" s="62"/>
      <c r="IM102" s="62"/>
      <c r="IN102" s="62"/>
      <c r="IO102" s="5"/>
      <c r="IP102" s="5"/>
      <c r="IQ102" s="5"/>
      <c r="IR102" s="5"/>
      <c r="IS102" s="5"/>
      <c r="IT102" s="5"/>
      <c r="IU102" s="5"/>
      <c r="IV102" s="5"/>
      <c r="IW102" s="5"/>
      <c r="IX102" s="5"/>
      <c r="IY102" s="5"/>
      <c r="IZ102" s="5"/>
      <c r="JA102" s="5"/>
      <c r="JB102" s="5"/>
      <c r="JC102" s="91"/>
      <c r="JD102" s="5"/>
      <c r="JE102" s="62"/>
      <c r="JF102" s="62"/>
      <c r="JG102" s="62"/>
      <c r="JH102" s="62"/>
      <c r="JI102" s="62"/>
      <c r="JJ102" s="62"/>
      <c r="JK102" s="62"/>
      <c r="JL102" s="62"/>
      <c r="JM102" s="62"/>
      <c r="JN102" s="62"/>
      <c r="JO102" s="62"/>
      <c r="JP102" s="62"/>
      <c r="JQ102" s="62"/>
      <c r="JR102" s="62"/>
      <c r="JS102" s="62"/>
      <c r="JT102" s="62"/>
      <c r="JU102" s="5"/>
      <c r="JV102" s="5"/>
      <c r="JW102" s="5"/>
      <c r="JX102" s="5"/>
      <c r="JY102" s="5"/>
      <c r="JZ102" s="5"/>
      <c r="KA102" s="5"/>
      <c r="KB102" s="5"/>
      <c r="KC102" s="5"/>
      <c r="KD102" s="5"/>
      <c r="KE102" s="5"/>
      <c r="KF102" s="5"/>
      <c r="KG102" s="5"/>
      <c r="KH102" s="5"/>
      <c r="KI102" s="91"/>
      <c r="KJ102" s="5"/>
      <c r="KK102" s="62"/>
      <c r="KL102" s="62"/>
      <c r="KM102" s="62"/>
      <c r="KN102" s="62"/>
      <c r="KO102" s="62"/>
      <c r="KP102" s="62"/>
      <c r="KQ102" s="62"/>
      <c r="KR102" s="62"/>
      <c r="KS102" s="62"/>
      <c r="KT102" s="62"/>
      <c r="KU102" s="62"/>
      <c r="KV102" s="62"/>
      <c r="KW102" s="62"/>
      <c r="KX102" s="62"/>
      <c r="KY102" s="62"/>
      <c r="KZ102" s="62"/>
      <c r="LA102" s="5"/>
      <c r="LB102" s="5"/>
      <c r="LC102" s="5"/>
      <c r="LD102" s="5"/>
      <c r="LE102" s="5"/>
      <c r="LF102" s="5"/>
      <c r="LG102" s="5"/>
      <c r="LH102" s="5"/>
      <c r="LI102" s="5"/>
      <c r="LJ102" s="5"/>
      <c r="LK102" s="5"/>
      <c r="LL102" s="5"/>
      <c r="LM102" s="5"/>
      <c r="LN102" s="5"/>
      <c r="LO102" s="91"/>
      <c r="LP102" s="5"/>
      <c r="LQ102" s="62"/>
      <c r="LR102" s="62"/>
      <c r="LS102" s="62"/>
      <c r="LT102" s="62"/>
      <c r="LU102" s="62"/>
      <c r="LV102" s="62"/>
      <c r="LW102" s="62"/>
      <c r="LX102" s="62"/>
      <c r="LY102" s="62"/>
      <c r="LZ102" s="62"/>
      <c r="MA102" s="62"/>
      <c r="MB102" s="62"/>
      <c r="MC102" s="62"/>
      <c r="MD102" s="62"/>
      <c r="ME102" s="62"/>
      <c r="MF102" s="62"/>
    </row>
    <row r="103" spans="1:344" x14ac:dyDescent="0.35">
      <c r="A103" s="132">
        <v>99</v>
      </c>
      <c r="B103" s="170"/>
      <c r="C103" s="170"/>
      <c r="D103" s="152">
        <v>38</v>
      </c>
      <c r="E103" s="72" t="str">
        <f>'BVEM Scorecard'!F102</f>
        <v>Wind</v>
      </c>
      <c r="F103" s="96"/>
      <c r="G103" s="96"/>
      <c r="H103" s="96"/>
      <c r="I103" s="96"/>
      <c r="J103" s="62"/>
      <c r="K103" s="62"/>
      <c r="L103" s="62"/>
      <c r="M103" s="62"/>
      <c r="N103" s="62"/>
      <c r="O103" s="62"/>
      <c r="P103" s="62"/>
      <c r="Q103" s="62"/>
      <c r="R103" s="62"/>
      <c r="S103" s="62"/>
      <c r="T103" s="62"/>
      <c r="U103" s="62"/>
      <c r="V103" s="62"/>
      <c r="W103" s="62"/>
      <c r="X103" s="62"/>
      <c r="Y103" s="1"/>
      <c r="Z103" s="1"/>
      <c r="AA103" s="1"/>
      <c r="AB103" s="1"/>
      <c r="AC103" s="1"/>
      <c r="AD103" s="1"/>
      <c r="AE103" s="1"/>
      <c r="AF103" s="1"/>
      <c r="AG103" s="1"/>
      <c r="AH103" s="1"/>
      <c r="AI103" s="1"/>
      <c r="AJ103" s="1"/>
      <c r="AK103" s="1"/>
      <c r="AL103" s="1"/>
      <c r="AM103" s="138"/>
      <c r="AN103" s="139"/>
      <c r="AO103" s="63"/>
      <c r="AP103" s="63"/>
      <c r="AQ103" s="63"/>
      <c r="AR103" s="63"/>
      <c r="AS103" s="63"/>
      <c r="AT103" s="63"/>
      <c r="AU103" s="63"/>
      <c r="AV103" s="63"/>
      <c r="AW103" s="63"/>
      <c r="AX103" s="63"/>
      <c r="AY103" s="63"/>
      <c r="AZ103" s="63"/>
      <c r="BA103" s="63"/>
      <c r="BB103" s="63"/>
      <c r="BC103" s="63"/>
      <c r="BD103" s="63"/>
      <c r="BE103" s="1"/>
      <c r="BF103" s="1"/>
      <c r="BG103" s="1"/>
      <c r="BH103" s="1"/>
      <c r="BI103" s="1"/>
      <c r="BJ103" s="1"/>
      <c r="BK103" s="1"/>
      <c r="BL103" s="1"/>
      <c r="BM103" s="1"/>
      <c r="BN103" s="1"/>
      <c r="BO103" s="1"/>
      <c r="BP103" s="1"/>
      <c r="BQ103" s="1"/>
      <c r="BR103" s="1"/>
      <c r="BS103" s="1"/>
      <c r="BT103" s="1"/>
      <c r="BU103" s="63"/>
      <c r="BV103" s="63"/>
      <c r="BW103" s="63"/>
      <c r="BX103" s="63"/>
      <c r="BY103" s="63"/>
      <c r="BZ103" s="63"/>
      <c r="CA103" s="63"/>
      <c r="CB103" s="63"/>
      <c r="CC103" s="63"/>
      <c r="CD103" s="63"/>
      <c r="CE103" s="63"/>
      <c r="CF103" s="63"/>
      <c r="CG103" s="63"/>
      <c r="CH103" s="63"/>
      <c r="CI103" s="63"/>
      <c r="CJ103" s="63"/>
      <c r="CK103" s="1"/>
      <c r="CL103" s="1"/>
      <c r="CM103" s="1"/>
      <c r="CN103" s="1"/>
      <c r="CO103" s="1"/>
      <c r="CP103" s="1"/>
      <c r="CQ103" s="1"/>
      <c r="CR103" s="1"/>
      <c r="CS103" s="1"/>
      <c r="CT103" s="1"/>
      <c r="CU103" s="1"/>
      <c r="CV103" s="1"/>
      <c r="CW103" s="1"/>
      <c r="CX103" s="1"/>
      <c r="CY103" s="138"/>
      <c r="CZ103" s="1"/>
      <c r="DA103" s="63"/>
      <c r="DB103" s="63"/>
      <c r="DC103" s="63"/>
      <c r="DD103" s="63"/>
      <c r="DE103" s="63"/>
      <c r="DF103" s="63"/>
      <c r="DG103" s="63"/>
      <c r="DH103" s="63"/>
      <c r="DI103" s="63"/>
      <c r="DJ103" s="63"/>
      <c r="DK103" s="63"/>
      <c r="DL103" s="63"/>
      <c r="DM103" s="63"/>
      <c r="DN103" s="63"/>
      <c r="DO103" s="63"/>
      <c r="DP103" s="63"/>
      <c r="DQ103" s="1"/>
      <c r="DR103" s="1"/>
      <c r="DS103" s="1"/>
      <c r="DT103" s="1"/>
      <c r="DU103" s="1"/>
      <c r="DV103" s="1"/>
      <c r="DW103" s="1"/>
      <c r="DX103" s="1"/>
      <c r="DY103" s="1"/>
      <c r="DZ103" s="1"/>
      <c r="EA103" s="1"/>
      <c r="EB103" s="1"/>
      <c r="EC103" s="1"/>
      <c r="ED103" s="1"/>
      <c r="EE103" s="138"/>
      <c r="EF103" s="1"/>
      <c r="EG103" s="63"/>
      <c r="EH103" s="63"/>
      <c r="EI103" s="63"/>
      <c r="EJ103" s="63"/>
      <c r="EK103" s="63"/>
      <c r="EL103" s="63"/>
      <c r="EM103" s="63"/>
      <c r="EN103" s="63"/>
      <c r="EO103" s="63"/>
      <c r="EP103" s="63"/>
      <c r="EQ103" s="63"/>
      <c r="ER103" s="63"/>
      <c r="ES103" s="63"/>
      <c r="ET103" s="63"/>
      <c r="EU103" s="63"/>
      <c r="EV103" s="63"/>
      <c r="EW103" s="1"/>
      <c r="EX103" s="1"/>
      <c r="EY103" s="1"/>
      <c r="EZ103" s="1"/>
      <c r="FA103" s="1"/>
      <c r="FB103" s="1"/>
      <c r="FC103" s="1"/>
      <c r="FD103" s="1"/>
      <c r="FE103" s="1"/>
      <c r="FF103" s="1"/>
      <c r="FG103" s="1"/>
      <c r="FH103" s="1"/>
      <c r="FI103" s="1"/>
      <c r="FJ103" s="1"/>
      <c r="FK103" s="138"/>
      <c r="FL103" s="1"/>
      <c r="FM103" s="63"/>
      <c r="FN103" s="63"/>
      <c r="FO103" s="63"/>
      <c r="FP103" s="63"/>
      <c r="FQ103" s="63"/>
      <c r="FR103" s="63"/>
      <c r="FS103" s="63"/>
      <c r="FT103" s="63"/>
      <c r="FU103" s="63"/>
      <c r="FV103" s="63"/>
      <c r="FW103" s="63"/>
      <c r="FX103" s="63"/>
      <c r="FY103" s="63"/>
      <c r="FZ103" s="63"/>
      <c r="GA103" s="63"/>
      <c r="GB103" s="63"/>
      <c r="GC103" s="1"/>
      <c r="GD103" s="1"/>
      <c r="GE103" s="1"/>
      <c r="GF103" s="1"/>
      <c r="GG103" s="1"/>
      <c r="GH103" s="1"/>
      <c r="GI103" s="1"/>
      <c r="GJ103" s="1"/>
      <c r="GK103" s="1"/>
      <c r="GL103" s="1"/>
      <c r="GM103" s="1"/>
      <c r="GN103" s="1"/>
      <c r="GO103" s="1"/>
      <c r="GP103" s="1"/>
      <c r="GQ103" s="138"/>
      <c r="GR103" s="1"/>
      <c r="GS103" s="63"/>
      <c r="GT103" s="63"/>
      <c r="GU103" s="63"/>
      <c r="GV103" s="63"/>
      <c r="GW103" s="63"/>
      <c r="GX103" s="63"/>
      <c r="GY103" s="63"/>
      <c r="GZ103" s="63"/>
      <c r="HA103" s="63"/>
      <c r="HB103" s="63"/>
      <c r="HC103" s="63"/>
      <c r="HD103" s="63"/>
      <c r="HE103" s="63"/>
      <c r="HF103" s="63"/>
      <c r="HG103" s="63"/>
      <c r="HH103" s="63"/>
      <c r="HI103" s="1"/>
      <c r="HJ103" s="1"/>
      <c r="HK103" s="1"/>
      <c r="HL103" s="1"/>
      <c r="HM103" s="1"/>
      <c r="HN103" s="1"/>
      <c r="HO103" s="1"/>
      <c r="HP103" s="1"/>
      <c r="HQ103" s="1"/>
      <c r="HR103" s="1"/>
      <c r="HS103" s="1"/>
      <c r="HT103" s="1"/>
      <c r="HU103" s="1"/>
      <c r="HV103" s="1"/>
      <c r="HW103" s="138"/>
      <c r="HX103" s="1"/>
      <c r="HY103" s="63"/>
      <c r="HZ103" s="63"/>
      <c r="IA103" s="63"/>
      <c r="IB103" s="63"/>
      <c r="IC103" s="63"/>
      <c r="ID103" s="63"/>
      <c r="IE103" s="63"/>
      <c r="IF103" s="63"/>
      <c r="IG103" s="63"/>
      <c r="IH103" s="63"/>
      <c r="II103" s="63"/>
      <c r="IJ103" s="63"/>
      <c r="IK103" s="63"/>
      <c r="IL103" s="63"/>
      <c r="IM103" s="63"/>
      <c r="IN103" s="63"/>
      <c r="IO103" s="1"/>
      <c r="IP103" s="1"/>
      <c r="IQ103" s="1"/>
      <c r="IR103" s="1"/>
      <c r="IS103" s="1"/>
      <c r="IT103" s="1"/>
      <c r="IU103" s="1"/>
      <c r="IV103" s="1"/>
      <c r="IW103" s="1"/>
      <c r="IX103" s="1"/>
      <c r="IY103" s="1"/>
      <c r="IZ103" s="1"/>
      <c r="JA103" s="1"/>
      <c r="JB103" s="1"/>
      <c r="JC103" s="138"/>
      <c r="JD103" s="1"/>
      <c r="JE103" s="63"/>
      <c r="JF103" s="63"/>
      <c r="JG103" s="63"/>
      <c r="JH103" s="63"/>
      <c r="JI103" s="63"/>
      <c r="JJ103" s="63"/>
      <c r="JK103" s="63"/>
      <c r="JL103" s="63"/>
      <c r="JM103" s="63"/>
      <c r="JN103" s="63"/>
      <c r="JO103" s="63"/>
      <c r="JP103" s="63"/>
      <c r="JQ103" s="63"/>
      <c r="JR103" s="63"/>
      <c r="JS103" s="63"/>
      <c r="JT103" s="63"/>
      <c r="JU103" s="1"/>
      <c r="JV103" s="1"/>
      <c r="JW103" s="1"/>
      <c r="JX103" s="1"/>
      <c r="JY103" s="1"/>
      <c r="JZ103" s="1"/>
      <c r="KA103" s="1"/>
      <c r="KB103" s="1"/>
      <c r="KC103" s="1"/>
      <c r="KD103" s="1"/>
      <c r="KE103" s="1"/>
      <c r="KF103" s="1"/>
      <c r="KG103" s="1"/>
      <c r="KH103" s="1"/>
      <c r="KI103" s="138"/>
      <c r="KJ103" s="1"/>
      <c r="KK103" s="63"/>
      <c r="KL103" s="63"/>
      <c r="KM103" s="63"/>
      <c r="KN103" s="63"/>
      <c r="KO103" s="63"/>
      <c r="KP103" s="63"/>
      <c r="KQ103" s="63"/>
      <c r="KR103" s="63"/>
      <c r="KS103" s="63"/>
      <c r="KT103" s="63"/>
      <c r="KU103" s="63"/>
      <c r="KV103" s="63"/>
      <c r="KW103" s="63"/>
      <c r="KX103" s="63"/>
      <c r="KY103" s="63"/>
      <c r="KZ103" s="63"/>
      <c r="LA103" s="1"/>
      <c r="LB103" s="1"/>
      <c r="LC103" s="1"/>
      <c r="LD103" s="1"/>
      <c r="LE103" s="1"/>
      <c r="LF103" s="1"/>
      <c r="LG103" s="1"/>
      <c r="LH103" s="1"/>
      <c r="LI103" s="1"/>
      <c r="LJ103" s="1"/>
      <c r="LK103" s="1"/>
      <c r="LL103" s="1"/>
      <c r="LM103" s="1"/>
      <c r="LN103" s="1"/>
      <c r="LO103" s="138"/>
      <c r="LP103" s="1"/>
      <c r="LQ103" s="63"/>
      <c r="LR103" s="63"/>
      <c r="LS103" s="63"/>
      <c r="LT103" s="63"/>
      <c r="LU103" s="63"/>
      <c r="LV103" s="63"/>
      <c r="LW103" s="63"/>
      <c r="LX103" s="63"/>
      <c r="LY103" s="63"/>
      <c r="LZ103" s="63"/>
      <c r="MA103" s="63"/>
      <c r="MB103" s="63"/>
      <c r="MC103" s="63"/>
      <c r="MD103" s="63"/>
      <c r="ME103" s="63"/>
      <c r="MF103" s="63"/>
    </row>
    <row r="104" spans="1:344" x14ac:dyDescent="0.35">
      <c r="A104" s="131">
        <v>100</v>
      </c>
      <c r="B104" s="170"/>
      <c r="C104" s="170"/>
      <c r="D104" s="152">
        <v>294</v>
      </c>
      <c r="E104" s="72" t="str">
        <f>'BVEM Scorecard'!F103</f>
        <v>Wind</v>
      </c>
      <c r="F104" s="96"/>
      <c r="G104" s="96"/>
      <c r="H104" s="96"/>
      <c r="I104" s="96"/>
      <c r="J104" s="62"/>
      <c r="K104" s="62"/>
      <c r="L104" s="62"/>
      <c r="M104" s="62"/>
      <c r="N104" s="62"/>
      <c r="O104" s="62"/>
      <c r="P104" s="62"/>
      <c r="Q104" s="62"/>
      <c r="R104" s="62"/>
      <c r="S104" s="62"/>
      <c r="T104" s="62"/>
      <c r="U104" s="62"/>
      <c r="V104" s="62"/>
      <c r="W104" s="62"/>
      <c r="X104" s="62"/>
      <c r="Y104" s="87"/>
      <c r="Z104" s="5"/>
      <c r="AA104" s="5"/>
      <c r="AB104" s="5"/>
      <c r="AC104" s="5"/>
      <c r="AD104" s="5"/>
      <c r="AE104" s="5"/>
      <c r="AF104" s="5"/>
      <c r="AG104" s="5"/>
      <c r="AH104" s="5"/>
      <c r="AI104" s="5"/>
      <c r="AJ104" s="5"/>
      <c r="AK104" s="5"/>
      <c r="AL104" s="5"/>
      <c r="AM104" s="91"/>
      <c r="AN104" s="93"/>
      <c r="AO104" s="62"/>
      <c r="AP104" s="62"/>
      <c r="AQ104" s="62"/>
      <c r="AR104" s="62"/>
      <c r="AS104" s="62"/>
      <c r="AT104" s="62"/>
      <c r="AU104" s="62"/>
      <c r="AV104" s="62"/>
      <c r="AW104" s="62"/>
      <c r="AX104" s="62"/>
      <c r="AY104" s="62"/>
      <c r="AZ104" s="62"/>
      <c r="BA104" s="62"/>
      <c r="BB104" s="62"/>
      <c r="BC104" s="62"/>
      <c r="BD104" s="62"/>
      <c r="BE104" s="5"/>
      <c r="BF104" s="5"/>
      <c r="BG104" s="5"/>
      <c r="BH104" s="5"/>
      <c r="BI104" s="5"/>
      <c r="BJ104" s="5"/>
      <c r="BK104" s="5"/>
      <c r="BL104" s="5"/>
      <c r="BM104" s="5"/>
      <c r="BN104" s="5"/>
      <c r="BO104" s="5"/>
      <c r="BP104" s="5"/>
      <c r="BQ104" s="5"/>
      <c r="BR104" s="5"/>
      <c r="BS104" s="5"/>
      <c r="BT104" s="5"/>
      <c r="BU104" s="62"/>
      <c r="BV104" s="62"/>
      <c r="BW104" s="62"/>
      <c r="BX104" s="62"/>
      <c r="BY104" s="62"/>
      <c r="BZ104" s="62"/>
      <c r="CA104" s="62"/>
      <c r="CB104" s="62"/>
      <c r="CC104" s="62"/>
      <c r="CD104" s="62"/>
      <c r="CE104" s="62"/>
      <c r="CF104" s="62"/>
      <c r="CG104" s="62"/>
      <c r="CH104" s="62"/>
      <c r="CI104" s="62"/>
      <c r="CJ104" s="62"/>
      <c r="CK104" s="5"/>
      <c r="CL104" s="5"/>
      <c r="CM104" s="5"/>
      <c r="CN104" s="5"/>
      <c r="CO104" s="5"/>
      <c r="CP104" s="5"/>
      <c r="CQ104" s="5"/>
      <c r="CR104" s="5"/>
      <c r="CS104" s="5"/>
      <c r="CT104" s="5"/>
      <c r="CU104" s="5"/>
      <c r="CV104" s="5"/>
      <c r="CW104" s="5"/>
      <c r="CX104" s="5"/>
      <c r="CY104" s="91"/>
      <c r="CZ104" s="5"/>
      <c r="DA104" s="62"/>
      <c r="DB104" s="62"/>
      <c r="DC104" s="62"/>
      <c r="DD104" s="62"/>
      <c r="DE104" s="62"/>
      <c r="DF104" s="62"/>
      <c r="DG104" s="62"/>
      <c r="DH104" s="62"/>
      <c r="DI104" s="62"/>
      <c r="DJ104" s="62"/>
      <c r="DK104" s="62"/>
      <c r="DL104" s="62"/>
      <c r="DM104" s="62"/>
      <c r="DN104" s="62"/>
      <c r="DO104" s="62"/>
      <c r="DP104" s="62"/>
      <c r="DQ104" s="5"/>
      <c r="DR104" s="5"/>
      <c r="DS104" s="5"/>
      <c r="DT104" s="5"/>
      <c r="DU104" s="5"/>
      <c r="DV104" s="5"/>
      <c r="DW104" s="5"/>
      <c r="DX104" s="5"/>
      <c r="DY104" s="5"/>
      <c r="DZ104" s="5"/>
      <c r="EA104" s="5"/>
      <c r="EB104" s="5"/>
      <c r="EC104" s="5"/>
      <c r="ED104" s="5"/>
      <c r="EE104" s="91"/>
      <c r="EF104" s="5"/>
      <c r="EG104" s="62"/>
      <c r="EH104" s="62"/>
      <c r="EI104" s="62"/>
      <c r="EJ104" s="62"/>
      <c r="EK104" s="62"/>
      <c r="EL104" s="62"/>
      <c r="EM104" s="62"/>
      <c r="EN104" s="62"/>
      <c r="EO104" s="62"/>
      <c r="EP104" s="62"/>
      <c r="EQ104" s="62"/>
      <c r="ER104" s="62"/>
      <c r="ES104" s="62"/>
      <c r="ET104" s="62"/>
      <c r="EU104" s="62"/>
      <c r="EV104" s="62"/>
      <c r="EW104" s="5"/>
      <c r="EX104" s="5"/>
      <c r="EY104" s="5"/>
      <c r="EZ104" s="5"/>
      <c r="FA104" s="5"/>
      <c r="FB104" s="5"/>
      <c r="FC104" s="5"/>
      <c r="FD104" s="5"/>
      <c r="FE104" s="5"/>
      <c r="FF104" s="5"/>
      <c r="FG104" s="5"/>
      <c r="FH104" s="5"/>
      <c r="FI104" s="5"/>
      <c r="FJ104" s="5"/>
      <c r="FK104" s="91"/>
      <c r="FL104" s="5"/>
      <c r="FM104" s="62"/>
      <c r="FN104" s="62"/>
      <c r="FO104" s="62"/>
      <c r="FP104" s="62"/>
      <c r="FQ104" s="62"/>
      <c r="FR104" s="62"/>
      <c r="FS104" s="62"/>
      <c r="FT104" s="62"/>
      <c r="FU104" s="62"/>
      <c r="FV104" s="62"/>
      <c r="FW104" s="62"/>
      <c r="FX104" s="62"/>
      <c r="FY104" s="62"/>
      <c r="FZ104" s="62"/>
      <c r="GA104" s="62"/>
      <c r="GB104" s="62"/>
      <c r="GC104" s="5"/>
      <c r="GD104" s="5"/>
      <c r="GE104" s="5"/>
      <c r="GF104" s="5"/>
      <c r="GG104" s="5"/>
      <c r="GH104" s="5"/>
      <c r="GI104" s="5"/>
      <c r="GJ104" s="5"/>
      <c r="GK104" s="5"/>
      <c r="GL104" s="5"/>
      <c r="GM104" s="5"/>
      <c r="GN104" s="5"/>
      <c r="GO104" s="5"/>
      <c r="GP104" s="5"/>
      <c r="GQ104" s="91"/>
      <c r="GR104" s="5"/>
      <c r="GS104" s="62"/>
      <c r="GT104" s="62"/>
      <c r="GU104" s="62"/>
      <c r="GV104" s="62"/>
      <c r="GW104" s="62"/>
      <c r="GX104" s="62"/>
      <c r="GY104" s="62"/>
      <c r="GZ104" s="62"/>
      <c r="HA104" s="62"/>
      <c r="HB104" s="62"/>
      <c r="HC104" s="62"/>
      <c r="HD104" s="62"/>
      <c r="HE104" s="62"/>
      <c r="HF104" s="62"/>
      <c r="HG104" s="62"/>
      <c r="HH104" s="62"/>
      <c r="HI104" s="5"/>
      <c r="HJ104" s="5"/>
      <c r="HK104" s="5"/>
      <c r="HL104" s="5"/>
      <c r="HM104" s="5"/>
      <c r="HN104" s="5"/>
      <c r="HO104" s="5"/>
      <c r="HP104" s="5"/>
      <c r="HQ104" s="5"/>
      <c r="HR104" s="5"/>
      <c r="HS104" s="5"/>
      <c r="HT104" s="5"/>
      <c r="HU104" s="5"/>
      <c r="HV104" s="5"/>
      <c r="HW104" s="91"/>
      <c r="HX104" s="5"/>
      <c r="HY104" s="62"/>
      <c r="HZ104" s="62"/>
      <c r="IA104" s="62"/>
      <c r="IB104" s="62"/>
      <c r="IC104" s="62"/>
      <c r="ID104" s="62"/>
      <c r="IE104" s="62"/>
      <c r="IF104" s="62"/>
      <c r="IG104" s="62"/>
      <c r="IH104" s="62"/>
      <c r="II104" s="62"/>
      <c r="IJ104" s="62"/>
      <c r="IK104" s="62"/>
      <c r="IL104" s="62"/>
      <c r="IM104" s="62"/>
      <c r="IN104" s="62"/>
      <c r="IO104" s="5"/>
      <c r="IP104" s="5"/>
      <c r="IQ104" s="5"/>
      <c r="IR104" s="5"/>
      <c r="IS104" s="5"/>
      <c r="IT104" s="5"/>
      <c r="IU104" s="5"/>
      <c r="IV104" s="5"/>
      <c r="IW104" s="5"/>
      <c r="IX104" s="5"/>
      <c r="IY104" s="5"/>
      <c r="IZ104" s="5"/>
      <c r="JA104" s="5"/>
      <c r="JB104" s="5"/>
      <c r="JC104" s="91"/>
      <c r="JD104" s="5"/>
      <c r="JE104" s="62"/>
      <c r="JF104" s="62"/>
      <c r="JG104" s="62"/>
      <c r="JH104" s="62"/>
      <c r="JI104" s="62"/>
      <c r="JJ104" s="62"/>
      <c r="JK104" s="62"/>
      <c r="JL104" s="62"/>
      <c r="JM104" s="62"/>
      <c r="JN104" s="62"/>
      <c r="JO104" s="62"/>
      <c r="JP104" s="62"/>
      <c r="JQ104" s="62"/>
      <c r="JR104" s="62"/>
      <c r="JS104" s="62"/>
      <c r="JT104" s="62"/>
      <c r="JU104" s="5"/>
      <c r="JV104" s="5"/>
      <c r="JW104" s="5"/>
      <c r="JX104" s="5"/>
      <c r="JY104" s="5"/>
      <c r="JZ104" s="5"/>
      <c r="KA104" s="5"/>
      <c r="KB104" s="5"/>
      <c r="KC104" s="5"/>
      <c r="KD104" s="5"/>
      <c r="KE104" s="5"/>
      <c r="KF104" s="5"/>
      <c r="KG104" s="5"/>
      <c r="KH104" s="5"/>
      <c r="KI104" s="91"/>
      <c r="KJ104" s="5"/>
      <c r="KK104" s="62"/>
      <c r="KL104" s="62"/>
      <c r="KM104" s="62"/>
      <c r="KN104" s="62"/>
      <c r="KO104" s="62"/>
      <c r="KP104" s="62"/>
      <c r="KQ104" s="62"/>
      <c r="KR104" s="62"/>
      <c r="KS104" s="62"/>
      <c r="KT104" s="62"/>
      <c r="KU104" s="62"/>
      <c r="KV104" s="62"/>
      <c r="KW104" s="62"/>
      <c r="KX104" s="62"/>
      <c r="KY104" s="62"/>
      <c r="KZ104" s="62"/>
      <c r="LA104" s="5"/>
      <c r="LB104" s="5"/>
      <c r="LC104" s="5"/>
      <c r="LD104" s="5"/>
      <c r="LE104" s="5"/>
      <c r="LF104" s="5"/>
      <c r="LG104" s="5"/>
      <c r="LH104" s="5"/>
      <c r="LI104" s="5"/>
      <c r="LJ104" s="5"/>
      <c r="LK104" s="5"/>
      <c r="LL104" s="5"/>
      <c r="LM104" s="5"/>
      <c r="LN104" s="5"/>
      <c r="LO104" s="91"/>
      <c r="LP104" s="5"/>
      <c r="LQ104" s="62"/>
      <c r="LR104" s="62"/>
      <c r="LS104" s="62"/>
      <c r="LT104" s="62"/>
      <c r="LU104" s="62"/>
      <c r="LV104" s="62"/>
      <c r="LW104" s="62"/>
      <c r="LX104" s="62"/>
      <c r="LY104" s="62"/>
      <c r="LZ104" s="62"/>
      <c r="MA104" s="62"/>
      <c r="MB104" s="62"/>
      <c r="MC104" s="62"/>
      <c r="MD104" s="62"/>
      <c r="ME104" s="62"/>
      <c r="MF104" s="62"/>
    </row>
    <row r="105" spans="1:344" x14ac:dyDescent="0.35">
      <c r="A105" s="132">
        <v>101</v>
      </c>
      <c r="B105" s="170"/>
      <c r="C105" s="170"/>
      <c r="D105" s="152">
        <v>39</v>
      </c>
      <c r="E105" s="72" t="str">
        <f>'BVEM Scorecard'!F104</f>
        <v>Wind</v>
      </c>
      <c r="F105" s="96"/>
      <c r="G105" s="96"/>
      <c r="H105" s="96"/>
      <c r="I105" s="96"/>
      <c r="J105" s="62"/>
      <c r="K105" s="62"/>
      <c r="L105" s="62"/>
      <c r="M105" s="62"/>
      <c r="N105" s="62"/>
      <c r="O105" s="62"/>
      <c r="P105" s="62"/>
      <c r="Q105" s="62"/>
      <c r="R105" s="62"/>
      <c r="S105" s="62"/>
      <c r="T105" s="62"/>
      <c r="U105" s="62"/>
      <c r="V105" s="62"/>
      <c r="W105" s="62"/>
      <c r="X105" s="62"/>
      <c r="Y105" s="1"/>
      <c r="Z105" s="1"/>
      <c r="AA105" s="1"/>
      <c r="AB105" s="1"/>
      <c r="AC105" s="1"/>
      <c r="AD105" s="1"/>
      <c r="AE105" s="1"/>
      <c r="AF105" s="1"/>
      <c r="AG105" s="1"/>
      <c r="AH105" s="1"/>
      <c r="AI105" s="1"/>
      <c r="AJ105" s="1"/>
      <c r="AK105" s="1"/>
      <c r="AL105" s="1"/>
      <c r="AM105" s="138"/>
      <c r="AN105" s="139"/>
      <c r="AO105" s="63"/>
      <c r="AP105" s="63"/>
      <c r="AQ105" s="63"/>
      <c r="AR105" s="63"/>
      <c r="AS105" s="63"/>
      <c r="AT105" s="63"/>
      <c r="AU105" s="63"/>
      <c r="AV105" s="63"/>
      <c r="AW105" s="63"/>
      <c r="AX105" s="63"/>
      <c r="AY105" s="63"/>
      <c r="AZ105" s="63"/>
      <c r="BA105" s="63"/>
      <c r="BB105" s="63"/>
      <c r="BC105" s="63"/>
      <c r="BD105" s="63"/>
      <c r="BE105" s="1"/>
      <c r="BF105" s="1"/>
      <c r="BG105" s="1"/>
      <c r="BH105" s="1"/>
      <c r="BI105" s="1"/>
      <c r="BJ105" s="1"/>
      <c r="BK105" s="1"/>
      <c r="BL105" s="1"/>
      <c r="BM105" s="1"/>
      <c r="BN105" s="1"/>
      <c r="BO105" s="1"/>
      <c r="BP105" s="1"/>
      <c r="BQ105" s="1"/>
      <c r="BR105" s="1"/>
      <c r="BS105" s="1"/>
      <c r="BT105" s="1"/>
      <c r="BU105" s="63"/>
      <c r="BV105" s="63"/>
      <c r="BW105" s="63"/>
      <c r="BX105" s="63"/>
      <c r="BY105" s="63"/>
      <c r="BZ105" s="63"/>
      <c r="CA105" s="63"/>
      <c r="CB105" s="63"/>
      <c r="CC105" s="63"/>
      <c r="CD105" s="63"/>
      <c r="CE105" s="63"/>
      <c r="CF105" s="63"/>
      <c r="CG105" s="63"/>
      <c r="CH105" s="63"/>
      <c r="CI105" s="63"/>
      <c r="CJ105" s="63"/>
      <c r="CK105" s="1"/>
      <c r="CL105" s="1"/>
      <c r="CM105" s="1"/>
      <c r="CN105" s="1"/>
      <c r="CO105" s="1"/>
      <c r="CP105" s="1"/>
      <c r="CQ105" s="1"/>
      <c r="CR105" s="1"/>
      <c r="CS105" s="1"/>
      <c r="CT105" s="1"/>
      <c r="CU105" s="1"/>
      <c r="CV105" s="1"/>
      <c r="CW105" s="1"/>
      <c r="CX105" s="1"/>
      <c r="CY105" s="138"/>
      <c r="CZ105" s="1"/>
      <c r="DA105" s="63"/>
      <c r="DB105" s="63"/>
      <c r="DC105" s="63"/>
      <c r="DD105" s="63"/>
      <c r="DE105" s="63"/>
      <c r="DF105" s="63"/>
      <c r="DG105" s="63"/>
      <c r="DH105" s="63"/>
      <c r="DI105" s="63"/>
      <c r="DJ105" s="63"/>
      <c r="DK105" s="63"/>
      <c r="DL105" s="63"/>
      <c r="DM105" s="63"/>
      <c r="DN105" s="63"/>
      <c r="DO105" s="63"/>
      <c r="DP105" s="63"/>
      <c r="DQ105" s="1"/>
      <c r="DR105" s="1"/>
      <c r="DS105" s="1"/>
      <c r="DT105" s="1"/>
      <c r="DU105" s="1"/>
      <c r="DV105" s="1"/>
      <c r="DW105" s="1"/>
      <c r="DX105" s="1"/>
      <c r="DY105" s="1"/>
      <c r="DZ105" s="1"/>
      <c r="EA105" s="1"/>
      <c r="EB105" s="1"/>
      <c r="EC105" s="1"/>
      <c r="ED105" s="1"/>
      <c r="EE105" s="138"/>
      <c r="EF105" s="1"/>
      <c r="EG105" s="63"/>
      <c r="EH105" s="63"/>
      <c r="EI105" s="63"/>
      <c r="EJ105" s="63"/>
      <c r="EK105" s="63"/>
      <c r="EL105" s="63"/>
      <c r="EM105" s="63"/>
      <c r="EN105" s="63"/>
      <c r="EO105" s="63"/>
      <c r="EP105" s="63"/>
      <c r="EQ105" s="63"/>
      <c r="ER105" s="63"/>
      <c r="ES105" s="63"/>
      <c r="ET105" s="63"/>
      <c r="EU105" s="63"/>
      <c r="EV105" s="63"/>
      <c r="EW105" s="1"/>
      <c r="EX105" s="1"/>
      <c r="EY105" s="1"/>
      <c r="EZ105" s="1"/>
      <c r="FA105" s="1"/>
      <c r="FB105" s="1"/>
      <c r="FC105" s="1"/>
      <c r="FD105" s="1"/>
      <c r="FE105" s="1"/>
      <c r="FF105" s="1"/>
      <c r="FG105" s="1"/>
      <c r="FH105" s="1"/>
      <c r="FI105" s="1"/>
      <c r="FJ105" s="1"/>
      <c r="FK105" s="138"/>
      <c r="FL105" s="1"/>
      <c r="FM105" s="63"/>
      <c r="FN105" s="63"/>
      <c r="FO105" s="63"/>
      <c r="FP105" s="63"/>
      <c r="FQ105" s="63"/>
      <c r="FR105" s="63"/>
      <c r="FS105" s="63"/>
      <c r="FT105" s="63"/>
      <c r="FU105" s="63"/>
      <c r="FV105" s="63"/>
      <c r="FW105" s="63"/>
      <c r="FX105" s="63"/>
      <c r="FY105" s="63"/>
      <c r="FZ105" s="63"/>
      <c r="GA105" s="63"/>
      <c r="GB105" s="63"/>
      <c r="GC105" s="1"/>
      <c r="GD105" s="1"/>
      <c r="GE105" s="1"/>
      <c r="GF105" s="1"/>
      <c r="GG105" s="1"/>
      <c r="GH105" s="1"/>
      <c r="GI105" s="1"/>
      <c r="GJ105" s="1"/>
      <c r="GK105" s="1"/>
      <c r="GL105" s="1"/>
      <c r="GM105" s="1"/>
      <c r="GN105" s="1"/>
      <c r="GO105" s="1"/>
      <c r="GP105" s="1"/>
      <c r="GQ105" s="138"/>
      <c r="GR105" s="1"/>
      <c r="GS105" s="63"/>
      <c r="GT105" s="63"/>
      <c r="GU105" s="63"/>
      <c r="GV105" s="63"/>
      <c r="GW105" s="63"/>
      <c r="GX105" s="63"/>
      <c r="GY105" s="63"/>
      <c r="GZ105" s="63"/>
      <c r="HA105" s="63"/>
      <c r="HB105" s="63"/>
      <c r="HC105" s="63"/>
      <c r="HD105" s="63"/>
      <c r="HE105" s="63"/>
      <c r="HF105" s="63"/>
      <c r="HG105" s="63"/>
      <c r="HH105" s="63"/>
      <c r="HI105" s="1"/>
      <c r="HJ105" s="1"/>
      <c r="HK105" s="1"/>
      <c r="HL105" s="1"/>
      <c r="HM105" s="1"/>
      <c r="HN105" s="1"/>
      <c r="HO105" s="1"/>
      <c r="HP105" s="1"/>
      <c r="HQ105" s="1"/>
      <c r="HR105" s="1"/>
      <c r="HS105" s="1"/>
      <c r="HT105" s="1"/>
      <c r="HU105" s="1"/>
      <c r="HV105" s="1"/>
      <c r="HW105" s="138"/>
      <c r="HX105" s="1"/>
      <c r="HY105" s="63"/>
      <c r="HZ105" s="63"/>
      <c r="IA105" s="63"/>
      <c r="IB105" s="63"/>
      <c r="IC105" s="63"/>
      <c r="ID105" s="63"/>
      <c r="IE105" s="63"/>
      <c r="IF105" s="63"/>
      <c r="IG105" s="63"/>
      <c r="IH105" s="63"/>
      <c r="II105" s="63"/>
      <c r="IJ105" s="63"/>
      <c r="IK105" s="63"/>
      <c r="IL105" s="63"/>
      <c r="IM105" s="63"/>
      <c r="IN105" s="63"/>
      <c r="IO105" s="1"/>
      <c r="IP105" s="1"/>
      <c r="IQ105" s="1"/>
      <c r="IR105" s="1"/>
      <c r="IS105" s="1"/>
      <c r="IT105" s="1"/>
      <c r="IU105" s="1"/>
      <c r="IV105" s="1"/>
      <c r="IW105" s="1"/>
      <c r="IX105" s="1"/>
      <c r="IY105" s="1"/>
      <c r="IZ105" s="1"/>
      <c r="JA105" s="1"/>
      <c r="JB105" s="1"/>
      <c r="JC105" s="138"/>
      <c r="JD105" s="1"/>
      <c r="JE105" s="63"/>
      <c r="JF105" s="63"/>
      <c r="JG105" s="63"/>
      <c r="JH105" s="63"/>
      <c r="JI105" s="63"/>
      <c r="JJ105" s="63"/>
      <c r="JK105" s="63"/>
      <c r="JL105" s="63"/>
      <c r="JM105" s="63"/>
      <c r="JN105" s="63"/>
      <c r="JO105" s="63"/>
      <c r="JP105" s="63"/>
      <c r="JQ105" s="63"/>
      <c r="JR105" s="63"/>
      <c r="JS105" s="63"/>
      <c r="JT105" s="63"/>
      <c r="JU105" s="1"/>
      <c r="JV105" s="1"/>
      <c r="JW105" s="1"/>
      <c r="JX105" s="1"/>
      <c r="JY105" s="1"/>
      <c r="JZ105" s="1"/>
      <c r="KA105" s="1"/>
      <c r="KB105" s="1"/>
      <c r="KC105" s="1"/>
      <c r="KD105" s="1"/>
      <c r="KE105" s="1"/>
      <c r="KF105" s="1"/>
      <c r="KG105" s="1"/>
      <c r="KH105" s="1"/>
      <c r="KI105" s="138"/>
      <c r="KJ105" s="1"/>
      <c r="KK105" s="63"/>
      <c r="KL105" s="63"/>
      <c r="KM105" s="63"/>
      <c r="KN105" s="63"/>
      <c r="KO105" s="63"/>
      <c r="KP105" s="63"/>
      <c r="KQ105" s="63"/>
      <c r="KR105" s="63"/>
      <c r="KS105" s="63"/>
      <c r="KT105" s="63"/>
      <c r="KU105" s="63"/>
      <c r="KV105" s="63"/>
      <c r="KW105" s="63"/>
      <c r="KX105" s="63"/>
      <c r="KY105" s="63"/>
      <c r="KZ105" s="63"/>
      <c r="LA105" s="1"/>
      <c r="LB105" s="1"/>
      <c r="LC105" s="1"/>
      <c r="LD105" s="1"/>
      <c r="LE105" s="1"/>
      <c r="LF105" s="1"/>
      <c r="LG105" s="1"/>
      <c r="LH105" s="1"/>
      <c r="LI105" s="1"/>
      <c r="LJ105" s="1"/>
      <c r="LK105" s="1"/>
      <c r="LL105" s="1"/>
      <c r="LM105" s="1"/>
      <c r="LN105" s="1"/>
      <c r="LO105" s="138"/>
      <c r="LP105" s="1"/>
      <c r="LQ105" s="63"/>
      <c r="LR105" s="63"/>
      <c r="LS105" s="63"/>
      <c r="LT105" s="63"/>
      <c r="LU105" s="63"/>
      <c r="LV105" s="63"/>
      <c r="LW105" s="63"/>
      <c r="LX105" s="63"/>
      <c r="LY105" s="63"/>
      <c r="LZ105" s="63"/>
      <c r="MA105" s="63"/>
      <c r="MB105" s="63"/>
      <c r="MC105" s="63"/>
      <c r="MD105" s="63"/>
      <c r="ME105" s="63"/>
      <c r="MF105" s="63"/>
    </row>
    <row r="106" spans="1:344" x14ac:dyDescent="0.35">
      <c r="A106" s="131">
        <v>102</v>
      </c>
      <c r="B106" s="170"/>
      <c r="C106" s="170"/>
      <c r="D106" s="152">
        <v>311</v>
      </c>
      <c r="E106" s="72" t="str">
        <f>'BVEM Scorecard'!F105</f>
        <v>Wind</v>
      </c>
      <c r="F106" s="96"/>
      <c r="G106" s="96"/>
      <c r="H106" s="96"/>
      <c r="I106" s="96"/>
      <c r="J106" s="62"/>
      <c r="K106" s="62"/>
      <c r="L106" s="62"/>
      <c r="M106" s="62"/>
      <c r="N106" s="62"/>
      <c r="O106" s="62"/>
      <c r="P106" s="62"/>
      <c r="Q106" s="62"/>
      <c r="R106" s="62"/>
      <c r="S106" s="62"/>
      <c r="T106" s="62"/>
      <c r="U106" s="62"/>
      <c r="V106" s="62"/>
      <c r="W106" s="62"/>
      <c r="X106" s="62"/>
      <c r="Y106" s="87"/>
      <c r="Z106" s="5"/>
      <c r="AA106" s="5"/>
      <c r="AB106" s="5"/>
      <c r="AC106" s="5"/>
      <c r="AD106" s="5"/>
      <c r="AE106" s="5"/>
      <c r="AF106" s="5"/>
      <c r="AG106" s="5"/>
      <c r="AH106" s="5"/>
      <c r="AI106" s="5"/>
      <c r="AJ106" s="5"/>
      <c r="AK106" s="5"/>
      <c r="AL106" s="5"/>
      <c r="AM106" s="91"/>
      <c r="AN106" s="93"/>
      <c r="AO106" s="62"/>
      <c r="AP106" s="62"/>
      <c r="AQ106" s="62"/>
      <c r="AR106" s="62"/>
      <c r="AS106" s="62"/>
      <c r="AT106" s="62"/>
      <c r="AU106" s="62"/>
      <c r="AV106" s="62"/>
      <c r="AW106" s="62"/>
      <c r="AX106" s="62"/>
      <c r="AY106" s="62"/>
      <c r="AZ106" s="62"/>
      <c r="BA106" s="62"/>
      <c r="BB106" s="62"/>
      <c r="BC106" s="62"/>
      <c r="BD106" s="62"/>
      <c r="BE106" s="5"/>
      <c r="BF106" s="5"/>
      <c r="BG106" s="5"/>
      <c r="BH106" s="5"/>
      <c r="BI106" s="5"/>
      <c r="BJ106" s="5"/>
      <c r="BK106" s="5"/>
      <c r="BL106" s="5"/>
      <c r="BM106" s="5"/>
      <c r="BN106" s="5"/>
      <c r="BO106" s="5"/>
      <c r="BP106" s="5"/>
      <c r="BQ106" s="5"/>
      <c r="BR106" s="5"/>
      <c r="BS106" s="5"/>
      <c r="BT106" s="5"/>
      <c r="BU106" s="62"/>
      <c r="BV106" s="62"/>
      <c r="BW106" s="62"/>
      <c r="BX106" s="62"/>
      <c r="BY106" s="62"/>
      <c r="BZ106" s="62"/>
      <c r="CA106" s="62"/>
      <c r="CB106" s="62"/>
      <c r="CC106" s="62"/>
      <c r="CD106" s="62"/>
      <c r="CE106" s="62"/>
      <c r="CF106" s="62"/>
      <c r="CG106" s="62"/>
      <c r="CH106" s="62"/>
      <c r="CI106" s="62"/>
      <c r="CJ106" s="62"/>
      <c r="CK106" s="5"/>
      <c r="CL106" s="5"/>
      <c r="CM106" s="5"/>
      <c r="CN106" s="5"/>
      <c r="CO106" s="5"/>
      <c r="CP106" s="5"/>
      <c r="CQ106" s="5"/>
      <c r="CR106" s="5"/>
      <c r="CS106" s="5"/>
      <c r="CT106" s="5"/>
      <c r="CU106" s="5"/>
      <c r="CV106" s="5"/>
      <c r="CW106" s="5"/>
      <c r="CX106" s="5"/>
      <c r="CY106" s="91"/>
      <c r="CZ106" s="5"/>
      <c r="DA106" s="62"/>
      <c r="DB106" s="62"/>
      <c r="DC106" s="62"/>
      <c r="DD106" s="62"/>
      <c r="DE106" s="62"/>
      <c r="DF106" s="62"/>
      <c r="DG106" s="62"/>
      <c r="DH106" s="62"/>
      <c r="DI106" s="62"/>
      <c r="DJ106" s="62"/>
      <c r="DK106" s="62"/>
      <c r="DL106" s="62"/>
      <c r="DM106" s="62"/>
      <c r="DN106" s="62"/>
      <c r="DO106" s="62"/>
      <c r="DP106" s="62"/>
      <c r="DQ106" s="5"/>
      <c r="DR106" s="5"/>
      <c r="DS106" s="5"/>
      <c r="DT106" s="5"/>
      <c r="DU106" s="5"/>
      <c r="DV106" s="5"/>
      <c r="DW106" s="5"/>
      <c r="DX106" s="5"/>
      <c r="DY106" s="5"/>
      <c r="DZ106" s="5"/>
      <c r="EA106" s="5"/>
      <c r="EB106" s="5"/>
      <c r="EC106" s="5"/>
      <c r="ED106" s="5"/>
      <c r="EE106" s="91"/>
      <c r="EF106" s="5"/>
      <c r="EG106" s="62"/>
      <c r="EH106" s="62"/>
      <c r="EI106" s="62"/>
      <c r="EJ106" s="62"/>
      <c r="EK106" s="62"/>
      <c r="EL106" s="62"/>
      <c r="EM106" s="62"/>
      <c r="EN106" s="62"/>
      <c r="EO106" s="62"/>
      <c r="EP106" s="62"/>
      <c r="EQ106" s="62"/>
      <c r="ER106" s="62"/>
      <c r="ES106" s="62"/>
      <c r="ET106" s="62"/>
      <c r="EU106" s="62"/>
      <c r="EV106" s="62"/>
      <c r="EW106" s="5"/>
      <c r="EX106" s="5"/>
      <c r="EY106" s="5"/>
      <c r="EZ106" s="5"/>
      <c r="FA106" s="5"/>
      <c r="FB106" s="5"/>
      <c r="FC106" s="5"/>
      <c r="FD106" s="5"/>
      <c r="FE106" s="5"/>
      <c r="FF106" s="5"/>
      <c r="FG106" s="5"/>
      <c r="FH106" s="5"/>
      <c r="FI106" s="5"/>
      <c r="FJ106" s="5"/>
      <c r="FK106" s="91"/>
      <c r="FL106" s="5"/>
      <c r="FM106" s="62"/>
      <c r="FN106" s="62"/>
      <c r="FO106" s="62"/>
      <c r="FP106" s="62"/>
      <c r="FQ106" s="62"/>
      <c r="FR106" s="62"/>
      <c r="FS106" s="62"/>
      <c r="FT106" s="62"/>
      <c r="FU106" s="62"/>
      <c r="FV106" s="62"/>
      <c r="FW106" s="62"/>
      <c r="FX106" s="62"/>
      <c r="FY106" s="62"/>
      <c r="FZ106" s="62"/>
      <c r="GA106" s="62"/>
      <c r="GB106" s="62"/>
      <c r="GC106" s="5"/>
      <c r="GD106" s="5"/>
      <c r="GE106" s="5"/>
      <c r="GF106" s="5"/>
      <c r="GG106" s="5"/>
      <c r="GH106" s="5"/>
      <c r="GI106" s="5"/>
      <c r="GJ106" s="5"/>
      <c r="GK106" s="5"/>
      <c r="GL106" s="5"/>
      <c r="GM106" s="5"/>
      <c r="GN106" s="5"/>
      <c r="GO106" s="5"/>
      <c r="GP106" s="5"/>
      <c r="GQ106" s="91"/>
      <c r="GR106" s="5"/>
      <c r="GS106" s="62"/>
      <c r="GT106" s="62"/>
      <c r="GU106" s="62"/>
      <c r="GV106" s="62"/>
      <c r="GW106" s="62"/>
      <c r="GX106" s="62"/>
      <c r="GY106" s="62"/>
      <c r="GZ106" s="62"/>
      <c r="HA106" s="62"/>
      <c r="HB106" s="62"/>
      <c r="HC106" s="62"/>
      <c r="HD106" s="62"/>
      <c r="HE106" s="62"/>
      <c r="HF106" s="62"/>
      <c r="HG106" s="62"/>
      <c r="HH106" s="62"/>
      <c r="HI106" s="5"/>
      <c r="HJ106" s="5"/>
      <c r="HK106" s="5"/>
      <c r="HL106" s="5"/>
      <c r="HM106" s="5"/>
      <c r="HN106" s="5"/>
      <c r="HO106" s="5"/>
      <c r="HP106" s="5"/>
      <c r="HQ106" s="5"/>
      <c r="HR106" s="5"/>
      <c r="HS106" s="5"/>
      <c r="HT106" s="5"/>
      <c r="HU106" s="5"/>
      <c r="HV106" s="5"/>
      <c r="HW106" s="91"/>
      <c r="HX106" s="5"/>
      <c r="HY106" s="62"/>
      <c r="HZ106" s="62"/>
      <c r="IA106" s="62"/>
      <c r="IB106" s="62"/>
      <c r="IC106" s="62"/>
      <c r="ID106" s="62"/>
      <c r="IE106" s="62"/>
      <c r="IF106" s="62"/>
      <c r="IG106" s="62"/>
      <c r="IH106" s="62"/>
      <c r="II106" s="62"/>
      <c r="IJ106" s="62"/>
      <c r="IK106" s="62"/>
      <c r="IL106" s="62"/>
      <c r="IM106" s="62"/>
      <c r="IN106" s="62"/>
      <c r="IO106" s="5"/>
      <c r="IP106" s="5"/>
      <c r="IQ106" s="5"/>
      <c r="IR106" s="5"/>
      <c r="IS106" s="5"/>
      <c r="IT106" s="5"/>
      <c r="IU106" s="5"/>
      <c r="IV106" s="5"/>
      <c r="IW106" s="5"/>
      <c r="IX106" s="5"/>
      <c r="IY106" s="5"/>
      <c r="IZ106" s="5"/>
      <c r="JA106" s="5"/>
      <c r="JB106" s="5"/>
      <c r="JC106" s="91"/>
      <c r="JD106" s="5"/>
      <c r="JE106" s="62"/>
      <c r="JF106" s="62"/>
      <c r="JG106" s="62"/>
      <c r="JH106" s="62"/>
      <c r="JI106" s="62"/>
      <c r="JJ106" s="62"/>
      <c r="JK106" s="62"/>
      <c r="JL106" s="62"/>
      <c r="JM106" s="62"/>
      <c r="JN106" s="62"/>
      <c r="JO106" s="62"/>
      <c r="JP106" s="62"/>
      <c r="JQ106" s="62"/>
      <c r="JR106" s="62"/>
      <c r="JS106" s="62"/>
      <c r="JT106" s="62"/>
      <c r="JU106" s="5"/>
      <c r="JV106" s="5"/>
      <c r="JW106" s="5"/>
      <c r="JX106" s="5"/>
      <c r="JY106" s="5"/>
      <c r="JZ106" s="5"/>
      <c r="KA106" s="5"/>
      <c r="KB106" s="5"/>
      <c r="KC106" s="5"/>
      <c r="KD106" s="5"/>
      <c r="KE106" s="5"/>
      <c r="KF106" s="5"/>
      <c r="KG106" s="5"/>
      <c r="KH106" s="5"/>
      <c r="KI106" s="91"/>
      <c r="KJ106" s="5"/>
      <c r="KK106" s="62"/>
      <c r="KL106" s="62"/>
      <c r="KM106" s="62"/>
      <c r="KN106" s="62"/>
      <c r="KO106" s="62"/>
      <c r="KP106" s="62"/>
      <c r="KQ106" s="62"/>
      <c r="KR106" s="62"/>
      <c r="KS106" s="62"/>
      <c r="KT106" s="62"/>
      <c r="KU106" s="62"/>
      <c r="KV106" s="62"/>
      <c r="KW106" s="62"/>
      <c r="KX106" s="62"/>
      <c r="KY106" s="62"/>
      <c r="KZ106" s="62"/>
      <c r="LA106" s="5"/>
      <c r="LB106" s="5"/>
      <c r="LC106" s="5"/>
      <c r="LD106" s="5"/>
      <c r="LE106" s="5"/>
      <c r="LF106" s="5"/>
      <c r="LG106" s="5"/>
      <c r="LH106" s="5"/>
      <c r="LI106" s="5"/>
      <c r="LJ106" s="5"/>
      <c r="LK106" s="5"/>
      <c r="LL106" s="5"/>
      <c r="LM106" s="5"/>
      <c r="LN106" s="5"/>
      <c r="LO106" s="91"/>
      <c r="LP106" s="5"/>
      <c r="LQ106" s="62"/>
      <c r="LR106" s="62"/>
      <c r="LS106" s="62"/>
      <c r="LT106" s="62"/>
      <c r="LU106" s="62"/>
      <c r="LV106" s="62"/>
      <c r="LW106" s="62"/>
      <c r="LX106" s="62"/>
      <c r="LY106" s="62"/>
      <c r="LZ106" s="62"/>
      <c r="MA106" s="62"/>
      <c r="MB106" s="62"/>
      <c r="MC106" s="62"/>
      <c r="MD106" s="62"/>
      <c r="ME106" s="62"/>
      <c r="MF106" s="62"/>
    </row>
    <row r="107" spans="1:344" x14ac:dyDescent="0.35">
      <c r="A107" s="132">
        <v>103</v>
      </c>
      <c r="B107" s="170"/>
      <c r="C107" s="170"/>
      <c r="D107" s="152">
        <v>1171</v>
      </c>
      <c r="E107" s="72" t="str">
        <f>'BVEM Scorecard'!F106</f>
        <v>Storage</v>
      </c>
      <c r="F107" s="96">
        <f t="shared" ref="F107:F134" si="112">X107</f>
        <v>0</v>
      </c>
      <c r="G107" s="96">
        <f t="shared" ref="G107:G134" si="113">W107</f>
        <v>0</v>
      </c>
      <c r="H107" s="96">
        <f t="shared" ref="H107:H134" si="114">IFERROR(SUM(AN107,BD107,BT107,CJ107,CZ107,DP107,EF107,EV107,FL107,GB107,GR107,HH107,HX107,IN107,JD107,JT107,KJ107,KZ107,LP107,MF107),0)</f>
        <v>0</v>
      </c>
      <c r="I107" s="96">
        <f t="shared" ref="I107:I134" si="115">IFERROR(SUM(AL107,BB107,BR107,CH107,CX107,DN107,ED107,ET107,FJ107,FZ107,GP107,HF107,HV107,IL107,JB107,JR107,KH107,KX107,LN107,MD107)/SUM(Z107,AP107,BF107,BV107,CL107,DB107,DR107,EH107,EX107,FN107,GD107,GT107,HJ107,HZ107,IP107,JF107,JV107,KL107,LB107,LR107),0)</f>
        <v>0</v>
      </c>
      <c r="J107" s="62">
        <v>0</v>
      </c>
      <c r="K107" s="62">
        <v>0</v>
      </c>
      <c r="L107" s="62">
        <v>0</v>
      </c>
      <c r="M107" s="62">
        <v>0</v>
      </c>
      <c r="N107" s="62">
        <v>0</v>
      </c>
      <c r="O107" s="62">
        <v>0</v>
      </c>
      <c r="P107" s="62">
        <v>0</v>
      </c>
      <c r="Q107" s="62">
        <v>0</v>
      </c>
      <c r="R107" s="62">
        <v>0</v>
      </c>
      <c r="S107" s="62">
        <v>0</v>
      </c>
      <c r="T107" s="62">
        <v>0</v>
      </c>
      <c r="U107" s="62">
        <v>0</v>
      </c>
      <c r="V107" s="62">
        <v>0</v>
      </c>
      <c r="W107" s="62">
        <f t="shared" ref="W107:W125" si="116">IFERROR(AVERAGE(M107:V107),0)</f>
        <v>0</v>
      </c>
      <c r="X107" s="62">
        <f t="shared" ref="X107:X125" si="117">M$4*M107+N$4*N107+O$4*O107+P$4*P107+Q$4*Q107+R$4*R107+S$4*S107+T$4*T107+U$4*U107+V$4*V107</f>
        <v>0</v>
      </c>
      <c r="Y107" s="1"/>
      <c r="Z107" s="1"/>
      <c r="AA107" s="1"/>
      <c r="AB107" s="1"/>
      <c r="AC107" s="1"/>
      <c r="AD107" s="1"/>
      <c r="AE107" s="1"/>
      <c r="AF107" s="1"/>
      <c r="AG107" s="1"/>
      <c r="AH107" s="1"/>
      <c r="AI107" s="1"/>
      <c r="AJ107" s="1"/>
      <c r="AK107" s="1"/>
      <c r="AL107" s="1" t="str">
        <f t="shared" si="90"/>
        <v/>
      </c>
      <c r="AM107" s="138" t="str">
        <f t="shared" ref="AM107:AM132" si="118">IFERROR(AA107/SUM($AA107,$AQ107,$BG107,$BW107,$CM107,$DC107,$DS107,$EI107,$EY107,$FO107,$GE107,$GU107,$HK107,$IA107,$IQ107,$JG107,$JW107,$KM107,$LC107,$LS107),"")</f>
        <v/>
      </c>
      <c r="AN107" s="139" t="str">
        <f t="shared" ref="AN107:AN132" si="119">IFERROR((AB$4*AB107+AC$4*AC107+AD$4*AD107+AE$4*AE107+AF$4*AF107+AG$4*AG107+AH$4*AH107+AI$4*AI107+AJ$4*AJ107+AK$4*AK107)*AM107,"")</f>
        <v/>
      </c>
      <c r="AO107" s="63"/>
      <c r="AP107" s="63"/>
      <c r="AQ107" s="63"/>
      <c r="AR107" s="63"/>
      <c r="AS107" s="63"/>
      <c r="AT107" s="63"/>
      <c r="AU107" s="63"/>
      <c r="AV107" s="63"/>
      <c r="AW107" s="63"/>
      <c r="AX107" s="63"/>
      <c r="AY107" s="63"/>
      <c r="AZ107" s="63"/>
      <c r="BA107" s="63"/>
      <c r="BB107" s="63"/>
      <c r="BC107" s="63" t="str">
        <f t="shared" ref="BC107:BC132" si="120">IFERROR(AQ107/SUM($AA107,$AQ107,$BG107,$BW107,$CM107,$DC107,$DS107,$EI107,$EY107,$FO107,$GE107,$GU107,$HK107,$IA107,$IQ107,$JG107,$JW107,$KM107,$LC107,$LS107),"")</f>
        <v/>
      </c>
      <c r="BD107" s="63" t="str">
        <f t="shared" ref="BD107:BD132" si="121">IFERROR((AR$4*AR107+AS$4*AS107+AT$4*AT107+AU$4*AU107+AV$4*AV107+AW$4*AW107+AX$4*AX107+AY$4*AY107+AZ$4*AZ107+BA$4*BA107)*BC107,"")</f>
        <v/>
      </c>
      <c r="BE107" s="1"/>
      <c r="BF107" s="1"/>
      <c r="BG107" s="1"/>
      <c r="BH107" s="1"/>
      <c r="BI107" s="1"/>
      <c r="BJ107" s="1"/>
      <c r="BK107" s="1"/>
      <c r="BL107" s="1"/>
      <c r="BM107" s="1"/>
      <c r="BN107" s="1"/>
      <c r="BO107" s="1"/>
      <c r="BP107" s="1"/>
      <c r="BQ107" s="1"/>
      <c r="BR107" s="1"/>
      <c r="BS107" s="1" t="str">
        <f t="shared" ref="BS107:BS132" si="122">IFERROR(BG107/SUM($AA107,$AQ107,$BG107,$BW107,$CM107,$DC107,$DS107,$EI107,$EY107,$FO107,$GE107,$GU107,$HK107,$IA107,$IQ107,$JG107,$JW107,$KM107,$LC107,$LS107),"")</f>
        <v/>
      </c>
      <c r="BT107" s="1" t="str">
        <f t="shared" ref="BT107:BT132" si="123">IFERROR((BH$4*BH107+BI$4*BI107+BJ$4*BJ107+BK$4*BK107+BL$4*BL107+BM$4*BM107+BN$4*BN107+BO$4*BO107+BP$4*BP107+BQ$4*BQ107)*BS107,"")</f>
        <v/>
      </c>
      <c r="BU107" s="63"/>
      <c r="BV107" s="63"/>
      <c r="BW107" s="63"/>
      <c r="BX107" s="63"/>
      <c r="BY107" s="63"/>
      <c r="BZ107" s="63"/>
      <c r="CA107" s="63"/>
      <c r="CB107" s="63"/>
      <c r="CC107" s="63"/>
      <c r="CD107" s="63"/>
      <c r="CE107" s="63"/>
      <c r="CF107" s="63"/>
      <c r="CG107" s="63"/>
      <c r="CH107" s="63"/>
      <c r="CI107" s="63" t="str">
        <f t="shared" ref="CI107:CI132" si="124">IFERROR(BW107/SUM($AA107,$AQ107,$BG107,$BW107,$CM107,$DC107,$DS107,$EI107,$EY107,$FO107,$GE107,$GU107,$HK107,$IA107,$IQ107,$JG107,$JW107,$KM107,$LC107,$LS107),"")</f>
        <v/>
      </c>
      <c r="CJ107" s="63" t="str">
        <f t="shared" ref="CJ107:CJ132" si="125">IFERROR((BX$4*BX107+BY$4*BY107+BZ$4*BZ107+CA$4*CA107+CB$4*CB107+CC$4*CC107+CD$4*CD107+CE$4*CE107+CF$4*CF107+CG$4*CG107)*CI107,"")</f>
        <v/>
      </c>
      <c r="CK107" s="1"/>
      <c r="CL107" s="1"/>
      <c r="CM107" s="1"/>
      <c r="CN107" s="1"/>
      <c r="CO107" s="1"/>
      <c r="CP107" s="1"/>
      <c r="CQ107" s="1"/>
      <c r="CR107" s="1"/>
      <c r="CS107" s="1"/>
      <c r="CT107" s="1"/>
      <c r="CU107" s="1"/>
      <c r="CV107" s="1"/>
      <c r="CW107" s="1"/>
      <c r="CX107" s="1"/>
      <c r="CY107" s="138" t="str">
        <f t="shared" ref="CY107:CY132" si="126">IFERROR(CM107/SUM($AA107,$AQ107,$BG107,$BW107,$CM107,$DC107,$DS107,$EI107,$EY107,$FO107,$GE107,$GU107,$HK107,$IA107,$IQ107,$JG107,$JW107,$KM107,$LC107,$LS107),"")</f>
        <v/>
      </c>
      <c r="CZ107" s="1" t="str">
        <f t="shared" ref="CZ107:CZ132" si="127">IFERROR((CN$4*CN107+CO$4*CO107+CP$4*CP107+CQ$4*CQ107+CR$4*CR107+CS$4*CS107+CT$4*CT107+CU$4*CU107+CV$4*CV107+CW$4*CW107)*CY107,"")</f>
        <v/>
      </c>
      <c r="DA107" s="63"/>
      <c r="DB107" s="63"/>
      <c r="DC107" s="63"/>
      <c r="DD107" s="63"/>
      <c r="DE107" s="63"/>
      <c r="DF107" s="63"/>
      <c r="DG107" s="63"/>
      <c r="DH107" s="63"/>
      <c r="DI107" s="63"/>
      <c r="DJ107" s="63"/>
      <c r="DK107" s="63"/>
      <c r="DL107" s="63"/>
      <c r="DM107" s="63"/>
      <c r="DN107" s="63"/>
      <c r="DO107" s="63" t="str">
        <f t="shared" ref="DO107:DO132" si="128">IFERROR(DC107/SUM($AA107,$AQ107,$BG107,$BW107,$CM107,$DC107,$DS107,$EI107,$EY107,$FO107,$GE107,$GU107,$HK107,$IA107,$IQ107,$JG107,$JW107,$KM107,$LC107,$LS107),"")</f>
        <v/>
      </c>
      <c r="DP107" s="63" t="str">
        <f t="shared" ref="DP107:DP132" si="129">IFERROR((DD$4*DD107+DE$4*DE107+DF$4*DF107+DG$4*DG107+DH$4*DH107+DI$4*DI107+DJ$4*DJ107+DK$4*DK107+DL$4*DL107+DM$4*DM107)*DO107,"")</f>
        <v/>
      </c>
      <c r="DQ107" s="1"/>
      <c r="DR107" s="1"/>
      <c r="DS107" s="1"/>
      <c r="DT107" s="1"/>
      <c r="DU107" s="1"/>
      <c r="DV107" s="1"/>
      <c r="DW107" s="1"/>
      <c r="DX107" s="1"/>
      <c r="DY107" s="1"/>
      <c r="DZ107" s="1"/>
      <c r="EA107" s="1"/>
      <c r="EB107" s="1"/>
      <c r="EC107" s="1"/>
      <c r="ED107" s="1"/>
      <c r="EE107" s="138" t="str">
        <f t="shared" ref="EE107:EE132" si="130">IFERROR(DS107/SUM($AA107,$AQ107,$BG107,$BW107,$CM107,$DC107,$DS107,$EI107,$EY107,$FO107,$GE107,$GU107,$HK107,$IA107,$IQ107,$JG107,$JW107,$KM107,$LC107,$LS107),"")</f>
        <v/>
      </c>
      <c r="EF107" s="1" t="str">
        <f t="shared" ref="EF107:EF132" si="131">IFERROR((DT$4*DT107+DU$4*DU107+DV$4*DV107+DW$4*DW107+DX$4*DX107+DY$4*DY107+DZ$4*DZ107+EA$4*EA107+EB$4*EB107+EC$4*EC107)*EE107,"")</f>
        <v/>
      </c>
      <c r="EG107" s="63"/>
      <c r="EH107" s="63"/>
      <c r="EI107" s="63"/>
      <c r="EJ107" s="63"/>
      <c r="EK107" s="63"/>
      <c r="EL107" s="63"/>
      <c r="EM107" s="63"/>
      <c r="EN107" s="63"/>
      <c r="EO107" s="63"/>
      <c r="EP107" s="63"/>
      <c r="EQ107" s="63"/>
      <c r="ER107" s="63"/>
      <c r="ES107" s="63"/>
      <c r="ET107" s="63"/>
      <c r="EU107" s="63" t="str">
        <f t="shared" ref="EU107:EU132" si="132">IFERROR(EI107/SUM($AA107,$AQ107,$BG107,$BW107,$CM107,$DC107,$DS107,$EI107,$EY107,$FO107,$GE107,$GU107,$HK107,$IA107,$IQ107,$JG107,$JW107,$KM107,$LC107,$LS107),"")</f>
        <v/>
      </c>
      <c r="EV107" s="63" t="str">
        <f t="shared" ref="EV107:EV132" si="133">IFERROR((EJ$4*EJ107+EK$4*EK107+EL$4*EL107+EM$4*EM107+EN$4*EN107+EO$4*EO107+EP$4*EP107+EQ$4*EQ107+ER$4*ER107+ES$4*ES107)*EU107,"")</f>
        <v/>
      </c>
      <c r="EW107" s="1"/>
      <c r="EX107" s="1"/>
      <c r="EY107" s="1"/>
      <c r="EZ107" s="1"/>
      <c r="FA107" s="1"/>
      <c r="FB107" s="1"/>
      <c r="FC107" s="1"/>
      <c r="FD107" s="1"/>
      <c r="FE107" s="1"/>
      <c r="FF107" s="1"/>
      <c r="FG107" s="1"/>
      <c r="FH107" s="1"/>
      <c r="FI107" s="1"/>
      <c r="FJ107" s="1"/>
      <c r="FK107" s="138" t="str">
        <f t="shared" ref="FK107:FK132" si="134">IFERROR(EY107/SUM($AA107,$AQ107,$BG107,$BW107,$CM107,$DC107,$DS107,$EI107,$EY107,$FO107,$GE107,$GU107,$HK107,$IA107,$IQ107,$JG107,$JW107,$KM107,$LC107,$LS107),"")</f>
        <v/>
      </c>
      <c r="FL107" s="1" t="str">
        <f t="shared" ref="FL107:FL132" si="135">IFERROR((EZ$4*EZ107+FA$4*FA107+FB$4*FB107+FC$4*FC107+FD$4*FD107+FE$4*FE107+FF$4*FF107+FG$4*FG107+FH$4*FH107+FI$4*FI107)*FK107,"")</f>
        <v/>
      </c>
      <c r="FM107" s="63"/>
      <c r="FN107" s="63"/>
      <c r="FO107" s="63"/>
      <c r="FP107" s="63"/>
      <c r="FQ107" s="63"/>
      <c r="FR107" s="63"/>
      <c r="FS107" s="63"/>
      <c r="FT107" s="63"/>
      <c r="FU107" s="63"/>
      <c r="FV107" s="63"/>
      <c r="FW107" s="63"/>
      <c r="FX107" s="63"/>
      <c r="FY107" s="63"/>
      <c r="FZ107" s="63"/>
      <c r="GA107" s="63" t="str">
        <f t="shared" ref="GA107:GA132" si="136">IFERROR(FO107/SUM($AA107,$AQ107,$BG107,$BW107,$CM107,$DC107,$DS107,$EI107,$EY107,$FO107,$GE107,$GU107,$HK107,$IA107,$IQ107,$JG107,$JW107,$KM107,$LC107,$LS107),"")</f>
        <v/>
      </c>
      <c r="GB107" s="63" t="str">
        <f t="shared" ref="GB107:GB132" si="137">IFERROR((FP$4*FP107+FQ$4*FQ107+FR$4*FR107+FS$4*FS107+FT$4*FT107+FU$4*FU107+FV$4*FV107+FW$4*FW107+FX$4*FX107+FY$4*FY107)*GA107,"")</f>
        <v/>
      </c>
      <c r="GC107" s="1"/>
      <c r="GD107" s="1"/>
      <c r="GE107" s="1"/>
      <c r="GF107" s="1"/>
      <c r="GG107" s="1"/>
      <c r="GH107" s="1"/>
      <c r="GI107" s="1"/>
      <c r="GJ107" s="1"/>
      <c r="GK107" s="1"/>
      <c r="GL107" s="1"/>
      <c r="GM107" s="1"/>
      <c r="GN107" s="1"/>
      <c r="GO107" s="1"/>
      <c r="GP107" s="1"/>
      <c r="GQ107" s="138"/>
      <c r="GR107" s="1"/>
      <c r="GS107" s="63"/>
      <c r="GT107" s="63"/>
      <c r="GU107" s="63"/>
      <c r="GV107" s="63"/>
      <c r="GW107" s="63"/>
      <c r="GX107" s="63"/>
      <c r="GY107" s="63"/>
      <c r="GZ107" s="63"/>
      <c r="HA107" s="63"/>
      <c r="HB107" s="63"/>
      <c r="HC107" s="63"/>
      <c r="HD107" s="63"/>
      <c r="HE107" s="63"/>
      <c r="HF107" s="63"/>
      <c r="HG107" s="63"/>
      <c r="HH107" s="63"/>
      <c r="HI107" s="1"/>
      <c r="HJ107" s="1"/>
      <c r="HK107" s="1"/>
      <c r="HL107" s="1"/>
      <c r="HM107" s="1"/>
      <c r="HN107" s="1"/>
      <c r="HO107" s="1"/>
      <c r="HP107" s="1"/>
      <c r="HQ107" s="1"/>
      <c r="HR107" s="1"/>
      <c r="HS107" s="1"/>
      <c r="HT107" s="1"/>
      <c r="HU107" s="1"/>
      <c r="HV107" s="1"/>
      <c r="HW107" s="138"/>
      <c r="HX107" s="1"/>
      <c r="HY107" s="63"/>
      <c r="HZ107" s="63"/>
      <c r="IA107" s="63"/>
      <c r="IB107" s="63"/>
      <c r="IC107" s="63"/>
      <c r="ID107" s="63"/>
      <c r="IE107" s="63"/>
      <c r="IF107" s="63"/>
      <c r="IG107" s="63"/>
      <c r="IH107" s="63"/>
      <c r="II107" s="63"/>
      <c r="IJ107" s="63"/>
      <c r="IK107" s="63"/>
      <c r="IL107" s="63"/>
      <c r="IM107" s="63"/>
      <c r="IN107" s="63"/>
      <c r="IO107" s="1"/>
      <c r="IP107" s="1"/>
      <c r="IQ107" s="1"/>
      <c r="IR107" s="1"/>
      <c r="IS107" s="1"/>
      <c r="IT107" s="1"/>
      <c r="IU107" s="1"/>
      <c r="IV107" s="1"/>
      <c r="IW107" s="1"/>
      <c r="IX107" s="1"/>
      <c r="IY107" s="1"/>
      <c r="IZ107" s="1"/>
      <c r="JA107" s="1"/>
      <c r="JB107" s="1"/>
      <c r="JC107" s="138"/>
      <c r="JD107" s="1"/>
      <c r="JE107" s="63"/>
      <c r="JF107" s="63"/>
      <c r="JG107" s="63"/>
      <c r="JH107" s="63"/>
      <c r="JI107" s="63"/>
      <c r="JJ107" s="63"/>
      <c r="JK107" s="63"/>
      <c r="JL107" s="63"/>
      <c r="JM107" s="63"/>
      <c r="JN107" s="63"/>
      <c r="JO107" s="63"/>
      <c r="JP107" s="63"/>
      <c r="JQ107" s="63"/>
      <c r="JR107" s="63"/>
      <c r="JS107" s="63"/>
      <c r="JT107" s="63"/>
      <c r="JU107" s="1"/>
      <c r="JV107" s="1"/>
      <c r="JW107" s="1"/>
      <c r="JX107" s="1"/>
      <c r="JY107" s="1"/>
      <c r="JZ107" s="1"/>
      <c r="KA107" s="1"/>
      <c r="KB107" s="1"/>
      <c r="KC107" s="1"/>
      <c r="KD107" s="1"/>
      <c r="KE107" s="1"/>
      <c r="KF107" s="1"/>
      <c r="KG107" s="1"/>
      <c r="KH107" s="1"/>
      <c r="KI107" s="138"/>
      <c r="KJ107" s="1"/>
      <c r="KK107" s="63"/>
      <c r="KL107" s="63"/>
      <c r="KM107" s="63"/>
      <c r="KN107" s="63"/>
      <c r="KO107" s="63"/>
      <c r="KP107" s="63"/>
      <c r="KQ107" s="63"/>
      <c r="KR107" s="63"/>
      <c r="KS107" s="63"/>
      <c r="KT107" s="63"/>
      <c r="KU107" s="63"/>
      <c r="KV107" s="63"/>
      <c r="KW107" s="63"/>
      <c r="KX107" s="63"/>
      <c r="KY107" s="63"/>
      <c r="KZ107" s="63"/>
      <c r="LA107" s="1"/>
      <c r="LB107" s="1"/>
      <c r="LC107" s="1"/>
      <c r="LD107" s="1"/>
      <c r="LE107" s="1"/>
      <c r="LF107" s="1"/>
      <c r="LG107" s="1"/>
      <c r="LH107" s="1"/>
      <c r="LI107" s="1"/>
      <c r="LJ107" s="1"/>
      <c r="LK107" s="1"/>
      <c r="LL107" s="1"/>
      <c r="LM107" s="1"/>
      <c r="LN107" s="1"/>
      <c r="LO107" s="138"/>
      <c r="LP107" s="1"/>
      <c r="LQ107" s="63"/>
      <c r="LR107" s="63"/>
      <c r="LS107" s="63"/>
      <c r="LT107" s="63"/>
      <c r="LU107" s="63"/>
      <c r="LV107" s="63"/>
      <c r="LW107" s="63"/>
      <c r="LX107" s="63"/>
      <c r="LY107" s="63"/>
      <c r="LZ107" s="63"/>
      <c r="MA107" s="63"/>
      <c r="MB107" s="63"/>
      <c r="MC107" s="63"/>
      <c r="MD107" s="63"/>
      <c r="ME107" s="63"/>
      <c r="MF107" s="63"/>
    </row>
    <row r="108" spans="1:344" x14ac:dyDescent="0.35">
      <c r="A108" s="131">
        <v>104</v>
      </c>
      <c r="B108" s="170"/>
      <c r="C108" s="170"/>
      <c r="D108" s="152">
        <v>145</v>
      </c>
      <c r="E108" s="72" t="str">
        <f>'BVEM Scorecard'!F107</f>
        <v>Solar + Storage</v>
      </c>
      <c r="F108" s="96">
        <f t="shared" si="112"/>
        <v>0.30000000000000004</v>
      </c>
      <c r="G108" s="96">
        <f t="shared" si="113"/>
        <v>0.3</v>
      </c>
      <c r="H108" s="96">
        <f t="shared" si="114"/>
        <v>0</v>
      </c>
      <c r="I108" s="96">
        <f t="shared" si="115"/>
        <v>0</v>
      </c>
      <c r="J108" s="62">
        <v>1</v>
      </c>
      <c r="K108" s="62">
        <v>1</v>
      </c>
      <c r="L108" s="62">
        <v>1</v>
      </c>
      <c r="M108" s="62">
        <v>1</v>
      </c>
      <c r="N108" s="62">
        <v>1</v>
      </c>
      <c r="O108" s="62">
        <v>0</v>
      </c>
      <c r="P108" s="62">
        <v>1</v>
      </c>
      <c r="Q108" s="62">
        <v>0</v>
      </c>
      <c r="R108" s="62">
        <v>0</v>
      </c>
      <c r="S108" s="62">
        <v>0</v>
      </c>
      <c r="T108" s="62">
        <v>0</v>
      </c>
      <c r="U108" s="62">
        <v>0</v>
      </c>
      <c r="V108" s="62">
        <v>0</v>
      </c>
      <c r="W108" s="62">
        <f t="shared" si="116"/>
        <v>0.3</v>
      </c>
      <c r="X108" s="62">
        <f t="shared" si="117"/>
        <v>0.30000000000000004</v>
      </c>
      <c r="Y108" s="87" t="s">
        <v>66</v>
      </c>
      <c r="Z108" s="5"/>
      <c r="AA108" s="5">
        <v>43</v>
      </c>
      <c r="AB108" s="5"/>
      <c r="AC108" s="5"/>
      <c r="AD108" s="5"/>
      <c r="AE108" s="5"/>
      <c r="AF108" s="5"/>
      <c r="AG108" s="5"/>
      <c r="AH108" s="5"/>
      <c r="AI108" s="5"/>
      <c r="AJ108" s="5"/>
      <c r="AK108" s="5"/>
      <c r="AL108" s="5" t="str">
        <f t="shared" si="90"/>
        <v/>
      </c>
      <c r="AM108" s="91">
        <f t="shared" si="118"/>
        <v>0.14333333333333334</v>
      </c>
      <c r="AN108" s="93">
        <f t="shared" si="119"/>
        <v>0</v>
      </c>
      <c r="AO108" s="62" t="s">
        <v>67</v>
      </c>
      <c r="AP108" s="62"/>
      <c r="AQ108" s="62">
        <v>13</v>
      </c>
      <c r="AR108" s="62"/>
      <c r="AS108" s="62"/>
      <c r="AT108" s="62"/>
      <c r="AU108" s="62"/>
      <c r="AV108" s="62"/>
      <c r="AW108" s="62"/>
      <c r="AX108" s="62"/>
      <c r="AY108" s="62"/>
      <c r="AZ108" s="62"/>
      <c r="BA108" s="62"/>
      <c r="BB108" s="62"/>
      <c r="BC108" s="62">
        <f t="shared" si="120"/>
        <v>4.3333333333333335E-2</v>
      </c>
      <c r="BD108" s="62">
        <f t="shared" si="121"/>
        <v>0</v>
      </c>
      <c r="BE108" s="5" t="s">
        <v>68</v>
      </c>
      <c r="BF108" s="5"/>
      <c r="BG108" s="5">
        <v>25</v>
      </c>
      <c r="BH108" s="5"/>
      <c r="BI108" s="5"/>
      <c r="BJ108" s="5"/>
      <c r="BK108" s="5"/>
      <c r="BL108" s="5"/>
      <c r="BM108" s="5"/>
      <c r="BN108" s="5"/>
      <c r="BO108" s="5"/>
      <c r="BP108" s="5"/>
      <c r="BQ108" s="5"/>
      <c r="BR108" s="5"/>
      <c r="BS108" s="5">
        <f t="shared" si="122"/>
        <v>8.3333333333333329E-2</v>
      </c>
      <c r="BT108" s="5">
        <f t="shared" si="123"/>
        <v>0</v>
      </c>
      <c r="BU108" s="62" t="s">
        <v>69</v>
      </c>
      <c r="BV108" s="62"/>
      <c r="BW108" s="62">
        <v>5</v>
      </c>
      <c r="BX108" s="62"/>
      <c r="BY108" s="62"/>
      <c r="BZ108" s="62"/>
      <c r="CA108" s="62"/>
      <c r="CB108" s="62"/>
      <c r="CC108" s="62"/>
      <c r="CD108" s="62"/>
      <c r="CE108" s="62"/>
      <c r="CF108" s="62"/>
      <c r="CG108" s="62"/>
      <c r="CH108" s="62"/>
      <c r="CI108" s="62">
        <f t="shared" si="124"/>
        <v>1.6666666666666666E-2</v>
      </c>
      <c r="CJ108" s="62">
        <f t="shared" si="125"/>
        <v>0</v>
      </c>
      <c r="CK108" s="5" t="s">
        <v>70</v>
      </c>
      <c r="CL108" s="5"/>
      <c r="CM108" s="5">
        <v>133</v>
      </c>
      <c r="CN108" s="5"/>
      <c r="CO108" s="5"/>
      <c r="CP108" s="5"/>
      <c r="CQ108" s="5"/>
      <c r="CR108" s="5"/>
      <c r="CS108" s="5"/>
      <c r="CT108" s="5"/>
      <c r="CU108" s="5"/>
      <c r="CV108" s="5"/>
      <c r="CW108" s="5"/>
      <c r="CX108" s="5"/>
      <c r="CY108" s="91">
        <f t="shared" si="126"/>
        <v>0.44333333333333336</v>
      </c>
      <c r="CZ108" s="5">
        <f t="shared" si="127"/>
        <v>0</v>
      </c>
      <c r="DA108" s="62" t="s">
        <v>71</v>
      </c>
      <c r="DB108" s="62"/>
      <c r="DC108" s="62">
        <v>16</v>
      </c>
      <c r="DD108" s="62"/>
      <c r="DE108" s="62"/>
      <c r="DF108" s="62"/>
      <c r="DG108" s="62"/>
      <c r="DH108" s="62"/>
      <c r="DI108" s="62"/>
      <c r="DJ108" s="62"/>
      <c r="DK108" s="62"/>
      <c r="DL108" s="62"/>
      <c r="DM108" s="62"/>
      <c r="DN108" s="62"/>
      <c r="DO108" s="62">
        <f t="shared" si="128"/>
        <v>5.3333333333333337E-2</v>
      </c>
      <c r="DP108" s="62">
        <f t="shared" si="129"/>
        <v>0</v>
      </c>
      <c r="DQ108" s="5" t="s">
        <v>72</v>
      </c>
      <c r="DR108" s="5"/>
      <c r="DS108" s="5">
        <v>65</v>
      </c>
      <c r="DT108" s="5"/>
      <c r="DU108" s="5"/>
      <c r="DV108" s="5"/>
      <c r="DW108" s="5"/>
      <c r="DX108" s="5"/>
      <c r="DY108" s="5"/>
      <c r="DZ108" s="5"/>
      <c r="EA108" s="5"/>
      <c r="EB108" s="5"/>
      <c r="EC108" s="5"/>
      <c r="ED108" s="5"/>
      <c r="EE108" s="91">
        <f t="shared" si="130"/>
        <v>0.21666666666666667</v>
      </c>
      <c r="EF108" s="5">
        <f t="shared" si="131"/>
        <v>0</v>
      </c>
      <c r="EG108" s="62"/>
      <c r="EH108" s="62"/>
      <c r="EI108" s="62"/>
      <c r="EJ108" s="62"/>
      <c r="EK108" s="62"/>
      <c r="EL108" s="62"/>
      <c r="EM108" s="62"/>
      <c r="EN108" s="62"/>
      <c r="EO108" s="62"/>
      <c r="EP108" s="62"/>
      <c r="EQ108" s="62"/>
      <c r="ER108" s="62"/>
      <c r="ES108" s="62"/>
      <c r="ET108" s="62"/>
      <c r="EU108" s="62">
        <f t="shared" si="132"/>
        <v>0</v>
      </c>
      <c r="EV108" s="62">
        <f t="shared" si="133"/>
        <v>0</v>
      </c>
      <c r="EW108" s="5"/>
      <c r="EX108" s="5"/>
      <c r="EY108" s="5"/>
      <c r="EZ108" s="5"/>
      <c r="FA108" s="5"/>
      <c r="FB108" s="5"/>
      <c r="FC108" s="5"/>
      <c r="FD108" s="5"/>
      <c r="FE108" s="5"/>
      <c r="FF108" s="5"/>
      <c r="FG108" s="5"/>
      <c r="FH108" s="5"/>
      <c r="FI108" s="5"/>
      <c r="FJ108" s="5"/>
      <c r="FK108" s="91">
        <f t="shared" si="134"/>
        <v>0</v>
      </c>
      <c r="FL108" s="5">
        <f t="shared" si="135"/>
        <v>0</v>
      </c>
      <c r="FM108" s="62"/>
      <c r="FN108" s="62"/>
      <c r="FO108" s="62"/>
      <c r="FP108" s="62"/>
      <c r="FQ108" s="62"/>
      <c r="FR108" s="62"/>
      <c r="FS108" s="62"/>
      <c r="FT108" s="62"/>
      <c r="FU108" s="62"/>
      <c r="FV108" s="62"/>
      <c r="FW108" s="62"/>
      <c r="FX108" s="62"/>
      <c r="FY108" s="62"/>
      <c r="FZ108" s="62"/>
      <c r="GA108" s="62">
        <f t="shared" si="136"/>
        <v>0</v>
      </c>
      <c r="GB108" s="62">
        <f t="shared" si="137"/>
        <v>0</v>
      </c>
      <c r="GC108" s="5"/>
      <c r="GD108" s="5"/>
      <c r="GE108" s="5"/>
      <c r="GF108" s="5"/>
      <c r="GG108" s="5"/>
      <c r="GH108" s="5"/>
      <c r="GI108" s="5"/>
      <c r="GJ108" s="5"/>
      <c r="GK108" s="5"/>
      <c r="GL108" s="5"/>
      <c r="GM108" s="5"/>
      <c r="GN108" s="5"/>
      <c r="GO108" s="5"/>
      <c r="GP108" s="5"/>
      <c r="GQ108" s="91"/>
      <c r="GR108" s="5"/>
      <c r="GS108" s="62"/>
      <c r="GT108" s="62"/>
      <c r="GU108" s="62"/>
      <c r="GV108" s="62"/>
      <c r="GW108" s="62"/>
      <c r="GX108" s="62"/>
      <c r="GY108" s="62"/>
      <c r="GZ108" s="62"/>
      <c r="HA108" s="62"/>
      <c r="HB108" s="62"/>
      <c r="HC108" s="62"/>
      <c r="HD108" s="62"/>
      <c r="HE108" s="62"/>
      <c r="HF108" s="62"/>
      <c r="HG108" s="62"/>
      <c r="HH108" s="62"/>
      <c r="HI108" s="5"/>
      <c r="HJ108" s="5"/>
      <c r="HK108" s="5"/>
      <c r="HL108" s="5"/>
      <c r="HM108" s="5"/>
      <c r="HN108" s="5"/>
      <c r="HO108" s="5"/>
      <c r="HP108" s="5"/>
      <c r="HQ108" s="5"/>
      <c r="HR108" s="5"/>
      <c r="HS108" s="5"/>
      <c r="HT108" s="5"/>
      <c r="HU108" s="5"/>
      <c r="HV108" s="5"/>
      <c r="HW108" s="91"/>
      <c r="HX108" s="5"/>
      <c r="HY108" s="62"/>
      <c r="HZ108" s="62"/>
      <c r="IA108" s="62"/>
      <c r="IB108" s="62"/>
      <c r="IC108" s="62"/>
      <c r="ID108" s="62"/>
      <c r="IE108" s="62"/>
      <c r="IF108" s="62"/>
      <c r="IG108" s="62"/>
      <c r="IH108" s="62"/>
      <c r="II108" s="62"/>
      <c r="IJ108" s="62"/>
      <c r="IK108" s="62"/>
      <c r="IL108" s="62"/>
      <c r="IM108" s="62"/>
      <c r="IN108" s="62"/>
      <c r="IO108" s="5"/>
      <c r="IP108" s="5"/>
      <c r="IQ108" s="5"/>
      <c r="IR108" s="5"/>
      <c r="IS108" s="5"/>
      <c r="IT108" s="5"/>
      <c r="IU108" s="5"/>
      <c r="IV108" s="5"/>
      <c r="IW108" s="5"/>
      <c r="IX108" s="5"/>
      <c r="IY108" s="5"/>
      <c r="IZ108" s="5"/>
      <c r="JA108" s="5"/>
      <c r="JB108" s="5"/>
      <c r="JC108" s="91"/>
      <c r="JD108" s="5"/>
      <c r="JE108" s="62"/>
      <c r="JF108" s="62"/>
      <c r="JG108" s="62"/>
      <c r="JH108" s="62"/>
      <c r="JI108" s="62"/>
      <c r="JJ108" s="62"/>
      <c r="JK108" s="62"/>
      <c r="JL108" s="62"/>
      <c r="JM108" s="62"/>
      <c r="JN108" s="62"/>
      <c r="JO108" s="62"/>
      <c r="JP108" s="62"/>
      <c r="JQ108" s="62"/>
      <c r="JR108" s="62"/>
      <c r="JS108" s="62"/>
      <c r="JT108" s="62"/>
      <c r="JU108" s="5"/>
      <c r="JV108" s="5"/>
      <c r="JW108" s="5"/>
      <c r="JX108" s="5"/>
      <c r="JY108" s="5"/>
      <c r="JZ108" s="5"/>
      <c r="KA108" s="5"/>
      <c r="KB108" s="5"/>
      <c r="KC108" s="5"/>
      <c r="KD108" s="5"/>
      <c r="KE108" s="5"/>
      <c r="KF108" s="5"/>
      <c r="KG108" s="5"/>
      <c r="KH108" s="5"/>
      <c r="KI108" s="91"/>
      <c r="KJ108" s="5"/>
      <c r="KK108" s="62"/>
      <c r="KL108" s="62"/>
      <c r="KM108" s="62"/>
      <c r="KN108" s="62"/>
      <c r="KO108" s="62"/>
      <c r="KP108" s="62"/>
      <c r="KQ108" s="62"/>
      <c r="KR108" s="62"/>
      <c r="KS108" s="62"/>
      <c r="KT108" s="62"/>
      <c r="KU108" s="62"/>
      <c r="KV108" s="62"/>
      <c r="KW108" s="62"/>
      <c r="KX108" s="62"/>
      <c r="KY108" s="62"/>
      <c r="KZ108" s="62"/>
      <c r="LA108" s="5"/>
      <c r="LB108" s="5"/>
      <c r="LC108" s="5"/>
      <c r="LD108" s="5"/>
      <c r="LE108" s="5"/>
      <c r="LF108" s="5"/>
      <c r="LG108" s="5"/>
      <c r="LH108" s="5"/>
      <c r="LI108" s="5"/>
      <c r="LJ108" s="5"/>
      <c r="LK108" s="5"/>
      <c r="LL108" s="5"/>
      <c r="LM108" s="5"/>
      <c r="LN108" s="5"/>
      <c r="LO108" s="91"/>
      <c r="LP108" s="5"/>
      <c r="LQ108" s="62"/>
      <c r="LR108" s="62"/>
      <c r="LS108" s="62"/>
      <c r="LT108" s="62"/>
      <c r="LU108" s="62"/>
      <c r="LV108" s="62"/>
      <c r="LW108" s="62"/>
      <c r="LX108" s="62"/>
      <c r="LY108" s="62"/>
      <c r="LZ108" s="62"/>
      <c r="MA108" s="62"/>
      <c r="MB108" s="62"/>
      <c r="MC108" s="62"/>
      <c r="MD108" s="62"/>
      <c r="ME108" s="62"/>
      <c r="MF108" s="62"/>
    </row>
    <row r="109" spans="1:344" x14ac:dyDescent="0.35">
      <c r="A109" s="132">
        <v>105</v>
      </c>
      <c r="B109" s="170"/>
      <c r="C109" s="170"/>
      <c r="D109" s="152">
        <v>149</v>
      </c>
      <c r="E109" s="72" t="str">
        <f>'BVEM Scorecard'!F108</f>
        <v>Solar + Storage</v>
      </c>
      <c r="F109" s="96">
        <f t="shared" ref="F109" si="138">X109</f>
        <v>0.30000000000000004</v>
      </c>
      <c r="G109" s="96">
        <f t="shared" ref="G109" si="139">W109</f>
        <v>0.3</v>
      </c>
      <c r="H109" s="96">
        <f t="shared" ref="H109" si="140">IFERROR(SUM(AN109,BD109,BT109,CJ109,CZ109,DP109,EF109,EV109,FL109,GB109,GR109,HH109,HX109,IN109,JD109,JT109,KJ109,KZ109,LP109,MF109),0)</f>
        <v>0</v>
      </c>
      <c r="I109" s="96">
        <f t="shared" ref="I109" si="141">IFERROR(SUM(AL109,BB109,BR109,CH109,CX109,DN109,ED109,ET109,FJ109,FZ109,GP109,HF109,HV109,IL109,JB109,JR109,KH109,KX109,LN109,MD109)/SUM(Z109,AP109,BF109,BV109,CL109,DB109,DR109,EH109,EX109,FN109,GD109,GT109,HJ109,HZ109,IP109,JF109,JV109,KL109,LB109,LR109),0)</f>
        <v>0</v>
      </c>
      <c r="J109" s="62">
        <v>1</v>
      </c>
      <c r="K109" s="62">
        <v>1</v>
      </c>
      <c r="L109" s="62">
        <v>1</v>
      </c>
      <c r="M109" s="62">
        <v>1</v>
      </c>
      <c r="N109" s="62">
        <v>1</v>
      </c>
      <c r="O109" s="62">
        <v>0</v>
      </c>
      <c r="P109" s="62">
        <v>1</v>
      </c>
      <c r="Q109" s="62">
        <v>0</v>
      </c>
      <c r="R109" s="62">
        <v>0</v>
      </c>
      <c r="S109" s="62">
        <v>0</v>
      </c>
      <c r="T109" s="62">
        <v>0</v>
      </c>
      <c r="U109" s="62">
        <v>0</v>
      </c>
      <c r="V109" s="62">
        <v>0</v>
      </c>
      <c r="W109" s="62">
        <f t="shared" si="116"/>
        <v>0.3</v>
      </c>
      <c r="X109" s="62">
        <f t="shared" si="117"/>
        <v>0.30000000000000004</v>
      </c>
      <c r="Y109" s="1" t="s">
        <v>66</v>
      </c>
      <c r="Z109" s="1"/>
      <c r="AA109" s="1">
        <v>43</v>
      </c>
      <c r="AB109" s="1"/>
      <c r="AC109" s="1"/>
      <c r="AD109" s="1"/>
      <c r="AE109" s="1"/>
      <c r="AF109" s="1"/>
      <c r="AG109" s="1"/>
      <c r="AH109" s="1"/>
      <c r="AI109" s="1"/>
      <c r="AJ109" s="1"/>
      <c r="AK109" s="1"/>
      <c r="AL109" s="1" t="str">
        <f t="shared" si="90"/>
        <v/>
      </c>
      <c r="AM109" s="138">
        <f t="shared" ref="AM109" si="142">IFERROR(AA109/SUM($AA109,$AQ109,$BG109,$BW109,$CM109,$DC109,$DS109,$EI109,$EY109,$FO109,$GE109,$GU109,$HK109,$IA109,$IQ109,$JG109,$JW109,$KM109,$LC109,$LS109),"")</f>
        <v>0.14333333333333334</v>
      </c>
      <c r="AN109" s="139">
        <f t="shared" ref="AN109" si="143">IFERROR((AB$4*AB109+AC$4*AC109+AD$4*AD109+AE$4*AE109+AF$4*AF109+AG$4*AG109+AH$4*AH109+AI$4*AI109+AJ$4*AJ109+AK$4*AK109)*AM109,"")</f>
        <v>0</v>
      </c>
      <c r="AO109" s="63" t="s">
        <v>67</v>
      </c>
      <c r="AP109" s="63"/>
      <c r="AQ109" s="63">
        <v>13</v>
      </c>
      <c r="AR109" s="63"/>
      <c r="AS109" s="63"/>
      <c r="AT109" s="63"/>
      <c r="AU109" s="63"/>
      <c r="AV109" s="63"/>
      <c r="AW109" s="63"/>
      <c r="AX109" s="63"/>
      <c r="AY109" s="63"/>
      <c r="AZ109" s="63"/>
      <c r="BA109" s="63"/>
      <c r="BB109" s="63"/>
      <c r="BC109" s="63">
        <f t="shared" ref="BC109" si="144">IFERROR(AQ109/SUM($AA109,$AQ109,$BG109,$BW109,$CM109,$DC109,$DS109,$EI109,$EY109,$FO109,$GE109,$GU109,$HK109,$IA109,$IQ109,$JG109,$JW109,$KM109,$LC109,$LS109),"")</f>
        <v>4.3333333333333335E-2</v>
      </c>
      <c r="BD109" s="63">
        <f t="shared" ref="BD109" si="145">IFERROR((AR$4*AR109+AS$4*AS109+AT$4*AT109+AU$4*AU109+AV$4*AV109+AW$4*AW109+AX$4*AX109+AY$4*AY109+AZ$4*AZ109+BA$4*BA109)*BC109,"")</f>
        <v>0</v>
      </c>
      <c r="BE109" s="1" t="s">
        <v>68</v>
      </c>
      <c r="BF109" s="1"/>
      <c r="BG109" s="1">
        <v>25</v>
      </c>
      <c r="BH109" s="1"/>
      <c r="BI109" s="1"/>
      <c r="BJ109" s="1"/>
      <c r="BK109" s="1"/>
      <c r="BL109" s="1"/>
      <c r="BM109" s="1"/>
      <c r="BN109" s="1"/>
      <c r="BO109" s="1"/>
      <c r="BP109" s="1"/>
      <c r="BQ109" s="1"/>
      <c r="BR109" s="1"/>
      <c r="BS109" s="1">
        <f t="shared" ref="BS109" si="146">IFERROR(BG109/SUM($AA109,$AQ109,$BG109,$BW109,$CM109,$DC109,$DS109,$EI109,$EY109,$FO109,$GE109,$GU109,$HK109,$IA109,$IQ109,$JG109,$JW109,$KM109,$LC109,$LS109),"")</f>
        <v>8.3333333333333329E-2</v>
      </c>
      <c r="BT109" s="1">
        <f t="shared" ref="BT109" si="147">IFERROR((BH$4*BH109+BI$4*BI109+BJ$4*BJ109+BK$4*BK109+BL$4*BL109+BM$4*BM109+BN$4*BN109+BO$4*BO109+BP$4*BP109+BQ$4*BQ109)*BS109,"")</f>
        <v>0</v>
      </c>
      <c r="BU109" s="63" t="s">
        <v>69</v>
      </c>
      <c r="BV109" s="63"/>
      <c r="BW109" s="63">
        <v>5</v>
      </c>
      <c r="BX109" s="63"/>
      <c r="BY109" s="63"/>
      <c r="BZ109" s="63"/>
      <c r="CA109" s="63"/>
      <c r="CB109" s="63"/>
      <c r="CC109" s="63"/>
      <c r="CD109" s="63"/>
      <c r="CE109" s="63"/>
      <c r="CF109" s="63"/>
      <c r="CG109" s="63"/>
      <c r="CH109" s="63"/>
      <c r="CI109" s="63">
        <f t="shared" ref="CI109" si="148">IFERROR(BW109/SUM($AA109,$AQ109,$BG109,$BW109,$CM109,$DC109,$DS109,$EI109,$EY109,$FO109,$GE109,$GU109,$HK109,$IA109,$IQ109,$JG109,$JW109,$KM109,$LC109,$LS109),"")</f>
        <v>1.6666666666666666E-2</v>
      </c>
      <c r="CJ109" s="63">
        <f t="shared" ref="CJ109" si="149">IFERROR((BX$4*BX109+BY$4*BY109+BZ$4*BZ109+CA$4*CA109+CB$4*CB109+CC$4*CC109+CD$4*CD109+CE$4*CE109+CF$4*CF109+CG$4*CG109)*CI109,"")</f>
        <v>0</v>
      </c>
      <c r="CK109" s="1" t="s">
        <v>70</v>
      </c>
      <c r="CL109" s="1"/>
      <c r="CM109" s="1">
        <v>133</v>
      </c>
      <c r="CN109" s="1"/>
      <c r="CO109" s="1"/>
      <c r="CP109" s="1"/>
      <c r="CQ109" s="1"/>
      <c r="CR109" s="1"/>
      <c r="CS109" s="1"/>
      <c r="CT109" s="1"/>
      <c r="CU109" s="1"/>
      <c r="CV109" s="1"/>
      <c r="CW109" s="1"/>
      <c r="CX109" s="1"/>
      <c r="CY109" s="138">
        <f t="shared" ref="CY109" si="150">IFERROR(CM109/SUM($AA109,$AQ109,$BG109,$BW109,$CM109,$DC109,$DS109,$EI109,$EY109,$FO109,$GE109,$GU109,$HK109,$IA109,$IQ109,$JG109,$JW109,$KM109,$LC109,$LS109),"")</f>
        <v>0.44333333333333336</v>
      </c>
      <c r="CZ109" s="1">
        <f t="shared" ref="CZ109" si="151">IFERROR((CN$4*CN109+CO$4*CO109+CP$4*CP109+CQ$4*CQ109+CR$4*CR109+CS$4*CS109+CT$4*CT109+CU$4*CU109+CV$4*CV109+CW$4*CW109)*CY109,"")</f>
        <v>0</v>
      </c>
      <c r="DA109" s="63" t="s">
        <v>71</v>
      </c>
      <c r="DB109" s="63"/>
      <c r="DC109" s="63">
        <v>16</v>
      </c>
      <c r="DD109" s="63"/>
      <c r="DE109" s="63"/>
      <c r="DF109" s="63"/>
      <c r="DG109" s="63"/>
      <c r="DH109" s="63"/>
      <c r="DI109" s="63"/>
      <c r="DJ109" s="63"/>
      <c r="DK109" s="63"/>
      <c r="DL109" s="63"/>
      <c r="DM109" s="63"/>
      <c r="DN109" s="63"/>
      <c r="DO109" s="63">
        <f t="shared" ref="DO109" si="152">IFERROR(DC109/SUM($AA109,$AQ109,$BG109,$BW109,$CM109,$DC109,$DS109,$EI109,$EY109,$FO109,$GE109,$GU109,$HK109,$IA109,$IQ109,$JG109,$JW109,$KM109,$LC109,$LS109),"")</f>
        <v>5.3333333333333337E-2</v>
      </c>
      <c r="DP109" s="63">
        <f t="shared" ref="DP109" si="153">IFERROR((DD$4*DD109+DE$4*DE109+DF$4*DF109+DG$4*DG109+DH$4*DH109+DI$4*DI109+DJ$4*DJ109+DK$4*DK109+DL$4*DL109+DM$4*DM109)*DO109,"")</f>
        <v>0</v>
      </c>
      <c r="DQ109" s="1" t="s">
        <v>72</v>
      </c>
      <c r="DR109" s="1"/>
      <c r="DS109" s="1">
        <v>65</v>
      </c>
      <c r="DT109" s="1"/>
      <c r="DU109" s="1"/>
      <c r="DV109" s="1"/>
      <c r="DW109" s="1"/>
      <c r="DX109" s="1"/>
      <c r="DY109" s="1"/>
      <c r="DZ109" s="1"/>
      <c r="EA109" s="1"/>
      <c r="EB109" s="1"/>
      <c r="EC109" s="1"/>
      <c r="ED109" s="1"/>
      <c r="EE109" s="138">
        <f t="shared" ref="EE109" si="154">IFERROR(DS109/SUM($AA109,$AQ109,$BG109,$BW109,$CM109,$DC109,$DS109,$EI109,$EY109,$FO109,$GE109,$GU109,$HK109,$IA109,$IQ109,$JG109,$JW109,$KM109,$LC109,$LS109),"")</f>
        <v>0.21666666666666667</v>
      </c>
      <c r="EF109" s="1">
        <f t="shared" ref="EF109" si="155">IFERROR((DT$4*DT109+DU$4*DU109+DV$4*DV109+DW$4*DW109+DX$4*DX109+DY$4*DY109+DZ$4*DZ109+EA$4*EA109+EB$4*EB109+EC$4*EC109)*EE109,"")</f>
        <v>0</v>
      </c>
      <c r="EG109" s="63"/>
      <c r="EH109" s="63"/>
      <c r="EI109" s="63"/>
      <c r="EJ109" s="63"/>
      <c r="EK109" s="63"/>
      <c r="EL109" s="63"/>
      <c r="EM109" s="63"/>
      <c r="EN109" s="63"/>
      <c r="EO109" s="63"/>
      <c r="EP109" s="63"/>
      <c r="EQ109" s="63"/>
      <c r="ER109" s="63"/>
      <c r="ES109" s="63"/>
      <c r="ET109" s="63"/>
      <c r="EU109" s="63">
        <f t="shared" ref="EU109" si="156">IFERROR(EI109/SUM($AA109,$AQ109,$BG109,$BW109,$CM109,$DC109,$DS109,$EI109,$EY109,$FO109,$GE109,$GU109,$HK109,$IA109,$IQ109,$JG109,$JW109,$KM109,$LC109,$LS109),"")</f>
        <v>0</v>
      </c>
      <c r="EV109" s="63">
        <f t="shared" ref="EV109" si="157">IFERROR((EJ$4*EJ109+EK$4*EK109+EL$4*EL109+EM$4*EM109+EN$4*EN109+EO$4*EO109+EP$4*EP109+EQ$4*EQ109+ER$4*ER109+ES$4*ES109)*EU109,"")</f>
        <v>0</v>
      </c>
      <c r="EW109" s="1"/>
      <c r="EX109" s="1"/>
      <c r="EY109" s="1"/>
      <c r="EZ109" s="1"/>
      <c r="FA109" s="1"/>
      <c r="FB109" s="1"/>
      <c r="FC109" s="1"/>
      <c r="FD109" s="1"/>
      <c r="FE109" s="1"/>
      <c r="FF109" s="1"/>
      <c r="FG109" s="1"/>
      <c r="FH109" s="1"/>
      <c r="FI109" s="1"/>
      <c r="FJ109" s="1"/>
      <c r="FK109" s="138">
        <f t="shared" ref="FK109" si="158">IFERROR(EY109/SUM($AA109,$AQ109,$BG109,$BW109,$CM109,$DC109,$DS109,$EI109,$EY109,$FO109,$GE109,$GU109,$HK109,$IA109,$IQ109,$JG109,$JW109,$KM109,$LC109,$LS109),"")</f>
        <v>0</v>
      </c>
      <c r="FL109" s="1">
        <f t="shared" ref="FL109" si="159">IFERROR((EZ$4*EZ109+FA$4*FA109+FB$4*FB109+FC$4*FC109+FD$4*FD109+FE$4*FE109+FF$4*FF109+FG$4*FG109+FH$4*FH109+FI$4*FI109)*FK109,"")</f>
        <v>0</v>
      </c>
      <c r="FM109" s="63"/>
      <c r="FN109" s="63"/>
      <c r="FO109" s="63"/>
      <c r="FP109" s="63"/>
      <c r="FQ109" s="63"/>
      <c r="FR109" s="63"/>
      <c r="FS109" s="63"/>
      <c r="FT109" s="63"/>
      <c r="FU109" s="63"/>
      <c r="FV109" s="63"/>
      <c r="FW109" s="63"/>
      <c r="FX109" s="63"/>
      <c r="FY109" s="63"/>
      <c r="FZ109" s="63"/>
      <c r="GA109" s="63">
        <f t="shared" ref="GA109" si="160">IFERROR(FO109/SUM($AA109,$AQ109,$BG109,$BW109,$CM109,$DC109,$DS109,$EI109,$EY109,$FO109,$GE109,$GU109,$HK109,$IA109,$IQ109,$JG109,$JW109,$KM109,$LC109,$LS109),"")</f>
        <v>0</v>
      </c>
      <c r="GB109" s="63">
        <f t="shared" ref="GB109" si="161">IFERROR((FP$4*FP109+FQ$4*FQ109+FR$4*FR109+FS$4*FS109+FT$4*FT109+FU$4*FU109+FV$4*FV109+FW$4*FW109+FX$4*FX109+FY$4*FY109)*GA109,"")</f>
        <v>0</v>
      </c>
      <c r="GC109" s="1"/>
      <c r="GD109" s="1"/>
      <c r="GE109" s="1"/>
      <c r="GF109" s="1"/>
      <c r="GG109" s="1"/>
      <c r="GH109" s="1"/>
      <c r="GI109" s="1"/>
      <c r="GJ109" s="1"/>
      <c r="GK109" s="1"/>
      <c r="GL109" s="1"/>
      <c r="GM109" s="1"/>
      <c r="GN109" s="1"/>
      <c r="GO109" s="1"/>
      <c r="GP109" s="1"/>
      <c r="GQ109" s="138"/>
      <c r="GR109" s="1"/>
      <c r="GS109" s="63"/>
      <c r="GT109" s="63"/>
      <c r="GU109" s="63"/>
      <c r="GV109" s="63"/>
      <c r="GW109" s="63"/>
      <c r="GX109" s="63"/>
      <c r="GY109" s="63"/>
      <c r="GZ109" s="63"/>
      <c r="HA109" s="63"/>
      <c r="HB109" s="63"/>
      <c r="HC109" s="63"/>
      <c r="HD109" s="63"/>
      <c r="HE109" s="63"/>
      <c r="HF109" s="63"/>
      <c r="HG109" s="63"/>
      <c r="HH109" s="63"/>
      <c r="HI109" s="1"/>
      <c r="HJ109" s="1"/>
      <c r="HK109" s="1"/>
      <c r="HL109" s="1"/>
      <c r="HM109" s="1"/>
      <c r="HN109" s="1"/>
      <c r="HO109" s="1"/>
      <c r="HP109" s="1"/>
      <c r="HQ109" s="1"/>
      <c r="HR109" s="1"/>
      <c r="HS109" s="1"/>
      <c r="HT109" s="1"/>
      <c r="HU109" s="1"/>
      <c r="HV109" s="1"/>
      <c r="HW109" s="138"/>
      <c r="HX109" s="1"/>
      <c r="HY109" s="63"/>
      <c r="HZ109" s="63"/>
      <c r="IA109" s="63"/>
      <c r="IB109" s="63"/>
      <c r="IC109" s="63"/>
      <c r="ID109" s="63"/>
      <c r="IE109" s="63"/>
      <c r="IF109" s="63"/>
      <c r="IG109" s="63"/>
      <c r="IH109" s="63"/>
      <c r="II109" s="63"/>
      <c r="IJ109" s="63"/>
      <c r="IK109" s="63"/>
      <c r="IL109" s="63"/>
      <c r="IM109" s="63"/>
      <c r="IN109" s="63"/>
      <c r="IO109" s="1"/>
      <c r="IP109" s="1"/>
      <c r="IQ109" s="1"/>
      <c r="IR109" s="1"/>
      <c r="IS109" s="1"/>
      <c r="IT109" s="1"/>
      <c r="IU109" s="1"/>
      <c r="IV109" s="1"/>
      <c r="IW109" s="1"/>
      <c r="IX109" s="1"/>
      <c r="IY109" s="1"/>
      <c r="IZ109" s="1"/>
      <c r="JA109" s="1"/>
      <c r="JB109" s="1"/>
      <c r="JC109" s="138"/>
      <c r="JD109" s="1"/>
      <c r="JE109" s="63"/>
      <c r="JF109" s="63"/>
      <c r="JG109" s="63"/>
      <c r="JH109" s="63"/>
      <c r="JI109" s="63"/>
      <c r="JJ109" s="63"/>
      <c r="JK109" s="63"/>
      <c r="JL109" s="63"/>
      <c r="JM109" s="63"/>
      <c r="JN109" s="63"/>
      <c r="JO109" s="63"/>
      <c r="JP109" s="63"/>
      <c r="JQ109" s="63"/>
      <c r="JR109" s="63"/>
      <c r="JS109" s="63"/>
      <c r="JT109" s="63"/>
      <c r="JU109" s="1"/>
      <c r="JV109" s="1"/>
      <c r="JW109" s="1"/>
      <c r="JX109" s="1"/>
      <c r="JY109" s="1"/>
      <c r="JZ109" s="1"/>
      <c r="KA109" s="1"/>
      <c r="KB109" s="1"/>
      <c r="KC109" s="1"/>
      <c r="KD109" s="1"/>
      <c r="KE109" s="1"/>
      <c r="KF109" s="1"/>
      <c r="KG109" s="1"/>
      <c r="KH109" s="1"/>
      <c r="KI109" s="138"/>
      <c r="KJ109" s="1"/>
      <c r="KK109" s="63"/>
      <c r="KL109" s="63"/>
      <c r="KM109" s="63"/>
      <c r="KN109" s="63"/>
      <c r="KO109" s="63"/>
      <c r="KP109" s="63"/>
      <c r="KQ109" s="63"/>
      <c r="KR109" s="63"/>
      <c r="KS109" s="63"/>
      <c r="KT109" s="63"/>
      <c r="KU109" s="63"/>
      <c r="KV109" s="63"/>
      <c r="KW109" s="63"/>
      <c r="KX109" s="63"/>
      <c r="KY109" s="63"/>
      <c r="KZ109" s="63"/>
      <c r="LA109" s="1"/>
      <c r="LB109" s="1"/>
      <c r="LC109" s="1"/>
      <c r="LD109" s="1"/>
      <c r="LE109" s="1"/>
      <c r="LF109" s="1"/>
      <c r="LG109" s="1"/>
      <c r="LH109" s="1"/>
      <c r="LI109" s="1"/>
      <c r="LJ109" s="1"/>
      <c r="LK109" s="1"/>
      <c r="LL109" s="1"/>
      <c r="LM109" s="1"/>
      <c r="LN109" s="1"/>
      <c r="LO109" s="138"/>
      <c r="LP109" s="1"/>
      <c r="LQ109" s="63"/>
      <c r="LR109" s="63"/>
      <c r="LS109" s="63"/>
      <c r="LT109" s="63"/>
      <c r="LU109" s="63"/>
      <c r="LV109" s="63"/>
      <c r="LW109" s="63"/>
      <c r="LX109" s="63"/>
      <c r="LY109" s="63"/>
      <c r="LZ109" s="63"/>
      <c r="MA109" s="63"/>
      <c r="MB109" s="63"/>
      <c r="MC109" s="63"/>
      <c r="MD109" s="63"/>
      <c r="ME109" s="63"/>
      <c r="MF109" s="63"/>
    </row>
    <row r="110" spans="1:344" x14ac:dyDescent="0.35">
      <c r="A110" s="131">
        <v>106</v>
      </c>
      <c r="B110" s="170"/>
      <c r="C110" s="170"/>
      <c r="D110" s="152">
        <v>150</v>
      </c>
      <c r="E110" s="72" t="str">
        <f>'BVEM Scorecard'!F109</f>
        <v>Wind</v>
      </c>
      <c r="F110" s="96">
        <f t="shared" si="112"/>
        <v>0.79999999999999993</v>
      </c>
      <c r="G110" s="96">
        <f t="shared" si="113"/>
        <v>0.8</v>
      </c>
      <c r="H110" s="96">
        <f t="shared" si="114"/>
        <v>0</v>
      </c>
      <c r="I110" s="96">
        <f t="shared" si="115"/>
        <v>0</v>
      </c>
      <c r="J110" s="62">
        <v>0</v>
      </c>
      <c r="K110" s="62">
        <v>1</v>
      </c>
      <c r="L110" s="62">
        <v>1</v>
      </c>
      <c r="M110" s="62">
        <v>1</v>
      </c>
      <c r="N110" s="62">
        <v>1</v>
      </c>
      <c r="O110" s="62">
        <v>0</v>
      </c>
      <c r="P110" s="62">
        <v>1</v>
      </c>
      <c r="Q110" s="62">
        <v>1</v>
      </c>
      <c r="R110" s="62">
        <v>1</v>
      </c>
      <c r="S110" s="62">
        <v>1</v>
      </c>
      <c r="T110" s="62">
        <v>1</v>
      </c>
      <c r="U110" s="62">
        <v>0</v>
      </c>
      <c r="V110" s="62">
        <v>1</v>
      </c>
      <c r="W110" s="62">
        <f t="shared" si="116"/>
        <v>0.8</v>
      </c>
      <c r="X110" s="62">
        <f t="shared" si="117"/>
        <v>0.79999999999999993</v>
      </c>
      <c r="Y110" s="87"/>
      <c r="Z110" s="5"/>
      <c r="AA110" s="5"/>
      <c r="AB110" s="5"/>
      <c r="AC110" s="5"/>
      <c r="AD110" s="5"/>
      <c r="AE110" s="5"/>
      <c r="AF110" s="5"/>
      <c r="AG110" s="5"/>
      <c r="AH110" s="5"/>
      <c r="AI110" s="5"/>
      <c r="AJ110" s="5"/>
      <c r="AK110" s="5"/>
      <c r="AL110" s="5" t="str">
        <f t="shared" si="90"/>
        <v/>
      </c>
      <c r="AM110" s="91" t="str">
        <f t="shared" si="118"/>
        <v/>
      </c>
      <c r="AN110" s="93" t="str">
        <f t="shared" si="119"/>
        <v/>
      </c>
      <c r="AO110" s="62"/>
      <c r="AP110" s="62"/>
      <c r="AQ110" s="62"/>
      <c r="AR110" s="62"/>
      <c r="AS110" s="62"/>
      <c r="AT110" s="62"/>
      <c r="AU110" s="62"/>
      <c r="AV110" s="62"/>
      <c r="AW110" s="62"/>
      <c r="AX110" s="62"/>
      <c r="AY110" s="62"/>
      <c r="AZ110" s="62"/>
      <c r="BA110" s="62"/>
      <c r="BB110" s="62"/>
      <c r="BC110" s="62" t="str">
        <f t="shared" si="120"/>
        <v/>
      </c>
      <c r="BD110" s="62" t="str">
        <f t="shared" si="121"/>
        <v/>
      </c>
      <c r="BE110" s="5"/>
      <c r="BF110" s="5"/>
      <c r="BG110" s="5"/>
      <c r="BH110" s="5"/>
      <c r="BI110" s="5"/>
      <c r="BJ110" s="5"/>
      <c r="BK110" s="5"/>
      <c r="BL110" s="5"/>
      <c r="BM110" s="5"/>
      <c r="BN110" s="5"/>
      <c r="BO110" s="5"/>
      <c r="BP110" s="5"/>
      <c r="BQ110" s="5"/>
      <c r="BR110" s="5"/>
      <c r="BS110" s="5" t="str">
        <f t="shared" si="122"/>
        <v/>
      </c>
      <c r="BT110" s="5" t="str">
        <f t="shared" si="123"/>
        <v/>
      </c>
      <c r="BU110" s="62"/>
      <c r="BV110" s="62"/>
      <c r="BW110" s="62"/>
      <c r="BX110" s="62"/>
      <c r="BY110" s="62"/>
      <c r="BZ110" s="62"/>
      <c r="CA110" s="62"/>
      <c r="CB110" s="62"/>
      <c r="CC110" s="62"/>
      <c r="CD110" s="62"/>
      <c r="CE110" s="62"/>
      <c r="CF110" s="62"/>
      <c r="CG110" s="62"/>
      <c r="CH110" s="62"/>
      <c r="CI110" s="62" t="str">
        <f t="shared" si="124"/>
        <v/>
      </c>
      <c r="CJ110" s="62" t="str">
        <f t="shared" si="125"/>
        <v/>
      </c>
      <c r="CK110" s="5"/>
      <c r="CL110" s="5"/>
      <c r="CM110" s="5"/>
      <c r="CN110" s="5"/>
      <c r="CO110" s="5"/>
      <c r="CP110" s="5"/>
      <c r="CQ110" s="5"/>
      <c r="CR110" s="5"/>
      <c r="CS110" s="5"/>
      <c r="CT110" s="5"/>
      <c r="CU110" s="5"/>
      <c r="CV110" s="5"/>
      <c r="CW110" s="5"/>
      <c r="CX110" s="5"/>
      <c r="CY110" s="91" t="str">
        <f t="shared" si="126"/>
        <v/>
      </c>
      <c r="CZ110" s="5" t="str">
        <f t="shared" si="127"/>
        <v/>
      </c>
      <c r="DA110" s="62"/>
      <c r="DB110" s="62"/>
      <c r="DC110" s="62"/>
      <c r="DD110" s="62"/>
      <c r="DE110" s="62"/>
      <c r="DF110" s="62"/>
      <c r="DG110" s="62"/>
      <c r="DH110" s="62"/>
      <c r="DI110" s="62"/>
      <c r="DJ110" s="62"/>
      <c r="DK110" s="62"/>
      <c r="DL110" s="62"/>
      <c r="DM110" s="62"/>
      <c r="DN110" s="62"/>
      <c r="DO110" s="62" t="str">
        <f t="shared" si="128"/>
        <v/>
      </c>
      <c r="DP110" s="62" t="str">
        <f t="shared" si="129"/>
        <v/>
      </c>
      <c r="DQ110" s="5"/>
      <c r="DR110" s="5"/>
      <c r="DS110" s="5"/>
      <c r="DT110" s="5"/>
      <c r="DU110" s="5"/>
      <c r="DV110" s="5"/>
      <c r="DW110" s="5"/>
      <c r="DX110" s="5"/>
      <c r="DY110" s="5"/>
      <c r="DZ110" s="5"/>
      <c r="EA110" s="5"/>
      <c r="EB110" s="5"/>
      <c r="EC110" s="5"/>
      <c r="ED110" s="5"/>
      <c r="EE110" s="91" t="str">
        <f t="shared" si="130"/>
        <v/>
      </c>
      <c r="EF110" s="5" t="str">
        <f t="shared" si="131"/>
        <v/>
      </c>
      <c r="EG110" s="62"/>
      <c r="EH110" s="62"/>
      <c r="EI110" s="62"/>
      <c r="EJ110" s="62"/>
      <c r="EK110" s="62"/>
      <c r="EL110" s="62"/>
      <c r="EM110" s="62"/>
      <c r="EN110" s="62"/>
      <c r="EO110" s="62"/>
      <c r="EP110" s="62"/>
      <c r="EQ110" s="62"/>
      <c r="ER110" s="62"/>
      <c r="ES110" s="62"/>
      <c r="ET110" s="62"/>
      <c r="EU110" s="62" t="str">
        <f t="shared" si="132"/>
        <v/>
      </c>
      <c r="EV110" s="62" t="str">
        <f t="shared" si="133"/>
        <v/>
      </c>
      <c r="EW110" s="5"/>
      <c r="EX110" s="5"/>
      <c r="EY110" s="5"/>
      <c r="EZ110" s="5"/>
      <c r="FA110" s="5"/>
      <c r="FB110" s="5"/>
      <c r="FC110" s="5"/>
      <c r="FD110" s="5"/>
      <c r="FE110" s="5"/>
      <c r="FF110" s="5"/>
      <c r="FG110" s="5"/>
      <c r="FH110" s="5"/>
      <c r="FI110" s="5"/>
      <c r="FJ110" s="5"/>
      <c r="FK110" s="91" t="str">
        <f t="shared" si="134"/>
        <v/>
      </c>
      <c r="FL110" s="5" t="str">
        <f t="shared" si="135"/>
        <v/>
      </c>
      <c r="FM110" s="62"/>
      <c r="FN110" s="62"/>
      <c r="FO110" s="62"/>
      <c r="FP110" s="62"/>
      <c r="FQ110" s="62"/>
      <c r="FR110" s="62"/>
      <c r="FS110" s="62"/>
      <c r="FT110" s="62"/>
      <c r="FU110" s="62"/>
      <c r="FV110" s="62"/>
      <c r="FW110" s="62"/>
      <c r="FX110" s="62"/>
      <c r="FY110" s="62"/>
      <c r="FZ110" s="62"/>
      <c r="GA110" s="62" t="str">
        <f t="shared" si="136"/>
        <v/>
      </c>
      <c r="GB110" s="62" t="str">
        <f t="shared" si="137"/>
        <v/>
      </c>
      <c r="GC110" s="5"/>
      <c r="GD110" s="5"/>
      <c r="GE110" s="5"/>
      <c r="GF110" s="5"/>
      <c r="GG110" s="5"/>
      <c r="GH110" s="5"/>
      <c r="GI110" s="5"/>
      <c r="GJ110" s="5"/>
      <c r="GK110" s="5"/>
      <c r="GL110" s="5"/>
      <c r="GM110" s="5"/>
      <c r="GN110" s="5"/>
      <c r="GO110" s="5"/>
      <c r="GP110" s="5"/>
      <c r="GQ110" s="91"/>
      <c r="GR110" s="5"/>
      <c r="GS110" s="62"/>
      <c r="GT110" s="62"/>
      <c r="GU110" s="62"/>
      <c r="GV110" s="62"/>
      <c r="GW110" s="62"/>
      <c r="GX110" s="62"/>
      <c r="GY110" s="62"/>
      <c r="GZ110" s="62"/>
      <c r="HA110" s="62"/>
      <c r="HB110" s="62"/>
      <c r="HC110" s="62"/>
      <c r="HD110" s="62"/>
      <c r="HE110" s="62"/>
      <c r="HF110" s="62"/>
      <c r="HG110" s="62"/>
      <c r="HH110" s="62"/>
      <c r="HI110" s="5"/>
      <c r="HJ110" s="5"/>
      <c r="HK110" s="5"/>
      <c r="HL110" s="5"/>
      <c r="HM110" s="5"/>
      <c r="HN110" s="5"/>
      <c r="HO110" s="5"/>
      <c r="HP110" s="5"/>
      <c r="HQ110" s="5"/>
      <c r="HR110" s="5"/>
      <c r="HS110" s="5"/>
      <c r="HT110" s="5"/>
      <c r="HU110" s="5"/>
      <c r="HV110" s="5"/>
      <c r="HW110" s="91"/>
      <c r="HX110" s="5"/>
      <c r="HY110" s="62"/>
      <c r="HZ110" s="62"/>
      <c r="IA110" s="62"/>
      <c r="IB110" s="62"/>
      <c r="IC110" s="62"/>
      <c r="ID110" s="62"/>
      <c r="IE110" s="62"/>
      <c r="IF110" s="62"/>
      <c r="IG110" s="62"/>
      <c r="IH110" s="62"/>
      <c r="II110" s="62"/>
      <c r="IJ110" s="62"/>
      <c r="IK110" s="62"/>
      <c r="IL110" s="62"/>
      <c r="IM110" s="62"/>
      <c r="IN110" s="62"/>
      <c r="IO110" s="5"/>
      <c r="IP110" s="5"/>
      <c r="IQ110" s="5"/>
      <c r="IR110" s="5"/>
      <c r="IS110" s="5"/>
      <c r="IT110" s="5"/>
      <c r="IU110" s="5"/>
      <c r="IV110" s="5"/>
      <c r="IW110" s="5"/>
      <c r="IX110" s="5"/>
      <c r="IY110" s="5"/>
      <c r="IZ110" s="5"/>
      <c r="JA110" s="5"/>
      <c r="JB110" s="5"/>
      <c r="JC110" s="91"/>
      <c r="JD110" s="5"/>
      <c r="JE110" s="62"/>
      <c r="JF110" s="62"/>
      <c r="JG110" s="62"/>
      <c r="JH110" s="62"/>
      <c r="JI110" s="62"/>
      <c r="JJ110" s="62"/>
      <c r="JK110" s="62"/>
      <c r="JL110" s="62"/>
      <c r="JM110" s="62"/>
      <c r="JN110" s="62"/>
      <c r="JO110" s="62"/>
      <c r="JP110" s="62"/>
      <c r="JQ110" s="62"/>
      <c r="JR110" s="62"/>
      <c r="JS110" s="62"/>
      <c r="JT110" s="62"/>
      <c r="JU110" s="5"/>
      <c r="JV110" s="5"/>
      <c r="JW110" s="5"/>
      <c r="JX110" s="5"/>
      <c r="JY110" s="5"/>
      <c r="JZ110" s="5"/>
      <c r="KA110" s="5"/>
      <c r="KB110" s="5"/>
      <c r="KC110" s="5"/>
      <c r="KD110" s="5"/>
      <c r="KE110" s="5"/>
      <c r="KF110" s="5"/>
      <c r="KG110" s="5"/>
      <c r="KH110" s="5"/>
      <c r="KI110" s="91"/>
      <c r="KJ110" s="5"/>
      <c r="KK110" s="62"/>
      <c r="KL110" s="62"/>
      <c r="KM110" s="62"/>
      <c r="KN110" s="62"/>
      <c r="KO110" s="62"/>
      <c r="KP110" s="62"/>
      <c r="KQ110" s="62"/>
      <c r="KR110" s="62"/>
      <c r="KS110" s="62"/>
      <c r="KT110" s="62"/>
      <c r="KU110" s="62"/>
      <c r="KV110" s="62"/>
      <c r="KW110" s="62"/>
      <c r="KX110" s="62"/>
      <c r="KY110" s="62"/>
      <c r="KZ110" s="62"/>
      <c r="LA110" s="5"/>
      <c r="LB110" s="5"/>
      <c r="LC110" s="5"/>
      <c r="LD110" s="5"/>
      <c r="LE110" s="5"/>
      <c r="LF110" s="5"/>
      <c r="LG110" s="5"/>
      <c r="LH110" s="5"/>
      <c r="LI110" s="5"/>
      <c r="LJ110" s="5"/>
      <c r="LK110" s="5"/>
      <c r="LL110" s="5"/>
      <c r="LM110" s="5"/>
      <c r="LN110" s="5"/>
      <c r="LO110" s="91"/>
      <c r="LP110" s="5"/>
      <c r="LQ110" s="62"/>
      <c r="LR110" s="62"/>
      <c r="LS110" s="62"/>
      <c r="LT110" s="62"/>
      <c r="LU110" s="62"/>
      <c r="LV110" s="62"/>
      <c r="LW110" s="62"/>
      <c r="LX110" s="62"/>
      <c r="LY110" s="62"/>
      <c r="LZ110" s="62"/>
      <c r="MA110" s="62"/>
      <c r="MB110" s="62"/>
      <c r="MC110" s="62"/>
      <c r="MD110" s="62"/>
      <c r="ME110" s="62"/>
      <c r="MF110" s="62"/>
    </row>
    <row r="111" spans="1:344" x14ac:dyDescent="0.35">
      <c r="A111" s="132">
        <v>107</v>
      </c>
      <c r="B111" s="170"/>
      <c r="C111" s="170"/>
      <c r="D111" s="152">
        <v>151</v>
      </c>
      <c r="E111" s="72" t="str">
        <f>'BVEM Scorecard'!F110</f>
        <v>Solar</v>
      </c>
      <c r="F111" s="96">
        <f t="shared" si="112"/>
        <v>0.79999999999999993</v>
      </c>
      <c r="G111" s="96">
        <f t="shared" si="113"/>
        <v>0.8</v>
      </c>
      <c r="H111" s="96">
        <f t="shared" si="114"/>
        <v>0</v>
      </c>
      <c r="I111" s="96">
        <f t="shared" si="115"/>
        <v>0</v>
      </c>
      <c r="J111" s="62">
        <v>0</v>
      </c>
      <c r="K111" s="62">
        <v>1</v>
      </c>
      <c r="L111" s="62">
        <v>1</v>
      </c>
      <c r="M111" s="62">
        <v>1</v>
      </c>
      <c r="N111" s="62">
        <v>1</v>
      </c>
      <c r="O111" s="62">
        <v>0</v>
      </c>
      <c r="P111" s="62">
        <v>1</v>
      </c>
      <c r="Q111" s="62">
        <v>1</v>
      </c>
      <c r="R111" s="62">
        <v>1</v>
      </c>
      <c r="S111" s="62">
        <v>1</v>
      </c>
      <c r="T111" s="62">
        <v>1</v>
      </c>
      <c r="U111" s="62">
        <v>0</v>
      </c>
      <c r="V111" s="62">
        <v>1</v>
      </c>
      <c r="W111" s="62">
        <f t="shared" si="116"/>
        <v>0.8</v>
      </c>
      <c r="X111" s="62">
        <f t="shared" si="117"/>
        <v>0.79999999999999993</v>
      </c>
      <c r="Y111" s="1"/>
      <c r="Z111" s="1"/>
      <c r="AA111" s="1"/>
      <c r="AB111" s="1"/>
      <c r="AC111" s="1"/>
      <c r="AD111" s="1"/>
      <c r="AE111" s="1"/>
      <c r="AF111" s="1"/>
      <c r="AG111" s="1"/>
      <c r="AH111" s="1"/>
      <c r="AI111" s="1"/>
      <c r="AJ111" s="1"/>
      <c r="AK111" s="1"/>
      <c r="AL111" s="1" t="str">
        <f t="shared" si="90"/>
        <v/>
      </c>
      <c r="AM111" s="138" t="str">
        <f t="shared" si="118"/>
        <v/>
      </c>
      <c r="AN111" s="139" t="str">
        <f t="shared" si="119"/>
        <v/>
      </c>
      <c r="AO111" s="63"/>
      <c r="AP111" s="63"/>
      <c r="AQ111" s="63"/>
      <c r="AR111" s="63"/>
      <c r="AS111" s="63"/>
      <c r="AT111" s="63"/>
      <c r="AU111" s="63"/>
      <c r="AV111" s="63"/>
      <c r="AW111" s="63"/>
      <c r="AX111" s="63"/>
      <c r="AY111" s="63"/>
      <c r="AZ111" s="63"/>
      <c r="BA111" s="63"/>
      <c r="BB111" s="63"/>
      <c r="BC111" s="63" t="str">
        <f t="shared" si="120"/>
        <v/>
      </c>
      <c r="BD111" s="63" t="str">
        <f t="shared" si="121"/>
        <v/>
      </c>
      <c r="BE111" s="1"/>
      <c r="BF111" s="1"/>
      <c r="BG111" s="1"/>
      <c r="BH111" s="1"/>
      <c r="BI111" s="1"/>
      <c r="BJ111" s="1"/>
      <c r="BK111" s="1"/>
      <c r="BL111" s="1"/>
      <c r="BM111" s="1"/>
      <c r="BN111" s="1"/>
      <c r="BO111" s="1"/>
      <c r="BP111" s="1"/>
      <c r="BQ111" s="1"/>
      <c r="BR111" s="1"/>
      <c r="BS111" s="1" t="str">
        <f t="shared" si="122"/>
        <v/>
      </c>
      <c r="BT111" s="1" t="str">
        <f t="shared" si="123"/>
        <v/>
      </c>
      <c r="BU111" s="63"/>
      <c r="BV111" s="63"/>
      <c r="BW111" s="63"/>
      <c r="BX111" s="63"/>
      <c r="BY111" s="63"/>
      <c r="BZ111" s="63"/>
      <c r="CA111" s="63"/>
      <c r="CB111" s="63"/>
      <c r="CC111" s="63"/>
      <c r="CD111" s="63"/>
      <c r="CE111" s="63"/>
      <c r="CF111" s="63"/>
      <c r="CG111" s="63"/>
      <c r="CH111" s="63"/>
      <c r="CI111" s="63" t="str">
        <f t="shared" si="124"/>
        <v/>
      </c>
      <c r="CJ111" s="63" t="str">
        <f t="shared" si="125"/>
        <v/>
      </c>
      <c r="CK111" s="1"/>
      <c r="CL111" s="1"/>
      <c r="CM111" s="1"/>
      <c r="CN111" s="1"/>
      <c r="CO111" s="1"/>
      <c r="CP111" s="1"/>
      <c r="CQ111" s="1"/>
      <c r="CR111" s="1"/>
      <c r="CS111" s="1"/>
      <c r="CT111" s="1"/>
      <c r="CU111" s="1"/>
      <c r="CV111" s="1"/>
      <c r="CW111" s="1"/>
      <c r="CX111" s="1"/>
      <c r="CY111" s="138" t="str">
        <f t="shared" si="126"/>
        <v/>
      </c>
      <c r="CZ111" s="1" t="str">
        <f t="shared" si="127"/>
        <v/>
      </c>
      <c r="DA111" s="63"/>
      <c r="DB111" s="63"/>
      <c r="DC111" s="63"/>
      <c r="DD111" s="63"/>
      <c r="DE111" s="63"/>
      <c r="DF111" s="63"/>
      <c r="DG111" s="63"/>
      <c r="DH111" s="63"/>
      <c r="DI111" s="63"/>
      <c r="DJ111" s="63"/>
      <c r="DK111" s="63"/>
      <c r="DL111" s="63"/>
      <c r="DM111" s="63"/>
      <c r="DN111" s="63"/>
      <c r="DO111" s="63" t="str">
        <f t="shared" si="128"/>
        <v/>
      </c>
      <c r="DP111" s="63" t="str">
        <f t="shared" si="129"/>
        <v/>
      </c>
      <c r="DQ111" s="1"/>
      <c r="DR111" s="1"/>
      <c r="DS111" s="1"/>
      <c r="DT111" s="1"/>
      <c r="DU111" s="1"/>
      <c r="DV111" s="1"/>
      <c r="DW111" s="1"/>
      <c r="DX111" s="1"/>
      <c r="DY111" s="1"/>
      <c r="DZ111" s="1"/>
      <c r="EA111" s="1"/>
      <c r="EB111" s="1"/>
      <c r="EC111" s="1"/>
      <c r="ED111" s="1"/>
      <c r="EE111" s="138" t="str">
        <f t="shared" si="130"/>
        <v/>
      </c>
      <c r="EF111" s="1" t="str">
        <f t="shared" si="131"/>
        <v/>
      </c>
      <c r="EG111" s="63"/>
      <c r="EH111" s="63"/>
      <c r="EI111" s="63"/>
      <c r="EJ111" s="63"/>
      <c r="EK111" s="63"/>
      <c r="EL111" s="63"/>
      <c r="EM111" s="63"/>
      <c r="EN111" s="63"/>
      <c r="EO111" s="63"/>
      <c r="EP111" s="63"/>
      <c r="EQ111" s="63"/>
      <c r="ER111" s="63"/>
      <c r="ES111" s="63"/>
      <c r="ET111" s="63"/>
      <c r="EU111" s="63" t="str">
        <f t="shared" si="132"/>
        <v/>
      </c>
      <c r="EV111" s="63" t="str">
        <f t="shared" si="133"/>
        <v/>
      </c>
      <c r="EW111" s="1"/>
      <c r="EX111" s="1"/>
      <c r="EY111" s="1"/>
      <c r="EZ111" s="1"/>
      <c r="FA111" s="1"/>
      <c r="FB111" s="1"/>
      <c r="FC111" s="1"/>
      <c r="FD111" s="1"/>
      <c r="FE111" s="1"/>
      <c r="FF111" s="1"/>
      <c r="FG111" s="1"/>
      <c r="FH111" s="1"/>
      <c r="FI111" s="1"/>
      <c r="FJ111" s="1"/>
      <c r="FK111" s="138" t="str">
        <f t="shared" si="134"/>
        <v/>
      </c>
      <c r="FL111" s="1" t="str">
        <f t="shared" si="135"/>
        <v/>
      </c>
      <c r="FM111" s="63"/>
      <c r="FN111" s="63"/>
      <c r="FO111" s="63"/>
      <c r="FP111" s="63"/>
      <c r="FQ111" s="63"/>
      <c r="FR111" s="63"/>
      <c r="FS111" s="63"/>
      <c r="FT111" s="63"/>
      <c r="FU111" s="63"/>
      <c r="FV111" s="63"/>
      <c r="FW111" s="63"/>
      <c r="FX111" s="63"/>
      <c r="FY111" s="63"/>
      <c r="FZ111" s="63"/>
      <c r="GA111" s="63" t="str">
        <f t="shared" si="136"/>
        <v/>
      </c>
      <c r="GB111" s="63" t="str">
        <f t="shared" si="137"/>
        <v/>
      </c>
      <c r="GC111" s="1"/>
      <c r="GD111" s="1"/>
      <c r="GE111" s="1"/>
      <c r="GF111" s="1"/>
      <c r="GG111" s="1"/>
      <c r="GH111" s="1"/>
      <c r="GI111" s="1"/>
      <c r="GJ111" s="1"/>
      <c r="GK111" s="1"/>
      <c r="GL111" s="1"/>
      <c r="GM111" s="1"/>
      <c r="GN111" s="1"/>
      <c r="GO111" s="1"/>
      <c r="GP111" s="1"/>
      <c r="GQ111" s="138"/>
      <c r="GR111" s="1"/>
      <c r="GS111" s="63"/>
      <c r="GT111" s="63"/>
      <c r="GU111" s="63"/>
      <c r="GV111" s="63"/>
      <c r="GW111" s="63"/>
      <c r="GX111" s="63"/>
      <c r="GY111" s="63"/>
      <c r="GZ111" s="63"/>
      <c r="HA111" s="63"/>
      <c r="HB111" s="63"/>
      <c r="HC111" s="63"/>
      <c r="HD111" s="63"/>
      <c r="HE111" s="63"/>
      <c r="HF111" s="63"/>
      <c r="HG111" s="63"/>
      <c r="HH111" s="63"/>
      <c r="HI111" s="1"/>
      <c r="HJ111" s="1"/>
      <c r="HK111" s="1"/>
      <c r="HL111" s="1"/>
      <c r="HM111" s="1"/>
      <c r="HN111" s="1"/>
      <c r="HO111" s="1"/>
      <c r="HP111" s="1"/>
      <c r="HQ111" s="1"/>
      <c r="HR111" s="1"/>
      <c r="HS111" s="1"/>
      <c r="HT111" s="1"/>
      <c r="HU111" s="1"/>
      <c r="HV111" s="1"/>
      <c r="HW111" s="138"/>
      <c r="HX111" s="1"/>
      <c r="HY111" s="63"/>
      <c r="HZ111" s="63"/>
      <c r="IA111" s="63"/>
      <c r="IB111" s="63"/>
      <c r="IC111" s="63"/>
      <c r="ID111" s="63"/>
      <c r="IE111" s="63"/>
      <c r="IF111" s="63"/>
      <c r="IG111" s="63"/>
      <c r="IH111" s="63"/>
      <c r="II111" s="63"/>
      <c r="IJ111" s="63"/>
      <c r="IK111" s="63"/>
      <c r="IL111" s="63"/>
      <c r="IM111" s="63"/>
      <c r="IN111" s="63"/>
      <c r="IO111" s="1"/>
      <c r="IP111" s="1"/>
      <c r="IQ111" s="1"/>
      <c r="IR111" s="1"/>
      <c r="IS111" s="1"/>
      <c r="IT111" s="1"/>
      <c r="IU111" s="1"/>
      <c r="IV111" s="1"/>
      <c r="IW111" s="1"/>
      <c r="IX111" s="1"/>
      <c r="IY111" s="1"/>
      <c r="IZ111" s="1"/>
      <c r="JA111" s="1"/>
      <c r="JB111" s="1"/>
      <c r="JC111" s="138"/>
      <c r="JD111" s="1"/>
      <c r="JE111" s="63"/>
      <c r="JF111" s="63"/>
      <c r="JG111" s="63"/>
      <c r="JH111" s="63"/>
      <c r="JI111" s="63"/>
      <c r="JJ111" s="63"/>
      <c r="JK111" s="63"/>
      <c r="JL111" s="63"/>
      <c r="JM111" s="63"/>
      <c r="JN111" s="63"/>
      <c r="JO111" s="63"/>
      <c r="JP111" s="63"/>
      <c r="JQ111" s="63"/>
      <c r="JR111" s="63"/>
      <c r="JS111" s="63"/>
      <c r="JT111" s="63"/>
      <c r="JU111" s="1"/>
      <c r="JV111" s="1"/>
      <c r="JW111" s="1"/>
      <c r="JX111" s="1"/>
      <c r="JY111" s="1"/>
      <c r="JZ111" s="1"/>
      <c r="KA111" s="1"/>
      <c r="KB111" s="1"/>
      <c r="KC111" s="1"/>
      <c r="KD111" s="1"/>
      <c r="KE111" s="1"/>
      <c r="KF111" s="1"/>
      <c r="KG111" s="1"/>
      <c r="KH111" s="1"/>
      <c r="KI111" s="138"/>
      <c r="KJ111" s="1"/>
      <c r="KK111" s="63"/>
      <c r="KL111" s="63"/>
      <c r="KM111" s="63"/>
      <c r="KN111" s="63"/>
      <c r="KO111" s="63"/>
      <c r="KP111" s="63"/>
      <c r="KQ111" s="63"/>
      <c r="KR111" s="63"/>
      <c r="KS111" s="63"/>
      <c r="KT111" s="63"/>
      <c r="KU111" s="63"/>
      <c r="KV111" s="63"/>
      <c r="KW111" s="63"/>
      <c r="KX111" s="63"/>
      <c r="KY111" s="63"/>
      <c r="KZ111" s="63"/>
      <c r="LA111" s="1"/>
      <c r="LB111" s="1"/>
      <c r="LC111" s="1"/>
      <c r="LD111" s="1"/>
      <c r="LE111" s="1"/>
      <c r="LF111" s="1"/>
      <c r="LG111" s="1"/>
      <c r="LH111" s="1"/>
      <c r="LI111" s="1"/>
      <c r="LJ111" s="1"/>
      <c r="LK111" s="1"/>
      <c r="LL111" s="1"/>
      <c r="LM111" s="1"/>
      <c r="LN111" s="1"/>
      <c r="LO111" s="138"/>
      <c r="LP111" s="1"/>
      <c r="LQ111" s="63"/>
      <c r="LR111" s="63"/>
      <c r="LS111" s="63"/>
      <c r="LT111" s="63"/>
      <c r="LU111" s="63"/>
      <c r="LV111" s="63"/>
      <c r="LW111" s="63"/>
      <c r="LX111" s="63"/>
      <c r="LY111" s="63"/>
      <c r="LZ111" s="63"/>
      <c r="MA111" s="63"/>
      <c r="MB111" s="63"/>
      <c r="MC111" s="63"/>
      <c r="MD111" s="63"/>
      <c r="ME111" s="63"/>
      <c r="MF111" s="63"/>
    </row>
    <row r="112" spans="1:344" x14ac:dyDescent="0.35">
      <c r="A112" s="131">
        <v>108</v>
      </c>
      <c r="B112" s="170"/>
      <c r="C112" s="170"/>
      <c r="D112" s="152">
        <v>162</v>
      </c>
      <c r="E112" s="72" t="str">
        <f>'BVEM Scorecard'!F111</f>
        <v>Wind</v>
      </c>
      <c r="F112" s="96">
        <f t="shared" si="112"/>
        <v>0</v>
      </c>
      <c r="G112" s="96">
        <f t="shared" si="113"/>
        <v>0</v>
      </c>
      <c r="H112" s="96">
        <f t="shared" si="114"/>
        <v>0</v>
      </c>
      <c r="I112" s="96">
        <f t="shared" si="115"/>
        <v>0</v>
      </c>
      <c r="J112" s="62">
        <v>0</v>
      </c>
      <c r="K112" s="62">
        <v>0</v>
      </c>
      <c r="L112" s="62">
        <v>0</v>
      </c>
      <c r="M112" s="62">
        <v>0</v>
      </c>
      <c r="N112" s="62">
        <v>0</v>
      </c>
      <c r="O112" s="62">
        <v>0</v>
      </c>
      <c r="P112" s="62">
        <v>0</v>
      </c>
      <c r="Q112" s="62">
        <v>0</v>
      </c>
      <c r="R112" s="62">
        <v>0</v>
      </c>
      <c r="S112" s="62">
        <v>0</v>
      </c>
      <c r="T112" s="62">
        <v>0</v>
      </c>
      <c r="U112" s="62">
        <v>0</v>
      </c>
      <c r="V112" s="62">
        <v>0</v>
      </c>
      <c r="W112" s="62">
        <f t="shared" si="116"/>
        <v>0</v>
      </c>
      <c r="X112" s="62">
        <f t="shared" si="117"/>
        <v>0</v>
      </c>
      <c r="Y112" s="87"/>
      <c r="Z112" s="5"/>
      <c r="AA112" s="5"/>
      <c r="AB112" s="5"/>
      <c r="AC112" s="5"/>
      <c r="AD112" s="5"/>
      <c r="AE112" s="5"/>
      <c r="AF112" s="5"/>
      <c r="AG112" s="5"/>
      <c r="AH112" s="5"/>
      <c r="AI112" s="5"/>
      <c r="AJ112" s="5"/>
      <c r="AK112" s="5"/>
      <c r="AL112" s="5" t="str">
        <f t="shared" si="90"/>
        <v/>
      </c>
      <c r="AM112" s="91" t="str">
        <f t="shared" si="118"/>
        <v/>
      </c>
      <c r="AN112" s="93" t="str">
        <f t="shared" si="119"/>
        <v/>
      </c>
      <c r="AO112" s="62"/>
      <c r="AP112" s="62"/>
      <c r="AQ112" s="62"/>
      <c r="AR112" s="62"/>
      <c r="AS112" s="62"/>
      <c r="AT112" s="62"/>
      <c r="AU112" s="62"/>
      <c r="AV112" s="62"/>
      <c r="AW112" s="62"/>
      <c r="AX112" s="62"/>
      <c r="AY112" s="62"/>
      <c r="AZ112" s="62"/>
      <c r="BA112" s="62"/>
      <c r="BB112" s="62"/>
      <c r="BC112" s="62" t="str">
        <f t="shared" si="120"/>
        <v/>
      </c>
      <c r="BD112" s="62" t="str">
        <f t="shared" si="121"/>
        <v/>
      </c>
      <c r="BE112" s="5"/>
      <c r="BF112" s="5"/>
      <c r="BG112" s="5"/>
      <c r="BH112" s="5"/>
      <c r="BI112" s="5"/>
      <c r="BJ112" s="5"/>
      <c r="BK112" s="5"/>
      <c r="BL112" s="5"/>
      <c r="BM112" s="5"/>
      <c r="BN112" s="5"/>
      <c r="BO112" s="5"/>
      <c r="BP112" s="5"/>
      <c r="BQ112" s="5"/>
      <c r="BR112" s="5"/>
      <c r="BS112" s="5" t="str">
        <f t="shared" si="122"/>
        <v/>
      </c>
      <c r="BT112" s="5" t="str">
        <f t="shared" si="123"/>
        <v/>
      </c>
      <c r="BU112" s="62"/>
      <c r="BV112" s="62"/>
      <c r="BW112" s="62"/>
      <c r="BX112" s="62"/>
      <c r="BY112" s="62"/>
      <c r="BZ112" s="62"/>
      <c r="CA112" s="62"/>
      <c r="CB112" s="62"/>
      <c r="CC112" s="62"/>
      <c r="CD112" s="62"/>
      <c r="CE112" s="62"/>
      <c r="CF112" s="62"/>
      <c r="CG112" s="62"/>
      <c r="CH112" s="62"/>
      <c r="CI112" s="62" t="str">
        <f t="shared" si="124"/>
        <v/>
      </c>
      <c r="CJ112" s="62" t="str">
        <f t="shared" si="125"/>
        <v/>
      </c>
      <c r="CK112" s="5"/>
      <c r="CL112" s="5"/>
      <c r="CM112" s="5"/>
      <c r="CN112" s="5"/>
      <c r="CO112" s="5"/>
      <c r="CP112" s="5"/>
      <c r="CQ112" s="5"/>
      <c r="CR112" s="5"/>
      <c r="CS112" s="5"/>
      <c r="CT112" s="5"/>
      <c r="CU112" s="5"/>
      <c r="CV112" s="5"/>
      <c r="CW112" s="5"/>
      <c r="CX112" s="5"/>
      <c r="CY112" s="91" t="str">
        <f t="shared" si="126"/>
        <v/>
      </c>
      <c r="CZ112" s="5" t="str">
        <f t="shared" si="127"/>
        <v/>
      </c>
      <c r="DA112" s="62"/>
      <c r="DB112" s="62"/>
      <c r="DC112" s="62"/>
      <c r="DD112" s="62"/>
      <c r="DE112" s="62"/>
      <c r="DF112" s="62"/>
      <c r="DG112" s="62"/>
      <c r="DH112" s="62"/>
      <c r="DI112" s="62"/>
      <c r="DJ112" s="62"/>
      <c r="DK112" s="62"/>
      <c r="DL112" s="62"/>
      <c r="DM112" s="62"/>
      <c r="DN112" s="62"/>
      <c r="DO112" s="62" t="str">
        <f t="shared" si="128"/>
        <v/>
      </c>
      <c r="DP112" s="62" t="str">
        <f t="shared" si="129"/>
        <v/>
      </c>
      <c r="DQ112" s="5"/>
      <c r="DR112" s="5"/>
      <c r="DS112" s="5"/>
      <c r="DT112" s="5"/>
      <c r="DU112" s="5"/>
      <c r="DV112" s="5"/>
      <c r="DW112" s="5"/>
      <c r="DX112" s="5"/>
      <c r="DY112" s="5"/>
      <c r="DZ112" s="5"/>
      <c r="EA112" s="5"/>
      <c r="EB112" s="5"/>
      <c r="EC112" s="5"/>
      <c r="ED112" s="5"/>
      <c r="EE112" s="91" t="str">
        <f t="shared" si="130"/>
        <v/>
      </c>
      <c r="EF112" s="5" t="str">
        <f t="shared" si="131"/>
        <v/>
      </c>
      <c r="EG112" s="62"/>
      <c r="EH112" s="62"/>
      <c r="EI112" s="62"/>
      <c r="EJ112" s="62"/>
      <c r="EK112" s="62"/>
      <c r="EL112" s="62"/>
      <c r="EM112" s="62"/>
      <c r="EN112" s="62"/>
      <c r="EO112" s="62"/>
      <c r="EP112" s="62"/>
      <c r="EQ112" s="62"/>
      <c r="ER112" s="62"/>
      <c r="ES112" s="62"/>
      <c r="ET112" s="62"/>
      <c r="EU112" s="62" t="str">
        <f t="shared" si="132"/>
        <v/>
      </c>
      <c r="EV112" s="62" t="str">
        <f t="shared" si="133"/>
        <v/>
      </c>
      <c r="EW112" s="5"/>
      <c r="EX112" s="5"/>
      <c r="EY112" s="5"/>
      <c r="EZ112" s="5"/>
      <c r="FA112" s="5"/>
      <c r="FB112" s="5"/>
      <c r="FC112" s="5"/>
      <c r="FD112" s="5"/>
      <c r="FE112" s="5"/>
      <c r="FF112" s="5"/>
      <c r="FG112" s="5"/>
      <c r="FH112" s="5"/>
      <c r="FI112" s="5"/>
      <c r="FJ112" s="5"/>
      <c r="FK112" s="91" t="str">
        <f t="shared" si="134"/>
        <v/>
      </c>
      <c r="FL112" s="5" t="str">
        <f t="shared" si="135"/>
        <v/>
      </c>
      <c r="FM112" s="62"/>
      <c r="FN112" s="62"/>
      <c r="FO112" s="62"/>
      <c r="FP112" s="62"/>
      <c r="FQ112" s="62"/>
      <c r="FR112" s="62"/>
      <c r="FS112" s="62"/>
      <c r="FT112" s="62"/>
      <c r="FU112" s="62"/>
      <c r="FV112" s="62"/>
      <c r="FW112" s="62"/>
      <c r="FX112" s="62"/>
      <c r="FY112" s="62"/>
      <c r="FZ112" s="62"/>
      <c r="GA112" s="62" t="str">
        <f t="shared" si="136"/>
        <v/>
      </c>
      <c r="GB112" s="62" t="str">
        <f t="shared" si="137"/>
        <v/>
      </c>
      <c r="GC112" s="5"/>
      <c r="GD112" s="5"/>
      <c r="GE112" s="5"/>
      <c r="GF112" s="5"/>
      <c r="GG112" s="5"/>
      <c r="GH112" s="5"/>
      <c r="GI112" s="5"/>
      <c r="GJ112" s="5"/>
      <c r="GK112" s="5"/>
      <c r="GL112" s="5"/>
      <c r="GM112" s="5"/>
      <c r="GN112" s="5"/>
      <c r="GO112" s="5"/>
      <c r="GP112" s="5"/>
      <c r="GQ112" s="91"/>
      <c r="GR112" s="5"/>
      <c r="GS112" s="62"/>
      <c r="GT112" s="62"/>
      <c r="GU112" s="62"/>
      <c r="GV112" s="62"/>
      <c r="GW112" s="62"/>
      <c r="GX112" s="62"/>
      <c r="GY112" s="62"/>
      <c r="GZ112" s="62"/>
      <c r="HA112" s="62"/>
      <c r="HB112" s="62"/>
      <c r="HC112" s="62"/>
      <c r="HD112" s="62"/>
      <c r="HE112" s="62"/>
      <c r="HF112" s="62"/>
      <c r="HG112" s="62"/>
      <c r="HH112" s="62"/>
      <c r="HI112" s="5"/>
      <c r="HJ112" s="5"/>
      <c r="HK112" s="5"/>
      <c r="HL112" s="5"/>
      <c r="HM112" s="5"/>
      <c r="HN112" s="5"/>
      <c r="HO112" s="5"/>
      <c r="HP112" s="5"/>
      <c r="HQ112" s="5"/>
      <c r="HR112" s="5"/>
      <c r="HS112" s="5"/>
      <c r="HT112" s="5"/>
      <c r="HU112" s="5"/>
      <c r="HV112" s="5"/>
      <c r="HW112" s="91"/>
      <c r="HX112" s="5"/>
      <c r="HY112" s="62"/>
      <c r="HZ112" s="62"/>
      <c r="IA112" s="62"/>
      <c r="IB112" s="62"/>
      <c r="IC112" s="62"/>
      <c r="ID112" s="62"/>
      <c r="IE112" s="62"/>
      <c r="IF112" s="62"/>
      <c r="IG112" s="62"/>
      <c r="IH112" s="62"/>
      <c r="II112" s="62"/>
      <c r="IJ112" s="62"/>
      <c r="IK112" s="62"/>
      <c r="IL112" s="62"/>
      <c r="IM112" s="62"/>
      <c r="IN112" s="62"/>
      <c r="IO112" s="5"/>
      <c r="IP112" s="5"/>
      <c r="IQ112" s="5"/>
      <c r="IR112" s="5"/>
      <c r="IS112" s="5"/>
      <c r="IT112" s="5"/>
      <c r="IU112" s="5"/>
      <c r="IV112" s="5"/>
      <c r="IW112" s="5"/>
      <c r="IX112" s="5"/>
      <c r="IY112" s="5"/>
      <c r="IZ112" s="5"/>
      <c r="JA112" s="5"/>
      <c r="JB112" s="5"/>
      <c r="JC112" s="91"/>
      <c r="JD112" s="5"/>
      <c r="JE112" s="62"/>
      <c r="JF112" s="62"/>
      <c r="JG112" s="62"/>
      <c r="JH112" s="62"/>
      <c r="JI112" s="62"/>
      <c r="JJ112" s="62"/>
      <c r="JK112" s="62"/>
      <c r="JL112" s="62"/>
      <c r="JM112" s="62"/>
      <c r="JN112" s="62"/>
      <c r="JO112" s="62"/>
      <c r="JP112" s="62"/>
      <c r="JQ112" s="62"/>
      <c r="JR112" s="62"/>
      <c r="JS112" s="62"/>
      <c r="JT112" s="62"/>
      <c r="JU112" s="5"/>
      <c r="JV112" s="5"/>
      <c r="JW112" s="5"/>
      <c r="JX112" s="5"/>
      <c r="JY112" s="5"/>
      <c r="JZ112" s="5"/>
      <c r="KA112" s="5"/>
      <c r="KB112" s="5"/>
      <c r="KC112" s="5"/>
      <c r="KD112" s="5"/>
      <c r="KE112" s="5"/>
      <c r="KF112" s="5"/>
      <c r="KG112" s="5"/>
      <c r="KH112" s="5"/>
      <c r="KI112" s="91"/>
      <c r="KJ112" s="5"/>
      <c r="KK112" s="62"/>
      <c r="KL112" s="62"/>
      <c r="KM112" s="62"/>
      <c r="KN112" s="62"/>
      <c r="KO112" s="62"/>
      <c r="KP112" s="62"/>
      <c r="KQ112" s="62"/>
      <c r="KR112" s="62"/>
      <c r="KS112" s="62"/>
      <c r="KT112" s="62"/>
      <c r="KU112" s="62"/>
      <c r="KV112" s="62"/>
      <c r="KW112" s="62"/>
      <c r="KX112" s="62"/>
      <c r="KY112" s="62"/>
      <c r="KZ112" s="62"/>
      <c r="LA112" s="5"/>
      <c r="LB112" s="5"/>
      <c r="LC112" s="5"/>
      <c r="LD112" s="5"/>
      <c r="LE112" s="5"/>
      <c r="LF112" s="5"/>
      <c r="LG112" s="5"/>
      <c r="LH112" s="5"/>
      <c r="LI112" s="5"/>
      <c r="LJ112" s="5"/>
      <c r="LK112" s="5"/>
      <c r="LL112" s="5"/>
      <c r="LM112" s="5"/>
      <c r="LN112" s="5"/>
      <c r="LO112" s="91"/>
      <c r="LP112" s="5"/>
      <c r="LQ112" s="62"/>
      <c r="LR112" s="62"/>
      <c r="LS112" s="62"/>
      <c r="LT112" s="62"/>
      <c r="LU112" s="62"/>
      <c r="LV112" s="62"/>
      <c r="LW112" s="62"/>
      <c r="LX112" s="62"/>
      <c r="LY112" s="62"/>
      <c r="LZ112" s="62"/>
      <c r="MA112" s="62"/>
      <c r="MB112" s="62"/>
      <c r="MC112" s="62"/>
      <c r="MD112" s="62"/>
      <c r="ME112" s="62"/>
      <c r="MF112" s="62"/>
    </row>
    <row r="113" spans="1:344" x14ac:dyDescent="0.35">
      <c r="A113" s="132">
        <v>109</v>
      </c>
      <c r="B113" s="170"/>
      <c r="C113" s="170"/>
      <c r="D113" s="152">
        <v>182</v>
      </c>
      <c r="E113" s="72" t="str">
        <f>'BVEM Scorecard'!F112</f>
        <v>Wind + Storage</v>
      </c>
      <c r="F113" s="96">
        <f t="shared" si="112"/>
        <v>0.2</v>
      </c>
      <c r="G113" s="96">
        <f t="shared" si="113"/>
        <v>0.2</v>
      </c>
      <c r="H113" s="96">
        <f t="shared" si="114"/>
        <v>0.2</v>
      </c>
      <c r="I113" s="96">
        <f t="shared" si="115"/>
        <v>0.2</v>
      </c>
      <c r="J113" s="62">
        <v>1</v>
      </c>
      <c r="K113" s="62">
        <v>1</v>
      </c>
      <c r="L113" s="62">
        <v>1</v>
      </c>
      <c r="M113" s="62">
        <v>1</v>
      </c>
      <c r="N113" s="62">
        <v>0</v>
      </c>
      <c r="O113" s="62">
        <v>0</v>
      </c>
      <c r="P113" s="62">
        <v>0</v>
      </c>
      <c r="Q113" s="62">
        <v>0</v>
      </c>
      <c r="R113" s="62">
        <v>0</v>
      </c>
      <c r="S113" s="62">
        <v>0</v>
      </c>
      <c r="T113" s="62">
        <v>0</v>
      </c>
      <c r="U113" s="62">
        <v>0</v>
      </c>
      <c r="V113" s="62">
        <v>1</v>
      </c>
      <c r="W113" s="62">
        <f t="shared" si="116"/>
        <v>0.2</v>
      </c>
      <c r="X113" s="62">
        <f t="shared" si="117"/>
        <v>0.2</v>
      </c>
      <c r="Y113" s="1" t="s">
        <v>73</v>
      </c>
      <c r="Z113" s="1">
        <v>1</v>
      </c>
      <c r="AA113" s="1">
        <v>350</v>
      </c>
      <c r="AB113" s="1">
        <v>1</v>
      </c>
      <c r="AC113" s="1">
        <v>0</v>
      </c>
      <c r="AD113" s="1">
        <v>0</v>
      </c>
      <c r="AE113" s="1">
        <v>0</v>
      </c>
      <c r="AF113" s="1">
        <v>0</v>
      </c>
      <c r="AG113" s="1">
        <v>0</v>
      </c>
      <c r="AH113" s="1">
        <v>0</v>
      </c>
      <c r="AI113" s="1">
        <v>0</v>
      </c>
      <c r="AJ113" s="1">
        <v>0</v>
      </c>
      <c r="AK113" s="1">
        <v>1</v>
      </c>
      <c r="AL113" s="1">
        <f t="shared" si="90"/>
        <v>0.2</v>
      </c>
      <c r="AM113" s="138">
        <f t="shared" si="118"/>
        <v>0.99009900990099009</v>
      </c>
      <c r="AN113" s="139">
        <f t="shared" si="119"/>
        <v>0.19801980198019803</v>
      </c>
      <c r="AO113" s="63" t="s">
        <v>74</v>
      </c>
      <c r="AP113" s="63">
        <v>1</v>
      </c>
      <c r="AQ113" s="63">
        <v>3.5</v>
      </c>
      <c r="AR113" s="63">
        <v>1</v>
      </c>
      <c r="AS113" s="63">
        <v>0</v>
      </c>
      <c r="AT113" s="63">
        <v>0</v>
      </c>
      <c r="AU113" s="63">
        <v>0</v>
      </c>
      <c r="AV113" s="63">
        <v>0</v>
      </c>
      <c r="AW113" s="63">
        <v>0</v>
      </c>
      <c r="AX113" s="63">
        <v>0</v>
      </c>
      <c r="AY113" s="63">
        <v>0</v>
      </c>
      <c r="AZ113" s="63">
        <v>0</v>
      </c>
      <c r="BA113" s="63">
        <v>1</v>
      </c>
      <c r="BB113" s="63">
        <f t="shared" ref="BB113:BB117" si="162">IFERROR(AVERAGE(AR113:BA113),"")</f>
        <v>0.2</v>
      </c>
      <c r="BC113" s="63">
        <f t="shared" si="120"/>
        <v>9.9009900990099011E-3</v>
      </c>
      <c r="BD113" s="63">
        <f t="shared" si="121"/>
        <v>1.9801980198019802E-3</v>
      </c>
      <c r="BE113" s="1"/>
      <c r="BF113" s="1"/>
      <c r="BG113" s="1"/>
      <c r="BH113" s="1"/>
      <c r="BI113" s="1"/>
      <c r="BJ113" s="1"/>
      <c r="BK113" s="1"/>
      <c r="BL113" s="1"/>
      <c r="BM113" s="1"/>
      <c r="BN113" s="1"/>
      <c r="BO113" s="1"/>
      <c r="BP113" s="1"/>
      <c r="BQ113" s="1"/>
      <c r="BR113" s="1"/>
      <c r="BS113" s="1"/>
      <c r="BT113" s="1"/>
      <c r="BU113" s="63"/>
      <c r="BV113" s="63"/>
      <c r="BW113" s="63"/>
      <c r="BX113" s="63"/>
      <c r="BY113" s="63"/>
      <c r="BZ113" s="63"/>
      <c r="CA113" s="63"/>
      <c r="CB113" s="63"/>
      <c r="CC113" s="63"/>
      <c r="CD113" s="63"/>
      <c r="CE113" s="63"/>
      <c r="CF113" s="63"/>
      <c r="CG113" s="63"/>
      <c r="CH113" s="63"/>
      <c r="CI113" s="63"/>
      <c r="CJ113" s="63"/>
      <c r="CK113" s="1"/>
      <c r="CL113" s="1"/>
      <c r="CM113" s="1"/>
      <c r="CN113" s="1"/>
      <c r="CO113" s="1"/>
      <c r="CP113" s="1"/>
      <c r="CQ113" s="1"/>
      <c r="CR113" s="1"/>
      <c r="CS113" s="1"/>
      <c r="CT113" s="1"/>
      <c r="CU113" s="1"/>
      <c r="CV113" s="1"/>
      <c r="CW113" s="1"/>
      <c r="CX113" s="1"/>
      <c r="CY113" s="138"/>
      <c r="CZ113" s="1"/>
      <c r="DA113" s="63"/>
      <c r="DB113" s="63"/>
      <c r="DC113" s="63"/>
      <c r="DD113" s="63"/>
      <c r="DE113" s="63"/>
      <c r="DF113" s="63"/>
      <c r="DG113" s="63"/>
      <c r="DH113" s="63"/>
      <c r="DI113" s="63"/>
      <c r="DJ113" s="63"/>
      <c r="DK113" s="63"/>
      <c r="DL113" s="63"/>
      <c r="DM113" s="63"/>
      <c r="DN113" s="63"/>
      <c r="DO113" s="63"/>
      <c r="DP113" s="63"/>
      <c r="DQ113" s="1"/>
      <c r="DR113" s="1"/>
      <c r="DS113" s="1"/>
      <c r="DT113" s="1"/>
      <c r="DU113" s="1"/>
      <c r="DV113" s="1"/>
      <c r="DW113" s="1"/>
      <c r="DX113" s="1"/>
      <c r="DY113" s="1"/>
      <c r="DZ113" s="1"/>
      <c r="EA113" s="1"/>
      <c r="EB113" s="1"/>
      <c r="EC113" s="1"/>
      <c r="ED113" s="1"/>
      <c r="EE113" s="138"/>
      <c r="EF113" s="1"/>
      <c r="EG113" s="63"/>
      <c r="EH113" s="63"/>
      <c r="EI113" s="63"/>
      <c r="EJ113" s="63"/>
      <c r="EK113" s="63"/>
      <c r="EL113" s="63"/>
      <c r="EM113" s="63"/>
      <c r="EN113" s="63"/>
      <c r="EO113" s="63"/>
      <c r="EP113" s="63"/>
      <c r="EQ113" s="63"/>
      <c r="ER113" s="63"/>
      <c r="ES113" s="63"/>
      <c r="ET113" s="63"/>
      <c r="EU113" s="63"/>
      <c r="EV113" s="63"/>
      <c r="EW113" s="1"/>
      <c r="EX113" s="1"/>
      <c r="EY113" s="1"/>
      <c r="EZ113" s="1"/>
      <c r="FA113" s="1"/>
      <c r="FB113" s="1"/>
      <c r="FC113" s="1"/>
      <c r="FD113" s="1"/>
      <c r="FE113" s="1"/>
      <c r="FF113" s="1"/>
      <c r="FG113" s="1"/>
      <c r="FH113" s="1"/>
      <c r="FI113" s="1"/>
      <c r="FJ113" s="1"/>
      <c r="FK113" s="138"/>
      <c r="FL113" s="1"/>
      <c r="FM113" s="63"/>
      <c r="FN113" s="63"/>
      <c r="FO113" s="63"/>
      <c r="FP113" s="63"/>
      <c r="FQ113" s="63"/>
      <c r="FR113" s="63"/>
      <c r="FS113" s="63"/>
      <c r="FT113" s="63"/>
      <c r="FU113" s="63"/>
      <c r="FV113" s="63"/>
      <c r="FW113" s="63"/>
      <c r="FX113" s="63"/>
      <c r="FY113" s="63"/>
      <c r="FZ113" s="63"/>
      <c r="GA113" s="63"/>
      <c r="GB113" s="63"/>
      <c r="GC113" s="1"/>
      <c r="GD113" s="1"/>
      <c r="GE113" s="1"/>
      <c r="GF113" s="1"/>
      <c r="GG113" s="1"/>
      <c r="GH113" s="1"/>
      <c r="GI113" s="1"/>
      <c r="GJ113" s="1"/>
      <c r="GK113" s="1"/>
      <c r="GL113" s="1"/>
      <c r="GM113" s="1"/>
      <c r="GN113" s="1"/>
      <c r="GO113" s="1"/>
      <c r="GP113" s="1"/>
      <c r="GQ113" s="138"/>
      <c r="GR113" s="1"/>
      <c r="GS113" s="63"/>
      <c r="GT113" s="63"/>
      <c r="GU113" s="63"/>
      <c r="GV113" s="63"/>
      <c r="GW113" s="63"/>
      <c r="GX113" s="63"/>
      <c r="GY113" s="63"/>
      <c r="GZ113" s="63"/>
      <c r="HA113" s="63"/>
      <c r="HB113" s="63"/>
      <c r="HC113" s="63"/>
      <c r="HD113" s="63"/>
      <c r="HE113" s="63"/>
      <c r="HF113" s="63"/>
      <c r="HG113" s="63"/>
      <c r="HH113" s="63"/>
      <c r="HI113" s="1"/>
      <c r="HJ113" s="1"/>
      <c r="HK113" s="1"/>
      <c r="HL113" s="1"/>
      <c r="HM113" s="1"/>
      <c r="HN113" s="1"/>
      <c r="HO113" s="1"/>
      <c r="HP113" s="1"/>
      <c r="HQ113" s="1"/>
      <c r="HR113" s="1"/>
      <c r="HS113" s="1"/>
      <c r="HT113" s="1"/>
      <c r="HU113" s="1"/>
      <c r="HV113" s="1"/>
      <c r="HW113" s="138"/>
      <c r="HX113" s="1"/>
      <c r="HY113" s="63"/>
      <c r="HZ113" s="63"/>
      <c r="IA113" s="63"/>
      <c r="IB113" s="63"/>
      <c r="IC113" s="63"/>
      <c r="ID113" s="63"/>
      <c r="IE113" s="63"/>
      <c r="IF113" s="63"/>
      <c r="IG113" s="63"/>
      <c r="IH113" s="63"/>
      <c r="II113" s="63"/>
      <c r="IJ113" s="63"/>
      <c r="IK113" s="63"/>
      <c r="IL113" s="63"/>
      <c r="IM113" s="63"/>
      <c r="IN113" s="63"/>
      <c r="IO113" s="1"/>
      <c r="IP113" s="1"/>
      <c r="IQ113" s="1"/>
      <c r="IR113" s="1"/>
      <c r="IS113" s="1"/>
      <c r="IT113" s="1"/>
      <c r="IU113" s="1"/>
      <c r="IV113" s="1"/>
      <c r="IW113" s="1"/>
      <c r="IX113" s="1"/>
      <c r="IY113" s="1"/>
      <c r="IZ113" s="1"/>
      <c r="JA113" s="1"/>
      <c r="JB113" s="1"/>
      <c r="JC113" s="138"/>
      <c r="JD113" s="1"/>
      <c r="JE113" s="63"/>
      <c r="JF113" s="63"/>
      <c r="JG113" s="63"/>
      <c r="JH113" s="63"/>
      <c r="JI113" s="63"/>
      <c r="JJ113" s="63"/>
      <c r="JK113" s="63"/>
      <c r="JL113" s="63"/>
      <c r="JM113" s="63"/>
      <c r="JN113" s="63"/>
      <c r="JO113" s="63"/>
      <c r="JP113" s="63"/>
      <c r="JQ113" s="63"/>
      <c r="JR113" s="63"/>
      <c r="JS113" s="63"/>
      <c r="JT113" s="63"/>
      <c r="JU113" s="1"/>
      <c r="JV113" s="1"/>
      <c r="JW113" s="1"/>
      <c r="JX113" s="1"/>
      <c r="JY113" s="1"/>
      <c r="JZ113" s="1"/>
      <c r="KA113" s="1"/>
      <c r="KB113" s="1"/>
      <c r="KC113" s="1"/>
      <c r="KD113" s="1"/>
      <c r="KE113" s="1"/>
      <c r="KF113" s="1"/>
      <c r="KG113" s="1"/>
      <c r="KH113" s="1"/>
      <c r="KI113" s="138"/>
      <c r="KJ113" s="1"/>
      <c r="KK113" s="63"/>
      <c r="KL113" s="63"/>
      <c r="KM113" s="63"/>
      <c r="KN113" s="63"/>
      <c r="KO113" s="63"/>
      <c r="KP113" s="63"/>
      <c r="KQ113" s="63"/>
      <c r="KR113" s="63"/>
      <c r="KS113" s="63"/>
      <c r="KT113" s="63"/>
      <c r="KU113" s="63"/>
      <c r="KV113" s="63"/>
      <c r="KW113" s="63"/>
      <c r="KX113" s="63"/>
      <c r="KY113" s="63"/>
      <c r="KZ113" s="63"/>
      <c r="LA113" s="1"/>
      <c r="LB113" s="1"/>
      <c r="LC113" s="1"/>
      <c r="LD113" s="1"/>
      <c r="LE113" s="1"/>
      <c r="LF113" s="1"/>
      <c r="LG113" s="1"/>
      <c r="LH113" s="1"/>
      <c r="LI113" s="1"/>
      <c r="LJ113" s="1"/>
      <c r="LK113" s="1"/>
      <c r="LL113" s="1"/>
      <c r="LM113" s="1"/>
      <c r="LN113" s="1"/>
      <c r="LO113" s="138"/>
      <c r="LP113" s="1"/>
      <c r="LQ113" s="63"/>
      <c r="LR113" s="63"/>
      <c r="LS113" s="63"/>
      <c r="LT113" s="63"/>
      <c r="LU113" s="63"/>
      <c r="LV113" s="63"/>
      <c r="LW113" s="63"/>
      <c r="LX113" s="63"/>
      <c r="LY113" s="63"/>
      <c r="LZ113" s="63"/>
      <c r="MA113" s="63"/>
      <c r="MB113" s="63"/>
      <c r="MC113" s="63"/>
      <c r="MD113" s="63"/>
      <c r="ME113" s="63"/>
      <c r="MF113" s="63"/>
    </row>
    <row r="114" spans="1:344" x14ac:dyDescent="0.35">
      <c r="A114" s="131">
        <v>110</v>
      </c>
      <c r="B114" s="170"/>
      <c r="C114" s="170"/>
      <c r="D114" s="152">
        <v>184</v>
      </c>
      <c r="E114" s="72" t="str">
        <f>'BVEM Scorecard'!F113</f>
        <v>Wind + Storage</v>
      </c>
      <c r="F114" s="96">
        <f t="shared" si="112"/>
        <v>0.2</v>
      </c>
      <c r="G114" s="96">
        <f t="shared" si="113"/>
        <v>0.2</v>
      </c>
      <c r="H114" s="96">
        <f t="shared" si="114"/>
        <v>0.2</v>
      </c>
      <c r="I114" s="96">
        <f t="shared" si="115"/>
        <v>0.2</v>
      </c>
      <c r="J114" s="62">
        <v>1</v>
      </c>
      <c r="K114" s="62">
        <v>1</v>
      </c>
      <c r="L114" s="62">
        <v>1</v>
      </c>
      <c r="M114" s="62">
        <v>1</v>
      </c>
      <c r="N114" s="62">
        <v>0</v>
      </c>
      <c r="O114" s="62">
        <v>0</v>
      </c>
      <c r="P114" s="62">
        <v>0</v>
      </c>
      <c r="Q114" s="62">
        <v>0</v>
      </c>
      <c r="R114" s="62">
        <v>0</v>
      </c>
      <c r="S114" s="62">
        <v>0</v>
      </c>
      <c r="T114" s="62">
        <v>0</v>
      </c>
      <c r="U114" s="62">
        <v>0</v>
      </c>
      <c r="V114" s="62">
        <v>1</v>
      </c>
      <c r="W114" s="62">
        <f t="shared" si="116"/>
        <v>0.2</v>
      </c>
      <c r="X114" s="62">
        <f t="shared" si="117"/>
        <v>0.2</v>
      </c>
      <c r="Y114" s="87" t="s">
        <v>73</v>
      </c>
      <c r="Z114" s="5">
        <v>1</v>
      </c>
      <c r="AA114" s="5">
        <v>275</v>
      </c>
      <c r="AB114" s="5">
        <v>1</v>
      </c>
      <c r="AC114" s="5">
        <v>0</v>
      </c>
      <c r="AD114" s="5">
        <v>0</v>
      </c>
      <c r="AE114" s="5">
        <v>0</v>
      </c>
      <c r="AF114" s="5">
        <v>0</v>
      </c>
      <c r="AG114" s="5">
        <v>0</v>
      </c>
      <c r="AH114" s="5">
        <v>0</v>
      </c>
      <c r="AI114" s="5">
        <v>0</v>
      </c>
      <c r="AJ114" s="5">
        <v>0</v>
      </c>
      <c r="AK114" s="5">
        <v>1</v>
      </c>
      <c r="AL114" s="5">
        <f t="shared" si="90"/>
        <v>0.2</v>
      </c>
      <c r="AM114" s="91">
        <f t="shared" si="118"/>
        <v>0.97345132743362828</v>
      </c>
      <c r="AN114" s="93">
        <f t="shared" si="119"/>
        <v>0.19469026548672566</v>
      </c>
      <c r="AO114" s="62" t="s">
        <v>74</v>
      </c>
      <c r="AP114" s="62">
        <v>1</v>
      </c>
      <c r="AQ114" s="62">
        <v>7.5</v>
      </c>
      <c r="AR114" s="62">
        <v>1</v>
      </c>
      <c r="AS114" s="62">
        <v>0</v>
      </c>
      <c r="AT114" s="62">
        <v>0</v>
      </c>
      <c r="AU114" s="62">
        <v>0</v>
      </c>
      <c r="AV114" s="62">
        <v>0</v>
      </c>
      <c r="AW114" s="62">
        <v>0</v>
      </c>
      <c r="AX114" s="62">
        <v>0</v>
      </c>
      <c r="AY114" s="62">
        <v>0</v>
      </c>
      <c r="AZ114" s="62">
        <v>0</v>
      </c>
      <c r="BA114" s="62">
        <v>1</v>
      </c>
      <c r="BB114" s="62">
        <f t="shared" si="162"/>
        <v>0.2</v>
      </c>
      <c r="BC114" s="62">
        <f t="shared" si="120"/>
        <v>2.6548672566371681E-2</v>
      </c>
      <c r="BD114" s="62">
        <f t="shared" si="121"/>
        <v>5.3097345132743362E-3</v>
      </c>
      <c r="BE114" s="5"/>
      <c r="BF114" s="5"/>
      <c r="BG114" s="5"/>
      <c r="BH114" s="5"/>
      <c r="BI114" s="5"/>
      <c r="BJ114" s="5"/>
      <c r="BK114" s="5"/>
      <c r="BL114" s="5"/>
      <c r="BM114" s="5"/>
      <c r="BN114" s="5"/>
      <c r="BO114" s="5"/>
      <c r="BP114" s="5"/>
      <c r="BQ114" s="5"/>
      <c r="BR114" s="5"/>
      <c r="BS114" s="5"/>
      <c r="BT114" s="5"/>
      <c r="BU114" s="62"/>
      <c r="BV114" s="62"/>
      <c r="BW114" s="62"/>
      <c r="BX114" s="62"/>
      <c r="BY114" s="62"/>
      <c r="BZ114" s="62"/>
      <c r="CA114" s="62"/>
      <c r="CB114" s="62"/>
      <c r="CC114" s="62"/>
      <c r="CD114" s="62"/>
      <c r="CE114" s="62"/>
      <c r="CF114" s="62"/>
      <c r="CG114" s="62"/>
      <c r="CH114" s="62"/>
      <c r="CI114" s="62"/>
      <c r="CJ114" s="62"/>
      <c r="CK114" s="5"/>
      <c r="CL114" s="5"/>
      <c r="CM114" s="5"/>
      <c r="CN114" s="5"/>
      <c r="CO114" s="5"/>
      <c r="CP114" s="5"/>
      <c r="CQ114" s="5"/>
      <c r="CR114" s="5"/>
      <c r="CS114" s="5"/>
      <c r="CT114" s="5"/>
      <c r="CU114" s="5"/>
      <c r="CV114" s="5"/>
      <c r="CW114" s="5"/>
      <c r="CX114" s="5"/>
      <c r="CY114" s="91"/>
      <c r="CZ114" s="5"/>
      <c r="DA114" s="62"/>
      <c r="DB114" s="62"/>
      <c r="DC114" s="62"/>
      <c r="DD114" s="62"/>
      <c r="DE114" s="62"/>
      <c r="DF114" s="62"/>
      <c r="DG114" s="62"/>
      <c r="DH114" s="62"/>
      <c r="DI114" s="62"/>
      <c r="DJ114" s="62"/>
      <c r="DK114" s="62"/>
      <c r="DL114" s="62"/>
      <c r="DM114" s="62"/>
      <c r="DN114" s="62"/>
      <c r="DO114" s="62"/>
      <c r="DP114" s="62"/>
      <c r="DQ114" s="5"/>
      <c r="DR114" s="5"/>
      <c r="DS114" s="5"/>
      <c r="DT114" s="5"/>
      <c r="DU114" s="5"/>
      <c r="DV114" s="5"/>
      <c r="DW114" s="5"/>
      <c r="DX114" s="5"/>
      <c r="DY114" s="5"/>
      <c r="DZ114" s="5"/>
      <c r="EA114" s="5"/>
      <c r="EB114" s="5"/>
      <c r="EC114" s="5"/>
      <c r="ED114" s="5"/>
      <c r="EE114" s="91"/>
      <c r="EF114" s="5"/>
      <c r="EG114" s="62"/>
      <c r="EH114" s="62"/>
      <c r="EI114" s="62"/>
      <c r="EJ114" s="62"/>
      <c r="EK114" s="62"/>
      <c r="EL114" s="62"/>
      <c r="EM114" s="62"/>
      <c r="EN114" s="62"/>
      <c r="EO114" s="62"/>
      <c r="EP114" s="62"/>
      <c r="EQ114" s="62"/>
      <c r="ER114" s="62"/>
      <c r="ES114" s="62"/>
      <c r="ET114" s="62"/>
      <c r="EU114" s="62"/>
      <c r="EV114" s="62"/>
      <c r="EW114" s="5"/>
      <c r="EX114" s="5"/>
      <c r="EY114" s="5"/>
      <c r="EZ114" s="5"/>
      <c r="FA114" s="5"/>
      <c r="FB114" s="5"/>
      <c r="FC114" s="5"/>
      <c r="FD114" s="5"/>
      <c r="FE114" s="5"/>
      <c r="FF114" s="5"/>
      <c r="FG114" s="5"/>
      <c r="FH114" s="5"/>
      <c r="FI114" s="5"/>
      <c r="FJ114" s="5"/>
      <c r="FK114" s="91"/>
      <c r="FL114" s="5"/>
      <c r="FM114" s="62"/>
      <c r="FN114" s="62"/>
      <c r="FO114" s="62"/>
      <c r="FP114" s="62"/>
      <c r="FQ114" s="62"/>
      <c r="FR114" s="62"/>
      <c r="FS114" s="62"/>
      <c r="FT114" s="62"/>
      <c r="FU114" s="62"/>
      <c r="FV114" s="62"/>
      <c r="FW114" s="62"/>
      <c r="FX114" s="62"/>
      <c r="FY114" s="62"/>
      <c r="FZ114" s="62"/>
      <c r="GA114" s="62"/>
      <c r="GB114" s="62"/>
      <c r="GC114" s="5"/>
      <c r="GD114" s="5"/>
      <c r="GE114" s="5"/>
      <c r="GF114" s="5"/>
      <c r="GG114" s="5"/>
      <c r="GH114" s="5"/>
      <c r="GI114" s="5"/>
      <c r="GJ114" s="5"/>
      <c r="GK114" s="5"/>
      <c r="GL114" s="5"/>
      <c r="GM114" s="5"/>
      <c r="GN114" s="5"/>
      <c r="GO114" s="5"/>
      <c r="GP114" s="5"/>
      <c r="GQ114" s="91"/>
      <c r="GR114" s="5"/>
      <c r="GS114" s="62"/>
      <c r="GT114" s="62"/>
      <c r="GU114" s="62"/>
      <c r="GV114" s="62"/>
      <c r="GW114" s="62"/>
      <c r="GX114" s="62"/>
      <c r="GY114" s="62"/>
      <c r="GZ114" s="62"/>
      <c r="HA114" s="62"/>
      <c r="HB114" s="62"/>
      <c r="HC114" s="62"/>
      <c r="HD114" s="62"/>
      <c r="HE114" s="62"/>
      <c r="HF114" s="62"/>
      <c r="HG114" s="62"/>
      <c r="HH114" s="62"/>
      <c r="HI114" s="5"/>
      <c r="HJ114" s="5"/>
      <c r="HK114" s="5"/>
      <c r="HL114" s="5"/>
      <c r="HM114" s="5"/>
      <c r="HN114" s="5"/>
      <c r="HO114" s="5"/>
      <c r="HP114" s="5"/>
      <c r="HQ114" s="5"/>
      <c r="HR114" s="5"/>
      <c r="HS114" s="5"/>
      <c r="HT114" s="5"/>
      <c r="HU114" s="5"/>
      <c r="HV114" s="5"/>
      <c r="HW114" s="91"/>
      <c r="HX114" s="5"/>
      <c r="HY114" s="62"/>
      <c r="HZ114" s="62"/>
      <c r="IA114" s="62"/>
      <c r="IB114" s="62"/>
      <c r="IC114" s="62"/>
      <c r="ID114" s="62"/>
      <c r="IE114" s="62"/>
      <c r="IF114" s="62"/>
      <c r="IG114" s="62"/>
      <c r="IH114" s="62"/>
      <c r="II114" s="62"/>
      <c r="IJ114" s="62"/>
      <c r="IK114" s="62"/>
      <c r="IL114" s="62"/>
      <c r="IM114" s="62"/>
      <c r="IN114" s="62"/>
      <c r="IO114" s="5"/>
      <c r="IP114" s="5"/>
      <c r="IQ114" s="5"/>
      <c r="IR114" s="5"/>
      <c r="IS114" s="5"/>
      <c r="IT114" s="5"/>
      <c r="IU114" s="5"/>
      <c r="IV114" s="5"/>
      <c r="IW114" s="5"/>
      <c r="IX114" s="5"/>
      <c r="IY114" s="5"/>
      <c r="IZ114" s="5"/>
      <c r="JA114" s="5"/>
      <c r="JB114" s="5"/>
      <c r="JC114" s="91"/>
      <c r="JD114" s="5"/>
      <c r="JE114" s="62"/>
      <c r="JF114" s="62"/>
      <c r="JG114" s="62"/>
      <c r="JH114" s="62"/>
      <c r="JI114" s="62"/>
      <c r="JJ114" s="62"/>
      <c r="JK114" s="62"/>
      <c r="JL114" s="62"/>
      <c r="JM114" s="62"/>
      <c r="JN114" s="62"/>
      <c r="JO114" s="62"/>
      <c r="JP114" s="62"/>
      <c r="JQ114" s="62"/>
      <c r="JR114" s="62"/>
      <c r="JS114" s="62"/>
      <c r="JT114" s="62"/>
      <c r="JU114" s="5"/>
      <c r="JV114" s="5"/>
      <c r="JW114" s="5"/>
      <c r="JX114" s="5"/>
      <c r="JY114" s="5"/>
      <c r="JZ114" s="5"/>
      <c r="KA114" s="5"/>
      <c r="KB114" s="5"/>
      <c r="KC114" s="5"/>
      <c r="KD114" s="5"/>
      <c r="KE114" s="5"/>
      <c r="KF114" s="5"/>
      <c r="KG114" s="5"/>
      <c r="KH114" s="5"/>
      <c r="KI114" s="91"/>
      <c r="KJ114" s="5"/>
      <c r="KK114" s="62"/>
      <c r="KL114" s="62"/>
      <c r="KM114" s="62"/>
      <c r="KN114" s="62"/>
      <c r="KO114" s="62"/>
      <c r="KP114" s="62"/>
      <c r="KQ114" s="62"/>
      <c r="KR114" s="62"/>
      <c r="KS114" s="62"/>
      <c r="KT114" s="62"/>
      <c r="KU114" s="62"/>
      <c r="KV114" s="62"/>
      <c r="KW114" s="62"/>
      <c r="KX114" s="62"/>
      <c r="KY114" s="62"/>
      <c r="KZ114" s="62"/>
      <c r="LA114" s="5"/>
      <c r="LB114" s="5"/>
      <c r="LC114" s="5"/>
      <c r="LD114" s="5"/>
      <c r="LE114" s="5"/>
      <c r="LF114" s="5"/>
      <c r="LG114" s="5"/>
      <c r="LH114" s="5"/>
      <c r="LI114" s="5"/>
      <c r="LJ114" s="5"/>
      <c r="LK114" s="5"/>
      <c r="LL114" s="5"/>
      <c r="LM114" s="5"/>
      <c r="LN114" s="5"/>
      <c r="LO114" s="91"/>
      <c r="LP114" s="5"/>
      <c r="LQ114" s="62"/>
      <c r="LR114" s="62"/>
      <c r="LS114" s="62"/>
      <c r="LT114" s="62"/>
      <c r="LU114" s="62"/>
      <c r="LV114" s="62"/>
      <c r="LW114" s="62"/>
      <c r="LX114" s="62"/>
      <c r="LY114" s="62"/>
      <c r="LZ114" s="62"/>
      <c r="MA114" s="62"/>
      <c r="MB114" s="62"/>
      <c r="MC114" s="62"/>
      <c r="MD114" s="62"/>
      <c r="ME114" s="62"/>
      <c r="MF114" s="62"/>
    </row>
    <row r="115" spans="1:344" x14ac:dyDescent="0.35">
      <c r="A115" s="132">
        <v>111</v>
      </c>
      <c r="B115" s="170"/>
      <c r="C115" s="170"/>
      <c r="D115" s="152">
        <v>191</v>
      </c>
      <c r="E115" s="72" t="str">
        <f>'BVEM Scorecard'!F114</f>
        <v>Wind + Solar + Storage</v>
      </c>
      <c r="F115" s="96">
        <f t="shared" si="112"/>
        <v>0.2</v>
      </c>
      <c r="G115" s="96">
        <f t="shared" si="113"/>
        <v>0.2</v>
      </c>
      <c r="H115" s="96">
        <f t="shared" si="114"/>
        <v>0.2</v>
      </c>
      <c r="I115" s="96">
        <f t="shared" si="115"/>
        <v>0.2</v>
      </c>
      <c r="J115" s="62">
        <v>1</v>
      </c>
      <c r="K115" s="62">
        <v>1</v>
      </c>
      <c r="L115" s="62">
        <v>1</v>
      </c>
      <c r="M115" s="62">
        <v>1</v>
      </c>
      <c r="N115" s="62">
        <v>0</v>
      </c>
      <c r="O115" s="62">
        <v>0</v>
      </c>
      <c r="P115" s="62">
        <v>0</v>
      </c>
      <c r="Q115" s="62">
        <v>0</v>
      </c>
      <c r="R115" s="62">
        <v>0</v>
      </c>
      <c r="S115" s="62">
        <v>0</v>
      </c>
      <c r="T115" s="62">
        <v>0</v>
      </c>
      <c r="U115" s="62">
        <v>0</v>
      </c>
      <c r="V115" s="62">
        <v>1</v>
      </c>
      <c r="W115" s="62">
        <f t="shared" si="116"/>
        <v>0.2</v>
      </c>
      <c r="X115" s="62">
        <f t="shared" si="117"/>
        <v>0.2</v>
      </c>
      <c r="Y115" s="1" t="s">
        <v>73</v>
      </c>
      <c r="Z115" s="1">
        <v>1</v>
      </c>
      <c r="AA115" s="1">
        <v>275</v>
      </c>
      <c r="AB115" s="1">
        <v>1</v>
      </c>
      <c r="AC115" s="1">
        <v>0</v>
      </c>
      <c r="AD115" s="1">
        <v>0</v>
      </c>
      <c r="AE115" s="1">
        <v>0</v>
      </c>
      <c r="AF115" s="1">
        <v>0</v>
      </c>
      <c r="AG115" s="1">
        <v>0</v>
      </c>
      <c r="AH115" s="1">
        <v>0</v>
      </c>
      <c r="AI115" s="1">
        <v>0</v>
      </c>
      <c r="AJ115" s="1">
        <v>0</v>
      </c>
      <c r="AK115" s="1">
        <v>1</v>
      </c>
      <c r="AL115" s="1">
        <f t="shared" si="90"/>
        <v>0.2</v>
      </c>
      <c r="AM115" s="138">
        <f t="shared" si="118"/>
        <v>0.97345132743362828</v>
      </c>
      <c r="AN115" s="139">
        <f t="shared" si="119"/>
        <v>0.19469026548672566</v>
      </c>
      <c r="AO115" s="63" t="s">
        <v>74</v>
      </c>
      <c r="AP115" s="63">
        <v>1</v>
      </c>
      <c r="AQ115" s="63">
        <v>7.5</v>
      </c>
      <c r="AR115" s="63">
        <v>1</v>
      </c>
      <c r="AS115" s="63">
        <v>0</v>
      </c>
      <c r="AT115" s="63">
        <v>0</v>
      </c>
      <c r="AU115" s="63">
        <v>0</v>
      </c>
      <c r="AV115" s="63">
        <v>0</v>
      </c>
      <c r="AW115" s="63">
        <v>0</v>
      </c>
      <c r="AX115" s="63">
        <v>0</v>
      </c>
      <c r="AY115" s="63">
        <v>0</v>
      </c>
      <c r="AZ115" s="63">
        <v>0</v>
      </c>
      <c r="BA115" s="63">
        <v>1</v>
      </c>
      <c r="BB115" s="63">
        <f t="shared" si="162"/>
        <v>0.2</v>
      </c>
      <c r="BC115" s="63">
        <f t="shared" si="120"/>
        <v>2.6548672566371681E-2</v>
      </c>
      <c r="BD115" s="63">
        <f t="shared" si="121"/>
        <v>5.3097345132743362E-3</v>
      </c>
      <c r="BE115" s="1"/>
      <c r="BF115" s="1"/>
      <c r="BG115" s="1"/>
      <c r="BH115" s="1"/>
      <c r="BI115" s="1"/>
      <c r="BJ115" s="1"/>
      <c r="BK115" s="1"/>
      <c r="BL115" s="1"/>
      <c r="BM115" s="1"/>
      <c r="BN115" s="1"/>
      <c r="BO115" s="1"/>
      <c r="BP115" s="1"/>
      <c r="BQ115" s="1"/>
      <c r="BR115" s="1"/>
      <c r="BS115" s="1"/>
      <c r="BT115" s="1"/>
      <c r="BU115" s="63"/>
      <c r="BV115" s="63"/>
      <c r="BW115" s="63"/>
      <c r="BX115" s="63"/>
      <c r="BY115" s="63"/>
      <c r="BZ115" s="63"/>
      <c r="CA115" s="63"/>
      <c r="CB115" s="63"/>
      <c r="CC115" s="63"/>
      <c r="CD115" s="63"/>
      <c r="CE115" s="63"/>
      <c r="CF115" s="63"/>
      <c r="CG115" s="63"/>
      <c r="CH115" s="63"/>
      <c r="CI115" s="63"/>
      <c r="CJ115" s="63"/>
      <c r="CK115" s="1"/>
      <c r="CL115" s="1"/>
      <c r="CM115" s="1"/>
      <c r="CN115" s="1"/>
      <c r="CO115" s="1"/>
      <c r="CP115" s="1"/>
      <c r="CQ115" s="1"/>
      <c r="CR115" s="1"/>
      <c r="CS115" s="1"/>
      <c r="CT115" s="1"/>
      <c r="CU115" s="1"/>
      <c r="CV115" s="1"/>
      <c r="CW115" s="1"/>
      <c r="CX115" s="1"/>
      <c r="CY115" s="138"/>
      <c r="CZ115" s="1"/>
      <c r="DA115" s="63"/>
      <c r="DB115" s="63"/>
      <c r="DC115" s="63"/>
      <c r="DD115" s="63"/>
      <c r="DE115" s="63"/>
      <c r="DF115" s="63"/>
      <c r="DG115" s="63"/>
      <c r="DH115" s="63"/>
      <c r="DI115" s="63"/>
      <c r="DJ115" s="63"/>
      <c r="DK115" s="63"/>
      <c r="DL115" s="63"/>
      <c r="DM115" s="63"/>
      <c r="DN115" s="63"/>
      <c r="DO115" s="63"/>
      <c r="DP115" s="63"/>
      <c r="DQ115" s="1"/>
      <c r="DR115" s="1"/>
      <c r="DS115" s="1"/>
      <c r="DT115" s="1"/>
      <c r="DU115" s="1"/>
      <c r="DV115" s="1"/>
      <c r="DW115" s="1"/>
      <c r="DX115" s="1"/>
      <c r="DY115" s="1"/>
      <c r="DZ115" s="1"/>
      <c r="EA115" s="1"/>
      <c r="EB115" s="1"/>
      <c r="EC115" s="1"/>
      <c r="ED115" s="1"/>
      <c r="EE115" s="138"/>
      <c r="EF115" s="1"/>
      <c r="EG115" s="63"/>
      <c r="EH115" s="63"/>
      <c r="EI115" s="63"/>
      <c r="EJ115" s="63"/>
      <c r="EK115" s="63"/>
      <c r="EL115" s="63"/>
      <c r="EM115" s="63"/>
      <c r="EN115" s="63"/>
      <c r="EO115" s="63"/>
      <c r="EP115" s="63"/>
      <c r="EQ115" s="63"/>
      <c r="ER115" s="63"/>
      <c r="ES115" s="63"/>
      <c r="ET115" s="63"/>
      <c r="EU115" s="63"/>
      <c r="EV115" s="63"/>
      <c r="EW115" s="1"/>
      <c r="EX115" s="1"/>
      <c r="EY115" s="1"/>
      <c r="EZ115" s="1"/>
      <c r="FA115" s="1"/>
      <c r="FB115" s="1"/>
      <c r="FC115" s="1"/>
      <c r="FD115" s="1"/>
      <c r="FE115" s="1"/>
      <c r="FF115" s="1"/>
      <c r="FG115" s="1"/>
      <c r="FH115" s="1"/>
      <c r="FI115" s="1"/>
      <c r="FJ115" s="1"/>
      <c r="FK115" s="138"/>
      <c r="FL115" s="1"/>
      <c r="FM115" s="63"/>
      <c r="FN115" s="63"/>
      <c r="FO115" s="63"/>
      <c r="FP115" s="63"/>
      <c r="FQ115" s="63"/>
      <c r="FR115" s="63"/>
      <c r="FS115" s="63"/>
      <c r="FT115" s="63"/>
      <c r="FU115" s="63"/>
      <c r="FV115" s="63"/>
      <c r="FW115" s="63"/>
      <c r="FX115" s="63"/>
      <c r="FY115" s="63"/>
      <c r="FZ115" s="63"/>
      <c r="GA115" s="63"/>
      <c r="GB115" s="63"/>
      <c r="GC115" s="1"/>
      <c r="GD115" s="1"/>
      <c r="GE115" s="1"/>
      <c r="GF115" s="1"/>
      <c r="GG115" s="1"/>
      <c r="GH115" s="1"/>
      <c r="GI115" s="1"/>
      <c r="GJ115" s="1"/>
      <c r="GK115" s="1"/>
      <c r="GL115" s="1"/>
      <c r="GM115" s="1"/>
      <c r="GN115" s="1"/>
      <c r="GO115" s="1"/>
      <c r="GP115" s="1"/>
      <c r="GQ115" s="138"/>
      <c r="GR115" s="1"/>
      <c r="GS115" s="63"/>
      <c r="GT115" s="63"/>
      <c r="GU115" s="63"/>
      <c r="GV115" s="63"/>
      <c r="GW115" s="63"/>
      <c r="GX115" s="63"/>
      <c r="GY115" s="63"/>
      <c r="GZ115" s="63"/>
      <c r="HA115" s="63"/>
      <c r="HB115" s="63"/>
      <c r="HC115" s="63"/>
      <c r="HD115" s="63"/>
      <c r="HE115" s="63"/>
      <c r="HF115" s="63"/>
      <c r="HG115" s="63"/>
      <c r="HH115" s="63"/>
      <c r="HI115" s="1"/>
      <c r="HJ115" s="1"/>
      <c r="HK115" s="1"/>
      <c r="HL115" s="1"/>
      <c r="HM115" s="1"/>
      <c r="HN115" s="1"/>
      <c r="HO115" s="1"/>
      <c r="HP115" s="1"/>
      <c r="HQ115" s="1"/>
      <c r="HR115" s="1"/>
      <c r="HS115" s="1"/>
      <c r="HT115" s="1"/>
      <c r="HU115" s="1"/>
      <c r="HV115" s="1"/>
      <c r="HW115" s="138"/>
      <c r="HX115" s="1"/>
      <c r="HY115" s="63"/>
      <c r="HZ115" s="63"/>
      <c r="IA115" s="63"/>
      <c r="IB115" s="63"/>
      <c r="IC115" s="63"/>
      <c r="ID115" s="63"/>
      <c r="IE115" s="63"/>
      <c r="IF115" s="63"/>
      <c r="IG115" s="63"/>
      <c r="IH115" s="63"/>
      <c r="II115" s="63"/>
      <c r="IJ115" s="63"/>
      <c r="IK115" s="63"/>
      <c r="IL115" s="63"/>
      <c r="IM115" s="63"/>
      <c r="IN115" s="63"/>
      <c r="IO115" s="1"/>
      <c r="IP115" s="1"/>
      <c r="IQ115" s="1"/>
      <c r="IR115" s="1"/>
      <c r="IS115" s="1"/>
      <c r="IT115" s="1"/>
      <c r="IU115" s="1"/>
      <c r="IV115" s="1"/>
      <c r="IW115" s="1"/>
      <c r="IX115" s="1"/>
      <c r="IY115" s="1"/>
      <c r="IZ115" s="1"/>
      <c r="JA115" s="1"/>
      <c r="JB115" s="1"/>
      <c r="JC115" s="138"/>
      <c r="JD115" s="1"/>
      <c r="JE115" s="63"/>
      <c r="JF115" s="63"/>
      <c r="JG115" s="63"/>
      <c r="JH115" s="63"/>
      <c r="JI115" s="63"/>
      <c r="JJ115" s="63"/>
      <c r="JK115" s="63"/>
      <c r="JL115" s="63"/>
      <c r="JM115" s="63"/>
      <c r="JN115" s="63"/>
      <c r="JO115" s="63"/>
      <c r="JP115" s="63"/>
      <c r="JQ115" s="63"/>
      <c r="JR115" s="63"/>
      <c r="JS115" s="63"/>
      <c r="JT115" s="63"/>
      <c r="JU115" s="1"/>
      <c r="JV115" s="1"/>
      <c r="JW115" s="1"/>
      <c r="JX115" s="1"/>
      <c r="JY115" s="1"/>
      <c r="JZ115" s="1"/>
      <c r="KA115" s="1"/>
      <c r="KB115" s="1"/>
      <c r="KC115" s="1"/>
      <c r="KD115" s="1"/>
      <c r="KE115" s="1"/>
      <c r="KF115" s="1"/>
      <c r="KG115" s="1"/>
      <c r="KH115" s="1"/>
      <c r="KI115" s="138"/>
      <c r="KJ115" s="1"/>
      <c r="KK115" s="63"/>
      <c r="KL115" s="63"/>
      <c r="KM115" s="63"/>
      <c r="KN115" s="63"/>
      <c r="KO115" s="63"/>
      <c r="KP115" s="63"/>
      <c r="KQ115" s="63"/>
      <c r="KR115" s="63"/>
      <c r="KS115" s="63"/>
      <c r="KT115" s="63"/>
      <c r="KU115" s="63"/>
      <c r="KV115" s="63"/>
      <c r="KW115" s="63"/>
      <c r="KX115" s="63"/>
      <c r="KY115" s="63"/>
      <c r="KZ115" s="63"/>
      <c r="LA115" s="1"/>
      <c r="LB115" s="1"/>
      <c r="LC115" s="1"/>
      <c r="LD115" s="1"/>
      <c r="LE115" s="1"/>
      <c r="LF115" s="1"/>
      <c r="LG115" s="1"/>
      <c r="LH115" s="1"/>
      <c r="LI115" s="1"/>
      <c r="LJ115" s="1"/>
      <c r="LK115" s="1"/>
      <c r="LL115" s="1"/>
      <c r="LM115" s="1"/>
      <c r="LN115" s="1"/>
      <c r="LO115" s="138"/>
      <c r="LP115" s="1"/>
      <c r="LQ115" s="63"/>
      <c r="LR115" s="63"/>
      <c r="LS115" s="63"/>
      <c r="LT115" s="63"/>
      <c r="LU115" s="63"/>
      <c r="LV115" s="63"/>
      <c r="LW115" s="63"/>
      <c r="LX115" s="63"/>
      <c r="LY115" s="63"/>
      <c r="LZ115" s="63"/>
      <c r="MA115" s="63"/>
      <c r="MB115" s="63"/>
      <c r="MC115" s="63"/>
      <c r="MD115" s="63"/>
      <c r="ME115" s="63"/>
      <c r="MF115" s="63"/>
    </row>
    <row r="116" spans="1:344" x14ac:dyDescent="0.35">
      <c r="A116" s="131">
        <v>112</v>
      </c>
      <c r="B116" s="170"/>
      <c r="C116" s="170"/>
      <c r="D116" s="152">
        <v>196</v>
      </c>
      <c r="E116" s="72" t="str">
        <f>'BVEM Scorecard'!F115</f>
        <v>Wind + Storage</v>
      </c>
      <c r="F116" s="96">
        <f t="shared" si="112"/>
        <v>0.2</v>
      </c>
      <c r="G116" s="96">
        <f t="shared" si="113"/>
        <v>0.2</v>
      </c>
      <c r="H116" s="96">
        <f t="shared" si="114"/>
        <v>0.2</v>
      </c>
      <c r="I116" s="96">
        <f t="shared" si="115"/>
        <v>0.2</v>
      </c>
      <c r="J116" s="62">
        <v>1</v>
      </c>
      <c r="K116" s="62">
        <v>1</v>
      </c>
      <c r="L116" s="62">
        <v>1</v>
      </c>
      <c r="M116" s="62">
        <v>1</v>
      </c>
      <c r="N116" s="62">
        <v>0</v>
      </c>
      <c r="O116" s="62">
        <v>0</v>
      </c>
      <c r="P116" s="62">
        <v>0</v>
      </c>
      <c r="Q116" s="62">
        <v>0</v>
      </c>
      <c r="R116" s="62">
        <v>0</v>
      </c>
      <c r="S116" s="62">
        <v>0</v>
      </c>
      <c r="T116" s="62">
        <v>0</v>
      </c>
      <c r="U116" s="62">
        <v>0</v>
      </c>
      <c r="V116" s="62">
        <v>1</v>
      </c>
      <c r="W116" s="62">
        <f t="shared" si="116"/>
        <v>0.2</v>
      </c>
      <c r="X116" s="62">
        <f t="shared" si="117"/>
        <v>0.2</v>
      </c>
      <c r="Y116" s="87" t="s">
        <v>73</v>
      </c>
      <c r="Z116" s="5">
        <v>1</v>
      </c>
      <c r="AA116" s="5">
        <v>275</v>
      </c>
      <c r="AB116" s="5">
        <v>1</v>
      </c>
      <c r="AC116" s="5">
        <v>0</v>
      </c>
      <c r="AD116" s="5">
        <v>0</v>
      </c>
      <c r="AE116" s="5">
        <v>0</v>
      </c>
      <c r="AF116" s="5">
        <v>0</v>
      </c>
      <c r="AG116" s="5">
        <v>0</v>
      </c>
      <c r="AH116" s="5">
        <v>0</v>
      </c>
      <c r="AI116" s="5">
        <v>0</v>
      </c>
      <c r="AJ116" s="5">
        <v>0</v>
      </c>
      <c r="AK116" s="5">
        <v>1</v>
      </c>
      <c r="AL116" s="5">
        <f t="shared" si="90"/>
        <v>0.2</v>
      </c>
      <c r="AM116" s="91">
        <f t="shared" si="118"/>
        <v>0.97345132743362828</v>
      </c>
      <c r="AN116" s="93">
        <f t="shared" si="119"/>
        <v>0.19469026548672566</v>
      </c>
      <c r="AO116" s="62" t="s">
        <v>74</v>
      </c>
      <c r="AP116" s="62">
        <v>1</v>
      </c>
      <c r="AQ116" s="62">
        <v>7.5</v>
      </c>
      <c r="AR116" s="62">
        <v>1</v>
      </c>
      <c r="AS116" s="62">
        <v>0</v>
      </c>
      <c r="AT116" s="62">
        <v>0</v>
      </c>
      <c r="AU116" s="62">
        <v>0</v>
      </c>
      <c r="AV116" s="62">
        <v>0</v>
      </c>
      <c r="AW116" s="62">
        <v>0</v>
      </c>
      <c r="AX116" s="62">
        <v>0</v>
      </c>
      <c r="AY116" s="62">
        <v>0</v>
      </c>
      <c r="AZ116" s="62">
        <v>0</v>
      </c>
      <c r="BA116" s="62">
        <v>1</v>
      </c>
      <c r="BB116" s="62">
        <f t="shared" si="162"/>
        <v>0.2</v>
      </c>
      <c r="BC116" s="62">
        <f t="shared" si="120"/>
        <v>2.6548672566371681E-2</v>
      </c>
      <c r="BD116" s="62">
        <f t="shared" si="121"/>
        <v>5.3097345132743362E-3</v>
      </c>
      <c r="BE116" s="5"/>
      <c r="BF116" s="5"/>
      <c r="BG116" s="5"/>
      <c r="BH116" s="5"/>
      <c r="BI116" s="5"/>
      <c r="BJ116" s="5"/>
      <c r="BK116" s="5"/>
      <c r="BL116" s="5"/>
      <c r="BM116" s="5"/>
      <c r="BN116" s="5"/>
      <c r="BO116" s="5"/>
      <c r="BP116" s="5"/>
      <c r="BQ116" s="5"/>
      <c r="BR116" s="5"/>
      <c r="BS116" s="5"/>
      <c r="BT116" s="5"/>
      <c r="BU116" s="62"/>
      <c r="BV116" s="62"/>
      <c r="BW116" s="62"/>
      <c r="BX116" s="62"/>
      <c r="BY116" s="62"/>
      <c r="BZ116" s="62"/>
      <c r="CA116" s="62"/>
      <c r="CB116" s="62"/>
      <c r="CC116" s="62"/>
      <c r="CD116" s="62"/>
      <c r="CE116" s="62"/>
      <c r="CF116" s="62"/>
      <c r="CG116" s="62"/>
      <c r="CH116" s="62"/>
      <c r="CI116" s="62"/>
      <c r="CJ116" s="62"/>
      <c r="CK116" s="5"/>
      <c r="CL116" s="5"/>
      <c r="CM116" s="5"/>
      <c r="CN116" s="5"/>
      <c r="CO116" s="5"/>
      <c r="CP116" s="5"/>
      <c r="CQ116" s="5"/>
      <c r="CR116" s="5"/>
      <c r="CS116" s="5"/>
      <c r="CT116" s="5"/>
      <c r="CU116" s="5"/>
      <c r="CV116" s="5"/>
      <c r="CW116" s="5"/>
      <c r="CX116" s="5"/>
      <c r="CY116" s="91"/>
      <c r="CZ116" s="5"/>
      <c r="DA116" s="62"/>
      <c r="DB116" s="62"/>
      <c r="DC116" s="62"/>
      <c r="DD116" s="62"/>
      <c r="DE116" s="62"/>
      <c r="DF116" s="62"/>
      <c r="DG116" s="62"/>
      <c r="DH116" s="62"/>
      <c r="DI116" s="62"/>
      <c r="DJ116" s="62"/>
      <c r="DK116" s="62"/>
      <c r="DL116" s="62"/>
      <c r="DM116" s="62"/>
      <c r="DN116" s="62"/>
      <c r="DO116" s="62"/>
      <c r="DP116" s="62"/>
      <c r="DQ116" s="5"/>
      <c r="DR116" s="5"/>
      <c r="DS116" s="5"/>
      <c r="DT116" s="5"/>
      <c r="DU116" s="5"/>
      <c r="DV116" s="5"/>
      <c r="DW116" s="5"/>
      <c r="DX116" s="5"/>
      <c r="DY116" s="5"/>
      <c r="DZ116" s="5"/>
      <c r="EA116" s="5"/>
      <c r="EB116" s="5"/>
      <c r="EC116" s="5"/>
      <c r="ED116" s="5"/>
      <c r="EE116" s="91"/>
      <c r="EF116" s="5"/>
      <c r="EG116" s="62"/>
      <c r="EH116" s="62"/>
      <c r="EI116" s="62"/>
      <c r="EJ116" s="62"/>
      <c r="EK116" s="62"/>
      <c r="EL116" s="62"/>
      <c r="EM116" s="62"/>
      <c r="EN116" s="62"/>
      <c r="EO116" s="62"/>
      <c r="EP116" s="62"/>
      <c r="EQ116" s="62"/>
      <c r="ER116" s="62"/>
      <c r="ES116" s="62"/>
      <c r="ET116" s="62"/>
      <c r="EU116" s="62"/>
      <c r="EV116" s="62"/>
      <c r="EW116" s="5"/>
      <c r="EX116" s="5"/>
      <c r="EY116" s="5"/>
      <c r="EZ116" s="5"/>
      <c r="FA116" s="5"/>
      <c r="FB116" s="5"/>
      <c r="FC116" s="5"/>
      <c r="FD116" s="5"/>
      <c r="FE116" s="5"/>
      <c r="FF116" s="5"/>
      <c r="FG116" s="5"/>
      <c r="FH116" s="5"/>
      <c r="FI116" s="5"/>
      <c r="FJ116" s="5"/>
      <c r="FK116" s="91"/>
      <c r="FL116" s="5"/>
      <c r="FM116" s="62"/>
      <c r="FN116" s="62"/>
      <c r="FO116" s="62"/>
      <c r="FP116" s="62"/>
      <c r="FQ116" s="62"/>
      <c r="FR116" s="62"/>
      <c r="FS116" s="62"/>
      <c r="FT116" s="62"/>
      <c r="FU116" s="62"/>
      <c r="FV116" s="62"/>
      <c r="FW116" s="62"/>
      <c r="FX116" s="62"/>
      <c r="FY116" s="62"/>
      <c r="FZ116" s="62"/>
      <c r="GA116" s="62"/>
      <c r="GB116" s="62"/>
      <c r="GC116" s="5"/>
      <c r="GD116" s="5"/>
      <c r="GE116" s="5"/>
      <c r="GF116" s="5"/>
      <c r="GG116" s="5"/>
      <c r="GH116" s="5"/>
      <c r="GI116" s="5"/>
      <c r="GJ116" s="5"/>
      <c r="GK116" s="5"/>
      <c r="GL116" s="5"/>
      <c r="GM116" s="5"/>
      <c r="GN116" s="5"/>
      <c r="GO116" s="5"/>
      <c r="GP116" s="5"/>
      <c r="GQ116" s="91"/>
      <c r="GR116" s="5"/>
      <c r="GS116" s="62"/>
      <c r="GT116" s="62"/>
      <c r="GU116" s="62"/>
      <c r="GV116" s="62"/>
      <c r="GW116" s="62"/>
      <c r="GX116" s="62"/>
      <c r="GY116" s="62"/>
      <c r="GZ116" s="62"/>
      <c r="HA116" s="62"/>
      <c r="HB116" s="62"/>
      <c r="HC116" s="62"/>
      <c r="HD116" s="62"/>
      <c r="HE116" s="62"/>
      <c r="HF116" s="62"/>
      <c r="HG116" s="62"/>
      <c r="HH116" s="62"/>
      <c r="HI116" s="5"/>
      <c r="HJ116" s="5"/>
      <c r="HK116" s="5"/>
      <c r="HL116" s="5"/>
      <c r="HM116" s="5"/>
      <c r="HN116" s="5"/>
      <c r="HO116" s="5"/>
      <c r="HP116" s="5"/>
      <c r="HQ116" s="5"/>
      <c r="HR116" s="5"/>
      <c r="HS116" s="5"/>
      <c r="HT116" s="5"/>
      <c r="HU116" s="5"/>
      <c r="HV116" s="5"/>
      <c r="HW116" s="91"/>
      <c r="HX116" s="5"/>
      <c r="HY116" s="62"/>
      <c r="HZ116" s="62"/>
      <c r="IA116" s="62"/>
      <c r="IB116" s="62"/>
      <c r="IC116" s="62"/>
      <c r="ID116" s="62"/>
      <c r="IE116" s="62"/>
      <c r="IF116" s="62"/>
      <c r="IG116" s="62"/>
      <c r="IH116" s="62"/>
      <c r="II116" s="62"/>
      <c r="IJ116" s="62"/>
      <c r="IK116" s="62"/>
      <c r="IL116" s="62"/>
      <c r="IM116" s="62"/>
      <c r="IN116" s="62"/>
      <c r="IO116" s="5"/>
      <c r="IP116" s="5"/>
      <c r="IQ116" s="5"/>
      <c r="IR116" s="5"/>
      <c r="IS116" s="5"/>
      <c r="IT116" s="5"/>
      <c r="IU116" s="5"/>
      <c r="IV116" s="5"/>
      <c r="IW116" s="5"/>
      <c r="IX116" s="5"/>
      <c r="IY116" s="5"/>
      <c r="IZ116" s="5"/>
      <c r="JA116" s="5"/>
      <c r="JB116" s="5"/>
      <c r="JC116" s="91"/>
      <c r="JD116" s="5"/>
      <c r="JE116" s="62"/>
      <c r="JF116" s="62"/>
      <c r="JG116" s="62"/>
      <c r="JH116" s="62"/>
      <c r="JI116" s="62"/>
      <c r="JJ116" s="62"/>
      <c r="JK116" s="62"/>
      <c r="JL116" s="62"/>
      <c r="JM116" s="62"/>
      <c r="JN116" s="62"/>
      <c r="JO116" s="62"/>
      <c r="JP116" s="62"/>
      <c r="JQ116" s="62"/>
      <c r="JR116" s="62"/>
      <c r="JS116" s="62"/>
      <c r="JT116" s="62"/>
      <c r="JU116" s="5"/>
      <c r="JV116" s="5"/>
      <c r="JW116" s="5"/>
      <c r="JX116" s="5"/>
      <c r="JY116" s="5"/>
      <c r="JZ116" s="5"/>
      <c r="KA116" s="5"/>
      <c r="KB116" s="5"/>
      <c r="KC116" s="5"/>
      <c r="KD116" s="5"/>
      <c r="KE116" s="5"/>
      <c r="KF116" s="5"/>
      <c r="KG116" s="5"/>
      <c r="KH116" s="5"/>
      <c r="KI116" s="91"/>
      <c r="KJ116" s="5"/>
      <c r="KK116" s="62"/>
      <c r="KL116" s="62"/>
      <c r="KM116" s="62"/>
      <c r="KN116" s="62"/>
      <c r="KO116" s="62"/>
      <c r="KP116" s="62"/>
      <c r="KQ116" s="62"/>
      <c r="KR116" s="62"/>
      <c r="KS116" s="62"/>
      <c r="KT116" s="62"/>
      <c r="KU116" s="62"/>
      <c r="KV116" s="62"/>
      <c r="KW116" s="62"/>
      <c r="KX116" s="62"/>
      <c r="KY116" s="62"/>
      <c r="KZ116" s="62"/>
      <c r="LA116" s="5"/>
      <c r="LB116" s="5"/>
      <c r="LC116" s="5"/>
      <c r="LD116" s="5"/>
      <c r="LE116" s="5"/>
      <c r="LF116" s="5"/>
      <c r="LG116" s="5"/>
      <c r="LH116" s="5"/>
      <c r="LI116" s="5"/>
      <c r="LJ116" s="5"/>
      <c r="LK116" s="5"/>
      <c r="LL116" s="5"/>
      <c r="LM116" s="5"/>
      <c r="LN116" s="5"/>
      <c r="LO116" s="91"/>
      <c r="LP116" s="5"/>
      <c r="LQ116" s="62"/>
      <c r="LR116" s="62"/>
      <c r="LS116" s="62"/>
      <c r="LT116" s="62"/>
      <c r="LU116" s="62"/>
      <c r="LV116" s="62"/>
      <c r="LW116" s="62"/>
      <c r="LX116" s="62"/>
      <c r="LY116" s="62"/>
      <c r="LZ116" s="62"/>
      <c r="MA116" s="62"/>
      <c r="MB116" s="62"/>
      <c r="MC116" s="62"/>
      <c r="MD116" s="62"/>
      <c r="ME116" s="62"/>
      <c r="MF116" s="62"/>
    </row>
    <row r="117" spans="1:344" x14ac:dyDescent="0.35">
      <c r="A117" s="132">
        <v>113</v>
      </c>
      <c r="B117" s="170"/>
      <c r="C117" s="170"/>
      <c r="D117" s="152">
        <v>204</v>
      </c>
      <c r="E117" s="72" t="str">
        <f>'BVEM Scorecard'!F116</f>
        <v>Wind + Solar + Storage</v>
      </c>
      <c r="F117" s="96">
        <f t="shared" si="112"/>
        <v>0.2</v>
      </c>
      <c r="G117" s="96">
        <f t="shared" si="113"/>
        <v>0.2</v>
      </c>
      <c r="H117" s="96">
        <f t="shared" si="114"/>
        <v>0.2</v>
      </c>
      <c r="I117" s="96">
        <f t="shared" si="115"/>
        <v>0.2</v>
      </c>
      <c r="J117" s="62">
        <v>1</v>
      </c>
      <c r="K117" s="62">
        <v>1</v>
      </c>
      <c r="L117" s="62">
        <v>1</v>
      </c>
      <c r="M117" s="62">
        <v>1</v>
      </c>
      <c r="N117" s="62">
        <v>0</v>
      </c>
      <c r="O117" s="62">
        <v>0</v>
      </c>
      <c r="P117" s="62">
        <v>0</v>
      </c>
      <c r="Q117" s="62">
        <v>0</v>
      </c>
      <c r="R117" s="62">
        <v>0</v>
      </c>
      <c r="S117" s="62">
        <v>0</v>
      </c>
      <c r="T117" s="62">
        <v>0</v>
      </c>
      <c r="U117" s="62">
        <v>0</v>
      </c>
      <c r="V117" s="62">
        <v>1</v>
      </c>
      <c r="W117" s="62">
        <f t="shared" si="116"/>
        <v>0.2</v>
      </c>
      <c r="X117" s="62">
        <f t="shared" si="117"/>
        <v>0.2</v>
      </c>
      <c r="Y117" s="1" t="s">
        <v>73</v>
      </c>
      <c r="Z117" s="1">
        <v>1</v>
      </c>
      <c r="AA117" s="1">
        <v>275</v>
      </c>
      <c r="AB117" s="1">
        <v>1</v>
      </c>
      <c r="AC117" s="1">
        <v>0</v>
      </c>
      <c r="AD117" s="1">
        <v>0</v>
      </c>
      <c r="AE117" s="1">
        <v>0</v>
      </c>
      <c r="AF117" s="1">
        <v>0</v>
      </c>
      <c r="AG117" s="1">
        <v>0</v>
      </c>
      <c r="AH117" s="1">
        <v>0</v>
      </c>
      <c r="AI117" s="1">
        <v>0</v>
      </c>
      <c r="AJ117" s="1">
        <v>0</v>
      </c>
      <c r="AK117" s="1">
        <v>1</v>
      </c>
      <c r="AL117" s="1">
        <f t="shared" si="90"/>
        <v>0.2</v>
      </c>
      <c r="AM117" s="138">
        <f t="shared" si="118"/>
        <v>0.97345132743362828</v>
      </c>
      <c r="AN117" s="139">
        <f t="shared" si="119"/>
        <v>0.19469026548672566</v>
      </c>
      <c r="AO117" s="63" t="s">
        <v>74</v>
      </c>
      <c r="AP117" s="63">
        <v>1</v>
      </c>
      <c r="AQ117" s="63">
        <v>7.5</v>
      </c>
      <c r="AR117" s="63">
        <v>1</v>
      </c>
      <c r="AS117" s="63">
        <v>0</v>
      </c>
      <c r="AT117" s="63">
        <v>0</v>
      </c>
      <c r="AU117" s="63">
        <v>0</v>
      </c>
      <c r="AV117" s="63">
        <v>0</v>
      </c>
      <c r="AW117" s="63">
        <v>0</v>
      </c>
      <c r="AX117" s="63">
        <v>0</v>
      </c>
      <c r="AY117" s="63">
        <v>0</v>
      </c>
      <c r="AZ117" s="63">
        <v>0</v>
      </c>
      <c r="BA117" s="63">
        <v>1</v>
      </c>
      <c r="BB117" s="63">
        <f t="shared" si="162"/>
        <v>0.2</v>
      </c>
      <c r="BC117" s="63">
        <f t="shared" si="120"/>
        <v>2.6548672566371681E-2</v>
      </c>
      <c r="BD117" s="63">
        <f t="shared" si="121"/>
        <v>5.3097345132743362E-3</v>
      </c>
      <c r="BE117" s="1"/>
      <c r="BF117" s="1"/>
      <c r="BG117" s="1"/>
      <c r="BH117" s="1"/>
      <c r="BI117" s="1"/>
      <c r="BJ117" s="1"/>
      <c r="BK117" s="1"/>
      <c r="BL117" s="1"/>
      <c r="BM117" s="1"/>
      <c r="BN117" s="1"/>
      <c r="BO117" s="1"/>
      <c r="BP117" s="1"/>
      <c r="BQ117" s="1"/>
      <c r="BR117" s="1"/>
      <c r="BS117" s="1"/>
      <c r="BT117" s="1"/>
      <c r="BU117" s="63"/>
      <c r="BV117" s="63"/>
      <c r="BW117" s="63"/>
      <c r="BX117" s="63"/>
      <c r="BY117" s="63"/>
      <c r="BZ117" s="63"/>
      <c r="CA117" s="63"/>
      <c r="CB117" s="63"/>
      <c r="CC117" s="63"/>
      <c r="CD117" s="63"/>
      <c r="CE117" s="63"/>
      <c r="CF117" s="63"/>
      <c r="CG117" s="63"/>
      <c r="CH117" s="63"/>
      <c r="CI117" s="63"/>
      <c r="CJ117" s="63"/>
      <c r="CK117" s="1"/>
      <c r="CL117" s="1"/>
      <c r="CM117" s="1"/>
      <c r="CN117" s="1"/>
      <c r="CO117" s="1"/>
      <c r="CP117" s="1"/>
      <c r="CQ117" s="1"/>
      <c r="CR117" s="1"/>
      <c r="CS117" s="1"/>
      <c r="CT117" s="1"/>
      <c r="CU117" s="1"/>
      <c r="CV117" s="1"/>
      <c r="CW117" s="1"/>
      <c r="CX117" s="1"/>
      <c r="CY117" s="138"/>
      <c r="CZ117" s="1"/>
      <c r="DA117" s="63"/>
      <c r="DB117" s="63"/>
      <c r="DC117" s="63"/>
      <c r="DD117" s="63"/>
      <c r="DE117" s="63"/>
      <c r="DF117" s="63"/>
      <c r="DG117" s="63"/>
      <c r="DH117" s="63"/>
      <c r="DI117" s="63"/>
      <c r="DJ117" s="63"/>
      <c r="DK117" s="63"/>
      <c r="DL117" s="63"/>
      <c r="DM117" s="63"/>
      <c r="DN117" s="63"/>
      <c r="DO117" s="63"/>
      <c r="DP117" s="63"/>
      <c r="DQ117" s="1"/>
      <c r="DR117" s="1"/>
      <c r="DS117" s="1"/>
      <c r="DT117" s="1"/>
      <c r="DU117" s="1"/>
      <c r="DV117" s="1"/>
      <c r="DW117" s="1"/>
      <c r="DX117" s="1"/>
      <c r="DY117" s="1"/>
      <c r="DZ117" s="1"/>
      <c r="EA117" s="1"/>
      <c r="EB117" s="1"/>
      <c r="EC117" s="1"/>
      <c r="ED117" s="1"/>
      <c r="EE117" s="138"/>
      <c r="EF117" s="1"/>
      <c r="EG117" s="63"/>
      <c r="EH117" s="63"/>
      <c r="EI117" s="63"/>
      <c r="EJ117" s="63"/>
      <c r="EK117" s="63"/>
      <c r="EL117" s="63"/>
      <c r="EM117" s="63"/>
      <c r="EN117" s="63"/>
      <c r="EO117" s="63"/>
      <c r="EP117" s="63"/>
      <c r="EQ117" s="63"/>
      <c r="ER117" s="63"/>
      <c r="ES117" s="63"/>
      <c r="ET117" s="63"/>
      <c r="EU117" s="63"/>
      <c r="EV117" s="63"/>
      <c r="EW117" s="1"/>
      <c r="EX117" s="1"/>
      <c r="EY117" s="1"/>
      <c r="EZ117" s="1"/>
      <c r="FA117" s="1"/>
      <c r="FB117" s="1"/>
      <c r="FC117" s="1"/>
      <c r="FD117" s="1"/>
      <c r="FE117" s="1"/>
      <c r="FF117" s="1"/>
      <c r="FG117" s="1"/>
      <c r="FH117" s="1"/>
      <c r="FI117" s="1"/>
      <c r="FJ117" s="1"/>
      <c r="FK117" s="138"/>
      <c r="FL117" s="1"/>
      <c r="FM117" s="63"/>
      <c r="FN117" s="63"/>
      <c r="FO117" s="63"/>
      <c r="FP117" s="63"/>
      <c r="FQ117" s="63"/>
      <c r="FR117" s="63"/>
      <c r="FS117" s="63"/>
      <c r="FT117" s="63"/>
      <c r="FU117" s="63"/>
      <c r="FV117" s="63"/>
      <c r="FW117" s="63"/>
      <c r="FX117" s="63"/>
      <c r="FY117" s="63"/>
      <c r="FZ117" s="63"/>
      <c r="GA117" s="63"/>
      <c r="GB117" s="63"/>
      <c r="GC117" s="1"/>
      <c r="GD117" s="1"/>
      <c r="GE117" s="1"/>
      <c r="GF117" s="1"/>
      <c r="GG117" s="1"/>
      <c r="GH117" s="1"/>
      <c r="GI117" s="1"/>
      <c r="GJ117" s="1"/>
      <c r="GK117" s="1"/>
      <c r="GL117" s="1"/>
      <c r="GM117" s="1"/>
      <c r="GN117" s="1"/>
      <c r="GO117" s="1"/>
      <c r="GP117" s="1"/>
      <c r="GQ117" s="138"/>
      <c r="GR117" s="1"/>
      <c r="GS117" s="63"/>
      <c r="GT117" s="63"/>
      <c r="GU117" s="63"/>
      <c r="GV117" s="63"/>
      <c r="GW117" s="63"/>
      <c r="GX117" s="63"/>
      <c r="GY117" s="63"/>
      <c r="GZ117" s="63"/>
      <c r="HA117" s="63"/>
      <c r="HB117" s="63"/>
      <c r="HC117" s="63"/>
      <c r="HD117" s="63"/>
      <c r="HE117" s="63"/>
      <c r="HF117" s="63"/>
      <c r="HG117" s="63"/>
      <c r="HH117" s="63"/>
      <c r="HI117" s="1"/>
      <c r="HJ117" s="1"/>
      <c r="HK117" s="1"/>
      <c r="HL117" s="1"/>
      <c r="HM117" s="1"/>
      <c r="HN117" s="1"/>
      <c r="HO117" s="1"/>
      <c r="HP117" s="1"/>
      <c r="HQ117" s="1"/>
      <c r="HR117" s="1"/>
      <c r="HS117" s="1"/>
      <c r="HT117" s="1"/>
      <c r="HU117" s="1"/>
      <c r="HV117" s="1"/>
      <c r="HW117" s="138"/>
      <c r="HX117" s="1"/>
      <c r="HY117" s="63"/>
      <c r="HZ117" s="63"/>
      <c r="IA117" s="63"/>
      <c r="IB117" s="63"/>
      <c r="IC117" s="63"/>
      <c r="ID117" s="63"/>
      <c r="IE117" s="63"/>
      <c r="IF117" s="63"/>
      <c r="IG117" s="63"/>
      <c r="IH117" s="63"/>
      <c r="II117" s="63"/>
      <c r="IJ117" s="63"/>
      <c r="IK117" s="63"/>
      <c r="IL117" s="63"/>
      <c r="IM117" s="63"/>
      <c r="IN117" s="63"/>
      <c r="IO117" s="1"/>
      <c r="IP117" s="1"/>
      <c r="IQ117" s="1"/>
      <c r="IR117" s="1"/>
      <c r="IS117" s="1"/>
      <c r="IT117" s="1"/>
      <c r="IU117" s="1"/>
      <c r="IV117" s="1"/>
      <c r="IW117" s="1"/>
      <c r="IX117" s="1"/>
      <c r="IY117" s="1"/>
      <c r="IZ117" s="1"/>
      <c r="JA117" s="1"/>
      <c r="JB117" s="1"/>
      <c r="JC117" s="138"/>
      <c r="JD117" s="1"/>
      <c r="JE117" s="63"/>
      <c r="JF117" s="63"/>
      <c r="JG117" s="63"/>
      <c r="JH117" s="63"/>
      <c r="JI117" s="63"/>
      <c r="JJ117" s="63"/>
      <c r="JK117" s="63"/>
      <c r="JL117" s="63"/>
      <c r="JM117" s="63"/>
      <c r="JN117" s="63"/>
      <c r="JO117" s="63"/>
      <c r="JP117" s="63"/>
      <c r="JQ117" s="63"/>
      <c r="JR117" s="63"/>
      <c r="JS117" s="63"/>
      <c r="JT117" s="63"/>
      <c r="JU117" s="1"/>
      <c r="JV117" s="1"/>
      <c r="JW117" s="1"/>
      <c r="JX117" s="1"/>
      <c r="JY117" s="1"/>
      <c r="JZ117" s="1"/>
      <c r="KA117" s="1"/>
      <c r="KB117" s="1"/>
      <c r="KC117" s="1"/>
      <c r="KD117" s="1"/>
      <c r="KE117" s="1"/>
      <c r="KF117" s="1"/>
      <c r="KG117" s="1"/>
      <c r="KH117" s="1"/>
      <c r="KI117" s="138"/>
      <c r="KJ117" s="1"/>
      <c r="KK117" s="63"/>
      <c r="KL117" s="63"/>
      <c r="KM117" s="63"/>
      <c r="KN117" s="63"/>
      <c r="KO117" s="63"/>
      <c r="KP117" s="63"/>
      <c r="KQ117" s="63"/>
      <c r="KR117" s="63"/>
      <c r="KS117" s="63"/>
      <c r="KT117" s="63"/>
      <c r="KU117" s="63"/>
      <c r="KV117" s="63"/>
      <c r="KW117" s="63"/>
      <c r="KX117" s="63"/>
      <c r="KY117" s="63"/>
      <c r="KZ117" s="63"/>
      <c r="LA117" s="1"/>
      <c r="LB117" s="1"/>
      <c r="LC117" s="1"/>
      <c r="LD117" s="1"/>
      <c r="LE117" s="1"/>
      <c r="LF117" s="1"/>
      <c r="LG117" s="1"/>
      <c r="LH117" s="1"/>
      <c r="LI117" s="1"/>
      <c r="LJ117" s="1"/>
      <c r="LK117" s="1"/>
      <c r="LL117" s="1"/>
      <c r="LM117" s="1"/>
      <c r="LN117" s="1"/>
      <c r="LO117" s="138"/>
      <c r="LP117" s="1"/>
      <c r="LQ117" s="63"/>
      <c r="LR117" s="63"/>
      <c r="LS117" s="63"/>
      <c r="LT117" s="63"/>
      <c r="LU117" s="63"/>
      <c r="LV117" s="63"/>
      <c r="LW117" s="63"/>
      <c r="LX117" s="63"/>
      <c r="LY117" s="63"/>
      <c r="LZ117" s="63"/>
      <c r="MA117" s="63"/>
      <c r="MB117" s="63"/>
      <c r="MC117" s="63"/>
      <c r="MD117" s="63"/>
      <c r="ME117" s="63"/>
      <c r="MF117" s="63"/>
    </row>
    <row r="118" spans="1:344" x14ac:dyDescent="0.35">
      <c r="A118" s="131">
        <v>114</v>
      </c>
      <c r="B118" s="170"/>
      <c r="C118" s="170"/>
      <c r="D118" s="152">
        <v>217</v>
      </c>
      <c r="E118" s="72" t="str">
        <f>'BVEM Scorecard'!F117</f>
        <v>Solar + Storage</v>
      </c>
      <c r="F118" s="96">
        <f t="shared" si="112"/>
        <v>0.1</v>
      </c>
      <c r="G118" s="96">
        <f t="shared" si="113"/>
        <v>0.1</v>
      </c>
      <c r="H118" s="96">
        <f t="shared" si="114"/>
        <v>0</v>
      </c>
      <c r="I118" s="96">
        <f t="shared" si="115"/>
        <v>0</v>
      </c>
      <c r="J118" s="62">
        <v>0</v>
      </c>
      <c r="K118" s="62">
        <v>1</v>
      </c>
      <c r="L118" s="62">
        <v>0</v>
      </c>
      <c r="M118" s="62">
        <v>0</v>
      </c>
      <c r="N118" s="62">
        <v>0</v>
      </c>
      <c r="O118" s="62">
        <v>0</v>
      </c>
      <c r="P118" s="62">
        <v>0</v>
      </c>
      <c r="Q118" s="62">
        <v>0</v>
      </c>
      <c r="R118" s="62">
        <v>0</v>
      </c>
      <c r="S118" s="62">
        <v>0</v>
      </c>
      <c r="T118" s="62">
        <v>0</v>
      </c>
      <c r="U118" s="62">
        <v>0</v>
      </c>
      <c r="V118" s="62">
        <v>1</v>
      </c>
      <c r="W118" s="62">
        <f t="shared" si="116"/>
        <v>0.1</v>
      </c>
      <c r="X118" s="62">
        <f t="shared" si="117"/>
        <v>0.1</v>
      </c>
      <c r="Y118" s="87"/>
      <c r="Z118" s="5"/>
      <c r="AA118" s="5"/>
      <c r="AB118" s="5"/>
      <c r="AC118" s="5"/>
      <c r="AD118" s="5"/>
      <c r="AE118" s="5"/>
      <c r="AF118" s="5"/>
      <c r="AG118" s="5"/>
      <c r="AH118" s="5"/>
      <c r="AI118" s="5"/>
      <c r="AJ118" s="5"/>
      <c r="AK118" s="5"/>
      <c r="AL118" s="5" t="str">
        <f t="shared" si="90"/>
        <v/>
      </c>
      <c r="AM118" s="91" t="str">
        <f t="shared" si="118"/>
        <v/>
      </c>
      <c r="AN118" s="93" t="str">
        <f t="shared" si="119"/>
        <v/>
      </c>
      <c r="AO118" s="62"/>
      <c r="AP118" s="62"/>
      <c r="AQ118" s="62"/>
      <c r="AR118" s="62"/>
      <c r="AS118" s="62"/>
      <c r="AT118" s="62"/>
      <c r="AU118" s="62"/>
      <c r="AV118" s="62"/>
      <c r="AW118" s="62"/>
      <c r="AX118" s="62"/>
      <c r="AY118" s="62"/>
      <c r="AZ118" s="62"/>
      <c r="BA118" s="62"/>
      <c r="BB118" s="62"/>
      <c r="BC118" s="62" t="str">
        <f t="shared" si="120"/>
        <v/>
      </c>
      <c r="BD118" s="62" t="str">
        <f t="shared" si="121"/>
        <v/>
      </c>
      <c r="BE118" s="5"/>
      <c r="BF118" s="5"/>
      <c r="BG118" s="5"/>
      <c r="BH118" s="5"/>
      <c r="BI118" s="5"/>
      <c r="BJ118" s="5"/>
      <c r="BK118" s="5"/>
      <c r="BL118" s="5"/>
      <c r="BM118" s="5"/>
      <c r="BN118" s="5"/>
      <c r="BO118" s="5"/>
      <c r="BP118" s="5"/>
      <c r="BQ118" s="5"/>
      <c r="BR118" s="5"/>
      <c r="BS118" s="5"/>
      <c r="BT118" s="5"/>
      <c r="BU118" s="62"/>
      <c r="BV118" s="62"/>
      <c r="BW118" s="62"/>
      <c r="BX118" s="62"/>
      <c r="BY118" s="62"/>
      <c r="BZ118" s="62"/>
      <c r="CA118" s="62"/>
      <c r="CB118" s="62"/>
      <c r="CC118" s="62"/>
      <c r="CD118" s="62"/>
      <c r="CE118" s="62"/>
      <c r="CF118" s="62"/>
      <c r="CG118" s="62"/>
      <c r="CH118" s="62"/>
      <c r="CI118" s="62"/>
      <c r="CJ118" s="62"/>
      <c r="CK118" s="5"/>
      <c r="CL118" s="5"/>
      <c r="CM118" s="5"/>
      <c r="CN118" s="5"/>
      <c r="CO118" s="5"/>
      <c r="CP118" s="5"/>
      <c r="CQ118" s="5"/>
      <c r="CR118" s="5"/>
      <c r="CS118" s="5"/>
      <c r="CT118" s="5"/>
      <c r="CU118" s="5"/>
      <c r="CV118" s="5"/>
      <c r="CW118" s="5"/>
      <c r="CX118" s="5"/>
      <c r="CY118" s="91"/>
      <c r="CZ118" s="5"/>
      <c r="DA118" s="62"/>
      <c r="DB118" s="62"/>
      <c r="DC118" s="62"/>
      <c r="DD118" s="62"/>
      <c r="DE118" s="62"/>
      <c r="DF118" s="62"/>
      <c r="DG118" s="62"/>
      <c r="DH118" s="62"/>
      <c r="DI118" s="62"/>
      <c r="DJ118" s="62"/>
      <c r="DK118" s="62"/>
      <c r="DL118" s="62"/>
      <c r="DM118" s="62"/>
      <c r="DN118" s="62"/>
      <c r="DO118" s="62"/>
      <c r="DP118" s="62"/>
      <c r="DQ118" s="5"/>
      <c r="DR118" s="5"/>
      <c r="DS118" s="5"/>
      <c r="DT118" s="5"/>
      <c r="DU118" s="5"/>
      <c r="DV118" s="5"/>
      <c r="DW118" s="5"/>
      <c r="DX118" s="5"/>
      <c r="DY118" s="5"/>
      <c r="DZ118" s="5"/>
      <c r="EA118" s="5"/>
      <c r="EB118" s="5"/>
      <c r="EC118" s="5"/>
      <c r="ED118" s="5"/>
      <c r="EE118" s="91"/>
      <c r="EF118" s="5"/>
      <c r="EG118" s="62"/>
      <c r="EH118" s="62"/>
      <c r="EI118" s="62"/>
      <c r="EJ118" s="62"/>
      <c r="EK118" s="62"/>
      <c r="EL118" s="62"/>
      <c r="EM118" s="62"/>
      <c r="EN118" s="62"/>
      <c r="EO118" s="62"/>
      <c r="EP118" s="62"/>
      <c r="EQ118" s="62"/>
      <c r="ER118" s="62"/>
      <c r="ES118" s="62"/>
      <c r="ET118" s="62"/>
      <c r="EU118" s="62"/>
      <c r="EV118" s="62"/>
      <c r="EW118" s="5"/>
      <c r="EX118" s="5"/>
      <c r="EY118" s="5"/>
      <c r="EZ118" s="5"/>
      <c r="FA118" s="5"/>
      <c r="FB118" s="5"/>
      <c r="FC118" s="5"/>
      <c r="FD118" s="5"/>
      <c r="FE118" s="5"/>
      <c r="FF118" s="5"/>
      <c r="FG118" s="5"/>
      <c r="FH118" s="5"/>
      <c r="FI118" s="5"/>
      <c r="FJ118" s="5"/>
      <c r="FK118" s="91"/>
      <c r="FL118" s="5"/>
      <c r="FM118" s="62"/>
      <c r="FN118" s="62"/>
      <c r="FO118" s="62"/>
      <c r="FP118" s="62"/>
      <c r="FQ118" s="62"/>
      <c r="FR118" s="62"/>
      <c r="FS118" s="62"/>
      <c r="FT118" s="62"/>
      <c r="FU118" s="62"/>
      <c r="FV118" s="62"/>
      <c r="FW118" s="62"/>
      <c r="FX118" s="62"/>
      <c r="FY118" s="62"/>
      <c r="FZ118" s="62"/>
      <c r="GA118" s="62"/>
      <c r="GB118" s="62"/>
      <c r="GC118" s="5"/>
      <c r="GD118" s="5"/>
      <c r="GE118" s="5"/>
      <c r="GF118" s="5"/>
      <c r="GG118" s="5"/>
      <c r="GH118" s="5"/>
      <c r="GI118" s="5"/>
      <c r="GJ118" s="5"/>
      <c r="GK118" s="5"/>
      <c r="GL118" s="5"/>
      <c r="GM118" s="5"/>
      <c r="GN118" s="5"/>
      <c r="GO118" s="5"/>
      <c r="GP118" s="5"/>
      <c r="GQ118" s="91"/>
      <c r="GR118" s="5"/>
      <c r="GS118" s="62"/>
      <c r="GT118" s="62"/>
      <c r="GU118" s="62"/>
      <c r="GV118" s="62"/>
      <c r="GW118" s="62"/>
      <c r="GX118" s="62"/>
      <c r="GY118" s="62"/>
      <c r="GZ118" s="62"/>
      <c r="HA118" s="62"/>
      <c r="HB118" s="62"/>
      <c r="HC118" s="62"/>
      <c r="HD118" s="62"/>
      <c r="HE118" s="62"/>
      <c r="HF118" s="62"/>
      <c r="HG118" s="62"/>
      <c r="HH118" s="62"/>
      <c r="HI118" s="5"/>
      <c r="HJ118" s="5"/>
      <c r="HK118" s="5"/>
      <c r="HL118" s="5"/>
      <c r="HM118" s="5"/>
      <c r="HN118" s="5"/>
      <c r="HO118" s="5"/>
      <c r="HP118" s="5"/>
      <c r="HQ118" s="5"/>
      <c r="HR118" s="5"/>
      <c r="HS118" s="5"/>
      <c r="HT118" s="5"/>
      <c r="HU118" s="5"/>
      <c r="HV118" s="5"/>
      <c r="HW118" s="91"/>
      <c r="HX118" s="5"/>
      <c r="HY118" s="62"/>
      <c r="HZ118" s="62"/>
      <c r="IA118" s="62"/>
      <c r="IB118" s="62"/>
      <c r="IC118" s="62"/>
      <c r="ID118" s="62"/>
      <c r="IE118" s="62"/>
      <c r="IF118" s="62"/>
      <c r="IG118" s="62"/>
      <c r="IH118" s="62"/>
      <c r="II118" s="62"/>
      <c r="IJ118" s="62"/>
      <c r="IK118" s="62"/>
      <c r="IL118" s="62"/>
      <c r="IM118" s="62"/>
      <c r="IN118" s="62"/>
      <c r="IO118" s="5"/>
      <c r="IP118" s="5"/>
      <c r="IQ118" s="5"/>
      <c r="IR118" s="5"/>
      <c r="IS118" s="5"/>
      <c r="IT118" s="5"/>
      <c r="IU118" s="5"/>
      <c r="IV118" s="5"/>
      <c r="IW118" s="5"/>
      <c r="IX118" s="5"/>
      <c r="IY118" s="5"/>
      <c r="IZ118" s="5"/>
      <c r="JA118" s="5"/>
      <c r="JB118" s="5"/>
      <c r="JC118" s="91"/>
      <c r="JD118" s="5"/>
      <c r="JE118" s="62"/>
      <c r="JF118" s="62"/>
      <c r="JG118" s="62"/>
      <c r="JH118" s="62"/>
      <c r="JI118" s="62"/>
      <c r="JJ118" s="62"/>
      <c r="JK118" s="62"/>
      <c r="JL118" s="62"/>
      <c r="JM118" s="62"/>
      <c r="JN118" s="62"/>
      <c r="JO118" s="62"/>
      <c r="JP118" s="62"/>
      <c r="JQ118" s="62"/>
      <c r="JR118" s="62"/>
      <c r="JS118" s="62"/>
      <c r="JT118" s="62"/>
      <c r="JU118" s="5"/>
      <c r="JV118" s="5"/>
      <c r="JW118" s="5"/>
      <c r="JX118" s="5"/>
      <c r="JY118" s="5"/>
      <c r="JZ118" s="5"/>
      <c r="KA118" s="5"/>
      <c r="KB118" s="5"/>
      <c r="KC118" s="5"/>
      <c r="KD118" s="5"/>
      <c r="KE118" s="5"/>
      <c r="KF118" s="5"/>
      <c r="KG118" s="5"/>
      <c r="KH118" s="5"/>
      <c r="KI118" s="91"/>
      <c r="KJ118" s="5"/>
      <c r="KK118" s="62"/>
      <c r="KL118" s="62"/>
      <c r="KM118" s="62"/>
      <c r="KN118" s="62"/>
      <c r="KO118" s="62"/>
      <c r="KP118" s="62"/>
      <c r="KQ118" s="62"/>
      <c r="KR118" s="62"/>
      <c r="KS118" s="62"/>
      <c r="KT118" s="62"/>
      <c r="KU118" s="62"/>
      <c r="KV118" s="62"/>
      <c r="KW118" s="62"/>
      <c r="KX118" s="62"/>
      <c r="KY118" s="62"/>
      <c r="KZ118" s="62"/>
      <c r="LA118" s="5"/>
      <c r="LB118" s="5"/>
      <c r="LC118" s="5"/>
      <c r="LD118" s="5"/>
      <c r="LE118" s="5"/>
      <c r="LF118" s="5"/>
      <c r="LG118" s="5"/>
      <c r="LH118" s="5"/>
      <c r="LI118" s="5"/>
      <c r="LJ118" s="5"/>
      <c r="LK118" s="5"/>
      <c r="LL118" s="5"/>
      <c r="LM118" s="5"/>
      <c r="LN118" s="5"/>
      <c r="LO118" s="91"/>
      <c r="LP118" s="5"/>
      <c r="LQ118" s="62"/>
      <c r="LR118" s="62"/>
      <c r="LS118" s="62"/>
      <c r="LT118" s="62"/>
      <c r="LU118" s="62"/>
      <c r="LV118" s="62"/>
      <c r="LW118" s="62"/>
      <c r="LX118" s="62"/>
      <c r="LY118" s="62"/>
      <c r="LZ118" s="62"/>
      <c r="MA118" s="62"/>
      <c r="MB118" s="62"/>
      <c r="MC118" s="62"/>
      <c r="MD118" s="62"/>
      <c r="ME118" s="62"/>
      <c r="MF118" s="62"/>
    </row>
    <row r="119" spans="1:344" x14ac:dyDescent="0.35">
      <c r="A119" s="132">
        <v>115</v>
      </c>
      <c r="B119" s="170"/>
      <c r="C119" s="170"/>
      <c r="D119" s="152">
        <v>218</v>
      </c>
      <c r="E119" s="72" t="str">
        <f>'BVEM Scorecard'!F118</f>
        <v>Solar</v>
      </c>
      <c r="F119" s="96">
        <f t="shared" si="112"/>
        <v>0.1</v>
      </c>
      <c r="G119" s="96">
        <f t="shared" si="113"/>
        <v>0.1</v>
      </c>
      <c r="H119" s="96">
        <f t="shared" si="114"/>
        <v>0</v>
      </c>
      <c r="I119" s="96">
        <f t="shared" si="115"/>
        <v>0</v>
      </c>
      <c r="J119" s="62">
        <v>0</v>
      </c>
      <c r="K119" s="62">
        <v>1</v>
      </c>
      <c r="L119" s="62">
        <v>0</v>
      </c>
      <c r="M119" s="62">
        <v>0</v>
      </c>
      <c r="N119" s="62">
        <v>0</v>
      </c>
      <c r="O119" s="62">
        <v>0</v>
      </c>
      <c r="P119" s="62">
        <v>0</v>
      </c>
      <c r="Q119" s="62">
        <v>0</v>
      </c>
      <c r="R119" s="62">
        <v>0</v>
      </c>
      <c r="S119" s="62">
        <v>0</v>
      </c>
      <c r="T119" s="62">
        <v>0</v>
      </c>
      <c r="U119" s="62">
        <v>0</v>
      </c>
      <c r="V119" s="62">
        <v>1</v>
      </c>
      <c r="W119" s="62">
        <f t="shared" si="116"/>
        <v>0.1</v>
      </c>
      <c r="X119" s="62">
        <f t="shared" si="117"/>
        <v>0.1</v>
      </c>
      <c r="Y119" s="1"/>
      <c r="Z119" s="1"/>
      <c r="AA119" s="1"/>
      <c r="AB119" s="1"/>
      <c r="AC119" s="1"/>
      <c r="AD119" s="1"/>
      <c r="AE119" s="1"/>
      <c r="AF119" s="1"/>
      <c r="AG119" s="1"/>
      <c r="AH119" s="1"/>
      <c r="AI119" s="1"/>
      <c r="AJ119" s="1"/>
      <c r="AK119" s="1"/>
      <c r="AL119" s="1" t="str">
        <f t="shared" si="90"/>
        <v/>
      </c>
      <c r="AM119" s="138" t="str">
        <f t="shared" si="118"/>
        <v/>
      </c>
      <c r="AN119" s="139" t="str">
        <f t="shared" si="119"/>
        <v/>
      </c>
      <c r="AO119" s="63"/>
      <c r="AP119" s="63"/>
      <c r="AQ119" s="63"/>
      <c r="AR119" s="63"/>
      <c r="AS119" s="63"/>
      <c r="AT119" s="63"/>
      <c r="AU119" s="63"/>
      <c r="AV119" s="63"/>
      <c r="AW119" s="63"/>
      <c r="AX119" s="63"/>
      <c r="AY119" s="63"/>
      <c r="AZ119" s="63"/>
      <c r="BA119" s="63"/>
      <c r="BB119" s="63"/>
      <c r="BC119" s="63" t="str">
        <f t="shared" si="120"/>
        <v/>
      </c>
      <c r="BD119" s="63" t="str">
        <f t="shared" si="121"/>
        <v/>
      </c>
      <c r="BE119" s="1"/>
      <c r="BF119" s="1"/>
      <c r="BG119" s="1"/>
      <c r="BH119" s="1"/>
      <c r="BI119" s="1"/>
      <c r="BJ119" s="1"/>
      <c r="BK119" s="1"/>
      <c r="BL119" s="1"/>
      <c r="BM119" s="1"/>
      <c r="BN119" s="1"/>
      <c r="BO119" s="1"/>
      <c r="BP119" s="1"/>
      <c r="BQ119" s="1"/>
      <c r="BR119" s="1"/>
      <c r="BS119" s="1" t="str">
        <f t="shared" si="122"/>
        <v/>
      </c>
      <c r="BT119" s="1" t="str">
        <f t="shared" si="123"/>
        <v/>
      </c>
      <c r="BU119" s="63"/>
      <c r="BV119" s="63"/>
      <c r="BW119" s="63"/>
      <c r="BX119" s="63"/>
      <c r="BY119" s="63"/>
      <c r="BZ119" s="63"/>
      <c r="CA119" s="63"/>
      <c r="CB119" s="63"/>
      <c r="CC119" s="63"/>
      <c r="CD119" s="63"/>
      <c r="CE119" s="63"/>
      <c r="CF119" s="63"/>
      <c r="CG119" s="63"/>
      <c r="CH119" s="63"/>
      <c r="CI119" s="63" t="str">
        <f t="shared" si="124"/>
        <v/>
      </c>
      <c r="CJ119" s="63" t="str">
        <f t="shared" si="125"/>
        <v/>
      </c>
      <c r="CK119" s="1"/>
      <c r="CL119" s="1"/>
      <c r="CM119" s="1"/>
      <c r="CN119" s="1"/>
      <c r="CO119" s="1"/>
      <c r="CP119" s="1"/>
      <c r="CQ119" s="1"/>
      <c r="CR119" s="1"/>
      <c r="CS119" s="1"/>
      <c r="CT119" s="1"/>
      <c r="CU119" s="1"/>
      <c r="CV119" s="1"/>
      <c r="CW119" s="1"/>
      <c r="CX119" s="1"/>
      <c r="CY119" s="138" t="str">
        <f t="shared" si="126"/>
        <v/>
      </c>
      <c r="CZ119" s="1" t="str">
        <f t="shared" si="127"/>
        <v/>
      </c>
      <c r="DA119" s="63"/>
      <c r="DB119" s="63"/>
      <c r="DC119" s="63"/>
      <c r="DD119" s="63"/>
      <c r="DE119" s="63"/>
      <c r="DF119" s="63"/>
      <c r="DG119" s="63"/>
      <c r="DH119" s="63"/>
      <c r="DI119" s="63"/>
      <c r="DJ119" s="63"/>
      <c r="DK119" s="63"/>
      <c r="DL119" s="63"/>
      <c r="DM119" s="63"/>
      <c r="DN119" s="63"/>
      <c r="DO119" s="63" t="str">
        <f t="shared" si="128"/>
        <v/>
      </c>
      <c r="DP119" s="63" t="str">
        <f t="shared" si="129"/>
        <v/>
      </c>
      <c r="DQ119" s="1"/>
      <c r="DR119" s="1"/>
      <c r="DS119" s="1"/>
      <c r="DT119" s="1"/>
      <c r="DU119" s="1"/>
      <c r="DV119" s="1"/>
      <c r="DW119" s="1"/>
      <c r="DX119" s="1"/>
      <c r="DY119" s="1"/>
      <c r="DZ119" s="1"/>
      <c r="EA119" s="1"/>
      <c r="EB119" s="1"/>
      <c r="EC119" s="1"/>
      <c r="ED119" s="1"/>
      <c r="EE119" s="138" t="str">
        <f t="shared" si="130"/>
        <v/>
      </c>
      <c r="EF119" s="1" t="str">
        <f t="shared" si="131"/>
        <v/>
      </c>
      <c r="EG119" s="63"/>
      <c r="EH119" s="63"/>
      <c r="EI119" s="63"/>
      <c r="EJ119" s="63"/>
      <c r="EK119" s="63"/>
      <c r="EL119" s="63"/>
      <c r="EM119" s="63"/>
      <c r="EN119" s="63"/>
      <c r="EO119" s="63"/>
      <c r="EP119" s="63"/>
      <c r="EQ119" s="63"/>
      <c r="ER119" s="63"/>
      <c r="ES119" s="63"/>
      <c r="ET119" s="63"/>
      <c r="EU119" s="63" t="str">
        <f t="shared" si="132"/>
        <v/>
      </c>
      <c r="EV119" s="63" t="str">
        <f t="shared" si="133"/>
        <v/>
      </c>
      <c r="EW119" s="1"/>
      <c r="EX119" s="1"/>
      <c r="EY119" s="1"/>
      <c r="EZ119" s="1"/>
      <c r="FA119" s="1"/>
      <c r="FB119" s="1"/>
      <c r="FC119" s="1"/>
      <c r="FD119" s="1"/>
      <c r="FE119" s="1"/>
      <c r="FF119" s="1"/>
      <c r="FG119" s="1"/>
      <c r="FH119" s="1"/>
      <c r="FI119" s="1"/>
      <c r="FJ119" s="1"/>
      <c r="FK119" s="138" t="str">
        <f t="shared" si="134"/>
        <v/>
      </c>
      <c r="FL119" s="1" t="str">
        <f t="shared" si="135"/>
        <v/>
      </c>
      <c r="FM119" s="63"/>
      <c r="FN119" s="63"/>
      <c r="FO119" s="63"/>
      <c r="FP119" s="63"/>
      <c r="FQ119" s="63"/>
      <c r="FR119" s="63"/>
      <c r="FS119" s="63"/>
      <c r="FT119" s="63"/>
      <c r="FU119" s="63"/>
      <c r="FV119" s="63"/>
      <c r="FW119" s="63"/>
      <c r="FX119" s="63"/>
      <c r="FY119" s="63"/>
      <c r="FZ119" s="63"/>
      <c r="GA119" s="63" t="str">
        <f t="shared" si="136"/>
        <v/>
      </c>
      <c r="GB119" s="63" t="str">
        <f t="shared" si="137"/>
        <v/>
      </c>
      <c r="GC119" s="1"/>
      <c r="GD119" s="1"/>
      <c r="GE119" s="1"/>
      <c r="GF119" s="1"/>
      <c r="GG119" s="1"/>
      <c r="GH119" s="1"/>
      <c r="GI119" s="1"/>
      <c r="GJ119" s="1"/>
      <c r="GK119" s="1"/>
      <c r="GL119" s="1"/>
      <c r="GM119" s="1"/>
      <c r="GN119" s="1"/>
      <c r="GO119" s="1"/>
      <c r="GP119" s="1"/>
      <c r="GQ119" s="138"/>
      <c r="GR119" s="1"/>
      <c r="GS119" s="63"/>
      <c r="GT119" s="63"/>
      <c r="GU119" s="63"/>
      <c r="GV119" s="63"/>
      <c r="GW119" s="63"/>
      <c r="GX119" s="63"/>
      <c r="GY119" s="63"/>
      <c r="GZ119" s="63"/>
      <c r="HA119" s="63"/>
      <c r="HB119" s="63"/>
      <c r="HC119" s="63"/>
      <c r="HD119" s="63"/>
      <c r="HE119" s="63"/>
      <c r="HF119" s="63"/>
      <c r="HG119" s="63"/>
      <c r="HH119" s="63"/>
      <c r="HI119" s="1"/>
      <c r="HJ119" s="1"/>
      <c r="HK119" s="1"/>
      <c r="HL119" s="1"/>
      <c r="HM119" s="1"/>
      <c r="HN119" s="1"/>
      <c r="HO119" s="1"/>
      <c r="HP119" s="1"/>
      <c r="HQ119" s="1"/>
      <c r="HR119" s="1"/>
      <c r="HS119" s="1"/>
      <c r="HT119" s="1"/>
      <c r="HU119" s="1"/>
      <c r="HV119" s="1"/>
      <c r="HW119" s="138"/>
      <c r="HX119" s="1"/>
      <c r="HY119" s="63"/>
      <c r="HZ119" s="63"/>
      <c r="IA119" s="63"/>
      <c r="IB119" s="63"/>
      <c r="IC119" s="63"/>
      <c r="ID119" s="63"/>
      <c r="IE119" s="63"/>
      <c r="IF119" s="63"/>
      <c r="IG119" s="63"/>
      <c r="IH119" s="63"/>
      <c r="II119" s="63"/>
      <c r="IJ119" s="63"/>
      <c r="IK119" s="63"/>
      <c r="IL119" s="63"/>
      <c r="IM119" s="63"/>
      <c r="IN119" s="63"/>
      <c r="IO119" s="1"/>
      <c r="IP119" s="1"/>
      <c r="IQ119" s="1"/>
      <c r="IR119" s="1"/>
      <c r="IS119" s="1"/>
      <c r="IT119" s="1"/>
      <c r="IU119" s="1"/>
      <c r="IV119" s="1"/>
      <c r="IW119" s="1"/>
      <c r="IX119" s="1"/>
      <c r="IY119" s="1"/>
      <c r="IZ119" s="1"/>
      <c r="JA119" s="1"/>
      <c r="JB119" s="1"/>
      <c r="JC119" s="138"/>
      <c r="JD119" s="1"/>
      <c r="JE119" s="63"/>
      <c r="JF119" s="63"/>
      <c r="JG119" s="63"/>
      <c r="JH119" s="63"/>
      <c r="JI119" s="63"/>
      <c r="JJ119" s="63"/>
      <c r="JK119" s="63"/>
      <c r="JL119" s="63"/>
      <c r="JM119" s="63"/>
      <c r="JN119" s="63"/>
      <c r="JO119" s="63"/>
      <c r="JP119" s="63"/>
      <c r="JQ119" s="63"/>
      <c r="JR119" s="63"/>
      <c r="JS119" s="63"/>
      <c r="JT119" s="63"/>
      <c r="JU119" s="1"/>
      <c r="JV119" s="1"/>
      <c r="JW119" s="1"/>
      <c r="JX119" s="1"/>
      <c r="JY119" s="1"/>
      <c r="JZ119" s="1"/>
      <c r="KA119" s="1"/>
      <c r="KB119" s="1"/>
      <c r="KC119" s="1"/>
      <c r="KD119" s="1"/>
      <c r="KE119" s="1"/>
      <c r="KF119" s="1"/>
      <c r="KG119" s="1"/>
      <c r="KH119" s="1"/>
      <c r="KI119" s="138"/>
      <c r="KJ119" s="1"/>
      <c r="KK119" s="63"/>
      <c r="KL119" s="63"/>
      <c r="KM119" s="63"/>
      <c r="KN119" s="63"/>
      <c r="KO119" s="63"/>
      <c r="KP119" s="63"/>
      <c r="KQ119" s="63"/>
      <c r="KR119" s="63"/>
      <c r="KS119" s="63"/>
      <c r="KT119" s="63"/>
      <c r="KU119" s="63"/>
      <c r="KV119" s="63"/>
      <c r="KW119" s="63"/>
      <c r="KX119" s="63"/>
      <c r="KY119" s="63"/>
      <c r="KZ119" s="63"/>
      <c r="LA119" s="1"/>
      <c r="LB119" s="1"/>
      <c r="LC119" s="1"/>
      <c r="LD119" s="1"/>
      <c r="LE119" s="1"/>
      <c r="LF119" s="1"/>
      <c r="LG119" s="1"/>
      <c r="LH119" s="1"/>
      <c r="LI119" s="1"/>
      <c r="LJ119" s="1"/>
      <c r="LK119" s="1"/>
      <c r="LL119" s="1"/>
      <c r="LM119" s="1"/>
      <c r="LN119" s="1"/>
      <c r="LO119" s="138"/>
      <c r="LP119" s="1"/>
      <c r="LQ119" s="63"/>
      <c r="LR119" s="63"/>
      <c r="LS119" s="63"/>
      <c r="LT119" s="63"/>
      <c r="LU119" s="63"/>
      <c r="LV119" s="63"/>
      <c r="LW119" s="63"/>
      <c r="LX119" s="63"/>
      <c r="LY119" s="63"/>
      <c r="LZ119" s="63"/>
      <c r="MA119" s="63"/>
      <c r="MB119" s="63"/>
      <c r="MC119" s="63"/>
      <c r="MD119" s="63"/>
      <c r="ME119" s="63"/>
      <c r="MF119" s="63"/>
    </row>
    <row r="120" spans="1:344" x14ac:dyDescent="0.35">
      <c r="A120" s="131">
        <v>116</v>
      </c>
      <c r="B120" s="170"/>
      <c r="C120" s="170"/>
      <c r="D120" s="152">
        <v>234</v>
      </c>
      <c r="E120" s="72" t="str">
        <f>'BVEM Scorecard'!F119</f>
        <v>Storage</v>
      </c>
      <c r="F120" s="96">
        <f t="shared" si="112"/>
        <v>0.1</v>
      </c>
      <c r="G120" s="96">
        <f t="shared" si="113"/>
        <v>0.1</v>
      </c>
      <c r="H120" s="96">
        <f t="shared" si="114"/>
        <v>0</v>
      </c>
      <c r="I120" s="96">
        <f t="shared" si="115"/>
        <v>0</v>
      </c>
      <c r="J120" s="62">
        <v>0</v>
      </c>
      <c r="K120" s="62">
        <v>1</v>
      </c>
      <c r="L120" s="62">
        <v>0</v>
      </c>
      <c r="M120" s="62">
        <v>0</v>
      </c>
      <c r="N120" s="62">
        <v>0</v>
      </c>
      <c r="O120" s="62">
        <v>0</v>
      </c>
      <c r="P120" s="62">
        <v>0</v>
      </c>
      <c r="Q120" s="62">
        <v>0</v>
      </c>
      <c r="R120" s="62">
        <v>0</v>
      </c>
      <c r="S120" s="62">
        <v>0</v>
      </c>
      <c r="T120" s="62">
        <v>0</v>
      </c>
      <c r="U120" s="62">
        <v>0</v>
      </c>
      <c r="V120" s="62">
        <v>1</v>
      </c>
      <c r="W120" s="62">
        <f t="shared" si="116"/>
        <v>0.1</v>
      </c>
      <c r="X120" s="62">
        <f t="shared" si="117"/>
        <v>0.1</v>
      </c>
      <c r="Y120" s="87"/>
      <c r="Z120" s="5"/>
      <c r="AA120" s="5"/>
      <c r="AB120" s="5"/>
      <c r="AC120" s="5"/>
      <c r="AD120" s="5"/>
      <c r="AE120" s="5"/>
      <c r="AF120" s="5"/>
      <c r="AG120" s="5"/>
      <c r="AH120" s="5"/>
      <c r="AI120" s="5"/>
      <c r="AJ120" s="5"/>
      <c r="AK120" s="5"/>
      <c r="AL120" s="5" t="str">
        <f t="shared" si="90"/>
        <v/>
      </c>
      <c r="AM120" s="91" t="str">
        <f t="shared" si="118"/>
        <v/>
      </c>
      <c r="AN120" s="93" t="str">
        <f t="shared" si="119"/>
        <v/>
      </c>
      <c r="AO120" s="62"/>
      <c r="AP120" s="62"/>
      <c r="AQ120" s="62"/>
      <c r="AR120" s="62"/>
      <c r="AS120" s="62"/>
      <c r="AT120" s="62"/>
      <c r="AU120" s="62"/>
      <c r="AV120" s="62"/>
      <c r="AW120" s="62"/>
      <c r="AX120" s="62"/>
      <c r="AY120" s="62"/>
      <c r="AZ120" s="62"/>
      <c r="BA120" s="62"/>
      <c r="BB120" s="62"/>
      <c r="BC120" s="62" t="str">
        <f t="shared" si="120"/>
        <v/>
      </c>
      <c r="BD120" s="62" t="str">
        <f t="shared" si="121"/>
        <v/>
      </c>
      <c r="BE120" s="5"/>
      <c r="BF120" s="5"/>
      <c r="BG120" s="5"/>
      <c r="BH120" s="5"/>
      <c r="BI120" s="5"/>
      <c r="BJ120" s="5"/>
      <c r="BK120" s="5"/>
      <c r="BL120" s="5"/>
      <c r="BM120" s="5"/>
      <c r="BN120" s="5"/>
      <c r="BO120" s="5"/>
      <c r="BP120" s="5"/>
      <c r="BQ120" s="5"/>
      <c r="BR120" s="5"/>
      <c r="BS120" s="5" t="str">
        <f t="shared" si="122"/>
        <v/>
      </c>
      <c r="BT120" s="5" t="str">
        <f t="shared" si="123"/>
        <v/>
      </c>
      <c r="BU120" s="62"/>
      <c r="BV120" s="62"/>
      <c r="BW120" s="62"/>
      <c r="BX120" s="62"/>
      <c r="BY120" s="62"/>
      <c r="BZ120" s="62"/>
      <c r="CA120" s="62"/>
      <c r="CB120" s="62"/>
      <c r="CC120" s="62"/>
      <c r="CD120" s="62"/>
      <c r="CE120" s="62"/>
      <c r="CF120" s="62"/>
      <c r="CG120" s="62"/>
      <c r="CH120" s="62"/>
      <c r="CI120" s="62" t="str">
        <f t="shared" si="124"/>
        <v/>
      </c>
      <c r="CJ120" s="62" t="str">
        <f t="shared" si="125"/>
        <v/>
      </c>
      <c r="CK120" s="5"/>
      <c r="CL120" s="5"/>
      <c r="CM120" s="5"/>
      <c r="CN120" s="5"/>
      <c r="CO120" s="5"/>
      <c r="CP120" s="5"/>
      <c r="CQ120" s="5"/>
      <c r="CR120" s="5"/>
      <c r="CS120" s="5"/>
      <c r="CT120" s="5"/>
      <c r="CU120" s="5"/>
      <c r="CV120" s="5"/>
      <c r="CW120" s="5"/>
      <c r="CX120" s="5"/>
      <c r="CY120" s="91" t="str">
        <f t="shared" si="126"/>
        <v/>
      </c>
      <c r="CZ120" s="5" t="str">
        <f t="shared" si="127"/>
        <v/>
      </c>
      <c r="DA120" s="62"/>
      <c r="DB120" s="62"/>
      <c r="DC120" s="62"/>
      <c r="DD120" s="62"/>
      <c r="DE120" s="62"/>
      <c r="DF120" s="62"/>
      <c r="DG120" s="62"/>
      <c r="DH120" s="62"/>
      <c r="DI120" s="62"/>
      <c r="DJ120" s="62"/>
      <c r="DK120" s="62"/>
      <c r="DL120" s="62"/>
      <c r="DM120" s="62"/>
      <c r="DN120" s="62"/>
      <c r="DO120" s="62" t="str">
        <f t="shared" si="128"/>
        <v/>
      </c>
      <c r="DP120" s="62" t="str">
        <f t="shared" si="129"/>
        <v/>
      </c>
      <c r="DQ120" s="5"/>
      <c r="DR120" s="5"/>
      <c r="DS120" s="5"/>
      <c r="DT120" s="5"/>
      <c r="DU120" s="5"/>
      <c r="DV120" s="5"/>
      <c r="DW120" s="5"/>
      <c r="DX120" s="5"/>
      <c r="DY120" s="5"/>
      <c r="DZ120" s="5"/>
      <c r="EA120" s="5"/>
      <c r="EB120" s="5"/>
      <c r="EC120" s="5"/>
      <c r="ED120" s="5"/>
      <c r="EE120" s="91" t="str">
        <f t="shared" si="130"/>
        <v/>
      </c>
      <c r="EF120" s="5" t="str">
        <f t="shared" si="131"/>
        <v/>
      </c>
      <c r="EG120" s="62"/>
      <c r="EH120" s="62"/>
      <c r="EI120" s="62"/>
      <c r="EJ120" s="62"/>
      <c r="EK120" s="62"/>
      <c r="EL120" s="62"/>
      <c r="EM120" s="62"/>
      <c r="EN120" s="62"/>
      <c r="EO120" s="62"/>
      <c r="EP120" s="62"/>
      <c r="EQ120" s="62"/>
      <c r="ER120" s="62"/>
      <c r="ES120" s="62"/>
      <c r="ET120" s="62"/>
      <c r="EU120" s="62" t="str">
        <f t="shared" si="132"/>
        <v/>
      </c>
      <c r="EV120" s="62" t="str">
        <f t="shared" si="133"/>
        <v/>
      </c>
      <c r="EW120" s="5"/>
      <c r="EX120" s="5"/>
      <c r="EY120" s="5"/>
      <c r="EZ120" s="5"/>
      <c r="FA120" s="5"/>
      <c r="FB120" s="5"/>
      <c r="FC120" s="5"/>
      <c r="FD120" s="5"/>
      <c r="FE120" s="5"/>
      <c r="FF120" s="5"/>
      <c r="FG120" s="5"/>
      <c r="FH120" s="5"/>
      <c r="FI120" s="5"/>
      <c r="FJ120" s="5"/>
      <c r="FK120" s="91" t="str">
        <f t="shared" si="134"/>
        <v/>
      </c>
      <c r="FL120" s="5" t="str">
        <f t="shared" si="135"/>
        <v/>
      </c>
      <c r="FM120" s="62"/>
      <c r="FN120" s="62"/>
      <c r="FO120" s="62"/>
      <c r="FP120" s="62"/>
      <c r="FQ120" s="62"/>
      <c r="FR120" s="62"/>
      <c r="FS120" s="62"/>
      <c r="FT120" s="62"/>
      <c r="FU120" s="62"/>
      <c r="FV120" s="62"/>
      <c r="FW120" s="62"/>
      <c r="FX120" s="62"/>
      <c r="FY120" s="62"/>
      <c r="FZ120" s="62"/>
      <c r="GA120" s="62" t="str">
        <f t="shared" si="136"/>
        <v/>
      </c>
      <c r="GB120" s="62" t="str">
        <f t="shared" si="137"/>
        <v/>
      </c>
      <c r="GC120" s="5"/>
      <c r="GD120" s="5"/>
      <c r="GE120" s="5"/>
      <c r="GF120" s="5"/>
      <c r="GG120" s="5"/>
      <c r="GH120" s="5"/>
      <c r="GI120" s="5"/>
      <c r="GJ120" s="5"/>
      <c r="GK120" s="5"/>
      <c r="GL120" s="5"/>
      <c r="GM120" s="5"/>
      <c r="GN120" s="5"/>
      <c r="GO120" s="5"/>
      <c r="GP120" s="5"/>
      <c r="GQ120" s="91"/>
      <c r="GR120" s="5"/>
      <c r="GS120" s="62"/>
      <c r="GT120" s="62"/>
      <c r="GU120" s="62"/>
      <c r="GV120" s="62"/>
      <c r="GW120" s="62"/>
      <c r="GX120" s="62"/>
      <c r="GY120" s="62"/>
      <c r="GZ120" s="62"/>
      <c r="HA120" s="62"/>
      <c r="HB120" s="62"/>
      <c r="HC120" s="62"/>
      <c r="HD120" s="62"/>
      <c r="HE120" s="62"/>
      <c r="HF120" s="62"/>
      <c r="HG120" s="62"/>
      <c r="HH120" s="62"/>
      <c r="HI120" s="5"/>
      <c r="HJ120" s="5"/>
      <c r="HK120" s="5"/>
      <c r="HL120" s="5"/>
      <c r="HM120" s="5"/>
      <c r="HN120" s="5"/>
      <c r="HO120" s="5"/>
      <c r="HP120" s="5"/>
      <c r="HQ120" s="5"/>
      <c r="HR120" s="5"/>
      <c r="HS120" s="5"/>
      <c r="HT120" s="5"/>
      <c r="HU120" s="5"/>
      <c r="HV120" s="5"/>
      <c r="HW120" s="91"/>
      <c r="HX120" s="5"/>
      <c r="HY120" s="62"/>
      <c r="HZ120" s="62"/>
      <c r="IA120" s="62"/>
      <c r="IB120" s="62"/>
      <c r="IC120" s="62"/>
      <c r="ID120" s="62"/>
      <c r="IE120" s="62"/>
      <c r="IF120" s="62"/>
      <c r="IG120" s="62"/>
      <c r="IH120" s="62"/>
      <c r="II120" s="62"/>
      <c r="IJ120" s="62"/>
      <c r="IK120" s="62"/>
      <c r="IL120" s="62"/>
      <c r="IM120" s="62"/>
      <c r="IN120" s="62"/>
      <c r="IO120" s="5"/>
      <c r="IP120" s="5"/>
      <c r="IQ120" s="5"/>
      <c r="IR120" s="5"/>
      <c r="IS120" s="5"/>
      <c r="IT120" s="5"/>
      <c r="IU120" s="5"/>
      <c r="IV120" s="5"/>
      <c r="IW120" s="5"/>
      <c r="IX120" s="5"/>
      <c r="IY120" s="5"/>
      <c r="IZ120" s="5"/>
      <c r="JA120" s="5"/>
      <c r="JB120" s="5"/>
      <c r="JC120" s="91"/>
      <c r="JD120" s="5"/>
      <c r="JE120" s="62"/>
      <c r="JF120" s="62"/>
      <c r="JG120" s="62"/>
      <c r="JH120" s="62"/>
      <c r="JI120" s="62"/>
      <c r="JJ120" s="62"/>
      <c r="JK120" s="62"/>
      <c r="JL120" s="62"/>
      <c r="JM120" s="62"/>
      <c r="JN120" s="62"/>
      <c r="JO120" s="62"/>
      <c r="JP120" s="62"/>
      <c r="JQ120" s="62"/>
      <c r="JR120" s="62"/>
      <c r="JS120" s="62"/>
      <c r="JT120" s="62"/>
      <c r="JU120" s="5"/>
      <c r="JV120" s="5"/>
      <c r="JW120" s="5"/>
      <c r="JX120" s="5"/>
      <c r="JY120" s="5"/>
      <c r="JZ120" s="5"/>
      <c r="KA120" s="5"/>
      <c r="KB120" s="5"/>
      <c r="KC120" s="5"/>
      <c r="KD120" s="5"/>
      <c r="KE120" s="5"/>
      <c r="KF120" s="5"/>
      <c r="KG120" s="5"/>
      <c r="KH120" s="5"/>
      <c r="KI120" s="91"/>
      <c r="KJ120" s="5"/>
      <c r="KK120" s="62"/>
      <c r="KL120" s="62"/>
      <c r="KM120" s="62"/>
      <c r="KN120" s="62"/>
      <c r="KO120" s="62"/>
      <c r="KP120" s="62"/>
      <c r="KQ120" s="62"/>
      <c r="KR120" s="62"/>
      <c r="KS120" s="62"/>
      <c r="KT120" s="62"/>
      <c r="KU120" s="62"/>
      <c r="KV120" s="62"/>
      <c r="KW120" s="62"/>
      <c r="KX120" s="62"/>
      <c r="KY120" s="62"/>
      <c r="KZ120" s="62"/>
      <c r="LA120" s="5"/>
      <c r="LB120" s="5"/>
      <c r="LC120" s="5"/>
      <c r="LD120" s="5"/>
      <c r="LE120" s="5"/>
      <c r="LF120" s="5"/>
      <c r="LG120" s="5"/>
      <c r="LH120" s="5"/>
      <c r="LI120" s="5"/>
      <c r="LJ120" s="5"/>
      <c r="LK120" s="5"/>
      <c r="LL120" s="5"/>
      <c r="LM120" s="5"/>
      <c r="LN120" s="5"/>
      <c r="LO120" s="91"/>
      <c r="LP120" s="5"/>
      <c r="LQ120" s="62"/>
      <c r="LR120" s="62"/>
      <c r="LS120" s="62"/>
      <c r="LT120" s="62"/>
      <c r="LU120" s="62"/>
      <c r="LV120" s="62"/>
      <c r="LW120" s="62"/>
      <c r="LX120" s="62"/>
      <c r="LY120" s="62"/>
      <c r="LZ120" s="62"/>
      <c r="MA120" s="62"/>
      <c r="MB120" s="62"/>
      <c r="MC120" s="62"/>
      <c r="MD120" s="62"/>
      <c r="ME120" s="62"/>
      <c r="MF120" s="62"/>
    </row>
    <row r="121" spans="1:344" x14ac:dyDescent="0.35">
      <c r="A121" s="132">
        <v>117</v>
      </c>
      <c r="B121" s="170"/>
      <c r="C121" s="170"/>
      <c r="D121" s="152">
        <v>235</v>
      </c>
      <c r="E121" s="72" t="str">
        <f>'BVEM Scorecard'!F120</f>
        <v>Gas</v>
      </c>
      <c r="F121" s="96">
        <f t="shared" si="112"/>
        <v>0.89999999999999991</v>
      </c>
      <c r="G121" s="96">
        <f t="shared" si="113"/>
        <v>0.9</v>
      </c>
      <c r="H121" s="96">
        <f t="shared" si="114"/>
        <v>0.6</v>
      </c>
      <c r="I121" s="96">
        <f t="shared" si="115"/>
        <v>0.6</v>
      </c>
      <c r="J121" s="62">
        <v>1</v>
      </c>
      <c r="K121" s="62">
        <v>1</v>
      </c>
      <c r="L121" s="62">
        <v>1</v>
      </c>
      <c r="M121" s="62">
        <v>1</v>
      </c>
      <c r="N121" s="62">
        <v>1</v>
      </c>
      <c r="O121" s="62">
        <v>1</v>
      </c>
      <c r="P121" s="62">
        <v>1</v>
      </c>
      <c r="Q121" s="62">
        <v>1</v>
      </c>
      <c r="R121" s="62">
        <v>1</v>
      </c>
      <c r="S121" s="62">
        <v>1</v>
      </c>
      <c r="T121" s="62">
        <v>1</v>
      </c>
      <c r="U121" s="62">
        <v>0</v>
      </c>
      <c r="V121" s="62">
        <v>1</v>
      </c>
      <c r="W121" s="62">
        <f t="shared" si="116"/>
        <v>0.9</v>
      </c>
      <c r="X121" s="62">
        <f t="shared" si="117"/>
        <v>0.89999999999999991</v>
      </c>
      <c r="Y121" s="1" t="s">
        <v>75</v>
      </c>
      <c r="Z121" s="1">
        <v>1</v>
      </c>
      <c r="AA121" s="1">
        <v>1</v>
      </c>
      <c r="AB121" s="1">
        <v>1</v>
      </c>
      <c r="AC121" s="1">
        <v>1</v>
      </c>
      <c r="AD121" s="1">
        <v>0</v>
      </c>
      <c r="AE121" s="1">
        <v>0</v>
      </c>
      <c r="AF121" s="1">
        <v>1</v>
      </c>
      <c r="AG121" s="1">
        <v>1</v>
      </c>
      <c r="AH121" s="1">
        <v>1</v>
      </c>
      <c r="AI121" s="1">
        <v>1</v>
      </c>
      <c r="AJ121" s="1">
        <v>0</v>
      </c>
      <c r="AK121" s="1">
        <v>0</v>
      </c>
      <c r="AL121" s="1">
        <f t="shared" si="90"/>
        <v>0.6</v>
      </c>
      <c r="AM121" s="138">
        <f t="shared" ref="AM121" si="163">IFERROR(AA121/SUM($AA121,$AQ121,$BG121,$BW121,$CM121,$DC121,$DS121,$EI121,$EY121,$FO121,$GE121,$GU121,$HK121,$IA121,$IQ121,$JG121,$JW121,$KM121,$LC121,$LS121),"")</f>
        <v>3.0303030303030304E-2</v>
      </c>
      <c r="AN121" s="139">
        <f t="shared" ref="AN121" si="164">IFERROR((AB$4*AB121+AC$4*AC121+AD$4*AD121+AE$4*AE121+AF$4*AF121+AG$4*AG121+AH$4*AH121+AI$4*AI121+AJ$4*AJ121+AK$4*AK121)*AM121,"")</f>
        <v>1.8181818181818181E-2</v>
      </c>
      <c r="AO121" s="63" t="s">
        <v>76</v>
      </c>
      <c r="AP121" s="63">
        <v>1</v>
      </c>
      <c r="AQ121" s="63">
        <v>1</v>
      </c>
      <c r="AR121" s="63">
        <v>1</v>
      </c>
      <c r="AS121" s="63">
        <v>1</v>
      </c>
      <c r="AT121" s="63">
        <v>0</v>
      </c>
      <c r="AU121" s="63">
        <v>0</v>
      </c>
      <c r="AV121" s="63">
        <v>1</v>
      </c>
      <c r="AW121" s="63">
        <v>1</v>
      </c>
      <c r="AX121" s="63">
        <v>1</v>
      </c>
      <c r="AY121" s="63">
        <v>1</v>
      </c>
      <c r="AZ121" s="63">
        <v>0</v>
      </c>
      <c r="BA121" s="63">
        <v>0</v>
      </c>
      <c r="BB121" s="63">
        <f t="shared" ref="BB121" si="165">IFERROR(AVERAGE(AR121:BA121),"")</f>
        <v>0.6</v>
      </c>
      <c r="BC121" s="63">
        <f t="shared" ref="BC121" si="166">IFERROR(AQ121/SUM($AA121,$AQ121,$BG121,$BW121,$CM121,$DC121,$DS121,$EI121,$EY121,$FO121,$GE121,$GU121,$HK121,$IA121,$IQ121,$JG121,$JW121,$KM121,$LC121,$LS121),"")</f>
        <v>3.0303030303030304E-2</v>
      </c>
      <c r="BD121" s="63">
        <f t="shared" ref="BD121" si="167">IFERROR((AR$4*AR121+AS$4*AS121+AT$4*AT121+AU$4*AU121+AV$4*AV121+AW$4*AW121+AX$4*AX121+AY$4*AY121+AZ$4*AZ121+BA$4*BA121)*BC121,"")</f>
        <v>1.8181818181818181E-2</v>
      </c>
      <c r="BE121" s="1" t="s">
        <v>77</v>
      </c>
      <c r="BF121" s="1">
        <v>1</v>
      </c>
      <c r="BG121" s="1">
        <v>1</v>
      </c>
      <c r="BH121" s="1">
        <v>1</v>
      </c>
      <c r="BI121" s="1">
        <v>1</v>
      </c>
      <c r="BJ121" s="1">
        <v>0</v>
      </c>
      <c r="BK121" s="1">
        <v>0</v>
      </c>
      <c r="BL121" s="1">
        <v>1</v>
      </c>
      <c r="BM121" s="1">
        <v>1</v>
      </c>
      <c r="BN121" s="1">
        <v>1</v>
      </c>
      <c r="BO121" s="1">
        <v>1</v>
      </c>
      <c r="BP121" s="1">
        <v>0</v>
      </c>
      <c r="BQ121" s="1">
        <v>0</v>
      </c>
      <c r="BR121" s="1">
        <f t="shared" ref="BR121" si="168">IFERROR(AVERAGE(BH121:BQ121),"")</f>
        <v>0.6</v>
      </c>
      <c r="BS121" s="1">
        <f t="shared" ref="BS121" si="169">IFERROR(BG121/SUM($AA121,$AQ121,$BG121,$BW121,$CM121,$DC121,$DS121,$EI121,$EY121,$FO121,$GE121,$GU121,$HK121,$IA121,$IQ121,$JG121,$JW121,$KM121,$LC121,$LS121),"")</f>
        <v>3.0303030303030304E-2</v>
      </c>
      <c r="BT121" s="1">
        <f t="shared" ref="BT121" si="170">IFERROR((BH$4*BH121+BI$4*BI121+BJ$4*BJ121+BK$4*BK121+BL$4*BL121+BM$4*BM121+BN$4*BN121+BO$4*BO121+BP$4*BP121+BQ$4*BQ121)*BS121,"")</f>
        <v>1.8181818181818181E-2</v>
      </c>
      <c r="BU121" s="63" t="s">
        <v>78</v>
      </c>
      <c r="BV121" s="63">
        <v>1</v>
      </c>
      <c r="BW121" s="63">
        <v>7</v>
      </c>
      <c r="BX121" s="63">
        <v>1</v>
      </c>
      <c r="BY121" s="63">
        <v>1</v>
      </c>
      <c r="BZ121" s="63">
        <v>0</v>
      </c>
      <c r="CA121" s="63">
        <v>0</v>
      </c>
      <c r="CB121" s="63">
        <v>1</v>
      </c>
      <c r="CC121" s="63">
        <v>1</v>
      </c>
      <c r="CD121" s="63">
        <v>1</v>
      </c>
      <c r="CE121" s="63">
        <v>1</v>
      </c>
      <c r="CF121" s="63">
        <v>0</v>
      </c>
      <c r="CG121" s="63">
        <v>0</v>
      </c>
      <c r="CH121" s="63">
        <f t="shared" ref="CH121" si="171">IFERROR(AVERAGE(BX121:CG121),"")</f>
        <v>0.6</v>
      </c>
      <c r="CI121" s="63">
        <f t="shared" ref="CI121" si="172">IFERROR(BW121/SUM($AA121,$AQ121,$BG121,$BW121,$CM121,$DC121,$DS121,$EI121,$EY121,$FO121,$GE121,$GU121,$HK121,$IA121,$IQ121,$JG121,$JW121,$KM121,$LC121,$LS121),"")</f>
        <v>0.21212121212121213</v>
      </c>
      <c r="CJ121" s="63">
        <f t="shared" ref="CJ121" si="173">IFERROR((BX$4*BX121+BY$4*BY121+BZ$4*BZ121+CA$4*CA121+CB$4*CB121+CC$4*CC121+CD$4*CD121+CE$4*CE121+CF$4*CF121+CG$4*CG121)*CI121,"")</f>
        <v>0.12727272727272726</v>
      </c>
      <c r="CK121" s="1" t="s">
        <v>79</v>
      </c>
      <c r="CL121" s="1">
        <v>1</v>
      </c>
      <c r="CM121" s="1">
        <v>13</v>
      </c>
      <c r="CN121" s="1">
        <v>1</v>
      </c>
      <c r="CO121" s="1">
        <v>1</v>
      </c>
      <c r="CP121" s="1">
        <v>0</v>
      </c>
      <c r="CQ121" s="1">
        <v>0</v>
      </c>
      <c r="CR121" s="1">
        <v>1</v>
      </c>
      <c r="CS121" s="1">
        <v>1</v>
      </c>
      <c r="CT121" s="1">
        <v>1</v>
      </c>
      <c r="CU121" s="1">
        <v>1</v>
      </c>
      <c r="CV121" s="1">
        <v>0</v>
      </c>
      <c r="CW121" s="1">
        <v>0</v>
      </c>
      <c r="CX121" s="1">
        <f t="shared" ref="CX121" si="174">IFERROR(AVERAGE(CN121:CW121),"")</f>
        <v>0.6</v>
      </c>
      <c r="CY121" s="138">
        <f t="shared" ref="CY121" si="175">IFERROR(CM121/SUM($AA121,$AQ121,$BG121,$BW121,$CM121,$DC121,$DS121,$EI121,$EY121,$FO121,$GE121,$GU121,$HK121,$IA121,$IQ121,$JG121,$JW121,$KM121,$LC121,$LS121),"")</f>
        <v>0.39393939393939392</v>
      </c>
      <c r="CZ121" s="1">
        <f t="shared" ref="CZ121" si="176">IFERROR((CN$4*CN121+CO$4*CO121+CP$4*CP121+CQ$4*CQ121+CR$4*CR121+CS$4*CS121+CT$4*CT121+CU$4*CU121+CV$4*CV121+CW$4*CW121)*CY121,"")</f>
        <v>0.23636363636363633</v>
      </c>
      <c r="DA121" s="63" t="s">
        <v>80</v>
      </c>
      <c r="DB121" s="63">
        <v>1</v>
      </c>
      <c r="DC121" s="63">
        <v>4</v>
      </c>
      <c r="DD121" s="63">
        <v>1</v>
      </c>
      <c r="DE121" s="63">
        <v>1</v>
      </c>
      <c r="DF121" s="63">
        <v>0</v>
      </c>
      <c r="DG121" s="63">
        <v>0</v>
      </c>
      <c r="DH121" s="63">
        <v>1</v>
      </c>
      <c r="DI121" s="63">
        <v>1</v>
      </c>
      <c r="DJ121" s="63">
        <v>1</v>
      </c>
      <c r="DK121" s="63">
        <v>1</v>
      </c>
      <c r="DL121" s="63">
        <v>0</v>
      </c>
      <c r="DM121" s="63">
        <v>0</v>
      </c>
      <c r="DN121" s="63">
        <f t="shared" ref="DN121" si="177">IFERROR(AVERAGE(DD121:DM121),"")</f>
        <v>0.6</v>
      </c>
      <c r="DO121" s="63">
        <f t="shared" ref="DO121" si="178">IFERROR(DC121/SUM($AA121,$AQ121,$BG121,$BW121,$CM121,$DC121,$DS121,$EI121,$EY121,$FO121,$GE121,$GU121,$HK121,$IA121,$IQ121,$JG121,$JW121,$KM121,$LC121,$LS121),"")</f>
        <v>0.12121212121212122</v>
      </c>
      <c r="DP121" s="63">
        <f t="shared" ref="DP121" si="179">IFERROR((DD$4*DD121+DE$4*DE121+DF$4*DF121+DG$4*DG121+DH$4*DH121+DI$4*DI121+DJ$4*DJ121+DK$4*DK121+DL$4*DL121+DM$4*DM121)*DO121,"")</f>
        <v>7.2727272727272724E-2</v>
      </c>
      <c r="DQ121" s="1" t="s">
        <v>81</v>
      </c>
      <c r="DR121" s="1">
        <v>1</v>
      </c>
      <c r="DS121" s="1">
        <v>3</v>
      </c>
      <c r="DT121" s="1">
        <v>1</v>
      </c>
      <c r="DU121" s="1">
        <v>1</v>
      </c>
      <c r="DV121" s="1">
        <v>0</v>
      </c>
      <c r="DW121" s="1">
        <v>0</v>
      </c>
      <c r="DX121" s="1">
        <v>1</v>
      </c>
      <c r="DY121" s="1">
        <v>1</v>
      </c>
      <c r="DZ121" s="1">
        <v>1</v>
      </c>
      <c r="EA121" s="1">
        <v>1</v>
      </c>
      <c r="EB121" s="1">
        <v>0</v>
      </c>
      <c r="EC121" s="1">
        <v>0</v>
      </c>
      <c r="ED121" s="1">
        <f t="shared" ref="ED121" si="180">IFERROR(AVERAGE(DT121:EC121),"")</f>
        <v>0.6</v>
      </c>
      <c r="EE121" s="138">
        <f t="shared" ref="EE121" si="181">IFERROR(DS121/SUM($AA121,$AQ121,$BG121,$BW121,$CM121,$DC121,$DS121,$EI121,$EY121,$FO121,$GE121,$GU121,$HK121,$IA121,$IQ121,$JG121,$JW121,$KM121,$LC121,$LS121),"")</f>
        <v>9.0909090909090912E-2</v>
      </c>
      <c r="EF121" s="1">
        <f t="shared" ref="EF121" si="182">IFERROR((DT$4*DT121+DU$4*DU121+DV$4*DV121+DW$4*DW121+DX$4*DX121+DY$4*DY121+DZ$4*DZ121+EA$4*EA121+EB$4*EB121+EC$4*EC121)*EE121,"")</f>
        <v>5.4545454545454543E-2</v>
      </c>
      <c r="EG121" s="63" t="s">
        <v>82</v>
      </c>
      <c r="EH121" s="63">
        <v>1</v>
      </c>
      <c r="EI121" s="63">
        <v>3</v>
      </c>
      <c r="EJ121" s="63">
        <v>1</v>
      </c>
      <c r="EK121" s="63">
        <v>1</v>
      </c>
      <c r="EL121" s="63">
        <v>0</v>
      </c>
      <c r="EM121" s="63">
        <v>0</v>
      </c>
      <c r="EN121" s="63">
        <v>1</v>
      </c>
      <c r="EO121" s="63">
        <v>1</v>
      </c>
      <c r="EP121" s="63">
        <v>1</v>
      </c>
      <c r="EQ121" s="63">
        <v>1</v>
      </c>
      <c r="ER121" s="63">
        <v>0</v>
      </c>
      <c r="ES121" s="63">
        <v>0</v>
      </c>
      <c r="ET121" s="63">
        <f t="shared" ref="ET121" si="183">IFERROR(AVERAGE(EJ121:ES121),"")</f>
        <v>0.6</v>
      </c>
      <c r="EU121" s="63">
        <f t="shared" ref="EU121" si="184">IFERROR(EI121/SUM($AA121,$AQ121,$BG121,$BW121,$CM121,$DC121,$DS121,$EI121,$EY121,$FO121,$GE121,$GU121,$HK121,$IA121,$IQ121,$JG121,$JW121,$KM121,$LC121,$LS121),"")</f>
        <v>9.0909090909090912E-2</v>
      </c>
      <c r="EV121" s="63">
        <f t="shared" ref="EV121" si="185">IFERROR((EJ$4*EJ121+EK$4*EK121+EL$4*EL121+EM$4*EM121+EN$4*EN121+EO$4*EO121+EP$4*EP121+EQ$4*EQ121+ER$4*ER121+ES$4*ES121)*EU121,"")</f>
        <v>5.4545454545454543E-2</v>
      </c>
      <c r="EW121" s="1"/>
      <c r="EX121" s="1"/>
      <c r="EY121" s="1"/>
      <c r="EZ121" s="1"/>
      <c r="FA121" s="1"/>
      <c r="FB121" s="1"/>
      <c r="FC121" s="1"/>
      <c r="FD121" s="1"/>
      <c r="FE121" s="1"/>
      <c r="FF121" s="1"/>
      <c r="FG121" s="1"/>
      <c r="FH121" s="1"/>
      <c r="FI121" s="1"/>
      <c r="FJ121" s="1"/>
      <c r="FK121" s="138">
        <f t="shared" si="134"/>
        <v>0</v>
      </c>
      <c r="FL121" s="1">
        <f t="shared" si="135"/>
        <v>0</v>
      </c>
      <c r="FM121" s="63"/>
      <c r="FN121" s="63"/>
      <c r="FO121" s="63"/>
      <c r="FP121" s="63"/>
      <c r="FQ121" s="63"/>
      <c r="FR121" s="63"/>
      <c r="FS121" s="63"/>
      <c r="FT121" s="63"/>
      <c r="FU121" s="63"/>
      <c r="FV121" s="63"/>
      <c r="FW121" s="63"/>
      <c r="FX121" s="63"/>
      <c r="FY121" s="63"/>
      <c r="FZ121" s="63"/>
      <c r="GA121" s="63">
        <f t="shared" si="136"/>
        <v>0</v>
      </c>
      <c r="GB121" s="63">
        <f t="shared" si="137"/>
        <v>0</v>
      </c>
      <c r="GC121" s="1"/>
      <c r="GD121" s="1"/>
      <c r="GE121" s="1"/>
      <c r="GF121" s="1"/>
      <c r="GG121" s="1"/>
      <c r="GH121" s="1"/>
      <c r="GI121" s="1"/>
      <c r="GJ121" s="1"/>
      <c r="GK121" s="1"/>
      <c r="GL121" s="1"/>
      <c r="GM121" s="1"/>
      <c r="GN121" s="1"/>
      <c r="GO121" s="1"/>
      <c r="GP121" s="1"/>
      <c r="GQ121" s="138"/>
      <c r="GR121" s="1"/>
      <c r="GS121" s="63"/>
      <c r="GT121" s="63"/>
      <c r="GU121" s="63"/>
      <c r="GV121" s="63"/>
      <c r="GW121" s="63"/>
      <c r="GX121" s="63"/>
      <c r="GY121" s="63"/>
      <c r="GZ121" s="63"/>
      <c r="HA121" s="63"/>
      <c r="HB121" s="63"/>
      <c r="HC121" s="63"/>
      <c r="HD121" s="63"/>
      <c r="HE121" s="63"/>
      <c r="HF121" s="63"/>
      <c r="HG121" s="63"/>
      <c r="HH121" s="63"/>
      <c r="HI121" s="1"/>
      <c r="HJ121" s="1"/>
      <c r="HK121" s="1"/>
      <c r="HL121" s="1"/>
      <c r="HM121" s="1"/>
      <c r="HN121" s="1"/>
      <c r="HO121" s="1"/>
      <c r="HP121" s="1"/>
      <c r="HQ121" s="1"/>
      <c r="HR121" s="1"/>
      <c r="HS121" s="1"/>
      <c r="HT121" s="1"/>
      <c r="HU121" s="1"/>
      <c r="HV121" s="1"/>
      <c r="HW121" s="138"/>
      <c r="HX121" s="1"/>
      <c r="HY121" s="63"/>
      <c r="HZ121" s="63"/>
      <c r="IA121" s="63"/>
      <c r="IB121" s="63"/>
      <c r="IC121" s="63"/>
      <c r="ID121" s="63"/>
      <c r="IE121" s="63"/>
      <c r="IF121" s="63"/>
      <c r="IG121" s="63"/>
      <c r="IH121" s="63"/>
      <c r="II121" s="63"/>
      <c r="IJ121" s="63"/>
      <c r="IK121" s="63"/>
      <c r="IL121" s="63"/>
      <c r="IM121" s="63"/>
      <c r="IN121" s="63"/>
      <c r="IO121" s="1"/>
      <c r="IP121" s="1"/>
      <c r="IQ121" s="1"/>
      <c r="IR121" s="1"/>
      <c r="IS121" s="1"/>
      <c r="IT121" s="1"/>
      <c r="IU121" s="1"/>
      <c r="IV121" s="1"/>
      <c r="IW121" s="1"/>
      <c r="IX121" s="1"/>
      <c r="IY121" s="1"/>
      <c r="IZ121" s="1"/>
      <c r="JA121" s="1"/>
      <c r="JB121" s="1"/>
      <c r="JC121" s="138"/>
      <c r="JD121" s="1"/>
      <c r="JE121" s="63"/>
      <c r="JF121" s="63"/>
      <c r="JG121" s="63"/>
      <c r="JH121" s="63"/>
      <c r="JI121" s="63"/>
      <c r="JJ121" s="63"/>
      <c r="JK121" s="63"/>
      <c r="JL121" s="63"/>
      <c r="JM121" s="63"/>
      <c r="JN121" s="63"/>
      <c r="JO121" s="63"/>
      <c r="JP121" s="63"/>
      <c r="JQ121" s="63"/>
      <c r="JR121" s="63"/>
      <c r="JS121" s="63"/>
      <c r="JT121" s="63"/>
      <c r="JU121" s="1"/>
      <c r="JV121" s="1"/>
      <c r="JW121" s="1"/>
      <c r="JX121" s="1"/>
      <c r="JY121" s="1"/>
      <c r="JZ121" s="1"/>
      <c r="KA121" s="1"/>
      <c r="KB121" s="1"/>
      <c r="KC121" s="1"/>
      <c r="KD121" s="1"/>
      <c r="KE121" s="1"/>
      <c r="KF121" s="1"/>
      <c r="KG121" s="1"/>
      <c r="KH121" s="1"/>
      <c r="KI121" s="138"/>
      <c r="KJ121" s="1"/>
      <c r="KK121" s="63"/>
      <c r="KL121" s="63"/>
      <c r="KM121" s="63"/>
      <c r="KN121" s="63"/>
      <c r="KO121" s="63"/>
      <c r="KP121" s="63"/>
      <c r="KQ121" s="63"/>
      <c r="KR121" s="63"/>
      <c r="KS121" s="63"/>
      <c r="KT121" s="63"/>
      <c r="KU121" s="63"/>
      <c r="KV121" s="63"/>
      <c r="KW121" s="63"/>
      <c r="KX121" s="63"/>
      <c r="KY121" s="63"/>
      <c r="KZ121" s="63"/>
      <c r="LA121" s="1"/>
      <c r="LB121" s="1"/>
      <c r="LC121" s="1"/>
      <c r="LD121" s="1"/>
      <c r="LE121" s="1"/>
      <c r="LF121" s="1"/>
      <c r="LG121" s="1"/>
      <c r="LH121" s="1"/>
      <c r="LI121" s="1"/>
      <c r="LJ121" s="1"/>
      <c r="LK121" s="1"/>
      <c r="LL121" s="1"/>
      <c r="LM121" s="1"/>
      <c r="LN121" s="1"/>
      <c r="LO121" s="138"/>
      <c r="LP121" s="1"/>
      <c r="LQ121" s="63"/>
      <c r="LR121" s="63"/>
      <c r="LS121" s="63"/>
      <c r="LT121" s="63"/>
      <c r="LU121" s="63"/>
      <c r="LV121" s="63"/>
      <c r="LW121" s="63"/>
      <c r="LX121" s="63"/>
      <c r="LY121" s="63"/>
      <c r="LZ121" s="63"/>
      <c r="MA121" s="63"/>
      <c r="MB121" s="63"/>
      <c r="MC121" s="63"/>
      <c r="MD121" s="63"/>
      <c r="ME121" s="63"/>
      <c r="MF121" s="63"/>
    </row>
    <row r="122" spans="1:344" x14ac:dyDescent="0.35">
      <c r="A122" s="131">
        <v>118</v>
      </c>
      <c r="B122" s="170"/>
      <c r="C122" s="170"/>
      <c r="D122" s="152">
        <v>237</v>
      </c>
      <c r="E122" s="72" t="str">
        <f>'BVEM Scorecard'!F121</f>
        <v>Gas</v>
      </c>
      <c r="F122" s="96">
        <f t="shared" si="112"/>
        <v>0.89999999999999991</v>
      </c>
      <c r="G122" s="96">
        <f t="shared" si="113"/>
        <v>0.9</v>
      </c>
      <c r="H122" s="96">
        <f t="shared" si="114"/>
        <v>0.6</v>
      </c>
      <c r="I122" s="96">
        <f t="shared" si="115"/>
        <v>0.6</v>
      </c>
      <c r="J122" s="62">
        <v>1</v>
      </c>
      <c r="K122" s="62">
        <v>1</v>
      </c>
      <c r="L122" s="62">
        <v>1</v>
      </c>
      <c r="M122" s="62">
        <v>1</v>
      </c>
      <c r="N122" s="62">
        <v>1</v>
      </c>
      <c r="O122" s="62">
        <v>1</v>
      </c>
      <c r="P122" s="62">
        <v>1</v>
      </c>
      <c r="Q122" s="62">
        <v>1</v>
      </c>
      <c r="R122" s="62">
        <v>1</v>
      </c>
      <c r="S122" s="62">
        <v>1</v>
      </c>
      <c r="T122" s="62">
        <v>1</v>
      </c>
      <c r="U122" s="62">
        <v>0</v>
      </c>
      <c r="V122" s="62">
        <v>1</v>
      </c>
      <c r="W122" s="62">
        <f t="shared" si="116"/>
        <v>0.9</v>
      </c>
      <c r="X122" s="62">
        <f t="shared" si="117"/>
        <v>0.89999999999999991</v>
      </c>
      <c r="Y122" s="87" t="s">
        <v>75</v>
      </c>
      <c r="Z122" s="5">
        <v>1</v>
      </c>
      <c r="AA122" s="5">
        <v>1</v>
      </c>
      <c r="AB122" s="5">
        <v>1</v>
      </c>
      <c r="AC122" s="5">
        <v>1</v>
      </c>
      <c r="AD122" s="5">
        <v>0</v>
      </c>
      <c r="AE122" s="5">
        <v>0</v>
      </c>
      <c r="AF122" s="5">
        <v>1</v>
      </c>
      <c r="AG122" s="5">
        <v>1</v>
      </c>
      <c r="AH122" s="5">
        <v>1</v>
      </c>
      <c r="AI122" s="5">
        <v>1</v>
      </c>
      <c r="AJ122" s="5">
        <v>0</v>
      </c>
      <c r="AK122" s="5">
        <v>0</v>
      </c>
      <c r="AL122" s="5">
        <f t="shared" ref="AL122:AL125" si="186">IFERROR(AVERAGE(AB122:AK122),"")</f>
        <v>0.6</v>
      </c>
      <c r="AM122" s="91">
        <f t="shared" ref="AM122:AM125" si="187">IFERROR(AA122/SUM($AA122,$AQ122,$BG122,$BW122,$CM122,$DC122,$DS122,$EI122,$EY122,$FO122,$GE122,$GU122,$HK122,$IA122,$IQ122,$JG122,$JW122,$KM122,$LC122,$LS122),"")</f>
        <v>3.0303030303030304E-2</v>
      </c>
      <c r="AN122" s="93">
        <f t="shared" ref="AN122:AN125" si="188">IFERROR((AB$4*AB122+AC$4*AC122+AD$4*AD122+AE$4*AE122+AF$4*AF122+AG$4*AG122+AH$4*AH122+AI$4*AI122+AJ$4*AJ122+AK$4*AK122)*AM122,"")</f>
        <v>1.8181818181818181E-2</v>
      </c>
      <c r="AO122" s="62" t="s">
        <v>76</v>
      </c>
      <c r="AP122" s="62">
        <v>1</v>
      </c>
      <c r="AQ122" s="62">
        <v>1</v>
      </c>
      <c r="AR122" s="62">
        <v>1</v>
      </c>
      <c r="AS122" s="62">
        <v>1</v>
      </c>
      <c r="AT122" s="62">
        <v>0</v>
      </c>
      <c r="AU122" s="62">
        <v>0</v>
      </c>
      <c r="AV122" s="62">
        <v>1</v>
      </c>
      <c r="AW122" s="62">
        <v>1</v>
      </c>
      <c r="AX122" s="62">
        <v>1</v>
      </c>
      <c r="AY122" s="62">
        <v>1</v>
      </c>
      <c r="AZ122" s="62">
        <v>0</v>
      </c>
      <c r="BA122" s="62">
        <v>0</v>
      </c>
      <c r="BB122" s="62">
        <f t="shared" ref="BB122:BB125" si="189">IFERROR(AVERAGE(AR122:BA122),"")</f>
        <v>0.6</v>
      </c>
      <c r="BC122" s="62">
        <f t="shared" ref="BC122:BC125" si="190">IFERROR(AQ122/SUM($AA122,$AQ122,$BG122,$BW122,$CM122,$DC122,$DS122,$EI122,$EY122,$FO122,$GE122,$GU122,$HK122,$IA122,$IQ122,$JG122,$JW122,$KM122,$LC122,$LS122),"")</f>
        <v>3.0303030303030304E-2</v>
      </c>
      <c r="BD122" s="62">
        <f t="shared" ref="BD122:BD125" si="191">IFERROR((AR$4*AR122+AS$4*AS122+AT$4*AT122+AU$4*AU122+AV$4*AV122+AW$4*AW122+AX$4*AX122+AY$4*AY122+AZ$4*AZ122+BA$4*BA122)*BC122,"")</f>
        <v>1.8181818181818181E-2</v>
      </c>
      <c r="BE122" s="5" t="s">
        <v>77</v>
      </c>
      <c r="BF122" s="5">
        <v>1</v>
      </c>
      <c r="BG122" s="5">
        <v>1</v>
      </c>
      <c r="BH122" s="5">
        <v>1</v>
      </c>
      <c r="BI122" s="5">
        <v>1</v>
      </c>
      <c r="BJ122" s="5">
        <v>0</v>
      </c>
      <c r="BK122" s="5">
        <v>0</v>
      </c>
      <c r="BL122" s="5">
        <v>1</v>
      </c>
      <c r="BM122" s="5">
        <v>1</v>
      </c>
      <c r="BN122" s="5">
        <v>1</v>
      </c>
      <c r="BO122" s="5">
        <v>1</v>
      </c>
      <c r="BP122" s="5">
        <v>0</v>
      </c>
      <c r="BQ122" s="5">
        <v>0</v>
      </c>
      <c r="BR122" s="5">
        <f t="shared" ref="BR122:BR125" si="192">IFERROR(AVERAGE(BH122:BQ122),"")</f>
        <v>0.6</v>
      </c>
      <c r="BS122" s="5">
        <f t="shared" ref="BS122:BS125" si="193">IFERROR(BG122/SUM($AA122,$AQ122,$BG122,$BW122,$CM122,$DC122,$DS122,$EI122,$EY122,$FO122,$GE122,$GU122,$HK122,$IA122,$IQ122,$JG122,$JW122,$KM122,$LC122,$LS122),"")</f>
        <v>3.0303030303030304E-2</v>
      </c>
      <c r="BT122" s="5">
        <f t="shared" ref="BT122:BT125" si="194">IFERROR((BH$4*BH122+BI$4*BI122+BJ$4*BJ122+BK$4*BK122+BL$4*BL122+BM$4*BM122+BN$4*BN122+BO$4*BO122+BP$4*BP122+BQ$4*BQ122)*BS122,"")</f>
        <v>1.8181818181818181E-2</v>
      </c>
      <c r="BU122" s="62" t="s">
        <v>78</v>
      </c>
      <c r="BV122" s="62">
        <v>1</v>
      </c>
      <c r="BW122" s="62">
        <v>7</v>
      </c>
      <c r="BX122" s="62">
        <v>1</v>
      </c>
      <c r="BY122" s="62">
        <v>1</v>
      </c>
      <c r="BZ122" s="62">
        <v>0</v>
      </c>
      <c r="CA122" s="62">
        <v>0</v>
      </c>
      <c r="CB122" s="62">
        <v>1</v>
      </c>
      <c r="CC122" s="62">
        <v>1</v>
      </c>
      <c r="CD122" s="62">
        <v>1</v>
      </c>
      <c r="CE122" s="62">
        <v>1</v>
      </c>
      <c r="CF122" s="62">
        <v>0</v>
      </c>
      <c r="CG122" s="62">
        <v>0</v>
      </c>
      <c r="CH122" s="62">
        <f t="shared" ref="CH122:CH125" si="195">IFERROR(AVERAGE(BX122:CG122),"")</f>
        <v>0.6</v>
      </c>
      <c r="CI122" s="62">
        <f t="shared" ref="CI122:CI125" si="196">IFERROR(BW122/SUM($AA122,$AQ122,$BG122,$BW122,$CM122,$DC122,$DS122,$EI122,$EY122,$FO122,$GE122,$GU122,$HK122,$IA122,$IQ122,$JG122,$JW122,$KM122,$LC122,$LS122),"")</f>
        <v>0.21212121212121213</v>
      </c>
      <c r="CJ122" s="62">
        <f t="shared" ref="CJ122:CJ125" si="197">IFERROR((BX$4*BX122+BY$4*BY122+BZ$4*BZ122+CA$4*CA122+CB$4*CB122+CC$4*CC122+CD$4*CD122+CE$4*CE122+CF$4*CF122+CG$4*CG122)*CI122,"")</f>
        <v>0.12727272727272726</v>
      </c>
      <c r="CK122" s="5" t="s">
        <v>79</v>
      </c>
      <c r="CL122" s="5">
        <v>1</v>
      </c>
      <c r="CM122" s="5">
        <v>13</v>
      </c>
      <c r="CN122" s="5">
        <v>1</v>
      </c>
      <c r="CO122" s="5">
        <v>1</v>
      </c>
      <c r="CP122" s="5">
        <v>0</v>
      </c>
      <c r="CQ122" s="5">
        <v>0</v>
      </c>
      <c r="CR122" s="5">
        <v>1</v>
      </c>
      <c r="CS122" s="5">
        <v>1</v>
      </c>
      <c r="CT122" s="5">
        <v>1</v>
      </c>
      <c r="CU122" s="5">
        <v>1</v>
      </c>
      <c r="CV122" s="5">
        <v>0</v>
      </c>
      <c r="CW122" s="5">
        <v>0</v>
      </c>
      <c r="CX122" s="5">
        <f t="shared" ref="CX122:CX125" si="198">IFERROR(AVERAGE(CN122:CW122),"")</f>
        <v>0.6</v>
      </c>
      <c r="CY122" s="91">
        <f t="shared" ref="CY122:CY125" si="199">IFERROR(CM122/SUM($AA122,$AQ122,$BG122,$BW122,$CM122,$DC122,$DS122,$EI122,$EY122,$FO122,$GE122,$GU122,$HK122,$IA122,$IQ122,$JG122,$JW122,$KM122,$LC122,$LS122),"")</f>
        <v>0.39393939393939392</v>
      </c>
      <c r="CZ122" s="5">
        <f t="shared" ref="CZ122:CZ125" si="200">IFERROR((CN$4*CN122+CO$4*CO122+CP$4*CP122+CQ$4*CQ122+CR$4*CR122+CS$4*CS122+CT$4*CT122+CU$4*CU122+CV$4*CV122+CW$4*CW122)*CY122,"")</f>
        <v>0.23636363636363633</v>
      </c>
      <c r="DA122" s="62" t="s">
        <v>80</v>
      </c>
      <c r="DB122" s="62">
        <v>1</v>
      </c>
      <c r="DC122" s="62">
        <v>4</v>
      </c>
      <c r="DD122" s="62">
        <v>1</v>
      </c>
      <c r="DE122" s="62">
        <v>1</v>
      </c>
      <c r="DF122" s="62">
        <v>0</v>
      </c>
      <c r="DG122" s="62">
        <v>0</v>
      </c>
      <c r="DH122" s="62">
        <v>1</v>
      </c>
      <c r="DI122" s="62">
        <v>1</v>
      </c>
      <c r="DJ122" s="62">
        <v>1</v>
      </c>
      <c r="DK122" s="62">
        <v>1</v>
      </c>
      <c r="DL122" s="62">
        <v>0</v>
      </c>
      <c r="DM122" s="62">
        <v>0</v>
      </c>
      <c r="DN122" s="62">
        <f t="shared" ref="DN122:DN125" si="201">IFERROR(AVERAGE(DD122:DM122),"")</f>
        <v>0.6</v>
      </c>
      <c r="DO122" s="62">
        <f t="shared" ref="DO122:DO125" si="202">IFERROR(DC122/SUM($AA122,$AQ122,$BG122,$BW122,$CM122,$DC122,$DS122,$EI122,$EY122,$FO122,$GE122,$GU122,$HK122,$IA122,$IQ122,$JG122,$JW122,$KM122,$LC122,$LS122),"")</f>
        <v>0.12121212121212122</v>
      </c>
      <c r="DP122" s="62">
        <f t="shared" ref="DP122:DP125" si="203">IFERROR((DD$4*DD122+DE$4*DE122+DF$4*DF122+DG$4*DG122+DH$4*DH122+DI$4*DI122+DJ$4*DJ122+DK$4*DK122+DL$4*DL122+DM$4*DM122)*DO122,"")</f>
        <v>7.2727272727272724E-2</v>
      </c>
      <c r="DQ122" s="5" t="s">
        <v>81</v>
      </c>
      <c r="DR122" s="5">
        <v>1</v>
      </c>
      <c r="DS122" s="5">
        <v>3</v>
      </c>
      <c r="DT122" s="5">
        <v>1</v>
      </c>
      <c r="DU122" s="5">
        <v>1</v>
      </c>
      <c r="DV122" s="5">
        <v>0</v>
      </c>
      <c r="DW122" s="5">
        <v>0</v>
      </c>
      <c r="DX122" s="5">
        <v>1</v>
      </c>
      <c r="DY122" s="5">
        <v>1</v>
      </c>
      <c r="DZ122" s="5">
        <v>1</v>
      </c>
      <c r="EA122" s="5">
        <v>1</v>
      </c>
      <c r="EB122" s="5">
        <v>0</v>
      </c>
      <c r="EC122" s="5">
        <v>0</v>
      </c>
      <c r="ED122" s="5">
        <f t="shared" ref="ED122:ED125" si="204">IFERROR(AVERAGE(DT122:EC122),"")</f>
        <v>0.6</v>
      </c>
      <c r="EE122" s="91">
        <f t="shared" ref="EE122:EE125" si="205">IFERROR(DS122/SUM($AA122,$AQ122,$BG122,$BW122,$CM122,$DC122,$DS122,$EI122,$EY122,$FO122,$GE122,$GU122,$HK122,$IA122,$IQ122,$JG122,$JW122,$KM122,$LC122,$LS122),"")</f>
        <v>9.0909090909090912E-2</v>
      </c>
      <c r="EF122" s="5">
        <f t="shared" ref="EF122:EF125" si="206">IFERROR((DT$4*DT122+DU$4*DU122+DV$4*DV122+DW$4*DW122+DX$4*DX122+DY$4*DY122+DZ$4*DZ122+EA$4*EA122+EB$4*EB122+EC$4*EC122)*EE122,"")</f>
        <v>5.4545454545454543E-2</v>
      </c>
      <c r="EG122" s="62" t="s">
        <v>82</v>
      </c>
      <c r="EH122" s="62">
        <v>1</v>
      </c>
      <c r="EI122" s="62">
        <v>3</v>
      </c>
      <c r="EJ122" s="62">
        <v>1</v>
      </c>
      <c r="EK122" s="62">
        <v>1</v>
      </c>
      <c r="EL122" s="62">
        <v>0</v>
      </c>
      <c r="EM122" s="62">
        <v>0</v>
      </c>
      <c r="EN122" s="62">
        <v>1</v>
      </c>
      <c r="EO122" s="62">
        <v>1</v>
      </c>
      <c r="EP122" s="62">
        <v>1</v>
      </c>
      <c r="EQ122" s="62">
        <v>1</v>
      </c>
      <c r="ER122" s="62">
        <v>0</v>
      </c>
      <c r="ES122" s="62">
        <v>0</v>
      </c>
      <c r="ET122" s="62">
        <f t="shared" ref="ET122:ET125" si="207">IFERROR(AVERAGE(EJ122:ES122),"")</f>
        <v>0.6</v>
      </c>
      <c r="EU122" s="62">
        <f t="shared" ref="EU122:EU125" si="208">IFERROR(EI122/SUM($AA122,$AQ122,$BG122,$BW122,$CM122,$DC122,$DS122,$EI122,$EY122,$FO122,$GE122,$GU122,$HK122,$IA122,$IQ122,$JG122,$JW122,$KM122,$LC122,$LS122),"")</f>
        <v>9.0909090909090912E-2</v>
      </c>
      <c r="EV122" s="62">
        <f t="shared" ref="EV122:EV125" si="209">IFERROR((EJ$4*EJ122+EK$4*EK122+EL$4*EL122+EM$4*EM122+EN$4*EN122+EO$4*EO122+EP$4*EP122+EQ$4*EQ122+ER$4*ER122+ES$4*ES122)*EU122,"")</f>
        <v>5.4545454545454543E-2</v>
      </c>
      <c r="EW122" s="5"/>
      <c r="EX122" s="5"/>
      <c r="EY122" s="5"/>
      <c r="EZ122" s="5"/>
      <c r="FA122" s="5"/>
      <c r="FB122" s="5"/>
      <c r="FC122" s="5"/>
      <c r="FD122" s="5"/>
      <c r="FE122" s="5"/>
      <c r="FF122" s="5"/>
      <c r="FG122" s="5"/>
      <c r="FH122" s="5"/>
      <c r="FI122" s="5"/>
      <c r="FJ122" s="5"/>
      <c r="FK122" s="91">
        <f t="shared" ref="FK122:FK125" si="210">IFERROR(EY122/SUM($AA122,$AQ122,$BG122,$BW122,$CM122,$DC122,$DS122,$EI122,$EY122,$FO122,$GE122,$GU122,$HK122,$IA122,$IQ122,$JG122,$JW122,$KM122,$LC122,$LS122),"")</f>
        <v>0</v>
      </c>
      <c r="FL122" s="5">
        <f t="shared" ref="FL122:FL125" si="211">IFERROR((EZ$4*EZ122+FA$4*FA122+FB$4*FB122+FC$4*FC122+FD$4*FD122+FE$4*FE122+FF$4*FF122+FG$4*FG122+FH$4*FH122+FI$4*FI122)*FK122,"")</f>
        <v>0</v>
      </c>
      <c r="FM122" s="62"/>
      <c r="FN122" s="62"/>
      <c r="FO122" s="62"/>
      <c r="FP122" s="62"/>
      <c r="FQ122" s="62"/>
      <c r="FR122" s="62"/>
      <c r="FS122" s="62"/>
      <c r="FT122" s="62"/>
      <c r="FU122" s="62"/>
      <c r="FV122" s="62"/>
      <c r="FW122" s="62"/>
      <c r="FX122" s="62"/>
      <c r="FY122" s="62"/>
      <c r="FZ122" s="62"/>
      <c r="GA122" s="62">
        <f t="shared" ref="GA122:GA125" si="212">IFERROR(FO122/SUM($AA122,$AQ122,$BG122,$BW122,$CM122,$DC122,$DS122,$EI122,$EY122,$FO122,$GE122,$GU122,$HK122,$IA122,$IQ122,$JG122,$JW122,$KM122,$LC122,$LS122),"")</f>
        <v>0</v>
      </c>
      <c r="GB122" s="62">
        <f t="shared" ref="GB122:GB125" si="213">IFERROR((FP$4*FP122+FQ$4*FQ122+FR$4*FR122+FS$4*FS122+FT$4*FT122+FU$4*FU122+FV$4*FV122+FW$4*FW122+FX$4*FX122+FY$4*FY122)*GA122,"")</f>
        <v>0</v>
      </c>
      <c r="GC122" s="5"/>
      <c r="GD122" s="5"/>
      <c r="GE122" s="5"/>
      <c r="GF122" s="5"/>
      <c r="GG122" s="5"/>
      <c r="GH122" s="5"/>
      <c r="GI122" s="5"/>
      <c r="GJ122" s="5"/>
      <c r="GK122" s="5"/>
      <c r="GL122" s="5"/>
      <c r="GM122" s="5"/>
      <c r="GN122" s="5"/>
      <c r="GO122" s="5"/>
      <c r="GP122" s="5"/>
      <c r="GQ122" s="91"/>
      <c r="GR122" s="5"/>
      <c r="GS122" s="62"/>
      <c r="GT122" s="62"/>
      <c r="GU122" s="62"/>
      <c r="GV122" s="62"/>
      <c r="GW122" s="62"/>
      <c r="GX122" s="62"/>
      <c r="GY122" s="62"/>
      <c r="GZ122" s="62"/>
      <c r="HA122" s="62"/>
      <c r="HB122" s="62"/>
      <c r="HC122" s="62"/>
      <c r="HD122" s="62"/>
      <c r="HE122" s="62"/>
      <c r="HF122" s="62"/>
      <c r="HG122" s="62"/>
      <c r="HH122" s="62"/>
      <c r="HI122" s="5"/>
      <c r="HJ122" s="5"/>
      <c r="HK122" s="5"/>
      <c r="HL122" s="5"/>
      <c r="HM122" s="5"/>
      <c r="HN122" s="5"/>
      <c r="HO122" s="5"/>
      <c r="HP122" s="5"/>
      <c r="HQ122" s="5"/>
      <c r="HR122" s="5"/>
      <c r="HS122" s="5"/>
      <c r="HT122" s="5"/>
      <c r="HU122" s="5"/>
      <c r="HV122" s="5"/>
      <c r="HW122" s="91"/>
      <c r="HX122" s="5"/>
      <c r="HY122" s="62"/>
      <c r="HZ122" s="62"/>
      <c r="IA122" s="62"/>
      <c r="IB122" s="62"/>
      <c r="IC122" s="62"/>
      <c r="ID122" s="62"/>
      <c r="IE122" s="62"/>
      <c r="IF122" s="62"/>
      <c r="IG122" s="62"/>
      <c r="IH122" s="62"/>
      <c r="II122" s="62"/>
      <c r="IJ122" s="62"/>
      <c r="IK122" s="62"/>
      <c r="IL122" s="62"/>
      <c r="IM122" s="62"/>
      <c r="IN122" s="62"/>
      <c r="IO122" s="5"/>
      <c r="IP122" s="5"/>
      <c r="IQ122" s="5"/>
      <c r="IR122" s="5"/>
      <c r="IS122" s="5"/>
      <c r="IT122" s="5"/>
      <c r="IU122" s="5"/>
      <c r="IV122" s="5"/>
      <c r="IW122" s="5"/>
      <c r="IX122" s="5"/>
      <c r="IY122" s="5"/>
      <c r="IZ122" s="5"/>
      <c r="JA122" s="5"/>
      <c r="JB122" s="5"/>
      <c r="JC122" s="91"/>
      <c r="JD122" s="5"/>
      <c r="JE122" s="62"/>
      <c r="JF122" s="62"/>
      <c r="JG122" s="62"/>
      <c r="JH122" s="62"/>
      <c r="JI122" s="62"/>
      <c r="JJ122" s="62"/>
      <c r="JK122" s="62"/>
      <c r="JL122" s="62"/>
      <c r="JM122" s="62"/>
      <c r="JN122" s="62"/>
      <c r="JO122" s="62"/>
      <c r="JP122" s="62"/>
      <c r="JQ122" s="62"/>
      <c r="JR122" s="62"/>
      <c r="JS122" s="62"/>
      <c r="JT122" s="62"/>
      <c r="JU122" s="5"/>
      <c r="JV122" s="5"/>
      <c r="JW122" s="5"/>
      <c r="JX122" s="5"/>
      <c r="JY122" s="5"/>
      <c r="JZ122" s="5"/>
      <c r="KA122" s="5"/>
      <c r="KB122" s="5"/>
      <c r="KC122" s="5"/>
      <c r="KD122" s="5"/>
      <c r="KE122" s="5"/>
      <c r="KF122" s="5"/>
      <c r="KG122" s="5"/>
      <c r="KH122" s="5"/>
      <c r="KI122" s="91"/>
      <c r="KJ122" s="5"/>
      <c r="KK122" s="62"/>
      <c r="KL122" s="62"/>
      <c r="KM122" s="62"/>
      <c r="KN122" s="62"/>
      <c r="KO122" s="62"/>
      <c r="KP122" s="62"/>
      <c r="KQ122" s="62"/>
      <c r="KR122" s="62"/>
      <c r="KS122" s="62"/>
      <c r="KT122" s="62"/>
      <c r="KU122" s="62"/>
      <c r="KV122" s="62"/>
      <c r="KW122" s="62"/>
      <c r="KX122" s="62"/>
      <c r="KY122" s="62"/>
      <c r="KZ122" s="62"/>
      <c r="LA122" s="5"/>
      <c r="LB122" s="5"/>
      <c r="LC122" s="5"/>
      <c r="LD122" s="5"/>
      <c r="LE122" s="5"/>
      <c r="LF122" s="5"/>
      <c r="LG122" s="5"/>
      <c r="LH122" s="5"/>
      <c r="LI122" s="5"/>
      <c r="LJ122" s="5"/>
      <c r="LK122" s="5"/>
      <c r="LL122" s="5"/>
      <c r="LM122" s="5"/>
      <c r="LN122" s="5"/>
      <c r="LO122" s="91"/>
      <c r="LP122" s="5"/>
      <c r="LQ122" s="62"/>
      <c r="LR122" s="62"/>
      <c r="LS122" s="62"/>
      <c r="LT122" s="62"/>
      <c r="LU122" s="62"/>
      <c r="LV122" s="62"/>
      <c r="LW122" s="62"/>
      <c r="LX122" s="62"/>
      <c r="LY122" s="62"/>
      <c r="LZ122" s="62"/>
      <c r="MA122" s="62"/>
      <c r="MB122" s="62"/>
      <c r="MC122" s="62"/>
      <c r="MD122" s="62"/>
      <c r="ME122" s="62"/>
      <c r="MF122" s="62"/>
    </row>
    <row r="123" spans="1:344" x14ac:dyDescent="0.35">
      <c r="A123" s="132">
        <v>119</v>
      </c>
      <c r="B123" s="170"/>
      <c r="C123" s="170"/>
      <c r="D123" s="152">
        <v>239</v>
      </c>
      <c r="E123" s="72" t="str">
        <f>'BVEM Scorecard'!F122</f>
        <v>Storage</v>
      </c>
      <c r="F123" s="96">
        <f t="shared" si="112"/>
        <v>0.89999999999999991</v>
      </c>
      <c r="G123" s="96">
        <f t="shared" si="113"/>
        <v>0.9</v>
      </c>
      <c r="H123" s="96">
        <f t="shared" si="114"/>
        <v>0.6</v>
      </c>
      <c r="I123" s="96">
        <f t="shared" si="115"/>
        <v>0.6</v>
      </c>
      <c r="J123" s="62">
        <v>1</v>
      </c>
      <c r="K123" s="62">
        <v>1</v>
      </c>
      <c r="L123" s="62">
        <v>1</v>
      </c>
      <c r="M123" s="62">
        <v>1</v>
      </c>
      <c r="N123" s="62">
        <v>1</v>
      </c>
      <c r="O123" s="62">
        <v>1</v>
      </c>
      <c r="P123" s="62">
        <v>1</v>
      </c>
      <c r="Q123" s="62">
        <v>1</v>
      </c>
      <c r="R123" s="62">
        <v>1</v>
      </c>
      <c r="S123" s="62">
        <v>1</v>
      </c>
      <c r="T123" s="62">
        <v>1</v>
      </c>
      <c r="U123" s="62">
        <v>0</v>
      </c>
      <c r="V123" s="62">
        <v>1</v>
      </c>
      <c r="W123" s="62">
        <f t="shared" si="116"/>
        <v>0.9</v>
      </c>
      <c r="X123" s="62">
        <f t="shared" si="117"/>
        <v>0.89999999999999991</v>
      </c>
      <c r="Y123" s="1" t="s">
        <v>75</v>
      </c>
      <c r="Z123" s="1">
        <v>1</v>
      </c>
      <c r="AA123" s="1">
        <v>1</v>
      </c>
      <c r="AB123" s="1">
        <v>1</v>
      </c>
      <c r="AC123" s="1">
        <v>1</v>
      </c>
      <c r="AD123" s="1">
        <v>0</v>
      </c>
      <c r="AE123" s="1">
        <v>0</v>
      </c>
      <c r="AF123" s="1">
        <v>1</v>
      </c>
      <c r="AG123" s="1">
        <v>1</v>
      </c>
      <c r="AH123" s="1">
        <v>1</v>
      </c>
      <c r="AI123" s="1">
        <v>1</v>
      </c>
      <c r="AJ123" s="1">
        <v>0</v>
      </c>
      <c r="AK123" s="1">
        <v>0</v>
      </c>
      <c r="AL123" s="1">
        <f t="shared" si="186"/>
        <v>0.6</v>
      </c>
      <c r="AM123" s="138">
        <f t="shared" si="187"/>
        <v>3.0303030303030304E-2</v>
      </c>
      <c r="AN123" s="139">
        <f t="shared" si="188"/>
        <v>1.8181818181818181E-2</v>
      </c>
      <c r="AO123" s="63" t="s">
        <v>76</v>
      </c>
      <c r="AP123" s="63">
        <v>1</v>
      </c>
      <c r="AQ123" s="63">
        <v>1</v>
      </c>
      <c r="AR123" s="63">
        <v>1</v>
      </c>
      <c r="AS123" s="63">
        <v>1</v>
      </c>
      <c r="AT123" s="63">
        <v>0</v>
      </c>
      <c r="AU123" s="63">
        <v>0</v>
      </c>
      <c r="AV123" s="63">
        <v>1</v>
      </c>
      <c r="AW123" s="63">
        <v>1</v>
      </c>
      <c r="AX123" s="63">
        <v>1</v>
      </c>
      <c r="AY123" s="63">
        <v>1</v>
      </c>
      <c r="AZ123" s="63">
        <v>0</v>
      </c>
      <c r="BA123" s="63">
        <v>0</v>
      </c>
      <c r="BB123" s="63">
        <f t="shared" si="189"/>
        <v>0.6</v>
      </c>
      <c r="BC123" s="63">
        <f t="shared" si="190"/>
        <v>3.0303030303030304E-2</v>
      </c>
      <c r="BD123" s="63">
        <f t="shared" si="191"/>
        <v>1.8181818181818181E-2</v>
      </c>
      <c r="BE123" s="1" t="s">
        <v>77</v>
      </c>
      <c r="BF123" s="1">
        <v>1</v>
      </c>
      <c r="BG123" s="1">
        <v>1</v>
      </c>
      <c r="BH123" s="1">
        <v>1</v>
      </c>
      <c r="BI123" s="1">
        <v>1</v>
      </c>
      <c r="BJ123" s="1">
        <v>0</v>
      </c>
      <c r="BK123" s="1">
        <v>0</v>
      </c>
      <c r="BL123" s="1">
        <v>1</v>
      </c>
      <c r="BM123" s="1">
        <v>1</v>
      </c>
      <c r="BN123" s="1">
        <v>1</v>
      </c>
      <c r="BO123" s="1">
        <v>1</v>
      </c>
      <c r="BP123" s="1">
        <v>0</v>
      </c>
      <c r="BQ123" s="1">
        <v>0</v>
      </c>
      <c r="BR123" s="1">
        <f t="shared" si="192"/>
        <v>0.6</v>
      </c>
      <c r="BS123" s="1">
        <f t="shared" si="193"/>
        <v>3.0303030303030304E-2</v>
      </c>
      <c r="BT123" s="1">
        <f t="shared" si="194"/>
        <v>1.8181818181818181E-2</v>
      </c>
      <c r="BU123" s="63" t="s">
        <v>78</v>
      </c>
      <c r="BV123" s="63">
        <v>1</v>
      </c>
      <c r="BW123" s="63">
        <v>7</v>
      </c>
      <c r="BX123" s="63">
        <v>1</v>
      </c>
      <c r="BY123" s="63">
        <v>1</v>
      </c>
      <c r="BZ123" s="63">
        <v>0</v>
      </c>
      <c r="CA123" s="63">
        <v>0</v>
      </c>
      <c r="CB123" s="63">
        <v>1</v>
      </c>
      <c r="CC123" s="63">
        <v>1</v>
      </c>
      <c r="CD123" s="63">
        <v>1</v>
      </c>
      <c r="CE123" s="63">
        <v>1</v>
      </c>
      <c r="CF123" s="63">
        <v>0</v>
      </c>
      <c r="CG123" s="63">
        <v>0</v>
      </c>
      <c r="CH123" s="63">
        <f t="shared" si="195"/>
        <v>0.6</v>
      </c>
      <c r="CI123" s="63">
        <f t="shared" si="196"/>
        <v>0.21212121212121213</v>
      </c>
      <c r="CJ123" s="63">
        <f t="shared" si="197"/>
        <v>0.12727272727272726</v>
      </c>
      <c r="CK123" s="1" t="s">
        <v>79</v>
      </c>
      <c r="CL123" s="1">
        <v>1</v>
      </c>
      <c r="CM123" s="1">
        <v>13</v>
      </c>
      <c r="CN123" s="1">
        <v>1</v>
      </c>
      <c r="CO123" s="1">
        <v>1</v>
      </c>
      <c r="CP123" s="1">
        <v>0</v>
      </c>
      <c r="CQ123" s="1">
        <v>0</v>
      </c>
      <c r="CR123" s="1">
        <v>1</v>
      </c>
      <c r="CS123" s="1">
        <v>1</v>
      </c>
      <c r="CT123" s="1">
        <v>1</v>
      </c>
      <c r="CU123" s="1">
        <v>1</v>
      </c>
      <c r="CV123" s="1">
        <v>0</v>
      </c>
      <c r="CW123" s="1">
        <v>0</v>
      </c>
      <c r="CX123" s="1">
        <f t="shared" si="198"/>
        <v>0.6</v>
      </c>
      <c r="CY123" s="138">
        <f t="shared" si="199"/>
        <v>0.39393939393939392</v>
      </c>
      <c r="CZ123" s="1">
        <f t="shared" si="200"/>
        <v>0.23636363636363633</v>
      </c>
      <c r="DA123" s="63" t="s">
        <v>80</v>
      </c>
      <c r="DB123" s="63">
        <v>1</v>
      </c>
      <c r="DC123" s="63">
        <v>4</v>
      </c>
      <c r="DD123" s="63">
        <v>1</v>
      </c>
      <c r="DE123" s="63">
        <v>1</v>
      </c>
      <c r="DF123" s="63">
        <v>0</v>
      </c>
      <c r="DG123" s="63">
        <v>0</v>
      </c>
      <c r="DH123" s="63">
        <v>1</v>
      </c>
      <c r="DI123" s="63">
        <v>1</v>
      </c>
      <c r="DJ123" s="63">
        <v>1</v>
      </c>
      <c r="DK123" s="63">
        <v>1</v>
      </c>
      <c r="DL123" s="63">
        <v>0</v>
      </c>
      <c r="DM123" s="63">
        <v>0</v>
      </c>
      <c r="DN123" s="63">
        <f t="shared" si="201"/>
        <v>0.6</v>
      </c>
      <c r="DO123" s="63">
        <f t="shared" si="202"/>
        <v>0.12121212121212122</v>
      </c>
      <c r="DP123" s="63">
        <f t="shared" si="203"/>
        <v>7.2727272727272724E-2</v>
      </c>
      <c r="DQ123" s="1" t="s">
        <v>81</v>
      </c>
      <c r="DR123" s="1">
        <v>1</v>
      </c>
      <c r="DS123" s="1">
        <v>3</v>
      </c>
      <c r="DT123" s="1">
        <v>1</v>
      </c>
      <c r="DU123" s="1">
        <v>1</v>
      </c>
      <c r="DV123" s="1">
        <v>0</v>
      </c>
      <c r="DW123" s="1">
        <v>0</v>
      </c>
      <c r="DX123" s="1">
        <v>1</v>
      </c>
      <c r="DY123" s="1">
        <v>1</v>
      </c>
      <c r="DZ123" s="1">
        <v>1</v>
      </c>
      <c r="EA123" s="1">
        <v>1</v>
      </c>
      <c r="EB123" s="1">
        <v>0</v>
      </c>
      <c r="EC123" s="1">
        <v>0</v>
      </c>
      <c r="ED123" s="1">
        <f t="shared" si="204"/>
        <v>0.6</v>
      </c>
      <c r="EE123" s="138">
        <f t="shared" si="205"/>
        <v>9.0909090909090912E-2</v>
      </c>
      <c r="EF123" s="1">
        <f t="shared" si="206"/>
        <v>5.4545454545454543E-2</v>
      </c>
      <c r="EG123" s="63" t="s">
        <v>82</v>
      </c>
      <c r="EH123" s="63">
        <v>1</v>
      </c>
      <c r="EI123" s="63">
        <v>3</v>
      </c>
      <c r="EJ123" s="63">
        <v>1</v>
      </c>
      <c r="EK123" s="63">
        <v>1</v>
      </c>
      <c r="EL123" s="63">
        <v>0</v>
      </c>
      <c r="EM123" s="63">
        <v>0</v>
      </c>
      <c r="EN123" s="63">
        <v>1</v>
      </c>
      <c r="EO123" s="63">
        <v>1</v>
      </c>
      <c r="EP123" s="63">
        <v>1</v>
      </c>
      <c r="EQ123" s="63">
        <v>1</v>
      </c>
      <c r="ER123" s="63">
        <v>0</v>
      </c>
      <c r="ES123" s="63">
        <v>0</v>
      </c>
      <c r="ET123" s="63">
        <f t="shared" si="207"/>
        <v>0.6</v>
      </c>
      <c r="EU123" s="63">
        <f t="shared" si="208"/>
        <v>9.0909090909090912E-2</v>
      </c>
      <c r="EV123" s="63">
        <f t="shared" si="209"/>
        <v>5.4545454545454543E-2</v>
      </c>
      <c r="EW123" s="1"/>
      <c r="EX123" s="1"/>
      <c r="EY123" s="1"/>
      <c r="EZ123" s="1"/>
      <c r="FA123" s="1"/>
      <c r="FB123" s="1"/>
      <c r="FC123" s="1"/>
      <c r="FD123" s="1"/>
      <c r="FE123" s="1"/>
      <c r="FF123" s="1"/>
      <c r="FG123" s="1"/>
      <c r="FH123" s="1"/>
      <c r="FI123" s="1"/>
      <c r="FJ123" s="1"/>
      <c r="FK123" s="138">
        <f t="shared" si="210"/>
        <v>0</v>
      </c>
      <c r="FL123" s="1">
        <f t="shared" si="211"/>
        <v>0</v>
      </c>
      <c r="FM123" s="63"/>
      <c r="FN123" s="63"/>
      <c r="FO123" s="63"/>
      <c r="FP123" s="63"/>
      <c r="FQ123" s="63"/>
      <c r="FR123" s="63"/>
      <c r="FS123" s="63"/>
      <c r="FT123" s="63"/>
      <c r="FU123" s="63"/>
      <c r="FV123" s="63"/>
      <c r="FW123" s="63"/>
      <c r="FX123" s="63"/>
      <c r="FY123" s="63"/>
      <c r="FZ123" s="63"/>
      <c r="GA123" s="63">
        <f t="shared" si="212"/>
        <v>0</v>
      </c>
      <c r="GB123" s="63">
        <f t="shared" si="213"/>
        <v>0</v>
      </c>
      <c r="GC123" s="1"/>
      <c r="GD123" s="1"/>
      <c r="GE123" s="1"/>
      <c r="GF123" s="1"/>
      <c r="GG123" s="1"/>
      <c r="GH123" s="1"/>
      <c r="GI123" s="1"/>
      <c r="GJ123" s="1"/>
      <c r="GK123" s="1"/>
      <c r="GL123" s="1"/>
      <c r="GM123" s="1"/>
      <c r="GN123" s="1"/>
      <c r="GO123" s="1"/>
      <c r="GP123" s="1"/>
      <c r="GQ123" s="138"/>
      <c r="GR123" s="1"/>
      <c r="GS123" s="63"/>
      <c r="GT123" s="63"/>
      <c r="GU123" s="63"/>
      <c r="GV123" s="63"/>
      <c r="GW123" s="63"/>
      <c r="GX123" s="63"/>
      <c r="GY123" s="63"/>
      <c r="GZ123" s="63"/>
      <c r="HA123" s="63"/>
      <c r="HB123" s="63"/>
      <c r="HC123" s="63"/>
      <c r="HD123" s="63"/>
      <c r="HE123" s="63"/>
      <c r="HF123" s="63"/>
      <c r="HG123" s="63"/>
      <c r="HH123" s="63"/>
      <c r="HI123" s="1"/>
      <c r="HJ123" s="1"/>
      <c r="HK123" s="1"/>
      <c r="HL123" s="1"/>
      <c r="HM123" s="1"/>
      <c r="HN123" s="1"/>
      <c r="HO123" s="1"/>
      <c r="HP123" s="1"/>
      <c r="HQ123" s="1"/>
      <c r="HR123" s="1"/>
      <c r="HS123" s="1"/>
      <c r="HT123" s="1"/>
      <c r="HU123" s="1"/>
      <c r="HV123" s="1"/>
      <c r="HW123" s="138"/>
      <c r="HX123" s="1"/>
      <c r="HY123" s="63"/>
      <c r="HZ123" s="63"/>
      <c r="IA123" s="63"/>
      <c r="IB123" s="63"/>
      <c r="IC123" s="63"/>
      <c r="ID123" s="63"/>
      <c r="IE123" s="63"/>
      <c r="IF123" s="63"/>
      <c r="IG123" s="63"/>
      <c r="IH123" s="63"/>
      <c r="II123" s="63"/>
      <c r="IJ123" s="63"/>
      <c r="IK123" s="63"/>
      <c r="IL123" s="63"/>
      <c r="IM123" s="63"/>
      <c r="IN123" s="63"/>
      <c r="IO123" s="1"/>
      <c r="IP123" s="1"/>
      <c r="IQ123" s="1"/>
      <c r="IR123" s="1"/>
      <c r="IS123" s="1"/>
      <c r="IT123" s="1"/>
      <c r="IU123" s="1"/>
      <c r="IV123" s="1"/>
      <c r="IW123" s="1"/>
      <c r="IX123" s="1"/>
      <c r="IY123" s="1"/>
      <c r="IZ123" s="1"/>
      <c r="JA123" s="1"/>
      <c r="JB123" s="1"/>
      <c r="JC123" s="138"/>
      <c r="JD123" s="1"/>
      <c r="JE123" s="63"/>
      <c r="JF123" s="63"/>
      <c r="JG123" s="63"/>
      <c r="JH123" s="63"/>
      <c r="JI123" s="63"/>
      <c r="JJ123" s="63"/>
      <c r="JK123" s="63"/>
      <c r="JL123" s="63"/>
      <c r="JM123" s="63"/>
      <c r="JN123" s="63"/>
      <c r="JO123" s="63"/>
      <c r="JP123" s="63"/>
      <c r="JQ123" s="63"/>
      <c r="JR123" s="63"/>
      <c r="JS123" s="63"/>
      <c r="JT123" s="63"/>
      <c r="JU123" s="1"/>
      <c r="JV123" s="1"/>
      <c r="JW123" s="1"/>
      <c r="JX123" s="1"/>
      <c r="JY123" s="1"/>
      <c r="JZ123" s="1"/>
      <c r="KA123" s="1"/>
      <c r="KB123" s="1"/>
      <c r="KC123" s="1"/>
      <c r="KD123" s="1"/>
      <c r="KE123" s="1"/>
      <c r="KF123" s="1"/>
      <c r="KG123" s="1"/>
      <c r="KH123" s="1"/>
      <c r="KI123" s="138"/>
      <c r="KJ123" s="1"/>
      <c r="KK123" s="63"/>
      <c r="KL123" s="63"/>
      <c r="KM123" s="63"/>
      <c r="KN123" s="63"/>
      <c r="KO123" s="63"/>
      <c r="KP123" s="63"/>
      <c r="KQ123" s="63"/>
      <c r="KR123" s="63"/>
      <c r="KS123" s="63"/>
      <c r="KT123" s="63"/>
      <c r="KU123" s="63"/>
      <c r="KV123" s="63"/>
      <c r="KW123" s="63"/>
      <c r="KX123" s="63"/>
      <c r="KY123" s="63"/>
      <c r="KZ123" s="63"/>
      <c r="LA123" s="1"/>
      <c r="LB123" s="1"/>
      <c r="LC123" s="1"/>
      <c r="LD123" s="1"/>
      <c r="LE123" s="1"/>
      <c r="LF123" s="1"/>
      <c r="LG123" s="1"/>
      <c r="LH123" s="1"/>
      <c r="LI123" s="1"/>
      <c r="LJ123" s="1"/>
      <c r="LK123" s="1"/>
      <c r="LL123" s="1"/>
      <c r="LM123" s="1"/>
      <c r="LN123" s="1"/>
      <c r="LO123" s="138"/>
      <c r="LP123" s="1"/>
      <c r="LQ123" s="63"/>
      <c r="LR123" s="63"/>
      <c r="LS123" s="63"/>
      <c r="LT123" s="63"/>
      <c r="LU123" s="63"/>
      <c r="LV123" s="63"/>
      <c r="LW123" s="63"/>
      <c r="LX123" s="63"/>
      <c r="LY123" s="63"/>
      <c r="LZ123" s="63"/>
      <c r="MA123" s="63"/>
      <c r="MB123" s="63"/>
      <c r="MC123" s="63"/>
      <c r="MD123" s="63"/>
      <c r="ME123" s="63"/>
      <c r="MF123" s="63"/>
    </row>
    <row r="124" spans="1:344" x14ac:dyDescent="0.35">
      <c r="A124" s="131">
        <v>120</v>
      </c>
      <c r="B124" s="170"/>
      <c r="C124" s="170"/>
      <c r="D124" s="152">
        <v>242</v>
      </c>
      <c r="E124" s="72" t="str">
        <f>'BVEM Scorecard'!F123</f>
        <v>Gas</v>
      </c>
      <c r="F124" s="96">
        <f t="shared" si="112"/>
        <v>0.89999999999999991</v>
      </c>
      <c r="G124" s="96">
        <f t="shared" si="113"/>
        <v>0.9</v>
      </c>
      <c r="H124" s="96">
        <f t="shared" si="114"/>
        <v>0.6</v>
      </c>
      <c r="I124" s="96">
        <f t="shared" si="115"/>
        <v>0.6</v>
      </c>
      <c r="J124" s="62">
        <v>1</v>
      </c>
      <c r="K124" s="62">
        <v>1</v>
      </c>
      <c r="L124" s="62">
        <v>1</v>
      </c>
      <c r="M124" s="62">
        <v>1</v>
      </c>
      <c r="N124" s="62">
        <v>1</v>
      </c>
      <c r="O124" s="62">
        <v>1</v>
      </c>
      <c r="P124" s="62">
        <v>1</v>
      </c>
      <c r="Q124" s="62">
        <v>1</v>
      </c>
      <c r="R124" s="62">
        <v>1</v>
      </c>
      <c r="S124" s="62">
        <v>1</v>
      </c>
      <c r="T124" s="62">
        <v>1</v>
      </c>
      <c r="U124" s="62">
        <v>0</v>
      </c>
      <c r="V124" s="62">
        <v>1</v>
      </c>
      <c r="W124" s="62">
        <f t="shared" si="116"/>
        <v>0.9</v>
      </c>
      <c r="X124" s="62">
        <f t="shared" si="117"/>
        <v>0.89999999999999991</v>
      </c>
      <c r="Y124" s="87" t="s">
        <v>75</v>
      </c>
      <c r="Z124" s="5">
        <v>1</v>
      </c>
      <c r="AA124" s="5">
        <v>1</v>
      </c>
      <c r="AB124" s="5">
        <v>1</v>
      </c>
      <c r="AC124" s="5">
        <v>1</v>
      </c>
      <c r="AD124" s="5">
        <v>0</v>
      </c>
      <c r="AE124" s="5">
        <v>0</v>
      </c>
      <c r="AF124" s="5">
        <v>1</v>
      </c>
      <c r="AG124" s="5">
        <v>1</v>
      </c>
      <c r="AH124" s="5">
        <v>1</v>
      </c>
      <c r="AI124" s="5">
        <v>1</v>
      </c>
      <c r="AJ124" s="5">
        <v>0</v>
      </c>
      <c r="AK124" s="5">
        <v>0</v>
      </c>
      <c r="AL124" s="5">
        <f t="shared" si="186"/>
        <v>0.6</v>
      </c>
      <c r="AM124" s="91">
        <f t="shared" si="187"/>
        <v>3.0303030303030304E-2</v>
      </c>
      <c r="AN124" s="93">
        <f t="shared" si="188"/>
        <v>1.8181818181818181E-2</v>
      </c>
      <c r="AO124" s="62" t="s">
        <v>76</v>
      </c>
      <c r="AP124" s="62">
        <v>1</v>
      </c>
      <c r="AQ124" s="62">
        <v>1</v>
      </c>
      <c r="AR124" s="62">
        <v>1</v>
      </c>
      <c r="AS124" s="62">
        <v>1</v>
      </c>
      <c r="AT124" s="62">
        <v>0</v>
      </c>
      <c r="AU124" s="62">
        <v>0</v>
      </c>
      <c r="AV124" s="62">
        <v>1</v>
      </c>
      <c r="AW124" s="62">
        <v>1</v>
      </c>
      <c r="AX124" s="62">
        <v>1</v>
      </c>
      <c r="AY124" s="62">
        <v>1</v>
      </c>
      <c r="AZ124" s="62">
        <v>0</v>
      </c>
      <c r="BA124" s="62">
        <v>0</v>
      </c>
      <c r="BB124" s="62">
        <f t="shared" si="189"/>
        <v>0.6</v>
      </c>
      <c r="BC124" s="62">
        <f t="shared" si="190"/>
        <v>3.0303030303030304E-2</v>
      </c>
      <c r="BD124" s="62">
        <f t="shared" si="191"/>
        <v>1.8181818181818181E-2</v>
      </c>
      <c r="BE124" s="5" t="s">
        <v>77</v>
      </c>
      <c r="BF124" s="5">
        <v>1</v>
      </c>
      <c r="BG124" s="5">
        <v>1</v>
      </c>
      <c r="BH124" s="5">
        <v>1</v>
      </c>
      <c r="BI124" s="5">
        <v>1</v>
      </c>
      <c r="BJ124" s="5">
        <v>0</v>
      </c>
      <c r="BK124" s="5">
        <v>0</v>
      </c>
      <c r="BL124" s="5">
        <v>1</v>
      </c>
      <c r="BM124" s="5">
        <v>1</v>
      </c>
      <c r="BN124" s="5">
        <v>1</v>
      </c>
      <c r="BO124" s="5">
        <v>1</v>
      </c>
      <c r="BP124" s="5">
        <v>0</v>
      </c>
      <c r="BQ124" s="5">
        <v>0</v>
      </c>
      <c r="BR124" s="5">
        <f t="shared" si="192"/>
        <v>0.6</v>
      </c>
      <c r="BS124" s="5">
        <f t="shared" si="193"/>
        <v>3.0303030303030304E-2</v>
      </c>
      <c r="BT124" s="5">
        <f t="shared" si="194"/>
        <v>1.8181818181818181E-2</v>
      </c>
      <c r="BU124" s="62" t="s">
        <v>78</v>
      </c>
      <c r="BV124" s="62">
        <v>1</v>
      </c>
      <c r="BW124" s="62">
        <v>7</v>
      </c>
      <c r="BX124" s="62">
        <v>1</v>
      </c>
      <c r="BY124" s="62">
        <v>1</v>
      </c>
      <c r="BZ124" s="62">
        <v>0</v>
      </c>
      <c r="CA124" s="62">
        <v>0</v>
      </c>
      <c r="CB124" s="62">
        <v>1</v>
      </c>
      <c r="CC124" s="62">
        <v>1</v>
      </c>
      <c r="CD124" s="62">
        <v>1</v>
      </c>
      <c r="CE124" s="62">
        <v>1</v>
      </c>
      <c r="CF124" s="62">
        <v>0</v>
      </c>
      <c r="CG124" s="62">
        <v>0</v>
      </c>
      <c r="CH124" s="62">
        <f t="shared" si="195"/>
        <v>0.6</v>
      </c>
      <c r="CI124" s="62">
        <f t="shared" si="196"/>
        <v>0.21212121212121213</v>
      </c>
      <c r="CJ124" s="62">
        <f t="shared" si="197"/>
        <v>0.12727272727272726</v>
      </c>
      <c r="CK124" s="5" t="s">
        <v>79</v>
      </c>
      <c r="CL124" s="5">
        <v>1</v>
      </c>
      <c r="CM124" s="5">
        <v>13</v>
      </c>
      <c r="CN124" s="5">
        <v>1</v>
      </c>
      <c r="CO124" s="5">
        <v>1</v>
      </c>
      <c r="CP124" s="5">
        <v>0</v>
      </c>
      <c r="CQ124" s="5">
        <v>0</v>
      </c>
      <c r="CR124" s="5">
        <v>1</v>
      </c>
      <c r="CS124" s="5">
        <v>1</v>
      </c>
      <c r="CT124" s="5">
        <v>1</v>
      </c>
      <c r="CU124" s="5">
        <v>1</v>
      </c>
      <c r="CV124" s="5">
        <v>0</v>
      </c>
      <c r="CW124" s="5">
        <v>0</v>
      </c>
      <c r="CX124" s="5">
        <f t="shared" si="198"/>
        <v>0.6</v>
      </c>
      <c r="CY124" s="91">
        <f t="shared" si="199"/>
        <v>0.39393939393939392</v>
      </c>
      <c r="CZ124" s="5">
        <f t="shared" si="200"/>
        <v>0.23636363636363633</v>
      </c>
      <c r="DA124" s="62" t="s">
        <v>80</v>
      </c>
      <c r="DB124" s="62">
        <v>1</v>
      </c>
      <c r="DC124" s="62">
        <v>4</v>
      </c>
      <c r="DD124" s="62">
        <v>1</v>
      </c>
      <c r="DE124" s="62">
        <v>1</v>
      </c>
      <c r="DF124" s="62">
        <v>0</v>
      </c>
      <c r="DG124" s="62">
        <v>0</v>
      </c>
      <c r="DH124" s="62">
        <v>1</v>
      </c>
      <c r="DI124" s="62">
        <v>1</v>
      </c>
      <c r="DJ124" s="62">
        <v>1</v>
      </c>
      <c r="DK124" s="62">
        <v>1</v>
      </c>
      <c r="DL124" s="62">
        <v>0</v>
      </c>
      <c r="DM124" s="62">
        <v>0</v>
      </c>
      <c r="DN124" s="62">
        <f t="shared" si="201"/>
        <v>0.6</v>
      </c>
      <c r="DO124" s="62">
        <f t="shared" si="202"/>
        <v>0.12121212121212122</v>
      </c>
      <c r="DP124" s="62">
        <f t="shared" si="203"/>
        <v>7.2727272727272724E-2</v>
      </c>
      <c r="DQ124" s="5" t="s">
        <v>81</v>
      </c>
      <c r="DR124" s="5">
        <v>1</v>
      </c>
      <c r="DS124" s="5">
        <v>3</v>
      </c>
      <c r="DT124" s="5">
        <v>1</v>
      </c>
      <c r="DU124" s="5">
        <v>1</v>
      </c>
      <c r="DV124" s="5">
        <v>0</v>
      </c>
      <c r="DW124" s="5">
        <v>0</v>
      </c>
      <c r="DX124" s="5">
        <v>1</v>
      </c>
      <c r="DY124" s="5">
        <v>1</v>
      </c>
      <c r="DZ124" s="5">
        <v>1</v>
      </c>
      <c r="EA124" s="5">
        <v>1</v>
      </c>
      <c r="EB124" s="5">
        <v>0</v>
      </c>
      <c r="EC124" s="5">
        <v>0</v>
      </c>
      <c r="ED124" s="5">
        <f t="shared" si="204"/>
        <v>0.6</v>
      </c>
      <c r="EE124" s="91">
        <f t="shared" si="205"/>
        <v>9.0909090909090912E-2</v>
      </c>
      <c r="EF124" s="5">
        <f t="shared" si="206"/>
        <v>5.4545454545454543E-2</v>
      </c>
      <c r="EG124" s="62" t="s">
        <v>82</v>
      </c>
      <c r="EH124" s="62">
        <v>1</v>
      </c>
      <c r="EI124" s="62">
        <v>3</v>
      </c>
      <c r="EJ124" s="62">
        <v>1</v>
      </c>
      <c r="EK124" s="62">
        <v>1</v>
      </c>
      <c r="EL124" s="62">
        <v>0</v>
      </c>
      <c r="EM124" s="62">
        <v>0</v>
      </c>
      <c r="EN124" s="62">
        <v>1</v>
      </c>
      <c r="EO124" s="62">
        <v>1</v>
      </c>
      <c r="EP124" s="62">
        <v>1</v>
      </c>
      <c r="EQ124" s="62">
        <v>1</v>
      </c>
      <c r="ER124" s="62">
        <v>0</v>
      </c>
      <c r="ES124" s="62">
        <v>0</v>
      </c>
      <c r="ET124" s="62">
        <f t="shared" si="207"/>
        <v>0.6</v>
      </c>
      <c r="EU124" s="62">
        <f t="shared" si="208"/>
        <v>9.0909090909090912E-2</v>
      </c>
      <c r="EV124" s="62">
        <f t="shared" si="209"/>
        <v>5.4545454545454543E-2</v>
      </c>
      <c r="EW124" s="5"/>
      <c r="EX124" s="5"/>
      <c r="EY124" s="5"/>
      <c r="EZ124" s="5"/>
      <c r="FA124" s="5"/>
      <c r="FB124" s="5"/>
      <c r="FC124" s="5"/>
      <c r="FD124" s="5"/>
      <c r="FE124" s="5"/>
      <c r="FF124" s="5"/>
      <c r="FG124" s="5"/>
      <c r="FH124" s="5"/>
      <c r="FI124" s="5"/>
      <c r="FJ124" s="5"/>
      <c r="FK124" s="91">
        <f t="shared" si="210"/>
        <v>0</v>
      </c>
      <c r="FL124" s="5">
        <f t="shared" si="211"/>
        <v>0</v>
      </c>
      <c r="FM124" s="62"/>
      <c r="FN124" s="62"/>
      <c r="FO124" s="62"/>
      <c r="FP124" s="62"/>
      <c r="FQ124" s="62"/>
      <c r="FR124" s="62"/>
      <c r="FS124" s="62"/>
      <c r="FT124" s="62"/>
      <c r="FU124" s="62"/>
      <c r="FV124" s="62"/>
      <c r="FW124" s="62"/>
      <c r="FX124" s="62"/>
      <c r="FY124" s="62"/>
      <c r="FZ124" s="62"/>
      <c r="GA124" s="62">
        <f t="shared" si="212"/>
        <v>0</v>
      </c>
      <c r="GB124" s="62">
        <f t="shared" si="213"/>
        <v>0</v>
      </c>
      <c r="GC124" s="5"/>
      <c r="GD124" s="5"/>
      <c r="GE124" s="5"/>
      <c r="GF124" s="5"/>
      <c r="GG124" s="5"/>
      <c r="GH124" s="5"/>
      <c r="GI124" s="5"/>
      <c r="GJ124" s="5"/>
      <c r="GK124" s="5"/>
      <c r="GL124" s="5"/>
      <c r="GM124" s="5"/>
      <c r="GN124" s="5"/>
      <c r="GO124" s="5"/>
      <c r="GP124" s="5"/>
      <c r="GQ124" s="91"/>
      <c r="GR124" s="5"/>
      <c r="GS124" s="62"/>
      <c r="GT124" s="62"/>
      <c r="GU124" s="62"/>
      <c r="GV124" s="62"/>
      <c r="GW124" s="62"/>
      <c r="GX124" s="62"/>
      <c r="GY124" s="62"/>
      <c r="GZ124" s="62"/>
      <c r="HA124" s="62"/>
      <c r="HB124" s="62"/>
      <c r="HC124" s="62"/>
      <c r="HD124" s="62"/>
      <c r="HE124" s="62"/>
      <c r="HF124" s="62"/>
      <c r="HG124" s="62"/>
      <c r="HH124" s="62"/>
      <c r="HI124" s="5"/>
      <c r="HJ124" s="5"/>
      <c r="HK124" s="5"/>
      <c r="HL124" s="5"/>
      <c r="HM124" s="5"/>
      <c r="HN124" s="5"/>
      <c r="HO124" s="5"/>
      <c r="HP124" s="5"/>
      <c r="HQ124" s="5"/>
      <c r="HR124" s="5"/>
      <c r="HS124" s="5"/>
      <c r="HT124" s="5"/>
      <c r="HU124" s="5"/>
      <c r="HV124" s="5"/>
      <c r="HW124" s="91"/>
      <c r="HX124" s="5"/>
      <c r="HY124" s="62"/>
      <c r="HZ124" s="62"/>
      <c r="IA124" s="62"/>
      <c r="IB124" s="62"/>
      <c r="IC124" s="62"/>
      <c r="ID124" s="62"/>
      <c r="IE124" s="62"/>
      <c r="IF124" s="62"/>
      <c r="IG124" s="62"/>
      <c r="IH124" s="62"/>
      <c r="II124" s="62"/>
      <c r="IJ124" s="62"/>
      <c r="IK124" s="62"/>
      <c r="IL124" s="62"/>
      <c r="IM124" s="62"/>
      <c r="IN124" s="62"/>
      <c r="IO124" s="5"/>
      <c r="IP124" s="5"/>
      <c r="IQ124" s="5"/>
      <c r="IR124" s="5"/>
      <c r="IS124" s="5"/>
      <c r="IT124" s="5"/>
      <c r="IU124" s="5"/>
      <c r="IV124" s="5"/>
      <c r="IW124" s="5"/>
      <c r="IX124" s="5"/>
      <c r="IY124" s="5"/>
      <c r="IZ124" s="5"/>
      <c r="JA124" s="5"/>
      <c r="JB124" s="5"/>
      <c r="JC124" s="91"/>
      <c r="JD124" s="5"/>
      <c r="JE124" s="62"/>
      <c r="JF124" s="62"/>
      <c r="JG124" s="62"/>
      <c r="JH124" s="62"/>
      <c r="JI124" s="62"/>
      <c r="JJ124" s="62"/>
      <c r="JK124" s="62"/>
      <c r="JL124" s="62"/>
      <c r="JM124" s="62"/>
      <c r="JN124" s="62"/>
      <c r="JO124" s="62"/>
      <c r="JP124" s="62"/>
      <c r="JQ124" s="62"/>
      <c r="JR124" s="62"/>
      <c r="JS124" s="62"/>
      <c r="JT124" s="62"/>
      <c r="JU124" s="5"/>
      <c r="JV124" s="5"/>
      <c r="JW124" s="5"/>
      <c r="JX124" s="5"/>
      <c r="JY124" s="5"/>
      <c r="JZ124" s="5"/>
      <c r="KA124" s="5"/>
      <c r="KB124" s="5"/>
      <c r="KC124" s="5"/>
      <c r="KD124" s="5"/>
      <c r="KE124" s="5"/>
      <c r="KF124" s="5"/>
      <c r="KG124" s="5"/>
      <c r="KH124" s="5"/>
      <c r="KI124" s="91"/>
      <c r="KJ124" s="5"/>
      <c r="KK124" s="62"/>
      <c r="KL124" s="62"/>
      <c r="KM124" s="62"/>
      <c r="KN124" s="62"/>
      <c r="KO124" s="62"/>
      <c r="KP124" s="62"/>
      <c r="KQ124" s="62"/>
      <c r="KR124" s="62"/>
      <c r="KS124" s="62"/>
      <c r="KT124" s="62"/>
      <c r="KU124" s="62"/>
      <c r="KV124" s="62"/>
      <c r="KW124" s="62"/>
      <c r="KX124" s="62"/>
      <c r="KY124" s="62"/>
      <c r="KZ124" s="62"/>
      <c r="LA124" s="5"/>
      <c r="LB124" s="5"/>
      <c r="LC124" s="5"/>
      <c r="LD124" s="5"/>
      <c r="LE124" s="5"/>
      <c r="LF124" s="5"/>
      <c r="LG124" s="5"/>
      <c r="LH124" s="5"/>
      <c r="LI124" s="5"/>
      <c r="LJ124" s="5"/>
      <c r="LK124" s="5"/>
      <c r="LL124" s="5"/>
      <c r="LM124" s="5"/>
      <c r="LN124" s="5"/>
      <c r="LO124" s="91"/>
      <c r="LP124" s="5"/>
      <c r="LQ124" s="62"/>
      <c r="LR124" s="62"/>
      <c r="LS124" s="62"/>
      <c r="LT124" s="62"/>
      <c r="LU124" s="62"/>
      <c r="LV124" s="62"/>
      <c r="LW124" s="62"/>
      <c r="LX124" s="62"/>
      <c r="LY124" s="62"/>
      <c r="LZ124" s="62"/>
      <c r="MA124" s="62"/>
      <c r="MB124" s="62"/>
      <c r="MC124" s="62"/>
      <c r="MD124" s="62"/>
      <c r="ME124" s="62"/>
      <c r="MF124" s="62"/>
    </row>
    <row r="125" spans="1:344" x14ac:dyDescent="0.35">
      <c r="A125" s="132">
        <v>121</v>
      </c>
      <c r="B125" s="170"/>
      <c r="C125" s="170"/>
      <c r="D125" s="152">
        <v>243</v>
      </c>
      <c r="E125" s="72" t="str">
        <f>'BVEM Scorecard'!F124</f>
        <v>Storage</v>
      </c>
      <c r="F125" s="96">
        <f t="shared" si="112"/>
        <v>0.89999999999999991</v>
      </c>
      <c r="G125" s="96">
        <f t="shared" si="113"/>
        <v>0.9</v>
      </c>
      <c r="H125" s="96">
        <f t="shared" si="114"/>
        <v>0.6</v>
      </c>
      <c r="I125" s="96">
        <f t="shared" si="115"/>
        <v>0.6</v>
      </c>
      <c r="J125" s="62">
        <v>1</v>
      </c>
      <c r="K125" s="62">
        <v>1</v>
      </c>
      <c r="L125" s="62">
        <v>1</v>
      </c>
      <c r="M125" s="62">
        <v>1</v>
      </c>
      <c r="N125" s="62">
        <v>1</v>
      </c>
      <c r="O125" s="62">
        <v>1</v>
      </c>
      <c r="P125" s="62">
        <v>1</v>
      </c>
      <c r="Q125" s="62">
        <v>1</v>
      </c>
      <c r="R125" s="62">
        <v>1</v>
      </c>
      <c r="S125" s="62">
        <v>1</v>
      </c>
      <c r="T125" s="62">
        <v>1</v>
      </c>
      <c r="U125" s="62">
        <v>0</v>
      </c>
      <c r="V125" s="62">
        <v>1</v>
      </c>
      <c r="W125" s="62">
        <f t="shared" si="116"/>
        <v>0.9</v>
      </c>
      <c r="X125" s="62">
        <f t="shared" si="117"/>
        <v>0.89999999999999991</v>
      </c>
      <c r="Y125" s="1" t="s">
        <v>75</v>
      </c>
      <c r="Z125" s="1">
        <v>1</v>
      </c>
      <c r="AA125" s="1">
        <v>1</v>
      </c>
      <c r="AB125" s="1">
        <v>1</v>
      </c>
      <c r="AC125" s="1">
        <v>1</v>
      </c>
      <c r="AD125" s="1">
        <v>0</v>
      </c>
      <c r="AE125" s="1">
        <v>0</v>
      </c>
      <c r="AF125" s="1">
        <v>1</v>
      </c>
      <c r="AG125" s="1">
        <v>1</v>
      </c>
      <c r="AH125" s="1">
        <v>1</v>
      </c>
      <c r="AI125" s="1">
        <v>1</v>
      </c>
      <c r="AJ125" s="1">
        <v>0</v>
      </c>
      <c r="AK125" s="1">
        <v>0</v>
      </c>
      <c r="AL125" s="1">
        <f t="shared" si="186"/>
        <v>0.6</v>
      </c>
      <c r="AM125" s="138">
        <f t="shared" si="187"/>
        <v>3.0303030303030304E-2</v>
      </c>
      <c r="AN125" s="139">
        <f t="shared" si="188"/>
        <v>1.8181818181818181E-2</v>
      </c>
      <c r="AO125" s="63" t="s">
        <v>76</v>
      </c>
      <c r="AP125" s="63">
        <v>1</v>
      </c>
      <c r="AQ125" s="63">
        <v>1</v>
      </c>
      <c r="AR125" s="63">
        <v>1</v>
      </c>
      <c r="AS125" s="63">
        <v>1</v>
      </c>
      <c r="AT125" s="63">
        <v>0</v>
      </c>
      <c r="AU125" s="63">
        <v>0</v>
      </c>
      <c r="AV125" s="63">
        <v>1</v>
      </c>
      <c r="AW125" s="63">
        <v>1</v>
      </c>
      <c r="AX125" s="63">
        <v>1</v>
      </c>
      <c r="AY125" s="63">
        <v>1</v>
      </c>
      <c r="AZ125" s="63">
        <v>0</v>
      </c>
      <c r="BA125" s="63">
        <v>0</v>
      </c>
      <c r="BB125" s="63">
        <f t="shared" si="189"/>
        <v>0.6</v>
      </c>
      <c r="BC125" s="63">
        <f t="shared" si="190"/>
        <v>3.0303030303030304E-2</v>
      </c>
      <c r="BD125" s="63">
        <f t="shared" si="191"/>
        <v>1.8181818181818181E-2</v>
      </c>
      <c r="BE125" s="1" t="s">
        <v>77</v>
      </c>
      <c r="BF125" s="1">
        <v>1</v>
      </c>
      <c r="BG125" s="1">
        <v>1</v>
      </c>
      <c r="BH125" s="1">
        <v>1</v>
      </c>
      <c r="BI125" s="1">
        <v>1</v>
      </c>
      <c r="BJ125" s="1">
        <v>0</v>
      </c>
      <c r="BK125" s="1">
        <v>0</v>
      </c>
      <c r="BL125" s="1">
        <v>1</v>
      </c>
      <c r="BM125" s="1">
        <v>1</v>
      </c>
      <c r="BN125" s="1">
        <v>1</v>
      </c>
      <c r="BO125" s="1">
        <v>1</v>
      </c>
      <c r="BP125" s="1">
        <v>0</v>
      </c>
      <c r="BQ125" s="1">
        <v>0</v>
      </c>
      <c r="BR125" s="1">
        <f t="shared" si="192"/>
        <v>0.6</v>
      </c>
      <c r="BS125" s="1">
        <f t="shared" si="193"/>
        <v>3.0303030303030304E-2</v>
      </c>
      <c r="BT125" s="1">
        <f t="shared" si="194"/>
        <v>1.8181818181818181E-2</v>
      </c>
      <c r="BU125" s="63" t="s">
        <v>78</v>
      </c>
      <c r="BV125" s="63">
        <v>1</v>
      </c>
      <c r="BW125" s="63">
        <v>7</v>
      </c>
      <c r="BX125" s="63">
        <v>1</v>
      </c>
      <c r="BY125" s="63">
        <v>1</v>
      </c>
      <c r="BZ125" s="63">
        <v>0</v>
      </c>
      <c r="CA125" s="63">
        <v>0</v>
      </c>
      <c r="CB125" s="63">
        <v>1</v>
      </c>
      <c r="CC125" s="63">
        <v>1</v>
      </c>
      <c r="CD125" s="63">
        <v>1</v>
      </c>
      <c r="CE125" s="63">
        <v>1</v>
      </c>
      <c r="CF125" s="63">
        <v>0</v>
      </c>
      <c r="CG125" s="63">
        <v>0</v>
      </c>
      <c r="CH125" s="63">
        <f t="shared" si="195"/>
        <v>0.6</v>
      </c>
      <c r="CI125" s="63">
        <f t="shared" si="196"/>
        <v>0.21212121212121213</v>
      </c>
      <c r="CJ125" s="63">
        <f t="shared" si="197"/>
        <v>0.12727272727272726</v>
      </c>
      <c r="CK125" s="1" t="s">
        <v>79</v>
      </c>
      <c r="CL125" s="1">
        <v>1</v>
      </c>
      <c r="CM125" s="1">
        <v>13</v>
      </c>
      <c r="CN125" s="1">
        <v>1</v>
      </c>
      <c r="CO125" s="1">
        <v>1</v>
      </c>
      <c r="CP125" s="1">
        <v>0</v>
      </c>
      <c r="CQ125" s="1">
        <v>0</v>
      </c>
      <c r="CR125" s="1">
        <v>1</v>
      </c>
      <c r="CS125" s="1">
        <v>1</v>
      </c>
      <c r="CT125" s="1">
        <v>1</v>
      </c>
      <c r="CU125" s="1">
        <v>1</v>
      </c>
      <c r="CV125" s="1">
        <v>0</v>
      </c>
      <c r="CW125" s="1">
        <v>0</v>
      </c>
      <c r="CX125" s="1">
        <f t="shared" si="198"/>
        <v>0.6</v>
      </c>
      <c r="CY125" s="138">
        <f t="shared" si="199"/>
        <v>0.39393939393939392</v>
      </c>
      <c r="CZ125" s="1">
        <f t="shared" si="200"/>
        <v>0.23636363636363633</v>
      </c>
      <c r="DA125" s="63" t="s">
        <v>80</v>
      </c>
      <c r="DB125" s="63">
        <v>1</v>
      </c>
      <c r="DC125" s="63">
        <v>4</v>
      </c>
      <c r="DD125" s="63">
        <v>1</v>
      </c>
      <c r="DE125" s="63">
        <v>1</v>
      </c>
      <c r="DF125" s="63">
        <v>0</v>
      </c>
      <c r="DG125" s="63">
        <v>0</v>
      </c>
      <c r="DH125" s="63">
        <v>1</v>
      </c>
      <c r="DI125" s="63">
        <v>1</v>
      </c>
      <c r="DJ125" s="63">
        <v>1</v>
      </c>
      <c r="DK125" s="63">
        <v>1</v>
      </c>
      <c r="DL125" s="63">
        <v>0</v>
      </c>
      <c r="DM125" s="63">
        <v>0</v>
      </c>
      <c r="DN125" s="63">
        <f t="shared" si="201"/>
        <v>0.6</v>
      </c>
      <c r="DO125" s="63">
        <f t="shared" si="202"/>
        <v>0.12121212121212122</v>
      </c>
      <c r="DP125" s="63">
        <f t="shared" si="203"/>
        <v>7.2727272727272724E-2</v>
      </c>
      <c r="DQ125" s="1" t="s">
        <v>81</v>
      </c>
      <c r="DR125" s="1">
        <v>1</v>
      </c>
      <c r="DS125" s="1">
        <v>3</v>
      </c>
      <c r="DT125" s="1">
        <v>1</v>
      </c>
      <c r="DU125" s="1">
        <v>1</v>
      </c>
      <c r="DV125" s="1">
        <v>0</v>
      </c>
      <c r="DW125" s="1">
        <v>0</v>
      </c>
      <c r="DX125" s="1">
        <v>1</v>
      </c>
      <c r="DY125" s="1">
        <v>1</v>
      </c>
      <c r="DZ125" s="1">
        <v>1</v>
      </c>
      <c r="EA125" s="1">
        <v>1</v>
      </c>
      <c r="EB125" s="1">
        <v>0</v>
      </c>
      <c r="EC125" s="1">
        <v>0</v>
      </c>
      <c r="ED125" s="1">
        <f t="shared" si="204"/>
        <v>0.6</v>
      </c>
      <c r="EE125" s="138">
        <f t="shared" si="205"/>
        <v>9.0909090909090912E-2</v>
      </c>
      <c r="EF125" s="1">
        <f t="shared" si="206"/>
        <v>5.4545454545454543E-2</v>
      </c>
      <c r="EG125" s="63" t="s">
        <v>82</v>
      </c>
      <c r="EH125" s="63">
        <v>1</v>
      </c>
      <c r="EI125" s="63">
        <v>3</v>
      </c>
      <c r="EJ125" s="63">
        <v>1</v>
      </c>
      <c r="EK125" s="63">
        <v>1</v>
      </c>
      <c r="EL125" s="63">
        <v>0</v>
      </c>
      <c r="EM125" s="63">
        <v>0</v>
      </c>
      <c r="EN125" s="63">
        <v>1</v>
      </c>
      <c r="EO125" s="63">
        <v>1</v>
      </c>
      <c r="EP125" s="63">
        <v>1</v>
      </c>
      <c r="EQ125" s="63">
        <v>1</v>
      </c>
      <c r="ER125" s="63">
        <v>0</v>
      </c>
      <c r="ES125" s="63">
        <v>0</v>
      </c>
      <c r="ET125" s="63">
        <f t="shared" si="207"/>
        <v>0.6</v>
      </c>
      <c r="EU125" s="63">
        <f t="shared" si="208"/>
        <v>9.0909090909090912E-2</v>
      </c>
      <c r="EV125" s="63">
        <f t="shared" si="209"/>
        <v>5.4545454545454543E-2</v>
      </c>
      <c r="EW125" s="1"/>
      <c r="EX125" s="1"/>
      <c r="EY125" s="1"/>
      <c r="EZ125" s="1"/>
      <c r="FA125" s="1"/>
      <c r="FB125" s="1"/>
      <c r="FC125" s="1"/>
      <c r="FD125" s="1"/>
      <c r="FE125" s="1"/>
      <c r="FF125" s="1"/>
      <c r="FG125" s="1"/>
      <c r="FH125" s="1"/>
      <c r="FI125" s="1"/>
      <c r="FJ125" s="1"/>
      <c r="FK125" s="138">
        <f t="shared" si="210"/>
        <v>0</v>
      </c>
      <c r="FL125" s="1">
        <f t="shared" si="211"/>
        <v>0</v>
      </c>
      <c r="FM125" s="63"/>
      <c r="FN125" s="63"/>
      <c r="FO125" s="63"/>
      <c r="FP125" s="63"/>
      <c r="FQ125" s="63"/>
      <c r="FR125" s="63"/>
      <c r="FS125" s="63"/>
      <c r="FT125" s="63"/>
      <c r="FU125" s="63"/>
      <c r="FV125" s="63"/>
      <c r="FW125" s="63"/>
      <c r="FX125" s="63"/>
      <c r="FY125" s="63"/>
      <c r="FZ125" s="63"/>
      <c r="GA125" s="63">
        <f t="shared" si="212"/>
        <v>0</v>
      </c>
      <c r="GB125" s="63">
        <f t="shared" si="213"/>
        <v>0</v>
      </c>
      <c r="GC125" s="1"/>
      <c r="GD125" s="1"/>
      <c r="GE125" s="1"/>
      <c r="GF125" s="1"/>
      <c r="GG125" s="1"/>
      <c r="GH125" s="1"/>
      <c r="GI125" s="1"/>
      <c r="GJ125" s="1"/>
      <c r="GK125" s="1"/>
      <c r="GL125" s="1"/>
      <c r="GM125" s="1"/>
      <c r="GN125" s="1"/>
      <c r="GO125" s="1"/>
      <c r="GP125" s="1"/>
      <c r="GQ125" s="138"/>
      <c r="GR125" s="1"/>
      <c r="GS125" s="63"/>
      <c r="GT125" s="63"/>
      <c r="GU125" s="63"/>
      <c r="GV125" s="63"/>
      <c r="GW125" s="63"/>
      <c r="GX125" s="63"/>
      <c r="GY125" s="63"/>
      <c r="GZ125" s="63"/>
      <c r="HA125" s="63"/>
      <c r="HB125" s="63"/>
      <c r="HC125" s="63"/>
      <c r="HD125" s="63"/>
      <c r="HE125" s="63"/>
      <c r="HF125" s="63"/>
      <c r="HG125" s="63"/>
      <c r="HH125" s="63"/>
      <c r="HI125" s="1"/>
      <c r="HJ125" s="1"/>
      <c r="HK125" s="1"/>
      <c r="HL125" s="1"/>
      <c r="HM125" s="1"/>
      <c r="HN125" s="1"/>
      <c r="HO125" s="1"/>
      <c r="HP125" s="1"/>
      <c r="HQ125" s="1"/>
      <c r="HR125" s="1"/>
      <c r="HS125" s="1"/>
      <c r="HT125" s="1"/>
      <c r="HU125" s="1"/>
      <c r="HV125" s="1"/>
      <c r="HW125" s="138"/>
      <c r="HX125" s="1"/>
      <c r="HY125" s="63"/>
      <c r="HZ125" s="63"/>
      <c r="IA125" s="63"/>
      <c r="IB125" s="63"/>
      <c r="IC125" s="63"/>
      <c r="ID125" s="63"/>
      <c r="IE125" s="63"/>
      <c r="IF125" s="63"/>
      <c r="IG125" s="63"/>
      <c r="IH125" s="63"/>
      <c r="II125" s="63"/>
      <c r="IJ125" s="63"/>
      <c r="IK125" s="63"/>
      <c r="IL125" s="63"/>
      <c r="IM125" s="63"/>
      <c r="IN125" s="63"/>
      <c r="IO125" s="1"/>
      <c r="IP125" s="1"/>
      <c r="IQ125" s="1"/>
      <c r="IR125" s="1"/>
      <c r="IS125" s="1"/>
      <c r="IT125" s="1"/>
      <c r="IU125" s="1"/>
      <c r="IV125" s="1"/>
      <c r="IW125" s="1"/>
      <c r="IX125" s="1"/>
      <c r="IY125" s="1"/>
      <c r="IZ125" s="1"/>
      <c r="JA125" s="1"/>
      <c r="JB125" s="1"/>
      <c r="JC125" s="138"/>
      <c r="JD125" s="1"/>
      <c r="JE125" s="63"/>
      <c r="JF125" s="63"/>
      <c r="JG125" s="63"/>
      <c r="JH125" s="63"/>
      <c r="JI125" s="63"/>
      <c r="JJ125" s="63"/>
      <c r="JK125" s="63"/>
      <c r="JL125" s="63"/>
      <c r="JM125" s="63"/>
      <c r="JN125" s="63"/>
      <c r="JO125" s="63"/>
      <c r="JP125" s="63"/>
      <c r="JQ125" s="63"/>
      <c r="JR125" s="63"/>
      <c r="JS125" s="63"/>
      <c r="JT125" s="63"/>
      <c r="JU125" s="1"/>
      <c r="JV125" s="1"/>
      <c r="JW125" s="1"/>
      <c r="JX125" s="1"/>
      <c r="JY125" s="1"/>
      <c r="JZ125" s="1"/>
      <c r="KA125" s="1"/>
      <c r="KB125" s="1"/>
      <c r="KC125" s="1"/>
      <c r="KD125" s="1"/>
      <c r="KE125" s="1"/>
      <c r="KF125" s="1"/>
      <c r="KG125" s="1"/>
      <c r="KH125" s="1"/>
      <c r="KI125" s="138"/>
      <c r="KJ125" s="1"/>
      <c r="KK125" s="63"/>
      <c r="KL125" s="63"/>
      <c r="KM125" s="63"/>
      <c r="KN125" s="63"/>
      <c r="KO125" s="63"/>
      <c r="KP125" s="63"/>
      <c r="KQ125" s="63"/>
      <c r="KR125" s="63"/>
      <c r="KS125" s="63"/>
      <c r="KT125" s="63"/>
      <c r="KU125" s="63"/>
      <c r="KV125" s="63"/>
      <c r="KW125" s="63"/>
      <c r="KX125" s="63"/>
      <c r="KY125" s="63"/>
      <c r="KZ125" s="63"/>
      <c r="LA125" s="1"/>
      <c r="LB125" s="1"/>
      <c r="LC125" s="1"/>
      <c r="LD125" s="1"/>
      <c r="LE125" s="1"/>
      <c r="LF125" s="1"/>
      <c r="LG125" s="1"/>
      <c r="LH125" s="1"/>
      <c r="LI125" s="1"/>
      <c r="LJ125" s="1"/>
      <c r="LK125" s="1"/>
      <c r="LL125" s="1"/>
      <c r="LM125" s="1"/>
      <c r="LN125" s="1"/>
      <c r="LO125" s="138"/>
      <c r="LP125" s="1"/>
      <c r="LQ125" s="63"/>
      <c r="LR125" s="63"/>
      <c r="LS125" s="63"/>
      <c r="LT125" s="63"/>
      <c r="LU125" s="63"/>
      <c r="LV125" s="63"/>
      <c r="LW125" s="63"/>
      <c r="LX125" s="63"/>
      <c r="LY125" s="63"/>
      <c r="LZ125" s="63"/>
      <c r="MA125" s="63"/>
      <c r="MB125" s="63"/>
      <c r="MC125" s="63"/>
      <c r="MD125" s="63"/>
      <c r="ME125" s="63"/>
      <c r="MF125" s="63"/>
    </row>
    <row r="126" spans="1:344" x14ac:dyDescent="0.35">
      <c r="A126" s="131">
        <v>122</v>
      </c>
      <c r="B126" s="170"/>
      <c r="C126" s="170"/>
      <c r="D126" s="152">
        <v>744</v>
      </c>
      <c r="E126" s="72" t="str">
        <f>'BVEM Scorecard'!F125</f>
        <v>Solar + Storage</v>
      </c>
      <c r="F126" s="96"/>
      <c r="G126" s="96"/>
      <c r="H126" s="96"/>
      <c r="I126" s="96"/>
      <c r="J126" s="62"/>
      <c r="K126" s="62"/>
      <c r="L126" s="62"/>
      <c r="M126" s="62"/>
      <c r="N126" s="62"/>
      <c r="O126" s="62"/>
      <c r="P126" s="62"/>
      <c r="Q126" s="62"/>
      <c r="R126" s="62"/>
      <c r="S126" s="62"/>
      <c r="T126" s="62"/>
      <c r="U126" s="62"/>
      <c r="V126" s="62"/>
      <c r="W126" s="62"/>
      <c r="X126" s="62"/>
      <c r="Y126" s="87"/>
      <c r="Z126" s="5"/>
      <c r="AA126" s="5"/>
      <c r="AB126" s="5"/>
      <c r="AC126" s="5"/>
      <c r="AD126" s="5"/>
      <c r="AE126" s="5"/>
      <c r="AF126" s="5"/>
      <c r="AG126" s="5"/>
      <c r="AH126" s="5"/>
      <c r="AI126" s="5"/>
      <c r="AJ126" s="5"/>
      <c r="AK126" s="5"/>
      <c r="AL126" s="5"/>
      <c r="AM126" s="91"/>
      <c r="AN126" s="93"/>
      <c r="AO126" s="62"/>
      <c r="AP126" s="62"/>
      <c r="AQ126" s="62"/>
      <c r="AR126" s="62"/>
      <c r="AS126" s="62"/>
      <c r="AT126" s="62"/>
      <c r="AU126" s="62"/>
      <c r="AV126" s="62"/>
      <c r="AW126" s="62"/>
      <c r="AX126" s="62"/>
      <c r="AY126" s="62"/>
      <c r="AZ126" s="62"/>
      <c r="BA126" s="62"/>
      <c r="BB126" s="62"/>
      <c r="BC126" s="62"/>
      <c r="BD126" s="62"/>
      <c r="BE126" s="5"/>
      <c r="BF126" s="5"/>
      <c r="BG126" s="5"/>
      <c r="BH126" s="5"/>
      <c r="BI126" s="5"/>
      <c r="BJ126" s="5"/>
      <c r="BK126" s="5"/>
      <c r="BL126" s="5"/>
      <c r="BM126" s="5"/>
      <c r="BN126" s="5"/>
      <c r="BO126" s="5"/>
      <c r="BP126" s="5"/>
      <c r="BQ126" s="5"/>
      <c r="BR126" s="5"/>
      <c r="BS126" s="5"/>
      <c r="BT126" s="5"/>
      <c r="BU126" s="62"/>
      <c r="BV126" s="62"/>
      <c r="BW126" s="62"/>
      <c r="BX126" s="62"/>
      <c r="BY126" s="62"/>
      <c r="BZ126" s="62"/>
      <c r="CA126" s="62"/>
      <c r="CB126" s="62"/>
      <c r="CC126" s="62"/>
      <c r="CD126" s="62"/>
      <c r="CE126" s="62"/>
      <c r="CF126" s="62"/>
      <c r="CG126" s="62"/>
      <c r="CH126" s="62"/>
      <c r="CI126" s="62"/>
      <c r="CJ126" s="62"/>
      <c r="CK126" s="5"/>
      <c r="CL126" s="5"/>
      <c r="CM126" s="5"/>
      <c r="CN126" s="5"/>
      <c r="CO126" s="5"/>
      <c r="CP126" s="5"/>
      <c r="CQ126" s="5"/>
      <c r="CR126" s="5"/>
      <c r="CS126" s="5"/>
      <c r="CT126" s="5"/>
      <c r="CU126" s="5"/>
      <c r="CV126" s="5"/>
      <c r="CW126" s="5"/>
      <c r="CX126" s="5"/>
      <c r="CY126" s="91"/>
      <c r="CZ126" s="5"/>
      <c r="DA126" s="62"/>
      <c r="DB126" s="62"/>
      <c r="DC126" s="62"/>
      <c r="DD126" s="62"/>
      <c r="DE126" s="62"/>
      <c r="DF126" s="62"/>
      <c r="DG126" s="62"/>
      <c r="DH126" s="62"/>
      <c r="DI126" s="62"/>
      <c r="DJ126" s="62"/>
      <c r="DK126" s="62"/>
      <c r="DL126" s="62"/>
      <c r="DM126" s="62"/>
      <c r="DN126" s="62"/>
      <c r="DO126" s="62"/>
      <c r="DP126" s="62"/>
      <c r="DQ126" s="5"/>
      <c r="DR126" s="5"/>
      <c r="DS126" s="5"/>
      <c r="DT126" s="5"/>
      <c r="DU126" s="5"/>
      <c r="DV126" s="5"/>
      <c r="DW126" s="5"/>
      <c r="DX126" s="5"/>
      <c r="DY126" s="5"/>
      <c r="DZ126" s="5"/>
      <c r="EA126" s="5"/>
      <c r="EB126" s="5"/>
      <c r="EC126" s="5"/>
      <c r="ED126" s="5"/>
      <c r="EE126" s="91"/>
      <c r="EF126" s="5"/>
      <c r="EG126" s="62"/>
      <c r="EH126" s="62"/>
      <c r="EI126" s="62"/>
      <c r="EJ126" s="62"/>
      <c r="EK126" s="62"/>
      <c r="EL126" s="62"/>
      <c r="EM126" s="62"/>
      <c r="EN126" s="62"/>
      <c r="EO126" s="62"/>
      <c r="EP126" s="62"/>
      <c r="EQ126" s="62"/>
      <c r="ER126" s="62"/>
      <c r="ES126" s="62"/>
      <c r="ET126" s="62"/>
      <c r="EU126" s="62"/>
      <c r="EV126" s="62"/>
      <c r="EW126" s="5"/>
      <c r="EX126" s="5"/>
      <c r="EY126" s="5"/>
      <c r="EZ126" s="5"/>
      <c r="FA126" s="5"/>
      <c r="FB126" s="5"/>
      <c r="FC126" s="5"/>
      <c r="FD126" s="5"/>
      <c r="FE126" s="5"/>
      <c r="FF126" s="5"/>
      <c r="FG126" s="5"/>
      <c r="FH126" s="5"/>
      <c r="FI126" s="5"/>
      <c r="FJ126" s="5"/>
      <c r="FK126" s="91"/>
      <c r="FL126" s="5"/>
      <c r="FM126" s="62"/>
      <c r="FN126" s="62"/>
      <c r="FO126" s="62"/>
      <c r="FP126" s="62"/>
      <c r="FQ126" s="62"/>
      <c r="FR126" s="62"/>
      <c r="FS126" s="62"/>
      <c r="FT126" s="62"/>
      <c r="FU126" s="62"/>
      <c r="FV126" s="62"/>
      <c r="FW126" s="62"/>
      <c r="FX126" s="62"/>
      <c r="FY126" s="62"/>
      <c r="FZ126" s="62"/>
      <c r="GA126" s="62"/>
      <c r="GB126" s="62"/>
      <c r="GC126" s="5"/>
      <c r="GD126" s="5"/>
      <c r="GE126" s="5"/>
      <c r="GF126" s="5"/>
      <c r="GG126" s="5"/>
      <c r="GH126" s="5"/>
      <c r="GI126" s="5"/>
      <c r="GJ126" s="5"/>
      <c r="GK126" s="5"/>
      <c r="GL126" s="5"/>
      <c r="GM126" s="5"/>
      <c r="GN126" s="5"/>
      <c r="GO126" s="5"/>
      <c r="GP126" s="5"/>
      <c r="GQ126" s="91"/>
      <c r="GR126" s="5"/>
      <c r="GS126" s="62"/>
      <c r="GT126" s="62"/>
      <c r="GU126" s="62"/>
      <c r="GV126" s="62"/>
      <c r="GW126" s="62"/>
      <c r="GX126" s="62"/>
      <c r="GY126" s="62"/>
      <c r="GZ126" s="62"/>
      <c r="HA126" s="62"/>
      <c r="HB126" s="62"/>
      <c r="HC126" s="62"/>
      <c r="HD126" s="62"/>
      <c r="HE126" s="62"/>
      <c r="HF126" s="62"/>
      <c r="HG126" s="62"/>
      <c r="HH126" s="62"/>
      <c r="HI126" s="5"/>
      <c r="HJ126" s="5"/>
      <c r="HK126" s="5"/>
      <c r="HL126" s="5"/>
      <c r="HM126" s="5"/>
      <c r="HN126" s="5"/>
      <c r="HO126" s="5"/>
      <c r="HP126" s="5"/>
      <c r="HQ126" s="5"/>
      <c r="HR126" s="5"/>
      <c r="HS126" s="5"/>
      <c r="HT126" s="5"/>
      <c r="HU126" s="5"/>
      <c r="HV126" s="5"/>
      <c r="HW126" s="91"/>
      <c r="HX126" s="5"/>
      <c r="HY126" s="62"/>
      <c r="HZ126" s="62"/>
      <c r="IA126" s="62"/>
      <c r="IB126" s="62"/>
      <c r="IC126" s="62"/>
      <c r="ID126" s="62"/>
      <c r="IE126" s="62"/>
      <c r="IF126" s="62"/>
      <c r="IG126" s="62"/>
      <c r="IH126" s="62"/>
      <c r="II126" s="62"/>
      <c r="IJ126" s="62"/>
      <c r="IK126" s="62"/>
      <c r="IL126" s="62"/>
      <c r="IM126" s="62"/>
      <c r="IN126" s="62"/>
      <c r="IO126" s="5"/>
      <c r="IP126" s="5"/>
      <c r="IQ126" s="5"/>
      <c r="IR126" s="5"/>
      <c r="IS126" s="5"/>
      <c r="IT126" s="5"/>
      <c r="IU126" s="5"/>
      <c r="IV126" s="5"/>
      <c r="IW126" s="5"/>
      <c r="IX126" s="5"/>
      <c r="IY126" s="5"/>
      <c r="IZ126" s="5"/>
      <c r="JA126" s="5"/>
      <c r="JB126" s="5"/>
      <c r="JC126" s="91"/>
      <c r="JD126" s="5"/>
      <c r="JE126" s="62"/>
      <c r="JF126" s="62"/>
      <c r="JG126" s="62"/>
      <c r="JH126" s="62"/>
      <c r="JI126" s="62"/>
      <c r="JJ126" s="62"/>
      <c r="JK126" s="62"/>
      <c r="JL126" s="62"/>
      <c r="JM126" s="62"/>
      <c r="JN126" s="62"/>
      <c r="JO126" s="62"/>
      <c r="JP126" s="62"/>
      <c r="JQ126" s="62"/>
      <c r="JR126" s="62"/>
      <c r="JS126" s="62"/>
      <c r="JT126" s="62"/>
      <c r="JU126" s="5"/>
      <c r="JV126" s="5"/>
      <c r="JW126" s="5"/>
      <c r="JX126" s="5"/>
      <c r="JY126" s="5"/>
      <c r="JZ126" s="5"/>
      <c r="KA126" s="5"/>
      <c r="KB126" s="5"/>
      <c r="KC126" s="5"/>
      <c r="KD126" s="5"/>
      <c r="KE126" s="5"/>
      <c r="KF126" s="5"/>
      <c r="KG126" s="5"/>
      <c r="KH126" s="5"/>
      <c r="KI126" s="91"/>
      <c r="KJ126" s="5"/>
      <c r="KK126" s="62"/>
      <c r="KL126" s="62"/>
      <c r="KM126" s="62"/>
      <c r="KN126" s="62"/>
      <c r="KO126" s="62"/>
      <c r="KP126" s="62"/>
      <c r="KQ126" s="62"/>
      <c r="KR126" s="62"/>
      <c r="KS126" s="62"/>
      <c r="KT126" s="62"/>
      <c r="KU126" s="62"/>
      <c r="KV126" s="62"/>
      <c r="KW126" s="62"/>
      <c r="KX126" s="62"/>
      <c r="KY126" s="62"/>
      <c r="KZ126" s="62"/>
      <c r="LA126" s="5"/>
      <c r="LB126" s="5"/>
      <c r="LC126" s="5"/>
      <c r="LD126" s="5"/>
      <c r="LE126" s="5"/>
      <c r="LF126" s="5"/>
      <c r="LG126" s="5"/>
      <c r="LH126" s="5"/>
      <c r="LI126" s="5"/>
      <c r="LJ126" s="5"/>
      <c r="LK126" s="5"/>
      <c r="LL126" s="5"/>
      <c r="LM126" s="5"/>
      <c r="LN126" s="5"/>
      <c r="LO126" s="91"/>
      <c r="LP126" s="5"/>
      <c r="LQ126" s="62"/>
      <c r="LR126" s="62"/>
      <c r="LS126" s="62"/>
      <c r="LT126" s="62"/>
      <c r="LU126" s="62"/>
      <c r="LV126" s="62"/>
      <c r="LW126" s="62"/>
      <c r="LX126" s="62"/>
      <c r="LY126" s="62"/>
      <c r="LZ126" s="62"/>
      <c r="MA126" s="62"/>
      <c r="MB126" s="62"/>
      <c r="MC126" s="62"/>
      <c r="MD126" s="62"/>
      <c r="ME126" s="62"/>
      <c r="MF126" s="62"/>
    </row>
    <row r="127" spans="1:344" x14ac:dyDescent="0.35">
      <c r="A127" s="132">
        <v>123</v>
      </c>
      <c r="B127" s="170"/>
      <c r="C127" s="170"/>
      <c r="D127" s="152">
        <v>248</v>
      </c>
      <c r="E127" s="72" t="str">
        <f>'BVEM Scorecard'!F126</f>
        <v>Solar</v>
      </c>
      <c r="F127" s="96">
        <f t="shared" si="112"/>
        <v>0.4</v>
      </c>
      <c r="G127" s="96">
        <f t="shared" si="113"/>
        <v>0.4</v>
      </c>
      <c r="H127" s="96">
        <f t="shared" si="114"/>
        <v>0</v>
      </c>
      <c r="I127" s="96">
        <f t="shared" si="115"/>
        <v>0</v>
      </c>
      <c r="J127" s="62">
        <v>1</v>
      </c>
      <c r="K127" s="62">
        <v>1</v>
      </c>
      <c r="L127" s="62">
        <v>1</v>
      </c>
      <c r="M127" s="62">
        <v>1</v>
      </c>
      <c r="N127" s="62">
        <v>1</v>
      </c>
      <c r="O127" s="62">
        <v>0</v>
      </c>
      <c r="P127" s="62">
        <v>0</v>
      </c>
      <c r="Q127" s="62">
        <v>0</v>
      </c>
      <c r="R127" s="62">
        <v>0</v>
      </c>
      <c r="S127" s="62">
        <v>1</v>
      </c>
      <c r="T127" s="62">
        <v>1</v>
      </c>
      <c r="U127" s="62">
        <v>0</v>
      </c>
      <c r="V127" s="62">
        <v>0</v>
      </c>
      <c r="W127" s="62">
        <f t="shared" ref="W127" si="214">IFERROR(AVERAGE(M127:V127),0)</f>
        <v>0.4</v>
      </c>
      <c r="X127" s="62">
        <f t="shared" ref="X127" si="215">M$4*M127+N$4*N127+O$4*O127+P$4*P127+Q$4*Q127+R$4*R127+S$4*S127+T$4*T127+U$4*U127+V$4*V127</f>
        <v>0.4</v>
      </c>
      <c r="Y127" s="1"/>
      <c r="Z127" s="1"/>
      <c r="AA127" s="1"/>
      <c r="AB127" s="1"/>
      <c r="AC127" s="1"/>
      <c r="AD127" s="1"/>
      <c r="AE127" s="1"/>
      <c r="AF127" s="1"/>
      <c r="AG127" s="1"/>
      <c r="AH127" s="1"/>
      <c r="AI127" s="1"/>
      <c r="AJ127" s="1"/>
      <c r="AK127" s="1"/>
      <c r="AL127" s="1"/>
      <c r="AM127" s="138" t="str">
        <f t="shared" ref="AM127" si="216">IFERROR(AA127/SUM($AA127,$AQ127,$BG127,$BW127,$CM127,$DC127,$DS127,$EI127,$EY127,$FO127,$GE127,$GU127,$HK127,$IA127,$IQ127,$JG127,$JW127,$KM127,$LC127,$LS127),"")</f>
        <v/>
      </c>
      <c r="AN127" s="139" t="str">
        <f t="shared" ref="AN127" si="217">IFERROR((AB$4*AB127+AC$4*AC127+AD$4*AD127+AE$4*AE127+AF$4*AF127+AG$4*AG127+AH$4*AH127+AI$4*AI127+AJ$4*AJ127+AK$4*AK127)*AM127,"")</f>
        <v/>
      </c>
      <c r="AO127" s="63"/>
      <c r="AP127" s="63"/>
      <c r="AQ127" s="63"/>
      <c r="AR127" s="63"/>
      <c r="AS127" s="63"/>
      <c r="AT127" s="63"/>
      <c r="AU127" s="63"/>
      <c r="AV127" s="63"/>
      <c r="AW127" s="63"/>
      <c r="AX127" s="63"/>
      <c r="AY127" s="63"/>
      <c r="AZ127" s="63"/>
      <c r="BA127" s="63"/>
      <c r="BB127" s="63"/>
      <c r="BC127" s="63" t="str">
        <f t="shared" ref="BC127" si="218">IFERROR(AQ127/SUM($AA127,$AQ127,$BG127,$BW127,$CM127,$DC127,$DS127,$EI127,$EY127,$FO127,$GE127,$GU127,$HK127,$IA127,$IQ127,$JG127,$JW127,$KM127,$LC127,$LS127),"")</f>
        <v/>
      </c>
      <c r="BD127" s="63" t="str">
        <f t="shared" ref="BD127" si="219">IFERROR((AR$4*AR127+AS$4*AS127+AT$4*AT127+AU$4*AU127+AV$4*AV127+AW$4*AW127+AX$4*AX127+AY$4*AY127+AZ$4*AZ127+BA$4*BA127)*BC127,"")</f>
        <v/>
      </c>
      <c r="BE127" s="1"/>
      <c r="BF127" s="1"/>
      <c r="BG127" s="1"/>
      <c r="BH127" s="1"/>
      <c r="BI127" s="1"/>
      <c r="BJ127" s="1"/>
      <c r="BK127" s="1"/>
      <c r="BL127" s="1"/>
      <c r="BM127" s="1"/>
      <c r="BN127" s="1"/>
      <c r="BO127" s="1"/>
      <c r="BP127" s="1"/>
      <c r="BQ127" s="1"/>
      <c r="BR127" s="1"/>
      <c r="BS127" s="1" t="str">
        <f t="shared" ref="BS127" si="220">IFERROR(BG127/SUM($AA127,$AQ127,$BG127,$BW127,$CM127,$DC127,$DS127,$EI127,$EY127,$FO127,$GE127,$GU127,$HK127,$IA127,$IQ127,$JG127,$JW127,$KM127,$LC127,$LS127),"")</f>
        <v/>
      </c>
      <c r="BT127" s="1" t="str">
        <f t="shared" ref="BT127" si="221">IFERROR((BH$4*BH127+BI$4*BI127+BJ$4*BJ127+BK$4*BK127+BL$4*BL127+BM$4*BM127+BN$4*BN127+BO$4*BO127+BP$4*BP127+BQ$4*BQ127)*BS127,"")</f>
        <v/>
      </c>
      <c r="BU127" s="63"/>
      <c r="BV127" s="63"/>
      <c r="BW127" s="63"/>
      <c r="BX127" s="63"/>
      <c r="BY127" s="63"/>
      <c r="BZ127" s="63"/>
      <c r="CA127" s="63"/>
      <c r="CB127" s="63"/>
      <c r="CC127" s="63"/>
      <c r="CD127" s="63"/>
      <c r="CE127" s="63"/>
      <c r="CF127" s="63"/>
      <c r="CG127" s="63"/>
      <c r="CH127" s="63"/>
      <c r="CI127" s="63" t="str">
        <f t="shared" ref="CI127" si="222">IFERROR(BW127/SUM($AA127,$AQ127,$BG127,$BW127,$CM127,$DC127,$DS127,$EI127,$EY127,$FO127,$GE127,$GU127,$HK127,$IA127,$IQ127,$JG127,$JW127,$KM127,$LC127,$LS127),"")</f>
        <v/>
      </c>
      <c r="CJ127" s="63" t="str">
        <f t="shared" ref="CJ127" si="223">IFERROR((BX$4*BX127+BY$4*BY127+BZ$4*BZ127+CA$4*CA127+CB$4*CB127+CC$4*CC127+CD$4*CD127+CE$4*CE127+CF$4*CF127+CG$4*CG127)*CI127,"")</f>
        <v/>
      </c>
      <c r="CK127" s="1"/>
      <c r="CL127" s="1"/>
      <c r="CM127" s="1"/>
      <c r="CN127" s="1"/>
      <c r="CO127" s="1"/>
      <c r="CP127" s="1"/>
      <c r="CQ127" s="1"/>
      <c r="CR127" s="1"/>
      <c r="CS127" s="1"/>
      <c r="CT127" s="1"/>
      <c r="CU127" s="1"/>
      <c r="CV127" s="1"/>
      <c r="CW127" s="1"/>
      <c r="CX127" s="1"/>
      <c r="CY127" s="138" t="str">
        <f t="shared" si="126"/>
        <v/>
      </c>
      <c r="CZ127" s="1" t="str">
        <f t="shared" si="127"/>
        <v/>
      </c>
      <c r="DA127" s="63"/>
      <c r="DB127" s="63"/>
      <c r="DC127" s="63"/>
      <c r="DD127" s="63"/>
      <c r="DE127" s="63"/>
      <c r="DF127" s="63"/>
      <c r="DG127" s="63"/>
      <c r="DH127" s="63"/>
      <c r="DI127" s="63"/>
      <c r="DJ127" s="63"/>
      <c r="DK127" s="63"/>
      <c r="DL127" s="63"/>
      <c r="DM127" s="63"/>
      <c r="DN127" s="63"/>
      <c r="DO127" s="63" t="str">
        <f t="shared" si="128"/>
        <v/>
      </c>
      <c r="DP127" s="63" t="str">
        <f t="shared" si="129"/>
        <v/>
      </c>
      <c r="DQ127" s="1"/>
      <c r="DR127" s="1"/>
      <c r="DS127" s="1"/>
      <c r="DT127" s="1"/>
      <c r="DU127" s="1"/>
      <c r="DV127" s="1"/>
      <c r="DW127" s="1"/>
      <c r="DX127" s="1"/>
      <c r="DY127" s="1"/>
      <c r="DZ127" s="1"/>
      <c r="EA127" s="1"/>
      <c r="EB127" s="1"/>
      <c r="EC127" s="1"/>
      <c r="ED127" s="1"/>
      <c r="EE127" s="138" t="str">
        <f t="shared" si="130"/>
        <v/>
      </c>
      <c r="EF127" s="1" t="str">
        <f t="shared" si="131"/>
        <v/>
      </c>
      <c r="EG127" s="63"/>
      <c r="EH127" s="63"/>
      <c r="EI127" s="63"/>
      <c r="EJ127" s="63"/>
      <c r="EK127" s="63"/>
      <c r="EL127" s="63"/>
      <c r="EM127" s="63"/>
      <c r="EN127" s="63"/>
      <c r="EO127" s="63"/>
      <c r="EP127" s="63"/>
      <c r="EQ127" s="63"/>
      <c r="ER127" s="63"/>
      <c r="ES127" s="63"/>
      <c r="ET127" s="63"/>
      <c r="EU127" s="63" t="str">
        <f t="shared" si="132"/>
        <v/>
      </c>
      <c r="EV127" s="63" t="str">
        <f t="shared" si="133"/>
        <v/>
      </c>
      <c r="EW127" s="1"/>
      <c r="EX127" s="1"/>
      <c r="EY127" s="1"/>
      <c r="EZ127" s="1"/>
      <c r="FA127" s="1"/>
      <c r="FB127" s="1"/>
      <c r="FC127" s="1"/>
      <c r="FD127" s="1"/>
      <c r="FE127" s="1"/>
      <c r="FF127" s="1"/>
      <c r="FG127" s="1"/>
      <c r="FH127" s="1"/>
      <c r="FI127" s="1"/>
      <c r="FJ127" s="1"/>
      <c r="FK127" s="138" t="str">
        <f t="shared" si="134"/>
        <v/>
      </c>
      <c r="FL127" s="1" t="str">
        <f t="shared" si="135"/>
        <v/>
      </c>
      <c r="FM127" s="63"/>
      <c r="FN127" s="63"/>
      <c r="FO127" s="63"/>
      <c r="FP127" s="63"/>
      <c r="FQ127" s="63"/>
      <c r="FR127" s="63"/>
      <c r="FS127" s="63"/>
      <c r="FT127" s="63"/>
      <c r="FU127" s="63"/>
      <c r="FV127" s="63"/>
      <c r="FW127" s="63"/>
      <c r="FX127" s="63"/>
      <c r="FY127" s="63"/>
      <c r="FZ127" s="63"/>
      <c r="GA127" s="63" t="str">
        <f t="shared" si="136"/>
        <v/>
      </c>
      <c r="GB127" s="63" t="str">
        <f t="shared" si="137"/>
        <v/>
      </c>
      <c r="GC127" s="1"/>
      <c r="GD127" s="1"/>
      <c r="GE127" s="1"/>
      <c r="GF127" s="1"/>
      <c r="GG127" s="1"/>
      <c r="GH127" s="1"/>
      <c r="GI127" s="1"/>
      <c r="GJ127" s="1"/>
      <c r="GK127" s="1"/>
      <c r="GL127" s="1"/>
      <c r="GM127" s="1"/>
      <c r="GN127" s="1"/>
      <c r="GO127" s="1"/>
      <c r="GP127" s="1"/>
      <c r="GQ127" s="138"/>
      <c r="GR127" s="1"/>
      <c r="GS127" s="63"/>
      <c r="GT127" s="63"/>
      <c r="GU127" s="63"/>
      <c r="GV127" s="63"/>
      <c r="GW127" s="63"/>
      <c r="GX127" s="63"/>
      <c r="GY127" s="63"/>
      <c r="GZ127" s="63"/>
      <c r="HA127" s="63"/>
      <c r="HB127" s="63"/>
      <c r="HC127" s="63"/>
      <c r="HD127" s="63"/>
      <c r="HE127" s="63"/>
      <c r="HF127" s="63"/>
      <c r="HG127" s="63"/>
      <c r="HH127" s="63"/>
      <c r="HI127" s="1"/>
      <c r="HJ127" s="1"/>
      <c r="HK127" s="1"/>
      <c r="HL127" s="1"/>
      <c r="HM127" s="1"/>
      <c r="HN127" s="1"/>
      <c r="HO127" s="1"/>
      <c r="HP127" s="1"/>
      <c r="HQ127" s="1"/>
      <c r="HR127" s="1"/>
      <c r="HS127" s="1"/>
      <c r="HT127" s="1"/>
      <c r="HU127" s="1"/>
      <c r="HV127" s="1"/>
      <c r="HW127" s="138"/>
      <c r="HX127" s="1"/>
      <c r="HY127" s="63"/>
      <c r="HZ127" s="63"/>
      <c r="IA127" s="63"/>
      <c r="IB127" s="63"/>
      <c r="IC127" s="63"/>
      <c r="ID127" s="63"/>
      <c r="IE127" s="63"/>
      <c r="IF127" s="63"/>
      <c r="IG127" s="63"/>
      <c r="IH127" s="63"/>
      <c r="II127" s="63"/>
      <c r="IJ127" s="63"/>
      <c r="IK127" s="63"/>
      <c r="IL127" s="63"/>
      <c r="IM127" s="63"/>
      <c r="IN127" s="63"/>
      <c r="IO127" s="1"/>
      <c r="IP127" s="1"/>
      <c r="IQ127" s="1"/>
      <c r="IR127" s="1"/>
      <c r="IS127" s="1"/>
      <c r="IT127" s="1"/>
      <c r="IU127" s="1"/>
      <c r="IV127" s="1"/>
      <c r="IW127" s="1"/>
      <c r="IX127" s="1"/>
      <c r="IY127" s="1"/>
      <c r="IZ127" s="1"/>
      <c r="JA127" s="1"/>
      <c r="JB127" s="1"/>
      <c r="JC127" s="138"/>
      <c r="JD127" s="1"/>
      <c r="JE127" s="63"/>
      <c r="JF127" s="63"/>
      <c r="JG127" s="63"/>
      <c r="JH127" s="63"/>
      <c r="JI127" s="63"/>
      <c r="JJ127" s="63"/>
      <c r="JK127" s="63"/>
      <c r="JL127" s="63"/>
      <c r="JM127" s="63"/>
      <c r="JN127" s="63"/>
      <c r="JO127" s="63"/>
      <c r="JP127" s="63"/>
      <c r="JQ127" s="63"/>
      <c r="JR127" s="63"/>
      <c r="JS127" s="63"/>
      <c r="JT127" s="63"/>
      <c r="JU127" s="1"/>
      <c r="JV127" s="1"/>
      <c r="JW127" s="1"/>
      <c r="JX127" s="1"/>
      <c r="JY127" s="1"/>
      <c r="JZ127" s="1"/>
      <c r="KA127" s="1"/>
      <c r="KB127" s="1"/>
      <c r="KC127" s="1"/>
      <c r="KD127" s="1"/>
      <c r="KE127" s="1"/>
      <c r="KF127" s="1"/>
      <c r="KG127" s="1"/>
      <c r="KH127" s="1"/>
      <c r="KI127" s="138"/>
      <c r="KJ127" s="1"/>
      <c r="KK127" s="63"/>
      <c r="KL127" s="63"/>
      <c r="KM127" s="63"/>
      <c r="KN127" s="63"/>
      <c r="KO127" s="63"/>
      <c r="KP127" s="63"/>
      <c r="KQ127" s="63"/>
      <c r="KR127" s="63"/>
      <c r="KS127" s="63"/>
      <c r="KT127" s="63"/>
      <c r="KU127" s="63"/>
      <c r="KV127" s="63"/>
      <c r="KW127" s="63"/>
      <c r="KX127" s="63"/>
      <c r="KY127" s="63"/>
      <c r="KZ127" s="63"/>
      <c r="LA127" s="1"/>
      <c r="LB127" s="1"/>
      <c r="LC127" s="1"/>
      <c r="LD127" s="1"/>
      <c r="LE127" s="1"/>
      <c r="LF127" s="1"/>
      <c r="LG127" s="1"/>
      <c r="LH127" s="1"/>
      <c r="LI127" s="1"/>
      <c r="LJ127" s="1"/>
      <c r="LK127" s="1"/>
      <c r="LL127" s="1"/>
      <c r="LM127" s="1"/>
      <c r="LN127" s="1"/>
      <c r="LO127" s="138"/>
      <c r="LP127" s="1"/>
      <c r="LQ127" s="63"/>
      <c r="LR127" s="63"/>
      <c r="LS127" s="63"/>
      <c r="LT127" s="63"/>
      <c r="LU127" s="63"/>
      <c r="LV127" s="63"/>
      <c r="LW127" s="63"/>
      <c r="LX127" s="63"/>
      <c r="LY127" s="63"/>
      <c r="LZ127" s="63"/>
      <c r="MA127" s="63"/>
      <c r="MB127" s="63"/>
      <c r="MC127" s="63"/>
      <c r="MD127" s="63"/>
      <c r="ME127" s="63"/>
      <c r="MF127" s="63"/>
    </row>
    <row r="128" spans="1:344" x14ac:dyDescent="0.35">
      <c r="A128" s="131">
        <v>124</v>
      </c>
      <c r="B128" s="170"/>
      <c r="C128" s="170"/>
      <c r="D128" s="152">
        <v>995</v>
      </c>
      <c r="E128" s="72" t="str">
        <f>'BVEM Scorecard'!F127</f>
        <v>Storage</v>
      </c>
      <c r="F128" s="96"/>
      <c r="G128" s="96"/>
      <c r="H128" s="96"/>
      <c r="I128" s="96"/>
      <c r="J128" s="62"/>
      <c r="K128" s="62"/>
      <c r="L128" s="62"/>
      <c r="M128" s="62"/>
      <c r="N128" s="62"/>
      <c r="O128" s="62"/>
      <c r="P128" s="62"/>
      <c r="Q128" s="62"/>
      <c r="R128" s="62"/>
      <c r="S128" s="62"/>
      <c r="T128" s="62"/>
      <c r="U128" s="62"/>
      <c r="V128" s="62"/>
      <c r="W128" s="62"/>
      <c r="X128" s="62"/>
      <c r="Y128" s="87"/>
      <c r="Z128" s="5"/>
      <c r="AA128" s="5"/>
      <c r="AB128" s="5"/>
      <c r="AC128" s="5"/>
      <c r="AD128" s="5"/>
      <c r="AE128" s="5"/>
      <c r="AF128" s="5"/>
      <c r="AG128" s="5"/>
      <c r="AH128" s="5"/>
      <c r="AI128" s="5"/>
      <c r="AJ128" s="5"/>
      <c r="AK128" s="5"/>
      <c r="AL128" s="5"/>
      <c r="AM128" s="91"/>
      <c r="AN128" s="93"/>
      <c r="AO128" s="62"/>
      <c r="AP128" s="62"/>
      <c r="AQ128" s="62"/>
      <c r="AR128" s="62"/>
      <c r="AS128" s="62"/>
      <c r="AT128" s="62"/>
      <c r="AU128" s="62"/>
      <c r="AV128" s="62"/>
      <c r="AW128" s="62"/>
      <c r="AX128" s="62"/>
      <c r="AY128" s="62"/>
      <c r="AZ128" s="62"/>
      <c r="BA128" s="62"/>
      <c r="BB128" s="62"/>
      <c r="BC128" s="62"/>
      <c r="BD128" s="62"/>
      <c r="BE128" s="5"/>
      <c r="BF128" s="5"/>
      <c r="BG128" s="5"/>
      <c r="BH128" s="5"/>
      <c r="BI128" s="5"/>
      <c r="BJ128" s="5"/>
      <c r="BK128" s="5"/>
      <c r="BL128" s="5"/>
      <c r="BM128" s="5"/>
      <c r="BN128" s="5"/>
      <c r="BO128" s="5"/>
      <c r="BP128" s="5"/>
      <c r="BQ128" s="5"/>
      <c r="BR128" s="5"/>
      <c r="BS128" s="5"/>
      <c r="BT128" s="5"/>
      <c r="BU128" s="62"/>
      <c r="BV128" s="62"/>
      <c r="BW128" s="62"/>
      <c r="BX128" s="62"/>
      <c r="BY128" s="62"/>
      <c r="BZ128" s="62"/>
      <c r="CA128" s="62"/>
      <c r="CB128" s="62"/>
      <c r="CC128" s="62"/>
      <c r="CD128" s="62"/>
      <c r="CE128" s="62"/>
      <c r="CF128" s="62"/>
      <c r="CG128" s="62"/>
      <c r="CH128" s="62"/>
      <c r="CI128" s="62"/>
      <c r="CJ128" s="62"/>
      <c r="CK128" s="5"/>
      <c r="CL128" s="5"/>
      <c r="CM128" s="5"/>
      <c r="CN128" s="5"/>
      <c r="CO128" s="5"/>
      <c r="CP128" s="5"/>
      <c r="CQ128" s="5"/>
      <c r="CR128" s="5"/>
      <c r="CS128" s="5"/>
      <c r="CT128" s="5"/>
      <c r="CU128" s="5"/>
      <c r="CV128" s="5"/>
      <c r="CW128" s="5"/>
      <c r="CX128" s="5"/>
      <c r="CY128" s="91"/>
      <c r="CZ128" s="5"/>
      <c r="DA128" s="62"/>
      <c r="DB128" s="62"/>
      <c r="DC128" s="62"/>
      <c r="DD128" s="62"/>
      <c r="DE128" s="62"/>
      <c r="DF128" s="62"/>
      <c r="DG128" s="62"/>
      <c r="DH128" s="62"/>
      <c r="DI128" s="62"/>
      <c r="DJ128" s="62"/>
      <c r="DK128" s="62"/>
      <c r="DL128" s="62"/>
      <c r="DM128" s="62"/>
      <c r="DN128" s="62"/>
      <c r="DO128" s="62"/>
      <c r="DP128" s="62"/>
      <c r="DQ128" s="5"/>
      <c r="DR128" s="5"/>
      <c r="DS128" s="5"/>
      <c r="DT128" s="5"/>
      <c r="DU128" s="5"/>
      <c r="DV128" s="5"/>
      <c r="DW128" s="5"/>
      <c r="DX128" s="5"/>
      <c r="DY128" s="5"/>
      <c r="DZ128" s="5"/>
      <c r="EA128" s="5"/>
      <c r="EB128" s="5"/>
      <c r="EC128" s="5"/>
      <c r="ED128" s="5"/>
      <c r="EE128" s="91"/>
      <c r="EF128" s="5"/>
      <c r="EG128" s="62"/>
      <c r="EH128" s="62"/>
      <c r="EI128" s="62"/>
      <c r="EJ128" s="62"/>
      <c r="EK128" s="62"/>
      <c r="EL128" s="62"/>
      <c r="EM128" s="62"/>
      <c r="EN128" s="62"/>
      <c r="EO128" s="62"/>
      <c r="EP128" s="62"/>
      <c r="EQ128" s="62"/>
      <c r="ER128" s="62"/>
      <c r="ES128" s="62"/>
      <c r="ET128" s="62"/>
      <c r="EU128" s="62"/>
      <c r="EV128" s="62"/>
      <c r="EW128" s="5"/>
      <c r="EX128" s="5"/>
      <c r="EY128" s="5"/>
      <c r="EZ128" s="5"/>
      <c r="FA128" s="5"/>
      <c r="FB128" s="5"/>
      <c r="FC128" s="5"/>
      <c r="FD128" s="5"/>
      <c r="FE128" s="5"/>
      <c r="FF128" s="5"/>
      <c r="FG128" s="5"/>
      <c r="FH128" s="5"/>
      <c r="FI128" s="5"/>
      <c r="FJ128" s="5"/>
      <c r="FK128" s="91"/>
      <c r="FL128" s="5"/>
      <c r="FM128" s="62"/>
      <c r="FN128" s="62"/>
      <c r="FO128" s="62"/>
      <c r="FP128" s="62"/>
      <c r="FQ128" s="62"/>
      <c r="FR128" s="62"/>
      <c r="FS128" s="62"/>
      <c r="FT128" s="62"/>
      <c r="FU128" s="62"/>
      <c r="FV128" s="62"/>
      <c r="FW128" s="62"/>
      <c r="FX128" s="62"/>
      <c r="FY128" s="62"/>
      <c r="FZ128" s="62"/>
      <c r="GA128" s="62"/>
      <c r="GB128" s="62"/>
      <c r="GC128" s="5"/>
      <c r="GD128" s="5"/>
      <c r="GE128" s="5"/>
      <c r="GF128" s="5"/>
      <c r="GG128" s="5"/>
      <c r="GH128" s="5"/>
      <c r="GI128" s="5"/>
      <c r="GJ128" s="5"/>
      <c r="GK128" s="5"/>
      <c r="GL128" s="5"/>
      <c r="GM128" s="5"/>
      <c r="GN128" s="5"/>
      <c r="GO128" s="5"/>
      <c r="GP128" s="5"/>
      <c r="GQ128" s="91"/>
      <c r="GR128" s="5"/>
      <c r="GS128" s="62"/>
      <c r="GT128" s="62"/>
      <c r="GU128" s="62"/>
      <c r="GV128" s="62"/>
      <c r="GW128" s="62"/>
      <c r="GX128" s="62"/>
      <c r="GY128" s="62"/>
      <c r="GZ128" s="62"/>
      <c r="HA128" s="62"/>
      <c r="HB128" s="62"/>
      <c r="HC128" s="62"/>
      <c r="HD128" s="62"/>
      <c r="HE128" s="62"/>
      <c r="HF128" s="62"/>
      <c r="HG128" s="62"/>
      <c r="HH128" s="62"/>
      <c r="HI128" s="5"/>
      <c r="HJ128" s="5"/>
      <c r="HK128" s="5"/>
      <c r="HL128" s="5"/>
      <c r="HM128" s="5"/>
      <c r="HN128" s="5"/>
      <c r="HO128" s="5"/>
      <c r="HP128" s="5"/>
      <c r="HQ128" s="5"/>
      <c r="HR128" s="5"/>
      <c r="HS128" s="5"/>
      <c r="HT128" s="5"/>
      <c r="HU128" s="5"/>
      <c r="HV128" s="5"/>
      <c r="HW128" s="91"/>
      <c r="HX128" s="5"/>
      <c r="HY128" s="62"/>
      <c r="HZ128" s="62"/>
      <c r="IA128" s="62"/>
      <c r="IB128" s="62"/>
      <c r="IC128" s="62"/>
      <c r="ID128" s="62"/>
      <c r="IE128" s="62"/>
      <c r="IF128" s="62"/>
      <c r="IG128" s="62"/>
      <c r="IH128" s="62"/>
      <c r="II128" s="62"/>
      <c r="IJ128" s="62"/>
      <c r="IK128" s="62"/>
      <c r="IL128" s="62"/>
      <c r="IM128" s="62"/>
      <c r="IN128" s="62"/>
      <c r="IO128" s="5"/>
      <c r="IP128" s="5"/>
      <c r="IQ128" s="5"/>
      <c r="IR128" s="5"/>
      <c r="IS128" s="5"/>
      <c r="IT128" s="5"/>
      <c r="IU128" s="5"/>
      <c r="IV128" s="5"/>
      <c r="IW128" s="5"/>
      <c r="IX128" s="5"/>
      <c r="IY128" s="5"/>
      <c r="IZ128" s="5"/>
      <c r="JA128" s="5"/>
      <c r="JB128" s="5"/>
      <c r="JC128" s="91"/>
      <c r="JD128" s="5"/>
      <c r="JE128" s="62"/>
      <c r="JF128" s="62"/>
      <c r="JG128" s="62"/>
      <c r="JH128" s="62"/>
      <c r="JI128" s="62"/>
      <c r="JJ128" s="62"/>
      <c r="JK128" s="62"/>
      <c r="JL128" s="62"/>
      <c r="JM128" s="62"/>
      <c r="JN128" s="62"/>
      <c r="JO128" s="62"/>
      <c r="JP128" s="62"/>
      <c r="JQ128" s="62"/>
      <c r="JR128" s="62"/>
      <c r="JS128" s="62"/>
      <c r="JT128" s="62"/>
      <c r="JU128" s="5"/>
      <c r="JV128" s="5"/>
      <c r="JW128" s="5"/>
      <c r="JX128" s="5"/>
      <c r="JY128" s="5"/>
      <c r="JZ128" s="5"/>
      <c r="KA128" s="5"/>
      <c r="KB128" s="5"/>
      <c r="KC128" s="5"/>
      <c r="KD128" s="5"/>
      <c r="KE128" s="5"/>
      <c r="KF128" s="5"/>
      <c r="KG128" s="5"/>
      <c r="KH128" s="5"/>
      <c r="KI128" s="91"/>
      <c r="KJ128" s="5"/>
      <c r="KK128" s="62"/>
      <c r="KL128" s="62"/>
      <c r="KM128" s="62"/>
      <c r="KN128" s="62"/>
      <c r="KO128" s="62"/>
      <c r="KP128" s="62"/>
      <c r="KQ128" s="62"/>
      <c r="KR128" s="62"/>
      <c r="KS128" s="62"/>
      <c r="KT128" s="62"/>
      <c r="KU128" s="62"/>
      <c r="KV128" s="62"/>
      <c r="KW128" s="62"/>
      <c r="KX128" s="62"/>
      <c r="KY128" s="62"/>
      <c r="KZ128" s="62"/>
      <c r="LA128" s="5"/>
      <c r="LB128" s="5"/>
      <c r="LC128" s="5"/>
      <c r="LD128" s="5"/>
      <c r="LE128" s="5"/>
      <c r="LF128" s="5"/>
      <c r="LG128" s="5"/>
      <c r="LH128" s="5"/>
      <c r="LI128" s="5"/>
      <c r="LJ128" s="5"/>
      <c r="LK128" s="5"/>
      <c r="LL128" s="5"/>
      <c r="LM128" s="5"/>
      <c r="LN128" s="5"/>
      <c r="LO128" s="91"/>
      <c r="LP128" s="5"/>
      <c r="LQ128" s="62"/>
      <c r="LR128" s="62"/>
      <c r="LS128" s="62"/>
      <c r="LT128" s="62"/>
      <c r="LU128" s="62"/>
      <c r="LV128" s="62"/>
      <c r="LW128" s="62"/>
      <c r="LX128" s="62"/>
      <c r="LY128" s="62"/>
      <c r="LZ128" s="62"/>
      <c r="MA128" s="62"/>
      <c r="MB128" s="62"/>
      <c r="MC128" s="62"/>
      <c r="MD128" s="62"/>
      <c r="ME128" s="62"/>
      <c r="MF128" s="62"/>
    </row>
    <row r="129" spans="1:344" x14ac:dyDescent="0.35">
      <c r="A129" s="132">
        <v>125</v>
      </c>
      <c r="B129" s="170"/>
      <c r="C129" s="170"/>
      <c r="D129" s="152">
        <v>249</v>
      </c>
      <c r="E129" s="72" t="str">
        <f>'BVEM Scorecard'!F128</f>
        <v>Storage</v>
      </c>
      <c r="F129" s="96">
        <f t="shared" si="112"/>
        <v>0.4</v>
      </c>
      <c r="G129" s="96">
        <f t="shared" si="113"/>
        <v>0.4</v>
      </c>
      <c r="H129" s="96">
        <f t="shared" si="114"/>
        <v>0</v>
      </c>
      <c r="I129" s="96">
        <f t="shared" si="115"/>
        <v>0</v>
      </c>
      <c r="J129" s="62">
        <v>1</v>
      </c>
      <c r="K129" s="62">
        <v>1</v>
      </c>
      <c r="L129" s="62">
        <v>1</v>
      </c>
      <c r="M129" s="62">
        <v>1</v>
      </c>
      <c r="N129" s="62">
        <v>1</v>
      </c>
      <c r="O129" s="62">
        <v>0</v>
      </c>
      <c r="P129" s="62">
        <v>0</v>
      </c>
      <c r="Q129" s="62">
        <v>0</v>
      </c>
      <c r="R129" s="62">
        <v>0</v>
      </c>
      <c r="S129" s="62">
        <v>1</v>
      </c>
      <c r="T129" s="62">
        <v>1</v>
      </c>
      <c r="U129" s="62">
        <v>0</v>
      </c>
      <c r="V129" s="62">
        <v>0</v>
      </c>
      <c r="W129" s="62">
        <f t="shared" ref="W129" si="224">IFERROR(AVERAGE(M129:V129),0)</f>
        <v>0.4</v>
      </c>
      <c r="X129" s="62">
        <f t="shared" ref="X129" si="225">M$4*M129+N$4*N129+O$4*O129+P$4*P129+Q$4*Q129+R$4*R129+S$4*S129+T$4*T129+U$4*U129+V$4*V129</f>
        <v>0.4</v>
      </c>
      <c r="Y129" s="1"/>
      <c r="Z129" s="1"/>
      <c r="AA129" s="1"/>
      <c r="AB129" s="1"/>
      <c r="AC129" s="1"/>
      <c r="AD129" s="1"/>
      <c r="AE129" s="1"/>
      <c r="AF129" s="1"/>
      <c r="AG129" s="1"/>
      <c r="AH129" s="1"/>
      <c r="AI129" s="1"/>
      <c r="AJ129" s="1"/>
      <c r="AK129" s="1"/>
      <c r="AL129" s="1"/>
      <c r="AM129" s="138" t="str">
        <f t="shared" si="118"/>
        <v/>
      </c>
      <c r="AN129" s="139" t="str">
        <f t="shared" si="119"/>
        <v/>
      </c>
      <c r="AO129" s="63"/>
      <c r="AP129" s="63"/>
      <c r="AQ129" s="63"/>
      <c r="AR129" s="63"/>
      <c r="AS129" s="63"/>
      <c r="AT129" s="63"/>
      <c r="AU129" s="63"/>
      <c r="AV129" s="63"/>
      <c r="AW129" s="63"/>
      <c r="AX129" s="63"/>
      <c r="AY129" s="63"/>
      <c r="AZ129" s="63"/>
      <c r="BA129" s="63"/>
      <c r="BB129" s="63"/>
      <c r="BC129" s="63" t="str">
        <f t="shared" si="120"/>
        <v/>
      </c>
      <c r="BD129" s="63" t="str">
        <f t="shared" si="121"/>
        <v/>
      </c>
      <c r="BE129" s="1"/>
      <c r="BF129" s="1"/>
      <c r="BG129" s="1"/>
      <c r="BH129" s="1"/>
      <c r="BI129" s="1"/>
      <c r="BJ129" s="1"/>
      <c r="BK129" s="1"/>
      <c r="BL129" s="1"/>
      <c r="BM129" s="1"/>
      <c r="BN129" s="1"/>
      <c r="BO129" s="1"/>
      <c r="BP129" s="1"/>
      <c r="BQ129" s="1"/>
      <c r="BR129" s="1"/>
      <c r="BS129" s="1" t="str">
        <f t="shared" si="122"/>
        <v/>
      </c>
      <c r="BT129" s="1" t="str">
        <f t="shared" si="123"/>
        <v/>
      </c>
      <c r="BU129" s="63"/>
      <c r="BV129" s="63"/>
      <c r="BW129" s="63"/>
      <c r="BX129" s="63"/>
      <c r="BY129" s="63"/>
      <c r="BZ129" s="63"/>
      <c r="CA129" s="63"/>
      <c r="CB129" s="63"/>
      <c r="CC129" s="63"/>
      <c r="CD129" s="63"/>
      <c r="CE129" s="63"/>
      <c r="CF129" s="63"/>
      <c r="CG129" s="63"/>
      <c r="CH129" s="63"/>
      <c r="CI129" s="63" t="str">
        <f t="shared" si="124"/>
        <v/>
      </c>
      <c r="CJ129" s="63" t="str">
        <f t="shared" si="125"/>
        <v/>
      </c>
      <c r="CK129" s="1"/>
      <c r="CL129" s="1"/>
      <c r="CM129" s="1"/>
      <c r="CN129" s="1"/>
      <c r="CO129" s="1"/>
      <c r="CP129" s="1"/>
      <c r="CQ129" s="1"/>
      <c r="CR129" s="1"/>
      <c r="CS129" s="1"/>
      <c r="CT129" s="1"/>
      <c r="CU129" s="1"/>
      <c r="CV129" s="1"/>
      <c r="CW129" s="1"/>
      <c r="CX129" s="1"/>
      <c r="CY129" s="138" t="str">
        <f t="shared" si="126"/>
        <v/>
      </c>
      <c r="CZ129" s="1" t="str">
        <f t="shared" si="127"/>
        <v/>
      </c>
      <c r="DA129" s="63"/>
      <c r="DB129" s="63"/>
      <c r="DC129" s="63"/>
      <c r="DD129" s="63"/>
      <c r="DE129" s="63"/>
      <c r="DF129" s="63"/>
      <c r="DG129" s="63"/>
      <c r="DH129" s="63"/>
      <c r="DI129" s="63"/>
      <c r="DJ129" s="63"/>
      <c r="DK129" s="63"/>
      <c r="DL129" s="63"/>
      <c r="DM129" s="63"/>
      <c r="DN129" s="63"/>
      <c r="DO129" s="63" t="str">
        <f t="shared" si="128"/>
        <v/>
      </c>
      <c r="DP129" s="63" t="str">
        <f t="shared" si="129"/>
        <v/>
      </c>
      <c r="DQ129" s="1"/>
      <c r="DR129" s="1"/>
      <c r="DS129" s="1"/>
      <c r="DT129" s="1"/>
      <c r="DU129" s="1"/>
      <c r="DV129" s="1"/>
      <c r="DW129" s="1"/>
      <c r="DX129" s="1"/>
      <c r="DY129" s="1"/>
      <c r="DZ129" s="1"/>
      <c r="EA129" s="1"/>
      <c r="EB129" s="1"/>
      <c r="EC129" s="1"/>
      <c r="ED129" s="1"/>
      <c r="EE129" s="138" t="str">
        <f t="shared" si="130"/>
        <v/>
      </c>
      <c r="EF129" s="1" t="str">
        <f t="shared" si="131"/>
        <v/>
      </c>
      <c r="EG129" s="63"/>
      <c r="EH129" s="63"/>
      <c r="EI129" s="63"/>
      <c r="EJ129" s="63"/>
      <c r="EK129" s="63"/>
      <c r="EL129" s="63"/>
      <c r="EM129" s="63"/>
      <c r="EN129" s="63"/>
      <c r="EO129" s="63"/>
      <c r="EP129" s="63"/>
      <c r="EQ129" s="63"/>
      <c r="ER129" s="63"/>
      <c r="ES129" s="63"/>
      <c r="ET129" s="63"/>
      <c r="EU129" s="63" t="str">
        <f t="shared" si="132"/>
        <v/>
      </c>
      <c r="EV129" s="63" t="str">
        <f t="shared" si="133"/>
        <v/>
      </c>
      <c r="EW129" s="1"/>
      <c r="EX129" s="1"/>
      <c r="EY129" s="1"/>
      <c r="EZ129" s="1"/>
      <c r="FA129" s="1"/>
      <c r="FB129" s="1"/>
      <c r="FC129" s="1"/>
      <c r="FD129" s="1"/>
      <c r="FE129" s="1"/>
      <c r="FF129" s="1"/>
      <c r="FG129" s="1"/>
      <c r="FH129" s="1"/>
      <c r="FI129" s="1"/>
      <c r="FJ129" s="1"/>
      <c r="FK129" s="138" t="str">
        <f t="shared" si="134"/>
        <v/>
      </c>
      <c r="FL129" s="1" t="str">
        <f t="shared" si="135"/>
        <v/>
      </c>
      <c r="FM129" s="63"/>
      <c r="FN129" s="63"/>
      <c r="FO129" s="63"/>
      <c r="FP129" s="63"/>
      <c r="FQ129" s="63"/>
      <c r="FR129" s="63"/>
      <c r="FS129" s="63"/>
      <c r="FT129" s="63"/>
      <c r="FU129" s="63"/>
      <c r="FV129" s="63"/>
      <c r="FW129" s="63"/>
      <c r="FX129" s="63"/>
      <c r="FY129" s="63"/>
      <c r="FZ129" s="63"/>
      <c r="GA129" s="63" t="str">
        <f t="shared" si="136"/>
        <v/>
      </c>
      <c r="GB129" s="63" t="str">
        <f t="shared" si="137"/>
        <v/>
      </c>
      <c r="GC129" s="1"/>
      <c r="GD129" s="1"/>
      <c r="GE129" s="1"/>
      <c r="GF129" s="1"/>
      <c r="GG129" s="1"/>
      <c r="GH129" s="1"/>
      <c r="GI129" s="1"/>
      <c r="GJ129" s="1"/>
      <c r="GK129" s="1"/>
      <c r="GL129" s="1"/>
      <c r="GM129" s="1"/>
      <c r="GN129" s="1"/>
      <c r="GO129" s="1"/>
      <c r="GP129" s="1"/>
      <c r="GQ129" s="138"/>
      <c r="GR129" s="1"/>
      <c r="GS129" s="63"/>
      <c r="GT129" s="63"/>
      <c r="GU129" s="63"/>
      <c r="GV129" s="63"/>
      <c r="GW129" s="63"/>
      <c r="GX129" s="63"/>
      <c r="GY129" s="63"/>
      <c r="GZ129" s="63"/>
      <c r="HA129" s="63"/>
      <c r="HB129" s="63"/>
      <c r="HC129" s="63"/>
      <c r="HD129" s="63"/>
      <c r="HE129" s="63"/>
      <c r="HF129" s="63"/>
      <c r="HG129" s="63"/>
      <c r="HH129" s="63"/>
      <c r="HI129" s="1"/>
      <c r="HJ129" s="1"/>
      <c r="HK129" s="1"/>
      <c r="HL129" s="1"/>
      <c r="HM129" s="1"/>
      <c r="HN129" s="1"/>
      <c r="HO129" s="1"/>
      <c r="HP129" s="1"/>
      <c r="HQ129" s="1"/>
      <c r="HR129" s="1"/>
      <c r="HS129" s="1"/>
      <c r="HT129" s="1"/>
      <c r="HU129" s="1"/>
      <c r="HV129" s="1"/>
      <c r="HW129" s="138"/>
      <c r="HX129" s="1"/>
      <c r="HY129" s="63"/>
      <c r="HZ129" s="63"/>
      <c r="IA129" s="63"/>
      <c r="IB129" s="63"/>
      <c r="IC129" s="63"/>
      <c r="ID129" s="63"/>
      <c r="IE129" s="63"/>
      <c r="IF129" s="63"/>
      <c r="IG129" s="63"/>
      <c r="IH129" s="63"/>
      <c r="II129" s="63"/>
      <c r="IJ129" s="63"/>
      <c r="IK129" s="63"/>
      <c r="IL129" s="63"/>
      <c r="IM129" s="63"/>
      <c r="IN129" s="63"/>
      <c r="IO129" s="1"/>
      <c r="IP129" s="1"/>
      <c r="IQ129" s="1"/>
      <c r="IR129" s="1"/>
      <c r="IS129" s="1"/>
      <c r="IT129" s="1"/>
      <c r="IU129" s="1"/>
      <c r="IV129" s="1"/>
      <c r="IW129" s="1"/>
      <c r="IX129" s="1"/>
      <c r="IY129" s="1"/>
      <c r="IZ129" s="1"/>
      <c r="JA129" s="1"/>
      <c r="JB129" s="1"/>
      <c r="JC129" s="138"/>
      <c r="JD129" s="1"/>
      <c r="JE129" s="63"/>
      <c r="JF129" s="63"/>
      <c r="JG129" s="63"/>
      <c r="JH129" s="63"/>
      <c r="JI129" s="63"/>
      <c r="JJ129" s="63"/>
      <c r="JK129" s="63"/>
      <c r="JL129" s="63"/>
      <c r="JM129" s="63"/>
      <c r="JN129" s="63"/>
      <c r="JO129" s="63"/>
      <c r="JP129" s="63"/>
      <c r="JQ129" s="63"/>
      <c r="JR129" s="63"/>
      <c r="JS129" s="63"/>
      <c r="JT129" s="63"/>
      <c r="JU129" s="1"/>
      <c r="JV129" s="1"/>
      <c r="JW129" s="1"/>
      <c r="JX129" s="1"/>
      <c r="JY129" s="1"/>
      <c r="JZ129" s="1"/>
      <c r="KA129" s="1"/>
      <c r="KB129" s="1"/>
      <c r="KC129" s="1"/>
      <c r="KD129" s="1"/>
      <c r="KE129" s="1"/>
      <c r="KF129" s="1"/>
      <c r="KG129" s="1"/>
      <c r="KH129" s="1"/>
      <c r="KI129" s="138"/>
      <c r="KJ129" s="1"/>
      <c r="KK129" s="63"/>
      <c r="KL129" s="63"/>
      <c r="KM129" s="63"/>
      <c r="KN129" s="63"/>
      <c r="KO129" s="63"/>
      <c r="KP129" s="63"/>
      <c r="KQ129" s="63"/>
      <c r="KR129" s="63"/>
      <c r="KS129" s="63"/>
      <c r="KT129" s="63"/>
      <c r="KU129" s="63"/>
      <c r="KV129" s="63"/>
      <c r="KW129" s="63"/>
      <c r="KX129" s="63"/>
      <c r="KY129" s="63"/>
      <c r="KZ129" s="63"/>
      <c r="LA129" s="1"/>
      <c r="LB129" s="1"/>
      <c r="LC129" s="1"/>
      <c r="LD129" s="1"/>
      <c r="LE129" s="1"/>
      <c r="LF129" s="1"/>
      <c r="LG129" s="1"/>
      <c r="LH129" s="1"/>
      <c r="LI129" s="1"/>
      <c r="LJ129" s="1"/>
      <c r="LK129" s="1"/>
      <c r="LL129" s="1"/>
      <c r="LM129" s="1"/>
      <c r="LN129" s="1"/>
      <c r="LO129" s="138"/>
      <c r="LP129" s="1"/>
      <c r="LQ129" s="63"/>
      <c r="LR129" s="63"/>
      <c r="LS129" s="63"/>
      <c r="LT129" s="63"/>
      <c r="LU129" s="63"/>
      <c r="LV129" s="63"/>
      <c r="LW129" s="63"/>
      <c r="LX129" s="63"/>
      <c r="LY129" s="63"/>
      <c r="LZ129" s="63"/>
      <c r="MA129" s="63"/>
      <c r="MB129" s="63"/>
      <c r="MC129" s="63"/>
      <c r="MD129" s="63"/>
      <c r="ME129" s="63"/>
      <c r="MF129" s="63"/>
    </row>
    <row r="130" spans="1:344" x14ac:dyDescent="0.35">
      <c r="A130" s="131">
        <v>126</v>
      </c>
      <c r="B130" s="170"/>
      <c r="C130" s="170"/>
      <c r="D130" s="152">
        <v>459</v>
      </c>
      <c r="E130" s="72" t="str">
        <f>'BVEM Scorecard'!F129</f>
        <v>Solar</v>
      </c>
      <c r="F130" s="96"/>
      <c r="G130" s="96"/>
      <c r="H130" s="96"/>
      <c r="I130" s="96"/>
      <c r="J130" s="62"/>
      <c r="K130" s="62"/>
      <c r="L130" s="62"/>
      <c r="M130" s="62"/>
      <c r="N130" s="62"/>
      <c r="O130" s="62"/>
      <c r="P130" s="62"/>
      <c r="Q130" s="62"/>
      <c r="R130" s="62"/>
      <c r="S130" s="62"/>
      <c r="T130" s="62"/>
      <c r="U130" s="62"/>
      <c r="V130" s="62"/>
      <c r="W130" s="62"/>
      <c r="X130" s="62"/>
      <c r="Y130" s="87"/>
      <c r="Z130" s="5"/>
      <c r="AA130" s="5"/>
      <c r="AB130" s="5"/>
      <c r="AC130" s="5"/>
      <c r="AD130" s="5"/>
      <c r="AE130" s="5"/>
      <c r="AF130" s="5"/>
      <c r="AG130" s="5"/>
      <c r="AH130" s="5"/>
      <c r="AI130" s="5"/>
      <c r="AJ130" s="5"/>
      <c r="AK130" s="5"/>
      <c r="AL130" s="5"/>
      <c r="AM130" s="91"/>
      <c r="AN130" s="93"/>
      <c r="AO130" s="62"/>
      <c r="AP130" s="62"/>
      <c r="AQ130" s="62"/>
      <c r="AR130" s="62"/>
      <c r="AS130" s="62"/>
      <c r="AT130" s="62"/>
      <c r="AU130" s="62"/>
      <c r="AV130" s="62"/>
      <c r="AW130" s="62"/>
      <c r="AX130" s="62"/>
      <c r="AY130" s="62"/>
      <c r="AZ130" s="62"/>
      <c r="BA130" s="62"/>
      <c r="BB130" s="62"/>
      <c r="BC130" s="62"/>
      <c r="BD130" s="62"/>
      <c r="BE130" s="5"/>
      <c r="BF130" s="5"/>
      <c r="BG130" s="5"/>
      <c r="BH130" s="5"/>
      <c r="BI130" s="5"/>
      <c r="BJ130" s="5"/>
      <c r="BK130" s="5"/>
      <c r="BL130" s="5"/>
      <c r="BM130" s="5"/>
      <c r="BN130" s="5"/>
      <c r="BO130" s="5"/>
      <c r="BP130" s="5"/>
      <c r="BQ130" s="5"/>
      <c r="BR130" s="5"/>
      <c r="BS130" s="5"/>
      <c r="BT130" s="5"/>
      <c r="BU130" s="62"/>
      <c r="BV130" s="62"/>
      <c r="BW130" s="62"/>
      <c r="BX130" s="62"/>
      <c r="BY130" s="62"/>
      <c r="BZ130" s="62"/>
      <c r="CA130" s="62"/>
      <c r="CB130" s="62"/>
      <c r="CC130" s="62"/>
      <c r="CD130" s="62"/>
      <c r="CE130" s="62"/>
      <c r="CF130" s="62"/>
      <c r="CG130" s="62"/>
      <c r="CH130" s="62"/>
      <c r="CI130" s="62"/>
      <c r="CJ130" s="62"/>
      <c r="CK130" s="5"/>
      <c r="CL130" s="5"/>
      <c r="CM130" s="5"/>
      <c r="CN130" s="5"/>
      <c r="CO130" s="5"/>
      <c r="CP130" s="5"/>
      <c r="CQ130" s="5"/>
      <c r="CR130" s="5"/>
      <c r="CS130" s="5"/>
      <c r="CT130" s="5"/>
      <c r="CU130" s="5"/>
      <c r="CV130" s="5"/>
      <c r="CW130" s="5"/>
      <c r="CX130" s="5"/>
      <c r="CY130" s="91"/>
      <c r="CZ130" s="5"/>
      <c r="DA130" s="62"/>
      <c r="DB130" s="62"/>
      <c r="DC130" s="62"/>
      <c r="DD130" s="62"/>
      <c r="DE130" s="62"/>
      <c r="DF130" s="62"/>
      <c r="DG130" s="62"/>
      <c r="DH130" s="62"/>
      <c r="DI130" s="62"/>
      <c r="DJ130" s="62"/>
      <c r="DK130" s="62"/>
      <c r="DL130" s="62"/>
      <c r="DM130" s="62"/>
      <c r="DN130" s="62"/>
      <c r="DO130" s="62"/>
      <c r="DP130" s="62"/>
      <c r="DQ130" s="5"/>
      <c r="DR130" s="5"/>
      <c r="DS130" s="5"/>
      <c r="DT130" s="5"/>
      <c r="DU130" s="5"/>
      <c r="DV130" s="5"/>
      <c r="DW130" s="5"/>
      <c r="DX130" s="5"/>
      <c r="DY130" s="5"/>
      <c r="DZ130" s="5"/>
      <c r="EA130" s="5"/>
      <c r="EB130" s="5"/>
      <c r="EC130" s="5"/>
      <c r="ED130" s="5"/>
      <c r="EE130" s="91"/>
      <c r="EF130" s="5"/>
      <c r="EG130" s="62"/>
      <c r="EH130" s="62"/>
      <c r="EI130" s="62"/>
      <c r="EJ130" s="62"/>
      <c r="EK130" s="62"/>
      <c r="EL130" s="62"/>
      <c r="EM130" s="62"/>
      <c r="EN130" s="62"/>
      <c r="EO130" s="62"/>
      <c r="EP130" s="62"/>
      <c r="EQ130" s="62"/>
      <c r="ER130" s="62"/>
      <c r="ES130" s="62"/>
      <c r="ET130" s="62"/>
      <c r="EU130" s="62"/>
      <c r="EV130" s="62"/>
      <c r="EW130" s="5"/>
      <c r="EX130" s="5"/>
      <c r="EY130" s="5"/>
      <c r="EZ130" s="5"/>
      <c r="FA130" s="5"/>
      <c r="FB130" s="5"/>
      <c r="FC130" s="5"/>
      <c r="FD130" s="5"/>
      <c r="FE130" s="5"/>
      <c r="FF130" s="5"/>
      <c r="FG130" s="5"/>
      <c r="FH130" s="5"/>
      <c r="FI130" s="5"/>
      <c r="FJ130" s="5"/>
      <c r="FK130" s="91"/>
      <c r="FL130" s="5"/>
      <c r="FM130" s="62"/>
      <c r="FN130" s="62"/>
      <c r="FO130" s="62"/>
      <c r="FP130" s="62"/>
      <c r="FQ130" s="62"/>
      <c r="FR130" s="62"/>
      <c r="FS130" s="62"/>
      <c r="FT130" s="62"/>
      <c r="FU130" s="62"/>
      <c r="FV130" s="62"/>
      <c r="FW130" s="62"/>
      <c r="FX130" s="62"/>
      <c r="FY130" s="62"/>
      <c r="FZ130" s="62"/>
      <c r="GA130" s="62"/>
      <c r="GB130" s="62"/>
      <c r="GC130" s="5"/>
      <c r="GD130" s="5"/>
      <c r="GE130" s="5"/>
      <c r="GF130" s="5"/>
      <c r="GG130" s="5"/>
      <c r="GH130" s="5"/>
      <c r="GI130" s="5"/>
      <c r="GJ130" s="5"/>
      <c r="GK130" s="5"/>
      <c r="GL130" s="5"/>
      <c r="GM130" s="5"/>
      <c r="GN130" s="5"/>
      <c r="GO130" s="5"/>
      <c r="GP130" s="5"/>
      <c r="GQ130" s="91"/>
      <c r="GR130" s="5"/>
      <c r="GS130" s="62"/>
      <c r="GT130" s="62"/>
      <c r="GU130" s="62"/>
      <c r="GV130" s="62"/>
      <c r="GW130" s="62"/>
      <c r="GX130" s="62"/>
      <c r="GY130" s="62"/>
      <c r="GZ130" s="62"/>
      <c r="HA130" s="62"/>
      <c r="HB130" s="62"/>
      <c r="HC130" s="62"/>
      <c r="HD130" s="62"/>
      <c r="HE130" s="62"/>
      <c r="HF130" s="62"/>
      <c r="HG130" s="62"/>
      <c r="HH130" s="62"/>
      <c r="HI130" s="5"/>
      <c r="HJ130" s="5"/>
      <c r="HK130" s="5"/>
      <c r="HL130" s="5"/>
      <c r="HM130" s="5"/>
      <c r="HN130" s="5"/>
      <c r="HO130" s="5"/>
      <c r="HP130" s="5"/>
      <c r="HQ130" s="5"/>
      <c r="HR130" s="5"/>
      <c r="HS130" s="5"/>
      <c r="HT130" s="5"/>
      <c r="HU130" s="5"/>
      <c r="HV130" s="5"/>
      <c r="HW130" s="91"/>
      <c r="HX130" s="5"/>
      <c r="HY130" s="62"/>
      <c r="HZ130" s="62"/>
      <c r="IA130" s="62"/>
      <c r="IB130" s="62"/>
      <c r="IC130" s="62"/>
      <c r="ID130" s="62"/>
      <c r="IE130" s="62"/>
      <c r="IF130" s="62"/>
      <c r="IG130" s="62"/>
      <c r="IH130" s="62"/>
      <c r="II130" s="62"/>
      <c r="IJ130" s="62"/>
      <c r="IK130" s="62"/>
      <c r="IL130" s="62"/>
      <c r="IM130" s="62"/>
      <c r="IN130" s="62"/>
      <c r="IO130" s="5"/>
      <c r="IP130" s="5"/>
      <c r="IQ130" s="5"/>
      <c r="IR130" s="5"/>
      <c r="IS130" s="5"/>
      <c r="IT130" s="5"/>
      <c r="IU130" s="5"/>
      <c r="IV130" s="5"/>
      <c r="IW130" s="5"/>
      <c r="IX130" s="5"/>
      <c r="IY130" s="5"/>
      <c r="IZ130" s="5"/>
      <c r="JA130" s="5"/>
      <c r="JB130" s="5"/>
      <c r="JC130" s="91"/>
      <c r="JD130" s="5"/>
      <c r="JE130" s="62"/>
      <c r="JF130" s="62"/>
      <c r="JG130" s="62"/>
      <c r="JH130" s="62"/>
      <c r="JI130" s="62"/>
      <c r="JJ130" s="62"/>
      <c r="JK130" s="62"/>
      <c r="JL130" s="62"/>
      <c r="JM130" s="62"/>
      <c r="JN130" s="62"/>
      <c r="JO130" s="62"/>
      <c r="JP130" s="62"/>
      <c r="JQ130" s="62"/>
      <c r="JR130" s="62"/>
      <c r="JS130" s="62"/>
      <c r="JT130" s="62"/>
      <c r="JU130" s="5"/>
      <c r="JV130" s="5"/>
      <c r="JW130" s="5"/>
      <c r="JX130" s="5"/>
      <c r="JY130" s="5"/>
      <c r="JZ130" s="5"/>
      <c r="KA130" s="5"/>
      <c r="KB130" s="5"/>
      <c r="KC130" s="5"/>
      <c r="KD130" s="5"/>
      <c r="KE130" s="5"/>
      <c r="KF130" s="5"/>
      <c r="KG130" s="5"/>
      <c r="KH130" s="5"/>
      <c r="KI130" s="91"/>
      <c r="KJ130" s="5"/>
      <c r="KK130" s="62"/>
      <c r="KL130" s="62"/>
      <c r="KM130" s="62"/>
      <c r="KN130" s="62"/>
      <c r="KO130" s="62"/>
      <c r="KP130" s="62"/>
      <c r="KQ130" s="62"/>
      <c r="KR130" s="62"/>
      <c r="KS130" s="62"/>
      <c r="KT130" s="62"/>
      <c r="KU130" s="62"/>
      <c r="KV130" s="62"/>
      <c r="KW130" s="62"/>
      <c r="KX130" s="62"/>
      <c r="KY130" s="62"/>
      <c r="KZ130" s="62"/>
      <c r="LA130" s="5"/>
      <c r="LB130" s="5"/>
      <c r="LC130" s="5"/>
      <c r="LD130" s="5"/>
      <c r="LE130" s="5"/>
      <c r="LF130" s="5"/>
      <c r="LG130" s="5"/>
      <c r="LH130" s="5"/>
      <c r="LI130" s="5"/>
      <c r="LJ130" s="5"/>
      <c r="LK130" s="5"/>
      <c r="LL130" s="5"/>
      <c r="LM130" s="5"/>
      <c r="LN130" s="5"/>
      <c r="LO130" s="91"/>
      <c r="LP130" s="5"/>
      <c r="LQ130" s="62"/>
      <c r="LR130" s="62"/>
      <c r="LS130" s="62"/>
      <c r="LT130" s="62"/>
      <c r="LU130" s="62"/>
      <c r="LV130" s="62"/>
      <c r="LW130" s="62"/>
      <c r="LX130" s="62"/>
      <c r="LY130" s="62"/>
      <c r="LZ130" s="62"/>
      <c r="MA130" s="62"/>
      <c r="MB130" s="62"/>
      <c r="MC130" s="62"/>
      <c r="MD130" s="62"/>
      <c r="ME130" s="62"/>
      <c r="MF130" s="62"/>
    </row>
    <row r="131" spans="1:344" x14ac:dyDescent="0.35">
      <c r="A131" s="132">
        <v>127</v>
      </c>
      <c r="B131" s="170"/>
      <c r="C131" s="170"/>
      <c r="D131" s="152">
        <v>996</v>
      </c>
      <c r="E131" s="72" t="str">
        <f>'BVEM Scorecard'!F130</f>
        <v>Storage</v>
      </c>
      <c r="F131" s="96"/>
      <c r="G131" s="96"/>
      <c r="H131" s="96"/>
      <c r="I131" s="96"/>
      <c r="J131" s="62"/>
      <c r="K131" s="62"/>
      <c r="L131" s="62"/>
      <c r="M131" s="62"/>
      <c r="N131" s="62"/>
      <c r="O131" s="62"/>
      <c r="P131" s="62"/>
      <c r="Q131" s="62"/>
      <c r="R131" s="62"/>
      <c r="S131" s="62"/>
      <c r="T131" s="62"/>
      <c r="U131" s="62"/>
      <c r="V131" s="62"/>
      <c r="W131" s="62"/>
      <c r="X131" s="62"/>
      <c r="Y131" s="1"/>
      <c r="Z131" s="1"/>
      <c r="AA131" s="1"/>
      <c r="AB131" s="1"/>
      <c r="AC131" s="1"/>
      <c r="AD131" s="1"/>
      <c r="AE131" s="1"/>
      <c r="AF131" s="1"/>
      <c r="AG131" s="1"/>
      <c r="AH131" s="1"/>
      <c r="AI131" s="1"/>
      <c r="AJ131" s="1"/>
      <c r="AK131" s="1"/>
      <c r="AL131" s="1"/>
      <c r="AM131" s="138"/>
      <c r="AN131" s="139"/>
      <c r="AO131" s="63"/>
      <c r="AP131" s="63"/>
      <c r="AQ131" s="63"/>
      <c r="AR131" s="63"/>
      <c r="AS131" s="63"/>
      <c r="AT131" s="63"/>
      <c r="AU131" s="63"/>
      <c r="AV131" s="63"/>
      <c r="AW131" s="63"/>
      <c r="AX131" s="63"/>
      <c r="AY131" s="63"/>
      <c r="AZ131" s="63"/>
      <c r="BA131" s="63"/>
      <c r="BB131" s="63"/>
      <c r="BC131" s="63"/>
      <c r="BD131" s="63"/>
      <c r="BE131" s="1"/>
      <c r="BF131" s="1"/>
      <c r="BG131" s="1"/>
      <c r="BH131" s="1"/>
      <c r="BI131" s="1"/>
      <c r="BJ131" s="1"/>
      <c r="BK131" s="1"/>
      <c r="BL131" s="1"/>
      <c r="BM131" s="1"/>
      <c r="BN131" s="1"/>
      <c r="BO131" s="1"/>
      <c r="BP131" s="1"/>
      <c r="BQ131" s="1"/>
      <c r="BR131" s="1"/>
      <c r="BS131" s="1"/>
      <c r="BT131" s="1"/>
      <c r="BU131" s="63"/>
      <c r="BV131" s="63"/>
      <c r="BW131" s="63"/>
      <c r="BX131" s="63"/>
      <c r="BY131" s="63"/>
      <c r="BZ131" s="63"/>
      <c r="CA131" s="63"/>
      <c r="CB131" s="63"/>
      <c r="CC131" s="63"/>
      <c r="CD131" s="63"/>
      <c r="CE131" s="63"/>
      <c r="CF131" s="63"/>
      <c r="CG131" s="63"/>
      <c r="CH131" s="63"/>
      <c r="CI131" s="63"/>
      <c r="CJ131" s="63"/>
      <c r="CK131" s="1"/>
      <c r="CL131" s="1"/>
      <c r="CM131" s="1"/>
      <c r="CN131" s="1"/>
      <c r="CO131" s="1"/>
      <c r="CP131" s="1"/>
      <c r="CQ131" s="1"/>
      <c r="CR131" s="1"/>
      <c r="CS131" s="1"/>
      <c r="CT131" s="1"/>
      <c r="CU131" s="1"/>
      <c r="CV131" s="1"/>
      <c r="CW131" s="1"/>
      <c r="CX131" s="1"/>
      <c r="CY131" s="138"/>
      <c r="CZ131" s="1"/>
      <c r="DA131" s="63"/>
      <c r="DB131" s="63"/>
      <c r="DC131" s="63"/>
      <c r="DD131" s="63"/>
      <c r="DE131" s="63"/>
      <c r="DF131" s="63"/>
      <c r="DG131" s="63"/>
      <c r="DH131" s="63"/>
      <c r="DI131" s="63"/>
      <c r="DJ131" s="63"/>
      <c r="DK131" s="63"/>
      <c r="DL131" s="63"/>
      <c r="DM131" s="63"/>
      <c r="DN131" s="63"/>
      <c r="DO131" s="63"/>
      <c r="DP131" s="63"/>
      <c r="DQ131" s="1"/>
      <c r="DR131" s="1"/>
      <c r="DS131" s="1"/>
      <c r="DT131" s="1"/>
      <c r="DU131" s="1"/>
      <c r="DV131" s="1"/>
      <c r="DW131" s="1"/>
      <c r="DX131" s="1"/>
      <c r="DY131" s="1"/>
      <c r="DZ131" s="1"/>
      <c r="EA131" s="1"/>
      <c r="EB131" s="1"/>
      <c r="EC131" s="1"/>
      <c r="ED131" s="1"/>
      <c r="EE131" s="138"/>
      <c r="EF131" s="1"/>
      <c r="EG131" s="63"/>
      <c r="EH131" s="63"/>
      <c r="EI131" s="63"/>
      <c r="EJ131" s="63"/>
      <c r="EK131" s="63"/>
      <c r="EL131" s="63"/>
      <c r="EM131" s="63"/>
      <c r="EN131" s="63"/>
      <c r="EO131" s="63"/>
      <c r="EP131" s="63"/>
      <c r="EQ131" s="63"/>
      <c r="ER131" s="63"/>
      <c r="ES131" s="63"/>
      <c r="ET131" s="63"/>
      <c r="EU131" s="63"/>
      <c r="EV131" s="63"/>
      <c r="EW131" s="1"/>
      <c r="EX131" s="1"/>
      <c r="EY131" s="1"/>
      <c r="EZ131" s="1"/>
      <c r="FA131" s="1"/>
      <c r="FB131" s="1"/>
      <c r="FC131" s="1"/>
      <c r="FD131" s="1"/>
      <c r="FE131" s="1"/>
      <c r="FF131" s="1"/>
      <c r="FG131" s="1"/>
      <c r="FH131" s="1"/>
      <c r="FI131" s="1"/>
      <c r="FJ131" s="1"/>
      <c r="FK131" s="138"/>
      <c r="FL131" s="1"/>
      <c r="FM131" s="63"/>
      <c r="FN131" s="63"/>
      <c r="FO131" s="63"/>
      <c r="FP131" s="63"/>
      <c r="FQ131" s="63"/>
      <c r="FR131" s="63"/>
      <c r="FS131" s="63"/>
      <c r="FT131" s="63"/>
      <c r="FU131" s="63"/>
      <c r="FV131" s="63"/>
      <c r="FW131" s="63"/>
      <c r="FX131" s="63"/>
      <c r="FY131" s="63"/>
      <c r="FZ131" s="63"/>
      <c r="GA131" s="63"/>
      <c r="GB131" s="63"/>
      <c r="GC131" s="1"/>
      <c r="GD131" s="1"/>
      <c r="GE131" s="1"/>
      <c r="GF131" s="1"/>
      <c r="GG131" s="1"/>
      <c r="GH131" s="1"/>
      <c r="GI131" s="1"/>
      <c r="GJ131" s="1"/>
      <c r="GK131" s="1"/>
      <c r="GL131" s="1"/>
      <c r="GM131" s="1"/>
      <c r="GN131" s="1"/>
      <c r="GO131" s="1"/>
      <c r="GP131" s="1"/>
      <c r="GQ131" s="138"/>
      <c r="GR131" s="1"/>
      <c r="GS131" s="63"/>
      <c r="GT131" s="63"/>
      <c r="GU131" s="63"/>
      <c r="GV131" s="63"/>
      <c r="GW131" s="63"/>
      <c r="GX131" s="63"/>
      <c r="GY131" s="63"/>
      <c r="GZ131" s="63"/>
      <c r="HA131" s="63"/>
      <c r="HB131" s="63"/>
      <c r="HC131" s="63"/>
      <c r="HD131" s="63"/>
      <c r="HE131" s="63"/>
      <c r="HF131" s="63"/>
      <c r="HG131" s="63"/>
      <c r="HH131" s="63"/>
      <c r="HI131" s="1"/>
      <c r="HJ131" s="1"/>
      <c r="HK131" s="1"/>
      <c r="HL131" s="1"/>
      <c r="HM131" s="1"/>
      <c r="HN131" s="1"/>
      <c r="HO131" s="1"/>
      <c r="HP131" s="1"/>
      <c r="HQ131" s="1"/>
      <c r="HR131" s="1"/>
      <c r="HS131" s="1"/>
      <c r="HT131" s="1"/>
      <c r="HU131" s="1"/>
      <c r="HV131" s="1"/>
      <c r="HW131" s="138"/>
      <c r="HX131" s="1"/>
      <c r="HY131" s="63"/>
      <c r="HZ131" s="63"/>
      <c r="IA131" s="63"/>
      <c r="IB131" s="63"/>
      <c r="IC131" s="63"/>
      <c r="ID131" s="63"/>
      <c r="IE131" s="63"/>
      <c r="IF131" s="63"/>
      <c r="IG131" s="63"/>
      <c r="IH131" s="63"/>
      <c r="II131" s="63"/>
      <c r="IJ131" s="63"/>
      <c r="IK131" s="63"/>
      <c r="IL131" s="63"/>
      <c r="IM131" s="63"/>
      <c r="IN131" s="63"/>
      <c r="IO131" s="1"/>
      <c r="IP131" s="1"/>
      <c r="IQ131" s="1"/>
      <c r="IR131" s="1"/>
      <c r="IS131" s="1"/>
      <c r="IT131" s="1"/>
      <c r="IU131" s="1"/>
      <c r="IV131" s="1"/>
      <c r="IW131" s="1"/>
      <c r="IX131" s="1"/>
      <c r="IY131" s="1"/>
      <c r="IZ131" s="1"/>
      <c r="JA131" s="1"/>
      <c r="JB131" s="1"/>
      <c r="JC131" s="138"/>
      <c r="JD131" s="1"/>
      <c r="JE131" s="63"/>
      <c r="JF131" s="63"/>
      <c r="JG131" s="63"/>
      <c r="JH131" s="63"/>
      <c r="JI131" s="63"/>
      <c r="JJ131" s="63"/>
      <c r="JK131" s="63"/>
      <c r="JL131" s="63"/>
      <c r="JM131" s="63"/>
      <c r="JN131" s="63"/>
      <c r="JO131" s="63"/>
      <c r="JP131" s="63"/>
      <c r="JQ131" s="63"/>
      <c r="JR131" s="63"/>
      <c r="JS131" s="63"/>
      <c r="JT131" s="63"/>
      <c r="JU131" s="1"/>
      <c r="JV131" s="1"/>
      <c r="JW131" s="1"/>
      <c r="JX131" s="1"/>
      <c r="JY131" s="1"/>
      <c r="JZ131" s="1"/>
      <c r="KA131" s="1"/>
      <c r="KB131" s="1"/>
      <c r="KC131" s="1"/>
      <c r="KD131" s="1"/>
      <c r="KE131" s="1"/>
      <c r="KF131" s="1"/>
      <c r="KG131" s="1"/>
      <c r="KH131" s="1"/>
      <c r="KI131" s="138"/>
      <c r="KJ131" s="1"/>
      <c r="KK131" s="63"/>
      <c r="KL131" s="63"/>
      <c r="KM131" s="63"/>
      <c r="KN131" s="63"/>
      <c r="KO131" s="63"/>
      <c r="KP131" s="63"/>
      <c r="KQ131" s="63"/>
      <c r="KR131" s="63"/>
      <c r="KS131" s="63"/>
      <c r="KT131" s="63"/>
      <c r="KU131" s="63"/>
      <c r="KV131" s="63"/>
      <c r="KW131" s="63"/>
      <c r="KX131" s="63"/>
      <c r="KY131" s="63"/>
      <c r="KZ131" s="63"/>
      <c r="LA131" s="1"/>
      <c r="LB131" s="1"/>
      <c r="LC131" s="1"/>
      <c r="LD131" s="1"/>
      <c r="LE131" s="1"/>
      <c r="LF131" s="1"/>
      <c r="LG131" s="1"/>
      <c r="LH131" s="1"/>
      <c r="LI131" s="1"/>
      <c r="LJ131" s="1"/>
      <c r="LK131" s="1"/>
      <c r="LL131" s="1"/>
      <c r="LM131" s="1"/>
      <c r="LN131" s="1"/>
      <c r="LO131" s="138"/>
      <c r="LP131" s="1"/>
      <c r="LQ131" s="63"/>
      <c r="LR131" s="63"/>
      <c r="LS131" s="63"/>
      <c r="LT131" s="63"/>
      <c r="LU131" s="63"/>
      <c r="LV131" s="63"/>
      <c r="LW131" s="63"/>
      <c r="LX131" s="63"/>
      <c r="LY131" s="63"/>
      <c r="LZ131" s="63"/>
      <c r="MA131" s="63"/>
      <c r="MB131" s="63"/>
      <c r="MC131" s="63"/>
      <c r="MD131" s="63"/>
      <c r="ME131" s="63"/>
      <c r="MF131" s="63"/>
    </row>
    <row r="132" spans="1:344" x14ac:dyDescent="0.35">
      <c r="A132" s="131">
        <v>128</v>
      </c>
      <c r="B132" s="170"/>
      <c r="C132" s="170"/>
      <c r="D132" s="152">
        <v>251</v>
      </c>
      <c r="E132" s="72" t="str">
        <f>'BVEM Scorecard'!F131</f>
        <v>Storage</v>
      </c>
      <c r="F132" s="96">
        <f t="shared" si="112"/>
        <v>0.4</v>
      </c>
      <c r="G132" s="96">
        <f t="shared" si="113"/>
        <v>0.4</v>
      </c>
      <c r="H132" s="96">
        <f t="shared" si="114"/>
        <v>0</v>
      </c>
      <c r="I132" s="96">
        <f t="shared" si="115"/>
        <v>0</v>
      </c>
      <c r="J132" s="62">
        <v>1</v>
      </c>
      <c r="K132" s="62">
        <v>1</v>
      </c>
      <c r="L132" s="62">
        <v>1</v>
      </c>
      <c r="M132" s="62">
        <v>1</v>
      </c>
      <c r="N132" s="62">
        <v>1</v>
      </c>
      <c r="O132" s="62">
        <v>0</v>
      </c>
      <c r="P132" s="62">
        <v>0</v>
      </c>
      <c r="Q132" s="62">
        <v>0</v>
      </c>
      <c r="R132" s="62">
        <v>0</v>
      </c>
      <c r="S132" s="62">
        <v>1</v>
      </c>
      <c r="T132" s="62">
        <v>1</v>
      </c>
      <c r="U132" s="62">
        <v>0</v>
      </c>
      <c r="V132" s="62">
        <v>0</v>
      </c>
      <c r="W132" s="62">
        <f t="shared" ref="W132" si="226">IFERROR(AVERAGE(M132:V132),0)</f>
        <v>0.4</v>
      </c>
      <c r="X132" s="62">
        <f t="shared" ref="X132" si="227">M$4*M132+N$4*N132+O$4*O132+P$4*P132+Q$4*Q132+R$4*R132+S$4*S132+T$4*T132+U$4*U132+V$4*V132</f>
        <v>0.4</v>
      </c>
      <c r="Y132" s="87"/>
      <c r="Z132" s="5"/>
      <c r="AA132" s="5"/>
      <c r="AB132" s="5"/>
      <c r="AC132" s="5"/>
      <c r="AD132" s="5"/>
      <c r="AE132" s="5"/>
      <c r="AF132" s="5"/>
      <c r="AG132" s="5"/>
      <c r="AH132" s="5"/>
      <c r="AI132" s="5"/>
      <c r="AJ132" s="5"/>
      <c r="AK132" s="5"/>
      <c r="AL132" s="5"/>
      <c r="AM132" s="91" t="str">
        <f t="shared" si="118"/>
        <v/>
      </c>
      <c r="AN132" s="93" t="str">
        <f t="shared" si="119"/>
        <v/>
      </c>
      <c r="AO132" s="62"/>
      <c r="AP132" s="62"/>
      <c r="AQ132" s="62"/>
      <c r="AR132" s="62"/>
      <c r="AS132" s="62"/>
      <c r="AT132" s="62"/>
      <c r="AU132" s="62"/>
      <c r="AV132" s="62"/>
      <c r="AW132" s="62"/>
      <c r="AX132" s="62"/>
      <c r="AY132" s="62"/>
      <c r="AZ132" s="62"/>
      <c r="BA132" s="62"/>
      <c r="BB132" s="62"/>
      <c r="BC132" s="62" t="str">
        <f t="shared" si="120"/>
        <v/>
      </c>
      <c r="BD132" s="62" t="str">
        <f t="shared" si="121"/>
        <v/>
      </c>
      <c r="BE132" s="5"/>
      <c r="BF132" s="5"/>
      <c r="BG132" s="5"/>
      <c r="BH132" s="5"/>
      <c r="BI132" s="5"/>
      <c r="BJ132" s="5"/>
      <c r="BK132" s="5"/>
      <c r="BL132" s="5"/>
      <c r="BM132" s="5"/>
      <c r="BN132" s="5"/>
      <c r="BO132" s="5"/>
      <c r="BP132" s="5"/>
      <c r="BQ132" s="5"/>
      <c r="BR132" s="5"/>
      <c r="BS132" s="5" t="str">
        <f t="shared" si="122"/>
        <v/>
      </c>
      <c r="BT132" s="5" t="str">
        <f t="shared" si="123"/>
        <v/>
      </c>
      <c r="BU132" s="62"/>
      <c r="BV132" s="62"/>
      <c r="BW132" s="62"/>
      <c r="BX132" s="62"/>
      <c r="BY132" s="62"/>
      <c r="BZ132" s="62"/>
      <c r="CA132" s="62"/>
      <c r="CB132" s="62"/>
      <c r="CC132" s="62"/>
      <c r="CD132" s="62"/>
      <c r="CE132" s="62"/>
      <c r="CF132" s="62"/>
      <c r="CG132" s="62"/>
      <c r="CH132" s="62"/>
      <c r="CI132" s="62" t="str">
        <f t="shared" si="124"/>
        <v/>
      </c>
      <c r="CJ132" s="62" t="str">
        <f t="shared" si="125"/>
        <v/>
      </c>
      <c r="CK132" s="5"/>
      <c r="CL132" s="5"/>
      <c r="CM132" s="5"/>
      <c r="CN132" s="5"/>
      <c r="CO132" s="5"/>
      <c r="CP132" s="5"/>
      <c r="CQ132" s="5"/>
      <c r="CR132" s="5"/>
      <c r="CS132" s="5"/>
      <c r="CT132" s="5"/>
      <c r="CU132" s="5"/>
      <c r="CV132" s="5"/>
      <c r="CW132" s="5"/>
      <c r="CX132" s="5"/>
      <c r="CY132" s="91" t="str">
        <f t="shared" si="126"/>
        <v/>
      </c>
      <c r="CZ132" s="5" t="str">
        <f t="shared" si="127"/>
        <v/>
      </c>
      <c r="DA132" s="62"/>
      <c r="DB132" s="62"/>
      <c r="DC132" s="62"/>
      <c r="DD132" s="62"/>
      <c r="DE132" s="62"/>
      <c r="DF132" s="62"/>
      <c r="DG132" s="62"/>
      <c r="DH132" s="62"/>
      <c r="DI132" s="62"/>
      <c r="DJ132" s="62"/>
      <c r="DK132" s="62"/>
      <c r="DL132" s="62"/>
      <c r="DM132" s="62"/>
      <c r="DN132" s="62"/>
      <c r="DO132" s="62" t="str">
        <f t="shared" si="128"/>
        <v/>
      </c>
      <c r="DP132" s="62" t="str">
        <f t="shared" si="129"/>
        <v/>
      </c>
      <c r="DQ132" s="5"/>
      <c r="DR132" s="5"/>
      <c r="DS132" s="5"/>
      <c r="DT132" s="5"/>
      <c r="DU132" s="5"/>
      <c r="DV132" s="5"/>
      <c r="DW132" s="5"/>
      <c r="DX132" s="5"/>
      <c r="DY132" s="5"/>
      <c r="DZ132" s="5"/>
      <c r="EA132" s="5"/>
      <c r="EB132" s="5"/>
      <c r="EC132" s="5"/>
      <c r="ED132" s="5"/>
      <c r="EE132" s="91" t="str">
        <f t="shared" si="130"/>
        <v/>
      </c>
      <c r="EF132" s="5" t="str">
        <f t="shared" si="131"/>
        <v/>
      </c>
      <c r="EG132" s="62"/>
      <c r="EH132" s="62"/>
      <c r="EI132" s="62"/>
      <c r="EJ132" s="62"/>
      <c r="EK132" s="62"/>
      <c r="EL132" s="62"/>
      <c r="EM132" s="62"/>
      <c r="EN132" s="62"/>
      <c r="EO132" s="62"/>
      <c r="EP132" s="62"/>
      <c r="EQ132" s="62"/>
      <c r="ER132" s="62"/>
      <c r="ES132" s="62"/>
      <c r="ET132" s="62"/>
      <c r="EU132" s="62" t="str">
        <f t="shared" si="132"/>
        <v/>
      </c>
      <c r="EV132" s="62" t="str">
        <f t="shared" si="133"/>
        <v/>
      </c>
      <c r="EW132" s="5"/>
      <c r="EX132" s="5"/>
      <c r="EY132" s="5"/>
      <c r="EZ132" s="5"/>
      <c r="FA132" s="5"/>
      <c r="FB132" s="5"/>
      <c r="FC132" s="5"/>
      <c r="FD132" s="5"/>
      <c r="FE132" s="5"/>
      <c r="FF132" s="5"/>
      <c r="FG132" s="5"/>
      <c r="FH132" s="5"/>
      <c r="FI132" s="5"/>
      <c r="FJ132" s="5"/>
      <c r="FK132" s="91" t="str">
        <f t="shared" si="134"/>
        <v/>
      </c>
      <c r="FL132" s="5" t="str">
        <f t="shared" si="135"/>
        <v/>
      </c>
      <c r="FM132" s="62"/>
      <c r="FN132" s="62"/>
      <c r="FO132" s="62"/>
      <c r="FP132" s="62"/>
      <c r="FQ132" s="62"/>
      <c r="FR132" s="62"/>
      <c r="FS132" s="62"/>
      <c r="FT132" s="62"/>
      <c r="FU132" s="62"/>
      <c r="FV132" s="62"/>
      <c r="FW132" s="62"/>
      <c r="FX132" s="62"/>
      <c r="FY132" s="62"/>
      <c r="FZ132" s="62"/>
      <c r="GA132" s="62" t="str">
        <f t="shared" si="136"/>
        <v/>
      </c>
      <c r="GB132" s="62" t="str">
        <f t="shared" si="137"/>
        <v/>
      </c>
      <c r="GC132" s="5"/>
      <c r="GD132" s="5"/>
      <c r="GE132" s="5"/>
      <c r="GF132" s="5"/>
      <c r="GG132" s="5"/>
      <c r="GH132" s="5"/>
      <c r="GI132" s="5"/>
      <c r="GJ132" s="5"/>
      <c r="GK132" s="5"/>
      <c r="GL132" s="5"/>
      <c r="GM132" s="5"/>
      <c r="GN132" s="5"/>
      <c r="GO132" s="5"/>
      <c r="GP132" s="5"/>
      <c r="GQ132" s="91"/>
      <c r="GR132" s="5"/>
      <c r="GS132" s="62"/>
      <c r="GT132" s="62"/>
      <c r="GU132" s="62"/>
      <c r="GV132" s="62"/>
      <c r="GW132" s="62"/>
      <c r="GX132" s="62"/>
      <c r="GY132" s="62"/>
      <c r="GZ132" s="62"/>
      <c r="HA132" s="62"/>
      <c r="HB132" s="62"/>
      <c r="HC132" s="62"/>
      <c r="HD132" s="62"/>
      <c r="HE132" s="62"/>
      <c r="HF132" s="62"/>
      <c r="HG132" s="62"/>
      <c r="HH132" s="62"/>
      <c r="HI132" s="5"/>
      <c r="HJ132" s="5"/>
      <c r="HK132" s="5"/>
      <c r="HL132" s="5"/>
      <c r="HM132" s="5"/>
      <c r="HN132" s="5"/>
      <c r="HO132" s="5"/>
      <c r="HP132" s="5"/>
      <c r="HQ132" s="5"/>
      <c r="HR132" s="5"/>
      <c r="HS132" s="5"/>
      <c r="HT132" s="5"/>
      <c r="HU132" s="5"/>
      <c r="HV132" s="5"/>
      <c r="HW132" s="91"/>
      <c r="HX132" s="5"/>
      <c r="HY132" s="62"/>
      <c r="HZ132" s="62"/>
      <c r="IA132" s="62"/>
      <c r="IB132" s="62"/>
      <c r="IC132" s="62"/>
      <c r="ID132" s="62"/>
      <c r="IE132" s="62"/>
      <c r="IF132" s="62"/>
      <c r="IG132" s="62"/>
      <c r="IH132" s="62"/>
      <c r="II132" s="62"/>
      <c r="IJ132" s="62"/>
      <c r="IK132" s="62"/>
      <c r="IL132" s="62"/>
      <c r="IM132" s="62"/>
      <c r="IN132" s="62"/>
      <c r="IO132" s="5"/>
      <c r="IP132" s="5"/>
      <c r="IQ132" s="5"/>
      <c r="IR132" s="5"/>
      <c r="IS132" s="5"/>
      <c r="IT132" s="5"/>
      <c r="IU132" s="5"/>
      <c r="IV132" s="5"/>
      <c r="IW132" s="5"/>
      <c r="IX132" s="5"/>
      <c r="IY132" s="5"/>
      <c r="IZ132" s="5"/>
      <c r="JA132" s="5"/>
      <c r="JB132" s="5"/>
      <c r="JC132" s="91"/>
      <c r="JD132" s="5"/>
      <c r="JE132" s="62"/>
      <c r="JF132" s="62"/>
      <c r="JG132" s="62"/>
      <c r="JH132" s="62"/>
      <c r="JI132" s="62"/>
      <c r="JJ132" s="62"/>
      <c r="JK132" s="62"/>
      <c r="JL132" s="62"/>
      <c r="JM132" s="62"/>
      <c r="JN132" s="62"/>
      <c r="JO132" s="62"/>
      <c r="JP132" s="62"/>
      <c r="JQ132" s="62"/>
      <c r="JR132" s="62"/>
      <c r="JS132" s="62"/>
      <c r="JT132" s="62"/>
      <c r="JU132" s="5"/>
      <c r="JV132" s="5"/>
      <c r="JW132" s="5"/>
      <c r="JX132" s="5"/>
      <c r="JY132" s="5"/>
      <c r="JZ132" s="5"/>
      <c r="KA132" s="5"/>
      <c r="KB132" s="5"/>
      <c r="KC132" s="5"/>
      <c r="KD132" s="5"/>
      <c r="KE132" s="5"/>
      <c r="KF132" s="5"/>
      <c r="KG132" s="5"/>
      <c r="KH132" s="5"/>
      <c r="KI132" s="91"/>
      <c r="KJ132" s="5"/>
      <c r="KK132" s="62"/>
      <c r="KL132" s="62"/>
      <c r="KM132" s="62"/>
      <c r="KN132" s="62"/>
      <c r="KO132" s="62"/>
      <c r="KP132" s="62"/>
      <c r="KQ132" s="62"/>
      <c r="KR132" s="62"/>
      <c r="KS132" s="62"/>
      <c r="KT132" s="62"/>
      <c r="KU132" s="62"/>
      <c r="KV132" s="62"/>
      <c r="KW132" s="62"/>
      <c r="KX132" s="62"/>
      <c r="KY132" s="62"/>
      <c r="KZ132" s="62"/>
      <c r="LA132" s="5"/>
      <c r="LB132" s="5"/>
      <c r="LC132" s="5"/>
      <c r="LD132" s="5"/>
      <c r="LE132" s="5"/>
      <c r="LF132" s="5"/>
      <c r="LG132" s="5"/>
      <c r="LH132" s="5"/>
      <c r="LI132" s="5"/>
      <c r="LJ132" s="5"/>
      <c r="LK132" s="5"/>
      <c r="LL132" s="5"/>
      <c r="LM132" s="5"/>
      <c r="LN132" s="5"/>
      <c r="LO132" s="91"/>
      <c r="LP132" s="5"/>
      <c r="LQ132" s="62"/>
      <c r="LR132" s="62"/>
      <c r="LS132" s="62"/>
      <c r="LT132" s="62"/>
      <c r="LU132" s="62"/>
      <c r="LV132" s="62"/>
      <c r="LW132" s="62"/>
      <c r="LX132" s="62"/>
      <c r="LY132" s="62"/>
      <c r="LZ132" s="62"/>
      <c r="MA132" s="62"/>
      <c r="MB132" s="62"/>
      <c r="MC132" s="62"/>
      <c r="MD132" s="62"/>
      <c r="ME132" s="62"/>
      <c r="MF132" s="62"/>
    </row>
    <row r="133" spans="1:344" x14ac:dyDescent="0.35">
      <c r="A133" s="132">
        <v>129</v>
      </c>
      <c r="B133" s="170"/>
      <c r="C133" s="170"/>
      <c r="D133" s="152">
        <v>347</v>
      </c>
      <c r="E133" s="72" t="str">
        <f>'BVEM Scorecard'!F132</f>
        <v>Wind</v>
      </c>
      <c r="F133" s="96"/>
      <c r="G133" s="96"/>
      <c r="H133" s="96"/>
      <c r="I133" s="96"/>
      <c r="J133" s="62"/>
      <c r="K133" s="62"/>
      <c r="L133" s="62"/>
      <c r="M133" s="62"/>
      <c r="N133" s="62"/>
      <c r="O133" s="62"/>
      <c r="P133" s="62"/>
      <c r="Q133" s="62"/>
      <c r="R133" s="62"/>
      <c r="S133" s="62"/>
      <c r="T133" s="62"/>
      <c r="U133" s="62"/>
      <c r="V133" s="62"/>
      <c r="W133" s="62"/>
      <c r="X133" s="62"/>
      <c r="Y133" s="1"/>
      <c r="Z133" s="1"/>
      <c r="AA133" s="1"/>
      <c r="AB133" s="1"/>
      <c r="AC133" s="1"/>
      <c r="AD133" s="1"/>
      <c r="AE133" s="1"/>
      <c r="AF133" s="1"/>
      <c r="AG133" s="1"/>
      <c r="AH133" s="1"/>
      <c r="AI133" s="1"/>
      <c r="AJ133" s="1"/>
      <c r="AK133" s="1"/>
      <c r="AL133" s="1"/>
      <c r="AM133" s="138"/>
      <c r="AN133" s="139"/>
      <c r="AO133" s="63"/>
      <c r="AP133" s="63"/>
      <c r="AQ133" s="63"/>
      <c r="AR133" s="63"/>
      <c r="AS133" s="63"/>
      <c r="AT133" s="63"/>
      <c r="AU133" s="63"/>
      <c r="AV133" s="63"/>
      <c r="AW133" s="63"/>
      <c r="AX133" s="63"/>
      <c r="AY133" s="63"/>
      <c r="AZ133" s="63"/>
      <c r="BA133" s="63"/>
      <c r="BB133" s="63"/>
      <c r="BC133" s="63"/>
      <c r="BD133" s="63"/>
      <c r="BE133" s="1"/>
      <c r="BF133" s="1"/>
      <c r="BG133" s="1"/>
      <c r="BH133" s="1"/>
      <c r="BI133" s="1"/>
      <c r="BJ133" s="1"/>
      <c r="BK133" s="1"/>
      <c r="BL133" s="1"/>
      <c r="BM133" s="1"/>
      <c r="BN133" s="1"/>
      <c r="BO133" s="1"/>
      <c r="BP133" s="1"/>
      <c r="BQ133" s="1"/>
      <c r="BR133" s="1"/>
      <c r="BS133" s="1"/>
      <c r="BT133" s="1"/>
      <c r="BU133" s="63"/>
      <c r="BV133" s="63"/>
      <c r="BW133" s="63"/>
      <c r="BX133" s="63"/>
      <c r="BY133" s="63"/>
      <c r="BZ133" s="63"/>
      <c r="CA133" s="63"/>
      <c r="CB133" s="63"/>
      <c r="CC133" s="63"/>
      <c r="CD133" s="63"/>
      <c r="CE133" s="63"/>
      <c r="CF133" s="63"/>
      <c r="CG133" s="63"/>
      <c r="CH133" s="63"/>
      <c r="CI133" s="63"/>
      <c r="CJ133" s="63"/>
      <c r="CK133" s="1"/>
      <c r="CL133" s="1"/>
      <c r="CM133" s="1"/>
      <c r="CN133" s="1"/>
      <c r="CO133" s="1"/>
      <c r="CP133" s="1"/>
      <c r="CQ133" s="1"/>
      <c r="CR133" s="1"/>
      <c r="CS133" s="1"/>
      <c r="CT133" s="1"/>
      <c r="CU133" s="1"/>
      <c r="CV133" s="1"/>
      <c r="CW133" s="1"/>
      <c r="CX133" s="1"/>
      <c r="CY133" s="138"/>
      <c r="CZ133" s="1"/>
      <c r="DA133" s="63"/>
      <c r="DB133" s="63"/>
      <c r="DC133" s="63"/>
      <c r="DD133" s="63"/>
      <c r="DE133" s="63"/>
      <c r="DF133" s="63"/>
      <c r="DG133" s="63"/>
      <c r="DH133" s="63"/>
      <c r="DI133" s="63"/>
      <c r="DJ133" s="63"/>
      <c r="DK133" s="63"/>
      <c r="DL133" s="63"/>
      <c r="DM133" s="63"/>
      <c r="DN133" s="63"/>
      <c r="DO133" s="63"/>
      <c r="DP133" s="63"/>
      <c r="DQ133" s="1"/>
      <c r="DR133" s="1"/>
      <c r="DS133" s="1"/>
      <c r="DT133" s="1"/>
      <c r="DU133" s="1"/>
      <c r="DV133" s="1"/>
      <c r="DW133" s="1"/>
      <c r="DX133" s="1"/>
      <c r="DY133" s="1"/>
      <c r="DZ133" s="1"/>
      <c r="EA133" s="1"/>
      <c r="EB133" s="1"/>
      <c r="EC133" s="1"/>
      <c r="ED133" s="1"/>
      <c r="EE133" s="138"/>
      <c r="EF133" s="1"/>
      <c r="EG133" s="63"/>
      <c r="EH133" s="63"/>
      <c r="EI133" s="63"/>
      <c r="EJ133" s="63"/>
      <c r="EK133" s="63"/>
      <c r="EL133" s="63"/>
      <c r="EM133" s="63"/>
      <c r="EN133" s="63"/>
      <c r="EO133" s="63"/>
      <c r="EP133" s="63"/>
      <c r="EQ133" s="63"/>
      <c r="ER133" s="63"/>
      <c r="ES133" s="63"/>
      <c r="ET133" s="63"/>
      <c r="EU133" s="63"/>
      <c r="EV133" s="63"/>
      <c r="EW133" s="1"/>
      <c r="EX133" s="1"/>
      <c r="EY133" s="1"/>
      <c r="EZ133" s="1"/>
      <c r="FA133" s="1"/>
      <c r="FB133" s="1"/>
      <c r="FC133" s="1"/>
      <c r="FD133" s="1"/>
      <c r="FE133" s="1"/>
      <c r="FF133" s="1"/>
      <c r="FG133" s="1"/>
      <c r="FH133" s="1"/>
      <c r="FI133" s="1"/>
      <c r="FJ133" s="1"/>
      <c r="FK133" s="138"/>
      <c r="FL133" s="1"/>
      <c r="FM133" s="63"/>
      <c r="FN133" s="63"/>
      <c r="FO133" s="63"/>
      <c r="FP133" s="63"/>
      <c r="FQ133" s="63"/>
      <c r="FR133" s="63"/>
      <c r="FS133" s="63"/>
      <c r="FT133" s="63"/>
      <c r="FU133" s="63"/>
      <c r="FV133" s="63"/>
      <c r="FW133" s="63"/>
      <c r="FX133" s="63"/>
      <c r="FY133" s="63"/>
      <c r="FZ133" s="63"/>
      <c r="GA133" s="63"/>
      <c r="GB133" s="63"/>
      <c r="GC133" s="1"/>
      <c r="GD133" s="1"/>
      <c r="GE133" s="1"/>
      <c r="GF133" s="1"/>
      <c r="GG133" s="1"/>
      <c r="GH133" s="1"/>
      <c r="GI133" s="1"/>
      <c r="GJ133" s="1"/>
      <c r="GK133" s="1"/>
      <c r="GL133" s="1"/>
      <c r="GM133" s="1"/>
      <c r="GN133" s="1"/>
      <c r="GO133" s="1"/>
      <c r="GP133" s="1"/>
      <c r="GQ133" s="138"/>
      <c r="GR133" s="1"/>
      <c r="GS133" s="63"/>
      <c r="GT133" s="63"/>
      <c r="GU133" s="63"/>
      <c r="GV133" s="63"/>
      <c r="GW133" s="63"/>
      <c r="GX133" s="63"/>
      <c r="GY133" s="63"/>
      <c r="GZ133" s="63"/>
      <c r="HA133" s="63"/>
      <c r="HB133" s="63"/>
      <c r="HC133" s="63"/>
      <c r="HD133" s="63"/>
      <c r="HE133" s="63"/>
      <c r="HF133" s="63"/>
      <c r="HG133" s="63"/>
      <c r="HH133" s="63"/>
      <c r="HI133" s="1"/>
      <c r="HJ133" s="1"/>
      <c r="HK133" s="1"/>
      <c r="HL133" s="1"/>
      <c r="HM133" s="1"/>
      <c r="HN133" s="1"/>
      <c r="HO133" s="1"/>
      <c r="HP133" s="1"/>
      <c r="HQ133" s="1"/>
      <c r="HR133" s="1"/>
      <c r="HS133" s="1"/>
      <c r="HT133" s="1"/>
      <c r="HU133" s="1"/>
      <c r="HV133" s="1"/>
      <c r="HW133" s="138"/>
      <c r="HX133" s="1"/>
      <c r="HY133" s="63"/>
      <c r="HZ133" s="63"/>
      <c r="IA133" s="63"/>
      <c r="IB133" s="63"/>
      <c r="IC133" s="63"/>
      <c r="ID133" s="63"/>
      <c r="IE133" s="63"/>
      <c r="IF133" s="63"/>
      <c r="IG133" s="63"/>
      <c r="IH133" s="63"/>
      <c r="II133" s="63"/>
      <c r="IJ133" s="63"/>
      <c r="IK133" s="63"/>
      <c r="IL133" s="63"/>
      <c r="IM133" s="63"/>
      <c r="IN133" s="63"/>
      <c r="IO133" s="1"/>
      <c r="IP133" s="1"/>
      <c r="IQ133" s="1"/>
      <c r="IR133" s="1"/>
      <c r="IS133" s="1"/>
      <c r="IT133" s="1"/>
      <c r="IU133" s="1"/>
      <c r="IV133" s="1"/>
      <c r="IW133" s="1"/>
      <c r="IX133" s="1"/>
      <c r="IY133" s="1"/>
      <c r="IZ133" s="1"/>
      <c r="JA133" s="1"/>
      <c r="JB133" s="1"/>
      <c r="JC133" s="138"/>
      <c r="JD133" s="1"/>
      <c r="JE133" s="63"/>
      <c r="JF133" s="63"/>
      <c r="JG133" s="63"/>
      <c r="JH133" s="63"/>
      <c r="JI133" s="63"/>
      <c r="JJ133" s="63"/>
      <c r="JK133" s="63"/>
      <c r="JL133" s="63"/>
      <c r="JM133" s="63"/>
      <c r="JN133" s="63"/>
      <c r="JO133" s="63"/>
      <c r="JP133" s="63"/>
      <c r="JQ133" s="63"/>
      <c r="JR133" s="63"/>
      <c r="JS133" s="63"/>
      <c r="JT133" s="63"/>
      <c r="JU133" s="1"/>
      <c r="JV133" s="1"/>
      <c r="JW133" s="1"/>
      <c r="JX133" s="1"/>
      <c r="JY133" s="1"/>
      <c r="JZ133" s="1"/>
      <c r="KA133" s="1"/>
      <c r="KB133" s="1"/>
      <c r="KC133" s="1"/>
      <c r="KD133" s="1"/>
      <c r="KE133" s="1"/>
      <c r="KF133" s="1"/>
      <c r="KG133" s="1"/>
      <c r="KH133" s="1"/>
      <c r="KI133" s="138"/>
      <c r="KJ133" s="1"/>
      <c r="KK133" s="63"/>
      <c r="KL133" s="63"/>
      <c r="KM133" s="63"/>
      <c r="KN133" s="63"/>
      <c r="KO133" s="63"/>
      <c r="KP133" s="63"/>
      <c r="KQ133" s="63"/>
      <c r="KR133" s="63"/>
      <c r="KS133" s="63"/>
      <c r="KT133" s="63"/>
      <c r="KU133" s="63"/>
      <c r="KV133" s="63"/>
      <c r="KW133" s="63"/>
      <c r="KX133" s="63"/>
      <c r="KY133" s="63"/>
      <c r="KZ133" s="63"/>
      <c r="LA133" s="1"/>
      <c r="LB133" s="1"/>
      <c r="LC133" s="1"/>
      <c r="LD133" s="1"/>
      <c r="LE133" s="1"/>
      <c r="LF133" s="1"/>
      <c r="LG133" s="1"/>
      <c r="LH133" s="1"/>
      <c r="LI133" s="1"/>
      <c r="LJ133" s="1"/>
      <c r="LK133" s="1"/>
      <c r="LL133" s="1"/>
      <c r="LM133" s="1"/>
      <c r="LN133" s="1"/>
      <c r="LO133" s="138"/>
      <c r="LP133" s="1"/>
      <c r="LQ133" s="63"/>
      <c r="LR133" s="63"/>
      <c r="LS133" s="63"/>
      <c r="LT133" s="63"/>
      <c r="LU133" s="63"/>
      <c r="LV133" s="63"/>
      <c r="LW133" s="63"/>
      <c r="LX133" s="63"/>
      <c r="LY133" s="63"/>
      <c r="LZ133" s="63"/>
      <c r="MA133" s="63"/>
      <c r="MB133" s="63"/>
      <c r="MC133" s="63"/>
      <c r="MD133" s="63"/>
      <c r="ME133" s="63"/>
      <c r="MF133" s="63"/>
    </row>
    <row r="134" spans="1:344" x14ac:dyDescent="0.35">
      <c r="A134" s="131">
        <v>130</v>
      </c>
      <c r="B134" s="170"/>
      <c r="C134" s="170"/>
      <c r="D134" s="152">
        <v>253</v>
      </c>
      <c r="E134" s="72" t="str">
        <f>'BVEM Scorecard'!F133</f>
        <v>Wind</v>
      </c>
      <c r="F134" s="96">
        <f t="shared" si="112"/>
        <v>0.4</v>
      </c>
      <c r="G134" s="96">
        <f t="shared" si="113"/>
        <v>0.4</v>
      </c>
      <c r="H134" s="96">
        <f t="shared" si="114"/>
        <v>0</v>
      </c>
      <c r="I134" s="96">
        <f t="shared" si="115"/>
        <v>0</v>
      </c>
      <c r="J134" s="62">
        <v>1</v>
      </c>
      <c r="K134" s="62">
        <v>1</v>
      </c>
      <c r="L134" s="62">
        <v>1</v>
      </c>
      <c r="M134" s="62">
        <v>1</v>
      </c>
      <c r="N134" s="62">
        <v>1</v>
      </c>
      <c r="O134" s="62">
        <v>0</v>
      </c>
      <c r="P134" s="62">
        <v>0</v>
      </c>
      <c r="Q134" s="62">
        <v>0</v>
      </c>
      <c r="R134" s="62">
        <v>0</v>
      </c>
      <c r="S134" s="62">
        <v>1</v>
      </c>
      <c r="T134" s="62">
        <v>1</v>
      </c>
      <c r="U134" s="62">
        <v>0</v>
      </c>
      <c r="V134" s="62">
        <v>0</v>
      </c>
      <c r="W134" s="62">
        <f t="shared" ref="W134:W136" si="228">IFERROR(AVERAGE(M134:V134),0)</f>
        <v>0.4</v>
      </c>
      <c r="X134" s="62">
        <f t="shared" ref="X134:X136" si="229">M$4*M134+N$4*N134+O$4*O134+P$4*P134+Q$4*Q134+R$4*R134+S$4*S134+T$4*T134+U$4*U134+V$4*V134</f>
        <v>0.4</v>
      </c>
      <c r="Y134" s="87"/>
      <c r="Z134" s="5"/>
      <c r="AA134" s="5"/>
      <c r="AB134" s="5"/>
      <c r="AC134" s="5"/>
      <c r="AD134" s="5"/>
      <c r="AE134" s="5"/>
      <c r="AF134" s="5"/>
      <c r="AG134" s="5"/>
      <c r="AH134" s="5"/>
      <c r="AI134" s="5"/>
      <c r="AJ134" s="5"/>
      <c r="AK134" s="5"/>
      <c r="AL134" s="5"/>
      <c r="AM134" s="91" t="str">
        <f t="shared" ref="AM134:AM197" si="230">IFERROR(AA134/SUM($AA134,$AQ134,$BG134,$BW134,$CM134,$DC134,$DS134,$EI134,$EY134,$FO134,$GE134,$GU134,$HK134,$IA134,$IQ134,$JG134,$JW134,$KM134,$LC134,$LS134),"")</f>
        <v/>
      </c>
      <c r="AN134" s="93" t="str">
        <f t="shared" ref="AN134:AN197" si="231">IFERROR((AB$4*AB134+AC$4*AC134+AD$4*AD134+AE$4*AE134+AF$4*AF134+AG$4*AG134+AH$4*AH134+AI$4*AI134+AJ$4*AJ134+AK$4*AK134)*AM134,"")</f>
        <v/>
      </c>
      <c r="AO134" s="62"/>
      <c r="AP134" s="62"/>
      <c r="AQ134" s="62"/>
      <c r="AR134" s="62"/>
      <c r="AS134" s="62"/>
      <c r="AT134" s="62"/>
      <c r="AU134" s="62"/>
      <c r="AV134" s="62"/>
      <c r="AW134" s="62"/>
      <c r="AX134" s="62"/>
      <c r="AY134" s="62"/>
      <c r="AZ134" s="62"/>
      <c r="BA134" s="62"/>
      <c r="BB134" s="62"/>
      <c r="BC134" s="62" t="str">
        <f t="shared" ref="BC134:BC197" si="232">IFERROR(AQ134/SUM($AA134,$AQ134,$BG134,$BW134,$CM134,$DC134,$DS134,$EI134,$EY134,$FO134,$GE134,$GU134,$HK134,$IA134,$IQ134,$JG134,$JW134,$KM134,$LC134,$LS134),"")</f>
        <v/>
      </c>
      <c r="BD134" s="62" t="str">
        <f t="shared" ref="BD134:BD197" si="233">IFERROR((AR$4*AR134+AS$4*AS134+AT$4*AT134+AU$4*AU134+AV$4*AV134+AW$4*AW134+AX$4*AX134+AY$4*AY134+AZ$4*AZ134+BA$4*BA134)*BC134,"")</f>
        <v/>
      </c>
      <c r="BE134" s="5"/>
      <c r="BF134" s="5"/>
      <c r="BG134" s="5"/>
      <c r="BH134" s="5"/>
      <c r="BI134" s="5"/>
      <c r="BJ134" s="5"/>
      <c r="BK134" s="5"/>
      <c r="BL134" s="5"/>
      <c r="BM134" s="5"/>
      <c r="BN134" s="5"/>
      <c r="BO134" s="5"/>
      <c r="BP134" s="5"/>
      <c r="BQ134" s="5"/>
      <c r="BR134" s="5"/>
      <c r="BS134" s="5" t="str">
        <f t="shared" ref="BS134:BS197" si="234">IFERROR(BG134/SUM($AA134,$AQ134,$BG134,$BW134,$CM134,$DC134,$DS134,$EI134,$EY134,$FO134,$GE134,$GU134,$HK134,$IA134,$IQ134,$JG134,$JW134,$KM134,$LC134,$LS134),"")</f>
        <v/>
      </c>
      <c r="BT134" s="5" t="str">
        <f t="shared" ref="BT134:BT197" si="235">IFERROR((BH$4*BH134+BI$4*BI134+BJ$4*BJ134+BK$4*BK134+BL$4*BL134+BM$4*BM134+BN$4*BN134+BO$4*BO134+BP$4*BP134+BQ$4*BQ134)*BS134,"")</f>
        <v/>
      </c>
      <c r="BU134" s="62"/>
      <c r="BV134" s="62"/>
      <c r="BW134" s="62"/>
      <c r="BX134" s="62"/>
      <c r="BY134" s="62"/>
      <c r="BZ134" s="62"/>
      <c r="CA134" s="62"/>
      <c r="CB134" s="62"/>
      <c r="CC134" s="62"/>
      <c r="CD134" s="62"/>
      <c r="CE134" s="62"/>
      <c r="CF134" s="62"/>
      <c r="CG134" s="62"/>
      <c r="CH134" s="62"/>
      <c r="CI134" s="62" t="str">
        <f t="shared" ref="CI134:CI197" si="236">IFERROR(BW134/SUM($AA134,$AQ134,$BG134,$BW134,$CM134,$DC134,$DS134,$EI134,$EY134,$FO134,$GE134,$GU134,$HK134,$IA134,$IQ134,$JG134,$JW134,$KM134,$LC134,$LS134),"")</f>
        <v/>
      </c>
      <c r="CJ134" s="62" t="str">
        <f t="shared" ref="CJ134:CJ197" si="237">IFERROR((BX$4*BX134+BY$4*BY134+BZ$4*BZ134+CA$4*CA134+CB$4*CB134+CC$4*CC134+CD$4*CD134+CE$4*CE134+CF$4*CF134+CG$4*CG134)*CI134,"")</f>
        <v/>
      </c>
      <c r="CK134" s="5"/>
      <c r="CL134" s="5"/>
      <c r="CM134" s="5"/>
      <c r="CN134" s="5"/>
      <c r="CO134" s="5"/>
      <c r="CP134" s="5"/>
      <c r="CQ134" s="5"/>
      <c r="CR134" s="5"/>
      <c r="CS134" s="5"/>
      <c r="CT134" s="5"/>
      <c r="CU134" s="5"/>
      <c r="CV134" s="5"/>
      <c r="CW134" s="5"/>
      <c r="CX134" s="5"/>
      <c r="CY134" s="91" t="str">
        <f t="shared" ref="CY134:CY197" si="238">IFERROR(CM134/SUM($AA134,$AQ134,$BG134,$BW134,$CM134,$DC134,$DS134,$EI134,$EY134,$FO134,$GE134,$GU134,$HK134,$IA134,$IQ134,$JG134,$JW134,$KM134,$LC134,$LS134),"")</f>
        <v/>
      </c>
      <c r="CZ134" s="5" t="str">
        <f t="shared" ref="CZ134:CZ197" si="239">IFERROR((CN$4*CN134+CO$4*CO134+CP$4*CP134+CQ$4*CQ134+CR$4*CR134+CS$4*CS134+CT$4*CT134+CU$4*CU134+CV$4*CV134+CW$4*CW134)*CY134,"")</f>
        <v/>
      </c>
      <c r="DA134" s="62"/>
      <c r="DB134" s="62"/>
      <c r="DC134" s="62"/>
      <c r="DD134" s="62"/>
      <c r="DE134" s="62"/>
      <c r="DF134" s="62"/>
      <c r="DG134" s="62"/>
      <c r="DH134" s="62"/>
      <c r="DI134" s="62"/>
      <c r="DJ134" s="62"/>
      <c r="DK134" s="62"/>
      <c r="DL134" s="62"/>
      <c r="DM134" s="62"/>
      <c r="DN134" s="62"/>
      <c r="DO134" s="62" t="str">
        <f t="shared" ref="DO134:DO197" si="240">IFERROR(DC134/SUM($AA134,$AQ134,$BG134,$BW134,$CM134,$DC134,$DS134,$EI134,$EY134,$FO134,$GE134,$GU134,$HK134,$IA134,$IQ134,$JG134,$JW134,$KM134,$LC134,$LS134),"")</f>
        <v/>
      </c>
      <c r="DP134" s="62" t="str">
        <f t="shared" ref="DP134:DP197" si="241">IFERROR((DD$4*DD134+DE$4*DE134+DF$4*DF134+DG$4*DG134+DH$4*DH134+DI$4*DI134+DJ$4*DJ134+DK$4*DK134+DL$4*DL134+DM$4*DM134)*DO134,"")</f>
        <v/>
      </c>
      <c r="DQ134" s="5"/>
      <c r="DR134" s="5"/>
      <c r="DS134" s="5"/>
      <c r="DT134" s="5"/>
      <c r="DU134" s="5"/>
      <c r="DV134" s="5"/>
      <c r="DW134" s="5"/>
      <c r="DX134" s="5"/>
      <c r="DY134" s="5"/>
      <c r="DZ134" s="5"/>
      <c r="EA134" s="5"/>
      <c r="EB134" s="5"/>
      <c r="EC134" s="5"/>
      <c r="ED134" s="5"/>
      <c r="EE134" s="91" t="str">
        <f t="shared" ref="EE134:EE197" si="242">IFERROR(DS134/SUM($AA134,$AQ134,$BG134,$BW134,$CM134,$DC134,$DS134,$EI134,$EY134,$FO134,$GE134,$GU134,$HK134,$IA134,$IQ134,$JG134,$JW134,$KM134,$LC134,$LS134),"")</f>
        <v/>
      </c>
      <c r="EF134" s="5" t="str">
        <f t="shared" ref="EF134:EF197" si="243">IFERROR((DT$4*DT134+DU$4*DU134+DV$4*DV134+DW$4*DW134+DX$4*DX134+DY$4*DY134+DZ$4*DZ134+EA$4*EA134+EB$4*EB134+EC$4*EC134)*EE134,"")</f>
        <v/>
      </c>
      <c r="EG134" s="62"/>
      <c r="EH134" s="62"/>
      <c r="EI134" s="62"/>
      <c r="EJ134" s="62"/>
      <c r="EK134" s="62"/>
      <c r="EL134" s="62"/>
      <c r="EM134" s="62"/>
      <c r="EN134" s="62"/>
      <c r="EO134" s="62"/>
      <c r="EP134" s="62"/>
      <c r="EQ134" s="62"/>
      <c r="ER134" s="62"/>
      <c r="ES134" s="62"/>
      <c r="ET134" s="62"/>
      <c r="EU134" s="62" t="str">
        <f t="shared" ref="EU134:EU197" si="244">IFERROR(EI134/SUM($AA134,$AQ134,$BG134,$BW134,$CM134,$DC134,$DS134,$EI134,$EY134,$FO134,$GE134,$GU134,$HK134,$IA134,$IQ134,$JG134,$JW134,$KM134,$LC134,$LS134),"")</f>
        <v/>
      </c>
      <c r="EV134" s="62" t="str">
        <f t="shared" ref="EV134:EV197" si="245">IFERROR((EJ$4*EJ134+EK$4*EK134+EL$4*EL134+EM$4*EM134+EN$4*EN134+EO$4*EO134+EP$4*EP134+EQ$4*EQ134+ER$4*ER134+ES$4*ES134)*EU134,"")</f>
        <v/>
      </c>
      <c r="EW134" s="5"/>
      <c r="EX134" s="5"/>
      <c r="EY134" s="5"/>
      <c r="EZ134" s="5"/>
      <c r="FA134" s="5"/>
      <c r="FB134" s="5"/>
      <c r="FC134" s="5"/>
      <c r="FD134" s="5"/>
      <c r="FE134" s="5"/>
      <c r="FF134" s="5"/>
      <c r="FG134" s="5"/>
      <c r="FH134" s="5"/>
      <c r="FI134" s="5"/>
      <c r="FJ134" s="5"/>
      <c r="FK134" s="91" t="str">
        <f t="shared" ref="FK134:FK197" si="246">IFERROR(EY134/SUM($AA134,$AQ134,$BG134,$BW134,$CM134,$DC134,$DS134,$EI134,$EY134,$FO134,$GE134,$GU134,$HK134,$IA134,$IQ134,$JG134,$JW134,$KM134,$LC134,$LS134),"")</f>
        <v/>
      </c>
      <c r="FL134" s="5" t="str">
        <f t="shared" ref="FL134:FL197" si="247">IFERROR((EZ$4*EZ134+FA$4*FA134+FB$4*FB134+FC$4*FC134+FD$4*FD134+FE$4*FE134+FF$4*FF134+FG$4*FG134+FH$4*FH134+FI$4*FI134)*FK134,"")</f>
        <v/>
      </c>
      <c r="FM134" s="62"/>
      <c r="FN134" s="62"/>
      <c r="FO134" s="62"/>
      <c r="FP134" s="62"/>
      <c r="FQ134" s="62"/>
      <c r="FR134" s="62"/>
      <c r="FS134" s="62"/>
      <c r="FT134" s="62"/>
      <c r="FU134" s="62"/>
      <c r="FV134" s="62"/>
      <c r="FW134" s="62"/>
      <c r="FX134" s="62"/>
      <c r="FY134" s="62"/>
      <c r="FZ134" s="62"/>
      <c r="GA134" s="62" t="str">
        <f t="shared" ref="GA134:GA197" si="248">IFERROR(FO134/SUM($AA134,$AQ134,$BG134,$BW134,$CM134,$DC134,$DS134,$EI134,$EY134,$FO134,$GE134,$GU134,$HK134,$IA134,$IQ134,$JG134,$JW134,$KM134,$LC134,$LS134),"")</f>
        <v/>
      </c>
      <c r="GB134" s="62" t="str">
        <f t="shared" ref="GB134:GB197" si="249">IFERROR((FP$4*FP134+FQ$4*FQ134+FR$4*FR134+FS$4*FS134+FT$4*FT134+FU$4*FU134+FV$4*FV134+FW$4*FW134+FX$4*FX134+FY$4*FY134)*GA134,"")</f>
        <v/>
      </c>
      <c r="GC134" s="5"/>
      <c r="GD134" s="5"/>
      <c r="GE134" s="5"/>
      <c r="GF134" s="5"/>
      <c r="GG134" s="5"/>
      <c r="GH134" s="5"/>
      <c r="GI134" s="5"/>
      <c r="GJ134" s="5"/>
      <c r="GK134" s="5"/>
      <c r="GL134" s="5"/>
      <c r="GM134" s="5"/>
      <c r="GN134" s="5"/>
      <c r="GO134" s="5"/>
      <c r="GP134" s="5"/>
      <c r="GQ134" s="91"/>
      <c r="GR134" s="5"/>
      <c r="GS134" s="62"/>
      <c r="GT134" s="62"/>
      <c r="GU134" s="62"/>
      <c r="GV134" s="62"/>
      <c r="GW134" s="62"/>
      <c r="GX134" s="62"/>
      <c r="GY134" s="62"/>
      <c r="GZ134" s="62"/>
      <c r="HA134" s="62"/>
      <c r="HB134" s="62"/>
      <c r="HC134" s="62"/>
      <c r="HD134" s="62"/>
      <c r="HE134" s="62"/>
      <c r="HF134" s="62"/>
      <c r="HG134" s="62"/>
      <c r="HH134" s="62"/>
      <c r="HI134" s="5"/>
      <c r="HJ134" s="5"/>
      <c r="HK134" s="5"/>
      <c r="HL134" s="5"/>
      <c r="HM134" s="5"/>
      <c r="HN134" s="5"/>
      <c r="HO134" s="5"/>
      <c r="HP134" s="5"/>
      <c r="HQ134" s="5"/>
      <c r="HR134" s="5"/>
      <c r="HS134" s="5"/>
      <c r="HT134" s="5"/>
      <c r="HU134" s="5"/>
      <c r="HV134" s="5"/>
      <c r="HW134" s="91"/>
      <c r="HX134" s="5"/>
      <c r="HY134" s="62"/>
      <c r="HZ134" s="62"/>
      <c r="IA134" s="62"/>
      <c r="IB134" s="62"/>
      <c r="IC134" s="62"/>
      <c r="ID134" s="62"/>
      <c r="IE134" s="62"/>
      <c r="IF134" s="62"/>
      <c r="IG134" s="62"/>
      <c r="IH134" s="62"/>
      <c r="II134" s="62"/>
      <c r="IJ134" s="62"/>
      <c r="IK134" s="62"/>
      <c r="IL134" s="62"/>
      <c r="IM134" s="62"/>
      <c r="IN134" s="62"/>
      <c r="IO134" s="5"/>
      <c r="IP134" s="5"/>
      <c r="IQ134" s="5"/>
      <c r="IR134" s="5"/>
      <c r="IS134" s="5"/>
      <c r="IT134" s="5"/>
      <c r="IU134" s="5"/>
      <c r="IV134" s="5"/>
      <c r="IW134" s="5"/>
      <c r="IX134" s="5"/>
      <c r="IY134" s="5"/>
      <c r="IZ134" s="5"/>
      <c r="JA134" s="5"/>
      <c r="JB134" s="5"/>
      <c r="JC134" s="91"/>
      <c r="JD134" s="5"/>
      <c r="JE134" s="62"/>
      <c r="JF134" s="62"/>
      <c r="JG134" s="62"/>
      <c r="JH134" s="62"/>
      <c r="JI134" s="62"/>
      <c r="JJ134" s="62"/>
      <c r="JK134" s="62"/>
      <c r="JL134" s="62"/>
      <c r="JM134" s="62"/>
      <c r="JN134" s="62"/>
      <c r="JO134" s="62"/>
      <c r="JP134" s="62"/>
      <c r="JQ134" s="62"/>
      <c r="JR134" s="62"/>
      <c r="JS134" s="62"/>
      <c r="JT134" s="62"/>
      <c r="JU134" s="5"/>
      <c r="JV134" s="5"/>
      <c r="JW134" s="5"/>
      <c r="JX134" s="5"/>
      <c r="JY134" s="5"/>
      <c r="JZ134" s="5"/>
      <c r="KA134" s="5"/>
      <c r="KB134" s="5"/>
      <c r="KC134" s="5"/>
      <c r="KD134" s="5"/>
      <c r="KE134" s="5"/>
      <c r="KF134" s="5"/>
      <c r="KG134" s="5"/>
      <c r="KH134" s="5"/>
      <c r="KI134" s="91"/>
      <c r="KJ134" s="5"/>
      <c r="KK134" s="62"/>
      <c r="KL134" s="62"/>
      <c r="KM134" s="62"/>
      <c r="KN134" s="62"/>
      <c r="KO134" s="62"/>
      <c r="KP134" s="62"/>
      <c r="KQ134" s="62"/>
      <c r="KR134" s="62"/>
      <c r="KS134" s="62"/>
      <c r="KT134" s="62"/>
      <c r="KU134" s="62"/>
      <c r="KV134" s="62"/>
      <c r="KW134" s="62"/>
      <c r="KX134" s="62"/>
      <c r="KY134" s="62"/>
      <c r="KZ134" s="62"/>
      <c r="LA134" s="5"/>
      <c r="LB134" s="5"/>
      <c r="LC134" s="5"/>
      <c r="LD134" s="5"/>
      <c r="LE134" s="5"/>
      <c r="LF134" s="5"/>
      <c r="LG134" s="5"/>
      <c r="LH134" s="5"/>
      <c r="LI134" s="5"/>
      <c r="LJ134" s="5"/>
      <c r="LK134" s="5"/>
      <c r="LL134" s="5"/>
      <c r="LM134" s="5"/>
      <c r="LN134" s="5"/>
      <c r="LO134" s="91"/>
      <c r="LP134" s="5"/>
      <c r="LQ134" s="62"/>
      <c r="LR134" s="62"/>
      <c r="LS134" s="62"/>
      <c r="LT134" s="62"/>
      <c r="LU134" s="62"/>
      <c r="LV134" s="62"/>
      <c r="LW134" s="62"/>
      <c r="LX134" s="62"/>
      <c r="LY134" s="62"/>
      <c r="LZ134" s="62"/>
      <c r="MA134" s="62"/>
      <c r="MB134" s="62"/>
      <c r="MC134" s="62"/>
      <c r="MD134" s="62"/>
      <c r="ME134" s="62"/>
      <c r="MF134" s="62"/>
    </row>
    <row r="135" spans="1:344" x14ac:dyDescent="0.35">
      <c r="A135" s="132">
        <v>131</v>
      </c>
      <c r="B135" s="170"/>
      <c r="C135" s="170"/>
      <c r="D135" s="152">
        <v>254</v>
      </c>
      <c r="E135" s="72" t="str">
        <f>'BVEM Scorecard'!F134</f>
        <v>Wind</v>
      </c>
      <c r="F135" s="96">
        <f t="shared" ref="F135:F198" si="250">X135</f>
        <v>0.4</v>
      </c>
      <c r="G135" s="96">
        <f t="shared" ref="G135:G198" si="251">W135</f>
        <v>0.4</v>
      </c>
      <c r="H135" s="96">
        <f t="shared" ref="H135:H198" si="252">IFERROR(SUM(AN135,BD135,BT135,CJ135,CZ135,DP135,EF135,EV135,FL135,GB135,GR135,HH135,HX135,IN135,JD135,JT135,KJ135,KZ135,LP135,MF135),0)</f>
        <v>0</v>
      </c>
      <c r="I135" s="96">
        <f t="shared" ref="I135:I198" si="253">IFERROR(SUM(AL135,BB135,BR135,CH135,CX135,DN135,ED135,ET135,FJ135,FZ135,GP135,HF135,HV135,IL135,JB135,JR135,KH135,KX135,LN135,MD135)/SUM(Z135,AP135,BF135,BV135,CL135,DB135,DR135,EH135,EX135,FN135,GD135,GT135,HJ135,HZ135,IP135,JF135,JV135,KL135,LB135,LR135),0)</f>
        <v>0</v>
      </c>
      <c r="J135" s="62">
        <v>1</v>
      </c>
      <c r="K135" s="62">
        <v>1</v>
      </c>
      <c r="L135" s="62">
        <v>1</v>
      </c>
      <c r="M135" s="62">
        <v>1</v>
      </c>
      <c r="N135" s="62">
        <v>1</v>
      </c>
      <c r="O135" s="62">
        <v>0</v>
      </c>
      <c r="P135" s="62">
        <v>0</v>
      </c>
      <c r="Q135" s="62">
        <v>0</v>
      </c>
      <c r="R135" s="62">
        <v>0</v>
      </c>
      <c r="S135" s="62">
        <v>1</v>
      </c>
      <c r="T135" s="62">
        <v>1</v>
      </c>
      <c r="U135" s="62">
        <v>0</v>
      </c>
      <c r="V135" s="62">
        <v>0</v>
      </c>
      <c r="W135" s="62">
        <f t="shared" si="228"/>
        <v>0.4</v>
      </c>
      <c r="X135" s="62">
        <f t="shared" si="229"/>
        <v>0.4</v>
      </c>
      <c r="Y135" s="1"/>
      <c r="Z135" s="1"/>
      <c r="AA135" s="1"/>
      <c r="AB135" s="1"/>
      <c r="AC135" s="1"/>
      <c r="AD135" s="1"/>
      <c r="AE135" s="1"/>
      <c r="AF135" s="1"/>
      <c r="AG135" s="1"/>
      <c r="AH135" s="1"/>
      <c r="AI135" s="1"/>
      <c r="AJ135" s="1"/>
      <c r="AK135" s="1"/>
      <c r="AL135" s="1"/>
      <c r="AM135" s="138" t="str">
        <f t="shared" si="230"/>
        <v/>
      </c>
      <c r="AN135" s="139" t="str">
        <f t="shared" si="231"/>
        <v/>
      </c>
      <c r="AO135" s="63"/>
      <c r="AP135" s="63"/>
      <c r="AQ135" s="63"/>
      <c r="AR135" s="63"/>
      <c r="AS135" s="63"/>
      <c r="AT135" s="63"/>
      <c r="AU135" s="63"/>
      <c r="AV135" s="63"/>
      <c r="AW135" s="63"/>
      <c r="AX135" s="63"/>
      <c r="AY135" s="63"/>
      <c r="AZ135" s="63"/>
      <c r="BA135" s="63"/>
      <c r="BB135" s="63"/>
      <c r="BC135" s="63" t="str">
        <f t="shared" si="232"/>
        <v/>
      </c>
      <c r="BD135" s="63" t="str">
        <f t="shared" si="233"/>
        <v/>
      </c>
      <c r="BE135" s="1"/>
      <c r="BF135" s="1"/>
      <c r="BG135" s="1"/>
      <c r="BH135" s="1"/>
      <c r="BI135" s="1"/>
      <c r="BJ135" s="1"/>
      <c r="BK135" s="1"/>
      <c r="BL135" s="1"/>
      <c r="BM135" s="1"/>
      <c r="BN135" s="1"/>
      <c r="BO135" s="1"/>
      <c r="BP135" s="1"/>
      <c r="BQ135" s="1"/>
      <c r="BR135" s="1"/>
      <c r="BS135" s="1" t="str">
        <f t="shared" si="234"/>
        <v/>
      </c>
      <c r="BT135" s="1" t="str">
        <f t="shared" si="235"/>
        <v/>
      </c>
      <c r="BU135" s="63"/>
      <c r="BV135" s="63"/>
      <c r="BW135" s="63"/>
      <c r="BX135" s="63"/>
      <c r="BY135" s="63"/>
      <c r="BZ135" s="63"/>
      <c r="CA135" s="63"/>
      <c r="CB135" s="63"/>
      <c r="CC135" s="63"/>
      <c r="CD135" s="63"/>
      <c r="CE135" s="63"/>
      <c r="CF135" s="63"/>
      <c r="CG135" s="63"/>
      <c r="CH135" s="63"/>
      <c r="CI135" s="63" t="str">
        <f t="shared" si="236"/>
        <v/>
      </c>
      <c r="CJ135" s="63" t="str">
        <f t="shared" si="237"/>
        <v/>
      </c>
      <c r="CK135" s="1"/>
      <c r="CL135" s="1"/>
      <c r="CM135" s="1"/>
      <c r="CN135" s="1"/>
      <c r="CO135" s="1"/>
      <c r="CP135" s="1"/>
      <c r="CQ135" s="1"/>
      <c r="CR135" s="1"/>
      <c r="CS135" s="1"/>
      <c r="CT135" s="1"/>
      <c r="CU135" s="1"/>
      <c r="CV135" s="1"/>
      <c r="CW135" s="1"/>
      <c r="CX135" s="1"/>
      <c r="CY135" s="138" t="str">
        <f t="shared" si="238"/>
        <v/>
      </c>
      <c r="CZ135" s="1" t="str">
        <f t="shared" si="239"/>
        <v/>
      </c>
      <c r="DA135" s="63"/>
      <c r="DB135" s="63"/>
      <c r="DC135" s="63"/>
      <c r="DD135" s="63"/>
      <c r="DE135" s="63"/>
      <c r="DF135" s="63"/>
      <c r="DG135" s="63"/>
      <c r="DH135" s="63"/>
      <c r="DI135" s="63"/>
      <c r="DJ135" s="63"/>
      <c r="DK135" s="63"/>
      <c r="DL135" s="63"/>
      <c r="DM135" s="63"/>
      <c r="DN135" s="63"/>
      <c r="DO135" s="63" t="str">
        <f t="shared" si="240"/>
        <v/>
      </c>
      <c r="DP135" s="63" t="str">
        <f t="shared" si="241"/>
        <v/>
      </c>
      <c r="DQ135" s="1"/>
      <c r="DR135" s="1"/>
      <c r="DS135" s="1"/>
      <c r="DT135" s="1"/>
      <c r="DU135" s="1"/>
      <c r="DV135" s="1"/>
      <c r="DW135" s="1"/>
      <c r="DX135" s="1"/>
      <c r="DY135" s="1"/>
      <c r="DZ135" s="1"/>
      <c r="EA135" s="1"/>
      <c r="EB135" s="1"/>
      <c r="EC135" s="1"/>
      <c r="ED135" s="1"/>
      <c r="EE135" s="138" t="str">
        <f t="shared" si="242"/>
        <v/>
      </c>
      <c r="EF135" s="1" t="str">
        <f t="shared" si="243"/>
        <v/>
      </c>
      <c r="EG135" s="63"/>
      <c r="EH135" s="63"/>
      <c r="EI135" s="63"/>
      <c r="EJ135" s="63"/>
      <c r="EK135" s="63"/>
      <c r="EL135" s="63"/>
      <c r="EM135" s="63"/>
      <c r="EN135" s="63"/>
      <c r="EO135" s="63"/>
      <c r="EP135" s="63"/>
      <c r="EQ135" s="63"/>
      <c r="ER135" s="63"/>
      <c r="ES135" s="63"/>
      <c r="ET135" s="63"/>
      <c r="EU135" s="63" t="str">
        <f t="shared" si="244"/>
        <v/>
      </c>
      <c r="EV135" s="63" t="str">
        <f t="shared" si="245"/>
        <v/>
      </c>
      <c r="EW135" s="1"/>
      <c r="EX135" s="1"/>
      <c r="EY135" s="1"/>
      <c r="EZ135" s="1"/>
      <c r="FA135" s="1"/>
      <c r="FB135" s="1"/>
      <c r="FC135" s="1"/>
      <c r="FD135" s="1"/>
      <c r="FE135" s="1"/>
      <c r="FF135" s="1"/>
      <c r="FG135" s="1"/>
      <c r="FH135" s="1"/>
      <c r="FI135" s="1"/>
      <c r="FJ135" s="1"/>
      <c r="FK135" s="138" t="str">
        <f t="shared" si="246"/>
        <v/>
      </c>
      <c r="FL135" s="1" t="str">
        <f t="shared" si="247"/>
        <v/>
      </c>
      <c r="FM135" s="63"/>
      <c r="FN135" s="63"/>
      <c r="FO135" s="63"/>
      <c r="FP135" s="63"/>
      <c r="FQ135" s="63"/>
      <c r="FR135" s="63"/>
      <c r="FS135" s="63"/>
      <c r="FT135" s="63"/>
      <c r="FU135" s="63"/>
      <c r="FV135" s="63"/>
      <c r="FW135" s="63"/>
      <c r="FX135" s="63"/>
      <c r="FY135" s="63"/>
      <c r="FZ135" s="63"/>
      <c r="GA135" s="63" t="str">
        <f t="shared" si="248"/>
        <v/>
      </c>
      <c r="GB135" s="63" t="str">
        <f t="shared" si="249"/>
        <v/>
      </c>
      <c r="GC135" s="1"/>
      <c r="GD135" s="1"/>
      <c r="GE135" s="1"/>
      <c r="GF135" s="1"/>
      <c r="GG135" s="1"/>
      <c r="GH135" s="1"/>
      <c r="GI135" s="1"/>
      <c r="GJ135" s="1"/>
      <c r="GK135" s="1"/>
      <c r="GL135" s="1"/>
      <c r="GM135" s="1"/>
      <c r="GN135" s="1"/>
      <c r="GO135" s="1"/>
      <c r="GP135" s="1"/>
      <c r="GQ135" s="138"/>
      <c r="GR135" s="1"/>
      <c r="GS135" s="63"/>
      <c r="GT135" s="63"/>
      <c r="GU135" s="63"/>
      <c r="GV135" s="63"/>
      <c r="GW135" s="63"/>
      <c r="GX135" s="63"/>
      <c r="GY135" s="63"/>
      <c r="GZ135" s="63"/>
      <c r="HA135" s="63"/>
      <c r="HB135" s="63"/>
      <c r="HC135" s="63"/>
      <c r="HD135" s="63"/>
      <c r="HE135" s="63"/>
      <c r="HF135" s="63"/>
      <c r="HG135" s="63"/>
      <c r="HH135" s="63"/>
      <c r="HI135" s="1"/>
      <c r="HJ135" s="1"/>
      <c r="HK135" s="1"/>
      <c r="HL135" s="1"/>
      <c r="HM135" s="1"/>
      <c r="HN135" s="1"/>
      <c r="HO135" s="1"/>
      <c r="HP135" s="1"/>
      <c r="HQ135" s="1"/>
      <c r="HR135" s="1"/>
      <c r="HS135" s="1"/>
      <c r="HT135" s="1"/>
      <c r="HU135" s="1"/>
      <c r="HV135" s="1"/>
      <c r="HW135" s="138"/>
      <c r="HX135" s="1"/>
      <c r="HY135" s="63"/>
      <c r="HZ135" s="63"/>
      <c r="IA135" s="63"/>
      <c r="IB135" s="63"/>
      <c r="IC135" s="63"/>
      <c r="ID135" s="63"/>
      <c r="IE135" s="63"/>
      <c r="IF135" s="63"/>
      <c r="IG135" s="63"/>
      <c r="IH135" s="63"/>
      <c r="II135" s="63"/>
      <c r="IJ135" s="63"/>
      <c r="IK135" s="63"/>
      <c r="IL135" s="63"/>
      <c r="IM135" s="63"/>
      <c r="IN135" s="63"/>
      <c r="IO135" s="1"/>
      <c r="IP135" s="1"/>
      <c r="IQ135" s="1"/>
      <c r="IR135" s="1"/>
      <c r="IS135" s="1"/>
      <c r="IT135" s="1"/>
      <c r="IU135" s="1"/>
      <c r="IV135" s="1"/>
      <c r="IW135" s="1"/>
      <c r="IX135" s="1"/>
      <c r="IY135" s="1"/>
      <c r="IZ135" s="1"/>
      <c r="JA135" s="1"/>
      <c r="JB135" s="1"/>
      <c r="JC135" s="138"/>
      <c r="JD135" s="1"/>
      <c r="JE135" s="63"/>
      <c r="JF135" s="63"/>
      <c r="JG135" s="63"/>
      <c r="JH135" s="63"/>
      <c r="JI135" s="63"/>
      <c r="JJ135" s="63"/>
      <c r="JK135" s="63"/>
      <c r="JL135" s="63"/>
      <c r="JM135" s="63"/>
      <c r="JN135" s="63"/>
      <c r="JO135" s="63"/>
      <c r="JP135" s="63"/>
      <c r="JQ135" s="63"/>
      <c r="JR135" s="63"/>
      <c r="JS135" s="63"/>
      <c r="JT135" s="63"/>
      <c r="JU135" s="1"/>
      <c r="JV135" s="1"/>
      <c r="JW135" s="1"/>
      <c r="JX135" s="1"/>
      <c r="JY135" s="1"/>
      <c r="JZ135" s="1"/>
      <c r="KA135" s="1"/>
      <c r="KB135" s="1"/>
      <c r="KC135" s="1"/>
      <c r="KD135" s="1"/>
      <c r="KE135" s="1"/>
      <c r="KF135" s="1"/>
      <c r="KG135" s="1"/>
      <c r="KH135" s="1"/>
      <c r="KI135" s="138"/>
      <c r="KJ135" s="1"/>
      <c r="KK135" s="63"/>
      <c r="KL135" s="63"/>
      <c r="KM135" s="63"/>
      <c r="KN135" s="63"/>
      <c r="KO135" s="63"/>
      <c r="KP135" s="63"/>
      <c r="KQ135" s="63"/>
      <c r="KR135" s="63"/>
      <c r="KS135" s="63"/>
      <c r="KT135" s="63"/>
      <c r="KU135" s="63"/>
      <c r="KV135" s="63"/>
      <c r="KW135" s="63"/>
      <c r="KX135" s="63"/>
      <c r="KY135" s="63"/>
      <c r="KZ135" s="63"/>
      <c r="LA135" s="1"/>
      <c r="LB135" s="1"/>
      <c r="LC135" s="1"/>
      <c r="LD135" s="1"/>
      <c r="LE135" s="1"/>
      <c r="LF135" s="1"/>
      <c r="LG135" s="1"/>
      <c r="LH135" s="1"/>
      <c r="LI135" s="1"/>
      <c r="LJ135" s="1"/>
      <c r="LK135" s="1"/>
      <c r="LL135" s="1"/>
      <c r="LM135" s="1"/>
      <c r="LN135" s="1"/>
      <c r="LO135" s="138"/>
      <c r="LP135" s="1"/>
      <c r="LQ135" s="63"/>
      <c r="LR135" s="63"/>
      <c r="LS135" s="63"/>
      <c r="LT135" s="63"/>
      <c r="LU135" s="63"/>
      <c r="LV135" s="63"/>
      <c r="LW135" s="63"/>
      <c r="LX135" s="63"/>
      <c r="LY135" s="63"/>
      <c r="LZ135" s="63"/>
      <c r="MA135" s="63"/>
      <c r="MB135" s="63"/>
      <c r="MC135" s="63"/>
      <c r="MD135" s="63"/>
      <c r="ME135" s="63"/>
      <c r="MF135" s="63"/>
    </row>
    <row r="136" spans="1:344" x14ac:dyDescent="0.35">
      <c r="A136" s="131">
        <v>132</v>
      </c>
      <c r="B136" s="170"/>
      <c r="C136" s="170"/>
      <c r="D136" s="152">
        <v>256</v>
      </c>
      <c r="E136" s="72" t="str">
        <f>'BVEM Scorecard'!F135</f>
        <v>Wind</v>
      </c>
      <c r="F136" s="96">
        <f t="shared" si="250"/>
        <v>0.4</v>
      </c>
      <c r="G136" s="96">
        <f t="shared" si="251"/>
        <v>0.4</v>
      </c>
      <c r="H136" s="96">
        <f t="shared" si="252"/>
        <v>0</v>
      </c>
      <c r="I136" s="96">
        <f t="shared" si="253"/>
        <v>0</v>
      </c>
      <c r="J136" s="62">
        <v>1</v>
      </c>
      <c r="K136" s="62">
        <v>1</v>
      </c>
      <c r="L136" s="62">
        <v>1</v>
      </c>
      <c r="M136" s="62">
        <v>1</v>
      </c>
      <c r="N136" s="62">
        <v>1</v>
      </c>
      <c r="O136" s="62">
        <v>0</v>
      </c>
      <c r="P136" s="62">
        <v>0</v>
      </c>
      <c r="Q136" s="62">
        <v>0</v>
      </c>
      <c r="R136" s="62">
        <v>0</v>
      </c>
      <c r="S136" s="62">
        <v>1</v>
      </c>
      <c r="T136" s="62">
        <v>1</v>
      </c>
      <c r="U136" s="62">
        <v>0</v>
      </c>
      <c r="V136" s="62">
        <v>0</v>
      </c>
      <c r="W136" s="62">
        <f t="shared" si="228"/>
        <v>0.4</v>
      </c>
      <c r="X136" s="62">
        <f t="shared" si="229"/>
        <v>0.4</v>
      </c>
      <c r="Y136" s="87"/>
      <c r="Z136" s="5"/>
      <c r="AA136" s="5"/>
      <c r="AB136" s="5"/>
      <c r="AC136" s="5"/>
      <c r="AD136" s="5"/>
      <c r="AE136" s="5"/>
      <c r="AF136" s="5"/>
      <c r="AG136" s="5"/>
      <c r="AH136" s="5"/>
      <c r="AI136" s="5"/>
      <c r="AJ136" s="5"/>
      <c r="AK136" s="5"/>
      <c r="AL136" s="5"/>
      <c r="AM136" s="91" t="str">
        <f t="shared" si="230"/>
        <v/>
      </c>
      <c r="AN136" s="93" t="str">
        <f t="shared" si="231"/>
        <v/>
      </c>
      <c r="AO136" s="62"/>
      <c r="AP136" s="62"/>
      <c r="AQ136" s="62"/>
      <c r="AR136" s="62"/>
      <c r="AS136" s="62"/>
      <c r="AT136" s="62"/>
      <c r="AU136" s="62"/>
      <c r="AV136" s="62"/>
      <c r="AW136" s="62"/>
      <c r="AX136" s="62"/>
      <c r="AY136" s="62"/>
      <c r="AZ136" s="62"/>
      <c r="BA136" s="62"/>
      <c r="BB136" s="62"/>
      <c r="BC136" s="62" t="str">
        <f t="shared" si="232"/>
        <v/>
      </c>
      <c r="BD136" s="62" t="str">
        <f t="shared" si="233"/>
        <v/>
      </c>
      <c r="BE136" s="5"/>
      <c r="BF136" s="5"/>
      <c r="BG136" s="5"/>
      <c r="BH136" s="5"/>
      <c r="BI136" s="5"/>
      <c r="BJ136" s="5"/>
      <c r="BK136" s="5"/>
      <c r="BL136" s="5"/>
      <c r="BM136" s="5"/>
      <c r="BN136" s="5"/>
      <c r="BO136" s="5"/>
      <c r="BP136" s="5"/>
      <c r="BQ136" s="5"/>
      <c r="BR136" s="5"/>
      <c r="BS136" s="5" t="str">
        <f t="shared" si="234"/>
        <v/>
      </c>
      <c r="BT136" s="5" t="str">
        <f t="shared" si="235"/>
        <v/>
      </c>
      <c r="BU136" s="62"/>
      <c r="BV136" s="62"/>
      <c r="BW136" s="62"/>
      <c r="BX136" s="62"/>
      <c r="BY136" s="62"/>
      <c r="BZ136" s="62"/>
      <c r="CA136" s="62"/>
      <c r="CB136" s="62"/>
      <c r="CC136" s="62"/>
      <c r="CD136" s="62"/>
      <c r="CE136" s="62"/>
      <c r="CF136" s="62"/>
      <c r="CG136" s="62"/>
      <c r="CH136" s="62"/>
      <c r="CI136" s="62" t="str">
        <f t="shared" si="236"/>
        <v/>
      </c>
      <c r="CJ136" s="62" t="str">
        <f t="shared" si="237"/>
        <v/>
      </c>
      <c r="CK136" s="5"/>
      <c r="CL136" s="5"/>
      <c r="CM136" s="5"/>
      <c r="CN136" s="5"/>
      <c r="CO136" s="5"/>
      <c r="CP136" s="5"/>
      <c r="CQ136" s="5"/>
      <c r="CR136" s="5"/>
      <c r="CS136" s="5"/>
      <c r="CT136" s="5"/>
      <c r="CU136" s="5"/>
      <c r="CV136" s="5"/>
      <c r="CW136" s="5"/>
      <c r="CX136" s="5"/>
      <c r="CY136" s="91" t="str">
        <f t="shared" si="238"/>
        <v/>
      </c>
      <c r="CZ136" s="5" t="str">
        <f t="shared" si="239"/>
        <v/>
      </c>
      <c r="DA136" s="62"/>
      <c r="DB136" s="62"/>
      <c r="DC136" s="62"/>
      <c r="DD136" s="62"/>
      <c r="DE136" s="62"/>
      <c r="DF136" s="62"/>
      <c r="DG136" s="62"/>
      <c r="DH136" s="62"/>
      <c r="DI136" s="62"/>
      <c r="DJ136" s="62"/>
      <c r="DK136" s="62"/>
      <c r="DL136" s="62"/>
      <c r="DM136" s="62"/>
      <c r="DN136" s="62"/>
      <c r="DO136" s="62" t="str">
        <f t="shared" si="240"/>
        <v/>
      </c>
      <c r="DP136" s="62" t="str">
        <f t="shared" si="241"/>
        <v/>
      </c>
      <c r="DQ136" s="5"/>
      <c r="DR136" s="5"/>
      <c r="DS136" s="5"/>
      <c r="DT136" s="5"/>
      <c r="DU136" s="5"/>
      <c r="DV136" s="5"/>
      <c r="DW136" s="5"/>
      <c r="DX136" s="5"/>
      <c r="DY136" s="5"/>
      <c r="DZ136" s="5"/>
      <c r="EA136" s="5"/>
      <c r="EB136" s="5"/>
      <c r="EC136" s="5"/>
      <c r="ED136" s="5"/>
      <c r="EE136" s="91" t="str">
        <f t="shared" si="242"/>
        <v/>
      </c>
      <c r="EF136" s="5" t="str">
        <f t="shared" si="243"/>
        <v/>
      </c>
      <c r="EG136" s="62"/>
      <c r="EH136" s="62"/>
      <c r="EI136" s="62"/>
      <c r="EJ136" s="62"/>
      <c r="EK136" s="62"/>
      <c r="EL136" s="62"/>
      <c r="EM136" s="62"/>
      <c r="EN136" s="62"/>
      <c r="EO136" s="62"/>
      <c r="EP136" s="62"/>
      <c r="EQ136" s="62"/>
      <c r="ER136" s="62"/>
      <c r="ES136" s="62"/>
      <c r="ET136" s="62"/>
      <c r="EU136" s="62" t="str">
        <f t="shared" si="244"/>
        <v/>
      </c>
      <c r="EV136" s="62" t="str">
        <f t="shared" si="245"/>
        <v/>
      </c>
      <c r="EW136" s="5"/>
      <c r="EX136" s="5"/>
      <c r="EY136" s="5"/>
      <c r="EZ136" s="5"/>
      <c r="FA136" s="5"/>
      <c r="FB136" s="5"/>
      <c r="FC136" s="5"/>
      <c r="FD136" s="5"/>
      <c r="FE136" s="5"/>
      <c r="FF136" s="5"/>
      <c r="FG136" s="5"/>
      <c r="FH136" s="5"/>
      <c r="FI136" s="5"/>
      <c r="FJ136" s="5"/>
      <c r="FK136" s="91" t="str">
        <f t="shared" si="246"/>
        <v/>
      </c>
      <c r="FL136" s="5" t="str">
        <f t="shared" si="247"/>
        <v/>
      </c>
      <c r="FM136" s="62"/>
      <c r="FN136" s="62"/>
      <c r="FO136" s="62"/>
      <c r="FP136" s="62"/>
      <c r="FQ136" s="62"/>
      <c r="FR136" s="62"/>
      <c r="FS136" s="62"/>
      <c r="FT136" s="62"/>
      <c r="FU136" s="62"/>
      <c r="FV136" s="62"/>
      <c r="FW136" s="62"/>
      <c r="FX136" s="62"/>
      <c r="FY136" s="62"/>
      <c r="FZ136" s="62"/>
      <c r="GA136" s="62" t="str">
        <f t="shared" si="248"/>
        <v/>
      </c>
      <c r="GB136" s="62" t="str">
        <f t="shared" si="249"/>
        <v/>
      </c>
      <c r="GC136" s="5"/>
      <c r="GD136" s="5"/>
      <c r="GE136" s="5"/>
      <c r="GF136" s="5"/>
      <c r="GG136" s="5"/>
      <c r="GH136" s="5"/>
      <c r="GI136" s="5"/>
      <c r="GJ136" s="5"/>
      <c r="GK136" s="5"/>
      <c r="GL136" s="5"/>
      <c r="GM136" s="5"/>
      <c r="GN136" s="5"/>
      <c r="GO136" s="5"/>
      <c r="GP136" s="5"/>
      <c r="GQ136" s="91"/>
      <c r="GR136" s="5"/>
      <c r="GS136" s="62"/>
      <c r="GT136" s="62"/>
      <c r="GU136" s="62"/>
      <c r="GV136" s="62"/>
      <c r="GW136" s="62"/>
      <c r="GX136" s="62"/>
      <c r="GY136" s="62"/>
      <c r="GZ136" s="62"/>
      <c r="HA136" s="62"/>
      <c r="HB136" s="62"/>
      <c r="HC136" s="62"/>
      <c r="HD136" s="62"/>
      <c r="HE136" s="62"/>
      <c r="HF136" s="62"/>
      <c r="HG136" s="62"/>
      <c r="HH136" s="62"/>
      <c r="HI136" s="5"/>
      <c r="HJ136" s="5"/>
      <c r="HK136" s="5"/>
      <c r="HL136" s="5"/>
      <c r="HM136" s="5"/>
      <c r="HN136" s="5"/>
      <c r="HO136" s="5"/>
      <c r="HP136" s="5"/>
      <c r="HQ136" s="5"/>
      <c r="HR136" s="5"/>
      <c r="HS136" s="5"/>
      <c r="HT136" s="5"/>
      <c r="HU136" s="5"/>
      <c r="HV136" s="5"/>
      <c r="HW136" s="91"/>
      <c r="HX136" s="5"/>
      <c r="HY136" s="62"/>
      <c r="HZ136" s="62"/>
      <c r="IA136" s="62"/>
      <c r="IB136" s="62"/>
      <c r="IC136" s="62"/>
      <c r="ID136" s="62"/>
      <c r="IE136" s="62"/>
      <c r="IF136" s="62"/>
      <c r="IG136" s="62"/>
      <c r="IH136" s="62"/>
      <c r="II136" s="62"/>
      <c r="IJ136" s="62"/>
      <c r="IK136" s="62"/>
      <c r="IL136" s="62"/>
      <c r="IM136" s="62"/>
      <c r="IN136" s="62"/>
      <c r="IO136" s="5"/>
      <c r="IP136" s="5"/>
      <c r="IQ136" s="5"/>
      <c r="IR136" s="5"/>
      <c r="IS136" s="5"/>
      <c r="IT136" s="5"/>
      <c r="IU136" s="5"/>
      <c r="IV136" s="5"/>
      <c r="IW136" s="5"/>
      <c r="IX136" s="5"/>
      <c r="IY136" s="5"/>
      <c r="IZ136" s="5"/>
      <c r="JA136" s="5"/>
      <c r="JB136" s="5"/>
      <c r="JC136" s="91"/>
      <c r="JD136" s="5"/>
      <c r="JE136" s="62"/>
      <c r="JF136" s="62"/>
      <c r="JG136" s="62"/>
      <c r="JH136" s="62"/>
      <c r="JI136" s="62"/>
      <c r="JJ136" s="62"/>
      <c r="JK136" s="62"/>
      <c r="JL136" s="62"/>
      <c r="JM136" s="62"/>
      <c r="JN136" s="62"/>
      <c r="JO136" s="62"/>
      <c r="JP136" s="62"/>
      <c r="JQ136" s="62"/>
      <c r="JR136" s="62"/>
      <c r="JS136" s="62"/>
      <c r="JT136" s="62"/>
      <c r="JU136" s="5"/>
      <c r="JV136" s="5"/>
      <c r="JW136" s="5"/>
      <c r="JX136" s="5"/>
      <c r="JY136" s="5"/>
      <c r="JZ136" s="5"/>
      <c r="KA136" s="5"/>
      <c r="KB136" s="5"/>
      <c r="KC136" s="5"/>
      <c r="KD136" s="5"/>
      <c r="KE136" s="5"/>
      <c r="KF136" s="5"/>
      <c r="KG136" s="5"/>
      <c r="KH136" s="5"/>
      <c r="KI136" s="91"/>
      <c r="KJ136" s="5"/>
      <c r="KK136" s="62"/>
      <c r="KL136" s="62"/>
      <c r="KM136" s="62"/>
      <c r="KN136" s="62"/>
      <c r="KO136" s="62"/>
      <c r="KP136" s="62"/>
      <c r="KQ136" s="62"/>
      <c r="KR136" s="62"/>
      <c r="KS136" s="62"/>
      <c r="KT136" s="62"/>
      <c r="KU136" s="62"/>
      <c r="KV136" s="62"/>
      <c r="KW136" s="62"/>
      <c r="KX136" s="62"/>
      <c r="KY136" s="62"/>
      <c r="KZ136" s="62"/>
      <c r="LA136" s="5"/>
      <c r="LB136" s="5"/>
      <c r="LC136" s="5"/>
      <c r="LD136" s="5"/>
      <c r="LE136" s="5"/>
      <c r="LF136" s="5"/>
      <c r="LG136" s="5"/>
      <c r="LH136" s="5"/>
      <c r="LI136" s="5"/>
      <c r="LJ136" s="5"/>
      <c r="LK136" s="5"/>
      <c r="LL136" s="5"/>
      <c r="LM136" s="5"/>
      <c r="LN136" s="5"/>
      <c r="LO136" s="91"/>
      <c r="LP136" s="5"/>
      <c r="LQ136" s="62"/>
      <c r="LR136" s="62"/>
      <c r="LS136" s="62"/>
      <c r="LT136" s="62"/>
      <c r="LU136" s="62"/>
      <c r="LV136" s="62"/>
      <c r="LW136" s="62"/>
      <c r="LX136" s="62"/>
      <c r="LY136" s="62"/>
      <c r="LZ136" s="62"/>
      <c r="MA136" s="62"/>
      <c r="MB136" s="62"/>
      <c r="MC136" s="62"/>
      <c r="MD136" s="62"/>
      <c r="ME136" s="62"/>
      <c r="MF136" s="62"/>
    </row>
    <row r="137" spans="1:344" x14ac:dyDescent="0.35">
      <c r="A137" s="132">
        <v>133</v>
      </c>
      <c r="B137" s="170"/>
      <c r="C137" s="170"/>
      <c r="D137" s="152">
        <v>728</v>
      </c>
      <c r="E137" s="72" t="str">
        <f>'BVEM Scorecard'!F136</f>
        <v>Solar + Storage</v>
      </c>
      <c r="F137" s="96"/>
      <c r="G137" s="96"/>
      <c r="H137" s="96"/>
      <c r="I137" s="96"/>
      <c r="J137" s="62"/>
      <c r="K137" s="62"/>
      <c r="L137" s="62"/>
      <c r="M137" s="62"/>
      <c r="N137" s="62"/>
      <c r="O137" s="62"/>
      <c r="P137" s="62"/>
      <c r="Q137" s="62"/>
      <c r="R137" s="62"/>
      <c r="S137" s="62"/>
      <c r="T137" s="62"/>
      <c r="U137" s="62"/>
      <c r="V137" s="62"/>
      <c r="W137" s="62"/>
      <c r="X137" s="62"/>
      <c r="Y137" s="1"/>
      <c r="Z137" s="1"/>
      <c r="AA137" s="1"/>
      <c r="AB137" s="1"/>
      <c r="AC137" s="1"/>
      <c r="AD137" s="1"/>
      <c r="AE137" s="1"/>
      <c r="AF137" s="1"/>
      <c r="AG137" s="1"/>
      <c r="AH137" s="1"/>
      <c r="AI137" s="1"/>
      <c r="AJ137" s="1"/>
      <c r="AK137" s="1"/>
      <c r="AL137" s="1"/>
      <c r="AM137" s="138"/>
      <c r="AN137" s="139"/>
      <c r="AO137" s="63"/>
      <c r="AP137" s="63"/>
      <c r="AQ137" s="63"/>
      <c r="AR137" s="63"/>
      <c r="AS137" s="63"/>
      <c r="AT137" s="63"/>
      <c r="AU137" s="63"/>
      <c r="AV137" s="63"/>
      <c r="AW137" s="63"/>
      <c r="AX137" s="63"/>
      <c r="AY137" s="63"/>
      <c r="AZ137" s="63"/>
      <c r="BA137" s="63"/>
      <c r="BB137" s="63"/>
      <c r="BC137" s="63"/>
      <c r="BD137" s="63"/>
      <c r="BE137" s="1"/>
      <c r="BF137" s="1"/>
      <c r="BG137" s="1"/>
      <c r="BH137" s="1"/>
      <c r="BI137" s="1"/>
      <c r="BJ137" s="1"/>
      <c r="BK137" s="1"/>
      <c r="BL137" s="1"/>
      <c r="BM137" s="1"/>
      <c r="BN137" s="1"/>
      <c r="BO137" s="1"/>
      <c r="BP137" s="1"/>
      <c r="BQ137" s="1"/>
      <c r="BR137" s="1"/>
      <c r="BS137" s="1"/>
      <c r="BT137" s="1"/>
      <c r="BU137" s="63"/>
      <c r="BV137" s="63"/>
      <c r="BW137" s="63"/>
      <c r="BX137" s="63"/>
      <c r="BY137" s="63"/>
      <c r="BZ137" s="63"/>
      <c r="CA137" s="63"/>
      <c r="CB137" s="63"/>
      <c r="CC137" s="63"/>
      <c r="CD137" s="63"/>
      <c r="CE137" s="63"/>
      <c r="CF137" s="63"/>
      <c r="CG137" s="63"/>
      <c r="CH137" s="63"/>
      <c r="CI137" s="63"/>
      <c r="CJ137" s="63"/>
      <c r="CK137" s="1"/>
      <c r="CL137" s="1"/>
      <c r="CM137" s="1"/>
      <c r="CN137" s="1"/>
      <c r="CO137" s="1"/>
      <c r="CP137" s="1"/>
      <c r="CQ137" s="1"/>
      <c r="CR137" s="1"/>
      <c r="CS137" s="1"/>
      <c r="CT137" s="1"/>
      <c r="CU137" s="1"/>
      <c r="CV137" s="1"/>
      <c r="CW137" s="1"/>
      <c r="CX137" s="1"/>
      <c r="CY137" s="138"/>
      <c r="CZ137" s="1"/>
      <c r="DA137" s="63"/>
      <c r="DB137" s="63"/>
      <c r="DC137" s="63"/>
      <c r="DD137" s="63"/>
      <c r="DE137" s="63"/>
      <c r="DF137" s="63"/>
      <c r="DG137" s="63"/>
      <c r="DH137" s="63"/>
      <c r="DI137" s="63"/>
      <c r="DJ137" s="63"/>
      <c r="DK137" s="63"/>
      <c r="DL137" s="63"/>
      <c r="DM137" s="63"/>
      <c r="DN137" s="63"/>
      <c r="DO137" s="63"/>
      <c r="DP137" s="63"/>
      <c r="DQ137" s="1"/>
      <c r="DR137" s="1"/>
      <c r="DS137" s="1"/>
      <c r="DT137" s="1"/>
      <c r="DU137" s="1"/>
      <c r="DV137" s="1"/>
      <c r="DW137" s="1"/>
      <c r="DX137" s="1"/>
      <c r="DY137" s="1"/>
      <c r="DZ137" s="1"/>
      <c r="EA137" s="1"/>
      <c r="EB137" s="1"/>
      <c r="EC137" s="1"/>
      <c r="ED137" s="1"/>
      <c r="EE137" s="138"/>
      <c r="EF137" s="1"/>
      <c r="EG137" s="63"/>
      <c r="EH137" s="63"/>
      <c r="EI137" s="63"/>
      <c r="EJ137" s="63"/>
      <c r="EK137" s="63"/>
      <c r="EL137" s="63"/>
      <c r="EM137" s="63"/>
      <c r="EN137" s="63"/>
      <c r="EO137" s="63"/>
      <c r="EP137" s="63"/>
      <c r="EQ137" s="63"/>
      <c r="ER137" s="63"/>
      <c r="ES137" s="63"/>
      <c r="ET137" s="63"/>
      <c r="EU137" s="63"/>
      <c r="EV137" s="63"/>
      <c r="EW137" s="1"/>
      <c r="EX137" s="1"/>
      <c r="EY137" s="1"/>
      <c r="EZ137" s="1"/>
      <c r="FA137" s="1"/>
      <c r="FB137" s="1"/>
      <c r="FC137" s="1"/>
      <c r="FD137" s="1"/>
      <c r="FE137" s="1"/>
      <c r="FF137" s="1"/>
      <c r="FG137" s="1"/>
      <c r="FH137" s="1"/>
      <c r="FI137" s="1"/>
      <c r="FJ137" s="1"/>
      <c r="FK137" s="138"/>
      <c r="FL137" s="1"/>
      <c r="FM137" s="63"/>
      <c r="FN137" s="63"/>
      <c r="FO137" s="63"/>
      <c r="FP137" s="63"/>
      <c r="FQ137" s="63"/>
      <c r="FR137" s="63"/>
      <c r="FS137" s="63"/>
      <c r="FT137" s="63"/>
      <c r="FU137" s="63"/>
      <c r="FV137" s="63"/>
      <c r="FW137" s="63"/>
      <c r="FX137" s="63"/>
      <c r="FY137" s="63"/>
      <c r="FZ137" s="63"/>
      <c r="GA137" s="63"/>
      <c r="GB137" s="63"/>
      <c r="GC137" s="1"/>
      <c r="GD137" s="1"/>
      <c r="GE137" s="1"/>
      <c r="GF137" s="1"/>
      <c r="GG137" s="1"/>
      <c r="GH137" s="1"/>
      <c r="GI137" s="1"/>
      <c r="GJ137" s="1"/>
      <c r="GK137" s="1"/>
      <c r="GL137" s="1"/>
      <c r="GM137" s="1"/>
      <c r="GN137" s="1"/>
      <c r="GO137" s="1"/>
      <c r="GP137" s="1"/>
      <c r="GQ137" s="138"/>
      <c r="GR137" s="1"/>
      <c r="GS137" s="63"/>
      <c r="GT137" s="63"/>
      <c r="GU137" s="63"/>
      <c r="GV137" s="63"/>
      <c r="GW137" s="63"/>
      <c r="GX137" s="63"/>
      <c r="GY137" s="63"/>
      <c r="GZ137" s="63"/>
      <c r="HA137" s="63"/>
      <c r="HB137" s="63"/>
      <c r="HC137" s="63"/>
      <c r="HD137" s="63"/>
      <c r="HE137" s="63"/>
      <c r="HF137" s="63"/>
      <c r="HG137" s="63"/>
      <c r="HH137" s="63"/>
      <c r="HI137" s="1"/>
      <c r="HJ137" s="1"/>
      <c r="HK137" s="1"/>
      <c r="HL137" s="1"/>
      <c r="HM137" s="1"/>
      <c r="HN137" s="1"/>
      <c r="HO137" s="1"/>
      <c r="HP137" s="1"/>
      <c r="HQ137" s="1"/>
      <c r="HR137" s="1"/>
      <c r="HS137" s="1"/>
      <c r="HT137" s="1"/>
      <c r="HU137" s="1"/>
      <c r="HV137" s="1"/>
      <c r="HW137" s="138"/>
      <c r="HX137" s="1"/>
      <c r="HY137" s="63"/>
      <c r="HZ137" s="63"/>
      <c r="IA137" s="63"/>
      <c r="IB137" s="63"/>
      <c r="IC137" s="63"/>
      <c r="ID137" s="63"/>
      <c r="IE137" s="63"/>
      <c r="IF137" s="63"/>
      <c r="IG137" s="63"/>
      <c r="IH137" s="63"/>
      <c r="II137" s="63"/>
      <c r="IJ137" s="63"/>
      <c r="IK137" s="63"/>
      <c r="IL137" s="63"/>
      <c r="IM137" s="63"/>
      <c r="IN137" s="63"/>
      <c r="IO137" s="1"/>
      <c r="IP137" s="1"/>
      <c r="IQ137" s="1"/>
      <c r="IR137" s="1"/>
      <c r="IS137" s="1"/>
      <c r="IT137" s="1"/>
      <c r="IU137" s="1"/>
      <c r="IV137" s="1"/>
      <c r="IW137" s="1"/>
      <c r="IX137" s="1"/>
      <c r="IY137" s="1"/>
      <c r="IZ137" s="1"/>
      <c r="JA137" s="1"/>
      <c r="JB137" s="1"/>
      <c r="JC137" s="138"/>
      <c r="JD137" s="1"/>
      <c r="JE137" s="63"/>
      <c r="JF137" s="63"/>
      <c r="JG137" s="63"/>
      <c r="JH137" s="63"/>
      <c r="JI137" s="63"/>
      <c r="JJ137" s="63"/>
      <c r="JK137" s="63"/>
      <c r="JL137" s="63"/>
      <c r="JM137" s="63"/>
      <c r="JN137" s="63"/>
      <c r="JO137" s="63"/>
      <c r="JP137" s="63"/>
      <c r="JQ137" s="63"/>
      <c r="JR137" s="63"/>
      <c r="JS137" s="63"/>
      <c r="JT137" s="63"/>
      <c r="JU137" s="1"/>
      <c r="JV137" s="1"/>
      <c r="JW137" s="1"/>
      <c r="JX137" s="1"/>
      <c r="JY137" s="1"/>
      <c r="JZ137" s="1"/>
      <c r="KA137" s="1"/>
      <c r="KB137" s="1"/>
      <c r="KC137" s="1"/>
      <c r="KD137" s="1"/>
      <c r="KE137" s="1"/>
      <c r="KF137" s="1"/>
      <c r="KG137" s="1"/>
      <c r="KH137" s="1"/>
      <c r="KI137" s="138"/>
      <c r="KJ137" s="1"/>
      <c r="KK137" s="63"/>
      <c r="KL137" s="63"/>
      <c r="KM137" s="63"/>
      <c r="KN137" s="63"/>
      <c r="KO137" s="63"/>
      <c r="KP137" s="63"/>
      <c r="KQ137" s="63"/>
      <c r="KR137" s="63"/>
      <c r="KS137" s="63"/>
      <c r="KT137" s="63"/>
      <c r="KU137" s="63"/>
      <c r="KV137" s="63"/>
      <c r="KW137" s="63"/>
      <c r="KX137" s="63"/>
      <c r="KY137" s="63"/>
      <c r="KZ137" s="63"/>
      <c r="LA137" s="1"/>
      <c r="LB137" s="1"/>
      <c r="LC137" s="1"/>
      <c r="LD137" s="1"/>
      <c r="LE137" s="1"/>
      <c r="LF137" s="1"/>
      <c r="LG137" s="1"/>
      <c r="LH137" s="1"/>
      <c r="LI137" s="1"/>
      <c r="LJ137" s="1"/>
      <c r="LK137" s="1"/>
      <c r="LL137" s="1"/>
      <c r="LM137" s="1"/>
      <c r="LN137" s="1"/>
      <c r="LO137" s="138"/>
      <c r="LP137" s="1"/>
      <c r="LQ137" s="63"/>
      <c r="LR137" s="63"/>
      <c r="LS137" s="63"/>
      <c r="LT137" s="63"/>
      <c r="LU137" s="63"/>
      <c r="LV137" s="63"/>
      <c r="LW137" s="63"/>
      <c r="LX137" s="63"/>
      <c r="LY137" s="63"/>
      <c r="LZ137" s="63"/>
      <c r="MA137" s="63"/>
      <c r="MB137" s="63"/>
      <c r="MC137" s="63"/>
      <c r="MD137" s="63"/>
      <c r="ME137" s="63"/>
      <c r="MF137" s="63"/>
    </row>
    <row r="138" spans="1:344" x14ac:dyDescent="0.35">
      <c r="A138" s="131">
        <v>134</v>
      </c>
      <c r="B138" s="170"/>
      <c r="C138" s="170"/>
      <c r="D138" s="152">
        <v>998</v>
      </c>
      <c r="E138" s="72" t="str">
        <f>'BVEM Scorecard'!F137</f>
        <v>Storage</v>
      </c>
      <c r="F138" s="96"/>
      <c r="G138" s="96"/>
      <c r="H138" s="96"/>
      <c r="I138" s="96"/>
      <c r="J138" s="62"/>
      <c r="K138" s="62"/>
      <c r="L138" s="62"/>
      <c r="M138" s="62"/>
      <c r="N138" s="62"/>
      <c r="O138" s="62"/>
      <c r="P138" s="62"/>
      <c r="Q138" s="62"/>
      <c r="R138" s="62"/>
      <c r="S138" s="62"/>
      <c r="T138" s="62"/>
      <c r="U138" s="62"/>
      <c r="V138" s="62"/>
      <c r="W138" s="62"/>
      <c r="X138" s="62"/>
      <c r="Y138" s="87"/>
      <c r="Z138" s="5"/>
      <c r="AA138" s="5"/>
      <c r="AB138" s="5"/>
      <c r="AC138" s="5"/>
      <c r="AD138" s="5"/>
      <c r="AE138" s="5"/>
      <c r="AF138" s="5"/>
      <c r="AG138" s="5"/>
      <c r="AH138" s="5"/>
      <c r="AI138" s="5"/>
      <c r="AJ138" s="5"/>
      <c r="AK138" s="5"/>
      <c r="AL138" s="5"/>
      <c r="AM138" s="91"/>
      <c r="AN138" s="93"/>
      <c r="AO138" s="62"/>
      <c r="AP138" s="62"/>
      <c r="AQ138" s="62"/>
      <c r="AR138" s="62"/>
      <c r="AS138" s="62"/>
      <c r="AT138" s="62"/>
      <c r="AU138" s="62"/>
      <c r="AV138" s="62"/>
      <c r="AW138" s="62"/>
      <c r="AX138" s="62"/>
      <c r="AY138" s="62"/>
      <c r="AZ138" s="62"/>
      <c r="BA138" s="62"/>
      <c r="BB138" s="62"/>
      <c r="BC138" s="62"/>
      <c r="BD138" s="62"/>
      <c r="BE138" s="5"/>
      <c r="BF138" s="5"/>
      <c r="BG138" s="5"/>
      <c r="BH138" s="5"/>
      <c r="BI138" s="5"/>
      <c r="BJ138" s="5"/>
      <c r="BK138" s="5"/>
      <c r="BL138" s="5"/>
      <c r="BM138" s="5"/>
      <c r="BN138" s="5"/>
      <c r="BO138" s="5"/>
      <c r="BP138" s="5"/>
      <c r="BQ138" s="5"/>
      <c r="BR138" s="5"/>
      <c r="BS138" s="5"/>
      <c r="BT138" s="5"/>
      <c r="BU138" s="62"/>
      <c r="BV138" s="62"/>
      <c r="BW138" s="62"/>
      <c r="BX138" s="62"/>
      <c r="BY138" s="62"/>
      <c r="BZ138" s="62"/>
      <c r="CA138" s="62"/>
      <c r="CB138" s="62"/>
      <c r="CC138" s="62"/>
      <c r="CD138" s="62"/>
      <c r="CE138" s="62"/>
      <c r="CF138" s="62"/>
      <c r="CG138" s="62"/>
      <c r="CH138" s="62"/>
      <c r="CI138" s="62"/>
      <c r="CJ138" s="62"/>
      <c r="CK138" s="5"/>
      <c r="CL138" s="5"/>
      <c r="CM138" s="5"/>
      <c r="CN138" s="5"/>
      <c r="CO138" s="5"/>
      <c r="CP138" s="5"/>
      <c r="CQ138" s="5"/>
      <c r="CR138" s="5"/>
      <c r="CS138" s="5"/>
      <c r="CT138" s="5"/>
      <c r="CU138" s="5"/>
      <c r="CV138" s="5"/>
      <c r="CW138" s="5"/>
      <c r="CX138" s="5"/>
      <c r="CY138" s="91"/>
      <c r="CZ138" s="5"/>
      <c r="DA138" s="62"/>
      <c r="DB138" s="62"/>
      <c r="DC138" s="62"/>
      <c r="DD138" s="62"/>
      <c r="DE138" s="62"/>
      <c r="DF138" s="62"/>
      <c r="DG138" s="62"/>
      <c r="DH138" s="62"/>
      <c r="DI138" s="62"/>
      <c r="DJ138" s="62"/>
      <c r="DK138" s="62"/>
      <c r="DL138" s="62"/>
      <c r="DM138" s="62"/>
      <c r="DN138" s="62"/>
      <c r="DO138" s="62"/>
      <c r="DP138" s="62"/>
      <c r="DQ138" s="5"/>
      <c r="DR138" s="5"/>
      <c r="DS138" s="5"/>
      <c r="DT138" s="5"/>
      <c r="DU138" s="5"/>
      <c r="DV138" s="5"/>
      <c r="DW138" s="5"/>
      <c r="DX138" s="5"/>
      <c r="DY138" s="5"/>
      <c r="DZ138" s="5"/>
      <c r="EA138" s="5"/>
      <c r="EB138" s="5"/>
      <c r="EC138" s="5"/>
      <c r="ED138" s="5"/>
      <c r="EE138" s="91"/>
      <c r="EF138" s="5"/>
      <c r="EG138" s="62"/>
      <c r="EH138" s="62"/>
      <c r="EI138" s="62"/>
      <c r="EJ138" s="62"/>
      <c r="EK138" s="62"/>
      <c r="EL138" s="62"/>
      <c r="EM138" s="62"/>
      <c r="EN138" s="62"/>
      <c r="EO138" s="62"/>
      <c r="EP138" s="62"/>
      <c r="EQ138" s="62"/>
      <c r="ER138" s="62"/>
      <c r="ES138" s="62"/>
      <c r="ET138" s="62"/>
      <c r="EU138" s="62"/>
      <c r="EV138" s="62"/>
      <c r="EW138" s="5"/>
      <c r="EX138" s="5"/>
      <c r="EY138" s="5"/>
      <c r="EZ138" s="5"/>
      <c r="FA138" s="5"/>
      <c r="FB138" s="5"/>
      <c r="FC138" s="5"/>
      <c r="FD138" s="5"/>
      <c r="FE138" s="5"/>
      <c r="FF138" s="5"/>
      <c r="FG138" s="5"/>
      <c r="FH138" s="5"/>
      <c r="FI138" s="5"/>
      <c r="FJ138" s="5"/>
      <c r="FK138" s="91"/>
      <c r="FL138" s="5"/>
      <c r="FM138" s="62"/>
      <c r="FN138" s="62"/>
      <c r="FO138" s="62"/>
      <c r="FP138" s="62"/>
      <c r="FQ138" s="62"/>
      <c r="FR138" s="62"/>
      <c r="FS138" s="62"/>
      <c r="FT138" s="62"/>
      <c r="FU138" s="62"/>
      <c r="FV138" s="62"/>
      <c r="FW138" s="62"/>
      <c r="FX138" s="62"/>
      <c r="FY138" s="62"/>
      <c r="FZ138" s="62"/>
      <c r="GA138" s="62"/>
      <c r="GB138" s="62"/>
      <c r="GC138" s="5"/>
      <c r="GD138" s="5"/>
      <c r="GE138" s="5"/>
      <c r="GF138" s="5"/>
      <c r="GG138" s="5"/>
      <c r="GH138" s="5"/>
      <c r="GI138" s="5"/>
      <c r="GJ138" s="5"/>
      <c r="GK138" s="5"/>
      <c r="GL138" s="5"/>
      <c r="GM138" s="5"/>
      <c r="GN138" s="5"/>
      <c r="GO138" s="5"/>
      <c r="GP138" s="5"/>
      <c r="GQ138" s="91"/>
      <c r="GR138" s="5"/>
      <c r="GS138" s="62"/>
      <c r="GT138" s="62"/>
      <c r="GU138" s="62"/>
      <c r="GV138" s="62"/>
      <c r="GW138" s="62"/>
      <c r="GX138" s="62"/>
      <c r="GY138" s="62"/>
      <c r="GZ138" s="62"/>
      <c r="HA138" s="62"/>
      <c r="HB138" s="62"/>
      <c r="HC138" s="62"/>
      <c r="HD138" s="62"/>
      <c r="HE138" s="62"/>
      <c r="HF138" s="62"/>
      <c r="HG138" s="62"/>
      <c r="HH138" s="62"/>
      <c r="HI138" s="5"/>
      <c r="HJ138" s="5"/>
      <c r="HK138" s="5"/>
      <c r="HL138" s="5"/>
      <c r="HM138" s="5"/>
      <c r="HN138" s="5"/>
      <c r="HO138" s="5"/>
      <c r="HP138" s="5"/>
      <c r="HQ138" s="5"/>
      <c r="HR138" s="5"/>
      <c r="HS138" s="5"/>
      <c r="HT138" s="5"/>
      <c r="HU138" s="5"/>
      <c r="HV138" s="5"/>
      <c r="HW138" s="91"/>
      <c r="HX138" s="5"/>
      <c r="HY138" s="62"/>
      <c r="HZ138" s="62"/>
      <c r="IA138" s="62"/>
      <c r="IB138" s="62"/>
      <c r="IC138" s="62"/>
      <c r="ID138" s="62"/>
      <c r="IE138" s="62"/>
      <c r="IF138" s="62"/>
      <c r="IG138" s="62"/>
      <c r="IH138" s="62"/>
      <c r="II138" s="62"/>
      <c r="IJ138" s="62"/>
      <c r="IK138" s="62"/>
      <c r="IL138" s="62"/>
      <c r="IM138" s="62"/>
      <c r="IN138" s="62"/>
      <c r="IO138" s="5"/>
      <c r="IP138" s="5"/>
      <c r="IQ138" s="5"/>
      <c r="IR138" s="5"/>
      <c r="IS138" s="5"/>
      <c r="IT138" s="5"/>
      <c r="IU138" s="5"/>
      <c r="IV138" s="5"/>
      <c r="IW138" s="5"/>
      <c r="IX138" s="5"/>
      <c r="IY138" s="5"/>
      <c r="IZ138" s="5"/>
      <c r="JA138" s="5"/>
      <c r="JB138" s="5"/>
      <c r="JC138" s="91"/>
      <c r="JD138" s="5"/>
      <c r="JE138" s="62"/>
      <c r="JF138" s="62"/>
      <c r="JG138" s="62"/>
      <c r="JH138" s="62"/>
      <c r="JI138" s="62"/>
      <c r="JJ138" s="62"/>
      <c r="JK138" s="62"/>
      <c r="JL138" s="62"/>
      <c r="JM138" s="62"/>
      <c r="JN138" s="62"/>
      <c r="JO138" s="62"/>
      <c r="JP138" s="62"/>
      <c r="JQ138" s="62"/>
      <c r="JR138" s="62"/>
      <c r="JS138" s="62"/>
      <c r="JT138" s="62"/>
      <c r="JU138" s="5"/>
      <c r="JV138" s="5"/>
      <c r="JW138" s="5"/>
      <c r="JX138" s="5"/>
      <c r="JY138" s="5"/>
      <c r="JZ138" s="5"/>
      <c r="KA138" s="5"/>
      <c r="KB138" s="5"/>
      <c r="KC138" s="5"/>
      <c r="KD138" s="5"/>
      <c r="KE138" s="5"/>
      <c r="KF138" s="5"/>
      <c r="KG138" s="5"/>
      <c r="KH138" s="5"/>
      <c r="KI138" s="91"/>
      <c r="KJ138" s="5"/>
      <c r="KK138" s="62"/>
      <c r="KL138" s="62"/>
      <c r="KM138" s="62"/>
      <c r="KN138" s="62"/>
      <c r="KO138" s="62"/>
      <c r="KP138" s="62"/>
      <c r="KQ138" s="62"/>
      <c r="KR138" s="62"/>
      <c r="KS138" s="62"/>
      <c r="KT138" s="62"/>
      <c r="KU138" s="62"/>
      <c r="KV138" s="62"/>
      <c r="KW138" s="62"/>
      <c r="KX138" s="62"/>
      <c r="KY138" s="62"/>
      <c r="KZ138" s="62"/>
      <c r="LA138" s="5"/>
      <c r="LB138" s="5"/>
      <c r="LC138" s="5"/>
      <c r="LD138" s="5"/>
      <c r="LE138" s="5"/>
      <c r="LF138" s="5"/>
      <c r="LG138" s="5"/>
      <c r="LH138" s="5"/>
      <c r="LI138" s="5"/>
      <c r="LJ138" s="5"/>
      <c r="LK138" s="5"/>
      <c r="LL138" s="5"/>
      <c r="LM138" s="5"/>
      <c r="LN138" s="5"/>
      <c r="LO138" s="91"/>
      <c r="LP138" s="5"/>
      <c r="LQ138" s="62"/>
      <c r="LR138" s="62"/>
      <c r="LS138" s="62"/>
      <c r="LT138" s="62"/>
      <c r="LU138" s="62"/>
      <c r="LV138" s="62"/>
      <c r="LW138" s="62"/>
      <c r="LX138" s="62"/>
      <c r="LY138" s="62"/>
      <c r="LZ138" s="62"/>
      <c r="MA138" s="62"/>
      <c r="MB138" s="62"/>
      <c r="MC138" s="62"/>
      <c r="MD138" s="62"/>
      <c r="ME138" s="62"/>
      <c r="MF138" s="62"/>
    </row>
    <row r="139" spans="1:344" x14ac:dyDescent="0.35">
      <c r="A139" s="132">
        <v>135</v>
      </c>
      <c r="B139" s="170"/>
      <c r="C139" s="170"/>
      <c r="D139" s="152">
        <v>999</v>
      </c>
      <c r="E139" s="72" t="str">
        <f>'BVEM Scorecard'!F138</f>
        <v>Storage</v>
      </c>
      <c r="F139" s="96"/>
      <c r="G139" s="96"/>
      <c r="H139" s="96"/>
      <c r="I139" s="96"/>
      <c r="J139" s="62"/>
      <c r="K139" s="62"/>
      <c r="L139" s="62"/>
      <c r="M139" s="62"/>
      <c r="N139" s="62"/>
      <c r="O139" s="62"/>
      <c r="P139" s="62"/>
      <c r="Q139" s="62"/>
      <c r="R139" s="62"/>
      <c r="S139" s="62"/>
      <c r="T139" s="62"/>
      <c r="U139" s="62"/>
      <c r="V139" s="62"/>
      <c r="W139" s="62"/>
      <c r="X139" s="62"/>
      <c r="Y139" s="1"/>
      <c r="Z139" s="1"/>
      <c r="AA139" s="1"/>
      <c r="AB139" s="1"/>
      <c r="AC139" s="1"/>
      <c r="AD139" s="1"/>
      <c r="AE139" s="1"/>
      <c r="AF139" s="1"/>
      <c r="AG139" s="1"/>
      <c r="AH139" s="1"/>
      <c r="AI139" s="1"/>
      <c r="AJ139" s="1"/>
      <c r="AK139" s="1"/>
      <c r="AL139" s="1"/>
      <c r="AM139" s="138"/>
      <c r="AN139" s="139"/>
      <c r="AO139" s="63"/>
      <c r="AP139" s="63"/>
      <c r="AQ139" s="63"/>
      <c r="AR139" s="63"/>
      <c r="AS139" s="63"/>
      <c r="AT139" s="63"/>
      <c r="AU139" s="63"/>
      <c r="AV139" s="63"/>
      <c r="AW139" s="63"/>
      <c r="AX139" s="63"/>
      <c r="AY139" s="63"/>
      <c r="AZ139" s="63"/>
      <c r="BA139" s="63"/>
      <c r="BB139" s="63"/>
      <c r="BC139" s="63"/>
      <c r="BD139" s="63"/>
      <c r="BE139" s="1"/>
      <c r="BF139" s="1"/>
      <c r="BG139" s="1"/>
      <c r="BH139" s="1"/>
      <c r="BI139" s="1"/>
      <c r="BJ139" s="1"/>
      <c r="BK139" s="1"/>
      <c r="BL139" s="1"/>
      <c r="BM139" s="1"/>
      <c r="BN139" s="1"/>
      <c r="BO139" s="1"/>
      <c r="BP139" s="1"/>
      <c r="BQ139" s="1"/>
      <c r="BR139" s="1"/>
      <c r="BS139" s="1"/>
      <c r="BT139" s="1"/>
      <c r="BU139" s="63"/>
      <c r="BV139" s="63"/>
      <c r="BW139" s="63"/>
      <c r="BX139" s="63"/>
      <c r="BY139" s="63"/>
      <c r="BZ139" s="63"/>
      <c r="CA139" s="63"/>
      <c r="CB139" s="63"/>
      <c r="CC139" s="63"/>
      <c r="CD139" s="63"/>
      <c r="CE139" s="63"/>
      <c r="CF139" s="63"/>
      <c r="CG139" s="63"/>
      <c r="CH139" s="63"/>
      <c r="CI139" s="63"/>
      <c r="CJ139" s="63"/>
      <c r="CK139" s="1"/>
      <c r="CL139" s="1"/>
      <c r="CM139" s="1"/>
      <c r="CN139" s="1"/>
      <c r="CO139" s="1"/>
      <c r="CP139" s="1"/>
      <c r="CQ139" s="1"/>
      <c r="CR139" s="1"/>
      <c r="CS139" s="1"/>
      <c r="CT139" s="1"/>
      <c r="CU139" s="1"/>
      <c r="CV139" s="1"/>
      <c r="CW139" s="1"/>
      <c r="CX139" s="1"/>
      <c r="CY139" s="138"/>
      <c r="CZ139" s="1"/>
      <c r="DA139" s="63"/>
      <c r="DB139" s="63"/>
      <c r="DC139" s="63"/>
      <c r="DD139" s="63"/>
      <c r="DE139" s="63"/>
      <c r="DF139" s="63"/>
      <c r="DG139" s="63"/>
      <c r="DH139" s="63"/>
      <c r="DI139" s="63"/>
      <c r="DJ139" s="63"/>
      <c r="DK139" s="63"/>
      <c r="DL139" s="63"/>
      <c r="DM139" s="63"/>
      <c r="DN139" s="63"/>
      <c r="DO139" s="63"/>
      <c r="DP139" s="63"/>
      <c r="DQ139" s="1"/>
      <c r="DR139" s="1"/>
      <c r="DS139" s="1"/>
      <c r="DT139" s="1"/>
      <c r="DU139" s="1"/>
      <c r="DV139" s="1"/>
      <c r="DW139" s="1"/>
      <c r="DX139" s="1"/>
      <c r="DY139" s="1"/>
      <c r="DZ139" s="1"/>
      <c r="EA139" s="1"/>
      <c r="EB139" s="1"/>
      <c r="EC139" s="1"/>
      <c r="ED139" s="1"/>
      <c r="EE139" s="138"/>
      <c r="EF139" s="1"/>
      <c r="EG139" s="63"/>
      <c r="EH139" s="63"/>
      <c r="EI139" s="63"/>
      <c r="EJ139" s="63"/>
      <c r="EK139" s="63"/>
      <c r="EL139" s="63"/>
      <c r="EM139" s="63"/>
      <c r="EN139" s="63"/>
      <c r="EO139" s="63"/>
      <c r="EP139" s="63"/>
      <c r="EQ139" s="63"/>
      <c r="ER139" s="63"/>
      <c r="ES139" s="63"/>
      <c r="ET139" s="63"/>
      <c r="EU139" s="63"/>
      <c r="EV139" s="63"/>
      <c r="EW139" s="1"/>
      <c r="EX139" s="1"/>
      <c r="EY139" s="1"/>
      <c r="EZ139" s="1"/>
      <c r="FA139" s="1"/>
      <c r="FB139" s="1"/>
      <c r="FC139" s="1"/>
      <c r="FD139" s="1"/>
      <c r="FE139" s="1"/>
      <c r="FF139" s="1"/>
      <c r="FG139" s="1"/>
      <c r="FH139" s="1"/>
      <c r="FI139" s="1"/>
      <c r="FJ139" s="1"/>
      <c r="FK139" s="138"/>
      <c r="FL139" s="1"/>
      <c r="FM139" s="63"/>
      <c r="FN139" s="63"/>
      <c r="FO139" s="63"/>
      <c r="FP139" s="63"/>
      <c r="FQ139" s="63"/>
      <c r="FR139" s="63"/>
      <c r="FS139" s="63"/>
      <c r="FT139" s="63"/>
      <c r="FU139" s="63"/>
      <c r="FV139" s="63"/>
      <c r="FW139" s="63"/>
      <c r="FX139" s="63"/>
      <c r="FY139" s="63"/>
      <c r="FZ139" s="63"/>
      <c r="GA139" s="63"/>
      <c r="GB139" s="63"/>
      <c r="GC139" s="1"/>
      <c r="GD139" s="1"/>
      <c r="GE139" s="1"/>
      <c r="GF139" s="1"/>
      <c r="GG139" s="1"/>
      <c r="GH139" s="1"/>
      <c r="GI139" s="1"/>
      <c r="GJ139" s="1"/>
      <c r="GK139" s="1"/>
      <c r="GL139" s="1"/>
      <c r="GM139" s="1"/>
      <c r="GN139" s="1"/>
      <c r="GO139" s="1"/>
      <c r="GP139" s="1"/>
      <c r="GQ139" s="138"/>
      <c r="GR139" s="1"/>
      <c r="GS139" s="63"/>
      <c r="GT139" s="63"/>
      <c r="GU139" s="63"/>
      <c r="GV139" s="63"/>
      <c r="GW139" s="63"/>
      <c r="GX139" s="63"/>
      <c r="GY139" s="63"/>
      <c r="GZ139" s="63"/>
      <c r="HA139" s="63"/>
      <c r="HB139" s="63"/>
      <c r="HC139" s="63"/>
      <c r="HD139" s="63"/>
      <c r="HE139" s="63"/>
      <c r="HF139" s="63"/>
      <c r="HG139" s="63"/>
      <c r="HH139" s="63"/>
      <c r="HI139" s="1"/>
      <c r="HJ139" s="1"/>
      <c r="HK139" s="1"/>
      <c r="HL139" s="1"/>
      <c r="HM139" s="1"/>
      <c r="HN139" s="1"/>
      <c r="HO139" s="1"/>
      <c r="HP139" s="1"/>
      <c r="HQ139" s="1"/>
      <c r="HR139" s="1"/>
      <c r="HS139" s="1"/>
      <c r="HT139" s="1"/>
      <c r="HU139" s="1"/>
      <c r="HV139" s="1"/>
      <c r="HW139" s="138"/>
      <c r="HX139" s="1"/>
      <c r="HY139" s="63"/>
      <c r="HZ139" s="63"/>
      <c r="IA139" s="63"/>
      <c r="IB139" s="63"/>
      <c r="IC139" s="63"/>
      <c r="ID139" s="63"/>
      <c r="IE139" s="63"/>
      <c r="IF139" s="63"/>
      <c r="IG139" s="63"/>
      <c r="IH139" s="63"/>
      <c r="II139" s="63"/>
      <c r="IJ139" s="63"/>
      <c r="IK139" s="63"/>
      <c r="IL139" s="63"/>
      <c r="IM139" s="63"/>
      <c r="IN139" s="63"/>
      <c r="IO139" s="1"/>
      <c r="IP139" s="1"/>
      <c r="IQ139" s="1"/>
      <c r="IR139" s="1"/>
      <c r="IS139" s="1"/>
      <c r="IT139" s="1"/>
      <c r="IU139" s="1"/>
      <c r="IV139" s="1"/>
      <c r="IW139" s="1"/>
      <c r="IX139" s="1"/>
      <c r="IY139" s="1"/>
      <c r="IZ139" s="1"/>
      <c r="JA139" s="1"/>
      <c r="JB139" s="1"/>
      <c r="JC139" s="138"/>
      <c r="JD139" s="1"/>
      <c r="JE139" s="63"/>
      <c r="JF139" s="63"/>
      <c r="JG139" s="63"/>
      <c r="JH139" s="63"/>
      <c r="JI139" s="63"/>
      <c r="JJ139" s="63"/>
      <c r="JK139" s="63"/>
      <c r="JL139" s="63"/>
      <c r="JM139" s="63"/>
      <c r="JN139" s="63"/>
      <c r="JO139" s="63"/>
      <c r="JP139" s="63"/>
      <c r="JQ139" s="63"/>
      <c r="JR139" s="63"/>
      <c r="JS139" s="63"/>
      <c r="JT139" s="63"/>
      <c r="JU139" s="1"/>
      <c r="JV139" s="1"/>
      <c r="JW139" s="1"/>
      <c r="JX139" s="1"/>
      <c r="JY139" s="1"/>
      <c r="JZ139" s="1"/>
      <c r="KA139" s="1"/>
      <c r="KB139" s="1"/>
      <c r="KC139" s="1"/>
      <c r="KD139" s="1"/>
      <c r="KE139" s="1"/>
      <c r="KF139" s="1"/>
      <c r="KG139" s="1"/>
      <c r="KH139" s="1"/>
      <c r="KI139" s="138"/>
      <c r="KJ139" s="1"/>
      <c r="KK139" s="63"/>
      <c r="KL139" s="63"/>
      <c r="KM139" s="63"/>
      <c r="KN139" s="63"/>
      <c r="KO139" s="63"/>
      <c r="KP139" s="63"/>
      <c r="KQ139" s="63"/>
      <c r="KR139" s="63"/>
      <c r="KS139" s="63"/>
      <c r="KT139" s="63"/>
      <c r="KU139" s="63"/>
      <c r="KV139" s="63"/>
      <c r="KW139" s="63"/>
      <c r="KX139" s="63"/>
      <c r="KY139" s="63"/>
      <c r="KZ139" s="63"/>
      <c r="LA139" s="1"/>
      <c r="LB139" s="1"/>
      <c r="LC139" s="1"/>
      <c r="LD139" s="1"/>
      <c r="LE139" s="1"/>
      <c r="LF139" s="1"/>
      <c r="LG139" s="1"/>
      <c r="LH139" s="1"/>
      <c r="LI139" s="1"/>
      <c r="LJ139" s="1"/>
      <c r="LK139" s="1"/>
      <c r="LL139" s="1"/>
      <c r="LM139" s="1"/>
      <c r="LN139" s="1"/>
      <c r="LO139" s="138"/>
      <c r="LP139" s="1"/>
      <c r="LQ139" s="63"/>
      <c r="LR139" s="63"/>
      <c r="LS139" s="63"/>
      <c r="LT139" s="63"/>
      <c r="LU139" s="63"/>
      <c r="LV139" s="63"/>
      <c r="LW139" s="63"/>
      <c r="LX139" s="63"/>
      <c r="LY139" s="63"/>
      <c r="LZ139" s="63"/>
      <c r="MA139" s="63"/>
      <c r="MB139" s="63"/>
      <c r="MC139" s="63"/>
      <c r="MD139" s="63"/>
      <c r="ME139" s="63"/>
      <c r="MF139" s="63"/>
    </row>
    <row r="140" spans="1:344" x14ac:dyDescent="0.35">
      <c r="A140" s="131">
        <v>136</v>
      </c>
      <c r="B140" s="170"/>
      <c r="C140" s="170"/>
      <c r="D140" s="152">
        <v>1092</v>
      </c>
      <c r="E140" s="72" t="str">
        <f>'BVEM Scorecard'!F139</f>
        <v>Storage</v>
      </c>
      <c r="F140" s="96"/>
      <c r="G140" s="96"/>
      <c r="H140" s="96"/>
      <c r="I140" s="96"/>
      <c r="J140" s="62"/>
      <c r="K140" s="62"/>
      <c r="L140" s="62"/>
      <c r="M140" s="62"/>
      <c r="N140" s="62"/>
      <c r="O140" s="62"/>
      <c r="P140" s="62"/>
      <c r="Q140" s="62"/>
      <c r="R140" s="62"/>
      <c r="S140" s="62"/>
      <c r="T140" s="62"/>
      <c r="U140" s="62"/>
      <c r="V140" s="62"/>
      <c r="W140" s="62"/>
      <c r="X140" s="62"/>
      <c r="Y140" s="87"/>
      <c r="Z140" s="5"/>
      <c r="AA140" s="5"/>
      <c r="AB140" s="5"/>
      <c r="AC140" s="5"/>
      <c r="AD140" s="5"/>
      <c r="AE140" s="5"/>
      <c r="AF140" s="5"/>
      <c r="AG140" s="5"/>
      <c r="AH140" s="5"/>
      <c r="AI140" s="5"/>
      <c r="AJ140" s="5"/>
      <c r="AK140" s="5"/>
      <c r="AL140" s="5"/>
      <c r="AM140" s="91"/>
      <c r="AN140" s="93"/>
      <c r="AO140" s="62"/>
      <c r="AP140" s="62"/>
      <c r="AQ140" s="62"/>
      <c r="AR140" s="62"/>
      <c r="AS140" s="62"/>
      <c r="AT140" s="62"/>
      <c r="AU140" s="62"/>
      <c r="AV140" s="62"/>
      <c r="AW140" s="62"/>
      <c r="AX140" s="62"/>
      <c r="AY140" s="62"/>
      <c r="AZ140" s="62"/>
      <c r="BA140" s="62"/>
      <c r="BB140" s="62"/>
      <c r="BC140" s="62"/>
      <c r="BD140" s="62"/>
      <c r="BE140" s="5"/>
      <c r="BF140" s="5"/>
      <c r="BG140" s="5"/>
      <c r="BH140" s="5"/>
      <c r="BI140" s="5"/>
      <c r="BJ140" s="5"/>
      <c r="BK140" s="5"/>
      <c r="BL140" s="5"/>
      <c r="BM140" s="5"/>
      <c r="BN140" s="5"/>
      <c r="BO140" s="5"/>
      <c r="BP140" s="5"/>
      <c r="BQ140" s="5"/>
      <c r="BR140" s="5"/>
      <c r="BS140" s="5"/>
      <c r="BT140" s="5"/>
      <c r="BU140" s="62"/>
      <c r="BV140" s="62"/>
      <c r="BW140" s="62"/>
      <c r="BX140" s="62"/>
      <c r="BY140" s="62"/>
      <c r="BZ140" s="62"/>
      <c r="CA140" s="62"/>
      <c r="CB140" s="62"/>
      <c r="CC140" s="62"/>
      <c r="CD140" s="62"/>
      <c r="CE140" s="62"/>
      <c r="CF140" s="62"/>
      <c r="CG140" s="62"/>
      <c r="CH140" s="62"/>
      <c r="CI140" s="62"/>
      <c r="CJ140" s="62"/>
      <c r="CK140" s="5"/>
      <c r="CL140" s="5"/>
      <c r="CM140" s="5"/>
      <c r="CN140" s="5"/>
      <c r="CO140" s="5"/>
      <c r="CP140" s="5"/>
      <c r="CQ140" s="5"/>
      <c r="CR140" s="5"/>
      <c r="CS140" s="5"/>
      <c r="CT140" s="5"/>
      <c r="CU140" s="5"/>
      <c r="CV140" s="5"/>
      <c r="CW140" s="5"/>
      <c r="CX140" s="5"/>
      <c r="CY140" s="91"/>
      <c r="CZ140" s="5"/>
      <c r="DA140" s="62"/>
      <c r="DB140" s="62"/>
      <c r="DC140" s="62"/>
      <c r="DD140" s="62"/>
      <c r="DE140" s="62"/>
      <c r="DF140" s="62"/>
      <c r="DG140" s="62"/>
      <c r="DH140" s="62"/>
      <c r="DI140" s="62"/>
      <c r="DJ140" s="62"/>
      <c r="DK140" s="62"/>
      <c r="DL140" s="62"/>
      <c r="DM140" s="62"/>
      <c r="DN140" s="62"/>
      <c r="DO140" s="62"/>
      <c r="DP140" s="62"/>
      <c r="DQ140" s="5"/>
      <c r="DR140" s="5"/>
      <c r="DS140" s="5"/>
      <c r="DT140" s="5"/>
      <c r="DU140" s="5"/>
      <c r="DV140" s="5"/>
      <c r="DW140" s="5"/>
      <c r="DX140" s="5"/>
      <c r="DY140" s="5"/>
      <c r="DZ140" s="5"/>
      <c r="EA140" s="5"/>
      <c r="EB140" s="5"/>
      <c r="EC140" s="5"/>
      <c r="ED140" s="5"/>
      <c r="EE140" s="91"/>
      <c r="EF140" s="5"/>
      <c r="EG140" s="62"/>
      <c r="EH140" s="62"/>
      <c r="EI140" s="62"/>
      <c r="EJ140" s="62"/>
      <c r="EK140" s="62"/>
      <c r="EL140" s="62"/>
      <c r="EM140" s="62"/>
      <c r="EN140" s="62"/>
      <c r="EO140" s="62"/>
      <c r="EP140" s="62"/>
      <c r="EQ140" s="62"/>
      <c r="ER140" s="62"/>
      <c r="ES140" s="62"/>
      <c r="ET140" s="62"/>
      <c r="EU140" s="62"/>
      <c r="EV140" s="62"/>
      <c r="EW140" s="5"/>
      <c r="EX140" s="5"/>
      <c r="EY140" s="5"/>
      <c r="EZ140" s="5"/>
      <c r="FA140" s="5"/>
      <c r="FB140" s="5"/>
      <c r="FC140" s="5"/>
      <c r="FD140" s="5"/>
      <c r="FE140" s="5"/>
      <c r="FF140" s="5"/>
      <c r="FG140" s="5"/>
      <c r="FH140" s="5"/>
      <c r="FI140" s="5"/>
      <c r="FJ140" s="5"/>
      <c r="FK140" s="91"/>
      <c r="FL140" s="5"/>
      <c r="FM140" s="62"/>
      <c r="FN140" s="62"/>
      <c r="FO140" s="62"/>
      <c r="FP140" s="62"/>
      <c r="FQ140" s="62"/>
      <c r="FR140" s="62"/>
      <c r="FS140" s="62"/>
      <c r="FT140" s="62"/>
      <c r="FU140" s="62"/>
      <c r="FV140" s="62"/>
      <c r="FW140" s="62"/>
      <c r="FX140" s="62"/>
      <c r="FY140" s="62"/>
      <c r="FZ140" s="62"/>
      <c r="GA140" s="62"/>
      <c r="GB140" s="62"/>
      <c r="GC140" s="5"/>
      <c r="GD140" s="5"/>
      <c r="GE140" s="5"/>
      <c r="GF140" s="5"/>
      <c r="GG140" s="5"/>
      <c r="GH140" s="5"/>
      <c r="GI140" s="5"/>
      <c r="GJ140" s="5"/>
      <c r="GK140" s="5"/>
      <c r="GL140" s="5"/>
      <c r="GM140" s="5"/>
      <c r="GN140" s="5"/>
      <c r="GO140" s="5"/>
      <c r="GP140" s="5"/>
      <c r="GQ140" s="91"/>
      <c r="GR140" s="5"/>
      <c r="GS140" s="62"/>
      <c r="GT140" s="62"/>
      <c r="GU140" s="62"/>
      <c r="GV140" s="62"/>
      <c r="GW140" s="62"/>
      <c r="GX140" s="62"/>
      <c r="GY140" s="62"/>
      <c r="GZ140" s="62"/>
      <c r="HA140" s="62"/>
      <c r="HB140" s="62"/>
      <c r="HC140" s="62"/>
      <c r="HD140" s="62"/>
      <c r="HE140" s="62"/>
      <c r="HF140" s="62"/>
      <c r="HG140" s="62"/>
      <c r="HH140" s="62"/>
      <c r="HI140" s="5"/>
      <c r="HJ140" s="5"/>
      <c r="HK140" s="5"/>
      <c r="HL140" s="5"/>
      <c r="HM140" s="5"/>
      <c r="HN140" s="5"/>
      <c r="HO140" s="5"/>
      <c r="HP140" s="5"/>
      <c r="HQ140" s="5"/>
      <c r="HR140" s="5"/>
      <c r="HS140" s="5"/>
      <c r="HT140" s="5"/>
      <c r="HU140" s="5"/>
      <c r="HV140" s="5"/>
      <c r="HW140" s="91"/>
      <c r="HX140" s="5"/>
      <c r="HY140" s="62"/>
      <c r="HZ140" s="62"/>
      <c r="IA140" s="62"/>
      <c r="IB140" s="62"/>
      <c r="IC140" s="62"/>
      <c r="ID140" s="62"/>
      <c r="IE140" s="62"/>
      <c r="IF140" s="62"/>
      <c r="IG140" s="62"/>
      <c r="IH140" s="62"/>
      <c r="II140" s="62"/>
      <c r="IJ140" s="62"/>
      <c r="IK140" s="62"/>
      <c r="IL140" s="62"/>
      <c r="IM140" s="62"/>
      <c r="IN140" s="62"/>
      <c r="IO140" s="5"/>
      <c r="IP140" s="5"/>
      <c r="IQ140" s="5"/>
      <c r="IR140" s="5"/>
      <c r="IS140" s="5"/>
      <c r="IT140" s="5"/>
      <c r="IU140" s="5"/>
      <c r="IV140" s="5"/>
      <c r="IW140" s="5"/>
      <c r="IX140" s="5"/>
      <c r="IY140" s="5"/>
      <c r="IZ140" s="5"/>
      <c r="JA140" s="5"/>
      <c r="JB140" s="5"/>
      <c r="JC140" s="91"/>
      <c r="JD140" s="5"/>
      <c r="JE140" s="62"/>
      <c r="JF140" s="62"/>
      <c r="JG140" s="62"/>
      <c r="JH140" s="62"/>
      <c r="JI140" s="62"/>
      <c r="JJ140" s="62"/>
      <c r="JK140" s="62"/>
      <c r="JL140" s="62"/>
      <c r="JM140" s="62"/>
      <c r="JN140" s="62"/>
      <c r="JO140" s="62"/>
      <c r="JP140" s="62"/>
      <c r="JQ140" s="62"/>
      <c r="JR140" s="62"/>
      <c r="JS140" s="62"/>
      <c r="JT140" s="62"/>
      <c r="JU140" s="5"/>
      <c r="JV140" s="5"/>
      <c r="JW140" s="5"/>
      <c r="JX140" s="5"/>
      <c r="JY140" s="5"/>
      <c r="JZ140" s="5"/>
      <c r="KA140" s="5"/>
      <c r="KB140" s="5"/>
      <c r="KC140" s="5"/>
      <c r="KD140" s="5"/>
      <c r="KE140" s="5"/>
      <c r="KF140" s="5"/>
      <c r="KG140" s="5"/>
      <c r="KH140" s="5"/>
      <c r="KI140" s="91"/>
      <c r="KJ140" s="5"/>
      <c r="KK140" s="62"/>
      <c r="KL140" s="62"/>
      <c r="KM140" s="62"/>
      <c r="KN140" s="62"/>
      <c r="KO140" s="62"/>
      <c r="KP140" s="62"/>
      <c r="KQ140" s="62"/>
      <c r="KR140" s="62"/>
      <c r="KS140" s="62"/>
      <c r="KT140" s="62"/>
      <c r="KU140" s="62"/>
      <c r="KV140" s="62"/>
      <c r="KW140" s="62"/>
      <c r="KX140" s="62"/>
      <c r="KY140" s="62"/>
      <c r="KZ140" s="62"/>
      <c r="LA140" s="5"/>
      <c r="LB140" s="5"/>
      <c r="LC140" s="5"/>
      <c r="LD140" s="5"/>
      <c r="LE140" s="5"/>
      <c r="LF140" s="5"/>
      <c r="LG140" s="5"/>
      <c r="LH140" s="5"/>
      <c r="LI140" s="5"/>
      <c r="LJ140" s="5"/>
      <c r="LK140" s="5"/>
      <c r="LL140" s="5"/>
      <c r="LM140" s="5"/>
      <c r="LN140" s="5"/>
      <c r="LO140" s="91"/>
      <c r="LP140" s="5"/>
      <c r="LQ140" s="62"/>
      <c r="LR140" s="62"/>
      <c r="LS140" s="62"/>
      <c r="LT140" s="62"/>
      <c r="LU140" s="62"/>
      <c r="LV140" s="62"/>
      <c r="LW140" s="62"/>
      <c r="LX140" s="62"/>
      <c r="LY140" s="62"/>
      <c r="LZ140" s="62"/>
      <c r="MA140" s="62"/>
      <c r="MB140" s="62"/>
      <c r="MC140" s="62"/>
      <c r="MD140" s="62"/>
      <c r="ME140" s="62"/>
      <c r="MF140" s="62"/>
    </row>
    <row r="141" spans="1:344" x14ac:dyDescent="0.35">
      <c r="A141" s="132">
        <v>137</v>
      </c>
      <c r="B141" s="170"/>
      <c r="C141" s="170"/>
      <c r="D141" s="152">
        <v>1094</v>
      </c>
      <c r="E141" s="72" t="str">
        <f>'BVEM Scorecard'!F140</f>
        <v>Storage</v>
      </c>
      <c r="F141" s="96"/>
      <c r="G141" s="96"/>
      <c r="H141" s="96"/>
      <c r="I141" s="96"/>
      <c r="J141" s="62"/>
      <c r="K141" s="62"/>
      <c r="L141" s="62"/>
      <c r="M141" s="62"/>
      <c r="N141" s="62"/>
      <c r="O141" s="62"/>
      <c r="P141" s="62"/>
      <c r="Q141" s="62"/>
      <c r="R141" s="62"/>
      <c r="S141" s="62"/>
      <c r="T141" s="62"/>
      <c r="U141" s="62"/>
      <c r="V141" s="62"/>
      <c r="W141" s="62"/>
      <c r="X141" s="62"/>
      <c r="Y141" s="1"/>
      <c r="Z141" s="1"/>
      <c r="AA141" s="1"/>
      <c r="AB141" s="1"/>
      <c r="AC141" s="1"/>
      <c r="AD141" s="1"/>
      <c r="AE141" s="1"/>
      <c r="AF141" s="1"/>
      <c r="AG141" s="1"/>
      <c r="AH141" s="1"/>
      <c r="AI141" s="1"/>
      <c r="AJ141" s="1"/>
      <c r="AK141" s="1"/>
      <c r="AL141" s="1"/>
      <c r="AM141" s="138"/>
      <c r="AN141" s="139"/>
      <c r="AO141" s="63"/>
      <c r="AP141" s="63"/>
      <c r="AQ141" s="63"/>
      <c r="AR141" s="63"/>
      <c r="AS141" s="63"/>
      <c r="AT141" s="63"/>
      <c r="AU141" s="63"/>
      <c r="AV141" s="63"/>
      <c r="AW141" s="63"/>
      <c r="AX141" s="63"/>
      <c r="AY141" s="63"/>
      <c r="AZ141" s="63"/>
      <c r="BA141" s="63"/>
      <c r="BB141" s="63"/>
      <c r="BC141" s="63"/>
      <c r="BD141" s="63"/>
      <c r="BE141" s="1"/>
      <c r="BF141" s="1"/>
      <c r="BG141" s="1"/>
      <c r="BH141" s="1"/>
      <c r="BI141" s="1"/>
      <c r="BJ141" s="1"/>
      <c r="BK141" s="1"/>
      <c r="BL141" s="1"/>
      <c r="BM141" s="1"/>
      <c r="BN141" s="1"/>
      <c r="BO141" s="1"/>
      <c r="BP141" s="1"/>
      <c r="BQ141" s="1"/>
      <c r="BR141" s="1"/>
      <c r="BS141" s="1"/>
      <c r="BT141" s="1"/>
      <c r="BU141" s="63"/>
      <c r="BV141" s="63"/>
      <c r="BW141" s="63"/>
      <c r="BX141" s="63"/>
      <c r="BY141" s="63"/>
      <c r="BZ141" s="63"/>
      <c r="CA141" s="63"/>
      <c r="CB141" s="63"/>
      <c r="CC141" s="63"/>
      <c r="CD141" s="63"/>
      <c r="CE141" s="63"/>
      <c r="CF141" s="63"/>
      <c r="CG141" s="63"/>
      <c r="CH141" s="63"/>
      <c r="CI141" s="63"/>
      <c r="CJ141" s="63"/>
      <c r="CK141" s="1"/>
      <c r="CL141" s="1"/>
      <c r="CM141" s="1"/>
      <c r="CN141" s="1"/>
      <c r="CO141" s="1"/>
      <c r="CP141" s="1"/>
      <c r="CQ141" s="1"/>
      <c r="CR141" s="1"/>
      <c r="CS141" s="1"/>
      <c r="CT141" s="1"/>
      <c r="CU141" s="1"/>
      <c r="CV141" s="1"/>
      <c r="CW141" s="1"/>
      <c r="CX141" s="1"/>
      <c r="CY141" s="138"/>
      <c r="CZ141" s="1"/>
      <c r="DA141" s="63"/>
      <c r="DB141" s="63"/>
      <c r="DC141" s="63"/>
      <c r="DD141" s="63"/>
      <c r="DE141" s="63"/>
      <c r="DF141" s="63"/>
      <c r="DG141" s="63"/>
      <c r="DH141" s="63"/>
      <c r="DI141" s="63"/>
      <c r="DJ141" s="63"/>
      <c r="DK141" s="63"/>
      <c r="DL141" s="63"/>
      <c r="DM141" s="63"/>
      <c r="DN141" s="63"/>
      <c r="DO141" s="63"/>
      <c r="DP141" s="63"/>
      <c r="DQ141" s="1"/>
      <c r="DR141" s="1"/>
      <c r="DS141" s="1"/>
      <c r="DT141" s="1"/>
      <c r="DU141" s="1"/>
      <c r="DV141" s="1"/>
      <c r="DW141" s="1"/>
      <c r="DX141" s="1"/>
      <c r="DY141" s="1"/>
      <c r="DZ141" s="1"/>
      <c r="EA141" s="1"/>
      <c r="EB141" s="1"/>
      <c r="EC141" s="1"/>
      <c r="ED141" s="1"/>
      <c r="EE141" s="138"/>
      <c r="EF141" s="1"/>
      <c r="EG141" s="63"/>
      <c r="EH141" s="63"/>
      <c r="EI141" s="63"/>
      <c r="EJ141" s="63"/>
      <c r="EK141" s="63"/>
      <c r="EL141" s="63"/>
      <c r="EM141" s="63"/>
      <c r="EN141" s="63"/>
      <c r="EO141" s="63"/>
      <c r="EP141" s="63"/>
      <c r="EQ141" s="63"/>
      <c r="ER141" s="63"/>
      <c r="ES141" s="63"/>
      <c r="ET141" s="63"/>
      <c r="EU141" s="63"/>
      <c r="EV141" s="63"/>
      <c r="EW141" s="1"/>
      <c r="EX141" s="1"/>
      <c r="EY141" s="1"/>
      <c r="EZ141" s="1"/>
      <c r="FA141" s="1"/>
      <c r="FB141" s="1"/>
      <c r="FC141" s="1"/>
      <c r="FD141" s="1"/>
      <c r="FE141" s="1"/>
      <c r="FF141" s="1"/>
      <c r="FG141" s="1"/>
      <c r="FH141" s="1"/>
      <c r="FI141" s="1"/>
      <c r="FJ141" s="1"/>
      <c r="FK141" s="138"/>
      <c r="FL141" s="1"/>
      <c r="FM141" s="63"/>
      <c r="FN141" s="63"/>
      <c r="FO141" s="63"/>
      <c r="FP141" s="63"/>
      <c r="FQ141" s="63"/>
      <c r="FR141" s="63"/>
      <c r="FS141" s="63"/>
      <c r="FT141" s="63"/>
      <c r="FU141" s="63"/>
      <c r="FV141" s="63"/>
      <c r="FW141" s="63"/>
      <c r="FX141" s="63"/>
      <c r="FY141" s="63"/>
      <c r="FZ141" s="63"/>
      <c r="GA141" s="63"/>
      <c r="GB141" s="63"/>
      <c r="GC141" s="1"/>
      <c r="GD141" s="1"/>
      <c r="GE141" s="1"/>
      <c r="GF141" s="1"/>
      <c r="GG141" s="1"/>
      <c r="GH141" s="1"/>
      <c r="GI141" s="1"/>
      <c r="GJ141" s="1"/>
      <c r="GK141" s="1"/>
      <c r="GL141" s="1"/>
      <c r="GM141" s="1"/>
      <c r="GN141" s="1"/>
      <c r="GO141" s="1"/>
      <c r="GP141" s="1"/>
      <c r="GQ141" s="138"/>
      <c r="GR141" s="1"/>
      <c r="GS141" s="63"/>
      <c r="GT141" s="63"/>
      <c r="GU141" s="63"/>
      <c r="GV141" s="63"/>
      <c r="GW141" s="63"/>
      <c r="GX141" s="63"/>
      <c r="GY141" s="63"/>
      <c r="GZ141" s="63"/>
      <c r="HA141" s="63"/>
      <c r="HB141" s="63"/>
      <c r="HC141" s="63"/>
      <c r="HD141" s="63"/>
      <c r="HE141" s="63"/>
      <c r="HF141" s="63"/>
      <c r="HG141" s="63"/>
      <c r="HH141" s="63"/>
      <c r="HI141" s="1"/>
      <c r="HJ141" s="1"/>
      <c r="HK141" s="1"/>
      <c r="HL141" s="1"/>
      <c r="HM141" s="1"/>
      <c r="HN141" s="1"/>
      <c r="HO141" s="1"/>
      <c r="HP141" s="1"/>
      <c r="HQ141" s="1"/>
      <c r="HR141" s="1"/>
      <c r="HS141" s="1"/>
      <c r="HT141" s="1"/>
      <c r="HU141" s="1"/>
      <c r="HV141" s="1"/>
      <c r="HW141" s="138"/>
      <c r="HX141" s="1"/>
      <c r="HY141" s="63"/>
      <c r="HZ141" s="63"/>
      <c r="IA141" s="63"/>
      <c r="IB141" s="63"/>
      <c r="IC141" s="63"/>
      <c r="ID141" s="63"/>
      <c r="IE141" s="63"/>
      <c r="IF141" s="63"/>
      <c r="IG141" s="63"/>
      <c r="IH141" s="63"/>
      <c r="II141" s="63"/>
      <c r="IJ141" s="63"/>
      <c r="IK141" s="63"/>
      <c r="IL141" s="63"/>
      <c r="IM141" s="63"/>
      <c r="IN141" s="63"/>
      <c r="IO141" s="1"/>
      <c r="IP141" s="1"/>
      <c r="IQ141" s="1"/>
      <c r="IR141" s="1"/>
      <c r="IS141" s="1"/>
      <c r="IT141" s="1"/>
      <c r="IU141" s="1"/>
      <c r="IV141" s="1"/>
      <c r="IW141" s="1"/>
      <c r="IX141" s="1"/>
      <c r="IY141" s="1"/>
      <c r="IZ141" s="1"/>
      <c r="JA141" s="1"/>
      <c r="JB141" s="1"/>
      <c r="JC141" s="138"/>
      <c r="JD141" s="1"/>
      <c r="JE141" s="63"/>
      <c r="JF141" s="63"/>
      <c r="JG141" s="63"/>
      <c r="JH141" s="63"/>
      <c r="JI141" s="63"/>
      <c r="JJ141" s="63"/>
      <c r="JK141" s="63"/>
      <c r="JL141" s="63"/>
      <c r="JM141" s="63"/>
      <c r="JN141" s="63"/>
      <c r="JO141" s="63"/>
      <c r="JP141" s="63"/>
      <c r="JQ141" s="63"/>
      <c r="JR141" s="63"/>
      <c r="JS141" s="63"/>
      <c r="JT141" s="63"/>
      <c r="JU141" s="1"/>
      <c r="JV141" s="1"/>
      <c r="JW141" s="1"/>
      <c r="JX141" s="1"/>
      <c r="JY141" s="1"/>
      <c r="JZ141" s="1"/>
      <c r="KA141" s="1"/>
      <c r="KB141" s="1"/>
      <c r="KC141" s="1"/>
      <c r="KD141" s="1"/>
      <c r="KE141" s="1"/>
      <c r="KF141" s="1"/>
      <c r="KG141" s="1"/>
      <c r="KH141" s="1"/>
      <c r="KI141" s="138"/>
      <c r="KJ141" s="1"/>
      <c r="KK141" s="63"/>
      <c r="KL141" s="63"/>
      <c r="KM141" s="63"/>
      <c r="KN141" s="63"/>
      <c r="KO141" s="63"/>
      <c r="KP141" s="63"/>
      <c r="KQ141" s="63"/>
      <c r="KR141" s="63"/>
      <c r="KS141" s="63"/>
      <c r="KT141" s="63"/>
      <c r="KU141" s="63"/>
      <c r="KV141" s="63"/>
      <c r="KW141" s="63"/>
      <c r="KX141" s="63"/>
      <c r="KY141" s="63"/>
      <c r="KZ141" s="63"/>
      <c r="LA141" s="1"/>
      <c r="LB141" s="1"/>
      <c r="LC141" s="1"/>
      <c r="LD141" s="1"/>
      <c r="LE141" s="1"/>
      <c r="LF141" s="1"/>
      <c r="LG141" s="1"/>
      <c r="LH141" s="1"/>
      <c r="LI141" s="1"/>
      <c r="LJ141" s="1"/>
      <c r="LK141" s="1"/>
      <c r="LL141" s="1"/>
      <c r="LM141" s="1"/>
      <c r="LN141" s="1"/>
      <c r="LO141" s="138"/>
      <c r="LP141" s="1"/>
      <c r="LQ141" s="63"/>
      <c r="LR141" s="63"/>
      <c r="LS141" s="63"/>
      <c r="LT141" s="63"/>
      <c r="LU141" s="63"/>
      <c r="LV141" s="63"/>
      <c r="LW141" s="63"/>
      <c r="LX141" s="63"/>
      <c r="LY141" s="63"/>
      <c r="LZ141" s="63"/>
      <c r="MA141" s="63"/>
      <c r="MB141" s="63"/>
      <c r="MC141" s="63"/>
      <c r="MD141" s="63"/>
      <c r="ME141" s="63"/>
      <c r="MF141" s="63"/>
    </row>
    <row r="142" spans="1:344" x14ac:dyDescent="0.35">
      <c r="A142" s="131">
        <v>138</v>
      </c>
      <c r="B142" s="170"/>
      <c r="C142" s="170"/>
      <c r="D142" s="152">
        <v>1022</v>
      </c>
      <c r="E142" s="72" t="str">
        <f>'BVEM Scorecard'!F141</f>
        <v>Storage</v>
      </c>
      <c r="F142" s="96"/>
      <c r="G142" s="96"/>
      <c r="H142" s="96"/>
      <c r="I142" s="96"/>
      <c r="J142" s="62"/>
      <c r="K142" s="62"/>
      <c r="L142" s="62"/>
      <c r="M142" s="62"/>
      <c r="N142" s="62"/>
      <c r="O142" s="62"/>
      <c r="P142" s="62"/>
      <c r="Q142" s="62"/>
      <c r="R142" s="62"/>
      <c r="S142" s="62"/>
      <c r="T142" s="62"/>
      <c r="U142" s="62"/>
      <c r="V142" s="62"/>
      <c r="W142" s="62"/>
      <c r="X142" s="62"/>
      <c r="Y142" s="87"/>
      <c r="Z142" s="5"/>
      <c r="AA142" s="5"/>
      <c r="AB142" s="5"/>
      <c r="AC142" s="5"/>
      <c r="AD142" s="5"/>
      <c r="AE142" s="5"/>
      <c r="AF142" s="5"/>
      <c r="AG142" s="5"/>
      <c r="AH142" s="5"/>
      <c r="AI142" s="5"/>
      <c r="AJ142" s="5"/>
      <c r="AK142" s="5"/>
      <c r="AL142" s="5"/>
      <c r="AM142" s="91"/>
      <c r="AN142" s="93"/>
      <c r="AO142" s="62"/>
      <c r="AP142" s="62"/>
      <c r="AQ142" s="62"/>
      <c r="AR142" s="62"/>
      <c r="AS142" s="62"/>
      <c r="AT142" s="62"/>
      <c r="AU142" s="62"/>
      <c r="AV142" s="62"/>
      <c r="AW142" s="62"/>
      <c r="AX142" s="62"/>
      <c r="AY142" s="62"/>
      <c r="AZ142" s="62"/>
      <c r="BA142" s="62"/>
      <c r="BB142" s="62"/>
      <c r="BC142" s="62"/>
      <c r="BD142" s="62"/>
      <c r="BE142" s="5"/>
      <c r="BF142" s="5"/>
      <c r="BG142" s="5"/>
      <c r="BH142" s="5"/>
      <c r="BI142" s="5"/>
      <c r="BJ142" s="5"/>
      <c r="BK142" s="5"/>
      <c r="BL142" s="5"/>
      <c r="BM142" s="5"/>
      <c r="BN142" s="5"/>
      <c r="BO142" s="5"/>
      <c r="BP142" s="5"/>
      <c r="BQ142" s="5"/>
      <c r="BR142" s="5"/>
      <c r="BS142" s="5"/>
      <c r="BT142" s="5"/>
      <c r="BU142" s="62"/>
      <c r="BV142" s="62"/>
      <c r="BW142" s="62"/>
      <c r="BX142" s="62"/>
      <c r="BY142" s="62"/>
      <c r="BZ142" s="62"/>
      <c r="CA142" s="62"/>
      <c r="CB142" s="62"/>
      <c r="CC142" s="62"/>
      <c r="CD142" s="62"/>
      <c r="CE142" s="62"/>
      <c r="CF142" s="62"/>
      <c r="CG142" s="62"/>
      <c r="CH142" s="62"/>
      <c r="CI142" s="62"/>
      <c r="CJ142" s="62"/>
      <c r="CK142" s="5"/>
      <c r="CL142" s="5"/>
      <c r="CM142" s="5"/>
      <c r="CN142" s="5"/>
      <c r="CO142" s="5"/>
      <c r="CP142" s="5"/>
      <c r="CQ142" s="5"/>
      <c r="CR142" s="5"/>
      <c r="CS142" s="5"/>
      <c r="CT142" s="5"/>
      <c r="CU142" s="5"/>
      <c r="CV142" s="5"/>
      <c r="CW142" s="5"/>
      <c r="CX142" s="5"/>
      <c r="CY142" s="91"/>
      <c r="CZ142" s="5"/>
      <c r="DA142" s="62"/>
      <c r="DB142" s="62"/>
      <c r="DC142" s="62"/>
      <c r="DD142" s="62"/>
      <c r="DE142" s="62"/>
      <c r="DF142" s="62"/>
      <c r="DG142" s="62"/>
      <c r="DH142" s="62"/>
      <c r="DI142" s="62"/>
      <c r="DJ142" s="62"/>
      <c r="DK142" s="62"/>
      <c r="DL142" s="62"/>
      <c r="DM142" s="62"/>
      <c r="DN142" s="62"/>
      <c r="DO142" s="62"/>
      <c r="DP142" s="62"/>
      <c r="DQ142" s="5"/>
      <c r="DR142" s="5"/>
      <c r="DS142" s="5"/>
      <c r="DT142" s="5"/>
      <c r="DU142" s="5"/>
      <c r="DV142" s="5"/>
      <c r="DW142" s="5"/>
      <c r="DX142" s="5"/>
      <c r="DY142" s="5"/>
      <c r="DZ142" s="5"/>
      <c r="EA142" s="5"/>
      <c r="EB142" s="5"/>
      <c r="EC142" s="5"/>
      <c r="ED142" s="5"/>
      <c r="EE142" s="91"/>
      <c r="EF142" s="5"/>
      <c r="EG142" s="62"/>
      <c r="EH142" s="62"/>
      <c r="EI142" s="62"/>
      <c r="EJ142" s="62"/>
      <c r="EK142" s="62"/>
      <c r="EL142" s="62"/>
      <c r="EM142" s="62"/>
      <c r="EN142" s="62"/>
      <c r="EO142" s="62"/>
      <c r="EP142" s="62"/>
      <c r="EQ142" s="62"/>
      <c r="ER142" s="62"/>
      <c r="ES142" s="62"/>
      <c r="ET142" s="62"/>
      <c r="EU142" s="62"/>
      <c r="EV142" s="62"/>
      <c r="EW142" s="5"/>
      <c r="EX142" s="5"/>
      <c r="EY142" s="5"/>
      <c r="EZ142" s="5"/>
      <c r="FA142" s="5"/>
      <c r="FB142" s="5"/>
      <c r="FC142" s="5"/>
      <c r="FD142" s="5"/>
      <c r="FE142" s="5"/>
      <c r="FF142" s="5"/>
      <c r="FG142" s="5"/>
      <c r="FH142" s="5"/>
      <c r="FI142" s="5"/>
      <c r="FJ142" s="5"/>
      <c r="FK142" s="91"/>
      <c r="FL142" s="5"/>
      <c r="FM142" s="62"/>
      <c r="FN142" s="62"/>
      <c r="FO142" s="62"/>
      <c r="FP142" s="62"/>
      <c r="FQ142" s="62"/>
      <c r="FR142" s="62"/>
      <c r="FS142" s="62"/>
      <c r="FT142" s="62"/>
      <c r="FU142" s="62"/>
      <c r="FV142" s="62"/>
      <c r="FW142" s="62"/>
      <c r="FX142" s="62"/>
      <c r="FY142" s="62"/>
      <c r="FZ142" s="62"/>
      <c r="GA142" s="62"/>
      <c r="GB142" s="62"/>
      <c r="GC142" s="5"/>
      <c r="GD142" s="5"/>
      <c r="GE142" s="5"/>
      <c r="GF142" s="5"/>
      <c r="GG142" s="5"/>
      <c r="GH142" s="5"/>
      <c r="GI142" s="5"/>
      <c r="GJ142" s="5"/>
      <c r="GK142" s="5"/>
      <c r="GL142" s="5"/>
      <c r="GM142" s="5"/>
      <c r="GN142" s="5"/>
      <c r="GO142" s="5"/>
      <c r="GP142" s="5"/>
      <c r="GQ142" s="91"/>
      <c r="GR142" s="5"/>
      <c r="GS142" s="62"/>
      <c r="GT142" s="62"/>
      <c r="GU142" s="62"/>
      <c r="GV142" s="62"/>
      <c r="GW142" s="62"/>
      <c r="GX142" s="62"/>
      <c r="GY142" s="62"/>
      <c r="GZ142" s="62"/>
      <c r="HA142" s="62"/>
      <c r="HB142" s="62"/>
      <c r="HC142" s="62"/>
      <c r="HD142" s="62"/>
      <c r="HE142" s="62"/>
      <c r="HF142" s="62"/>
      <c r="HG142" s="62"/>
      <c r="HH142" s="62"/>
      <c r="HI142" s="5"/>
      <c r="HJ142" s="5"/>
      <c r="HK142" s="5"/>
      <c r="HL142" s="5"/>
      <c r="HM142" s="5"/>
      <c r="HN142" s="5"/>
      <c r="HO142" s="5"/>
      <c r="HP142" s="5"/>
      <c r="HQ142" s="5"/>
      <c r="HR142" s="5"/>
      <c r="HS142" s="5"/>
      <c r="HT142" s="5"/>
      <c r="HU142" s="5"/>
      <c r="HV142" s="5"/>
      <c r="HW142" s="91"/>
      <c r="HX142" s="5"/>
      <c r="HY142" s="62"/>
      <c r="HZ142" s="62"/>
      <c r="IA142" s="62"/>
      <c r="IB142" s="62"/>
      <c r="IC142" s="62"/>
      <c r="ID142" s="62"/>
      <c r="IE142" s="62"/>
      <c r="IF142" s="62"/>
      <c r="IG142" s="62"/>
      <c r="IH142" s="62"/>
      <c r="II142" s="62"/>
      <c r="IJ142" s="62"/>
      <c r="IK142" s="62"/>
      <c r="IL142" s="62"/>
      <c r="IM142" s="62"/>
      <c r="IN142" s="62"/>
      <c r="IO142" s="5"/>
      <c r="IP142" s="5"/>
      <c r="IQ142" s="5"/>
      <c r="IR142" s="5"/>
      <c r="IS142" s="5"/>
      <c r="IT142" s="5"/>
      <c r="IU142" s="5"/>
      <c r="IV142" s="5"/>
      <c r="IW142" s="5"/>
      <c r="IX142" s="5"/>
      <c r="IY142" s="5"/>
      <c r="IZ142" s="5"/>
      <c r="JA142" s="5"/>
      <c r="JB142" s="5"/>
      <c r="JC142" s="91"/>
      <c r="JD142" s="5"/>
      <c r="JE142" s="62"/>
      <c r="JF142" s="62"/>
      <c r="JG142" s="62"/>
      <c r="JH142" s="62"/>
      <c r="JI142" s="62"/>
      <c r="JJ142" s="62"/>
      <c r="JK142" s="62"/>
      <c r="JL142" s="62"/>
      <c r="JM142" s="62"/>
      <c r="JN142" s="62"/>
      <c r="JO142" s="62"/>
      <c r="JP142" s="62"/>
      <c r="JQ142" s="62"/>
      <c r="JR142" s="62"/>
      <c r="JS142" s="62"/>
      <c r="JT142" s="62"/>
      <c r="JU142" s="5"/>
      <c r="JV142" s="5"/>
      <c r="JW142" s="5"/>
      <c r="JX142" s="5"/>
      <c r="JY142" s="5"/>
      <c r="JZ142" s="5"/>
      <c r="KA142" s="5"/>
      <c r="KB142" s="5"/>
      <c r="KC142" s="5"/>
      <c r="KD142" s="5"/>
      <c r="KE142" s="5"/>
      <c r="KF142" s="5"/>
      <c r="KG142" s="5"/>
      <c r="KH142" s="5"/>
      <c r="KI142" s="91"/>
      <c r="KJ142" s="5"/>
      <c r="KK142" s="62"/>
      <c r="KL142" s="62"/>
      <c r="KM142" s="62"/>
      <c r="KN142" s="62"/>
      <c r="KO142" s="62"/>
      <c r="KP142" s="62"/>
      <c r="KQ142" s="62"/>
      <c r="KR142" s="62"/>
      <c r="KS142" s="62"/>
      <c r="KT142" s="62"/>
      <c r="KU142" s="62"/>
      <c r="KV142" s="62"/>
      <c r="KW142" s="62"/>
      <c r="KX142" s="62"/>
      <c r="KY142" s="62"/>
      <c r="KZ142" s="62"/>
      <c r="LA142" s="5"/>
      <c r="LB142" s="5"/>
      <c r="LC142" s="5"/>
      <c r="LD142" s="5"/>
      <c r="LE142" s="5"/>
      <c r="LF142" s="5"/>
      <c r="LG142" s="5"/>
      <c r="LH142" s="5"/>
      <c r="LI142" s="5"/>
      <c r="LJ142" s="5"/>
      <c r="LK142" s="5"/>
      <c r="LL142" s="5"/>
      <c r="LM142" s="5"/>
      <c r="LN142" s="5"/>
      <c r="LO142" s="91"/>
      <c r="LP142" s="5"/>
      <c r="LQ142" s="62"/>
      <c r="LR142" s="62"/>
      <c r="LS142" s="62"/>
      <c r="LT142" s="62"/>
      <c r="LU142" s="62"/>
      <c r="LV142" s="62"/>
      <c r="LW142" s="62"/>
      <c r="LX142" s="62"/>
      <c r="LY142" s="62"/>
      <c r="LZ142" s="62"/>
      <c r="MA142" s="62"/>
      <c r="MB142" s="62"/>
      <c r="MC142" s="62"/>
      <c r="MD142" s="62"/>
      <c r="ME142" s="62"/>
      <c r="MF142" s="62"/>
    </row>
    <row r="143" spans="1:344" x14ac:dyDescent="0.35">
      <c r="A143" s="132">
        <v>139</v>
      </c>
      <c r="B143" s="170"/>
      <c r="C143" s="170"/>
      <c r="D143" s="152">
        <v>1030</v>
      </c>
      <c r="E143" s="72" t="str">
        <f>'BVEM Scorecard'!F142</f>
        <v>Storage</v>
      </c>
      <c r="F143" s="96"/>
      <c r="G143" s="96"/>
      <c r="H143" s="96"/>
      <c r="I143" s="96"/>
      <c r="J143" s="62"/>
      <c r="K143" s="62"/>
      <c r="L143" s="62"/>
      <c r="M143" s="62"/>
      <c r="N143" s="62"/>
      <c r="O143" s="62"/>
      <c r="P143" s="62"/>
      <c r="Q143" s="62"/>
      <c r="R143" s="62"/>
      <c r="S143" s="62"/>
      <c r="T143" s="62"/>
      <c r="U143" s="62"/>
      <c r="V143" s="62"/>
      <c r="W143" s="62"/>
      <c r="X143" s="62"/>
      <c r="Y143" s="1"/>
      <c r="Z143" s="1"/>
      <c r="AA143" s="1"/>
      <c r="AB143" s="1"/>
      <c r="AC143" s="1"/>
      <c r="AD143" s="1"/>
      <c r="AE143" s="1"/>
      <c r="AF143" s="1"/>
      <c r="AG143" s="1"/>
      <c r="AH143" s="1"/>
      <c r="AI143" s="1"/>
      <c r="AJ143" s="1"/>
      <c r="AK143" s="1"/>
      <c r="AL143" s="1"/>
      <c r="AM143" s="138"/>
      <c r="AN143" s="139"/>
      <c r="AO143" s="63"/>
      <c r="AP143" s="63"/>
      <c r="AQ143" s="63"/>
      <c r="AR143" s="63"/>
      <c r="AS143" s="63"/>
      <c r="AT143" s="63"/>
      <c r="AU143" s="63"/>
      <c r="AV143" s="63"/>
      <c r="AW143" s="63"/>
      <c r="AX143" s="63"/>
      <c r="AY143" s="63"/>
      <c r="AZ143" s="63"/>
      <c r="BA143" s="63"/>
      <c r="BB143" s="63"/>
      <c r="BC143" s="63"/>
      <c r="BD143" s="63"/>
      <c r="BE143" s="1"/>
      <c r="BF143" s="1"/>
      <c r="BG143" s="1"/>
      <c r="BH143" s="1"/>
      <c r="BI143" s="1"/>
      <c r="BJ143" s="1"/>
      <c r="BK143" s="1"/>
      <c r="BL143" s="1"/>
      <c r="BM143" s="1"/>
      <c r="BN143" s="1"/>
      <c r="BO143" s="1"/>
      <c r="BP143" s="1"/>
      <c r="BQ143" s="1"/>
      <c r="BR143" s="1"/>
      <c r="BS143" s="1"/>
      <c r="BT143" s="1"/>
      <c r="BU143" s="63"/>
      <c r="BV143" s="63"/>
      <c r="BW143" s="63"/>
      <c r="BX143" s="63"/>
      <c r="BY143" s="63"/>
      <c r="BZ143" s="63"/>
      <c r="CA143" s="63"/>
      <c r="CB143" s="63"/>
      <c r="CC143" s="63"/>
      <c r="CD143" s="63"/>
      <c r="CE143" s="63"/>
      <c r="CF143" s="63"/>
      <c r="CG143" s="63"/>
      <c r="CH143" s="63"/>
      <c r="CI143" s="63"/>
      <c r="CJ143" s="63"/>
      <c r="CK143" s="1"/>
      <c r="CL143" s="1"/>
      <c r="CM143" s="1"/>
      <c r="CN143" s="1"/>
      <c r="CO143" s="1"/>
      <c r="CP143" s="1"/>
      <c r="CQ143" s="1"/>
      <c r="CR143" s="1"/>
      <c r="CS143" s="1"/>
      <c r="CT143" s="1"/>
      <c r="CU143" s="1"/>
      <c r="CV143" s="1"/>
      <c r="CW143" s="1"/>
      <c r="CX143" s="1"/>
      <c r="CY143" s="138"/>
      <c r="CZ143" s="1"/>
      <c r="DA143" s="63"/>
      <c r="DB143" s="63"/>
      <c r="DC143" s="63"/>
      <c r="DD143" s="63"/>
      <c r="DE143" s="63"/>
      <c r="DF143" s="63"/>
      <c r="DG143" s="63"/>
      <c r="DH143" s="63"/>
      <c r="DI143" s="63"/>
      <c r="DJ143" s="63"/>
      <c r="DK143" s="63"/>
      <c r="DL143" s="63"/>
      <c r="DM143" s="63"/>
      <c r="DN143" s="63"/>
      <c r="DO143" s="63"/>
      <c r="DP143" s="63"/>
      <c r="DQ143" s="1"/>
      <c r="DR143" s="1"/>
      <c r="DS143" s="1"/>
      <c r="DT143" s="1"/>
      <c r="DU143" s="1"/>
      <c r="DV143" s="1"/>
      <c r="DW143" s="1"/>
      <c r="DX143" s="1"/>
      <c r="DY143" s="1"/>
      <c r="DZ143" s="1"/>
      <c r="EA143" s="1"/>
      <c r="EB143" s="1"/>
      <c r="EC143" s="1"/>
      <c r="ED143" s="1"/>
      <c r="EE143" s="138"/>
      <c r="EF143" s="1"/>
      <c r="EG143" s="63"/>
      <c r="EH143" s="63"/>
      <c r="EI143" s="63"/>
      <c r="EJ143" s="63"/>
      <c r="EK143" s="63"/>
      <c r="EL143" s="63"/>
      <c r="EM143" s="63"/>
      <c r="EN143" s="63"/>
      <c r="EO143" s="63"/>
      <c r="EP143" s="63"/>
      <c r="EQ143" s="63"/>
      <c r="ER143" s="63"/>
      <c r="ES143" s="63"/>
      <c r="ET143" s="63"/>
      <c r="EU143" s="63"/>
      <c r="EV143" s="63"/>
      <c r="EW143" s="1"/>
      <c r="EX143" s="1"/>
      <c r="EY143" s="1"/>
      <c r="EZ143" s="1"/>
      <c r="FA143" s="1"/>
      <c r="FB143" s="1"/>
      <c r="FC143" s="1"/>
      <c r="FD143" s="1"/>
      <c r="FE143" s="1"/>
      <c r="FF143" s="1"/>
      <c r="FG143" s="1"/>
      <c r="FH143" s="1"/>
      <c r="FI143" s="1"/>
      <c r="FJ143" s="1"/>
      <c r="FK143" s="138"/>
      <c r="FL143" s="1"/>
      <c r="FM143" s="63"/>
      <c r="FN143" s="63"/>
      <c r="FO143" s="63"/>
      <c r="FP143" s="63"/>
      <c r="FQ143" s="63"/>
      <c r="FR143" s="63"/>
      <c r="FS143" s="63"/>
      <c r="FT143" s="63"/>
      <c r="FU143" s="63"/>
      <c r="FV143" s="63"/>
      <c r="FW143" s="63"/>
      <c r="FX143" s="63"/>
      <c r="FY143" s="63"/>
      <c r="FZ143" s="63"/>
      <c r="GA143" s="63"/>
      <c r="GB143" s="63"/>
      <c r="GC143" s="1"/>
      <c r="GD143" s="1"/>
      <c r="GE143" s="1"/>
      <c r="GF143" s="1"/>
      <c r="GG143" s="1"/>
      <c r="GH143" s="1"/>
      <c r="GI143" s="1"/>
      <c r="GJ143" s="1"/>
      <c r="GK143" s="1"/>
      <c r="GL143" s="1"/>
      <c r="GM143" s="1"/>
      <c r="GN143" s="1"/>
      <c r="GO143" s="1"/>
      <c r="GP143" s="1"/>
      <c r="GQ143" s="138"/>
      <c r="GR143" s="1"/>
      <c r="GS143" s="63"/>
      <c r="GT143" s="63"/>
      <c r="GU143" s="63"/>
      <c r="GV143" s="63"/>
      <c r="GW143" s="63"/>
      <c r="GX143" s="63"/>
      <c r="GY143" s="63"/>
      <c r="GZ143" s="63"/>
      <c r="HA143" s="63"/>
      <c r="HB143" s="63"/>
      <c r="HC143" s="63"/>
      <c r="HD143" s="63"/>
      <c r="HE143" s="63"/>
      <c r="HF143" s="63"/>
      <c r="HG143" s="63"/>
      <c r="HH143" s="63"/>
      <c r="HI143" s="1"/>
      <c r="HJ143" s="1"/>
      <c r="HK143" s="1"/>
      <c r="HL143" s="1"/>
      <c r="HM143" s="1"/>
      <c r="HN143" s="1"/>
      <c r="HO143" s="1"/>
      <c r="HP143" s="1"/>
      <c r="HQ143" s="1"/>
      <c r="HR143" s="1"/>
      <c r="HS143" s="1"/>
      <c r="HT143" s="1"/>
      <c r="HU143" s="1"/>
      <c r="HV143" s="1"/>
      <c r="HW143" s="138"/>
      <c r="HX143" s="1"/>
      <c r="HY143" s="63"/>
      <c r="HZ143" s="63"/>
      <c r="IA143" s="63"/>
      <c r="IB143" s="63"/>
      <c r="IC143" s="63"/>
      <c r="ID143" s="63"/>
      <c r="IE143" s="63"/>
      <c r="IF143" s="63"/>
      <c r="IG143" s="63"/>
      <c r="IH143" s="63"/>
      <c r="II143" s="63"/>
      <c r="IJ143" s="63"/>
      <c r="IK143" s="63"/>
      <c r="IL143" s="63"/>
      <c r="IM143" s="63"/>
      <c r="IN143" s="63"/>
      <c r="IO143" s="1"/>
      <c r="IP143" s="1"/>
      <c r="IQ143" s="1"/>
      <c r="IR143" s="1"/>
      <c r="IS143" s="1"/>
      <c r="IT143" s="1"/>
      <c r="IU143" s="1"/>
      <c r="IV143" s="1"/>
      <c r="IW143" s="1"/>
      <c r="IX143" s="1"/>
      <c r="IY143" s="1"/>
      <c r="IZ143" s="1"/>
      <c r="JA143" s="1"/>
      <c r="JB143" s="1"/>
      <c r="JC143" s="138"/>
      <c r="JD143" s="1"/>
      <c r="JE143" s="63"/>
      <c r="JF143" s="63"/>
      <c r="JG143" s="63"/>
      <c r="JH143" s="63"/>
      <c r="JI143" s="63"/>
      <c r="JJ143" s="63"/>
      <c r="JK143" s="63"/>
      <c r="JL143" s="63"/>
      <c r="JM143" s="63"/>
      <c r="JN143" s="63"/>
      <c r="JO143" s="63"/>
      <c r="JP143" s="63"/>
      <c r="JQ143" s="63"/>
      <c r="JR143" s="63"/>
      <c r="JS143" s="63"/>
      <c r="JT143" s="63"/>
      <c r="JU143" s="1"/>
      <c r="JV143" s="1"/>
      <c r="JW143" s="1"/>
      <c r="JX143" s="1"/>
      <c r="JY143" s="1"/>
      <c r="JZ143" s="1"/>
      <c r="KA143" s="1"/>
      <c r="KB143" s="1"/>
      <c r="KC143" s="1"/>
      <c r="KD143" s="1"/>
      <c r="KE143" s="1"/>
      <c r="KF143" s="1"/>
      <c r="KG143" s="1"/>
      <c r="KH143" s="1"/>
      <c r="KI143" s="138"/>
      <c r="KJ143" s="1"/>
      <c r="KK143" s="63"/>
      <c r="KL143" s="63"/>
      <c r="KM143" s="63"/>
      <c r="KN143" s="63"/>
      <c r="KO143" s="63"/>
      <c r="KP143" s="63"/>
      <c r="KQ143" s="63"/>
      <c r="KR143" s="63"/>
      <c r="KS143" s="63"/>
      <c r="KT143" s="63"/>
      <c r="KU143" s="63"/>
      <c r="KV143" s="63"/>
      <c r="KW143" s="63"/>
      <c r="KX143" s="63"/>
      <c r="KY143" s="63"/>
      <c r="KZ143" s="63"/>
      <c r="LA143" s="1"/>
      <c r="LB143" s="1"/>
      <c r="LC143" s="1"/>
      <c r="LD143" s="1"/>
      <c r="LE143" s="1"/>
      <c r="LF143" s="1"/>
      <c r="LG143" s="1"/>
      <c r="LH143" s="1"/>
      <c r="LI143" s="1"/>
      <c r="LJ143" s="1"/>
      <c r="LK143" s="1"/>
      <c r="LL143" s="1"/>
      <c r="LM143" s="1"/>
      <c r="LN143" s="1"/>
      <c r="LO143" s="138"/>
      <c r="LP143" s="1"/>
      <c r="LQ143" s="63"/>
      <c r="LR143" s="63"/>
      <c r="LS143" s="63"/>
      <c r="LT143" s="63"/>
      <c r="LU143" s="63"/>
      <c r="LV143" s="63"/>
      <c r="LW143" s="63"/>
      <c r="LX143" s="63"/>
      <c r="LY143" s="63"/>
      <c r="LZ143" s="63"/>
      <c r="MA143" s="63"/>
      <c r="MB143" s="63"/>
      <c r="MC143" s="63"/>
      <c r="MD143" s="63"/>
      <c r="ME143" s="63"/>
      <c r="MF143" s="63"/>
    </row>
    <row r="144" spans="1:344" x14ac:dyDescent="0.35">
      <c r="A144" s="131">
        <v>140</v>
      </c>
      <c r="B144" s="170"/>
      <c r="C144" s="170"/>
      <c r="D144" s="152">
        <v>949</v>
      </c>
      <c r="E144" s="72" t="str">
        <f>'BVEM Scorecard'!F143</f>
        <v>Solar</v>
      </c>
      <c r="F144" s="96"/>
      <c r="G144" s="96"/>
      <c r="H144" s="96"/>
      <c r="I144" s="96"/>
      <c r="J144" s="62"/>
      <c r="K144" s="62"/>
      <c r="L144" s="62"/>
      <c r="M144" s="62"/>
      <c r="N144" s="62"/>
      <c r="O144" s="62"/>
      <c r="P144" s="62"/>
      <c r="Q144" s="62"/>
      <c r="R144" s="62"/>
      <c r="S144" s="62"/>
      <c r="T144" s="62"/>
      <c r="U144" s="62"/>
      <c r="V144" s="62"/>
      <c r="W144" s="62"/>
      <c r="X144" s="62"/>
      <c r="Y144" s="87"/>
      <c r="Z144" s="5"/>
      <c r="AA144" s="5"/>
      <c r="AB144" s="5"/>
      <c r="AC144" s="5"/>
      <c r="AD144" s="5"/>
      <c r="AE144" s="5"/>
      <c r="AF144" s="5"/>
      <c r="AG144" s="5"/>
      <c r="AH144" s="5"/>
      <c r="AI144" s="5"/>
      <c r="AJ144" s="5"/>
      <c r="AK144" s="5"/>
      <c r="AL144" s="5"/>
      <c r="AM144" s="91"/>
      <c r="AN144" s="93"/>
      <c r="AO144" s="62"/>
      <c r="AP144" s="62"/>
      <c r="AQ144" s="62"/>
      <c r="AR144" s="62"/>
      <c r="AS144" s="62"/>
      <c r="AT144" s="62"/>
      <c r="AU144" s="62"/>
      <c r="AV144" s="62"/>
      <c r="AW144" s="62"/>
      <c r="AX144" s="62"/>
      <c r="AY144" s="62"/>
      <c r="AZ144" s="62"/>
      <c r="BA144" s="62"/>
      <c r="BB144" s="62"/>
      <c r="BC144" s="62"/>
      <c r="BD144" s="62"/>
      <c r="BE144" s="5"/>
      <c r="BF144" s="5"/>
      <c r="BG144" s="5"/>
      <c r="BH144" s="5"/>
      <c r="BI144" s="5"/>
      <c r="BJ144" s="5"/>
      <c r="BK144" s="5"/>
      <c r="BL144" s="5"/>
      <c r="BM144" s="5"/>
      <c r="BN144" s="5"/>
      <c r="BO144" s="5"/>
      <c r="BP144" s="5"/>
      <c r="BQ144" s="5"/>
      <c r="BR144" s="5"/>
      <c r="BS144" s="5"/>
      <c r="BT144" s="5"/>
      <c r="BU144" s="62"/>
      <c r="BV144" s="62"/>
      <c r="BW144" s="62"/>
      <c r="BX144" s="62"/>
      <c r="BY144" s="62"/>
      <c r="BZ144" s="62"/>
      <c r="CA144" s="62"/>
      <c r="CB144" s="62"/>
      <c r="CC144" s="62"/>
      <c r="CD144" s="62"/>
      <c r="CE144" s="62"/>
      <c r="CF144" s="62"/>
      <c r="CG144" s="62"/>
      <c r="CH144" s="62"/>
      <c r="CI144" s="62"/>
      <c r="CJ144" s="62"/>
      <c r="CK144" s="5"/>
      <c r="CL144" s="5"/>
      <c r="CM144" s="5"/>
      <c r="CN144" s="5"/>
      <c r="CO144" s="5"/>
      <c r="CP144" s="5"/>
      <c r="CQ144" s="5"/>
      <c r="CR144" s="5"/>
      <c r="CS144" s="5"/>
      <c r="CT144" s="5"/>
      <c r="CU144" s="5"/>
      <c r="CV144" s="5"/>
      <c r="CW144" s="5"/>
      <c r="CX144" s="5"/>
      <c r="CY144" s="91"/>
      <c r="CZ144" s="5"/>
      <c r="DA144" s="62"/>
      <c r="DB144" s="62"/>
      <c r="DC144" s="62"/>
      <c r="DD144" s="62"/>
      <c r="DE144" s="62"/>
      <c r="DF144" s="62"/>
      <c r="DG144" s="62"/>
      <c r="DH144" s="62"/>
      <c r="DI144" s="62"/>
      <c r="DJ144" s="62"/>
      <c r="DK144" s="62"/>
      <c r="DL144" s="62"/>
      <c r="DM144" s="62"/>
      <c r="DN144" s="62"/>
      <c r="DO144" s="62"/>
      <c r="DP144" s="62"/>
      <c r="DQ144" s="5"/>
      <c r="DR144" s="5"/>
      <c r="DS144" s="5"/>
      <c r="DT144" s="5"/>
      <c r="DU144" s="5"/>
      <c r="DV144" s="5"/>
      <c r="DW144" s="5"/>
      <c r="DX144" s="5"/>
      <c r="DY144" s="5"/>
      <c r="DZ144" s="5"/>
      <c r="EA144" s="5"/>
      <c r="EB144" s="5"/>
      <c r="EC144" s="5"/>
      <c r="ED144" s="5"/>
      <c r="EE144" s="91"/>
      <c r="EF144" s="5"/>
      <c r="EG144" s="62"/>
      <c r="EH144" s="62"/>
      <c r="EI144" s="62"/>
      <c r="EJ144" s="62"/>
      <c r="EK144" s="62"/>
      <c r="EL144" s="62"/>
      <c r="EM144" s="62"/>
      <c r="EN144" s="62"/>
      <c r="EO144" s="62"/>
      <c r="EP144" s="62"/>
      <c r="EQ144" s="62"/>
      <c r="ER144" s="62"/>
      <c r="ES144" s="62"/>
      <c r="ET144" s="62"/>
      <c r="EU144" s="62"/>
      <c r="EV144" s="62"/>
      <c r="EW144" s="5"/>
      <c r="EX144" s="5"/>
      <c r="EY144" s="5"/>
      <c r="EZ144" s="5"/>
      <c r="FA144" s="5"/>
      <c r="FB144" s="5"/>
      <c r="FC144" s="5"/>
      <c r="FD144" s="5"/>
      <c r="FE144" s="5"/>
      <c r="FF144" s="5"/>
      <c r="FG144" s="5"/>
      <c r="FH144" s="5"/>
      <c r="FI144" s="5"/>
      <c r="FJ144" s="5"/>
      <c r="FK144" s="91"/>
      <c r="FL144" s="5"/>
      <c r="FM144" s="62"/>
      <c r="FN144" s="62"/>
      <c r="FO144" s="62"/>
      <c r="FP144" s="62"/>
      <c r="FQ144" s="62"/>
      <c r="FR144" s="62"/>
      <c r="FS144" s="62"/>
      <c r="FT144" s="62"/>
      <c r="FU144" s="62"/>
      <c r="FV144" s="62"/>
      <c r="FW144" s="62"/>
      <c r="FX144" s="62"/>
      <c r="FY144" s="62"/>
      <c r="FZ144" s="62"/>
      <c r="GA144" s="62"/>
      <c r="GB144" s="62"/>
      <c r="GC144" s="5"/>
      <c r="GD144" s="5"/>
      <c r="GE144" s="5"/>
      <c r="GF144" s="5"/>
      <c r="GG144" s="5"/>
      <c r="GH144" s="5"/>
      <c r="GI144" s="5"/>
      <c r="GJ144" s="5"/>
      <c r="GK144" s="5"/>
      <c r="GL144" s="5"/>
      <c r="GM144" s="5"/>
      <c r="GN144" s="5"/>
      <c r="GO144" s="5"/>
      <c r="GP144" s="5"/>
      <c r="GQ144" s="91"/>
      <c r="GR144" s="5"/>
      <c r="GS144" s="62"/>
      <c r="GT144" s="62"/>
      <c r="GU144" s="62"/>
      <c r="GV144" s="62"/>
      <c r="GW144" s="62"/>
      <c r="GX144" s="62"/>
      <c r="GY144" s="62"/>
      <c r="GZ144" s="62"/>
      <c r="HA144" s="62"/>
      <c r="HB144" s="62"/>
      <c r="HC144" s="62"/>
      <c r="HD144" s="62"/>
      <c r="HE144" s="62"/>
      <c r="HF144" s="62"/>
      <c r="HG144" s="62"/>
      <c r="HH144" s="62"/>
      <c r="HI144" s="5"/>
      <c r="HJ144" s="5"/>
      <c r="HK144" s="5"/>
      <c r="HL144" s="5"/>
      <c r="HM144" s="5"/>
      <c r="HN144" s="5"/>
      <c r="HO144" s="5"/>
      <c r="HP144" s="5"/>
      <c r="HQ144" s="5"/>
      <c r="HR144" s="5"/>
      <c r="HS144" s="5"/>
      <c r="HT144" s="5"/>
      <c r="HU144" s="5"/>
      <c r="HV144" s="5"/>
      <c r="HW144" s="91"/>
      <c r="HX144" s="5"/>
      <c r="HY144" s="62"/>
      <c r="HZ144" s="62"/>
      <c r="IA144" s="62"/>
      <c r="IB144" s="62"/>
      <c r="IC144" s="62"/>
      <c r="ID144" s="62"/>
      <c r="IE144" s="62"/>
      <c r="IF144" s="62"/>
      <c r="IG144" s="62"/>
      <c r="IH144" s="62"/>
      <c r="II144" s="62"/>
      <c r="IJ144" s="62"/>
      <c r="IK144" s="62"/>
      <c r="IL144" s="62"/>
      <c r="IM144" s="62"/>
      <c r="IN144" s="62"/>
      <c r="IO144" s="5"/>
      <c r="IP144" s="5"/>
      <c r="IQ144" s="5"/>
      <c r="IR144" s="5"/>
      <c r="IS144" s="5"/>
      <c r="IT144" s="5"/>
      <c r="IU144" s="5"/>
      <c r="IV144" s="5"/>
      <c r="IW144" s="5"/>
      <c r="IX144" s="5"/>
      <c r="IY144" s="5"/>
      <c r="IZ144" s="5"/>
      <c r="JA144" s="5"/>
      <c r="JB144" s="5"/>
      <c r="JC144" s="91"/>
      <c r="JD144" s="5"/>
      <c r="JE144" s="62"/>
      <c r="JF144" s="62"/>
      <c r="JG144" s="62"/>
      <c r="JH144" s="62"/>
      <c r="JI144" s="62"/>
      <c r="JJ144" s="62"/>
      <c r="JK144" s="62"/>
      <c r="JL144" s="62"/>
      <c r="JM144" s="62"/>
      <c r="JN144" s="62"/>
      <c r="JO144" s="62"/>
      <c r="JP144" s="62"/>
      <c r="JQ144" s="62"/>
      <c r="JR144" s="62"/>
      <c r="JS144" s="62"/>
      <c r="JT144" s="62"/>
      <c r="JU144" s="5"/>
      <c r="JV144" s="5"/>
      <c r="JW144" s="5"/>
      <c r="JX144" s="5"/>
      <c r="JY144" s="5"/>
      <c r="JZ144" s="5"/>
      <c r="KA144" s="5"/>
      <c r="KB144" s="5"/>
      <c r="KC144" s="5"/>
      <c r="KD144" s="5"/>
      <c r="KE144" s="5"/>
      <c r="KF144" s="5"/>
      <c r="KG144" s="5"/>
      <c r="KH144" s="5"/>
      <c r="KI144" s="91"/>
      <c r="KJ144" s="5"/>
      <c r="KK144" s="62"/>
      <c r="KL144" s="62"/>
      <c r="KM144" s="62"/>
      <c r="KN144" s="62"/>
      <c r="KO144" s="62"/>
      <c r="KP144" s="62"/>
      <c r="KQ144" s="62"/>
      <c r="KR144" s="62"/>
      <c r="KS144" s="62"/>
      <c r="KT144" s="62"/>
      <c r="KU144" s="62"/>
      <c r="KV144" s="62"/>
      <c r="KW144" s="62"/>
      <c r="KX144" s="62"/>
      <c r="KY144" s="62"/>
      <c r="KZ144" s="62"/>
      <c r="LA144" s="5"/>
      <c r="LB144" s="5"/>
      <c r="LC144" s="5"/>
      <c r="LD144" s="5"/>
      <c r="LE144" s="5"/>
      <c r="LF144" s="5"/>
      <c r="LG144" s="5"/>
      <c r="LH144" s="5"/>
      <c r="LI144" s="5"/>
      <c r="LJ144" s="5"/>
      <c r="LK144" s="5"/>
      <c r="LL144" s="5"/>
      <c r="LM144" s="5"/>
      <c r="LN144" s="5"/>
      <c r="LO144" s="91"/>
      <c r="LP144" s="5"/>
      <c r="LQ144" s="62"/>
      <c r="LR144" s="62"/>
      <c r="LS144" s="62"/>
      <c r="LT144" s="62"/>
      <c r="LU144" s="62"/>
      <c r="LV144" s="62"/>
      <c r="LW144" s="62"/>
      <c r="LX144" s="62"/>
      <c r="LY144" s="62"/>
      <c r="LZ144" s="62"/>
      <c r="MA144" s="62"/>
      <c r="MB144" s="62"/>
      <c r="MC144" s="62"/>
      <c r="MD144" s="62"/>
      <c r="ME144" s="62"/>
      <c r="MF144" s="62"/>
    </row>
    <row r="145" spans="1:344" x14ac:dyDescent="0.35">
      <c r="A145" s="132">
        <v>141</v>
      </c>
      <c r="B145" s="170"/>
      <c r="C145" s="170"/>
      <c r="D145" s="152">
        <v>952</v>
      </c>
      <c r="E145" s="72" t="str">
        <f>'BVEM Scorecard'!F144</f>
        <v>Solar</v>
      </c>
      <c r="F145" s="96"/>
      <c r="G145" s="96"/>
      <c r="H145" s="96"/>
      <c r="I145" s="96"/>
      <c r="J145" s="62"/>
      <c r="K145" s="62"/>
      <c r="L145" s="62"/>
      <c r="M145" s="62"/>
      <c r="N145" s="62"/>
      <c r="O145" s="62"/>
      <c r="P145" s="62"/>
      <c r="Q145" s="62"/>
      <c r="R145" s="62"/>
      <c r="S145" s="62"/>
      <c r="T145" s="62"/>
      <c r="U145" s="62"/>
      <c r="V145" s="62"/>
      <c r="W145" s="62"/>
      <c r="X145" s="62"/>
      <c r="Y145" s="1"/>
      <c r="Z145" s="1"/>
      <c r="AA145" s="1"/>
      <c r="AB145" s="1"/>
      <c r="AC145" s="1"/>
      <c r="AD145" s="1"/>
      <c r="AE145" s="1"/>
      <c r="AF145" s="1"/>
      <c r="AG145" s="1"/>
      <c r="AH145" s="1"/>
      <c r="AI145" s="1"/>
      <c r="AJ145" s="1"/>
      <c r="AK145" s="1"/>
      <c r="AL145" s="1"/>
      <c r="AM145" s="138"/>
      <c r="AN145" s="139"/>
      <c r="AO145" s="63"/>
      <c r="AP145" s="63"/>
      <c r="AQ145" s="63"/>
      <c r="AR145" s="63"/>
      <c r="AS145" s="63"/>
      <c r="AT145" s="63"/>
      <c r="AU145" s="63"/>
      <c r="AV145" s="63"/>
      <c r="AW145" s="63"/>
      <c r="AX145" s="63"/>
      <c r="AY145" s="63"/>
      <c r="AZ145" s="63"/>
      <c r="BA145" s="63"/>
      <c r="BB145" s="63"/>
      <c r="BC145" s="63"/>
      <c r="BD145" s="63"/>
      <c r="BE145" s="1"/>
      <c r="BF145" s="1"/>
      <c r="BG145" s="1"/>
      <c r="BH145" s="1"/>
      <c r="BI145" s="1"/>
      <c r="BJ145" s="1"/>
      <c r="BK145" s="1"/>
      <c r="BL145" s="1"/>
      <c r="BM145" s="1"/>
      <c r="BN145" s="1"/>
      <c r="BO145" s="1"/>
      <c r="BP145" s="1"/>
      <c r="BQ145" s="1"/>
      <c r="BR145" s="1"/>
      <c r="BS145" s="1"/>
      <c r="BT145" s="1"/>
      <c r="BU145" s="63"/>
      <c r="BV145" s="63"/>
      <c r="BW145" s="63"/>
      <c r="BX145" s="63"/>
      <c r="BY145" s="63"/>
      <c r="BZ145" s="63"/>
      <c r="CA145" s="63"/>
      <c r="CB145" s="63"/>
      <c r="CC145" s="63"/>
      <c r="CD145" s="63"/>
      <c r="CE145" s="63"/>
      <c r="CF145" s="63"/>
      <c r="CG145" s="63"/>
      <c r="CH145" s="63"/>
      <c r="CI145" s="63"/>
      <c r="CJ145" s="63"/>
      <c r="CK145" s="1"/>
      <c r="CL145" s="1"/>
      <c r="CM145" s="1"/>
      <c r="CN145" s="1"/>
      <c r="CO145" s="1"/>
      <c r="CP145" s="1"/>
      <c r="CQ145" s="1"/>
      <c r="CR145" s="1"/>
      <c r="CS145" s="1"/>
      <c r="CT145" s="1"/>
      <c r="CU145" s="1"/>
      <c r="CV145" s="1"/>
      <c r="CW145" s="1"/>
      <c r="CX145" s="1"/>
      <c r="CY145" s="138"/>
      <c r="CZ145" s="1"/>
      <c r="DA145" s="63"/>
      <c r="DB145" s="63"/>
      <c r="DC145" s="63"/>
      <c r="DD145" s="63"/>
      <c r="DE145" s="63"/>
      <c r="DF145" s="63"/>
      <c r="DG145" s="63"/>
      <c r="DH145" s="63"/>
      <c r="DI145" s="63"/>
      <c r="DJ145" s="63"/>
      <c r="DK145" s="63"/>
      <c r="DL145" s="63"/>
      <c r="DM145" s="63"/>
      <c r="DN145" s="63"/>
      <c r="DO145" s="63"/>
      <c r="DP145" s="63"/>
      <c r="DQ145" s="1"/>
      <c r="DR145" s="1"/>
      <c r="DS145" s="1"/>
      <c r="DT145" s="1"/>
      <c r="DU145" s="1"/>
      <c r="DV145" s="1"/>
      <c r="DW145" s="1"/>
      <c r="DX145" s="1"/>
      <c r="DY145" s="1"/>
      <c r="DZ145" s="1"/>
      <c r="EA145" s="1"/>
      <c r="EB145" s="1"/>
      <c r="EC145" s="1"/>
      <c r="ED145" s="1"/>
      <c r="EE145" s="138"/>
      <c r="EF145" s="1"/>
      <c r="EG145" s="63"/>
      <c r="EH145" s="63"/>
      <c r="EI145" s="63"/>
      <c r="EJ145" s="63"/>
      <c r="EK145" s="63"/>
      <c r="EL145" s="63"/>
      <c r="EM145" s="63"/>
      <c r="EN145" s="63"/>
      <c r="EO145" s="63"/>
      <c r="EP145" s="63"/>
      <c r="EQ145" s="63"/>
      <c r="ER145" s="63"/>
      <c r="ES145" s="63"/>
      <c r="ET145" s="63"/>
      <c r="EU145" s="63"/>
      <c r="EV145" s="63"/>
      <c r="EW145" s="1"/>
      <c r="EX145" s="1"/>
      <c r="EY145" s="1"/>
      <c r="EZ145" s="1"/>
      <c r="FA145" s="1"/>
      <c r="FB145" s="1"/>
      <c r="FC145" s="1"/>
      <c r="FD145" s="1"/>
      <c r="FE145" s="1"/>
      <c r="FF145" s="1"/>
      <c r="FG145" s="1"/>
      <c r="FH145" s="1"/>
      <c r="FI145" s="1"/>
      <c r="FJ145" s="1"/>
      <c r="FK145" s="138"/>
      <c r="FL145" s="1"/>
      <c r="FM145" s="63"/>
      <c r="FN145" s="63"/>
      <c r="FO145" s="63"/>
      <c r="FP145" s="63"/>
      <c r="FQ145" s="63"/>
      <c r="FR145" s="63"/>
      <c r="FS145" s="63"/>
      <c r="FT145" s="63"/>
      <c r="FU145" s="63"/>
      <c r="FV145" s="63"/>
      <c r="FW145" s="63"/>
      <c r="FX145" s="63"/>
      <c r="FY145" s="63"/>
      <c r="FZ145" s="63"/>
      <c r="GA145" s="63"/>
      <c r="GB145" s="63"/>
      <c r="GC145" s="1"/>
      <c r="GD145" s="1"/>
      <c r="GE145" s="1"/>
      <c r="GF145" s="1"/>
      <c r="GG145" s="1"/>
      <c r="GH145" s="1"/>
      <c r="GI145" s="1"/>
      <c r="GJ145" s="1"/>
      <c r="GK145" s="1"/>
      <c r="GL145" s="1"/>
      <c r="GM145" s="1"/>
      <c r="GN145" s="1"/>
      <c r="GO145" s="1"/>
      <c r="GP145" s="1"/>
      <c r="GQ145" s="138"/>
      <c r="GR145" s="1"/>
      <c r="GS145" s="63"/>
      <c r="GT145" s="63"/>
      <c r="GU145" s="63"/>
      <c r="GV145" s="63"/>
      <c r="GW145" s="63"/>
      <c r="GX145" s="63"/>
      <c r="GY145" s="63"/>
      <c r="GZ145" s="63"/>
      <c r="HA145" s="63"/>
      <c r="HB145" s="63"/>
      <c r="HC145" s="63"/>
      <c r="HD145" s="63"/>
      <c r="HE145" s="63"/>
      <c r="HF145" s="63"/>
      <c r="HG145" s="63"/>
      <c r="HH145" s="63"/>
      <c r="HI145" s="1"/>
      <c r="HJ145" s="1"/>
      <c r="HK145" s="1"/>
      <c r="HL145" s="1"/>
      <c r="HM145" s="1"/>
      <c r="HN145" s="1"/>
      <c r="HO145" s="1"/>
      <c r="HP145" s="1"/>
      <c r="HQ145" s="1"/>
      <c r="HR145" s="1"/>
      <c r="HS145" s="1"/>
      <c r="HT145" s="1"/>
      <c r="HU145" s="1"/>
      <c r="HV145" s="1"/>
      <c r="HW145" s="138"/>
      <c r="HX145" s="1"/>
      <c r="HY145" s="63"/>
      <c r="HZ145" s="63"/>
      <c r="IA145" s="63"/>
      <c r="IB145" s="63"/>
      <c r="IC145" s="63"/>
      <c r="ID145" s="63"/>
      <c r="IE145" s="63"/>
      <c r="IF145" s="63"/>
      <c r="IG145" s="63"/>
      <c r="IH145" s="63"/>
      <c r="II145" s="63"/>
      <c r="IJ145" s="63"/>
      <c r="IK145" s="63"/>
      <c r="IL145" s="63"/>
      <c r="IM145" s="63"/>
      <c r="IN145" s="63"/>
      <c r="IO145" s="1"/>
      <c r="IP145" s="1"/>
      <c r="IQ145" s="1"/>
      <c r="IR145" s="1"/>
      <c r="IS145" s="1"/>
      <c r="IT145" s="1"/>
      <c r="IU145" s="1"/>
      <c r="IV145" s="1"/>
      <c r="IW145" s="1"/>
      <c r="IX145" s="1"/>
      <c r="IY145" s="1"/>
      <c r="IZ145" s="1"/>
      <c r="JA145" s="1"/>
      <c r="JB145" s="1"/>
      <c r="JC145" s="138"/>
      <c r="JD145" s="1"/>
      <c r="JE145" s="63"/>
      <c r="JF145" s="63"/>
      <c r="JG145" s="63"/>
      <c r="JH145" s="63"/>
      <c r="JI145" s="63"/>
      <c r="JJ145" s="63"/>
      <c r="JK145" s="63"/>
      <c r="JL145" s="63"/>
      <c r="JM145" s="63"/>
      <c r="JN145" s="63"/>
      <c r="JO145" s="63"/>
      <c r="JP145" s="63"/>
      <c r="JQ145" s="63"/>
      <c r="JR145" s="63"/>
      <c r="JS145" s="63"/>
      <c r="JT145" s="63"/>
      <c r="JU145" s="1"/>
      <c r="JV145" s="1"/>
      <c r="JW145" s="1"/>
      <c r="JX145" s="1"/>
      <c r="JY145" s="1"/>
      <c r="JZ145" s="1"/>
      <c r="KA145" s="1"/>
      <c r="KB145" s="1"/>
      <c r="KC145" s="1"/>
      <c r="KD145" s="1"/>
      <c r="KE145" s="1"/>
      <c r="KF145" s="1"/>
      <c r="KG145" s="1"/>
      <c r="KH145" s="1"/>
      <c r="KI145" s="138"/>
      <c r="KJ145" s="1"/>
      <c r="KK145" s="63"/>
      <c r="KL145" s="63"/>
      <c r="KM145" s="63"/>
      <c r="KN145" s="63"/>
      <c r="KO145" s="63"/>
      <c r="KP145" s="63"/>
      <c r="KQ145" s="63"/>
      <c r="KR145" s="63"/>
      <c r="KS145" s="63"/>
      <c r="KT145" s="63"/>
      <c r="KU145" s="63"/>
      <c r="KV145" s="63"/>
      <c r="KW145" s="63"/>
      <c r="KX145" s="63"/>
      <c r="KY145" s="63"/>
      <c r="KZ145" s="63"/>
      <c r="LA145" s="1"/>
      <c r="LB145" s="1"/>
      <c r="LC145" s="1"/>
      <c r="LD145" s="1"/>
      <c r="LE145" s="1"/>
      <c r="LF145" s="1"/>
      <c r="LG145" s="1"/>
      <c r="LH145" s="1"/>
      <c r="LI145" s="1"/>
      <c r="LJ145" s="1"/>
      <c r="LK145" s="1"/>
      <c r="LL145" s="1"/>
      <c r="LM145" s="1"/>
      <c r="LN145" s="1"/>
      <c r="LO145" s="138"/>
      <c r="LP145" s="1"/>
      <c r="LQ145" s="63"/>
      <c r="LR145" s="63"/>
      <c r="LS145" s="63"/>
      <c r="LT145" s="63"/>
      <c r="LU145" s="63"/>
      <c r="LV145" s="63"/>
      <c r="LW145" s="63"/>
      <c r="LX145" s="63"/>
      <c r="LY145" s="63"/>
      <c r="LZ145" s="63"/>
      <c r="MA145" s="63"/>
      <c r="MB145" s="63"/>
      <c r="MC145" s="63"/>
      <c r="MD145" s="63"/>
      <c r="ME145" s="63"/>
      <c r="MF145" s="63"/>
    </row>
    <row r="146" spans="1:344" x14ac:dyDescent="0.35">
      <c r="A146" s="131">
        <v>142</v>
      </c>
      <c r="B146" s="170"/>
      <c r="C146" s="170"/>
      <c r="D146" s="152">
        <v>948</v>
      </c>
      <c r="E146" s="72" t="str">
        <f>'BVEM Scorecard'!F145</f>
        <v>Solar</v>
      </c>
      <c r="F146" s="96"/>
      <c r="G146" s="96"/>
      <c r="H146" s="96"/>
      <c r="I146" s="96"/>
      <c r="J146" s="62"/>
      <c r="K146" s="62"/>
      <c r="L146" s="62"/>
      <c r="M146" s="62"/>
      <c r="N146" s="62"/>
      <c r="O146" s="62"/>
      <c r="P146" s="62"/>
      <c r="Q146" s="62"/>
      <c r="R146" s="62"/>
      <c r="S146" s="62"/>
      <c r="T146" s="62"/>
      <c r="U146" s="62"/>
      <c r="V146" s="62"/>
      <c r="W146" s="62"/>
      <c r="X146" s="62"/>
      <c r="Y146" s="87"/>
      <c r="Z146" s="5"/>
      <c r="AA146" s="5"/>
      <c r="AB146" s="5"/>
      <c r="AC146" s="5"/>
      <c r="AD146" s="5"/>
      <c r="AE146" s="5"/>
      <c r="AF146" s="5"/>
      <c r="AG146" s="5"/>
      <c r="AH146" s="5"/>
      <c r="AI146" s="5"/>
      <c r="AJ146" s="5"/>
      <c r="AK146" s="5"/>
      <c r="AL146" s="5"/>
      <c r="AM146" s="91"/>
      <c r="AN146" s="93"/>
      <c r="AO146" s="62"/>
      <c r="AP146" s="62"/>
      <c r="AQ146" s="62"/>
      <c r="AR146" s="62"/>
      <c r="AS146" s="62"/>
      <c r="AT146" s="62"/>
      <c r="AU146" s="62"/>
      <c r="AV146" s="62"/>
      <c r="AW146" s="62"/>
      <c r="AX146" s="62"/>
      <c r="AY146" s="62"/>
      <c r="AZ146" s="62"/>
      <c r="BA146" s="62"/>
      <c r="BB146" s="62"/>
      <c r="BC146" s="62"/>
      <c r="BD146" s="62"/>
      <c r="BE146" s="5"/>
      <c r="BF146" s="5"/>
      <c r="BG146" s="5"/>
      <c r="BH146" s="5"/>
      <c r="BI146" s="5"/>
      <c r="BJ146" s="5"/>
      <c r="BK146" s="5"/>
      <c r="BL146" s="5"/>
      <c r="BM146" s="5"/>
      <c r="BN146" s="5"/>
      <c r="BO146" s="5"/>
      <c r="BP146" s="5"/>
      <c r="BQ146" s="5"/>
      <c r="BR146" s="5"/>
      <c r="BS146" s="5"/>
      <c r="BT146" s="5"/>
      <c r="BU146" s="62"/>
      <c r="BV146" s="62"/>
      <c r="BW146" s="62"/>
      <c r="BX146" s="62"/>
      <c r="BY146" s="62"/>
      <c r="BZ146" s="62"/>
      <c r="CA146" s="62"/>
      <c r="CB146" s="62"/>
      <c r="CC146" s="62"/>
      <c r="CD146" s="62"/>
      <c r="CE146" s="62"/>
      <c r="CF146" s="62"/>
      <c r="CG146" s="62"/>
      <c r="CH146" s="62"/>
      <c r="CI146" s="62"/>
      <c r="CJ146" s="62"/>
      <c r="CK146" s="5"/>
      <c r="CL146" s="5"/>
      <c r="CM146" s="5"/>
      <c r="CN146" s="5"/>
      <c r="CO146" s="5"/>
      <c r="CP146" s="5"/>
      <c r="CQ146" s="5"/>
      <c r="CR146" s="5"/>
      <c r="CS146" s="5"/>
      <c r="CT146" s="5"/>
      <c r="CU146" s="5"/>
      <c r="CV146" s="5"/>
      <c r="CW146" s="5"/>
      <c r="CX146" s="5"/>
      <c r="CY146" s="91"/>
      <c r="CZ146" s="5"/>
      <c r="DA146" s="62"/>
      <c r="DB146" s="62"/>
      <c r="DC146" s="62"/>
      <c r="DD146" s="62"/>
      <c r="DE146" s="62"/>
      <c r="DF146" s="62"/>
      <c r="DG146" s="62"/>
      <c r="DH146" s="62"/>
      <c r="DI146" s="62"/>
      <c r="DJ146" s="62"/>
      <c r="DK146" s="62"/>
      <c r="DL146" s="62"/>
      <c r="DM146" s="62"/>
      <c r="DN146" s="62"/>
      <c r="DO146" s="62"/>
      <c r="DP146" s="62"/>
      <c r="DQ146" s="5"/>
      <c r="DR146" s="5"/>
      <c r="DS146" s="5"/>
      <c r="DT146" s="5"/>
      <c r="DU146" s="5"/>
      <c r="DV146" s="5"/>
      <c r="DW146" s="5"/>
      <c r="DX146" s="5"/>
      <c r="DY146" s="5"/>
      <c r="DZ146" s="5"/>
      <c r="EA146" s="5"/>
      <c r="EB146" s="5"/>
      <c r="EC146" s="5"/>
      <c r="ED146" s="5"/>
      <c r="EE146" s="91"/>
      <c r="EF146" s="5"/>
      <c r="EG146" s="62"/>
      <c r="EH146" s="62"/>
      <c r="EI146" s="62"/>
      <c r="EJ146" s="62"/>
      <c r="EK146" s="62"/>
      <c r="EL146" s="62"/>
      <c r="EM146" s="62"/>
      <c r="EN146" s="62"/>
      <c r="EO146" s="62"/>
      <c r="EP146" s="62"/>
      <c r="EQ146" s="62"/>
      <c r="ER146" s="62"/>
      <c r="ES146" s="62"/>
      <c r="ET146" s="62"/>
      <c r="EU146" s="62"/>
      <c r="EV146" s="62"/>
      <c r="EW146" s="5"/>
      <c r="EX146" s="5"/>
      <c r="EY146" s="5"/>
      <c r="EZ146" s="5"/>
      <c r="FA146" s="5"/>
      <c r="FB146" s="5"/>
      <c r="FC146" s="5"/>
      <c r="FD146" s="5"/>
      <c r="FE146" s="5"/>
      <c r="FF146" s="5"/>
      <c r="FG146" s="5"/>
      <c r="FH146" s="5"/>
      <c r="FI146" s="5"/>
      <c r="FJ146" s="5"/>
      <c r="FK146" s="91"/>
      <c r="FL146" s="5"/>
      <c r="FM146" s="62"/>
      <c r="FN146" s="62"/>
      <c r="FO146" s="62"/>
      <c r="FP146" s="62"/>
      <c r="FQ146" s="62"/>
      <c r="FR146" s="62"/>
      <c r="FS146" s="62"/>
      <c r="FT146" s="62"/>
      <c r="FU146" s="62"/>
      <c r="FV146" s="62"/>
      <c r="FW146" s="62"/>
      <c r="FX146" s="62"/>
      <c r="FY146" s="62"/>
      <c r="FZ146" s="62"/>
      <c r="GA146" s="62"/>
      <c r="GB146" s="62"/>
      <c r="GC146" s="5"/>
      <c r="GD146" s="5"/>
      <c r="GE146" s="5"/>
      <c r="GF146" s="5"/>
      <c r="GG146" s="5"/>
      <c r="GH146" s="5"/>
      <c r="GI146" s="5"/>
      <c r="GJ146" s="5"/>
      <c r="GK146" s="5"/>
      <c r="GL146" s="5"/>
      <c r="GM146" s="5"/>
      <c r="GN146" s="5"/>
      <c r="GO146" s="5"/>
      <c r="GP146" s="5"/>
      <c r="GQ146" s="91"/>
      <c r="GR146" s="5"/>
      <c r="GS146" s="62"/>
      <c r="GT146" s="62"/>
      <c r="GU146" s="62"/>
      <c r="GV146" s="62"/>
      <c r="GW146" s="62"/>
      <c r="GX146" s="62"/>
      <c r="GY146" s="62"/>
      <c r="GZ146" s="62"/>
      <c r="HA146" s="62"/>
      <c r="HB146" s="62"/>
      <c r="HC146" s="62"/>
      <c r="HD146" s="62"/>
      <c r="HE146" s="62"/>
      <c r="HF146" s="62"/>
      <c r="HG146" s="62"/>
      <c r="HH146" s="62"/>
      <c r="HI146" s="5"/>
      <c r="HJ146" s="5"/>
      <c r="HK146" s="5"/>
      <c r="HL146" s="5"/>
      <c r="HM146" s="5"/>
      <c r="HN146" s="5"/>
      <c r="HO146" s="5"/>
      <c r="HP146" s="5"/>
      <c r="HQ146" s="5"/>
      <c r="HR146" s="5"/>
      <c r="HS146" s="5"/>
      <c r="HT146" s="5"/>
      <c r="HU146" s="5"/>
      <c r="HV146" s="5"/>
      <c r="HW146" s="91"/>
      <c r="HX146" s="5"/>
      <c r="HY146" s="62"/>
      <c r="HZ146" s="62"/>
      <c r="IA146" s="62"/>
      <c r="IB146" s="62"/>
      <c r="IC146" s="62"/>
      <c r="ID146" s="62"/>
      <c r="IE146" s="62"/>
      <c r="IF146" s="62"/>
      <c r="IG146" s="62"/>
      <c r="IH146" s="62"/>
      <c r="II146" s="62"/>
      <c r="IJ146" s="62"/>
      <c r="IK146" s="62"/>
      <c r="IL146" s="62"/>
      <c r="IM146" s="62"/>
      <c r="IN146" s="62"/>
      <c r="IO146" s="5"/>
      <c r="IP146" s="5"/>
      <c r="IQ146" s="5"/>
      <c r="IR146" s="5"/>
      <c r="IS146" s="5"/>
      <c r="IT146" s="5"/>
      <c r="IU146" s="5"/>
      <c r="IV146" s="5"/>
      <c r="IW146" s="5"/>
      <c r="IX146" s="5"/>
      <c r="IY146" s="5"/>
      <c r="IZ146" s="5"/>
      <c r="JA146" s="5"/>
      <c r="JB146" s="5"/>
      <c r="JC146" s="91"/>
      <c r="JD146" s="5"/>
      <c r="JE146" s="62"/>
      <c r="JF146" s="62"/>
      <c r="JG146" s="62"/>
      <c r="JH146" s="62"/>
      <c r="JI146" s="62"/>
      <c r="JJ146" s="62"/>
      <c r="JK146" s="62"/>
      <c r="JL146" s="62"/>
      <c r="JM146" s="62"/>
      <c r="JN146" s="62"/>
      <c r="JO146" s="62"/>
      <c r="JP146" s="62"/>
      <c r="JQ146" s="62"/>
      <c r="JR146" s="62"/>
      <c r="JS146" s="62"/>
      <c r="JT146" s="62"/>
      <c r="JU146" s="5"/>
      <c r="JV146" s="5"/>
      <c r="JW146" s="5"/>
      <c r="JX146" s="5"/>
      <c r="JY146" s="5"/>
      <c r="JZ146" s="5"/>
      <c r="KA146" s="5"/>
      <c r="KB146" s="5"/>
      <c r="KC146" s="5"/>
      <c r="KD146" s="5"/>
      <c r="KE146" s="5"/>
      <c r="KF146" s="5"/>
      <c r="KG146" s="5"/>
      <c r="KH146" s="5"/>
      <c r="KI146" s="91"/>
      <c r="KJ146" s="5"/>
      <c r="KK146" s="62"/>
      <c r="KL146" s="62"/>
      <c r="KM146" s="62"/>
      <c r="KN146" s="62"/>
      <c r="KO146" s="62"/>
      <c r="KP146" s="62"/>
      <c r="KQ146" s="62"/>
      <c r="KR146" s="62"/>
      <c r="KS146" s="62"/>
      <c r="KT146" s="62"/>
      <c r="KU146" s="62"/>
      <c r="KV146" s="62"/>
      <c r="KW146" s="62"/>
      <c r="KX146" s="62"/>
      <c r="KY146" s="62"/>
      <c r="KZ146" s="62"/>
      <c r="LA146" s="5"/>
      <c r="LB146" s="5"/>
      <c r="LC146" s="5"/>
      <c r="LD146" s="5"/>
      <c r="LE146" s="5"/>
      <c r="LF146" s="5"/>
      <c r="LG146" s="5"/>
      <c r="LH146" s="5"/>
      <c r="LI146" s="5"/>
      <c r="LJ146" s="5"/>
      <c r="LK146" s="5"/>
      <c r="LL146" s="5"/>
      <c r="LM146" s="5"/>
      <c r="LN146" s="5"/>
      <c r="LO146" s="91"/>
      <c r="LP146" s="5"/>
      <c r="LQ146" s="62"/>
      <c r="LR146" s="62"/>
      <c r="LS146" s="62"/>
      <c r="LT146" s="62"/>
      <c r="LU146" s="62"/>
      <c r="LV146" s="62"/>
      <c r="LW146" s="62"/>
      <c r="LX146" s="62"/>
      <c r="LY146" s="62"/>
      <c r="LZ146" s="62"/>
      <c r="MA146" s="62"/>
      <c r="MB146" s="62"/>
      <c r="MC146" s="62"/>
      <c r="MD146" s="62"/>
      <c r="ME146" s="62"/>
      <c r="MF146" s="62"/>
    </row>
    <row r="147" spans="1:344" x14ac:dyDescent="0.35">
      <c r="A147" s="132">
        <v>143</v>
      </c>
      <c r="B147" s="170"/>
      <c r="C147" s="170"/>
      <c r="D147" s="152">
        <v>946</v>
      </c>
      <c r="E147" s="72" t="str">
        <f>'BVEM Scorecard'!F146</f>
        <v>Solar</v>
      </c>
      <c r="F147" s="96"/>
      <c r="G147" s="96"/>
      <c r="H147" s="96"/>
      <c r="I147" s="96"/>
      <c r="J147" s="62"/>
      <c r="K147" s="62"/>
      <c r="L147" s="62"/>
      <c r="M147" s="62"/>
      <c r="N147" s="62"/>
      <c r="O147" s="62"/>
      <c r="P147" s="62"/>
      <c r="Q147" s="62"/>
      <c r="R147" s="62"/>
      <c r="S147" s="62"/>
      <c r="T147" s="62"/>
      <c r="U147" s="62"/>
      <c r="V147" s="62"/>
      <c r="W147" s="62"/>
      <c r="X147" s="62"/>
      <c r="Y147" s="1"/>
      <c r="Z147" s="1"/>
      <c r="AA147" s="1"/>
      <c r="AB147" s="1"/>
      <c r="AC147" s="1"/>
      <c r="AD147" s="1"/>
      <c r="AE147" s="1"/>
      <c r="AF147" s="1"/>
      <c r="AG147" s="1"/>
      <c r="AH147" s="1"/>
      <c r="AI147" s="1"/>
      <c r="AJ147" s="1"/>
      <c r="AK147" s="1"/>
      <c r="AL147" s="1"/>
      <c r="AM147" s="138"/>
      <c r="AN147" s="139"/>
      <c r="AO147" s="63"/>
      <c r="AP147" s="63"/>
      <c r="AQ147" s="63"/>
      <c r="AR147" s="63"/>
      <c r="AS147" s="63"/>
      <c r="AT147" s="63"/>
      <c r="AU147" s="63"/>
      <c r="AV147" s="63"/>
      <c r="AW147" s="63"/>
      <c r="AX147" s="63"/>
      <c r="AY147" s="63"/>
      <c r="AZ147" s="63"/>
      <c r="BA147" s="63"/>
      <c r="BB147" s="63"/>
      <c r="BC147" s="63"/>
      <c r="BD147" s="63"/>
      <c r="BE147" s="1"/>
      <c r="BF147" s="1"/>
      <c r="BG147" s="1"/>
      <c r="BH147" s="1"/>
      <c r="BI147" s="1"/>
      <c r="BJ147" s="1"/>
      <c r="BK147" s="1"/>
      <c r="BL147" s="1"/>
      <c r="BM147" s="1"/>
      <c r="BN147" s="1"/>
      <c r="BO147" s="1"/>
      <c r="BP147" s="1"/>
      <c r="BQ147" s="1"/>
      <c r="BR147" s="1"/>
      <c r="BS147" s="1"/>
      <c r="BT147" s="1"/>
      <c r="BU147" s="63"/>
      <c r="BV147" s="63"/>
      <c r="BW147" s="63"/>
      <c r="BX147" s="63"/>
      <c r="BY147" s="63"/>
      <c r="BZ147" s="63"/>
      <c r="CA147" s="63"/>
      <c r="CB147" s="63"/>
      <c r="CC147" s="63"/>
      <c r="CD147" s="63"/>
      <c r="CE147" s="63"/>
      <c r="CF147" s="63"/>
      <c r="CG147" s="63"/>
      <c r="CH147" s="63"/>
      <c r="CI147" s="63"/>
      <c r="CJ147" s="63"/>
      <c r="CK147" s="1"/>
      <c r="CL147" s="1"/>
      <c r="CM147" s="1"/>
      <c r="CN147" s="1"/>
      <c r="CO147" s="1"/>
      <c r="CP147" s="1"/>
      <c r="CQ147" s="1"/>
      <c r="CR147" s="1"/>
      <c r="CS147" s="1"/>
      <c r="CT147" s="1"/>
      <c r="CU147" s="1"/>
      <c r="CV147" s="1"/>
      <c r="CW147" s="1"/>
      <c r="CX147" s="1"/>
      <c r="CY147" s="138"/>
      <c r="CZ147" s="1"/>
      <c r="DA147" s="63"/>
      <c r="DB147" s="63"/>
      <c r="DC147" s="63"/>
      <c r="DD147" s="63"/>
      <c r="DE147" s="63"/>
      <c r="DF147" s="63"/>
      <c r="DG147" s="63"/>
      <c r="DH147" s="63"/>
      <c r="DI147" s="63"/>
      <c r="DJ147" s="63"/>
      <c r="DK147" s="63"/>
      <c r="DL147" s="63"/>
      <c r="DM147" s="63"/>
      <c r="DN147" s="63"/>
      <c r="DO147" s="63"/>
      <c r="DP147" s="63"/>
      <c r="DQ147" s="1"/>
      <c r="DR147" s="1"/>
      <c r="DS147" s="1"/>
      <c r="DT147" s="1"/>
      <c r="DU147" s="1"/>
      <c r="DV147" s="1"/>
      <c r="DW147" s="1"/>
      <c r="DX147" s="1"/>
      <c r="DY147" s="1"/>
      <c r="DZ147" s="1"/>
      <c r="EA147" s="1"/>
      <c r="EB147" s="1"/>
      <c r="EC147" s="1"/>
      <c r="ED147" s="1"/>
      <c r="EE147" s="138"/>
      <c r="EF147" s="1"/>
      <c r="EG147" s="63"/>
      <c r="EH147" s="63"/>
      <c r="EI147" s="63"/>
      <c r="EJ147" s="63"/>
      <c r="EK147" s="63"/>
      <c r="EL147" s="63"/>
      <c r="EM147" s="63"/>
      <c r="EN147" s="63"/>
      <c r="EO147" s="63"/>
      <c r="EP147" s="63"/>
      <c r="EQ147" s="63"/>
      <c r="ER147" s="63"/>
      <c r="ES147" s="63"/>
      <c r="ET147" s="63"/>
      <c r="EU147" s="63"/>
      <c r="EV147" s="63"/>
      <c r="EW147" s="1"/>
      <c r="EX147" s="1"/>
      <c r="EY147" s="1"/>
      <c r="EZ147" s="1"/>
      <c r="FA147" s="1"/>
      <c r="FB147" s="1"/>
      <c r="FC147" s="1"/>
      <c r="FD147" s="1"/>
      <c r="FE147" s="1"/>
      <c r="FF147" s="1"/>
      <c r="FG147" s="1"/>
      <c r="FH147" s="1"/>
      <c r="FI147" s="1"/>
      <c r="FJ147" s="1"/>
      <c r="FK147" s="138"/>
      <c r="FL147" s="1"/>
      <c r="FM147" s="63"/>
      <c r="FN147" s="63"/>
      <c r="FO147" s="63"/>
      <c r="FP147" s="63"/>
      <c r="FQ147" s="63"/>
      <c r="FR147" s="63"/>
      <c r="FS147" s="63"/>
      <c r="FT147" s="63"/>
      <c r="FU147" s="63"/>
      <c r="FV147" s="63"/>
      <c r="FW147" s="63"/>
      <c r="FX147" s="63"/>
      <c r="FY147" s="63"/>
      <c r="FZ147" s="63"/>
      <c r="GA147" s="63"/>
      <c r="GB147" s="63"/>
      <c r="GC147" s="1"/>
      <c r="GD147" s="1"/>
      <c r="GE147" s="1"/>
      <c r="GF147" s="1"/>
      <c r="GG147" s="1"/>
      <c r="GH147" s="1"/>
      <c r="GI147" s="1"/>
      <c r="GJ147" s="1"/>
      <c r="GK147" s="1"/>
      <c r="GL147" s="1"/>
      <c r="GM147" s="1"/>
      <c r="GN147" s="1"/>
      <c r="GO147" s="1"/>
      <c r="GP147" s="1"/>
      <c r="GQ147" s="138"/>
      <c r="GR147" s="1"/>
      <c r="GS147" s="63"/>
      <c r="GT147" s="63"/>
      <c r="GU147" s="63"/>
      <c r="GV147" s="63"/>
      <c r="GW147" s="63"/>
      <c r="GX147" s="63"/>
      <c r="GY147" s="63"/>
      <c r="GZ147" s="63"/>
      <c r="HA147" s="63"/>
      <c r="HB147" s="63"/>
      <c r="HC147" s="63"/>
      <c r="HD147" s="63"/>
      <c r="HE147" s="63"/>
      <c r="HF147" s="63"/>
      <c r="HG147" s="63"/>
      <c r="HH147" s="63"/>
      <c r="HI147" s="1"/>
      <c r="HJ147" s="1"/>
      <c r="HK147" s="1"/>
      <c r="HL147" s="1"/>
      <c r="HM147" s="1"/>
      <c r="HN147" s="1"/>
      <c r="HO147" s="1"/>
      <c r="HP147" s="1"/>
      <c r="HQ147" s="1"/>
      <c r="HR147" s="1"/>
      <c r="HS147" s="1"/>
      <c r="HT147" s="1"/>
      <c r="HU147" s="1"/>
      <c r="HV147" s="1"/>
      <c r="HW147" s="138"/>
      <c r="HX147" s="1"/>
      <c r="HY147" s="63"/>
      <c r="HZ147" s="63"/>
      <c r="IA147" s="63"/>
      <c r="IB147" s="63"/>
      <c r="IC147" s="63"/>
      <c r="ID147" s="63"/>
      <c r="IE147" s="63"/>
      <c r="IF147" s="63"/>
      <c r="IG147" s="63"/>
      <c r="IH147" s="63"/>
      <c r="II147" s="63"/>
      <c r="IJ147" s="63"/>
      <c r="IK147" s="63"/>
      <c r="IL147" s="63"/>
      <c r="IM147" s="63"/>
      <c r="IN147" s="63"/>
      <c r="IO147" s="1"/>
      <c r="IP147" s="1"/>
      <c r="IQ147" s="1"/>
      <c r="IR147" s="1"/>
      <c r="IS147" s="1"/>
      <c r="IT147" s="1"/>
      <c r="IU147" s="1"/>
      <c r="IV147" s="1"/>
      <c r="IW147" s="1"/>
      <c r="IX147" s="1"/>
      <c r="IY147" s="1"/>
      <c r="IZ147" s="1"/>
      <c r="JA147" s="1"/>
      <c r="JB147" s="1"/>
      <c r="JC147" s="138"/>
      <c r="JD147" s="1"/>
      <c r="JE147" s="63"/>
      <c r="JF147" s="63"/>
      <c r="JG147" s="63"/>
      <c r="JH147" s="63"/>
      <c r="JI147" s="63"/>
      <c r="JJ147" s="63"/>
      <c r="JK147" s="63"/>
      <c r="JL147" s="63"/>
      <c r="JM147" s="63"/>
      <c r="JN147" s="63"/>
      <c r="JO147" s="63"/>
      <c r="JP147" s="63"/>
      <c r="JQ147" s="63"/>
      <c r="JR147" s="63"/>
      <c r="JS147" s="63"/>
      <c r="JT147" s="63"/>
      <c r="JU147" s="1"/>
      <c r="JV147" s="1"/>
      <c r="JW147" s="1"/>
      <c r="JX147" s="1"/>
      <c r="JY147" s="1"/>
      <c r="JZ147" s="1"/>
      <c r="KA147" s="1"/>
      <c r="KB147" s="1"/>
      <c r="KC147" s="1"/>
      <c r="KD147" s="1"/>
      <c r="KE147" s="1"/>
      <c r="KF147" s="1"/>
      <c r="KG147" s="1"/>
      <c r="KH147" s="1"/>
      <c r="KI147" s="138"/>
      <c r="KJ147" s="1"/>
      <c r="KK147" s="63"/>
      <c r="KL147" s="63"/>
      <c r="KM147" s="63"/>
      <c r="KN147" s="63"/>
      <c r="KO147" s="63"/>
      <c r="KP147" s="63"/>
      <c r="KQ147" s="63"/>
      <c r="KR147" s="63"/>
      <c r="KS147" s="63"/>
      <c r="KT147" s="63"/>
      <c r="KU147" s="63"/>
      <c r="KV147" s="63"/>
      <c r="KW147" s="63"/>
      <c r="KX147" s="63"/>
      <c r="KY147" s="63"/>
      <c r="KZ147" s="63"/>
      <c r="LA147" s="1"/>
      <c r="LB147" s="1"/>
      <c r="LC147" s="1"/>
      <c r="LD147" s="1"/>
      <c r="LE147" s="1"/>
      <c r="LF147" s="1"/>
      <c r="LG147" s="1"/>
      <c r="LH147" s="1"/>
      <c r="LI147" s="1"/>
      <c r="LJ147" s="1"/>
      <c r="LK147" s="1"/>
      <c r="LL147" s="1"/>
      <c r="LM147" s="1"/>
      <c r="LN147" s="1"/>
      <c r="LO147" s="138"/>
      <c r="LP147" s="1"/>
      <c r="LQ147" s="63"/>
      <c r="LR147" s="63"/>
      <c r="LS147" s="63"/>
      <c r="LT147" s="63"/>
      <c r="LU147" s="63"/>
      <c r="LV147" s="63"/>
      <c r="LW147" s="63"/>
      <c r="LX147" s="63"/>
      <c r="LY147" s="63"/>
      <c r="LZ147" s="63"/>
      <c r="MA147" s="63"/>
      <c r="MB147" s="63"/>
      <c r="MC147" s="63"/>
      <c r="MD147" s="63"/>
      <c r="ME147" s="63"/>
      <c r="MF147" s="63"/>
    </row>
    <row r="148" spans="1:344" x14ac:dyDescent="0.35">
      <c r="A148" s="131">
        <v>144</v>
      </c>
      <c r="B148" s="170"/>
      <c r="C148" s="170"/>
      <c r="D148" s="152">
        <v>940</v>
      </c>
      <c r="E148" s="72" t="str">
        <f>'BVEM Scorecard'!F147</f>
        <v>Solar</v>
      </c>
      <c r="F148" s="96"/>
      <c r="G148" s="96"/>
      <c r="H148" s="96"/>
      <c r="I148" s="96"/>
      <c r="J148" s="62"/>
      <c r="K148" s="62"/>
      <c r="L148" s="62"/>
      <c r="M148" s="62"/>
      <c r="N148" s="62"/>
      <c r="O148" s="62"/>
      <c r="P148" s="62"/>
      <c r="Q148" s="62"/>
      <c r="R148" s="62"/>
      <c r="S148" s="62"/>
      <c r="T148" s="62"/>
      <c r="U148" s="62"/>
      <c r="V148" s="62"/>
      <c r="W148" s="62"/>
      <c r="X148" s="62"/>
      <c r="Y148" s="87"/>
      <c r="Z148" s="5"/>
      <c r="AA148" s="5"/>
      <c r="AB148" s="5"/>
      <c r="AC148" s="5"/>
      <c r="AD148" s="5"/>
      <c r="AE148" s="5"/>
      <c r="AF148" s="5"/>
      <c r="AG148" s="5"/>
      <c r="AH148" s="5"/>
      <c r="AI148" s="5"/>
      <c r="AJ148" s="5"/>
      <c r="AK148" s="5"/>
      <c r="AL148" s="5"/>
      <c r="AM148" s="91"/>
      <c r="AN148" s="93"/>
      <c r="AO148" s="62"/>
      <c r="AP148" s="62"/>
      <c r="AQ148" s="62"/>
      <c r="AR148" s="62"/>
      <c r="AS148" s="62"/>
      <c r="AT148" s="62"/>
      <c r="AU148" s="62"/>
      <c r="AV148" s="62"/>
      <c r="AW148" s="62"/>
      <c r="AX148" s="62"/>
      <c r="AY148" s="62"/>
      <c r="AZ148" s="62"/>
      <c r="BA148" s="62"/>
      <c r="BB148" s="62"/>
      <c r="BC148" s="62"/>
      <c r="BD148" s="62"/>
      <c r="BE148" s="5"/>
      <c r="BF148" s="5"/>
      <c r="BG148" s="5"/>
      <c r="BH148" s="5"/>
      <c r="BI148" s="5"/>
      <c r="BJ148" s="5"/>
      <c r="BK148" s="5"/>
      <c r="BL148" s="5"/>
      <c r="BM148" s="5"/>
      <c r="BN148" s="5"/>
      <c r="BO148" s="5"/>
      <c r="BP148" s="5"/>
      <c r="BQ148" s="5"/>
      <c r="BR148" s="5"/>
      <c r="BS148" s="5"/>
      <c r="BT148" s="5"/>
      <c r="BU148" s="62"/>
      <c r="BV148" s="62"/>
      <c r="BW148" s="62"/>
      <c r="BX148" s="62"/>
      <c r="BY148" s="62"/>
      <c r="BZ148" s="62"/>
      <c r="CA148" s="62"/>
      <c r="CB148" s="62"/>
      <c r="CC148" s="62"/>
      <c r="CD148" s="62"/>
      <c r="CE148" s="62"/>
      <c r="CF148" s="62"/>
      <c r="CG148" s="62"/>
      <c r="CH148" s="62"/>
      <c r="CI148" s="62"/>
      <c r="CJ148" s="62"/>
      <c r="CK148" s="5"/>
      <c r="CL148" s="5"/>
      <c r="CM148" s="5"/>
      <c r="CN148" s="5"/>
      <c r="CO148" s="5"/>
      <c r="CP148" s="5"/>
      <c r="CQ148" s="5"/>
      <c r="CR148" s="5"/>
      <c r="CS148" s="5"/>
      <c r="CT148" s="5"/>
      <c r="CU148" s="5"/>
      <c r="CV148" s="5"/>
      <c r="CW148" s="5"/>
      <c r="CX148" s="5"/>
      <c r="CY148" s="91"/>
      <c r="CZ148" s="5"/>
      <c r="DA148" s="62"/>
      <c r="DB148" s="62"/>
      <c r="DC148" s="62"/>
      <c r="DD148" s="62"/>
      <c r="DE148" s="62"/>
      <c r="DF148" s="62"/>
      <c r="DG148" s="62"/>
      <c r="DH148" s="62"/>
      <c r="DI148" s="62"/>
      <c r="DJ148" s="62"/>
      <c r="DK148" s="62"/>
      <c r="DL148" s="62"/>
      <c r="DM148" s="62"/>
      <c r="DN148" s="62"/>
      <c r="DO148" s="62"/>
      <c r="DP148" s="62"/>
      <c r="DQ148" s="5"/>
      <c r="DR148" s="5"/>
      <c r="DS148" s="5"/>
      <c r="DT148" s="5"/>
      <c r="DU148" s="5"/>
      <c r="DV148" s="5"/>
      <c r="DW148" s="5"/>
      <c r="DX148" s="5"/>
      <c r="DY148" s="5"/>
      <c r="DZ148" s="5"/>
      <c r="EA148" s="5"/>
      <c r="EB148" s="5"/>
      <c r="EC148" s="5"/>
      <c r="ED148" s="5"/>
      <c r="EE148" s="91"/>
      <c r="EF148" s="5"/>
      <c r="EG148" s="62"/>
      <c r="EH148" s="62"/>
      <c r="EI148" s="62"/>
      <c r="EJ148" s="62"/>
      <c r="EK148" s="62"/>
      <c r="EL148" s="62"/>
      <c r="EM148" s="62"/>
      <c r="EN148" s="62"/>
      <c r="EO148" s="62"/>
      <c r="EP148" s="62"/>
      <c r="EQ148" s="62"/>
      <c r="ER148" s="62"/>
      <c r="ES148" s="62"/>
      <c r="ET148" s="62"/>
      <c r="EU148" s="62"/>
      <c r="EV148" s="62"/>
      <c r="EW148" s="5"/>
      <c r="EX148" s="5"/>
      <c r="EY148" s="5"/>
      <c r="EZ148" s="5"/>
      <c r="FA148" s="5"/>
      <c r="FB148" s="5"/>
      <c r="FC148" s="5"/>
      <c r="FD148" s="5"/>
      <c r="FE148" s="5"/>
      <c r="FF148" s="5"/>
      <c r="FG148" s="5"/>
      <c r="FH148" s="5"/>
      <c r="FI148" s="5"/>
      <c r="FJ148" s="5"/>
      <c r="FK148" s="91"/>
      <c r="FL148" s="5"/>
      <c r="FM148" s="62"/>
      <c r="FN148" s="62"/>
      <c r="FO148" s="62"/>
      <c r="FP148" s="62"/>
      <c r="FQ148" s="62"/>
      <c r="FR148" s="62"/>
      <c r="FS148" s="62"/>
      <c r="FT148" s="62"/>
      <c r="FU148" s="62"/>
      <c r="FV148" s="62"/>
      <c r="FW148" s="62"/>
      <c r="FX148" s="62"/>
      <c r="FY148" s="62"/>
      <c r="FZ148" s="62"/>
      <c r="GA148" s="62"/>
      <c r="GB148" s="62"/>
      <c r="GC148" s="5"/>
      <c r="GD148" s="5"/>
      <c r="GE148" s="5"/>
      <c r="GF148" s="5"/>
      <c r="GG148" s="5"/>
      <c r="GH148" s="5"/>
      <c r="GI148" s="5"/>
      <c r="GJ148" s="5"/>
      <c r="GK148" s="5"/>
      <c r="GL148" s="5"/>
      <c r="GM148" s="5"/>
      <c r="GN148" s="5"/>
      <c r="GO148" s="5"/>
      <c r="GP148" s="5"/>
      <c r="GQ148" s="91"/>
      <c r="GR148" s="5"/>
      <c r="GS148" s="62"/>
      <c r="GT148" s="62"/>
      <c r="GU148" s="62"/>
      <c r="GV148" s="62"/>
      <c r="GW148" s="62"/>
      <c r="GX148" s="62"/>
      <c r="GY148" s="62"/>
      <c r="GZ148" s="62"/>
      <c r="HA148" s="62"/>
      <c r="HB148" s="62"/>
      <c r="HC148" s="62"/>
      <c r="HD148" s="62"/>
      <c r="HE148" s="62"/>
      <c r="HF148" s="62"/>
      <c r="HG148" s="62"/>
      <c r="HH148" s="62"/>
      <c r="HI148" s="5"/>
      <c r="HJ148" s="5"/>
      <c r="HK148" s="5"/>
      <c r="HL148" s="5"/>
      <c r="HM148" s="5"/>
      <c r="HN148" s="5"/>
      <c r="HO148" s="5"/>
      <c r="HP148" s="5"/>
      <c r="HQ148" s="5"/>
      <c r="HR148" s="5"/>
      <c r="HS148" s="5"/>
      <c r="HT148" s="5"/>
      <c r="HU148" s="5"/>
      <c r="HV148" s="5"/>
      <c r="HW148" s="91"/>
      <c r="HX148" s="5"/>
      <c r="HY148" s="62"/>
      <c r="HZ148" s="62"/>
      <c r="IA148" s="62"/>
      <c r="IB148" s="62"/>
      <c r="IC148" s="62"/>
      <c r="ID148" s="62"/>
      <c r="IE148" s="62"/>
      <c r="IF148" s="62"/>
      <c r="IG148" s="62"/>
      <c r="IH148" s="62"/>
      <c r="II148" s="62"/>
      <c r="IJ148" s="62"/>
      <c r="IK148" s="62"/>
      <c r="IL148" s="62"/>
      <c r="IM148" s="62"/>
      <c r="IN148" s="62"/>
      <c r="IO148" s="5"/>
      <c r="IP148" s="5"/>
      <c r="IQ148" s="5"/>
      <c r="IR148" s="5"/>
      <c r="IS148" s="5"/>
      <c r="IT148" s="5"/>
      <c r="IU148" s="5"/>
      <c r="IV148" s="5"/>
      <c r="IW148" s="5"/>
      <c r="IX148" s="5"/>
      <c r="IY148" s="5"/>
      <c r="IZ148" s="5"/>
      <c r="JA148" s="5"/>
      <c r="JB148" s="5"/>
      <c r="JC148" s="91"/>
      <c r="JD148" s="5"/>
      <c r="JE148" s="62"/>
      <c r="JF148" s="62"/>
      <c r="JG148" s="62"/>
      <c r="JH148" s="62"/>
      <c r="JI148" s="62"/>
      <c r="JJ148" s="62"/>
      <c r="JK148" s="62"/>
      <c r="JL148" s="62"/>
      <c r="JM148" s="62"/>
      <c r="JN148" s="62"/>
      <c r="JO148" s="62"/>
      <c r="JP148" s="62"/>
      <c r="JQ148" s="62"/>
      <c r="JR148" s="62"/>
      <c r="JS148" s="62"/>
      <c r="JT148" s="62"/>
      <c r="JU148" s="5"/>
      <c r="JV148" s="5"/>
      <c r="JW148" s="5"/>
      <c r="JX148" s="5"/>
      <c r="JY148" s="5"/>
      <c r="JZ148" s="5"/>
      <c r="KA148" s="5"/>
      <c r="KB148" s="5"/>
      <c r="KC148" s="5"/>
      <c r="KD148" s="5"/>
      <c r="KE148" s="5"/>
      <c r="KF148" s="5"/>
      <c r="KG148" s="5"/>
      <c r="KH148" s="5"/>
      <c r="KI148" s="91"/>
      <c r="KJ148" s="5"/>
      <c r="KK148" s="62"/>
      <c r="KL148" s="62"/>
      <c r="KM148" s="62"/>
      <c r="KN148" s="62"/>
      <c r="KO148" s="62"/>
      <c r="KP148" s="62"/>
      <c r="KQ148" s="62"/>
      <c r="KR148" s="62"/>
      <c r="KS148" s="62"/>
      <c r="KT148" s="62"/>
      <c r="KU148" s="62"/>
      <c r="KV148" s="62"/>
      <c r="KW148" s="62"/>
      <c r="KX148" s="62"/>
      <c r="KY148" s="62"/>
      <c r="KZ148" s="62"/>
      <c r="LA148" s="5"/>
      <c r="LB148" s="5"/>
      <c r="LC148" s="5"/>
      <c r="LD148" s="5"/>
      <c r="LE148" s="5"/>
      <c r="LF148" s="5"/>
      <c r="LG148" s="5"/>
      <c r="LH148" s="5"/>
      <c r="LI148" s="5"/>
      <c r="LJ148" s="5"/>
      <c r="LK148" s="5"/>
      <c r="LL148" s="5"/>
      <c r="LM148" s="5"/>
      <c r="LN148" s="5"/>
      <c r="LO148" s="91"/>
      <c r="LP148" s="5"/>
      <c r="LQ148" s="62"/>
      <c r="LR148" s="62"/>
      <c r="LS148" s="62"/>
      <c r="LT148" s="62"/>
      <c r="LU148" s="62"/>
      <c r="LV148" s="62"/>
      <c r="LW148" s="62"/>
      <c r="LX148" s="62"/>
      <c r="LY148" s="62"/>
      <c r="LZ148" s="62"/>
      <c r="MA148" s="62"/>
      <c r="MB148" s="62"/>
      <c r="MC148" s="62"/>
      <c r="MD148" s="62"/>
      <c r="ME148" s="62"/>
      <c r="MF148" s="62"/>
    </row>
    <row r="149" spans="1:344" x14ac:dyDescent="0.35">
      <c r="A149" s="132">
        <v>145</v>
      </c>
      <c r="B149" s="170"/>
      <c r="C149" s="170"/>
      <c r="D149" s="152">
        <v>962</v>
      </c>
      <c r="E149" s="72" t="str">
        <f>'BVEM Scorecard'!F148</f>
        <v>Solar</v>
      </c>
      <c r="F149" s="96"/>
      <c r="G149" s="96"/>
      <c r="H149" s="96"/>
      <c r="I149" s="96"/>
      <c r="J149" s="62"/>
      <c r="K149" s="62"/>
      <c r="L149" s="62"/>
      <c r="M149" s="62"/>
      <c r="N149" s="62"/>
      <c r="O149" s="62"/>
      <c r="P149" s="62"/>
      <c r="Q149" s="62"/>
      <c r="R149" s="62"/>
      <c r="S149" s="62"/>
      <c r="T149" s="62"/>
      <c r="U149" s="62"/>
      <c r="V149" s="62"/>
      <c r="W149" s="62"/>
      <c r="X149" s="62"/>
      <c r="Y149" s="1"/>
      <c r="Z149" s="1"/>
      <c r="AA149" s="1"/>
      <c r="AB149" s="1"/>
      <c r="AC149" s="1"/>
      <c r="AD149" s="1"/>
      <c r="AE149" s="1"/>
      <c r="AF149" s="1"/>
      <c r="AG149" s="1"/>
      <c r="AH149" s="1"/>
      <c r="AI149" s="1"/>
      <c r="AJ149" s="1"/>
      <c r="AK149" s="1"/>
      <c r="AL149" s="1"/>
      <c r="AM149" s="138"/>
      <c r="AN149" s="139"/>
      <c r="AO149" s="63"/>
      <c r="AP149" s="63"/>
      <c r="AQ149" s="63"/>
      <c r="AR149" s="63"/>
      <c r="AS149" s="63"/>
      <c r="AT149" s="63"/>
      <c r="AU149" s="63"/>
      <c r="AV149" s="63"/>
      <c r="AW149" s="63"/>
      <c r="AX149" s="63"/>
      <c r="AY149" s="63"/>
      <c r="AZ149" s="63"/>
      <c r="BA149" s="63"/>
      <c r="BB149" s="63"/>
      <c r="BC149" s="63"/>
      <c r="BD149" s="63"/>
      <c r="BE149" s="1"/>
      <c r="BF149" s="1"/>
      <c r="BG149" s="1"/>
      <c r="BH149" s="1"/>
      <c r="BI149" s="1"/>
      <c r="BJ149" s="1"/>
      <c r="BK149" s="1"/>
      <c r="BL149" s="1"/>
      <c r="BM149" s="1"/>
      <c r="BN149" s="1"/>
      <c r="BO149" s="1"/>
      <c r="BP149" s="1"/>
      <c r="BQ149" s="1"/>
      <c r="BR149" s="1"/>
      <c r="BS149" s="1"/>
      <c r="BT149" s="1"/>
      <c r="BU149" s="63"/>
      <c r="BV149" s="63"/>
      <c r="BW149" s="63"/>
      <c r="BX149" s="63"/>
      <c r="BY149" s="63"/>
      <c r="BZ149" s="63"/>
      <c r="CA149" s="63"/>
      <c r="CB149" s="63"/>
      <c r="CC149" s="63"/>
      <c r="CD149" s="63"/>
      <c r="CE149" s="63"/>
      <c r="CF149" s="63"/>
      <c r="CG149" s="63"/>
      <c r="CH149" s="63"/>
      <c r="CI149" s="63"/>
      <c r="CJ149" s="63"/>
      <c r="CK149" s="1"/>
      <c r="CL149" s="1"/>
      <c r="CM149" s="1"/>
      <c r="CN149" s="1"/>
      <c r="CO149" s="1"/>
      <c r="CP149" s="1"/>
      <c r="CQ149" s="1"/>
      <c r="CR149" s="1"/>
      <c r="CS149" s="1"/>
      <c r="CT149" s="1"/>
      <c r="CU149" s="1"/>
      <c r="CV149" s="1"/>
      <c r="CW149" s="1"/>
      <c r="CX149" s="1"/>
      <c r="CY149" s="138"/>
      <c r="CZ149" s="1"/>
      <c r="DA149" s="63"/>
      <c r="DB149" s="63"/>
      <c r="DC149" s="63"/>
      <c r="DD149" s="63"/>
      <c r="DE149" s="63"/>
      <c r="DF149" s="63"/>
      <c r="DG149" s="63"/>
      <c r="DH149" s="63"/>
      <c r="DI149" s="63"/>
      <c r="DJ149" s="63"/>
      <c r="DK149" s="63"/>
      <c r="DL149" s="63"/>
      <c r="DM149" s="63"/>
      <c r="DN149" s="63"/>
      <c r="DO149" s="63"/>
      <c r="DP149" s="63"/>
      <c r="DQ149" s="1"/>
      <c r="DR149" s="1"/>
      <c r="DS149" s="1"/>
      <c r="DT149" s="1"/>
      <c r="DU149" s="1"/>
      <c r="DV149" s="1"/>
      <c r="DW149" s="1"/>
      <c r="DX149" s="1"/>
      <c r="DY149" s="1"/>
      <c r="DZ149" s="1"/>
      <c r="EA149" s="1"/>
      <c r="EB149" s="1"/>
      <c r="EC149" s="1"/>
      <c r="ED149" s="1"/>
      <c r="EE149" s="138"/>
      <c r="EF149" s="1"/>
      <c r="EG149" s="63"/>
      <c r="EH149" s="63"/>
      <c r="EI149" s="63"/>
      <c r="EJ149" s="63"/>
      <c r="EK149" s="63"/>
      <c r="EL149" s="63"/>
      <c r="EM149" s="63"/>
      <c r="EN149" s="63"/>
      <c r="EO149" s="63"/>
      <c r="EP149" s="63"/>
      <c r="EQ149" s="63"/>
      <c r="ER149" s="63"/>
      <c r="ES149" s="63"/>
      <c r="ET149" s="63"/>
      <c r="EU149" s="63"/>
      <c r="EV149" s="63"/>
      <c r="EW149" s="1"/>
      <c r="EX149" s="1"/>
      <c r="EY149" s="1"/>
      <c r="EZ149" s="1"/>
      <c r="FA149" s="1"/>
      <c r="FB149" s="1"/>
      <c r="FC149" s="1"/>
      <c r="FD149" s="1"/>
      <c r="FE149" s="1"/>
      <c r="FF149" s="1"/>
      <c r="FG149" s="1"/>
      <c r="FH149" s="1"/>
      <c r="FI149" s="1"/>
      <c r="FJ149" s="1"/>
      <c r="FK149" s="138"/>
      <c r="FL149" s="1"/>
      <c r="FM149" s="63"/>
      <c r="FN149" s="63"/>
      <c r="FO149" s="63"/>
      <c r="FP149" s="63"/>
      <c r="FQ149" s="63"/>
      <c r="FR149" s="63"/>
      <c r="FS149" s="63"/>
      <c r="FT149" s="63"/>
      <c r="FU149" s="63"/>
      <c r="FV149" s="63"/>
      <c r="FW149" s="63"/>
      <c r="FX149" s="63"/>
      <c r="FY149" s="63"/>
      <c r="FZ149" s="63"/>
      <c r="GA149" s="63"/>
      <c r="GB149" s="63"/>
      <c r="GC149" s="1"/>
      <c r="GD149" s="1"/>
      <c r="GE149" s="1"/>
      <c r="GF149" s="1"/>
      <c r="GG149" s="1"/>
      <c r="GH149" s="1"/>
      <c r="GI149" s="1"/>
      <c r="GJ149" s="1"/>
      <c r="GK149" s="1"/>
      <c r="GL149" s="1"/>
      <c r="GM149" s="1"/>
      <c r="GN149" s="1"/>
      <c r="GO149" s="1"/>
      <c r="GP149" s="1"/>
      <c r="GQ149" s="138"/>
      <c r="GR149" s="1"/>
      <c r="GS149" s="63"/>
      <c r="GT149" s="63"/>
      <c r="GU149" s="63"/>
      <c r="GV149" s="63"/>
      <c r="GW149" s="63"/>
      <c r="GX149" s="63"/>
      <c r="GY149" s="63"/>
      <c r="GZ149" s="63"/>
      <c r="HA149" s="63"/>
      <c r="HB149" s="63"/>
      <c r="HC149" s="63"/>
      <c r="HD149" s="63"/>
      <c r="HE149" s="63"/>
      <c r="HF149" s="63"/>
      <c r="HG149" s="63"/>
      <c r="HH149" s="63"/>
      <c r="HI149" s="1"/>
      <c r="HJ149" s="1"/>
      <c r="HK149" s="1"/>
      <c r="HL149" s="1"/>
      <c r="HM149" s="1"/>
      <c r="HN149" s="1"/>
      <c r="HO149" s="1"/>
      <c r="HP149" s="1"/>
      <c r="HQ149" s="1"/>
      <c r="HR149" s="1"/>
      <c r="HS149" s="1"/>
      <c r="HT149" s="1"/>
      <c r="HU149" s="1"/>
      <c r="HV149" s="1"/>
      <c r="HW149" s="138"/>
      <c r="HX149" s="1"/>
      <c r="HY149" s="63"/>
      <c r="HZ149" s="63"/>
      <c r="IA149" s="63"/>
      <c r="IB149" s="63"/>
      <c r="IC149" s="63"/>
      <c r="ID149" s="63"/>
      <c r="IE149" s="63"/>
      <c r="IF149" s="63"/>
      <c r="IG149" s="63"/>
      <c r="IH149" s="63"/>
      <c r="II149" s="63"/>
      <c r="IJ149" s="63"/>
      <c r="IK149" s="63"/>
      <c r="IL149" s="63"/>
      <c r="IM149" s="63"/>
      <c r="IN149" s="63"/>
      <c r="IO149" s="1"/>
      <c r="IP149" s="1"/>
      <c r="IQ149" s="1"/>
      <c r="IR149" s="1"/>
      <c r="IS149" s="1"/>
      <c r="IT149" s="1"/>
      <c r="IU149" s="1"/>
      <c r="IV149" s="1"/>
      <c r="IW149" s="1"/>
      <c r="IX149" s="1"/>
      <c r="IY149" s="1"/>
      <c r="IZ149" s="1"/>
      <c r="JA149" s="1"/>
      <c r="JB149" s="1"/>
      <c r="JC149" s="138"/>
      <c r="JD149" s="1"/>
      <c r="JE149" s="63"/>
      <c r="JF149" s="63"/>
      <c r="JG149" s="63"/>
      <c r="JH149" s="63"/>
      <c r="JI149" s="63"/>
      <c r="JJ149" s="63"/>
      <c r="JK149" s="63"/>
      <c r="JL149" s="63"/>
      <c r="JM149" s="63"/>
      <c r="JN149" s="63"/>
      <c r="JO149" s="63"/>
      <c r="JP149" s="63"/>
      <c r="JQ149" s="63"/>
      <c r="JR149" s="63"/>
      <c r="JS149" s="63"/>
      <c r="JT149" s="63"/>
      <c r="JU149" s="1"/>
      <c r="JV149" s="1"/>
      <c r="JW149" s="1"/>
      <c r="JX149" s="1"/>
      <c r="JY149" s="1"/>
      <c r="JZ149" s="1"/>
      <c r="KA149" s="1"/>
      <c r="KB149" s="1"/>
      <c r="KC149" s="1"/>
      <c r="KD149" s="1"/>
      <c r="KE149" s="1"/>
      <c r="KF149" s="1"/>
      <c r="KG149" s="1"/>
      <c r="KH149" s="1"/>
      <c r="KI149" s="138"/>
      <c r="KJ149" s="1"/>
      <c r="KK149" s="63"/>
      <c r="KL149" s="63"/>
      <c r="KM149" s="63"/>
      <c r="KN149" s="63"/>
      <c r="KO149" s="63"/>
      <c r="KP149" s="63"/>
      <c r="KQ149" s="63"/>
      <c r="KR149" s="63"/>
      <c r="KS149" s="63"/>
      <c r="KT149" s="63"/>
      <c r="KU149" s="63"/>
      <c r="KV149" s="63"/>
      <c r="KW149" s="63"/>
      <c r="KX149" s="63"/>
      <c r="KY149" s="63"/>
      <c r="KZ149" s="63"/>
      <c r="LA149" s="1"/>
      <c r="LB149" s="1"/>
      <c r="LC149" s="1"/>
      <c r="LD149" s="1"/>
      <c r="LE149" s="1"/>
      <c r="LF149" s="1"/>
      <c r="LG149" s="1"/>
      <c r="LH149" s="1"/>
      <c r="LI149" s="1"/>
      <c r="LJ149" s="1"/>
      <c r="LK149" s="1"/>
      <c r="LL149" s="1"/>
      <c r="LM149" s="1"/>
      <c r="LN149" s="1"/>
      <c r="LO149" s="138"/>
      <c r="LP149" s="1"/>
      <c r="LQ149" s="63"/>
      <c r="LR149" s="63"/>
      <c r="LS149" s="63"/>
      <c r="LT149" s="63"/>
      <c r="LU149" s="63"/>
      <c r="LV149" s="63"/>
      <c r="LW149" s="63"/>
      <c r="LX149" s="63"/>
      <c r="LY149" s="63"/>
      <c r="LZ149" s="63"/>
      <c r="MA149" s="63"/>
      <c r="MB149" s="63"/>
      <c r="MC149" s="63"/>
      <c r="MD149" s="63"/>
      <c r="ME149" s="63"/>
      <c r="MF149" s="63"/>
    </row>
    <row r="150" spans="1:344" x14ac:dyDescent="0.35">
      <c r="A150" s="131">
        <v>146</v>
      </c>
      <c r="B150" s="170"/>
      <c r="C150" s="170"/>
      <c r="D150" s="152">
        <v>942</v>
      </c>
      <c r="E150" s="72" t="str">
        <f>'BVEM Scorecard'!F149</f>
        <v>Solar</v>
      </c>
      <c r="F150" s="96"/>
      <c r="G150" s="96"/>
      <c r="H150" s="96"/>
      <c r="I150" s="96"/>
      <c r="J150" s="62"/>
      <c r="K150" s="62"/>
      <c r="L150" s="62"/>
      <c r="M150" s="62"/>
      <c r="N150" s="62"/>
      <c r="O150" s="62"/>
      <c r="P150" s="62"/>
      <c r="Q150" s="62"/>
      <c r="R150" s="62"/>
      <c r="S150" s="62"/>
      <c r="T150" s="62"/>
      <c r="U150" s="62"/>
      <c r="V150" s="62"/>
      <c r="W150" s="62"/>
      <c r="X150" s="62"/>
      <c r="Y150" s="87"/>
      <c r="Z150" s="5"/>
      <c r="AA150" s="5"/>
      <c r="AB150" s="5"/>
      <c r="AC150" s="5"/>
      <c r="AD150" s="5"/>
      <c r="AE150" s="5"/>
      <c r="AF150" s="5"/>
      <c r="AG150" s="5"/>
      <c r="AH150" s="5"/>
      <c r="AI150" s="5"/>
      <c r="AJ150" s="5"/>
      <c r="AK150" s="5"/>
      <c r="AL150" s="5"/>
      <c r="AM150" s="91"/>
      <c r="AN150" s="93"/>
      <c r="AO150" s="62"/>
      <c r="AP150" s="62"/>
      <c r="AQ150" s="62"/>
      <c r="AR150" s="62"/>
      <c r="AS150" s="62"/>
      <c r="AT150" s="62"/>
      <c r="AU150" s="62"/>
      <c r="AV150" s="62"/>
      <c r="AW150" s="62"/>
      <c r="AX150" s="62"/>
      <c r="AY150" s="62"/>
      <c r="AZ150" s="62"/>
      <c r="BA150" s="62"/>
      <c r="BB150" s="62"/>
      <c r="BC150" s="62"/>
      <c r="BD150" s="62"/>
      <c r="BE150" s="5"/>
      <c r="BF150" s="5"/>
      <c r="BG150" s="5"/>
      <c r="BH150" s="5"/>
      <c r="BI150" s="5"/>
      <c r="BJ150" s="5"/>
      <c r="BK150" s="5"/>
      <c r="BL150" s="5"/>
      <c r="BM150" s="5"/>
      <c r="BN150" s="5"/>
      <c r="BO150" s="5"/>
      <c r="BP150" s="5"/>
      <c r="BQ150" s="5"/>
      <c r="BR150" s="5"/>
      <c r="BS150" s="5"/>
      <c r="BT150" s="5"/>
      <c r="BU150" s="62"/>
      <c r="BV150" s="62"/>
      <c r="BW150" s="62"/>
      <c r="BX150" s="62"/>
      <c r="BY150" s="62"/>
      <c r="BZ150" s="62"/>
      <c r="CA150" s="62"/>
      <c r="CB150" s="62"/>
      <c r="CC150" s="62"/>
      <c r="CD150" s="62"/>
      <c r="CE150" s="62"/>
      <c r="CF150" s="62"/>
      <c r="CG150" s="62"/>
      <c r="CH150" s="62"/>
      <c r="CI150" s="62"/>
      <c r="CJ150" s="62"/>
      <c r="CK150" s="5"/>
      <c r="CL150" s="5"/>
      <c r="CM150" s="5"/>
      <c r="CN150" s="5"/>
      <c r="CO150" s="5"/>
      <c r="CP150" s="5"/>
      <c r="CQ150" s="5"/>
      <c r="CR150" s="5"/>
      <c r="CS150" s="5"/>
      <c r="CT150" s="5"/>
      <c r="CU150" s="5"/>
      <c r="CV150" s="5"/>
      <c r="CW150" s="5"/>
      <c r="CX150" s="5"/>
      <c r="CY150" s="91"/>
      <c r="CZ150" s="5"/>
      <c r="DA150" s="62"/>
      <c r="DB150" s="62"/>
      <c r="DC150" s="62"/>
      <c r="DD150" s="62"/>
      <c r="DE150" s="62"/>
      <c r="DF150" s="62"/>
      <c r="DG150" s="62"/>
      <c r="DH150" s="62"/>
      <c r="DI150" s="62"/>
      <c r="DJ150" s="62"/>
      <c r="DK150" s="62"/>
      <c r="DL150" s="62"/>
      <c r="DM150" s="62"/>
      <c r="DN150" s="62"/>
      <c r="DO150" s="62"/>
      <c r="DP150" s="62"/>
      <c r="DQ150" s="5"/>
      <c r="DR150" s="5"/>
      <c r="DS150" s="5"/>
      <c r="DT150" s="5"/>
      <c r="DU150" s="5"/>
      <c r="DV150" s="5"/>
      <c r="DW150" s="5"/>
      <c r="DX150" s="5"/>
      <c r="DY150" s="5"/>
      <c r="DZ150" s="5"/>
      <c r="EA150" s="5"/>
      <c r="EB150" s="5"/>
      <c r="EC150" s="5"/>
      <c r="ED150" s="5"/>
      <c r="EE150" s="91"/>
      <c r="EF150" s="5"/>
      <c r="EG150" s="62"/>
      <c r="EH150" s="62"/>
      <c r="EI150" s="62"/>
      <c r="EJ150" s="62"/>
      <c r="EK150" s="62"/>
      <c r="EL150" s="62"/>
      <c r="EM150" s="62"/>
      <c r="EN150" s="62"/>
      <c r="EO150" s="62"/>
      <c r="EP150" s="62"/>
      <c r="EQ150" s="62"/>
      <c r="ER150" s="62"/>
      <c r="ES150" s="62"/>
      <c r="ET150" s="62"/>
      <c r="EU150" s="62"/>
      <c r="EV150" s="62"/>
      <c r="EW150" s="5"/>
      <c r="EX150" s="5"/>
      <c r="EY150" s="5"/>
      <c r="EZ150" s="5"/>
      <c r="FA150" s="5"/>
      <c r="FB150" s="5"/>
      <c r="FC150" s="5"/>
      <c r="FD150" s="5"/>
      <c r="FE150" s="5"/>
      <c r="FF150" s="5"/>
      <c r="FG150" s="5"/>
      <c r="FH150" s="5"/>
      <c r="FI150" s="5"/>
      <c r="FJ150" s="5"/>
      <c r="FK150" s="91"/>
      <c r="FL150" s="5"/>
      <c r="FM150" s="62"/>
      <c r="FN150" s="62"/>
      <c r="FO150" s="62"/>
      <c r="FP150" s="62"/>
      <c r="FQ150" s="62"/>
      <c r="FR150" s="62"/>
      <c r="FS150" s="62"/>
      <c r="FT150" s="62"/>
      <c r="FU150" s="62"/>
      <c r="FV150" s="62"/>
      <c r="FW150" s="62"/>
      <c r="FX150" s="62"/>
      <c r="FY150" s="62"/>
      <c r="FZ150" s="62"/>
      <c r="GA150" s="62"/>
      <c r="GB150" s="62"/>
      <c r="GC150" s="5"/>
      <c r="GD150" s="5"/>
      <c r="GE150" s="5"/>
      <c r="GF150" s="5"/>
      <c r="GG150" s="5"/>
      <c r="GH150" s="5"/>
      <c r="GI150" s="5"/>
      <c r="GJ150" s="5"/>
      <c r="GK150" s="5"/>
      <c r="GL150" s="5"/>
      <c r="GM150" s="5"/>
      <c r="GN150" s="5"/>
      <c r="GO150" s="5"/>
      <c r="GP150" s="5"/>
      <c r="GQ150" s="91"/>
      <c r="GR150" s="5"/>
      <c r="GS150" s="62"/>
      <c r="GT150" s="62"/>
      <c r="GU150" s="62"/>
      <c r="GV150" s="62"/>
      <c r="GW150" s="62"/>
      <c r="GX150" s="62"/>
      <c r="GY150" s="62"/>
      <c r="GZ150" s="62"/>
      <c r="HA150" s="62"/>
      <c r="HB150" s="62"/>
      <c r="HC150" s="62"/>
      <c r="HD150" s="62"/>
      <c r="HE150" s="62"/>
      <c r="HF150" s="62"/>
      <c r="HG150" s="62"/>
      <c r="HH150" s="62"/>
      <c r="HI150" s="5"/>
      <c r="HJ150" s="5"/>
      <c r="HK150" s="5"/>
      <c r="HL150" s="5"/>
      <c r="HM150" s="5"/>
      <c r="HN150" s="5"/>
      <c r="HO150" s="5"/>
      <c r="HP150" s="5"/>
      <c r="HQ150" s="5"/>
      <c r="HR150" s="5"/>
      <c r="HS150" s="5"/>
      <c r="HT150" s="5"/>
      <c r="HU150" s="5"/>
      <c r="HV150" s="5"/>
      <c r="HW150" s="91"/>
      <c r="HX150" s="5"/>
      <c r="HY150" s="62"/>
      <c r="HZ150" s="62"/>
      <c r="IA150" s="62"/>
      <c r="IB150" s="62"/>
      <c r="IC150" s="62"/>
      <c r="ID150" s="62"/>
      <c r="IE150" s="62"/>
      <c r="IF150" s="62"/>
      <c r="IG150" s="62"/>
      <c r="IH150" s="62"/>
      <c r="II150" s="62"/>
      <c r="IJ150" s="62"/>
      <c r="IK150" s="62"/>
      <c r="IL150" s="62"/>
      <c r="IM150" s="62"/>
      <c r="IN150" s="62"/>
      <c r="IO150" s="5"/>
      <c r="IP150" s="5"/>
      <c r="IQ150" s="5"/>
      <c r="IR150" s="5"/>
      <c r="IS150" s="5"/>
      <c r="IT150" s="5"/>
      <c r="IU150" s="5"/>
      <c r="IV150" s="5"/>
      <c r="IW150" s="5"/>
      <c r="IX150" s="5"/>
      <c r="IY150" s="5"/>
      <c r="IZ150" s="5"/>
      <c r="JA150" s="5"/>
      <c r="JB150" s="5"/>
      <c r="JC150" s="91"/>
      <c r="JD150" s="5"/>
      <c r="JE150" s="62"/>
      <c r="JF150" s="62"/>
      <c r="JG150" s="62"/>
      <c r="JH150" s="62"/>
      <c r="JI150" s="62"/>
      <c r="JJ150" s="62"/>
      <c r="JK150" s="62"/>
      <c r="JL150" s="62"/>
      <c r="JM150" s="62"/>
      <c r="JN150" s="62"/>
      <c r="JO150" s="62"/>
      <c r="JP150" s="62"/>
      <c r="JQ150" s="62"/>
      <c r="JR150" s="62"/>
      <c r="JS150" s="62"/>
      <c r="JT150" s="62"/>
      <c r="JU150" s="5"/>
      <c r="JV150" s="5"/>
      <c r="JW150" s="5"/>
      <c r="JX150" s="5"/>
      <c r="JY150" s="5"/>
      <c r="JZ150" s="5"/>
      <c r="KA150" s="5"/>
      <c r="KB150" s="5"/>
      <c r="KC150" s="5"/>
      <c r="KD150" s="5"/>
      <c r="KE150" s="5"/>
      <c r="KF150" s="5"/>
      <c r="KG150" s="5"/>
      <c r="KH150" s="5"/>
      <c r="KI150" s="91"/>
      <c r="KJ150" s="5"/>
      <c r="KK150" s="62"/>
      <c r="KL150" s="62"/>
      <c r="KM150" s="62"/>
      <c r="KN150" s="62"/>
      <c r="KO150" s="62"/>
      <c r="KP150" s="62"/>
      <c r="KQ150" s="62"/>
      <c r="KR150" s="62"/>
      <c r="KS150" s="62"/>
      <c r="KT150" s="62"/>
      <c r="KU150" s="62"/>
      <c r="KV150" s="62"/>
      <c r="KW150" s="62"/>
      <c r="KX150" s="62"/>
      <c r="KY150" s="62"/>
      <c r="KZ150" s="62"/>
      <c r="LA150" s="5"/>
      <c r="LB150" s="5"/>
      <c r="LC150" s="5"/>
      <c r="LD150" s="5"/>
      <c r="LE150" s="5"/>
      <c r="LF150" s="5"/>
      <c r="LG150" s="5"/>
      <c r="LH150" s="5"/>
      <c r="LI150" s="5"/>
      <c r="LJ150" s="5"/>
      <c r="LK150" s="5"/>
      <c r="LL150" s="5"/>
      <c r="LM150" s="5"/>
      <c r="LN150" s="5"/>
      <c r="LO150" s="91"/>
      <c r="LP150" s="5"/>
      <c r="LQ150" s="62"/>
      <c r="LR150" s="62"/>
      <c r="LS150" s="62"/>
      <c r="LT150" s="62"/>
      <c r="LU150" s="62"/>
      <c r="LV150" s="62"/>
      <c r="LW150" s="62"/>
      <c r="LX150" s="62"/>
      <c r="LY150" s="62"/>
      <c r="LZ150" s="62"/>
      <c r="MA150" s="62"/>
      <c r="MB150" s="62"/>
      <c r="MC150" s="62"/>
      <c r="MD150" s="62"/>
      <c r="ME150" s="62"/>
      <c r="MF150" s="62"/>
    </row>
    <row r="151" spans="1:344" x14ac:dyDescent="0.35">
      <c r="A151" s="132">
        <v>147</v>
      </c>
      <c r="B151" s="170"/>
      <c r="C151" s="170"/>
      <c r="D151" s="152">
        <v>956</v>
      </c>
      <c r="E151" s="72" t="str">
        <f>'BVEM Scorecard'!F150</f>
        <v>Solar</v>
      </c>
      <c r="F151" s="96"/>
      <c r="G151" s="96"/>
      <c r="H151" s="96"/>
      <c r="I151" s="96"/>
      <c r="J151" s="62"/>
      <c r="K151" s="62"/>
      <c r="L151" s="62"/>
      <c r="M151" s="62"/>
      <c r="N151" s="62"/>
      <c r="O151" s="62"/>
      <c r="P151" s="62"/>
      <c r="Q151" s="62"/>
      <c r="R151" s="62"/>
      <c r="S151" s="62"/>
      <c r="T151" s="62"/>
      <c r="U151" s="62"/>
      <c r="V151" s="62"/>
      <c r="W151" s="62"/>
      <c r="X151" s="62"/>
      <c r="Y151" s="1"/>
      <c r="Z151" s="1"/>
      <c r="AA151" s="1"/>
      <c r="AB151" s="1"/>
      <c r="AC151" s="1"/>
      <c r="AD151" s="1"/>
      <c r="AE151" s="1"/>
      <c r="AF151" s="1"/>
      <c r="AG151" s="1"/>
      <c r="AH151" s="1"/>
      <c r="AI151" s="1"/>
      <c r="AJ151" s="1"/>
      <c r="AK151" s="1"/>
      <c r="AL151" s="1"/>
      <c r="AM151" s="138"/>
      <c r="AN151" s="139"/>
      <c r="AO151" s="63"/>
      <c r="AP151" s="63"/>
      <c r="AQ151" s="63"/>
      <c r="AR151" s="63"/>
      <c r="AS151" s="63"/>
      <c r="AT151" s="63"/>
      <c r="AU151" s="63"/>
      <c r="AV151" s="63"/>
      <c r="AW151" s="63"/>
      <c r="AX151" s="63"/>
      <c r="AY151" s="63"/>
      <c r="AZ151" s="63"/>
      <c r="BA151" s="63"/>
      <c r="BB151" s="63"/>
      <c r="BC151" s="63"/>
      <c r="BD151" s="63"/>
      <c r="BE151" s="1"/>
      <c r="BF151" s="1"/>
      <c r="BG151" s="1"/>
      <c r="BH151" s="1"/>
      <c r="BI151" s="1"/>
      <c r="BJ151" s="1"/>
      <c r="BK151" s="1"/>
      <c r="BL151" s="1"/>
      <c r="BM151" s="1"/>
      <c r="BN151" s="1"/>
      <c r="BO151" s="1"/>
      <c r="BP151" s="1"/>
      <c r="BQ151" s="1"/>
      <c r="BR151" s="1"/>
      <c r="BS151" s="1"/>
      <c r="BT151" s="1"/>
      <c r="BU151" s="63"/>
      <c r="BV151" s="63"/>
      <c r="BW151" s="63"/>
      <c r="BX151" s="63"/>
      <c r="BY151" s="63"/>
      <c r="BZ151" s="63"/>
      <c r="CA151" s="63"/>
      <c r="CB151" s="63"/>
      <c r="CC151" s="63"/>
      <c r="CD151" s="63"/>
      <c r="CE151" s="63"/>
      <c r="CF151" s="63"/>
      <c r="CG151" s="63"/>
      <c r="CH151" s="63"/>
      <c r="CI151" s="63"/>
      <c r="CJ151" s="63"/>
      <c r="CK151" s="1"/>
      <c r="CL151" s="1"/>
      <c r="CM151" s="1"/>
      <c r="CN151" s="1"/>
      <c r="CO151" s="1"/>
      <c r="CP151" s="1"/>
      <c r="CQ151" s="1"/>
      <c r="CR151" s="1"/>
      <c r="CS151" s="1"/>
      <c r="CT151" s="1"/>
      <c r="CU151" s="1"/>
      <c r="CV151" s="1"/>
      <c r="CW151" s="1"/>
      <c r="CX151" s="1"/>
      <c r="CY151" s="138"/>
      <c r="CZ151" s="1"/>
      <c r="DA151" s="63"/>
      <c r="DB151" s="63"/>
      <c r="DC151" s="63"/>
      <c r="DD151" s="63"/>
      <c r="DE151" s="63"/>
      <c r="DF151" s="63"/>
      <c r="DG151" s="63"/>
      <c r="DH151" s="63"/>
      <c r="DI151" s="63"/>
      <c r="DJ151" s="63"/>
      <c r="DK151" s="63"/>
      <c r="DL151" s="63"/>
      <c r="DM151" s="63"/>
      <c r="DN151" s="63"/>
      <c r="DO151" s="63"/>
      <c r="DP151" s="63"/>
      <c r="DQ151" s="1"/>
      <c r="DR151" s="1"/>
      <c r="DS151" s="1"/>
      <c r="DT151" s="1"/>
      <c r="DU151" s="1"/>
      <c r="DV151" s="1"/>
      <c r="DW151" s="1"/>
      <c r="DX151" s="1"/>
      <c r="DY151" s="1"/>
      <c r="DZ151" s="1"/>
      <c r="EA151" s="1"/>
      <c r="EB151" s="1"/>
      <c r="EC151" s="1"/>
      <c r="ED151" s="1"/>
      <c r="EE151" s="138"/>
      <c r="EF151" s="1"/>
      <c r="EG151" s="63"/>
      <c r="EH151" s="63"/>
      <c r="EI151" s="63"/>
      <c r="EJ151" s="63"/>
      <c r="EK151" s="63"/>
      <c r="EL151" s="63"/>
      <c r="EM151" s="63"/>
      <c r="EN151" s="63"/>
      <c r="EO151" s="63"/>
      <c r="EP151" s="63"/>
      <c r="EQ151" s="63"/>
      <c r="ER151" s="63"/>
      <c r="ES151" s="63"/>
      <c r="ET151" s="63"/>
      <c r="EU151" s="63"/>
      <c r="EV151" s="63"/>
      <c r="EW151" s="1"/>
      <c r="EX151" s="1"/>
      <c r="EY151" s="1"/>
      <c r="EZ151" s="1"/>
      <c r="FA151" s="1"/>
      <c r="FB151" s="1"/>
      <c r="FC151" s="1"/>
      <c r="FD151" s="1"/>
      <c r="FE151" s="1"/>
      <c r="FF151" s="1"/>
      <c r="FG151" s="1"/>
      <c r="FH151" s="1"/>
      <c r="FI151" s="1"/>
      <c r="FJ151" s="1"/>
      <c r="FK151" s="138"/>
      <c r="FL151" s="1"/>
      <c r="FM151" s="63"/>
      <c r="FN151" s="63"/>
      <c r="FO151" s="63"/>
      <c r="FP151" s="63"/>
      <c r="FQ151" s="63"/>
      <c r="FR151" s="63"/>
      <c r="FS151" s="63"/>
      <c r="FT151" s="63"/>
      <c r="FU151" s="63"/>
      <c r="FV151" s="63"/>
      <c r="FW151" s="63"/>
      <c r="FX151" s="63"/>
      <c r="FY151" s="63"/>
      <c r="FZ151" s="63"/>
      <c r="GA151" s="63"/>
      <c r="GB151" s="63"/>
      <c r="GC151" s="1"/>
      <c r="GD151" s="1"/>
      <c r="GE151" s="1"/>
      <c r="GF151" s="1"/>
      <c r="GG151" s="1"/>
      <c r="GH151" s="1"/>
      <c r="GI151" s="1"/>
      <c r="GJ151" s="1"/>
      <c r="GK151" s="1"/>
      <c r="GL151" s="1"/>
      <c r="GM151" s="1"/>
      <c r="GN151" s="1"/>
      <c r="GO151" s="1"/>
      <c r="GP151" s="1"/>
      <c r="GQ151" s="138"/>
      <c r="GR151" s="1"/>
      <c r="GS151" s="63"/>
      <c r="GT151" s="63"/>
      <c r="GU151" s="63"/>
      <c r="GV151" s="63"/>
      <c r="GW151" s="63"/>
      <c r="GX151" s="63"/>
      <c r="GY151" s="63"/>
      <c r="GZ151" s="63"/>
      <c r="HA151" s="63"/>
      <c r="HB151" s="63"/>
      <c r="HC151" s="63"/>
      <c r="HD151" s="63"/>
      <c r="HE151" s="63"/>
      <c r="HF151" s="63"/>
      <c r="HG151" s="63"/>
      <c r="HH151" s="63"/>
      <c r="HI151" s="1"/>
      <c r="HJ151" s="1"/>
      <c r="HK151" s="1"/>
      <c r="HL151" s="1"/>
      <c r="HM151" s="1"/>
      <c r="HN151" s="1"/>
      <c r="HO151" s="1"/>
      <c r="HP151" s="1"/>
      <c r="HQ151" s="1"/>
      <c r="HR151" s="1"/>
      <c r="HS151" s="1"/>
      <c r="HT151" s="1"/>
      <c r="HU151" s="1"/>
      <c r="HV151" s="1"/>
      <c r="HW151" s="138"/>
      <c r="HX151" s="1"/>
      <c r="HY151" s="63"/>
      <c r="HZ151" s="63"/>
      <c r="IA151" s="63"/>
      <c r="IB151" s="63"/>
      <c r="IC151" s="63"/>
      <c r="ID151" s="63"/>
      <c r="IE151" s="63"/>
      <c r="IF151" s="63"/>
      <c r="IG151" s="63"/>
      <c r="IH151" s="63"/>
      <c r="II151" s="63"/>
      <c r="IJ151" s="63"/>
      <c r="IK151" s="63"/>
      <c r="IL151" s="63"/>
      <c r="IM151" s="63"/>
      <c r="IN151" s="63"/>
      <c r="IO151" s="1"/>
      <c r="IP151" s="1"/>
      <c r="IQ151" s="1"/>
      <c r="IR151" s="1"/>
      <c r="IS151" s="1"/>
      <c r="IT151" s="1"/>
      <c r="IU151" s="1"/>
      <c r="IV151" s="1"/>
      <c r="IW151" s="1"/>
      <c r="IX151" s="1"/>
      <c r="IY151" s="1"/>
      <c r="IZ151" s="1"/>
      <c r="JA151" s="1"/>
      <c r="JB151" s="1"/>
      <c r="JC151" s="138"/>
      <c r="JD151" s="1"/>
      <c r="JE151" s="63"/>
      <c r="JF151" s="63"/>
      <c r="JG151" s="63"/>
      <c r="JH151" s="63"/>
      <c r="JI151" s="63"/>
      <c r="JJ151" s="63"/>
      <c r="JK151" s="63"/>
      <c r="JL151" s="63"/>
      <c r="JM151" s="63"/>
      <c r="JN151" s="63"/>
      <c r="JO151" s="63"/>
      <c r="JP151" s="63"/>
      <c r="JQ151" s="63"/>
      <c r="JR151" s="63"/>
      <c r="JS151" s="63"/>
      <c r="JT151" s="63"/>
      <c r="JU151" s="1"/>
      <c r="JV151" s="1"/>
      <c r="JW151" s="1"/>
      <c r="JX151" s="1"/>
      <c r="JY151" s="1"/>
      <c r="JZ151" s="1"/>
      <c r="KA151" s="1"/>
      <c r="KB151" s="1"/>
      <c r="KC151" s="1"/>
      <c r="KD151" s="1"/>
      <c r="KE151" s="1"/>
      <c r="KF151" s="1"/>
      <c r="KG151" s="1"/>
      <c r="KH151" s="1"/>
      <c r="KI151" s="138"/>
      <c r="KJ151" s="1"/>
      <c r="KK151" s="63"/>
      <c r="KL151" s="63"/>
      <c r="KM151" s="63"/>
      <c r="KN151" s="63"/>
      <c r="KO151" s="63"/>
      <c r="KP151" s="63"/>
      <c r="KQ151" s="63"/>
      <c r="KR151" s="63"/>
      <c r="KS151" s="63"/>
      <c r="KT151" s="63"/>
      <c r="KU151" s="63"/>
      <c r="KV151" s="63"/>
      <c r="KW151" s="63"/>
      <c r="KX151" s="63"/>
      <c r="KY151" s="63"/>
      <c r="KZ151" s="63"/>
      <c r="LA151" s="1"/>
      <c r="LB151" s="1"/>
      <c r="LC151" s="1"/>
      <c r="LD151" s="1"/>
      <c r="LE151" s="1"/>
      <c r="LF151" s="1"/>
      <c r="LG151" s="1"/>
      <c r="LH151" s="1"/>
      <c r="LI151" s="1"/>
      <c r="LJ151" s="1"/>
      <c r="LK151" s="1"/>
      <c r="LL151" s="1"/>
      <c r="LM151" s="1"/>
      <c r="LN151" s="1"/>
      <c r="LO151" s="138"/>
      <c r="LP151" s="1"/>
      <c r="LQ151" s="63"/>
      <c r="LR151" s="63"/>
      <c r="LS151" s="63"/>
      <c r="LT151" s="63"/>
      <c r="LU151" s="63"/>
      <c r="LV151" s="63"/>
      <c r="LW151" s="63"/>
      <c r="LX151" s="63"/>
      <c r="LY151" s="63"/>
      <c r="LZ151" s="63"/>
      <c r="MA151" s="63"/>
      <c r="MB151" s="63"/>
      <c r="MC151" s="63"/>
      <c r="MD151" s="63"/>
      <c r="ME151" s="63"/>
      <c r="MF151" s="63"/>
    </row>
    <row r="152" spans="1:344" x14ac:dyDescent="0.35">
      <c r="A152" s="131">
        <v>148</v>
      </c>
      <c r="B152" s="170"/>
      <c r="C152" s="170"/>
      <c r="D152" s="152">
        <v>958</v>
      </c>
      <c r="E152" s="72" t="str">
        <f>'BVEM Scorecard'!F151</f>
        <v>Solar</v>
      </c>
      <c r="F152" s="96"/>
      <c r="G152" s="96"/>
      <c r="H152" s="96"/>
      <c r="I152" s="96"/>
      <c r="J152" s="62"/>
      <c r="K152" s="62"/>
      <c r="L152" s="62"/>
      <c r="M152" s="62"/>
      <c r="N152" s="62"/>
      <c r="O152" s="62"/>
      <c r="P152" s="62"/>
      <c r="Q152" s="62"/>
      <c r="R152" s="62"/>
      <c r="S152" s="62"/>
      <c r="T152" s="62"/>
      <c r="U152" s="62"/>
      <c r="V152" s="62"/>
      <c r="W152" s="62"/>
      <c r="X152" s="62"/>
      <c r="Y152" s="87"/>
      <c r="Z152" s="5"/>
      <c r="AA152" s="5"/>
      <c r="AB152" s="5"/>
      <c r="AC152" s="5"/>
      <c r="AD152" s="5"/>
      <c r="AE152" s="5"/>
      <c r="AF152" s="5"/>
      <c r="AG152" s="5"/>
      <c r="AH152" s="5"/>
      <c r="AI152" s="5"/>
      <c r="AJ152" s="5"/>
      <c r="AK152" s="5"/>
      <c r="AL152" s="5"/>
      <c r="AM152" s="91"/>
      <c r="AN152" s="93"/>
      <c r="AO152" s="62"/>
      <c r="AP152" s="62"/>
      <c r="AQ152" s="62"/>
      <c r="AR152" s="62"/>
      <c r="AS152" s="62"/>
      <c r="AT152" s="62"/>
      <c r="AU152" s="62"/>
      <c r="AV152" s="62"/>
      <c r="AW152" s="62"/>
      <c r="AX152" s="62"/>
      <c r="AY152" s="62"/>
      <c r="AZ152" s="62"/>
      <c r="BA152" s="62"/>
      <c r="BB152" s="62"/>
      <c r="BC152" s="62"/>
      <c r="BD152" s="62"/>
      <c r="BE152" s="5"/>
      <c r="BF152" s="5"/>
      <c r="BG152" s="5"/>
      <c r="BH152" s="5"/>
      <c r="BI152" s="5"/>
      <c r="BJ152" s="5"/>
      <c r="BK152" s="5"/>
      <c r="BL152" s="5"/>
      <c r="BM152" s="5"/>
      <c r="BN152" s="5"/>
      <c r="BO152" s="5"/>
      <c r="BP152" s="5"/>
      <c r="BQ152" s="5"/>
      <c r="BR152" s="5"/>
      <c r="BS152" s="5"/>
      <c r="BT152" s="5"/>
      <c r="BU152" s="62"/>
      <c r="BV152" s="62"/>
      <c r="BW152" s="62"/>
      <c r="BX152" s="62"/>
      <c r="BY152" s="62"/>
      <c r="BZ152" s="62"/>
      <c r="CA152" s="62"/>
      <c r="CB152" s="62"/>
      <c r="CC152" s="62"/>
      <c r="CD152" s="62"/>
      <c r="CE152" s="62"/>
      <c r="CF152" s="62"/>
      <c r="CG152" s="62"/>
      <c r="CH152" s="62"/>
      <c r="CI152" s="62"/>
      <c r="CJ152" s="62"/>
      <c r="CK152" s="5"/>
      <c r="CL152" s="5"/>
      <c r="CM152" s="5"/>
      <c r="CN152" s="5"/>
      <c r="CO152" s="5"/>
      <c r="CP152" s="5"/>
      <c r="CQ152" s="5"/>
      <c r="CR152" s="5"/>
      <c r="CS152" s="5"/>
      <c r="CT152" s="5"/>
      <c r="CU152" s="5"/>
      <c r="CV152" s="5"/>
      <c r="CW152" s="5"/>
      <c r="CX152" s="5"/>
      <c r="CY152" s="91"/>
      <c r="CZ152" s="5"/>
      <c r="DA152" s="62"/>
      <c r="DB152" s="62"/>
      <c r="DC152" s="62"/>
      <c r="DD152" s="62"/>
      <c r="DE152" s="62"/>
      <c r="DF152" s="62"/>
      <c r="DG152" s="62"/>
      <c r="DH152" s="62"/>
      <c r="DI152" s="62"/>
      <c r="DJ152" s="62"/>
      <c r="DK152" s="62"/>
      <c r="DL152" s="62"/>
      <c r="DM152" s="62"/>
      <c r="DN152" s="62"/>
      <c r="DO152" s="62"/>
      <c r="DP152" s="62"/>
      <c r="DQ152" s="5"/>
      <c r="DR152" s="5"/>
      <c r="DS152" s="5"/>
      <c r="DT152" s="5"/>
      <c r="DU152" s="5"/>
      <c r="DV152" s="5"/>
      <c r="DW152" s="5"/>
      <c r="DX152" s="5"/>
      <c r="DY152" s="5"/>
      <c r="DZ152" s="5"/>
      <c r="EA152" s="5"/>
      <c r="EB152" s="5"/>
      <c r="EC152" s="5"/>
      <c r="ED152" s="5"/>
      <c r="EE152" s="91"/>
      <c r="EF152" s="5"/>
      <c r="EG152" s="62"/>
      <c r="EH152" s="62"/>
      <c r="EI152" s="62"/>
      <c r="EJ152" s="62"/>
      <c r="EK152" s="62"/>
      <c r="EL152" s="62"/>
      <c r="EM152" s="62"/>
      <c r="EN152" s="62"/>
      <c r="EO152" s="62"/>
      <c r="EP152" s="62"/>
      <c r="EQ152" s="62"/>
      <c r="ER152" s="62"/>
      <c r="ES152" s="62"/>
      <c r="ET152" s="62"/>
      <c r="EU152" s="62"/>
      <c r="EV152" s="62"/>
      <c r="EW152" s="5"/>
      <c r="EX152" s="5"/>
      <c r="EY152" s="5"/>
      <c r="EZ152" s="5"/>
      <c r="FA152" s="5"/>
      <c r="FB152" s="5"/>
      <c r="FC152" s="5"/>
      <c r="FD152" s="5"/>
      <c r="FE152" s="5"/>
      <c r="FF152" s="5"/>
      <c r="FG152" s="5"/>
      <c r="FH152" s="5"/>
      <c r="FI152" s="5"/>
      <c r="FJ152" s="5"/>
      <c r="FK152" s="91"/>
      <c r="FL152" s="5"/>
      <c r="FM152" s="62"/>
      <c r="FN152" s="62"/>
      <c r="FO152" s="62"/>
      <c r="FP152" s="62"/>
      <c r="FQ152" s="62"/>
      <c r="FR152" s="62"/>
      <c r="FS152" s="62"/>
      <c r="FT152" s="62"/>
      <c r="FU152" s="62"/>
      <c r="FV152" s="62"/>
      <c r="FW152" s="62"/>
      <c r="FX152" s="62"/>
      <c r="FY152" s="62"/>
      <c r="FZ152" s="62"/>
      <c r="GA152" s="62"/>
      <c r="GB152" s="62"/>
      <c r="GC152" s="5"/>
      <c r="GD152" s="5"/>
      <c r="GE152" s="5"/>
      <c r="GF152" s="5"/>
      <c r="GG152" s="5"/>
      <c r="GH152" s="5"/>
      <c r="GI152" s="5"/>
      <c r="GJ152" s="5"/>
      <c r="GK152" s="5"/>
      <c r="GL152" s="5"/>
      <c r="GM152" s="5"/>
      <c r="GN152" s="5"/>
      <c r="GO152" s="5"/>
      <c r="GP152" s="5"/>
      <c r="GQ152" s="91"/>
      <c r="GR152" s="5"/>
      <c r="GS152" s="62"/>
      <c r="GT152" s="62"/>
      <c r="GU152" s="62"/>
      <c r="GV152" s="62"/>
      <c r="GW152" s="62"/>
      <c r="GX152" s="62"/>
      <c r="GY152" s="62"/>
      <c r="GZ152" s="62"/>
      <c r="HA152" s="62"/>
      <c r="HB152" s="62"/>
      <c r="HC152" s="62"/>
      <c r="HD152" s="62"/>
      <c r="HE152" s="62"/>
      <c r="HF152" s="62"/>
      <c r="HG152" s="62"/>
      <c r="HH152" s="62"/>
      <c r="HI152" s="5"/>
      <c r="HJ152" s="5"/>
      <c r="HK152" s="5"/>
      <c r="HL152" s="5"/>
      <c r="HM152" s="5"/>
      <c r="HN152" s="5"/>
      <c r="HO152" s="5"/>
      <c r="HP152" s="5"/>
      <c r="HQ152" s="5"/>
      <c r="HR152" s="5"/>
      <c r="HS152" s="5"/>
      <c r="HT152" s="5"/>
      <c r="HU152" s="5"/>
      <c r="HV152" s="5"/>
      <c r="HW152" s="91"/>
      <c r="HX152" s="5"/>
      <c r="HY152" s="62"/>
      <c r="HZ152" s="62"/>
      <c r="IA152" s="62"/>
      <c r="IB152" s="62"/>
      <c r="IC152" s="62"/>
      <c r="ID152" s="62"/>
      <c r="IE152" s="62"/>
      <c r="IF152" s="62"/>
      <c r="IG152" s="62"/>
      <c r="IH152" s="62"/>
      <c r="II152" s="62"/>
      <c r="IJ152" s="62"/>
      <c r="IK152" s="62"/>
      <c r="IL152" s="62"/>
      <c r="IM152" s="62"/>
      <c r="IN152" s="62"/>
      <c r="IO152" s="5"/>
      <c r="IP152" s="5"/>
      <c r="IQ152" s="5"/>
      <c r="IR152" s="5"/>
      <c r="IS152" s="5"/>
      <c r="IT152" s="5"/>
      <c r="IU152" s="5"/>
      <c r="IV152" s="5"/>
      <c r="IW152" s="5"/>
      <c r="IX152" s="5"/>
      <c r="IY152" s="5"/>
      <c r="IZ152" s="5"/>
      <c r="JA152" s="5"/>
      <c r="JB152" s="5"/>
      <c r="JC152" s="91"/>
      <c r="JD152" s="5"/>
      <c r="JE152" s="62"/>
      <c r="JF152" s="62"/>
      <c r="JG152" s="62"/>
      <c r="JH152" s="62"/>
      <c r="JI152" s="62"/>
      <c r="JJ152" s="62"/>
      <c r="JK152" s="62"/>
      <c r="JL152" s="62"/>
      <c r="JM152" s="62"/>
      <c r="JN152" s="62"/>
      <c r="JO152" s="62"/>
      <c r="JP152" s="62"/>
      <c r="JQ152" s="62"/>
      <c r="JR152" s="62"/>
      <c r="JS152" s="62"/>
      <c r="JT152" s="62"/>
      <c r="JU152" s="5"/>
      <c r="JV152" s="5"/>
      <c r="JW152" s="5"/>
      <c r="JX152" s="5"/>
      <c r="JY152" s="5"/>
      <c r="JZ152" s="5"/>
      <c r="KA152" s="5"/>
      <c r="KB152" s="5"/>
      <c r="KC152" s="5"/>
      <c r="KD152" s="5"/>
      <c r="KE152" s="5"/>
      <c r="KF152" s="5"/>
      <c r="KG152" s="5"/>
      <c r="KH152" s="5"/>
      <c r="KI152" s="91"/>
      <c r="KJ152" s="5"/>
      <c r="KK152" s="62"/>
      <c r="KL152" s="62"/>
      <c r="KM152" s="62"/>
      <c r="KN152" s="62"/>
      <c r="KO152" s="62"/>
      <c r="KP152" s="62"/>
      <c r="KQ152" s="62"/>
      <c r="KR152" s="62"/>
      <c r="KS152" s="62"/>
      <c r="KT152" s="62"/>
      <c r="KU152" s="62"/>
      <c r="KV152" s="62"/>
      <c r="KW152" s="62"/>
      <c r="KX152" s="62"/>
      <c r="KY152" s="62"/>
      <c r="KZ152" s="62"/>
      <c r="LA152" s="5"/>
      <c r="LB152" s="5"/>
      <c r="LC152" s="5"/>
      <c r="LD152" s="5"/>
      <c r="LE152" s="5"/>
      <c r="LF152" s="5"/>
      <c r="LG152" s="5"/>
      <c r="LH152" s="5"/>
      <c r="LI152" s="5"/>
      <c r="LJ152" s="5"/>
      <c r="LK152" s="5"/>
      <c r="LL152" s="5"/>
      <c r="LM152" s="5"/>
      <c r="LN152" s="5"/>
      <c r="LO152" s="91"/>
      <c r="LP152" s="5"/>
      <c r="LQ152" s="62"/>
      <c r="LR152" s="62"/>
      <c r="LS152" s="62"/>
      <c r="LT152" s="62"/>
      <c r="LU152" s="62"/>
      <c r="LV152" s="62"/>
      <c r="LW152" s="62"/>
      <c r="LX152" s="62"/>
      <c r="LY152" s="62"/>
      <c r="LZ152" s="62"/>
      <c r="MA152" s="62"/>
      <c r="MB152" s="62"/>
      <c r="MC152" s="62"/>
      <c r="MD152" s="62"/>
      <c r="ME152" s="62"/>
      <c r="MF152" s="62"/>
    </row>
    <row r="153" spans="1:344" x14ac:dyDescent="0.35">
      <c r="A153" s="132">
        <v>149</v>
      </c>
      <c r="B153" s="170"/>
      <c r="C153" s="170"/>
      <c r="D153" s="152">
        <v>947</v>
      </c>
      <c r="E153" s="72" t="str">
        <f>'BVEM Scorecard'!F152</f>
        <v>Solar</v>
      </c>
      <c r="F153" s="96"/>
      <c r="G153" s="96"/>
      <c r="H153" s="96"/>
      <c r="I153" s="96"/>
      <c r="J153" s="62"/>
      <c r="K153" s="62"/>
      <c r="L153" s="62"/>
      <c r="M153" s="62"/>
      <c r="N153" s="62"/>
      <c r="O153" s="62"/>
      <c r="P153" s="62"/>
      <c r="Q153" s="62"/>
      <c r="R153" s="62"/>
      <c r="S153" s="62"/>
      <c r="T153" s="62"/>
      <c r="U153" s="62"/>
      <c r="V153" s="62"/>
      <c r="W153" s="62"/>
      <c r="X153" s="62"/>
      <c r="Y153" s="1"/>
      <c r="Z153" s="1"/>
      <c r="AA153" s="1"/>
      <c r="AB153" s="1"/>
      <c r="AC153" s="1"/>
      <c r="AD153" s="1"/>
      <c r="AE153" s="1"/>
      <c r="AF153" s="1"/>
      <c r="AG153" s="1"/>
      <c r="AH153" s="1"/>
      <c r="AI153" s="1"/>
      <c r="AJ153" s="1"/>
      <c r="AK153" s="1"/>
      <c r="AL153" s="1"/>
      <c r="AM153" s="138"/>
      <c r="AN153" s="139"/>
      <c r="AO153" s="63"/>
      <c r="AP153" s="63"/>
      <c r="AQ153" s="63"/>
      <c r="AR153" s="63"/>
      <c r="AS153" s="63"/>
      <c r="AT153" s="63"/>
      <c r="AU153" s="63"/>
      <c r="AV153" s="63"/>
      <c r="AW153" s="63"/>
      <c r="AX153" s="63"/>
      <c r="AY153" s="63"/>
      <c r="AZ153" s="63"/>
      <c r="BA153" s="63"/>
      <c r="BB153" s="63"/>
      <c r="BC153" s="63"/>
      <c r="BD153" s="63"/>
      <c r="BE153" s="1"/>
      <c r="BF153" s="1"/>
      <c r="BG153" s="1"/>
      <c r="BH153" s="1"/>
      <c r="BI153" s="1"/>
      <c r="BJ153" s="1"/>
      <c r="BK153" s="1"/>
      <c r="BL153" s="1"/>
      <c r="BM153" s="1"/>
      <c r="BN153" s="1"/>
      <c r="BO153" s="1"/>
      <c r="BP153" s="1"/>
      <c r="BQ153" s="1"/>
      <c r="BR153" s="1"/>
      <c r="BS153" s="1"/>
      <c r="BT153" s="1"/>
      <c r="BU153" s="63"/>
      <c r="BV153" s="63"/>
      <c r="BW153" s="63"/>
      <c r="BX153" s="63"/>
      <c r="BY153" s="63"/>
      <c r="BZ153" s="63"/>
      <c r="CA153" s="63"/>
      <c r="CB153" s="63"/>
      <c r="CC153" s="63"/>
      <c r="CD153" s="63"/>
      <c r="CE153" s="63"/>
      <c r="CF153" s="63"/>
      <c r="CG153" s="63"/>
      <c r="CH153" s="63"/>
      <c r="CI153" s="63"/>
      <c r="CJ153" s="63"/>
      <c r="CK153" s="1"/>
      <c r="CL153" s="1"/>
      <c r="CM153" s="1"/>
      <c r="CN153" s="1"/>
      <c r="CO153" s="1"/>
      <c r="CP153" s="1"/>
      <c r="CQ153" s="1"/>
      <c r="CR153" s="1"/>
      <c r="CS153" s="1"/>
      <c r="CT153" s="1"/>
      <c r="CU153" s="1"/>
      <c r="CV153" s="1"/>
      <c r="CW153" s="1"/>
      <c r="CX153" s="1"/>
      <c r="CY153" s="138"/>
      <c r="CZ153" s="1"/>
      <c r="DA153" s="63"/>
      <c r="DB153" s="63"/>
      <c r="DC153" s="63"/>
      <c r="DD153" s="63"/>
      <c r="DE153" s="63"/>
      <c r="DF153" s="63"/>
      <c r="DG153" s="63"/>
      <c r="DH153" s="63"/>
      <c r="DI153" s="63"/>
      <c r="DJ153" s="63"/>
      <c r="DK153" s="63"/>
      <c r="DL153" s="63"/>
      <c r="DM153" s="63"/>
      <c r="DN153" s="63"/>
      <c r="DO153" s="63"/>
      <c r="DP153" s="63"/>
      <c r="DQ153" s="1"/>
      <c r="DR153" s="1"/>
      <c r="DS153" s="1"/>
      <c r="DT153" s="1"/>
      <c r="DU153" s="1"/>
      <c r="DV153" s="1"/>
      <c r="DW153" s="1"/>
      <c r="DX153" s="1"/>
      <c r="DY153" s="1"/>
      <c r="DZ153" s="1"/>
      <c r="EA153" s="1"/>
      <c r="EB153" s="1"/>
      <c r="EC153" s="1"/>
      <c r="ED153" s="1"/>
      <c r="EE153" s="138"/>
      <c r="EF153" s="1"/>
      <c r="EG153" s="63"/>
      <c r="EH153" s="63"/>
      <c r="EI153" s="63"/>
      <c r="EJ153" s="63"/>
      <c r="EK153" s="63"/>
      <c r="EL153" s="63"/>
      <c r="EM153" s="63"/>
      <c r="EN153" s="63"/>
      <c r="EO153" s="63"/>
      <c r="EP153" s="63"/>
      <c r="EQ153" s="63"/>
      <c r="ER153" s="63"/>
      <c r="ES153" s="63"/>
      <c r="ET153" s="63"/>
      <c r="EU153" s="63"/>
      <c r="EV153" s="63"/>
      <c r="EW153" s="1"/>
      <c r="EX153" s="1"/>
      <c r="EY153" s="1"/>
      <c r="EZ153" s="1"/>
      <c r="FA153" s="1"/>
      <c r="FB153" s="1"/>
      <c r="FC153" s="1"/>
      <c r="FD153" s="1"/>
      <c r="FE153" s="1"/>
      <c r="FF153" s="1"/>
      <c r="FG153" s="1"/>
      <c r="FH153" s="1"/>
      <c r="FI153" s="1"/>
      <c r="FJ153" s="1"/>
      <c r="FK153" s="138"/>
      <c r="FL153" s="1"/>
      <c r="FM153" s="63"/>
      <c r="FN153" s="63"/>
      <c r="FO153" s="63"/>
      <c r="FP153" s="63"/>
      <c r="FQ153" s="63"/>
      <c r="FR153" s="63"/>
      <c r="FS153" s="63"/>
      <c r="FT153" s="63"/>
      <c r="FU153" s="63"/>
      <c r="FV153" s="63"/>
      <c r="FW153" s="63"/>
      <c r="FX153" s="63"/>
      <c r="FY153" s="63"/>
      <c r="FZ153" s="63"/>
      <c r="GA153" s="63"/>
      <c r="GB153" s="63"/>
      <c r="GC153" s="1"/>
      <c r="GD153" s="1"/>
      <c r="GE153" s="1"/>
      <c r="GF153" s="1"/>
      <c r="GG153" s="1"/>
      <c r="GH153" s="1"/>
      <c r="GI153" s="1"/>
      <c r="GJ153" s="1"/>
      <c r="GK153" s="1"/>
      <c r="GL153" s="1"/>
      <c r="GM153" s="1"/>
      <c r="GN153" s="1"/>
      <c r="GO153" s="1"/>
      <c r="GP153" s="1"/>
      <c r="GQ153" s="138"/>
      <c r="GR153" s="1"/>
      <c r="GS153" s="63"/>
      <c r="GT153" s="63"/>
      <c r="GU153" s="63"/>
      <c r="GV153" s="63"/>
      <c r="GW153" s="63"/>
      <c r="GX153" s="63"/>
      <c r="GY153" s="63"/>
      <c r="GZ153" s="63"/>
      <c r="HA153" s="63"/>
      <c r="HB153" s="63"/>
      <c r="HC153" s="63"/>
      <c r="HD153" s="63"/>
      <c r="HE153" s="63"/>
      <c r="HF153" s="63"/>
      <c r="HG153" s="63"/>
      <c r="HH153" s="63"/>
      <c r="HI153" s="1"/>
      <c r="HJ153" s="1"/>
      <c r="HK153" s="1"/>
      <c r="HL153" s="1"/>
      <c r="HM153" s="1"/>
      <c r="HN153" s="1"/>
      <c r="HO153" s="1"/>
      <c r="HP153" s="1"/>
      <c r="HQ153" s="1"/>
      <c r="HR153" s="1"/>
      <c r="HS153" s="1"/>
      <c r="HT153" s="1"/>
      <c r="HU153" s="1"/>
      <c r="HV153" s="1"/>
      <c r="HW153" s="138"/>
      <c r="HX153" s="1"/>
      <c r="HY153" s="63"/>
      <c r="HZ153" s="63"/>
      <c r="IA153" s="63"/>
      <c r="IB153" s="63"/>
      <c r="IC153" s="63"/>
      <c r="ID153" s="63"/>
      <c r="IE153" s="63"/>
      <c r="IF153" s="63"/>
      <c r="IG153" s="63"/>
      <c r="IH153" s="63"/>
      <c r="II153" s="63"/>
      <c r="IJ153" s="63"/>
      <c r="IK153" s="63"/>
      <c r="IL153" s="63"/>
      <c r="IM153" s="63"/>
      <c r="IN153" s="63"/>
      <c r="IO153" s="1"/>
      <c r="IP153" s="1"/>
      <c r="IQ153" s="1"/>
      <c r="IR153" s="1"/>
      <c r="IS153" s="1"/>
      <c r="IT153" s="1"/>
      <c r="IU153" s="1"/>
      <c r="IV153" s="1"/>
      <c r="IW153" s="1"/>
      <c r="IX153" s="1"/>
      <c r="IY153" s="1"/>
      <c r="IZ153" s="1"/>
      <c r="JA153" s="1"/>
      <c r="JB153" s="1"/>
      <c r="JC153" s="138"/>
      <c r="JD153" s="1"/>
      <c r="JE153" s="63"/>
      <c r="JF153" s="63"/>
      <c r="JG153" s="63"/>
      <c r="JH153" s="63"/>
      <c r="JI153" s="63"/>
      <c r="JJ153" s="63"/>
      <c r="JK153" s="63"/>
      <c r="JL153" s="63"/>
      <c r="JM153" s="63"/>
      <c r="JN153" s="63"/>
      <c r="JO153" s="63"/>
      <c r="JP153" s="63"/>
      <c r="JQ153" s="63"/>
      <c r="JR153" s="63"/>
      <c r="JS153" s="63"/>
      <c r="JT153" s="63"/>
      <c r="JU153" s="1"/>
      <c r="JV153" s="1"/>
      <c r="JW153" s="1"/>
      <c r="JX153" s="1"/>
      <c r="JY153" s="1"/>
      <c r="JZ153" s="1"/>
      <c r="KA153" s="1"/>
      <c r="KB153" s="1"/>
      <c r="KC153" s="1"/>
      <c r="KD153" s="1"/>
      <c r="KE153" s="1"/>
      <c r="KF153" s="1"/>
      <c r="KG153" s="1"/>
      <c r="KH153" s="1"/>
      <c r="KI153" s="138"/>
      <c r="KJ153" s="1"/>
      <c r="KK153" s="63"/>
      <c r="KL153" s="63"/>
      <c r="KM153" s="63"/>
      <c r="KN153" s="63"/>
      <c r="KO153" s="63"/>
      <c r="KP153" s="63"/>
      <c r="KQ153" s="63"/>
      <c r="KR153" s="63"/>
      <c r="KS153" s="63"/>
      <c r="KT153" s="63"/>
      <c r="KU153" s="63"/>
      <c r="KV153" s="63"/>
      <c r="KW153" s="63"/>
      <c r="KX153" s="63"/>
      <c r="KY153" s="63"/>
      <c r="KZ153" s="63"/>
      <c r="LA153" s="1"/>
      <c r="LB153" s="1"/>
      <c r="LC153" s="1"/>
      <c r="LD153" s="1"/>
      <c r="LE153" s="1"/>
      <c r="LF153" s="1"/>
      <c r="LG153" s="1"/>
      <c r="LH153" s="1"/>
      <c r="LI153" s="1"/>
      <c r="LJ153" s="1"/>
      <c r="LK153" s="1"/>
      <c r="LL153" s="1"/>
      <c r="LM153" s="1"/>
      <c r="LN153" s="1"/>
      <c r="LO153" s="138"/>
      <c r="LP153" s="1"/>
      <c r="LQ153" s="63"/>
      <c r="LR153" s="63"/>
      <c r="LS153" s="63"/>
      <c r="LT153" s="63"/>
      <c r="LU153" s="63"/>
      <c r="LV153" s="63"/>
      <c r="LW153" s="63"/>
      <c r="LX153" s="63"/>
      <c r="LY153" s="63"/>
      <c r="LZ153" s="63"/>
      <c r="MA153" s="63"/>
      <c r="MB153" s="63"/>
      <c r="MC153" s="63"/>
      <c r="MD153" s="63"/>
      <c r="ME153" s="63"/>
      <c r="MF153" s="63"/>
    </row>
    <row r="154" spans="1:344" x14ac:dyDescent="0.35">
      <c r="A154" s="131">
        <v>150</v>
      </c>
      <c r="B154" s="170"/>
      <c r="C154" s="170"/>
      <c r="D154" s="152">
        <v>953</v>
      </c>
      <c r="E154" s="72" t="str">
        <f>'BVEM Scorecard'!F153</f>
        <v>Solar</v>
      </c>
      <c r="F154" s="96"/>
      <c r="G154" s="96"/>
      <c r="H154" s="96"/>
      <c r="I154" s="96"/>
      <c r="J154" s="62"/>
      <c r="K154" s="62"/>
      <c r="L154" s="62"/>
      <c r="M154" s="62"/>
      <c r="N154" s="62"/>
      <c r="O154" s="62"/>
      <c r="P154" s="62"/>
      <c r="Q154" s="62"/>
      <c r="R154" s="62"/>
      <c r="S154" s="62"/>
      <c r="T154" s="62"/>
      <c r="U154" s="62"/>
      <c r="V154" s="62"/>
      <c r="W154" s="62"/>
      <c r="X154" s="62"/>
      <c r="Y154" s="87"/>
      <c r="Z154" s="5"/>
      <c r="AA154" s="5"/>
      <c r="AB154" s="5"/>
      <c r="AC154" s="5"/>
      <c r="AD154" s="5"/>
      <c r="AE154" s="5"/>
      <c r="AF154" s="5"/>
      <c r="AG154" s="5"/>
      <c r="AH154" s="5"/>
      <c r="AI154" s="5"/>
      <c r="AJ154" s="5"/>
      <c r="AK154" s="5"/>
      <c r="AL154" s="5"/>
      <c r="AM154" s="91"/>
      <c r="AN154" s="93"/>
      <c r="AO154" s="62"/>
      <c r="AP154" s="62"/>
      <c r="AQ154" s="62"/>
      <c r="AR154" s="62"/>
      <c r="AS154" s="62"/>
      <c r="AT154" s="62"/>
      <c r="AU154" s="62"/>
      <c r="AV154" s="62"/>
      <c r="AW154" s="62"/>
      <c r="AX154" s="62"/>
      <c r="AY154" s="62"/>
      <c r="AZ154" s="62"/>
      <c r="BA154" s="62"/>
      <c r="BB154" s="62"/>
      <c r="BC154" s="62"/>
      <c r="BD154" s="62"/>
      <c r="BE154" s="5"/>
      <c r="BF154" s="5"/>
      <c r="BG154" s="5"/>
      <c r="BH154" s="5"/>
      <c r="BI154" s="5"/>
      <c r="BJ154" s="5"/>
      <c r="BK154" s="5"/>
      <c r="BL154" s="5"/>
      <c r="BM154" s="5"/>
      <c r="BN154" s="5"/>
      <c r="BO154" s="5"/>
      <c r="BP154" s="5"/>
      <c r="BQ154" s="5"/>
      <c r="BR154" s="5"/>
      <c r="BS154" s="5"/>
      <c r="BT154" s="5"/>
      <c r="BU154" s="62"/>
      <c r="BV154" s="62"/>
      <c r="BW154" s="62"/>
      <c r="BX154" s="62"/>
      <c r="BY154" s="62"/>
      <c r="BZ154" s="62"/>
      <c r="CA154" s="62"/>
      <c r="CB154" s="62"/>
      <c r="CC154" s="62"/>
      <c r="CD154" s="62"/>
      <c r="CE154" s="62"/>
      <c r="CF154" s="62"/>
      <c r="CG154" s="62"/>
      <c r="CH154" s="62"/>
      <c r="CI154" s="62"/>
      <c r="CJ154" s="62"/>
      <c r="CK154" s="5"/>
      <c r="CL154" s="5"/>
      <c r="CM154" s="5"/>
      <c r="CN154" s="5"/>
      <c r="CO154" s="5"/>
      <c r="CP154" s="5"/>
      <c r="CQ154" s="5"/>
      <c r="CR154" s="5"/>
      <c r="CS154" s="5"/>
      <c r="CT154" s="5"/>
      <c r="CU154" s="5"/>
      <c r="CV154" s="5"/>
      <c r="CW154" s="5"/>
      <c r="CX154" s="5"/>
      <c r="CY154" s="91"/>
      <c r="CZ154" s="5"/>
      <c r="DA154" s="62"/>
      <c r="DB154" s="62"/>
      <c r="DC154" s="62"/>
      <c r="DD154" s="62"/>
      <c r="DE154" s="62"/>
      <c r="DF154" s="62"/>
      <c r="DG154" s="62"/>
      <c r="DH154" s="62"/>
      <c r="DI154" s="62"/>
      <c r="DJ154" s="62"/>
      <c r="DK154" s="62"/>
      <c r="DL154" s="62"/>
      <c r="DM154" s="62"/>
      <c r="DN154" s="62"/>
      <c r="DO154" s="62"/>
      <c r="DP154" s="62"/>
      <c r="DQ154" s="5"/>
      <c r="DR154" s="5"/>
      <c r="DS154" s="5"/>
      <c r="DT154" s="5"/>
      <c r="DU154" s="5"/>
      <c r="DV154" s="5"/>
      <c r="DW154" s="5"/>
      <c r="DX154" s="5"/>
      <c r="DY154" s="5"/>
      <c r="DZ154" s="5"/>
      <c r="EA154" s="5"/>
      <c r="EB154" s="5"/>
      <c r="EC154" s="5"/>
      <c r="ED154" s="5"/>
      <c r="EE154" s="91"/>
      <c r="EF154" s="5"/>
      <c r="EG154" s="62"/>
      <c r="EH154" s="62"/>
      <c r="EI154" s="62"/>
      <c r="EJ154" s="62"/>
      <c r="EK154" s="62"/>
      <c r="EL154" s="62"/>
      <c r="EM154" s="62"/>
      <c r="EN154" s="62"/>
      <c r="EO154" s="62"/>
      <c r="EP154" s="62"/>
      <c r="EQ154" s="62"/>
      <c r="ER154" s="62"/>
      <c r="ES154" s="62"/>
      <c r="ET154" s="62"/>
      <c r="EU154" s="62"/>
      <c r="EV154" s="62"/>
      <c r="EW154" s="5"/>
      <c r="EX154" s="5"/>
      <c r="EY154" s="5"/>
      <c r="EZ154" s="5"/>
      <c r="FA154" s="5"/>
      <c r="FB154" s="5"/>
      <c r="FC154" s="5"/>
      <c r="FD154" s="5"/>
      <c r="FE154" s="5"/>
      <c r="FF154" s="5"/>
      <c r="FG154" s="5"/>
      <c r="FH154" s="5"/>
      <c r="FI154" s="5"/>
      <c r="FJ154" s="5"/>
      <c r="FK154" s="91"/>
      <c r="FL154" s="5"/>
      <c r="FM154" s="62"/>
      <c r="FN154" s="62"/>
      <c r="FO154" s="62"/>
      <c r="FP154" s="62"/>
      <c r="FQ154" s="62"/>
      <c r="FR154" s="62"/>
      <c r="FS154" s="62"/>
      <c r="FT154" s="62"/>
      <c r="FU154" s="62"/>
      <c r="FV154" s="62"/>
      <c r="FW154" s="62"/>
      <c r="FX154" s="62"/>
      <c r="FY154" s="62"/>
      <c r="FZ154" s="62"/>
      <c r="GA154" s="62"/>
      <c r="GB154" s="62"/>
      <c r="GC154" s="5"/>
      <c r="GD154" s="5"/>
      <c r="GE154" s="5"/>
      <c r="GF154" s="5"/>
      <c r="GG154" s="5"/>
      <c r="GH154" s="5"/>
      <c r="GI154" s="5"/>
      <c r="GJ154" s="5"/>
      <c r="GK154" s="5"/>
      <c r="GL154" s="5"/>
      <c r="GM154" s="5"/>
      <c r="GN154" s="5"/>
      <c r="GO154" s="5"/>
      <c r="GP154" s="5"/>
      <c r="GQ154" s="91"/>
      <c r="GR154" s="5"/>
      <c r="GS154" s="62"/>
      <c r="GT154" s="62"/>
      <c r="GU154" s="62"/>
      <c r="GV154" s="62"/>
      <c r="GW154" s="62"/>
      <c r="GX154" s="62"/>
      <c r="GY154" s="62"/>
      <c r="GZ154" s="62"/>
      <c r="HA154" s="62"/>
      <c r="HB154" s="62"/>
      <c r="HC154" s="62"/>
      <c r="HD154" s="62"/>
      <c r="HE154" s="62"/>
      <c r="HF154" s="62"/>
      <c r="HG154" s="62"/>
      <c r="HH154" s="62"/>
      <c r="HI154" s="5"/>
      <c r="HJ154" s="5"/>
      <c r="HK154" s="5"/>
      <c r="HL154" s="5"/>
      <c r="HM154" s="5"/>
      <c r="HN154" s="5"/>
      <c r="HO154" s="5"/>
      <c r="HP154" s="5"/>
      <c r="HQ154" s="5"/>
      <c r="HR154" s="5"/>
      <c r="HS154" s="5"/>
      <c r="HT154" s="5"/>
      <c r="HU154" s="5"/>
      <c r="HV154" s="5"/>
      <c r="HW154" s="91"/>
      <c r="HX154" s="5"/>
      <c r="HY154" s="62"/>
      <c r="HZ154" s="62"/>
      <c r="IA154" s="62"/>
      <c r="IB154" s="62"/>
      <c r="IC154" s="62"/>
      <c r="ID154" s="62"/>
      <c r="IE154" s="62"/>
      <c r="IF154" s="62"/>
      <c r="IG154" s="62"/>
      <c r="IH154" s="62"/>
      <c r="II154" s="62"/>
      <c r="IJ154" s="62"/>
      <c r="IK154" s="62"/>
      <c r="IL154" s="62"/>
      <c r="IM154" s="62"/>
      <c r="IN154" s="62"/>
      <c r="IO154" s="5"/>
      <c r="IP154" s="5"/>
      <c r="IQ154" s="5"/>
      <c r="IR154" s="5"/>
      <c r="IS154" s="5"/>
      <c r="IT154" s="5"/>
      <c r="IU154" s="5"/>
      <c r="IV154" s="5"/>
      <c r="IW154" s="5"/>
      <c r="IX154" s="5"/>
      <c r="IY154" s="5"/>
      <c r="IZ154" s="5"/>
      <c r="JA154" s="5"/>
      <c r="JB154" s="5"/>
      <c r="JC154" s="91"/>
      <c r="JD154" s="5"/>
      <c r="JE154" s="62"/>
      <c r="JF154" s="62"/>
      <c r="JG154" s="62"/>
      <c r="JH154" s="62"/>
      <c r="JI154" s="62"/>
      <c r="JJ154" s="62"/>
      <c r="JK154" s="62"/>
      <c r="JL154" s="62"/>
      <c r="JM154" s="62"/>
      <c r="JN154" s="62"/>
      <c r="JO154" s="62"/>
      <c r="JP154" s="62"/>
      <c r="JQ154" s="62"/>
      <c r="JR154" s="62"/>
      <c r="JS154" s="62"/>
      <c r="JT154" s="62"/>
      <c r="JU154" s="5"/>
      <c r="JV154" s="5"/>
      <c r="JW154" s="5"/>
      <c r="JX154" s="5"/>
      <c r="JY154" s="5"/>
      <c r="JZ154" s="5"/>
      <c r="KA154" s="5"/>
      <c r="KB154" s="5"/>
      <c r="KC154" s="5"/>
      <c r="KD154" s="5"/>
      <c r="KE154" s="5"/>
      <c r="KF154" s="5"/>
      <c r="KG154" s="5"/>
      <c r="KH154" s="5"/>
      <c r="KI154" s="91"/>
      <c r="KJ154" s="5"/>
      <c r="KK154" s="62"/>
      <c r="KL154" s="62"/>
      <c r="KM154" s="62"/>
      <c r="KN154" s="62"/>
      <c r="KO154" s="62"/>
      <c r="KP154" s="62"/>
      <c r="KQ154" s="62"/>
      <c r="KR154" s="62"/>
      <c r="KS154" s="62"/>
      <c r="KT154" s="62"/>
      <c r="KU154" s="62"/>
      <c r="KV154" s="62"/>
      <c r="KW154" s="62"/>
      <c r="KX154" s="62"/>
      <c r="KY154" s="62"/>
      <c r="KZ154" s="62"/>
      <c r="LA154" s="5"/>
      <c r="LB154" s="5"/>
      <c r="LC154" s="5"/>
      <c r="LD154" s="5"/>
      <c r="LE154" s="5"/>
      <c r="LF154" s="5"/>
      <c r="LG154" s="5"/>
      <c r="LH154" s="5"/>
      <c r="LI154" s="5"/>
      <c r="LJ154" s="5"/>
      <c r="LK154" s="5"/>
      <c r="LL154" s="5"/>
      <c r="LM154" s="5"/>
      <c r="LN154" s="5"/>
      <c r="LO154" s="91"/>
      <c r="LP154" s="5"/>
      <c r="LQ154" s="62"/>
      <c r="LR154" s="62"/>
      <c r="LS154" s="62"/>
      <c r="LT154" s="62"/>
      <c r="LU154" s="62"/>
      <c r="LV154" s="62"/>
      <c r="LW154" s="62"/>
      <c r="LX154" s="62"/>
      <c r="LY154" s="62"/>
      <c r="LZ154" s="62"/>
      <c r="MA154" s="62"/>
      <c r="MB154" s="62"/>
      <c r="MC154" s="62"/>
      <c r="MD154" s="62"/>
      <c r="ME154" s="62"/>
      <c r="MF154" s="62"/>
    </row>
    <row r="155" spans="1:344" x14ac:dyDescent="0.35">
      <c r="A155" s="132">
        <v>151</v>
      </c>
      <c r="B155" s="170"/>
      <c r="C155" s="170"/>
      <c r="D155" s="152">
        <v>950</v>
      </c>
      <c r="E155" s="72" t="str">
        <f>'BVEM Scorecard'!F154</f>
        <v>Solar</v>
      </c>
      <c r="F155" s="96"/>
      <c r="G155" s="96"/>
      <c r="H155" s="96"/>
      <c r="I155" s="96"/>
      <c r="J155" s="62"/>
      <c r="K155" s="62"/>
      <c r="L155" s="62"/>
      <c r="M155" s="62"/>
      <c r="N155" s="62"/>
      <c r="O155" s="62"/>
      <c r="P155" s="62"/>
      <c r="Q155" s="62"/>
      <c r="R155" s="62"/>
      <c r="S155" s="62"/>
      <c r="T155" s="62"/>
      <c r="U155" s="62"/>
      <c r="V155" s="62"/>
      <c r="W155" s="62"/>
      <c r="X155" s="62"/>
      <c r="Y155" s="1"/>
      <c r="Z155" s="1"/>
      <c r="AA155" s="1"/>
      <c r="AB155" s="1"/>
      <c r="AC155" s="1"/>
      <c r="AD155" s="1"/>
      <c r="AE155" s="1"/>
      <c r="AF155" s="1"/>
      <c r="AG155" s="1"/>
      <c r="AH155" s="1"/>
      <c r="AI155" s="1"/>
      <c r="AJ155" s="1"/>
      <c r="AK155" s="1"/>
      <c r="AL155" s="1"/>
      <c r="AM155" s="138"/>
      <c r="AN155" s="139"/>
      <c r="AO155" s="63"/>
      <c r="AP155" s="63"/>
      <c r="AQ155" s="63"/>
      <c r="AR155" s="63"/>
      <c r="AS155" s="63"/>
      <c r="AT155" s="63"/>
      <c r="AU155" s="63"/>
      <c r="AV155" s="63"/>
      <c r="AW155" s="63"/>
      <c r="AX155" s="63"/>
      <c r="AY155" s="63"/>
      <c r="AZ155" s="63"/>
      <c r="BA155" s="63"/>
      <c r="BB155" s="63"/>
      <c r="BC155" s="63"/>
      <c r="BD155" s="63"/>
      <c r="BE155" s="1"/>
      <c r="BF155" s="1"/>
      <c r="BG155" s="1"/>
      <c r="BH155" s="1"/>
      <c r="BI155" s="1"/>
      <c r="BJ155" s="1"/>
      <c r="BK155" s="1"/>
      <c r="BL155" s="1"/>
      <c r="BM155" s="1"/>
      <c r="BN155" s="1"/>
      <c r="BO155" s="1"/>
      <c r="BP155" s="1"/>
      <c r="BQ155" s="1"/>
      <c r="BR155" s="1"/>
      <c r="BS155" s="1"/>
      <c r="BT155" s="1"/>
      <c r="BU155" s="63"/>
      <c r="BV155" s="63"/>
      <c r="BW155" s="63"/>
      <c r="BX155" s="63"/>
      <c r="BY155" s="63"/>
      <c r="BZ155" s="63"/>
      <c r="CA155" s="63"/>
      <c r="CB155" s="63"/>
      <c r="CC155" s="63"/>
      <c r="CD155" s="63"/>
      <c r="CE155" s="63"/>
      <c r="CF155" s="63"/>
      <c r="CG155" s="63"/>
      <c r="CH155" s="63"/>
      <c r="CI155" s="63"/>
      <c r="CJ155" s="63"/>
      <c r="CK155" s="1"/>
      <c r="CL155" s="1"/>
      <c r="CM155" s="1"/>
      <c r="CN155" s="1"/>
      <c r="CO155" s="1"/>
      <c r="CP155" s="1"/>
      <c r="CQ155" s="1"/>
      <c r="CR155" s="1"/>
      <c r="CS155" s="1"/>
      <c r="CT155" s="1"/>
      <c r="CU155" s="1"/>
      <c r="CV155" s="1"/>
      <c r="CW155" s="1"/>
      <c r="CX155" s="1"/>
      <c r="CY155" s="138"/>
      <c r="CZ155" s="1"/>
      <c r="DA155" s="63"/>
      <c r="DB155" s="63"/>
      <c r="DC155" s="63"/>
      <c r="DD155" s="63"/>
      <c r="DE155" s="63"/>
      <c r="DF155" s="63"/>
      <c r="DG155" s="63"/>
      <c r="DH155" s="63"/>
      <c r="DI155" s="63"/>
      <c r="DJ155" s="63"/>
      <c r="DK155" s="63"/>
      <c r="DL155" s="63"/>
      <c r="DM155" s="63"/>
      <c r="DN155" s="63"/>
      <c r="DO155" s="63"/>
      <c r="DP155" s="63"/>
      <c r="DQ155" s="1"/>
      <c r="DR155" s="1"/>
      <c r="DS155" s="1"/>
      <c r="DT155" s="1"/>
      <c r="DU155" s="1"/>
      <c r="DV155" s="1"/>
      <c r="DW155" s="1"/>
      <c r="DX155" s="1"/>
      <c r="DY155" s="1"/>
      <c r="DZ155" s="1"/>
      <c r="EA155" s="1"/>
      <c r="EB155" s="1"/>
      <c r="EC155" s="1"/>
      <c r="ED155" s="1"/>
      <c r="EE155" s="138"/>
      <c r="EF155" s="1"/>
      <c r="EG155" s="63"/>
      <c r="EH155" s="63"/>
      <c r="EI155" s="63"/>
      <c r="EJ155" s="63"/>
      <c r="EK155" s="63"/>
      <c r="EL155" s="63"/>
      <c r="EM155" s="63"/>
      <c r="EN155" s="63"/>
      <c r="EO155" s="63"/>
      <c r="EP155" s="63"/>
      <c r="EQ155" s="63"/>
      <c r="ER155" s="63"/>
      <c r="ES155" s="63"/>
      <c r="ET155" s="63"/>
      <c r="EU155" s="63"/>
      <c r="EV155" s="63"/>
      <c r="EW155" s="1"/>
      <c r="EX155" s="1"/>
      <c r="EY155" s="1"/>
      <c r="EZ155" s="1"/>
      <c r="FA155" s="1"/>
      <c r="FB155" s="1"/>
      <c r="FC155" s="1"/>
      <c r="FD155" s="1"/>
      <c r="FE155" s="1"/>
      <c r="FF155" s="1"/>
      <c r="FG155" s="1"/>
      <c r="FH155" s="1"/>
      <c r="FI155" s="1"/>
      <c r="FJ155" s="1"/>
      <c r="FK155" s="138"/>
      <c r="FL155" s="1"/>
      <c r="FM155" s="63"/>
      <c r="FN155" s="63"/>
      <c r="FO155" s="63"/>
      <c r="FP155" s="63"/>
      <c r="FQ155" s="63"/>
      <c r="FR155" s="63"/>
      <c r="FS155" s="63"/>
      <c r="FT155" s="63"/>
      <c r="FU155" s="63"/>
      <c r="FV155" s="63"/>
      <c r="FW155" s="63"/>
      <c r="FX155" s="63"/>
      <c r="FY155" s="63"/>
      <c r="FZ155" s="63"/>
      <c r="GA155" s="63"/>
      <c r="GB155" s="63"/>
      <c r="GC155" s="1"/>
      <c r="GD155" s="1"/>
      <c r="GE155" s="1"/>
      <c r="GF155" s="1"/>
      <c r="GG155" s="1"/>
      <c r="GH155" s="1"/>
      <c r="GI155" s="1"/>
      <c r="GJ155" s="1"/>
      <c r="GK155" s="1"/>
      <c r="GL155" s="1"/>
      <c r="GM155" s="1"/>
      <c r="GN155" s="1"/>
      <c r="GO155" s="1"/>
      <c r="GP155" s="1"/>
      <c r="GQ155" s="138"/>
      <c r="GR155" s="1"/>
      <c r="GS155" s="63"/>
      <c r="GT155" s="63"/>
      <c r="GU155" s="63"/>
      <c r="GV155" s="63"/>
      <c r="GW155" s="63"/>
      <c r="GX155" s="63"/>
      <c r="GY155" s="63"/>
      <c r="GZ155" s="63"/>
      <c r="HA155" s="63"/>
      <c r="HB155" s="63"/>
      <c r="HC155" s="63"/>
      <c r="HD155" s="63"/>
      <c r="HE155" s="63"/>
      <c r="HF155" s="63"/>
      <c r="HG155" s="63"/>
      <c r="HH155" s="63"/>
      <c r="HI155" s="1"/>
      <c r="HJ155" s="1"/>
      <c r="HK155" s="1"/>
      <c r="HL155" s="1"/>
      <c r="HM155" s="1"/>
      <c r="HN155" s="1"/>
      <c r="HO155" s="1"/>
      <c r="HP155" s="1"/>
      <c r="HQ155" s="1"/>
      <c r="HR155" s="1"/>
      <c r="HS155" s="1"/>
      <c r="HT155" s="1"/>
      <c r="HU155" s="1"/>
      <c r="HV155" s="1"/>
      <c r="HW155" s="138"/>
      <c r="HX155" s="1"/>
      <c r="HY155" s="63"/>
      <c r="HZ155" s="63"/>
      <c r="IA155" s="63"/>
      <c r="IB155" s="63"/>
      <c r="IC155" s="63"/>
      <c r="ID155" s="63"/>
      <c r="IE155" s="63"/>
      <c r="IF155" s="63"/>
      <c r="IG155" s="63"/>
      <c r="IH155" s="63"/>
      <c r="II155" s="63"/>
      <c r="IJ155" s="63"/>
      <c r="IK155" s="63"/>
      <c r="IL155" s="63"/>
      <c r="IM155" s="63"/>
      <c r="IN155" s="63"/>
      <c r="IO155" s="1"/>
      <c r="IP155" s="1"/>
      <c r="IQ155" s="1"/>
      <c r="IR155" s="1"/>
      <c r="IS155" s="1"/>
      <c r="IT155" s="1"/>
      <c r="IU155" s="1"/>
      <c r="IV155" s="1"/>
      <c r="IW155" s="1"/>
      <c r="IX155" s="1"/>
      <c r="IY155" s="1"/>
      <c r="IZ155" s="1"/>
      <c r="JA155" s="1"/>
      <c r="JB155" s="1"/>
      <c r="JC155" s="138"/>
      <c r="JD155" s="1"/>
      <c r="JE155" s="63"/>
      <c r="JF155" s="63"/>
      <c r="JG155" s="63"/>
      <c r="JH155" s="63"/>
      <c r="JI155" s="63"/>
      <c r="JJ155" s="63"/>
      <c r="JK155" s="63"/>
      <c r="JL155" s="63"/>
      <c r="JM155" s="63"/>
      <c r="JN155" s="63"/>
      <c r="JO155" s="63"/>
      <c r="JP155" s="63"/>
      <c r="JQ155" s="63"/>
      <c r="JR155" s="63"/>
      <c r="JS155" s="63"/>
      <c r="JT155" s="63"/>
      <c r="JU155" s="1"/>
      <c r="JV155" s="1"/>
      <c r="JW155" s="1"/>
      <c r="JX155" s="1"/>
      <c r="JY155" s="1"/>
      <c r="JZ155" s="1"/>
      <c r="KA155" s="1"/>
      <c r="KB155" s="1"/>
      <c r="KC155" s="1"/>
      <c r="KD155" s="1"/>
      <c r="KE155" s="1"/>
      <c r="KF155" s="1"/>
      <c r="KG155" s="1"/>
      <c r="KH155" s="1"/>
      <c r="KI155" s="138"/>
      <c r="KJ155" s="1"/>
      <c r="KK155" s="63"/>
      <c r="KL155" s="63"/>
      <c r="KM155" s="63"/>
      <c r="KN155" s="63"/>
      <c r="KO155" s="63"/>
      <c r="KP155" s="63"/>
      <c r="KQ155" s="63"/>
      <c r="KR155" s="63"/>
      <c r="KS155" s="63"/>
      <c r="KT155" s="63"/>
      <c r="KU155" s="63"/>
      <c r="KV155" s="63"/>
      <c r="KW155" s="63"/>
      <c r="KX155" s="63"/>
      <c r="KY155" s="63"/>
      <c r="KZ155" s="63"/>
      <c r="LA155" s="1"/>
      <c r="LB155" s="1"/>
      <c r="LC155" s="1"/>
      <c r="LD155" s="1"/>
      <c r="LE155" s="1"/>
      <c r="LF155" s="1"/>
      <c r="LG155" s="1"/>
      <c r="LH155" s="1"/>
      <c r="LI155" s="1"/>
      <c r="LJ155" s="1"/>
      <c r="LK155" s="1"/>
      <c r="LL155" s="1"/>
      <c r="LM155" s="1"/>
      <c r="LN155" s="1"/>
      <c r="LO155" s="138"/>
      <c r="LP155" s="1"/>
      <c r="LQ155" s="63"/>
      <c r="LR155" s="63"/>
      <c r="LS155" s="63"/>
      <c r="LT155" s="63"/>
      <c r="LU155" s="63"/>
      <c r="LV155" s="63"/>
      <c r="LW155" s="63"/>
      <c r="LX155" s="63"/>
      <c r="LY155" s="63"/>
      <c r="LZ155" s="63"/>
      <c r="MA155" s="63"/>
      <c r="MB155" s="63"/>
      <c r="MC155" s="63"/>
      <c r="MD155" s="63"/>
      <c r="ME155" s="63"/>
      <c r="MF155" s="63"/>
    </row>
    <row r="156" spans="1:344" x14ac:dyDescent="0.35">
      <c r="A156" s="131">
        <v>152</v>
      </c>
      <c r="B156" s="170"/>
      <c r="C156" s="170"/>
      <c r="D156" s="152">
        <v>957</v>
      </c>
      <c r="E156" s="72" t="str">
        <f>'BVEM Scorecard'!F155</f>
        <v>Solar</v>
      </c>
      <c r="F156" s="96"/>
      <c r="G156" s="96"/>
      <c r="H156" s="96"/>
      <c r="I156" s="96"/>
      <c r="J156" s="62"/>
      <c r="K156" s="62"/>
      <c r="L156" s="62"/>
      <c r="M156" s="62"/>
      <c r="N156" s="62"/>
      <c r="O156" s="62"/>
      <c r="P156" s="62"/>
      <c r="Q156" s="62"/>
      <c r="R156" s="62"/>
      <c r="S156" s="62"/>
      <c r="T156" s="62"/>
      <c r="U156" s="62"/>
      <c r="V156" s="62"/>
      <c r="W156" s="62"/>
      <c r="X156" s="62"/>
      <c r="Y156" s="87"/>
      <c r="Z156" s="5"/>
      <c r="AA156" s="5"/>
      <c r="AB156" s="5"/>
      <c r="AC156" s="5"/>
      <c r="AD156" s="5"/>
      <c r="AE156" s="5"/>
      <c r="AF156" s="5"/>
      <c r="AG156" s="5"/>
      <c r="AH156" s="5"/>
      <c r="AI156" s="5"/>
      <c r="AJ156" s="5"/>
      <c r="AK156" s="5"/>
      <c r="AL156" s="5"/>
      <c r="AM156" s="91"/>
      <c r="AN156" s="93"/>
      <c r="AO156" s="62"/>
      <c r="AP156" s="62"/>
      <c r="AQ156" s="62"/>
      <c r="AR156" s="62"/>
      <c r="AS156" s="62"/>
      <c r="AT156" s="62"/>
      <c r="AU156" s="62"/>
      <c r="AV156" s="62"/>
      <c r="AW156" s="62"/>
      <c r="AX156" s="62"/>
      <c r="AY156" s="62"/>
      <c r="AZ156" s="62"/>
      <c r="BA156" s="62"/>
      <c r="BB156" s="62"/>
      <c r="BC156" s="62"/>
      <c r="BD156" s="62"/>
      <c r="BE156" s="5"/>
      <c r="BF156" s="5"/>
      <c r="BG156" s="5"/>
      <c r="BH156" s="5"/>
      <c r="BI156" s="5"/>
      <c r="BJ156" s="5"/>
      <c r="BK156" s="5"/>
      <c r="BL156" s="5"/>
      <c r="BM156" s="5"/>
      <c r="BN156" s="5"/>
      <c r="BO156" s="5"/>
      <c r="BP156" s="5"/>
      <c r="BQ156" s="5"/>
      <c r="BR156" s="5"/>
      <c r="BS156" s="5"/>
      <c r="BT156" s="5"/>
      <c r="BU156" s="62"/>
      <c r="BV156" s="62"/>
      <c r="BW156" s="62"/>
      <c r="BX156" s="62"/>
      <c r="BY156" s="62"/>
      <c r="BZ156" s="62"/>
      <c r="CA156" s="62"/>
      <c r="CB156" s="62"/>
      <c r="CC156" s="62"/>
      <c r="CD156" s="62"/>
      <c r="CE156" s="62"/>
      <c r="CF156" s="62"/>
      <c r="CG156" s="62"/>
      <c r="CH156" s="62"/>
      <c r="CI156" s="62"/>
      <c r="CJ156" s="62"/>
      <c r="CK156" s="5"/>
      <c r="CL156" s="5"/>
      <c r="CM156" s="5"/>
      <c r="CN156" s="5"/>
      <c r="CO156" s="5"/>
      <c r="CP156" s="5"/>
      <c r="CQ156" s="5"/>
      <c r="CR156" s="5"/>
      <c r="CS156" s="5"/>
      <c r="CT156" s="5"/>
      <c r="CU156" s="5"/>
      <c r="CV156" s="5"/>
      <c r="CW156" s="5"/>
      <c r="CX156" s="5"/>
      <c r="CY156" s="91"/>
      <c r="CZ156" s="5"/>
      <c r="DA156" s="62"/>
      <c r="DB156" s="62"/>
      <c r="DC156" s="62"/>
      <c r="DD156" s="62"/>
      <c r="DE156" s="62"/>
      <c r="DF156" s="62"/>
      <c r="DG156" s="62"/>
      <c r="DH156" s="62"/>
      <c r="DI156" s="62"/>
      <c r="DJ156" s="62"/>
      <c r="DK156" s="62"/>
      <c r="DL156" s="62"/>
      <c r="DM156" s="62"/>
      <c r="DN156" s="62"/>
      <c r="DO156" s="62"/>
      <c r="DP156" s="62"/>
      <c r="DQ156" s="5"/>
      <c r="DR156" s="5"/>
      <c r="DS156" s="5"/>
      <c r="DT156" s="5"/>
      <c r="DU156" s="5"/>
      <c r="DV156" s="5"/>
      <c r="DW156" s="5"/>
      <c r="DX156" s="5"/>
      <c r="DY156" s="5"/>
      <c r="DZ156" s="5"/>
      <c r="EA156" s="5"/>
      <c r="EB156" s="5"/>
      <c r="EC156" s="5"/>
      <c r="ED156" s="5"/>
      <c r="EE156" s="91"/>
      <c r="EF156" s="5"/>
      <c r="EG156" s="62"/>
      <c r="EH156" s="62"/>
      <c r="EI156" s="62"/>
      <c r="EJ156" s="62"/>
      <c r="EK156" s="62"/>
      <c r="EL156" s="62"/>
      <c r="EM156" s="62"/>
      <c r="EN156" s="62"/>
      <c r="EO156" s="62"/>
      <c r="EP156" s="62"/>
      <c r="EQ156" s="62"/>
      <c r="ER156" s="62"/>
      <c r="ES156" s="62"/>
      <c r="ET156" s="62"/>
      <c r="EU156" s="62"/>
      <c r="EV156" s="62"/>
      <c r="EW156" s="5"/>
      <c r="EX156" s="5"/>
      <c r="EY156" s="5"/>
      <c r="EZ156" s="5"/>
      <c r="FA156" s="5"/>
      <c r="FB156" s="5"/>
      <c r="FC156" s="5"/>
      <c r="FD156" s="5"/>
      <c r="FE156" s="5"/>
      <c r="FF156" s="5"/>
      <c r="FG156" s="5"/>
      <c r="FH156" s="5"/>
      <c r="FI156" s="5"/>
      <c r="FJ156" s="5"/>
      <c r="FK156" s="91"/>
      <c r="FL156" s="5"/>
      <c r="FM156" s="62"/>
      <c r="FN156" s="62"/>
      <c r="FO156" s="62"/>
      <c r="FP156" s="62"/>
      <c r="FQ156" s="62"/>
      <c r="FR156" s="62"/>
      <c r="FS156" s="62"/>
      <c r="FT156" s="62"/>
      <c r="FU156" s="62"/>
      <c r="FV156" s="62"/>
      <c r="FW156" s="62"/>
      <c r="FX156" s="62"/>
      <c r="FY156" s="62"/>
      <c r="FZ156" s="62"/>
      <c r="GA156" s="62"/>
      <c r="GB156" s="62"/>
      <c r="GC156" s="5"/>
      <c r="GD156" s="5"/>
      <c r="GE156" s="5"/>
      <c r="GF156" s="5"/>
      <c r="GG156" s="5"/>
      <c r="GH156" s="5"/>
      <c r="GI156" s="5"/>
      <c r="GJ156" s="5"/>
      <c r="GK156" s="5"/>
      <c r="GL156" s="5"/>
      <c r="GM156" s="5"/>
      <c r="GN156" s="5"/>
      <c r="GO156" s="5"/>
      <c r="GP156" s="5"/>
      <c r="GQ156" s="91"/>
      <c r="GR156" s="5"/>
      <c r="GS156" s="62"/>
      <c r="GT156" s="62"/>
      <c r="GU156" s="62"/>
      <c r="GV156" s="62"/>
      <c r="GW156" s="62"/>
      <c r="GX156" s="62"/>
      <c r="GY156" s="62"/>
      <c r="GZ156" s="62"/>
      <c r="HA156" s="62"/>
      <c r="HB156" s="62"/>
      <c r="HC156" s="62"/>
      <c r="HD156" s="62"/>
      <c r="HE156" s="62"/>
      <c r="HF156" s="62"/>
      <c r="HG156" s="62"/>
      <c r="HH156" s="62"/>
      <c r="HI156" s="5"/>
      <c r="HJ156" s="5"/>
      <c r="HK156" s="5"/>
      <c r="HL156" s="5"/>
      <c r="HM156" s="5"/>
      <c r="HN156" s="5"/>
      <c r="HO156" s="5"/>
      <c r="HP156" s="5"/>
      <c r="HQ156" s="5"/>
      <c r="HR156" s="5"/>
      <c r="HS156" s="5"/>
      <c r="HT156" s="5"/>
      <c r="HU156" s="5"/>
      <c r="HV156" s="5"/>
      <c r="HW156" s="91"/>
      <c r="HX156" s="5"/>
      <c r="HY156" s="62"/>
      <c r="HZ156" s="62"/>
      <c r="IA156" s="62"/>
      <c r="IB156" s="62"/>
      <c r="IC156" s="62"/>
      <c r="ID156" s="62"/>
      <c r="IE156" s="62"/>
      <c r="IF156" s="62"/>
      <c r="IG156" s="62"/>
      <c r="IH156" s="62"/>
      <c r="II156" s="62"/>
      <c r="IJ156" s="62"/>
      <c r="IK156" s="62"/>
      <c r="IL156" s="62"/>
      <c r="IM156" s="62"/>
      <c r="IN156" s="62"/>
      <c r="IO156" s="5"/>
      <c r="IP156" s="5"/>
      <c r="IQ156" s="5"/>
      <c r="IR156" s="5"/>
      <c r="IS156" s="5"/>
      <c r="IT156" s="5"/>
      <c r="IU156" s="5"/>
      <c r="IV156" s="5"/>
      <c r="IW156" s="5"/>
      <c r="IX156" s="5"/>
      <c r="IY156" s="5"/>
      <c r="IZ156" s="5"/>
      <c r="JA156" s="5"/>
      <c r="JB156" s="5"/>
      <c r="JC156" s="91"/>
      <c r="JD156" s="5"/>
      <c r="JE156" s="62"/>
      <c r="JF156" s="62"/>
      <c r="JG156" s="62"/>
      <c r="JH156" s="62"/>
      <c r="JI156" s="62"/>
      <c r="JJ156" s="62"/>
      <c r="JK156" s="62"/>
      <c r="JL156" s="62"/>
      <c r="JM156" s="62"/>
      <c r="JN156" s="62"/>
      <c r="JO156" s="62"/>
      <c r="JP156" s="62"/>
      <c r="JQ156" s="62"/>
      <c r="JR156" s="62"/>
      <c r="JS156" s="62"/>
      <c r="JT156" s="62"/>
      <c r="JU156" s="5"/>
      <c r="JV156" s="5"/>
      <c r="JW156" s="5"/>
      <c r="JX156" s="5"/>
      <c r="JY156" s="5"/>
      <c r="JZ156" s="5"/>
      <c r="KA156" s="5"/>
      <c r="KB156" s="5"/>
      <c r="KC156" s="5"/>
      <c r="KD156" s="5"/>
      <c r="KE156" s="5"/>
      <c r="KF156" s="5"/>
      <c r="KG156" s="5"/>
      <c r="KH156" s="5"/>
      <c r="KI156" s="91"/>
      <c r="KJ156" s="5"/>
      <c r="KK156" s="62"/>
      <c r="KL156" s="62"/>
      <c r="KM156" s="62"/>
      <c r="KN156" s="62"/>
      <c r="KO156" s="62"/>
      <c r="KP156" s="62"/>
      <c r="KQ156" s="62"/>
      <c r="KR156" s="62"/>
      <c r="KS156" s="62"/>
      <c r="KT156" s="62"/>
      <c r="KU156" s="62"/>
      <c r="KV156" s="62"/>
      <c r="KW156" s="62"/>
      <c r="KX156" s="62"/>
      <c r="KY156" s="62"/>
      <c r="KZ156" s="62"/>
      <c r="LA156" s="5"/>
      <c r="LB156" s="5"/>
      <c r="LC156" s="5"/>
      <c r="LD156" s="5"/>
      <c r="LE156" s="5"/>
      <c r="LF156" s="5"/>
      <c r="LG156" s="5"/>
      <c r="LH156" s="5"/>
      <c r="LI156" s="5"/>
      <c r="LJ156" s="5"/>
      <c r="LK156" s="5"/>
      <c r="LL156" s="5"/>
      <c r="LM156" s="5"/>
      <c r="LN156" s="5"/>
      <c r="LO156" s="91"/>
      <c r="LP156" s="5"/>
      <c r="LQ156" s="62"/>
      <c r="LR156" s="62"/>
      <c r="LS156" s="62"/>
      <c r="LT156" s="62"/>
      <c r="LU156" s="62"/>
      <c r="LV156" s="62"/>
      <c r="LW156" s="62"/>
      <c r="LX156" s="62"/>
      <c r="LY156" s="62"/>
      <c r="LZ156" s="62"/>
      <c r="MA156" s="62"/>
      <c r="MB156" s="62"/>
      <c r="MC156" s="62"/>
      <c r="MD156" s="62"/>
      <c r="ME156" s="62"/>
      <c r="MF156" s="62"/>
    </row>
    <row r="157" spans="1:344" x14ac:dyDescent="0.35">
      <c r="A157" s="132">
        <v>153</v>
      </c>
      <c r="B157" s="170"/>
      <c r="C157" s="170"/>
      <c r="D157" s="152">
        <v>892</v>
      </c>
      <c r="E157" s="72" t="str">
        <f>'BVEM Scorecard'!F156</f>
        <v>Solar</v>
      </c>
      <c r="F157" s="96"/>
      <c r="G157" s="96"/>
      <c r="H157" s="96"/>
      <c r="I157" s="96"/>
      <c r="J157" s="62"/>
      <c r="K157" s="62"/>
      <c r="L157" s="62"/>
      <c r="M157" s="62"/>
      <c r="N157" s="62"/>
      <c r="O157" s="62"/>
      <c r="P157" s="62"/>
      <c r="Q157" s="62"/>
      <c r="R157" s="62"/>
      <c r="S157" s="62"/>
      <c r="T157" s="62"/>
      <c r="U157" s="62"/>
      <c r="V157" s="62"/>
      <c r="W157" s="62"/>
      <c r="X157" s="62"/>
      <c r="Y157" s="1"/>
      <c r="Z157" s="1"/>
      <c r="AA157" s="1"/>
      <c r="AB157" s="1"/>
      <c r="AC157" s="1"/>
      <c r="AD157" s="1"/>
      <c r="AE157" s="1"/>
      <c r="AF157" s="1"/>
      <c r="AG157" s="1"/>
      <c r="AH157" s="1"/>
      <c r="AI157" s="1"/>
      <c r="AJ157" s="1"/>
      <c r="AK157" s="1"/>
      <c r="AL157" s="1"/>
      <c r="AM157" s="138"/>
      <c r="AN157" s="139"/>
      <c r="AO157" s="63"/>
      <c r="AP157" s="63"/>
      <c r="AQ157" s="63"/>
      <c r="AR157" s="63"/>
      <c r="AS157" s="63"/>
      <c r="AT157" s="63"/>
      <c r="AU157" s="63"/>
      <c r="AV157" s="63"/>
      <c r="AW157" s="63"/>
      <c r="AX157" s="63"/>
      <c r="AY157" s="63"/>
      <c r="AZ157" s="63"/>
      <c r="BA157" s="63"/>
      <c r="BB157" s="63"/>
      <c r="BC157" s="63"/>
      <c r="BD157" s="63"/>
      <c r="BE157" s="1"/>
      <c r="BF157" s="1"/>
      <c r="BG157" s="1"/>
      <c r="BH157" s="1"/>
      <c r="BI157" s="1"/>
      <c r="BJ157" s="1"/>
      <c r="BK157" s="1"/>
      <c r="BL157" s="1"/>
      <c r="BM157" s="1"/>
      <c r="BN157" s="1"/>
      <c r="BO157" s="1"/>
      <c r="BP157" s="1"/>
      <c r="BQ157" s="1"/>
      <c r="BR157" s="1"/>
      <c r="BS157" s="1"/>
      <c r="BT157" s="1"/>
      <c r="BU157" s="63"/>
      <c r="BV157" s="63"/>
      <c r="BW157" s="63"/>
      <c r="BX157" s="63"/>
      <c r="BY157" s="63"/>
      <c r="BZ157" s="63"/>
      <c r="CA157" s="63"/>
      <c r="CB157" s="63"/>
      <c r="CC157" s="63"/>
      <c r="CD157" s="63"/>
      <c r="CE157" s="63"/>
      <c r="CF157" s="63"/>
      <c r="CG157" s="63"/>
      <c r="CH157" s="63"/>
      <c r="CI157" s="63"/>
      <c r="CJ157" s="63"/>
      <c r="CK157" s="1"/>
      <c r="CL157" s="1"/>
      <c r="CM157" s="1"/>
      <c r="CN157" s="1"/>
      <c r="CO157" s="1"/>
      <c r="CP157" s="1"/>
      <c r="CQ157" s="1"/>
      <c r="CR157" s="1"/>
      <c r="CS157" s="1"/>
      <c r="CT157" s="1"/>
      <c r="CU157" s="1"/>
      <c r="CV157" s="1"/>
      <c r="CW157" s="1"/>
      <c r="CX157" s="1"/>
      <c r="CY157" s="138"/>
      <c r="CZ157" s="1"/>
      <c r="DA157" s="63"/>
      <c r="DB157" s="63"/>
      <c r="DC157" s="63"/>
      <c r="DD157" s="63"/>
      <c r="DE157" s="63"/>
      <c r="DF157" s="63"/>
      <c r="DG157" s="63"/>
      <c r="DH157" s="63"/>
      <c r="DI157" s="63"/>
      <c r="DJ157" s="63"/>
      <c r="DK157" s="63"/>
      <c r="DL157" s="63"/>
      <c r="DM157" s="63"/>
      <c r="DN157" s="63"/>
      <c r="DO157" s="63"/>
      <c r="DP157" s="63"/>
      <c r="DQ157" s="1"/>
      <c r="DR157" s="1"/>
      <c r="DS157" s="1"/>
      <c r="DT157" s="1"/>
      <c r="DU157" s="1"/>
      <c r="DV157" s="1"/>
      <c r="DW157" s="1"/>
      <c r="DX157" s="1"/>
      <c r="DY157" s="1"/>
      <c r="DZ157" s="1"/>
      <c r="EA157" s="1"/>
      <c r="EB157" s="1"/>
      <c r="EC157" s="1"/>
      <c r="ED157" s="1"/>
      <c r="EE157" s="138"/>
      <c r="EF157" s="1"/>
      <c r="EG157" s="63"/>
      <c r="EH157" s="63"/>
      <c r="EI157" s="63"/>
      <c r="EJ157" s="63"/>
      <c r="EK157" s="63"/>
      <c r="EL157" s="63"/>
      <c r="EM157" s="63"/>
      <c r="EN157" s="63"/>
      <c r="EO157" s="63"/>
      <c r="EP157" s="63"/>
      <c r="EQ157" s="63"/>
      <c r="ER157" s="63"/>
      <c r="ES157" s="63"/>
      <c r="ET157" s="63"/>
      <c r="EU157" s="63"/>
      <c r="EV157" s="63"/>
      <c r="EW157" s="1"/>
      <c r="EX157" s="1"/>
      <c r="EY157" s="1"/>
      <c r="EZ157" s="1"/>
      <c r="FA157" s="1"/>
      <c r="FB157" s="1"/>
      <c r="FC157" s="1"/>
      <c r="FD157" s="1"/>
      <c r="FE157" s="1"/>
      <c r="FF157" s="1"/>
      <c r="FG157" s="1"/>
      <c r="FH157" s="1"/>
      <c r="FI157" s="1"/>
      <c r="FJ157" s="1"/>
      <c r="FK157" s="138"/>
      <c r="FL157" s="1"/>
      <c r="FM157" s="63"/>
      <c r="FN157" s="63"/>
      <c r="FO157" s="63"/>
      <c r="FP157" s="63"/>
      <c r="FQ157" s="63"/>
      <c r="FR157" s="63"/>
      <c r="FS157" s="63"/>
      <c r="FT157" s="63"/>
      <c r="FU157" s="63"/>
      <c r="FV157" s="63"/>
      <c r="FW157" s="63"/>
      <c r="FX157" s="63"/>
      <c r="FY157" s="63"/>
      <c r="FZ157" s="63"/>
      <c r="GA157" s="63"/>
      <c r="GB157" s="63"/>
      <c r="GC157" s="1"/>
      <c r="GD157" s="1"/>
      <c r="GE157" s="1"/>
      <c r="GF157" s="1"/>
      <c r="GG157" s="1"/>
      <c r="GH157" s="1"/>
      <c r="GI157" s="1"/>
      <c r="GJ157" s="1"/>
      <c r="GK157" s="1"/>
      <c r="GL157" s="1"/>
      <c r="GM157" s="1"/>
      <c r="GN157" s="1"/>
      <c r="GO157" s="1"/>
      <c r="GP157" s="1"/>
      <c r="GQ157" s="138"/>
      <c r="GR157" s="1"/>
      <c r="GS157" s="63"/>
      <c r="GT157" s="63"/>
      <c r="GU157" s="63"/>
      <c r="GV157" s="63"/>
      <c r="GW157" s="63"/>
      <c r="GX157" s="63"/>
      <c r="GY157" s="63"/>
      <c r="GZ157" s="63"/>
      <c r="HA157" s="63"/>
      <c r="HB157" s="63"/>
      <c r="HC157" s="63"/>
      <c r="HD157" s="63"/>
      <c r="HE157" s="63"/>
      <c r="HF157" s="63"/>
      <c r="HG157" s="63"/>
      <c r="HH157" s="63"/>
      <c r="HI157" s="1"/>
      <c r="HJ157" s="1"/>
      <c r="HK157" s="1"/>
      <c r="HL157" s="1"/>
      <c r="HM157" s="1"/>
      <c r="HN157" s="1"/>
      <c r="HO157" s="1"/>
      <c r="HP157" s="1"/>
      <c r="HQ157" s="1"/>
      <c r="HR157" s="1"/>
      <c r="HS157" s="1"/>
      <c r="HT157" s="1"/>
      <c r="HU157" s="1"/>
      <c r="HV157" s="1"/>
      <c r="HW157" s="138"/>
      <c r="HX157" s="1"/>
      <c r="HY157" s="63"/>
      <c r="HZ157" s="63"/>
      <c r="IA157" s="63"/>
      <c r="IB157" s="63"/>
      <c r="IC157" s="63"/>
      <c r="ID157" s="63"/>
      <c r="IE157" s="63"/>
      <c r="IF157" s="63"/>
      <c r="IG157" s="63"/>
      <c r="IH157" s="63"/>
      <c r="II157" s="63"/>
      <c r="IJ157" s="63"/>
      <c r="IK157" s="63"/>
      <c r="IL157" s="63"/>
      <c r="IM157" s="63"/>
      <c r="IN157" s="63"/>
      <c r="IO157" s="1"/>
      <c r="IP157" s="1"/>
      <c r="IQ157" s="1"/>
      <c r="IR157" s="1"/>
      <c r="IS157" s="1"/>
      <c r="IT157" s="1"/>
      <c r="IU157" s="1"/>
      <c r="IV157" s="1"/>
      <c r="IW157" s="1"/>
      <c r="IX157" s="1"/>
      <c r="IY157" s="1"/>
      <c r="IZ157" s="1"/>
      <c r="JA157" s="1"/>
      <c r="JB157" s="1"/>
      <c r="JC157" s="138"/>
      <c r="JD157" s="1"/>
      <c r="JE157" s="63"/>
      <c r="JF157" s="63"/>
      <c r="JG157" s="63"/>
      <c r="JH157" s="63"/>
      <c r="JI157" s="63"/>
      <c r="JJ157" s="63"/>
      <c r="JK157" s="63"/>
      <c r="JL157" s="63"/>
      <c r="JM157" s="63"/>
      <c r="JN157" s="63"/>
      <c r="JO157" s="63"/>
      <c r="JP157" s="63"/>
      <c r="JQ157" s="63"/>
      <c r="JR157" s="63"/>
      <c r="JS157" s="63"/>
      <c r="JT157" s="63"/>
      <c r="JU157" s="1"/>
      <c r="JV157" s="1"/>
      <c r="JW157" s="1"/>
      <c r="JX157" s="1"/>
      <c r="JY157" s="1"/>
      <c r="JZ157" s="1"/>
      <c r="KA157" s="1"/>
      <c r="KB157" s="1"/>
      <c r="KC157" s="1"/>
      <c r="KD157" s="1"/>
      <c r="KE157" s="1"/>
      <c r="KF157" s="1"/>
      <c r="KG157" s="1"/>
      <c r="KH157" s="1"/>
      <c r="KI157" s="138"/>
      <c r="KJ157" s="1"/>
      <c r="KK157" s="63"/>
      <c r="KL157" s="63"/>
      <c r="KM157" s="63"/>
      <c r="KN157" s="63"/>
      <c r="KO157" s="63"/>
      <c r="KP157" s="63"/>
      <c r="KQ157" s="63"/>
      <c r="KR157" s="63"/>
      <c r="KS157" s="63"/>
      <c r="KT157" s="63"/>
      <c r="KU157" s="63"/>
      <c r="KV157" s="63"/>
      <c r="KW157" s="63"/>
      <c r="KX157" s="63"/>
      <c r="KY157" s="63"/>
      <c r="KZ157" s="63"/>
      <c r="LA157" s="1"/>
      <c r="LB157" s="1"/>
      <c r="LC157" s="1"/>
      <c r="LD157" s="1"/>
      <c r="LE157" s="1"/>
      <c r="LF157" s="1"/>
      <c r="LG157" s="1"/>
      <c r="LH157" s="1"/>
      <c r="LI157" s="1"/>
      <c r="LJ157" s="1"/>
      <c r="LK157" s="1"/>
      <c r="LL157" s="1"/>
      <c r="LM157" s="1"/>
      <c r="LN157" s="1"/>
      <c r="LO157" s="138"/>
      <c r="LP157" s="1"/>
      <c r="LQ157" s="63"/>
      <c r="LR157" s="63"/>
      <c r="LS157" s="63"/>
      <c r="LT157" s="63"/>
      <c r="LU157" s="63"/>
      <c r="LV157" s="63"/>
      <c r="LW157" s="63"/>
      <c r="LX157" s="63"/>
      <c r="LY157" s="63"/>
      <c r="LZ157" s="63"/>
      <c r="MA157" s="63"/>
      <c r="MB157" s="63"/>
      <c r="MC157" s="63"/>
      <c r="MD157" s="63"/>
      <c r="ME157" s="63"/>
      <c r="MF157" s="63"/>
    </row>
    <row r="158" spans="1:344" x14ac:dyDescent="0.35">
      <c r="A158" s="131">
        <v>154</v>
      </c>
      <c r="B158" s="170"/>
      <c r="C158" s="170"/>
      <c r="D158" s="152">
        <v>965</v>
      </c>
      <c r="E158" s="72" t="str">
        <f>'BVEM Scorecard'!F157</f>
        <v>Solar</v>
      </c>
      <c r="F158" s="96"/>
      <c r="G158" s="96"/>
      <c r="H158" s="96"/>
      <c r="I158" s="96"/>
      <c r="J158" s="62"/>
      <c r="K158" s="62"/>
      <c r="L158" s="62"/>
      <c r="M158" s="62"/>
      <c r="N158" s="62"/>
      <c r="O158" s="62"/>
      <c r="P158" s="62"/>
      <c r="Q158" s="62"/>
      <c r="R158" s="62"/>
      <c r="S158" s="62"/>
      <c r="T158" s="62"/>
      <c r="U158" s="62"/>
      <c r="V158" s="62"/>
      <c r="W158" s="62"/>
      <c r="X158" s="62"/>
      <c r="Y158" s="87"/>
      <c r="Z158" s="5"/>
      <c r="AA158" s="5"/>
      <c r="AB158" s="5"/>
      <c r="AC158" s="5"/>
      <c r="AD158" s="5"/>
      <c r="AE158" s="5"/>
      <c r="AF158" s="5"/>
      <c r="AG158" s="5"/>
      <c r="AH158" s="5"/>
      <c r="AI158" s="5"/>
      <c r="AJ158" s="5"/>
      <c r="AK158" s="5"/>
      <c r="AL158" s="5"/>
      <c r="AM158" s="91"/>
      <c r="AN158" s="93"/>
      <c r="AO158" s="62"/>
      <c r="AP158" s="62"/>
      <c r="AQ158" s="62"/>
      <c r="AR158" s="62"/>
      <c r="AS158" s="62"/>
      <c r="AT158" s="62"/>
      <c r="AU158" s="62"/>
      <c r="AV158" s="62"/>
      <c r="AW158" s="62"/>
      <c r="AX158" s="62"/>
      <c r="AY158" s="62"/>
      <c r="AZ158" s="62"/>
      <c r="BA158" s="62"/>
      <c r="BB158" s="62"/>
      <c r="BC158" s="62"/>
      <c r="BD158" s="62"/>
      <c r="BE158" s="5"/>
      <c r="BF158" s="5"/>
      <c r="BG158" s="5"/>
      <c r="BH158" s="5"/>
      <c r="BI158" s="5"/>
      <c r="BJ158" s="5"/>
      <c r="BK158" s="5"/>
      <c r="BL158" s="5"/>
      <c r="BM158" s="5"/>
      <c r="BN158" s="5"/>
      <c r="BO158" s="5"/>
      <c r="BP158" s="5"/>
      <c r="BQ158" s="5"/>
      <c r="BR158" s="5"/>
      <c r="BS158" s="5"/>
      <c r="BT158" s="5"/>
      <c r="BU158" s="62"/>
      <c r="BV158" s="62"/>
      <c r="BW158" s="62"/>
      <c r="BX158" s="62"/>
      <c r="BY158" s="62"/>
      <c r="BZ158" s="62"/>
      <c r="CA158" s="62"/>
      <c r="CB158" s="62"/>
      <c r="CC158" s="62"/>
      <c r="CD158" s="62"/>
      <c r="CE158" s="62"/>
      <c r="CF158" s="62"/>
      <c r="CG158" s="62"/>
      <c r="CH158" s="62"/>
      <c r="CI158" s="62"/>
      <c r="CJ158" s="62"/>
      <c r="CK158" s="5"/>
      <c r="CL158" s="5"/>
      <c r="CM158" s="5"/>
      <c r="CN158" s="5"/>
      <c r="CO158" s="5"/>
      <c r="CP158" s="5"/>
      <c r="CQ158" s="5"/>
      <c r="CR158" s="5"/>
      <c r="CS158" s="5"/>
      <c r="CT158" s="5"/>
      <c r="CU158" s="5"/>
      <c r="CV158" s="5"/>
      <c r="CW158" s="5"/>
      <c r="CX158" s="5"/>
      <c r="CY158" s="91"/>
      <c r="CZ158" s="5"/>
      <c r="DA158" s="62"/>
      <c r="DB158" s="62"/>
      <c r="DC158" s="62"/>
      <c r="DD158" s="62"/>
      <c r="DE158" s="62"/>
      <c r="DF158" s="62"/>
      <c r="DG158" s="62"/>
      <c r="DH158" s="62"/>
      <c r="DI158" s="62"/>
      <c r="DJ158" s="62"/>
      <c r="DK158" s="62"/>
      <c r="DL158" s="62"/>
      <c r="DM158" s="62"/>
      <c r="DN158" s="62"/>
      <c r="DO158" s="62"/>
      <c r="DP158" s="62"/>
      <c r="DQ158" s="5"/>
      <c r="DR158" s="5"/>
      <c r="DS158" s="5"/>
      <c r="DT158" s="5"/>
      <c r="DU158" s="5"/>
      <c r="DV158" s="5"/>
      <c r="DW158" s="5"/>
      <c r="DX158" s="5"/>
      <c r="DY158" s="5"/>
      <c r="DZ158" s="5"/>
      <c r="EA158" s="5"/>
      <c r="EB158" s="5"/>
      <c r="EC158" s="5"/>
      <c r="ED158" s="5"/>
      <c r="EE158" s="91"/>
      <c r="EF158" s="5"/>
      <c r="EG158" s="62"/>
      <c r="EH158" s="62"/>
      <c r="EI158" s="62"/>
      <c r="EJ158" s="62"/>
      <c r="EK158" s="62"/>
      <c r="EL158" s="62"/>
      <c r="EM158" s="62"/>
      <c r="EN158" s="62"/>
      <c r="EO158" s="62"/>
      <c r="EP158" s="62"/>
      <c r="EQ158" s="62"/>
      <c r="ER158" s="62"/>
      <c r="ES158" s="62"/>
      <c r="ET158" s="62"/>
      <c r="EU158" s="62"/>
      <c r="EV158" s="62"/>
      <c r="EW158" s="5"/>
      <c r="EX158" s="5"/>
      <c r="EY158" s="5"/>
      <c r="EZ158" s="5"/>
      <c r="FA158" s="5"/>
      <c r="FB158" s="5"/>
      <c r="FC158" s="5"/>
      <c r="FD158" s="5"/>
      <c r="FE158" s="5"/>
      <c r="FF158" s="5"/>
      <c r="FG158" s="5"/>
      <c r="FH158" s="5"/>
      <c r="FI158" s="5"/>
      <c r="FJ158" s="5"/>
      <c r="FK158" s="91"/>
      <c r="FL158" s="5"/>
      <c r="FM158" s="62"/>
      <c r="FN158" s="62"/>
      <c r="FO158" s="62"/>
      <c r="FP158" s="62"/>
      <c r="FQ158" s="62"/>
      <c r="FR158" s="62"/>
      <c r="FS158" s="62"/>
      <c r="FT158" s="62"/>
      <c r="FU158" s="62"/>
      <c r="FV158" s="62"/>
      <c r="FW158" s="62"/>
      <c r="FX158" s="62"/>
      <c r="FY158" s="62"/>
      <c r="FZ158" s="62"/>
      <c r="GA158" s="62"/>
      <c r="GB158" s="62"/>
      <c r="GC158" s="5"/>
      <c r="GD158" s="5"/>
      <c r="GE158" s="5"/>
      <c r="GF158" s="5"/>
      <c r="GG158" s="5"/>
      <c r="GH158" s="5"/>
      <c r="GI158" s="5"/>
      <c r="GJ158" s="5"/>
      <c r="GK158" s="5"/>
      <c r="GL158" s="5"/>
      <c r="GM158" s="5"/>
      <c r="GN158" s="5"/>
      <c r="GO158" s="5"/>
      <c r="GP158" s="5"/>
      <c r="GQ158" s="91"/>
      <c r="GR158" s="5"/>
      <c r="GS158" s="62"/>
      <c r="GT158" s="62"/>
      <c r="GU158" s="62"/>
      <c r="GV158" s="62"/>
      <c r="GW158" s="62"/>
      <c r="GX158" s="62"/>
      <c r="GY158" s="62"/>
      <c r="GZ158" s="62"/>
      <c r="HA158" s="62"/>
      <c r="HB158" s="62"/>
      <c r="HC158" s="62"/>
      <c r="HD158" s="62"/>
      <c r="HE158" s="62"/>
      <c r="HF158" s="62"/>
      <c r="HG158" s="62"/>
      <c r="HH158" s="62"/>
      <c r="HI158" s="5"/>
      <c r="HJ158" s="5"/>
      <c r="HK158" s="5"/>
      <c r="HL158" s="5"/>
      <c r="HM158" s="5"/>
      <c r="HN158" s="5"/>
      <c r="HO158" s="5"/>
      <c r="HP158" s="5"/>
      <c r="HQ158" s="5"/>
      <c r="HR158" s="5"/>
      <c r="HS158" s="5"/>
      <c r="HT158" s="5"/>
      <c r="HU158" s="5"/>
      <c r="HV158" s="5"/>
      <c r="HW158" s="91"/>
      <c r="HX158" s="5"/>
      <c r="HY158" s="62"/>
      <c r="HZ158" s="62"/>
      <c r="IA158" s="62"/>
      <c r="IB158" s="62"/>
      <c r="IC158" s="62"/>
      <c r="ID158" s="62"/>
      <c r="IE158" s="62"/>
      <c r="IF158" s="62"/>
      <c r="IG158" s="62"/>
      <c r="IH158" s="62"/>
      <c r="II158" s="62"/>
      <c r="IJ158" s="62"/>
      <c r="IK158" s="62"/>
      <c r="IL158" s="62"/>
      <c r="IM158" s="62"/>
      <c r="IN158" s="62"/>
      <c r="IO158" s="5"/>
      <c r="IP158" s="5"/>
      <c r="IQ158" s="5"/>
      <c r="IR158" s="5"/>
      <c r="IS158" s="5"/>
      <c r="IT158" s="5"/>
      <c r="IU158" s="5"/>
      <c r="IV158" s="5"/>
      <c r="IW158" s="5"/>
      <c r="IX158" s="5"/>
      <c r="IY158" s="5"/>
      <c r="IZ158" s="5"/>
      <c r="JA158" s="5"/>
      <c r="JB158" s="5"/>
      <c r="JC158" s="91"/>
      <c r="JD158" s="5"/>
      <c r="JE158" s="62"/>
      <c r="JF158" s="62"/>
      <c r="JG158" s="62"/>
      <c r="JH158" s="62"/>
      <c r="JI158" s="62"/>
      <c r="JJ158" s="62"/>
      <c r="JK158" s="62"/>
      <c r="JL158" s="62"/>
      <c r="JM158" s="62"/>
      <c r="JN158" s="62"/>
      <c r="JO158" s="62"/>
      <c r="JP158" s="62"/>
      <c r="JQ158" s="62"/>
      <c r="JR158" s="62"/>
      <c r="JS158" s="62"/>
      <c r="JT158" s="62"/>
      <c r="JU158" s="5"/>
      <c r="JV158" s="5"/>
      <c r="JW158" s="5"/>
      <c r="JX158" s="5"/>
      <c r="JY158" s="5"/>
      <c r="JZ158" s="5"/>
      <c r="KA158" s="5"/>
      <c r="KB158" s="5"/>
      <c r="KC158" s="5"/>
      <c r="KD158" s="5"/>
      <c r="KE158" s="5"/>
      <c r="KF158" s="5"/>
      <c r="KG158" s="5"/>
      <c r="KH158" s="5"/>
      <c r="KI158" s="91"/>
      <c r="KJ158" s="5"/>
      <c r="KK158" s="62"/>
      <c r="KL158" s="62"/>
      <c r="KM158" s="62"/>
      <c r="KN158" s="62"/>
      <c r="KO158" s="62"/>
      <c r="KP158" s="62"/>
      <c r="KQ158" s="62"/>
      <c r="KR158" s="62"/>
      <c r="KS158" s="62"/>
      <c r="KT158" s="62"/>
      <c r="KU158" s="62"/>
      <c r="KV158" s="62"/>
      <c r="KW158" s="62"/>
      <c r="KX158" s="62"/>
      <c r="KY158" s="62"/>
      <c r="KZ158" s="62"/>
      <c r="LA158" s="5"/>
      <c r="LB158" s="5"/>
      <c r="LC158" s="5"/>
      <c r="LD158" s="5"/>
      <c r="LE158" s="5"/>
      <c r="LF158" s="5"/>
      <c r="LG158" s="5"/>
      <c r="LH158" s="5"/>
      <c r="LI158" s="5"/>
      <c r="LJ158" s="5"/>
      <c r="LK158" s="5"/>
      <c r="LL158" s="5"/>
      <c r="LM158" s="5"/>
      <c r="LN158" s="5"/>
      <c r="LO158" s="91"/>
      <c r="LP158" s="5"/>
      <c r="LQ158" s="62"/>
      <c r="LR158" s="62"/>
      <c r="LS158" s="62"/>
      <c r="LT158" s="62"/>
      <c r="LU158" s="62"/>
      <c r="LV158" s="62"/>
      <c r="LW158" s="62"/>
      <c r="LX158" s="62"/>
      <c r="LY158" s="62"/>
      <c r="LZ158" s="62"/>
      <c r="MA158" s="62"/>
      <c r="MB158" s="62"/>
      <c r="MC158" s="62"/>
      <c r="MD158" s="62"/>
      <c r="ME158" s="62"/>
      <c r="MF158" s="62"/>
    </row>
    <row r="159" spans="1:344" x14ac:dyDescent="0.35">
      <c r="A159" s="132">
        <v>155</v>
      </c>
      <c r="B159" s="170"/>
      <c r="C159" s="170"/>
      <c r="D159" s="152">
        <v>951</v>
      </c>
      <c r="E159" s="72" t="str">
        <f>'BVEM Scorecard'!F158</f>
        <v>Solar</v>
      </c>
      <c r="F159" s="96"/>
      <c r="G159" s="96"/>
      <c r="H159" s="96"/>
      <c r="I159" s="96"/>
      <c r="J159" s="62"/>
      <c r="K159" s="62"/>
      <c r="L159" s="62"/>
      <c r="M159" s="62"/>
      <c r="N159" s="62"/>
      <c r="O159" s="62"/>
      <c r="P159" s="62"/>
      <c r="Q159" s="62"/>
      <c r="R159" s="62"/>
      <c r="S159" s="62"/>
      <c r="T159" s="62"/>
      <c r="U159" s="62"/>
      <c r="V159" s="62"/>
      <c r="W159" s="62"/>
      <c r="X159" s="62"/>
      <c r="Y159" s="1"/>
      <c r="Z159" s="1"/>
      <c r="AA159" s="1"/>
      <c r="AB159" s="1"/>
      <c r="AC159" s="1"/>
      <c r="AD159" s="1"/>
      <c r="AE159" s="1"/>
      <c r="AF159" s="1"/>
      <c r="AG159" s="1"/>
      <c r="AH159" s="1"/>
      <c r="AI159" s="1"/>
      <c r="AJ159" s="1"/>
      <c r="AK159" s="1"/>
      <c r="AL159" s="1"/>
      <c r="AM159" s="138"/>
      <c r="AN159" s="139"/>
      <c r="AO159" s="63"/>
      <c r="AP159" s="63"/>
      <c r="AQ159" s="63"/>
      <c r="AR159" s="63"/>
      <c r="AS159" s="63"/>
      <c r="AT159" s="63"/>
      <c r="AU159" s="63"/>
      <c r="AV159" s="63"/>
      <c r="AW159" s="63"/>
      <c r="AX159" s="63"/>
      <c r="AY159" s="63"/>
      <c r="AZ159" s="63"/>
      <c r="BA159" s="63"/>
      <c r="BB159" s="63"/>
      <c r="BC159" s="63"/>
      <c r="BD159" s="63"/>
      <c r="BE159" s="1"/>
      <c r="BF159" s="1"/>
      <c r="BG159" s="1"/>
      <c r="BH159" s="1"/>
      <c r="BI159" s="1"/>
      <c r="BJ159" s="1"/>
      <c r="BK159" s="1"/>
      <c r="BL159" s="1"/>
      <c r="BM159" s="1"/>
      <c r="BN159" s="1"/>
      <c r="BO159" s="1"/>
      <c r="BP159" s="1"/>
      <c r="BQ159" s="1"/>
      <c r="BR159" s="1"/>
      <c r="BS159" s="1"/>
      <c r="BT159" s="1"/>
      <c r="BU159" s="63"/>
      <c r="BV159" s="63"/>
      <c r="BW159" s="63"/>
      <c r="BX159" s="63"/>
      <c r="BY159" s="63"/>
      <c r="BZ159" s="63"/>
      <c r="CA159" s="63"/>
      <c r="CB159" s="63"/>
      <c r="CC159" s="63"/>
      <c r="CD159" s="63"/>
      <c r="CE159" s="63"/>
      <c r="CF159" s="63"/>
      <c r="CG159" s="63"/>
      <c r="CH159" s="63"/>
      <c r="CI159" s="63"/>
      <c r="CJ159" s="63"/>
      <c r="CK159" s="1"/>
      <c r="CL159" s="1"/>
      <c r="CM159" s="1"/>
      <c r="CN159" s="1"/>
      <c r="CO159" s="1"/>
      <c r="CP159" s="1"/>
      <c r="CQ159" s="1"/>
      <c r="CR159" s="1"/>
      <c r="CS159" s="1"/>
      <c r="CT159" s="1"/>
      <c r="CU159" s="1"/>
      <c r="CV159" s="1"/>
      <c r="CW159" s="1"/>
      <c r="CX159" s="1"/>
      <c r="CY159" s="138"/>
      <c r="CZ159" s="1"/>
      <c r="DA159" s="63"/>
      <c r="DB159" s="63"/>
      <c r="DC159" s="63"/>
      <c r="DD159" s="63"/>
      <c r="DE159" s="63"/>
      <c r="DF159" s="63"/>
      <c r="DG159" s="63"/>
      <c r="DH159" s="63"/>
      <c r="DI159" s="63"/>
      <c r="DJ159" s="63"/>
      <c r="DK159" s="63"/>
      <c r="DL159" s="63"/>
      <c r="DM159" s="63"/>
      <c r="DN159" s="63"/>
      <c r="DO159" s="63"/>
      <c r="DP159" s="63"/>
      <c r="DQ159" s="1"/>
      <c r="DR159" s="1"/>
      <c r="DS159" s="1"/>
      <c r="DT159" s="1"/>
      <c r="DU159" s="1"/>
      <c r="DV159" s="1"/>
      <c r="DW159" s="1"/>
      <c r="DX159" s="1"/>
      <c r="DY159" s="1"/>
      <c r="DZ159" s="1"/>
      <c r="EA159" s="1"/>
      <c r="EB159" s="1"/>
      <c r="EC159" s="1"/>
      <c r="ED159" s="1"/>
      <c r="EE159" s="138"/>
      <c r="EF159" s="1"/>
      <c r="EG159" s="63"/>
      <c r="EH159" s="63"/>
      <c r="EI159" s="63"/>
      <c r="EJ159" s="63"/>
      <c r="EK159" s="63"/>
      <c r="EL159" s="63"/>
      <c r="EM159" s="63"/>
      <c r="EN159" s="63"/>
      <c r="EO159" s="63"/>
      <c r="EP159" s="63"/>
      <c r="EQ159" s="63"/>
      <c r="ER159" s="63"/>
      <c r="ES159" s="63"/>
      <c r="ET159" s="63"/>
      <c r="EU159" s="63"/>
      <c r="EV159" s="63"/>
      <c r="EW159" s="1"/>
      <c r="EX159" s="1"/>
      <c r="EY159" s="1"/>
      <c r="EZ159" s="1"/>
      <c r="FA159" s="1"/>
      <c r="FB159" s="1"/>
      <c r="FC159" s="1"/>
      <c r="FD159" s="1"/>
      <c r="FE159" s="1"/>
      <c r="FF159" s="1"/>
      <c r="FG159" s="1"/>
      <c r="FH159" s="1"/>
      <c r="FI159" s="1"/>
      <c r="FJ159" s="1"/>
      <c r="FK159" s="138"/>
      <c r="FL159" s="1"/>
      <c r="FM159" s="63"/>
      <c r="FN159" s="63"/>
      <c r="FO159" s="63"/>
      <c r="FP159" s="63"/>
      <c r="FQ159" s="63"/>
      <c r="FR159" s="63"/>
      <c r="FS159" s="63"/>
      <c r="FT159" s="63"/>
      <c r="FU159" s="63"/>
      <c r="FV159" s="63"/>
      <c r="FW159" s="63"/>
      <c r="FX159" s="63"/>
      <c r="FY159" s="63"/>
      <c r="FZ159" s="63"/>
      <c r="GA159" s="63"/>
      <c r="GB159" s="63"/>
      <c r="GC159" s="1"/>
      <c r="GD159" s="1"/>
      <c r="GE159" s="1"/>
      <c r="GF159" s="1"/>
      <c r="GG159" s="1"/>
      <c r="GH159" s="1"/>
      <c r="GI159" s="1"/>
      <c r="GJ159" s="1"/>
      <c r="GK159" s="1"/>
      <c r="GL159" s="1"/>
      <c r="GM159" s="1"/>
      <c r="GN159" s="1"/>
      <c r="GO159" s="1"/>
      <c r="GP159" s="1"/>
      <c r="GQ159" s="138"/>
      <c r="GR159" s="1"/>
      <c r="GS159" s="63"/>
      <c r="GT159" s="63"/>
      <c r="GU159" s="63"/>
      <c r="GV159" s="63"/>
      <c r="GW159" s="63"/>
      <c r="GX159" s="63"/>
      <c r="GY159" s="63"/>
      <c r="GZ159" s="63"/>
      <c r="HA159" s="63"/>
      <c r="HB159" s="63"/>
      <c r="HC159" s="63"/>
      <c r="HD159" s="63"/>
      <c r="HE159" s="63"/>
      <c r="HF159" s="63"/>
      <c r="HG159" s="63"/>
      <c r="HH159" s="63"/>
      <c r="HI159" s="1"/>
      <c r="HJ159" s="1"/>
      <c r="HK159" s="1"/>
      <c r="HL159" s="1"/>
      <c r="HM159" s="1"/>
      <c r="HN159" s="1"/>
      <c r="HO159" s="1"/>
      <c r="HP159" s="1"/>
      <c r="HQ159" s="1"/>
      <c r="HR159" s="1"/>
      <c r="HS159" s="1"/>
      <c r="HT159" s="1"/>
      <c r="HU159" s="1"/>
      <c r="HV159" s="1"/>
      <c r="HW159" s="138"/>
      <c r="HX159" s="1"/>
      <c r="HY159" s="63"/>
      <c r="HZ159" s="63"/>
      <c r="IA159" s="63"/>
      <c r="IB159" s="63"/>
      <c r="IC159" s="63"/>
      <c r="ID159" s="63"/>
      <c r="IE159" s="63"/>
      <c r="IF159" s="63"/>
      <c r="IG159" s="63"/>
      <c r="IH159" s="63"/>
      <c r="II159" s="63"/>
      <c r="IJ159" s="63"/>
      <c r="IK159" s="63"/>
      <c r="IL159" s="63"/>
      <c r="IM159" s="63"/>
      <c r="IN159" s="63"/>
      <c r="IO159" s="1"/>
      <c r="IP159" s="1"/>
      <c r="IQ159" s="1"/>
      <c r="IR159" s="1"/>
      <c r="IS159" s="1"/>
      <c r="IT159" s="1"/>
      <c r="IU159" s="1"/>
      <c r="IV159" s="1"/>
      <c r="IW159" s="1"/>
      <c r="IX159" s="1"/>
      <c r="IY159" s="1"/>
      <c r="IZ159" s="1"/>
      <c r="JA159" s="1"/>
      <c r="JB159" s="1"/>
      <c r="JC159" s="138"/>
      <c r="JD159" s="1"/>
      <c r="JE159" s="63"/>
      <c r="JF159" s="63"/>
      <c r="JG159" s="63"/>
      <c r="JH159" s="63"/>
      <c r="JI159" s="63"/>
      <c r="JJ159" s="63"/>
      <c r="JK159" s="63"/>
      <c r="JL159" s="63"/>
      <c r="JM159" s="63"/>
      <c r="JN159" s="63"/>
      <c r="JO159" s="63"/>
      <c r="JP159" s="63"/>
      <c r="JQ159" s="63"/>
      <c r="JR159" s="63"/>
      <c r="JS159" s="63"/>
      <c r="JT159" s="63"/>
      <c r="JU159" s="1"/>
      <c r="JV159" s="1"/>
      <c r="JW159" s="1"/>
      <c r="JX159" s="1"/>
      <c r="JY159" s="1"/>
      <c r="JZ159" s="1"/>
      <c r="KA159" s="1"/>
      <c r="KB159" s="1"/>
      <c r="KC159" s="1"/>
      <c r="KD159" s="1"/>
      <c r="KE159" s="1"/>
      <c r="KF159" s="1"/>
      <c r="KG159" s="1"/>
      <c r="KH159" s="1"/>
      <c r="KI159" s="138"/>
      <c r="KJ159" s="1"/>
      <c r="KK159" s="63"/>
      <c r="KL159" s="63"/>
      <c r="KM159" s="63"/>
      <c r="KN159" s="63"/>
      <c r="KO159" s="63"/>
      <c r="KP159" s="63"/>
      <c r="KQ159" s="63"/>
      <c r="KR159" s="63"/>
      <c r="KS159" s="63"/>
      <c r="KT159" s="63"/>
      <c r="KU159" s="63"/>
      <c r="KV159" s="63"/>
      <c r="KW159" s="63"/>
      <c r="KX159" s="63"/>
      <c r="KY159" s="63"/>
      <c r="KZ159" s="63"/>
      <c r="LA159" s="1"/>
      <c r="LB159" s="1"/>
      <c r="LC159" s="1"/>
      <c r="LD159" s="1"/>
      <c r="LE159" s="1"/>
      <c r="LF159" s="1"/>
      <c r="LG159" s="1"/>
      <c r="LH159" s="1"/>
      <c r="LI159" s="1"/>
      <c r="LJ159" s="1"/>
      <c r="LK159" s="1"/>
      <c r="LL159" s="1"/>
      <c r="LM159" s="1"/>
      <c r="LN159" s="1"/>
      <c r="LO159" s="138"/>
      <c r="LP159" s="1"/>
      <c r="LQ159" s="63"/>
      <c r="LR159" s="63"/>
      <c r="LS159" s="63"/>
      <c r="LT159" s="63"/>
      <c r="LU159" s="63"/>
      <c r="LV159" s="63"/>
      <c r="LW159" s="63"/>
      <c r="LX159" s="63"/>
      <c r="LY159" s="63"/>
      <c r="LZ159" s="63"/>
      <c r="MA159" s="63"/>
      <c r="MB159" s="63"/>
      <c r="MC159" s="63"/>
      <c r="MD159" s="63"/>
      <c r="ME159" s="63"/>
      <c r="MF159" s="63"/>
    </row>
    <row r="160" spans="1:344" x14ac:dyDescent="0.35">
      <c r="A160" s="131">
        <v>156</v>
      </c>
      <c r="B160" s="170"/>
      <c r="C160" s="170"/>
      <c r="D160" s="152">
        <v>891</v>
      </c>
      <c r="E160" s="72" t="str">
        <f>'BVEM Scorecard'!F159</f>
        <v>Solar</v>
      </c>
      <c r="F160" s="96"/>
      <c r="G160" s="96"/>
      <c r="H160" s="96"/>
      <c r="I160" s="96"/>
      <c r="J160" s="62"/>
      <c r="K160" s="62"/>
      <c r="L160" s="62"/>
      <c r="M160" s="62"/>
      <c r="N160" s="62"/>
      <c r="O160" s="62"/>
      <c r="P160" s="62"/>
      <c r="Q160" s="62"/>
      <c r="R160" s="62"/>
      <c r="S160" s="62"/>
      <c r="T160" s="62"/>
      <c r="U160" s="62"/>
      <c r="V160" s="62"/>
      <c r="W160" s="62"/>
      <c r="X160" s="62"/>
      <c r="Y160" s="87"/>
      <c r="Z160" s="5"/>
      <c r="AA160" s="5"/>
      <c r="AB160" s="5"/>
      <c r="AC160" s="5"/>
      <c r="AD160" s="5"/>
      <c r="AE160" s="5"/>
      <c r="AF160" s="5"/>
      <c r="AG160" s="5"/>
      <c r="AH160" s="5"/>
      <c r="AI160" s="5"/>
      <c r="AJ160" s="5"/>
      <c r="AK160" s="5"/>
      <c r="AL160" s="5"/>
      <c r="AM160" s="91"/>
      <c r="AN160" s="93"/>
      <c r="AO160" s="62"/>
      <c r="AP160" s="62"/>
      <c r="AQ160" s="62"/>
      <c r="AR160" s="62"/>
      <c r="AS160" s="62"/>
      <c r="AT160" s="62"/>
      <c r="AU160" s="62"/>
      <c r="AV160" s="62"/>
      <c r="AW160" s="62"/>
      <c r="AX160" s="62"/>
      <c r="AY160" s="62"/>
      <c r="AZ160" s="62"/>
      <c r="BA160" s="62"/>
      <c r="BB160" s="62"/>
      <c r="BC160" s="62"/>
      <c r="BD160" s="62"/>
      <c r="BE160" s="5"/>
      <c r="BF160" s="5"/>
      <c r="BG160" s="5"/>
      <c r="BH160" s="5"/>
      <c r="BI160" s="5"/>
      <c r="BJ160" s="5"/>
      <c r="BK160" s="5"/>
      <c r="BL160" s="5"/>
      <c r="BM160" s="5"/>
      <c r="BN160" s="5"/>
      <c r="BO160" s="5"/>
      <c r="BP160" s="5"/>
      <c r="BQ160" s="5"/>
      <c r="BR160" s="5"/>
      <c r="BS160" s="5"/>
      <c r="BT160" s="5"/>
      <c r="BU160" s="62"/>
      <c r="BV160" s="62"/>
      <c r="BW160" s="62"/>
      <c r="BX160" s="62"/>
      <c r="BY160" s="62"/>
      <c r="BZ160" s="62"/>
      <c r="CA160" s="62"/>
      <c r="CB160" s="62"/>
      <c r="CC160" s="62"/>
      <c r="CD160" s="62"/>
      <c r="CE160" s="62"/>
      <c r="CF160" s="62"/>
      <c r="CG160" s="62"/>
      <c r="CH160" s="62"/>
      <c r="CI160" s="62"/>
      <c r="CJ160" s="62"/>
      <c r="CK160" s="5"/>
      <c r="CL160" s="5"/>
      <c r="CM160" s="5"/>
      <c r="CN160" s="5"/>
      <c r="CO160" s="5"/>
      <c r="CP160" s="5"/>
      <c r="CQ160" s="5"/>
      <c r="CR160" s="5"/>
      <c r="CS160" s="5"/>
      <c r="CT160" s="5"/>
      <c r="CU160" s="5"/>
      <c r="CV160" s="5"/>
      <c r="CW160" s="5"/>
      <c r="CX160" s="5"/>
      <c r="CY160" s="91"/>
      <c r="CZ160" s="5"/>
      <c r="DA160" s="62"/>
      <c r="DB160" s="62"/>
      <c r="DC160" s="62"/>
      <c r="DD160" s="62"/>
      <c r="DE160" s="62"/>
      <c r="DF160" s="62"/>
      <c r="DG160" s="62"/>
      <c r="DH160" s="62"/>
      <c r="DI160" s="62"/>
      <c r="DJ160" s="62"/>
      <c r="DK160" s="62"/>
      <c r="DL160" s="62"/>
      <c r="DM160" s="62"/>
      <c r="DN160" s="62"/>
      <c r="DO160" s="62"/>
      <c r="DP160" s="62"/>
      <c r="DQ160" s="5"/>
      <c r="DR160" s="5"/>
      <c r="DS160" s="5"/>
      <c r="DT160" s="5"/>
      <c r="DU160" s="5"/>
      <c r="DV160" s="5"/>
      <c r="DW160" s="5"/>
      <c r="DX160" s="5"/>
      <c r="DY160" s="5"/>
      <c r="DZ160" s="5"/>
      <c r="EA160" s="5"/>
      <c r="EB160" s="5"/>
      <c r="EC160" s="5"/>
      <c r="ED160" s="5"/>
      <c r="EE160" s="91"/>
      <c r="EF160" s="5"/>
      <c r="EG160" s="62"/>
      <c r="EH160" s="62"/>
      <c r="EI160" s="62"/>
      <c r="EJ160" s="62"/>
      <c r="EK160" s="62"/>
      <c r="EL160" s="62"/>
      <c r="EM160" s="62"/>
      <c r="EN160" s="62"/>
      <c r="EO160" s="62"/>
      <c r="EP160" s="62"/>
      <c r="EQ160" s="62"/>
      <c r="ER160" s="62"/>
      <c r="ES160" s="62"/>
      <c r="ET160" s="62"/>
      <c r="EU160" s="62"/>
      <c r="EV160" s="62"/>
      <c r="EW160" s="5"/>
      <c r="EX160" s="5"/>
      <c r="EY160" s="5"/>
      <c r="EZ160" s="5"/>
      <c r="FA160" s="5"/>
      <c r="FB160" s="5"/>
      <c r="FC160" s="5"/>
      <c r="FD160" s="5"/>
      <c r="FE160" s="5"/>
      <c r="FF160" s="5"/>
      <c r="FG160" s="5"/>
      <c r="FH160" s="5"/>
      <c r="FI160" s="5"/>
      <c r="FJ160" s="5"/>
      <c r="FK160" s="91"/>
      <c r="FL160" s="5"/>
      <c r="FM160" s="62"/>
      <c r="FN160" s="62"/>
      <c r="FO160" s="62"/>
      <c r="FP160" s="62"/>
      <c r="FQ160" s="62"/>
      <c r="FR160" s="62"/>
      <c r="FS160" s="62"/>
      <c r="FT160" s="62"/>
      <c r="FU160" s="62"/>
      <c r="FV160" s="62"/>
      <c r="FW160" s="62"/>
      <c r="FX160" s="62"/>
      <c r="FY160" s="62"/>
      <c r="FZ160" s="62"/>
      <c r="GA160" s="62"/>
      <c r="GB160" s="62"/>
      <c r="GC160" s="5"/>
      <c r="GD160" s="5"/>
      <c r="GE160" s="5"/>
      <c r="GF160" s="5"/>
      <c r="GG160" s="5"/>
      <c r="GH160" s="5"/>
      <c r="GI160" s="5"/>
      <c r="GJ160" s="5"/>
      <c r="GK160" s="5"/>
      <c r="GL160" s="5"/>
      <c r="GM160" s="5"/>
      <c r="GN160" s="5"/>
      <c r="GO160" s="5"/>
      <c r="GP160" s="5"/>
      <c r="GQ160" s="91"/>
      <c r="GR160" s="5"/>
      <c r="GS160" s="62"/>
      <c r="GT160" s="62"/>
      <c r="GU160" s="62"/>
      <c r="GV160" s="62"/>
      <c r="GW160" s="62"/>
      <c r="GX160" s="62"/>
      <c r="GY160" s="62"/>
      <c r="GZ160" s="62"/>
      <c r="HA160" s="62"/>
      <c r="HB160" s="62"/>
      <c r="HC160" s="62"/>
      <c r="HD160" s="62"/>
      <c r="HE160" s="62"/>
      <c r="HF160" s="62"/>
      <c r="HG160" s="62"/>
      <c r="HH160" s="62"/>
      <c r="HI160" s="5"/>
      <c r="HJ160" s="5"/>
      <c r="HK160" s="5"/>
      <c r="HL160" s="5"/>
      <c r="HM160" s="5"/>
      <c r="HN160" s="5"/>
      <c r="HO160" s="5"/>
      <c r="HP160" s="5"/>
      <c r="HQ160" s="5"/>
      <c r="HR160" s="5"/>
      <c r="HS160" s="5"/>
      <c r="HT160" s="5"/>
      <c r="HU160" s="5"/>
      <c r="HV160" s="5"/>
      <c r="HW160" s="91"/>
      <c r="HX160" s="5"/>
      <c r="HY160" s="62"/>
      <c r="HZ160" s="62"/>
      <c r="IA160" s="62"/>
      <c r="IB160" s="62"/>
      <c r="IC160" s="62"/>
      <c r="ID160" s="62"/>
      <c r="IE160" s="62"/>
      <c r="IF160" s="62"/>
      <c r="IG160" s="62"/>
      <c r="IH160" s="62"/>
      <c r="II160" s="62"/>
      <c r="IJ160" s="62"/>
      <c r="IK160" s="62"/>
      <c r="IL160" s="62"/>
      <c r="IM160" s="62"/>
      <c r="IN160" s="62"/>
      <c r="IO160" s="5"/>
      <c r="IP160" s="5"/>
      <c r="IQ160" s="5"/>
      <c r="IR160" s="5"/>
      <c r="IS160" s="5"/>
      <c r="IT160" s="5"/>
      <c r="IU160" s="5"/>
      <c r="IV160" s="5"/>
      <c r="IW160" s="5"/>
      <c r="IX160" s="5"/>
      <c r="IY160" s="5"/>
      <c r="IZ160" s="5"/>
      <c r="JA160" s="5"/>
      <c r="JB160" s="5"/>
      <c r="JC160" s="91"/>
      <c r="JD160" s="5"/>
      <c r="JE160" s="62"/>
      <c r="JF160" s="62"/>
      <c r="JG160" s="62"/>
      <c r="JH160" s="62"/>
      <c r="JI160" s="62"/>
      <c r="JJ160" s="62"/>
      <c r="JK160" s="62"/>
      <c r="JL160" s="62"/>
      <c r="JM160" s="62"/>
      <c r="JN160" s="62"/>
      <c r="JO160" s="62"/>
      <c r="JP160" s="62"/>
      <c r="JQ160" s="62"/>
      <c r="JR160" s="62"/>
      <c r="JS160" s="62"/>
      <c r="JT160" s="62"/>
      <c r="JU160" s="5"/>
      <c r="JV160" s="5"/>
      <c r="JW160" s="5"/>
      <c r="JX160" s="5"/>
      <c r="JY160" s="5"/>
      <c r="JZ160" s="5"/>
      <c r="KA160" s="5"/>
      <c r="KB160" s="5"/>
      <c r="KC160" s="5"/>
      <c r="KD160" s="5"/>
      <c r="KE160" s="5"/>
      <c r="KF160" s="5"/>
      <c r="KG160" s="5"/>
      <c r="KH160" s="5"/>
      <c r="KI160" s="91"/>
      <c r="KJ160" s="5"/>
      <c r="KK160" s="62"/>
      <c r="KL160" s="62"/>
      <c r="KM160" s="62"/>
      <c r="KN160" s="62"/>
      <c r="KO160" s="62"/>
      <c r="KP160" s="62"/>
      <c r="KQ160" s="62"/>
      <c r="KR160" s="62"/>
      <c r="KS160" s="62"/>
      <c r="KT160" s="62"/>
      <c r="KU160" s="62"/>
      <c r="KV160" s="62"/>
      <c r="KW160" s="62"/>
      <c r="KX160" s="62"/>
      <c r="KY160" s="62"/>
      <c r="KZ160" s="62"/>
      <c r="LA160" s="5"/>
      <c r="LB160" s="5"/>
      <c r="LC160" s="5"/>
      <c r="LD160" s="5"/>
      <c r="LE160" s="5"/>
      <c r="LF160" s="5"/>
      <c r="LG160" s="5"/>
      <c r="LH160" s="5"/>
      <c r="LI160" s="5"/>
      <c r="LJ160" s="5"/>
      <c r="LK160" s="5"/>
      <c r="LL160" s="5"/>
      <c r="LM160" s="5"/>
      <c r="LN160" s="5"/>
      <c r="LO160" s="91"/>
      <c r="LP160" s="5"/>
      <c r="LQ160" s="62"/>
      <c r="LR160" s="62"/>
      <c r="LS160" s="62"/>
      <c r="LT160" s="62"/>
      <c r="LU160" s="62"/>
      <c r="LV160" s="62"/>
      <c r="LW160" s="62"/>
      <c r="LX160" s="62"/>
      <c r="LY160" s="62"/>
      <c r="LZ160" s="62"/>
      <c r="MA160" s="62"/>
      <c r="MB160" s="62"/>
      <c r="MC160" s="62"/>
      <c r="MD160" s="62"/>
      <c r="ME160" s="62"/>
      <c r="MF160" s="62"/>
    </row>
    <row r="161" spans="1:344" x14ac:dyDescent="0.35">
      <c r="A161" s="132">
        <v>157</v>
      </c>
      <c r="B161" s="170"/>
      <c r="C161" s="170"/>
      <c r="D161" s="152">
        <v>899</v>
      </c>
      <c r="E161" s="72" t="str">
        <f>'BVEM Scorecard'!F160</f>
        <v>Solar</v>
      </c>
      <c r="F161" s="96"/>
      <c r="G161" s="96"/>
      <c r="H161" s="96"/>
      <c r="I161" s="96"/>
      <c r="J161" s="62"/>
      <c r="K161" s="62"/>
      <c r="L161" s="62"/>
      <c r="M161" s="62"/>
      <c r="N161" s="62"/>
      <c r="O161" s="62"/>
      <c r="P161" s="62"/>
      <c r="Q161" s="62"/>
      <c r="R161" s="62"/>
      <c r="S161" s="62"/>
      <c r="T161" s="62"/>
      <c r="U161" s="62"/>
      <c r="V161" s="62"/>
      <c r="W161" s="62"/>
      <c r="X161" s="62"/>
      <c r="Y161" s="1"/>
      <c r="Z161" s="1"/>
      <c r="AA161" s="1"/>
      <c r="AB161" s="1"/>
      <c r="AC161" s="1"/>
      <c r="AD161" s="1"/>
      <c r="AE161" s="1"/>
      <c r="AF161" s="1"/>
      <c r="AG161" s="1"/>
      <c r="AH161" s="1"/>
      <c r="AI161" s="1"/>
      <c r="AJ161" s="1"/>
      <c r="AK161" s="1"/>
      <c r="AL161" s="1"/>
      <c r="AM161" s="138"/>
      <c r="AN161" s="139"/>
      <c r="AO161" s="63"/>
      <c r="AP161" s="63"/>
      <c r="AQ161" s="63"/>
      <c r="AR161" s="63"/>
      <c r="AS161" s="63"/>
      <c r="AT161" s="63"/>
      <c r="AU161" s="63"/>
      <c r="AV161" s="63"/>
      <c r="AW161" s="63"/>
      <c r="AX161" s="63"/>
      <c r="AY161" s="63"/>
      <c r="AZ161" s="63"/>
      <c r="BA161" s="63"/>
      <c r="BB161" s="63"/>
      <c r="BC161" s="63"/>
      <c r="BD161" s="63"/>
      <c r="BE161" s="1"/>
      <c r="BF161" s="1"/>
      <c r="BG161" s="1"/>
      <c r="BH161" s="1"/>
      <c r="BI161" s="1"/>
      <c r="BJ161" s="1"/>
      <c r="BK161" s="1"/>
      <c r="BL161" s="1"/>
      <c r="BM161" s="1"/>
      <c r="BN161" s="1"/>
      <c r="BO161" s="1"/>
      <c r="BP161" s="1"/>
      <c r="BQ161" s="1"/>
      <c r="BR161" s="1"/>
      <c r="BS161" s="1"/>
      <c r="BT161" s="1"/>
      <c r="BU161" s="63"/>
      <c r="BV161" s="63"/>
      <c r="BW161" s="63"/>
      <c r="BX161" s="63"/>
      <c r="BY161" s="63"/>
      <c r="BZ161" s="63"/>
      <c r="CA161" s="63"/>
      <c r="CB161" s="63"/>
      <c r="CC161" s="63"/>
      <c r="CD161" s="63"/>
      <c r="CE161" s="63"/>
      <c r="CF161" s="63"/>
      <c r="CG161" s="63"/>
      <c r="CH161" s="63"/>
      <c r="CI161" s="63"/>
      <c r="CJ161" s="63"/>
      <c r="CK161" s="1"/>
      <c r="CL161" s="1"/>
      <c r="CM161" s="1"/>
      <c r="CN161" s="1"/>
      <c r="CO161" s="1"/>
      <c r="CP161" s="1"/>
      <c r="CQ161" s="1"/>
      <c r="CR161" s="1"/>
      <c r="CS161" s="1"/>
      <c r="CT161" s="1"/>
      <c r="CU161" s="1"/>
      <c r="CV161" s="1"/>
      <c r="CW161" s="1"/>
      <c r="CX161" s="1"/>
      <c r="CY161" s="138"/>
      <c r="CZ161" s="1"/>
      <c r="DA161" s="63"/>
      <c r="DB161" s="63"/>
      <c r="DC161" s="63"/>
      <c r="DD161" s="63"/>
      <c r="DE161" s="63"/>
      <c r="DF161" s="63"/>
      <c r="DG161" s="63"/>
      <c r="DH161" s="63"/>
      <c r="DI161" s="63"/>
      <c r="DJ161" s="63"/>
      <c r="DK161" s="63"/>
      <c r="DL161" s="63"/>
      <c r="DM161" s="63"/>
      <c r="DN161" s="63"/>
      <c r="DO161" s="63"/>
      <c r="DP161" s="63"/>
      <c r="DQ161" s="1"/>
      <c r="DR161" s="1"/>
      <c r="DS161" s="1"/>
      <c r="DT161" s="1"/>
      <c r="DU161" s="1"/>
      <c r="DV161" s="1"/>
      <c r="DW161" s="1"/>
      <c r="DX161" s="1"/>
      <c r="DY161" s="1"/>
      <c r="DZ161" s="1"/>
      <c r="EA161" s="1"/>
      <c r="EB161" s="1"/>
      <c r="EC161" s="1"/>
      <c r="ED161" s="1"/>
      <c r="EE161" s="138"/>
      <c r="EF161" s="1"/>
      <c r="EG161" s="63"/>
      <c r="EH161" s="63"/>
      <c r="EI161" s="63"/>
      <c r="EJ161" s="63"/>
      <c r="EK161" s="63"/>
      <c r="EL161" s="63"/>
      <c r="EM161" s="63"/>
      <c r="EN161" s="63"/>
      <c r="EO161" s="63"/>
      <c r="EP161" s="63"/>
      <c r="EQ161" s="63"/>
      <c r="ER161" s="63"/>
      <c r="ES161" s="63"/>
      <c r="ET161" s="63"/>
      <c r="EU161" s="63"/>
      <c r="EV161" s="63"/>
      <c r="EW161" s="1"/>
      <c r="EX161" s="1"/>
      <c r="EY161" s="1"/>
      <c r="EZ161" s="1"/>
      <c r="FA161" s="1"/>
      <c r="FB161" s="1"/>
      <c r="FC161" s="1"/>
      <c r="FD161" s="1"/>
      <c r="FE161" s="1"/>
      <c r="FF161" s="1"/>
      <c r="FG161" s="1"/>
      <c r="FH161" s="1"/>
      <c r="FI161" s="1"/>
      <c r="FJ161" s="1"/>
      <c r="FK161" s="138"/>
      <c r="FL161" s="1"/>
      <c r="FM161" s="63"/>
      <c r="FN161" s="63"/>
      <c r="FO161" s="63"/>
      <c r="FP161" s="63"/>
      <c r="FQ161" s="63"/>
      <c r="FR161" s="63"/>
      <c r="FS161" s="63"/>
      <c r="FT161" s="63"/>
      <c r="FU161" s="63"/>
      <c r="FV161" s="63"/>
      <c r="FW161" s="63"/>
      <c r="FX161" s="63"/>
      <c r="FY161" s="63"/>
      <c r="FZ161" s="63"/>
      <c r="GA161" s="63"/>
      <c r="GB161" s="63"/>
      <c r="GC161" s="1"/>
      <c r="GD161" s="1"/>
      <c r="GE161" s="1"/>
      <c r="GF161" s="1"/>
      <c r="GG161" s="1"/>
      <c r="GH161" s="1"/>
      <c r="GI161" s="1"/>
      <c r="GJ161" s="1"/>
      <c r="GK161" s="1"/>
      <c r="GL161" s="1"/>
      <c r="GM161" s="1"/>
      <c r="GN161" s="1"/>
      <c r="GO161" s="1"/>
      <c r="GP161" s="1"/>
      <c r="GQ161" s="138"/>
      <c r="GR161" s="1"/>
      <c r="GS161" s="63"/>
      <c r="GT161" s="63"/>
      <c r="GU161" s="63"/>
      <c r="GV161" s="63"/>
      <c r="GW161" s="63"/>
      <c r="GX161" s="63"/>
      <c r="GY161" s="63"/>
      <c r="GZ161" s="63"/>
      <c r="HA161" s="63"/>
      <c r="HB161" s="63"/>
      <c r="HC161" s="63"/>
      <c r="HD161" s="63"/>
      <c r="HE161" s="63"/>
      <c r="HF161" s="63"/>
      <c r="HG161" s="63"/>
      <c r="HH161" s="63"/>
      <c r="HI161" s="1"/>
      <c r="HJ161" s="1"/>
      <c r="HK161" s="1"/>
      <c r="HL161" s="1"/>
      <c r="HM161" s="1"/>
      <c r="HN161" s="1"/>
      <c r="HO161" s="1"/>
      <c r="HP161" s="1"/>
      <c r="HQ161" s="1"/>
      <c r="HR161" s="1"/>
      <c r="HS161" s="1"/>
      <c r="HT161" s="1"/>
      <c r="HU161" s="1"/>
      <c r="HV161" s="1"/>
      <c r="HW161" s="138"/>
      <c r="HX161" s="1"/>
      <c r="HY161" s="63"/>
      <c r="HZ161" s="63"/>
      <c r="IA161" s="63"/>
      <c r="IB161" s="63"/>
      <c r="IC161" s="63"/>
      <c r="ID161" s="63"/>
      <c r="IE161" s="63"/>
      <c r="IF161" s="63"/>
      <c r="IG161" s="63"/>
      <c r="IH161" s="63"/>
      <c r="II161" s="63"/>
      <c r="IJ161" s="63"/>
      <c r="IK161" s="63"/>
      <c r="IL161" s="63"/>
      <c r="IM161" s="63"/>
      <c r="IN161" s="63"/>
      <c r="IO161" s="1"/>
      <c r="IP161" s="1"/>
      <c r="IQ161" s="1"/>
      <c r="IR161" s="1"/>
      <c r="IS161" s="1"/>
      <c r="IT161" s="1"/>
      <c r="IU161" s="1"/>
      <c r="IV161" s="1"/>
      <c r="IW161" s="1"/>
      <c r="IX161" s="1"/>
      <c r="IY161" s="1"/>
      <c r="IZ161" s="1"/>
      <c r="JA161" s="1"/>
      <c r="JB161" s="1"/>
      <c r="JC161" s="138"/>
      <c r="JD161" s="1"/>
      <c r="JE161" s="63"/>
      <c r="JF161" s="63"/>
      <c r="JG161" s="63"/>
      <c r="JH161" s="63"/>
      <c r="JI161" s="63"/>
      <c r="JJ161" s="63"/>
      <c r="JK161" s="63"/>
      <c r="JL161" s="63"/>
      <c r="JM161" s="63"/>
      <c r="JN161" s="63"/>
      <c r="JO161" s="63"/>
      <c r="JP161" s="63"/>
      <c r="JQ161" s="63"/>
      <c r="JR161" s="63"/>
      <c r="JS161" s="63"/>
      <c r="JT161" s="63"/>
      <c r="JU161" s="1"/>
      <c r="JV161" s="1"/>
      <c r="JW161" s="1"/>
      <c r="JX161" s="1"/>
      <c r="JY161" s="1"/>
      <c r="JZ161" s="1"/>
      <c r="KA161" s="1"/>
      <c r="KB161" s="1"/>
      <c r="KC161" s="1"/>
      <c r="KD161" s="1"/>
      <c r="KE161" s="1"/>
      <c r="KF161" s="1"/>
      <c r="KG161" s="1"/>
      <c r="KH161" s="1"/>
      <c r="KI161" s="138"/>
      <c r="KJ161" s="1"/>
      <c r="KK161" s="63"/>
      <c r="KL161" s="63"/>
      <c r="KM161" s="63"/>
      <c r="KN161" s="63"/>
      <c r="KO161" s="63"/>
      <c r="KP161" s="63"/>
      <c r="KQ161" s="63"/>
      <c r="KR161" s="63"/>
      <c r="KS161" s="63"/>
      <c r="KT161" s="63"/>
      <c r="KU161" s="63"/>
      <c r="KV161" s="63"/>
      <c r="KW161" s="63"/>
      <c r="KX161" s="63"/>
      <c r="KY161" s="63"/>
      <c r="KZ161" s="63"/>
      <c r="LA161" s="1"/>
      <c r="LB161" s="1"/>
      <c r="LC161" s="1"/>
      <c r="LD161" s="1"/>
      <c r="LE161" s="1"/>
      <c r="LF161" s="1"/>
      <c r="LG161" s="1"/>
      <c r="LH161" s="1"/>
      <c r="LI161" s="1"/>
      <c r="LJ161" s="1"/>
      <c r="LK161" s="1"/>
      <c r="LL161" s="1"/>
      <c r="LM161" s="1"/>
      <c r="LN161" s="1"/>
      <c r="LO161" s="138"/>
      <c r="LP161" s="1"/>
      <c r="LQ161" s="63"/>
      <c r="LR161" s="63"/>
      <c r="LS161" s="63"/>
      <c r="LT161" s="63"/>
      <c r="LU161" s="63"/>
      <c r="LV161" s="63"/>
      <c r="LW161" s="63"/>
      <c r="LX161" s="63"/>
      <c r="LY161" s="63"/>
      <c r="LZ161" s="63"/>
      <c r="MA161" s="63"/>
      <c r="MB161" s="63"/>
      <c r="MC161" s="63"/>
      <c r="MD161" s="63"/>
      <c r="ME161" s="63"/>
      <c r="MF161" s="63"/>
    </row>
    <row r="162" spans="1:344" x14ac:dyDescent="0.35">
      <c r="A162" s="131">
        <v>158</v>
      </c>
      <c r="B162" s="170"/>
      <c r="C162" s="170"/>
      <c r="D162" s="152">
        <v>900</v>
      </c>
      <c r="E162" s="72" t="str">
        <f>'BVEM Scorecard'!F161</f>
        <v>Solar</v>
      </c>
      <c r="F162" s="96"/>
      <c r="G162" s="96"/>
      <c r="H162" s="96"/>
      <c r="I162" s="96"/>
      <c r="J162" s="62"/>
      <c r="K162" s="62"/>
      <c r="L162" s="62"/>
      <c r="M162" s="62"/>
      <c r="N162" s="62"/>
      <c r="O162" s="62"/>
      <c r="P162" s="62"/>
      <c r="Q162" s="62"/>
      <c r="R162" s="62"/>
      <c r="S162" s="62"/>
      <c r="T162" s="62"/>
      <c r="U162" s="62"/>
      <c r="V162" s="62"/>
      <c r="W162" s="62"/>
      <c r="X162" s="62"/>
      <c r="Y162" s="87"/>
      <c r="Z162" s="5"/>
      <c r="AA162" s="5"/>
      <c r="AB162" s="5"/>
      <c r="AC162" s="5"/>
      <c r="AD162" s="5"/>
      <c r="AE162" s="5"/>
      <c r="AF162" s="5"/>
      <c r="AG162" s="5"/>
      <c r="AH162" s="5"/>
      <c r="AI162" s="5"/>
      <c r="AJ162" s="5"/>
      <c r="AK162" s="5"/>
      <c r="AL162" s="5"/>
      <c r="AM162" s="91"/>
      <c r="AN162" s="93"/>
      <c r="AO162" s="62"/>
      <c r="AP162" s="62"/>
      <c r="AQ162" s="62"/>
      <c r="AR162" s="62"/>
      <c r="AS162" s="62"/>
      <c r="AT162" s="62"/>
      <c r="AU162" s="62"/>
      <c r="AV162" s="62"/>
      <c r="AW162" s="62"/>
      <c r="AX162" s="62"/>
      <c r="AY162" s="62"/>
      <c r="AZ162" s="62"/>
      <c r="BA162" s="62"/>
      <c r="BB162" s="62"/>
      <c r="BC162" s="62"/>
      <c r="BD162" s="62"/>
      <c r="BE162" s="5"/>
      <c r="BF162" s="5"/>
      <c r="BG162" s="5"/>
      <c r="BH162" s="5"/>
      <c r="BI162" s="5"/>
      <c r="BJ162" s="5"/>
      <c r="BK162" s="5"/>
      <c r="BL162" s="5"/>
      <c r="BM162" s="5"/>
      <c r="BN162" s="5"/>
      <c r="BO162" s="5"/>
      <c r="BP162" s="5"/>
      <c r="BQ162" s="5"/>
      <c r="BR162" s="5"/>
      <c r="BS162" s="5"/>
      <c r="BT162" s="5"/>
      <c r="BU162" s="62"/>
      <c r="BV162" s="62"/>
      <c r="BW162" s="62"/>
      <c r="BX162" s="62"/>
      <c r="BY162" s="62"/>
      <c r="BZ162" s="62"/>
      <c r="CA162" s="62"/>
      <c r="CB162" s="62"/>
      <c r="CC162" s="62"/>
      <c r="CD162" s="62"/>
      <c r="CE162" s="62"/>
      <c r="CF162" s="62"/>
      <c r="CG162" s="62"/>
      <c r="CH162" s="62"/>
      <c r="CI162" s="62"/>
      <c r="CJ162" s="62"/>
      <c r="CK162" s="5"/>
      <c r="CL162" s="5"/>
      <c r="CM162" s="5"/>
      <c r="CN162" s="5"/>
      <c r="CO162" s="5"/>
      <c r="CP162" s="5"/>
      <c r="CQ162" s="5"/>
      <c r="CR162" s="5"/>
      <c r="CS162" s="5"/>
      <c r="CT162" s="5"/>
      <c r="CU162" s="5"/>
      <c r="CV162" s="5"/>
      <c r="CW162" s="5"/>
      <c r="CX162" s="5"/>
      <c r="CY162" s="91"/>
      <c r="CZ162" s="5"/>
      <c r="DA162" s="62"/>
      <c r="DB162" s="62"/>
      <c r="DC162" s="62"/>
      <c r="DD162" s="62"/>
      <c r="DE162" s="62"/>
      <c r="DF162" s="62"/>
      <c r="DG162" s="62"/>
      <c r="DH162" s="62"/>
      <c r="DI162" s="62"/>
      <c r="DJ162" s="62"/>
      <c r="DK162" s="62"/>
      <c r="DL162" s="62"/>
      <c r="DM162" s="62"/>
      <c r="DN162" s="62"/>
      <c r="DO162" s="62"/>
      <c r="DP162" s="62"/>
      <c r="DQ162" s="5"/>
      <c r="DR162" s="5"/>
      <c r="DS162" s="5"/>
      <c r="DT162" s="5"/>
      <c r="DU162" s="5"/>
      <c r="DV162" s="5"/>
      <c r="DW162" s="5"/>
      <c r="DX162" s="5"/>
      <c r="DY162" s="5"/>
      <c r="DZ162" s="5"/>
      <c r="EA162" s="5"/>
      <c r="EB162" s="5"/>
      <c r="EC162" s="5"/>
      <c r="ED162" s="5"/>
      <c r="EE162" s="91"/>
      <c r="EF162" s="5"/>
      <c r="EG162" s="62"/>
      <c r="EH162" s="62"/>
      <c r="EI162" s="62"/>
      <c r="EJ162" s="62"/>
      <c r="EK162" s="62"/>
      <c r="EL162" s="62"/>
      <c r="EM162" s="62"/>
      <c r="EN162" s="62"/>
      <c r="EO162" s="62"/>
      <c r="EP162" s="62"/>
      <c r="EQ162" s="62"/>
      <c r="ER162" s="62"/>
      <c r="ES162" s="62"/>
      <c r="ET162" s="62"/>
      <c r="EU162" s="62"/>
      <c r="EV162" s="62"/>
      <c r="EW162" s="5"/>
      <c r="EX162" s="5"/>
      <c r="EY162" s="5"/>
      <c r="EZ162" s="5"/>
      <c r="FA162" s="5"/>
      <c r="FB162" s="5"/>
      <c r="FC162" s="5"/>
      <c r="FD162" s="5"/>
      <c r="FE162" s="5"/>
      <c r="FF162" s="5"/>
      <c r="FG162" s="5"/>
      <c r="FH162" s="5"/>
      <c r="FI162" s="5"/>
      <c r="FJ162" s="5"/>
      <c r="FK162" s="91"/>
      <c r="FL162" s="5"/>
      <c r="FM162" s="62"/>
      <c r="FN162" s="62"/>
      <c r="FO162" s="62"/>
      <c r="FP162" s="62"/>
      <c r="FQ162" s="62"/>
      <c r="FR162" s="62"/>
      <c r="FS162" s="62"/>
      <c r="FT162" s="62"/>
      <c r="FU162" s="62"/>
      <c r="FV162" s="62"/>
      <c r="FW162" s="62"/>
      <c r="FX162" s="62"/>
      <c r="FY162" s="62"/>
      <c r="FZ162" s="62"/>
      <c r="GA162" s="62"/>
      <c r="GB162" s="62"/>
      <c r="GC162" s="5"/>
      <c r="GD162" s="5"/>
      <c r="GE162" s="5"/>
      <c r="GF162" s="5"/>
      <c r="GG162" s="5"/>
      <c r="GH162" s="5"/>
      <c r="GI162" s="5"/>
      <c r="GJ162" s="5"/>
      <c r="GK162" s="5"/>
      <c r="GL162" s="5"/>
      <c r="GM162" s="5"/>
      <c r="GN162" s="5"/>
      <c r="GO162" s="5"/>
      <c r="GP162" s="5"/>
      <c r="GQ162" s="91"/>
      <c r="GR162" s="5"/>
      <c r="GS162" s="62"/>
      <c r="GT162" s="62"/>
      <c r="GU162" s="62"/>
      <c r="GV162" s="62"/>
      <c r="GW162" s="62"/>
      <c r="GX162" s="62"/>
      <c r="GY162" s="62"/>
      <c r="GZ162" s="62"/>
      <c r="HA162" s="62"/>
      <c r="HB162" s="62"/>
      <c r="HC162" s="62"/>
      <c r="HD162" s="62"/>
      <c r="HE162" s="62"/>
      <c r="HF162" s="62"/>
      <c r="HG162" s="62"/>
      <c r="HH162" s="62"/>
      <c r="HI162" s="5"/>
      <c r="HJ162" s="5"/>
      <c r="HK162" s="5"/>
      <c r="HL162" s="5"/>
      <c r="HM162" s="5"/>
      <c r="HN162" s="5"/>
      <c r="HO162" s="5"/>
      <c r="HP162" s="5"/>
      <c r="HQ162" s="5"/>
      <c r="HR162" s="5"/>
      <c r="HS162" s="5"/>
      <c r="HT162" s="5"/>
      <c r="HU162" s="5"/>
      <c r="HV162" s="5"/>
      <c r="HW162" s="91"/>
      <c r="HX162" s="5"/>
      <c r="HY162" s="62"/>
      <c r="HZ162" s="62"/>
      <c r="IA162" s="62"/>
      <c r="IB162" s="62"/>
      <c r="IC162" s="62"/>
      <c r="ID162" s="62"/>
      <c r="IE162" s="62"/>
      <c r="IF162" s="62"/>
      <c r="IG162" s="62"/>
      <c r="IH162" s="62"/>
      <c r="II162" s="62"/>
      <c r="IJ162" s="62"/>
      <c r="IK162" s="62"/>
      <c r="IL162" s="62"/>
      <c r="IM162" s="62"/>
      <c r="IN162" s="62"/>
      <c r="IO162" s="5"/>
      <c r="IP162" s="5"/>
      <c r="IQ162" s="5"/>
      <c r="IR162" s="5"/>
      <c r="IS162" s="5"/>
      <c r="IT162" s="5"/>
      <c r="IU162" s="5"/>
      <c r="IV162" s="5"/>
      <c r="IW162" s="5"/>
      <c r="IX162" s="5"/>
      <c r="IY162" s="5"/>
      <c r="IZ162" s="5"/>
      <c r="JA162" s="5"/>
      <c r="JB162" s="5"/>
      <c r="JC162" s="91"/>
      <c r="JD162" s="5"/>
      <c r="JE162" s="62"/>
      <c r="JF162" s="62"/>
      <c r="JG162" s="62"/>
      <c r="JH162" s="62"/>
      <c r="JI162" s="62"/>
      <c r="JJ162" s="62"/>
      <c r="JK162" s="62"/>
      <c r="JL162" s="62"/>
      <c r="JM162" s="62"/>
      <c r="JN162" s="62"/>
      <c r="JO162" s="62"/>
      <c r="JP162" s="62"/>
      <c r="JQ162" s="62"/>
      <c r="JR162" s="62"/>
      <c r="JS162" s="62"/>
      <c r="JT162" s="62"/>
      <c r="JU162" s="5"/>
      <c r="JV162" s="5"/>
      <c r="JW162" s="5"/>
      <c r="JX162" s="5"/>
      <c r="JY162" s="5"/>
      <c r="JZ162" s="5"/>
      <c r="KA162" s="5"/>
      <c r="KB162" s="5"/>
      <c r="KC162" s="5"/>
      <c r="KD162" s="5"/>
      <c r="KE162" s="5"/>
      <c r="KF162" s="5"/>
      <c r="KG162" s="5"/>
      <c r="KH162" s="5"/>
      <c r="KI162" s="91"/>
      <c r="KJ162" s="5"/>
      <c r="KK162" s="62"/>
      <c r="KL162" s="62"/>
      <c r="KM162" s="62"/>
      <c r="KN162" s="62"/>
      <c r="KO162" s="62"/>
      <c r="KP162" s="62"/>
      <c r="KQ162" s="62"/>
      <c r="KR162" s="62"/>
      <c r="KS162" s="62"/>
      <c r="KT162" s="62"/>
      <c r="KU162" s="62"/>
      <c r="KV162" s="62"/>
      <c r="KW162" s="62"/>
      <c r="KX162" s="62"/>
      <c r="KY162" s="62"/>
      <c r="KZ162" s="62"/>
      <c r="LA162" s="5"/>
      <c r="LB162" s="5"/>
      <c r="LC162" s="5"/>
      <c r="LD162" s="5"/>
      <c r="LE162" s="5"/>
      <c r="LF162" s="5"/>
      <c r="LG162" s="5"/>
      <c r="LH162" s="5"/>
      <c r="LI162" s="5"/>
      <c r="LJ162" s="5"/>
      <c r="LK162" s="5"/>
      <c r="LL162" s="5"/>
      <c r="LM162" s="5"/>
      <c r="LN162" s="5"/>
      <c r="LO162" s="91"/>
      <c r="LP162" s="5"/>
      <c r="LQ162" s="62"/>
      <c r="LR162" s="62"/>
      <c r="LS162" s="62"/>
      <c r="LT162" s="62"/>
      <c r="LU162" s="62"/>
      <c r="LV162" s="62"/>
      <c r="LW162" s="62"/>
      <c r="LX162" s="62"/>
      <c r="LY162" s="62"/>
      <c r="LZ162" s="62"/>
      <c r="MA162" s="62"/>
      <c r="MB162" s="62"/>
      <c r="MC162" s="62"/>
      <c r="MD162" s="62"/>
      <c r="ME162" s="62"/>
      <c r="MF162" s="62"/>
    </row>
    <row r="163" spans="1:344" x14ac:dyDescent="0.35">
      <c r="A163" s="132">
        <v>159</v>
      </c>
      <c r="B163" s="170"/>
      <c r="C163" s="170"/>
      <c r="D163" s="152">
        <v>926</v>
      </c>
      <c r="E163" s="72" t="str">
        <f>'BVEM Scorecard'!F162</f>
        <v>Solar</v>
      </c>
      <c r="F163" s="96"/>
      <c r="G163" s="96"/>
      <c r="H163" s="96"/>
      <c r="I163" s="96"/>
      <c r="J163" s="62"/>
      <c r="K163" s="62"/>
      <c r="L163" s="62"/>
      <c r="M163" s="62"/>
      <c r="N163" s="62"/>
      <c r="O163" s="62"/>
      <c r="P163" s="62"/>
      <c r="Q163" s="62"/>
      <c r="R163" s="62"/>
      <c r="S163" s="62"/>
      <c r="T163" s="62"/>
      <c r="U163" s="62"/>
      <c r="V163" s="62"/>
      <c r="W163" s="62"/>
      <c r="X163" s="62"/>
      <c r="Y163" s="1"/>
      <c r="Z163" s="1"/>
      <c r="AA163" s="1"/>
      <c r="AB163" s="1"/>
      <c r="AC163" s="1"/>
      <c r="AD163" s="1"/>
      <c r="AE163" s="1"/>
      <c r="AF163" s="1"/>
      <c r="AG163" s="1"/>
      <c r="AH163" s="1"/>
      <c r="AI163" s="1"/>
      <c r="AJ163" s="1"/>
      <c r="AK163" s="1"/>
      <c r="AL163" s="1"/>
      <c r="AM163" s="138"/>
      <c r="AN163" s="139"/>
      <c r="AO163" s="63"/>
      <c r="AP163" s="63"/>
      <c r="AQ163" s="63"/>
      <c r="AR163" s="63"/>
      <c r="AS163" s="63"/>
      <c r="AT163" s="63"/>
      <c r="AU163" s="63"/>
      <c r="AV163" s="63"/>
      <c r="AW163" s="63"/>
      <c r="AX163" s="63"/>
      <c r="AY163" s="63"/>
      <c r="AZ163" s="63"/>
      <c r="BA163" s="63"/>
      <c r="BB163" s="63"/>
      <c r="BC163" s="63"/>
      <c r="BD163" s="63"/>
      <c r="BE163" s="1"/>
      <c r="BF163" s="1"/>
      <c r="BG163" s="1"/>
      <c r="BH163" s="1"/>
      <c r="BI163" s="1"/>
      <c r="BJ163" s="1"/>
      <c r="BK163" s="1"/>
      <c r="BL163" s="1"/>
      <c r="BM163" s="1"/>
      <c r="BN163" s="1"/>
      <c r="BO163" s="1"/>
      <c r="BP163" s="1"/>
      <c r="BQ163" s="1"/>
      <c r="BR163" s="1"/>
      <c r="BS163" s="1"/>
      <c r="BT163" s="1"/>
      <c r="BU163" s="63"/>
      <c r="BV163" s="63"/>
      <c r="BW163" s="63"/>
      <c r="BX163" s="63"/>
      <c r="BY163" s="63"/>
      <c r="BZ163" s="63"/>
      <c r="CA163" s="63"/>
      <c r="CB163" s="63"/>
      <c r="CC163" s="63"/>
      <c r="CD163" s="63"/>
      <c r="CE163" s="63"/>
      <c r="CF163" s="63"/>
      <c r="CG163" s="63"/>
      <c r="CH163" s="63"/>
      <c r="CI163" s="63"/>
      <c r="CJ163" s="63"/>
      <c r="CK163" s="1"/>
      <c r="CL163" s="1"/>
      <c r="CM163" s="1"/>
      <c r="CN163" s="1"/>
      <c r="CO163" s="1"/>
      <c r="CP163" s="1"/>
      <c r="CQ163" s="1"/>
      <c r="CR163" s="1"/>
      <c r="CS163" s="1"/>
      <c r="CT163" s="1"/>
      <c r="CU163" s="1"/>
      <c r="CV163" s="1"/>
      <c r="CW163" s="1"/>
      <c r="CX163" s="1"/>
      <c r="CY163" s="138"/>
      <c r="CZ163" s="1"/>
      <c r="DA163" s="63"/>
      <c r="DB163" s="63"/>
      <c r="DC163" s="63"/>
      <c r="DD163" s="63"/>
      <c r="DE163" s="63"/>
      <c r="DF163" s="63"/>
      <c r="DG163" s="63"/>
      <c r="DH163" s="63"/>
      <c r="DI163" s="63"/>
      <c r="DJ163" s="63"/>
      <c r="DK163" s="63"/>
      <c r="DL163" s="63"/>
      <c r="DM163" s="63"/>
      <c r="DN163" s="63"/>
      <c r="DO163" s="63"/>
      <c r="DP163" s="63"/>
      <c r="DQ163" s="1"/>
      <c r="DR163" s="1"/>
      <c r="DS163" s="1"/>
      <c r="DT163" s="1"/>
      <c r="DU163" s="1"/>
      <c r="DV163" s="1"/>
      <c r="DW163" s="1"/>
      <c r="DX163" s="1"/>
      <c r="DY163" s="1"/>
      <c r="DZ163" s="1"/>
      <c r="EA163" s="1"/>
      <c r="EB163" s="1"/>
      <c r="EC163" s="1"/>
      <c r="ED163" s="1"/>
      <c r="EE163" s="138"/>
      <c r="EF163" s="1"/>
      <c r="EG163" s="63"/>
      <c r="EH163" s="63"/>
      <c r="EI163" s="63"/>
      <c r="EJ163" s="63"/>
      <c r="EK163" s="63"/>
      <c r="EL163" s="63"/>
      <c r="EM163" s="63"/>
      <c r="EN163" s="63"/>
      <c r="EO163" s="63"/>
      <c r="EP163" s="63"/>
      <c r="EQ163" s="63"/>
      <c r="ER163" s="63"/>
      <c r="ES163" s="63"/>
      <c r="ET163" s="63"/>
      <c r="EU163" s="63"/>
      <c r="EV163" s="63"/>
      <c r="EW163" s="1"/>
      <c r="EX163" s="1"/>
      <c r="EY163" s="1"/>
      <c r="EZ163" s="1"/>
      <c r="FA163" s="1"/>
      <c r="FB163" s="1"/>
      <c r="FC163" s="1"/>
      <c r="FD163" s="1"/>
      <c r="FE163" s="1"/>
      <c r="FF163" s="1"/>
      <c r="FG163" s="1"/>
      <c r="FH163" s="1"/>
      <c r="FI163" s="1"/>
      <c r="FJ163" s="1"/>
      <c r="FK163" s="138"/>
      <c r="FL163" s="1"/>
      <c r="FM163" s="63"/>
      <c r="FN163" s="63"/>
      <c r="FO163" s="63"/>
      <c r="FP163" s="63"/>
      <c r="FQ163" s="63"/>
      <c r="FR163" s="63"/>
      <c r="FS163" s="63"/>
      <c r="FT163" s="63"/>
      <c r="FU163" s="63"/>
      <c r="FV163" s="63"/>
      <c r="FW163" s="63"/>
      <c r="FX163" s="63"/>
      <c r="FY163" s="63"/>
      <c r="FZ163" s="63"/>
      <c r="GA163" s="63"/>
      <c r="GB163" s="63"/>
      <c r="GC163" s="1"/>
      <c r="GD163" s="1"/>
      <c r="GE163" s="1"/>
      <c r="GF163" s="1"/>
      <c r="GG163" s="1"/>
      <c r="GH163" s="1"/>
      <c r="GI163" s="1"/>
      <c r="GJ163" s="1"/>
      <c r="GK163" s="1"/>
      <c r="GL163" s="1"/>
      <c r="GM163" s="1"/>
      <c r="GN163" s="1"/>
      <c r="GO163" s="1"/>
      <c r="GP163" s="1"/>
      <c r="GQ163" s="138"/>
      <c r="GR163" s="1"/>
      <c r="GS163" s="63"/>
      <c r="GT163" s="63"/>
      <c r="GU163" s="63"/>
      <c r="GV163" s="63"/>
      <c r="GW163" s="63"/>
      <c r="GX163" s="63"/>
      <c r="GY163" s="63"/>
      <c r="GZ163" s="63"/>
      <c r="HA163" s="63"/>
      <c r="HB163" s="63"/>
      <c r="HC163" s="63"/>
      <c r="HD163" s="63"/>
      <c r="HE163" s="63"/>
      <c r="HF163" s="63"/>
      <c r="HG163" s="63"/>
      <c r="HH163" s="63"/>
      <c r="HI163" s="1"/>
      <c r="HJ163" s="1"/>
      <c r="HK163" s="1"/>
      <c r="HL163" s="1"/>
      <c r="HM163" s="1"/>
      <c r="HN163" s="1"/>
      <c r="HO163" s="1"/>
      <c r="HP163" s="1"/>
      <c r="HQ163" s="1"/>
      <c r="HR163" s="1"/>
      <c r="HS163" s="1"/>
      <c r="HT163" s="1"/>
      <c r="HU163" s="1"/>
      <c r="HV163" s="1"/>
      <c r="HW163" s="138"/>
      <c r="HX163" s="1"/>
      <c r="HY163" s="63"/>
      <c r="HZ163" s="63"/>
      <c r="IA163" s="63"/>
      <c r="IB163" s="63"/>
      <c r="IC163" s="63"/>
      <c r="ID163" s="63"/>
      <c r="IE163" s="63"/>
      <c r="IF163" s="63"/>
      <c r="IG163" s="63"/>
      <c r="IH163" s="63"/>
      <c r="II163" s="63"/>
      <c r="IJ163" s="63"/>
      <c r="IK163" s="63"/>
      <c r="IL163" s="63"/>
      <c r="IM163" s="63"/>
      <c r="IN163" s="63"/>
      <c r="IO163" s="1"/>
      <c r="IP163" s="1"/>
      <c r="IQ163" s="1"/>
      <c r="IR163" s="1"/>
      <c r="IS163" s="1"/>
      <c r="IT163" s="1"/>
      <c r="IU163" s="1"/>
      <c r="IV163" s="1"/>
      <c r="IW163" s="1"/>
      <c r="IX163" s="1"/>
      <c r="IY163" s="1"/>
      <c r="IZ163" s="1"/>
      <c r="JA163" s="1"/>
      <c r="JB163" s="1"/>
      <c r="JC163" s="138"/>
      <c r="JD163" s="1"/>
      <c r="JE163" s="63"/>
      <c r="JF163" s="63"/>
      <c r="JG163" s="63"/>
      <c r="JH163" s="63"/>
      <c r="JI163" s="63"/>
      <c r="JJ163" s="63"/>
      <c r="JK163" s="63"/>
      <c r="JL163" s="63"/>
      <c r="JM163" s="63"/>
      <c r="JN163" s="63"/>
      <c r="JO163" s="63"/>
      <c r="JP163" s="63"/>
      <c r="JQ163" s="63"/>
      <c r="JR163" s="63"/>
      <c r="JS163" s="63"/>
      <c r="JT163" s="63"/>
      <c r="JU163" s="1"/>
      <c r="JV163" s="1"/>
      <c r="JW163" s="1"/>
      <c r="JX163" s="1"/>
      <c r="JY163" s="1"/>
      <c r="JZ163" s="1"/>
      <c r="KA163" s="1"/>
      <c r="KB163" s="1"/>
      <c r="KC163" s="1"/>
      <c r="KD163" s="1"/>
      <c r="KE163" s="1"/>
      <c r="KF163" s="1"/>
      <c r="KG163" s="1"/>
      <c r="KH163" s="1"/>
      <c r="KI163" s="138"/>
      <c r="KJ163" s="1"/>
      <c r="KK163" s="63"/>
      <c r="KL163" s="63"/>
      <c r="KM163" s="63"/>
      <c r="KN163" s="63"/>
      <c r="KO163" s="63"/>
      <c r="KP163" s="63"/>
      <c r="KQ163" s="63"/>
      <c r="KR163" s="63"/>
      <c r="KS163" s="63"/>
      <c r="KT163" s="63"/>
      <c r="KU163" s="63"/>
      <c r="KV163" s="63"/>
      <c r="KW163" s="63"/>
      <c r="KX163" s="63"/>
      <c r="KY163" s="63"/>
      <c r="KZ163" s="63"/>
      <c r="LA163" s="1"/>
      <c r="LB163" s="1"/>
      <c r="LC163" s="1"/>
      <c r="LD163" s="1"/>
      <c r="LE163" s="1"/>
      <c r="LF163" s="1"/>
      <c r="LG163" s="1"/>
      <c r="LH163" s="1"/>
      <c r="LI163" s="1"/>
      <c r="LJ163" s="1"/>
      <c r="LK163" s="1"/>
      <c r="LL163" s="1"/>
      <c r="LM163" s="1"/>
      <c r="LN163" s="1"/>
      <c r="LO163" s="138"/>
      <c r="LP163" s="1"/>
      <c r="LQ163" s="63"/>
      <c r="LR163" s="63"/>
      <c r="LS163" s="63"/>
      <c r="LT163" s="63"/>
      <c r="LU163" s="63"/>
      <c r="LV163" s="63"/>
      <c r="LW163" s="63"/>
      <c r="LX163" s="63"/>
      <c r="LY163" s="63"/>
      <c r="LZ163" s="63"/>
      <c r="MA163" s="63"/>
      <c r="MB163" s="63"/>
      <c r="MC163" s="63"/>
      <c r="MD163" s="63"/>
      <c r="ME163" s="63"/>
      <c r="MF163" s="63"/>
    </row>
    <row r="164" spans="1:344" x14ac:dyDescent="0.35">
      <c r="A164" s="131">
        <v>160</v>
      </c>
      <c r="B164" s="170"/>
      <c r="C164" s="170"/>
      <c r="D164" s="152">
        <v>267</v>
      </c>
      <c r="E164" s="72" t="str">
        <f>'BVEM Scorecard'!F163</f>
        <v>Biomass</v>
      </c>
      <c r="F164" s="96">
        <f t="shared" si="250"/>
        <v>0</v>
      </c>
      <c r="G164" s="96">
        <f t="shared" si="251"/>
        <v>0</v>
      </c>
      <c r="H164" s="96">
        <f t="shared" si="252"/>
        <v>0</v>
      </c>
      <c r="I164" s="96">
        <f t="shared" si="253"/>
        <v>0</v>
      </c>
      <c r="J164" s="62">
        <v>1</v>
      </c>
      <c r="K164" s="62">
        <v>1</v>
      </c>
      <c r="L164" s="62">
        <v>1</v>
      </c>
      <c r="M164" s="62">
        <v>0</v>
      </c>
      <c r="N164" s="62">
        <v>0</v>
      </c>
      <c r="O164" s="62">
        <v>0</v>
      </c>
      <c r="P164" s="62">
        <v>0</v>
      </c>
      <c r="Q164" s="62">
        <v>0</v>
      </c>
      <c r="R164" s="62">
        <v>0</v>
      </c>
      <c r="S164" s="62">
        <v>0</v>
      </c>
      <c r="T164" s="62">
        <v>0</v>
      </c>
      <c r="U164" s="62">
        <v>0</v>
      </c>
      <c r="V164" s="62">
        <v>0</v>
      </c>
      <c r="W164" s="62">
        <f t="shared" ref="W164:W174" si="254">IFERROR(AVERAGE(M164:V164),0)</f>
        <v>0</v>
      </c>
      <c r="X164" s="62">
        <f t="shared" ref="X164:X174" si="255">M$4*M164+N$4*N164+O$4*O164+P$4*P164+Q$4*Q164+R$4*R164+S$4*S164+T$4*T164+U$4*U164+V$4*V164</f>
        <v>0</v>
      </c>
      <c r="Y164" s="87" t="s">
        <v>83</v>
      </c>
      <c r="Z164" s="5">
        <v>1</v>
      </c>
      <c r="AA164" s="5">
        <v>1</v>
      </c>
      <c r="AB164" s="5">
        <v>0</v>
      </c>
      <c r="AC164" s="5">
        <v>0</v>
      </c>
      <c r="AD164" s="5">
        <v>0</v>
      </c>
      <c r="AE164" s="5">
        <v>0</v>
      </c>
      <c r="AF164" s="5">
        <v>0</v>
      </c>
      <c r="AG164" s="5">
        <v>0</v>
      </c>
      <c r="AH164" s="5">
        <v>0</v>
      </c>
      <c r="AI164" s="5">
        <v>0</v>
      </c>
      <c r="AJ164" s="5">
        <v>0</v>
      </c>
      <c r="AK164" s="5">
        <v>0</v>
      </c>
      <c r="AL164" s="5">
        <f t="shared" ref="AL164" si="256">IFERROR(AVERAGE(AB164:AK164),"")</f>
        <v>0</v>
      </c>
      <c r="AM164" s="91">
        <f t="shared" si="230"/>
        <v>1</v>
      </c>
      <c r="AN164" s="93">
        <f t="shared" si="231"/>
        <v>0</v>
      </c>
      <c r="AO164" s="62"/>
      <c r="AP164" s="62"/>
      <c r="AQ164" s="62"/>
      <c r="AR164" s="62"/>
      <c r="AS164" s="62"/>
      <c r="AT164" s="62"/>
      <c r="AU164" s="62"/>
      <c r="AV164" s="62"/>
      <c r="AW164" s="62"/>
      <c r="AX164" s="62"/>
      <c r="AY164" s="62"/>
      <c r="AZ164" s="62"/>
      <c r="BA164" s="62"/>
      <c r="BB164" s="62"/>
      <c r="BC164" s="62"/>
      <c r="BD164" s="62"/>
      <c r="BE164" s="5"/>
      <c r="BF164" s="5"/>
      <c r="BG164" s="5"/>
      <c r="BH164" s="5"/>
      <c r="BI164" s="5"/>
      <c r="BJ164" s="5"/>
      <c r="BK164" s="5"/>
      <c r="BL164" s="5"/>
      <c r="BM164" s="5"/>
      <c r="BN164" s="5"/>
      <c r="BO164" s="5"/>
      <c r="BP164" s="5"/>
      <c r="BQ164" s="5"/>
      <c r="BR164" s="5"/>
      <c r="BS164" s="5"/>
      <c r="BT164" s="5"/>
      <c r="BU164" s="62"/>
      <c r="BV164" s="62"/>
      <c r="BW164" s="62"/>
      <c r="BX164" s="62"/>
      <c r="BY164" s="62"/>
      <c r="BZ164" s="62"/>
      <c r="CA164" s="62"/>
      <c r="CB164" s="62"/>
      <c r="CC164" s="62"/>
      <c r="CD164" s="62"/>
      <c r="CE164" s="62"/>
      <c r="CF164" s="62"/>
      <c r="CG164" s="62"/>
      <c r="CH164" s="62"/>
      <c r="CI164" s="62"/>
      <c r="CJ164" s="62"/>
      <c r="CK164" s="5"/>
      <c r="CL164" s="5"/>
      <c r="CM164" s="5"/>
      <c r="CN164" s="5"/>
      <c r="CO164" s="5"/>
      <c r="CP164" s="5"/>
      <c r="CQ164" s="5"/>
      <c r="CR164" s="5"/>
      <c r="CS164" s="5"/>
      <c r="CT164" s="5"/>
      <c r="CU164" s="5"/>
      <c r="CV164" s="5"/>
      <c r="CW164" s="5"/>
      <c r="CX164" s="5"/>
      <c r="CY164" s="91"/>
      <c r="CZ164" s="5"/>
      <c r="DA164" s="62"/>
      <c r="DB164" s="62"/>
      <c r="DC164" s="62"/>
      <c r="DD164" s="62"/>
      <c r="DE164" s="62"/>
      <c r="DF164" s="62"/>
      <c r="DG164" s="62"/>
      <c r="DH164" s="62"/>
      <c r="DI164" s="62"/>
      <c r="DJ164" s="62"/>
      <c r="DK164" s="62"/>
      <c r="DL164" s="62"/>
      <c r="DM164" s="62"/>
      <c r="DN164" s="62"/>
      <c r="DO164" s="62"/>
      <c r="DP164" s="62"/>
      <c r="DQ164" s="5"/>
      <c r="DR164" s="5"/>
      <c r="DS164" s="5"/>
      <c r="DT164" s="5"/>
      <c r="DU164" s="5"/>
      <c r="DV164" s="5"/>
      <c r="DW164" s="5"/>
      <c r="DX164" s="5"/>
      <c r="DY164" s="5"/>
      <c r="DZ164" s="5"/>
      <c r="EA164" s="5"/>
      <c r="EB164" s="5"/>
      <c r="EC164" s="5"/>
      <c r="ED164" s="5"/>
      <c r="EE164" s="91"/>
      <c r="EF164" s="5"/>
      <c r="EG164" s="62"/>
      <c r="EH164" s="62"/>
      <c r="EI164" s="62"/>
      <c r="EJ164" s="62"/>
      <c r="EK164" s="62"/>
      <c r="EL164" s="62"/>
      <c r="EM164" s="62"/>
      <c r="EN164" s="62"/>
      <c r="EO164" s="62"/>
      <c r="EP164" s="62"/>
      <c r="EQ164" s="62"/>
      <c r="ER164" s="62"/>
      <c r="ES164" s="62"/>
      <c r="ET164" s="62"/>
      <c r="EU164" s="62"/>
      <c r="EV164" s="62"/>
      <c r="EW164" s="5"/>
      <c r="EX164" s="5"/>
      <c r="EY164" s="5"/>
      <c r="EZ164" s="5"/>
      <c r="FA164" s="5"/>
      <c r="FB164" s="5"/>
      <c r="FC164" s="5"/>
      <c r="FD164" s="5"/>
      <c r="FE164" s="5"/>
      <c r="FF164" s="5"/>
      <c r="FG164" s="5"/>
      <c r="FH164" s="5"/>
      <c r="FI164" s="5"/>
      <c r="FJ164" s="5"/>
      <c r="FK164" s="91"/>
      <c r="FL164" s="5"/>
      <c r="FM164" s="62"/>
      <c r="FN164" s="62"/>
      <c r="FO164" s="62"/>
      <c r="FP164" s="62"/>
      <c r="FQ164" s="62"/>
      <c r="FR164" s="62"/>
      <c r="FS164" s="62"/>
      <c r="FT164" s="62"/>
      <c r="FU164" s="62"/>
      <c r="FV164" s="62"/>
      <c r="FW164" s="62"/>
      <c r="FX164" s="62"/>
      <c r="FY164" s="62"/>
      <c r="FZ164" s="62"/>
      <c r="GA164" s="62"/>
      <c r="GB164" s="62"/>
      <c r="GC164" s="5"/>
      <c r="GD164" s="5"/>
      <c r="GE164" s="5"/>
      <c r="GF164" s="5"/>
      <c r="GG164" s="5"/>
      <c r="GH164" s="5"/>
      <c r="GI164" s="5"/>
      <c r="GJ164" s="5"/>
      <c r="GK164" s="5"/>
      <c r="GL164" s="5"/>
      <c r="GM164" s="5"/>
      <c r="GN164" s="5"/>
      <c r="GO164" s="5"/>
      <c r="GP164" s="5"/>
      <c r="GQ164" s="91"/>
      <c r="GR164" s="5"/>
      <c r="GS164" s="62"/>
      <c r="GT164" s="62"/>
      <c r="GU164" s="62"/>
      <c r="GV164" s="62"/>
      <c r="GW164" s="62"/>
      <c r="GX164" s="62"/>
      <c r="GY164" s="62"/>
      <c r="GZ164" s="62"/>
      <c r="HA164" s="62"/>
      <c r="HB164" s="62"/>
      <c r="HC164" s="62"/>
      <c r="HD164" s="62"/>
      <c r="HE164" s="62"/>
      <c r="HF164" s="62"/>
      <c r="HG164" s="62"/>
      <c r="HH164" s="62"/>
      <c r="HI164" s="5"/>
      <c r="HJ164" s="5"/>
      <c r="HK164" s="5"/>
      <c r="HL164" s="5"/>
      <c r="HM164" s="5"/>
      <c r="HN164" s="5"/>
      <c r="HO164" s="5"/>
      <c r="HP164" s="5"/>
      <c r="HQ164" s="5"/>
      <c r="HR164" s="5"/>
      <c r="HS164" s="5"/>
      <c r="HT164" s="5"/>
      <c r="HU164" s="5"/>
      <c r="HV164" s="5"/>
      <c r="HW164" s="91"/>
      <c r="HX164" s="5"/>
      <c r="HY164" s="62"/>
      <c r="HZ164" s="62"/>
      <c r="IA164" s="62"/>
      <c r="IB164" s="62"/>
      <c r="IC164" s="62"/>
      <c r="ID164" s="62"/>
      <c r="IE164" s="62"/>
      <c r="IF164" s="62"/>
      <c r="IG164" s="62"/>
      <c r="IH164" s="62"/>
      <c r="II164" s="62"/>
      <c r="IJ164" s="62"/>
      <c r="IK164" s="62"/>
      <c r="IL164" s="62"/>
      <c r="IM164" s="62"/>
      <c r="IN164" s="62"/>
      <c r="IO164" s="5"/>
      <c r="IP164" s="5"/>
      <c r="IQ164" s="5"/>
      <c r="IR164" s="5"/>
      <c r="IS164" s="5"/>
      <c r="IT164" s="5"/>
      <c r="IU164" s="5"/>
      <c r="IV164" s="5"/>
      <c r="IW164" s="5"/>
      <c r="IX164" s="5"/>
      <c r="IY164" s="5"/>
      <c r="IZ164" s="5"/>
      <c r="JA164" s="5"/>
      <c r="JB164" s="5"/>
      <c r="JC164" s="91"/>
      <c r="JD164" s="5"/>
      <c r="JE164" s="62"/>
      <c r="JF164" s="62"/>
      <c r="JG164" s="62"/>
      <c r="JH164" s="62"/>
      <c r="JI164" s="62"/>
      <c r="JJ164" s="62"/>
      <c r="JK164" s="62"/>
      <c r="JL164" s="62"/>
      <c r="JM164" s="62"/>
      <c r="JN164" s="62"/>
      <c r="JO164" s="62"/>
      <c r="JP164" s="62"/>
      <c r="JQ164" s="62"/>
      <c r="JR164" s="62"/>
      <c r="JS164" s="62"/>
      <c r="JT164" s="62"/>
      <c r="JU164" s="5"/>
      <c r="JV164" s="5"/>
      <c r="JW164" s="5"/>
      <c r="JX164" s="5"/>
      <c r="JY164" s="5"/>
      <c r="JZ164" s="5"/>
      <c r="KA164" s="5"/>
      <c r="KB164" s="5"/>
      <c r="KC164" s="5"/>
      <c r="KD164" s="5"/>
      <c r="KE164" s="5"/>
      <c r="KF164" s="5"/>
      <c r="KG164" s="5"/>
      <c r="KH164" s="5"/>
      <c r="KI164" s="91"/>
      <c r="KJ164" s="5"/>
      <c r="KK164" s="62"/>
      <c r="KL164" s="62"/>
      <c r="KM164" s="62"/>
      <c r="KN164" s="62"/>
      <c r="KO164" s="62"/>
      <c r="KP164" s="62"/>
      <c r="KQ164" s="62"/>
      <c r="KR164" s="62"/>
      <c r="KS164" s="62"/>
      <c r="KT164" s="62"/>
      <c r="KU164" s="62"/>
      <c r="KV164" s="62"/>
      <c r="KW164" s="62"/>
      <c r="KX164" s="62"/>
      <c r="KY164" s="62"/>
      <c r="KZ164" s="62"/>
      <c r="LA164" s="5"/>
      <c r="LB164" s="5"/>
      <c r="LC164" s="5"/>
      <c r="LD164" s="5"/>
      <c r="LE164" s="5"/>
      <c r="LF164" s="5"/>
      <c r="LG164" s="5"/>
      <c r="LH164" s="5"/>
      <c r="LI164" s="5"/>
      <c r="LJ164" s="5"/>
      <c r="LK164" s="5"/>
      <c r="LL164" s="5"/>
      <c r="LM164" s="5"/>
      <c r="LN164" s="5"/>
      <c r="LO164" s="91"/>
      <c r="LP164" s="5"/>
      <c r="LQ164" s="62"/>
      <c r="LR164" s="62"/>
      <c r="LS164" s="62"/>
      <c r="LT164" s="62"/>
      <c r="LU164" s="62"/>
      <c r="LV164" s="62"/>
      <c r="LW164" s="62"/>
      <c r="LX164" s="62"/>
      <c r="LY164" s="62"/>
      <c r="LZ164" s="62"/>
      <c r="MA164" s="62"/>
      <c r="MB164" s="62"/>
      <c r="MC164" s="62"/>
      <c r="MD164" s="62"/>
      <c r="ME164" s="62"/>
      <c r="MF164" s="62"/>
    </row>
    <row r="165" spans="1:344" x14ac:dyDescent="0.35">
      <c r="A165" s="132">
        <v>161</v>
      </c>
      <c r="B165" s="170"/>
      <c r="C165" s="170"/>
      <c r="D165" s="152">
        <v>269</v>
      </c>
      <c r="E165" s="72" t="str">
        <f>'BVEM Scorecard'!F164</f>
        <v>Other</v>
      </c>
      <c r="F165" s="96">
        <f t="shared" si="250"/>
        <v>0.99999999999999989</v>
      </c>
      <c r="G165" s="96">
        <f t="shared" si="251"/>
        <v>1</v>
      </c>
      <c r="H165" s="96">
        <f t="shared" si="252"/>
        <v>0</v>
      </c>
      <c r="I165" s="96">
        <f t="shared" si="253"/>
        <v>0</v>
      </c>
      <c r="J165" s="62">
        <v>1</v>
      </c>
      <c r="K165" s="62">
        <v>1</v>
      </c>
      <c r="L165" s="62">
        <v>1</v>
      </c>
      <c r="M165" s="62">
        <v>1</v>
      </c>
      <c r="N165" s="62">
        <v>1</v>
      </c>
      <c r="O165" s="62">
        <v>1</v>
      </c>
      <c r="P165" s="62">
        <v>1</v>
      </c>
      <c r="Q165" s="62">
        <v>1</v>
      </c>
      <c r="R165" s="62">
        <v>1</v>
      </c>
      <c r="S165" s="62">
        <v>1</v>
      </c>
      <c r="T165" s="62">
        <v>1</v>
      </c>
      <c r="U165" s="62">
        <v>1</v>
      </c>
      <c r="V165" s="62">
        <v>1</v>
      </c>
      <c r="W165" s="62">
        <f t="shared" si="254"/>
        <v>1</v>
      </c>
      <c r="X165" s="62">
        <f t="shared" si="255"/>
        <v>0.99999999999999989</v>
      </c>
      <c r="Y165" s="1"/>
      <c r="Z165" s="1"/>
      <c r="AA165" s="1"/>
      <c r="AB165" s="1"/>
      <c r="AC165" s="1"/>
      <c r="AD165" s="1"/>
      <c r="AE165" s="1"/>
      <c r="AF165" s="1"/>
      <c r="AG165" s="1"/>
      <c r="AH165" s="1"/>
      <c r="AI165" s="1"/>
      <c r="AJ165" s="1"/>
      <c r="AK165" s="1"/>
      <c r="AL165" s="1"/>
      <c r="AM165" s="138" t="str">
        <f t="shared" si="230"/>
        <v/>
      </c>
      <c r="AN165" s="139" t="str">
        <f t="shared" si="231"/>
        <v/>
      </c>
      <c r="AO165" s="63"/>
      <c r="AP165" s="63"/>
      <c r="AQ165" s="63"/>
      <c r="AR165" s="63"/>
      <c r="AS165" s="63"/>
      <c r="AT165" s="63"/>
      <c r="AU165" s="63"/>
      <c r="AV165" s="63"/>
      <c r="AW165" s="63"/>
      <c r="AX165" s="63"/>
      <c r="AY165" s="63"/>
      <c r="AZ165" s="63"/>
      <c r="BA165" s="63"/>
      <c r="BB165" s="63"/>
      <c r="BC165" s="63" t="str">
        <f t="shared" si="232"/>
        <v/>
      </c>
      <c r="BD165" s="63" t="str">
        <f t="shared" si="233"/>
        <v/>
      </c>
      <c r="BE165" s="1"/>
      <c r="BF165" s="1"/>
      <c r="BG165" s="1"/>
      <c r="BH165" s="1"/>
      <c r="BI165" s="1"/>
      <c r="BJ165" s="1"/>
      <c r="BK165" s="1"/>
      <c r="BL165" s="1"/>
      <c r="BM165" s="1"/>
      <c r="BN165" s="1"/>
      <c r="BO165" s="1"/>
      <c r="BP165" s="1"/>
      <c r="BQ165" s="1"/>
      <c r="BR165" s="1"/>
      <c r="BS165" s="1" t="str">
        <f t="shared" si="234"/>
        <v/>
      </c>
      <c r="BT165" s="1" t="str">
        <f t="shared" si="235"/>
        <v/>
      </c>
      <c r="BU165" s="63"/>
      <c r="BV165" s="63"/>
      <c r="BW165" s="63"/>
      <c r="BX165" s="63"/>
      <c r="BY165" s="63"/>
      <c r="BZ165" s="63"/>
      <c r="CA165" s="63"/>
      <c r="CB165" s="63"/>
      <c r="CC165" s="63"/>
      <c r="CD165" s="63"/>
      <c r="CE165" s="63"/>
      <c r="CF165" s="63"/>
      <c r="CG165" s="63"/>
      <c r="CH165" s="63"/>
      <c r="CI165" s="63" t="str">
        <f t="shared" si="236"/>
        <v/>
      </c>
      <c r="CJ165" s="63" t="str">
        <f t="shared" si="237"/>
        <v/>
      </c>
      <c r="CK165" s="1"/>
      <c r="CL165" s="1"/>
      <c r="CM165" s="1"/>
      <c r="CN165" s="1"/>
      <c r="CO165" s="1"/>
      <c r="CP165" s="1"/>
      <c r="CQ165" s="1"/>
      <c r="CR165" s="1"/>
      <c r="CS165" s="1"/>
      <c r="CT165" s="1"/>
      <c r="CU165" s="1"/>
      <c r="CV165" s="1"/>
      <c r="CW165" s="1"/>
      <c r="CX165" s="1"/>
      <c r="CY165" s="138" t="str">
        <f t="shared" si="238"/>
        <v/>
      </c>
      <c r="CZ165" s="1" t="str">
        <f t="shared" si="239"/>
        <v/>
      </c>
      <c r="DA165" s="63"/>
      <c r="DB165" s="63"/>
      <c r="DC165" s="63"/>
      <c r="DD165" s="63"/>
      <c r="DE165" s="63"/>
      <c r="DF165" s="63"/>
      <c r="DG165" s="63"/>
      <c r="DH165" s="63"/>
      <c r="DI165" s="63"/>
      <c r="DJ165" s="63"/>
      <c r="DK165" s="63"/>
      <c r="DL165" s="63"/>
      <c r="DM165" s="63"/>
      <c r="DN165" s="63"/>
      <c r="DO165" s="63" t="str">
        <f t="shared" si="240"/>
        <v/>
      </c>
      <c r="DP165" s="63" t="str">
        <f t="shared" si="241"/>
        <v/>
      </c>
      <c r="DQ165" s="1"/>
      <c r="DR165" s="1"/>
      <c r="DS165" s="1"/>
      <c r="DT165" s="1"/>
      <c r="DU165" s="1"/>
      <c r="DV165" s="1"/>
      <c r="DW165" s="1"/>
      <c r="DX165" s="1"/>
      <c r="DY165" s="1"/>
      <c r="DZ165" s="1"/>
      <c r="EA165" s="1"/>
      <c r="EB165" s="1"/>
      <c r="EC165" s="1"/>
      <c r="ED165" s="1"/>
      <c r="EE165" s="138" t="str">
        <f t="shared" si="242"/>
        <v/>
      </c>
      <c r="EF165" s="1" t="str">
        <f t="shared" si="243"/>
        <v/>
      </c>
      <c r="EG165" s="63"/>
      <c r="EH165" s="63"/>
      <c r="EI165" s="63"/>
      <c r="EJ165" s="63"/>
      <c r="EK165" s="63"/>
      <c r="EL165" s="63"/>
      <c r="EM165" s="63"/>
      <c r="EN165" s="63"/>
      <c r="EO165" s="63"/>
      <c r="EP165" s="63"/>
      <c r="EQ165" s="63"/>
      <c r="ER165" s="63"/>
      <c r="ES165" s="63"/>
      <c r="ET165" s="63"/>
      <c r="EU165" s="63" t="str">
        <f t="shared" si="244"/>
        <v/>
      </c>
      <c r="EV165" s="63" t="str">
        <f t="shared" si="245"/>
        <v/>
      </c>
      <c r="EW165" s="1"/>
      <c r="EX165" s="1"/>
      <c r="EY165" s="1"/>
      <c r="EZ165" s="1"/>
      <c r="FA165" s="1"/>
      <c r="FB165" s="1"/>
      <c r="FC165" s="1"/>
      <c r="FD165" s="1"/>
      <c r="FE165" s="1"/>
      <c r="FF165" s="1"/>
      <c r="FG165" s="1"/>
      <c r="FH165" s="1"/>
      <c r="FI165" s="1"/>
      <c r="FJ165" s="1"/>
      <c r="FK165" s="138" t="str">
        <f t="shared" si="246"/>
        <v/>
      </c>
      <c r="FL165" s="1" t="str">
        <f t="shared" si="247"/>
        <v/>
      </c>
      <c r="FM165" s="63"/>
      <c r="FN165" s="63"/>
      <c r="FO165" s="63"/>
      <c r="FP165" s="63"/>
      <c r="FQ165" s="63"/>
      <c r="FR165" s="63"/>
      <c r="FS165" s="63"/>
      <c r="FT165" s="63"/>
      <c r="FU165" s="63"/>
      <c r="FV165" s="63"/>
      <c r="FW165" s="63"/>
      <c r="FX165" s="63"/>
      <c r="FY165" s="63"/>
      <c r="FZ165" s="63"/>
      <c r="GA165" s="63" t="str">
        <f t="shared" si="248"/>
        <v/>
      </c>
      <c r="GB165" s="63" t="str">
        <f t="shared" si="249"/>
        <v/>
      </c>
      <c r="GC165" s="1"/>
      <c r="GD165" s="1"/>
      <c r="GE165" s="1"/>
      <c r="GF165" s="1"/>
      <c r="GG165" s="1"/>
      <c r="GH165" s="1"/>
      <c r="GI165" s="1"/>
      <c r="GJ165" s="1"/>
      <c r="GK165" s="1"/>
      <c r="GL165" s="1"/>
      <c r="GM165" s="1"/>
      <c r="GN165" s="1"/>
      <c r="GO165" s="1"/>
      <c r="GP165" s="1"/>
      <c r="GQ165" s="138"/>
      <c r="GR165" s="1"/>
      <c r="GS165" s="63"/>
      <c r="GT165" s="63"/>
      <c r="GU165" s="63"/>
      <c r="GV165" s="63"/>
      <c r="GW165" s="63"/>
      <c r="GX165" s="63"/>
      <c r="GY165" s="63"/>
      <c r="GZ165" s="63"/>
      <c r="HA165" s="63"/>
      <c r="HB165" s="63"/>
      <c r="HC165" s="63"/>
      <c r="HD165" s="63"/>
      <c r="HE165" s="63"/>
      <c r="HF165" s="63"/>
      <c r="HG165" s="63"/>
      <c r="HH165" s="63"/>
      <c r="HI165" s="1"/>
      <c r="HJ165" s="1"/>
      <c r="HK165" s="1"/>
      <c r="HL165" s="1"/>
      <c r="HM165" s="1"/>
      <c r="HN165" s="1"/>
      <c r="HO165" s="1"/>
      <c r="HP165" s="1"/>
      <c r="HQ165" s="1"/>
      <c r="HR165" s="1"/>
      <c r="HS165" s="1"/>
      <c r="HT165" s="1"/>
      <c r="HU165" s="1"/>
      <c r="HV165" s="1"/>
      <c r="HW165" s="138"/>
      <c r="HX165" s="1"/>
      <c r="HY165" s="63"/>
      <c r="HZ165" s="63"/>
      <c r="IA165" s="63"/>
      <c r="IB165" s="63"/>
      <c r="IC165" s="63"/>
      <c r="ID165" s="63"/>
      <c r="IE165" s="63"/>
      <c r="IF165" s="63"/>
      <c r="IG165" s="63"/>
      <c r="IH165" s="63"/>
      <c r="II165" s="63"/>
      <c r="IJ165" s="63"/>
      <c r="IK165" s="63"/>
      <c r="IL165" s="63"/>
      <c r="IM165" s="63"/>
      <c r="IN165" s="63"/>
      <c r="IO165" s="1"/>
      <c r="IP165" s="1"/>
      <c r="IQ165" s="1"/>
      <c r="IR165" s="1"/>
      <c r="IS165" s="1"/>
      <c r="IT165" s="1"/>
      <c r="IU165" s="1"/>
      <c r="IV165" s="1"/>
      <c r="IW165" s="1"/>
      <c r="IX165" s="1"/>
      <c r="IY165" s="1"/>
      <c r="IZ165" s="1"/>
      <c r="JA165" s="1"/>
      <c r="JB165" s="1"/>
      <c r="JC165" s="138"/>
      <c r="JD165" s="1"/>
      <c r="JE165" s="63"/>
      <c r="JF165" s="63"/>
      <c r="JG165" s="63"/>
      <c r="JH165" s="63"/>
      <c r="JI165" s="63"/>
      <c r="JJ165" s="63"/>
      <c r="JK165" s="63"/>
      <c r="JL165" s="63"/>
      <c r="JM165" s="63"/>
      <c r="JN165" s="63"/>
      <c r="JO165" s="63"/>
      <c r="JP165" s="63"/>
      <c r="JQ165" s="63"/>
      <c r="JR165" s="63"/>
      <c r="JS165" s="63"/>
      <c r="JT165" s="63"/>
      <c r="JU165" s="1"/>
      <c r="JV165" s="1"/>
      <c r="JW165" s="1"/>
      <c r="JX165" s="1"/>
      <c r="JY165" s="1"/>
      <c r="JZ165" s="1"/>
      <c r="KA165" s="1"/>
      <c r="KB165" s="1"/>
      <c r="KC165" s="1"/>
      <c r="KD165" s="1"/>
      <c r="KE165" s="1"/>
      <c r="KF165" s="1"/>
      <c r="KG165" s="1"/>
      <c r="KH165" s="1"/>
      <c r="KI165" s="138"/>
      <c r="KJ165" s="1"/>
      <c r="KK165" s="63"/>
      <c r="KL165" s="63"/>
      <c r="KM165" s="63"/>
      <c r="KN165" s="63"/>
      <c r="KO165" s="63"/>
      <c r="KP165" s="63"/>
      <c r="KQ165" s="63"/>
      <c r="KR165" s="63"/>
      <c r="KS165" s="63"/>
      <c r="KT165" s="63"/>
      <c r="KU165" s="63"/>
      <c r="KV165" s="63"/>
      <c r="KW165" s="63"/>
      <c r="KX165" s="63"/>
      <c r="KY165" s="63"/>
      <c r="KZ165" s="63"/>
      <c r="LA165" s="1"/>
      <c r="LB165" s="1"/>
      <c r="LC165" s="1"/>
      <c r="LD165" s="1"/>
      <c r="LE165" s="1"/>
      <c r="LF165" s="1"/>
      <c r="LG165" s="1"/>
      <c r="LH165" s="1"/>
      <c r="LI165" s="1"/>
      <c r="LJ165" s="1"/>
      <c r="LK165" s="1"/>
      <c r="LL165" s="1"/>
      <c r="LM165" s="1"/>
      <c r="LN165" s="1"/>
      <c r="LO165" s="138"/>
      <c r="LP165" s="1"/>
      <c r="LQ165" s="63"/>
      <c r="LR165" s="63"/>
      <c r="LS165" s="63"/>
      <c r="LT165" s="63"/>
      <c r="LU165" s="63"/>
      <c r="LV165" s="63"/>
      <c r="LW165" s="63"/>
      <c r="LX165" s="63"/>
      <c r="LY165" s="63"/>
      <c r="LZ165" s="63"/>
      <c r="MA165" s="63"/>
      <c r="MB165" s="63"/>
      <c r="MC165" s="63"/>
      <c r="MD165" s="63"/>
      <c r="ME165" s="63"/>
      <c r="MF165" s="63"/>
    </row>
    <row r="166" spans="1:344" x14ac:dyDescent="0.35">
      <c r="A166" s="131">
        <v>162</v>
      </c>
      <c r="B166" s="170"/>
      <c r="C166" s="170"/>
      <c r="D166" s="152">
        <v>273</v>
      </c>
      <c r="E166" s="72" t="str">
        <f>'BVEM Scorecard'!F165</f>
        <v>Storage</v>
      </c>
      <c r="F166" s="96">
        <f t="shared" si="250"/>
        <v>0.30000000000000004</v>
      </c>
      <c r="G166" s="96">
        <f t="shared" si="251"/>
        <v>0.3</v>
      </c>
      <c r="H166" s="96">
        <f t="shared" si="252"/>
        <v>0</v>
      </c>
      <c r="I166" s="96">
        <f t="shared" si="253"/>
        <v>0</v>
      </c>
      <c r="J166" s="62">
        <v>1</v>
      </c>
      <c r="K166" s="62">
        <v>1</v>
      </c>
      <c r="L166" s="62">
        <v>1</v>
      </c>
      <c r="M166" s="62">
        <v>1</v>
      </c>
      <c r="N166" s="62">
        <v>1</v>
      </c>
      <c r="O166" s="62">
        <v>0</v>
      </c>
      <c r="P166" s="62">
        <v>0</v>
      </c>
      <c r="Q166" s="62">
        <v>0</v>
      </c>
      <c r="R166" s="62">
        <v>0</v>
      </c>
      <c r="S166" s="62">
        <v>0</v>
      </c>
      <c r="T166" s="62">
        <v>1</v>
      </c>
      <c r="U166" s="62">
        <v>0</v>
      </c>
      <c r="V166" s="62">
        <v>0</v>
      </c>
      <c r="W166" s="62">
        <f t="shared" si="254"/>
        <v>0.3</v>
      </c>
      <c r="X166" s="62">
        <f t="shared" si="255"/>
        <v>0.30000000000000004</v>
      </c>
      <c r="Y166" s="87"/>
      <c r="Z166" s="5"/>
      <c r="AA166" s="5"/>
      <c r="AB166" s="5"/>
      <c r="AC166" s="5"/>
      <c r="AD166" s="5"/>
      <c r="AE166" s="5"/>
      <c r="AF166" s="5"/>
      <c r="AG166" s="5"/>
      <c r="AH166" s="5"/>
      <c r="AI166" s="5"/>
      <c r="AJ166" s="5"/>
      <c r="AK166" s="5"/>
      <c r="AL166" s="5"/>
      <c r="AM166" s="91" t="str">
        <f t="shared" si="230"/>
        <v/>
      </c>
      <c r="AN166" s="93" t="str">
        <f t="shared" si="231"/>
        <v/>
      </c>
      <c r="AO166" s="62"/>
      <c r="AP166" s="62"/>
      <c r="AQ166" s="62"/>
      <c r="AR166" s="62"/>
      <c r="AS166" s="62"/>
      <c r="AT166" s="62"/>
      <c r="AU166" s="62"/>
      <c r="AV166" s="62"/>
      <c r="AW166" s="62"/>
      <c r="AX166" s="62"/>
      <c r="AY166" s="62"/>
      <c r="AZ166" s="62"/>
      <c r="BA166" s="62"/>
      <c r="BB166" s="62"/>
      <c r="BC166" s="62" t="str">
        <f t="shared" si="232"/>
        <v/>
      </c>
      <c r="BD166" s="62" t="str">
        <f t="shared" si="233"/>
        <v/>
      </c>
      <c r="BE166" s="5"/>
      <c r="BF166" s="5"/>
      <c r="BG166" s="5"/>
      <c r="BH166" s="5"/>
      <c r="BI166" s="5"/>
      <c r="BJ166" s="5"/>
      <c r="BK166" s="5"/>
      <c r="BL166" s="5"/>
      <c r="BM166" s="5"/>
      <c r="BN166" s="5"/>
      <c r="BO166" s="5"/>
      <c r="BP166" s="5"/>
      <c r="BQ166" s="5"/>
      <c r="BR166" s="5"/>
      <c r="BS166" s="5" t="str">
        <f t="shared" si="234"/>
        <v/>
      </c>
      <c r="BT166" s="5" t="str">
        <f t="shared" si="235"/>
        <v/>
      </c>
      <c r="BU166" s="62"/>
      <c r="BV166" s="62"/>
      <c r="BW166" s="62"/>
      <c r="BX166" s="62"/>
      <c r="BY166" s="62"/>
      <c r="BZ166" s="62"/>
      <c r="CA166" s="62"/>
      <c r="CB166" s="62"/>
      <c r="CC166" s="62"/>
      <c r="CD166" s="62"/>
      <c r="CE166" s="62"/>
      <c r="CF166" s="62"/>
      <c r="CG166" s="62"/>
      <c r="CH166" s="62"/>
      <c r="CI166" s="62" t="str">
        <f t="shared" si="236"/>
        <v/>
      </c>
      <c r="CJ166" s="62" t="str">
        <f t="shared" si="237"/>
        <v/>
      </c>
      <c r="CK166" s="5"/>
      <c r="CL166" s="5"/>
      <c r="CM166" s="5"/>
      <c r="CN166" s="5"/>
      <c r="CO166" s="5"/>
      <c r="CP166" s="5"/>
      <c r="CQ166" s="5"/>
      <c r="CR166" s="5"/>
      <c r="CS166" s="5"/>
      <c r="CT166" s="5"/>
      <c r="CU166" s="5"/>
      <c r="CV166" s="5"/>
      <c r="CW166" s="5"/>
      <c r="CX166" s="5"/>
      <c r="CY166" s="91" t="str">
        <f t="shared" si="238"/>
        <v/>
      </c>
      <c r="CZ166" s="5" t="str">
        <f t="shared" si="239"/>
        <v/>
      </c>
      <c r="DA166" s="62"/>
      <c r="DB166" s="62"/>
      <c r="DC166" s="62"/>
      <c r="DD166" s="62"/>
      <c r="DE166" s="62"/>
      <c r="DF166" s="62"/>
      <c r="DG166" s="62"/>
      <c r="DH166" s="62"/>
      <c r="DI166" s="62"/>
      <c r="DJ166" s="62"/>
      <c r="DK166" s="62"/>
      <c r="DL166" s="62"/>
      <c r="DM166" s="62"/>
      <c r="DN166" s="62"/>
      <c r="DO166" s="62" t="str">
        <f t="shared" si="240"/>
        <v/>
      </c>
      <c r="DP166" s="62" t="str">
        <f t="shared" si="241"/>
        <v/>
      </c>
      <c r="DQ166" s="5"/>
      <c r="DR166" s="5"/>
      <c r="DS166" s="5"/>
      <c r="DT166" s="5"/>
      <c r="DU166" s="5"/>
      <c r="DV166" s="5"/>
      <c r="DW166" s="5"/>
      <c r="DX166" s="5"/>
      <c r="DY166" s="5"/>
      <c r="DZ166" s="5"/>
      <c r="EA166" s="5"/>
      <c r="EB166" s="5"/>
      <c r="EC166" s="5"/>
      <c r="ED166" s="5"/>
      <c r="EE166" s="91" t="str">
        <f t="shared" si="242"/>
        <v/>
      </c>
      <c r="EF166" s="5" t="str">
        <f t="shared" si="243"/>
        <v/>
      </c>
      <c r="EG166" s="62"/>
      <c r="EH166" s="62"/>
      <c r="EI166" s="62"/>
      <c r="EJ166" s="62"/>
      <c r="EK166" s="62"/>
      <c r="EL166" s="62"/>
      <c r="EM166" s="62"/>
      <c r="EN166" s="62"/>
      <c r="EO166" s="62"/>
      <c r="EP166" s="62"/>
      <c r="EQ166" s="62"/>
      <c r="ER166" s="62"/>
      <c r="ES166" s="62"/>
      <c r="ET166" s="62"/>
      <c r="EU166" s="62" t="str">
        <f t="shared" si="244"/>
        <v/>
      </c>
      <c r="EV166" s="62" t="str">
        <f t="shared" si="245"/>
        <v/>
      </c>
      <c r="EW166" s="5"/>
      <c r="EX166" s="5"/>
      <c r="EY166" s="5"/>
      <c r="EZ166" s="5"/>
      <c r="FA166" s="5"/>
      <c r="FB166" s="5"/>
      <c r="FC166" s="5"/>
      <c r="FD166" s="5"/>
      <c r="FE166" s="5"/>
      <c r="FF166" s="5"/>
      <c r="FG166" s="5"/>
      <c r="FH166" s="5"/>
      <c r="FI166" s="5"/>
      <c r="FJ166" s="5"/>
      <c r="FK166" s="91" t="str">
        <f t="shared" si="246"/>
        <v/>
      </c>
      <c r="FL166" s="5" t="str">
        <f t="shared" si="247"/>
        <v/>
      </c>
      <c r="FM166" s="62"/>
      <c r="FN166" s="62"/>
      <c r="FO166" s="62"/>
      <c r="FP166" s="62"/>
      <c r="FQ166" s="62"/>
      <c r="FR166" s="62"/>
      <c r="FS166" s="62"/>
      <c r="FT166" s="62"/>
      <c r="FU166" s="62"/>
      <c r="FV166" s="62"/>
      <c r="FW166" s="62"/>
      <c r="FX166" s="62"/>
      <c r="FY166" s="62"/>
      <c r="FZ166" s="62"/>
      <c r="GA166" s="62" t="str">
        <f t="shared" si="248"/>
        <v/>
      </c>
      <c r="GB166" s="62" t="str">
        <f t="shared" si="249"/>
        <v/>
      </c>
      <c r="GC166" s="5"/>
      <c r="GD166" s="5"/>
      <c r="GE166" s="5"/>
      <c r="GF166" s="5"/>
      <c r="GG166" s="5"/>
      <c r="GH166" s="5"/>
      <c r="GI166" s="5"/>
      <c r="GJ166" s="5"/>
      <c r="GK166" s="5"/>
      <c r="GL166" s="5"/>
      <c r="GM166" s="5"/>
      <c r="GN166" s="5"/>
      <c r="GO166" s="5"/>
      <c r="GP166" s="5"/>
      <c r="GQ166" s="91"/>
      <c r="GR166" s="5"/>
      <c r="GS166" s="62"/>
      <c r="GT166" s="62"/>
      <c r="GU166" s="62"/>
      <c r="GV166" s="62"/>
      <c r="GW166" s="62"/>
      <c r="GX166" s="62"/>
      <c r="GY166" s="62"/>
      <c r="GZ166" s="62"/>
      <c r="HA166" s="62"/>
      <c r="HB166" s="62"/>
      <c r="HC166" s="62"/>
      <c r="HD166" s="62"/>
      <c r="HE166" s="62"/>
      <c r="HF166" s="62"/>
      <c r="HG166" s="62"/>
      <c r="HH166" s="62"/>
      <c r="HI166" s="5"/>
      <c r="HJ166" s="5"/>
      <c r="HK166" s="5"/>
      <c r="HL166" s="5"/>
      <c r="HM166" s="5"/>
      <c r="HN166" s="5"/>
      <c r="HO166" s="5"/>
      <c r="HP166" s="5"/>
      <c r="HQ166" s="5"/>
      <c r="HR166" s="5"/>
      <c r="HS166" s="5"/>
      <c r="HT166" s="5"/>
      <c r="HU166" s="5"/>
      <c r="HV166" s="5"/>
      <c r="HW166" s="91"/>
      <c r="HX166" s="5"/>
      <c r="HY166" s="62"/>
      <c r="HZ166" s="62"/>
      <c r="IA166" s="62"/>
      <c r="IB166" s="62"/>
      <c r="IC166" s="62"/>
      <c r="ID166" s="62"/>
      <c r="IE166" s="62"/>
      <c r="IF166" s="62"/>
      <c r="IG166" s="62"/>
      <c r="IH166" s="62"/>
      <c r="II166" s="62"/>
      <c r="IJ166" s="62"/>
      <c r="IK166" s="62"/>
      <c r="IL166" s="62"/>
      <c r="IM166" s="62"/>
      <c r="IN166" s="62"/>
      <c r="IO166" s="5"/>
      <c r="IP166" s="5"/>
      <c r="IQ166" s="5"/>
      <c r="IR166" s="5"/>
      <c r="IS166" s="5"/>
      <c r="IT166" s="5"/>
      <c r="IU166" s="5"/>
      <c r="IV166" s="5"/>
      <c r="IW166" s="5"/>
      <c r="IX166" s="5"/>
      <c r="IY166" s="5"/>
      <c r="IZ166" s="5"/>
      <c r="JA166" s="5"/>
      <c r="JB166" s="5"/>
      <c r="JC166" s="91"/>
      <c r="JD166" s="5"/>
      <c r="JE166" s="62"/>
      <c r="JF166" s="62"/>
      <c r="JG166" s="62"/>
      <c r="JH166" s="62"/>
      <c r="JI166" s="62"/>
      <c r="JJ166" s="62"/>
      <c r="JK166" s="62"/>
      <c r="JL166" s="62"/>
      <c r="JM166" s="62"/>
      <c r="JN166" s="62"/>
      <c r="JO166" s="62"/>
      <c r="JP166" s="62"/>
      <c r="JQ166" s="62"/>
      <c r="JR166" s="62"/>
      <c r="JS166" s="62"/>
      <c r="JT166" s="62"/>
      <c r="JU166" s="5"/>
      <c r="JV166" s="5"/>
      <c r="JW166" s="5"/>
      <c r="JX166" s="5"/>
      <c r="JY166" s="5"/>
      <c r="JZ166" s="5"/>
      <c r="KA166" s="5"/>
      <c r="KB166" s="5"/>
      <c r="KC166" s="5"/>
      <c r="KD166" s="5"/>
      <c r="KE166" s="5"/>
      <c r="KF166" s="5"/>
      <c r="KG166" s="5"/>
      <c r="KH166" s="5"/>
      <c r="KI166" s="91"/>
      <c r="KJ166" s="5"/>
      <c r="KK166" s="62"/>
      <c r="KL166" s="62"/>
      <c r="KM166" s="62"/>
      <c r="KN166" s="62"/>
      <c r="KO166" s="62"/>
      <c r="KP166" s="62"/>
      <c r="KQ166" s="62"/>
      <c r="KR166" s="62"/>
      <c r="KS166" s="62"/>
      <c r="KT166" s="62"/>
      <c r="KU166" s="62"/>
      <c r="KV166" s="62"/>
      <c r="KW166" s="62"/>
      <c r="KX166" s="62"/>
      <c r="KY166" s="62"/>
      <c r="KZ166" s="62"/>
      <c r="LA166" s="5"/>
      <c r="LB166" s="5"/>
      <c r="LC166" s="5"/>
      <c r="LD166" s="5"/>
      <c r="LE166" s="5"/>
      <c r="LF166" s="5"/>
      <c r="LG166" s="5"/>
      <c r="LH166" s="5"/>
      <c r="LI166" s="5"/>
      <c r="LJ166" s="5"/>
      <c r="LK166" s="5"/>
      <c r="LL166" s="5"/>
      <c r="LM166" s="5"/>
      <c r="LN166" s="5"/>
      <c r="LO166" s="91"/>
      <c r="LP166" s="5"/>
      <c r="LQ166" s="62"/>
      <c r="LR166" s="62"/>
      <c r="LS166" s="62"/>
      <c r="LT166" s="62"/>
      <c r="LU166" s="62"/>
      <c r="LV166" s="62"/>
      <c r="LW166" s="62"/>
      <c r="LX166" s="62"/>
      <c r="LY166" s="62"/>
      <c r="LZ166" s="62"/>
      <c r="MA166" s="62"/>
      <c r="MB166" s="62"/>
      <c r="MC166" s="62"/>
      <c r="MD166" s="62"/>
      <c r="ME166" s="62"/>
      <c r="MF166" s="62"/>
    </row>
    <row r="167" spans="1:344" x14ac:dyDescent="0.35">
      <c r="A167" s="132">
        <v>163</v>
      </c>
      <c r="B167" s="170"/>
      <c r="C167" s="170"/>
      <c r="D167" s="152">
        <v>274</v>
      </c>
      <c r="E167" s="72" t="str">
        <f>'BVEM Scorecard'!F166</f>
        <v>Storage</v>
      </c>
      <c r="F167" s="96">
        <f t="shared" si="250"/>
        <v>0.30000000000000004</v>
      </c>
      <c r="G167" s="96">
        <f t="shared" si="251"/>
        <v>0.3</v>
      </c>
      <c r="H167" s="96">
        <f t="shared" si="252"/>
        <v>0</v>
      </c>
      <c r="I167" s="96">
        <f t="shared" si="253"/>
        <v>0</v>
      </c>
      <c r="J167" s="62">
        <v>1</v>
      </c>
      <c r="K167" s="62">
        <v>1</v>
      </c>
      <c r="L167" s="62">
        <v>1</v>
      </c>
      <c r="M167" s="62">
        <v>1</v>
      </c>
      <c r="N167" s="62">
        <v>1</v>
      </c>
      <c r="O167" s="62">
        <v>0</v>
      </c>
      <c r="P167" s="62">
        <v>0</v>
      </c>
      <c r="Q167" s="62">
        <v>0</v>
      </c>
      <c r="R167" s="62">
        <v>0</v>
      </c>
      <c r="S167" s="62">
        <v>0</v>
      </c>
      <c r="T167" s="62">
        <v>1</v>
      </c>
      <c r="U167" s="62">
        <v>0</v>
      </c>
      <c r="V167" s="62">
        <v>0</v>
      </c>
      <c r="W167" s="62">
        <f t="shared" si="254"/>
        <v>0.3</v>
      </c>
      <c r="X167" s="62">
        <f t="shared" si="255"/>
        <v>0.30000000000000004</v>
      </c>
      <c r="Y167" s="1"/>
      <c r="Z167" s="1"/>
      <c r="AA167" s="1"/>
      <c r="AB167" s="1"/>
      <c r="AC167" s="1"/>
      <c r="AD167" s="1"/>
      <c r="AE167" s="1"/>
      <c r="AF167" s="1"/>
      <c r="AG167" s="1"/>
      <c r="AH167" s="1"/>
      <c r="AI167" s="1"/>
      <c r="AJ167" s="1"/>
      <c r="AK167" s="1"/>
      <c r="AL167" s="1"/>
      <c r="AM167" s="138" t="str">
        <f t="shared" si="230"/>
        <v/>
      </c>
      <c r="AN167" s="139" t="str">
        <f t="shared" si="231"/>
        <v/>
      </c>
      <c r="AO167" s="63"/>
      <c r="AP167" s="63"/>
      <c r="AQ167" s="63"/>
      <c r="AR167" s="63"/>
      <c r="AS167" s="63"/>
      <c r="AT167" s="63"/>
      <c r="AU167" s="63"/>
      <c r="AV167" s="63"/>
      <c r="AW167" s="63"/>
      <c r="AX167" s="63"/>
      <c r="AY167" s="63"/>
      <c r="AZ167" s="63"/>
      <c r="BA167" s="63"/>
      <c r="BB167" s="63"/>
      <c r="BC167" s="63" t="str">
        <f t="shared" si="232"/>
        <v/>
      </c>
      <c r="BD167" s="63" t="str">
        <f t="shared" si="233"/>
        <v/>
      </c>
      <c r="BE167" s="1"/>
      <c r="BF167" s="1"/>
      <c r="BG167" s="1"/>
      <c r="BH167" s="1"/>
      <c r="BI167" s="1"/>
      <c r="BJ167" s="1"/>
      <c r="BK167" s="1"/>
      <c r="BL167" s="1"/>
      <c r="BM167" s="1"/>
      <c r="BN167" s="1"/>
      <c r="BO167" s="1"/>
      <c r="BP167" s="1"/>
      <c r="BQ167" s="1"/>
      <c r="BR167" s="1"/>
      <c r="BS167" s="1" t="str">
        <f t="shared" si="234"/>
        <v/>
      </c>
      <c r="BT167" s="1" t="str">
        <f t="shared" si="235"/>
        <v/>
      </c>
      <c r="BU167" s="63"/>
      <c r="BV167" s="63"/>
      <c r="BW167" s="63"/>
      <c r="BX167" s="63"/>
      <c r="BY167" s="63"/>
      <c r="BZ167" s="63"/>
      <c r="CA167" s="63"/>
      <c r="CB167" s="63"/>
      <c r="CC167" s="63"/>
      <c r="CD167" s="63"/>
      <c r="CE167" s="63"/>
      <c r="CF167" s="63"/>
      <c r="CG167" s="63"/>
      <c r="CH167" s="63"/>
      <c r="CI167" s="63" t="str">
        <f t="shared" si="236"/>
        <v/>
      </c>
      <c r="CJ167" s="63" t="str">
        <f t="shared" si="237"/>
        <v/>
      </c>
      <c r="CK167" s="1"/>
      <c r="CL167" s="1"/>
      <c r="CM167" s="1"/>
      <c r="CN167" s="1"/>
      <c r="CO167" s="1"/>
      <c r="CP167" s="1"/>
      <c r="CQ167" s="1"/>
      <c r="CR167" s="1"/>
      <c r="CS167" s="1"/>
      <c r="CT167" s="1"/>
      <c r="CU167" s="1"/>
      <c r="CV167" s="1"/>
      <c r="CW167" s="1"/>
      <c r="CX167" s="1"/>
      <c r="CY167" s="138" t="str">
        <f t="shared" si="238"/>
        <v/>
      </c>
      <c r="CZ167" s="1" t="str">
        <f t="shared" si="239"/>
        <v/>
      </c>
      <c r="DA167" s="63"/>
      <c r="DB167" s="63"/>
      <c r="DC167" s="63"/>
      <c r="DD167" s="63"/>
      <c r="DE167" s="63"/>
      <c r="DF167" s="63"/>
      <c r="DG167" s="63"/>
      <c r="DH167" s="63"/>
      <c r="DI167" s="63"/>
      <c r="DJ167" s="63"/>
      <c r="DK167" s="63"/>
      <c r="DL167" s="63"/>
      <c r="DM167" s="63"/>
      <c r="DN167" s="63"/>
      <c r="DO167" s="63" t="str">
        <f t="shared" si="240"/>
        <v/>
      </c>
      <c r="DP167" s="63" t="str">
        <f t="shared" si="241"/>
        <v/>
      </c>
      <c r="DQ167" s="1"/>
      <c r="DR167" s="1"/>
      <c r="DS167" s="1"/>
      <c r="DT167" s="1"/>
      <c r="DU167" s="1"/>
      <c r="DV167" s="1"/>
      <c r="DW167" s="1"/>
      <c r="DX167" s="1"/>
      <c r="DY167" s="1"/>
      <c r="DZ167" s="1"/>
      <c r="EA167" s="1"/>
      <c r="EB167" s="1"/>
      <c r="EC167" s="1"/>
      <c r="ED167" s="1"/>
      <c r="EE167" s="138" t="str">
        <f t="shared" si="242"/>
        <v/>
      </c>
      <c r="EF167" s="1" t="str">
        <f t="shared" si="243"/>
        <v/>
      </c>
      <c r="EG167" s="63"/>
      <c r="EH167" s="63"/>
      <c r="EI167" s="63"/>
      <c r="EJ167" s="63"/>
      <c r="EK167" s="63"/>
      <c r="EL167" s="63"/>
      <c r="EM167" s="63"/>
      <c r="EN167" s="63"/>
      <c r="EO167" s="63"/>
      <c r="EP167" s="63"/>
      <c r="EQ167" s="63"/>
      <c r="ER167" s="63"/>
      <c r="ES167" s="63"/>
      <c r="ET167" s="63"/>
      <c r="EU167" s="63" t="str">
        <f t="shared" si="244"/>
        <v/>
      </c>
      <c r="EV167" s="63" t="str">
        <f t="shared" si="245"/>
        <v/>
      </c>
      <c r="EW167" s="1"/>
      <c r="EX167" s="1"/>
      <c r="EY167" s="1"/>
      <c r="EZ167" s="1"/>
      <c r="FA167" s="1"/>
      <c r="FB167" s="1"/>
      <c r="FC167" s="1"/>
      <c r="FD167" s="1"/>
      <c r="FE167" s="1"/>
      <c r="FF167" s="1"/>
      <c r="FG167" s="1"/>
      <c r="FH167" s="1"/>
      <c r="FI167" s="1"/>
      <c r="FJ167" s="1"/>
      <c r="FK167" s="138" t="str">
        <f t="shared" si="246"/>
        <v/>
      </c>
      <c r="FL167" s="1" t="str">
        <f t="shared" si="247"/>
        <v/>
      </c>
      <c r="FM167" s="63"/>
      <c r="FN167" s="63"/>
      <c r="FO167" s="63"/>
      <c r="FP167" s="63"/>
      <c r="FQ167" s="63"/>
      <c r="FR167" s="63"/>
      <c r="FS167" s="63"/>
      <c r="FT167" s="63"/>
      <c r="FU167" s="63"/>
      <c r="FV167" s="63"/>
      <c r="FW167" s="63"/>
      <c r="FX167" s="63"/>
      <c r="FY167" s="63"/>
      <c r="FZ167" s="63"/>
      <c r="GA167" s="63" t="str">
        <f t="shared" si="248"/>
        <v/>
      </c>
      <c r="GB167" s="63" t="str">
        <f t="shared" si="249"/>
        <v/>
      </c>
      <c r="GC167" s="1"/>
      <c r="GD167" s="1"/>
      <c r="GE167" s="1"/>
      <c r="GF167" s="1"/>
      <c r="GG167" s="1"/>
      <c r="GH167" s="1"/>
      <c r="GI167" s="1"/>
      <c r="GJ167" s="1"/>
      <c r="GK167" s="1"/>
      <c r="GL167" s="1"/>
      <c r="GM167" s="1"/>
      <c r="GN167" s="1"/>
      <c r="GO167" s="1"/>
      <c r="GP167" s="1"/>
      <c r="GQ167" s="138"/>
      <c r="GR167" s="1"/>
      <c r="GS167" s="63"/>
      <c r="GT167" s="63"/>
      <c r="GU167" s="63"/>
      <c r="GV167" s="63"/>
      <c r="GW167" s="63"/>
      <c r="GX167" s="63"/>
      <c r="GY167" s="63"/>
      <c r="GZ167" s="63"/>
      <c r="HA167" s="63"/>
      <c r="HB167" s="63"/>
      <c r="HC167" s="63"/>
      <c r="HD167" s="63"/>
      <c r="HE167" s="63"/>
      <c r="HF167" s="63"/>
      <c r="HG167" s="63"/>
      <c r="HH167" s="63"/>
      <c r="HI167" s="1"/>
      <c r="HJ167" s="1"/>
      <c r="HK167" s="1"/>
      <c r="HL167" s="1"/>
      <c r="HM167" s="1"/>
      <c r="HN167" s="1"/>
      <c r="HO167" s="1"/>
      <c r="HP167" s="1"/>
      <c r="HQ167" s="1"/>
      <c r="HR167" s="1"/>
      <c r="HS167" s="1"/>
      <c r="HT167" s="1"/>
      <c r="HU167" s="1"/>
      <c r="HV167" s="1"/>
      <c r="HW167" s="138"/>
      <c r="HX167" s="1"/>
      <c r="HY167" s="63"/>
      <c r="HZ167" s="63"/>
      <c r="IA167" s="63"/>
      <c r="IB167" s="63"/>
      <c r="IC167" s="63"/>
      <c r="ID167" s="63"/>
      <c r="IE167" s="63"/>
      <c r="IF167" s="63"/>
      <c r="IG167" s="63"/>
      <c r="IH167" s="63"/>
      <c r="II167" s="63"/>
      <c r="IJ167" s="63"/>
      <c r="IK167" s="63"/>
      <c r="IL167" s="63"/>
      <c r="IM167" s="63"/>
      <c r="IN167" s="63"/>
      <c r="IO167" s="1"/>
      <c r="IP167" s="1"/>
      <c r="IQ167" s="1"/>
      <c r="IR167" s="1"/>
      <c r="IS167" s="1"/>
      <c r="IT167" s="1"/>
      <c r="IU167" s="1"/>
      <c r="IV167" s="1"/>
      <c r="IW167" s="1"/>
      <c r="IX167" s="1"/>
      <c r="IY167" s="1"/>
      <c r="IZ167" s="1"/>
      <c r="JA167" s="1"/>
      <c r="JB167" s="1"/>
      <c r="JC167" s="138"/>
      <c r="JD167" s="1"/>
      <c r="JE167" s="63"/>
      <c r="JF167" s="63"/>
      <c r="JG167" s="63"/>
      <c r="JH167" s="63"/>
      <c r="JI167" s="63"/>
      <c r="JJ167" s="63"/>
      <c r="JK167" s="63"/>
      <c r="JL167" s="63"/>
      <c r="JM167" s="63"/>
      <c r="JN167" s="63"/>
      <c r="JO167" s="63"/>
      <c r="JP167" s="63"/>
      <c r="JQ167" s="63"/>
      <c r="JR167" s="63"/>
      <c r="JS167" s="63"/>
      <c r="JT167" s="63"/>
      <c r="JU167" s="1"/>
      <c r="JV167" s="1"/>
      <c r="JW167" s="1"/>
      <c r="JX167" s="1"/>
      <c r="JY167" s="1"/>
      <c r="JZ167" s="1"/>
      <c r="KA167" s="1"/>
      <c r="KB167" s="1"/>
      <c r="KC167" s="1"/>
      <c r="KD167" s="1"/>
      <c r="KE167" s="1"/>
      <c r="KF167" s="1"/>
      <c r="KG167" s="1"/>
      <c r="KH167" s="1"/>
      <c r="KI167" s="138"/>
      <c r="KJ167" s="1"/>
      <c r="KK167" s="63"/>
      <c r="KL167" s="63"/>
      <c r="KM167" s="63"/>
      <c r="KN167" s="63"/>
      <c r="KO167" s="63"/>
      <c r="KP167" s="63"/>
      <c r="KQ167" s="63"/>
      <c r="KR167" s="63"/>
      <c r="KS167" s="63"/>
      <c r="KT167" s="63"/>
      <c r="KU167" s="63"/>
      <c r="KV167" s="63"/>
      <c r="KW167" s="63"/>
      <c r="KX167" s="63"/>
      <c r="KY167" s="63"/>
      <c r="KZ167" s="63"/>
      <c r="LA167" s="1"/>
      <c r="LB167" s="1"/>
      <c r="LC167" s="1"/>
      <c r="LD167" s="1"/>
      <c r="LE167" s="1"/>
      <c r="LF167" s="1"/>
      <c r="LG167" s="1"/>
      <c r="LH167" s="1"/>
      <c r="LI167" s="1"/>
      <c r="LJ167" s="1"/>
      <c r="LK167" s="1"/>
      <c r="LL167" s="1"/>
      <c r="LM167" s="1"/>
      <c r="LN167" s="1"/>
      <c r="LO167" s="138"/>
      <c r="LP167" s="1"/>
      <c r="LQ167" s="63"/>
      <c r="LR167" s="63"/>
      <c r="LS167" s="63"/>
      <c r="LT167" s="63"/>
      <c r="LU167" s="63"/>
      <c r="LV167" s="63"/>
      <c r="LW167" s="63"/>
      <c r="LX167" s="63"/>
      <c r="LY167" s="63"/>
      <c r="LZ167" s="63"/>
      <c r="MA167" s="63"/>
      <c r="MB167" s="63"/>
      <c r="MC167" s="63"/>
      <c r="MD167" s="63"/>
      <c r="ME167" s="63"/>
      <c r="MF167" s="63"/>
    </row>
    <row r="168" spans="1:344" x14ac:dyDescent="0.35">
      <c r="A168" s="131">
        <v>164</v>
      </c>
      <c r="B168" s="170"/>
      <c r="C168" s="170"/>
      <c r="D168" s="152">
        <v>275</v>
      </c>
      <c r="E168" s="72" t="str">
        <f>'BVEM Scorecard'!F167</f>
        <v>Storage</v>
      </c>
      <c r="F168" s="96">
        <f t="shared" si="250"/>
        <v>0.30000000000000004</v>
      </c>
      <c r="G168" s="96">
        <f t="shared" si="251"/>
        <v>0.3</v>
      </c>
      <c r="H168" s="96">
        <f t="shared" si="252"/>
        <v>0</v>
      </c>
      <c r="I168" s="96">
        <f t="shared" si="253"/>
        <v>0</v>
      </c>
      <c r="J168" s="62">
        <v>1</v>
      </c>
      <c r="K168" s="62">
        <v>1</v>
      </c>
      <c r="L168" s="62">
        <v>1</v>
      </c>
      <c r="M168" s="62">
        <v>1</v>
      </c>
      <c r="N168" s="62">
        <v>1</v>
      </c>
      <c r="O168" s="62">
        <v>0</v>
      </c>
      <c r="P168" s="62">
        <v>0</v>
      </c>
      <c r="Q168" s="62">
        <v>0</v>
      </c>
      <c r="R168" s="62">
        <v>0</v>
      </c>
      <c r="S168" s="62">
        <v>0</v>
      </c>
      <c r="T168" s="62">
        <v>1</v>
      </c>
      <c r="U168" s="62">
        <v>0</v>
      </c>
      <c r="V168" s="62">
        <v>0</v>
      </c>
      <c r="W168" s="62">
        <f t="shared" si="254"/>
        <v>0.3</v>
      </c>
      <c r="X168" s="62">
        <f t="shared" si="255"/>
        <v>0.30000000000000004</v>
      </c>
      <c r="Y168" s="87"/>
      <c r="Z168" s="5"/>
      <c r="AA168" s="5"/>
      <c r="AB168" s="5"/>
      <c r="AC168" s="5"/>
      <c r="AD168" s="5"/>
      <c r="AE168" s="5"/>
      <c r="AF168" s="5"/>
      <c r="AG168" s="5"/>
      <c r="AH168" s="5"/>
      <c r="AI168" s="5"/>
      <c r="AJ168" s="5"/>
      <c r="AK168" s="5"/>
      <c r="AL168" s="5"/>
      <c r="AM168" s="91" t="str">
        <f t="shared" si="230"/>
        <v/>
      </c>
      <c r="AN168" s="93" t="str">
        <f t="shared" si="231"/>
        <v/>
      </c>
      <c r="AO168" s="62"/>
      <c r="AP168" s="62"/>
      <c r="AQ168" s="62"/>
      <c r="AR168" s="62"/>
      <c r="AS168" s="62"/>
      <c r="AT168" s="62"/>
      <c r="AU168" s="62"/>
      <c r="AV168" s="62"/>
      <c r="AW168" s="62"/>
      <c r="AX168" s="62"/>
      <c r="AY168" s="62"/>
      <c r="AZ168" s="62"/>
      <c r="BA168" s="62"/>
      <c r="BB168" s="62"/>
      <c r="BC168" s="62" t="str">
        <f t="shared" si="232"/>
        <v/>
      </c>
      <c r="BD168" s="62" t="str">
        <f t="shared" si="233"/>
        <v/>
      </c>
      <c r="BE168" s="5"/>
      <c r="BF168" s="5"/>
      <c r="BG168" s="5"/>
      <c r="BH168" s="5"/>
      <c r="BI168" s="5"/>
      <c r="BJ168" s="5"/>
      <c r="BK168" s="5"/>
      <c r="BL168" s="5"/>
      <c r="BM168" s="5"/>
      <c r="BN168" s="5"/>
      <c r="BO168" s="5"/>
      <c r="BP168" s="5"/>
      <c r="BQ168" s="5"/>
      <c r="BR168" s="5"/>
      <c r="BS168" s="5" t="str">
        <f t="shared" si="234"/>
        <v/>
      </c>
      <c r="BT168" s="5" t="str">
        <f t="shared" si="235"/>
        <v/>
      </c>
      <c r="BU168" s="62"/>
      <c r="BV168" s="62"/>
      <c r="BW168" s="62"/>
      <c r="BX168" s="62"/>
      <c r="BY168" s="62"/>
      <c r="BZ168" s="62"/>
      <c r="CA168" s="62"/>
      <c r="CB168" s="62"/>
      <c r="CC168" s="62"/>
      <c r="CD168" s="62"/>
      <c r="CE168" s="62"/>
      <c r="CF168" s="62"/>
      <c r="CG168" s="62"/>
      <c r="CH168" s="62"/>
      <c r="CI168" s="62" t="str">
        <f t="shared" si="236"/>
        <v/>
      </c>
      <c r="CJ168" s="62" t="str">
        <f t="shared" si="237"/>
        <v/>
      </c>
      <c r="CK168" s="5"/>
      <c r="CL168" s="5"/>
      <c r="CM168" s="5"/>
      <c r="CN168" s="5"/>
      <c r="CO168" s="5"/>
      <c r="CP168" s="5"/>
      <c r="CQ168" s="5"/>
      <c r="CR168" s="5"/>
      <c r="CS168" s="5"/>
      <c r="CT168" s="5"/>
      <c r="CU168" s="5"/>
      <c r="CV168" s="5"/>
      <c r="CW168" s="5"/>
      <c r="CX168" s="5"/>
      <c r="CY168" s="91" t="str">
        <f t="shared" si="238"/>
        <v/>
      </c>
      <c r="CZ168" s="5" t="str">
        <f t="shared" si="239"/>
        <v/>
      </c>
      <c r="DA168" s="62"/>
      <c r="DB168" s="62"/>
      <c r="DC168" s="62"/>
      <c r="DD168" s="62"/>
      <c r="DE168" s="62"/>
      <c r="DF168" s="62"/>
      <c r="DG168" s="62"/>
      <c r="DH168" s="62"/>
      <c r="DI168" s="62"/>
      <c r="DJ168" s="62"/>
      <c r="DK168" s="62"/>
      <c r="DL168" s="62"/>
      <c r="DM168" s="62"/>
      <c r="DN168" s="62"/>
      <c r="DO168" s="62" t="str">
        <f t="shared" si="240"/>
        <v/>
      </c>
      <c r="DP168" s="62" t="str">
        <f t="shared" si="241"/>
        <v/>
      </c>
      <c r="DQ168" s="5"/>
      <c r="DR168" s="5"/>
      <c r="DS168" s="5"/>
      <c r="DT168" s="5"/>
      <c r="DU168" s="5"/>
      <c r="DV168" s="5"/>
      <c r="DW168" s="5"/>
      <c r="DX168" s="5"/>
      <c r="DY168" s="5"/>
      <c r="DZ168" s="5"/>
      <c r="EA168" s="5"/>
      <c r="EB168" s="5"/>
      <c r="EC168" s="5"/>
      <c r="ED168" s="5"/>
      <c r="EE168" s="91" t="str">
        <f t="shared" si="242"/>
        <v/>
      </c>
      <c r="EF168" s="5" t="str">
        <f t="shared" si="243"/>
        <v/>
      </c>
      <c r="EG168" s="62"/>
      <c r="EH168" s="62"/>
      <c r="EI168" s="62"/>
      <c r="EJ168" s="62"/>
      <c r="EK168" s="62"/>
      <c r="EL168" s="62"/>
      <c r="EM168" s="62"/>
      <c r="EN168" s="62"/>
      <c r="EO168" s="62"/>
      <c r="EP168" s="62"/>
      <c r="EQ168" s="62"/>
      <c r="ER168" s="62"/>
      <c r="ES168" s="62"/>
      <c r="ET168" s="62"/>
      <c r="EU168" s="62" t="str">
        <f t="shared" si="244"/>
        <v/>
      </c>
      <c r="EV168" s="62" t="str">
        <f t="shared" si="245"/>
        <v/>
      </c>
      <c r="EW168" s="5"/>
      <c r="EX168" s="5"/>
      <c r="EY168" s="5"/>
      <c r="EZ168" s="5"/>
      <c r="FA168" s="5"/>
      <c r="FB168" s="5"/>
      <c r="FC168" s="5"/>
      <c r="FD168" s="5"/>
      <c r="FE168" s="5"/>
      <c r="FF168" s="5"/>
      <c r="FG168" s="5"/>
      <c r="FH168" s="5"/>
      <c r="FI168" s="5"/>
      <c r="FJ168" s="5"/>
      <c r="FK168" s="91" t="str">
        <f t="shared" si="246"/>
        <v/>
      </c>
      <c r="FL168" s="5" t="str">
        <f t="shared" si="247"/>
        <v/>
      </c>
      <c r="FM168" s="62"/>
      <c r="FN168" s="62"/>
      <c r="FO168" s="62"/>
      <c r="FP168" s="62"/>
      <c r="FQ168" s="62"/>
      <c r="FR168" s="62"/>
      <c r="FS168" s="62"/>
      <c r="FT168" s="62"/>
      <c r="FU168" s="62"/>
      <c r="FV168" s="62"/>
      <c r="FW168" s="62"/>
      <c r="FX168" s="62"/>
      <c r="FY168" s="62"/>
      <c r="FZ168" s="62"/>
      <c r="GA168" s="62" t="str">
        <f t="shared" si="248"/>
        <v/>
      </c>
      <c r="GB168" s="62" t="str">
        <f t="shared" si="249"/>
        <v/>
      </c>
      <c r="GC168" s="5"/>
      <c r="GD168" s="5"/>
      <c r="GE168" s="5"/>
      <c r="GF168" s="5"/>
      <c r="GG168" s="5"/>
      <c r="GH168" s="5"/>
      <c r="GI168" s="5"/>
      <c r="GJ168" s="5"/>
      <c r="GK168" s="5"/>
      <c r="GL168" s="5"/>
      <c r="GM168" s="5"/>
      <c r="GN168" s="5"/>
      <c r="GO168" s="5"/>
      <c r="GP168" s="5"/>
      <c r="GQ168" s="91"/>
      <c r="GR168" s="5"/>
      <c r="GS168" s="62"/>
      <c r="GT168" s="62"/>
      <c r="GU168" s="62"/>
      <c r="GV168" s="62"/>
      <c r="GW168" s="62"/>
      <c r="GX168" s="62"/>
      <c r="GY168" s="62"/>
      <c r="GZ168" s="62"/>
      <c r="HA168" s="62"/>
      <c r="HB168" s="62"/>
      <c r="HC168" s="62"/>
      <c r="HD168" s="62"/>
      <c r="HE168" s="62"/>
      <c r="HF168" s="62"/>
      <c r="HG168" s="62"/>
      <c r="HH168" s="62"/>
      <c r="HI168" s="5"/>
      <c r="HJ168" s="5"/>
      <c r="HK168" s="5"/>
      <c r="HL168" s="5"/>
      <c r="HM168" s="5"/>
      <c r="HN168" s="5"/>
      <c r="HO168" s="5"/>
      <c r="HP168" s="5"/>
      <c r="HQ168" s="5"/>
      <c r="HR168" s="5"/>
      <c r="HS168" s="5"/>
      <c r="HT168" s="5"/>
      <c r="HU168" s="5"/>
      <c r="HV168" s="5"/>
      <c r="HW168" s="91"/>
      <c r="HX168" s="5"/>
      <c r="HY168" s="62"/>
      <c r="HZ168" s="62"/>
      <c r="IA168" s="62"/>
      <c r="IB168" s="62"/>
      <c r="IC168" s="62"/>
      <c r="ID168" s="62"/>
      <c r="IE168" s="62"/>
      <c r="IF168" s="62"/>
      <c r="IG168" s="62"/>
      <c r="IH168" s="62"/>
      <c r="II168" s="62"/>
      <c r="IJ168" s="62"/>
      <c r="IK168" s="62"/>
      <c r="IL168" s="62"/>
      <c r="IM168" s="62"/>
      <c r="IN168" s="62"/>
      <c r="IO168" s="5"/>
      <c r="IP168" s="5"/>
      <c r="IQ168" s="5"/>
      <c r="IR168" s="5"/>
      <c r="IS168" s="5"/>
      <c r="IT168" s="5"/>
      <c r="IU168" s="5"/>
      <c r="IV168" s="5"/>
      <c r="IW168" s="5"/>
      <c r="IX168" s="5"/>
      <c r="IY168" s="5"/>
      <c r="IZ168" s="5"/>
      <c r="JA168" s="5"/>
      <c r="JB168" s="5"/>
      <c r="JC168" s="91"/>
      <c r="JD168" s="5"/>
      <c r="JE168" s="62"/>
      <c r="JF168" s="62"/>
      <c r="JG168" s="62"/>
      <c r="JH168" s="62"/>
      <c r="JI168" s="62"/>
      <c r="JJ168" s="62"/>
      <c r="JK168" s="62"/>
      <c r="JL168" s="62"/>
      <c r="JM168" s="62"/>
      <c r="JN168" s="62"/>
      <c r="JO168" s="62"/>
      <c r="JP168" s="62"/>
      <c r="JQ168" s="62"/>
      <c r="JR168" s="62"/>
      <c r="JS168" s="62"/>
      <c r="JT168" s="62"/>
      <c r="JU168" s="5"/>
      <c r="JV168" s="5"/>
      <c r="JW168" s="5"/>
      <c r="JX168" s="5"/>
      <c r="JY168" s="5"/>
      <c r="JZ168" s="5"/>
      <c r="KA168" s="5"/>
      <c r="KB168" s="5"/>
      <c r="KC168" s="5"/>
      <c r="KD168" s="5"/>
      <c r="KE168" s="5"/>
      <c r="KF168" s="5"/>
      <c r="KG168" s="5"/>
      <c r="KH168" s="5"/>
      <c r="KI168" s="91"/>
      <c r="KJ168" s="5"/>
      <c r="KK168" s="62"/>
      <c r="KL168" s="62"/>
      <c r="KM168" s="62"/>
      <c r="KN168" s="62"/>
      <c r="KO168" s="62"/>
      <c r="KP168" s="62"/>
      <c r="KQ168" s="62"/>
      <c r="KR168" s="62"/>
      <c r="KS168" s="62"/>
      <c r="KT168" s="62"/>
      <c r="KU168" s="62"/>
      <c r="KV168" s="62"/>
      <c r="KW168" s="62"/>
      <c r="KX168" s="62"/>
      <c r="KY168" s="62"/>
      <c r="KZ168" s="62"/>
      <c r="LA168" s="5"/>
      <c r="LB168" s="5"/>
      <c r="LC168" s="5"/>
      <c r="LD168" s="5"/>
      <c r="LE168" s="5"/>
      <c r="LF168" s="5"/>
      <c r="LG168" s="5"/>
      <c r="LH168" s="5"/>
      <c r="LI168" s="5"/>
      <c r="LJ168" s="5"/>
      <c r="LK168" s="5"/>
      <c r="LL168" s="5"/>
      <c r="LM168" s="5"/>
      <c r="LN168" s="5"/>
      <c r="LO168" s="91"/>
      <c r="LP168" s="5"/>
      <c r="LQ168" s="62"/>
      <c r="LR168" s="62"/>
      <c r="LS168" s="62"/>
      <c r="LT168" s="62"/>
      <c r="LU168" s="62"/>
      <c r="LV168" s="62"/>
      <c r="LW168" s="62"/>
      <c r="LX168" s="62"/>
      <c r="LY168" s="62"/>
      <c r="LZ168" s="62"/>
      <c r="MA168" s="62"/>
      <c r="MB168" s="62"/>
      <c r="MC168" s="62"/>
      <c r="MD168" s="62"/>
      <c r="ME168" s="62"/>
      <c r="MF168" s="62"/>
    </row>
    <row r="169" spans="1:344" x14ac:dyDescent="0.35">
      <c r="A169" s="132">
        <v>165</v>
      </c>
      <c r="B169" s="170"/>
      <c r="C169" s="170"/>
      <c r="D169" s="152">
        <v>277</v>
      </c>
      <c r="E169" s="72" t="str">
        <f>'BVEM Scorecard'!F168</f>
        <v>Storage</v>
      </c>
      <c r="F169" s="96">
        <f t="shared" si="250"/>
        <v>0.30000000000000004</v>
      </c>
      <c r="G169" s="96">
        <f t="shared" si="251"/>
        <v>0.3</v>
      </c>
      <c r="H169" s="96">
        <f t="shared" si="252"/>
        <v>0</v>
      </c>
      <c r="I169" s="96">
        <f t="shared" si="253"/>
        <v>0</v>
      </c>
      <c r="J169" s="62">
        <v>1</v>
      </c>
      <c r="K169" s="62">
        <v>1</v>
      </c>
      <c r="L169" s="62">
        <v>1</v>
      </c>
      <c r="M169" s="62">
        <v>1</v>
      </c>
      <c r="N169" s="62">
        <v>1</v>
      </c>
      <c r="O169" s="62">
        <v>0</v>
      </c>
      <c r="P169" s="62">
        <v>0</v>
      </c>
      <c r="Q169" s="62">
        <v>0</v>
      </c>
      <c r="R169" s="62">
        <v>0</v>
      </c>
      <c r="S169" s="62">
        <v>0</v>
      </c>
      <c r="T169" s="62">
        <v>1</v>
      </c>
      <c r="U169" s="62">
        <v>0</v>
      </c>
      <c r="V169" s="62">
        <v>0</v>
      </c>
      <c r="W169" s="62">
        <f t="shared" si="254"/>
        <v>0.3</v>
      </c>
      <c r="X169" s="62">
        <f t="shared" si="255"/>
        <v>0.30000000000000004</v>
      </c>
      <c r="Y169" s="1"/>
      <c r="Z169" s="1"/>
      <c r="AA169" s="1"/>
      <c r="AB169" s="1"/>
      <c r="AC169" s="1"/>
      <c r="AD169" s="1"/>
      <c r="AE169" s="1"/>
      <c r="AF169" s="1"/>
      <c r="AG169" s="1"/>
      <c r="AH169" s="1"/>
      <c r="AI169" s="1"/>
      <c r="AJ169" s="1"/>
      <c r="AK169" s="1"/>
      <c r="AL169" s="1"/>
      <c r="AM169" s="138" t="str">
        <f t="shared" si="230"/>
        <v/>
      </c>
      <c r="AN169" s="139" t="str">
        <f t="shared" si="231"/>
        <v/>
      </c>
      <c r="AO169" s="63"/>
      <c r="AP169" s="63"/>
      <c r="AQ169" s="63"/>
      <c r="AR169" s="63"/>
      <c r="AS169" s="63"/>
      <c r="AT169" s="63"/>
      <c r="AU169" s="63"/>
      <c r="AV169" s="63"/>
      <c r="AW169" s="63"/>
      <c r="AX169" s="63"/>
      <c r="AY169" s="63"/>
      <c r="AZ169" s="63"/>
      <c r="BA169" s="63"/>
      <c r="BB169" s="63"/>
      <c r="BC169" s="63" t="str">
        <f t="shared" si="232"/>
        <v/>
      </c>
      <c r="BD169" s="63" t="str">
        <f t="shared" si="233"/>
        <v/>
      </c>
      <c r="BE169" s="1"/>
      <c r="BF169" s="1"/>
      <c r="BG169" s="1"/>
      <c r="BH169" s="1"/>
      <c r="BI169" s="1"/>
      <c r="BJ169" s="1"/>
      <c r="BK169" s="1"/>
      <c r="BL169" s="1"/>
      <c r="BM169" s="1"/>
      <c r="BN169" s="1"/>
      <c r="BO169" s="1"/>
      <c r="BP169" s="1"/>
      <c r="BQ169" s="1"/>
      <c r="BR169" s="1"/>
      <c r="BS169" s="1" t="str">
        <f t="shared" si="234"/>
        <v/>
      </c>
      <c r="BT169" s="1" t="str">
        <f t="shared" si="235"/>
        <v/>
      </c>
      <c r="BU169" s="63"/>
      <c r="BV169" s="63"/>
      <c r="BW169" s="63"/>
      <c r="BX169" s="63"/>
      <c r="BY169" s="63"/>
      <c r="BZ169" s="63"/>
      <c r="CA169" s="63"/>
      <c r="CB169" s="63"/>
      <c r="CC169" s="63"/>
      <c r="CD169" s="63"/>
      <c r="CE169" s="63"/>
      <c r="CF169" s="63"/>
      <c r="CG169" s="63"/>
      <c r="CH169" s="63"/>
      <c r="CI169" s="63" t="str">
        <f t="shared" si="236"/>
        <v/>
      </c>
      <c r="CJ169" s="63" t="str">
        <f t="shared" si="237"/>
        <v/>
      </c>
      <c r="CK169" s="1"/>
      <c r="CL169" s="1"/>
      <c r="CM169" s="1"/>
      <c r="CN169" s="1"/>
      <c r="CO169" s="1"/>
      <c r="CP169" s="1"/>
      <c r="CQ169" s="1"/>
      <c r="CR169" s="1"/>
      <c r="CS169" s="1"/>
      <c r="CT169" s="1"/>
      <c r="CU169" s="1"/>
      <c r="CV169" s="1"/>
      <c r="CW169" s="1"/>
      <c r="CX169" s="1"/>
      <c r="CY169" s="138" t="str">
        <f t="shared" si="238"/>
        <v/>
      </c>
      <c r="CZ169" s="1" t="str">
        <f t="shared" si="239"/>
        <v/>
      </c>
      <c r="DA169" s="63"/>
      <c r="DB169" s="63"/>
      <c r="DC169" s="63"/>
      <c r="DD169" s="63"/>
      <c r="DE169" s="63"/>
      <c r="DF169" s="63"/>
      <c r="DG169" s="63"/>
      <c r="DH169" s="63"/>
      <c r="DI169" s="63"/>
      <c r="DJ169" s="63"/>
      <c r="DK169" s="63"/>
      <c r="DL169" s="63"/>
      <c r="DM169" s="63"/>
      <c r="DN169" s="63"/>
      <c r="DO169" s="63" t="str">
        <f t="shared" si="240"/>
        <v/>
      </c>
      <c r="DP169" s="63" t="str">
        <f t="shared" si="241"/>
        <v/>
      </c>
      <c r="DQ169" s="1"/>
      <c r="DR169" s="1"/>
      <c r="DS169" s="1"/>
      <c r="DT169" s="1"/>
      <c r="DU169" s="1"/>
      <c r="DV169" s="1"/>
      <c r="DW169" s="1"/>
      <c r="DX169" s="1"/>
      <c r="DY169" s="1"/>
      <c r="DZ169" s="1"/>
      <c r="EA169" s="1"/>
      <c r="EB169" s="1"/>
      <c r="EC169" s="1"/>
      <c r="ED169" s="1"/>
      <c r="EE169" s="138" t="str">
        <f t="shared" si="242"/>
        <v/>
      </c>
      <c r="EF169" s="1" t="str">
        <f t="shared" si="243"/>
        <v/>
      </c>
      <c r="EG169" s="63"/>
      <c r="EH169" s="63"/>
      <c r="EI169" s="63"/>
      <c r="EJ169" s="63"/>
      <c r="EK169" s="63"/>
      <c r="EL169" s="63"/>
      <c r="EM169" s="63"/>
      <c r="EN169" s="63"/>
      <c r="EO169" s="63"/>
      <c r="EP169" s="63"/>
      <c r="EQ169" s="63"/>
      <c r="ER169" s="63"/>
      <c r="ES169" s="63"/>
      <c r="ET169" s="63"/>
      <c r="EU169" s="63" t="str">
        <f t="shared" si="244"/>
        <v/>
      </c>
      <c r="EV169" s="63" t="str">
        <f t="shared" si="245"/>
        <v/>
      </c>
      <c r="EW169" s="1"/>
      <c r="EX169" s="1"/>
      <c r="EY169" s="1"/>
      <c r="EZ169" s="1"/>
      <c r="FA169" s="1"/>
      <c r="FB169" s="1"/>
      <c r="FC169" s="1"/>
      <c r="FD169" s="1"/>
      <c r="FE169" s="1"/>
      <c r="FF169" s="1"/>
      <c r="FG169" s="1"/>
      <c r="FH169" s="1"/>
      <c r="FI169" s="1"/>
      <c r="FJ169" s="1"/>
      <c r="FK169" s="138" t="str">
        <f t="shared" si="246"/>
        <v/>
      </c>
      <c r="FL169" s="1" t="str">
        <f t="shared" si="247"/>
        <v/>
      </c>
      <c r="FM169" s="63"/>
      <c r="FN169" s="63"/>
      <c r="FO169" s="63"/>
      <c r="FP169" s="63"/>
      <c r="FQ169" s="63"/>
      <c r="FR169" s="63"/>
      <c r="FS169" s="63"/>
      <c r="FT169" s="63"/>
      <c r="FU169" s="63"/>
      <c r="FV169" s="63"/>
      <c r="FW169" s="63"/>
      <c r="FX169" s="63"/>
      <c r="FY169" s="63"/>
      <c r="FZ169" s="63"/>
      <c r="GA169" s="63" t="str">
        <f t="shared" si="248"/>
        <v/>
      </c>
      <c r="GB169" s="63" t="str">
        <f t="shared" si="249"/>
        <v/>
      </c>
      <c r="GC169" s="1"/>
      <c r="GD169" s="1"/>
      <c r="GE169" s="1"/>
      <c r="GF169" s="1"/>
      <c r="GG169" s="1"/>
      <c r="GH169" s="1"/>
      <c r="GI169" s="1"/>
      <c r="GJ169" s="1"/>
      <c r="GK169" s="1"/>
      <c r="GL169" s="1"/>
      <c r="GM169" s="1"/>
      <c r="GN169" s="1"/>
      <c r="GO169" s="1"/>
      <c r="GP169" s="1"/>
      <c r="GQ169" s="138"/>
      <c r="GR169" s="1"/>
      <c r="GS169" s="63"/>
      <c r="GT169" s="63"/>
      <c r="GU169" s="63"/>
      <c r="GV169" s="63"/>
      <c r="GW169" s="63"/>
      <c r="GX169" s="63"/>
      <c r="GY169" s="63"/>
      <c r="GZ169" s="63"/>
      <c r="HA169" s="63"/>
      <c r="HB169" s="63"/>
      <c r="HC169" s="63"/>
      <c r="HD169" s="63"/>
      <c r="HE169" s="63"/>
      <c r="HF169" s="63"/>
      <c r="HG169" s="63"/>
      <c r="HH169" s="63"/>
      <c r="HI169" s="1"/>
      <c r="HJ169" s="1"/>
      <c r="HK169" s="1"/>
      <c r="HL169" s="1"/>
      <c r="HM169" s="1"/>
      <c r="HN169" s="1"/>
      <c r="HO169" s="1"/>
      <c r="HP169" s="1"/>
      <c r="HQ169" s="1"/>
      <c r="HR169" s="1"/>
      <c r="HS169" s="1"/>
      <c r="HT169" s="1"/>
      <c r="HU169" s="1"/>
      <c r="HV169" s="1"/>
      <c r="HW169" s="138"/>
      <c r="HX169" s="1"/>
      <c r="HY169" s="63"/>
      <c r="HZ169" s="63"/>
      <c r="IA169" s="63"/>
      <c r="IB169" s="63"/>
      <c r="IC169" s="63"/>
      <c r="ID169" s="63"/>
      <c r="IE169" s="63"/>
      <c r="IF169" s="63"/>
      <c r="IG169" s="63"/>
      <c r="IH169" s="63"/>
      <c r="II169" s="63"/>
      <c r="IJ169" s="63"/>
      <c r="IK169" s="63"/>
      <c r="IL169" s="63"/>
      <c r="IM169" s="63"/>
      <c r="IN169" s="63"/>
      <c r="IO169" s="1"/>
      <c r="IP169" s="1"/>
      <c r="IQ169" s="1"/>
      <c r="IR169" s="1"/>
      <c r="IS169" s="1"/>
      <c r="IT169" s="1"/>
      <c r="IU169" s="1"/>
      <c r="IV169" s="1"/>
      <c r="IW169" s="1"/>
      <c r="IX169" s="1"/>
      <c r="IY169" s="1"/>
      <c r="IZ169" s="1"/>
      <c r="JA169" s="1"/>
      <c r="JB169" s="1"/>
      <c r="JC169" s="138"/>
      <c r="JD169" s="1"/>
      <c r="JE169" s="63"/>
      <c r="JF169" s="63"/>
      <c r="JG169" s="63"/>
      <c r="JH169" s="63"/>
      <c r="JI169" s="63"/>
      <c r="JJ169" s="63"/>
      <c r="JK169" s="63"/>
      <c r="JL169" s="63"/>
      <c r="JM169" s="63"/>
      <c r="JN169" s="63"/>
      <c r="JO169" s="63"/>
      <c r="JP169" s="63"/>
      <c r="JQ169" s="63"/>
      <c r="JR169" s="63"/>
      <c r="JS169" s="63"/>
      <c r="JT169" s="63"/>
      <c r="JU169" s="1"/>
      <c r="JV169" s="1"/>
      <c r="JW169" s="1"/>
      <c r="JX169" s="1"/>
      <c r="JY169" s="1"/>
      <c r="JZ169" s="1"/>
      <c r="KA169" s="1"/>
      <c r="KB169" s="1"/>
      <c r="KC169" s="1"/>
      <c r="KD169" s="1"/>
      <c r="KE169" s="1"/>
      <c r="KF169" s="1"/>
      <c r="KG169" s="1"/>
      <c r="KH169" s="1"/>
      <c r="KI169" s="138"/>
      <c r="KJ169" s="1"/>
      <c r="KK169" s="63"/>
      <c r="KL169" s="63"/>
      <c r="KM169" s="63"/>
      <c r="KN169" s="63"/>
      <c r="KO169" s="63"/>
      <c r="KP169" s="63"/>
      <c r="KQ169" s="63"/>
      <c r="KR169" s="63"/>
      <c r="KS169" s="63"/>
      <c r="KT169" s="63"/>
      <c r="KU169" s="63"/>
      <c r="KV169" s="63"/>
      <c r="KW169" s="63"/>
      <c r="KX169" s="63"/>
      <c r="KY169" s="63"/>
      <c r="KZ169" s="63"/>
      <c r="LA169" s="1"/>
      <c r="LB169" s="1"/>
      <c r="LC169" s="1"/>
      <c r="LD169" s="1"/>
      <c r="LE169" s="1"/>
      <c r="LF169" s="1"/>
      <c r="LG169" s="1"/>
      <c r="LH169" s="1"/>
      <c r="LI169" s="1"/>
      <c r="LJ169" s="1"/>
      <c r="LK169" s="1"/>
      <c r="LL169" s="1"/>
      <c r="LM169" s="1"/>
      <c r="LN169" s="1"/>
      <c r="LO169" s="138"/>
      <c r="LP169" s="1"/>
      <c r="LQ169" s="63"/>
      <c r="LR169" s="63"/>
      <c r="LS169" s="63"/>
      <c r="LT169" s="63"/>
      <c r="LU169" s="63"/>
      <c r="LV169" s="63"/>
      <c r="LW169" s="63"/>
      <c r="LX169" s="63"/>
      <c r="LY169" s="63"/>
      <c r="LZ169" s="63"/>
      <c r="MA169" s="63"/>
      <c r="MB169" s="63"/>
      <c r="MC169" s="63"/>
      <c r="MD169" s="63"/>
      <c r="ME169" s="63"/>
      <c r="MF169" s="63"/>
    </row>
    <row r="170" spans="1:344" x14ac:dyDescent="0.35">
      <c r="A170" s="131">
        <v>166</v>
      </c>
      <c r="B170" s="170"/>
      <c r="C170" s="170"/>
      <c r="D170" s="152">
        <v>278</v>
      </c>
      <c r="E170" s="72" t="str">
        <f>'BVEM Scorecard'!F169</f>
        <v>Storage</v>
      </c>
      <c r="F170" s="96">
        <f t="shared" si="250"/>
        <v>0.30000000000000004</v>
      </c>
      <c r="G170" s="96">
        <f t="shared" si="251"/>
        <v>0.3</v>
      </c>
      <c r="H170" s="96">
        <f t="shared" si="252"/>
        <v>0</v>
      </c>
      <c r="I170" s="96">
        <f t="shared" si="253"/>
        <v>0</v>
      </c>
      <c r="J170" s="62">
        <v>1</v>
      </c>
      <c r="K170" s="62">
        <v>1</v>
      </c>
      <c r="L170" s="62">
        <v>1</v>
      </c>
      <c r="M170" s="62">
        <v>1</v>
      </c>
      <c r="N170" s="62">
        <v>1</v>
      </c>
      <c r="O170" s="62">
        <v>0</v>
      </c>
      <c r="P170" s="62">
        <v>0</v>
      </c>
      <c r="Q170" s="62">
        <v>0</v>
      </c>
      <c r="R170" s="62">
        <v>0</v>
      </c>
      <c r="S170" s="62">
        <v>0</v>
      </c>
      <c r="T170" s="62">
        <v>1</v>
      </c>
      <c r="U170" s="62">
        <v>0</v>
      </c>
      <c r="V170" s="62">
        <v>0</v>
      </c>
      <c r="W170" s="62">
        <f t="shared" si="254"/>
        <v>0.3</v>
      </c>
      <c r="X170" s="62">
        <f t="shared" si="255"/>
        <v>0.30000000000000004</v>
      </c>
      <c r="Y170" s="87"/>
      <c r="Z170" s="5"/>
      <c r="AA170" s="5"/>
      <c r="AB170" s="5"/>
      <c r="AC170" s="5"/>
      <c r="AD170" s="5"/>
      <c r="AE170" s="5"/>
      <c r="AF170" s="5"/>
      <c r="AG170" s="5"/>
      <c r="AH170" s="5"/>
      <c r="AI170" s="5"/>
      <c r="AJ170" s="5"/>
      <c r="AK170" s="5"/>
      <c r="AL170" s="5"/>
      <c r="AM170" s="91" t="str">
        <f t="shared" si="230"/>
        <v/>
      </c>
      <c r="AN170" s="93" t="str">
        <f t="shared" si="231"/>
        <v/>
      </c>
      <c r="AO170" s="62"/>
      <c r="AP170" s="62"/>
      <c r="AQ170" s="62"/>
      <c r="AR170" s="62"/>
      <c r="AS170" s="62"/>
      <c r="AT170" s="62"/>
      <c r="AU170" s="62"/>
      <c r="AV170" s="62"/>
      <c r="AW170" s="62"/>
      <c r="AX170" s="62"/>
      <c r="AY170" s="62"/>
      <c r="AZ170" s="62"/>
      <c r="BA170" s="62"/>
      <c r="BB170" s="62"/>
      <c r="BC170" s="62" t="str">
        <f t="shared" si="232"/>
        <v/>
      </c>
      <c r="BD170" s="62" t="str">
        <f t="shared" si="233"/>
        <v/>
      </c>
      <c r="BE170" s="5"/>
      <c r="BF170" s="5"/>
      <c r="BG170" s="5"/>
      <c r="BH170" s="5"/>
      <c r="BI170" s="5"/>
      <c r="BJ170" s="5"/>
      <c r="BK170" s="5"/>
      <c r="BL170" s="5"/>
      <c r="BM170" s="5"/>
      <c r="BN170" s="5"/>
      <c r="BO170" s="5"/>
      <c r="BP170" s="5"/>
      <c r="BQ170" s="5"/>
      <c r="BR170" s="5"/>
      <c r="BS170" s="5" t="str">
        <f t="shared" si="234"/>
        <v/>
      </c>
      <c r="BT170" s="5" t="str">
        <f t="shared" si="235"/>
        <v/>
      </c>
      <c r="BU170" s="62"/>
      <c r="BV170" s="62"/>
      <c r="BW170" s="62"/>
      <c r="BX170" s="62"/>
      <c r="BY170" s="62"/>
      <c r="BZ170" s="62"/>
      <c r="CA170" s="62"/>
      <c r="CB170" s="62"/>
      <c r="CC170" s="62"/>
      <c r="CD170" s="62"/>
      <c r="CE170" s="62"/>
      <c r="CF170" s="62"/>
      <c r="CG170" s="62"/>
      <c r="CH170" s="62"/>
      <c r="CI170" s="62" t="str">
        <f t="shared" si="236"/>
        <v/>
      </c>
      <c r="CJ170" s="62" t="str">
        <f t="shared" si="237"/>
        <v/>
      </c>
      <c r="CK170" s="5"/>
      <c r="CL170" s="5"/>
      <c r="CM170" s="5"/>
      <c r="CN170" s="5"/>
      <c r="CO170" s="5"/>
      <c r="CP170" s="5"/>
      <c r="CQ170" s="5"/>
      <c r="CR170" s="5"/>
      <c r="CS170" s="5"/>
      <c r="CT170" s="5"/>
      <c r="CU170" s="5"/>
      <c r="CV170" s="5"/>
      <c r="CW170" s="5"/>
      <c r="CX170" s="5"/>
      <c r="CY170" s="91" t="str">
        <f t="shared" si="238"/>
        <v/>
      </c>
      <c r="CZ170" s="5" t="str">
        <f t="shared" si="239"/>
        <v/>
      </c>
      <c r="DA170" s="62"/>
      <c r="DB170" s="62"/>
      <c r="DC170" s="62"/>
      <c r="DD170" s="62"/>
      <c r="DE170" s="62"/>
      <c r="DF170" s="62"/>
      <c r="DG170" s="62"/>
      <c r="DH170" s="62"/>
      <c r="DI170" s="62"/>
      <c r="DJ170" s="62"/>
      <c r="DK170" s="62"/>
      <c r="DL170" s="62"/>
      <c r="DM170" s="62"/>
      <c r="DN170" s="62"/>
      <c r="DO170" s="62" t="str">
        <f t="shared" si="240"/>
        <v/>
      </c>
      <c r="DP170" s="62" t="str">
        <f t="shared" si="241"/>
        <v/>
      </c>
      <c r="DQ170" s="5"/>
      <c r="DR170" s="5"/>
      <c r="DS170" s="5"/>
      <c r="DT170" s="5"/>
      <c r="DU170" s="5"/>
      <c r="DV170" s="5"/>
      <c r="DW170" s="5"/>
      <c r="DX170" s="5"/>
      <c r="DY170" s="5"/>
      <c r="DZ170" s="5"/>
      <c r="EA170" s="5"/>
      <c r="EB170" s="5"/>
      <c r="EC170" s="5"/>
      <c r="ED170" s="5"/>
      <c r="EE170" s="91" t="str">
        <f t="shared" si="242"/>
        <v/>
      </c>
      <c r="EF170" s="5" t="str">
        <f t="shared" si="243"/>
        <v/>
      </c>
      <c r="EG170" s="62"/>
      <c r="EH170" s="62"/>
      <c r="EI170" s="62"/>
      <c r="EJ170" s="62"/>
      <c r="EK170" s="62"/>
      <c r="EL170" s="62"/>
      <c r="EM170" s="62"/>
      <c r="EN170" s="62"/>
      <c r="EO170" s="62"/>
      <c r="EP170" s="62"/>
      <c r="EQ170" s="62"/>
      <c r="ER170" s="62"/>
      <c r="ES170" s="62"/>
      <c r="ET170" s="62"/>
      <c r="EU170" s="62" t="str">
        <f t="shared" si="244"/>
        <v/>
      </c>
      <c r="EV170" s="62" t="str">
        <f t="shared" si="245"/>
        <v/>
      </c>
      <c r="EW170" s="5"/>
      <c r="EX170" s="5"/>
      <c r="EY170" s="5"/>
      <c r="EZ170" s="5"/>
      <c r="FA170" s="5"/>
      <c r="FB170" s="5"/>
      <c r="FC170" s="5"/>
      <c r="FD170" s="5"/>
      <c r="FE170" s="5"/>
      <c r="FF170" s="5"/>
      <c r="FG170" s="5"/>
      <c r="FH170" s="5"/>
      <c r="FI170" s="5"/>
      <c r="FJ170" s="5"/>
      <c r="FK170" s="91" t="str">
        <f t="shared" si="246"/>
        <v/>
      </c>
      <c r="FL170" s="5" t="str">
        <f t="shared" si="247"/>
        <v/>
      </c>
      <c r="FM170" s="62"/>
      <c r="FN170" s="62"/>
      <c r="FO170" s="62"/>
      <c r="FP170" s="62"/>
      <c r="FQ170" s="62"/>
      <c r="FR170" s="62"/>
      <c r="FS170" s="62"/>
      <c r="FT170" s="62"/>
      <c r="FU170" s="62"/>
      <c r="FV170" s="62"/>
      <c r="FW170" s="62"/>
      <c r="FX170" s="62"/>
      <c r="FY170" s="62"/>
      <c r="FZ170" s="62"/>
      <c r="GA170" s="62" t="str">
        <f t="shared" si="248"/>
        <v/>
      </c>
      <c r="GB170" s="62" t="str">
        <f t="shared" si="249"/>
        <v/>
      </c>
      <c r="GC170" s="5"/>
      <c r="GD170" s="5"/>
      <c r="GE170" s="5"/>
      <c r="GF170" s="5"/>
      <c r="GG170" s="5"/>
      <c r="GH170" s="5"/>
      <c r="GI170" s="5"/>
      <c r="GJ170" s="5"/>
      <c r="GK170" s="5"/>
      <c r="GL170" s="5"/>
      <c r="GM170" s="5"/>
      <c r="GN170" s="5"/>
      <c r="GO170" s="5"/>
      <c r="GP170" s="5"/>
      <c r="GQ170" s="91"/>
      <c r="GR170" s="5"/>
      <c r="GS170" s="62"/>
      <c r="GT170" s="62"/>
      <c r="GU170" s="62"/>
      <c r="GV170" s="62"/>
      <c r="GW170" s="62"/>
      <c r="GX170" s="62"/>
      <c r="GY170" s="62"/>
      <c r="GZ170" s="62"/>
      <c r="HA170" s="62"/>
      <c r="HB170" s="62"/>
      <c r="HC170" s="62"/>
      <c r="HD170" s="62"/>
      <c r="HE170" s="62"/>
      <c r="HF170" s="62"/>
      <c r="HG170" s="62"/>
      <c r="HH170" s="62"/>
      <c r="HI170" s="5"/>
      <c r="HJ170" s="5"/>
      <c r="HK170" s="5"/>
      <c r="HL170" s="5"/>
      <c r="HM170" s="5"/>
      <c r="HN170" s="5"/>
      <c r="HO170" s="5"/>
      <c r="HP170" s="5"/>
      <c r="HQ170" s="5"/>
      <c r="HR170" s="5"/>
      <c r="HS170" s="5"/>
      <c r="HT170" s="5"/>
      <c r="HU170" s="5"/>
      <c r="HV170" s="5"/>
      <c r="HW170" s="91"/>
      <c r="HX170" s="5"/>
      <c r="HY170" s="62"/>
      <c r="HZ170" s="62"/>
      <c r="IA170" s="62"/>
      <c r="IB170" s="62"/>
      <c r="IC170" s="62"/>
      <c r="ID170" s="62"/>
      <c r="IE170" s="62"/>
      <c r="IF170" s="62"/>
      <c r="IG170" s="62"/>
      <c r="IH170" s="62"/>
      <c r="II170" s="62"/>
      <c r="IJ170" s="62"/>
      <c r="IK170" s="62"/>
      <c r="IL170" s="62"/>
      <c r="IM170" s="62"/>
      <c r="IN170" s="62"/>
      <c r="IO170" s="5"/>
      <c r="IP170" s="5"/>
      <c r="IQ170" s="5"/>
      <c r="IR170" s="5"/>
      <c r="IS170" s="5"/>
      <c r="IT170" s="5"/>
      <c r="IU170" s="5"/>
      <c r="IV170" s="5"/>
      <c r="IW170" s="5"/>
      <c r="IX170" s="5"/>
      <c r="IY170" s="5"/>
      <c r="IZ170" s="5"/>
      <c r="JA170" s="5"/>
      <c r="JB170" s="5"/>
      <c r="JC170" s="91"/>
      <c r="JD170" s="5"/>
      <c r="JE170" s="62"/>
      <c r="JF170" s="62"/>
      <c r="JG170" s="62"/>
      <c r="JH170" s="62"/>
      <c r="JI170" s="62"/>
      <c r="JJ170" s="62"/>
      <c r="JK170" s="62"/>
      <c r="JL170" s="62"/>
      <c r="JM170" s="62"/>
      <c r="JN170" s="62"/>
      <c r="JO170" s="62"/>
      <c r="JP170" s="62"/>
      <c r="JQ170" s="62"/>
      <c r="JR170" s="62"/>
      <c r="JS170" s="62"/>
      <c r="JT170" s="62"/>
      <c r="JU170" s="5"/>
      <c r="JV170" s="5"/>
      <c r="JW170" s="5"/>
      <c r="JX170" s="5"/>
      <c r="JY170" s="5"/>
      <c r="JZ170" s="5"/>
      <c r="KA170" s="5"/>
      <c r="KB170" s="5"/>
      <c r="KC170" s="5"/>
      <c r="KD170" s="5"/>
      <c r="KE170" s="5"/>
      <c r="KF170" s="5"/>
      <c r="KG170" s="5"/>
      <c r="KH170" s="5"/>
      <c r="KI170" s="91"/>
      <c r="KJ170" s="5"/>
      <c r="KK170" s="62"/>
      <c r="KL170" s="62"/>
      <c r="KM170" s="62"/>
      <c r="KN170" s="62"/>
      <c r="KO170" s="62"/>
      <c r="KP170" s="62"/>
      <c r="KQ170" s="62"/>
      <c r="KR170" s="62"/>
      <c r="KS170" s="62"/>
      <c r="KT170" s="62"/>
      <c r="KU170" s="62"/>
      <c r="KV170" s="62"/>
      <c r="KW170" s="62"/>
      <c r="KX170" s="62"/>
      <c r="KY170" s="62"/>
      <c r="KZ170" s="62"/>
      <c r="LA170" s="5"/>
      <c r="LB170" s="5"/>
      <c r="LC170" s="5"/>
      <c r="LD170" s="5"/>
      <c r="LE170" s="5"/>
      <c r="LF170" s="5"/>
      <c r="LG170" s="5"/>
      <c r="LH170" s="5"/>
      <c r="LI170" s="5"/>
      <c r="LJ170" s="5"/>
      <c r="LK170" s="5"/>
      <c r="LL170" s="5"/>
      <c r="LM170" s="5"/>
      <c r="LN170" s="5"/>
      <c r="LO170" s="91"/>
      <c r="LP170" s="5"/>
      <c r="LQ170" s="62"/>
      <c r="LR170" s="62"/>
      <c r="LS170" s="62"/>
      <c r="LT170" s="62"/>
      <c r="LU170" s="62"/>
      <c r="LV170" s="62"/>
      <c r="LW170" s="62"/>
      <c r="LX170" s="62"/>
      <c r="LY170" s="62"/>
      <c r="LZ170" s="62"/>
      <c r="MA170" s="62"/>
      <c r="MB170" s="62"/>
      <c r="MC170" s="62"/>
      <c r="MD170" s="62"/>
      <c r="ME170" s="62"/>
      <c r="MF170" s="62"/>
    </row>
    <row r="171" spans="1:344" x14ac:dyDescent="0.35">
      <c r="A171" s="132">
        <v>167</v>
      </c>
      <c r="B171" s="170"/>
      <c r="C171" s="170"/>
      <c r="D171" s="152">
        <v>282</v>
      </c>
      <c r="E171" s="72" t="str">
        <f>'BVEM Scorecard'!F170</f>
        <v>Storage</v>
      </c>
      <c r="F171" s="96">
        <f t="shared" si="250"/>
        <v>0.30000000000000004</v>
      </c>
      <c r="G171" s="96">
        <f t="shared" si="251"/>
        <v>0.3</v>
      </c>
      <c r="H171" s="96">
        <f t="shared" si="252"/>
        <v>0</v>
      </c>
      <c r="I171" s="96">
        <f t="shared" si="253"/>
        <v>0</v>
      </c>
      <c r="J171" s="62">
        <v>1</v>
      </c>
      <c r="K171" s="62">
        <v>1</v>
      </c>
      <c r="L171" s="62">
        <v>1</v>
      </c>
      <c r="M171" s="62">
        <v>1</v>
      </c>
      <c r="N171" s="62">
        <v>1</v>
      </c>
      <c r="O171" s="62">
        <v>0</v>
      </c>
      <c r="P171" s="62">
        <v>0</v>
      </c>
      <c r="Q171" s="62">
        <v>0</v>
      </c>
      <c r="R171" s="62">
        <v>0</v>
      </c>
      <c r="S171" s="62">
        <v>0</v>
      </c>
      <c r="T171" s="62">
        <v>1</v>
      </c>
      <c r="U171" s="62">
        <v>0</v>
      </c>
      <c r="V171" s="62">
        <v>0</v>
      </c>
      <c r="W171" s="62">
        <f t="shared" si="254"/>
        <v>0.3</v>
      </c>
      <c r="X171" s="62">
        <f t="shared" si="255"/>
        <v>0.30000000000000004</v>
      </c>
      <c r="Y171" s="1"/>
      <c r="Z171" s="1"/>
      <c r="AA171" s="1"/>
      <c r="AB171" s="1"/>
      <c r="AC171" s="1"/>
      <c r="AD171" s="1"/>
      <c r="AE171" s="1"/>
      <c r="AF171" s="1"/>
      <c r="AG171" s="1"/>
      <c r="AH171" s="1"/>
      <c r="AI171" s="1"/>
      <c r="AJ171" s="1"/>
      <c r="AK171" s="1"/>
      <c r="AL171" s="1"/>
      <c r="AM171" s="138" t="str">
        <f t="shared" si="230"/>
        <v/>
      </c>
      <c r="AN171" s="139" t="str">
        <f t="shared" si="231"/>
        <v/>
      </c>
      <c r="AO171" s="63"/>
      <c r="AP171" s="63"/>
      <c r="AQ171" s="63"/>
      <c r="AR171" s="63"/>
      <c r="AS171" s="63"/>
      <c r="AT171" s="63"/>
      <c r="AU171" s="63"/>
      <c r="AV171" s="63"/>
      <c r="AW171" s="63"/>
      <c r="AX171" s="63"/>
      <c r="AY171" s="63"/>
      <c r="AZ171" s="63"/>
      <c r="BA171" s="63"/>
      <c r="BB171" s="63"/>
      <c r="BC171" s="63" t="str">
        <f t="shared" si="232"/>
        <v/>
      </c>
      <c r="BD171" s="63" t="str">
        <f t="shared" si="233"/>
        <v/>
      </c>
      <c r="BE171" s="1"/>
      <c r="BF171" s="1"/>
      <c r="BG171" s="1"/>
      <c r="BH171" s="1"/>
      <c r="BI171" s="1"/>
      <c r="BJ171" s="1"/>
      <c r="BK171" s="1"/>
      <c r="BL171" s="1"/>
      <c r="BM171" s="1"/>
      <c r="BN171" s="1"/>
      <c r="BO171" s="1"/>
      <c r="BP171" s="1"/>
      <c r="BQ171" s="1"/>
      <c r="BR171" s="1"/>
      <c r="BS171" s="1" t="str">
        <f t="shared" si="234"/>
        <v/>
      </c>
      <c r="BT171" s="1" t="str">
        <f t="shared" si="235"/>
        <v/>
      </c>
      <c r="BU171" s="63"/>
      <c r="BV171" s="63"/>
      <c r="BW171" s="63"/>
      <c r="BX171" s="63"/>
      <c r="BY171" s="63"/>
      <c r="BZ171" s="63"/>
      <c r="CA171" s="63"/>
      <c r="CB171" s="63"/>
      <c r="CC171" s="63"/>
      <c r="CD171" s="63"/>
      <c r="CE171" s="63"/>
      <c r="CF171" s="63"/>
      <c r="CG171" s="63"/>
      <c r="CH171" s="63"/>
      <c r="CI171" s="63" t="str">
        <f t="shared" si="236"/>
        <v/>
      </c>
      <c r="CJ171" s="63" t="str">
        <f t="shared" si="237"/>
        <v/>
      </c>
      <c r="CK171" s="1"/>
      <c r="CL171" s="1"/>
      <c r="CM171" s="1"/>
      <c r="CN171" s="1"/>
      <c r="CO171" s="1"/>
      <c r="CP171" s="1"/>
      <c r="CQ171" s="1"/>
      <c r="CR171" s="1"/>
      <c r="CS171" s="1"/>
      <c r="CT171" s="1"/>
      <c r="CU171" s="1"/>
      <c r="CV171" s="1"/>
      <c r="CW171" s="1"/>
      <c r="CX171" s="1"/>
      <c r="CY171" s="138" t="str">
        <f t="shared" si="238"/>
        <v/>
      </c>
      <c r="CZ171" s="1" t="str">
        <f t="shared" si="239"/>
        <v/>
      </c>
      <c r="DA171" s="63"/>
      <c r="DB171" s="63"/>
      <c r="DC171" s="63"/>
      <c r="DD171" s="63"/>
      <c r="DE171" s="63"/>
      <c r="DF171" s="63"/>
      <c r="DG171" s="63"/>
      <c r="DH171" s="63"/>
      <c r="DI171" s="63"/>
      <c r="DJ171" s="63"/>
      <c r="DK171" s="63"/>
      <c r="DL171" s="63"/>
      <c r="DM171" s="63"/>
      <c r="DN171" s="63"/>
      <c r="DO171" s="63" t="str">
        <f t="shared" si="240"/>
        <v/>
      </c>
      <c r="DP171" s="63" t="str">
        <f t="shared" si="241"/>
        <v/>
      </c>
      <c r="DQ171" s="1"/>
      <c r="DR171" s="1"/>
      <c r="DS171" s="1"/>
      <c r="DT171" s="1"/>
      <c r="DU171" s="1"/>
      <c r="DV171" s="1"/>
      <c r="DW171" s="1"/>
      <c r="DX171" s="1"/>
      <c r="DY171" s="1"/>
      <c r="DZ171" s="1"/>
      <c r="EA171" s="1"/>
      <c r="EB171" s="1"/>
      <c r="EC171" s="1"/>
      <c r="ED171" s="1"/>
      <c r="EE171" s="138" t="str">
        <f t="shared" si="242"/>
        <v/>
      </c>
      <c r="EF171" s="1" t="str">
        <f t="shared" si="243"/>
        <v/>
      </c>
      <c r="EG171" s="63"/>
      <c r="EH171" s="63"/>
      <c r="EI171" s="63"/>
      <c r="EJ171" s="63"/>
      <c r="EK171" s="63"/>
      <c r="EL171" s="63"/>
      <c r="EM171" s="63"/>
      <c r="EN171" s="63"/>
      <c r="EO171" s="63"/>
      <c r="EP171" s="63"/>
      <c r="EQ171" s="63"/>
      <c r="ER171" s="63"/>
      <c r="ES171" s="63"/>
      <c r="ET171" s="63"/>
      <c r="EU171" s="63" t="str">
        <f t="shared" si="244"/>
        <v/>
      </c>
      <c r="EV171" s="63" t="str">
        <f t="shared" si="245"/>
        <v/>
      </c>
      <c r="EW171" s="1"/>
      <c r="EX171" s="1"/>
      <c r="EY171" s="1"/>
      <c r="EZ171" s="1"/>
      <c r="FA171" s="1"/>
      <c r="FB171" s="1"/>
      <c r="FC171" s="1"/>
      <c r="FD171" s="1"/>
      <c r="FE171" s="1"/>
      <c r="FF171" s="1"/>
      <c r="FG171" s="1"/>
      <c r="FH171" s="1"/>
      <c r="FI171" s="1"/>
      <c r="FJ171" s="1"/>
      <c r="FK171" s="138" t="str">
        <f t="shared" si="246"/>
        <v/>
      </c>
      <c r="FL171" s="1" t="str">
        <f t="shared" si="247"/>
        <v/>
      </c>
      <c r="FM171" s="63"/>
      <c r="FN171" s="63"/>
      <c r="FO171" s="63"/>
      <c r="FP171" s="63"/>
      <c r="FQ171" s="63"/>
      <c r="FR171" s="63"/>
      <c r="FS171" s="63"/>
      <c r="FT171" s="63"/>
      <c r="FU171" s="63"/>
      <c r="FV171" s="63"/>
      <c r="FW171" s="63"/>
      <c r="FX171" s="63"/>
      <c r="FY171" s="63"/>
      <c r="FZ171" s="63"/>
      <c r="GA171" s="63" t="str">
        <f t="shared" si="248"/>
        <v/>
      </c>
      <c r="GB171" s="63" t="str">
        <f t="shared" si="249"/>
        <v/>
      </c>
      <c r="GC171" s="1"/>
      <c r="GD171" s="1"/>
      <c r="GE171" s="1"/>
      <c r="GF171" s="1"/>
      <c r="GG171" s="1"/>
      <c r="GH171" s="1"/>
      <c r="GI171" s="1"/>
      <c r="GJ171" s="1"/>
      <c r="GK171" s="1"/>
      <c r="GL171" s="1"/>
      <c r="GM171" s="1"/>
      <c r="GN171" s="1"/>
      <c r="GO171" s="1"/>
      <c r="GP171" s="1"/>
      <c r="GQ171" s="138"/>
      <c r="GR171" s="1"/>
      <c r="GS171" s="63"/>
      <c r="GT171" s="63"/>
      <c r="GU171" s="63"/>
      <c r="GV171" s="63"/>
      <c r="GW171" s="63"/>
      <c r="GX171" s="63"/>
      <c r="GY171" s="63"/>
      <c r="GZ171" s="63"/>
      <c r="HA171" s="63"/>
      <c r="HB171" s="63"/>
      <c r="HC171" s="63"/>
      <c r="HD171" s="63"/>
      <c r="HE171" s="63"/>
      <c r="HF171" s="63"/>
      <c r="HG171" s="63"/>
      <c r="HH171" s="63"/>
      <c r="HI171" s="1"/>
      <c r="HJ171" s="1"/>
      <c r="HK171" s="1"/>
      <c r="HL171" s="1"/>
      <c r="HM171" s="1"/>
      <c r="HN171" s="1"/>
      <c r="HO171" s="1"/>
      <c r="HP171" s="1"/>
      <c r="HQ171" s="1"/>
      <c r="HR171" s="1"/>
      <c r="HS171" s="1"/>
      <c r="HT171" s="1"/>
      <c r="HU171" s="1"/>
      <c r="HV171" s="1"/>
      <c r="HW171" s="138"/>
      <c r="HX171" s="1"/>
      <c r="HY171" s="63"/>
      <c r="HZ171" s="63"/>
      <c r="IA171" s="63"/>
      <c r="IB171" s="63"/>
      <c r="IC171" s="63"/>
      <c r="ID171" s="63"/>
      <c r="IE171" s="63"/>
      <c r="IF171" s="63"/>
      <c r="IG171" s="63"/>
      <c r="IH171" s="63"/>
      <c r="II171" s="63"/>
      <c r="IJ171" s="63"/>
      <c r="IK171" s="63"/>
      <c r="IL171" s="63"/>
      <c r="IM171" s="63"/>
      <c r="IN171" s="63"/>
      <c r="IO171" s="1"/>
      <c r="IP171" s="1"/>
      <c r="IQ171" s="1"/>
      <c r="IR171" s="1"/>
      <c r="IS171" s="1"/>
      <c r="IT171" s="1"/>
      <c r="IU171" s="1"/>
      <c r="IV171" s="1"/>
      <c r="IW171" s="1"/>
      <c r="IX171" s="1"/>
      <c r="IY171" s="1"/>
      <c r="IZ171" s="1"/>
      <c r="JA171" s="1"/>
      <c r="JB171" s="1"/>
      <c r="JC171" s="138"/>
      <c r="JD171" s="1"/>
      <c r="JE171" s="63"/>
      <c r="JF171" s="63"/>
      <c r="JG171" s="63"/>
      <c r="JH171" s="63"/>
      <c r="JI171" s="63"/>
      <c r="JJ171" s="63"/>
      <c r="JK171" s="63"/>
      <c r="JL171" s="63"/>
      <c r="JM171" s="63"/>
      <c r="JN171" s="63"/>
      <c r="JO171" s="63"/>
      <c r="JP171" s="63"/>
      <c r="JQ171" s="63"/>
      <c r="JR171" s="63"/>
      <c r="JS171" s="63"/>
      <c r="JT171" s="63"/>
      <c r="JU171" s="1"/>
      <c r="JV171" s="1"/>
      <c r="JW171" s="1"/>
      <c r="JX171" s="1"/>
      <c r="JY171" s="1"/>
      <c r="JZ171" s="1"/>
      <c r="KA171" s="1"/>
      <c r="KB171" s="1"/>
      <c r="KC171" s="1"/>
      <c r="KD171" s="1"/>
      <c r="KE171" s="1"/>
      <c r="KF171" s="1"/>
      <c r="KG171" s="1"/>
      <c r="KH171" s="1"/>
      <c r="KI171" s="138"/>
      <c r="KJ171" s="1"/>
      <c r="KK171" s="63"/>
      <c r="KL171" s="63"/>
      <c r="KM171" s="63"/>
      <c r="KN171" s="63"/>
      <c r="KO171" s="63"/>
      <c r="KP171" s="63"/>
      <c r="KQ171" s="63"/>
      <c r="KR171" s="63"/>
      <c r="KS171" s="63"/>
      <c r="KT171" s="63"/>
      <c r="KU171" s="63"/>
      <c r="KV171" s="63"/>
      <c r="KW171" s="63"/>
      <c r="KX171" s="63"/>
      <c r="KY171" s="63"/>
      <c r="KZ171" s="63"/>
      <c r="LA171" s="1"/>
      <c r="LB171" s="1"/>
      <c r="LC171" s="1"/>
      <c r="LD171" s="1"/>
      <c r="LE171" s="1"/>
      <c r="LF171" s="1"/>
      <c r="LG171" s="1"/>
      <c r="LH171" s="1"/>
      <c r="LI171" s="1"/>
      <c r="LJ171" s="1"/>
      <c r="LK171" s="1"/>
      <c r="LL171" s="1"/>
      <c r="LM171" s="1"/>
      <c r="LN171" s="1"/>
      <c r="LO171" s="138"/>
      <c r="LP171" s="1"/>
      <c r="LQ171" s="63"/>
      <c r="LR171" s="63"/>
      <c r="LS171" s="63"/>
      <c r="LT171" s="63"/>
      <c r="LU171" s="63"/>
      <c r="LV171" s="63"/>
      <c r="LW171" s="63"/>
      <c r="LX171" s="63"/>
      <c r="LY171" s="63"/>
      <c r="LZ171" s="63"/>
      <c r="MA171" s="63"/>
      <c r="MB171" s="63"/>
      <c r="MC171" s="63"/>
      <c r="MD171" s="63"/>
      <c r="ME171" s="63"/>
      <c r="MF171" s="63"/>
    </row>
    <row r="172" spans="1:344" x14ac:dyDescent="0.35">
      <c r="A172" s="131">
        <v>168</v>
      </c>
      <c r="B172" s="170"/>
      <c r="C172" s="170"/>
      <c r="D172" s="152">
        <v>284</v>
      </c>
      <c r="E172" s="72" t="str">
        <f>'BVEM Scorecard'!F171</f>
        <v>Wind</v>
      </c>
      <c r="F172" s="96">
        <f t="shared" si="250"/>
        <v>0.30000000000000004</v>
      </c>
      <c r="G172" s="96">
        <f t="shared" si="251"/>
        <v>0.3</v>
      </c>
      <c r="H172" s="96">
        <f t="shared" si="252"/>
        <v>0</v>
      </c>
      <c r="I172" s="96">
        <f t="shared" si="253"/>
        <v>0</v>
      </c>
      <c r="J172" s="62">
        <v>1</v>
      </c>
      <c r="K172" s="62">
        <v>1</v>
      </c>
      <c r="L172" s="62">
        <v>1</v>
      </c>
      <c r="M172" s="62">
        <v>1</v>
      </c>
      <c r="N172" s="62">
        <v>1</v>
      </c>
      <c r="O172" s="62">
        <v>0</v>
      </c>
      <c r="P172" s="62">
        <v>0</v>
      </c>
      <c r="Q172" s="62">
        <v>0</v>
      </c>
      <c r="R172" s="62">
        <v>0</v>
      </c>
      <c r="S172" s="62">
        <v>0</v>
      </c>
      <c r="T172" s="62">
        <v>1</v>
      </c>
      <c r="U172" s="62">
        <v>0</v>
      </c>
      <c r="V172" s="62">
        <v>0</v>
      </c>
      <c r="W172" s="62">
        <f t="shared" si="254"/>
        <v>0.3</v>
      </c>
      <c r="X172" s="62">
        <f t="shared" si="255"/>
        <v>0.30000000000000004</v>
      </c>
      <c r="Y172" s="87"/>
      <c r="Z172" s="5"/>
      <c r="AA172" s="5"/>
      <c r="AB172" s="5"/>
      <c r="AC172" s="5"/>
      <c r="AD172" s="5"/>
      <c r="AE172" s="5"/>
      <c r="AF172" s="5"/>
      <c r="AG172" s="5"/>
      <c r="AH172" s="5"/>
      <c r="AI172" s="5"/>
      <c r="AJ172" s="5"/>
      <c r="AK172" s="5"/>
      <c r="AL172" s="5"/>
      <c r="AM172" s="91" t="str">
        <f t="shared" si="230"/>
        <v/>
      </c>
      <c r="AN172" s="93" t="str">
        <f t="shared" si="231"/>
        <v/>
      </c>
      <c r="AO172" s="62"/>
      <c r="AP172" s="62"/>
      <c r="AQ172" s="62"/>
      <c r="AR172" s="62"/>
      <c r="AS172" s="62"/>
      <c r="AT172" s="62"/>
      <c r="AU172" s="62"/>
      <c r="AV172" s="62"/>
      <c r="AW172" s="62"/>
      <c r="AX172" s="62"/>
      <c r="AY172" s="62"/>
      <c r="AZ172" s="62"/>
      <c r="BA172" s="62"/>
      <c r="BB172" s="62"/>
      <c r="BC172" s="62" t="str">
        <f t="shared" si="232"/>
        <v/>
      </c>
      <c r="BD172" s="62" t="str">
        <f t="shared" si="233"/>
        <v/>
      </c>
      <c r="BE172" s="5"/>
      <c r="BF172" s="5"/>
      <c r="BG172" s="5"/>
      <c r="BH172" s="5"/>
      <c r="BI172" s="5"/>
      <c r="BJ172" s="5"/>
      <c r="BK172" s="5"/>
      <c r="BL172" s="5"/>
      <c r="BM172" s="5"/>
      <c r="BN172" s="5"/>
      <c r="BO172" s="5"/>
      <c r="BP172" s="5"/>
      <c r="BQ172" s="5"/>
      <c r="BR172" s="5"/>
      <c r="BS172" s="5" t="str">
        <f t="shared" si="234"/>
        <v/>
      </c>
      <c r="BT172" s="5" t="str">
        <f t="shared" si="235"/>
        <v/>
      </c>
      <c r="BU172" s="62"/>
      <c r="BV172" s="62"/>
      <c r="BW172" s="62"/>
      <c r="BX172" s="62"/>
      <c r="BY172" s="62"/>
      <c r="BZ172" s="62"/>
      <c r="CA172" s="62"/>
      <c r="CB172" s="62"/>
      <c r="CC172" s="62"/>
      <c r="CD172" s="62"/>
      <c r="CE172" s="62"/>
      <c r="CF172" s="62"/>
      <c r="CG172" s="62"/>
      <c r="CH172" s="62"/>
      <c r="CI172" s="62" t="str">
        <f t="shared" si="236"/>
        <v/>
      </c>
      <c r="CJ172" s="62" t="str">
        <f t="shared" si="237"/>
        <v/>
      </c>
      <c r="CK172" s="5"/>
      <c r="CL172" s="5"/>
      <c r="CM172" s="5"/>
      <c r="CN172" s="5"/>
      <c r="CO172" s="5"/>
      <c r="CP172" s="5"/>
      <c r="CQ172" s="5"/>
      <c r="CR172" s="5"/>
      <c r="CS172" s="5"/>
      <c r="CT172" s="5"/>
      <c r="CU172" s="5"/>
      <c r="CV172" s="5"/>
      <c r="CW172" s="5"/>
      <c r="CX172" s="5"/>
      <c r="CY172" s="91" t="str">
        <f t="shared" si="238"/>
        <v/>
      </c>
      <c r="CZ172" s="5" t="str">
        <f t="shared" si="239"/>
        <v/>
      </c>
      <c r="DA172" s="62"/>
      <c r="DB172" s="62"/>
      <c r="DC172" s="62"/>
      <c r="DD172" s="62"/>
      <c r="DE172" s="62"/>
      <c r="DF172" s="62"/>
      <c r="DG172" s="62"/>
      <c r="DH172" s="62"/>
      <c r="DI172" s="62"/>
      <c r="DJ172" s="62"/>
      <c r="DK172" s="62"/>
      <c r="DL172" s="62"/>
      <c r="DM172" s="62"/>
      <c r="DN172" s="62"/>
      <c r="DO172" s="62" t="str">
        <f t="shared" si="240"/>
        <v/>
      </c>
      <c r="DP172" s="62" t="str">
        <f t="shared" si="241"/>
        <v/>
      </c>
      <c r="DQ172" s="5"/>
      <c r="DR172" s="5"/>
      <c r="DS172" s="5"/>
      <c r="DT172" s="5"/>
      <c r="DU172" s="5"/>
      <c r="DV172" s="5"/>
      <c r="DW172" s="5"/>
      <c r="DX172" s="5"/>
      <c r="DY172" s="5"/>
      <c r="DZ172" s="5"/>
      <c r="EA172" s="5"/>
      <c r="EB172" s="5"/>
      <c r="EC172" s="5"/>
      <c r="ED172" s="5"/>
      <c r="EE172" s="91" t="str">
        <f t="shared" si="242"/>
        <v/>
      </c>
      <c r="EF172" s="5" t="str">
        <f t="shared" si="243"/>
        <v/>
      </c>
      <c r="EG172" s="62"/>
      <c r="EH172" s="62"/>
      <c r="EI172" s="62"/>
      <c r="EJ172" s="62"/>
      <c r="EK172" s="62"/>
      <c r="EL172" s="62"/>
      <c r="EM172" s="62"/>
      <c r="EN172" s="62"/>
      <c r="EO172" s="62"/>
      <c r="EP172" s="62"/>
      <c r="EQ172" s="62"/>
      <c r="ER172" s="62"/>
      <c r="ES172" s="62"/>
      <c r="ET172" s="62"/>
      <c r="EU172" s="62" t="str">
        <f t="shared" si="244"/>
        <v/>
      </c>
      <c r="EV172" s="62" t="str">
        <f t="shared" si="245"/>
        <v/>
      </c>
      <c r="EW172" s="5"/>
      <c r="EX172" s="5"/>
      <c r="EY172" s="5"/>
      <c r="EZ172" s="5"/>
      <c r="FA172" s="5"/>
      <c r="FB172" s="5"/>
      <c r="FC172" s="5"/>
      <c r="FD172" s="5"/>
      <c r="FE172" s="5"/>
      <c r="FF172" s="5"/>
      <c r="FG172" s="5"/>
      <c r="FH172" s="5"/>
      <c r="FI172" s="5"/>
      <c r="FJ172" s="5"/>
      <c r="FK172" s="91" t="str">
        <f t="shared" si="246"/>
        <v/>
      </c>
      <c r="FL172" s="5" t="str">
        <f t="shared" si="247"/>
        <v/>
      </c>
      <c r="FM172" s="62"/>
      <c r="FN172" s="62"/>
      <c r="FO172" s="62"/>
      <c r="FP172" s="62"/>
      <c r="FQ172" s="62"/>
      <c r="FR172" s="62"/>
      <c r="FS172" s="62"/>
      <c r="FT172" s="62"/>
      <c r="FU172" s="62"/>
      <c r="FV172" s="62"/>
      <c r="FW172" s="62"/>
      <c r="FX172" s="62"/>
      <c r="FY172" s="62"/>
      <c r="FZ172" s="62"/>
      <c r="GA172" s="62" t="str">
        <f t="shared" si="248"/>
        <v/>
      </c>
      <c r="GB172" s="62" t="str">
        <f t="shared" si="249"/>
        <v/>
      </c>
      <c r="GC172" s="5"/>
      <c r="GD172" s="5"/>
      <c r="GE172" s="5"/>
      <c r="GF172" s="5"/>
      <c r="GG172" s="5"/>
      <c r="GH172" s="5"/>
      <c r="GI172" s="5"/>
      <c r="GJ172" s="5"/>
      <c r="GK172" s="5"/>
      <c r="GL172" s="5"/>
      <c r="GM172" s="5"/>
      <c r="GN172" s="5"/>
      <c r="GO172" s="5"/>
      <c r="GP172" s="5"/>
      <c r="GQ172" s="91"/>
      <c r="GR172" s="5"/>
      <c r="GS172" s="62"/>
      <c r="GT172" s="62"/>
      <c r="GU172" s="62"/>
      <c r="GV172" s="62"/>
      <c r="GW172" s="62"/>
      <c r="GX172" s="62"/>
      <c r="GY172" s="62"/>
      <c r="GZ172" s="62"/>
      <c r="HA172" s="62"/>
      <c r="HB172" s="62"/>
      <c r="HC172" s="62"/>
      <c r="HD172" s="62"/>
      <c r="HE172" s="62"/>
      <c r="HF172" s="62"/>
      <c r="HG172" s="62"/>
      <c r="HH172" s="62"/>
      <c r="HI172" s="5"/>
      <c r="HJ172" s="5"/>
      <c r="HK172" s="5"/>
      <c r="HL172" s="5"/>
      <c r="HM172" s="5"/>
      <c r="HN172" s="5"/>
      <c r="HO172" s="5"/>
      <c r="HP172" s="5"/>
      <c r="HQ172" s="5"/>
      <c r="HR172" s="5"/>
      <c r="HS172" s="5"/>
      <c r="HT172" s="5"/>
      <c r="HU172" s="5"/>
      <c r="HV172" s="5"/>
      <c r="HW172" s="91"/>
      <c r="HX172" s="5"/>
      <c r="HY172" s="62"/>
      <c r="HZ172" s="62"/>
      <c r="IA172" s="62"/>
      <c r="IB172" s="62"/>
      <c r="IC172" s="62"/>
      <c r="ID172" s="62"/>
      <c r="IE172" s="62"/>
      <c r="IF172" s="62"/>
      <c r="IG172" s="62"/>
      <c r="IH172" s="62"/>
      <c r="II172" s="62"/>
      <c r="IJ172" s="62"/>
      <c r="IK172" s="62"/>
      <c r="IL172" s="62"/>
      <c r="IM172" s="62"/>
      <c r="IN172" s="62"/>
      <c r="IO172" s="5"/>
      <c r="IP172" s="5"/>
      <c r="IQ172" s="5"/>
      <c r="IR172" s="5"/>
      <c r="IS172" s="5"/>
      <c r="IT172" s="5"/>
      <c r="IU172" s="5"/>
      <c r="IV172" s="5"/>
      <c r="IW172" s="5"/>
      <c r="IX172" s="5"/>
      <c r="IY172" s="5"/>
      <c r="IZ172" s="5"/>
      <c r="JA172" s="5"/>
      <c r="JB172" s="5"/>
      <c r="JC172" s="91"/>
      <c r="JD172" s="5"/>
      <c r="JE172" s="62"/>
      <c r="JF172" s="62"/>
      <c r="JG172" s="62"/>
      <c r="JH172" s="62"/>
      <c r="JI172" s="62"/>
      <c r="JJ172" s="62"/>
      <c r="JK172" s="62"/>
      <c r="JL172" s="62"/>
      <c r="JM172" s="62"/>
      <c r="JN172" s="62"/>
      <c r="JO172" s="62"/>
      <c r="JP172" s="62"/>
      <c r="JQ172" s="62"/>
      <c r="JR172" s="62"/>
      <c r="JS172" s="62"/>
      <c r="JT172" s="62"/>
      <c r="JU172" s="5"/>
      <c r="JV172" s="5"/>
      <c r="JW172" s="5"/>
      <c r="JX172" s="5"/>
      <c r="JY172" s="5"/>
      <c r="JZ172" s="5"/>
      <c r="KA172" s="5"/>
      <c r="KB172" s="5"/>
      <c r="KC172" s="5"/>
      <c r="KD172" s="5"/>
      <c r="KE172" s="5"/>
      <c r="KF172" s="5"/>
      <c r="KG172" s="5"/>
      <c r="KH172" s="5"/>
      <c r="KI172" s="91"/>
      <c r="KJ172" s="5"/>
      <c r="KK172" s="62"/>
      <c r="KL172" s="62"/>
      <c r="KM172" s="62"/>
      <c r="KN172" s="62"/>
      <c r="KO172" s="62"/>
      <c r="KP172" s="62"/>
      <c r="KQ172" s="62"/>
      <c r="KR172" s="62"/>
      <c r="KS172" s="62"/>
      <c r="KT172" s="62"/>
      <c r="KU172" s="62"/>
      <c r="KV172" s="62"/>
      <c r="KW172" s="62"/>
      <c r="KX172" s="62"/>
      <c r="KY172" s="62"/>
      <c r="KZ172" s="62"/>
      <c r="LA172" s="5"/>
      <c r="LB172" s="5"/>
      <c r="LC172" s="5"/>
      <c r="LD172" s="5"/>
      <c r="LE172" s="5"/>
      <c r="LF172" s="5"/>
      <c r="LG172" s="5"/>
      <c r="LH172" s="5"/>
      <c r="LI172" s="5"/>
      <c r="LJ172" s="5"/>
      <c r="LK172" s="5"/>
      <c r="LL172" s="5"/>
      <c r="LM172" s="5"/>
      <c r="LN172" s="5"/>
      <c r="LO172" s="91"/>
      <c r="LP172" s="5"/>
      <c r="LQ172" s="62"/>
      <c r="LR172" s="62"/>
      <c r="LS172" s="62"/>
      <c r="LT172" s="62"/>
      <c r="LU172" s="62"/>
      <c r="LV172" s="62"/>
      <c r="LW172" s="62"/>
      <c r="LX172" s="62"/>
      <c r="LY172" s="62"/>
      <c r="LZ172" s="62"/>
      <c r="MA172" s="62"/>
      <c r="MB172" s="62"/>
      <c r="MC172" s="62"/>
      <c r="MD172" s="62"/>
      <c r="ME172" s="62"/>
      <c r="MF172" s="62"/>
    </row>
    <row r="173" spans="1:344" x14ac:dyDescent="0.35">
      <c r="A173" s="132">
        <v>169</v>
      </c>
      <c r="B173" s="170"/>
      <c r="C173" s="170"/>
      <c r="D173" s="152">
        <v>290</v>
      </c>
      <c r="E173" s="72" t="str">
        <f>'BVEM Scorecard'!F172</f>
        <v>Wind</v>
      </c>
      <c r="F173" s="96">
        <f t="shared" si="250"/>
        <v>0.30000000000000004</v>
      </c>
      <c r="G173" s="96">
        <f t="shared" si="251"/>
        <v>0.3</v>
      </c>
      <c r="H173" s="96">
        <f t="shared" si="252"/>
        <v>0</v>
      </c>
      <c r="I173" s="96">
        <f t="shared" si="253"/>
        <v>0</v>
      </c>
      <c r="J173" s="62">
        <v>1</v>
      </c>
      <c r="K173" s="62">
        <v>1</v>
      </c>
      <c r="L173" s="62">
        <v>1</v>
      </c>
      <c r="M173" s="62">
        <v>1</v>
      </c>
      <c r="N173" s="62">
        <v>1</v>
      </c>
      <c r="O173" s="62">
        <v>0</v>
      </c>
      <c r="P173" s="62">
        <v>0</v>
      </c>
      <c r="Q173" s="62">
        <v>0</v>
      </c>
      <c r="R173" s="62">
        <v>0</v>
      </c>
      <c r="S173" s="62">
        <v>0</v>
      </c>
      <c r="T173" s="62">
        <v>1</v>
      </c>
      <c r="U173" s="62">
        <v>0</v>
      </c>
      <c r="V173" s="62">
        <v>0</v>
      </c>
      <c r="W173" s="62">
        <f t="shared" si="254"/>
        <v>0.3</v>
      </c>
      <c r="X173" s="62">
        <f t="shared" si="255"/>
        <v>0.30000000000000004</v>
      </c>
      <c r="Y173" s="1"/>
      <c r="Z173" s="1"/>
      <c r="AA173" s="1"/>
      <c r="AB173" s="1"/>
      <c r="AC173" s="1"/>
      <c r="AD173" s="1"/>
      <c r="AE173" s="1"/>
      <c r="AF173" s="1"/>
      <c r="AG173" s="1"/>
      <c r="AH173" s="1"/>
      <c r="AI173" s="1"/>
      <c r="AJ173" s="1"/>
      <c r="AK173" s="1"/>
      <c r="AL173" s="1"/>
      <c r="AM173" s="138" t="str">
        <f t="shared" si="230"/>
        <v/>
      </c>
      <c r="AN173" s="139" t="str">
        <f t="shared" si="231"/>
        <v/>
      </c>
      <c r="AO173" s="63"/>
      <c r="AP173" s="63"/>
      <c r="AQ173" s="63"/>
      <c r="AR173" s="63"/>
      <c r="AS173" s="63"/>
      <c r="AT173" s="63"/>
      <c r="AU173" s="63"/>
      <c r="AV173" s="63"/>
      <c r="AW173" s="63"/>
      <c r="AX173" s="63"/>
      <c r="AY173" s="63"/>
      <c r="AZ173" s="63"/>
      <c r="BA173" s="63"/>
      <c r="BB173" s="63"/>
      <c r="BC173" s="63" t="str">
        <f t="shared" si="232"/>
        <v/>
      </c>
      <c r="BD173" s="63" t="str">
        <f t="shared" si="233"/>
        <v/>
      </c>
      <c r="BE173" s="1"/>
      <c r="BF173" s="1"/>
      <c r="BG173" s="1"/>
      <c r="BH173" s="1"/>
      <c r="BI173" s="1"/>
      <c r="BJ173" s="1"/>
      <c r="BK173" s="1"/>
      <c r="BL173" s="1"/>
      <c r="BM173" s="1"/>
      <c r="BN173" s="1"/>
      <c r="BO173" s="1"/>
      <c r="BP173" s="1"/>
      <c r="BQ173" s="1"/>
      <c r="BR173" s="1"/>
      <c r="BS173" s="1" t="str">
        <f t="shared" si="234"/>
        <v/>
      </c>
      <c r="BT173" s="1" t="str">
        <f t="shared" si="235"/>
        <v/>
      </c>
      <c r="BU173" s="63"/>
      <c r="BV173" s="63"/>
      <c r="BW173" s="63"/>
      <c r="BX173" s="63"/>
      <c r="BY173" s="63"/>
      <c r="BZ173" s="63"/>
      <c r="CA173" s="63"/>
      <c r="CB173" s="63"/>
      <c r="CC173" s="63"/>
      <c r="CD173" s="63"/>
      <c r="CE173" s="63"/>
      <c r="CF173" s="63"/>
      <c r="CG173" s="63"/>
      <c r="CH173" s="63"/>
      <c r="CI173" s="63" t="str">
        <f t="shared" si="236"/>
        <v/>
      </c>
      <c r="CJ173" s="63" t="str">
        <f t="shared" si="237"/>
        <v/>
      </c>
      <c r="CK173" s="1"/>
      <c r="CL173" s="1"/>
      <c r="CM173" s="1"/>
      <c r="CN173" s="1"/>
      <c r="CO173" s="1"/>
      <c r="CP173" s="1"/>
      <c r="CQ173" s="1"/>
      <c r="CR173" s="1"/>
      <c r="CS173" s="1"/>
      <c r="CT173" s="1"/>
      <c r="CU173" s="1"/>
      <c r="CV173" s="1"/>
      <c r="CW173" s="1"/>
      <c r="CX173" s="1"/>
      <c r="CY173" s="138" t="str">
        <f t="shared" si="238"/>
        <v/>
      </c>
      <c r="CZ173" s="1" t="str">
        <f t="shared" si="239"/>
        <v/>
      </c>
      <c r="DA173" s="63"/>
      <c r="DB173" s="63"/>
      <c r="DC173" s="63"/>
      <c r="DD173" s="63"/>
      <c r="DE173" s="63"/>
      <c r="DF173" s="63"/>
      <c r="DG173" s="63"/>
      <c r="DH173" s="63"/>
      <c r="DI173" s="63"/>
      <c r="DJ173" s="63"/>
      <c r="DK173" s="63"/>
      <c r="DL173" s="63"/>
      <c r="DM173" s="63"/>
      <c r="DN173" s="63"/>
      <c r="DO173" s="63" t="str">
        <f t="shared" si="240"/>
        <v/>
      </c>
      <c r="DP173" s="63" t="str">
        <f t="shared" si="241"/>
        <v/>
      </c>
      <c r="DQ173" s="1"/>
      <c r="DR173" s="1"/>
      <c r="DS173" s="1"/>
      <c r="DT173" s="1"/>
      <c r="DU173" s="1"/>
      <c r="DV173" s="1"/>
      <c r="DW173" s="1"/>
      <c r="DX173" s="1"/>
      <c r="DY173" s="1"/>
      <c r="DZ173" s="1"/>
      <c r="EA173" s="1"/>
      <c r="EB173" s="1"/>
      <c r="EC173" s="1"/>
      <c r="ED173" s="1"/>
      <c r="EE173" s="138" t="str">
        <f t="shared" si="242"/>
        <v/>
      </c>
      <c r="EF173" s="1" t="str">
        <f t="shared" si="243"/>
        <v/>
      </c>
      <c r="EG173" s="63"/>
      <c r="EH173" s="63"/>
      <c r="EI173" s="63"/>
      <c r="EJ173" s="63"/>
      <c r="EK173" s="63"/>
      <c r="EL173" s="63"/>
      <c r="EM173" s="63"/>
      <c r="EN173" s="63"/>
      <c r="EO173" s="63"/>
      <c r="EP173" s="63"/>
      <c r="EQ173" s="63"/>
      <c r="ER173" s="63"/>
      <c r="ES173" s="63"/>
      <c r="ET173" s="63"/>
      <c r="EU173" s="63" t="str">
        <f t="shared" si="244"/>
        <v/>
      </c>
      <c r="EV173" s="63" t="str">
        <f t="shared" si="245"/>
        <v/>
      </c>
      <c r="EW173" s="1"/>
      <c r="EX173" s="1"/>
      <c r="EY173" s="1"/>
      <c r="EZ173" s="1"/>
      <c r="FA173" s="1"/>
      <c r="FB173" s="1"/>
      <c r="FC173" s="1"/>
      <c r="FD173" s="1"/>
      <c r="FE173" s="1"/>
      <c r="FF173" s="1"/>
      <c r="FG173" s="1"/>
      <c r="FH173" s="1"/>
      <c r="FI173" s="1"/>
      <c r="FJ173" s="1"/>
      <c r="FK173" s="138" t="str">
        <f t="shared" si="246"/>
        <v/>
      </c>
      <c r="FL173" s="1" t="str">
        <f t="shared" si="247"/>
        <v/>
      </c>
      <c r="FM173" s="63"/>
      <c r="FN173" s="63"/>
      <c r="FO173" s="63"/>
      <c r="FP173" s="63"/>
      <c r="FQ173" s="63"/>
      <c r="FR173" s="63"/>
      <c r="FS173" s="63"/>
      <c r="FT173" s="63"/>
      <c r="FU173" s="63"/>
      <c r="FV173" s="63"/>
      <c r="FW173" s="63"/>
      <c r="FX173" s="63"/>
      <c r="FY173" s="63"/>
      <c r="FZ173" s="63"/>
      <c r="GA173" s="63" t="str">
        <f t="shared" si="248"/>
        <v/>
      </c>
      <c r="GB173" s="63" t="str">
        <f t="shared" si="249"/>
        <v/>
      </c>
      <c r="GC173" s="1"/>
      <c r="GD173" s="1"/>
      <c r="GE173" s="1"/>
      <c r="GF173" s="1"/>
      <c r="GG173" s="1"/>
      <c r="GH173" s="1"/>
      <c r="GI173" s="1"/>
      <c r="GJ173" s="1"/>
      <c r="GK173" s="1"/>
      <c r="GL173" s="1"/>
      <c r="GM173" s="1"/>
      <c r="GN173" s="1"/>
      <c r="GO173" s="1"/>
      <c r="GP173" s="1"/>
      <c r="GQ173" s="138"/>
      <c r="GR173" s="1"/>
      <c r="GS173" s="63"/>
      <c r="GT173" s="63"/>
      <c r="GU173" s="63"/>
      <c r="GV173" s="63"/>
      <c r="GW173" s="63"/>
      <c r="GX173" s="63"/>
      <c r="GY173" s="63"/>
      <c r="GZ173" s="63"/>
      <c r="HA173" s="63"/>
      <c r="HB173" s="63"/>
      <c r="HC173" s="63"/>
      <c r="HD173" s="63"/>
      <c r="HE173" s="63"/>
      <c r="HF173" s="63"/>
      <c r="HG173" s="63"/>
      <c r="HH173" s="63"/>
      <c r="HI173" s="1"/>
      <c r="HJ173" s="1"/>
      <c r="HK173" s="1"/>
      <c r="HL173" s="1"/>
      <c r="HM173" s="1"/>
      <c r="HN173" s="1"/>
      <c r="HO173" s="1"/>
      <c r="HP173" s="1"/>
      <c r="HQ173" s="1"/>
      <c r="HR173" s="1"/>
      <c r="HS173" s="1"/>
      <c r="HT173" s="1"/>
      <c r="HU173" s="1"/>
      <c r="HV173" s="1"/>
      <c r="HW173" s="138"/>
      <c r="HX173" s="1"/>
      <c r="HY173" s="63"/>
      <c r="HZ173" s="63"/>
      <c r="IA173" s="63"/>
      <c r="IB173" s="63"/>
      <c r="IC173" s="63"/>
      <c r="ID173" s="63"/>
      <c r="IE173" s="63"/>
      <c r="IF173" s="63"/>
      <c r="IG173" s="63"/>
      <c r="IH173" s="63"/>
      <c r="II173" s="63"/>
      <c r="IJ173" s="63"/>
      <c r="IK173" s="63"/>
      <c r="IL173" s="63"/>
      <c r="IM173" s="63"/>
      <c r="IN173" s="63"/>
      <c r="IO173" s="1"/>
      <c r="IP173" s="1"/>
      <c r="IQ173" s="1"/>
      <c r="IR173" s="1"/>
      <c r="IS173" s="1"/>
      <c r="IT173" s="1"/>
      <c r="IU173" s="1"/>
      <c r="IV173" s="1"/>
      <c r="IW173" s="1"/>
      <c r="IX173" s="1"/>
      <c r="IY173" s="1"/>
      <c r="IZ173" s="1"/>
      <c r="JA173" s="1"/>
      <c r="JB173" s="1"/>
      <c r="JC173" s="138"/>
      <c r="JD173" s="1"/>
      <c r="JE173" s="63"/>
      <c r="JF173" s="63"/>
      <c r="JG173" s="63"/>
      <c r="JH173" s="63"/>
      <c r="JI173" s="63"/>
      <c r="JJ173" s="63"/>
      <c r="JK173" s="63"/>
      <c r="JL173" s="63"/>
      <c r="JM173" s="63"/>
      <c r="JN173" s="63"/>
      <c r="JO173" s="63"/>
      <c r="JP173" s="63"/>
      <c r="JQ173" s="63"/>
      <c r="JR173" s="63"/>
      <c r="JS173" s="63"/>
      <c r="JT173" s="63"/>
      <c r="JU173" s="1"/>
      <c r="JV173" s="1"/>
      <c r="JW173" s="1"/>
      <c r="JX173" s="1"/>
      <c r="JY173" s="1"/>
      <c r="JZ173" s="1"/>
      <c r="KA173" s="1"/>
      <c r="KB173" s="1"/>
      <c r="KC173" s="1"/>
      <c r="KD173" s="1"/>
      <c r="KE173" s="1"/>
      <c r="KF173" s="1"/>
      <c r="KG173" s="1"/>
      <c r="KH173" s="1"/>
      <c r="KI173" s="138"/>
      <c r="KJ173" s="1"/>
      <c r="KK173" s="63"/>
      <c r="KL173" s="63"/>
      <c r="KM173" s="63"/>
      <c r="KN173" s="63"/>
      <c r="KO173" s="63"/>
      <c r="KP173" s="63"/>
      <c r="KQ173" s="63"/>
      <c r="KR173" s="63"/>
      <c r="KS173" s="63"/>
      <c r="KT173" s="63"/>
      <c r="KU173" s="63"/>
      <c r="KV173" s="63"/>
      <c r="KW173" s="63"/>
      <c r="KX173" s="63"/>
      <c r="KY173" s="63"/>
      <c r="KZ173" s="63"/>
      <c r="LA173" s="1"/>
      <c r="LB173" s="1"/>
      <c r="LC173" s="1"/>
      <c r="LD173" s="1"/>
      <c r="LE173" s="1"/>
      <c r="LF173" s="1"/>
      <c r="LG173" s="1"/>
      <c r="LH173" s="1"/>
      <c r="LI173" s="1"/>
      <c r="LJ173" s="1"/>
      <c r="LK173" s="1"/>
      <c r="LL173" s="1"/>
      <c r="LM173" s="1"/>
      <c r="LN173" s="1"/>
      <c r="LO173" s="138"/>
      <c r="LP173" s="1"/>
      <c r="LQ173" s="63"/>
      <c r="LR173" s="63"/>
      <c r="LS173" s="63"/>
      <c r="LT173" s="63"/>
      <c r="LU173" s="63"/>
      <c r="LV173" s="63"/>
      <c r="LW173" s="63"/>
      <c r="LX173" s="63"/>
      <c r="LY173" s="63"/>
      <c r="LZ173" s="63"/>
      <c r="MA173" s="63"/>
      <c r="MB173" s="63"/>
      <c r="MC173" s="63"/>
      <c r="MD173" s="63"/>
      <c r="ME173" s="63"/>
      <c r="MF173" s="63"/>
    </row>
    <row r="174" spans="1:344" x14ac:dyDescent="0.35">
      <c r="A174" s="131">
        <v>170</v>
      </c>
      <c r="B174" s="170"/>
      <c r="C174" s="170"/>
      <c r="D174" s="152">
        <v>291</v>
      </c>
      <c r="E174" s="72" t="str">
        <f>'BVEM Scorecard'!F173</f>
        <v>Wind</v>
      </c>
      <c r="F174" s="96">
        <f t="shared" si="250"/>
        <v>0.30000000000000004</v>
      </c>
      <c r="G174" s="96">
        <f t="shared" si="251"/>
        <v>0.3</v>
      </c>
      <c r="H174" s="96">
        <f t="shared" si="252"/>
        <v>0</v>
      </c>
      <c r="I174" s="96">
        <f t="shared" si="253"/>
        <v>0</v>
      </c>
      <c r="J174" s="62">
        <v>1</v>
      </c>
      <c r="K174" s="62">
        <v>1</v>
      </c>
      <c r="L174" s="62">
        <v>1</v>
      </c>
      <c r="M174" s="62">
        <v>1</v>
      </c>
      <c r="N174" s="62">
        <v>1</v>
      </c>
      <c r="O174" s="62">
        <v>0</v>
      </c>
      <c r="P174" s="62">
        <v>0</v>
      </c>
      <c r="Q174" s="62">
        <v>0</v>
      </c>
      <c r="R174" s="62">
        <v>0</v>
      </c>
      <c r="S174" s="62">
        <v>0</v>
      </c>
      <c r="T174" s="62">
        <v>1</v>
      </c>
      <c r="U174" s="62">
        <v>0</v>
      </c>
      <c r="V174" s="62">
        <v>0</v>
      </c>
      <c r="W174" s="62">
        <f t="shared" si="254"/>
        <v>0.3</v>
      </c>
      <c r="X174" s="62">
        <f t="shared" si="255"/>
        <v>0.30000000000000004</v>
      </c>
      <c r="Y174" s="87"/>
      <c r="Z174" s="5"/>
      <c r="AA174" s="5"/>
      <c r="AB174" s="5"/>
      <c r="AC174" s="5"/>
      <c r="AD174" s="5"/>
      <c r="AE174" s="5"/>
      <c r="AF174" s="5"/>
      <c r="AG174" s="5"/>
      <c r="AH174" s="5"/>
      <c r="AI174" s="5"/>
      <c r="AJ174" s="5"/>
      <c r="AK174" s="5"/>
      <c r="AL174" s="5"/>
      <c r="AM174" s="91" t="str">
        <f t="shared" si="230"/>
        <v/>
      </c>
      <c r="AN174" s="93" t="str">
        <f t="shared" si="231"/>
        <v/>
      </c>
      <c r="AO174" s="62"/>
      <c r="AP174" s="62"/>
      <c r="AQ174" s="62"/>
      <c r="AR174" s="62"/>
      <c r="AS174" s="62"/>
      <c r="AT174" s="62"/>
      <c r="AU174" s="62"/>
      <c r="AV174" s="62"/>
      <c r="AW174" s="62"/>
      <c r="AX174" s="62"/>
      <c r="AY174" s="62"/>
      <c r="AZ174" s="62"/>
      <c r="BA174" s="62"/>
      <c r="BB174" s="62"/>
      <c r="BC174" s="62" t="str">
        <f t="shared" si="232"/>
        <v/>
      </c>
      <c r="BD174" s="62" t="str">
        <f t="shared" si="233"/>
        <v/>
      </c>
      <c r="BE174" s="5"/>
      <c r="BF174" s="5"/>
      <c r="BG174" s="5"/>
      <c r="BH174" s="5"/>
      <c r="BI174" s="5"/>
      <c r="BJ174" s="5"/>
      <c r="BK174" s="5"/>
      <c r="BL174" s="5"/>
      <c r="BM174" s="5"/>
      <c r="BN174" s="5"/>
      <c r="BO174" s="5"/>
      <c r="BP174" s="5"/>
      <c r="BQ174" s="5"/>
      <c r="BR174" s="5"/>
      <c r="BS174" s="5" t="str">
        <f t="shared" si="234"/>
        <v/>
      </c>
      <c r="BT174" s="5" t="str">
        <f t="shared" si="235"/>
        <v/>
      </c>
      <c r="BU174" s="62"/>
      <c r="BV174" s="62"/>
      <c r="BW174" s="62"/>
      <c r="BX174" s="62"/>
      <c r="BY174" s="62"/>
      <c r="BZ174" s="62"/>
      <c r="CA174" s="62"/>
      <c r="CB174" s="62"/>
      <c r="CC174" s="62"/>
      <c r="CD174" s="62"/>
      <c r="CE174" s="62"/>
      <c r="CF174" s="62"/>
      <c r="CG174" s="62"/>
      <c r="CH174" s="62"/>
      <c r="CI174" s="62" t="str">
        <f t="shared" si="236"/>
        <v/>
      </c>
      <c r="CJ174" s="62" t="str">
        <f t="shared" si="237"/>
        <v/>
      </c>
      <c r="CK174" s="5"/>
      <c r="CL174" s="5"/>
      <c r="CM174" s="5"/>
      <c r="CN174" s="5"/>
      <c r="CO174" s="5"/>
      <c r="CP174" s="5"/>
      <c r="CQ174" s="5"/>
      <c r="CR174" s="5"/>
      <c r="CS174" s="5"/>
      <c r="CT174" s="5"/>
      <c r="CU174" s="5"/>
      <c r="CV174" s="5"/>
      <c r="CW174" s="5"/>
      <c r="CX174" s="5"/>
      <c r="CY174" s="91" t="str">
        <f t="shared" si="238"/>
        <v/>
      </c>
      <c r="CZ174" s="5" t="str">
        <f t="shared" si="239"/>
        <v/>
      </c>
      <c r="DA174" s="62"/>
      <c r="DB174" s="62"/>
      <c r="DC174" s="62"/>
      <c r="DD174" s="62"/>
      <c r="DE174" s="62"/>
      <c r="DF174" s="62"/>
      <c r="DG174" s="62"/>
      <c r="DH174" s="62"/>
      <c r="DI174" s="62"/>
      <c r="DJ174" s="62"/>
      <c r="DK174" s="62"/>
      <c r="DL174" s="62"/>
      <c r="DM174" s="62"/>
      <c r="DN174" s="62"/>
      <c r="DO174" s="62" t="str">
        <f t="shared" si="240"/>
        <v/>
      </c>
      <c r="DP174" s="62" t="str">
        <f t="shared" si="241"/>
        <v/>
      </c>
      <c r="DQ174" s="5"/>
      <c r="DR174" s="5"/>
      <c r="DS174" s="5"/>
      <c r="DT174" s="5"/>
      <c r="DU174" s="5"/>
      <c r="DV174" s="5"/>
      <c r="DW174" s="5"/>
      <c r="DX174" s="5"/>
      <c r="DY174" s="5"/>
      <c r="DZ174" s="5"/>
      <c r="EA174" s="5"/>
      <c r="EB174" s="5"/>
      <c r="EC174" s="5"/>
      <c r="ED174" s="5"/>
      <c r="EE174" s="91" t="str">
        <f t="shared" si="242"/>
        <v/>
      </c>
      <c r="EF174" s="5" t="str">
        <f t="shared" si="243"/>
        <v/>
      </c>
      <c r="EG174" s="62"/>
      <c r="EH174" s="62"/>
      <c r="EI174" s="62"/>
      <c r="EJ174" s="62"/>
      <c r="EK174" s="62"/>
      <c r="EL174" s="62"/>
      <c r="EM174" s="62"/>
      <c r="EN174" s="62"/>
      <c r="EO174" s="62"/>
      <c r="EP174" s="62"/>
      <c r="EQ174" s="62"/>
      <c r="ER174" s="62"/>
      <c r="ES174" s="62"/>
      <c r="ET174" s="62"/>
      <c r="EU174" s="62" t="str">
        <f t="shared" si="244"/>
        <v/>
      </c>
      <c r="EV174" s="62" t="str">
        <f t="shared" si="245"/>
        <v/>
      </c>
      <c r="EW174" s="5"/>
      <c r="EX174" s="5"/>
      <c r="EY174" s="5"/>
      <c r="EZ174" s="5"/>
      <c r="FA174" s="5"/>
      <c r="FB174" s="5"/>
      <c r="FC174" s="5"/>
      <c r="FD174" s="5"/>
      <c r="FE174" s="5"/>
      <c r="FF174" s="5"/>
      <c r="FG174" s="5"/>
      <c r="FH174" s="5"/>
      <c r="FI174" s="5"/>
      <c r="FJ174" s="5"/>
      <c r="FK174" s="91" t="str">
        <f t="shared" si="246"/>
        <v/>
      </c>
      <c r="FL174" s="5" t="str">
        <f t="shared" si="247"/>
        <v/>
      </c>
      <c r="FM174" s="62"/>
      <c r="FN174" s="62"/>
      <c r="FO174" s="62"/>
      <c r="FP174" s="62"/>
      <c r="FQ174" s="62"/>
      <c r="FR174" s="62"/>
      <c r="FS174" s="62"/>
      <c r="FT174" s="62"/>
      <c r="FU174" s="62"/>
      <c r="FV174" s="62"/>
      <c r="FW174" s="62"/>
      <c r="FX174" s="62"/>
      <c r="FY174" s="62"/>
      <c r="FZ174" s="62"/>
      <c r="GA174" s="62" t="str">
        <f t="shared" si="248"/>
        <v/>
      </c>
      <c r="GB174" s="62" t="str">
        <f t="shared" si="249"/>
        <v/>
      </c>
      <c r="GC174" s="5"/>
      <c r="GD174" s="5"/>
      <c r="GE174" s="5"/>
      <c r="GF174" s="5"/>
      <c r="GG174" s="5"/>
      <c r="GH174" s="5"/>
      <c r="GI174" s="5"/>
      <c r="GJ174" s="5"/>
      <c r="GK174" s="5"/>
      <c r="GL174" s="5"/>
      <c r="GM174" s="5"/>
      <c r="GN174" s="5"/>
      <c r="GO174" s="5"/>
      <c r="GP174" s="5"/>
      <c r="GQ174" s="91"/>
      <c r="GR174" s="5"/>
      <c r="GS174" s="62"/>
      <c r="GT174" s="62"/>
      <c r="GU174" s="62"/>
      <c r="GV174" s="62"/>
      <c r="GW174" s="62"/>
      <c r="GX174" s="62"/>
      <c r="GY174" s="62"/>
      <c r="GZ174" s="62"/>
      <c r="HA174" s="62"/>
      <c r="HB174" s="62"/>
      <c r="HC174" s="62"/>
      <c r="HD174" s="62"/>
      <c r="HE174" s="62"/>
      <c r="HF174" s="62"/>
      <c r="HG174" s="62"/>
      <c r="HH174" s="62"/>
      <c r="HI174" s="5"/>
      <c r="HJ174" s="5"/>
      <c r="HK174" s="5"/>
      <c r="HL174" s="5"/>
      <c r="HM174" s="5"/>
      <c r="HN174" s="5"/>
      <c r="HO174" s="5"/>
      <c r="HP174" s="5"/>
      <c r="HQ174" s="5"/>
      <c r="HR174" s="5"/>
      <c r="HS174" s="5"/>
      <c r="HT174" s="5"/>
      <c r="HU174" s="5"/>
      <c r="HV174" s="5"/>
      <c r="HW174" s="91"/>
      <c r="HX174" s="5"/>
      <c r="HY174" s="62"/>
      <c r="HZ174" s="62"/>
      <c r="IA174" s="62"/>
      <c r="IB174" s="62"/>
      <c r="IC174" s="62"/>
      <c r="ID174" s="62"/>
      <c r="IE174" s="62"/>
      <c r="IF174" s="62"/>
      <c r="IG174" s="62"/>
      <c r="IH174" s="62"/>
      <c r="II174" s="62"/>
      <c r="IJ174" s="62"/>
      <c r="IK174" s="62"/>
      <c r="IL174" s="62"/>
      <c r="IM174" s="62"/>
      <c r="IN174" s="62"/>
      <c r="IO174" s="5"/>
      <c r="IP174" s="5"/>
      <c r="IQ174" s="5"/>
      <c r="IR174" s="5"/>
      <c r="IS174" s="5"/>
      <c r="IT174" s="5"/>
      <c r="IU174" s="5"/>
      <c r="IV174" s="5"/>
      <c r="IW174" s="5"/>
      <c r="IX174" s="5"/>
      <c r="IY174" s="5"/>
      <c r="IZ174" s="5"/>
      <c r="JA174" s="5"/>
      <c r="JB174" s="5"/>
      <c r="JC174" s="91"/>
      <c r="JD174" s="5"/>
      <c r="JE174" s="62"/>
      <c r="JF174" s="62"/>
      <c r="JG174" s="62"/>
      <c r="JH174" s="62"/>
      <c r="JI174" s="62"/>
      <c r="JJ174" s="62"/>
      <c r="JK174" s="62"/>
      <c r="JL174" s="62"/>
      <c r="JM174" s="62"/>
      <c r="JN174" s="62"/>
      <c r="JO174" s="62"/>
      <c r="JP174" s="62"/>
      <c r="JQ174" s="62"/>
      <c r="JR174" s="62"/>
      <c r="JS174" s="62"/>
      <c r="JT174" s="62"/>
      <c r="JU174" s="5"/>
      <c r="JV174" s="5"/>
      <c r="JW174" s="5"/>
      <c r="JX174" s="5"/>
      <c r="JY174" s="5"/>
      <c r="JZ174" s="5"/>
      <c r="KA174" s="5"/>
      <c r="KB174" s="5"/>
      <c r="KC174" s="5"/>
      <c r="KD174" s="5"/>
      <c r="KE174" s="5"/>
      <c r="KF174" s="5"/>
      <c r="KG174" s="5"/>
      <c r="KH174" s="5"/>
      <c r="KI174" s="91"/>
      <c r="KJ174" s="5"/>
      <c r="KK174" s="62"/>
      <c r="KL174" s="62"/>
      <c r="KM174" s="62"/>
      <c r="KN174" s="62"/>
      <c r="KO174" s="62"/>
      <c r="KP174" s="62"/>
      <c r="KQ174" s="62"/>
      <c r="KR174" s="62"/>
      <c r="KS174" s="62"/>
      <c r="KT174" s="62"/>
      <c r="KU174" s="62"/>
      <c r="KV174" s="62"/>
      <c r="KW174" s="62"/>
      <c r="KX174" s="62"/>
      <c r="KY174" s="62"/>
      <c r="KZ174" s="62"/>
      <c r="LA174" s="5"/>
      <c r="LB174" s="5"/>
      <c r="LC174" s="5"/>
      <c r="LD174" s="5"/>
      <c r="LE174" s="5"/>
      <c r="LF174" s="5"/>
      <c r="LG174" s="5"/>
      <c r="LH174" s="5"/>
      <c r="LI174" s="5"/>
      <c r="LJ174" s="5"/>
      <c r="LK174" s="5"/>
      <c r="LL174" s="5"/>
      <c r="LM174" s="5"/>
      <c r="LN174" s="5"/>
      <c r="LO174" s="91"/>
      <c r="LP174" s="5"/>
      <c r="LQ174" s="62"/>
      <c r="LR174" s="62"/>
      <c r="LS174" s="62"/>
      <c r="LT174" s="62"/>
      <c r="LU174" s="62"/>
      <c r="LV174" s="62"/>
      <c r="LW174" s="62"/>
      <c r="LX174" s="62"/>
      <c r="LY174" s="62"/>
      <c r="LZ174" s="62"/>
      <c r="MA174" s="62"/>
      <c r="MB174" s="62"/>
      <c r="MC174" s="62"/>
      <c r="MD174" s="62"/>
      <c r="ME174" s="62"/>
      <c r="MF174" s="62"/>
    </row>
    <row r="175" spans="1:344" x14ac:dyDescent="0.35">
      <c r="A175" s="132">
        <v>171</v>
      </c>
      <c r="B175" s="170"/>
      <c r="C175" s="170"/>
      <c r="D175" s="152">
        <v>236</v>
      </c>
      <c r="E175" s="72" t="str">
        <f>'BVEM Scorecard'!F174</f>
        <v>Wind</v>
      </c>
      <c r="F175" s="96"/>
      <c r="G175" s="96"/>
      <c r="H175" s="96"/>
      <c r="I175" s="96"/>
      <c r="J175" s="62"/>
      <c r="K175" s="62"/>
      <c r="L175" s="62"/>
      <c r="M175" s="62"/>
      <c r="N175" s="62"/>
      <c r="O175" s="62"/>
      <c r="P175" s="62"/>
      <c r="Q175" s="62"/>
      <c r="R175" s="62"/>
      <c r="S175" s="62"/>
      <c r="T175" s="62"/>
      <c r="U175" s="62"/>
      <c r="V175" s="62"/>
      <c r="W175" s="62"/>
      <c r="X175" s="62"/>
      <c r="Y175" s="1"/>
      <c r="Z175" s="1"/>
      <c r="AA175" s="1"/>
      <c r="AB175" s="1"/>
      <c r="AC175" s="1"/>
      <c r="AD175" s="1"/>
      <c r="AE175" s="1"/>
      <c r="AF175" s="1"/>
      <c r="AG175" s="1"/>
      <c r="AH175" s="1"/>
      <c r="AI175" s="1"/>
      <c r="AJ175" s="1"/>
      <c r="AK175" s="1"/>
      <c r="AL175" s="1"/>
      <c r="AM175" s="138"/>
      <c r="AN175" s="139"/>
      <c r="AO175" s="63"/>
      <c r="AP175" s="63"/>
      <c r="AQ175" s="63"/>
      <c r="AR175" s="63"/>
      <c r="AS175" s="63"/>
      <c r="AT175" s="63"/>
      <c r="AU175" s="63"/>
      <c r="AV175" s="63"/>
      <c r="AW175" s="63"/>
      <c r="AX175" s="63"/>
      <c r="AY175" s="63"/>
      <c r="AZ175" s="63"/>
      <c r="BA175" s="63"/>
      <c r="BB175" s="63"/>
      <c r="BC175" s="63"/>
      <c r="BD175" s="63"/>
      <c r="BE175" s="1"/>
      <c r="BF175" s="1"/>
      <c r="BG175" s="1"/>
      <c r="BH175" s="1"/>
      <c r="BI175" s="1"/>
      <c r="BJ175" s="1"/>
      <c r="BK175" s="1"/>
      <c r="BL175" s="1"/>
      <c r="BM175" s="1"/>
      <c r="BN175" s="1"/>
      <c r="BO175" s="1"/>
      <c r="BP175" s="1"/>
      <c r="BQ175" s="1"/>
      <c r="BR175" s="1"/>
      <c r="BS175" s="1"/>
      <c r="BT175" s="1"/>
      <c r="BU175" s="63"/>
      <c r="BV175" s="63"/>
      <c r="BW175" s="63"/>
      <c r="BX175" s="63"/>
      <c r="BY175" s="63"/>
      <c r="BZ175" s="63"/>
      <c r="CA175" s="63"/>
      <c r="CB175" s="63"/>
      <c r="CC175" s="63"/>
      <c r="CD175" s="63"/>
      <c r="CE175" s="63"/>
      <c r="CF175" s="63"/>
      <c r="CG175" s="63"/>
      <c r="CH175" s="63"/>
      <c r="CI175" s="63"/>
      <c r="CJ175" s="63"/>
      <c r="CK175" s="1"/>
      <c r="CL175" s="1"/>
      <c r="CM175" s="1"/>
      <c r="CN175" s="1"/>
      <c r="CO175" s="1"/>
      <c r="CP175" s="1"/>
      <c r="CQ175" s="1"/>
      <c r="CR175" s="1"/>
      <c r="CS175" s="1"/>
      <c r="CT175" s="1"/>
      <c r="CU175" s="1"/>
      <c r="CV175" s="1"/>
      <c r="CW175" s="1"/>
      <c r="CX175" s="1"/>
      <c r="CY175" s="138"/>
      <c r="CZ175" s="1"/>
      <c r="DA175" s="63"/>
      <c r="DB175" s="63"/>
      <c r="DC175" s="63"/>
      <c r="DD175" s="63"/>
      <c r="DE175" s="63"/>
      <c r="DF175" s="63"/>
      <c r="DG175" s="63"/>
      <c r="DH175" s="63"/>
      <c r="DI175" s="63"/>
      <c r="DJ175" s="63"/>
      <c r="DK175" s="63"/>
      <c r="DL175" s="63"/>
      <c r="DM175" s="63"/>
      <c r="DN175" s="63"/>
      <c r="DO175" s="63"/>
      <c r="DP175" s="63"/>
      <c r="DQ175" s="1"/>
      <c r="DR175" s="1"/>
      <c r="DS175" s="1"/>
      <c r="DT175" s="1"/>
      <c r="DU175" s="1"/>
      <c r="DV175" s="1"/>
      <c r="DW175" s="1"/>
      <c r="DX175" s="1"/>
      <c r="DY175" s="1"/>
      <c r="DZ175" s="1"/>
      <c r="EA175" s="1"/>
      <c r="EB175" s="1"/>
      <c r="EC175" s="1"/>
      <c r="ED175" s="1"/>
      <c r="EE175" s="138"/>
      <c r="EF175" s="1"/>
      <c r="EG175" s="63"/>
      <c r="EH175" s="63"/>
      <c r="EI175" s="63"/>
      <c r="EJ175" s="63"/>
      <c r="EK175" s="63"/>
      <c r="EL175" s="63"/>
      <c r="EM175" s="63"/>
      <c r="EN175" s="63"/>
      <c r="EO175" s="63"/>
      <c r="EP175" s="63"/>
      <c r="EQ175" s="63"/>
      <c r="ER175" s="63"/>
      <c r="ES175" s="63"/>
      <c r="ET175" s="63"/>
      <c r="EU175" s="63"/>
      <c r="EV175" s="63"/>
      <c r="EW175" s="1"/>
      <c r="EX175" s="1"/>
      <c r="EY175" s="1"/>
      <c r="EZ175" s="1"/>
      <c r="FA175" s="1"/>
      <c r="FB175" s="1"/>
      <c r="FC175" s="1"/>
      <c r="FD175" s="1"/>
      <c r="FE175" s="1"/>
      <c r="FF175" s="1"/>
      <c r="FG175" s="1"/>
      <c r="FH175" s="1"/>
      <c r="FI175" s="1"/>
      <c r="FJ175" s="1"/>
      <c r="FK175" s="138"/>
      <c r="FL175" s="1"/>
      <c r="FM175" s="63"/>
      <c r="FN175" s="63"/>
      <c r="FO175" s="63"/>
      <c r="FP175" s="63"/>
      <c r="FQ175" s="63"/>
      <c r="FR175" s="63"/>
      <c r="FS175" s="63"/>
      <c r="FT175" s="63"/>
      <c r="FU175" s="63"/>
      <c r="FV175" s="63"/>
      <c r="FW175" s="63"/>
      <c r="FX175" s="63"/>
      <c r="FY175" s="63"/>
      <c r="FZ175" s="63"/>
      <c r="GA175" s="63"/>
      <c r="GB175" s="63"/>
      <c r="GC175" s="1"/>
      <c r="GD175" s="1"/>
      <c r="GE175" s="1"/>
      <c r="GF175" s="1"/>
      <c r="GG175" s="1"/>
      <c r="GH175" s="1"/>
      <c r="GI175" s="1"/>
      <c r="GJ175" s="1"/>
      <c r="GK175" s="1"/>
      <c r="GL175" s="1"/>
      <c r="GM175" s="1"/>
      <c r="GN175" s="1"/>
      <c r="GO175" s="1"/>
      <c r="GP175" s="1"/>
      <c r="GQ175" s="138"/>
      <c r="GR175" s="1"/>
      <c r="GS175" s="63"/>
      <c r="GT175" s="63"/>
      <c r="GU175" s="63"/>
      <c r="GV175" s="63"/>
      <c r="GW175" s="63"/>
      <c r="GX175" s="63"/>
      <c r="GY175" s="63"/>
      <c r="GZ175" s="63"/>
      <c r="HA175" s="63"/>
      <c r="HB175" s="63"/>
      <c r="HC175" s="63"/>
      <c r="HD175" s="63"/>
      <c r="HE175" s="63"/>
      <c r="HF175" s="63"/>
      <c r="HG175" s="63"/>
      <c r="HH175" s="63"/>
      <c r="HI175" s="1"/>
      <c r="HJ175" s="1"/>
      <c r="HK175" s="1"/>
      <c r="HL175" s="1"/>
      <c r="HM175" s="1"/>
      <c r="HN175" s="1"/>
      <c r="HO175" s="1"/>
      <c r="HP175" s="1"/>
      <c r="HQ175" s="1"/>
      <c r="HR175" s="1"/>
      <c r="HS175" s="1"/>
      <c r="HT175" s="1"/>
      <c r="HU175" s="1"/>
      <c r="HV175" s="1"/>
      <c r="HW175" s="138"/>
      <c r="HX175" s="1"/>
      <c r="HY175" s="63"/>
      <c r="HZ175" s="63"/>
      <c r="IA175" s="63"/>
      <c r="IB175" s="63"/>
      <c r="IC175" s="63"/>
      <c r="ID175" s="63"/>
      <c r="IE175" s="63"/>
      <c r="IF175" s="63"/>
      <c r="IG175" s="63"/>
      <c r="IH175" s="63"/>
      <c r="II175" s="63"/>
      <c r="IJ175" s="63"/>
      <c r="IK175" s="63"/>
      <c r="IL175" s="63"/>
      <c r="IM175" s="63"/>
      <c r="IN175" s="63"/>
      <c r="IO175" s="1"/>
      <c r="IP175" s="1"/>
      <c r="IQ175" s="1"/>
      <c r="IR175" s="1"/>
      <c r="IS175" s="1"/>
      <c r="IT175" s="1"/>
      <c r="IU175" s="1"/>
      <c r="IV175" s="1"/>
      <c r="IW175" s="1"/>
      <c r="IX175" s="1"/>
      <c r="IY175" s="1"/>
      <c r="IZ175" s="1"/>
      <c r="JA175" s="1"/>
      <c r="JB175" s="1"/>
      <c r="JC175" s="138"/>
      <c r="JD175" s="1"/>
      <c r="JE175" s="63"/>
      <c r="JF175" s="63"/>
      <c r="JG175" s="63"/>
      <c r="JH175" s="63"/>
      <c r="JI175" s="63"/>
      <c r="JJ175" s="63"/>
      <c r="JK175" s="63"/>
      <c r="JL175" s="63"/>
      <c r="JM175" s="63"/>
      <c r="JN175" s="63"/>
      <c r="JO175" s="63"/>
      <c r="JP175" s="63"/>
      <c r="JQ175" s="63"/>
      <c r="JR175" s="63"/>
      <c r="JS175" s="63"/>
      <c r="JT175" s="63"/>
      <c r="JU175" s="1"/>
      <c r="JV175" s="1"/>
      <c r="JW175" s="1"/>
      <c r="JX175" s="1"/>
      <c r="JY175" s="1"/>
      <c r="JZ175" s="1"/>
      <c r="KA175" s="1"/>
      <c r="KB175" s="1"/>
      <c r="KC175" s="1"/>
      <c r="KD175" s="1"/>
      <c r="KE175" s="1"/>
      <c r="KF175" s="1"/>
      <c r="KG175" s="1"/>
      <c r="KH175" s="1"/>
      <c r="KI175" s="138"/>
      <c r="KJ175" s="1"/>
      <c r="KK175" s="63"/>
      <c r="KL175" s="63"/>
      <c r="KM175" s="63"/>
      <c r="KN175" s="63"/>
      <c r="KO175" s="63"/>
      <c r="KP175" s="63"/>
      <c r="KQ175" s="63"/>
      <c r="KR175" s="63"/>
      <c r="KS175" s="63"/>
      <c r="KT175" s="63"/>
      <c r="KU175" s="63"/>
      <c r="KV175" s="63"/>
      <c r="KW175" s="63"/>
      <c r="KX175" s="63"/>
      <c r="KY175" s="63"/>
      <c r="KZ175" s="63"/>
      <c r="LA175" s="1"/>
      <c r="LB175" s="1"/>
      <c r="LC175" s="1"/>
      <c r="LD175" s="1"/>
      <c r="LE175" s="1"/>
      <c r="LF175" s="1"/>
      <c r="LG175" s="1"/>
      <c r="LH175" s="1"/>
      <c r="LI175" s="1"/>
      <c r="LJ175" s="1"/>
      <c r="LK175" s="1"/>
      <c r="LL175" s="1"/>
      <c r="LM175" s="1"/>
      <c r="LN175" s="1"/>
      <c r="LO175" s="138"/>
      <c r="LP175" s="1"/>
      <c r="LQ175" s="63"/>
      <c r="LR175" s="63"/>
      <c r="LS175" s="63"/>
      <c r="LT175" s="63"/>
      <c r="LU175" s="63"/>
      <c r="LV175" s="63"/>
      <c r="LW175" s="63"/>
      <c r="LX175" s="63"/>
      <c r="LY175" s="63"/>
      <c r="LZ175" s="63"/>
      <c r="MA175" s="63"/>
      <c r="MB175" s="63"/>
      <c r="MC175" s="63"/>
      <c r="MD175" s="63"/>
      <c r="ME175" s="63"/>
      <c r="MF175" s="63"/>
    </row>
    <row r="176" spans="1:344" x14ac:dyDescent="0.35">
      <c r="A176" s="131">
        <v>172</v>
      </c>
      <c r="B176" s="170"/>
      <c r="C176" s="170"/>
      <c r="D176" s="152">
        <v>295</v>
      </c>
      <c r="E176" s="72" t="str">
        <f>'BVEM Scorecard'!F175</f>
        <v>Wind</v>
      </c>
      <c r="F176" s="96">
        <f t="shared" si="250"/>
        <v>0.30000000000000004</v>
      </c>
      <c r="G176" s="96">
        <f t="shared" si="251"/>
        <v>0.3</v>
      </c>
      <c r="H176" s="96">
        <f t="shared" si="252"/>
        <v>0</v>
      </c>
      <c r="I176" s="96">
        <f t="shared" si="253"/>
        <v>0</v>
      </c>
      <c r="J176" s="62">
        <v>1</v>
      </c>
      <c r="K176" s="62">
        <v>1</v>
      </c>
      <c r="L176" s="62">
        <v>1</v>
      </c>
      <c r="M176" s="62">
        <v>1</v>
      </c>
      <c r="N176" s="62">
        <v>1</v>
      </c>
      <c r="O176" s="62">
        <v>0</v>
      </c>
      <c r="P176" s="62">
        <v>0</v>
      </c>
      <c r="Q176" s="62">
        <v>0</v>
      </c>
      <c r="R176" s="62">
        <v>0</v>
      </c>
      <c r="S176" s="62">
        <v>0</v>
      </c>
      <c r="T176" s="62">
        <v>1</v>
      </c>
      <c r="U176" s="62">
        <v>0</v>
      </c>
      <c r="V176" s="62">
        <v>0</v>
      </c>
      <c r="W176" s="62">
        <f t="shared" ref="W176:W178" si="257">IFERROR(AVERAGE(M176:V176),0)</f>
        <v>0.3</v>
      </c>
      <c r="X176" s="62">
        <f t="shared" ref="X176:X178" si="258">M$4*M176+N$4*N176+O$4*O176+P$4*P176+Q$4*Q176+R$4*R176+S$4*S176+T$4*T176+U$4*U176+V$4*V176</f>
        <v>0.30000000000000004</v>
      </c>
      <c r="Y176" s="87"/>
      <c r="Z176" s="5"/>
      <c r="AA176" s="5"/>
      <c r="AB176" s="5"/>
      <c r="AC176" s="5"/>
      <c r="AD176" s="5"/>
      <c r="AE176" s="5"/>
      <c r="AF176" s="5"/>
      <c r="AG176" s="5"/>
      <c r="AH176" s="5"/>
      <c r="AI176" s="5"/>
      <c r="AJ176" s="5"/>
      <c r="AK176" s="5"/>
      <c r="AL176" s="5"/>
      <c r="AM176" s="91" t="str">
        <f t="shared" si="230"/>
        <v/>
      </c>
      <c r="AN176" s="93" t="str">
        <f t="shared" si="231"/>
        <v/>
      </c>
      <c r="AO176" s="62"/>
      <c r="AP176" s="62"/>
      <c r="AQ176" s="62"/>
      <c r="AR176" s="62"/>
      <c r="AS176" s="62"/>
      <c r="AT176" s="62"/>
      <c r="AU176" s="62"/>
      <c r="AV176" s="62"/>
      <c r="AW176" s="62"/>
      <c r="AX176" s="62"/>
      <c r="AY176" s="62"/>
      <c r="AZ176" s="62"/>
      <c r="BA176" s="62"/>
      <c r="BB176" s="62"/>
      <c r="BC176" s="62" t="str">
        <f t="shared" si="232"/>
        <v/>
      </c>
      <c r="BD176" s="62" t="str">
        <f t="shared" si="233"/>
        <v/>
      </c>
      <c r="BE176" s="5"/>
      <c r="BF176" s="5"/>
      <c r="BG176" s="5"/>
      <c r="BH176" s="5"/>
      <c r="BI176" s="5"/>
      <c r="BJ176" s="5"/>
      <c r="BK176" s="5"/>
      <c r="BL176" s="5"/>
      <c r="BM176" s="5"/>
      <c r="BN176" s="5"/>
      <c r="BO176" s="5"/>
      <c r="BP176" s="5"/>
      <c r="BQ176" s="5"/>
      <c r="BR176" s="5"/>
      <c r="BS176" s="5" t="str">
        <f t="shared" si="234"/>
        <v/>
      </c>
      <c r="BT176" s="5" t="str">
        <f t="shared" si="235"/>
        <v/>
      </c>
      <c r="BU176" s="62"/>
      <c r="BV176" s="62"/>
      <c r="BW176" s="62"/>
      <c r="BX176" s="62"/>
      <c r="BY176" s="62"/>
      <c r="BZ176" s="62"/>
      <c r="CA176" s="62"/>
      <c r="CB176" s="62"/>
      <c r="CC176" s="62"/>
      <c r="CD176" s="62"/>
      <c r="CE176" s="62"/>
      <c r="CF176" s="62"/>
      <c r="CG176" s="62"/>
      <c r="CH176" s="62"/>
      <c r="CI176" s="62" t="str">
        <f t="shared" si="236"/>
        <v/>
      </c>
      <c r="CJ176" s="62" t="str">
        <f t="shared" si="237"/>
        <v/>
      </c>
      <c r="CK176" s="5"/>
      <c r="CL176" s="5"/>
      <c r="CM176" s="5"/>
      <c r="CN176" s="5"/>
      <c r="CO176" s="5"/>
      <c r="CP176" s="5"/>
      <c r="CQ176" s="5"/>
      <c r="CR176" s="5"/>
      <c r="CS176" s="5"/>
      <c r="CT176" s="5"/>
      <c r="CU176" s="5"/>
      <c r="CV176" s="5"/>
      <c r="CW176" s="5"/>
      <c r="CX176" s="5"/>
      <c r="CY176" s="91" t="str">
        <f t="shared" si="238"/>
        <v/>
      </c>
      <c r="CZ176" s="5" t="str">
        <f t="shared" si="239"/>
        <v/>
      </c>
      <c r="DA176" s="62"/>
      <c r="DB176" s="62"/>
      <c r="DC176" s="62"/>
      <c r="DD176" s="62"/>
      <c r="DE176" s="62"/>
      <c r="DF176" s="62"/>
      <c r="DG176" s="62"/>
      <c r="DH176" s="62"/>
      <c r="DI176" s="62"/>
      <c r="DJ176" s="62"/>
      <c r="DK176" s="62"/>
      <c r="DL176" s="62"/>
      <c r="DM176" s="62"/>
      <c r="DN176" s="62"/>
      <c r="DO176" s="62" t="str">
        <f t="shared" si="240"/>
        <v/>
      </c>
      <c r="DP176" s="62" t="str">
        <f t="shared" si="241"/>
        <v/>
      </c>
      <c r="DQ176" s="5"/>
      <c r="DR176" s="5"/>
      <c r="DS176" s="5"/>
      <c r="DT176" s="5"/>
      <c r="DU176" s="5"/>
      <c r="DV176" s="5"/>
      <c r="DW176" s="5"/>
      <c r="DX176" s="5"/>
      <c r="DY176" s="5"/>
      <c r="DZ176" s="5"/>
      <c r="EA176" s="5"/>
      <c r="EB176" s="5"/>
      <c r="EC176" s="5"/>
      <c r="ED176" s="5"/>
      <c r="EE176" s="91" t="str">
        <f t="shared" si="242"/>
        <v/>
      </c>
      <c r="EF176" s="5" t="str">
        <f t="shared" si="243"/>
        <v/>
      </c>
      <c r="EG176" s="62"/>
      <c r="EH176" s="62"/>
      <c r="EI176" s="62"/>
      <c r="EJ176" s="62"/>
      <c r="EK176" s="62"/>
      <c r="EL176" s="62"/>
      <c r="EM176" s="62"/>
      <c r="EN176" s="62"/>
      <c r="EO176" s="62"/>
      <c r="EP176" s="62"/>
      <c r="EQ176" s="62"/>
      <c r="ER176" s="62"/>
      <c r="ES176" s="62"/>
      <c r="ET176" s="62"/>
      <c r="EU176" s="62" t="str">
        <f t="shared" si="244"/>
        <v/>
      </c>
      <c r="EV176" s="62" t="str">
        <f t="shared" si="245"/>
        <v/>
      </c>
      <c r="EW176" s="5"/>
      <c r="EX176" s="5"/>
      <c r="EY176" s="5"/>
      <c r="EZ176" s="5"/>
      <c r="FA176" s="5"/>
      <c r="FB176" s="5"/>
      <c r="FC176" s="5"/>
      <c r="FD176" s="5"/>
      <c r="FE176" s="5"/>
      <c r="FF176" s="5"/>
      <c r="FG176" s="5"/>
      <c r="FH176" s="5"/>
      <c r="FI176" s="5"/>
      <c r="FJ176" s="5"/>
      <c r="FK176" s="91" t="str">
        <f t="shared" si="246"/>
        <v/>
      </c>
      <c r="FL176" s="5" t="str">
        <f t="shared" si="247"/>
        <v/>
      </c>
      <c r="FM176" s="62"/>
      <c r="FN176" s="62"/>
      <c r="FO176" s="62"/>
      <c r="FP176" s="62"/>
      <c r="FQ176" s="62"/>
      <c r="FR176" s="62"/>
      <c r="FS176" s="62"/>
      <c r="FT176" s="62"/>
      <c r="FU176" s="62"/>
      <c r="FV176" s="62"/>
      <c r="FW176" s="62"/>
      <c r="FX176" s="62"/>
      <c r="FY176" s="62"/>
      <c r="FZ176" s="62"/>
      <c r="GA176" s="62" t="str">
        <f t="shared" si="248"/>
        <v/>
      </c>
      <c r="GB176" s="62" t="str">
        <f t="shared" si="249"/>
        <v/>
      </c>
      <c r="GC176" s="5"/>
      <c r="GD176" s="5"/>
      <c r="GE176" s="5"/>
      <c r="GF176" s="5"/>
      <c r="GG176" s="5"/>
      <c r="GH176" s="5"/>
      <c r="GI176" s="5"/>
      <c r="GJ176" s="5"/>
      <c r="GK176" s="5"/>
      <c r="GL176" s="5"/>
      <c r="GM176" s="5"/>
      <c r="GN176" s="5"/>
      <c r="GO176" s="5"/>
      <c r="GP176" s="5"/>
      <c r="GQ176" s="91"/>
      <c r="GR176" s="5"/>
      <c r="GS176" s="62"/>
      <c r="GT176" s="62"/>
      <c r="GU176" s="62"/>
      <c r="GV176" s="62"/>
      <c r="GW176" s="62"/>
      <c r="GX176" s="62"/>
      <c r="GY176" s="62"/>
      <c r="GZ176" s="62"/>
      <c r="HA176" s="62"/>
      <c r="HB176" s="62"/>
      <c r="HC176" s="62"/>
      <c r="HD176" s="62"/>
      <c r="HE176" s="62"/>
      <c r="HF176" s="62"/>
      <c r="HG176" s="62"/>
      <c r="HH176" s="62"/>
      <c r="HI176" s="5"/>
      <c r="HJ176" s="5"/>
      <c r="HK176" s="5"/>
      <c r="HL176" s="5"/>
      <c r="HM176" s="5"/>
      <c r="HN176" s="5"/>
      <c r="HO176" s="5"/>
      <c r="HP176" s="5"/>
      <c r="HQ176" s="5"/>
      <c r="HR176" s="5"/>
      <c r="HS176" s="5"/>
      <c r="HT176" s="5"/>
      <c r="HU176" s="5"/>
      <c r="HV176" s="5"/>
      <c r="HW176" s="91"/>
      <c r="HX176" s="5"/>
      <c r="HY176" s="62"/>
      <c r="HZ176" s="62"/>
      <c r="IA176" s="62"/>
      <c r="IB176" s="62"/>
      <c r="IC176" s="62"/>
      <c r="ID176" s="62"/>
      <c r="IE176" s="62"/>
      <c r="IF176" s="62"/>
      <c r="IG176" s="62"/>
      <c r="IH176" s="62"/>
      <c r="II176" s="62"/>
      <c r="IJ176" s="62"/>
      <c r="IK176" s="62"/>
      <c r="IL176" s="62"/>
      <c r="IM176" s="62"/>
      <c r="IN176" s="62"/>
      <c r="IO176" s="5"/>
      <c r="IP176" s="5"/>
      <c r="IQ176" s="5"/>
      <c r="IR176" s="5"/>
      <c r="IS176" s="5"/>
      <c r="IT176" s="5"/>
      <c r="IU176" s="5"/>
      <c r="IV176" s="5"/>
      <c r="IW176" s="5"/>
      <c r="IX176" s="5"/>
      <c r="IY176" s="5"/>
      <c r="IZ176" s="5"/>
      <c r="JA176" s="5"/>
      <c r="JB176" s="5"/>
      <c r="JC176" s="91"/>
      <c r="JD176" s="5"/>
      <c r="JE176" s="62"/>
      <c r="JF176" s="62"/>
      <c r="JG176" s="62"/>
      <c r="JH176" s="62"/>
      <c r="JI176" s="62"/>
      <c r="JJ176" s="62"/>
      <c r="JK176" s="62"/>
      <c r="JL176" s="62"/>
      <c r="JM176" s="62"/>
      <c r="JN176" s="62"/>
      <c r="JO176" s="62"/>
      <c r="JP176" s="62"/>
      <c r="JQ176" s="62"/>
      <c r="JR176" s="62"/>
      <c r="JS176" s="62"/>
      <c r="JT176" s="62"/>
      <c r="JU176" s="5"/>
      <c r="JV176" s="5"/>
      <c r="JW176" s="5"/>
      <c r="JX176" s="5"/>
      <c r="JY176" s="5"/>
      <c r="JZ176" s="5"/>
      <c r="KA176" s="5"/>
      <c r="KB176" s="5"/>
      <c r="KC176" s="5"/>
      <c r="KD176" s="5"/>
      <c r="KE176" s="5"/>
      <c r="KF176" s="5"/>
      <c r="KG176" s="5"/>
      <c r="KH176" s="5"/>
      <c r="KI176" s="91"/>
      <c r="KJ176" s="5"/>
      <c r="KK176" s="62"/>
      <c r="KL176" s="62"/>
      <c r="KM176" s="62"/>
      <c r="KN176" s="62"/>
      <c r="KO176" s="62"/>
      <c r="KP176" s="62"/>
      <c r="KQ176" s="62"/>
      <c r="KR176" s="62"/>
      <c r="KS176" s="62"/>
      <c r="KT176" s="62"/>
      <c r="KU176" s="62"/>
      <c r="KV176" s="62"/>
      <c r="KW176" s="62"/>
      <c r="KX176" s="62"/>
      <c r="KY176" s="62"/>
      <c r="KZ176" s="62"/>
      <c r="LA176" s="5"/>
      <c r="LB176" s="5"/>
      <c r="LC176" s="5"/>
      <c r="LD176" s="5"/>
      <c r="LE176" s="5"/>
      <c r="LF176" s="5"/>
      <c r="LG176" s="5"/>
      <c r="LH176" s="5"/>
      <c r="LI176" s="5"/>
      <c r="LJ176" s="5"/>
      <c r="LK176" s="5"/>
      <c r="LL176" s="5"/>
      <c r="LM176" s="5"/>
      <c r="LN176" s="5"/>
      <c r="LO176" s="91"/>
      <c r="LP176" s="5"/>
      <c r="LQ176" s="62"/>
      <c r="LR176" s="62"/>
      <c r="LS176" s="62"/>
      <c r="LT176" s="62"/>
      <c r="LU176" s="62"/>
      <c r="LV176" s="62"/>
      <c r="LW176" s="62"/>
      <c r="LX176" s="62"/>
      <c r="LY176" s="62"/>
      <c r="LZ176" s="62"/>
      <c r="MA176" s="62"/>
      <c r="MB176" s="62"/>
      <c r="MC176" s="62"/>
      <c r="MD176" s="62"/>
      <c r="ME176" s="62"/>
      <c r="MF176" s="62"/>
    </row>
    <row r="177" spans="1:344" x14ac:dyDescent="0.35">
      <c r="A177" s="132">
        <v>173</v>
      </c>
      <c r="B177" s="170"/>
      <c r="C177" s="170"/>
      <c r="D177" s="152">
        <v>296</v>
      </c>
      <c r="E177" s="72" t="str">
        <f>'BVEM Scorecard'!F176</f>
        <v>Wind</v>
      </c>
      <c r="F177" s="96">
        <f t="shared" si="250"/>
        <v>0.30000000000000004</v>
      </c>
      <c r="G177" s="96">
        <f t="shared" si="251"/>
        <v>0.3</v>
      </c>
      <c r="H177" s="96">
        <f t="shared" si="252"/>
        <v>0</v>
      </c>
      <c r="I177" s="96">
        <f t="shared" si="253"/>
        <v>0</v>
      </c>
      <c r="J177" s="62">
        <v>1</v>
      </c>
      <c r="K177" s="62">
        <v>1</v>
      </c>
      <c r="L177" s="62">
        <v>1</v>
      </c>
      <c r="M177" s="62">
        <v>1</v>
      </c>
      <c r="N177" s="62">
        <v>1</v>
      </c>
      <c r="O177" s="62">
        <v>0</v>
      </c>
      <c r="P177" s="62">
        <v>0</v>
      </c>
      <c r="Q177" s="62">
        <v>0</v>
      </c>
      <c r="R177" s="62">
        <v>0</v>
      </c>
      <c r="S177" s="62">
        <v>0</v>
      </c>
      <c r="T177" s="62">
        <v>1</v>
      </c>
      <c r="U177" s="62">
        <v>0</v>
      </c>
      <c r="V177" s="62">
        <v>0</v>
      </c>
      <c r="W177" s="62">
        <f t="shared" si="257"/>
        <v>0.3</v>
      </c>
      <c r="X177" s="62">
        <f t="shared" si="258"/>
        <v>0.30000000000000004</v>
      </c>
      <c r="Y177" s="1"/>
      <c r="Z177" s="1"/>
      <c r="AA177" s="1"/>
      <c r="AB177" s="1"/>
      <c r="AC177" s="1"/>
      <c r="AD177" s="1"/>
      <c r="AE177" s="1"/>
      <c r="AF177" s="1"/>
      <c r="AG177" s="1"/>
      <c r="AH177" s="1"/>
      <c r="AI177" s="1"/>
      <c r="AJ177" s="1"/>
      <c r="AK177" s="1"/>
      <c r="AL177" s="1"/>
      <c r="AM177" s="138" t="str">
        <f t="shared" si="230"/>
        <v/>
      </c>
      <c r="AN177" s="139" t="str">
        <f t="shared" si="231"/>
        <v/>
      </c>
      <c r="AO177" s="63"/>
      <c r="AP177" s="63"/>
      <c r="AQ177" s="63"/>
      <c r="AR177" s="63"/>
      <c r="AS177" s="63"/>
      <c r="AT177" s="63"/>
      <c r="AU177" s="63"/>
      <c r="AV177" s="63"/>
      <c r="AW177" s="63"/>
      <c r="AX177" s="63"/>
      <c r="AY177" s="63"/>
      <c r="AZ177" s="63"/>
      <c r="BA177" s="63"/>
      <c r="BB177" s="63"/>
      <c r="BC177" s="63" t="str">
        <f t="shared" si="232"/>
        <v/>
      </c>
      <c r="BD177" s="63" t="str">
        <f t="shared" si="233"/>
        <v/>
      </c>
      <c r="BE177" s="1"/>
      <c r="BF177" s="1"/>
      <c r="BG177" s="1"/>
      <c r="BH177" s="1"/>
      <c r="BI177" s="1"/>
      <c r="BJ177" s="1"/>
      <c r="BK177" s="1"/>
      <c r="BL177" s="1"/>
      <c r="BM177" s="1"/>
      <c r="BN177" s="1"/>
      <c r="BO177" s="1"/>
      <c r="BP177" s="1"/>
      <c r="BQ177" s="1"/>
      <c r="BR177" s="1"/>
      <c r="BS177" s="1" t="str">
        <f t="shared" si="234"/>
        <v/>
      </c>
      <c r="BT177" s="1" t="str">
        <f t="shared" si="235"/>
        <v/>
      </c>
      <c r="BU177" s="63"/>
      <c r="BV177" s="63"/>
      <c r="BW177" s="63"/>
      <c r="BX177" s="63"/>
      <c r="BY177" s="63"/>
      <c r="BZ177" s="63"/>
      <c r="CA177" s="63"/>
      <c r="CB177" s="63"/>
      <c r="CC177" s="63"/>
      <c r="CD177" s="63"/>
      <c r="CE177" s="63"/>
      <c r="CF177" s="63"/>
      <c r="CG177" s="63"/>
      <c r="CH177" s="63"/>
      <c r="CI177" s="63" t="str">
        <f t="shared" si="236"/>
        <v/>
      </c>
      <c r="CJ177" s="63" t="str">
        <f t="shared" si="237"/>
        <v/>
      </c>
      <c r="CK177" s="1"/>
      <c r="CL177" s="1"/>
      <c r="CM177" s="1"/>
      <c r="CN177" s="1"/>
      <c r="CO177" s="1"/>
      <c r="CP177" s="1"/>
      <c r="CQ177" s="1"/>
      <c r="CR177" s="1"/>
      <c r="CS177" s="1"/>
      <c r="CT177" s="1"/>
      <c r="CU177" s="1"/>
      <c r="CV177" s="1"/>
      <c r="CW177" s="1"/>
      <c r="CX177" s="1"/>
      <c r="CY177" s="138" t="str">
        <f t="shared" si="238"/>
        <v/>
      </c>
      <c r="CZ177" s="1" t="str">
        <f t="shared" si="239"/>
        <v/>
      </c>
      <c r="DA177" s="63"/>
      <c r="DB177" s="63"/>
      <c r="DC177" s="63"/>
      <c r="DD177" s="63"/>
      <c r="DE177" s="63"/>
      <c r="DF177" s="63"/>
      <c r="DG177" s="63"/>
      <c r="DH177" s="63"/>
      <c r="DI177" s="63"/>
      <c r="DJ177" s="63"/>
      <c r="DK177" s="63"/>
      <c r="DL177" s="63"/>
      <c r="DM177" s="63"/>
      <c r="DN177" s="63"/>
      <c r="DO177" s="63" t="str">
        <f t="shared" si="240"/>
        <v/>
      </c>
      <c r="DP177" s="63" t="str">
        <f t="shared" si="241"/>
        <v/>
      </c>
      <c r="DQ177" s="1"/>
      <c r="DR177" s="1"/>
      <c r="DS177" s="1"/>
      <c r="DT177" s="1"/>
      <c r="DU177" s="1"/>
      <c r="DV177" s="1"/>
      <c r="DW177" s="1"/>
      <c r="DX177" s="1"/>
      <c r="DY177" s="1"/>
      <c r="DZ177" s="1"/>
      <c r="EA177" s="1"/>
      <c r="EB177" s="1"/>
      <c r="EC177" s="1"/>
      <c r="ED177" s="1"/>
      <c r="EE177" s="138" t="str">
        <f t="shared" si="242"/>
        <v/>
      </c>
      <c r="EF177" s="1" t="str">
        <f t="shared" si="243"/>
        <v/>
      </c>
      <c r="EG177" s="63"/>
      <c r="EH177" s="63"/>
      <c r="EI177" s="63"/>
      <c r="EJ177" s="63"/>
      <c r="EK177" s="63"/>
      <c r="EL177" s="63"/>
      <c r="EM177" s="63"/>
      <c r="EN177" s="63"/>
      <c r="EO177" s="63"/>
      <c r="EP177" s="63"/>
      <c r="EQ177" s="63"/>
      <c r="ER177" s="63"/>
      <c r="ES177" s="63"/>
      <c r="ET177" s="63"/>
      <c r="EU177" s="63" t="str">
        <f t="shared" si="244"/>
        <v/>
      </c>
      <c r="EV177" s="63" t="str">
        <f t="shared" si="245"/>
        <v/>
      </c>
      <c r="EW177" s="1"/>
      <c r="EX177" s="1"/>
      <c r="EY177" s="1"/>
      <c r="EZ177" s="1"/>
      <c r="FA177" s="1"/>
      <c r="FB177" s="1"/>
      <c r="FC177" s="1"/>
      <c r="FD177" s="1"/>
      <c r="FE177" s="1"/>
      <c r="FF177" s="1"/>
      <c r="FG177" s="1"/>
      <c r="FH177" s="1"/>
      <c r="FI177" s="1"/>
      <c r="FJ177" s="1"/>
      <c r="FK177" s="138" t="str">
        <f t="shared" si="246"/>
        <v/>
      </c>
      <c r="FL177" s="1" t="str">
        <f t="shared" si="247"/>
        <v/>
      </c>
      <c r="FM177" s="63"/>
      <c r="FN177" s="63"/>
      <c r="FO177" s="63"/>
      <c r="FP177" s="63"/>
      <c r="FQ177" s="63"/>
      <c r="FR177" s="63"/>
      <c r="FS177" s="63"/>
      <c r="FT177" s="63"/>
      <c r="FU177" s="63"/>
      <c r="FV177" s="63"/>
      <c r="FW177" s="63"/>
      <c r="FX177" s="63"/>
      <c r="FY177" s="63"/>
      <c r="FZ177" s="63"/>
      <c r="GA177" s="63" t="str">
        <f t="shared" si="248"/>
        <v/>
      </c>
      <c r="GB177" s="63" t="str">
        <f t="shared" si="249"/>
        <v/>
      </c>
      <c r="GC177" s="1"/>
      <c r="GD177" s="1"/>
      <c r="GE177" s="1"/>
      <c r="GF177" s="1"/>
      <c r="GG177" s="1"/>
      <c r="GH177" s="1"/>
      <c r="GI177" s="1"/>
      <c r="GJ177" s="1"/>
      <c r="GK177" s="1"/>
      <c r="GL177" s="1"/>
      <c r="GM177" s="1"/>
      <c r="GN177" s="1"/>
      <c r="GO177" s="1"/>
      <c r="GP177" s="1"/>
      <c r="GQ177" s="138"/>
      <c r="GR177" s="1"/>
      <c r="GS177" s="63"/>
      <c r="GT177" s="63"/>
      <c r="GU177" s="63"/>
      <c r="GV177" s="63"/>
      <c r="GW177" s="63"/>
      <c r="GX177" s="63"/>
      <c r="GY177" s="63"/>
      <c r="GZ177" s="63"/>
      <c r="HA177" s="63"/>
      <c r="HB177" s="63"/>
      <c r="HC177" s="63"/>
      <c r="HD177" s="63"/>
      <c r="HE177" s="63"/>
      <c r="HF177" s="63"/>
      <c r="HG177" s="63"/>
      <c r="HH177" s="63"/>
      <c r="HI177" s="1"/>
      <c r="HJ177" s="1"/>
      <c r="HK177" s="1"/>
      <c r="HL177" s="1"/>
      <c r="HM177" s="1"/>
      <c r="HN177" s="1"/>
      <c r="HO177" s="1"/>
      <c r="HP177" s="1"/>
      <c r="HQ177" s="1"/>
      <c r="HR177" s="1"/>
      <c r="HS177" s="1"/>
      <c r="HT177" s="1"/>
      <c r="HU177" s="1"/>
      <c r="HV177" s="1"/>
      <c r="HW177" s="138"/>
      <c r="HX177" s="1"/>
      <c r="HY177" s="63"/>
      <c r="HZ177" s="63"/>
      <c r="IA177" s="63"/>
      <c r="IB177" s="63"/>
      <c r="IC177" s="63"/>
      <c r="ID177" s="63"/>
      <c r="IE177" s="63"/>
      <c r="IF177" s="63"/>
      <c r="IG177" s="63"/>
      <c r="IH177" s="63"/>
      <c r="II177" s="63"/>
      <c r="IJ177" s="63"/>
      <c r="IK177" s="63"/>
      <c r="IL177" s="63"/>
      <c r="IM177" s="63"/>
      <c r="IN177" s="63"/>
      <c r="IO177" s="1"/>
      <c r="IP177" s="1"/>
      <c r="IQ177" s="1"/>
      <c r="IR177" s="1"/>
      <c r="IS177" s="1"/>
      <c r="IT177" s="1"/>
      <c r="IU177" s="1"/>
      <c r="IV177" s="1"/>
      <c r="IW177" s="1"/>
      <c r="IX177" s="1"/>
      <c r="IY177" s="1"/>
      <c r="IZ177" s="1"/>
      <c r="JA177" s="1"/>
      <c r="JB177" s="1"/>
      <c r="JC177" s="138"/>
      <c r="JD177" s="1"/>
      <c r="JE177" s="63"/>
      <c r="JF177" s="63"/>
      <c r="JG177" s="63"/>
      <c r="JH177" s="63"/>
      <c r="JI177" s="63"/>
      <c r="JJ177" s="63"/>
      <c r="JK177" s="63"/>
      <c r="JL177" s="63"/>
      <c r="JM177" s="63"/>
      <c r="JN177" s="63"/>
      <c r="JO177" s="63"/>
      <c r="JP177" s="63"/>
      <c r="JQ177" s="63"/>
      <c r="JR177" s="63"/>
      <c r="JS177" s="63"/>
      <c r="JT177" s="63"/>
      <c r="JU177" s="1"/>
      <c r="JV177" s="1"/>
      <c r="JW177" s="1"/>
      <c r="JX177" s="1"/>
      <c r="JY177" s="1"/>
      <c r="JZ177" s="1"/>
      <c r="KA177" s="1"/>
      <c r="KB177" s="1"/>
      <c r="KC177" s="1"/>
      <c r="KD177" s="1"/>
      <c r="KE177" s="1"/>
      <c r="KF177" s="1"/>
      <c r="KG177" s="1"/>
      <c r="KH177" s="1"/>
      <c r="KI177" s="138"/>
      <c r="KJ177" s="1"/>
      <c r="KK177" s="63"/>
      <c r="KL177" s="63"/>
      <c r="KM177" s="63"/>
      <c r="KN177" s="63"/>
      <c r="KO177" s="63"/>
      <c r="KP177" s="63"/>
      <c r="KQ177" s="63"/>
      <c r="KR177" s="63"/>
      <c r="KS177" s="63"/>
      <c r="KT177" s="63"/>
      <c r="KU177" s="63"/>
      <c r="KV177" s="63"/>
      <c r="KW177" s="63"/>
      <c r="KX177" s="63"/>
      <c r="KY177" s="63"/>
      <c r="KZ177" s="63"/>
      <c r="LA177" s="1"/>
      <c r="LB177" s="1"/>
      <c r="LC177" s="1"/>
      <c r="LD177" s="1"/>
      <c r="LE177" s="1"/>
      <c r="LF177" s="1"/>
      <c r="LG177" s="1"/>
      <c r="LH177" s="1"/>
      <c r="LI177" s="1"/>
      <c r="LJ177" s="1"/>
      <c r="LK177" s="1"/>
      <c r="LL177" s="1"/>
      <c r="LM177" s="1"/>
      <c r="LN177" s="1"/>
      <c r="LO177" s="138"/>
      <c r="LP177" s="1"/>
      <c r="LQ177" s="63"/>
      <c r="LR177" s="63"/>
      <c r="LS177" s="63"/>
      <c r="LT177" s="63"/>
      <c r="LU177" s="63"/>
      <c r="LV177" s="63"/>
      <c r="LW177" s="63"/>
      <c r="LX177" s="63"/>
      <c r="LY177" s="63"/>
      <c r="LZ177" s="63"/>
      <c r="MA177" s="63"/>
      <c r="MB177" s="63"/>
      <c r="MC177" s="63"/>
      <c r="MD177" s="63"/>
      <c r="ME177" s="63"/>
      <c r="MF177" s="63"/>
    </row>
    <row r="178" spans="1:344" x14ac:dyDescent="0.35">
      <c r="A178" s="131">
        <v>174</v>
      </c>
      <c r="B178" s="170"/>
      <c r="C178" s="170"/>
      <c r="D178" s="152">
        <v>299</v>
      </c>
      <c r="E178" s="72" t="str">
        <f>'BVEM Scorecard'!F177</f>
        <v>Wind</v>
      </c>
      <c r="F178" s="96">
        <f t="shared" si="250"/>
        <v>0.30000000000000004</v>
      </c>
      <c r="G178" s="96">
        <f t="shared" si="251"/>
        <v>0.3</v>
      </c>
      <c r="H178" s="96">
        <f t="shared" si="252"/>
        <v>0</v>
      </c>
      <c r="I178" s="96">
        <f t="shared" si="253"/>
        <v>0</v>
      </c>
      <c r="J178" s="62">
        <v>1</v>
      </c>
      <c r="K178" s="62">
        <v>1</v>
      </c>
      <c r="L178" s="62">
        <v>1</v>
      </c>
      <c r="M178" s="62">
        <v>1</v>
      </c>
      <c r="N178" s="62">
        <v>1</v>
      </c>
      <c r="O178" s="62">
        <v>0</v>
      </c>
      <c r="P178" s="62">
        <v>0</v>
      </c>
      <c r="Q178" s="62">
        <v>0</v>
      </c>
      <c r="R178" s="62">
        <v>0</v>
      </c>
      <c r="S178" s="62">
        <v>0</v>
      </c>
      <c r="T178" s="62">
        <v>1</v>
      </c>
      <c r="U178" s="62">
        <v>0</v>
      </c>
      <c r="V178" s="62">
        <v>0</v>
      </c>
      <c r="W178" s="62">
        <f t="shared" si="257"/>
        <v>0.3</v>
      </c>
      <c r="X178" s="62">
        <f t="shared" si="258"/>
        <v>0.30000000000000004</v>
      </c>
      <c r="Y178" s="87"/>
      <c r="Z178" s="5"/>
      <c r="AA178" s="5"/>
      <c r="AB178" s="5"/>
      <c r="AC178" s="5"/>
      <c r="AD178" s="5"/>
      <c r="AE178" s="5"/>
      <c r="AF178" s="5"/>
      <c r="AG178" s="5"/>
      <c r="AH178" s="5"/>
      <c r="AI178" s="5"/>
      <c r="AJ178" s="5"/>
      <c r="AK178" s="5"/>
      <c r="AL178" s="5"/>
      <c r="AM178" s="91" t="str">
        <f t="shared" si="230"/>
        <v/>
      </c>
      <c r="AN178" s="93" t="str">
        <f t="shared" si="231"/>
        <v/>
      </c>
      <c r="AO178" s="62"/>
      <c r="AP178" s="62"/>
      <c r="AQ178" s="62"/>
      <c r="AR178" s="62"/>
      <c r="AS178" s="62"/>
      <c r="AT178" s="62"/>
      <c r="AU178" s="62"/>
      <c r="AV178" s="62"/>
      <c r="AW178" s="62"/>
      <c r="AX178" s="62"/>
      <c r="AY178" s="62"/>
      <c r="AZ178" s="62"/>
      <c r="BA178" s="62"/>
      <c r="BB178" s="62"/>
      <c r="BC178" s="62" t="str">
        <f t="shared" si="232"/>
        <v/>
      </c>
      <c r="BD178" s="62" t="str">
        <f t="shared" si="233"/>
        <v/>
      </c>
      <c r="BE178" s="5"/>
      <c r="BF178" s="5"/>
      <c r="BG178" s="5"/>
      <c r="BH178" s="5"/>
      <c r="BI178" s="5"/>
      <c r="BJ178" s="5"/>
      <c r="BK178" s="5"/>
      <c r="BL178" s="5"/>
      <c r="BM178" s="5"/>
      <c r="BN178" s="5"/>
      <c r="BO178" s="5"/>
      <c r="BP178" s="5"/>
      <c r="BQ178" s="5"/>
      <c r="BR178" s="5"/>
      <c r="BS178" s="5" t="str">
        <f t="shared" si="234"/>
        <v/>
      </c>
      <c r="BT178" s="5" t="str">
        <f t="shared" si="235"/>
        <v/>
      </c>
      <c r="BU178" s="62"/>
      <c r="BV178" s="62"/>
      <c r="BW178" s="62"/>
      <c r="BX178" s="62"/>
      <c r="BY178" s="62"/>
      <c r="BZ178" s="62"/>
      <c r="CA178" s="62"/>
      <c r="CB178" s="62"/>
      <c r="CC178" s="62"/>
      <c r="CD178" s="62"/>
      <c r="CE178" s="62"/>
      <c r="CF178" s="62"/>
      <c r="CG178" s="62"/>
      <c r="CH178" s="62"/>
      <c r="CI178" s="62" t="str">
        <f t="shared" si="236"/>
        <v/>
      </c>
      <c r="CJ178" s="62" t="str">
        <f t="shared" si="237"/>
        <v/>
      </c>
      <c r="CK178" s="5"/>
      <c r="CL178" s="5"/>
      <c r="CM178" s="5"/>
      <c r="CN178" s="5"/>
      <c r="CO178" s="5"/>
      <c r="CP178" s="5"/>
      <c r="CQ178" s="5"/>
      <c r="CR178" s="5"/>
      <c r="CS178" s="5"/>
      <c r="CT178" s="5"/>
      <c r="CU178" s="5"/>
      <c r="CV178" s="5"/>
      <c r="CW178" s="5"/>
      <c r="CX178" s="5"/>
      <c r="CY178" s="91" t="str">
        <f t="shared" si="238"/>
        <v/>
      </c>
      <c r="CZ178" s="5" t="str">
        <f t="shared" si="239"/>
        <v/>
      </c>
      <c r="DA178" s="62"/>
      <c r="DB178" s="62"/>
      <c r="DC178" s="62"/>
      <c r="DD178" s="62"/>
      <c r="DE178" s="62"/>
      <c r="DF178" s="62"/>
      <c r="DG178" s="62"/>
      <c r="DH178" s="62"/>
      <c r="DI178" s="62"/>
      <c r="DJ178" s="62"/>
      <c r="DK178" s="62"/>
      <c r="DL178" s="62"/>
      <c r="DM178" s="62"/>
      <c r="DN178" s="62"/>
      <c r="DO178" s="62" t="str">
        <f t="shared" si="240"/>
        <v/>
      </c>
      <c r="DP178" s="62" t="str">
        <f t="shared" si="241"/>
        <v/>
      </c>
      <c r="DQ178" s="5"/>
      <c r="DR178" s="5"/>
      <c r="DS178" s="5"/>
      <c r="DT178" s="5"/>
      <c r="DU178" s="5"/>
      <c r="DV178" s="5"/>
      <c r="DW178" s="5"/>
      <c r="DX178" s="5"/>
      <c r="DY178" s="5"/>
      <c r="DZ178" s="5"/>
      <c r="EA178" s="5"/>
      <c r="EB178" s="5"/>
      <c r="EC178" s="5"/>
      <c r="ED178" s="5"/>
      <c r="EE178" s="91" t="str">
        <f t="shared" si="242"/>
        <v/>
      </c>
      <c r="EF178" s="5" t="str">
        <f t="shared" si="243"/>
        <v/>
      </c>
      <c r="EG178" s="62"/>
      <c r="EH178" s="62"/>
      <c r="EI178" s="62"/>
      <c r="EJ178" s="62"/>
      <c r="EK178" s="62"/>
      <c r="EL178" s="62"/>
      <c r="EM178" s="62"/>
      <c r="EN178" s="62"/>
      <c r="EO178" s="62"/>
      <c r="EP178" s="62"/>
      <c r="EQ178" s="62"/>
      <c r="ER178" s="62"/>
      <c r="ES178" s="62"/>
      <c r="ET178" s="62"/>
      <c r="EU178" s="62" t="str">
        <f t="shared" si="244"/>
        <v/>
      </c>
      <c r="EV178" s="62" t="str">
        <f t="shared" si="245"/>
        <v/>
      </c>
      <c r="EW178" s="5"/>
      <c r="EX178" s="5"/>
      <c r="EY178" s="5"/>
      <c r="EZ178" s="5"/>
      <c r="FA178" s="5"/>
      <c r="FB178" s="5"/>
      <c r="FC178" s="5"/>
      <c r="FD178" s="5"/>
      <c r="FE178" s="5"/>
      <c r="FF178" s="5"/>
      <c r="FG178" s="5"/>
      <c r="FH178" s="5"/>
      <c r="FI178" s="5"/>
      <c r="FJ178" s="5"/>
      <c r="FK178" s="91" t="str">
        <f t="shared" si="246"/>
        <v/>
      </c>
      <c r="FL178" s="5" t="str">
        <f t="shared" si="247"/>
        <v/>
      </c>
      <c r="FM178" s="62"/>
      <c r="FN178" s="62"/>
      <c r="FO178" s="62"/>
      <c r="FP178" s="62"/>
      <c r="FQ178" s="62"/>
      <c r="FR178" s="62"/>
      <c r="FS178" s="62"/>
      <c r="FT178" s="62"/>
      <c r="FU178" s="62"/>
      <c r="FV178" s="62"/>
      <c r="FW178" s="62"/>
      <c r="FX178" s="62"/>
      <c r="FY178" s="62"/>
      <c r="FZ178" s="62"/>
      <c r="GA178" s="62" t="str">
        <f t="shared" si="248"/>
        <v/>
      </c>
      <c r="GB178" s="62" t="str">
        <f t="shared" si="249"/>
        <v/>
      </c>
      <c r="GC178" s="5"/>
      <c r="GD178" s="5"/>
      <c r="GE178" s="5"/>
      <c r="GF178" s="5"/>
      <c r="GG178" s="5"/>
      <c r="GH178" s="5"/>
      <c r="GI178" s="5"/>
      <c r="GJ178" s="5"/>
      <c r="GK178" s="5"/>
      <c r="GL178" s="5"/>
      <c r="GM178" s="5"/>
      <c r="GN178" s="5"/>
      <c r="GO178" s="5"/>
      <c r="GP178" s="5"/>
      <c r="GQ178" s="91"/>
      <c r="GR178" s="5"/>
      <c r="GS178" s="62"/>
      <c r="GT178" s="62"/>
      <c r="GU178" s="62"/>
      <c r="GV178" s="62"/>
      <c r="GW178" s="62"/>
      <c r="GX178" s="62"/>
      <c r="GY178" s="62"/>
      <c r="GZ178" s="62"/>
      <c r="HA178" s="62"/>
      <c r="HB178" s="62"/>
      <c r="HC178" s="62"/>
      <c r="HD178" s="62"/>
      <c r="HE178" s="62"/>
      <c r="HF178" s="62"/>
      <c r="HG178" s="62"/>
      <c r="HH178" s="62"/>
      <c r="HI178" s="5"/>
      <c r="HJ178" s="5"/>
      <c r="HK178" s="5"/>
      <c r="HL178" s="5"/>
      <c r="HM178" s="5"/>
      <c r="HN178" s="5"/>
      <c r="HO178" s="5"/>
      <c r="HP178" s="5"/>
      <c r="HQ178" s="5"/>
      <c r="HR178" s="5"/>
      <c r="HS178" s="5"/>
      <c r="HT178" s="5"/>
      <c r="HU178" s="5"/>
      <c r="HV178" s="5"/>
      <c r="HW178" s="91"/>
      <c r="HX178" s="5"/>
      <c r="HY178" s="62"/>
      <c r="HZ178" s="62"/>
      <c r="IA178" s="62"/>
      <c r="IB178" s="62"/>
      <c r="IC178" s="62"/>
      <c r="ID178" s="62"/>
      <c r="IE178" s="62"/>
      <c r="IF178" s="62"/>
      <c r="IG178" s="62"/>
      <c r="IH178" s="62"/>
      <c r="II178" s="62"/>
      <c r="IJ178" s="62"/>
      <c r="IK178" s="62"/>
      <c r="IL178" s="62"/>
      <c r="IM178" s="62"/>
      <c r="IN178" s="62"/>
      <c r="IO178" s="5"/>
      <c r="IP178" s="5"/>
      <c r="IQ178" s="5"/>
      <c r="IR178" s="5"/>
      <c r="IS178" s="5"/>
      <c r="IT178" s="5"/>
      <c r="IU178" s="5"/>
      <c r="IV178" s="5"/>
      <c r="IW178" s="5"/>
      <c r="IX178" s="5"/>
      <c r="IY178" s="5"/>
      <c r="IZ178" s="5"/>
      <c r="JA178" s="5"/>
      <c r="JB178" s="5"/>
      <c r="JC178" s="91"/>
      <c r="JD178" s="5"/>
      <c r="JE178" s="62"/>
      <c r="JF178" s="62"/>
      <c r="JG178" s="62"/>
      <c r="JH178" s="62"/>
      <c r="JI178" s="62"/>
      <c r="JJ178" s="62"/>
      <c r="JK178" s="62"/>
      <c r="JL178" s="62"/>
      <c r="JM178" s="62"/>
      <c r="JN178" s="62"/>
      <c r="JO178" s="62"/>
      <c r="JP178" s="62"/>
      <c r="JQ178" s="62"/>
      <c r="JR178" s="62"/>
      <c r="JS178" s="62"/>
      <c r="JT178" s="62"/>
      <c r="JU178" s="5"/>
      <c r="JV178" s="5"/>
      <c r="JW178" s="5"/>
      <c r="JX178" s="5"/>
      <c r="JY178" s="5"/>
      <c r="JZ178" s="5"/>
      <c r="KA178" s="5"/>
      <c r="KB178" s="5"/>
      <c r="KC178" s="5"/>
      <c r="KD178" s="5"/>
      <c r="KE178" s="5"/>
      <c r="KF178" s="5"/>
      <c r="KG178" s="5"/>
      <c r="KH178" s="5"/>
      <c r="KI178" s="91"/>
      <c r="KJ178" s="5"/>
      <c r="KK178" s="62"/>
      <c r="KL178" s="62"/>
      <c r="KM178" s="62"/>
      <c r="KN178" s="62"/>
      <c r="KO178" s="62"/>
      <c r="KP178" s="62"/>
      <c r="KQ178" s="62"/>
      <c r="KR178" s="62"/>
      <c r="KS178" s="62"/>
      <c r="KT178" s="62"/>
      <c r="KU178" s="62"/>
      <c r="KV178" s="62"/>
      <c r="KW178" s="62"/>
      <c r="KX178" s="62"/>
      <c r="KY178" s="62"/>
      <c r="KZ178" s="62"/>
      <c r="LA178" s="5"/>
      <c r="LB178" s="5"/>
      <c r="LC178" s="5"/>
      <c r="LD178" s="5"/>
      <c r="LE178" s="5"/>
      <c r="LF178" s="5"/>
      <c r="LG178" s="5"/>
      <c r="LH178" s="5"/>
      <c r="LI178" s="5"/>
      <c r="LJ178" s="5"/>
      <c r="LK178" s="5"/>
      <c r="LL178" s="5"/>
      <c r="LM178" s="5"/>
      <c r="LN178" s="5"/>
      <c r="LO178" s="91"/>
      <c r="LP178" s="5"/>
      <c r="LQ178" s="62"/>
      <c r="LR178" s="62"/>
      <c r="LS178" s="62"/>
      <c r="LT178" s="62"/>
      <c r="LU178" s="62"/>
      <c r="LV178" s="62"/>
      <c r="LW178" s="62"/>
      <c r="LX178" s="62"/>
      <c r="LY178" s="62"/>
      <c r="LZ178" s="62"/>
      <c r="MA178" s="62"/>
      <c r="MB178" s="62"/>
      <c r="MC178" s="62"/>
      <c r="MD178" s="62"/>
      <c r="ME178" s="62"/>
      <c r="MF178" s="62"/>
    </row>
    <row r="179" spans="1:344" x14ac:dyDescent="0.35">
      <c r="A179" s="132">
        <v>175</v>
      </c>
      <c r="B179" s="170"/>
      <c r="C179" s="170"/>
      <c r="D179" s="152">
        <v>219</v>
      </c>
      <c r="E179" s="72" t="str">
        <f>'BVEM Scorecard'!F178</f>
        <v>Wind</v>
      </c>
      <c r="F179" s="96"/>
      <c r="G179" s="96"/>
      <c r="H179" s="96"/>
      <c r="I179" s="96"/>
      <c r="J179" s="62"/>
      <c r="K179" s="62"/>
      <c r="L179" s="62"/>
      <c r="M179" s="62"/>
      <c r="N179" s="62"/>
      <c r="O179" s="62"/>
      <c r="P179" s="62"/>
      <c r="Q179" s="62"/>
      <c r="R179" s="62"/>
      <c r="S179" s="62"/>
      <c r="T179" s="62"/>
      <c r="U179" s="62"/>
      <c r="V179" s="62"/>
      <c r="W179" s="62"/>
      <c r="X179" s="62"/>
      <c r="Y179" s="1"/>
      <c r="Z179" s="1"/>
      <c r="AA179" s="1"/>
      <c r="AB179" s="1"/>
      <c r="AC179" s="1"/>
      <c r="AD179" s="1"/>
      <c r="AE179" s="1"/>
      <c r="AF179" s="1"/>
      <c r="AG179" s="1"/>
      <c r="AH179" s="1"/>
      <c r="AI179" s="1"/>
      <c r="AJ179" s="1"/>
      <c r="AK179" s="1"/>
      <c r="AL179" s="1"/>
      <c r="AM179" s="138"/>
      <c r="AN179" s="139"/>
      <c r="AO179" s="63"/>
      <c r="AP179" s="63"/>
      <c r="AQ179" s="63"/>
      <c r="AR179" s="63"/>
      <c r="AS179" s="63"/>
      <c r="AT179" s="63"/>
      <c r="AU179" s="63"/>
      <c r="AV179" s="63"/>
      <c r="AW179" s="63"/>
      <c r="AX179" s="63"/>
      <c r="AY179" s="63"/>
      <c r="AZ179" s="63"/>
      <c r="BA179" s="63"/>
      <c r="BB179" s="63"/>
      <c r="BC179" s="63"/>
      <c r="BD179" s="63"/>
      <c r="BE179" s="1"/>
      <c r="BF179" s="1"/>
      <c r="BG179" s="1"/>
      <c r="BH179" s="1"/>
      <c r="BI179" s="1"/>
      <c r="BJ179" s="1"/>
      <c r="BK179" s="1"/>
      <c r="BL179" s="1"/>
      <c r="BM179" s="1"/>
      <c r="BN179" s="1"/>
      <c r="BO179" s="1"/>
      <c r="BP179" s="1"/>
      <c r="BQ179" s="1"/>
      <c r="BR179" s="1"/>
      <c r="BS179" s="1"/>
      <c r="BT179" s="1"/>
      <c r="BU179" s="63"/>
      <c r="BV179" s="63"/>
      <c r="BW179" s="63"/>
      <c r="BX179" s="63"/>
      <c r="BY179" s="63"/>
      <c r="BZ179" s="63"/>
      <c r="CA179" s="63"/>
      <c r="CB179" s="63"/>
      <c r="CC179" s="63"/>
      <c r="CD179" s="63"/>
      <c r="CE179" s="63"/>
      <c r="CF179" s="63"/>
      <c r="CG179" s="63"/>
      <c r="CH179" s="63"/>
      <c r="CI179" s="63"/>
      <c r="CJ179" s="63"/>
      <c r="CK179" s="1"/>
      <c r="CL179" s="1"/>
      <c r="CM179" s="1"/>
      <c r="CN179" s="1"/>
      <c r="CO179" s="1"/>
      <c r="CP179" s="1"/>
      <c r="CQ179" s="1"/>
      <c r="CR179" s="1"/>
      <c r="CS179" s="1"/>
      <c r="CT179" s="1"/>
      <c r="CU179" s="1"/>
      <c r="CV179" s="1"/>
      <c r="CW179" s="1"/>
      <c r="CX179" s="1"/>
      <c r="CY179" s="138"/>
      <c r="CZ179" s="1"/>
      <c r="DA179" s="63"/>
      <c r="DB179" s="63"/>
      <c r="DC179" s="63"/>
      <c r="DD179" s="63"/>
      <c r="DE179" s="63"/>
      <c r="DF179" s="63"/>
      <c r="DG179" s="63"/>
      <c r="DH179" s="63"/>
      <c r="DI179" s="63"/>
      <c r="DJ179" s="63"/>
      <c r="DK179" s="63"/>
      <c r="DL179" s="63"/>
      <c r="DM179" s="63"/>
      <c r="DN179" s="63"/>
      <c r="DO179" s="63"/>
      <c r="DP179" s="63"/>
      <c r="DQ179" s="1"/>
      <c r="DR179" s="1"/>
      <c r="DS179" s="1"/>
      <c r="DT179" s="1"/>
      <c r="DU179" s="1"/>
      <c r="DV179" s="1"/>
      <c r="DW179" s="1"/>
      <c r="DX179" s="1"/>
      <c r="DY179" s="1"/>
      <c r="DZ179" s="1"/>
      <c r="EA179" s="1"/>
      <c r="EB179" s="1"/>
      <c r="EC179" s="1"/>
      <c r="ED179" s="1"/>
      <c r="EE179" s="138"/>
      <c r="EF179" s="1"/>
      <c r="EG179" s="63"/>
      <c r="EH179" s="63"/>
      <c r="EI179" s="63"/>
      <c r="EJ179" s="63"/>
      <c r="EK179" s="63"/>
      <c r="EL179" s="63"/>
      <c r="EM179" s="63"/>
      <c r="EN179" s="63"/>
      <c r="EO179" s="63"/>
      <c r="EP179" s="63"/>
      <c r="EQ179" s="63"/>
      <c r="ER179" s="63"/>
      <c r="ES179" s="63"/>
      <c r="ET179" s="63"/>
      <c r="EU179" s="63"/>
      <c r="EV179" s="63"/>
      <c r="EW179" s="1"/>
      <c r="EX179" s="1"/>
      <c r="EY179" s="1"/>
      <c r="EZ179" s="1"/>
      <c r="FA179" s="1"/>
      <c r="FB179" s="1"/>
      <c r="FC179" s="1"/>
      <c r="FD179" s="1"/>
      <c r="FE179" s="1"/>
      <c r="FF179" s="1"/>
      <c r="FG179" s="1"/>
      <c r="FH179" s="1"/>
      <c r="FI179" s="1"/>
      <c r="FJ179" s="1"/>
      <c r="FK179" s="138"/>
      <c r="FL179" s="1"/>
      <c r="FM179" s="63"/>
      <c r="FN179" s="63"/>
      <c r="FO179" s="63"/>
      <c r="FP179" s="63"/>
      <c r="FQ179" s="63"/>
      <c r="FR179" s="63"/>
      <c r="FS179" s="63"/>
      <c r="FT179" s="63"/>
      <c r="FU179" s="63"/>
      <c r="FV179" s="63"/>
      <c r="FW179" s="63"/>
      <c r="FX179" s="63"/>
      <c r="FY179" s="63"/>
      <c r="FZ179" s="63"/>
      <c r="GA179" s="63"/>
      <c r="GB179" s="63"/>
      <c r="GC179" s="1"/>
      <c r="GD179" s="1"/>
      <c r="GE179" s="1"/>
      <c r="GF179" s="1"/>
      <c r="GG179" s="1"/>
      <c r="GH179" s="1"/>
      <c r="GI179" s="1"/>
      <c r="GJ179" s="1"/>
      <c r="GK179" s="1"/>
      <c r="GL179" s="1"/>
      <c r="GM179" s="1"/>
      <c r="GN179" s="1"/>
      <c r="GO179" s="1"/>
      <c r="GP179" s="1"/>
      <c r="GQ179" s="138"/>
      <c r="GR179" s="1"/>
      <c r="GS179" s="63"/>
      <c r="GT179" s="63"/>
      <c r="GU179" s="63"/>
      <c r="GV179" s="63"/>
      <c r="GW179" s="63"/>
      <c r="GX179" s="63"/>
      <c r="GY179" s="63"/>
      <c r="GZ179" s="63"/>
      <c r="HA179" s="63"/>
      <c r="HB179" s="63"/>
      <c r="HC179" s="63"/>
      <c r="HD179" s="63"/>
      <c r="HE179" s="63"/>
      <c r="HF179" s="63"/>
      <c r="HG179" s="63"/>
      <c r="HH179" s="63"/>
      <c r="HI179" s="1"/>
      <c r="HJ179" s="1"/>
      <c r="HK179" s="1"/>
      <c r="HL179" s="1"/>
      <c r="HM179" s="1"/>
      <c r="HN179" s="1"/>
      <c r="HO179" s="1"/>
      <c r="HP179" s="1"/>
      <c r="HQ179" s="1"/>
      <c r="HR179" s="1"/>
      <c r="HS179" s="1"/>
      <c r="HT179" s="1"/>
      <c r="HU179" s="1"/>
      <c r="HV179" s="1"/>
      <c r="HW179" s="138"/>
      <c r="HX179" s="1"/>
      <c r="HY179" s="63"/>
      <c r="HZ179" s="63"/>
      <c r="IA179" s="63"/>
      <c r="IB179" s="63"/>
      <c r="IC179" s="63"/>
      <c r="ID179" s="63"/>
      <c r="IE179" s="63"/>
      <c r="IF179" s="63"/>
      <c r="IG179" s="63"/>
      <c r="IH179" s="63"/>
      <c r="II179" s="63"/>
      <c r="IJ179" s="63"/>
      <c r="IK179" s="63"/>
      <c r="IL179" s="63"/>
      <c r="IM179" s="63"/>
      <c r="IN179" s="63"/>
      <c r="IO179" s="1"/>
      <c r="IP179" s="1"/>
      <c r="IQ179" s="1"/>
      <c r="IR179" s="1"/>
      <c r="IS179" s="1"/>
      <c r="IT179" s="1"/>
      <c r="IU179" s="1"/>
      <c r="IV179" s="1"/>
      <c r="IW179" s="1"/>
      <c r="IX179" s="1"/>
      <c r="IY179" s="1"/>
      <c r="IZ179" s="1"/>
      <c r="JA179" s="1"/>
      <c r="JB179" s="1"/>
      <c r="JC179" s="138"/>
      <c r="JD179" s="1"/>
      <c r="JE179" s="63"/>
      <c r="JF179" s="63"/>
      <c r="JG179" s="63"/>
      <c r="JH179" s="63"/>
      <c r="JI179" s="63"/>
      <c r="JJ179" s="63"/>
      <c r="JK179" s="63"/>
      <c r="JL179" s="63"/>
      <c r="JM179" s="63"/>
      <c r="JN179" s="63"/>
      <c r="JO179" s="63"/>
      <c r="JP179" s="63"/>
      <c r="JQ179" s="63"/>
      <c r="JR179" s="63"/>
      <c r="JS179" s="63"/>
      <c r="JT179" s="63"/>
      <c r="JU179" s="1"/>
      <c r="JV179" s="1"/>
      <c r="JW179" s="1"/>
      <c r="JX179" s="1"/>
      <c r="JY179" s="1"/>
      <c r="JZ179" s="1"/>
      <c r="KA179" s="1"/>
      <c r="KB179" s="1"/>
      <c r="KC179" s="1"/>
      <c r="KD179" s="1"/>
      <c r="KE179" s="1"/>
      <c r="KF179" s="1"/>
      <c r="KG179" s="1"/>
      <c r="KH179" s="1"/>
      <c r="KI179" s="138"/>
      <c r="KJ179" s="1"/>
      <c r="KK179" s="63"/>
      <c r="KL179" s="63"/>
      <c r="KM179" s="63"/>
      <c r="KN179" s="63"/>
      <c r="KO179" s="63"/>
      <c r="KP179" s="63"/>
      <c r="KQ179" s="63"/>
      <c r="KR179" s="63"/>
      <c r="KS179" s="63"/>
      <c r="KT179" s="63"/>
      <c r="KU179" s="63"/>
      <c r="KV179" s="63"/>
      <c r="KW179" s="63"/>
      <c r="KX179" s="63"/>
      <c r="KY179" s="63"/>
      <c r="KZ179" s="63"/>
      <c r="LA179" s="1"/>
      <c r="LB179" s="1"/>
      <c r="LC179" s="1"/>
      <c r="LD179" s="1"/>
      <c r="LE179" s="1"/>
      <c r="LF179" s="1"/>
      <c r="LG179" s="1"/>
      <c r="LH179" s="1"/>
      <c r="LI179" s="1"/>
      <c r="LJ179" s="1"/>
      <c r="LK179" s="1"/>
      <c r="LL179" s="1"/>
      <c r="LM179" s="1"/>
      <c r="LN179" s="1"/>
      <c r="LO179" s="138"/>
      <c r="LP179" s="1"/>
      <c r="LQ179" s="63"/>
      <c r="LR179" s="63"/>
      <c r="LS179" s="63"/>
      <c r="LT179" s="63"/>
      <c r="LU179" s="63"/>
      <c r="LV179" s="63"/>
      <c r="LW179" s="63"/>
      <c r="LX179" s="63"/>
      <c r="LY179" s="63"/>
      <c r="LZ179" s="63"/>
      <c r="MA179" s="63"/>
      <c r="MB179" s="63"/>
      <c r="MC179" s="63"/>
      <c r="MD179" s="63"/>
      <c r="ME179" s="63"/>
      <c r="MF179" s="63"/>
    </row>
    <row r="180" spans="1:344" x14ac:dyDescent="0.35">
      <c r="A180" s="131">
        <v>176</v>
      </c>
      <c r="B180" s="170"/>
      <c r="C180" s="170"/>
      <c r="D180" s="152">
        <v>301</v>
      </c>
      <c r="E180" s="72" t="str">
        <f>'BVEM Scorecard'!F179</f>
        <v>Solar</v>
      </c>
      <c r="F180" s="96">
        <f t="shared" si="250"/>
        <v>0.30000000000000004</v>
      </c>
      <c r="G180" s="96">
        <f t="shared" si="251"/>
        <v>0.3</v>
      </c>
      <c r="H180" s="96">
        <f t="shared" si="252"/>
        <v>0</v>
      </c>
      <c r="I180" s="96">
        <f t="shared" si="253"/>
        <v>0</v>
      </c>
      <c r="J180" s="62">
        <v>1</v>
      </c>
      <c r="K180" s="62">
        <v>1</v>
      </c>
      <c r="L180" s="62">
        <v>1</v>
      </c>
      <c r="M180" s="62">
        <v>1</v>
      </c>
      <c r="N180" s="62">
        <v>1</v>
      </c>
      <c r="O180" s="62">
        <v>0</v>
      </c>
      <c r="P180" s="62">
        <v>0</v>
      </c>
      <c r="Q180" s="62">
        <v>0</v>
      </c>
      <c r="R180" s="62">
        <v>0</v>
      </c>
      <c r="S180" s="62">
        <v>0</v>
      </c>
      <c r="T180" s="62">
        <v>1</v>
      </c>
      <c r="U180" s="62">
        <v>0</v>
      </c>
      <c r="V180" s="62">
        <v>0</v>
      </c>
      <c r="W180" s="62">
        <f t="shared" ref="W180:W183" si="259">IFERROR(AVERAGE(M180:V180),0)</f>
        <v>0.3</v>
      </c>
      <c r="X180" s="62">
        <f t="shared" ref="X180:X183" si="260">M$4*M180+N$4*N180+O$4*O180+P$4*P180+Q$4*Q180+R$4*R180+S$4*S180+T$4*T180+U$4*U180+V$4*V180</f>
        <v>0.30000000000000004</v>
      </c>
      <c r="Y180" s="87"/>
      <c r="Z180" s="5"/>
      <c r="AA180" s="5"/>
      <c r="AB180" s="5"/>
      <c r="AC180" s="5"/>
      <c r="AD180" s="5"/>
      <c r="AE180" s="5"/>
      <c r="AF180" s="5"/>
      <c r="AG180" s="5"/>
      <c r="AH180" s="5"/>
      <c r="AI180" s="5"/>
      <c r="AJ180" s="5"/>
      <c r="AK180" s="5"/>
      <c r="AL180" s="5"/>
      <c r="AM180" s="91" t="str">
        <f t="shared" si="230"/>
        <v/>
      </c>
      <c r="AN180" s="93" t="str">
        <f t="shared" si="231"/>
        <v/>
      </c>
      <c r="AO180" s="62"/>
      <c r="AP180" s="62"/>
      <c r="AQ180" s="62"/>
      <c r="AR180" s="62"/>
      <c r="AS180" s="62"/>
      <c r="AT180" s="62"/>
      <c r="AU180" s="62"/>
      <c r="AV180" s="62"/>
      <c r="AW180" s="62"/>
      <c r="AX180" s="62"/>
      <c r="AY180" s="62"/>
      <c r="AZ180" s="62"/>
      <c r="BA180" s="62"/>
      <c r="BB180" s="62"/>
      <c r="BC180" s="62" t="str">
        <f t="shared" si="232"/>
        <v/>
      </c>
      <c r="BD180" s="62" t="str">
        <f t="shared" si="233"/>
        <v/>
      </c>
      <c r="BE180" s="5"/>
      <c r="BF180" s="5"/>
      <c r="BG180" s="5"/>
      <c r="BH180" s="5"/>
      <c r="BI180" s="5"/>
      <c r="BJ180" s="5"/>
      <c r="BK180" s="5"/>
      <c r="BL180" s="5"/>
      <c r="BM180" s="5"/>
      <c r="BN180" s="5"/>
      <c r="BO180" s="5"/>
      <c r="BP180" s="5"/>
      <c r="BQ180" s="5"/>
      <c r="BR180" s="5"/>
      <c r="BS180" s="5" t="str">
        <f t="shared" si="234"/>
        <v/>
      </c>
      <c r="BT180" s="5" t="str">
        <f t="shared" si="235"/>
        <v/>
      </c>
      <c r="BU180" s="62"/>
      <c r="BV180" s="62"/>
      <c r="BW180" s="62"/>
      <c r="BX180" s="62"/>
      <c r="BY180" s="62"/>
      <c r="BZ180" s="62"/>
      <c r="CA180" s="62"/>
      <c r="CB180" s="62"/>
      <c r="CC180" s="62"/>
      <c r="CD180" s="62"/>
      <c r="CE180" s="62"/>
      <c r="CF180" s="62"/>
      <c r="CG180" s="62"/>
      <c r="CH180" s="62"/>
      <c r="CI180" s="62" t="str">
        <f t="shared" si="236"/>
        <v/>
      </c>
      <c r="CJ180" s="62" t="str">
        <f t="shared" si="237"/>
        <v/>
      </c>
      <c r="CK180" s="5"/>
      <c r="CL180" s="5"/>
      <c r="CM180" s="5"/>
      <c r="CN180" s="5"/>
      <c r="CO180" s="5"/>
      <c r="CP180" s="5"/>
      <c r="CQ180" s="5"/>
      <c r="CR180" s="5"/>
      <c r="CS180" s="5"/>
      <c r="CT180" s="5"/>
      <c r="CU180" s="5"/>
      <c r="CV180" s="5"/>
      <c r="CW180" s="5"/>
      <c r="CX180" s="5"/>
      <c r="CY180" s="91" t="str">
        <f t="shared" si="238"/>
        <v/>
      </c>
      <c r="CZ180" s="5" t="str">
        <f t="shared" si="239"/>
        <v/>
      </c>
      <c r="DA180" s="62"/>
      <c r="DB180" s="62"/>
      <c r="DC180" s="62"/>
      <c r="DD180" s="62"/>
      <c r="DE180" s="62"/>
      <c r="DF180" s="62"/>
      <c r="DG180" s="62"/>
      <c r="DH180" s="62"/>
      <c r="DI180" s="62"/>
      <c r="DJ180" s="62"/>
      <c r="DK180" s="62"/>
      <c r="DL180" s="62"/>
      <c r="DM180" s="62"/>
      <c r="DN180" s="62"/>
      <c r="DO180" s="62" t="str">
        <f t="shared" si="240"/>
        <v/>
      </c>
      <c r="DP180" s="62" t="str">
        <f t="shared" si="241"/>
        <v/>
      </c>
      <c r="DQ180" s="5"/>
      <c r="DR180" s="5"/>
      <c r="DS180" s="5"/>
      <c r="DT180" s="5"/>
      <c r="DU180" s="5"/>
      <c r="DV180" s="5"/>
      <c r="DW180" s="5"/>
      <c r="DX180" s="5"/>
      <c r="DY180" s="5"/>
      <c r="DZ180" s="5"/>
      <c r="EA180" s="5"/>
      <c r="EB180" s="5"/>
      <c r="EC180" s="5"/>
      <c r="ED180" s="5"/>
      <c r="EE180" s="91" t="str">
        <f t="shared" si="242"/>
        <v/>
      </c>
      <c r="EF180" s="5" t="str">
        <f t="shared" si="243"/>
        <v/>
      </c>
      <c r="EG180" s="62"/>
      <c r="EH180" s="62"/>
      <c r="EI180" s="62"/>
      <c r="EJ180" s="62"/>
      <c r="EK180" s="62"/>
      <c r="EL180" s="62"/>
      <c r="EM180" s="62"/>
      <c r="EN180" s="62"/>
      <c r="EO180" s="62"/>
      <c r="EP180" s="62"/>
      <c r="EQ180" s="62"/>
      <c r="ER180" s="62"/>
      <c r="ES180" s="62"/>
      <c r="ET180" s="62"/>
      <c r="EU180" s="62" t="str">
        <f t="shared" si="244"/>
        <v/>
      </c>
      <c r="EV180" s="62" t="str">
        <f t="shared" si="245"/>
        <v/>
      </c>
      <c r="EW180" s="5"/>
      <c r="EX180" s="5"/>
      <c r="EY180" s="5"/>
      <c r="EZ180" s="5"/>
      <c r="FA180" s="5"/>
      <c r="FB180" s="5"/>
      <c r="FC180" s="5"/>
      <c r="FD180" s="5"/>
      <c r="FE180" s="5"/>
      <c r="FF180" s="5"/>
      <c r="FG180" s="5"/>
      <c r="FH180" s="5"/>
      <c r="FI180" s="5"/>
      <c r="FJ180" s="5"/>
      <c r="FK180" s="91" t="str">
        <f t="shared" si="246"/>
        <v/>
      </c>
      <c r="FL180" s="5" t="str">
        <f t="shared" si="247"/>
        <v/>
      </c>
      <c r="FM180" s="62"/>
      <c r="FN180" s="62"/>
      <c r="FO180" s="62"/>
      <c r="FP180" s="62"/>
      <c r="FQ180" s="62"/>
      <c r="FR180" s="62"/>
      <c r="FS180" s="62"/>
      <c r="FT180" s="62"/>
      <c r="FU180" s="62"/>
      <c r="FV180" s="62"/>
      <c r="FW180" s="62"/>
      <c r="FX180" s="62"/>
      <c r="FY180" s="62"/>
      <c r="FZ180" s="62"/>
      <c r="GA180" s="62" t="str">
        <f t="shared" si="248"/>
        <v/>
      </c>
      <c r="GB180" s="62" t="str">
        <f t="shared" si="249"/>
        <v/>
      </c>
      <c r="GC180" s="5"/>
      <c r="GD180" s="5"/>
      <c r="GE180" s="5"/>
      <c r="GF180" s="5"/>
      <c r="GG180" s="5"/>
      <c r="GH180" s="5"/>
      <c r="GI180" s="5"/>
      <c r="GJ180" s="5"/>
      <c r="GK180" s="5"/>
      <c r="GL180" s="5"/>
      <c r="GM180" s="5"/>
      <c r="GN180" s="5"/>
      <c r="GO180" s="5"/>
      <c r="GP180" s="5"/>
      <c r="GQ180" s="91"/>
      <c r="GR180" s="5"/>
      <c r="GS180" s="62"/>
      <c r="GT180" s="62"/>
      <c r="GU180" s="62"/>
      <c r="GV180" s="62"/>
      <c r="GW180" s="62"/>
      <c r="GX180" s="62"/>
      <c r="GY180" s="62"/>
      <c r="GZ180" s="62"/>
      <c r="HA180" s="62"/>
      <c r="HB180" s="62"/>
      <c r="HC180" s="62"/>
      <c r="HD180" s="62"/>
      <c r="HE180" s="62"/>
      <c r="HF180" s="62"/>
      <c r="HG180" s="62"/>
      <c r="HH180" s="62"/>
      <c r="HI180" s="5"/>
      <c r="HJ180" s="5"/>
      <c r="HK180" s="5"/>
      <c r="HL180" s="5"/>
      <c r="HM180" s="5"/>
      <c r="HN180" s="5"/>
      <c r="HO180" s="5"/>
      <c r="HP180" s="5"/>
      <c r="HQ180" s="5"/>
      <c r="HR180" s="5"/>
      <c r="HS180" s="5"/>
      <c r="HT180" s="5"/>
      <c r="HU180" s="5"/>
      <c r="HV180" s="5"/>
      <c r="HW180" s="91"/>
      <c r="HX180" s="5"/>
      <c r="HY180" s="62"/>
      <c r="HZ180" s="62"/>
      <c r="IA180" s="62"/>
      <c r="IB180" s="62"/>
      <c r="IC180" s="62"/>
      <c r="ID180" s="62"/>
      <c r="IE180" s="62"/>
      <c r="IF180" s="62"/>
      <c r="IG180" s="62"/>
      <c r="IH180" s="62"/>
      <c r="II180" s="62"/>
      <c r="IJ180" s="62"/>
      <c r="IK180" s="62"/>
      <c r="IL180" s="62"/>
      <c r="IM180" s="62"/>
      <c r="IN180" s="62"/>
      <c r="IO180" s="5"/>
      <c r="IP180" s="5"/>
      <c r="IQ180" s="5"/>
      <c r="IR180" s="5"/>
      <c r="IS180" s="5"/>
      <c r="IT180" s="5"/>
      <c r="IU180" s="5"/>
      <c r="IV180" s="5"/>
      <c r="IW180" s="5"/>
      <c r="IX180" s="5"/>
      <c r="IY180" s="5"/>
      <c r="IZ180" s="5"/>
      <c r="JA180" s="5"/>
      <c r="JB180" s="5"/>
      <c r="JC180" s="91"/>
      <c r="JD180" s="5"/>
      <c r="JE180" s="62"/>
      <c r="JF180" s="62"/>
      <c r="JG180" s="62"/>
      <c r="JH180" s="62"/>
      <c r="JI180" s="62"/>
      <c r="JJ180" s="62"/>
      <c r="JK180" s="62"/>
      <c r="JL180" s="62"/>
      <c r="JM180" s="62"/>
      <c r="JN180" s="62"/>
      <c r="JO180" s="62"/>
      <c r="JP180" s="62"/>
      <c r="JQ180" s="62"/>
      <c r="JR180" s="62"/>
      <c r="JS180" s="62"/>
      <c r="JT180" s="62"/>
      <c r="JU180" s="5"/>
      <c r="JV180" s="5"/>
      <c r="JW180" s="5"/>
      <c r="JX180" s="5"/>
      <c r="JY180" s="5"/>
      <c r="JZ180" s="5"/>
      <c r="KA180" s="5"/>
      <c r="KB180" s="5"/>
      <c r="KC180" s="5"/>
      <c r="KD180" s="5"/>
      <c r="KE180" s="5"/>
      <c r="KF180" s="5"/>
      <c r="KG180" s="5"/>
      <c r="KH180" s="5"/>
      <c r="KI180" s="91"/>
      <c r="KJ180" s="5"/>
      <c r="KK180" s="62"/>
      <c r="KL180" s="62"/>
      <c r="KM180" s="62"/>
      <c r="KN180" s="62"/>
      <c r="KO180" s="62"/>
      <c r="KP180" s="62"/>
      <c r="KQ180" s="62"/>
      <c r="KR180" s="62"/>
      <c r="KS180" s="62"/>
      <c r="KT180" s="62"/>
      <c r="KU180" s="62"/>
      <c r="KV180" s="62"/>
      <c r="KW180" s="62"/>
      <c r="KX180" s="62"/>
      <c r="KY180" s="62"/>
      <c r="KZ180" s="62"/>
      <c r="LA180" s="5"/>
      <c r="LB180" s="5"/>
      <c r="LC180" s="5"/>
      <c r="LD180" s="5"/>
      <c r="LE180" s="5"/>
      <c r="LF180" s="5"/>
      <c r="LG180" s="5"/>
      <c r="LH180" s="5"/>
      <c r="LI180" s="5"/>
      <c r="LJ180" s="5"/>
      <c r="LK180" s="5"/>
      <c r="LL180" s="5"/>
      <c r="LM180" s="5"/>
      <c r="LN180" s="5"/>
      <c r="LO180" s="91"/>
      <c r="LP180" s="5"/>
      <c r="LQ180" s="62"/>
      <c r="LR180" s="62"/>
      <c r="LS180" s="62"/>
      <c r="LT180" s="62"/>
      <c r="LU180" s="62"/>
      <c r="LV180" s="62"/>
      <c r="LW180" s="62"/>
      <c r="LX180" s="62"/>
      <c r="LY180" s="62"/>
      <c r="LZ180" s="62"/>
      <c r="MA180" s="62"/>
      <c r="MB180" s="62"/>
      <c r="MC180" s="62"/>
      <c r="MD180" s="62"/>
      <c r="ME180" s="62"/>
      <c r="MF180" s="62"/>
    </row>
    <row r="181" spans="1:344" x14ac:dyDescent="0.35">
      <c r="A181" s="132">
        <v>177</v>
      </c>
      <c r="B181" s="170"/>
      <c r="C181" s="170"/>
      <c r="D181" s="152">
        <v>303</v>
      </c>
      <c r="E181" s="72" t="str">
        <f>'BVEM Scorecard'!F180</f>
        <v>Solar + Storage</v>
      </c>
      <c r="F181" s="96">
        <f t="shared" si="250"/>
        <v>0.30000000000000004</v>
      </c>
      <c r="G181" s="96">
        <f t="shared" si="251"/>
        <v>0.3</v>
      </c>
      <c r="H181" s="96">
        <f t="shared" si="252"/>
        <v>0</v>
      </c>
      <c r="I181" s="96">
        <f t="shared" si="253"/>
        <v>0</v>
      </c>
      <c r="J181" s="62">
        <v>1</v>
      </c>
      <c r="K181" s="62">
        <v>1</v>
      </c>
      <c r="L181" s="62">
        <v>1</v>
      </c>
      <c r="M181" s="62">
        <v>1</v>
      </c>
      <c r="N181" s="62">
        <v>1</v>
      </c>
      <c r="O181" s="62">
        <v>0</v>
      </c>
      <c r="P181" s="62">
        <v>0</v>
      </c>
      <c r="Q181" s="62">
        <v>0</v>
      </c>
      <c r="R181" s="62">
        <v>0</v>
      </c>
      <c r="S181" s="62">
        <v>0</v>
      </c>
      <c r="T181" s="62">
        <v>1</v>
      </c>
      <c r="U181" s="62">
        <v>0</v>
      </c>
      <c r="V181" s="62">
        <v>0</v>
      </c>
      <c r="W181" s="62">
        <f t="shared" si="259"/>
        <v>0.3</v>
      </c>
      <c r="X181" s="62">
        <f t="shared" si="260"/>
        <v>0.30000000000000004</v>
      </c>
      <c r="Y181" s="1"/>
      <c r="Z181" s="1"/>
      <c r="AA181" s="1"/>
      <c r="AB181" s="1"/>
      <c r="AC181" s="1"/>
      <c r="AD181" s="1"/>
      <c r="AE181" s="1"/>
      <c r="AF181" s="1"/>
      <c r="AG181" s="1"/>
      <c r="AH181" s="1"/>
      <c r="AI181" s="1"/>
      <c r="AJ181" s="1"/>
      <c r="AK181" s="1"/>
      <c r="AL181" s="1"/>
      <c r="AM181" s="138" t="str">
        <f t="shared" si="230"/>
        <v/>
      </c>
      <c r="AN181" s="139" t="str">
        <f t="shared" si="231"/>
        <v/>
      </c>
      <c r="AO181" s="63"/>
      <c r="AP181" s="63"/>
      <c r="AQ181" s="63"/>
      <c r="AR181" s="63"/>
      <c r="AS181" s="63"/>
      <c r="AT181" s="63"/>
      <c r="AU181" s="63"/>
      <c r="AV181" s="63"/>
      <c r="AW181" s="63"/>
      <c r="AX181" s="63"/>
      <c r="AY181" s="63"/>
      <c r="AZ181" s="63"/>
      <c r="BA181" s="63"/>
      <c r="BB181" s="63"/>
      <c r="BC181" s="63" t="str">
        <f t="shared" si="232"/>
        <v/>
      </c>
      <c r="BD181" s="63" t="str">
        <f t="shared" si="233"/>
        <v/>
      </c>
      <c r="BE181" s="1"/>
      <c r="BF181" s="1"/>
      <c r="BG181" s="1"/>
      <c r="BH181" s="1"/>
      <c r="BI181" s="1"/>
      <c r="BJ181" s="1"/>
      <c r="BK181" s="1"/>
      <c r="BL181" s="1"/>
      <c r="BM181" s="1"/>
      <c r="BN181" s="1"/>
      <c r="BO181" s="1"/>
      <c r="BP181" s="1"/>
      <c r="BQ181" s="1"/>
      <c r="BR181" s="1"/>
      <c r="BS181" s="1" t="str">
        <f t="shared" si="234"/>
        <v/>
      </c>
      <c r="BT181" s="1" t="str">
        <f t="shared" si="235"/>
        <v/>
      </c>
      <c r="BU181" s="63"/>
      <c r="BV181" s="63"/>
      <c r="BW181" s="63"/>
      <c r="BX181" s="63"/>
      <c r="BY181" s="63"/>
      <c r="BZ181" s="63"/>
      <c r="CA181" s="63"/>
      <c r="CB181" s="63"/>
      <c r="CC181" s="63"/>
      <c r="CD181" s="63"/>
      <c r="CE181" s="63"/>
      <c r="CF181" s="63"/>
      <c r="CG181" s="63"/>
      <c r="CH181" s="63"/>
      <c r="CI181" s="63" t="str">
        <f t="shared" si="236"/>
        <v/>
      </c>
      <c r="CJ181" s="63" t="str">
        <f t="shared" si="237"/>
        <v/>
      </c>
      <c r="CK181" s="1"/>
      <c r="CL181" s="1"/>
      <c r="CM181" s="1"/>
      <c r="CN181" s="1"/>
      <c r="CO181" s="1"/>
      <c r="CP181" s="1"/>
      <c r="CQ181" s="1"/>
      <c r="CR181" s="1"/>
      <c r="CS181" s="1"/>
      <c r="CT181" s="1"/>
      <c r="CU181" s="1"/>
      <c r="CV181" s="1"/>
      <c r="CW181" s="1"/>
      <c r="CX181" s="1"/>
      <c r="CY181" s="138" t="str">
        <f t="shared" si="238"/>
        <v/>
      </c>
      <c r="CZ181" s="1" t="str">
        <f t="shared" si="239"/>
        <v/>
      </c>
      <c r="DA181" s="63"/>
      <c r="DB181" s="63"/>
      <c r="DC181" s="63"/>
      <c r="DD181" s="63"/>
      <c r="DE181" s="63"/>
      <c r="DF181" s="63"/>
      <c r="DG181" s="63"/>
      <c r="DH181" s="63"/>
      <c r="DI181" s="63"/>
      <c r="DJ181" s="63"/>
      <c r="DK181" s="63"/>
      <c r="DL181" s="63"/>
      <c r="DM181" s="63"/>
      <c r="DN181" s="63"/>
      <c r="DO181" s="63" t="str">
        <f t="shared" si="240"/>
        <v/>
      </c>
      <c r="DP181" s="63" t="str">
        <f t="shared" si="241"/>
        <v/>
      </c>
      <c r="DQ181" s="1"/>
      <c r="DR181" s="1"/>
      <c r="DS181" s="1"/>
      <c r="DT181" s="1"/>
      <c r="DU181" s="1"/>
      <c r="DV181" s="1"/>
      <c r="DW181" s="1"/>
      <c r="DX181" s="1"/>
      <c r="DY181" s="1"/>
      <c r="DZ181" s="1"/>
      <c r="EA181" s="1"/>
      <c r="EB181" s="1"/>
      <c r="EC181" s="1"/>
      <c r="ED181" s="1"/>
      <c r="EE181" s="138" t="str">
        <f t="shared" si="242"/>
        <v/>
      </c>
      <c r="EF181" s="1" t="str">
        <f t="shared" si="243"/>
        <v/>
      </c>
      <c r="EG181" s="63"/>
      <c r="EH181" s="63"/>
      <c r="EI181" s="63"/>
      <c r="EJ181" s="63"/>
      <c r="EK181" s="63"/>
      <c r="EL181" s="63"/>
      <c r="EM181" s="63"/>
      <c r="EN181" s="63"/>
      <c r="EO181" s="63"/>
      <c r="EP181" s="63"/>
      <c r="EQ181" s="63"/>
      <c r="ER181" s="63"/>
      <c r="ES181" s="63"/>
      <c r="ET181" s="63"/>
      <c r="EU181" s="63" t="str">
        <f t="shared" si="244"/>
        <v/>
      </c>
      <c r="EV181" s="63" t="str">
        <f t="shared" si="245"/>
        <v/>
      </c>
      <c r="EW181" s="1"/>
      <c r="EX181" s="1"/>
      <c r="EY181" s="1"/>
      <c r="EZ181" s="1"/>
      <c r="FA181" s="1"/>
      <c r="FB181" s="1"/>
      <c r="FC181" s="1"/>
      <c r="FD181" s="1"/>
      <c r="FE181" s="1"/>
      <c r="FF181" s="1"/>
      <c r="FG181" s="1"/>
      <c r="FH181" s="1"/>
      <c r="FI181" s="1"/>
      <c r="FJ181" s="1"/>
      <c r="FK181" s="138" t="str">
        <f t="shared" si="246"/>
        <v/>
      </c>
      <c r="FL181" s="1" t="str">
        <f t="shared" si="247"/>
        <v/>
      </c>
      <c r="FM181" s="63"/>
      <c r="FN181" s="63"/>
      <c r="FO181" s="63"/>
      <c r="FP181" s="63"/>
      <c r="FQ181" s="63"/>
      <c r="FR181" s="63"/>
      <c r="FS181" s="63"/>
      <c r="FT181" s="63"/>
      <c r="FU181" s="63"/>
      <c r="FV181" s="63"/>
      <c r="FW181" s="63"/>
      <c r="FX181" s="63"/>
      <c r="FY181" s="63"/>
      <c r="FZ181" s="63"/>
      <c r="GA181" s="63" t="str">
        <f t="shared" si="248"/>
        <v/>
      </c>
      <c r="GB181" s="63" t="str">
        <f t="shared" si="249"/>
        <v/>
      </c>
      <c r="GC181" s="1"/>
      <c r="GD181" s="1"/>
      <c r="GE181" s="1"/>
      <c r="GF181" s="1"/>
      <c r="GG181" s="1"/>
      <c r="GH181" s="1"/>
      <c r="GI181" s="1"/>
      <c r="GJ181" s="1"/>
      <c r="GK181" s="1"/>
      <c r="GL181" s="1"/>
      <c r="GM181" s="1"/>
      <c r="GN181" s="1"/>
      <c r="GO181" s="1"/>
      <c r="GP181" s="1"/>
      <c r="GQ181" s="138"/>
      <c r="GR181" s="1"/>
      <c r="GS181" s="63"/>
      <c r="GT181" s="63"/>
      <c r="GU181" s="63"/>
      <c r="GV181" s="63"/>
      <c r="GW181" s="63"/>
      <c r="GX181" s="63"/>
      <c r="GY181" s="63"/>
      <c r="GZ181" s="63"/>
      <c r="HA181" s="63"/>
      <c r="HB181" s="63"/>
      <c r="HC181" s="63"/>
      <c r="HD181" s="63"/>
      <c r="HE181" s="63"/>
      <c r="HF181" s="63"/>
      <c r="HG181" s="63"/>
      <c r="HH181" s="63"/>
      <c r="HI181" s="1"/>
      <c r="HJ181" s="1"/>
      <c r="HK181" s="1"/>
      <c r="HL181" s="1"/>
      <c r="HM181" s="1"/>
      <c r="HN181" s="1"/>
      <c r="HO181" s="1"/>
      <c r="HP181" s="1"/>
      <c r="HQ181" s="1"/>
      <c r="HR181" s="1"/>
      <c r="HS181" s="1"/>
      <c r="HT181" s="1"/>
      <c r="HU181" s="1"/>
      <c r="HV181" s="1"/>
      <c r="HW181" s="138"/>
      <c r="HX181" s="1"/>
      <c r="HY181" s="63"/>
      <c r="HZ181" s="63"/>
      <c r="IA181" s="63"/>
      <c r="IB181" s="63"/>
      <c r="IC181" s="63"/>
      <c r="ID181" s="63"/>
      <c r="IE181" s="63"/>
      <c r="IF181" s="63"/>
      <c r="IG181" s="63"/>
      <c r="IH181" s="63"/>
      <c r="II181" s="63"/>
      <c r="IJ181" s="63"/>
      <c r="IK181" s="63"/>
      <c r="IL181" s="63"/>
      <c r="IM181" s="63"/>
      <c r="IN181" s="63"/>
      <c r="IO181" s="1"/>
      <c r="IP181" s="1"/>
      <c r="IQ181" s="1"/>
      <c r="IR181" s="1"/>
      <c r="IS181" s="1"/>
      <c r="IT181" s="1"/>
      <c r="IU181" s="1"/>
      <c r="IV181" s="1"/>
      <c r="IW181" s="1"/>
      <c r="IX181" s="1"/>
      <c r="IY181" s="1"/>
      <c r="IZ181" s="1"/>
      <c r="JA181" s="1"/>
      <c r="JB181" s="1"/>
      <c r="JC181" s="138"/>
      <c r="JD181" s="1"/>
      <c r="JE181" s="63"/>
      <c r="JF181" s="63"/>
      <c r="JG181" s="63"/>
      <c r="JH181" s="63"/>
      <c r="JI181" s="63"/>
      <c r="JJ181" s="63"/>
      <c r="JK181" s="63"/>
      <c r="JL181" s="63"/>
      <c r="JM181" s="63"/>
      <c r="JN181" s="63"/>
      <c r="JO181" s="63"/>
      <c r="JP181" s="63"/>
      <c r="JQ181" s="63"/>
      <c r="JR181" s="63"/>
      <c r="JS181" s="63"/>
      <c r="JT181" s="63"/>
      <c r="JU181" s="1"/>
      <c r="JV181" s="1"/>
      <c r="JW181" s="1"/>
      <c r="JX181" s="1"/>
      <c r="JY181" s="1"/>
      <c r="JZ181" s="1"/>
      <c r="KA181" s="1"/>
      <c r="KB181" s="1"/>
      <c r="KC181" s="1"/>
      <c r="KD181" s="1"/>
      <c r="KE181" s="1"/>
      <c r="KF181" s="1"/>
      <c r="KG181" s="1"/>
      <c r="KH181" s="1"/>
      <c r="KI181" s="138"/>
      <c r="KJ181" s="1"/>
      <c r="KK181" s="63"/>
      <c r="KL181" s="63"/>
      <c r="KM181" s="63"/>
      <c r="KN181" s="63"/>
      <c r="KO181" s="63"/>
      <c r="KP181" s="63"/>
      <c r="KQ181" s="63"/>
      <c r="KR181" s="63"/>
      <c r="KS181" s="63"/>
      <c r="KT181" s="63"/>
      <c r="KU181" s="63"/>
      <c r="KV181" s="63"/>
      <c r="KW181" s="63"/>
      <c r="KX181" s="63"/>
      <c r="KY181" s="63"/>
      <c r="KZ181" s="63"/>
      <c r="LA181" s="1"/>
      <c r="LB181" s="1"/>
      <c r="LC181" s="1"/>
      <c r="LD181" s="1"/>
      <c r="LE181" s="1"/>
      <c r="LF181" s="1"/>
      <c r="LG181" s="1"/>
      <c r="LH181" s="1"/>
      <c r="LI181" s="1"/>
      <c r="LJ181" s="1"/>
      <c r="LK181" s="1"/>
      <c r="LL181" s="1"/>
      <c r="LM181" s="1"/>
      <c r="LN181" s="1"/>
      <c r="LO181" s="138"/>
      <c r="LP181" s="1"/>
      <c r="LQ181" s="63"/>
      <c r="LR181" s="63"/>
      <c r="LS181" s="63"/>
      <c r="LT181" s="63"/>
      <c r="LU181" s="63"/>
      <c r="LV181" s="63"/>
      <c r="LW181" s="63"/>
      <c r="LX181" s="63"/>
      <c r="LY181" s="63"/>
      <c r="LZ181" s="63"/>
      <c r="MA181" s="63"/>
      <c r="MB181" s="63"/>
      <c r="MC181" s="63"/>
      <c r="MD181" s="63"/>
      <c r="ME181" s="63"/>
      <c r="MF181" s="63"/>
    </row>
    <row r="182" spans="1:344" x14ac:dyDescent="0.35">
      <c r="A182" s="131">
        <v>178</v>
      </c>
      <c r="B182" s="170"/>
      <c r="C182" s="170"/>
      <c r="D182" s="152">
        <v>312</v>
      </c>
      <c r="E182" s="72" t="str">
        <f>'BVEM Scorecard'!F181</f>
        <v>Wind</v>
      </c>
      <c r="F182" s="96">
        <f t="shared" si="250"/>
        <v>0.30000000000000004</v>
      </c>
      <c r="G182" s="96">
        <f t="shared" si="251"/>
        <v>0.3</v>
      </c>
      <c r="H182" s="96">
        <f t="shared" si="252"/>
        <v>0</v>
      </c>
      <c r="I182" s="96">
        <f t="shared" si="253"/>
        <v>0</v>
      </c>
      <c r="J182" s="62">
        <v>1</v>
      </c>
      <c r="K182" s="62">
        <v>1</v>
      </c>
      <c r="L182" s="62">
        <v>1</v>
      </c>
      <c r="M182" s="62">
        <v>1</v>
      </c>
      <c r="N182" s="62">
        <v>1</v>
      </c>
      <c r="O182" s="62">
        <v>0</v>
      </c>
      <c r="P182" s="62">
        <v>0</v>
      </c>
      <c r="Q182" s="62">
        <v>0</v>
      </c>
      <c r="R182" s="62">
        <v>0</v>
      </c>
      <c r="S182" s="62">
        <v>0</v>
      </c>
      <c r="T182" s="62">
        <v>1</v>
      </c>
      <c r="U182" s="62">
        <v>0</v>
      </c>
      <c r="V182" s="62">
        <v>0</v>
      </c>
      <c r="W182" s="62">
        <f t="shared" si="259"/>
        <v>0.3</v>
      </c>
      <c r="X182" s="62">
        <f t="shared" si="260"/>
        <v>0.30000000000000004</v>
      </c>
      <c r="Y182" s="87"/>
      <c r="Z182" s="5"/>
      <c r="AA182" s="5"/>
      <c r="AB182" s="5"/>
      <c r="AC182" s="5"/>
      <c r="AD182" s="5"/>
      <c r="AE182" s="5"/>
      <c r="AF182" s="5"/>
      <c r="AG182" s="5"/>
      <c r="AH182" s="5"/>
      <c r="AI182" s="5"/>
      <c r="AJ182" s="5"/>
      <c r="AK182" s="5"/>
      <c r="AL182" s="5"/>
      <c r="AM182" s="91" t="str">
        <f t="shared" si="230"/>
        <v/>
      </c>
      <c r="AN182" s="93" t="str">
        <f t="shared" si="231"/>
        <v/>
      </c>
      <c r="AO182" s="62"/>
      <c r="AP182" s="62"/>
      <c r="AQ182" s="62"/>
      <c r="AR182" s="62"/>
      <c r="AS182" s="62"/>
      <c r="AT182" s="62"/>
      <c r="AU182" s="62"/>
      <c r="AV182" s="62"/>
      <c r="AW182" s="62"/>
      <c r="AX182" s="62"/>
      <c r="AY182" s="62"/>
      <c r="AZ182" s="62"/>
      <c r="BA182" s="62"/>
      <c r="BB182" s="62"/>
      <c r="BC182" s="62" t="str">
        <f t="shared" si="232"/>
        <v/>
      </c>
      <c r="BD182" s="62" t="str">
        <f t="shared" si="233"/>
        <v/>
      </c>
      <c r="BE182" s="5"/>
      <c r="BF182" s="5"/>
      <c r="BG182" s="5"/>
      <c r="BH182" s="5"/>
      <c r="BI182" s="5"/>
      <c r="BJ182" s="5"/>
      <c r="BK182" s="5"/>
      <c r="BL182" s="5"/>
      <c r="BM182" s="5"/>
      <c r="BN182" s="5"/>
      <c r="BO182" s="5"/>
      <c r="BP182" s="5"/>
      <c r="BQ182" s="5"/>
      <c r="BR182" s="5"/>
      <c r="BS182" s="5" t="str">
        <f t="shared" si="234"/>
        <v/>
      </c>
      <c r="BT182" s="5" t="str">
        <f t="shared" si="235"/>
        <v/>
      </c>
      <c r="BU182" s="62"/>
      <c r="BV182" s="62"/>
      <c r="BW182" s="62"/>
      <c r="BX182" s="62"/>
      <c r="BY182" s="62"/>
      <c r="BZ182" s="62"/>
      <c r="CA182" s="62"/>
      <c r="CB182" s="62"/>
      <c r="CC182" s="62"/>
      <c r="CD182" s="62"/>
      <c r="CE182" s="62"/>
      <c r="CF182" s="62"/>
      <c r="CG182" s="62"/>
      <c r="CH182" s="62"/>
      <c r="CI182" s="62" t="str">
        <f t="shared" si="236"/>
        <v/>
      </c>
      <c r="CJ182" s="62" t="str">
        <f t="shared" si="237"/>
        <v/>
      </c>
      <c r="CK182" s="5"/>
      <c r="CL182" s="5"/>
      <c r="CM182" s="5"/>
      <c r="CN182" s="5"/>
      <c r="CO182" s="5"/>
      <c r="CP182" s="5"/>
      <c r="CQ182" s="5"/>
      <c r="CR182" s="5"/>
      <c r="CS182" s="5"/>
      <c r="CT182" s="5"/>
      <c r="CU182" s="5"/>
      <c r="CV182" s="5"/>
      <c r="CW182" s="5"/>
      <c r="CX182" s="5"/>
      <c r="CY182" s="91" t="str">
        <f t="shared" si="238"/>
        <v/>
      </c>
      <c r="CZ182" s="5" t="str">
        <f t="shared" si="239"/>
        <v/>
      </c>
      <c r="DA182" s="62"/>
      <c r="DB182" s="62"/>
      <c r="DC182" s="62"/>
      <c r="DD182" s="62"/>
      <c r="DE182" s="62"/>
      <c r="DF182" s="62"/>
      <c r="DG182" s="62"/>
      <c r="DH182" s="62"/>
      <c r="DI182" s="62"/>
      <c r="DJ182" s="62"/>
      <c r="DK182" s="62"/>
      <c r="DL182" s="62"/>
      <c r="DM182" s="62"/>
      <c r="DN182" s="62"/>
      <c r="DO182" s="62" t="str">
        <f t="shared" si="240"/>
        <v/>
      </c>
      <c r="DP182" s="62" t="str">
        <f t="shared" si="241"/>
        <v/>
      </c>
      <c r="DQ182" s="5"/>
      <c r="DR182" s="5"/>
      <c r="DS182" s="5"/>
      <c r="DT182" s="5"/>
      <c r="DU182" s="5"/>
      <c r="DV182" s="5"/>
      <c r="DW182" s="5"/>
      <c r="DX182" s="5"/>
      <c r="DY182" s="5"/>
      <c r="DZ182" s="5"/>
      <c r="EA182" s="5"/>
      <c r="EB182" s="5"/>
      <c r="EC182" s="5"/>
      <c r="ED182" s="5"/>
      <c r="EE182" s="91" t="str">
        <f t="shared" si="242"/>
        <v/>
      </c>
      <c r="EF182" s="5" t="str">
        <f t="shared" si="243"/>
        <v/>
      </c>
      <c r="EG182" s="62"/>
      <c r="EH182" s="62"/>
      <c r="EI182" s="62"/>
      <c r="EJ182" s="62"/>
      <c r="EK182" s="62"/>
      <c r="EL182" s="62"/>
      <c r="EM182" s="62"/>
      <c r="EN182" s="62"/>
      <c r="EO182" s="62"/>
      <c r="EP182" s="62"/>
      <c r="EQ182" s="62"/>
      <c r="ER182" s="62"/>
      <c r="ES182" s="62"/>
      <c r="ET182" s="62"/>
      <c r="EU182" s="62" t="str">
        <f t="shared" si="244"/>
        <v/>
      </c>
      <c r="EV182" s="62" t="str">
        <f t="shared" si="245"/>
        <v/>
      </c>
      <c r="EW182" s="5"/>
      <c r="EX182" s="5"/>
      <c r="EY182" s="5"/>
      <c r="EZ182" s="5"/>
      <c r="FA182" s="5"/>
      <c r="FB182" s="5"/>
      <c r="FC182" s="5"/>
      <c r="FD182" s="5"/>
      <c r="FE182" s="5"/>
      <c r="FF182" s="5"/>
      <c r="FG182" s="5"/>
      <c r="FH182" s="5"/>
      <c r="FI182" s="5"/>
      <c r="FJ182" s="5"/>
      <c r="FK182" s="91" t="str">
        <f t="shared" si="246"/>
        <v/>
      </c>
      <c r="FL182" s="5" t="str">
        <f t="shared" si="247"/>
        <v/>
      </c>
      <c r="FM182" s="62"/>
      <c r="FN182" s="62"/>
      <c r="FO182" s="62"/>
      <c r="FP182" s="62"/>
      <c r="FQ182" s="62"/>
      <c r="FR182" s="62"/>
      <c r="FS182" s="62"/>
      <c r="FT182" s="62"/>
      <c r="FU182" s="62"/>
      <c r="FV182" s="62"/>
      <c r="FW182" s="62"/>
      <c r="FX182" s="62"/>
      <c r="FY182" s="62"/>
      <c r="FZ182" s="62"/>
      <c r="GA182" s="62" t="str">
        <f t="shared" si="248"/>
        <v/>
      </c>
      <c r="GB182" s="62" t="str">
        <f t="shared" si="249"/>
        <v/>
      </c>
      <c r="GC182" s="5"/>
      <c r="GD182" s="5"/>
      <c r="GE182" s="5"/>
      <c r="GF182" s="5"/>
      <c r="GG182" s="5"/>
      <c r="GH182" s="5"/>
      <c r="GI182" s="5"/>
      <c r="GJ182" s="5"/>
      <c r="GK182" s="5"/>
      <c r="GL182" s="5"/>
      <c r="GM182" s="5"/>
      <c r="GN182" s="5"/>
      <c r="GO182" s="5"/>
      <c r="GP182" s="5"/>
      <c r="GQ182" s="91"/>
      <c r="GR182" s="5"/>
      <c r="GS182" s="62"/>
      <c r="GT182" s="62"/>
      <c r="GU182" s="62"/>
      <c r="GV182" s="62"/>
      <c r="GW182" s="62"/>
      <c r="GX182" s="62"/>
      <c r="GY182" s="62"/>
      <c r="GZ182" s="62"/>
      <c r="HA182" s="62"/>
      <c r="HB182" s="62"/>
      <c r="HC182" s="62"/>
      <c r="HD182" s="62"/>
      <c r="HE182" s="62"/>
      <c r="HF182" s="62"/>
      <c r="HG182" s="62"/>
      <c r="HH182" s="62"/>
      <c r="HI182" s="5"/>
      <c r="HJ182" s="5"/>
      <c r="HK182" s="5"/>
      <c r="HL182" s="5"/>
      <c r="HM182" s="5"/>
      <c r="HN182" s="5"/>
      <c r="HO182" s="5"/>
      <c r="HP182" s="5"/>
      <c r="HQ182" s="5"/>
      <c r="HR182" s="5"/>
      <c r="HS182" s="5"/>
      <c r="HT182" s="5"/>
      <c r="HU182" s="5"/>
      <c r="HV182" s="5"/>
      <c r="HW182" s="91"/>
      <c r="HX182" s="5"/>
      <c r="HY182" s="62"/>
      <c r="HZ182" s="62"/>
      <c r="IA182" s="62"/>
      <c r="IB182" s="62"/>
      <c r="IC182" s="62"/>
      <c r="ID182" s="62"/>
      <c r="IE182" s="62"/>
      <c r="IF182" s="62"/>
      <c r="IG182" s="62"/>
      <c r="IH182" s="62"/>
      <c r="II182" s="62"/>
      <c r="IJ182" s="62"/>
      <c r="IK182" s="62"/>
      <c r="IL182" s="62"/>
      <c r="IM182" s="62"/>
      <c r="IN182" s="62"/>
      <c r="IO182" s="5"/>
      <c r="IP182" s="5"/>
      <c r="IQ182" s="5"/>
      <c r="IR182" s="5"/>
      <c r="IS182" s="5"/>
      <c r="IT182" s="5"/>
      <c r="IU182" s="5"/>
      <c r="IV182" s="5"/>
      <c r="IW182" s="5"/>
      <c r="IX182" s="5"/>
      <c r="IY182" s="5"/>
      <c r="IZ182" s="5"/>
      <c r="JA182" s="5"/>
      <c r="JB182" s="5"/>
      <c r="JC182" s="91"/>
      <c r="JD182" s="5"/>
      <c r="JE182" s="62"/>
      <c r="JF182" s="62"/>
      <c r="JG182" s="62"/>
      <c r="JH182" s="62"/>
      <c r="JI182" s="62"/>
      <c r="JJ182" s="62"/>
      <c r="JK182" s="62"/>
      <c r="JL182" s="62"/>
      <c r="JM182" s="62"/>
      <c r="JN182" s="62"/>
      <c r="JO182" s="62"/>
      <c r="JP182" s="62"/>
      <c r="JQ182" s="62"/>
      <c r="JR182" s="62"/>
      <c r="JS182" s="62"/>
      <c r="JT182" s="62"/>
      <c r="JU182" s="5"/>
      <c r="JV182" s="5"/>
      <c r="JW182" s="5"/>
      <c r="JX182" s="5"/>
      <c r="JY182" s="5"/>
      <c r="JZ182" s="5"/>
      <c r="KA182" s="5"/>
      <c r="KB182" s="5"/>
      <c r="KC182" s="5"/>
      <c r="KD182" s="5"/>
      <c r="KE182" s="5"/>
      <c r="KF182" s="5"/>
      <c r="KG182" s="5"/>
      <c r="KH182" s="5"/>
      <c r="KI182" s="91"/>
      <c r="KJ182" s="5"/>
      <c r="KK182" s="62"/>
      <c r="KL182" s="62"/>
      <c r="KM182" s="62"/>
      <c r="KN182" s="62"/>
      <c r="KO182" s="62"/>
      <c r="KP182" s="62"/>
      <c r="KQ182" s="62"/>
      <c r="KR182" s="62"/>
      <c r="KS182" s="62"/>
      <c r="KT182" s="62"/>
      <c r="KU182" s="62"/>
      <c r="KV182" s="62"/>
      <c r="KW182" s="62"/>
      <c r="KX182" s="62"/>
      <c r="KY182" s="62"/>
      <c r="KZ182" s="62"/>
      <c r="LA182" s="5"/>
      <c r="LB182" s="5"/>
      <c r="LC182" s="5"/>
      <c r="LD182" s="5"/>
      <c r="LE182" s="5"/>
      <c r="LF182" s="5"/>
      <c r="LG182" s="5"/>
      <c r="LH182" s="5"/>
      <c r="LI182" s="5"/>
      <c r="LJ182" s="5"/>
      <c r="LK182" s="5"/>
      <c r="LL182" s="5"/>
      <c r="LM182" s="5"/>
      <c r="LN182" s="5"/>
      <c r="LO182" s="91"/>
      <c r="LP182" s="5"/>
      <c r="LQ182" s="62"/>
      <c r="LR182" s="62"/>
      <c r="LS182" s="62"/>
      <c r="LT182" s="62"/>
      <c r="LU182" s="62"/>
      <c r="LV182" s="62"/>
      <c r="LW182" s="62"/>
      <c r="LX182" s="62"/>
      <c r="LY182" s="62"/>
      <c r="LZ182" s="62"/>
      <c r="MA182" s="62"/>
      <c r="MB182" s="62"/>
      <c r="MC182" s="62"/>
      <c r="MD182" s="62"/>
      <c r="ME182" s="62"/>
      <c r="MF182" s="62"/>
    </row>
    <row r="183" spans="1:344" x14ac:dyDescent="0.35">
      <c r="A183" s="132">
        <v>179</v>
      </c>
      <c r="B183" s="170"/>
      <c r="C183" s="170"/>
      <c r="D183" s="152">
        <v>313</v>
      </c>
      <c r="E183" s="72" t="str">
        <f>'BVEM Scorecard'!F182</f>
        <v>Wind</v>
      </c>
      <c r="F183" s="96">
        <f t="shared" si="250"/>
        <v>0.30000000000000004</v>
      </c>
      <c r="G183" s="96">
        <f t="shared" si="251"/>
        <v>0.3</v>
      </c>
      <c r="H183" s="96">
        <f t="shared" si="252"/>
        <v>0</v>
      </c>
      <c r="I183" s="96">
        <f t="shared" si="253"/>
        <v>0</v>
      </c>
      <c r="J183" s="62">
        <v>1</v>
      </c>
      <c r="K183" s="62">
        <v>1</v>
      </c>
      <c r="L183" s="62">
        <v>1</v>
      </c>
      <c r="M183" s="62">
        <v>1</v>
      </c>
      <c r="N183" s="62">
        <v>1</v>
      </c>
      <c r="O183" s="62">
        <v>0</v>
      </c>
      <c r="P183" s="62">
        <v>0</v>
      </c>
      <c r="Q183" s="62">
        <v>0</v>
      </c>
      <c r="R183" s="62">
        <v>0</v>
      </c>
      <c r="S183" s="62">
        <v>0</v>
      </c>
      <c r="T183" s="62">
        <v>1</v>
      </c>
      <c r="U183" s="62">
        <v>0</v>
      </c>
      <c r="V183" s="62">
        <v>0</v>
      </c>
      <c r="W183" s="62">
        <f t="shared" si="259"/>
        <v>0.3</v>
      </c>
      <c r="X183" s="62">
        <f t="shared" si="260"/>
        <v>0.30000000000000004</v>
      </c>
      <c r="Y183" s="1"/>
      <c r="Z183" s="1"/>
      <c r="AA183" s="1"/>
      <c r="AB183" s="1"/>
      <c r="AC183" s="1"/>
      <c r="AD183" s="1"/>
      <c r="AE183" s="1"/>
      <c r="AF183" s="1"/>
      <c r="AG183" s="1"/>
      <c r="AH183" s="1"/>
      <c r="AI183" s="1"/>
      <c r="AJ183" s="1"/>
      <c r="AK183" s="1"/>
      <c r="AL183" s="1"/>
      <c r="AM183" s="138" t="str">
        <f t="shared" si="230"/>
        <v/>
      </c>
      <c r="AN183" s="139" t="str">
        <f t="shared" si="231"/>
        <v/>
      </c>
      <c r="AO183" s="63"/>
      <c r="AP183" s="63"/>
      <c r="AQ183" s="63"/>
      <c r="AR183" s="63"/>
      <c r="AS183" s="63"/>
      <c r="AT183" s="63"/>
      <c r="AU183" s="63"/>
      <c r="AV183" s="63"/>
      <c r="AW183" s="63"/>
      <c r="AX183" s="63"/>
      <c r="AY183" s="63"/>
      <c r="AZ183" s="63"/>
      <c r="BA183" s="63"/>
      <c r="BB183" s="63"/>
      <c r="BC183" s="63" t="str">
        <f t="shared" si="232"/>
        <v/>
      </c>
      <c r="BD183" s="63" t="str">
        <f t="shared" si="233"/>
        <v/>
      </c>
      <c r="BE183" s="1"/>
      <c r="BF183" s="1"/>
      <c r="BG183" s="1"/>
      <c r="BH183" s="1"/>
      <c r="BI183" s="1"/>
      <c r="BJ183" s="1"/>
      <c r="BK183" s="1"/>
      <c r="BL183" s="1"/>
      <c r="BM183" s="1"/>
      <c r="BN183" s="1"/>
      <c r="BO183" s="1"/>
      <c r="BP183" s="1"/>
      <c r="BQ183" s="1"/>
      <c r="BR183" s="1"/>
      <c r="BS183" s="1" t="str">
        <f t="shared" si="234"/>
        <v/>
      </c>
      <c r="BT183" s="1" t="str">
        <f t="shared" si="235"/>
        <v/>
      </c>
      <c r="BU183" s="63"/>
      <c r="BV183" s="63"/>
      <c r="BW183" s="63"/>
      <c r="BX183" s="63"/>
      <c r="BY183" s="63"/>
      <c r="BZ183" s="63"/>
      <c r="CA183" s="63"/>
      <c r="CB183" s="63"/>
      <c r="CC183" s="63"/>
      <c r="CD183" s="63"/>
      <c r="CE183" s="63"/>
      <c r="CF183" s="63"/>
      <c r="CG183" s="63"/>
      <c r="CH183" s="63"/>
      <c r="CI183" s="63" t="str">
        <f t="shared" si="236"/>
        <v/>
      </c>
      <c r="CJ183" s="63" t="str">
        <f t="shared" si="237"/>
        <v/>
      </c>
      <c r="CK183" s="1"/>
      <c r="CL183" s="1"/>
      <c r="CM183" s="1"/>
      <c r="CN183" s="1"/>
      <c r="CO183" s="1"/>
      <c r="CP183" s="1"/>
      <c r="CQ183" s="1"/>
      <c r="CR183" s="1"/>
      <c r="CS183" s="1"/>
      <c r="CT183" s="1"/>
      <c r="CU183" s="1"/>
      <c r="CV183" s="1"/>
      <c r="CW183" s="1"/>
      <c r="CX183" s="1"/>
      <c r="CY183" s="138" t="str">
        <f t="shared" si="238"/>
        <v/>
      </c>
      <c r="CZ183" s="1" t="str">
        <f t="shared" si="239"/>
        <v/>
      </c>
      <c r="DA183" s="63"/>
      <c r="DB183" s="63"/>
      <c r="DC183" s="63"/>
      <c r="DD183" s="63"/>
      <c r="DE183" s="63"/>
      <c r="DF183" s="63"/>
      <c r="DG183" s="63"/>
      <c r="DH183" s="63"/>
      <c r="DI183" s="63"/>
      <c r="DJ183" s="63"/>
      <c r="DK183" s="63"/>
      <c r="DL183" s="63"/>
      <c r="DM183" s="63"/>
      <c r="DN183" s="63"/>
      <c r="DO183" s="63" t="str">
        <f t="shared" si="240"/>
        <v/>
      </c>
      <c r="DP183" s="63" t="str">
        <f t="shared" si="241"/>
        <v/>
      </c>
      <c r="DQ183" s="1"/>
      <c r="DR183" s="1"/>
      <c r="DS183" s="1"/>
      <c r="DT183" s="1"/>
      <c r="DU183" s="1"/>
      <c r="DV183" s="1"/>
      <c r="DW183" s="1"/>
      <c r="DX183" s="1"/>
      <c r="DY183" s="1"/>
      <c r="DZ183" s="1"/>
      <c r="EA183" s="1"/>
      <c r="EB183" s="1"/>
      <c r="EC183" s="1"/>
      <c r="ED183" s="1"/>
      <c r="EE183" s="138" t="str">
        <f t="shared" si="242"/>
        <v/>
      </c>
      <c r="EF183" s="1" t="str">
        <f t="shared" si="243"/>
        <v/>
      </c>
      <c r="EG183" s="63"/>
      <c r="EH183" s="63"/>
      <c r="EI183" s="63"/>
      <c r="EJ183" s="63"/>
      <c r="EK183" s="63"/>
      <c r="EL183" s="63"/>
      <c r="EM183" s="63"/>
      <c r="EN183" s="63"/>
      <c r="EO183" s="63"/>
      <c r="EP183" s="63"/>
      <c r="EQ183" s="63"/>
      <c r="ER183" s="63"/>
      <c r="ES183" s="63"/>
      <c r="ET183" s="63"/>
      <c r="EU183" s="63" t="str">
        <f t="shared" si="244"/>
        <v/>
      </c>
      <c r="EV183" s="63" t="str">
        <f t="shared" si="245"/>
        <v/>
      </c>
      <c r="EW183" s="1"/>
      <c r="EX183" s="1"/>
      <c r="EY183" s="1"/>
      <c r="EZ183" s="1"/>
      <c r="FA183" s="1"/>
      <c r="FB183" s="1"/>
      <c r="FC183" s="1"/>
      <c r="FD183" s="1"/>
      <c r="FE183" s="1"/>
      <c r="FF183" s="1"/>
      <c r="FG183" s="1"/>
      <c r="FH183" s="1"/>
      <c r="FI183" s="1"/>
      <c r="FJ183" s="1"/>
      <c r="FK183" s="138" t="str">
        <f t="shared" si="246"/>
        <v/>
      </c>
      <c r="FL183" s="1" t="str">
        <f t="shared" si="247"/>
        <v/>
      </c>
      <c r="FM183" s="63"/>
      <c r="FN183" s="63"/>
      <c r="FO183" s="63"/>
      <c r="FP183" s="63"/>
      <c r="FQ183" s="63"/>
      <c r="FR183" s="63"/>
      <c r="FS183" s="63"/>
      <c r="FT183" s="63"/>
      <c r="FU183" s="63"/>
      <c r="FV183" s="63"/>
      <c r="FW183" s="63"/>
      <c r="FX183" s="63"/>
      <c r="FY183" s="63"/>
      <c r="FZ183" s="63"/>
      <c r="GA183" s="63" t="str">
        <f t="shared" si="248"/>
        <v/>
      </c>
      <c r="GB183" s="63" t="str">
        <f t="shared" si="249"/>
        <v/>
      </c>
      <c r="GC183" s="1"/>
      <c r="GD183" s="1"/>
      <c r="GE183" s="1"/>
      <c r="GF183" s="1"/>
      <c r="GG183" s="1"/>
      <c r="GH183" s="1"/>
      <c r="GI183" s="1"/>
      <c r="GJ183" s="1"/>
      <c r="GK183" s="1"/>
      <c r="GL183" s="1"/>
      <c r="GM183" s="1"/>
      <c r="GN183" s="1"/>
      <c r="GO183" s="1"/>
      <c r="GP183" s="1"/>
      <c r="GQ183" s="138"/>
      <c r="GR183" s="1"/>
      <c r="GS183" s="63"/>
      <c r="GT183" s="63"/>
      <c r="GU183" s="63"/>
      <c r="GV183" s="63"/>
      <c r="GW183" s="63"/>
      <c r="GX183" s="63"/>
      <c r="GY183" s="63"/>
      <c r="GZ183" s="63"/>
      <c r="HA183" s="63"/>
      <c r="HB183" s="63"/>
      <c r="HC183" s="63"/>
      <c r="HD183" s="63"/>
      <c r="HE183" s="63"/>
      <c r="HF183" s="63"/>
      <c r="HG183" s="63"/>
      <c r="HH183" s="63"/>
      <c r="HI183" s="1"/>
      <c r="HJ183" s="1"/>
      <c r="HK183" s="1"/>
      <c r="HL183" s="1"/>
      <c r="HM183" s="1"/>
      <c r="HN183" s="1"/>
      <c r="HO183" s="1"/>
      <c r="HP183" s="1"/>
      <c r="HQ183" s="1"/>
      <c r="HR183" s="1"/>
      <c r="HS183" s="1"/>
      <c r="HT183" s="1"/>
      <c r="HU183" s="1"/>
      <c r="HV183" s="1"/>
      <c r="HW183" s="138"/>
      <c r="HX183" s="1"/>
      <c r="HY183" s="63"/>
      <c r="HZ183" s="63"/>
      <c r="IA183" s="63"/>
      <c r="IB183" s="63"/>
      <c r="IC183" s="63"/>
      <c r="ID183" s="63"/>
      <c r="IE183" s="63"/>
      <c r="IF183" s="63"/>
      <c r="IG183" s="63"/>
      <c r="IH183" s="63"/>
      <c r="II183" s="63"/>
      <c r="IJ183" s="63"/>
      <c r="IK183" s="63"/>
      <c r="IL183" s="63"/>
      <c r="IM183" s="63"/>
      <c r="IN183" s="63"/>
      <c r="IO183" s="1"/>
      <c r="IP183" s="1"/>
      <c r="IQ183" s="1"/>
      <c r="IR183" s="1"/>
      <c r="IS183" s="1"/>
      <c r="IT183" s="1"/>
      <c r="IU183" s="1"/>
      <c r="IV183" s="1"/>
      <c r="IW183" s="1"/>
      <c r="IX183" s="1"/>
      <c r="IY183" s="1"/>
      <c r="IZ183" s="1"/>
      <c r="JA183" s="1"/>
      <c r="JB183" s="1"/>
      <c r="JC183" s="138"/>
      <c r="JD183" s="1"/>
      <c r="JE183" s="63"/>
      <c r="JF183" s="63"/>
      <c r="JG183" s="63"/>
      <c r="JH183" s="63"/>
      <c r="JI183" s="63"/>
      <c r="JJ183" s="63"/>
      <c r="JK183" s="63"/>
      <c r="JL183" s="63"/>
      <c r="JM183" s="63"/>
      <c r="JN183" s="63"/>
      <c r="JO183" s="63"/>
      <c r="JP183" s="63"/>
      <c r="JQ183" s="63"/>
      <c r="JR183" s="63"/>
      <c r="JS183" s="63"/>
      <c r="JT183" s="63"/>
      <c r="JU183" s="1"/>
      <c r="JV183" s="1"/>
      <c r="JW183" s="1"/>
      <c r="JX183" s="1"/>
      <c r="JY183" s="1"/>
      <c r="JZ183" s="1"/>
      <c r="KA183" s="1"/>
      <c r="KB183" s="1"/>
      <c r="KC183" s="1"/>
      <c r="KD183" s="1"/>
      <c r="KE183" s="1"/>
      <c r="KF183" s="1"/>
      <c r="KG183" s="1"/>
      <c r="KH183" s="1"/>
      <c r="KI183" s="138"/>
      <c r="KJ183" s="1"/>
      <c r="KK183" s="63"/>
      <c r="KL183" s="63"/>
      <c r="KM183" s="63"/>
      <c r="KN183" s="63"/>
      <c r="KO183" s="63"/>
      <c r="KP183" s="63"/>
      <c r="KQ183" s="63"/>
      <c r="KR183" s="63"/>
      <c r="KS183" s="63"/>
      <c r="KT183" s="63"/>
      <c r="KU183" s="63"/>
      <c r="KV183" s="63"/>
      <c r="KW183" s="63"/>
      <c r="KX183" s="63"/>
      <c r="KY183" s="63"/>
      <c r="KZ183" s="63"/>
      <c r="LA183" s="1"/>
      <c r="LB183" s="1"/>
      <c r="LC183" s="1"/>
      <c r="LD183" s="1"/>
      <c r="LE183" s="1"/>
      <c r="LF183" s="1"/>
      <c r="LG183" s="1"/>
      <c r="LH183" s="1"/>
      <c r="LI183" s="1"/>
      <c r="LJ183" s="1"/>
      <c r="LK183" s="1"/>
      <c r="LL183" s="1"/>
      <c r="LM183" s="1"/>
      <c r="LN183" s="1"/>
      <c r="LO183" s="138"/>
      <c r="LP183" s="1"/>
      <c r="LQ183" s="63"/>
      <c r="LR183" s="63"/>
      <c r="LS183" s="63"/>
      <c r="LT183" s="63"/>
      <c r="LU183" s="63"/>
      <c r="LV183" s="63"/>
      <c r="LW183" s="63"/>
      <c r="LX183" s="63"/>
      <c r="LY183" s="63"/>
      <c r="LZ183" s="63"/>
      <c r="MA183" s="63"/>
      <c r="MB183" s="63"/>
      <c r="MC183" s="63"/>
      <c r="MD183" s="63"/>
      <c r="ME183" s="63"/>
      <c r="MF183" s="63"/>
    </row>
    <row r="184" spans="1:344" x14ac:dyDescent="0.35">
      <c r="A184" s="131">
        <v>180</v>
      </c>
      <c r="B184" s="170"/>
      <c r="C184" s="170"/>
      <c r="D184" s="152">
        <v>272</v>
      </c>
      <c r="E184" s="72" t="str">
        <f>'BVEM Scorecard'!F183</f>
        <v>Wind</v>
      </c>
      <c r="F184" s="96"/>
      <c r="G184" s="96"/>
      <c r="H184" s="96"/>
      <c r="I184" s="96"/>
      <c r="J184" s="62"/>
      <c r="K184" s="62"/>
      <c r="L184" s="62"/>
      <c r="M184" s="62"/>
      <c r="N184" s="62"/>
      <c r="O184" s="62"/>
      <c r="P184" s="62"/>
      <c r="Q184" s="62"/>
      <c r="R184" s="62"/>
      <c r="S184" s="62"/>
      <c r="T184" s="62"/>
      <c r="U184" s="62"/>
      <c r="V184" s="62"/>
      <c r="W184" s="62"/>
      <c r="X184" s="62"/>
      <c r="Y184" s="87"/>
      <c r="Z184" s="5"/>
      <c r="AA184" s="5"/>
      <c r="AB184" s="5"/>
      <c r="AC184" s="5"/>
      <c r="AD184" s="5"/>
      <c r="AE184" s="5"/>
      <c r="AF184" s="5"/>
      <c r="AG184" s="5"/>
      <c r="AH184" s="5"/>
      <c r="AI184" s="5"/>
      <c r="AJ184" s="5"/>
      <c r="AK184" s="5"/>
      <c r="AL184" s="5"/>
      <c r="AM184" s="91"/>
      <c r="AN184" s="93"/>
      <c r="AO184" s="62"/>
      <c r="AP184" s="62"/>
      <c r="AQ184" s="62"/>
      <c r="AR184" s="62"/>
      <c r="AS184" s="62"/>
      <c r="AT184" s="62"/>
      <c r="AU184" s="62"/>
      <c r="AV184" s="62"/>
      <c r="AW184" s="62"/>
      <c r="AX184" s="62"/>
      <c r="AY184" s="62"/>
      <c r="AZ184" s="62"/>
      <c r="BA184" s="62"/>
      <c r="BB184" s="62"/>
      <c r="BC184" s="62"/>
      <c r="BD184" s="62"/>
      <c r="BE184" s="5"/>
      <c r="BF184" s="5"/>
      <c r="BG184" s="5"/>
      <c r="BH184" s="5"/>
      <c r="BI184" s="5"/>
      <c r="BJ184" s="5"/>
      <c r="BK184" s="5"/>
      <c r="BL184" s="5"/>
      <c r="BM184" s="5"/>
      <c r="BN184" s="5"/>
      <c r="BO184" s="5"/>
      <c r="BP184" s="5"/>
      <c r="BQ184" s="5"/>
      <c r="BR184" s="5"/>
      <c r="BS184" s="5"/>
      <c r="BT184" s="5"/>
      <c r="BU184" s="62"/>
      <c r="BV184" s="62"/>
      <c r="BW184" s="62"/>
      <c r="BX184" s="62"/>
      <c r="BY184" s="62"/>
      <c r="BZ184" s="62"/>
      <c r="CA184" s="62"/>
      <c r="CB184" s="62"/>
      <c r="CC184" s="62"/>
      <c r="CD184" s="62"/>
      <c r="CE184" s="62"/>
      <c r="CF184" s="62"/>
      <c r="CG184" s="62"/>
      <c r="CH184" s="62"/>
      <c r="CI184" s="62"/>
      <c r="CJ184" s="62"/>
      <c r="CK184" s="5"/>
      <c r="CL184" s="5"/>
      <c r="CM184" s="5"/>
      <c r="CN184" s="5"/>
      <c r="CO184" s="5"/>
      <c r="CP184" s="5"/>
      <c r="CQ184" s="5"/>
      <c r="CR184" s="5"/>
      <c r="CS184" s="5"/>
      <c r="CT184" s="5"/>
      <c r="CU184" s="5"/>
      <c r="CV184" s="5"/>
      <c r="CW184" s="5"/>
      <c r="CX184" s="5"/>
      <c r="CY184" s="91"/>
      <c r="CZ184" s="5"/>
      <c r="DA184" s="62"/>
      <c r="DB184" s="62"/>
      <c r="DC184" s="62"/>
      <c r="DD184" s="62"/>
      <c r="DE184" s="62"/>
      <c r="DF184" s="62"/>
      <c r="DG184" s="62"/>
      <c r="DH184" s="62"/>
      <c r="DI184" s="62"/>
      <c r="DJ184" s="62"/>
      <c r="DK184" s="62"/>
      <c r="DL184" s="62"/>
      <c r="DM184" s="62"/>
      <c r="DN184" s="62"/>
      <c r="DO184" s="62"/>
      <c r="DP184" s="62"/>
      <c r="DQ184" s="5"/>
      <c r="DR184" s="5"/>
      <c r="DS184" s="5"/>
      <c r="DT184" s="5"/>
      <c r="DU184" s="5"/>
      <c r="DV184" s="5"/>
      <c r="DW184" s="5"/>
      <c r="DX184" s="5"/>
      <c r="DY184" s="5"/>
      <c r="DZ184" s="5"/>
      <c r="EA184" s="5"/>
      <c r="EB184" s="5"/>
      <c r="EC184" s="5"/>
      <c r="ED184" s="5"/>
      <c r="EE184" s="91"/>
      <c r="EF184" s="5"/>
      <c r="EG184" s="62"/>
      <c r="EH184" s="62"/>
      <c r="EI184" s="62"/>
      <c r="EJ184" s="62"/>
      <c r="EK184" s="62"/>
      <c r="EL184" s="62"/>
      <c r="EM184" s="62"/>
      <c r="EN184" s="62"/>
      <c r="EO184" s="62"/>
      <c r="EP184" s="62"/>
      <c r="EQ184" s="62"/>
      <c r="ER184" s="62"/>
      <c r="ES184" s="62"/>
      <c r="ET184" s="62"/>
      <c r="EU184" s="62"/>
      <c r="EV184" s="62"/>
      <c r="EW184" s="5"/>
      <c r="EX184" s="5"/>
      <c r="EY184" s="5"/>
      <c r="EZ184" s="5"/>
      <c r="FA184" s="5"/>
      <c r="FB184" s="5"/>
      <c r="FC184" s="5"/>
      <c r="FD184" s="5"/>
      <c r="FE184" s="5"/>
      <c r="FF184" s="5"/>
      <c r="FG184" s="5"/>
      <c r="FH184" s="5"/>
      <c r="FI184" s="5"/>
      <c r="FJ184" s="5"/>
      <c r="FK184" s="91"/>
      <c r="FL184" s="5"/>
      <c r="FM184" s="62"/>
      <c r="FN184" s="62"/>
      <c r="FO184" s="62"/>
      <c r="FP184" s="62"/>
      <c r="FQ184" s="62"/>
      <c r="FR184" s="62"/>
      <c r="FS184" s="62"/>
      <c r="FT184" s="62"/>
      <c r="FU184" s="62"/>
      <c r="FV184" s="62"/>
      <c r="FW184" s="62"/>
      <c r="FX184" s="62"/>
      <c r="FY184" s="62"/>
      <c r="FZ184" s="62"/>
      <c r="GA184" s="62"/>
      <c r="GB184" s="62"/>
      <c r="GC184" s="5"/>
      <c r="GD184" s="5"/>
      <c r="GE184" s="5"/>
      <c r="GF184" s="5"/>
      <c r="GG184" s="5"/>
      <c r="GH184" s="5"/>
      <c r="GI184" s="5"/>
      <c r="GJ184" s="5"/>
      <c r="GK184" s="5"/>
      <c r="GL184" s="5"/>
      <c r="GM184" s="5"/>
      <c r="GN184" s="5"/>
      <c r="GO184" s="5"/>
      <c r="GP184" s="5"/>
      <c r="GQ184" s="91"/>
      <c r="GR184" s="5"/>
      <c r="GS184" s="62"/>
      <c r="GT184" s="62"/>
      <c r="GU184" s="62"/>
      <c r="GV184" s="62"/>
      <c r="GW184" s="62"/>
      <c r="GX184" s="62"/>
      <c r="GY184" s="62"/>
      <c r="GZ184" s="62"/>
      <c r="HA184" s="62"/>
      <c r="HB184" s="62"/>
      <c r="HC184" s="62"/>
      <c r="HD184" s="62"/>
      <c r="HE184" s="62"/>
      <c r="HF184" s="62"/>
      <c r="HG184" s="62"/>
      <c r="HH184" s="62"/>
      <c r="HI184" s="5"/>
      <c r="HJ184" s="5"/>
      <c r="HK184" s="5"/>
      <c r="HL184" s="5"/>
      <c r="HM184" s="5"/>
      <c r="HN184" s="5"/>
      <c r="HO184" s="5"/>
      <c r="HP184" s="5"/>
      <c r="HQ184" s="5"/>
      <c r="HR184" s="5"/>
      <c r="HS184" s="5"/>
      <c r="HT184" s="5"/>
      <c r="HU184" s="5"/>
      <c r="HV184" s="5"/>
      <c r="HW184" s="91"/>
      <c r="HX184" s="5"/>
      <c r="HY184" s="62"/>
      <c r="HZ184" s="62"/>
      <c r="IA184" s="62"/>
      <c r="IB184" s="62"/>
      <c r="IC184" s="62"/>
      <c r="ID184" s="62"/>
      <c r="IE184" s="62"/>
      <c r="IF184" s="62"/>
      <c r="IG184" s="62"/>
      <c r="IH184" s="62"/>
      <c r="II184" s="62"/>
      <c r="IJ184" s="62"/>
      <c r="IK184" s="62"/>
      <c r="IL184" s="62"/>
      <c r="IM184" s="62"/>
      <c r="IN184" s="62"/>
      <c r="IO184" s="5"/>
      <c r="IP184" s="5"/>
      <c r="IQ184" s="5"/>
      <c r="IR184" s="5"/>
      <c r="IS184" s="5"/>
      <c r="IT184" s="5"/>
      <c r="IU184" s="5"/>
      <c r="IV184" s="5"/>
      <c r="IW184" s="5"/>
      <c r="IX184" s="5"/>
      <c r="IY184" s="5"/>
      <c r="IZ184" s="5"/>
      <c r="JA184" s="5"/>
      <c r="JB184" s="5"/>
      <c r="JC184" s="91"/>
      <c r="JD184" s="5"/>
      <c r="JE184" s="62"/>
      <c r="JF184" s="62"/>
      <c r="JG184" s="62"/>
      <c r="JH184" s="62"/>
      <c r="JI184" s="62"/>
      <c r="JJ184" s="62"/>
      <c r="JK184" s="62"/>
      <c r="JL184" s="62"/>
      <c r="JM184" s="62"/>
      <c r="JN184" s="62"/>
      <c r="JO184" s="62"/>
      <c r="JP184" s="62"/>
      <c r="JQ184" s="62"/>
      <c r="JR184" s="62"/>
      <c r="JS184" s="62"/>
      <c r="JT184" s="62"/>
      <c r="JU184" s="5"/>
      <c r="JV184" s="5"/>
      <c r="JW184" s="5"/>
      <c r="JX184" s="5"/>
      <c r="JY184" s="5"/>
      <c r="JZ184" s="5"/>
      <c r="KA184" s="5"/>
      <c r="KB184" s="5"/>
      <c r="KC184" s="5"/>
      <c r="KD184" s="5"/>
      <c r="KE184" s="5"/>
      <c r="KF184" s="5"/>
      <c r="KG184" s="5"/>
      <c r="KH184" s="5"/>
      <c r="KI184" s="91"/>
      <c r="KJ184" s="5"/>
      <c r="KK184" s="62"/>
      <c r="KL184" s="62"/>
      <c r="KM184" s="62"/>
      <c r="KN184" s="62"/>
      <c r="KO184" s="62"/>
      <c r="KP184" s="62"/>
      <c r="KQ184" s="62"/>
      <c r="KR184" s="62"/>
      <c r="KS184" s="62"/>
      <c r="KT184" s="62"/>
      <c r="KU184" s="62"/>
      <c r="KV184" s="62"/>
      <c r="KW184" s="62"/>
      <c r="KX184" s="62"/>
      <c r="KY184" s="62"/>
      <c r="KZ184" s="62"/>
      <c r="LA184" s="5"/>
      <c r="LB184" s="5"/>
      <c r="LC184" s="5"/>
      <c r="LD184" s="5"/>
      <c r="LE184" s="5"/>
      <c r="LF184" s="5"/>
      <c r="LG184" s="5"/>
      <c r="LH184" s="5"/>
      <c r="LI184" s="5"/>
      <c r="LJ184" s="5"/>
      <c r="LK184" s="5"/>
      <c r="LL184" s="5"/>
      <c r="LM184" s="5"/>
      <c r="LN184" s="5"/>
      <c r="LO184" s="91"/>
      <c r="LP184" s="5"/>
      <c r="LQ184" s="62"/>
      <c r="LR184" s="62"/>
      <c r="LS184" s="62"/>
      <c r="LT184" s="62"/>
      <c r="LU184" s="62"/>
      <c r="LV184" s="62"/>
      <c r="LW184" s="62"/>
      <c r="LX184" s="62"/>
      <c r="LY184" s="62"/>
      <c r="LZ184" s="62"/>
      <c r="MA184" s="62"/>
      <c r="MB184" s="62"/>
      <c r="MC184" s="62"/>
      <c r="MD184" s="62"/>
      <c r="ME184" s="62"/>
      <c r="MF184" s="62"/>
    </row>
    <row r="185" spans="1:344" x14ac:dyDescent="0.35">
      <c r="A185" s="132">
        <v>181</v>
      </c>
      <c r="B185" s="170"/>
      <c r="C185" s="170"/>
      <c r="D185" s="152">
        <v>318</v>
      </c>
      <c r="E185" s="72" t="str">
        <f>'BVEM Scorecard'!F184</f>
        <v>Wind</v>
      </c>
      <c r="F185" s="96">
        <f t="shared" si="250"/>
        <v>0.30000000000000004</v>
      </c>
      <c r="G185" s="96">
        <f t="shared" si="251"/>
        <v>0.3</v>
      </c>
      <c r="H185" s="96">
        <f t="shared" si="252"/>
        <v>0</v>
      </c>
      <c r="I185" s="96">
        <f t="shared" si="253"/>
        <v>0</v>
      </c>
      <c r="J185" s="62">
        <v>1</v>
      </c>
      <c r="K185" s="62">
        <v>1</v>
      </c>
      <c r="L185" s="62">
        <v>1</v>
      </c>
      <c r="M185" s="62">
        <v>1</v>
      </c>
      <c r="N185" s="62">
        <v>1</v>
      </c>
      <c r="O185" s="62">
        <v>0</v>
      </c>
      <c r="P185" s="62">
        <v>0</v>
      </c>
      <c r="Q185" s="62">
        <v>0</v>
      </c>
      <c r="R185" s="62">
        <v>0</v>
      </c>
      <c r="S185" s="62">
        <v>0</v>
      </c>
      <c r="T185" s="62">
        <v>1</v>
      </c>
      <c r="U185" s="62">
        <v>0</v>
      </c>
      <c r="V185" s="62">
        <v>0</v>
      </c>
      <c r="W185" s="62">
        <f t="shared" ref="W185" si="261">IFERROR(AVERAGE(M185:V185),0)</f>
        <v>0.3</v>
      </c>
      <c r="X185" s="62">
        <f t="shared" ref="X185" si="262">M$4*M185+N$4*N185+O$4*O185+P$4*P185+Q$4*Q185+R$4*R185+S$4*S185+T$4*T185+U$4*U185+V$4*V185</f>
        <v>0.30000000000000004</v>
      </c>
      <c r="Y185" s="1"/>
      <c r="Z185" s="1"/>
      <c r="AA185" s="1"/>
      <c r="AB185" s="1"/>
      <c r="AC185" s="1"/>
      <c r="AD185" s="1"/>
      <c r="AE185" s="1"/>
      <c r="AF185" s="1"/>
      <c r="AG185" s="1"/>
      <c r="AH185" s="1"/>
      <c r="AI185" s="1"/>
      <c r="AJ185" s="1"/>
      <c r="AK185" s="1"/>
      <c r="AL185" s="1"/>
      <c r="AM185" s="138" t="str">
        <f t="shared" si="230"/>
        <v/>
      </c>
      <c r="AN185" s="139" t="str">
        <f t="shared" si="231"/>
        <v/>
      </c>
      <c r="AO185" s="63"/>
      <c r="AP185" s="63"/>
      <c r="AQ185" s="63"/>
      <c r="AR185" s="63"/>
      <c r="AS185" s="63"/>
      <c r="AT185" s="63"/>
      <c r="AU185" s="63"/>
      <c r="AV185" s="63"/>
      <c r="AW185" s="63"/>
      <c r="AX185" s="63"/>
      <c r="AY185" s="63"/>
      <c r="AZ185" s="63"/>
      <c r="BA185" s="63"/>
      <c r="BB185" s="63"/>
      <c r="BC185" s="63" t="str">
        <f t="shared" si="232"/>
        <v/>
      </c>
      <c r="BD185" s="63" t="str">
        <f t="shared" si="233"/>
        <v/>
      </c>
      <c r="BE185" s="1"/>
      <c r="BF185" s="1"/>
      <c r="BG185" s="1"/>
      <c r="BH185" s="1"/>
      <c r="BI185" s="1"/>
      <c r="BJ185" s="1"/>
      <c r="BK185" s="1"/>
      <c r="BL185" s="1"/>
      <c r="BM185" s="1"/>
      <c r="BN185" s="1"/>
      <c r="BO185" s="1"/>
      <c r="BP185" s="1"/>
      <c r="BQ185" s="1"/>
      <c r="BR185" s="1"/>
      <c r="BS185" s="1" t="str">
        <f t="shared" si="234"/>
        <v/>
      </c>
      <c r="BT185" s="1" t="str">
        <f t="shared" si="235"/>
        <v/>
      </c>
      <c r="BU185" s="63"/>
      <c r="BV185" s="63"/>
      <c r="BW185" s="63"/>
      <c r="BX185" s="63"/>
      <c r="BY185" s="63"/>
      <c r="BZ185" s="63"/>
      <c r="CA185" s="63"/>
      <c r="CB185" s="63"/>
      <c r="CC185" s="63"/>
      <c r="CD185" s="63"/>
      <c r="CE185" s="63"/>
      <c r="CF185" s="63"/>
      <c r="CG185" s="63"/>
      <c r="CH185" s="63"/>
      <c r="CI185" s="63" t="str">
        <f t="shared" si="236"/>
        <v/>
      </c>
      <c r="CJ185" s="63" t="str">
        <f t="shared" si="237"/>
        <v/>
      </c>
      <c r="CK185" s="1"/>
      <c r="CL185" s="1"/>
      <c r="CM185" s="1"/>
      <c r="CN185" s="1"/>
      <c r="CO185" s="1"/>
      <c r="CP185" s="1"/>
      <c r="CQ185" s="1"/>
      <c r="CR185" s="1"/>
      <c r="CS185" s="1"/>
      <c r="CT185" s="1"/>
      <c r="CU185" s="1"/>
      <c r="CV185" s="1"/>
      <c r="CW185" s="1"/>
      <c r="CX185" s="1"/>
      <c r="CY185" s="138" t="str">
        <f t="shared" si="238"/>
        <v/>
      </c>
      <c r="CZ185" s="1" t="str">
        <f t="shared" si="239"/>
        <v/>
      </c>
      <c r="DA185" s="63"/>
      <c r="DB185" s="63"/>
      <c r="DC185" s="63"/>
      <c r="DD185" s="63"/>
      <c r="DE185" s="63"/>
      <c r="DF185" s="63"/>
      <c r="DG185" s="63"/>
      <c r="DH185" s="63"/>
      <c r="DI185" s="63"/>
      <c r="DJ185" s="63"/>
      <c r="DK185" s="63"/>
      <c r="DL185" s="63"/>
      <c r="DM185" s="63"/>
      <c r="DN185" s="63"/>
      <c r="DO185" s="63" t="str">
        <f t="shared" si="240"/>
        <v/>
      </c>
      <c r="DP185" s="63" t="str">
        <f t="shared" si="241"/>
        <v/>
      </c>
      <c r="DQ185" s="1"/>
      <c r="DR185" s="1"/>
      <c r="DS185" s="1"/>
      <c r="DT185" s="1"/>
      <c r="DU185" s="1"/>
      <c r="DV185" s="1"/>
      <c r="DW185" s="1"/>
      <c r="DX185" s="1"/>
      <c r="DY185" s="1"/>
      <c r="DZ185" s="1"/>
      <c r="EA185" s="1"/>
      <c r="EB185" s="1"/>
      <c r="EC185" s="1"/>
      <c r="ED185" s="1"/>
      <c r="EE185" s="138" t="str">
        <f t="shared" si="242"/>
        <v/>
      </c>
      <c r="EF185" s="1" t="str">
        <f t="shared" si="243"/>
        <v/>
      </c>
      <c r="EG185" s="63"/>
      <c r="EH185" s="63"/>
      <c r="EI185" s="63"/>
      <c r="EJ185" s="63"/>
      <c r="EK185" s="63"/>
      <c r="EL185" s="63"/>
      <c r="EM185" s="63"/>
      <c r="EN185" s="63"/>
      <c r="EO185" s="63"/>
      <c r="EP185" s="63"/>
      <c r="EQ185" s="63"/>
      <c r="ER185" s="63"/>
      <c r="ES185" s="63"/>
      <c r="ET185" s="63"/>
      <c r="EU185" s="63" t="str">
        <f t="shared" si="244"/>
        <v/>
      </c>
      <c r="EV185" s="63" t="str">
        <f t="shared" si="245"/>
        <v/>
      </c>
      <c r="EW185" s="1"/>
      <c r="EX185" s="1"/>
      <c r="EY185" s="1"/>
      <c r="EZ185" s="1"/>
      <c r="FA185" s="1"/>
      <c r="FB185" s="1"/>
      <c r="FC185" s="1"/>
      <c r="FD185" s="1"/>
      <c r="FE185" s="1"/>
      <c r="FF185" s="1"/>
      <c r="FG185" s="1"/>
      <c r="FH185" s="1"/>
      <c r="FI185" s="1"/>
      <c r="FJ185" s="1"/>
      <c r="FK185" s="138" t="str">
        <f t="shared" si="246"/>
        <v/>
      </c>
      <c r="FL185" s="1" t="str">
        <f t="shared" si="247"/>
        <v/>
      </c>
      <c r="FM185" s="63"/>
      <c r="FN185" s="63"/>
      <c r="FO185" s="63"/>
      <c r="FP185" s="63"/>
      <c r="FQ185" s="63"/>
      <c r="FR185" s="63"/>
      <c r="FS185" s="63"/>
      <c r="FT185" s="63"/>
      <c r="FU185" s="63"/>
      <c r="FV185" s="63"/>
      <c r="FW185" s="63"/>
      <c r="FX185" s="63"/>
      <c r="FY185" s="63"/>
      <c r="FZ185" s="63"/>
      <c r="GA185" s="63" t="str">
        <f t="shared" si="248"/>
        <v/>
      </c>
      <c r="GB185" s="63" t="str">
        <f t="shared" si="249"/>
        <v/>
      </c>
      <c r="GC185" s="1"/>
      <c r="GD185" s="1"/>
      <c r="GE185" s="1"/>
      <c r="GF185" s="1"/>
      <c r="GG185" s="1"/>
      <c r="GH185" s="1"/>
      <c r="GI185" s="1"/>
      <c r="GJ185" s="1"/>
      <c r="GK185" s="1"/>
      <c r="GL185" s="1"/>
      <c r="GM185" s="1"/>
      <c r="GN185" s="1"/>
      <c r="GO185" s="1"/>
      <c r="GP185" s="1"/>
      <c r="GQ185" s="138"/>
      <c r="GR185" s="1"/>
      <c r="GS185" s="63"/>
      <c r="GT185" s="63"/>
      <c r="GU185" s="63"/>
      <c r="GV185" s="63"/>
      <c r="GW185" s="63"/>
      <c r="GX185" s="63"/>
      <c r="GY185" s="63"/>
      <c r="GZ185" s="63"/>
      <c r="HA185" s="63"/>
      <c r="HB185" s="63"/>
      <c r="HC185" s="63"/>
      <c r="HD185" s="63"/>
      <c r="HE185" s="63"/>
      <c r="HF185" s="63"/>
      <c r="HG185" s="63"/>
      <c r="HH185" s="63"/>
      <c r="HI185" s="1"/>
      <c r="HJ185" s="1"/>
      <c r="HK185" s="1"/>
      <c r="HL185" s="1"/>
      <c r="HM185" s="1"/>
      <c r="HN185" s="1"/>
      <c r="HO185" s="1"/>
      <c r="HP185" s="1"/>
      <c r="HQ185" s="1"/>
      <c r="HR185" s="1"/>
      <c r="HS185" s="1"/>
      <c r="HT185" s="1"/>
      <c r="HU185" s="1"/>
      <c r="HV185" s="1"/>
      <c r="HW185" s="138"/>
      <c r="HX185" s="1"/>
      <c r="HY185" s="63"/>
      <c r="HZ185" s="63"/>
      <c r="IA185" s="63"/>
      <c r="IB185" s="63"/>
      <c r="IC185" s="63"/>
      <c r="ID185" s="63"/>
      <c r="IE185" s="63"/>
      <c r="IF185" s="63"/>
      <c r="IG185" s="63"/>
      <c r="IH185" s="63"/>
      <c r="II185" s="63"/>
      <c r="IJ185" s="63"/>
      <c r="IK185" s="63"/>
      <c r="IL185" s="63"/>
      <c r="IM185" s="63"/>
      <c r="IN185" s="63"/>
      <c r="IO185" s="1"/>
      <c r="IP185" s="1"/>
      <c r="IQ185" s="1"/>
      <c r="IR185" s="1"/>
      <c r="IS185" s="1"/>
      <c r="IT185" s="1"/>
      <c r="IU185" s="1"/>
      <c r="IV185" s="1"/>
      <c r="IW185" s="1"/>
      <c r="IX185" s="1"/>
      <c r="IY185" s="1"/>
      <c r="IZ185" s="1"/>
      <c r="JA185" s="1"/>
      <c r="JB185" s="1"/>
      <c r="JC185" s="138"/>
      <c r="JD185" s="1"/>
      <c r="JE185" s="63"/>
      <c r="JF185" s="63"/>
      <c r="JG185" s="63"/>
      <c r="JH185" s="63"/>
      <c r="JI185" s="63"/>
      <c r="JJ185" s="63"/>
      <c r="JK185" s="63"/>
      <c r="JL185" s="63"/>
      <c r="JM185" s="63"/>
      <c r="JN185" s="63"/>
      <c r="JO185" s="63"/>
      <c r="JP185" s="63"/>
      <c r="JQ185" s="63"/>
      <c r="JR185" s="63"/>
      <c r="JS185" s="63"/>
      <c r="JT185" s="63"/>
      <c r="JU185" s="1"/>
      <c r="JV185" s="1"/>
      <c r="JW185" s="1"/>
      <c r="JX185" s="1"/>
      <c r="JY185" s="1"/>
      <c r="JZ185" s="1"/>
      <c r="KA185" s="1"/>
      <c r="KB185" s="1"/>
      <c r="KC185" s="1"/>
      <c r="KD185" s="1"/>
      <c r="KE185" s="1"/>
      <c r="KF185" s="1"/>
      <c r="KG185" s="1"/>
      <c r="KH185" s="1"/>
      <c r="KI185" s="138"/>
      <c r="KJ185" s="1"/>
      <c r="KK185" s="63"/>
      <c r="KL185" s="63"/>
      <c r="KM185" s="63"/>
      <c r="KN185" s="63"/>
      <c r="KO185" s="63"/>
      <c r="KP185" s="63"/>
      <c r="KQ185" s="63"/>
      <c r="KR185" s="63"/>
      <c r="KS185" s="63"/>
      <c r="KT185" s="63"/>
      <c r="KU185" s="63"/>
      <c r="KV185" s="63"/>
      <c r="KW185" s="63"/>
      <c r="KX185" s="63"/>
      <c r="KY185" s="63"/>
      <c r="KZ185" s="63"/>
      <c r="LA185" s="1"/>
      <c r="LB185" s="1"/>
      <c r="LC185" s="1"/>
      <c r="LD185" s="1"/>
      <c r="LE185" s="1"/>
      <c r="LF185" s="1"/>
      <c r="LG185" s="1"/>
      <c r="LH185" s="1"/>
      <c r="LI185" s="1"/>
      <c r="LJ185" s="1"/>
      <c r="LK185" s="1"/>
      <c r="LL185" s="1"/>
      <c r="LM185" s="1"/>
      <c r="LN185" s="1"/>
      <c r="LO185" s="138"/>
      <c r="LP185" s="1"/>
      <c r="LQ185" s="63"/>
      <c r="LR185" s="63"/>
      <c r="LS185" s="63"/>
      <c r="LT185" s="63"/>
      <c r="LU185" s="63"/>
      <c r="LV185" s="63"/>
      <c r="LW185" s="63"/>
      <c r="LX185" s="63"/>
      <c r="LY185" s="63"/>
      <c r="LZ185" s="63"/>
      <c r="MA185" s="63"/>
      <c r="MB185" s="63"/>
      <c r="MC185" s="63"/>
      <c r="MD185" s="63"/>
      <c r="ME185" s="63"/>
      <c r="MF185" s="63"/>
    </row>
    <row r="186" spans="1:344" x14ac:dyDescent="0.35">
      <c r="A186" s="131">
        <v>182</v>
      </c>
      <c r="B186" s="170"/>
      <c r="C186" s="170"/>
      <c r="D186" s="152">
        <v>271</v>
      </c>
      <c r="E186" s="72" t="str">
        <f>'BVEM Scorecard'!F185</f>
        <v>Wind</v>
      </c>
      <c r="F186" s="96"/>
      <c r="G186" s="96"/>
      <c r="H186" s="96"/>
      <c r="I186" s="96"/>
      <c r="J186" s="62"/>
      <c r="K186" s="62"/>
      <c r="L186" s="62"/>
      <c r="M186" s="62"/>
      <c r="N186" s="62"/>
      <c r="O186" s="62"/>
      <c r="P186" s="62"/>
      <c r="Q186" s="62"/>
      <c r="R186" s="62"/>
      <c r="S186" s="62"/>
      <c r="T186" s="62"/>
      <c r="U186" s="62"/>
      <c r="V186" s="62"/>
      <c r="W186" s="62"/>
      <c r="X186" s="62"/>
      <c r="Y186" s="87"/>
      <c r="Z186" s="5"/>
      <c r="AA186" s="5"/>
      <c r="AB186" s="5"/>
      <c r="AC186" s="5"/>
      <c r="AD186" s="5"/>
      <c r="AE186" s="5"/>
      <c r="AF186" s="5"/>
      <c r="AG186" s="5"/>
      <c r="AH186" s="5"/>
      <c r="AI186" s="5"/>
      <c r="AJ186" s="5"/>
      <c r="AK186" s="5"/>
      <c r="AL186" s="5"/>
      <c r="AM186" s="91"/>
      <c r="AN186" s="93"/>
      <c r="AO186" s="62"/>
      <c r="AP186" s="62"/>
      <c r="AQ186" s="62"/>
      <c r="AR186" s="62"/>
      <c r="AS186" s="62"/>
      <c r="AT186" s="62"/>
      <c r="AU186" s="62"/>
      <c r="AV186" s="62"/>
      <c r="AW186" s="62"/>
      <c r="AX186" s="62"/>
      <c r="AY186" s="62"/>
      <c r="AZ186" s="62"/>
      <c r="BA186" s="62"/>
      <c r="BB186" s="62"/>
      <c r="BC186" s="62"/>
      <c r="BD186" s="62"/>
      <c r="BE186" s="5"/>
      <c r="BF186" s="5"/>
      <c r="BG186" s="5"/>
      <c r="BH186" s="5"/>
      <c r="BI186" s="5"/>
      <c r="BJ186" s="5"/>
      <c r="BK186" s="5"/>
      <c r="BL186" s="5"/>
      <c r="BM186" s="5"/>
      <c r="BN186" s="5"/>
      <c r="BO186" s="5"/>
      <c r="BP186" s="5"/>
      <c r="BQ186" s="5"/>
      <c r="BR186" s="5"/>
      <c r="BS186" s="5"/>
      <c r="BT186" s="5"/>
      <c r="BU186" s="62"/>
      <c r="BV186" s="62"/>
      <c r="BW186" s="62"/>
      <c r="BX186" s="62"/>
      <c r="BY186" s="62"/>
      <c r="BZ186" s="62"/>
      <c r="CA186" s="62"/>
      <c r="CB186" s="62"/>
      <c r="CC186" s="62"/>
      <c r="CD186" s="62"/>
      <c r="CE186" s="62"/>
      <c r="CF186" s="62"/>
      <c r="CG186" s="62"/>
      <c r="CH186" s="62"/>
      <c r="CI186" s="62"/>
      <c r="CJ186" s="62"/>
      <c r="CK186" s="5"/>
      <c r="CL186" s="5"/>
      <c r="CM186" s="5"/>
      <c r="CN186" s="5"/>
      <c r="CO186" s="5"/>
      <c r="CP186" s="5"/>
      <c r="CQ186" s="5"/>
      <c r="CR186" s="5"/>
      <c r="CS186" s="5"/>
      <c r="CT186" s="5"/>
      <c r="CU186" s="5"/>
      <c r="CV186" s="5"/>
      <c r="CW186" s="5"/>
      <c r="CX186" s="5"/>
      <c r="CY186" s="91"/>
      <c r="CZ186" s="5"/>
      <c r="DA186" s="62"/>
      <c r="DB186" s="62"/>
      <c r="DC186" s="62"/>
      <c r="DD186" s="62"/>
      <c r="DE186" s="62"/>
      <c r="DF186" s="62"/>
      <c r="DG186" s="62"/>
      <c r="DH186" s="62"/>
      <c r="DI186" s="62"/>
      <c r="DJ186" s="62"/>
      <c r="DK186" s="62"/>
      <c r="DL186" s="62"/>
      <c r="DM186" s="62"/>
      <c r="DN186" s="62"/>
      <c r="DO186" s="62"/>
      <c r="DP186" s="62"/>
      <c r="DQ186" s="5"/>
      <c r="DR186" s="5"/>
      <c r="DS186" s="5"/>
      <c r="DT186" s="5"/>
      <c r="DU186" s="5"/>
      <c r="DV186" s="5"/>
      <c r="DW186" s="5"/>
      <c r="DX186" s="5"/>
      <c r="DY186" s="5"/>
      <c r="DZ186" s="5"/>
      <c r="EA186" s="5"/>
      <c r="EB186" s="5"/>
      <c r="EC186" s="5"/>
      <c r="ED186" s="5"/>
      <c r="EE186" s="91"/>
      <c r="EF186" s="5"/>
      <c r="EG186" s="62"/>
      <c r="EH186" s="62"/>
      <c r="EI186" s="62"/>
      <c r="EJ186" s="62"/>
      <c r="EK186" s="62"/>
      <c r="EL186" s="62"/>
      <c r="EM186" s="62"/>
      <c r="EN186" s="62"/>
      <c r="EO186" s="62"/>
      <c r="EP186" s="62"/>
      <c r="EQ186" s="62"/>
      <c r="ER186" s="62"/>
      <c r="ES186" s="62"/>
      <c r="ET186" s="62"/>
      <c r="EU186" s="62"/>
      <c r="EV186" s="62"/>
      <c r="EW186" s="5"/>
      <c r="EX186" s="5"/>
      <c r="EY186" s="5"/>
      <c r="EZ186" s="5"/>
      <c r="FA186" s="5"/>
      <c r="FB186" s="5"/>
      <c r="FC186" s="5"/>
      <c r="FD186" s="5"/>
      <c r="FE186" s="5"/>
      <c r="FF186" s="5"/>
      <c r="FG186" s="5"/>
      <c r="FH186" s="5"/>
      <c r="FI186" s="5"/>
      <c r="FJ186" s="5"/>
      <c r="FK186" s="91"/>
      <c r="FL186" s="5"/>
      <c r="FM186" s="62"/>
      <c r="FN186" s="62"/>
      <c r="FO186" s="62"/>
      <c r="FP186" s="62"/>
      <c r="FQ186" s="62"/>
      <c r="FR186" s="62"/>
      <c r="FS186" s="62"/>
      <c r="FT186" s="62"/>
      <c r="FU186" s="62"/>
      <c r="FV186" s="62"/>
      <c r="FW186" s="62"/>
      <c r="FX186" s="62"/>
      <c r="FY186" s="62"/>
      <c r="FZ186" s="62"/>
      <c r="GA186" s="62"/>
      <c r="GB186" s="62"/>
      <c r="GC186" s="5"/>
      <c r="GD186" s="5"/>
      <c r="GE186" s="5"/>
      <c r="GF186" s="5"/>
      <c r="GG186" s="5"/>
      <c r="GH186" s="5"/>
      <c r="GI186" s="5"/>
      <c r="GJ186" s="5"/>
      <c r="GK186" s="5"/>
      <c r="GL186" s="5"/>
      <c r="GM186" s="5"/>
      <c r="GN186" s="5"/>
      <c r="GO186" s="5"/>
      <c r="GP186" s="5"/>
      <c r="GQ186" s="91"/>
      <c r="GR186" s="5"/>
      <c r="GS186" s="62"/>
      <c r="GT186" s="62"/>
      <c r="GU186" s="62"/>
      <c r="GV186" s="62"/>
      <c r="GW186" s="62"/>
      <c r="GX186" s="62"/>
      <c r="GY186" s="62"/>
      <c r="GZ186" s="62"/>
      <c r="HA186" s="62"/>
      <c r="HB186" s="62"/>
      <c r="HC186" s="62"/>
      <c r="HD186" s="62"/>
      <c r="HE186" s="62"/>
      <c r="HF186" s="62"/>
      <c r="HG186" s="62"/>
      <c r="HH186" s="62"/>
      <c r="HI186" s="5"/>
      <c r="HJ186" s="5"/>
      <c r="HK186" s="5"/>
      <c r="HL186" s="5"/>
      <c r="HM186" s="5"/>
      <c r="HN186" s="5"/>
      <c r="HO186" s="5"/>
      <c r="HP186" s="5"/>
      <c r="HQ186" s="5"/>
      <c r="HR186" s="5"/>
      <c r="HS186" s="5"/>
      <c r="HT186" s="5"/>
      <c r="HU186" s="5"/>
      <c r="HV186" s="5"/>
      <c r="HW186" s="91"/>
      <c r="HX186" s="5"/>
      <c r="HY186" s="62"/>
      <c r="HZ186" s="62"/>
      <c r="IA186" s="62"/>
      <c r="IB186" s="62"/>
      <c r="IC186" s="62"/>
      <c r="ID186" s="62"/>
      <c r="IE186" s="62"/>
      <c r="IF186" s="62"/>
      <c r="IG186" s="62"/>
      <c r="IH186" s="62"/>
      <c r="II186" s="62"/>
      <c r="IJ186" s="62"/>
      <c r="IK186" s="62"/>
      <c r="IL186" s="62"/>
      <c r="IM186" s="62"/>
      <c r="IN186" s="62"/>
      <c r="IO186" s="5"/>
      <c r="IP186" s="5"/>
      <c r="IQ186" s="5"/>
      <c r="IR186" s="5"/>
      <c r="IS186" s="5"/>
      <c r="IT186" s="5"/>
      <c r="IU186" s="5"/>
      <c r="IV186" s="5"/>
      <c r="IW186" s="5"/>
      <c r="IX186" s="5"/>
      <c r="IY186" s="5"/>
      <c r="IZ186" s="5"/>
      <c r="JA186" s="5"/>
      <c r="JB186" s="5"/>
      <c r="JC186" s="91"/>
      <c r="JD186" s="5"/>
      <c r="JE186" s="62"/>
      <c r="JF186" s="62"/>
      <c r="JG186" s="62"/>
      <c r="JH186" s="62"/>
      <c r="JI186" s="62"/>
      <c r="JJ186" s="62"/>
      <c r="JK186" s="62"/>
      <c r="JL186" s="62"/>
      <c r="JM186" s="62"/>
      <c r="JN186" s="62"/>
      <c r="JO186" s="62"/>
      <c r="JP186" s="62"/>
      <c r="JQ186" s="62"/>
      <c r="JR186" s="62"/>
      <c r="JS186" s="62"/>
      <c r="JT186" s="62"/>
      <c r="JU186" s="5"/>
      <c r="JV186" s="5"/>
      <c r="JW186" s="5"/>
      <c r="JX186" s="5"/>
      <c r="JY186" s="5"/>
      <c r="JZ186" s="5"/>
      <c r="KA186" s="5"/>
      <c r="KB186" s="5"/>
      <c r="KC186" s="5"/>
      <c r="KD186" s="5"/>
      <c r="KE186" s="5"/>
      <c r="KF186" s="5"/>
      <c r="KG186" s="5"/>
      <c r="KH186" s="5"/>
      <c r="KI186" s="91"/>
      <c r="KJ186" s="5"/>
      <c r="KK186" s="62"/>
      <c r="KL186" s="62"/>
      <c r="KM186" s="62"/>
      <c r="KN186" s="62"/>
      <c r="KO186" s="62"/>
      <c r="KP186" s="62"/>
      <c r="KQ186" s="62"/>
      <c r="KR186" s="62"/>
      <c r="KS186" s="62"/>
      <c r="KT186" s="62"/>
      <c r="KU186" s="62"/>
      <c r="KV186" s="62"/>
      <c r="KW186" s="62"/>
      <c r="KX186" s="62"/>
      <c r="KY186" s="62"/>
      <c r="KZ186" s="62"/>
      <c r="LA186" s="5"/>
      <c r="LB186" s="5"/>
      <c r="LC186" s="5"/>
      <c r="LD186" s="5"/>
      <c r="LE186" s="5"/>
      <c r="LF186" s="5"/>
      <c r="LG186" s="5"/>
      <c r="LH186" s="5"/>
      <c r="LI186" s="5"/>
      <c r="LJ186" s="5"/>
      <c r="LK186" s="5"/>
      <c r="LL186" s="5"/>
      <c r="LM186" s="5"/>
      <c r="LN186" s="5"/>
      <c r="LO186" s="91"/>
      <c r="LP186" s="5"/>
      <c r="LQ186" s="62"/>
      <c r="LR186" s="62"/>
      <c r="LS186" s="62"/>
      <c r="LT186" s="62"/>
      <c r="LU186" s="62"/>
      <c r="LV186" s="62"/>
      <c r="LW186" s="62"/>
      <c r="LX186" s="62"/>
      <c r="LY186" s="62"/>
      <c r="LZ186" s="62"/>
      <c r="MA186" s="62"/>
      <c r="MB186" s="62"/>
      <c r="MC186" s="62"/>
      <c r="MD186" s="62"/>
      <c r="ME186" s="62"/>
      <c r="MF186" s="62"/>
    </row>
    <row r="187" spans="1:344" x14ac:dyDescent="0.35">
      <c r="A187" s="132">
        <v>183</v>
      </c>
      <c r="B187" s="170"/>
      <c r="C187" s="170"/>
      <c r="D187" s="152">
        <v>319</v>
      </c>
      <c r="E187" s="72" t="str">
        <f>'BVEM Scorecard'!F186</f>
        <v>Wind</v>
      </c>
      <c r="F187" s="96">
        <f t="shared" si="250"/>
        <v>0.30000000000000004</v>
      </c>
      <c r="G187" s="96">
        <f t="shared" si="251"/>
        <v>0.3</v>
      </c>
      <c r="H187" s="96">
        <f t="shared" si="252"/>
        <v>0</v>
      </c>
      <c r="I187" s="96">
        <f t="shared" si="253"/>
        <v>0</v>
      </c>
      <c r="J187" s="62">
        <v>1</v>
      </c>
      <c r="K187" s="62">
        <v>1</v>
      </c>
      <c r="L187" s="62">
        <v>1</v>
      </c>
      <c r="M187" s="62">
        <v>1</v>
      </c>
      <c r="N187" s="62">
        <v>1</v>
      </c>
      <c r="O187" s="62">
        <v>0</v>
      </c>
      <c r="P187" s="62">
        <v>0</v>
      </c>
      <c r="Q187" s="62">
        <v>0</v>
      </c>
      <c r="R187" s="62">
        <v>0</v>
      </c>
      <c r="S187" s="62">
        <v>0</v>
      </c>
      <c r="T187" s="62">
        <v>1</v>
      </c>
      <c r="U187" s="62">
        <v>0</v>
      </c>
      <c r="V187" s="62">
        <v>0</v>
      </c>
      <c r="W187" s="62">
        <f t="shared" ref="W187" si="263">IFERROR(AVERAGE(M187:V187),0)</f>
        <v>0.3</v>
      </c>
      <c r="X187" s="62">
        <f t="shared" ref="X187" si="264">M$4*M187+N$4*N187+O$4*O187+P$4*P187+Q$4*Q187+R$4*R187+S$4*S187+T$4*T187+U$4*U187+V$4*V187</f>
        <v>0.30000000000000004</v>
      </c>
      <c r="Y187" s="1"/>
      <c r="Z187" s="1"/>
      <c r="AA187" s="1"/>
      <c r="AB187" s="1"/>
      <c r="AC187" s="1"/>
      <c r="AD187" s="1"/>
      <c r="AE187" s="1"/>
      <c r="AF187" s="1"/>
      <c r="AG187" s="1"/>
      <c r="AH187" s="1"/>
      <c r="AI187" s="1"/>
      <c r="AJ187" s="1"/>
      <c r="AK187" s="1"/>
      <c r="AL187" s="1"/>
      <c r="AM187" s="138" t="str">
        <f t="shared" si="230"/>
        <v/>
      </c>
      <c r="AN187" s="139" t="str">
        <f t="shared" si="231"/>
        <v/>
      </c>
      <c r="AO187" s="63"/>
      <c r="AP187" s="63"/>
      <c r="AQ187" s="63"/>
      <c r="AR187" s="63"/>
      <c r="AS187" s="63"/>
      <c r="AT187" s="63"/>
      <c r="AU187" s="63"/>
      <c r="AV187" s="63"/>
      <c r="AW187" s="63"/>
      <c r="AX187" s="63"/>
      <c r="AY187" s="63"/>
      <c r="AZ187" s="63"/>
      <c r="BA187" s="63"/>
      <c r="BB187" s="63"/>
      <c r="BC187" s="63" t="str">
        <f t="shared" si="232"/>
        <v/>
      </c>
      <c r="BD187" s="63" t="str">
        <f t="shared" si="233"/>
        <v/>
      </c>
      <c r="BE187" s="1"/>
      <c r="BF187" s="1"/>
      <c r="BG187" s="1"/>
      <c r="BH187" s="1"/>
      <c r="BI187" s="1"/>
      <c r="BJ187" s="1"/>
      <c r="BK187" s="1"/>
      <c r="BL187" s="1"/>
      <c r="BM187" s="1"/>
      <c r="BN187" s="1"/>
      <c r="BO187" s="1"/>
      <c r="BP187" s="1"/>
      <c r="BQ187" s="1"/>
      <c r="BR187" s="1"/>
      <c r="BS187" s="1" t="str">
        <f t="shared" si="234"/>
        <v/>
      </c>
      <c r="BT187" s="1" t="str">
        <f t="shared" si="235"/>
        <v/>
      </c>
      <c r="BU187" s="63"/>
      <c r="BV187" s="63"/>
      <c r="BW187" s="63"/>
      <c r="BX187" s="63"/>
      <c r="BY187" s="63"/>
      <c r="BZ187" s="63"/>
      <c r="CA187" s="63"/>
      <c r="CB187" s="63"/>
      <c r="CC187" s="63"/>
      <c r="CD187" s="63"/>
      <c r="CE187" s="63"/>
      <c r="CF187" s="63"/>
      <c r="CG187" s="63"/>
      <c r="CH187" s="63"/>
      <c r="CI187" s="63" t="str">
        <f t="shared" si="236"/>
        <v/>
      </c>
      <c r="CJ187" s="63" t="str">
        <f t="shared" si="237"/>
        <v/>
      </c>
      <c r="CK187" s="1"/>
      <c r="CL187" s="1"/>
      <c r="CM187" s="1"/>
      <c r="CN187" s="1"/>
      <c r="CO187" s="1"/>
      <c r="CP187" s="1"/>
      <c r="CQ187" s="1"/>
      <c r="CR187" s="1"/>
      <c r="CS187" s="1"/>
      <c r="CT187" s="1"/>
      <c r="CU187" s="1"/>
      <c r="CV187" s="1"/>
      <c r="CW187" s="1"/>
      <c r="CX187" s="1"/>
      <c r="CY187" s="138" t="str">
        <f t="shared" si="238"/>
        <v/>
      </c>
      <c r="CZ187" s="1" t="str">
        <f t="shared" si="239"/>
        <v/>
      </c>
      <c r="DA187" s="63"/>
      <c r="DB187" s="63"/>
      <c r="DC187" s="63"/>
      <c r="DD187" s="63"/>
      <c r="DE187" s="63"/>
      <c r="DF187" s="63"/>
      <c r="DG187" s="63"/>
      <c r="DH187" s="63"/>
      <c r="DI187" s="63"/>
      <c r="DJ187" s="63"/>
      <c r="DK187" s="63"/>
      <c r="DL187" s="63"/>
      <c r="DM187" s="63"/>
      <c r="DN187" s="63"/>
      <c r="DO187" s="63" t="str">
        <f t="shared" si="240"/>
        <v/>
      </c>
      <c r="DP187" s="63" t="str">
        <f t="shared" si="241"/>
        <v/>
      </c>
      <c r="DQ187" s="1"/>
      <c r="DR187" s="1"/>
      <c r="DS187" s="1"/>
      <c r="DT187" s="1"/>
      <c r="DU187" s="1"/>
      <c r="DV187" s="1"/>
      <c r="DW187" s="1"/>
      <c r="DX187" s="1"/>
      <c r="DY187" s="1"/>
      <c r="DZ187" s="1"/>
      <c r="EA187" s="1"/>
      <c r="EB187" s="1"/>
      <c r="EC187" s="1"/>
      <c r="ED187" s="1"/>
      <c r="EE187" s="138" t="str">
        <f t="shared" si="242"/>
        <v/>
      </c>
      <c r="EF187" s="1" t="str">
        <f t="shared" si="243"/>
        <v/>
      </c>
      <c r="EG187" s="63"/>
      <c r="EH187" s="63"/>
      <c r="EI187" s="63"/>
      <c r="EJ187" s="63"/>
      <c r="EK187" s="63"/>
      <c r="EL187" s="63"/>
      <c r="EM187" s="63"/>
      <c r="EN187" s="63"/>
      <c r="EO187" s="63"/>
      <c r="EP187" s="63"/>
      <c r="EQ187" s="63"/>
      <c r="ER187" s="63"/>
      <c r="ES187" s="63"/>
      <c r="ET187" s="63"/>
      <c r="EU187" s="63" t="str">
        <f t="shared" si="244"/>
        <v/>
      </c>
      <c r="EV187" s="63" t="str">
        <f t="shared" si="245"/>
        <v/>
      </c>
      <c r="EW187" s="1"/>
      <c r="EX187" s="1"/>
      <c r="EY187" s="1"/>
      <c r="EZ187" s="1"/>
      <c r="FA187" s="1"/>
      <c r="FB187" s="1"/>
      <c r="FC187" s="1"/>
      <c r="FD187" s="1"/>
      <c r="FE187" s="1"/>
      <c r="FF187" s="1"/>
      <c r="FG187" s="1"/>
      <c r="FH187" s="1"/>
      <c r="FI187" s="1"/>
      <c r="FJ187" s="1"/>
      <c r="FK187" s="138" t="str">
        <f t="shared" si="246"/>
        <v/>
      </c>
      <c r="FL187" s="1" t="str">
        <f t="shared" si="247"/>
        <v/>
      </c>
      <c r="FM187" s="63"/>
      <c r="FN187" s="63"/>
      <c r="FO187" s="63"/>
      <c r="FP187" s="63"/>
      <c r="FQ187" s="63"/>
      <c r="FR187" s="63"/>
      <c r="FS187" s="63"/>
      <c r="FT187" s="63"/>
      <c r="FU187" s="63"/>
      <c r="FV187" s="63"/>
      <c r="FW187" s="63"/>
      <c r="FX187" s="63"/>
      <c r="FY187" s="63"/>
      <c r="FZ187" s="63"/>
      <c r="GA187" s="63" t="str">
        <f t="shared" si="248"/>
        <v/>
      </c>
      <c r="GB187" s="63" t="str">
        <f t="shared" si="249"/>
        <v/>
      </c>
      <c r="GC187" s="1"/>
      <c r="GD187" s="1"/>
      <c r="GE187" s="1"/>
      <c r="GF187" s="1"/>
      <c r="GG187" s="1"/>
      <c r="GH187" s="1"/>
      <c r="GI187" s="1"/>
      <c r="GJ187" s="1"/>
      <c r="GK187" s="1"/>
      <c r="GL187" s="1"/>
      <c r="GM187" s="1"/>
      <c r="GN187" s="1"/>
      <c r="GO187" s="1"/>
      <c r="GP187" s="1"/>
      <c r="GQ187" s="138"/>
      <c r="GR187" s="1"/>
      <c r="GS187" s="63"/>
      <c r="GT187" s="63"/>
      <c r="GU187" s="63"/>
      <c r="GV187" s="63"/>
      <c r="GW187" s="63"/>
      <c r="GX187" s="63"/>
      <c r="GY187" s="63"/>
      <c r="GZ187" s="63"/>
      <c r="HA187" s="63"/>
      <c r="HB187" s="63"/>
      <c r="HC187" s="63"/>
      <c r="HD187" s="63"/>
      <c r="HE187" s="63"/>
      <c r="HF187" s="63"/>
      <c r="HG187" s="63"/>
      <c r="HH187" s="63"/>
      <c r="HI187" s="1"/>
      <c r="HJ187" s="1"/>
      <c r="HK187" s="1"/>
      <c r="HL187" s="1"/>
      <c r="HM187" s="1"/>
      <c r="HN187" s="1"/>
      <c r="HO187" s="1"/>
      <c r="HP187" s="1"/>
      <c r="HQ187" s="1"/>
      <c r="HR187" s="1"/>
      <c r="HS187" s="1"/>
      <c r="HT187" s="1"/>
      <c r="HU187" s="1"/>
      <c r="HV187" s="1"/>
      <c r="HW187" s="138"/>
      <c r="HX187" s="1"/>
      <c r="HY187" s="63"/>
      <c r="HZ187" s="63"/>
      <c r="IA187" s="63"/>
      <c r="IB187" s="63"/>
      <c r="IC187" s="63"/>
      <c r="ID187" s="63"/>
      <c r="IE187" s="63"/>
      <c r="IF187" s="63"/>
      <c r="IG187" s="63"/>
      <c r="IH187" s="63"/>
      <c r="II187" s="63"/>
      <c r="IJ187" s="63"/>
      <c r="IK187" s="63"/>
      <c r="IL187" s="63"/>
      <c r="IM187" s="63"/>
      <c r="IN187" s="63"/>
      <c r="IO187" s="1"/>
      <c r="IP187" s="1"/>
      <c r="IQ187" s="1"/>
      <c r="IR187" s="1"/>
      <c r="IS187" s="1"/>
      <c r="IT187" s="1"/>
      <c r="IU187" s="1"/>
      <c r="IV187" s="1"/>
      <c r="IW187" s="1"/>
      <c r="IX187" s="1"/>
      <c r="IY187" s="1"/>
      <c r="IZ187" s="1"/>
      <c r="JA187" s="1"/>
      <c r="JB187" s="1"/>
      <c r="JC187" s="138"/>
      <c r="JD187" s="1"/>
      <c r="JE187" s="63"/>
      <c r="JF187" s="63"/>
      <c r="JG187" s="63"/>
      <c r="JH187" s="63"/>
      <c r="JI187" s="63"/>
      <c r="JJ187" s="63"/>
      <c r="JK187" s="63"/>
      <c r="JL187" s="63"/>
      <c r="JM187" s="63"/>
      <c r="JN187" s="63"/>
      <c r="JO187" s="63"/>
      <c r="JP187" s="63"/>
      <c r="JQ187" s="63"/>
      <c r="JR187" s="63"/>
      <c r="JS187" s="63"/>
      <c r="JT187" s="63"/>
      <c r="JU187" s="1"/>
      <c r="JV187" s="1"/>
      <c r="JW187" s="1"/>
      <c r="JX187" s="1"/>
      <c r="JY187" s="1"/>
      <c r="JZ187" s="1"/>
      <c r="KA187" s="1"/>
      <c r="KB187" s="1"/>
      <c r="KC187" s="1"/>
      <c r="KD187" s="1"/>
      <c r="KE187" s="1"/>
      <c r="KF187" s="1"/>
      <c r="KG187" s="1"/>
      <c r="KH187" s="1"/>
      <c r="KI187" s="138"/>
      <c r="KJ187" s="1"/>
      <c r="KK187" s="63"/>
      <c r="KL187" s="63"/>
      <c r="KM187" s="63"/>
      <c r="KN187" s="63"/>
      <c r="KO187" s="63"/>
      <c r="KP187" s="63"/>
      <c r="KQ187" s="63"/>
      <c r="KR187" s="63"/>
      <c r="KS187" s="63"/>
      <c r="KT187" s="63"/>
      <c r="KU187" s="63"/>
      <c r="KV187" s="63"/>
      <c r="KW187" s="63"/>
      <c r="KX187" s="63"/>
      <c r="KY187" s="63"/>
      <c r="KZ187" s="63"/>
      <c r="LA187" s="1"/>
      <c r="LB187" s="1"/>
      <c r="LC187" s="1"/>
      <c r="LD187" s="1"/>
      <c r="LE187" s="1"/>
      <c r="LF187" s="1"/>
      <c r="LG187" s="1"/>
      <c r="LH187" s="1"/>
      <c r="LI187" s="1"/>
      <c r="LJ187" s="1"/>
      <c r="LK187" s="1"/>
      <c r="LL187" s="1"/>
      <c r="LM187" s="1"/>
      <c r="LN187" s="1"/>
      <c r="LO187" s="138"/>
      <c r="LP187" s="1"/>
      <c r="LQ187" s="63"/>
      <c r="LR187" s="63"/>
      <c r="LS187" s="63"/>
      <c r="LT187" s="63"/>
      <c r="LU187" s="63"/>
      <c r="LV187" s="63"/>
      <c r="LW187" s="63"/>
      <c r="LX187" s="63"/>
      <c r="LY187" s="63"/>
      <c r="LZ187" s="63"/>
      <c r="MA187" s="63"/>
      <c r="MB187" s="63"/>
      <c r="MC187" s="63"/>
      <c r="MD187" s="63"/>
      <c r="ME187" s="63"/>
      <c r="MF187" s="63"/>
    </row>
    <row r="188" spans="1:344" x14ac:dyDescent="0.35">
      <c r="A188" s="131">
        <v>184</v>
      </c>
      <c r="B188" s="170"/>
      <c r="C188" s="170"/>
      <c r="D188" s="152">
        <v>342</v>
      </c>
      <c r="E188" s="72" t="str">
        <f>'BVEM Scorecard'!F187</f>
        <v>Wind</v>
      </c>
      <c r="F188" s="96"/>
      <c r="G188" s="96"/>
      <c r="H188" s="96"/>
      <c r="I188" s="96"/>
      <c r="J188" s="62"/>
      <c r="K188" s="62"/>
      <c r="L188" s="62"/>
      <c r="M188" s="62"/>
      <c r="N188" s="62"/>
      <c r="O188" s="62"/>
      <c r="P188" s="62"/>
      <c r="Q188" s="62"/>
      <c r="R188" s="62"/>
      <c r="S188" s="62"/>
      <c r="T188" s="62"/>
      <c r="U188" s="62"/>
      <c r="V188" s="62"/>
      <c r="W188" s="62"/>
      <c r="X188" s="62"/>
      <c r="Y188" s="87"/>
      <c r="Z188" s="5"/>
      <c r="AA188" s="5"/>
      <c r="AB188" s="5"/>
      <c r="AC188" s="5"/>
      <c r="AD188" s="5"/>
      <c r="AE188" s="5"/>
      <c r="AF188" s="5"/>
      <c r="AG188" s="5"/>
      <c r="AH188" s="5"/>
      <c r="AI188" s="5"/>
      <c r="AJ188" s="5"/>
      <c r="AK188" s="5"/>
      <c r="AL188" s="5"/>
      <c r="AM188" s="91"/>
      <c r="AN188" s="93"/>
      <c r="AO188" s="62"/>
      <c r="AP188" s="62"/>
      <c r="AQ188" s="62"/>
      <c r="AR188" s="62"/>
      <c r="AS188" s="62"/>
      <c r="AT188" s="62"/>
      <c r="AU188" s="62"/>
      <c r="AV188" s="62"/>
      <c r="AW188" s="62"/>
      <c r="AX188" s="62"/>
      <c r="AY188" s="62"/>
      <c r="AZ188" s="62"/>
      <c r="BA188" s="62"/>
      <c r="BB188" s="62"/>
      <c r="BC188" s="62"/>
      <c r="BD188" s="62"/>
      <c r="BE188" s="5"/>
      <c r="BF188" s="5"/>
      <c r="BG188" s="5"/>
      <c r="BH188" s="5"/>
      <c r="BI188" s="5"/>
      <c r="BJ188" s="5"/>
      <c r="BK188" s="5"/>
      <c r="BL188" s="5"/>
      <c r="BM188" s="5"/>
      <c r="BN188" s="5"/>
      <c r="BO188" s="5"/>
      <c r="BP188" s="5"/>
      <c r="BQ188" s="5"/>
      <c r="BR188" s="5"/>
      <c r="BS188" s="5"/>
      <c r="BT188" s="5"/>
      <c r="BU188" s="62"/>
      <c r="BV188" s="62"/>
      <c r="BW188" s="62"/>
      <c r="BX188" s="62"/>
      <c r="BY188" s="62"/>
      <c r="BZ188" s="62"/>
      <c r="CA188" s="62"/>
      <c r="CB188" s="62"/>
      <c r="CC188" s="62"/>
      <c r="CD188" s="62"/>
      <c r="CE188" s="62"/>
      <c r="CF188" s="62"/>
      <c r="CG188" s="62"/>
      <c r="CH188" s="62"/>
      <c r="CI188" s="62"/>
      <c r="CJ188" s="62"/>
      <c r="CK188" s="5"/>
      <c r="CL188" s="5"/>
      <c r="CM188" s="5"/>
      <c r="CN188" s="5"/>
      <c r="CO188" s="5"/>
      <c r="CP188" s="5"/>
      <c r="CQ188" s="5"/>
      <c r="CR188" s="5"/>
      <c r="CS188" s="5"/>
      <c r="CT188" s="5"/>
      <c r="CU188" s="5"/>
      <c r="CV188" s="5"/>
      <c r="CW188" s="5"/>
      <c r="CX188" s="5"/>
      <c r="CY188" s="91"/>
      <c r="CZ188" s="5"/>
      <c r="DA188" s="62"/>
      <c r="DB188" s="62"/>
      <c r="DC188" s="62"/>
      <c r="DD188" s="62"/>
      <c r="DE188" s="62"/>
      <c r="DF188" s="62"/>
      <c r="DG188" s="62"/>
      <c r="DH188" s="62"/>
      <c r="DI188" s="62"/>
      <c r="DJ188" s="62"/>
      <c r="DK188" s="62"/>
      <c r="DL188" s="62"/>
      <c r="DM188" s="62"/>
      <c r="DN188" s="62"/>
      <c r="DO188" s="62"/>
      <c r="DP188" s="62"/>
      <c r="DQ188" s="5"/>
      <c r="DR188" s="5"/>
      <c r="DS188" s="5"/>
      <c r="DT188" s="5"/>
      <c r="DU188" s="5"/>
      <c r="DV188" s="5"/>
      <c r="DW188" s="5"/>
      <c r="DX188" s="5"/>
      <c r="DY188" s="5"/>
      <c r="DZ188" s="5"/>
      <c r="EA188" s="5"/>
      <c r="EB188" s="5"/>
      <c r="EC188" s="5"/>
      <c r="ED188" s="5"/>
      <c r="EE188" s="91"/>
      <c r="EF188" s="5"/>
      <c r="EG188" s="62"/>
      <c r="EH188" s="62"/>
      <c r="EI188" s="62"/>
      <c r="EJ188" s="62"/>
      <c r="EK188" s="62"/>
      <c r="EL188" s="62"/>
      <c r="EM188" s="62"/>
      <c r="EN188" s="62"/>
      <c r="EO188" s="62"/>
      <c r="EP188" s="62"/>
      <c r="EQ188" s="62"/>
      <c r="ER188" s="62"/>
      <c r="ES188" s="62"/>
      <c r="ET188" s="62"/>
      <c r="EU188" s="62"/>
      <c r="EV188" s="62"/>
      <c r="EW188" s="5"/>
      <c r="EX188" s="5"/>
      <c r="EY188" s="5"/>
      <c r="EZ188" s="5"/>
      <c r="FA188" s="5"/>
      <c r="FB188" s="5"/>
      <c r="FC188" s="5"/>
      <c r="FD188" s="5"/>
      <c r="FE188" s="5"/>
      <c r="FF188" s="5"/>
      <c r="FG188" s="5"/>
      <c r="FH188" s="5"/>
      <c r="FI188" s="5"/>
      <c r="FJ188" s="5"/>
      <c r="FK188" s="91"/>
      <c r="FL188" s="5"/>
      <c r="FM188" s="62"/>
      <c r="FN188" s="62"/>
      <c r="FO188" s="62"/>
      <c r="FP188" s="62"/>
      <c r="FQ188" s="62"/>
      <c r="FR188" s="62"/>
      <c r="FS188" s="62"/>
      <c r="FT188" s="62"/>
      <c r="FU188" s="62"/>
      <c r="FV188" s="62"/>
      <c r="FW188" s="62"/>
      <c r="FX188" s="62"/>
      <c r="FY188" s="62"/>
      <c r="FZ188" s="62"/>
      <c r="GA188" s="62"/>
      <c r="GB188" s="62"/>
      <c r="GC188" s="5"/>
      <c r="GD188" s="5"/>
      <c r="GE188" s="5"/>
      <c r="GF188" s="5"/>
      <c r="GG188" s="5"/>
      <c r="GH188" s="5"/>
      <c r="GI188" s="5"/>
      <c r="GJ188" s="5"/>
      <c r="GK188" s="5"/>
      <c r="GL188" s="5"/>
      <c r="GM188" s="5"/>
      <c r="GN188" s="5"/>
      <c r="GO188" s="5"/>
      <c r="GP188" s="5"/>
      <c r="GQ188" s="91"/>
      <c r="GR188" s="5"/>
      <c r="GS188" s="62"/>
      <c r="GT188" s="62"/>
      <c r="GU188" s="62"/>
      <c r="GV188" s="62"/>
      <c r="GW188" s="62"/>
      <c r="GX188" s="62"/>
      <c r="GY188" s="62"/>
      <c r="GZ188" s="62"/>
      <c r="HA188" s="62"/>
      <c r="HB188" s="62"/>
      <c r="HC188" s="62"/>
      <c r="HD188" s="62"/>
      <c r="HE188" s="62"/>
      <c r="HF188" s="62"/>
      <c r="HG188" s="62"/>
      <c r="HH188" s="62"/>
      <c r="HI188" s="5"/>
      <c r="HJ188" s="5"/>
      <c r="HK188" s="5"/>
      <c r="HL188" s="5"/>
      <c r="HM188" s="5"/>
      <c r="HN188" s="5"/>
      <c r="HO188" s="5"/>
      <c r="HP188" s="5"/>
      <c r="HQ188" s="5"/>
      <c r="HR188" s="5"/>
      <c r="HS188" s="5"/>
      <c r="HT188" s="5"/>
      <c r="HU188" s="5"/>
      <c r="HV188" s="5"/>
      <c r="HW188" s="91"/>
      <c r="HX188" s="5"/>
      <c r="HY188" s="62"/>
      <c r="HZ188" s="62"/>
      <c r="IA188" s="62"/>
      <c r="IB188" s="62"/>
      <c r="IC188" s="62"/>
      <c r="ID188" s="62"/>
      <c r="IE188" s="62"/>
      <c r="IF188" s="62"/>
      <c r="IG188" s="62"/>
      <c r="IH188" s="62"/>
      <c r="II188" s="62"/>
      <c r="IJ188" s="62"/>
      <c r="IK188" s="62"/>
      <c r="IL188" s="62"/>
      <c r="IM188" s="62"/>
      <c r="IN188" s="62"/>
      <c r="IO188" s="5"/>
      <c r="IP188" s="5"/>
      <c r="IQ188" s="5"/>
      <c r="IR188" s="5"/>
      <c r="IS188" s="5"/>
      <c r="IT188" s="5"/>
      <c r="IU188" s="5"/>
      <c r="IV188" s="5"/>
      <c r="IW188" s="5"/>
      <c r="IX188" s="5"/>
      <c r="IY188" s="5"/>
      <c r="IZ188" s="5"/>
      <c r="JA188" s="5"/>
      <c r="JB188" s="5"/>
      <c r="JC188" s="91"/>
      <c r="JD188" s="5"/>
      <c r="JE188" s="62"/>
      <c r="JF188" s="62"/>
      <c r="JG188" s="62"/>
      <c r="JH188" s="62"/>
      <c r="JI188" s="62"/>
      <c r="JJ188" s="62"/>
      <c r="JK188" s="62"/>
      <c r="JL188" s="62"/>
      <c r="JM188" s="62"/>
      <c r="JN188" s="62"/>
      <c r="JO188" s="62"/>
      <c r="JP188" s="62"/>
      <c r="JQ188" s="62"/>
      <c r="JR188" s="62"/>
      <c r="JS188" s="62"/>
      <c r="JT188" s="62"/>
      <c r="JU188" s="5"/>
      <c r="JV188" s="5"/>
      <c r="JW188" s="5"/>
      <c r="JX188" s="5"/>
      <c r="JY188" s="5"/>
      <c r="JZ188" s="5"/>
      <c r="KA188" s="5"/>
      <c r="KB188" s="5"/>
      <c r="KC188" s="5"/>
      <c r="KD188" s="5"/>
      <c r="KE188" s="5"/>
      <c r="KF188" s="5"/>
      <c r="KG188" s="5"/>
      <c r="KH188" s="5"/>
      <c r="KI188" s="91"/>
      <c r="KJ188" s="5"/>
      <c r="KK188" s="62"/>
      <c r="KL188" s="62"/>
      <c r="KM188" s="62"/>
      <c r="KN188" s="62"/>
      <c r="KO188" s="62"/>
      <c r="KP188" s="62"/>
      <c r="KQ188" s="62"/>
      <c r="KR188" s="62"/>
      <c r="KS188" s="62"/>
      <c r="KT188" s="62"/>
      <c r="KU188" s="62"/>
      <c r="KV188" s="62"/>
      <c r="KW188" s="62"/>
      <c r="KX188" s="62"/>
      <c r="KY188" s="62"/>
      <c r="KZ188" s="62"/>
      <c r="LA188" s="5"/>
      <c r="LB188" s="5"/>
      <c r="LC188" s="5"/>
      <c r="LD188" s="5"/>
      <c r="LE188" s="5"/>
      <c r="LF188" s="5"/>
      <c r="LG188" s="5"/>
      <c r="LH188" s="5"/>
      <c r="LI188" s="5"/>
      <c r="LJ188" s="5"/>
      <c r="LK188" s="5"/>
      <c r="LL188" s="5"/>
      <c r="LM188" s="5"/>
      <c r="LN188" s="5"/>
      <c r="LO188" s="91"/>
      <c r="LP188" s="5"/>
      <c r="LQ188" s="62"/>
      <c r="LR188" s="62"/>
      <c r="LS188" s="62"/>
      <c r="LT188" s="62"/>
      <c r="LU188" s="62"/>
      <c r="LV188" s="62"/>
      <c r="LW188" s="62"/>
      <c r="LX188" s="62"/>
      <c r="LY188" s="62"/>
      <c r="LZ188" s="62"/>
      <c r="MA188" s="62"/>
      <c r="MB188" s="62"/>
      <c r="MC188" s="62"/>
      <c r="MD188" s="62"/>
      <c r="ME188" s="62"/>
      <c r="MF188" s="62"/>
    </row>
    <row r="189" spans="1:344" x14ac:dyDescent="0.35">
      <c r="A189" s="132">
        <v>185</v>
      </c>
      <c r="B189" s="170"/>
      <c r="C189" s="170"/>
      <c r="D189" s="152">
        <v>321</v>
      </c>
      <c r="E189" s="72" t="str">
        <f>'BVEM Scorecard'!F188</f>
        <v>Wind</v>
      </c>
      <c r="F189" s="96">
        <f t="shared" si="250"/>
        <v>0.30000000000000004</v>
      </c>
      <c r="G189" s="96">
        <f t="shared" si="251"/>
        <v>0.3</v>
      </c>
      <c r="H189" s="96">
        <f t="shared" si="252"/>
        <v>0</v>
      </c>
      <c r="I189" s="96">
        <f t="shared" si="253"/>
        <v>0</v>
      </c>
      <c r="J189" s="62">
        <v>1</v>
      </c>
      <c r="K189" s="62">
        <v>1</v>
      </c>
      <c r="L189" s="62">
        <v>1</v>
      </c>
      <c r="M189" s="62">
        <v>1</v>
      </c>
      <c r="N189" s="62">
        <v>1</v>
      </c>
      <c r="O189" s="62">
        <v>0</v>
      </c>
      <c r="P189" s="62">
        <v>0</v>
      </c>
      <c r="Q189" s="62">
        <v>0</v>
      </c>
      <c r="R189" s="62">
        <v>0</v>
      </c>
      <c r="S189" s="62">
        <v>0</v>
      </c>
      <c r="T189" s="62">
        <v>1</v>
      </c>
      <c r="U189" s="62">
        <v>0</v>
      </c>
      <c r="V189" s="62">
        <v>0</v>
      </c>
      <c r="W189" s="62">
        <f t="shared" ref="W189" si="265">IFERROR(AVERAGE(M189:V189),0)</f>
        <v>0.3</v>
      </c>
      <c r="X189" s="62">
        <f t="shared" ref="X189" si="266">M$4*M189+N$4*N189+O$4*O189+P$4*P189+Q$4*Q189+R$4*R189+S$4*S189+T$4*T189+U$4*U189+V$4*V189</f>
        <v>0.30000000000000004</v>
      </c>
      <c r="Y189" s="1"/>
      <c r="Z189" s="1"/>
      <c r="AA189" s="1"/>
      <c r="AB189" s="1"/>
      <c r="AC189" s="1"/>
      <c r="AD189" s="1"/>
      <c r="AE189" s="1"/>
      <c r="AF189" s="1"/>
      <c r="AG189" s="1"/>
      <c r="AH189" s="1"/>
      <c r="AI189" s="1"/>
      <c r="AJ189" s="1"/>
      <c r="AK189" s="1"/>
      <c r="AL189" s="1"/>
      <c r="AM189" s="138" t="str">
        <f t="shared" si="230"/>
        <v/>
      </c>
      <c r="AN189" s="139" t="str">
        <f t="shared" si="231"/>
        <v/>
      </c>
      <c r="AO189" s="63"/>
      <c r="AP189" s="63"/>
      <c r="AQ189" s="63"/>
      <c r="AR189" s="63"/>
      <c r="AS189" s="63"/>
      <c r="AT189" s="63"/>
      <c r="AU189" s="63"/>
      <c r="AV189" s="63"/>
      <c r="AW189" s="63"/>
      <c r="AX189" s="63"/>
      <c r="AY189" s="63"/>
      <c r="AZ189" s="63"/>
      <c r="BA189" s="63"/>
      <c r="BB189" s="63"/>
      <c r="BC189" s="63" t="str">
        <f t="shared" si="232"/>
        <v/>
      </c>
      <c r="BD189" s="63" t="str">
        <f t="shared" si="233"/>
        <v/>
      </c>
      <c r="BE189" s="1"/>
      <c r="BF189" s="1"/>
      <c r="BG189" s="1"/>
      <c r="BH189" s="1"/>
      <c r="BI189" s="1"/>
      <c r="BJ189" s="1"/>
      <c r="BK189" s="1"/>
      <c r="BL189" s="1"/>
      <c r="BM189" s="1"/>
      <c r="BN189" s="1"/>
      <c r="BO189" s="1"/>
      <c r="BP189" s="1"/>
      <c r="BQ189" s="1"/>
      <c r="BR189" s="1"/>
      <c r="BS189" s="1" t="str">
        <f t="shared" si="234"/>
        <v/>
      </c>
      <c r="BT189" s="1" t="str">
        <f t="shared" si="235"/>
        <v/>
      </c>
      <c r="BU189" s="63"/>
      <c r="BV189" s="63"/>
      <c r="BW189" s="63"/>
      <c r="BX189" s="63"/>
      <c r="BY189" s="63"/>
      <c r="BZ189" s="63"/>
      <c r="CA189" s="63"/>
      <c r="CB189" s="63"/>
      <c r="CC189" s="63"/>
      <c r="CD189" s="63"/>
      <c r="CE189" s="63"/>
      <c r="CF189" s="63"/>
      <c r="CG189" s="63"/>
      <c r="CH189" s="63"/>
      <c r="CI189" s="63" t="str">
        <f t="shared" si="236"/>
        <v/>
      </c>
      <c r="CJ189" s="63" t="str">
        <f t="shared" si="237"/>
        <v/>
      </c>
      <c r="CK189" s="1"/>
      <c r="CL189" s="1"/>
      <c r="CM189" s="1"/>
      <c r="CN189" s="1"/>
      <c r="CO189" s="1"/>
      <c r="CP189" s="1"/>
      <c r="CQ189" s="1"/>
      <c r="CR189" s="1"/>
      <c r="CS189" s="1"/>
      <c r="CT189" s="1"/>
      <c r="CU189" s="1"/>
      <c r="CV189" s="1"/>
      <c r="CW189" s="1"/>
      <c r="CX189" s="1"/>
      <c r="CY189" s="138" t="str">
        <f t="shared" si="238"/>
        <v/>
      </c>
      <c r="CZ189" s="1" t="str">
        <f t="shared" si="239"/>
        <v/>
      </c>
      <c r="DA189" s="63"/>
      <c r="DB189" s="63"/>
      <c r="DC189" s="63"/>
      <c r="DD189" s="63"/>
      <c r="DE189" s="63"/>
      <c r="DF189" s="63"/>
      <c r="DG189" s="63"/>
      <c r="DH189" s="63"/>
      <c r="DI189" s="63"/>
      <c r="DJ189" s="63"/>
      <c r="DK189" s="63"/>
      <c r="DL189" s="63"/>
      <c r="DM189" s="63"/>
      <c r="DN189" s="63"/>
      <c r="DO189" s="63" t="str">
        <f t="shared" si="240"/>
        <v/>
      </c>
      <c r="DP189" s="63" t="str">
        <f t="shared" si="241"/>
        <v/>
      </c>
      <c r="DQ189" s="1"/>
      <c r="DR189" s="1"/>
      <c r="DS189" s="1"/>
      <c r="DT189" s="1"/>
      <c r="DU189" s="1"/>
      <c r="DV189" s="1"/>
      <c r="DW189" s="1"/>
      <c r="DX189" s="1"/>
      <c r="DY189" s="1"/>
      <c r="DZ189" s="1"/>
      <c r="EA189" s="1"/>
      <c r="EB189" s="1"/>
      <c r="EC189" s="1"/>
      <c r="ED189" s="1"/>
      <c r="EE189" s="138" t="str">
        <f t="shared" si="242"/>
        <v/>
      </c>
      <c r="EF189" s="1" t="str">
        <f t="shared" si="243"/>
        <v/>
      </c>
      <c r="EG189" s="63"/>
      <c r="EH189" s="63"/>
      <c r="EI189" s="63"/>
      <c r="EJ189" s="63"/>
      <c r="EK189" s="63"/>
      <c r="EL189" s="63"/>
      <c r="EM189" s="63"/>
      <c r="EN189" s="63"/>
      <c r="EO189" s="63"/>
      <c r="EP189" s="63"/>
      <c r="EQ189" s="63"/>
      <c r="ER189" s="63"/>
      <c r="ES189" s="63"/>
      <c r="ET189" s="63"/>
      <c r="EU189" s="63" t="str">
        <f t="shared" si="244"/>
        <v/>
      </c>
      <c r="EV189" s="63" t="str">
        <f t="shared" si="245"/>
        <v/>
      </c>
      <c r="EW189" s="1"/>
      <c r="EX189" s="1"/>
      <c r="EY189" s="1"/>
      <c r="EZ189" s="1"/>
      <c r="FA189" s="1"/>
      <c r="FB189" s="1"/>
      <c r="FC189" s="1"/>
      <c r="FD189" s="1"/>
      <c r="FE189" s="1"/>
      <c r="FF189" s="1"/>
      <c r="FG189" s="1"/>
      <c r="FH189" s="1"/>
      <c r="FI189" s="1"/>
      <c r="FJ189" s="1"/>
      <c r="FK189" s="138" t="str">
        <f t="shared" si="246"/>
        <v/>
      </c>
      <c r="FL189" s="1" t="str">
        <f t="shared" si="247"/>
        <v/>
      </c>
      <c r="FM189" s="63"/>
      <c r="FN189" s="63"/>
      <c r="FO189" s="63"/>
      <c r="FP189" s="63"/>
      <c r="FQ189" s="63"/>
      <c r="FR189" s="63"/>
      <c r="FS189" s="63"/>
      <c r="FT189" s="63"/>
      <c r="FU189" s="63"/>
      <c r="FV189" s="63"/>
      <c r="FW189" s="63"/>
      <c r="FX189" s="63"/>
      <c r="FY189" s="63"/>
      <c r="FZ189" s="63"/>
      <c r="GA189" s="63" t="str">
        <f t="shared" si="248"/>
        <v/>
      </c>
      <c r="GB189" s="63" t="str">
        <f t="shared" si="249"/>
        <v/>
      </c>
      <c r="GC189" s="1"/>
      <c r="GD189" s="1"/>
      <c r="GE189" s="1"/>
      <c r="GF189" s="1"/>
      <c r="GG189" s="1"/>
      <c r="GH189" s="1"/>
      <c r="GI189" s="1"/>
      <c r="GJ189" s="1"/>
      <c r="GK189" s="1"/>
      <c r="GL189" s="1"/>
      <c r="GM189" s="1"/>
      <c r="GN189" s="1"/>
      <c r="GO189" s="1"/>
      <c r="GP189" s="1"/>
      <c r="GQ189" s="138"/>
      <c r="GR189" s="1"/>
      <c r="GS189" s="63"/>
      <c r="GT189" s="63"/>
      <c r="GU189" s="63"/>
      <c r="GV189" s="63"/>
      <c r="GW189" s="63"/>
      <c r="GX189" s="63"/>
      <c r="GY189" s="63"/>
      <c r="GZ189" s="63"/>
      <c r="HA189" s="63"/>
      <c r="HB189" s="63"/>
      <c r="HC189" s="63"/>
      <c r="HD189" s="63"/>
      <c r="HE189" s="63"/>
      <c r="HF189" s="63"/>
      <c r="HG189" s="63"/>
      <c r="HH189" s="63"/>
      <c r="HI189" s="1"/>
      <c r="HJ189" s="1"/>
      <c r="HK189" s="1"/>
      <c r="HL189" s="1"/>
      <c r="HM189" s="1"/>
      <c r="HN189" s="1"/>
      <c r="HO189" s="1"/>
      <c r="HP189" s="1"/>
      <c r="HQ189" s="1"/>
      <c r="HR189" s="1"/>
      <c r="HS189" s="1"/>
      <c r="HT189" s="1"/>
      <c r="HU189" s="1"/>
      <c r="HV189" s="1"/>
      <c r="HW189" s="138"/>
      <c r="HX189" s="1"/>
      <c r="HY189" s="63"/>
      <c r="HZ189" s="63"/>
      <c r="IA189" s="63"/>
      <c r="IB189" s="63"/>
      <c r="IC189" s="63"/>
      <c r="ID189" s="63"/>
      <c r="IE189" s="63"/>
      <c r="IF189" s="63"/>
      <c r="IG189" s="63"/>
      <c r="IH189" s="63"/>
      <c r="II189" s="63"/>
      <c r="IJ189" s="63"/>
      <c r="IK189" s="63"/>
      <c r="IL189" s="63"/>
      <c r="IM189" s="63"/>
      <c r="IN189" s="63"/>
      <c r="IO189" s="1"/>
      <c r="IP189" s="1"/>
      <c r="IQ189" s="1"/>
      <c r="IR189" s="1"/>
      <c r="IS189" s="1"/>
      <c r="IT189" s="1"/>
      <c r="IU189" s="1"/>
      <c r="IV189" s="1"/>
      <c r="IW189" s="1"/>
      <c r="IX189" s="1"/>
      <c r="IY189" s="1"/>
      <c r="IZ189" s="1"/>
      <c r="JA189" s="1"/>
      <c r="JB189" s="1"/>
      <c r="JC189" s="138"/>
      <c r="JD189" s="1"/>
      <c r="JE189" s="63"/>
      <c r="JF189" s="63"/>
      <c r="JG189" s="63"/>
      <c r="JH189" s="63"/>
      <c r="JI189" s="63"/>
      <c r="JJ189" s="63"/>
      <c r="JK189" s="63"/>
      <c r="JL189" s="63"/>
      <c r="JM189" s="63"/>
      <c r="JN189" s="63"/>
      <c r="JO189" s="63"/>
      <c r="JP189" s="63"/>
      <c r="JQ189" s="63"/>
      <c r="JR189" s="63"/>
      <c r="JS189" s="63"/>
      <c r="JT189" s="63"/>
      <c r="JU189" s="1"/>
      <c r="JV189" s="1"/>
      <c r="JW189" s="1"/>
      <c r="JX189" s="1"/>
      <c r="JY189" s="1"/>
      <c r="JZ189" s="1"/>
      <c r="KA189" s="1"/>
      <c r="KB189" s="1"/>
      <c r="KC189" s="1"/>
      <c r="KD189" s="1"/>
      <c r="KE189" s="1"/>
      <c r="KF189" s="1"/>
      <c r="KG189" s="1"/>
      <c r="KH189" s="1"/>
      <c r="KI189" s="138"/>
      <c r="KJ189" s="1"/>
      <c r="KK189" s="63"/>
      <c r="KL189" s="63"/>
      <c r="KM189" s="63"/>
      <c r="KN189" s="63"/>
      <c r="KO189" s="63"/>
      <c r="KP189" s="63"/>
      <c r="KQ189" s="63"/>
      <c r="KR189" s="63"/>
      <c r="KS189" s="63"/>
      <c r="KT189" s="63"/>
      <c r="KU189" s="63"/>
      <c r="KV189" s="63"/>
      <c r="KW189" s="63"/>
      <c r="KX189" s="63"/>
      <c r="KY189" s="63"/>
      <c r="KZ189" s="63"/>
      <c r="LA189" s="1"/>
      <c r="LB189" s="1"/>
      <c r="LC189" s="1"/>
      <c r="LD189" s="1"/>
      <c r="LE189" s="1"/>
      <c r="LF189" s="1"/>
      <c r="LG189" s="1"/>
      <c r="LH189" s="1"/>
      <c r="LI189" s="1"/>
      <c r="LJ189" s="1"/>
      <c r="LK189" s="1"/>
      <c r="LL189" s="1"/>
      <c r="LM189" s="1"/>
      <c r="LN189" s="1"/>
      <c r="LO189" s="138"/>
      <c r="LP189" s="1"/>
      <c r="LQ189" s="63"/>
      <c r="LR189" s="63"/>
      <c r="LS189" s="63"/>
      <c r="LT189" s="63"/>
      <c r="LU189" s="63"/>
      <c r="LV189" s="63"/>
      <c r="LW189" s="63"/>
      <c r="LX189" s="63"/>
      <c r="LY189" s="63"/>
      <c r="LZ189" s="63"/>
      <c r="MA189" s="63"/>
      <c r="MB189" s="63"/>
      <c r="MC189" s="63"/>
      <c r="MD189" s="63"/>
      <c r="ME189" s="63"/>
      <c r="MF189" s="63"/>
    </row>
    <row r="190" spans="1:344" x14ac:dyDescent="0.35">
      <c r="A190" s="131">
        <v>186</v>
      </c>
      <c r="B190" s="170"/>
      <c r="C190" s="170"/>
      <c r="D190" s="152">
        <v>343</v>
      </c>
      <c r="E190" s="72" t="str">
        <f>'BVEM Scorecard'!F189</f>
        <v>Wind</v>
      </c>
      <c r="F190" s="96"/>
      <c r="G190" s="96"/>
      <c r="H190" s="96"/>
      <c r="I190" s="96"/>
      <c r="J190" s="62"/>
      <c r="K190" s="62"/>
      <c r="L190" s="62"/>
      <c r="M190" s="62"/>
      <c r="N190" s="62"/>
      <c r="O190" s="62"/>
      <c r="P190" s="62"/>
      <c r="Q190" s="62"/>
      <c r="R190" s="62"/>
      <c r="S190" s="62"/>
      <c r="T190" s="62"/>
      <c r="U190" s="62"/>
      <c r="V190" s="62"/>
      <c r="W190" s="62"/>
      <c r="X190" s="62"/>
      <c r="Y190" s="87"/>
      <c r="Z190" s="5"/>
      <c r="AA190" s="5"/>
      <c r="AB190" s="5"/>
      <c r="AC190" s="5"/>
      <c r="AD190" s="5"/>
      <c r="AE190" s="5"/>
      <c r="AF190" s="5"/>
      <c r="AG190" s="5"/>
      <c r="AH190" s="5"/>
      <c r="AI190" s="5"/>
      <c r="AJ190" s="5"/>
      <c r="AK190" s="5"/>
      <c r="AL190" s="5"/>
      <c r="AM190" s="91"/>
      <c r="AN190" s="93"/>
      <c r="AO190" s="62"/>
      <c r="AP190" s="62"/>
      <c r="AQ190" s="62"/>
      <c r="AR190" s="62"/>
      <c r="AS190" s="62"/>
      <c r="AT190" s="62"/>
      <c r="AU190" s="62"/>
      <c r="AV190" s="62"/>
      <c r="AW190" s="62"/>
      <c r="AX190" s="62"/>
      <c r="AY190" s="62"/>
      <c r="AZ190" s="62"/>
      <c r="BA190" s="62"/>
      <c r="BB190" s="62"/>
      <c r="BC190" s="62"/>
      <c r="BD190" s="62"/>
      <c r="BE190" s="5"/>
      <c r="BF190" s="5"/>
      <c r="BG190" s="5"/>
      <c r="BH190" s="5"/>
      <c r="BI190" s="5"/>
      <c r="BJ190" s="5"/>
      <c r="BK190" s="5"/>
      <c r="BL190" s="5"/>
      <c r="BM190" s="5"/>
      <c r="BN190" s="5"/>
      <c r="BO190" s="5"/>
      <c r="BP190" s="5"/>
      <c r="BQ190" s="5"/>
      <c r="BR190" s="5"/>
      <c r="BS190" s="5"/>
      <c r="BT190" s="5"/>
      <c r="BU190" s="62"/>
      <c r="BV190" s="62"/>
      <c r="BW190" s="62"/>
      <c r="BX190" s="62"/>
      <c r="BY190" s="62"/>
      <c r="BZ190" s="62"/>
      <c r="CA190" s="62"/>
      <c r="CB190" s="62"/>
      <c r="CC190" s="62"/>
      <c r="CD190" s="62"/>
      <c r="CE190" s="62"/>
      <c r="CF190" s="62"/>
      <c r="CG190" s="62"/>
      <c r="CH190" s="62"/>
      <c r="CI190" s="62"/>
      <c r="CJ190" s="62"/>
      <c r="CK190" s="5"/>
      <c r="CL190" s="5"/>
      <c r="CM190" s="5"/>
      <c r="CN190" s="5"/>
      <c r="CO190" s="5"/>
      <c r="CP190" s="5"/>
      <c r="CQ190" s="5"/>
      <c r="CR190" s="5"/>
      <c r="CS190" s="5"/>
      <c r="CT190" s="5"/>
      <c r="CU190" s="5"/>
      <c r="CV190" s="5"/>
      <c r="CW190" s="5"/>
      <c r="CX190" s="5"/>
      <c r="CY190" s="91"/>
      <c r="CZ190" s="5"/>
      <c r="DA190" s="62"/>
      <c r="DB190" s="62"/>
      <c r="DC190" s="62"/>
      <c r="DD190" s="62"/>
      <c r="DE190" s="62"/>
      <c r="DF190" s="62"/>
      <c r="DG190" s="62"/>
      <c r="DH190" s="62"/>
      <c r="DI190" s="62"/>
      <c r="DJ190" s="62"/>
      <c r="DK190" s="62"/>
      <c r="DL190" s="62"/>
      <c r="DM190" s="62"/>
      <c r="DN190" s="62"/>
      <c r="DO190" s="62"/>
      <c r="DP190" s="62"/>
      <c r="DQ190" s="5"/>
      <c r="DR190" s="5"/>
      <c r="DS190" s="5"/>
      <c r="DT190" s="5"/>
      <c r="DU190" s="5"/>
      <c r="DV190" s="5"/>
      <c r="DW190" s="5"/>
      <c r="DX190" s="5"/>
      <c r="DY190" s="5"/>
      <c r="DZ190" s="5"/>
      <c r="EA190" s="5"/>
      <c r="EB190" s="5"/>
      <c r="EC190" s="5"/>
      <c r="ED190" s="5"/>
      <c r="EE190" s="91"/>
      <c r="EF190" s="5"/>
      <c r="EG190" s="62"/>
      <c r="EH190" s="62"/>
      <c r="EI190" s="62"/>
      <c r="EJ190" s="62"/>
      <c r="EK190" s="62"/>
      <c r="EL190" s="62"/>
      <c r="EM190" s="62"/>
      <c r="EN190" s="62"/>
      <c r="EO190" s="62"/>
      <c r="EP190" s="62"/>
      <c r="EQ190" s="62"/>
      <c r="ER190" s="62"/>
      <c r="ES190" s="62"/>
      <c r="ET190" s="62"/>
      <c r="EU190" s="62"/>
      <c r="EV190" s="62"/>
      <c r="EW190" s="5"/>
      <c r="EX190" s="5"/>
      <c r="EY190" s="5"/>
      <c r="EZ190" s="5"/>
      <c r="FA190" s="5"/>
      <c r="FB190" s="5"/>
      <c r="FC190" s="5"/>
      <c r="FD190" s="5"/>
      <c r="FE190" s="5"/>
      <c r="FF190" s="5"/>
      <c r="FG190" s="5"/>
      <c r="FH190" s="5"/>
      <c r="FI190" s="5"/>
      <c r="FJ190" s="5"/>
      <c r="FK190" s="91"/>
      <c r="FL190" s="5"/>
      <c r="FM190" s="62"/>
      <c r="FN190" s="62"/>
      <c r="FO190" s="62"/>
      <c r="FP190" s="62"/>
      <c r="FQ190" s="62"/>
      <c r="FR190" s="62"/>
      <c r="FS190" s="62"/>
      <c r="FT190" s="62"/>
      <c r="FU190" s="62"/>
      <c r="FV190" s="62"/>
      <c r="FW190" s="62"/>
      <c r="FX190" s="62"/>
      <c r="FY190" s="62"/>
      <c r="FZ190" s="62"/>
      <c r="GA190" s="62"/>
      <c r="GB190" s="62"/>
      <c r="GC190" s="5"/>
      <c r="GD190" s="5"/>
      <c r="GE190" s="5"/>
      <c r="GF190" s="5"/>
      <c r="GG190" s="5"/>
      <c r="GH190" s="5"/>
      <c r="GI190" s="5"/>
      <c r="GJ190" s="5"/>
      <c r="GK190" s="5"/>
      <c r="GL190" s="5"/>
      <c r="GM190" s="5"/>
      <c r="GN190" s="5"/>
      <c r="GO190" s="5"/>
      <c r="GP190" s="5"/>
      <c r="GQ190" s="91"/>
      <c r="GR190" s="5"/>
      <c r="GS190" s="62"/>
      <c r="GT190" s="62"/>
      <c r="GU190" s="62"/>
      <c r="GV190" s="62"/>
      <c r="GW190" s="62"/>
      <c r="GX190" s="62"/>
      <c r="GY190" s="62"/>
      <c r="GZ190" s="62"/>
      <c r="HA190" s="62"/>
      <c r="HB190" s="62"/>
      <c r="HC190" s="62"/>
      <c r="HD190" s="62"/>
      <c r="HE190" s="62"/>
      <c r="HF190" s="62"/>
      <c r="HG190" s="62"/>
      <c r="HH190" s="62"/>
      <c r="HI190" s="5"/>
      <c r="HJ190" s="5"/>
      <c r="HK190" s="5"/>
      <c r="HL190" s="5"/>
      <c r="HM190" s="5"/>
      <c r="HN190" s="5"/>
      <c r="HO190" s="5"/>
      <c r="HP190" s="5"/>
      <c r="HQ190" s="5"/>
      <c r="HR190" s="5"/>
      <c r="HS190" s="5"/>
      <c r="HT190" s="5"/>
      <c r="HU190" s="5"/>
      <c r="HV190" s="5"/>
      <c r="HW190" s="91"/>
      <c r="HX190" s="5"/>
      <c r="HY190" s="62"/>
      <c r="HZ190" s="62"/>
      <c r="IA190" s="62"/>
      <c r="IB190" s="62"/>
      <c r="IC190" s="62"/>
      <c r="ID190" s="62"/>
      <c r="IE190" s="62"/>
      <c r="IF190" s="62"/>
      <c r="IG190" s="62"/>
      <c r="IH190" s="62"/>
      <c r="II190" s="62"/>
      <c r="IJ190" s="62"/>
      <c r="IK190" s="62"/>
      <c r="IL190" s="62"/>
      <c r="IM190" s="62"/>
      <c r="IN190" s="62"/>
      <c r="IO190" s="5"/>
      <c r="IP190" s="5"/>
      <c r="IQ190" s="5"/>
      <c r="IR190" s="5"/>
      <c r="IS190" s="5"/>
      <c r="IT190" s="5"/>
      <c r="IU190" s="5"/>
      <c r="IV190" s="5"/>
      <c r="IW190" s="5"/>
      <c r="IX190" s="5"/>
      <c r="IY190" s="5"/>
      <c r="IZ190" s="5"/>
      <c r="JA190" s="5"/>
      <c r="JB190" s="5"/>
      <c r="JC190" s="91"/>
      <c r="JD190" s="5"/>
      <c r="JE190" s="62"/>
      <c r="JF190" s="62"/>
      <c r="JG190" s="62"/>
      <c r="JH190" s="62"/>
      <c r="JI190" s="62"/>
      <c r="JJ190" s="62"/>
      <c r="JK190" s="62"/>
      <c r="JL190" s="62"/>
      <c r="JM190" s="62"/>
      <c r="JN190" s="62"/>
      <c r="JO190" s="62"/>
      <c r="JP190" s="62"/>
      <c r="JQ190" s="62"/>
      <c r="JR190" s="62"/>
      <c r="JS190" s="62"/>
      <c r="JT190" s="62"/>
      <c r="JU190" s="5"/>
      <c r="JV190" s="5"/>
      <c r="JW190" s="5"/>
      <c r="JX190" s="5"/>
      <c r="JY190" s="5"/>
      <c r="JZ190" s="5"/>
      <c r="KA190" s="5"/>
      <c r="KB190" s="5"/>
      <c r="KC190" s="5"/>
      <c r="KD190" s="5"/>
      <c r="KE190" s="5"/>
      <c r="KF190" s="5"/>
      <c r="KG190" s="5"/>
      <c r="KH190" s="5"/>
      <c r="KI190" s="91"/>
      <c r="KJ190" s="5"/>
      <c r="KK190" s="62"/>
      <c r="KL190" s="62"/>
      <c r="KM190" s="62"/>
      <c r="KN190" s="62"/>
      <c r="KO190" s="62"/>
      <c r="KP190" s="62"/>
      <c r="KQ190" s="62"/>
      <c r="KR190" s="62"/>
      <c r="KS190" s="62"/>
      <c r="KT190" s="62"/>
      <c r="KU190" s="62"/>
      <c r="KV190" s="62"/>
      <c r="KW190" s="62"/>
      <c r="KX190" s="62"/>
      <c r="KY190" s="62"/>
      <c r="KZ190" s="62"/>
      <c r="LA190" s="5"/>
      <c r="LB190" s="5"/>
      <c r="LC190" s="5"/>
      <c r="LD190" s="5"/>
      <c r="LE190" s="5"/>
      <c r="LF190" s="5"/>
      <c r="LG190" s="5"/>
      <c r="LH190" s="5"/>
      <c r="LI190" s="5"/>
      <c r="LJ190" s="5"/>
      <c r="LK190" s="5"/>
      <c r="LL190" s="5"/>
      <c r="LM190" s="5"/>
      <c r="LN190" s="5"/>
      <c r="LO190" s="91"/>
      <c r="LP190" s="5"/>
      <c r="LQ190" s="62"/>
      <c r="LR190" s="62"/>
      <c r="LS190" s="62"/>
      <c r="LT190" s="62"/>
      <c r="LU190" s="62"/>
      <c r="LV190" s="62"/>
      <c r="LW190" s="62"/>
      <c r="LX190" s="62"/>
      <c r="LY190" s="62"/>
      <c r="LZ190" s="62"/>
      <c r="MA190" s="62"/>
      <c r="MB190" s="62"/>
      <c r="MC190" s="62"/>
      <c r="MD190" s="62"/>
      <c r="ME190" s="62"/>
      <c r="MF190" s="62"/>
    </row>
    <row r="191" spans="1:344" x14ac:dyDescent="0.35">
      <c r="A191" s="132">
        <v>187</v>
      </c>
      <c r="B191" s="170"/>
      <c r="C191" s="170"/>
      <c r="D191" s="152">
        <v>324</v>
      </c>
      <c r="E191" s="72" t="str">
        <f>'BVEM Scorecard'!F190</f>
        <v>Wind + Solar</v>
      </c>
      <c r="F191" s="96">
        <f t="shared" si="250"/>
        <v>0.30000000000000004</v>
      </c>
      <c r="G191" s="96">
        <f t="shared" si="251"/>
        <v>0.3</v>
      </c>
      <c r="H191" s="96">
        <f t="shared" si="252"/>
        <v>0</v>
      </c>
      <c r="I191" s="96">
        <f t="shared" si="253"/>
        <v>0</v>
      </c>
      <c r="J191" s="62">
        <v>1</v>
      </c>
      <c r="K191" s="62">
        <v>1</v>
      </c>
      <c r="L191" s="62">
        <v>1</v>
      </c>
      <c r="M191" s="62">
        <v>1</v>
      </c>
      <c r="N191" s="62">
        <v>1</v>
      </c>
      <c r="O191" s="62">
        <v>0</v>
      </c>
      <c r="P191" s="62">
        <v>0</v>
      </c>
      <c r="Q191" s="62">
        <v>0</v>
      </c>
      <c r="R191" s="62">
        <v>0</v>
      </c>
      <c r="S191" s="62">
        <v>0</v>
      </c>
      <c r="T191" s="62">
        <v>1</v>
      </c>
      <c r="U191" s="62">
        <v>0</v>
      </c>
      <c r="V191" s="62">
        <v>0</v>
      </c>
      <c r="W191" s="62">
        <f t="shared" ref="W191:W198" si="267">IFERROR(AVERAGE(M191:V191),0)</f>
        <v>0.3</v>
      </c>
      <c r="X191" s="62">
        <f t="shared" ref="X191:X198" si="268">M$4*M191+N$4*N191+O$4*O191+P$4*P191+Q$4*Q191+R$4*R191+S$4*S191+T$4*T191+U$4*U191+V$4*V191</f>
        <v>0.30000000000000004</v>
      </c>
      <c r="Y191" s="1"/>
      <c r="Z191" s="1"/>
      <c r="AA191" s="1"/>
      <c r="AB191" s="1"/>
      <c r="AC191" s="1"/>
      <c r="AD191" s="1"/>
      <c r="AE191" s="1"/>
      <c r="AF191" s="1"/>
      <c r="AG191" s="1"/>
      <c r="AH191" s="1"/>
      <c r="AI191" s="1"/>
      <c r="AJ191" s="1"/>
      <c r="AK191" s="1"/>
      <c r="AL191" s="1"/>
      <c r="AM191" s="138" t="str">
        <f t="shared" si="230"/>
        <v/>
      </c>
      <c r="AN191" s="139" t="str">
        <f t="shared" si="231"/>
        <v/>
      </c>
      <c r="AO191" s="63"/>
      <c r="AP191" s="63"/>
      <c r="AQ191" s="63"/>
      <c r="AR191" s="63"/>
      <c r="AS191" s="63"/>
      <c r="AT191" s="63"/>
      <c r="AU191" s="63"/>
      <c r="AV191" s="63"/>
      <c r="AW191" s="63"/>
      <c r="AX191" s="63"/>
      <c r="AY191" s="63"/>
      <c r="AZ191" s="63"/>
      <c r="BA191" s="63"/>
      <c r="BB191" s="63"/>
      <c r="BC191" s="63" t="str">
        <f t="shared" si="232"/>
        <v/>
      </c>
      <c r="BD191" s="63" t="str">
        <f t="shared" si="233"/>
        <v/>
      </c>
      <c r="BE191" s="1"/>
      <c r="BF191" s="1"/>
      <c r="BG191" s="1"/>
      <c r="BH191" s="1"/>
      <c r="BI191" s="1"/>
      <c r="BJ191" s="1"/>
      <c r="BK191" s="1"/>
      <c r="BL191" s="1"/>
      <c r="BM191" s="1"/>
      <c r="BN191" s="1"/>
      <c r="BO191" s="1"/>
      <c r="BP191" s="1"/>
      <c r="BQ191" s="1"/>
      <c r="BR191" s="1"/>
      <c r="BS191" s="1" t="str">
        <f t="shared" si="234"/>
        <v/>
      </c>
      <c r="BT191" s="1" t="str">
        <f t="shared" si="235"/>
        <v/>
      </c>
      <c r="BU191" s="63"/>
      <c r="BV191" s="63"/>
      <c r="BW191" s="63"/>
      <c r="BX191" s="63"/>
      <c r="BY191" s="63"/>
      <c r="BZ191" s="63"/>
      <c r="CA191" s="63"/>
      <c r="CB191" s="63"/>
      <c r="CC191" s="63"/>
      <c r="CD191" s="63"/>
      <c r="CE191" s="63"/>
      <c r="CF191" s="63"/>
      <c r="CG191" s="63"/>
      <c r="CH191" s="63"/>
      <c r="CI191" s="63" t="str">
        <f t="shared" si="236"/>
        <v/>
      </c>
      <c r="CJ191" s="63" t="str">
        <f t="shared" si="237"/>
        <v/>
      </c>
      <c r="CK191" s="1"/>
      <c r="CL191" s="1"/>
      <c r="CM191" s="1"/>
      <c r="CN191" s="1"/>
      <c r="CO191" s="1"/>
      <c r="CP191" s="1"/>
      <c r="CQ191" s="1"/>
      <c r="CR191" s="1"/>
      <c r="CS191" s="1"/>
      <c r="CT191" s="1"/>
      <c r="CU191" s="1"/>
      <c r="CV191" s="1"/>
      <c r="CW191" s="1"/>
      <c r="CX191" s="1"/>
      <c r="CY191" s="138" t="str">
        <f t="shared" si="238"/>
        <v/>
      </c>
      <c r="CZ191" s="1" t="str">
        <f t="shared" si="239"/>
        <v/>
      </c>
      <c r="DA191" s="63"/>
      <c r="DB191" s="63"/>
      <c r="DC191" s="63"/>
      <c r="DD191" s="63"/>
      <c r="DE191" s="63"/>
      <c r="DF191" s="63"/>
      <c r="DG191" s="63"/>
      <c r="DH191" s="63"/>
      <c r="DI191" s="63"/>
      <c r="DJ191" s="63"/>
      <c r="DK191" s="63"/>
      <c r="DL191" s="63"/>
      <c r="DM191" s="63"/>
      <c r="DN191" s="63"/>
      <c r="DO191" s="63" t="str">
        <f t="shared" si="240"/>
        <v/>
      </c>
      <c r="DP191" s="63" t="str">
        <f t="shared" si="241"/>
        <v/>
      </c>
      <c r="DQ191" s="1"/>
      <c r="DR191" s="1"/>
      <c r="DS191" s="1"/>
      <c r="DT191" s="1"/>
      <c r="DU191" s="1"/>
      <c r="DV191" s="1"/>
      <c r="DW191" s="1"/>
      <c r="DX191" s="1"/>
      <c r="DY191" s="1"/>
      <c r="DZ191" s="1"/>
      <c r="EA191" s="1"/>
      <c r="EB191" s="1"/>
      <c r="EC191" s="1"/>
      <c r="ED191" s="1"/>
      <c r="EE191" s="138" t="str">
        <f t="shared" si="242"/>
        <v/>
      </c>
      <c r="EF191" s="1" t="str">
        <f t="shared" si="243"/>
        <v/>
      </c>
      <c r="EG191" s="63"/>
      <c r="EH191" s="63"/>
      <c r="EI191" s="63"/>
      <c r="EJ191" s="63"/>
      <c r="EK191" s="63"/>
      <c r="EL191" s="63"/>
      <c r="EM191" s="63"/>
      <c r="EN191" s="63"/>
      <c r="EO191" s="63"/>
      <c r="EP191" s="63"/>
      <c r="EQ191" s="63"/>
      <c r="ER191" s="63"/>
      <c r="ES191" s="63"/>
      <c r="ET191" s="63"/>
      <c r="EU191" s="63" t="str">
        <f t="shared" si="244"/>
        <v/>
      </c>
      <c r="EV191" s="63" t="str">
        <f t="shared" si="245"/>
        <v/>
      </c>
      <c r="EW191" s="1"/>
      <c r="EX191" s="1"/>
      <c r="EY191" s="1"/>
      <c r="EZ191" s="1"/>
      <c r="FA191" s="1"/>
      <c r="FB191" s="1"/>
      <c r="FC191" s="1"/>
      <c r="FD191" s="1"/>
      <c r="FE191" s="1"/>
      <c r="FF191" s="1"/>
      <c r="FG191" s="1"/>
      <c r="FH191" s="1"/>
      <c r="FI191" s="1"/>
      <c r="FJ191" s="1"/>
      <c r="FK191" s="138" t="str">
        <f t="shared" si="246"/>
        <v/>
      </c>
      <c r="FL191" s="1" t="str">
        <f t="shared" si="247"/>
        <v/>
      </c>
      <c r="FM191" s="63"/>
      <c r="FN191" s="63"/>
      <c r="FO191" s="63"/>
      <c r="FP191" s="63"/>
      <c r="FQ191" s="63"/>
      <c r="FR191" s="63"/>
      <c r="FS191" s="63"/>
      <c r="FT191" s="63"/>
      <c r="FU191" s="63"/>
      <c r="FV191" s="63"/>
      <c r="FW191" s="63"/>
      <c r="FX191" s="63"/>
      <c r="FY191" s="63"/>
      <c r="FZ191" s="63"/>
      <c r="GA191" s="63" t="str">
        <f t="shared" si="248"/>
        <v/>
      </c>
      <c r="GB191" s="63" t="str">
        <f t="shared" si="249"/>
        <v/>
      </c>
      <c r="GC191" s="1"/>
      <c r="GD191" s="1"/>
      <c r="GE191" s="1"/>
      <c r="GF191" s="1"/>
      <c r="GG191" s="1"/>
      <c r="GH191" s="1"/>
      <c r="GI191" s="1"/>
      <c r="GJ191" s="1"/>
      <c r="GK191" s="1"/>
      <c r="GL191" s="1"/>
      <c r="GM191" s="1"/>
      <c r="GN191" s="1"/>
      <c r="GO191" s="1"/>
      <c r="GP191" s="1"/>
      <c r="GQ191" s="138"/>
      <c r="GR191" s="1"/>
      <c r="GS191" s="63"/>
      <c r="GT191" s="63"/>
      <c r="GU191" s="63"/>
      <c r="GV191" s="63"/>
      <c r="GW191" s="63"/>
      <c r="GX191" s="63"/>
      <c r="GY191" s="63"/>
      <c r="GZ191" s="63"/>
      <c r="HA191" s="63"/>
      <c r="HB191" s="63"/>
      <c r="HC191" s="63"/>
      <c r="HD191" s="63"/>
      <c r="HE191" s="63"/>
      <c r="HF191" s="63"/>
      <c r="HG191" s="63"/>
      <c r="HH191" s="63"/>
      <c r="HI191" s="1"/>
      <c r="HJ191" s="1"/>
      <c r="HK191" s="1"/>
      <c r="HL191" s="1"/>
      <c r="HM191" s="1"/>
      <c r="HN191" s="1"/>
      <c r="HO191" s="1"/>
      <c r="HP191" s="1"/>
      <c r="HQ191" s="1"/>
      <c r="HR191" s="1"/>
      <c r="HS191" s="1"/>
      <c r="HT191" s="1"/>
      <c r="HU191" s="1"/>
      <c r="HV191" s="1"/>
      <c r="HW191" s="138"/>
      <c r="HX191" s="1"/>
      <c r="HY191" s="63"/>
      <c r="HZ191" s="63"/>
      <c r="IA191" s="63"/>
      <c r="IB191" s="63"/>
      <c r="IC191" s="63"/>
      <c r="ID191" s="63"/>
      <c r="IE191" s="63"/>
      <c r="IF191" s="63"/>
      <c r="IG191" s="63"/>
      <c r="IH191" s="63"/>
      <c r="II191" s="63"/>
      <c r="IJ191" s="63"/>
      <c r="IK191" s="63"/>
      <c r="IL191" s="63"/>
      <c r="IM191" s="63"/>
      <c r="IN191" s="63"/>
      <c r="IO191" s="1"/>
      <c r="IP191" s="1"/>
      <c r="IQ191" s="1"/>
      <c r="IR191" s="1"/>
      <c r="IS191" s="1"/>
      <c r="IT191" s="1"/>
      <c r="IU191" s="1"/>
      <c r="IV191" s="1"/>
      <c r="IW191" s="1"/>
      <c r="IX191" s="1"/>
      <c r="IY191" s="1"/>
      <c r="IZ191" s="1"/>
      <c r="JA191" s="1"/>
      <c r="JB191" s="1"/>
      <c r="JC191" s="138"/>
      <c r="JD191" s="1"/>
      <c r="JE191" s="63"/>
      <c r="JF191" s="63"/>
      <c r="JG191" s="63"/>
      <c r="JH191" s="63"/>
      <c r="JI191" s="63"/>
      <c r="JJ191" s="63"/>
      <c r="JK191" s="63"/>
      <c r="JL191" s="63"/>
      <c r="JM191" s="63"/>
      <c r="JN191" s="63"/>
      <c r="JO191" s="63"/>
      <c r="JP191" s="63"/>
      <c r="JQ191" s="63"/>
      <c r="JR191" s="63"/>
      <c r="JS191" s="63"/>
      <c r="JT191" s="63"/>
      <c r="JU191" s="1"/>
      <c r="JV191" s="1"/>
      <c r="JW191" s="1"/>
      <c r="JX191" s="1"/>
      <c r="JY191" s="1"/>
      <c r="JZ191" s="1"/>
      <c r="KA191" s="1"/>
      <c r="KB191" s="1"/>
      <c r="KC191" s="1"/>
      <c r="KD191" s="1"/>
      <c r="KE191" s="1"/>
      <c r="KF191" s="1"/>
      <c r="KG191" s="1"/>
      <c r="KH191" s="1"/>
      <c r="KI191" s="138"/>
      <c r="KJ191" s="1"/>
      <c r="KK191" s="63"/>
      <c r="KL191" s="63"/>
      <c r="KM191" s="63"/>
      <c r="KN191" s="63"/>
      <c r="KO191" s="63"/>
      <c r="KP191" s="63"/>
      <c r="KQ191" s="63"/>
      <c r="KR191" s="63"/>
      <c r="KS191" s="63"/>
      <c r="KT191" s="63"/>
      <c r="KU191" s="63"/>
      <c r="KV191" s="63"/>
      <c r="KW191" s="63"/>
      <c r="KX191" s="63"/>
      <c r="KY191" s="63"/>
      <c r="KZ191" s="63"/>
      <c r="LA191" s="1"/>
      <c r="LB191" s="1"/>
      <c r="LC191" s="1"/>
      <c r="LD191" s="1"/>
      <c r="LE191" s="1"/>
      <c r="LF191" s="1"/>
      <c r="LG191" s="1"/>
      <c r="LH191" s="1"/>
      <c r="LI191" s="1"/>
      <c r="LJ191" s="1"/>
      <c r="LK191" s="1"/>
      <c r="LL191" s="1"/>
      <c r="LM191" s="1"/>
      <c r="LN191" s="1"/>
      <c r="LO191" s="138"/>
      <c r="LP191" s="1"/>
      <c r="LQ191" s="63"/>
      <c r="LR191" s="63"/>
      <c r="LS191" s="63"/>
      <c r="LT191" s="63"/>
      <c r="LU191" s="63"/>
      <c r="LV191" s="63"/>
      <c r="LW191" s="63"/>
      <c r="LX191" s="63"/>
      <c r="LY191" s="63"/>
      <c r="LZ191" s="63"/>
      <c r="MA191" s="63"/>
      <c r="MB191" s="63"/>
      <c r="MC191" s="63"/>
      <c r="MD191" s="63"/>
      <c r="ME191" s="63"/>
      <c r="MF191" s="63"/>
    </row>
    <row r="192" spans="1:344" x14ac:dyDescent="0.35">
      <c r="A192" s="131">
        <v>188</v>
      </c>
      <c r="B192" s="170"/>
      <c r="C192" s="170"/>
      <c r="D192" s="152">
        <v>325</v>
      </c>
      <c r="E192" s="72" t="str">
        <f>'BVEM Scorecard'!F191</f>
        <v>Wind + Solar</v>
      </c>
      <c r="F192" s="96">
        <f t="shared" si="250"/>
        <v>0.30000000000000004</v>
      </c>
      <c r="G192" s="96">
        <f t="shared" si="251"/>
        <v>0.3</v>
      </c>
      <c r="H192" s="96">
        <f t="shared" si="252"/>
        <v>0</v>
      </c>
      <c r="I192" s="96">
        <f t="shared" si="253"/>
        <v>0</v>
      </c>
      <c r="J192" s="62">
        <v>1</v>
      </c>
      <c r="K192" s="62">
        <v>1</v>
      </c>
      <c r="L192" s="62">
        <v>1</v>
      </c>
      <c r="M192" s="62">
        <v>1</v>
      </c>
      <c r="N192" s="62">
        <v>1</v>
      </c>
      <c r="O192" s="62">
        <v>0</v>
      </c>
      <c r="P192" s="62">
        <v>0</v>
      </c>
      <c r="Q192" s="62">
        <v>0</v>
      </c>
      <c r="R192" s="62">
        <v>0</v>
      </c>
      <c r="S192" s="62">
        <v>0</v>
      </c>
      <c r="T192" s="62">
        <v>1</v>
      </c>
      <c r="U192" s="62">
        <v>0</v>
      </c>
      <c r="V192" s="62">
        <v>0</v>
      </c>
      <c r="W192" s="62">
        <f t="shared" si="267"/>
        <v>0.3</v>
      </c>
      <c r="X192" s="62">
        <f t="shared" si="268"/>
        <v>0.30000000000000004</v>
      </c>
      <c r="Y192" s="87"/>
      <c r="Z192" s="5"/>
      <c r="AA192" s="5"/>
      <c r="AB192" s="5"/>
      <c r="AC192" s="5"/>
      <c r="AD192" s="5"/>
      <c r="AE192" s="5"/>
      <c r="AF192" s="5"/>
      <c r="AG192" s="5"/>
      <c r="AH192" s="5"/>
      <c r="AI192" s="5"/>
      <c r="AJ192" s="5"/>
      <c r="AK192" s="5"/>
      <c r="AL192" s="5"/>
      <c r="AM192" s="91" t="str">
        <f t="shared" si="230"/>
        <v/>
      </c>
      <c r="AN192" s="93" t="str">
        <f t="shared" si="231"/>
        <v/>
      </c>
      <c r="AO192" s="62"/>
      <c r="AP192" s="62"/>
      <c r="AQ192" s="62"/>
      <c r="AR192" s="62"/>
      <c r="AS192" s="62"/>
      <c r="AT192" s="62"/>
      <c r="AU192" s="62"/>
      <c r="AV192" s="62"/>
      <c r="AW192" s="62"/>
      <c r="AX192" s="62"/>
      <c r="AY192" s="62"/>
      <c r="AZ192" s="62"/>
      <c r="BA192" s="62"/>
      <c r="BB192" s="62"/>
      <c r="BC192" s="62" t="str">
        <f t="shared" si="232"/>
        <v/>
      </c>
      <c r="BD192" s="62" t="str">
        <f t="shared" si="233"/>
        <v/>
      </c>
      <c r="BE192" s="5"/>
      <c r="BF192" s="5"/>
      <c r="BG192" s="5"/>
      <c r="BH192" s="5"/>
      <c r="BI192" s="5"/>
      <c r="BJ192" s="5"/>
      <c r="BK192" s="5"/>
      <c r="BL192" s="5"/>
      <c r="BM192" s="5"/>
      <c r="BN192" s="5"/>
      <c r="BO192" s="5"/>
      <c r="BP192" s="5"/>
      <c r="BQ192" s="5"/>
      <c r="BR192" s="5"/>
      <c r="BS192" s="5" t="str">
        <f t="shared" si="234"/>
        <v/>
      </c>
      <c r="BT192" s="5" t="str">
        <f t="shared" si="235"/>
        <v/>
      </c>
      <c r="BU192" s="62"/>
      <c r="BV192" s="62"/>
      <c r="BW192" s="62"/>
      <c r="BX192" s="62"/>
      <c r="BY192" s="62"/>
      <c r="BZ192" s="62"/>
      <c r="CA192" s="62"/>
      <c r="CB192" s="62"/>
      <c r="CC192" s="62"/>
      <c r="CD192" s="62"/>
      <c r="CE192" s="62"/>
      <c r="CF192" s="62"/>
      <c r="CG192" s="62"/>
      <c r="CH192" s="62"/>
      <c r="CI192" s="62" t="str">
        <f t="shared" si="236"/>
        <v/>
      </c>
      <c r="CJ192" s="62" t="str">
        <f t="shared" si="237"/>
        <v/>
      </c>
      <c r="CK192" s="5"/>
      <c r="CL192" s="5"/>
      <c r="CM192" s="5"/>
      <c r="CN192" s="5"/>
      <c r="CO192" s="5"/>
      <c r="CP192" s="5"/>
      <c r="CQ192" s="5"/>
      <c r="CR192" s="5"/>
      <c r="CS192" s="5"/>
      <c r="CT192" s="5"/>
      <c r="CU192" s="5"/>
      <c r="CV192" s="5"/>
      <c r="CW192" s="5"/>
      <c r="CX192" s="5"/>
      <c r="CY192" s="91" t="str">
        <f t="shared" si="238"/>
        <v/>
      </c>
      <c r="CZ192" s="5" t="str">
        <f t="shared" si="239"/>
        <v/>
      </c>
      <c r="DA192" s="62"/>
      <c r="DB192" s="62"/>
      <c r="DC192" s="62"/>
      <c r="DD192" s="62"/>
      <c r="DE192" s="62"/>
      <c r="DF192" s="62"/>
      <c r="DG192" s="62"/>
      <c r="DH192" s="62"/>
      <c r="DI192" s="62"/>
      <c r="DJ192" s="62"/>
      <c r="DK192" s="62"/>
      <c r="DL192" s="62"/>
      <c r="DM192" s="62"/>
      <c r="DN192" s="62"/>
      <c r="DO192" s="62" t="str">
        <f t="shared" si="240"/>
        <v/>
      </c>
      <c r="DP192" s="62" t="str">
        <f t="shared" si="241"/>
        <v/>
      </c>
      <c r="DQ192" s="5"/>
      <c r="DR192" s="5"/>
      <c r="DS192" s="5"/>
      <c r="DT192" s="5"/>
      <c r="DU192" s="5"/>
      <c r="DV192" s="5"/>
      <c r="DW192" s="5"/>
      <c r="DX192" s="5"/>
      <c r="DY192" s="5"/>
      <c r="DZ192" s="5"/>
      <c r="EA192" s="5"/>
      <c r="EB192" s="5"/>
      <c r="EC192" s="5"/>
      <c r="ED192" s="5"/>
      <c r="EE192" s="91" t="str">
        <f t="shared" si="242"/>
        <v/>
      </c>
      <c r="EF192" s="5" t="str">
        <f t="shared" si="243"/>
        <v/>
      </c>
      <c r="EG192" s="62"/>
      <c r="EH192" s="62"/>
      <c r="EI192" s="62"/>
      <c r="EJ192" s="62"/>
      <c r="EK192" s="62"/>
      <c r="EL192" s="62"/>
      <c r="EM192" s="62"/>
      <c r="EN192" s="62"/>
      <c r="EO192" s="62"/>
      <c r="EP192" s="62"/>
      <c r="EQ192" s="62"/>
      <c r="ER192" s="62"/>
      <c r="ES192" s="62"/>
      <c r="ET192" s="62"/>
      <c r="EU192" s="62" t="str">
        <f t="shared" si="244"/>
        <v/>
      </c>
      <c r="EV192" s="62" t="str">
        <f t="shared" si="245"/>
        <v/>
      </c>
      <c r="EW192" s="5"/>
      <c r="EX192" s="5"/>
      <c r="EY192" s="5"/>
      <c r="EZ192" s="5"/>
      <c r="FA192" s="5"/>
      <c r="FB192" s="5"/>
      <c r="FC192" s="5"/>
      <c r="FD192" s="5"/>
      <c r="FE192" s="5"/>
      <c r="FF192" s="5"/>
      <c r="FG192" s="5"/>
      <c r="FH192" s="5"/>
      <c r="FI192" s="5"/>
      <c r="FJ192" s="5"/>
      <c r="FK192" s="91" t="str">
        <f t="shared" si="246"/>
        <v/>
      </c>
      <c r="FL192" s="5" t="str">
        <f t="shared" si="247"/>
        <v/>
      </c>
      <c r="FM192" s="62"/>
      <c r="FN192" s="62"/>
      <c r="FO192" s="62"/>
      <c r="FP192" s="62"/>
      <c r="FQ192" s="62"/>
      <c r="FR192" s="62"/>
      <c r="FS192" s="62"/>
      <c r="FT192" s="62"/>
      <c r="FU192" s="62"/>
      <c r="FV192" s="62"/>
      <c r="FW192" s="62"/>
      <c r="FX192" s="62"/>
      <c r="FY192" s="62"/>
      <c r="FZ192" s="62"/>
      <c r="GA192" s="62" t="str">
        <f t="shared" si="248"/>
        <v/>
      </c>
      <c r="GB192" s="62" t="str">
        <f t="shared" si="249"/>
        <v/>
      </c>
      <c r="GC192" s="5"/>
      <c r="GD192" s="5"/>
      <c r="GE192" s="5"/>
      <c r="GF192" s="5"/>
      <c r="GG192" s="5"/>
      <c r="GH192" s="5"/>
      <c r="GI192" s="5"/>
      <c r="GJ192" s="5"/>
      <c r="GK192" s="5"/>
      <c r="GL192" s="5"/>
      <c r="GM192" s="5"/>
      <c r="GN192" s="5"/>
      <c r="GO192" s="5"/>
      <c r="GP192" s="5"/>
      <c r="GQ192" s="91"/>
      <c r="GR192" s="5"/>
      <c r="GS192" s="62"/>
      <c r="GT192" s="62"/>
      <c r="GU192" s="62"/>
      <c r="GV192" s="62"/>
      <c r="GW192" s="62"/>
      <c r="GX192" s="62"/>
      <c r="GY192" s="62"/>
      <c r="GZ192" s="62"/>
      <c r="HA192" s="62"/>
      <c r="HB192" s="62"/>
      <c r="HC192" s="62"/>
      <c r="HD192" s="62"/>
      <c r="HE192" s="62"/>
      <c r="HF192" s="62"/>
      <c r="HG192" s="62"/>
      <c r="HH192" s="62"/>
      <c r="HI192" s="5"/>
      <c r="HJ192" s="5"/>
      <c r="HK192" s="5"/>
      <c r="HL192" s="5"/>
      <c r="HM192" s="5"/>
      <c r="HN192" s="5"/>
      <c r="HO192" s="5"/>
      <c r="HP192" s="5"/>
      <c r="HQ192" s="5"/>
      <c r="HR192" s="5"/>
      <c r="HS192" s="5"/>
      <c r="HT192" s="5"/>
      <c r="HU192" s="5"/>
      <c r="HV192" s="5"/>
      <c r="HW192" s="91"/>
      <c r="HX192" s="5"/>
      <c r="HY192" s="62"/>
      <c r="HZ192" s="62"/>
      <c r="IA192" s="62"/>
      <c r="IB192" s="62"/>
      <c r="IC192" s="62"/>
      <c r="ID192" s="62"/>
      <c r="IE192" s="62"/>
      <c r="IF192" s="62"/>
      <c r="IG192" s="62"/>
      <c r="IH192" s="62"/>
      <c r="II192" s="62"/>
      <c r="IJ192" s="62"/>
      <c r="IK192" s="62"/>
      <c r="IL192" s="62"/>
      <c r="IM192" s="62"/>
      <c r="IN192" s="62"/>
      <c r="IO192" s="5"/>
      <c r="IP192" s="5"/>
      <c r="IQ192" s="5"/>
      <c r="IR192" s="5"/>
      <c r="IS192" s="5"/>
      <c r="IT192" s="5"/>
      <c r="IU192" s="5"/>
      <c r="IV192" s="5"/>
      <c r="IW192" s="5"/>
      <c r="IX192" s="5"/>
      <c r="IY192" s="5"/>
      <c r="IZ192" s="5"/>
      <c r="JA192" s="5"/>
      <c r="JB192" s="5"/>
      <c r="JC192" s="91"/>
      <c r="JD192" s="5"/>
      <c r="JE192" s="62"/>
      <c r="JF192" s="62"/>
      <c r="JG192" s="62"/>
      <c r="JH192" s="62"/>
      <c r="JI192" s="62"/>
      <c r="JJ192" s="62"/>
      <c r="JK192" s="62"/>
      <c r="JL192" s="62"/>
      <c r="JM192" s="62"/>
      <c r="JN192" s="62"/>
      <c r="JO192" s="62"/>
      <c r="JP192" s="62"/>
      <c r="JQ192" s="62"/>
      <c r="JR192" s="62"/>
      <c r="JS192" s="62"/>
      <c r="JT192" s="62"/>
      <c r="JU192" s="5"/>
      <c r="JV192" s="5"/>
      <c r="JW192" s="5"/>
      <c r="JX192" s="5"/>
      <c r="JY192" s="5"/>
      <c r="JZ192" s="5"/>
      <c r="KA192" s="5"/>
      <c r="KB192" s="5"/>
      <c r="KC192" s="5"/>
      <c r="KD192" s="5"/>
      <c r="KE192" s="5"/>
      <c r="KF192" s="5"/>
      <c r="KG192" s="5"/>
      <c r="KH192" s="5"/>
      <c r="KI192" s="91"/>
      <c r="KJ192" s="5"/>
      <c r="KK192" s="62"/>
      <c r="KL192" s="62"/>
      <c r="KM192" s="62"/>
      <c r="KN192" s="62"/>
      <c r="KO192" s="62"/>
      <c r="KP192" s="62"/>
      <c r="KQ192" s="62"/>
      <c r="KR192" s="62"/>
      <c r="KS192" s="62"/>
      <c r="KT192" s="62"/>
      <c r="KU192" s="62"/>
      <c r="KV192" s="62"/>
      <c r="KW192" s="62"/>
      <c r="KX192" s="62"/>
      <c r="KY192" s="62"/>
      <c r="KZ192" s="62"/>
      <c r="LA192" s="5"/>
      <c r="LB192" s="5"/>
      <c r="LC192" s="5"/>
      <c r="LD192" s="5"/>
      <c r="LE192" s="5"/>
      <c r="LF192" s="5"/>
      <c r="LG192" s="5"/>
      <c r="LH192" s="5"/>
      <c r="LI192" s="5"/>
      <c r="LJ192" s="5"/>
      <c r="LK192" s="5"/>
      <c r="LL192" s="5"/>
      <c r="LM192" s="5"/>
      <c r="LN192" s="5"/>
      <c r="LO192" s="91"/>
      <c r="LP192" s="5"/>
      <c r="LQ192" s="62"/>
      <c r="LR192" s="62"/>
      <c r="LS192" s="62"/>
      <c r="LT192" s="62"/>
      <c r="LU192" s="62"/>
      <c r="LV192" s="62"/>
      <c r="LW192" s="62"/>
      <c r="LX192" s="62"/>
      <c r="LY192" s="62"/>
      <c r="LZ192" s="62"/>
      <c r="MA192" s="62"/>
      <c r="MB192" s="62"/>
      <c r="MC192" s="62"/>
      <c r="MD192" s="62"/>
      <c r="ME192" s="62"/>
      <c r="MF192" s="62"/>
    </row>
    <row r="193" spans="1:344" x14ac:dyDescent="0.35">
      <c r="A193" s="132">
        <v>189</v>
      </c>
      <c r="B193" s="170"/>
      <c r="C193" s="170"/>
      <c r="D193" s="152">
        <v>333</v>
      </c>
      <c r="E193" s="72" t="str">
        <f>'BVEM Scorecard'!F192</f>
        <v>Wind + Solar</v>
      </c>
      <c r="F193" s="96">
        <f t="shared" si="250"/>
        <v>0.30000000000000004</v>
      </c>
      <c r="G193" s="96">
        <f t="shared" si="251"/>
        <v>0.3</v>
      </c>
      <c r="H193" s="96">
        <f t="shared" si="252"/>
        <v>0</v>
      </c>
      <c r="I193" s="96">
        <f t="shared" si="253"/>
        <v>0</v>
      </c>
      <c r="J193" s="62">
        <v>1</v>
      </c>
      <c r="K193" s="62">
        <v>1</v>
      </c>
      <c r="L193" s="62">
        <v>1</v>
      </c>
      <c r="M193" s="62">
        <v>1</v>
      </c>
      <c r="N193" s="62">
        <v>1</v>
      </c>
      <c r="O193" s="62">
        <v>0</v>
      </c>
      <c r="P193" s="62">
        <v>0</v>
      </c>
      <c r="Q193" s="62">
        <v>0</v>
      </c>
      <c r="R193" s="62">
        <v>0</v>
      </c>
      <c r="S193" s="62">
        <v>0</v>
      </c>
      <c r="T193" s="62">
        <v>1</v>
      </c>
      <c r="U193" s="62">
        <v>0</v>
      </c>
      <c r="V193" s="62">
        <v>0</v>
      </c>
      <c r="W193" s="62">
        <f t="shared" si="267"/>
        <v>0.3</v>
      </c>
      <c r="X193" s="62">
        <f t="shared" si="268"/>
        <v>0.30000000000000004</v>
      </c>
      <c r="Y193" s="1"/>
      <c r="Z193" s="1"/>
      <c r="AA193" s="1"/>
      <c r="AB193" s="1"/>
      <c r="AC193" s="1"/>
      <c r="AD193" s="1"/>
      <c r="AE193" s="1"/>
      <c r="AF193" s="1"/>
      <c r="AG193" s="1"/>
      <c r="AH193" s="1"/>
      <c r="AI193" s="1"/>
      <c r="AJ193" s="1"/>
      <c r="AK193" s="1"/>
      <c r="AL193" s="1"/>
      <c r="AM193" s="138" t="str">
        <f t="shared" si="230"/>
        <v/>
      </c>
      <c r="AN193" s="139" t="str">
        <f t="shared" si="231"/>
        <v/>
      </c>
      <c r="AO193" s="63"/>
      <c r="AP193" s="63"/>
      <c r="AQ193" s="63"/>
      <c r="AR193" s="63"/>
      <c r="AS193" s="63"/>
      <c r="AT193" s="63"/>
      <c r="AU193" s="63"/>
      <c r="AV193" s="63"/>
      <c r="AW193" s="63"/>
      <c r="AX193" s="63"/>
      <c r="AY193" s="63"/>
      <c r="AZ193" s="63"/>
      <c r="BA193" s="63"/>
      <c r="BB193" s="63"/>
      <c r="BC193" s="63" t="str">
        <f t="shared" si="232"/>
        <v/>
      </c>
      <c r="BD193" s="63" t="str">
        <f t="shared" si="233"/>
        <v/>
      </c>
      <c r="BE193" s="1"/>
      <c r="BF193" s="1"/>
      <c r="BG193" s="1"/>
      <c r="BH193" s="1"/>
      <c r="BI193" s="1"/>
      <c r="BJ193" s="1"/>
      <c r="BK193" s="1"/>
      <c r="BL193" s="1"/>
      <c r="BM193" s="1"/>
      <c r="BN193" s="1"/>
      <c r="BO193" s="1"/>
      <c r="BP193" s="1"/>
      <c r="BQ193" s="1"/>
      <c r="BR193" s="1"/>
      <c r="BS193" s="1" t="str">
        <f t="shared" si="234"/>
        <v/>
      </c>
      <c r="BT193" s="1" t="str">
        <f t="shared" si="235"/>
        <v/>
      </c>
      <c r="BU193" s="63"/>
      <c r="BV193" s="63"/>
      <c r="BW193" s="63"/>
      <c r="BX193" s="63"/>
      <c r="BY193" s="63"/>
      <c r="BZ193" s="63"/>
      <c r="CA193" s="63"/>
      <c r="CB193" s="63"/>
      <c r="CC193" s="63"/>
      <c r="CD193" s="63"/>
      <c r="CE193" s="63"/>
      <c r="CF193" s="63"/>
      <c r="CG193" s="63"/>
      <c r="CH193" s="63"/>
      <c r="CI193" s="63" t="str">
        <f t="shared" si="236"/>
        <v/>
      </c>
      <c r="CJ193" s="63" t="str">
        <f t="shared" si="237"/>
        <v/>
      </c>
      <c r="CK193" s="1"/>
      <c r="CL193" s="1"/>
      <c r="CM193" s="1"/>
      <c r="CN193" s="1"/>
      <c r="CO193" s="1"/>
      <c r="CP193" s="1"/>
      <c r="CQ193" s="1"/>
      <c r="CR193" s="1"/>
      <c r="CS193" s="1"/>
      <c r="CT193" s="1"/>
      <c r="CU193" s="1"/>
      <c r="CV193" s="1"/>
      <c r="CW193" s="1"/>
      <c r="CX193" s="1"/>
      <c r="CY193" s="138" t="str">
        <f t="shared" si="238"/>
        <v/>
      </c>
      <c r="CZ193" s="1" t="str">
        <f t="shared" si="239"/>
        <v/>
      </c>
      <c r="DA193" s="63"/>
      <c r="DB193" s="63"/>
      <c r="DC193" s="63"/>
      <c r="DD193" s="63"/>
      <c r="DE193" s="63"/>
      <c r="DF193" s="63"/>
      <c r="DG193" s="63"/>
      <c r="DH193" s="63"/>
      <c r="DI193" s="63"/>
      <c r="DJ193" s="63"/>
      <c r="DK193" s="63"/>
      <c r="DL193" s="63"/>
      <c r="DM193" s="63"/>
      <c r="DN193" s="63"/>
      <c r="DO193" s="63" t="str">
        <f t="shared" si="240"/>
        <v/>
      </c>
      <c r="DP193" s="63" t="str">
        <f t="shared" si="241"/>
        <v/>
      </c>
      <c r="DQ193" s="1"/>
      <c r="DR193" s="1"/>
      <c r="DS193" s="1"/>
      <c r="DT193" s="1"/>
      <c r="DU193" s="1"/>
      <c r="DV193" s="1"/>
      <c r="DW193" s="1"/>
      <c r="DX193" s="1"/>
      <c r="DY193" s="1"/>
      <c r="DZ193" s="1"/>
      <c r="EA193" s="1"/>
      <c r="EB193" s="1"/>
      <c r="EC193" s="1"/>
      <c r="ED193" s="1"/>
      <c r="EE193" s="138" t="str">
        <f t="shared" si="242"/>
        <v/>
      </c>
      <c r="EF193" s="1" t="str">
        <f t="shared" si="243"/>
        <v/>
      </c>
      <c r="EG193" s="63"/>
      <c r="EH193" s="63"/>
      <c r="EI193" s="63"/>
      <c r="EJ193" s="63"/>
      <c r="EK193" s="63"/>
      <c r="EL193" s="63"/>
      <c r="EM193" s="63"/>
      <c r="EN193" s="63"/>
      <c r="EO193" s="63"/>
      <c r="EP193" s="63"/>
      <c r="EQ193" s="63"/>
      <c r="ER193" s="63"/>
      <c r="ES193" s="63"/>
      <c r="ET193" s="63"/>
      <c r="EU193" s="63" t="str">
        <f t="shared" si="244"/>
        <v/>
      </c>
      <c r="EV193" s="63" t="str">
        <f t="shared" si="245"/>
        <v/>
      </c>
      <c r="EW193" s="1"/>
      <c r="EX193" s="1"/>
      <c r="EY193" s="1"/>
      <c r="EZ193" s="1"/>
      <c r="FA193" s="1"/>
      <c r="FB193" s="1"/>
      <c r="FC193" s="1"/>
      <c r="FD193" s="1"/>
      <c r="FE193" s="1"/>
      <c r="FF193" s="1"/>
      <c r="FG193" s="1"/>
      <c r="FH193" s="1"/>
      <c r="FI193" s="1"/>
      <c r="FJ193" s="1"/>
      <c r="FK193" s="138" t="str">
        <f t="shared" si="246"/>
        <v/>
      </c>
      <c r="FL193" s="1" t="str">
        <f t="shared" si="247"/>
        <v/>
      </c>
      <c r="FM193" s="63"/>
      <c r="FN193" s="63"/>
      <c r="FO193" s="63"/>
      <c r="FP193" s="63"/>
      <c r="FQ193" s="63"/>
      <c r="FR193" s="63"/>
      <c r="FS193" s="63"/>
      <c r="FT193" s="63"/>
      <c r="FU193" s="63"/>
      <c r="FV193" s="63"/>
      <c r="FW193" s="63"/>
      <c r="FX193" s="63"/>
      <c r="FY193" s="63"/>
      <c r="FZ193" s="63"/>
      <c r="GA193" s="63" t="str">
        <f t="shared" si="248"/>
        <v/>
      </c>
      <c r="GB193" s="63" t="str">
        <f t="shared" si="249"/>
        <v/>
      </c>
      <c r="GC193" s="1"/>
      <c r="GD193" s="1"/>
      <c r="GE193" s="1"/>
      <c r="GF193" s="1"/>
      <c r="GG193" s="1"/>
      <c r="GH193" s="1"/>
      <c r="GI193" s="1"/>
      <c r="GJ193" s="1"/>
      <c r="GK193" s="1"/>
      <c r="GL193" s="1"/>
      <c r="GM193" s="1"/>
      <c r="GN193" s="1"/>
      <c r="GO193" s="1"/>
      <c r="GP193" s="1"/>
      <c r="GQ193" s="138"/>
      <c r="GR193" s="1"/>
      <c r="GS193" s="63"/>
      <c r="GT193" s="63"/>
      <c r="GU193" s="63"/>
      <c r="GV193" s="63"/>
      <c r="GW193" s="63"/>
      <c r="GX193" s="63"/>
      <c r="GY193" s="63"/>
      <c r="GZ193" s="63"/>
      <c r="HA193" s="63"/>
      <c r="HB193" s="63"/>
      <c r="HC193" s="63"/>
      <c r="HD193" s="63"/>
      <c r="HE193" s="63"/>
      <c r="HF193" s="63"/>
      <c r="HG193" s="63"/>
      <c r="HH193" s="63"/>
      <c r="HI193" s="1"/>
      <c r="HJ193" s="1"/>
      <c r="HK193" s="1"/>
      <c r="HL193" s="1"/>
      <c r="HM193" s="1"/>
      <c r="HN193" s="1"/>
      <c r="HO193" s="1"/>
      <c r="HP193" s="1"/>
      <c r="HQ193" s="1"/>
      <c r="HR193" s="1"/>
      <c r="HS193" s="1"/>
      <c r="HT193" s="1"/>
      <c r="HU193" s="1"/>
      <c r="HV193" s="1"/>
      <c r="HW193" s="138"/>
      <c r="HX193" s="1"/>
      <c r="HY193" s="63"/>
      <c r="HZ193" s="63"/>
      <c r="IA193" s="63"/>
      <c r="IB193" s="63"/>
      <c r="IC193" s="63"/>
      <c r="ID193" s="63"/>
      <c r="IE193" s="63"/>
      <c r="IF193" s="63"/>
      <c r="IG193" s="63"/>
      <c r="IH193" s="63"/>
      <c r="II193" s="63"/>
      <c r="IJ193" s="63"/>
      <c r="IK193" s="63"/>
      <c r="IL193" s="63"/>
      <c r="IM193" s="63"/>
      <c r="IN193" s="63"/>
      <c r="IO193" s="1"/>
      <c r="IP193" s="1"/>
      <c r="IQ193" s="1"/>
      <c r="IR193" s="1"/>
      <c r="IS193" s="1"/>
      <c r="IT193" s="1"/>
      <c r="IU193" s="1"/>
      <c r="IV193" s="1"/>
      <c r="IW193" s="1"/>
      <c r="IX193" s="1"/>
      <c r="IY193" s="1"/>
      <c r="IZ193" s="1"/>
      <c r="JA193" s="1"/>
      <c r="JB193" s="1"/>
      <c r="JC193" s="138"/>
      <c r="JD193" s="1"/>
      <c r="JE193" s="63"/>
      <c r="JF193" s="63"/>
      <c r="JG193" s="63"/>
      <c r="JH193" s="63"/>
      <c r="JI193" s="63"/>
      <c r="JJ193" s="63"/>
      <c r="JK193" s="63"/>
      <c r="JL193" s="63"/>
      <c r="JM193" s="63"/>
      <c r="JN193" s="63"/>
      <c r="JO193" s="63"/>
      <c r="JP193" s="63"/>
      <c r="JQ193" s="63"/>
      <c r="JR193" s="63"/>
      <c r="JS193" s="63"/>
      <c r="JT193" s="63"/>
      <c r="JU193" s="1"/>
      <c r="JV193" s="1"/>
      <c r="JW193" s="1"/>
      <c r="JX193" s="1"/>
      <c r="JY193" s="1"/>
      <c r="JZ193" s="1"/>
      <c r="KA193" s="1"/>
      <c r="KB193" s="1"/>
      <c r="KC193" s="1"/>
      <c r="KD193" s="1"/>
      <c r="KE193" s="1"/>
      <c r="KF193" s="1"/>
      <c r="KG193" s="1"/>
      <c r="KH193" s="1"/>
      <c r="KI193" s="138"/>
      <c r="KJ193" s="1"/>
      <c r="KK193" s="63"/>
      <c r="KL193" s="63"/>
      <c r="KM193" s="63"/>
      <c r="KN193" s="63"/>
      <c r="KO193" s="63"/>
      <c r="KP193" s="63"/>
      <c r="KQ193" s="63"/>
      <c r="KR193" s="63"/>
      <c r="KS193" s="63"/>
      <c r="KT193" s="63"/>
      <c r="KU193" s="63"/>
      <c r="KV193" s="63"/>
      <c r="KW193" s="63"/>
      <c r="KX193" s="63"/>
      <c r="KY193" s="63"/>
      <c r="KZ193" s="63"/>
      <c r="LA193" s="1"/>
      <c r="LB193" s="1"/>
      <c r="LC193" s="1"/>
      <c r="LD193" s="1"/>
      <c r="LE193" s="1"/>
      <c r="LF193" s="1"/>
      <c r="LG193" s="1"/>
      <c r="LH193" s="1"/>
      <c r="LI193" s="1"/>
      <c r="LJ193" s="1"/>
      <c r="LK193" s="1"/>
      <c r="LL193" s="1"/>
      <c r="LM193" s="1"/>
      <c r="LN193" s="1"/>
      <c r="LO193" s="138"/>
      <c r="LP193" s="1"/>
      <c r="LQ193" s="63"/>
      <c r="LR193" s="63"/>
      <c r="LS193" s="63"/>
      <c r="LT193" s="63"/>
      <c r="LU193" s="63"/>
      <c r="LV193" s="63"/>
      <c r="LW193" s="63"/>
      <c r="LX193" s="63"/>
      <c r="LY193" s="63"/>
      <c r="LZ193" s="63"/>
      <c r="MA193" s="63"/>
      <c r="MB193" s="63"/>
      <c r="MC193" s="63"/>
      <c r="MD193" s="63"/>
      <c r="ME193" s="63"/>
      <c r="MF193" s="63"/>
    </row>
    <row r="194" spans="1:344" x14ac:dyDescent="0.35">
      <c r="A194" s="131">
        <v>190</v>
      </c>
      <c r="B194" s="170"/>
      <c r="C194" s="170"/>
      <c r="D194" s="152">
        <v>334</v>
      </c>
      <c r="E194" s="72" t="str">
        <f>'BVEM Scorecard'!F193</f>
        <v>Wind + Solar</v>
      </c>
      <c r="F194" s="96">
        <f t="shared" si="250"/>
        <v>0.30000000000000004</v>
      </c>
      <c r="G194" s="96">
        <f t="shared" si="251"/>
        <v>0.3</v>
      </c>
      <c r="H194" s="96">
        <f t="shared" si="252"/>
        <v>0</v>
      </c>
      <c r="I194" s="96">
        <f t="shared" si="253"/>
        <v>0</v>
      </c>
      <c r="J194" s="62">
        <v>1</v>
      </c>
      <c r="K194" s="62">
        <v>1</v>
      </c>
      <c r="L194" s="62">
        <v>1</v>
      </c>
      <c r="M194" s="62">
        <v>1</v>
      </c>
      <c r="N194" s="62">
        <v>1</v>
      </c>
      <c r="O194" s="62">
        <v>0</v>
      </c>
      <c r="P194" s="62">
        <v>0</v>
      </c>
      <c r="Q194" s="62">
        <v>0</v>
      </c>
      <c r="R194" s="62">
        <v>0</v>
      </c>
      <c r="S194" s="62">
        <v>0</v>
      </c>
      <c r="T194" s="62">
        <v>1</v>
      </c>
      <c r="U194" s="62">
        <v>0</v>
      </c>
      <c r="V194" s="62">
        <v>0</v>
      </c>
      <c r="W194" s="62">
        <f t="shared" si="267"/>
        <v>0.3</v>
      </c>
      <c r="X194" s="62">
        <f t="shared" si="268"/>
        <v>0.30000000000000004</v>
      </c>
      <c r="Y194" s="87"/>
      <c r="Z194" s="5"/>
      <c r="AA194" s="5"/>
      <c r="AB194" s="5"/>
      <c r="AC194" s="5"/>
      <c r="AD194" s="5"/>
      <c r="AE194" s="5"/>
      <c r="AF194" s="5"/>
      <c r="AG194" s="5"/>
      <c r="AH194" s="5"/>
      <c r="AI194" s="5"/>
      <c r="AJ194" s="5"/>
      <c r="AK194" s="5"/>
      <c r="AL194" s="5"/>
      <c r="AM194" s="91" t="str">
        <f t="shared" si="230"/>
        <v/>
      </c>
      <c r="AN194" s="93" t="str">
        <f t="shared" si="231"/>
        <v/>
      </c>
      <c r="AO194" s="62"/>
      <c r="AP194" s="62"/>
      <c r="AQ194" s="62"/>
      <c r="AR194" s="62"/>
      <c r="AS194" s="62"/>
      <c r="AT194" s="62"/>
      <c r="AU194" s="62"/>
      <c r="AV194" s="62"/>
      <c r="AW194" s="62"/>
      <c r="AX194" s="62"/>
      <c r="AY194" s="62"/>
      <c r="AZ194" s="62"/>
      <c r="BA194" s="62"/>
      <c r="BB194" s="62"/>
      <c r="BC194" s="62" t="str">
        <f t="shared" si="232"/>
        <v/>
      </c>
      <c r="BD194" s="62" t="str">
        <f t="shared" si="233"/>
        <v/>
      </c>
      <c r="BE194" s="5"/>
      <c r="BF194" s="5"/>
      <c r="BG194" s="5"/>
      <c r="BH194" s="5"/>
      <c r="BI194" s="5"/>
      <c r="BJ194" s="5"/>
      <c r="BK194" s="5"/>
      <c r="BL194" s="5"/>
      <c r="BM194" s="5"/>
      <c r="BN194" s="5"/>
      <c r="BO194" s="5"/>
      <c r="BP194" s="5"/>
      <c r="BQ194" s="5"/>
      <c r="BR194" s="5"/>
      <c r="BS194" s="5" t="str">
        <f t="shared" si="234"/>
        <v/>
      </c>
      <c r="BT194" s="5" t="str">
        <f t="shared" si="235"/>
        <v/>
      </c>
      <c r="BU194" s="62"/>
      <c r="BV194" s="62"/>
      <c r="BW194" s="62"/>
      <c r="BX194" s="62"/>
      <c r="BY194" s="62"/>
      <c r="BZ194" s="62"/>
      <c r="CA194" s="62"/>
      <c r="CB194" s="62"/>
      <c r="CC194" s="62"/>
      <c r="CD194" s="62"/>
      <c r="CE194" s="62"/>
      <c r="CF194" s="62"/>
      <c r="CG194" s="62"/>
      <c r="CH194" s="62"/>
      <c r="CI194" s="62" t="str">
        <f t="shared" si="236"/>
        <v/>
      </c>
      <c r="CJ194" s="62" t="str">
        <f t="shared" si="237"/>
        <v/>
      </c>
      <c r="CK194" s="5"/>
      <c r="CL194" s="5"/>
      <c r="CM194" s="5"/>
      <c r="CN194" s="5"/>
      <c r="CO194" s="5"/>
      <c r="CP194" s="5"/>
      <c r="CQ194" s="5"/>
      <c r="CR194" s="5"/>
      <c r="CS194" s="5"/>
      <c r="CT194" s="5"/>
      <c r="CU194" s="5"/>
      <c r="CV194" s="5"/>
      <c r="CW194" s="5"/>
      <c r="CX194" s="5"/>
      <c r="CY194" s="91" t="str">
        <f t="shared" si="238"/>
        <v/>
      </c>
      <c r="CZ194" s="5" t="str">
        <f t="shared" si="239"/>
        <v/>
      </c>
      <c r="DA194" s="62"/>
      <c r="DB194" s="62"/>
      <c r="DC194" s="62"/>
      <c r="DD194" s="62"/>
      <c r="DE194" s="62"/>
      <c r="DF194" s="62"/>
      <c r="DG194" s="62"/>
      <c r="DH194" s="62"/>
      <c r="DI194" s="62"/>
      <c r="DJ194" s="62"/>
      <c r="DK194" s="62"/>
      <c r="DL194" s="62"/>
      <c r="DM194" s="62"/>
      <c r="DN194" s="62"/>
      <c r="DO194" s="62" t="str">
        <f t="shared" si="240"/>
        <v/>
      </c>
      <c r="DP194" s="62" t="str">
        <f t="shared" si="241"/>
        <v/>
      </c>
      <c r="DQ194" s="5"/>
      <c r="DR194" s="5"/>
      <c r="DS194" s="5"/>
      <c r="DT194" s="5"/>
      <c r="DU194" s="5"/>
      <c r="DV194" s="5"/>
      <c r="DW194" s="5"/>
      <c r="DX194" s="5"/>
      <c r="DY194" s="5"/>
      <c r="DZ194" s="5"/>
      <c r="EA194" s="5"/>
      <c r="EB194" s="5"/>
      <c r="EC194" s="5"/>
      <c r="ED194" s="5"/>
      <c r="EE194" s="91" t="str">
        <f t="shared" si="242"/>
        <v/>
      </c>
      <c r="EF194" s="5" t="str">
        <f t="shared" si="243"/>
        <v/>
      </c>
      <c r="EG194" s="62"/>
      <c r="EH194" s="62"/>
      <c r="EI194" s="62"/>
      <c r="EJ194" s="62"/>
      <c r="EK194" s="62"/>
      <c r="EL194" s="62"/>
      <c r="EM194" s="62"/>
      <c r="EN194" s="62"/>
      <c r="EO194" s="62"/>
      <c r="EP194" s="62"/>
      <c r="EQ194" s="62"/>
      <c r="ER194" s="62"/>
      <c r="ES194" s="62"/>
      <c r="ET194" s="62"/>
      <c r="EU194" s="62" t="str">
        <f t="shared" si="244"/>
        <v/>
      </c>
      <c r="EV194" s="62" t="str">
        <f t="shared" si="245"/>
        <v/>
      </c>
      <c r="EW194" s="5"/>
      <c r="EX194" s="5"/>
      <c r="EY194" s="5"/>
      <c r="EZ194" s="5"/>
      <c r="FA194" s="5"/>
      <c r="FB194" s="5"/>
      <c r="FC194" s="5"/>
      <c r="FD194" s="5"/>
      <c r="FE194" s="5"/>
      <c r="FF194" s="5"/>
      <c r="FG194" s="5"/>
      <c r="FH194" s="5"/>
      <c r="FI194" s="5"/>
      <c r="FJ194" s="5"/>
      <c r="FK194" s="91" t="str">
        <f t="shared" si="246"/>
        <v/>
      </c>
      <c r="FL194" s="5" t="str">
        <f t="shared" si="247"/>
        <v/>
      </c>
      <c r="FM194" s="62"/>
      <c r="FN194" s="62"/>
      <c r="FO194" s="62"/>
      <c r="FP194" s="62"/>
      <c r="FQ194" s="62"/>
      <c r="FR194" s="62"/>
      <c r="FS194" s="62"/>
      <c r="FT194" s="62"/>
      <c r="FU194" s="62"/>
      <c r="FV194" s="62"/>
      <c r="FW194" s="62"/>
      <c r="FX194" s="62"/>
      <c r="FY194" s="62"/>
      <c r="FZ194" s="62"/>
      <c r="GA194" s="62" t="str">
        <f t="shared" si="248"/>
        <v/>
      </c>
      <c r="GB194" s="62" t="str">
        <f t="shared" si="249"/>
        <v/>
      </c>
      <c r="GC194" s="5"/>
      <c r="GD194" s="5"/>
      <c r="GE194" s="5"/>
      <c r="GF194" s="5"/>
      <c r="GG194" s="5"/>
      <c r="GH194" s="5"/>
      <c r="GI194" s="5"/>
      <c r="GJ194" s="5"/>
      <c r="GK194" s="5"/>
      <c r="GL194" s="5"/>
      <c r="GM194" s="5"/>
      <c r="GN194" s="5"/>
      <c r="GO194" s="5"/>
      <c r="GP194" s="5"/>
      <c r="GQ194" s="91"/>
      <c r="GR194" s="5"/>
      <c r="GS194" s="62"/>
      <c r="GT194" s="62"/>
      <c r="GU194" s="62"/>
      <c r="GV194" s="62"/>
      <c r="GW194" s="62"/>
      <c r="GX194" s="62"/>
      <c r="GY194" s="62"/>
      <c r="GZ194" s="62"/>
      <c r="HA194" s="62"/>
      <c r="HB194" s="62"/>
      <c r="HC194" s="62"/>
      <c r="HD194" s="62"/>
      <c r="HE194" s="62"/>
      <c r="HF194" s="62"/>
      <c r="HG194" s="62"/>
      <c r="HH194" s="62"/>
      <c r="HI194" s="5"/>
      <c r="HJ194" s="5"/>
      <c r="HK194" s="5"/>
      <c r="HL194" s="5"/>
      <c r="HM194" s="5"/>
      <c r="HN194" s="5"/>
      <c r="HO194" s="5"/>
      <c r="HP194" s="5"/>
      <c r="HQ194" s="5"/>
      <c r="HR194" s="5"/>
      <c r="HS194" s="5"/>
      <c r="HT194" s="5"/>
      <c r="HU194" s="5"/>
      <c r="HV194" s="5"/>
      <c r="HW194" s="91"/>
      <c r="HX194" s="5"/>
      <c r="HY194" s="62"/>
      <c r="HZ194" s="62"/>
      <c r="IA194" s="62"/>
      <c r="IB194" s="62"/>
      <c r="IC194" s="62"/>
      <c r="ID194" s="62"/>
      <c r="IE194" s="62"/>
      <c r="IF194" s="62"/>
      <c r="IG194" s="62"/>
      <c r="IH194" s="62"/>
      <c r="II194" s="62"/>
      <c r="IJ194" s="62"/>
      <c r="IK194" s="62"/>
      <c r="IL194" s="62"/>
      <c r="IM194" s="62"/>
      <c r="IN194" s="62"/>
      <c r="IO194" s="5"/>
      <c r="IP194" s="5"/>
      <c r="IQ194" s="5"/>
      <c r="IR194" s="5"/>
      <c r="IS194" s="5"/>
      <c r="IT194" s="5"/>
      <c r="IU194" s="5"/>
      <c r="IV194" s="5"/>
      <c r="IW194" s="5"/>
      <c r="IX194" s="5"/>
      <c r="IY194" s="5"/>
      <c r="IZ194" s="5"/>
      <c r="JA194" s="5"/>
      <c r="JB194" s="5"/>
      <c r="JC194" s="91"/>
      <c r="JD194" s="5"/>
      <c r="JE194" s="62"/>
      <c r="JF194" s="62"/>
      <c r="JG194" s="62"/>
      <c r="JH194" s="62"/>
      <c r="JI194" s="62"/>
      <c r="JJ194" s="62"/>
      <c r="JK194" s="62"/>
      <c r="JL194" s="62"/>
      <c r="JM194" s="62"/>
      <c r="JN194" s="62"/>
      <c r="JO194" s="62"/>
      <c r="JP194" s="62"/>
      <c r="JQ194" s="62"/>
      <c r="JR194" s="62"/>
      <c r="JS194" s="62"/>
      <c r="JT194" s="62"/>
      <c r="JU194" s="5"/>
      <c r="JV194" s="5"/>
      <c r="JW194" s="5"/>
      <c r="JX194" s="5"/>
      <c r="JY194" s="5"/>
      <c r="JZ194" s="5"/>
      <c r="KA194" s="5"/>
      <c r="KB194" s="5"/>
      <c r="KC194" s="5"/>
      <c r="KD194" s="5"/>
      <c r="KE194" s="5"/>
      <c r="KF194" s="5"/>
      <c r="KG194" s="5"/>
      <c r="KH194" s="5"/>
      <c r="KI194" s="91"/>
      <c r="KJ194" s="5"/>
      <c r="KK194" s="62"/>
      <c r="KL194" s="62"/>
      <c r="KM194" s="62"/>
      <c r="KN194" s="62"/>
      <c r="KO194" s="62"/>
      <c r="KP194" s="62"/>
      <c r="KQ194" s="62"/>
      <c r="KR194" s="62"/>
      <c r="KS194" s="62"/>
      <c r="KT194" s="62"/>
      <c r="KU194" s="62"/>
      <c r="KV194" s="62"/>
      <c r="KW194" s="62"/>
      <c r="KX194" s="62"/>
      <c r="KY194" s="62"/>
      <c r="KZ194" s="62"/>
      <c r="LA194" s="5"/>
      <c r="LB194" s="5"/>
      <c r="LC194" s="5"/>
      <c r="LD194" s="5"/>
      <c r="LE194" s="5"/>
      <c r="LF194" s="5"/>
      <c r="LG194" s="5"/>
      <c r="LH194" s="5"/>
      <c r="LI194" s="5"/>
      <c r="LJ194" s="5"/>
      <c r="LK194" s="5"/>
      <c r="LL194" s="5"/>
      <c r="LM194" s="5"/>
      <c r="LN194" s="5"/>
      <c r="LO194" s="91"/>
      <c r="LP194" s="5"/>
      <c r="LQ194" s="62"/>
      <c r="LR194" s="62"/>
      <c r="LS194" s="62"/>
      <c r="LT194" s="62"/>
      <c r="LU194" s="62"/>
      <c r="LV194" s="62"/>
      <c r="LW194" s="62"/>
      <c r="LX194" s="62"/>
      <c r="LY194" s="62"/>
      <c r="LZ194" s="62"/>
      <c r="MA194" s="62"/>
      <c r="MB194" s="62"/>
      <c r="MC194" s="62"/>
      <c r="MD194" s="62"/>
      <c r="ME194" s="62"/>
      <c r="MF194" s="62"/>
    </row>
    <row r="195" spans="1:344" x14ac:dyDescent="0.35">
      <c r="A195" s="132">
        <v>191</v>
      </c>
      <c r="B195" s="170"/>
      <c r="C195" s="170"/>
      <c r="D195" s="152">
        <v>335</v>
      </c>
      <c r="E195" s="72" t="str">
        <f>'BVEM Scorecard'!F194</f>
        <v>Wind + Solar</v>
      </c>
      <c r="F195" s="96">
        <f t="shared" si="250"/>
        <v>0.30000000000000004</v>
      </c>
      <c r="G195" s="96">
        <f t="shared" si="251"/>
        <v>0.3</v>
      </c>
      <c r="H195" s="96">
        <f t="shared" si="252"/>
        <v>0</v>
      </c>
      <c r="I195" s="96">
        <f t="shared" si="253"/>
        <v>0</v>
      </c>
      <c r="J195" s="62">
        <v>1</v>
      </c>
      <c r="K195" s="62">
        <v>1</v>
      </c>
      <c r="L195" s="62">
        <v>1</v>
      </c>
      <c r="M195" s="62">
        <v>1</v>
      </c>
      <c r="N195" s="62">
        <v>1</v>
      </c>
      <c r="O195" s="62">
        <v>0</v>
      </c>
      <c r="P195" s="62">
        <v>0</v>
      </c>
      <c r="Q195" s="62">
        <v>0</v>
      </c>
      <c r="R195" s="62">
        <v>0</v>
      </c>
      <c r="S195" s="62">
        <v>0</v>
      </c>
      <c r="T195" s="62">
        <v>1</v>
      </c>
      <c r="U195" s="62">
        <v>0</v>
      </c>
      <c r="V195" s="62">
        <v>0</v>
      </c>
      <c r="W195" s="62">
        <f t="shared" si="267"/>
        <v>0.3</v>
      </c>
      <c r="X195" s="62">
        <f t="shared" si="268"/>
        <v>0.30000000000000004</v>
      </c>
      <c r="Y195" s="1"/>
      <c r="Z195" s="1"/>
      <c r="AA195" s="1"/>
      <c r="AB195" s="1"/>
      <c r="AC195" s="1"/>
      <c r="AD195" s="1"/>
      <c r="AE195" s="1"/>
      <c r="AF195" s="1"/>
      <c r="AG195" s="1"/>
      <c r="AH195" s="1"/>
      <c r="AI195" s="1"/>
      <c r="AJ195" s="1"/>
      <c r="AK195" s="1"/>
      <c r="AL195" s="1"/>
      <c r="AM195" s="138" t="str">
        <f t="shared" si="230"/>
        <v/>
      </c>
      <c r="AN195" s="139" t="str">
        <f t="shared" si="231"/>
        <v/>
      </c>
      <c r="AO195" s="63"/>
      <c r="AP195" s="63"/>
      <c r="AQ195" s="63"/>
      <c r="AR195" s="63"/>
      <c r="AS195" s="63"/>
      <c r="AT195" s="63"/>
      <c r="AU195" s="63"/>
      <c r="AV195" s="63"/>
      <c r="AW195" s="63"/>
      <c r="AX195" s="63"/>
      <c r="AY195" s="63"/>
      <c r="AZ195" s="63"/>
      <c r="BA195" s="63"/>
      <c r="BB195" s="63"/>
      <c r="BC195" s="63" t="str">
        <f t="shared" si="232"/>
        <v/>
      </c>
      <c r="BD195" s="63" t="str">
        <f t="shared" si="233"/>
        <v/>
      </c>
      <c r="BE195" s="1"/>
      <c r="BF195" s="1"/>
      <c r="BG195" s="1"/>
      <c r="BH195" s="1"/>
      <c r="BI195" s="1"/>
      <c r="BJ195" s="1"/>
      <c r="BK195" s="1"/>
      <c r="BL195" s="1"/>
      <c r="BM195" s="1"/>
      <c r="BN195" s="1"/>
      <c r="BO195" s="1"/>
      <c r="BP195" s="1"/>
      <c r="BQ195" s="1"/>
      <c r="BR195" s="1"/>
      <c r="BS195" s="1" t="str">
        <f t="shared" si="234"/>
        <v/>
      </c>
      <c r="BT195" s="1" t="str">
        <f t="shared" si="235"/>
        <v/>
      </c>
      <c r="BU195" s="63"/>
      <c r="BV195" s="63"/>
      <c r="BW195" s="63"/>
      <c r="BX195" s="63"/>
      <c r="BY195" s="63"/>
      <c r="BZ195" s="63"/>
      <c r="CA195" s="63"/>
      <c r="CB195" s="63"/>
      <c r="CC195" s="63"/>
      <c r="CD195" s="63"/>
      <c r="CE195" s="63"/>
      <c r="CF195" s="63"/>
      <c r="CG195" s="63"/>
      <c r="CH195" s="63"/>
      <c r="CI195" s="63" t="str">
        <f t="shared" si="236"/>
        <v/>
      </c>
      <c r="CJ195" s="63" t="str">
        <f t="shared" si="237"/>
        <v/>
      </c>
      <c r="CK195" s="1"/>
      <c r="CL195" s="1"/>
      <c r="CM195" s="1"/>
      <c r="CN195" s="1"/>
      <c r="CO195" s="1"/>
      <c r="CP195" s="1"/>
      <c r="CQ195" s="1"/>
      <c r="CR195" s="1"/>
      <c r="CS195" s="1"/>
      <c r="CT195" s="1"/>
      <c r="CU195" s="1"/>
      <c r="CV195" s="1"/>
      <c r="CW195" s="1"/>
      <c r="CX195" s="1"/>
      <c r="CY195" s="138" t="str">
        <f t="shared" si="238"/>
        <v/>
      </c>
      <c r="CZ195" s="1" t="str">
        <f t="shared" si="239"/>
        <v/>
      </c>
      <c r="DA195" s="63"/>
      <c r="DB195" s="63"/>
      <c r="DC195" s="63"/>
      <c r="DD195" s="63"/>
      <c r="DE195" s="63"/>
      <c r="DF195" s="63"/>
      <c r="DG195" s="63"/>
      <c r="DH195" s="63"/>
      <c r="DI195" s="63"/>
      <c r="DJ195" s="63"/>
      <c r="DK195" s="63"/>
      <c r="DL195" s="63"/>
      <c r="DM195" s="63"/>
      <c r="DN195" s="63"/>
      <c r="DO195" s="63" t="str">
        <f t="shared" si="240"/>
        <v/>
      </c>
      <c r="DP195" s="63" t="str">
        <f t="shared" si="241"/>
        <v/>
      </c>
      <c r="DQ195" s="1"/>
      <c r="DR195" s="1"/>
      <c r="DS195" s="1"/>
      <c r="DT195" s="1"/>
      <c r="DU195" s="1"/>
      <c r="DV195" s="1"/>
      <c r="DW195" s="1"/>
      <c r="DX195" s="1"/>
      <c r="DY195" s="1"/>
      <c r="DZ195" s="1"/>
      <c r="EA195" s="1"/>
      <c r="EB195" s="1"/>
      <c r="EC195" s="1"/>
      <c r="ED195" s="1"/>
      <c r="EE195" s="138" t="str">
        <f t="shared" si="242"/>
        <v/>
      </c>
      <c r="EF195" s="1" t="str">
        <f t="shared" si="243"/>
        <v/>
      </c>
      <c r="EG195" s="63"/>
      <c r="EH195" s="63"/>
      <c r="EI195" s="63"/>
      <c r="EJ195" s="63"/>
      <c r="EK195" s="63"/>
      <c r="EL195" s="63"/>
      <c r="EM195" s="63"/>
      <c r="EN195" s="63"/>
      <c r="EO195" s="63"/>
      <c r="EP195" s="63"/>
      <c r="EQ195" s="63"/>
      <c r="ER195" s="63"/>
      <c r="ES195" s="63"/>
      <c r="ET195" s="63"/>
      <c r="EU195" s="63" t="str">
        <f t="shared" si="244"/>
        <v/>
      </c>
      <c r="EV195" s="63" t="str">
        <f t="shared" si="245"/>
        <v/>
      </c>
      <c r="EW195" s="1"/>
      <c r="EX195" s="1"/>
      <c r="EY195" s="1"/>
      <c r="EZ195" s="1"/>
      <c r="FA195" s="1"/>
      <c r="FB195" s="1"/>
      <c r="FC195" s="1"/>
      <c r="FD195" s="1"/>
      <c r="FE195" s="1"/>
      <c r="FF195" s="1"/>
      <c r="FG195" s="1"/>
      <c r="FH195" s="1"/>
      <c r="FI195" s="1"/>
      <c r="FJ195" s="1"/>
      <c r="FK195" s="138" t="str">
        <f t="shared" si="246"/>
        <v/>
      </c>
      <c r="FL195" s="1" t="str">
        <f t="shared" si="247"/>
        <v/>
      </c>
      <c r="FM195" s="63"/>
      <c r="FN195" s="63"/>
      <c r="FO195" s="63"/>
      <c r="FP195" s="63"/>
      <c r="FQ195" s="63"/>
      <c r="FR195" s="63"/>
      <c r="FS195" s="63"/>
      <c r="FT195" s="63"/>
      <c r="FU195" s="63"/>
      <c r="FV195" s="63"/>
      <c r="FW195" s="63"/>
      <c r="FX195" s="63"/>
      <c r="FY195" s="63"/>
      <c r="FZ195" s="63"/>
      <c r="GA195" s="63" t="str">
        <f t="shared" si="248"/>
        <v/>
      </c>
      <c r="GB195" s="63" t="str">
        <f t="shared" si="249"/>
        <v/>
      </c>
      <c r="GC195" s="1"/>
      <c r="GD195" s="1"/>
      <c r="GE195" s="1"/>
      <c r="GF195" s="1"/>
      <c r="GG195" s="1"/>
      <c r="GH195" s="1"/>
      <c r="GI195" s="1"/>
      <c r="GJ195" s="1"/>
      <c r="GK195" s="1"/>
      <c r="GL195" s="1"/>
      <c r="GM195" s="1"/>
      <c r="GN195" s="1"/>
      <c r="GO195" s="1"/>
      <c r="GP195" s="1"/>
      <c r="GQ195" s="138"/>
      <c r="GR195" s="1"/>
      <c r="GS195" s="63"/>
      <c r="GT195" s="63"/>
      <c r="GU195" s="63"/>
      <c r="GV195" s="63"/>
      <c r="GW195" s="63"/>
      <c r="GX195" s="63"/>
      <c r="GY195" s="63"/>
      <c r="GZ195" s="63"/>
      <c r="HA195" s="63"/>
      <c r="HB195" s="63"/>
      <c r="HC195" s="63"/>
      <c r="HD195" s="63"/>
      <c r="HE195" s="63"/>
      <c r="HF195" s="63"/>
      <c r="HG195" s="63"/>
      <c r="HH195" s="63"/>
      <c r="HI195" s="1"/>
      <c r="HJ195" s="1"/>
      <c r="HK195" s="1"/>
      <c r="HL195" s="1"/>
      <c r="HM195" s="1"/>
      <c r="HN195" s="1"/>
      <c r="HO195" s="1"/>
      <c r="HP195" s="1"/>
      <c r="HQ195" s="1"/>
      <c r="HR195" s="1"/>
      <c r="HS195" s="1"/>
      <c r="HT195" s="1"/>
      <c r="HU195" s="1"/>
      <c r="HV195" s="1"/>
      <c r="HW195" s="138"/>
      <c r="HX195" s="1"/>
      <c r="HY195" s="63"/>
      <c r="HZ195" s="63"/>
      <c r="IA195" s="63"/>
      <c r="IB195" s="63"/>
      <c r="IC195" s="63"/>
      <c r="ID195" s="63"/>
      <c r="IE195" s="63"/>
      <c r="IF195" s="63"/>
      <c r="IG195" s="63"/>
      <c r="IH195" s="63"/>
      <c r="II195" s="63"/>
      <c r="IJ195" s="63"/>
      <c r="IK195" s="63"/>
      <c r="IL195" s="63"/>
      <c r="IM195" s="63"/>
      <c r="IN195" s="63"/>
      <c r="IO195" s="1"/>
      <c r="IP195" s="1"/>
      <c r="IQ195" s="1"/>
      <c r="IR195" s="1"/>
      <c r="IS195" s="1"/>
      <c r="IT195" s="1"/>
      <c r="IU195" s="1"/>
      <c r="IV195" s="1"/>
      <c r="IW195" s="1"/>
      <c r="IX195" s="1"/>
      <c r="IY195" s="1"/>
      <c r="IZ195" s="1"/>
      <c r="JA195" s="1"/>
      <c r="JB195" s="1"/>
      <c r="JC195" s="138"/>
      <c r="JD195" s="1"/>
      <c r="JE195" s="63"/>
      <c r="JF195" s="63"/>
      <c r="JG195" s="63"/>
      <c r="JH195" s="63"/>
      <c r="JI195" s="63"/>
      <c r="JJ195" s="63"/>
      <c r="JK195" s="63"/>
      <c r="JL195" s="63"/>
      <c r="JM195" s="63"/>
      <c r="JN195" s="63"/>
      <c r="JO195" s="63"/>
      <c r="JP195" s="63"/>
      <c r="JQ195" s="63"/>
      <c r="JR195" s="63"/>
      <c r="JS195" s="63"/>
      <c r="JT195" s="63"/>
      <c r="JU195" s="1"/>
      <c r="JV195" s="1"/>
      <c r="JW195" s="1"/>
      <c r="JX195" s="1"/>
      <c r="JY195" s="1"/>
      <c r="JZ195" s="1"/>
      <c r="KA195" s="1"/>
      <c r="KB195" s="1"/>
      <c r="KC195" s="1"/>
      <c r="KD195" s="1"/>
      <c r="KE195" s="1"/>
      <c r="KF195" s="1"/>
      <c r="KG195" s="1"/>
      <c r="KH195" s="1"/>
      <c r="KI195" s="138"/>
      <c r="KJ195" s="1"/>
      <c r="KK195" s="63"/>
      <c r="KL195" s="63"/>
      <c r="KM195" s="63"/>
      <c r="KN195" s="63"/>
      <c r="KO195" s="63"/>
      <c r="KP195" s="63"/>
      <c r="KQ195" s="63"/>
      <c r="KR195" s="63"/>
      <c r="KS195" s="63"/>
      <c r="KT195" s="63"/>
      <c r="KU195" s="63"/>
      <c r="KV195" s="63"/>
      <c r="KW195" s="63"/>
      <c r="KX195" s="63"/>
      <c r="KY195" s="63"/>
      <c r="KZ195" s="63"/>
      <c r="LA195" s="1"/>
      <c r="LB195" s="1"/>
      <c r="LC195" s="1"/>
      <c r="LD195" s="1"/>
      <c r="LE195" s="1"/>
      <c r="LF195" s="1"/>
      <c r="LG195" s="1"/>
      <c r="LH195" s="1"/>
      <c r="LI195" s="1"/>
      <c r="LJ195" s="1"/>
      <c r="LK195" s="1"/>
      <c r="LL195" s="1"/>
      <c r="LM195" s="1"/>
      <c r="LN195" s="1"/>
      <c r="LO195" s="138"/>
      <c r="LP195" s="1"/>
      <c r="LQ195" s="63"/>
      <c r="LR195" s="63"/>
      <c r="LS195" s="63"/>
      <c r="LT195" s="63"/>
      <c r="LU195" s="63"/>
      <c r="LV195" s="63"/>
      <c r="LW195" s="63"/>
      <c r="LX195" s="63"/>
      <c r="LY195" s="63"/>
      <c r="LZ195" s="63"/>
      <c r="MA195" s="63"/>
      <c r="MB195" s="63"/>
      <c r="MC195" s="63"/>
      <c r="MD195" s="63"/>
      <c r="ME195" s="63"/>
      <c r="MF195" s="63"/>
    </row>
    <row r="196" spans="1:344" x14ac:dyDescent="0.35">
      <c r="A196" s="131">
        <v>192</v>
      </c>
      <c r="B196" s="170"/>
      <c r="C196" s="170"/>
      <c r="D196" s="152">
        <v>337</v>
      </c>
      <c r="E196" s="72" t="str">
        <f>'BVEM Scorecard'!F195</f>
        <v>Wind + Solar</v>
      </c>
      <c r="F196" s="96">
        <f t="shared" si="250"/>
        <v>0.30000000000000004</v>
      </c>
      <c r="G196" s="96">
        <f t="shared" si="251"/>
        <v>0.3</v>
      </c>
      <c r="H196" s="96">
        <f t="shared" si="252"/>
        <v>0</v>
      </c>
      <c r="I196" s="96">
        <f t="shared" si="253"/>
        <v>0</v>
      </c>
      <c r="J196" s="62">
        <v>1</v>
      </c>
      <c r="K196" s="62">
        <v>1</v>
      </c>
      <c r="L196" s="62">
        <v>1</v>
      </c>
      <c r="M196" s="62">
        <v>1</v>
      </c>
      <c r="N196" s="62">
        <v>1</v>
      </c>
      <c r="O196" s="62">
        <v>0</v>
      </c>
      <c r="P196" s="62">
        <v>0</v>
      </c>
      <c r="Q196" s="62">
        <v>0</v>
      </c>
      <c r="R196" s="62">
        <v>0</v>
      </c>
      <c r="S196" s="62">
        <v>0</v>
      </c>
      <c r="T196" s="62">
        <v>1</v>
      </c>
      <c r="U196" s="62">
        <v>0</v>
      </c>
      <c r="V196" s="62">
        <v>0</v>
      </c>
      <c r="W196" s="62">
        <f t="shared" si="267"/>
        <v>0.3</v>
      </c>
      <c r="X196" s="62">
        <f t="shared" si="268"/>
        <v>0.30000000000000004</v>
      </c>
      <c r="Y196" s="87"/>
      <c r="Z196" s="5"/>
      <c r="AA196" s="5"/>
      <c r="AB196" s="5"/>
      <c r="AC196" s="5"/>
      <c r="AD196" s="5"/>
      <c r="AE196" s="5"/>
      <c r="AF196" s="5"/>
      <c r="AG196" s="5"/>
      <c r="AH196" s="5"/>
      <c r="AI196" s="5"/>
      <c r="AJ196" s="5"/>
      <c r="AK196" s="5"/>
      <c r="AL196" s="5"/>
      <c r="AM196" s="91" t="str">
        <f t="shared" si="230"/>
        <v/>
      </c>
      <c r="AN196" s="93" t="str">
        <f t="shared" si="231"/>
        <v/>
      </c>
      <c r="AO196" s="62"/>
      <c r="AP196" s="62"/>
      <c r="AQ196" s="62"/>
      <c r="AR196" s="62"/>
      <c r="AS196" s="62"/>
      <c r="AT196" s="62"/>
      <c r="AU196" s="62"/>
      <c r="AV196" s="62"/>
      <c r="AW196" s="62"/>
      <c r="AX196" s="62"/>
      <c r="AY196" s="62"/>
      <c r="AZ196" s="62"/>
      <c r="BA196" s="62"/>
      <c r="BB196" s="62"/>
      <c r="BC196" s="62" t="str">
        <f t="shared" si="232"/>
        <v/>
      </c>
      <c r="BD196" s="62" t="str">
        <f t="shared" si="233"/>
        <v/>
      </c>
      <c r="BE196" s="5"/>
      <c r="BF196" s="5"/>
      <c r="BG196" s="5"/>
      <c r="BH196" s="5"/>
      <c r="BI196" s="5"/>
      <c r="BJ196" s="5"/>
      <c r="BK196" s="5"/>
      <c r="BL196" s="5"/>
      <c r="BM196" s="5"/>
      <c r="BN196" s="5"/>
      <c r="BO196" s="5"/>
      <c r="BP196" s="5"/>
      <c r="BQ196" s="5"/>
      <c r="BR196" s="5"/>
      <c r="BS196" s="5" t="str">
        <f t="shared" si="234"/>
        <v/>
      </c>
      <c r="BT196" s="5" t="str">
        <f t="shared" si="235"/>
        <v/>
      </c>
      <c r="BU196" s="62"/>
      <c r="BV196" s="62"/>
      <c r="BW196" s="62"/>
      <c r="BX196" s="62"/>
      <c r="BY196" s="62"/>
      <c r="BZ196" s="62"/>
      <c r="CA196" s="62"/>
      <c r="CB196" s="62"/>
      <c r="CC196" s="62"/>
      <c r="CD196" s="62"/>
      <c r="CE196" s="62"/>
      <c r="CF196" s="62"/>
      <c r="CG196" s="62"/>
      <c r="CH196" s="62"/>
      <c r="CI196" s="62" t="str">
        <f t="shared" si="236"/>
        <v/>
      </c>
      <c r="CJ196" s="62" t="str">
        <f t="shared" si="237"/>
        <v/>
      </c>
      <c r="CK196" s="5"/>
      <c r="CL196" s="5"/>
      <c r="CM196" s="5"/>
      <c r="CN196" s="5"/>
      <c r="CO196" s="5"/>
      <c r="CP196" s="5"/>
      <c r="CQ196" s="5"/>
      <c r="CR196" s="5"/>
      <c r="CS196" s="5"/>
      <c r="CT196" s="5"/>
      <c r="CU196" s="5"/>
      <c r="CV196" s="5"/>
      <c r="CW196" s="5"/>
      <c r="CX196" s="5"/>
      <c r="CY196" s="91" t="str">
        <f t="shared" si="238"/>
        <v/>
      </c>
      <c r="CZ196" s="5" t="str">
        <f t="shared" si="239"/>
        <v/>
      </c>
      <c r="DA196" s="62"/>
      <c r="DB196" s="62"/>
      <c r="DC196" s="62"/>
      <c r="DD196" s="62"/>
      <c r="DE196" s="62"/>
      <c r="DF196" s="62"/>
      <c r="DG196" s="62"/>
      <c r="DH196" s="62"/>
      <c r="DI196" s="62"/>
      <c r="DJ196" s="62"/>
      <c r="DK196" s="62"/>
      <c r="DL196" s="62"/>
      <c r="DM196" s="62"/>
      <c r="DN196" s="62"/>
      <c r="DO196" s="62" t="str">
        <f t="shared" si="240"/>
        <v/>
      </c>
      <c r="DP196" s="62" t="str">
        <f t="shared" si="241"/>
        <v/>
      </c>
      <c r="DQ196" s="5"/>
      <c r="DR196" s="5"/>
      <c r="DS196" s="5"/>
      <c r="DT196" s="5"/>
      <c r="DU196" s="5"/>
      <c r="DV196" s="5"/>
      <c r="DW196" s="5"/>
      <c r="DX196" s="5"/>
      <c r="DY196" s="5"/>
      <c r="DZ196" s="5"/>
      <c r="EA196" s="5"/>
      <c r="EB196" s="5"/>
      <c r="EC196" s="5"/>
      <c r="ED196" s="5"/>
      <c r="EE196" s="91" t="str">
        <f t="shared" si="242"/>
        <v/>
      </c>
      <c r="EF196" s="5" t="str">
        <f t="shared" si="243"/>
        <v/>
      </c>
      <c r="EG196" s="62"/>
      <c r="EH196" s="62"/>
      <c r="EI196" s="62"/>
      <c r="EJ196" s="62"/>
      <c r="EK196" s="62"/>
      <c r="EL196" s="62"/>
      <c r="EM196" s="62"/>
      <c r="EN196" s="62"/>
      <c r="EO196" s="62"/>
      <c r="EP196" s="62"/>
      <c r="EQ196" s="62"/>
      <c r="ER196" s="62"/>
      <c r="ES196" s="62"/>
      <c r="ET196" s="62"/>
      <c r="EU196" s="62" t="str">
        <f t="shared" si="244"/>
        <v/>
      </c>
      <c r="EV196" s="62" t="str">
        <f t="shared" si="245"/>
        <v/>
      </c>
      <c r="EW196" s="5"/>
      <c r="EX196" s="5"/>
      <c r="EY196" s="5"/>
      <c r="EZ196" s="5"/>
      <c r="FA196" s="5"/>
      <c r="FB196" s="5"/>
      <c r="FC196" s="5"/>
      <c r="FD196" s="5"/>
      <c r="FE196" s="5"/>
      <c r="FF196" s="5"/>
      <c r="FG196" s="5"/>
      <c r="FH196" s="5"/>
      <c r="FI196" s="5"/>
      <c r="FJ196" s="5"/>
      <c r="FK196" s="91" t="str">
        <f t="shared" si="246"/>
        <v/>
      </c>
      <c r="FL196" s="5" t="str">
        <f t="shared" si="247"/>
        <v/>
      </c>
      <c r="FM196" s="62"/>
      <c r="FN196" s="62"/>
      <c r="FO196" s="62"/>
      <c r="FP196" s="62"/>
      <c r="FQ196" s="62"/>
      <c r="FR196" s="62"/>
      <c r="FS196" s="62"/>
      <c r="FT196" s="62"/>
      <c r="FU196" s="62"/>
      <c r="FV196" s="62"/>
      <c r="FW196" s="62"/>
      <c r="FX196" s="62"/>
      <c r="FY196" s="62"/>
      <c r="FZ196" s="62"/>
      <c r="GA196" s="62" t="str">
        <f t="shared" si="248"/>
        <v/>
      </c>
      <c r="GB196" s="62" t="str">
        <f t="shared" si="249"/>
        <v/>
      </c>
      <c r="GC196" s="5"/>
      <c r="GD196" s="5"/>
      <c r="GE196" s="5"/>
      <c r="GF196" s="5"/>
      <c r="GG196" s="5"/>
      <c r="GH196" s="5"/>
      <c r="GI196" s="5"/>
      <c r="GJ196" s="5"/>
      <c r="GK196" s="5"/>
      <c r="GL196" s="5"/>
      <c r="GM196" s="5"/>
      <c r="GN196" s="5"/>
      <c r="GO196" s="5"/>
      <c r="GP196" s="5"/>
      <c r="GQ196" s="91"/>
      <c r="GR196" s="5"/>
      <c r="GS196" s="62"/>
      <c r="GT196" s="62"/>
      <c r="GU196" s="62"/>
      <c r="GV196" s="62"/>
      <c r="GW196" s="62"/>
      <c r="GX196" s="62"/>
      <c r="GY196" s="62"/>
      <c r="GZ196" s="62"/>
      <c r="HA196" s="62"/>
      <c r="HB196" s="62"/>
      <c r="HC196" s="62"/>
      <c r="HD196" s="62"/>
      <c r="HE196" s="62"/>
      <c r="HF196" s="62"/>
      <c r="HG196" s="62"/>
      <c r="HH196" s="62"/>
      <c r="HI196" s="5"/>
      <c r="HJ196" s="5"/>
      <c r="HK196" s="5"/>
      <c r="HL196" s="5"/>
      <c r="HM196" s="5"/>
      <c r="HN196" s="5"/>
      <c r="HO196" s="5"/>
      <c r="HP196" s="5"/>
      <c r="HQ196" s="5"/>
      <c r="HR196" s="5"/>
      <c r="HS196" s="5"/>
      <c r="HT196" s="5"/>
      <c r="HU196" s="5"/>
      <c r="HV196" s="5"/>
      <c r="HW196" s="91"/>
      <c r="HX196" s="5"/>
      <c r="HY196" s="62"/>
      <c r="HZ196" s="62"/>
      <c r="IA196" s="62"/>
      <c r="IB196" s="62"/>
      <c r="IC196" s="62"/>
      <c r="ID196" s="62"/>
      <c r="IE196" s="62"/>
      <c r="IF196" s="62"/>
      <c r="IG196" s="62"/>
      <c r="IH196" s="62"/>
      <c r="II196" s="62"/>
      <c r="IJ196" s="62"/>
      <c r="IK196" s="62"/>
      <c r="IL196" s="62"/>
      <c r="IM196" s="62"/>
      <c r="IN196" s="62"/>
      <c r="IO196" s="5"/>
      <c r="IP196" s="5"/>
      <c r="IQ196" s="5"/>
      <c r="IR196" s="5"/>
      <c r="IS196" s="5"/>
      <c r="IT196" s="5"/>
      <c r="IU196" s="5"/>
      <c r="IV196" s="5"/>
      <c r="IW196" s="5"/>
      <c r="IX196" s="5"/>
      <c r="IY196" s="5"/>
      <c r="IZ196" s="5"/>
      <c r="JA196" s="5"/>
      <c r="JB196" s="5"/>
      <c r="JC196" s="91"/>
      <c r="JD196" s="5"/>
      <c r="JE196" s="62"/>
      <c r="JF196" s="62"/>
      <c r="JG196" s="62"/>
      <c r="JH196" s="62"/>
      <c r="JI196" s="62"/>
      <c r="JJ196" s="62"/>
      <c r="JK196" s="62"/>
      <c r="JL196" s="62"/>
      <c r="JM196" s="62"/>
      <c r="JN196" s="62"/>
      <c r="JO196" s="62"/>
      <c r="JP196" s="62"/>
      <c r="JQ196" s="62"/>
      <c r="JR196" s="62"/>
      <c r="JS196" s="62"/>
      <c r="JT196" s="62"/>
      <c r="JU196" s="5"/>
      <c r="JV196" s="5"/>
      <c r="JW196" s="5"/>
      <c r="JX196" s="5"/>
      <c r="JY196" s="5"/>
      <c r="JZ196" s="5"/>
      <c r="KA196" s="5"/>
      <c r="KB196" s="5"/>
      <c r="KC196" s="5"/>
      <c r="KD196" s="5"/>
      <c r="KE196" s="5"/>
      <c r="KF196" s="5"/>
      <c r="KG196" s="5"/>
      <c r="KH196" s="5"/>
      <c r="KI196" s="91"/>
      <c r="KJ196" s="5"/>
      <c r="KK196" s="62"/>
      <c r="KL196" s="62"/>
      <c r="KM196" s="62"/>
      <c r="KN196" s="62"/>
      <c r="KO196" s="62"/>
      <c r="KP196" s="62"/>
      <c r="KQ196" s="62"/>
      <c r="KR196" s="62"/>
      <c r="KS196" s="62"/>
      <c r="KT196" s="62"/>
      <c r="KU196" s="62"/>
      <c r="KV196" s="62"/>
      <c r="KW196" s="62"/>
      <c r="KX196" s="62"/>
      <c r="KY196" s="62"/>
      <c r="KZ196" s="62"/>
      <c r="LA196" s="5"/>
      <c r="LB196" s="5"/>
      <c r="LC196" s="5"/>
      <c r="LD196" s="5"/>
      <c r="LE196" s="5"/>
      <c r="LF196" s="5"/>
      <c r="LG196" s="5"/>
      <c r="LH196" s="5"/>
      <c r="LI196" s="5"/>
      <c r="LJ196" s="5"/>
      <c r="LK196" s="5"/>
      <c r="LL196" s="5"/>
      <c r="LM196" s="5"/>
      <c r="LN196" s="5"/>
      <c r="LO196" s="91"/>
      <c r="LP196" s="5"/>
      <c r="LQ196" s="62"/>
      <c r="LR196" s="62"/>
      <c r="LS196" s="62"/>
      <c r="LT196" s="62"/>
      <c r="LU196" s="62"/>
      <c r="LV196" s="62"/>
      <c r="LW196" s="62"/>
      <c r="LX196" s="62"/>
      <c r="LY196" s="62"/>
      <c r="LZ196" s="62"/>
      <c r="MA196" s="62"/>
      <c r="MB196" s="62"/>
      <c r="MC196" s="62"/>
      <c r="MD196" s="62"/>
      <c r="ME196" s="62"/>
      <c r="MF196" s="62"/>
    </row>
    <row r="197" spans="1:344" x14ac:dyDescent="0.35">
      <c r="A197" s="132">
        <v>193</v>
      </c>
      <c r="B197" s="170"/>
      <c r="C197" s="170"/>
      <c r="D197" s="152">
        <v>341</v>
      </c>
      <c r="E197" s="72" t="str">
        <f>'BVEM Scorecard'!F196</f>
        <v>Wind + Solar</v>
      </c>
      <c r="F197" s="96">
        <f t="shared" si="250"/>
        <v>0.30000000000000004</v>
      </c>
      <c r="G197" s="96">
        <f t="shared" si="251"/>
        <v>0.3</v>
      </c>
      <c r="H197" s="96">
        <f t="shared" si="252"/>
        <v>0</v>
      </c>
      <c r="I197" s="96">
        <f t="shared" si="253"/>
        <v>0</v>
      </c>
      <c r="J197" s="62">
        <v>1</v>
      </c>
      <c r="K197" s="62">
        <v>1</v>
      </c>
      <c r="L197" s="62">
        <v>1</v>
      </c>
      <c r="M197" s="62">
        <v>1</v>
      </c>
      <c r="N197" s="62">
        <v>1</v>
      </c>
      <c r="O197" s="62">
        <v>0</v>
      </c>
      <c r="P197" s="62">
        <v>0</v>
      </c>
      <c r="Q197" s="62">
        <v>0</v>
      </c>
      <c r="R197" s="62">
        <v>0</v>
      </c>
      <c r="S197" s="62">
        <v>0</v>
      </c>
      <c r="T197" s="62">
        <v>1</v>
      </c>
      <c r="U197" s="62">
        <v>0</v>
      </c>
      <c r="V197" s="62">
        <v>0</v>
      </c>
      <c r="W197" s="62">
        <f t="shared" si="267"/>
        <v>0.3</v>
      </c>
      <c r="X197" s="62">
        <f t="shared" si="268"/>
        <v>0.30000000000000004</v>
      </c>
      <c r="Y197" s="1"/>
      <c r="Z197" s="1"/>
      <c r="AA197" s="1"/>
      <c r="AB197" s="1"/>
      <c r="AC197" s="1"/>
      <c r="AD197" s="1"/>
      <c r="AE197" s="1"/>
      <c r="AF197" s="1"/>
      <c r="AG197" s="1"/>
      <c r="AH197" s="1"/>
      <c r="AI197" s="1"/>
      <c r="AJ197" s="1"/>
      <c r="AK197" s="1"/>
      <c r="AL197" s="1"/>
      <c r="AM197" s="138" t="str">
        <f t="shared" si="230"/>
        <v/>
      </c>
      <c r="AN197" s="139" t="str">
        <f t="shared" si="231"/>
        <v/>
      </c>
      <c r="AO197" s="63"/>
      <c r="AP197" s="63"/>
      <c r="AQ197" s="63"/>
      <c r="AR197" s="63"/>
      <c r="AS197" s="63"/>
      <c r="AT197" s="63"/>
      <c r="AU197" s="63"/>
      <c r="AV197" s="63"/>
      <c r="AW197" s="63"/>
      <c r="AX197" s="63"/>
      <c r="AY197" s="63"/>
      <c r="AZ197" s="63"/>
      <c r="BA197" s="63"/>
      <c r="BB197" s="63"/>
      <c r="BC197" s="63" t="str">
        <f t="shared" si="232"/>
        <v/>
      </c>
      <c r="BD197" s="63" t="str">
        <f t="shared" si="233"/>
        <v/>
      </c>
      <c r="BE197" s="1"/>
      <c r="BF197" s="1"/>
      <c r="BG197" s="1"/>
      <c r="BH197" s="1"/>
      <c r="BI197" s="1"/>
      <c r="BJ197" s="1"/>
      <c r="BK197" s="1"/>
      <c r="BL197" s="1"/>
      <c r="BM197" s="1"/>
      <c r="BN197" s="1"/>
      <c r="BO197" s="1"/>
      <c r="BP197" s="1"/>
      <c r="BQ197" s="1"/>
      <c r="BR197" s="1"/>
      <c r="BS197" s="1" t="str">
        <f t="shared" si="234"/>
        <v/>
      </c>
      <c r="BT197" s="1" t="str">
        <f t="shared" si="235"/>
        <v/>
      </c>
      <c r="BU197" s="63"/>
      <c r="BV197" s="63"/>
      <c r="BW197" s="63"/>
      <c r="BX197" s="63"/>
      <c r="BY197" s="63"/>
      <c r="BZ197" s="63"/>
      <c r="CA197" s="63"/>
      <c r="CB197" s="63"/>
      <c r="CC197" s="63"/>
      <c r="CD197" s="63"/>
      <c r="CE197" s="63"/>
      <c r="CF197" s="63"/>
      <c r="CG197" s="63"/>
      <c r="CH197" s="63"/>
      <c r="CI197" s="63" t="str">
        <f t="shared" si="236"/>
        <v/>
      </c>
      <c r="CJ197" s="63" t="str">
        <f t="shared" si="237"/>
        <v/>
      </c>
      <c r="CK197" s="1"/>
      <c r="CL197" s="1"/>
      <c r="CM197" s="1"/>
      <c r="CN197" s="1"/>
      <c r="CO197" s="1"/>
      <c r="CP197" s="1"/>
      <c r="CQ197" s="1"/>
      <c r="CR197" s="1"/>
      <c r="CS197" s="1"/>
      <c r="CT197" s="1"/>
      <c r="CU197" s="1"/>
      <c r="CV197" s="1"/>
      <c r="CW197" s="1"/>
      <c r="CX197" s="1"/>
      <c r="CY197" s="138" t="str">
        <f t="shared" si="238"/>
        <v/>
      </c>
      <c r="CZ197" s="1" t="str">
        <f t="shared" si="239"/>
        <v/>
      </c>
      <c r="DA197" s="63"/>
      <c r="DB197" s="63"/>
      <c r="DC197" s="63"/>
      <c r="DD197" s="63"/>
      <c r="DE197" s="63"/>
      <c r="DF197" s="63"/>
      <c r="DG197" s="63"/>
      <c r="DH197" s="63"/>
      <c r="DI197" s="63"/>
      <c r="DJ197" s="63"/>
      <c r="DK197" s="63"/>
      <c r="DL197" s="63"/>
      <c r="DM197" s="63"/>
      <c r="DN197" s="63"/>
      <c r="DO197" s="63" t="str">
        <f t="shared" si="240"/>
        <v/>
      </c>
      <c r="DP197" s="63" t="str">
        <f t="shared" si="241"/>
        <v/>
      </c>
      <c r="DQ197" s="1"/>
      <c r="DR197" s="1"/>
      <c r="DS197" s="1"/>
      <c r="DT197" s="1"/>
      <c r="DU197" s="1"/>
      <c r="DV197" s="1"/>
      <c r="DW197" s="1"/>
      <c r="DX197" s="1"/>
      <c r="DY197" s="1"/>
      <c r="DZ197" s="1"/>
      <c r="EA197" s="1"/>
      <c r="EB197" s="1"/>
      <c r="EC197" s="1"/>
      <c r="ED197" s="1"/>
      <c r="EE197" s="138" t="str">
        <f t="shared" si="242"/>
        <v/>
      </c>
      <c r="EF197" s="1" t="str">
        <f t="shared" si="243"/>
        <v/>
      </c>
      <c r="EG197" s="63"/>
      <c r="EH197" s="63"/>
      <c r="EI197" s="63"/>
      <c r="EJ197" s="63"/>
      <c r="EK197" s="63"/>
      <c r="EL197" s="63"/>
      <c r="EM197" s="63"/>
      <c r="EN197" s="63"/>
      <c r="EO197" s="63"/>
      <c r="EP197" s="63"/>
      <c r="EQ197" s="63"/>
      <c r="ER197" s="63"/>
      <c r="ES197" s="63"/>
      <c r="ET197" s="63"/>
      <c r="EU197" s="63" t="str">
        <f t="shared" si="244"/>
        <v/>
      </c>
      <c r="EV197" s="63" t="str">
        <f t="shared" si="245"/>
        <v/>
      </c>
      <c r="EW197" s="1"/>
      <c r="EX197" s="1"/>
      <c r="EY197" s="1"/>
      <c r="EZ197" s="1"/>
      <c r="FA197" s="1"/>
      <c r="FB197" s="1"/>
      <c r="FC197" s="1"/>
      <c r="FD197" s="1"/>
      <c r="FE197" s="1"/>
      <c r="FF197" s="1"/>
      <c r="FG197" s="1"/>
      <c r="FH197" s="1"/>
      <c r="FI197" s="1"/>
      <c r="FJ197" s="1"/>
      <c r="FK197" s="138" t="str">
        <f t="shared" si="246"/>
        <v/>
      </c>
      <c r="FL197" s="1" t="str">
        <f t="shared" si="247"/>
        <v/>
      </c>
      <c r="FM197" s="63"/>
      <c r="FN197" s="63"/>
      <c r="FO197" s="63"/>
      <c r="FP197" s="63"/>
      <c r="FQ197" s="63"/>
      <c r="FR197" s="63"/>
      <c r="FS197" s="63"/>
      <c r="FT197" s="63"/>
      <c r="FU197" s="63"/>
      <c r="FV197" s="63"/>
      <c r="FW197" s="63"/>
      <c r="FX197" s="63"/>
      <c r="FY197" s="63"/>
      <c r="FZ197" s="63"/>
      <c r="GA197" s="63" t="str">
        <f t="shared" si="248"/>
        <v/>
      </c>
      <c r="GB197" s="63" t="str">
        <f t="shared" si="249"/>
        <v/>
      </c>
      <c r="GC197" s="1"/>
      <c r="GD197" s="1"/>
      <c r="GE197" s="1"/>
      <c r="GF197" s="1"/>
      <c r="GG197" s="1"/>
      <c r="GH197" s="1"/>
      <c r="GI197" s="1"/>
      <c r="GJ197" s="1"/>
      <c r="GK197" s="1"/>
      <c r="GL197" s="1"/>
      <c r="GM197" s="1"/>
      <c r="GN197" s="1"/>
      <c r="GO197" s="1"/>
      <c r="GP197" s="1"/>
      <c r="GQ197" s="138"/>
      <c r="GR197" s="1"/>
      <c r="GS197" s="63"/>
      <c r="GT197" s="63"/>
      <c r="GU197" s="63"/>
      <c r="GV197" s="63"/>
      <c r="GW197" s="63"/>
      <c r="GX197" s="63"/>
      <c r="GY197" s="63"/>
      <c r="GZ197" s="63"/>
      <c r="HA197" s="63"/>
      <c r="HB197" s="63"/>
      <c r="HC197" s="63"/>
      <c r="HD197" s="63"/>
      <c r="HE197" s="63"/>
      <c r="HF197" s="63"/>
      <c r="HG197" s="63"/>
      <c r="HH197" s="63"/>
      <c r="HI197" s="1"/>
      <c r="HJ197" s="1"/>
      <c r="HK197" s="1"/>
      <c r="HL197" s="1"/>
      <c r="HM197" s="1"/>
      <c r="HN197" s="1"/>
      <c r="HO197" s="1"/>
      <c r="HP197" s="1"/>
      <c r="HQ197" s="1"/>
      <c r="HR197" s="1"/>
      <c r="HS197" s="1"/>
      <c r="HT197" s="1"/>
      <c r="HU197" s="1"/>
      <c r="HV197" s="1"/>
      <c r="HW197" s="138"/>
      <c r="HX197" s="1"/>
      <c r="HY197" s="63"/>
      <c r="HZ197" s="63"/>
      <c r="IA197" s="63"/>
      <c r="IB197" s="63"/>
      <c r="IC197" s="63"/>
      <c r="ID197" s="63"/>
      <c r="IE197" s="63"/>
      <c r="IF197" s="63"/>
      <c r="IG197" s="63"/>
      <c r="IH197" s="63"/>
      <c r="II197" s="63"/>
      <c r="IJ197" s="63"/>
      <c r="IK197" s="63"/>
      <c r="IL197" s="63"/>
      <c r="IM197" s="63"/>
      <c r="IN197" s="63"/>
      <c r="IO197" s="1"/>
      <c r="IP197" s="1"/>
      <c r="IQ197" s="1"/>
      <c r="IR197" s="1"/>
      <c r="IS197" s="1"/>
      <c r="IT197" s="1"/>
      <c r="IU197" s="1"/>
      <c r="IV197" s="1"/>
      <c r="IW197" s="1"/>
      <c r="IX197" s="1"/>
      <c r="IY197" s="1"/>
      <c r="IZ197" s="1"/>
      <c r="JA197" s="1"/>
      <c r="JB197" s="1"/>
      <c r="JC197" s="138"/>
      <c r="JD197" s="1"/>
      <c r="JE197" s="63"/>
      <c r="JF197" s="63"/>
      <c r="JG197" s="63"/>
      <c r="JH197" s="63"/>
      <c r="JI197" s="63"/>
      <c r="JJ197" s="63"/>
      <c r="JK197" s="63"/>
      <c r="JL197" s="63"/>
      <c r="JM197" s="63"/>
      <c r="JN197" s="63"/>
      <c r="JO197" s="63"/>
      <c r="JP197" s="63"/>
      <c r="JQ197" s="63"/>
      <c r="JR197" s="63"/>
      <c r="JS197" s="63"/>
      <c r="JT197" s="63"/>
      <c r="JU197" s="1"/>
      <c r="JV197" s="1"/>
      <c r="JW197" s="1"/>
      <c r="JX197" s="1"/>
      <c r="JY197" s="1"/>
      <c r="JZ197" s="1"/>
      <c r="KA197" s="1"/>
      <c r="KB197" s="1"/>
      <c r="KC197" s="1"/>
      <c r="KD197" s="1"/>
      <c r="KE197" s="1"/>
      <c r="KF197" s="1"/>
      <c r="KG197" s="1"/>
      <c r="KH197" s="1"/>
      <c r="KI197" s="138"/>
      <c r="KJ197" s="1"/>
      <c r="KK197" s="63"/>
      <c r="KL197" s="63"/>
      <c r="KM197" s="63"/>
      <c r="KN197" s="63"/>
      <c r="KO197" s="63"/>
      <c r="KP197" s="63"/>
      <c r="KQ197" s="63"/>
      <c r="KR197" s="63"/>
      <c r="KS197" s="63"/>
      <c r="KT197" s="63"/>
      <c r="KU197" s="63"/>
      <c r="KV197" s="63"/>
      <c r="KW197" s="63"/>
      <c r="KX197" s="63"/>
      <c r="KY197" s="63"/>
      <c r="KZ197" s="63"/>
      <c r="LA197" s="1"/>
      <c r="LB197" s="1"/>
      <c r="LC197" s="1"/>
      <c r="LD197" s="1"/>
      <c r="LE197" s="1"/>
      <c r="LF197" s="1"/>
      <c r="LG197" s="1"/>
      <c r="LH197" s="1"/>
      <c r="LI197" s="1"/>
      <c r="LJ197" s="1"/>
      <c r="LK197" s="1"/>
      <c r="LL197" s="1"/>
      <c r="LM197" s="1"/>
      <c r="LN197" s="1"/>
      <c r="LO197" s="138"/>
      <c r="LP197" s="1"/>
      <c r="LQ197" s="63"/>
      <c r="LR197" s="63"/>
      <c r="LS197" s="63"/>
      <c r="LT197" s="63"/>
      <c r="LU197" s="63"/>
      <c r="LV197" s="63"/>
      <c r="LW197" s="63"/>
      <c r="LX197" s="63"/>
      <c r="LY197" s="63"/>
      <c r="LZ197" s="63"/>
      <c r="MA197" s="63"/>
      <c r="MB197" s="63"/>
      <c r="MC197" s="63"/>
      <c r="MD197" s="63"/>
      <c r="ME197" s="63"/>
      <c r="MF197" s="63"/>
    </row>
    <row r="198" spans="1:344" x14ac:dyDescent="0.35">
      <c r="A198" s="131">
        <v>194</v>
      </c>
      <c r="B198" s="170"/>
      <c r="C198" s="170"/>
      <c r="D198" s="152">
        <v>349</v>
      </c>
      <c r="E198" s="72" t="str">
        <f>'BVEM Scorecard'!F197</f>
        <v>Wind + Solar</v>
      </c>
      <c r="F198" s="96">
        <f t="shared" si="250"/>
        <v>0.30000000000000004</v>
      </c>
      <c r="G198" s="96">
        <f t="shared" si="251"/>
        <v>0.3</v>
      </c>
      <c r="H198" s="96">
        <f t="shared" si="252"/>
        <v>0</v>
      </c>
      <c r="I198" s="96">
        <f t="shared" si="253"/>
        <v>0</v>
      </c>
      <c r="J198" s="62">
        <v>1</v>
      </c>
      <c r="K198" s="62">
        <v>1</v>
      </c>
      <c r="L198" s="62">
        <v>1</v>
      </c>
      <c r="M198" s="62">
        <v>1</v>
      </c>
      <c r="N198" s="62">
        <v>1</v>
      </c>
      <c r="O198" s="62">
        <v>0</v>
      </c>
      <c r="P198" s="62">
        <v>0</v>
      </c>
      <c r="Q198" s="62">
        <v>0</v>
      </c>
      <c r="R198" s="62">
        <v>0</v>
      </c>
      <c r="S198" s="62">
        <v>0</v>
      </c>
      <c r="T198" s="62">
        <v>1</v>
      </c>
      <c r="U198" s="62">
        <v>0</v>
      </c>
      <c r="V198" s="62">
        <v>0</v>
      </c>
      <c r="W198" s="62">
        <f t="shared" si="267"/>
        <v>0.3</v>
      </c>
      <c r="X198" s="62">
        <f t="shared" si="268"/>
        <v>0.30000000000000004</v>
      </c>
      <c r="Y198" s="87"/>
      <c r="Z198" s="5"/>
      <c r="AA198" s="5"/>
      <c r="AB198" s="5"/>
      <c r="AC198" s="5"/>
      <c r="AD198" s="5"/>
      <c r="AE198" s="5"/>
      <c r="AF198" s="5"/>
      <c r="AG198" s="5"/>
      <c r="AH198" s="5"/>
      <c r="AI198" s="5"/>
      <c r="AJ198" s="5"/>
      <c r="AK198" s="5"/>
      <c r="AL198" s="5"/>
      <c r="AM198" s="91" t="str">
        <f t="shared" ref="AM198:AM261" si="269">IFERROR(AA198/SUM($AA198,$AQ198,$BG198,$BW198,$CM198,$DC198,$DS198,$EI198,$EY198,$FO198,$GE198,$GU198,$HK198,$IA198,$IQ198,$JG198,$JW198,$KM198,$LC198,$LS198),"")</f>
        <v/>
      </c>
      <c r="AN198" s="93" t="str">
        <f t="shared" ref="AN198:AN261" si="270">IFERROR((AB$4*AB198+AC$4*AC198+AD$4*AD198+AE$4*AE198+AF$4*AF198+AG$4*AG198+AH$4*AH198+AI$4*AI198+AJ$4*AJ198+AK$4*AK198)*AM198,"")</f>
        <v/>
      </c>
      <c r="AO198" s="62"/>
      <c r="AP198" s="62"/>
      <c r="AQ198" s="62"/>
      <c r="AR198" s="62"/>
      <c r="AS198" s="62"/>
      <c r="AT198" s="62"/>
      <c r="AU198" s="62"/>
      <c r="AV198" s="62"/>
      <c r="AW198" s="62"/>
      <c r="AX198" s="62"/>
      <c r="AY198" s="62"/>
      <c r="AZ198" s="62"/>
      <c r="BA198" s="62"/>
      <c r="BB198" s="62"/>
      <c r="BC198" s="62" t="str">
        <f t="shared" ref="BC198:BC261" si="271">IFERROR(AQ198/SUM($AA198,$AQ198,$BG198,$BW198,$CM198,$DC198,$DS198,$EI198,$EY198,$FO198,$GE198,$GU198,$HK198,$IA198,$IQ198,$JG198,$JW198,$KM198,$LC198,$LS198),"")</f>
        <v/>
      </c>
      <c r="BD198" s="62" t="str">
        <f t="shared" ref="BD198:BD261" si="272">IFERROR((AR$4*AR198+AS$4*AS198+AT$4*AT198+AU$4*AU198+AV$4*AV198+AW$4*AW198+AX$4*AX198+AY$4*AY198+AZ$4*AZ198+BA$4*BA198)*BC198,"")</f>
        <v/>
      </c>
      <c r="BE198" s="5"/>
      <c r="BF198" s="5"/>
      <c r="BG198" s="5"/>
      <c r="BH198" s="5"/>
      <c r="BI198" s="5"/>
      <c r="BJ198" s="5"/>
      <c r="BK198" s="5"/>
      <c r="BL198" s="5"/>
      <c r="BM198" s="5"/>
      <c r="BN198" s="5"/>
      <c r="BO198" s="5"/>
      <c r="BP198" s="5"/>
      <c r="BQ198" s="5"/>
      <c r="BR198" s="5"/>
      <c r="BS198" s="5" t="str">
        <f t="shared" ref="BS198:BS261" si="273">IFERROR(BG198/SUM($AA198,$AQ198,$BG198,$BW198,$CM198,$DC198,$DS198,$EI198,$EY198,$FO198,$GE198,$GU198,$HK198,$IA198,$IQ198,$JG198,$JW198,$KM198,$LC198,$LS198),"")</f>
        <v/>
      </c>
      <c r="BT198" s="5" t="str">
        <f t="shared" ref="BT198:BT261" si="274">IFERROR((BH$4*BH198+BI$4*BI198+BJ$4*BJ198+BK$4*BK198+BL$4*BL198+BM$4*BM198+BN$4*BN198+BO$4*BO198+BP$4*BP198+BQ$4*BQ198)*BS198,"")</f>
        <v/>
      </c>
      <c r="BU198" s="62"/>
      <c r="BV198" s="62"/>
      <c r="BW198" s="62"/>
      <c r="BX198" s="62"/>
      <c r="BY198" s="62"/>
      <c r="BZ198" s="62"/>
      <c r="CA198" s="62"/>
      <c r="CB198" s="62"/>
      <c r="CC198" s="62"/>
      <c r="CD198" s="62"/>
      <c r="CE198" s="62"/>
      <c r="CF198" s="62"/>
      <c r="CG198" s="62"/>
      <c r="CH198" s="62"/>
      <c r="CI198" s="62" t="str">
        <f t="shared" ref="CI198:CI261" si="275">IFERROR(BW198/SUM($AA198,$AQ198,$BG198,$BW198,$CM198,$DC198,$DS198,$EI198,$EY198,$FO198,$GE198,$GU198,$HK198,$IA198,$IQ198,$JG198,$JW198,$KM198,$LC198,$LS198),"")</f>
        <v/>
      </c>
      <c r="CJ198" s="62" t="str">
        <f t="shared" ref="CJ198:CJ261" si="276">IFERROR((BX$4*BX198+BY$4*BY198+BZ$4*BZ198+CA$4*CA198+CB$4*CB198+CC$4*CC198+CD$4*CD198+CE$4*CE198+CF$4*CF198+CG$4*CG198)*CI198,"")</f>
        <v/>
      </c>
      <c r="CK198" s="5"/>
      <c r="CL198" s="5"/>
      <c r="CM198" s="5"/>
      <c r="CN198" s="5"/>
      <c r="CO198" s="5"/>
      <c r="CP198" s="5"/>
      <c r="CQ198" s="5"/>
      <c r="CR198" s="5"/>
      <c r="CS198" s="5"/>
      <c r="CT198" s="5"/>
      <c r="CU198" s="5"/>
      <c r="CV198" s="5"/>
      <c r="CW198" s="5"/>
      <c r="CX198" s="5"/>
      <c r="CY198" s="91" t="str">
        <f t="shared" ref="CY198:CY261" si="277">IFERROR(CM198/SUM($AA198,$AQ198,$BG198,$BW198,$CM198,$DC198,$DS198,$EI198,$EY198,$FO198,$GE198,$GU198,$HK198,$IA198,$IQ198,$JG198,$JW198,$KM198,$LC198,$LS198),"")</f>
        <v/>
      </c>
      <c r="CZ198" s="5" t="str">
        <f t="shared" ref="CZ198:CZ261" si="278">IFERROR((CN$4*CN198+CO$4*CO198+CP$4*CP198+CQ$4*CQ198+CR$4*CR198+CS$4*CS198+CT$4*CT198+CU$4*CU198+CV$4*CV198+CW$4*CW198)*CY198,"")</f>
        <v/>
      </c>
      <c r="DA198" s="62"/>
      <c r="DB198" s="62"/>
      <c r="DC198" s="62"/>
      <c r="DD198" s="62"/>
      <c r="DE198" s="62"/>
      <c r="DF198" s="62"/>
      <c r="DG198" s="62"/>
      <c r="DH198" s="62"/>
      <c r="DI198" s="62"/>
      <c r="DJ198" s="62"/>
      <c r="DK198" s="62"/>
      <c r="DL198" s="62"/>
      <c r="DM198" s="62"/>
      <c r="DN198" s="62"/>
      <c r="DO198" s="62" t="str">
        <f t="shared" ref="DO198:DO261" si="279">IFERROR(DC198/SUM($AA198,$AQ198,$BG198,$BW198,$CM198,$DC198,$DS198,$EI198,$EY198,$FO198,$GE198,$GU198,$HK198,$IA198,$IQ198,$JG198,$JW198,$KM198,$LC198,$LS198),"")</f>
        <v/>
      </c>
      <c r="DP198" s="62" t="str">
        <f t="shared" ref="DP198:DP261" si="280">IFERROR((DD$4*DD198+DE$4*DE198+DF$4*DF198+DG$4*DG198+DH$4*DH198+DI$4*DI198+DJ$4*DJ198+DK$4*DK198+DL$4*DL198+DM$4*DM198)*DO198,"")</f>
        <v/>
      </c>
      <c r="DQ198" s="5"/>
      <c r="DR198" s="5"/>
      <c r="DS198" s="5"/>
      <c r="DT198" s="5"/>
      <c r="DU198" s="5"/>
      <c r="DV198" s="5"/>
      <c r="DW198" s="5"/>
      <c r="DX198" s="5"/>
      <c r="DY198" s="5"/>
      <c r="DZ198" s="5"/>
      <c r="EA198" s="5"/>
      <c r="EB198" s="5"/>
      <c r="EC198" s="5"/>
      <c r="ED198" s="5"/>
      <c r="EE198" s="91" t="str">
        <f t="shared" ref="EE198:EE261" si="281">IFERROR(DS198/SUM($AA198,$AQ198,$BG198,$BW198,$CM198,$DC198,$DS198,$EI198,$EY198,$FO198,$GE198,$GU198,$HK198,$IA198,$IQ198,$JG198,$JW198,$KM198,$LC198,$LS198),"")</f>
        <v/>
      </c>
      <c r="EF198" s="5" t="str">
        <f t="shared" ref="EF198:EF261" si="282">IFERROR((DT$4*DT198+DU$4*DU198+DV$4*DV198+DW$4*DW198+DX$4*DX198+DY$4*DY198+DZ$4*DZ198+EA$4*EA198+EB$4*EB198+EC$4*EC198)*EE198,"")</f>
        <v/>
      </c>
      <c r="EG198" s="62"/>
      <c r="EH198" s="62"/>
      <c r="EI198" s="62"/>
      <c r="EJ198" s="62"/>
      <c r="EK198" s="62"/>
      <c r="EL198" s="62"/>
      <c r="EM198" s="62"/>
      <c r="EN198" s="62"/>
      <c r="EO198" s="62"/>
      <c r="EP198" s="62"/>
      <c r="EQ198" s="62"/>
      <c r="ER198" s="62"/>
      <c r="ES198" s="62"/>
      <c r="ET198" s="62"/>
      <c r="EU198" s="62" t="str">
        <f t="shared" ref="EU198:EU261" si="283">IFERROR(EI198/SUM($AA198,$AQ198,$BG198,$BW198,$CM198,$DC198,$DS198,$EI198,$EY198,$FO198,$GE198,$GU198,$HK198,$IA198,$IQ198,$JG198,$JW198,$KM198,$LC198,$LS198),"")</f>
        <v/>
      </c>
      <c r="EV198" s="62" t="str">
        <f t="shared" ref="EV198:EV261" si="284">IFERROR((EJ$4*EJ198+EK$4*EK198+EL$4*EL198+EM$4*EM198+EN$4*EN198+EO$4*EO198+EP$4*EP198+EQ$4*EQ198+ER$4*ER198+ES$4*ES198)*EU198,"")</f>
        <v/>
      </c>
      <c r="EW198" s="5"/>
      <c r="EX198" s="5"/>
      <c r="EY198" s="5"/>
      <c r="EZ198" s="5"/>
      <c r="FA198" s="5"/>
      <c r="FB198" s="5"/>
      <c r="FC198" s="5"/>
      <c r="FD198" s="5"/>
      <c r="FE198" s="5"/>
      <c r="FF198" s="5"/>
      <c r="FG198" s="5"/>
      <c r="FH198" s="5"/>
      <c r="FI198" s="5"/>
      <c r="FJ198" s="5"/>
      <c r="FK198" s="91" t="str">
        <f t="shared" ref="FK198:FK261" si="285">IFERROR(EY198/SUM($AA198,$AQ198,$BG198,$BW198,$CM198,$DC198,$DS198,$EI198,$EY198,$FO198,$GE198,$GU198,$HK198,$IA198,$IQ198,$JG198,$JW198,$KM198,$LC198,$LS198),"")</f>
        <v/>
      </c>
      <c r="FL198" s="5" t="str">
        <f t="shared" ref="FL198:FL261" si="286">IFERROR((EZ$4*EZ198+FA$4*FA198+FB$4*FB198+FC$4*FC198+FD$4*FD198+FE$4*FE198+FF$4*FF198+FG$4*FG198+FH$4*FH198+FI$4*FI198)*FK198,"")</f>
        <v/>
      </c>
      <c r="FM198" s="62"/>
      <c r="FN198" s="62"/>
      <c r="FO198" s="62"/>
      <c r="FP198" s="62"/>
      <c r="FQ198" s="62"/>
      <c r="FR198" s="62"/>
      <c r="FS198" s="62"/>
      <c r="FT198" s="62"/>
      <c r="FU198" s="62"/>
      <c r="FV198" s="62"/>
      <c r="FW198" s="62"/>
      <c r="FX198" s="62"/>
      <c r="FY198" s="62"/>
      <c r="FZ198" s="62"/>
      <c r="GA198" s="62" t="str">
        <f t="shared" ref="GA198:GA261" si="287">IFERROR(FO198/SUM($AA198,$AQ198,$BG198,$BW198,$CM198,$DC198,$DS198,$EI198,$EY198,$FO198,$GE198,$GU198,$HK198,$IA198,$IQ198,$JG198,$JW198,$KM198,$LC198,$LS198),"")</f>
        <v/>
      </c>
      <c r="GB198" s="62" t="str">
        <f t="shared" ref="GB198:GB261" si="288">IFERROR((FP$4*FP198+FQ$4*FQ198+FR$4*FR198+FS$4*FS198+FT$4*FT198+FU$4*FU198+FV$4*FV198+FW$4*FW198+FX$4*FX198+FY$4*FY198)*GA198,"")</f>
        <v/>
      </c>
      <c r="GC198" s="5"/>
      <c r="GD198" s="5"/>
      <c r="GE198" s="5"/>
      <c r="GF198" s="5"/>
      <c r="GG198" s="5"/>
      <c r="GH198" s="5"/>
      <c r="GI198" s="5"/>
      <c r="GJ198" s="5"/>
      <c r="GK198" s="5"/>
      <c r="GL198" s="5"/>
      <c r="GM198" s="5"/>
      <c r="GN198" s="5"/>
      <c r="GO198" s="5"/>
      <c r="GP198" s="5"/>
      <c r="GQ198" s="91"/>
      <c r="GR198" s="5"/>
      <c r="GS198" s="62"/>
      <c r="GT198" s="62"/>
      <c r="GU198" s="62"/>
      <c r="GV198" s="62"/>
      <c r="GW198" s="62"/>
      <c r="GX198" s="62"/>
      <c r="GY198" s="62"/>
      <c r="GZ198" s="62"/>
      <c r="HA198" s="62"/>
      <c r="HB198" s="62"/>
      <c r="HC198" s="62"/>
      <c r="HD198" s="62"/>
      <c r="HE198" s="62"/>
      <c r="HF198" s="62"/>
      <c r="HG198" s="62"/>
      <c r="HH198" s="62"/>
      <c r="HI198" s="5"/>
      <c r="HJ198" s="5"/>
      <c r="HK198" s="5"/>
      <c r="HL198" s="5"/>
      <c r="HM198" s="5"/>
      <c r="HN198" s="5"/>
      <c r="HO198" s="5"/>
      <c r="HP198" s="5"/>
      <c r="HQ198" s="5"/>
      <c r="HR198" s="5"/>
      <c r="HS198" s="5"/>
      <c r="HT198" s="5"/>
      <c r="HU198" s="5"/>
      <c r="HV198" s="5"/>
      <c r="HW198" s="91"/>
      <c r="HX198" s="5"/>
      <c r="HY198" s="62"/>
      <c r="HZ198" s="62"/>
      <c r="IA198" s="62"/>
      <c r="IB198" s="62"/>
      <c r="IC198" s="62"/>
      <c r="ID198" s="62"/>
      <c r="IE198" s="62"/>
      <c r="IF198" s="62"/>
      <c r="IG198" s="62"/>
      <c r="IH198" s="62"/>
      <c r="II198" s="62"/>
      <c r="IJ198" s="62"/>
      <c r="IK198" s="62"/>
      <c r="IL198" s="62"/>
      <c r="IM198" s="62"/>
      <c r="IN198" s="62"/>
      <c r="IO198" s="5"/>
      <c r="IP198" s="5"/>
      <c r="IQ198" s="5"/>
      <c r="IR198" s="5"/>
      <c r="IS198" s="5"/>
      <c r="IT198" s="5"/>
      <c r="IU198" s="5"/>
      <c r="IV198" s="5"/>
      <c r="IW198" s="5"/>
      <c r="IX198" s="5"/>
      <c r="IY198" s="5"/>
      <c r="IZ198" s="5"/>
      <c r="JA198" s="5"/>
      <c r="JB198" s="5"/>
      <c r="JC198" s="91"/>
      <c r="JD198" s="5"/>
      <c r="JE198" s="62"/>
      <c r="JF198" s="62"/>
      <c r="JG198" s="62"/>
      <c r="JH198" s="62"/>
      <c r="JI198" s="62"/>
      <c r="JJ198" s="62"/>
      <c r="JK198" s="62"/>
      <c r="JL198" s="62"/>
      <c r="JM198" s="62"/>
      <c r="JN198" s="62"/>
      <c r="JO198" s="62"/>
      <c r="JP198" s="62"/>
      <c r="JQ198" s="62"/>
      <c r="JR198" s="62"/>
      <c r="JS198" s="62"/>
      <c r="JT198" s="62"/>
      <c r="JU198" s="5"/>
      <c r="JV198" s="5"/>
      <c r="JW198" s="5"/>
      <c r="JX198" s="5"/>
      <c r="JY198" s="5"/>
      <c r="JZ198" s="5"/>
      <c r="KA198" s="5"/>
      <c r="KB198" s="5"/>
      <c r="KC198" s="5"/>
      <c r="KD198" s="5"/>
      <c r="KE198" s="5"/>
      <c r="KF198" s="5"/>
      <c r="KG198" s="5"/>
      <c r="KH198" s="5"/>
      <c r="KI198" s="91"/>
      <c r="KJ198" s="5"/>
      <c r="KK198" s="62"/>
      <c r="KL198" s="62"/>
      <c r="KM198" s="62"/>
      <c r="KN198" s="62"/>
      <c r="KO198" s="62"/>
      <c r="KP198" s="62"/>
      <c r="KQ198" s="62"/>
      <c r="KR198" s="62"/>
      <c r="KS198" s="62"/>
      <c r="KT198" s="62"/>
      <c r="KU198" s="62"/>
      <c r="KV198" s="62"/>
      <c r="KW198" s="62"/>
      <c r="KX198" s="62"/>
      <c r="KY198" s="62"/>
      <c r="KZ198" s="62"/>
      <c r="LA198" s="5"/>
      <c r="LB198" s="5"/>
      <c r="LC198" s="5"/>
      <c r="LD198" s="5"/>
      <c r="LE198" s="5"/>
      <c r="LF198" s="5"/>
      <c r="LG198" s="5"/>
      <c r="LH198" s="5"/>
      <c r="LI198" s="5"/>
      <c r="LJ198" s="5"/>
      <c r="LK198" s="5"/>
      <c r="LL198" s="5"/>
      <c r="LM198" s="5"/>
      <c r="LN198" s="5"/>
      <c r="LO198" s="91"/>
      <c r="LP198" s="5"/>
      <c r="LQ198" s="62"/>
      <c r="LR198" s="62"/>
      <c r="LS198" s="62"/>
      <c r="LT198" s="62"/>
      <c r="LU198" s="62"/>
      <c r="LV198" s="62"/>
      <c r="LW198" s="62"/>
      <c r="LX198" s="62"/>
      <c r="LY198" s="62"/>
      <c r="LZ198" s="62"/>
      <c r="MA198" s="62"/>
      <c r="MB198" s="62"/>
      <c r="MC198" s="62"/>
      <c r="MD198" s="62"/>
      <c r="ME198" s="62"/>
      <c r="MF198" s="62"/>
    </row>
    <row r="199" spans="1:344" x14ac:dyDescent="0.35">
      <c r="A199" s="132">
        <v>195</v>
      </c>
      <c r="B199" s="170"/>
      <c r="C199" s="170"/>
      <c r="D199" s="152">
        <v>388</v>
      </c>
      <c r="E199" s="72" t="str">
        <f>'BVEM Scorecard'!F198</f>
        <v>Wind</v>
      </c>
      <c r="F199" s="96"/>
      <c r="G199" s="96"/>
      <c r="H199" s="96"/>
      <c r="I199" s="96"/>
      <c r="J199" s="62"/>
      <c r="K199" s="62"/>
      <c r="L199" s="62"/>
      <c r="M199" s="62"/>
      <c r="N199" s="62"/>
      <c r="O199" s="62"/>
      <c r="P199" s="62"/>
      <c r="Q199" s="62"/>
      <c r="R199" s="62"/>
      <c r="S199" s="62"/>
      <c r="T199" s="62"/>
      <c r="U199" s="62"/>
      <c r="V199" s="62"/>
      <c r="W199" s="62"/>
      <c r="X199" s="62"/>
      <c r="Y199" s="1"/>
      <c r="Z199" s="1"/>
      <c r="AA199" s="1"/>
      <c r="AB199" s="1"/>
      <c r="AC199" s="1"/>
      <c r="AD199" s="1"/>
      <c r="AE199" s="1"/>
      <c r="AF199" s="1"/>
      <c r="AG199" s="1"/>
      <c r="AH199" s="1"/>
      <c r="AI199" s="1"/>
      <c r="AJ199" s="1"/>
      <c r="AK199" s="1"/>
      <c r="AL199" s="1"/>
      <c r="AM199" s="138"/>
      <c r="AN199" s="139"/>
      <c r="AO199" s="63"/>
      <c r="AP199" s="63"/>
      <c r="AQ199" s="63"/>
      <c r="AR199" s="63"/>
      <c r="AS199" s="63"/>
      <c r="AT199" s="63"/>
      <c r="AU199" s="63"/>
      <c r="AV199" s="63"/>
      <c r="AW199" s="63"/>
      <c r="AX199" s="63"/>
      <c r="AY199" s="63"/>
      <c r="AZ199" s="63"/>
      <c r="BA199" s="63"/>
      <c r="BB199" s="63"/>
      <c r="BC199" s="63"/>
      <c r="BD199" s="63"/>
      <c r="BE199" s="1"/>
      <c r="BF199" s="1"/>
      <c r="BG199" s="1"/>
      <c r="BH199" s="1"/>
      <c r="BI199" s="1"/>
      <c r="BJ199" s="1"/>
      <c r="BK199" s="1"/>
      <c r="BL199" s="1"/>
      <c r="BM199" s="1"/>
      <c r="BN199" s="1"/>
      <c r="BO199" s="1"/>
      <c r="BP199" s="1"/>
      <c r="BQ199" s="1"/>
      <c r="BR199" s="1"/>
      <c r="BS199" s="1"/>
      <c r="BT199" s="1"/>
      <c r="BU199" s="63"/>
      <c r="BV199" s="63"/>
      <c r="BW199" s="63"/>
      <c r="BX199" s="63"/>
      <c r="BY199" s="63"/>
      <c r="BZ199" s="63"/>
      <c r="CA199" s="63"/>
      <c r="CB199" s="63"/>
      <c r="CC199" s="63"/>
      <c r="CD199" s="63"/>
      <c r="CE199" s="63"/>
      <c r="CF199" s="63"/>
      <c r="CG199" s="63"/>
      <c r="CH199" s="63"/>
      <c r="CI199" s="63"/>
      <c r="CJ199" s="63"/>
      <c r="CK199" s="1"/>
      <c r="CL199" s="1"/>
      <c r="CM199" s="1"/>
      <c r="CN199" s="1"/>
      <c r="CO199" s="1"/>
      <c r="CP199" s="1"/>
      <c r="CQ199" s="1"/>
      <c r="CR199" s="1"/>
      <c r="CS199" s="1"/>
      <c r="CT199" s="1"/>
      <c r="CU199" s="1"/>
      <c r="CV199" s="1"/>
      <c r="CW199" s="1"/>
      <c r="CX199" s="1"/>
      <c r="CY199" s="138"/>
      <c r="CZ199" s="1"/>
      <c r="DA199" s="63"/>
      <c r="DB199" s="63"/>
      <c r="DC199" s="63"/>
      <c r="DD199" s="63"/>
      <c r="DE199" s="63"/>
      <c r="DF199" s="63"/>
      <c r="DG199" s="63"/>
      <c r="DH199" s="63"/>
      <c r="DI199" s="63"/>
      <c r="DJ199" s="63"/>
      <c r="DK199" s="63"/>
      <c r="DL199" s="63"/>
      <c r="DM199" s="63"/>
      <c r="DN199" s="63"/>
      <c r="DO199" s="63"/>
      <c r="DP199" s="63"/>
      <c r="DQ199" s="1"/>
      <c r="DR199" s="1"/>
      <c r="DS199" s="1"/>
      <c r="DT199" s="1"/>
      <c r="DU199" s="1"/>
      <c r="DV199" s="1"/>
      <c r="DW199" s="1"/>
      <c r="DX199" s="1"/>
      <c r="DY199" s="1"/>
      <c r="DZ199" s="1"/>
      <c r="EA199" s="1"/>
      <c r="EB199" s="1"/>
      <c r="EC199" s="1"/>
      <c r="ED199" s="1"/>
      <c r="EE199" s="138"/>
      <c r="EF199" s="1"/>
      <c r="EG199" s="63"/>
      <c r="EH199" s="63"/>
      <c r="EI199" s="63"/>
      <c r="EJ199" s="63"/>
      <c r="EK199" s="63"/>
      <c r="EL199" s="63"/>
      <c r="EM199" s="63"/>
      <c r="EN199" s="63"/>
      <c r="EO199" s="63"/>
      <c r="EP199" s="63"/>
      <c r="EQ199" s="63"/>
      <c r="ER199" s="63"/>
      <c r="ES199" s="63"/>
      <c r="ET199" s="63"/>
      <c r="EU199" s="63"/>
      <c r="EV199" s="63"/>
      <c r="EW199" s="1"/>
      <c r="EX199" s="1"/>
      <c r="EY199" s="1"/>
      <c r="EZ199" s="1"/>
      <c r="FA199" s="1"/>
      <c r="FB199" s="1"/>
      <c r="FC199" s="1"/>
      <c r="FD199" s="1"/>
      <c r="FE199" s="1"/>
      <c r="FF199" s="1"/>
      <c r="FG199" s="1"/>
      <c r="FH199" s="1"/>
      <c r="FI199" s="1"/>
      <c r="FJ199" s="1"/>
      <c r="FK199" s="138"/>
      <c r="FL199" s="1"/>
      <c r="FM199" s="63"/>
      <c r="FN199" s="63"/>
      <c r="FO199" s="63"/>
      <c r="FP199" s="63"/>
      <c r="FQ199" s="63"/>
      <c r="FR199" s="63"/>
      <c r="FS199" s="63"/>
      <c r="FT199" s="63"/>
      <c r="FU199" s="63"/>
      <c r="FV199" s="63"/>
      <c r="FW199" s="63"/>
      <c r="FX199" s="63"/>
      <c r="FY199" s="63"/>
      <c r="FZ199" s="63"/>
      <c r="GA199" s="63"/>
      <c r="GB199" s="63"/>
      <c r="GC199" s="1"/>
      <c r="GD199" s="1"/>
      <c r="GE199" s="1"/>
      <c r="GF199" s="1"/>
      <c r="GG199" s="1"/>
      <c r="GH199" s="1"/>
      <c r="GI199" s="1"/>
      <c r="GJ199" s="1"/>
      <c r="GK199" s="1"/>
      <c r="GL199" s="1"/>
      <c r="GM199" s="1"/>
      <c r="GN199" s="1"/>
      <c r="GO199" s="1"/>
      <c r="GP199" s="1"/>
      <c r="GQ199" s="138"/>
      <c r="GR199" s="1"/>
      <c r="GS199" s="63"/>
      <c r="GT199" s="63"/>
      <c r="GU199" s="63"/>
      <c r="GV199" s="63"/>
      <c r="GW199" s="63"/>
      <c r="GX199" s="63"/>
      <c r="GY199" s="63"/>
      <c r="GZ199" s="63"/>
      <c r="HA199" s="63"/>
      <c r="HB199" s="63"/>
      <c r="HC199" s="63"/>
      <c r="HD199" s="63"/>
      <c r="HE199" s="63"/>
      <c r="HF199" s="63"/>
      <c r="HG199" s="63"/>
      <c r="HH199" s="63"/>
      <c r="HI199" s="1"/>
      <c r="HJ199" s="1"/>
      <c r="HK199" s="1"/>
      <c r="HL199" s="1"/>
      <c r="HM199" s="1"/>
      <c r="HN199" s="1"/>
      <c r="HO199" s="1"/>
      <c r="HP199" s="1"/>
      <c r="HQ199" s="1"/>
      <c r="HR199" s="1"/>
      <c r="HS199" s="1"/>
      <c r="HT199" s="1"/>
      <c r="HU199" s="1"/>
      <c r="HV199" s="1"/>
      <c r="HW199" s="138"/>
      <c r="HX199" s="1"/>
      <c r="HY199" s="63"/>
      <c r="HZ199" s="63"/>
      <c r="IA199" s="63"/>
      <c r="IB199" s="63"/>
      <c r="IC199" s="63"/>
      <c r="ID199" s="63"/>
      <c r="IE199" s="63"/>
      <c r="IF199" s="63"/>
      <c r="IG199" s="63"/>
      <c r="IH199" s="63"/>
      <c r="II199" s="63"/>
      <c r="IJ199" s="63"/>
      <c r="IK199" s="63"/>
      <c r="IL199" s="63"/>
      <c r="IM199" s="63"/>
      <c r="IN199" s="63"/>
      <c r="IO199" s="1"/>
      <c r="IP199" s="1"/>
      <c r="IQ199" s="1"/>
      <c r="IR199" s="1"/>
      <c r="IS199" s="1"/>
      <c r="IT199" s="1"/>
      <c r="IU199" s="1"/>
      <c r="IV199" s="1"/>
      <c r="IW199" s="1"/>
      <c r="IX199" s="1"/>
      <c r="IY199" s="1"/>
      <c r="IZ199" s="1"/>
      <c r="JA199" s="1"/>
      <c r="JB199" s="1"/>
      <c r="JC199" s="138"/>
      <c r="JD199" s="1"/>
      <c r="JE199" s="63"/>
      <c r="JF199" s="63"/>
      <c r="JG199" s="63"/>
      <c r="JH199" s="63"/>
      <c r="JI199" s="63"/>
      <c r="JJ199" s="63"/>
      <c r="JK199" s="63"/>
      <c r="JL199" s="63"/>
      <c r="JM199" s="63"/>
      <c r="JN199" s="63"/>
      <c r="JO199" s="63"/>
      <c r="JP199" s="63"/>
      <c r="JQ199" s="63"/>
      <c r="JR199" s="63"/>
      <c r="JS199" s="63"/>
      <c r="JT199" s="63"/>
      <c r="JU199" s="1"/>
      <c r="JV199" s="1"/>
      <c r="JW199" s="1"/>
      <c r="JX199" s="1"/>
      <c r="JY199" s="1"/>
      <c r="JZ199" s="1"/>
      <c r="KA199" s="1"/>
      <c r="KB199" s="1"/>
      <c r="KC199" s="1"/>
      <c r="KD199" s="1"/>
      <c r="KE199" s="1"/>
      <c r="KF199" s="1"/>
      <c r="KG199" s="1"/>
      <c r="KH199" s="1"/>
      <c r="KI199" s="138"/>
      <c r="KJ199" s="1"/>
      <c r="KK199" s="63"/>
      <c r="KL199" s="63"/>
      <c r="KM199" s="63"/>
      <c r="KN199" s="63"/>
      <c r="KO199" s="63"/>
      <c r="KP199" s="63"/>
      <c r="KQ199" s="63"/>
      <c r="KR199" s="63"/>
      <c r="KS199" s="63"/>
      <c r="KT199" s="63"/>
      <c r="KU199" s="63"/>
      <c r="KV199" s="63"/>
      <c r="KW199" s="63"/>
      <c r="KX199" s="63"/>
      <c r="KY199" s="63"/>
      <c r="KZ199" s="63"/>
      <c r="LA199" s="1"/>
      <c r="LB199" s="1"/>
      <c r="LC199" s="1"/>
      <c r="LD199" s="1"/>
      <c r="LE199" s="1"/>
      <c r="LF199" s="1"/>
      <c r="LG199" s="1"/>
      <c r="LH199" s="1"/>
      <c r="LI199" s="1"/>
      <c r="LJ199" s="1"/>
      <c r="LK199" s="1"/>
      <c r="LL199" s="1"/>
      <c r="LM199" s="1"/>
      <c r="LN199" s="1"/>
      <c r="LO199" s="138"/>
      <c r="LP199" s="1"/>
      <c r="LQ199" s="63"/>
      <c r="LR199" s="63"/>
      <c r="LS199" s="63"/>
      <c r="LT199" s="63"/>
      <c r="LU199" s="63"/>
      <c r="LV199" s="63"/>
      <c r="LW199" s="63"/>
      <c r="LX199" s="63"/>
      <c r="LY199" s="63"/>
      <c r="LZ199" s="63"/>
      <c r="MA199" s="63"/>
      <c r="MB199" s="63"/>
      <c r="MC199" s="63"/>
      <c r="MD199" s="63"/>
      <c r="ME199" s="63"/>
      <c r="MF199" s="63"/>
    </row>
    <row r="200" spans="1:344" x14ac:dyDescent="0.35">
      <c r="A200" s="131">
        <v>196</v>
      </c>
      <c r="B200" s="170"/>
      <c r="C200" s="170"/>
      <c r="D200" s="152">
        <v>351</v>
      </c>
      <c r="E200" s="72" t="str">
        <f>'BVEM Scorecard'!F199</f>
        <v>Wind</v>
      </c>
      <c r="F200" s="96">
        <f t="shared" ref="F200:F262" si="289">X200</f>
        <v>0.30000000000000004</v>
      </c>
      <c r="G200" s="96">
        <f t="shared" ref="G200:G262" si="290">W200</f>
        <v>0.3</v>
      </c>
      <c r="H200" s="96">
        <f t="shared" ref="H200:H262" si="291">IFERROR(SUM(AN200,BD200,BT200,CJ200,CZ200,DP200,EF200,EV200,FL200,GB200,GR200,HH200,HX200,IN200,JD200,JT200,KJ200,KZ200,LP200,MF200),0)</f>
        <v>0</v>
      </c>
      <c r="I200" s="96">
        <f t="shared" ref="I200:I262" si="292">IFERROR(SUM(AL200,BB200,BR200,CH200,CX200,DN200,ED200,ET200,FJ200,FZ200,GP200,HF200,HV200,IL200,JB200,JR200,KH200,KX200,LN200,MD200)/SUM(Z200,AP200,BF200,BV200,CL200,DB200,DR200,EH200,EX200,FN200,GD200,GT200,HJ200,HZ200,IP200,JF200,JV200,KL200,LB200,LR200),0)</f>
        <v>0</v>
      </c>
      <c r="J200" s="62">
        <v>1</v>
      </c>
      <c r="K200" s="62">
        <v>1</v>
      </c>
      <c r="L200" s="62">
        <v>1</v>
      </c>
      <c r="M200" s="62">
        <v>1</v>
      </c>
      <c r="N200" s="62">
        <v>1</v>
      </c>
      <c r="O200" s="62">
        <v>0</v>
      </c>
      <c r="P200" s="62">
        <v>0</v>
      </c>
      <c r="Q200" s="62">
        <v>0</v>
      </c>
      <c r="R200" s="62">
        <v>0</v>
      </c>
      <c r="S200" s="62">
        <v>0</v>
      </c>
      <c r="T200" s="62">
        <v>1</v>
      </c>
      <c r="U200" s="62">
        <v>0</v>
      </c>
      <c r="V200" s="62">
        <v>0</v>
      </c>
      <c r="W200" s="62">
        <f t="shared" ref="W200:W204" si="293">IFERROR(AVERAGE(M200:V200),0)</f>
        <v>0.3</v>
      </c>
      <c r="X200" s="62">
        <f t="shared" ref="X200:X204" si="294">M$4*M200+N$4*N200+O$4*O200+P$4*P200+Q$4*Q200+R$4*R200+S$4*S200+T$4*T200+U$4*U200+V$4*V200</f>
        <v>0.30000000000000004</v>
      </c>
      <c r="Y200" s="87"/>
      <c r="Z200" s="5"/>
      <c r="AA200" s="5"/>
      <c r="AB200" s="5"/>
      <c r="AC200" s="5"/>
      <c r="AD200" s="5"/>
      <c r="AE200" s="5"/>
      <c r="AF200" s="5"/>
      <c r="AG200" s="5"/>
      <c r="AH200" s="5"/>
      <c r="AI200" s="5"/>
      <c r="AJ200" s="5"/>
      <c r="AK200" s="5"/>
      <c r="AL200" s="5"/>
      <c r="AM200" s="91" t="str">
        <f t="shared" si="269"/>
        <v/>
      </c>
      <c r="AN200" s="93" t="str">
        <f t="shared" si="270"/>
        <v/>
      </c>
      <c r="AO200" s="62"/>
      <c r="AP200" s="62"/>
      <c r="AQ200" s="62"/>
      <c r="AR200" s="62"/>
      <c r="AS200" s="62"/>
      <c r="AT200" s="62"/>
      <c r="AU200" s="62"/>
      <c r="AV200" s="62"/>
      <c r="AW200" s="62"/>
      <c r="AX200" s="62"/>
      <c r="AY200" s="62"/>
      <c r="AZ200" s="62"/>
      <c r="BA200" s="62"/>
      <c r="BB200" s="62"/>
      <c r="BC200" s="62" t="str">
        <f t="shared" si="271"/>
        <v/>
      </c>
      <c r="BD200" s="62" t="str">
        <f t="shared" si="272"/>
        <v/>
      </c>
      <c r="BE200" s="5"/>
      <c r="BF200" s="5"/>
      <c r="BG200" s="5"/>
      <c r="BH200" s="5"/>
      <c r="BI200" s="5"/>
      <c r="BJ200" s="5"/>
      <c r="BK200" s="5"/>
      <c r="BL200" s="5"/>
      <c r="BM200" s="5"/>
      <c r="BN200" s="5"/>
      <c r="BO200" s="5"/>
      <c r="BP200" s="5"/>
      <c r="BQ200" s="5"/>
      <c r="BR200" s="5"/>
      <c r="BS200" s="5" t="str">
        <f t="shared" si="273"/>
        <v/>
      </c>
      <c r="BT200" s="5" t="str">
        <f t="shared" si="274"/>
        <v/>
      </c>
      <c r="BU200" s="62"/>
      <c r="BV200" s="62"/>
      <c r="BW200" s="62"/>
      <c r="BX200" s="62"/>
      <c r="BY200" s="62"/>
      <c r="BZ200" s="62"/>
      <c r="CA200" s="62"/>
      <c r="CB200" s="62"/>
      <c r="CC200" s="62"/>
      <c r="CD200" s="62"/>
      <c r="CE200" s="62"/>
      <c r="CF200" s="62"/>
      <c r="CG200" s="62"/>
      <c r="CH200" s="62"/>
      <c r="CI200" s="62" t="str">
        <f t="shared" si="275"/>
        <v/>
      </c>
      <c r="CJ200" s="62" t="str">
        <f t="shared" si="276"/>
        <v/>
      </c>
      <c r="CK200" s="5"/>
      <c r="CL200" s="5"/>
      <c r="CM200" s="5"/>
      <c r="CN200" s="5"/>
      <c r="CO200" s="5"/>
      <c r="CP200" s="5"/>
      <c r="CQ200" s="5"/>
      <c r="CR200" s="5"/>
      <c r="CS200" s="5"/>
      <c r="CT200" s="5"/>
      <c r="CU200" s="5"/>
      <c r="CV200" s="5"/>
      <c r="CW200" s="5"/>
      <c r="CX200" s="5"/>
      <c r="CY200" s="91" t="str">
        <f t="shared" si="277"/>
        <v/>
      </c>
      <c r="CZ200" s="5" t="str">
        <f t="shared" si="278"/>
        <v/>
      </c>
      <c r="DA200" s="62"/>
      <c r="DB200" s="62"/>
      <c r="DC200" s="62"/>
      <c r="DD200" s="62"/>
      <c r="DE200" s="62"/>
      <c r="DF200" s="62"/>
      <c r="DG200" s="62"/>
      <c r="DH200" s="62"/>
      <c r="DI200" s="62"/>
      <c r="DJ200" s="62"/>
      <c r="DK200" s="62"/>
      <c r="DL200" s="62"/>
      <c r="DM200" s="62"/>
      <c r="DN200" s="62"/>
      <c r="DO200" s="62" t="str">
        <f t="shared" si="279"/>
        <v/>
      </c>
      <c r="DP200" s="62" t="str">
        <f t="shared" si="280"/>
        <v/>
      </c>
      <c r="DQ200" s="5"/>
      <c r="DR200" s="5"/>
      <c r="DS200" s="5"/>
      <c r="DT200" s="5"/>
      <c r="DU200" s="5"/>
      <c r="DV200" s="5"/>
      <c r="DW200" s="5"/>
      <c r="DX200" s="5"/>
      <c r="DY200" s="5"/>
      <c r="DZ200" s="5"/>
      <c r="EA200" s="5"/>
      <c r="EB200" s="5"/>
      <c r="EC200" s="5"/>
      <c r="ED200" s="5"/>
      <c r="EE200" s="91" t="str">
        <f t="shared" si="281"/>
        <v/>
      </c>
      <c r="EF200" s="5" t="str">
        <f t="shared" si="282"/>
        <v/>
      </c>
      <c r="EG200" s="62"/>
      <c r="EH200" s="62"/>
      <c r="EI200" s="62"/>
      <c r="EJ200" s="62"/>
      <c r="EK200" s="62"/>
      <c r="EL200" s="62"/>
      <c r="EM200" s="62"/>
      <c r="EN200" s="62"/>
      <c r="EO200" s="62"/>
      <c r="EP200" s="62"/>
      <c r="EQ200" s="62"/>
      <c r="ER200" s="62"/>
      <c r="ES200" s="62"/>
      <c r="ET200" s="62"/>
      <c r="EU200" s="62" t="str">
        <f t="shared" si="283"/>
        <v/>
      </c>
      <c r="EV200" s="62" t="str">
        <f t="shared" si="284"/>
        <v/>
      </c>
      <c r="EW200" s="5"/>
      <c r="EX200" s="5"/>
      <c r="EY200" s="5"/>
      <c r="EZ200" s="5"/>
      <c r="FA200" s="5"/>
      <c r="FB200" s="5"/>
      <c r="FC200" s="5"/>
      <c r="FD200" s="5"/>
      <c r="FE200" s="5"/>
      <c r="FF200" s="5"/>
      <c r="FG200" s="5"/>
      <c r="FH200" s="5"/>
      <c r="FI200" s="5"/>
      <c r="FJ200" s="5"/>
      <c r="FK200" s="91" t="str">
        <f t="shared" si="285"/>
        <v/>
      </c>
      <c r="FL200" s="5" t="str">
        <f t="shared" si="286"/>
        <v/>
      </c>
      <c r="FM200" s="62"/>
      <c r="FN200" s="62"/>
      <c r="FO200" s="62"/>
      <c r="FP200" s="62"/>
      <c r="FQ200" s="62"/>
      <c r="FR200" s="62"/>
      <c r="FS200" s="62"/>
      <c r="FT200" s="62"/>
      <c r="FU200" s="62"/>
      <c r="FV200" s="62"/>
      <c r="FW200" s="62"/>
      <c r="FX200" s="62"/>
      <c r="FY200" s="62"/>
      <c r="FZ200" s="62"/>
      <c r="GA200" s="62" t="str">
        <f t="shared" si="287"/>
        <v/>
      </c>
      <c r="GB200" s="62" t="str">
        <f t="shared" si="288"/>
        <v/>
      </c>
      <c r="GC200" s="5"/>
      <c r="GD200" s="5"/>
      <c r="GE200" s="5"/>
      <c r="GF200" s="5"/>
      <c r="GG200" s="5"/>
      <c r="GH200" s="5"/>
      <c r="GI200" s="5"/>
      <c r="GJ200" s="5"/>
      <c r="GK200" s="5"/>
      <c r="GL200" s="5"/>
      <c r="GM200" s="5"/>
      <c r="GN200" s="5"/>
      <c r="GO200" s="5"/>
      <c r="GP200" s="5"/>
      <c r="GQ200" s="91"/>
      <c r="GR200" s="5"/>
      <c r="GS200" s="62"/>
      <c r="GT200" s="62"/>
      <c r="GU200" s="62"/>
      <c r="GV200" s="62"/>
      <c r="GW200" s="62"/>
      <c r="GX200" s="62"/>
      <c r="GY200" s="62"/>
      <c r="GZ200" s="62"/>
      <c r="HA200" s="62"/>
      <c r="HB200" s="62"/>
      <c r="HC200" s="62"/>
      <c r="HD200" s="62"/>
      <c r="HE200" s="62"/>
      <c r="HF200" s="62"/>
      <c r="HG200" s="62"/>
      <c r="HH200" s="62"/>
      <c r="HI200" s="5"/>
      <c r="HJ200" s="5"/>
      <c r="HK200" s="5"/>
      <c r="HL200" s="5"/>
      <c r="HM200" s="5"/>
      <c r="HN200" s="5"/>
      <c r="HO200" s="5"/>
      <c r="HP200" s="5"/>
      <c r="HQ200" s="5"/>
      <c r="HR200" s="5"/>
      <c r="HS200" s="5"/>
      <c r="HT200" s="5"/>
      <c r="HU200" s="5"/>
      <c r="HV200" s="5"/>
      <c r="HW200" s="91"/>
      <c r="HX200" s="5"/>
      <c r="HY200" s="62"/>
      <c r="HZ200" s="62"/>
      <c r="IA200" s="62"/>
      <c r="IB200" s="62"/>
      <c r="IC200" s="62"/>
      <c r="ID200" s="62"/>
      <c r="IE200" s="62"/>
      <c r="IF200" s="62"/>
      <c r="IG200" s="62"/>
      <c r="IH200" s="62"/>
      <c r="II200" s="62"/>
      <c r="IJ200" s="62"/>
      <c r="IK200" s="62"/>
      <c r="IL200" s="62"/>
      <c r="IM200" s="62"/>
      <c r="IN200" s="62"/>
      <c r="IO200" s="5"/>
      <c r="IP200" s="5"/>
      <c r="IQ200" s="5"/>
      <c r="IR200" s="5"/>
      <c r="IS200" s="5"/>
      <c r="IT200" s="5"/>
      <c r="IU200" s="5"/>
      <c r="IV200" s="5"/>
      <c r="IW200" s="5"/>
      <c r="IX200" s="5"/>
      <c r="IY200" s="5"/>
      <c r="IZ200" s="5"/>
      <c r="JA200" s="5"/>
      <c r="JB200" s="5"/>
      <c r="JC200" s="91"/>
      <c r="JD200" s="5"/>
      <c r="JE200" s="62"/>
      <c r="JF200" s="62"/>
      <c r="JG200" s="62"/>
      <c r="JH200" s="62"/>
      <c r="JI200" s="62"/>
      <c r="JJ200" s="62"/>
      <c r="JK200" s="62"/>
      <c r="JL200" s="62"/>
      <c r="JM200" s="62"/>
      <c r="JN200" s="62"/>
      <c r="JO200" s="62"/>
      <c r="JP200" s="62"/>
      <c r="JQ200" s="62"/>
      <c r="JR200" s="62"/>
      <c r="JS200" s="62"/>
      <c r="JT200" s="62"/>
      <c r="JU200" s="5"/>
      <c r="JV200" s="5"/>
      <c r="JW200" s="5"/>
      <c r="JX200" s="5"/>
      <c r="JY200" s="5"/>
      <c r="JZ200" s="5"/>
      <c r="KA200" s="5"/>
      <c r="KB200" s="5"/>
      <c r="KC200" s="5"/>
      <c r="KD200" s="5"/>
      <c r="KE200" s="5"/>
      <c r="KF200" s="5"/>
      <c r="KG200" s="5"/>
      <c r="KH200" s="5"/>
      <c r="KI200" s="91"/>
      <c r="KJ200" s="5"/>
      <c r="KK200" s="62"/>
      <c r="KL200" s="62"/>
      <c r="KM200" s="62"/>
      <c r="KN200" s="62"/>
      <c r="KO200" s="62"/>
      <c r="KP200" s="62"/>
      <c r="KQ200" s="62"/>
      <c r="KR200" s="62"/>
      <c r="KS200" s="62"/>
      <c r="KT200" s="62"/>
      <c r="KU200" s="62"/>
      <c r="KV200" s="62"/>
      <c r="KW200" s="62"/>
      <c r="KX200" s="62"/>
      <c r="KY200" s="62"/>
      <c r="KZ200" s="62"/>
      <c r="LA200" s="5"/>
      <c r="LB200" s="5"/>
      <c r="LC200" s="5"/>
      <c r="LD200" s="5"/>
      <c r="LE200" s="5"/>
      <c r="LF200" s="5"/>
      <c r="LG200" s="5"/>
      <c r="LH200" s="5"/>
      <c r="LI200" s="5"/>
      <c r="LJ200" s="5"/>
      <c r="LK200" s="5"/>
      <c r="LL200" s="5"/>
      <c r="LM200" s="5"/>
      <c r="LN200" s="5"/>
      <c r="LO200" s="91"/>
      <c r="LP200" s="5"/>
      <c r="LQ200" s="62"/>
      <c r="LR200" s="62"/>
      <c r="LS200" s="62"/>
      <c r="LT200" s="62"/>
      <c r="LU200" s="62"/>
      <c r="LV200" s="62"/>
      <c r="LW200" s="62"/>
      <c r="LX200" s="62"/>
      <c r="LY200" s="62"/>
      <c r="LZ200" s="62"/>
      <c r="MA200" s="62"/>
      <c r="MB200" s="62"/>
      <c r="MC200" s="62"/>
      <c r="MD200" s="62"/>
      <c r="ME200" s="62"/>
      <c r="MF200" s="62"/>
    </row>
    <row r="201" spans="1:344" x14ac:dyDescent="0.35">
      <c r="A201" s="132">
        <v>197</v>
      </c>
      <c r="B201" s="170"/>
      <c r="C201" s="170"/>
      <c r="D201" s="152">
        <v>365</v>
      </c>
      <c r="E201" s="72" t="str">
        <f>'BVEM Scorecard'!F200</f>
        <v>Solar</v>
      </c>
      <c r="F201" s="96">
        <f t="shared" si="289"/>
        <v>0.30000000000000004</v>
      </c>
      <c r="G201" s="96">
        <f t="shared" si="290"/>
        <v>0.3</v>
      </c>
      <c r="H201" s="96">
        <f t="shared" si="291"/>
        <v>0</v>
      </c>
      <c r="I201" s="96">
        <f t="shared" si="292"/>
        <v>0</v>
      </c>
      <c r="J201" s="62">
        <v>1</v>
      </c>
      <c r="K201" s="62">
        <v>1</v>
      </c>
      <c r="L201" s="62">
        <v>1</v>
      </c>
      <c r="M201" s="62">
        <v>1</v>
      </c>
      <c r="N201" s="62">
        <v>1</v>
      </c>
      <c r="O201" s="62">
        <v>0</v>
      </c>
      <c r="P201" s="62">
        <v>0</v>
      </c>
      <c r="Q201" s="62">
        <v>0</v>
      </c>
      <c r="R201" s="62">
        <v>0</v>
      </c>
      <c r="S201" s="62">
        <v>0</v>
      </c>
      <c r="T201" s="62">
        <v>1</v>
      </c>
      <c r="U201" s="62">
        <v>0</v>
      </c>
      <c r="V201" s="62">
        <v>0</v>
      </c>
      <c r="W201" s="62">
        <f t="shared" si="293"/>
        <v>0.3</v>
      </c>
      <c r="X201" s="62">
        <f t="shared" si="294"/>
        <v>0.30000000000000004</v>
      </c>
      <c r="Y201" s="1"/>
      <c r="Z201" s="1"/>
      <c r="AA201" s="1"/>
      <c r="AB201" s="1"/>
      <c r="AC201" s="1"/>
      <c r="AD201" s="1"/>
      <c r="AE201" s="1"/>
      <c r="AF201" s="1"/>
      <c r="AG201" s="1"/>
      <c r="AH201" s="1"/>
      <c r="AI201" s="1"/>
      <c r="AJ201" s="1"/>
      <c r="AK201" s="1"/>
      <c r="AL201" s="1"/>
      <c r="AM201" s="138" t="str">
        <f t="shared" si="269"/>
        <v/>
      </c>
      <c r="AN201" s="139" t="str">
        <f t="shared" si="270"/>
        <v/>
      </c>
      <c r="AO201" s="63"/>
      <c r="AP201" s="63"/>
      <c r="AQ201" s="63"/>
      <c r="AR201" s="63"/>
      <c r="AS201" s="63"/>
      <c r="AT201" s="63"/>
      <c r="AU201" s="63"/>
      <c r="AV201" s="63"/>
      <c r="AW201" s="63"/>
      <c r="AX201" s="63"/>
      <c r="AY201" s="63"/>
      <c r="AZ201" s="63"/>
      <c r="BA201" s="63"/>
      <c r="BB201" s="63"/>
      <c r="BC201" s="63" t="str">
        <f t="shared" si="271"/>
        <v/>
      </c>
      <c r="BD201" s="63" t="str">
        <f t="shared" si="272"/>
        <v/>
      </c>
      <c r="BE201" s="1"/>
      <c r="BF201" s="1"/>
      <c r="BG201" s="1"/>
      <c r="BH201" s="1"/>
      <c r="BI201" s="1"/>
      <c r="BJ201" s="1"/>
      <c r="BK201" s="1"/>
      <c r="BL201" s="1"/>
      <c r="BM201" s="1"/>
      <c r="BN201" s="1"/>
      <c r="BO201" s="1"/>
      <c r="BP201" s="1"/>
      <c r="BQ201" s="1"/>
      <c r="BR201" s="1"/>
      <c r="BS201" s="1" t="str">
        <f t="shared" si="273"/>
        <v/>
      </c>
      <c r="BT201" s="1" t="str">
        <f t="shared" si="274"/>
        <v/>
      </c>
      <c r="BU201" s="63"/>
      <c r="BV201" s="63"/>
      <c r="BW201" s="63"/>
      <c r="BX201" s="63"/>
      <c r="BY201" s="63"/>
      <c r="BZ201" s="63"/>
      <c r="CA201" s="63"/>
      <c r="CB201" s="63"/>
      <c r="CC201" s="63"/>
      <c r="CD201" s="63"/>
      <c r="CE201" s="63"/>
      <c r="CF201" s="63"/>
      <c r="CG201" s="63"/>
      <c r="CH201" s="63"/>
      <c r="CI201" s="63" t="str">
        <f t="shared" si="275"/>
        <v/>
      </c>
      <c r="CJ201" s="63" t="str">
        <f t="shared" si="276"/>
        <v/>
      </c>
      <c r="CK201" s="1"/>
      <c r="CL201" s="1"/>
      <c r="CM201" s="1"/>
      <c r="CN201" s="1"/>
      <c r="CO201" s="1"/>
      <c r="CP201" s="1"/>
      <c r="CQ201" s="1"/>
      <c r="CR201" s="1"/>
      <c r="CS201" s="1"/>
      <c r="CT201" s="1"/>
      <c r="CU201" s="1"/>
      <c r="CV201" s="1"/>
      <c r="CW201" s="1"/>
      <c r="CX201" s="1"/>
      <c r="CY201" s="138" t="str">
        <f t="shared" si="277"/>
        <v/>
      </c>
      <c r="CZ201" s="1" t="str">
        <f t="shared" si="278"/>
        <v/>
      </c>
      <c r="DA201" s="63"/>
      <c r="DB201" s="63"/>
      <c r="DC201" s="63"/>
      <c r="DD201" s="63"/>
      <c r="DE201" s="63"/>
      <c r="DF201" s="63"/>
      <c r="DG201" s="63"/>
      <c r="DH201" s="63"/>
      <c r="DI201" s="63"/>
      <c r="DJ201" s="63"/>
      <c r="DK201" s="63"/>
      <c r="DL201" s="63"/>
      <c r="DM201" s="63"/>
      <c r="DN201" s="63"/>
      <c r="DO201" s="63" t="str">
        <f t="shared" si="279"/>
        <v/>
      </c>
      <c r="DP201" s="63" t="str">
        <f t="shared" si="280"/>
        <v/>
      </c>
      <c r="DQ201" s="1"/>
      <c r="DR201" s="1"/>
      <c r="DS201" s="1"/>
      <c r="DT201" s="1"/>
      <c r="DU201" s="1"/>
      <c r="DV201" s="1"/>
      <c r="DW201" s="1"/>
      <c r="DX201" s="1"/>
      <c r="DY201" s="1"/>
      <c r="DZ201" s="1"/>
      <c r="EA201" s="1"/>
      <c r="EB201" s="1"/>
      <c r="EC201" s="1"/>
      <c r="ED201" s="1"/>
      <c r="EE201" s="138" t="str">
        <f t="shared" si="281"/>
        <v/>
      </c>
      <c r="EF201" s="1" t="str">
        <f t="shared" si="282"/>
        <v/>
      </c>
      <c r="EG201" s="63"/>
      <c r="EH201" s="63"/>
      <c r="EI201" s="63"/>
      <c r="EJ201" s="63"/>
      <c r="EK201" s="63"/>
      <c r="EL201" s="63"/>
      <c r="EM201" s="63"/>
      <c r="EN201" s="63"/>
      <c r="EO201" s="63"/>
      <c r="EP201" s="63"/>
      <c r="EQ201" s="63"/>
      <c r="ER201" s="63"/>
      <c r="ES201" s="63"/>
      <c r="ET201" s="63"/>
      <c r="EU201" s="63" t="str">
        <f t="shared" si="283"/>
        <v/>
      </c>
      <c r="EV201" s="63" t="str">
        <f t="shared" si="284"/>
        <v/>
      </c>
      <c r="EW201" s="1"/>
      <c r="EX201" s="1"/>
      <c r="EY201" s="1"/>
      <c r="EZ201" s="1"/>
      <c r="FA201" s="1"/>
      <c r="FB201" s="1"/>
      <c r="FC201" s="1"/>
      <c r="FD201" s="1"/>
      <c r="FE201" s="1"/>
      <c r="FF201" s="1"/>
      <c r="FG201" s="1"/>
      <c r="FH201" s="1"/>
      <c r="FI201" s="1"/>
      <c r="FJ201" s="1"/>
      <c r="FK201" s="138" t="str">
        <f t="shared" si="285"/>
        <v/>
      </c>
      <c r="FL201" s="1" t="str">
        <f t="shared" si="286"/>
        <v/>
      </c>
      <c r="FM201" s="63"/>
      <c r="FN201" s="63"/>
      <c r="FO201" s="63"/>
      <c r="FP201" s="63"/>
      <c r="FQ201" s="63"/>
      <c r="FR201" s="63"/>
      <c r="FS201" s="63"/>
      <c r="FT201" s="63"/>
      <c r="FU201" s="63"/>
      <c r="FV201" s="63"/>
      <c r="FW201" s="63"/>
      <c r="FX201" s="63"/>
      <c r="FY201" s="63"/>
      <c r="FZ201" s="63"/>
      <c r="GA201" s="63" t="str">
        <f t="shared" si="287"/>
        <v/>
      </c>
      <c r="GB201" s="63" t="str">
        <f t="shared" si="288"/>
        <v/>
      </c>
      <c r="GC201" s="1"/>
      <c r="GD201" s="1"/>
      <c r="GE201" s="1"/>
      <c r="GF201" s="1"/>
      <c r="GG201" s="1"/>
      <c r="GH201" s="1"/>
      <c r="GI201" s="1"/>
      <c r="GJ201" s="1"/>
      <c r="GK201" s="1"/>
      <c r="GL201" s="1"/>
      <c r="GM201" s="1"/>
      <c r="GN201" s="1"/>
      <c r="GO201" s="1"/>
      <c r="GP201" s="1"/>
      <c r="GQ201" s="138"/>
      <c r="GR201" s="1"/>
      <c r="GS201" s="63"/>
      <c r="GT201" s="63"/>
      <c r="GU201" s="63"/>
      <c r="GV201" s="63"/>
      <c r="GW201" s="63"/>
      <c r="GX201" s="63"/>
      <c r="GY201" s="63"/>
      <c r="GZ201" s="63"/>
      <c r="HA201" s="63"/>
      <c r="HB201" s="63"/>
      <c r="HC201" s="63"/>
      <c r="HD201" s="63"/>
      <c r="HE201" s="63"/>
      <c r="HF201" s="63"/>
      <c r="HG201" s="63"/>
      <c r="HH201" s="63"/>
      <c r="HI201" s="1"/>
      <c r="HJ201" s="1"/>
      <c r="HK201" s="1"/>
      <c r="HL201" s="1"/>
      <c r="HM201" s="1"/>
      <c r="HN201" s="1"/>
      <c r="HO201" s="1"/>
      <c r="HP201" s="1"/>
      <c r="HQ201" s="1"/>
      <c r="HR201" s="1"/>
      <c r="HS201" s="1"/>
      <c r="HT201" s="1"/>
      <c r="HU201" s="1"/>
      <c r="HV201" s="1"/>
      <c r="HW201" s="138"/>
      <c r="HX201" s="1"/>
      <c r="HY201" s="63"/>
      <c r="HZ201" s="63"/>
      <c r="IA201" s="63"/>
      <c r="IB201" s="63"/>
      <c r="IC201" s="63"/>
      <c r="ID201" s="63"/>
      <c r="IE201" s="63"/>
      <c r="IF201" s="63"/>
      <c r="IG201" s="63"/>
      <c r="IH201" s="63"/>
      <c r="II201" s="63"/>
      <c r="IJ201" s="63"/>
      <c r="IK201" s="63"/>
      <c r="IL201" s="63"/>
      <c r="IM201" s="63"/>
      <c r="IN201" s="63"/>
      <c r="IO201" s="1"/>
      <c r="IP201" s="1"/>
      <c r="IQ201" s="1"/>
      <c r="IR201" s="1"/>
      <c r="IS201" s="1"/>
      <c r="IT201" s="1"/>
      <c r="IU201" s="1"/>
      <c r="IV201" s="1"/>
      <c r="IW201" s="1"/>
      <c r="IX201" s="1"/>
      <c r="IY201" s="1"/>
      <c r="IZ201" s="1"/>
      <c r="JA201" s="1"/>
      <c r="JB201" s="1"/>
      <c r="JC201" s="138"/>
      <c r="JD201" s="1"/>
      <c r="JE201" s="63"/>
      <c r="JF201" s="63"/>
      <c r="JG201" s="63"/>
      <c r="JH201" s="63"/>
      <c r="JI201" s="63"/>
      <c r="JJ201" s="63"/>
      <c r="JK201" s="63"/>
      <c r="JL201" s="63"/>
      <c r="JM201" s="63"/>
      <c r="JN201" s="63"/>
      <c r="JO201" s="63"/>
      <c r="JP201" s="63"/>
      <c r="JQ201" s="63"/>
      <c r="JR201" s="63"/>
      <c r="JS201" s="63"/>
      <c r="JT201" s="63"/>
      <c r="JU201" s="1"/>
      <c r="JV201" s="1"/>
      <c r="JW201" s="1"/>
      <c r="JX201" s="1"/>
      <c r="JY201" s="1"/>
      <c r="JZ201" s="1"/>
      <c r="KA201" s="1"/>
      <c r="KB201" s="1"/>
      <c r="KC201" s="1"/>
      <c r="KD201" s="1"/>
      <c r="KE201" s="1"/>
      <c r="KF201" s="1"/>
      <c r="KG201" s="1"/>
      <c r="KH201" s="1"/>
      <c r="KI201" s="138"/>
      <c r="KJ201" s="1"/>
      <c r="KK201" s="63"/>
      <c r="KL201" s="63"/>
      <c r="KM201" s="63"/>
      <c r="KN201" s="63"/>
      <c r="KO201" s="63"/>
      <c r="KP201" s="63"/>
      <c r="KQ201" s="63"/>
      <c r="KR201" s="63"/>
      <c r="KS201" s="63"/>
      <c r="KT201" s="63"/>
      <c r="KU201" s="63"/>
      <c r="KV201" s="63"/>
      <c r="KW201" s="63"/>
      <c r="KX201" s="63"/>
      <c r="KY201" s="63"/>
      <c r="KZ201" s="63"/>
      <c r="LA201" s="1"/>
      <c r="LB201" s="1"/>
      <c r="LC201" s="1"/>
      <c r="LD201" s="1"/>
      <c r="LE201" s="1"/>
      <c r="LF201" s="1"/>
      <c r="LG201" s="1"/>
      <c r="LH201" s="1"/>
      <c r="LI201" s="1"/>
      <c r="LJ201" s="1"/>
      <c r="LK201" s="1"/>
      <c r="LL201" s="1"/>
      <c r="LM201" s="1"/>
      <c r="LN201" s="1"/>
      <c r="LO201" s="138"/>
      <c r="LP201" s="1"/>
      <c r="LQ201" s="63"/>
      <c r="LR201" s="63"/>
      <c r="LS201" s="63"/>
      <c r="LT201" s="63"/>
      <c r="LU201" s="63"/>
      <c r="LV201" s="63"/>
      <c r="LW201" s="63"/>
      <c r="LX201" s="63"/>
      <c r="LY201" s="63"/>
      <c r="LZ201" s="63"/>
      <c r="MA201" s="63"/>
      <c r="MB201" s="63"/>
      <c r="MC201" s="63"/>
      <c r="MD201" s="63"/>
      <c r="ME201" s="63"/>
      <c r="MF201" s="63"/>
    </row>
    <row r="202" spans="1:344" x14ac:dyDescent="0.35">
      <c r="A202" s="131">
        <v>198</v>
      </c>
      <c r="B202" s="170"/>
      <c r="C202" s="170"/>
      <c r="D202" s="152">
        <v>375</v>
      </c>
      <c r="E202" s="72" t="str">
        <f>'BVEM Scorecard'!F201</f>
        <v>Solar</v>
      </c>
      <c r="F202" s="96">
        <f t="shared" si="289"/>
        <v>0.30000000000000004</v>
      </c>
      <c r="G202" s="96">
        <f t="shared" si="290"/>
        <v>0.3</v>
      </c>
      <c r="H202" s="96">
        <f t="shared" si="291"/>
        <v>0</v>
      </c>
      <c r="I202" s="96">
        <f t="shared" si="292"/>
        <v>0</v>
      </c>
      <c r="J202" s="62">
        <v>1</v>
      </c>
      <c r="K202" s="62">
        <v>1</v>
      </c>
      <c r="L202" s="62">
        <v>1</v>
      </c>
      <c r="M202" s="62">
        <v>1</v>
      </c>
      <c r="N202" s="62">
        <v>1</v>
      </c>
      <c r="O202" s="62">
        <v>0</v>
      </c>
      <c r="P202" s="62">
        <v>0</v>
      </c>
      <c r="Q202" s="62">
        <v>0</v>
      </c>
      <c r="R202" s="62">
        <v>0</v>
      </c>
      <c r="S202" s="62">
        <v>0</v>
      </c>
      <c r="T202" s="62">
        <v>1</v>
      </c>
      <c r="U202" s="62">
        <v>0</v>
      </c>
      <c r="V202" s="62">
        <v>0</v>
      </c>
      <c r="W202" s="62">
        <f t="shared" si="293"/>
        <v>0.3</v>
      </c>
      <c r="X202" s="62">
        <f t="shared" si="294"/>
        <v>0.30000000000000004</v>
      </c>
      <c r="Y202" s="87"/>
      <c r="Z202" s="5"/>
      <c r="AA202" s="5"/>
      <c r="AB202" s="5"/>
      <c r="AC202" s="5"/>
      <c r="AD202" s="5"/>
      <c r="AE202" s="5"/>
      <c r="AF202" s="5"/>
      <c r="AG202" s="5"/>
      <c r="AH202" s="5"/>
      <c r="AI202" s="5"/>
      <c r="AJ202" s="5"/>
      <c r="AK202" s="5"/>
      <c r="AL202" s="5"/>
      <c r="AM202" s="91" t="str">
        <f t="shared" si="269"/>
        <v/>
      </c>
      <c r="AN202" s="93" t="str">
        <f t="shared" si="270"/>
        <v/>
      </c>
      <c r="AO202" s="62"/>
      <c r="AP202" s="62"/>
      <c r="AQ202" s="62"/>
      <c r="AR202" s="62"/>
      <c r="AS202" s="62"/>
      <c r="AT202" s="62"/>
      <c r="AU202" s="62"/>
      <c r="AV202" s="62"/>
      <c r="AW202" s="62"/>
      <c r="AX202" s="62"/>
      <c r="AY202" s="62"/>
      <c r="AZ202" s="62"/>
      <c r="BA202" s="62"/>
      <c r="BB202" s="62"/>
      <c r="BC202" s="62" t="str">
        <f t="shared" si="271"/>
        <v/>
      </c>
      <c r="BD202" s="62" t="str">
        <f t="shared" si="272"/>
        <v/>
      </c>
      <c r="BE202" s="5"/>
      <c r="BF202" s="5"/>
      <c r="BG202" s="5"/>
      <c r="BH202" s="5"/>
      <c r="BI202" s="5"/>
      <c r="BJ202" s="5"/>
      <c r="BK202" s="5"/>
      <c r="BL202" s="5"/>
      <c r="BM202" s="5"/>
      <c r="BN202" s="5"/>
      <c r="BO202" s="5"/>
      <c r="BP202" s="5"/>
      <c r="BQ202" s="5"/>
      <c r="BR202" s="5"/>
      <c r="BS202" s="5" t="str">
        <f t="shared" si="273"/>
        <v/>
      </c>
      <c r="BT202" s="5" t="str">
        <f t="shared" si="274"/>
        <v/>
      </c>
      <c r="BU202" s="62"/>
      <c r="BV202" s="62"/>
      <c r="BW202" s="62"/>
      <c r="BX202" s="62"/>
      <c r="BY202" s="62"/>
      <c r="BZ202" s="62"/>
      <c r="CA202" s="62"/>
      <c r="CB202" s="62"/>
      <c r="CC202" s="62"/>
      <c r="CD202" s="62"/>
      <c r="CE202" s="62"/>
      <c r="CF202" s="62"/>
      <c r="CG202" s="62"/>
      <c r="CH202" s="62"/>
      <c r="CI202" s="62" t="str">
        <f t="shared" si="275"/>
        <v/>
      </c>
      <c r="CJ202" s="62" t="str">
        <f t="shared" si="276"/>
        <v/>
      </c>
      <c r="CK202" s="5"/>
      <c r="CL202" s="5"/>
      <c r="CM202" s="5"/>
      <c r="CN202" s="5"/>
      <c r="CO202" s="5"/>
      <c r="CP202" s="5"/>
      <c r="CQ202" s="5"/>
      <c r="CR202" s="5"/>
      <c r="CS202" s="5"/>
      <c r="CT202" s="5"/>
      <c r="CU202" s="5"/>
      <c r="CV202" s="5"/>
      <c r="CW202" s="5"/>
      <c r="CX202" s="5"/>
      <c r="CY202" s="91" t="str">
        <f t="shared" si="277"/>
        <v/>
      </c>
      <c r="CZ202" s="5" t="str">
        <f t="shared" si="278"/>
        <v/>
      </c>
      <c r="DA202" s="62"/>
      <c r="DB202" s="62"/>
      <c r="DC202" s="62"/>
      <c r="DD202" s="62"/>
      <c r="DE202" s="62"/>
      <c r="DF202" s="62"/>
      <c r="DG202" s="62"/>
      <c r="DH202" s="62"/>
      <c r="DI202" s="62"/>
      <c r="DJ202" s="62"/>
      <c r="DK202" s="62"/>
      <c r="DL202" s="62"/>
      <c r="DM202" s="62"/>
      <c r="DN202" s="62"/>
      <c r="DO202" s="62" t="str">
        <f t="shared" si="279"/>
        <v/>
      </c>
      <c r="DP202" s="62" t="str">
        <f t="shared" si="280"/>
        <v/>
      </c>
      <c r="DQ202" s="5"/>
      <c r="DR202" s="5"/>
      <c r="DS202" s="5"/>
      <c r="DT202" s="5"/>
      <c r="DU202" s="5"/>
      <c r="DV202" s="5"/>
      <c r="DW202" s="5"/>
      <c r="DX202" s="5"/>
      <c r="DY202" s="5"/>
      <c r="DZ202" s="5"/>
      <c r="EA202" s="5"/>
      <c r="EB202" s="5"/>
      <c r="EC202" s="5"/>
      <c r="ED202" s="5"/>
      <c r="EE202" s="91" t="str">
        <f t="shared" si="281"/>
        <v/>
      </c>
      <c r="EF202" s="5" t="str">
        <f t="shared" si="282"/>
        <v/>
      </c>
      <c r="EG202" s="62"/>
      <c r="EH202" s="62"/>
      <c r="EI202" s="62"/>
      <c r="EJ202" s="62"/>
      <c r="EK202" s="62"/>
      <c r="EL202" s="62"/>
      <c r="EM202" s="62"/>
      <c r="EN202" s="62"/>
      <c r="EO202" s="62"/>
      <c r="EP202" s="62"/>
      <c r="EQ202" s="62"/>
      <c r="ER202" s="62"/>
      <c r="ES202" s="62"/>
      <c r="ET202" s="62"/>
      <c r="EU202" s="62" t="str">
        <f t="shared" si="283"/>
        <v/>
      </c>
      <c r="EV202" s="62" t="str">
        <f t="shared" si="284"/>
        <v/>
      </c>
      <c r="EW202" s="5"/>
      <c r="EX202" s="5"/>
      <c r="EY202" s="5"/>
      <c r="EZ202" s="5"/>
      <c r="FA202" s="5"/>
      <c r="FB202" s="5"/>
      <c r="FC202" s="5"/>
      <c r="FD202" s="5"/>
      <c r="FE202" s="5"/>
      <c r="FF202" s="5"/>
      <c r="FG202" s="5"/>
      <c r="FH202" s="5"/>
      <c r="FI202" s="5"/>
      <c r="FJ202" s="5"/>
      <c r="FK202" s="91" t="str">
        <f t="shared" si="285"/>
        <v/>
      </c>
      <c r="FL202" s="5" t="str">
        <f t="shared" si="286"/>
        <v/>
      </c>
      <c r="FM202" s="62"/>
      <c r="FN202" s="62"/>
      <c r="FO202" s="62"/>
      <c r="FP202" s="62"/>
      <c r="FQ202" s="62"/>
      <c r="FR202" s="62"/>
      <c r="FS202" s="62"/>
      <c r="FT202" s="62"/>
      <c r="FU202" s="62"/>
      <c r="FV202" s="62"/>
      <c r="FW202" s="62"/>
      <c r="FX202" s="62"/>
      <c r="FY202" s="62"/>
      <c r="FZ202" s="62"/>
      <c r="GA202" s="62" t="str">
        <f t="shared" si="287"/>
        <v/>
      </c>
      <c r="GB202" s="62" t="str">
        <f t="shared" si="288"/>
        <v/>
      </c>
      <c r="GC202" s="5"/>
      <c r="GD202" s="5"/>
      <c r="GE202" s="5"/>
      <c r="GF202" s="5"/>
      <c r="GG202" s="5"/>
      <c r="GH202" s="5"/>
      <c r="GI202" s="5"/>
      <c r="GJ202" s="5"/>
      <c r="GK202" s="5"/>
      <c r="GL202" s="5"/>
      <c r="GM202" s="5"/>
      <c r="GN202" s="5"/>
      <c r="GO202" s="5"/>
      <c r="GP202" s="5"/>
      <c r="GQ202" s="91"/>
      <c r="GR202" s="5"/>
      <c r="GS202" s="62"/>
      <c r="GT202" s="62"/>
      <c r="GU202" s="62"/>
      <c r="GV202" s="62"/>
      <c r="GW202" s="62"/>
      <c r="GX202" s="62"/>
      <c r="GY202" s="62"/>
      <c r="GZ202" s="62"/>
      <c r="HA202" s="62"/>
      <c r="HB202" s="62"/>
      <c r="HC202" s="62"/>
      <c r="HD202" s="62"/>
      <c r="HE202" s="62"/>
      <c r="HF202" s="62"/>
      <c r="HG202" s="62"/>
      <c r="HH202" s="62"/>
      <c r="HI202" s="5"/>
      <c r="HJ202" s="5"/>
      <c r="HK202" s="5"/>
      <c r="HL202" s="5"/>
      <c r="HM202" s="5"/>
      <c r="HN202" s="5"/>
      <c r="HO202" s="5"/>
      <c r="HP202" s="5"/>
      <c r="HQ202" s="5"/>
      <c r="HR202" s="5"/>
      <c r="HS202" s="5"/>
      <c r="HT202" s="5"/>
      <c r="HU202" s="5"/>
      <c r="HV202" s="5"/>
      <c r="HW202" s="91"/>
      <c r="HX202" s="5"/>
      <c r="HY202" s="62"/>
      <c r="HZ202" s="62"/>
      <c r="IA202" s="62"/>
      <c r="IB202" s="62"/>
      <c r="IC202" s="62"/>
      <c r="ID202" s="62"/>
      <c r="IE202" s="62"/>
      <c r="IF202" s="62"/>
      <c r="IG202" s="62"/>
      <c r="IH202" s="62"/>
      <c r="II202" s="62"/>
      <c r="IJ202" s="62"/>
      <c r="IK202" s="62"/>
      <c r="IL202" s="62"/>
      <c r="IM202" s="62"/>
      <c r="IN202" s="62"/>
      <c r="IO202" s="5"/>
      <c r="IP202" s="5"/>
      <c r="IQ202" s="5"/>
      <c r="IR202" s="5"/>
      <c r="IS202" s="5"/>
      <c r="IT202" s="5"/>
      <c r="IU202" s="5"/>
      <c r="IV202" s="5"/>
      <c r="IW202" s="5"/>
      <c r="IX202" s="5"/>
      <c r="IY202" s="5"/>
      <c r="IZ202" s="5"/>
      <c r="JA202" s="5"/>
      <c r="JB202" s="5"/>
      <c r="JC202" s="91"/>
      <c r="JD202" s="5"/>
      <c r="JE202" s="62"/>
      <c r="JF202" s="62"/>
      <c r="JG202" s="62"/>
      <c r="JH202" s="62"/>
      <c r="JI202" s="62"/>
      <c r="JJ202" s="62"/>
      <c r="JK202" s="62"/>
      <c r="JL202" s="62"/>
      <c r="JM202" s="62"/>
      <c r="JN202" s="62"/>
      <c r="JO202" s="62"/>
      <c r="JP202" s="62"/>
      <c r="JQ202" s="62"/>
      <c r="JR202" s="62"/>
      <c r="JS202" s="62"/>
      <c r="JT202" s="62"/>
      <c r="JU202" s="5"/>
      <c r="JV202" s="5"/>
      <c r="JW202" s="5"/>
      <c r="JX202" s="5"/>
      <c r="JY202" s="5"/>
      <c r="JZ202" s="5"/>
      <c r="KA202" s="5"/>
      <c r="KB202" s="5"/>
      <c r="KC202" s="5"/>
      <c r="KD202" s="5"/>
      <c r="KE202" s="5"/>
      <c r="KF202" s="5"/>
      <c r="KG202" s="5"/>
      <c r="KH202" s="5"/>
      <c r="KI202" s="91"/>
      <c r="KJ202" s="5"/>
      <c r="KK202" s="62"/>
      <c r="KL202" s="62"/>
      <c r="KM202" s="62"/>
      <c r="KN202" s="62"/>
      <c r="KO202" s="62"/>
      <c r="KP202" s="62"/>
      <c r="KQ202" s="62"/>
      <c r="KR202" s="62"/>
      <c r="KS202" s="62"/>
      <c r="KT202" s="62"/>
      <c r="KU202" s="62"/>
      <c r="KV202" s="62"/>
      <c r="KW202" s="62"/>
      <c r="KX202" s="62"/>
      <c r="KY202" s="62"/>
      <c r="KZ202" s="62"/>
      <c r="LA202" s="5"/>
      <c r="LB202" s="5"/>
      <c r="LC202" s="5"/>
      <c r="LD202" s="5"/>
      <c r="LE202" s="5"/>
      <c r="LF202" s="5"/>
      <c r="LG202" s="5"/>
      <c r="LH202" s="5"/>
      <c r="LI202" s="5"/>
      <c r="LJ202" s="5"/>
      <c r="LK202" s="5"/>
      <c r="LL202" s="5"/>
      <c r="LM202" s="5"/>
      <c r="LN202" s="5"/>
      <c r="LO202" s="91"/>
      <c r="LP202" s="5"/>
      <c r="LQ202" s="62"/>
      <c r="LR202" s="62"/>
      <c r="LS202" s="62"/>
      <c r="LT202" s="62"/>
      <c r="LU202" s="62"/>
      <c r="LV202" s="62"/>
      <c r="LW202" s="62"/>
      <c r="LX202" s="62"/>
      <c r="LY202" s="62"/>
      <c r="LZ202" s="62"/>
      <c r="MA202" s="62"/>
      <c r="MB202" s="62"/>
      <c r="MC202" s="62"/>
      <c r="MD202" s="62"/>
      <c r="ME202" s="62"/>
      <c r="MF202" s="62"/>
    </row>
    <row r="203" spans="1:344" x14ac:dyDescent="0.35">
      <c r="A203" s="132">
        <v>199</v>
      </c>
      <c r="B203" s="170"/>
      <c r="C203" s="170"/>
      <c r="D203" s="152">
        <v>384</v>
      </c>
      <c r="E203" s="72" t="str">
        <f>'BVEM Scorecard'!F202</f>
        <v>Gas</v>
      </c>
      <c r="F203" s="96">
        <f t="shared" si="289"/>
        <v>0.30000000000000004</v>
      </c>
      <c r="G203" s="96">
        <f t="shared" si="290"/>
        <v>0.3</v>
      </c>
      <c r="H203" s="96">
        <f t="shared" si="291"/>
        <v>0</v>
      </c>
      <c r="I203" s="96">
        <f t="shared" si="292"/>
        <v>0</v>
      </c>
      <c r="J203" s="62">
        <v>1</v>
      </c>
      <c r="K203" s="62">
        <v>1</v>
      </c>
      <c r="L203" s="62">
        <v>1</v>
      </c>
      <c r="M203" s="62">
        <v>1</v>
      </c>
      <c r="N203" s="62">
        <v>1</v>
      </c>
      <c r="O203" s="62">
        <v>0</v>
      </c>
      <c r="P203" s="62">
        <v>0</v>
      </c>
      <c r="Q203" s="62">
        <v>0</v>
      </c>
      <c r="R203" s="62">
        <v>0</v>
      </c>
      <c r="S203" s="62">
        <v>0</v>
      </c>
      <c r="T203" s="62">
        <v>1</v>
      </c>
      <c r="U203" s="62">
        <v>0</v>
      </c>
      <c r="V203" s="62">
        <v>0</v>
      </c>
      <c r="W203" s="62">
        <f t="shared" si="293"/>
        <v>0.3</v>
      </c>
      <c r="X203" s="62">
        <f t="shared" si="294"/>
        <v>0.30000000000000004</v>
      </c>
      <c r="Y203" s="1"/>
      <c r="Z203" s="1"/>
      <c r="AA203" s="1"/>
      <c r="AB203" s="1"/>
      <c r="AC203" s="1"/>
      <c r="AD203" s="1"/>
      <c r="AE203" s="1"/>
      <c r="AF203" s="1"/>
      <c r="AG203" s="1"/>
      <c r="AH203" s="1"/>
      <c r="AI203" s="1"/>
      <c r="AJ203" s="1"/>
      <c r="AK203" s="1"/>
      <c r="AL203" s="1"/>
      <c r="AM203" s="138" t="str">
        <f t="shared" si="269"/>
        <v/>
      </c>
      <c r="AN203" s="139" t="str">
        <f t="shared" si="270"/>
        <v/>
      </c>
      <c r="AO203" s="63"/>
      <c r="AP203" s="63"/>
      <c r="AQ203" s="63"/>
      <c r="AR203" s="63"/>
      <c r="AS203" s="63"/>
      <c r="AT203" s="63"/>
      <c r="AU203" s="63"/>
      <c r="AV203" s="63"/>
      <c r="AW203" s="63"/>
      <c r="AX203" s="63"/>
      <c r="AY203" s="63"/>
      <c r="AZ203" s="63"/>
      <c r="BA203" s="63"/>
      <c r="BB203" s="63"/>
      <c r="BC203" s="63" t="str">
        <f t="shared" si="271"/>
        <v/>
      </c>
      <c r="BD203" s="63" t="str">
        <f t="shared" si="272"/>
        <v/>
      </c>
      <c r="BE203" s="1"/>
      <c r="BF203" s="1"/>
      <c r="BG203" s="1"/>
      <c r="BH203" s="1"/>
      <c r="BI203" s="1"/>
      <c r="BJ203" s="1"/>
      <c r="BK203" s="1"/>
      <c r="BL203" s="1"/>
      <c r="BM203" s="1"/>
      <c r="BN203" s="1"/>
      <c r="BO203" s="1"/>
      <c r="BP203" s="1"/>
      <c r="BQ203" s="1"/>
      <c r="BR203" s="1"/>
      <c r="BS203" s="1" t="str">
        <f t="shared" si="273"/>
        <v/>
      </c>
      <c r="BT203" s="1" t="str">
        <f t="shared" si="274"/>
        <v/>
      </c>
      <c r="BU203" s="63"/>
      <c r="BV203" s="63"/>
      <c r="BW203" s="63"/>
      <c r="BX203" s="63"/>
      <c r="BY203" s="63"/>
      <c r="BZ203" s="63"/>
      <c r="CA203" s="63"/>
      <c r="CB203" s="63"/>
      <c r="CC203" s="63"/>
      <c r="CD203" s="63"/>
      <c r="CE203" s="63"/>
      <c r="CF203" s="63"/>
      <c r="CG203" s="63"/>
      <c r="CH203" s="63"/>
      <c r="CI203" s="63" t="str">
        <f t="shared" si="275"/>
        <v/>
      </c>
      <c r="CJ203" s="63" t="str">
        <f t="shared" si="276"/>
        <v/>
      </c>
      <c r="CK203" s="1"/>
      <c r="CL203" s="1"/>
      <c r="CM203" s="1"/>
      <c r="CN203" s="1"/>
      <c r="CO203" s="1"/>
      <c r="CP203" s="1"/>
      <c r="CQ203" s="1"/>
      <c r="CR203" s="1"/>
      <c r="CS203" s="1"/>
      <c r="CT203" s="1"/>
      <c r="CU203" s="1"/>
      <c r="CV203" s="1"/>
      <c r="CW203" s="1"/>
      <c r="CX203" s="1"/>
      <c r="CY203" s="138" t="str">
        <f t="shared" si="277"/>
        <v/>
      </c>
      <c r="CZ203" s="1" t="str">
        <f t="shared" si="278"/>
        <v/>
      </c>
      <c r="DA203" s="63"/>
      <c r="DB203" s="63"/>
      <c r="DC203" s="63"/>
      <c r="DD203" s="63"/>
      <c r="DE203" s="63"/>
      <c r="DF203" s="63"/>
      <c r="DG203" s="63"/>
      <c r="DH203" s="63"/>
      <c r="DI203" s="63"/>
      <c r="DJ203" s="63"/>
      <c r="DK203" s="63"/>
      <c r="DL203" s="63"/>
      <c r="DM203" s="63"/>
      <c r="DN203" s="63"/>
      <c r="DO203" s="63" t="str">
        <f t="shared" si="279"/>
        <v/>
      </c>
      <c r="DP203" s="63" t="str">
        <f t="shared" si="280"/>
        <v/>
      </c>
      <c r="DQ203" s="1"/>
      <c r="DR203" s="1"/>
      <c r="DS203" s="1"/>
      <c r="DT203" s="1"/>
      <c r="DU203" s="1"/>
      <c r="DV203" s="1"/>
      <c r="DW203" s="1"/>
      <c r="DX203" s="1"/>
      <c r="DY203" s="1"/>
      <c r="DZ203" s="1"/>
      <c r="EA203" s="1"/>
      <c r="EB203" s="1"/>
      <c r="EC203" s="1"/>
      <c r="ED203" s="1"/>
      <c r="EE203" s="138" t="str">
        <f t="shared" si="281"/>
        <v/>
      </c>
      <c r="EF203" s="1" t="str">
        <f t="shared" si="282"/>
        <v/>
      </c>
      <c r="EG203" s="63"/>
      <c r="EH203" s="63"/>
      <c r="EI203" s="63"/>
      <c r="EJ203" s="63"/>
      <c r="EK203" s="63"/>
      <c r="EL203" s="63"/>
      <c r="EM203" s="63"/>
      <c r="EN203" s="63"/>
      <c r="EO203" s="63"/>
      <c r="EP203" s="63"/>
      <c r="EQ203" s="63"/>
      <c r="ER203" s="63"/>
      <c r="ES203" s="63"/>
      <c r="ET203" s="63"/>
      <c r="EU203" s="63" t="str">
        <f t="shared" si="283"/>
        <v/>
      </c>
      <c r="EV203" s="63" t="str">
        <f t="shared" si="284"/>
        <v/>
      </c>
      <c r="EW203" s="1"/>
      <c r="EX203" s="1"/>
      <c r="EY203" s="1"/>
      <c r="EZ203" s="1"/>
      <c r="FA203" s="1"/>
      <c r="FB203" s="1"/>
      <c r="FC203" s="1"/>
      <c r="FD203" s="1"/>
      <c r="FE203" s="1"/>
      <c r="FF203" s="1"/>
      <c r="FG203" s="1"/>
      <c r="FH203" s="1"/>
      <c r="FI203" s="1"/>
      <c r="FJ203" s="1"/>
      <c r="FK203" s="138" t="str">
        <f t="shared" si="285"/>
        <v/>
      </c>
      <c r="FL203" s="1" t="str">
        <f t="shared" si="286"/>
        <v/>
      </c>
      <c r="FM203" s="63"/>
      <c r="FN203" s="63"/>
      <c r="FO203" s="63"/>
      <c r="FP203" s="63"/>
      <c r="FQ203" s="63"/>
      <c r="FR203" s="63"/>
      <c r="FS203" s="63"/>
      <c r="FT203" s="63"/>
      <c r="FU203" s="63"/>
      <c r="FV203" s="63"/>
      <c r="FW203" s="63"/>
      <c r="FX203" s="63"/>
      <c r="FY203" s="63"/>
      <c r="FZ203" s="63"/>
      <c r="GA203" s="63" t="str">
        <f t="shared" si="287"/>
        <v/>
      </c>
      <c r="GB203" s="63" t="str">
        <f t="shared" si="288"/>
        <v/>
      </c>
      <c r="GC203" s="1"/>
      <c r="GD203" s="1"/>
      <c r="GE203" s="1"/>
      <c r="GF203" s="1"/>
      <c r="GG203" s="1"/>
      <c r="GH203" s="1"/>
      <c r="GI203" s="1"/>
      <c r="GJ203" s="1"/>
      <c r="GK203" s="1"/>
      <c r="GL203" s="1"/>
      <c r="GM203" s="1"/>
      <c r="GN203" s="1"/>
      <c r="GO203" s="1"/>
      <c r="GP203" s="1"/>
      <c r="GQ203" s="138"/>
      <c r="GR203" s="1"/>
      <c r="GS203" s="63"/>
      <c r="GT203" s="63"/>
      <c r="GU203" s="63"/>
      <c r="GV203" s="63"/>
      <c r="GW203" s="63"/>
      <c r="GX203" s="63"/>
      <c r="GY203" s="63"/>
      <c r="GZ203" s="63"/>
      <c r="HA203" s="63"/>
      <c r="HB203" s="63"/>
      <c r="HC203" s="63"/>
      <c r="HD203" s="63"/>
      <c r="HE203" s="63"/>
      <c r="HF203" s="63"/>
      <c r="HG203" s="63"/>
      <c r="HH203" s="63"/>
      <c r="HI203" s="1"/>
      <c r="HJ203" s="1"/>
      <c r="HK203" s="1"/>
      <c r="HL203" s="1"/>
      <c r="HM203" s="1"/>
      <c r="HN203" s="1"/>
      <c r="HO203" s="1"/>
      <c r="HP203" s="1"/>
      <c r="HQ203" s="1"/>
      <c r="HR203" s="1"/>
      <c r="HS203" s="1"/>
      <c r="HT203" s="1"/>
      <c r="HU203" s="1"/>
      <c r="HV203" s="1"/>
      <c r="HW203" s="138"/>
      <c r="HX203" s="1"/>
      <c r="HY203" s="63"/>
      <c r="HZ203" s="63"/>
      <c r="IA203" s="63"/>
      <c r="IB203" s="63"/>
      <c r="IC203" s="63"/>
      <c r="ID203" s="63"/>
      <c r="IE203" s="63"/>
      <c r="IF203" s="63"/>
      <c r="IG203" s="63"/>
      <c r="IH203" s="63"/>
      <c r="II203" s="63"/>
      <c r="IJ203" s="63"/>
      <c r="IK203" s="63"/>
      <c r="IL203" s="63"/>
      <c r="IM203" s="63"/>
      <c r="IN203" s="63"/>
      <c r="IO203" s="1"/>
      <c r="IP203" s="1"/>
      <c r="IQ203" s="1"/>
      <c r="IR203" s="1"/>
      <c r="IS203" s="1"/>
      <c r="IT203" s="1"/>
      <c r="IU203" s="1"/>
      <c r="IV203" s="1"/>
      <c r="IW203" s="1"/>
      <c r="IX203" s="1"/>
      <c r="IY203" s="1"/>
      <c r="IZ203" s="1"/>
      <c r="JA203" s="1"/>
      <c r="JB203" s="1"/>
      <c r="JC203" s="138"/>
      <c r="JD203" s="1"/>
      <c r="JE203" s="63"/>
      <c r="JF203" s="63"/>
      <c r="JG203" s="63"/>
      <c r="JH203" s="63"/>
      <c r="JI203" s="63"/>
      <c r="JJ203" s="63"/>
      <c r="JK203" s="63"/>
      <c r="JL203" s="63"/>
      <c r="JM203" s="63"/>
      <c r="JN203" s="63"/>
      <c r="JO203" s="63"/>
      <c r="JP203" s="63"/>
      <c r="JQ203" s="63"/>
      <c r="JR203" s="63"/>
      <c r="JS203" s="63"/>
      <c r="JT203" s="63"/>
      <c r="JU203" s="1"/>
      <c r="JV203" s="1"/>
      <c r="JW203" s="1"/>
      <c r="JX203" s="1"/>
      <c r="JY203" s="1"/>
      <c r="JZ203" s="1"/>
      <c r="KA203" s="1"/>
      <c r="KB203" s="1"/>
      <c r="KC203" s="1"/>
      <c r="KD203" s="1"/>
      <c r="KE203" s="1"/>
      <c r="KF203" s="1"/>
      <c r="KG203" s="1"/>
      <c r="KH203" s="1"/>
      <c r="KI203" s="138"/>
      <c r="KJ203" s="1"/>
      <c r="KK203" s="63"/>
      <c r="KL203" s="63"/>
      <c r="KM203" s="63"/>
      <c r="KN203" s="63"/>
      <c r="KO203" s="63"/>
      <c r="KP203" s="63"/>
      <c r="KQ203" s="63"/>
      <c r="KR203" s="63"/>
      <c r="KS203" s="63"/>
      <c r="KT203" s="63"/>
      <c r="KU203" s="63"/>
      <c r="KV203" s="63"/>
      <c r="KW203" s="63"/>
      <c r="KX203" s="63"/>
      <c r="KY203" s="63"/>
      <c r="KZ203" s="63"/>
      <c r="LA203" s="1"/>
      <c r="LB203" s="1"/>
      <c r="LC203" s="1"/>
      <c r="LD203" s="1"/>
      <c r="LE203" s="1"/>
      <c r="LF203" s="1"/>
      <c r="LG203" s="1"/>
      <c r="LH203" s="1"/>
      <c r="LI203" s="1"/>
      <c r="LJ203" s="1"/>
      <c r="LK203" s="1"/>
      <c r="LL203" s="1"/>
      <c r="LM203" s="1"/>
      <c r="LN203" s="1"/>
      <c r="LO203" s="138"/>
      <c r="LP203" s="1"/>
      <c r="LQ203" s="63"/>
      <c r="LR203" s="63"/>
      <c r="LS203" s="63"/>
      <c r="LT203" s="63"/>
      <c r="LU203" s="63"/>
      <c r="LV203" s="63"/>
      <c r="LW203" s="63"/>
      <c r="LX203" s="63"/>
      <c r="LY203" s="63"/>
      <c r="LZ203" s="63"/>
      <c r="MA203" s="63"/>
      <c r="MB203" s="63"/>
      <c r="MC203" s="63"/>
      <c r="MD203" s="63"/>
      <c r="ME203" s="63"/>
      <c r="MF203" s="63"/>
    </row>
    <row r="204" spans="1:344" x14ac:dyDescent="0.35">
      <c r="A204" s="131">
        <v>200</v>
      </c>
      <c r="B204" s="170"/>
      <c r="C204" s="170"/>
      <c r="D204" s="152">
        <v>392</v>
      </c>
      <c r="E204" s="72" t="str">
        <f>'BVEM Scorecard'!F203</f>
        <v>Gas</v>
      </c>
      <c r="F204" s="96">
        <f t="shared" si="289"/>
        <v>0.30000000000000004</v>
      </c>
      <c r="G204" s="96">
        <f t="shared" si="290"/>
        <v>0.3</v>
      </c>
      <c r="H204" s="96">
        <f t="shared" si="291"/>
        <v>0</v>
      </c>
      <c r="I204" s="96">
        <f t="shared" si="292"/>
        <v>0</v>
      </c>
      <c r="J204" s="62">
        <v>1</v>
      </c>
      <c r="K204" s="62">
        <v>1</v>
      </c>
      <c r="L204" s="62">
        <v>1</v>
      </c>
      <c r="M204" s="62">
        <v>1</v>
      </c>
      <c r="N204" s="62">
        <v>1</v>
      </c>
      <c r="O204" s="62">
        <v>0</v>
      </c>
      <c r="P204" s="62">
        <v>0</v>
      </c>
      <c r="Q204" s="62">
        <v>0</v>
      </c>
      <c r="R204" s="62">
        <v>0</v>
      </c>
      <c r="S204" s="62">
        <v>0</v>
      </c>
      <c r="T204" s="62">
        <v>1</v>
      </c>
      <c r="U204" s="62">
        <v>0</v>
      </c>
      <c r="V204" s="62">
        <v>0</v>
      </c>
      <c r="W204" s="62">
        <f t="shared" si="293"/>
        <v>0.3</v>
      </c>
      <c r="X204" s="62">
        <f t="shared" si="294"/>
        <v>0.30000000000000004</v>
      </c>
      <c r="Y204" s="87"/>
      <c r="Z204" s="5"/>
      <c r="AA204" s="5"/>
      <c r="AB204" s="5"/>
      <c r="AC204" s="5"/>
      <c r="AD204" s="5"/>
      <c r="AE204" s="5"/>
      <c r="AF204" s="5"/>
      <c r="AG204" s="5"/>
      <c r="AH204" s="5"/>
      <c r="AI204" s="5"/>
      <c r="AJ204" s="5"/>
      <c r="AK204" s="5"/>
      <c r="AL204" s="5"/>
      <c r="AM204" s="91" t="str">
        <f t="shared" si="269"/>
        <v/>
      </c>
      <c r="AN204" s="93" t="str">
        <f t="shared" si="270"/>
        <v/>
      </c>
      <c r="AO204" s="62"/>
      <c r="AP204" s="62"/>
      <c r="AQ204" s="62"/>
      <c r="AR204" s="62"/>
      <c r="AS204" s="62"/>
      <c r="AT204" s="62"/>
      <c r="AU204" s="62"/>
      <c r="AV204" s="62"/>
      <c r="AW204" s="62"/>
      <c r="AX204" s="62"/>
      <c r="AY204" s="62"/>
      <c r="AZ204" s="62"/>
      <c r="BA204" s="62"/>
      <c r="BB204" s="62"/>
      <c r="BC204" s="62" t="str">
        <f t="shared" si="271"/>
        <v/>
      </c>
      <c r="BD204" s="62" t="str">
        <f t="shared" si="272"/>
        <v/>
      </c>
      <c r="BE204" s="5"/>
      <c r="BF204" s="5"/>
      <c r="BG204" s="5"/>
      <c r="BH204" s="5"/>
      <c r="BI204" s="5"/>
      <c r="BJ204" s="5"/>
      <c r="BK204" s="5"/>
      <c r="BL204" s="5"/>
      <c r="BM204" s="5"/>
      <c r="BN204" s="5"/>
      <c r="BO204" s="5"/>
      <c r="BP204" s="5"/>
      <c r="BQ204" s="5"/>
      <c r="BR204" s="5"/>
      <c r="BS204" s="5" t="str">
        <f t="shared" si="273"/>
        <v/>
      </c>
      <c r="BT204" s="5" t="str">
        <f t="shared" si="274"/>
        <v/>
      </c>
      <c r="BU204" s="62"/>
      <c r="BV204" s="62"/>
      <c r="BW204" s="62"/>
      <c r="BX204" s="62"/>
      <c r="BY204" s="62"/>
      <c r="BZ204" s="62"/>
      <c r="CA204" s="62"/>
      <c r="CB204" s="62"/>
      <c r="CC204" s="62"/>
      <c r="CD204" s="62"/>
      <c r="CE204" s="62"/>
      <c r="CF204" s="62"/>
      <c r="CG204" s="62"/>
      <c r="CH204" s="62"/>
      <c r="CI204" s="62" t="str">
        <f t="shared" si="275"/>
        <v/>
      </c>
      <c r="CJ204" s="62" t="str">
        <f t="shared" si="276"/>
        <v/>
      </c>
      <c r="CK204" s="5"/>
      <c r="CL204" s="5"/>
      <c r="CM204" s="5"/>
      <c r="CN204" s="5"/>
      <c r="CO204" s="5"/>
      <c r="CP204" s="5"/>
      <c r="CQ204" s="5"/>
      <c r="CR204" s="5"/>
      <c r="CS204" s="5"/>
      <c r="CT204" s="5"/>
      <c r="CU204" s="5"/>
      <c r="CV204" s="5"/>
      <c r="CW204" s="5"/>
      <c r="CX204" s="5"/>
      <c r="CY204" s="91" t="str">
        <f t="shared" si="277"/>
        <v/>
      </c>
      <c r="CZ204" s="5" t="str">
        <f t="shared" si="278"/>
        <v/>
      </c>
      <c r="DA204" s="62"/>
      <c r="DB204" s="62"/>
      <c r="DC204" s="62"/>
      <c r="DD204" s="62"/>
      <c r="DE204" s="62"/>
      <c r="DF204" s="62"/>
      <c r="DG204" s="62"/>
      <c r="DH204" s="62"/>
      <c r="DI204" s="62"/>
      <c r="DJ204" s="62"/>
      <c r="DK204" s="62"/>
      <c r="DL204" s="62"/>
      <c r="DM204" s="62"/>
      <c r="DN204" s="62"/>
      <c r="DO204" s="62" t="str">
        <f t="shared" si="279"/>
        <v/>
      </c>
      <c r="DP204" s="62" t="str">
        <f t="shared" si="280"/>
        <v/>
      </c>
      <c r="DQ204" s="5"/>
      <c r="DR204" s="5"/>
      <c r="DS204" s="5"/>
      <c r="DT204" s="5"/>
      <c r="DU204" s="5"/>
      <c r="DV204" s="5"/>
      <c r="DW204" s="5"/>
      <c r="DX204" s="5"/>
      <c r="DY204" s="5"/>
      <c r="DZ204" s="5"/>
      <c r="EA204" s="5"/>
      <c r="EB204" s="5"/>
      <c r="EC204" s="5"/>
      <c r="ED204" s="5"/>
      <c r="EE204" s="91" t="str">
        <f t="shared" si="281"/>
        <v/>
      </c>
      <c r="EF204" s="5" t="str">
        <f t="shared" si="282"/>
        <v/>
      </c>
      <c r="EG204" s="62"/>
      <c r="EH204" s="62"/>
      <c r="EI204" s="62"/>
      <c r="EJ204" s="62"/>
      <c r="EK204" s="62"/>
      <c r="EL204" s="62"/>
      <c r="EM204" s="62"/>
      <c r="EN204" s="62"/>
      <c r="EO204" s="62"/>
      <c r="EP204" s="62"/>
      <c r="EQ204" s="62"/>
      <c r="ER204" s="62"/>
      <c r="ES204" s="62"/>
      <c r="ET204" s="62"/>
      <c r="EU204" s="62" t="str">
        <f t="shared" si="283"/>
        <v/>
      </c>
      <c r="EV204" s="62" t="str">
        <f t="shared" si="284"/>
        <v/>
      </c>
      <c r="EW204" s="5"/>
      <c r="EX204" s="5"/>
      <c r="EY204" s="5"/>
      <c r="EZ204" s="5"/>
      <c r="FA204" s="5"/>
      <c r="FB204" s="5"/>
      <c r="FC204" s="5"/>
      <c r="FD204" s="5"/>
      <c r="FE204" s="5"/>
      <c r="FF204" s="5"/>
      <c r="FG204" s="5"/>
      <c r="FH204" s="5"/>
      <c r="FI204" s="5"/>
      <c r="FJ204" s="5"/>
      <c r="FK204" s="91" t="str">
        <f t="shared" si="285"/>
        <v/>
      </c>
      <c r="FL204" s="5" t="str">
        <f t="shared" si="286"/>
        <v/>
      </c>
      <c r="FM204" s="62"/>
      <c r="FN204" s="62"/>
      <c r="FO204" s="62"/>
      <c r="FP204" s="62"/>
      <c r="FQ204" s="62"/>
      <c r="FR204" s="62"/>
      <c r="FS204" s="62"/>
      <c r="FT204" s="62"/>
      <c r="FU204" s="62"/>
      <c r="FV204" s="62"/>
      <c r="FW204" s="62"/>
      <c r="FX204" s="62"/>
      <c r="FY204" s="62"/>
      <c r="FZ204" s="62"/>
      <c r="GA204" s="62" t="str">
        <f t="shared" si="287"/>
        <v/>
      </c>
      <c r="GB204" s="62" t="str">
        <f t="shared" si="288"/>
        <v/>
      </c>
      <c r="GC204" s="5"/>
      <c r="GD204" s="5"/>
      <c r="GE204" s="5"/>
      <c r="GF204" s="5"/>
      <c r="GG204" s="5"/>
      <c r="GH204" s="5"/>
      <c r="GI204" s="5"/>
      <c r="GJ204" s="5"/>
      <c r="GK204" s="5"/>
      <c r="GL204" s="5"/>
      <c r="GM204" s="5"/>
      <c r="GN204" s="5"/>
      <c r="GO204" s="5"/>
      <c r="GP204" s="5"/>
      <c r="GQ204" s="91"/>
      <c r="GR204" s="5"/>
      <c r="GS204" s="62"/>
      <c r="GT204" s="62"/>
      <c r="GU204" s="62"/>
      <c r="GV204" s="62"/>
      <c r="GW204" s="62"/>
      <c r="GX204" s="62"/>
      <c r="GY204" s="62"/>
      <c r="GZ204" s="62"/>
      <c r="HA204" s="62"/>
      <c r="HB204" s="62"/>
      <c r="HC204" s="62"/>
      <c r="HD204" s="62"/>
      <c r="HE204" s="62"/>
      <c r="HF204" s="62"/>
      <c r="HG204" s="62"/>
      <c r="HH204" s="62"/>
      <c r="HI204" s="5"/>
      <c r="HJ204" s="5"/>
      <c r="HK204" s="5"/>
      <c r="HL204" s="5"/>
      <c r="HM204" s="5"/>
      <c r="HN204" s="5"/>
      <c r="HO204" s="5"/>
      <c r="HP204" s="5"/>
      <c r="HQ204" s="5"/>
      <c r="HR204" s="5"/>
      <c r="HS204" s="5"/>
      <c r="HT204" s="5"/>
      <c r="HU204" s="5"/>
      <c r="HV204" s="5"/>
      <c r="HW204" s="91"/>
      <c r="HX204" s="5"/>
      <c r="HY204" s="62"/>
      <c r="HZ204" s="62"/>
      <c r="IA204" s="62"/>
      <c r="IB204" s="62"/>
      <c r="IC204" s="62"/>
      <c r="ID204" s="62"/>
      <c r="IE204" s="62"/>
      <c r="IF204" s="62"/>
      <c r="IG204" s="62"/>
      <c r="IH204" s="62"/>
      <c r="II204" s="62"/>
      <c r="IJ204" s="62"/>
      <c r="IK204" s="62"/>
      <c r="IL204" s="62"/>
      <c r="IM204" s="62"/>
      <c r="IN204" s="62"/>
      <c r="IO204" s="5"/>
      <c r="IP204" s="5"/>
      <c r="IQ204" s="5"/>
      <c r="IR204" s="5"/>
      <c r="IS204" s="5"/>
      <c r="IT204" s="5"/>
      <c r="IU204" s="5"/>
      <c r="IV204" s="5"/>
      <c r="IW204" s="5"/>
      <c r="IX204" s="5"/>
      <c r="IY204" s="5"/>
      <c r="IZ204" s="5"/>
      <c r="JA204" s="5"/>
      <c r="JB204" s="5"/>
      <c r="JC204" s="91"/>
      <c r="JD204" s="5"/>
      <c r="JE204" s="62"/>
      <c r="JF204" s="62"/>
      <c r="JG204" s="62"/>
      <c r="JH204" s="62"/>
      <c r="JI204" s="62"/>
      <c r="JJ204" s="62"/>
      <c r="JK204" s="62"/>
      <c r="JL204" s="62"/>
      <c r="JM204" s="62"/>
      <c r="JN204" s="62"/>
      <c r="JO204" s="62"/>
      <c r="JP204" s="62"/>
      <c r="JQ204" s="62"/>
      <c r="JR204" s="62"/>
      <c r="JS204" s="62"/>
      <c r="JT204" s="62"/>
      <c r="JU204" s="5"/>
      <c r="JV204" s="5"/>
      <c r="JW204" s="5"/>
      <c r="JX204" s="5"/>
      <c r="JY204" s="5"/>
      <c r="JZ204" s="5"/>
      <c r="KA204" s="5"/>
      <c r="KB204" s="5"/>
      <c r="KC204" s="5"/>
      <c r="KD204" s="5"/>
      <c r="KE204" s="5"/>
      <c r="KF204" s="5"/>
      <c r="KG204" s="5"/>
      <c r="KH204" s="5"/>
      <c r="KI204" s="91"/>
      <c r="KJ204" s="5"/>
      <c r="KK204" s="62"/>
      <c r="KL204" s="62"/>
      <c r="KM204" s="62"/>
      <c r="KN204" s="62"/>
      <c r="KO204" s="62"/>
      <c r="KP204" s="62"/>
      <c r="KQ204" s="62"/>
      <c r="KR204" s="62"/>
      <c r="KS204" s="62"/>
      <c r="KT204" s="62"/>
      <c r="KU204" s="62"/>
      <c r="KV204" s="62"/>
      <c r="KW204" s="62"/>
      <c r="KX204" s="62"/>
      <c r="KY204" s="62"/>
      <c r="KZ204" s="62"/>
      <c r="LA204" s="5"/>
      <c r="LB204" s="5"/>
      <c r="LC204" s="5"/>
      <c r="LD204" s="5"/>
      <c r="LE204" s="5"/>
      <c r="LF204" s="5"/>
      <c r="LG204" s="5"/>
      <c r="LH204" s="5"/>
      <c r="LI204" s="5"/>
      <c r="LJ204" s="5"/>
      <c r="LK204" s="5"/>
      <c r="LL204" s="5"/>
      <c r="LM204" s="5"/>
      <c r="LN204" s="5"/>
      <c r="LO204" s="91"/>
      <c r="LP204" s="5"/>
      <c r="LQ204" s="62"/>
      <c r="LR204" s="62"/>
      <c r="LS204" s="62"/>
      <c r="LT204" s="62"/>
      <c r="LU204" s="62"/>
      <c r="LV204" s="62"/>
      <c r="LW204" s="62"/>
      <c r="LX204" s="62"/>
      <c r="LY204" s="62"/>
      <c r="LZ204" s="62"/>
      <c r="MA204" s="62"/>
      <c r="MB204" s="62"/>
      <c r="MC204" s="62"/>
      <c r="MD204" s="62"/>
      <c r="ME204" s="62"/>
      <c r="MF204" s="62"/>
    </row>
    <row r="205" spans="1:344" x14ac:dyDescent="0.35">
      <c r="A205" s="132">
        <v>201</v>
      </c>
      <c r="B205" s="170"/>
      <c r="C205" s="170"/>
      <c r="D205" s="152">
        <v>598</v>
      </c>
      <c r="E205" s="72" t="str">
        <f>'BVEM Scorecard'!F204</f>
        <v>Wind</v>
      </c>
      <c r="F205" s="96"/>
      <c r="G205" s="96"/>
      <c r="H205" s="96"/>
      <c r="I205" s="96"/>
      <c r="J205" s="62"/>
      <c r="K205" s="62"/>
      <c r="L205" s="62"/>
      <c r="M205" s="62"/>
      <c r="N205" s="62"/>
      <c r="O205" s="62"/>
      <c r="P205" s="62"/>
      <c r="Q205" s="62"/>
      <c r="R205" s="62"/>
      <c r="S205" s="62"/>
      <c r="T205" s="62"/>
      <c r="U205" s="62"/>
      <c r="V205" s="62"/>
      <c r="W205" s="62"/>
      <c r="X205" s="62"/>
      <c r="Y205" s="1"/>
      <c r="Z205" s="1"/>
      <c r="AA205" s="1"/>
      <c r="AB205" s="1"/>
      <c r="AC205" s="1"/>
      <c r="AD205" s="1"/>
      <c r="AE205" s="1"/>
      <c r="AF205" s="1"/>
      <c r="AG205" s="1"/>
      <c r="AH205" s="1"/>
      <c r="AI205" s="1"/>
      <c r="AJ205" s="1"/>
      <c r="AK205" s="1"/>
      <c r="AL205" s="1"/>
      <c r="AM205" s="138"/>
      <c r="AN205" s="139"/>
      <c r="AO205" s="63"/>
      <c r="AP205" s="63"/>
      <c r="AQ205" s="63"/>
      <c r="AR205" s="63"/>
      <c r="AS205" s="63"/>
      <c r="AT205" s="63"/>
      <c r="AU205" s="63"/>
      <c r="AV205" s="63"/>
      <c r="AW205" s="63"/>
      <c r="AX205" s="63"/>
      <c r="AY205" s="63"/>
      <c r="AZ205" s="63"/>
      <c r="BA205" s="63"/>
      <c r="BB205" s="63"/>
      <c r="BC205" s="63"/>
      <c r="BD205" s="63"/>
      <c r="BE205" s="1"/>
      <c r="BF205" s="1"/>
      <c r="BG205" s="1"/>
      <c r="BH205" s="1"/>
      <c r="BI205" s="1"/>
      <c r="BJ205" s="1"/>
      <c r="BK205" s="1"/>
      <c r="BL205" s="1"/>
      <c r="BM205" s="1"/>
      <c r="BN205" s="1"/>
      <c r="BO205" s="1"/>
      <c r="BP205" s="1"/>
      <c r="BQ205" s="1"/>
      <c r="BR205" s="1"/>
      <c r="BS205" s="1"/>
      <c r="BT205" s="1"/>
      <c r="BU205" s="63"/>
      <c r="BV205" s="63"/>
      <c r="BW205" s="63"/>
      <c r="BX205" s="63"/>
      <c r="BY205" s="63"/>
      <c r="BZ205" s="63"/>
      <c r="CA205" s="63"/>
      <c r="CB205" s="63"/>
      <c r="CC205" s="63"/>
      <c r="CD205" s="63"/>
      <c r="CE205" s="63"/>
      <c r="CF205" s="63"/>
      <c r="CG205" s="63"/>
      <c r="CH205" s="63"/>
      <c r="CI205" s="63"/>
      <c r="CJ205" s="63"/>
      <c r="CK205" s="1"/>
      <c r="CL205" s="1"/>
      <c r="CM205" s="1"/>
      <c r="CN205" s="1"/>
      <c r="CO205" s="1"/>
      <c r="CP205" s="1"/>
      <c r="CQ205" s="1"/>
      <c r="CR205" s="1"/>
      <c r="CS205" s="1"/>
      <c r="CT205" s="1"/>
      <c r="CU205" s="1"/>
      <c r="CV205" s="1"/>
      <c r="CW205" s="1"/>
      <c r="CX205" s="1"/>
      <c r="CY205" s="138"/>
      <c r="CZ205" s="1"/>
      <c r="DA205" s="63"/>
      <c r="DB205" s="63"/>
      <c r="DC205" s="63"/>
      <c r="DD205" s="63"/>
      <c r="DE205" s="63"/>
      <c r="DF205" s="63"/>
      <c r="DG205" s="63"/>
      <c r="DH205" s="63"/>
      <c r="DI205" s="63"/>
      <c r="DJ205" s="63"/>
      <c r="DK205" s="63"/>
      <c r="DL205" s="63"/>
      <c r="DM205" s="63"/>
      <c r="DN205" s="63"/>
      <c r="DO205" s="63"/>
      <c r="DP205" s="63"/>
      <c r="DQ205" s="1"/>
      <c r="DR205" s="1"/>
      <c r="DS205" s="1"/>
      <c r="DT205" s="1"/>
      <c r="DU205" s="1"/>
      <c r="DV205" s="1"/>
      <c r="DW205" s="1"/>
      <c r="DX205" s="1"/>
      <c r="DY205" s="1"/>
      <c r="DZ205" s="1"/>
      <c r="EA205" s="1"/>
      <c r="EB205" s="1"/>
      <c r="EC205" s="1"/>
      <c r="ED205" s="1"/>
      <c r="EE205" s="138"/>
      <c r="EF205" s="1"/>
      <c r="EG205" s="63"/>
      <c r="EH205" s="63"/>
      <c r="EI205" s="63"/>
      <c r="EJ205" s="63"/>
      <c r="EK205" s="63"/>
      <c r="EL205" s="63"/>
      <c r="EM205" s="63"/>
      <c r="EN205" s="63"/>
      <c r="EO205" s="63"/>
      <c r="EP205" s="63"/>
      <c r="EQ205" s="63"/>
      <c r="ER205" s="63"/>
      <c r="ES205" s="63"/>
      <c r="ET205" s="63"/>
      <c r="EU205" s="63"/>
      <c r="EV205" s="63"/>
      <c r="EW205" s="1"/>
      <c r="EX205" s="1"/>
      <c r="EY205" s="1"/>
      <c r="EZ205" s="1"/>
      <c r="FA205" s="1"/>
      <c r="FB205" s="1"/>
      <c r="FC205" s="1"/>
      <c r="FD205" s="1"/>
      <c r="FE205" s="1"/>
      <c r="FF205" s="1"/>
      <c r="FG205" s="1"/>
      <c r="FH205" s="1"/>
      <c r="FI205" s="1"/>
      <c r="FJ205" s="1"/>
      <c r="FK205" s="138"/>
      <c r="FL205" s="1"/>
      <c r="FM205" s="63"/>
      <c r="FN205" s="63"/>
      <c r="FO205" s="63"/>
      <c r="FP205" s="63"/>
      <c r="FQ205" s="63"/>
      <c r="FR205" s="63"/>
      <c r="FS205" s="63"/>
      <c r="FT205" s="63"/>
      <c r="FU205" s="63"/>
      <c r="FV205" s="63"/>
      <c r="FW205" s="63"/>
      <c r="FX205" s="63"/>
      <c r="FY205" s="63"/>
      <c r="FZ205" s="63"/>
      <c r="GA205" s="63"/>
      <c r="GB205" s="63"/>
      <c r="GC205" s="1"/>
      <c r="GD205" s="1"/>
      <c r="GE205" s="1"/>
      <c r="GF205" s="1"/>
      <c r="GG205" s="1"/>
      <c r="GH205" s="1"/>
      <c r="GI205" s="1"/>
      <c r="GJ205" s="1"/>
      <c r="GK205" s="1"/>
      <c r="GL205" s="1"/>
      <c r="GM205" s="1"/>
      <c r="GN205" s="1"/>
      <c r="GO205" s="1"/>
      <c r="GP205" s="1"/>
      <c r="GQ205" s="138"/>
      <c r="GR205" s="1"/>
      <c r="GS205" s="63"/>
      <c r="GT205" s="63"/>
      <c r="GU205" s="63"/>
      <c r="GV205" s="63"/>
      <c r="GW205" s="63"/>
      <c r="GX205" s="63"/>
      <c r="GY205" s="63"/>
      <c r="GZ205" s="63"/>
      <c r="HA205" s="63"/>
      <c r="HB205" s="63"/>
      <c r="HC205" s="63"/>
      <c r="HD205" s="63"/>
      <c r="HE205" s="63"/>
      <c r="HF205" s="63"/>
      <c r="HG205" s="63"/>
      <c r="HH205" s="63"/>
      <c r="HI205" s="1"/>
      <c r="HJ205" s="1"/>
      <c r="HK205" s="1"/>
      <c r="HL205" s="1"/>
      <c r="HM205" s="1"/>
      <c r="HN205" s="1"/>
      <c r="HO205" s="1"/>
      <c r="HP205" s="1"/>
      <c r="HQ205" s="1"/>
      <c r="HR205" s="1"/>
      <c r="HS205" s="1"/>
      <c r="HT205" s="1"/>
      <c r="HU205" s="1"/>
      <c r="HV205" s="1"/>
      <c r="HW205" s="138"/>
      <c r="HX205" s="1"/>
      <c r="HY205" s="63"/>
      <c r="HZ205" s="63"/>
      <c r="IA205" s="63"/>
      <c r="IB205" s="63"/>
      <c r="IC205" s="63"/>
      <c r="ID205" s="63"/>
      <c r="IE205" s="63"/>
      <c r="IF205" s="63"/>
      <c r="IG205" s="63"/>
      <c r="IH205" s="63"/>
      <c r="II205" s="63"/>
      <c r="IJ205" s="63"/>
      <c r="IK205" s="63"/>
      <c r="IL205" s="63"/>
      <c r="IM205" s="63"/>
      <c r="IN205" s="63"/>
      <c r="IO205" s="1"/>
      <c r="IP205" s="1"/>
      <c r="IQ205" s="1"/>
      <c r="IR205" s="1"/>
      <c r="IS205" s="1"/>
      <c r="IT205" s="1"/>
      <c r="IU205" s="1"/>
      <c r="IV205" s="1"/>
      <c r="IW205" s="1"/>
      <c r="IX205" s="1"/>
      <c r="IY205" s="1"/>
      <c r="IZ205" s="1"/>
      <c r="JA205" s="1"/>
      <c r="JB205" s="1"/>
      <c r="JC205" s="138"/>
      <c r="JD205" s="1"/>
      <c r="JE205" s="63"/>
      <c r="JF205" s="63"/>
      <c r="JG205" s="63"/>
      <c r="JH205" s="63"/>
      <c r="JI205" s="63"/>
      <c r="JJ205" s="63"/>
      <c r="JK205" s="63"/>
      <c r="JL205" s="63"/>
      <c r="JM205" s="63"/>
      <c r="JN205" s="63"/>
      <c r="JO205" s="63"/>
      <c r="JP205" s="63"/>
      <c r="JQ205" s="63"/>
      <c r="JR205" s="63"/>
      <c r="JS205" s="63"/>
      <c r="JT205" s="63"/>
      <c r="JU205" s="1"/>
      <c r="JV205" s="1"/>
      <c r="JW205" s="1"/>
      <c r="JX205" s="1"/>
      <c r="JY205" s="1"/>
      <c r="JZ205" s="1"/>
      <c r="KA205" s="1"/>
      <c r="KB205" s="1"/>
      <c r="KC205" s="1"/>
      <c r="KD205" s="1"/>
      <c r="KE205" s="1"/>
      <c r="KF205" s="1"/>
      <c r="KG205" s="1"/>
      <c r="KH205" s="1"/>
      <c r="KI205" s="138"/>
      <c r="KJ205" s="1"/>
      <c r="KK205" s="63"/>
      <c r="KL205" s="63"/>
      <c r="KM205" s="63"/>
      <c r="KN205" s="63"/>
      <c r="KO205" s="63"/>
      <c r="KP205" s="63"/>
      <c r="KQ205" s="63"/>
      <c r="KR205" s="63"/>
      <c r="KS205" s="63"/>
      <c r="KT205" s="63"/>
      <c r="KU205" s="63"/>
      <c r="KV205" s="63"/>
      <c r="KW205" s="63"/>
      <c r="KX205" s="63"/>
      <c r="KY205" s="63"/>
      <c r="KZ205" s="63"/>
      <c r="LA205" s="1"/>
      <c r="LB205" s="1"/>
      <c r="LC205" s="1"/>
      <c r="LD205" s="1"/>
      <c r="LE205" s="1"/>
      <c r="LF205" s="1"/>
      <c r="LG205" s="1"/>
      <c r="LH205" s="1"/>
      <c r="LI205" s="1"/>
      <c r="LJ205" s="1"/>
      <c r="LK205" s="1"/>
      <c r="LL205" s="1"/>
      <c r="LM205" s="1"/>
      <c r="LN205" s="1"/>
      <c r="LO205" s="138"/>
      <c r="LP205" s="1"/>
      <c r="LQ205" s="63"/>
      <c r="LR205" s="63"/>
      <c r="LS205" s="63"/>
      <c r="LT205" s="63"/>
      <c r="LU205" s="63"/>
      <c r="LV205" s="63"/>
      <c r="LW205" s="63"/>
      <c r="LX205" s="63"/>
      <c r="LY205" s="63"/>
      <c r="LZ205" s="63"/>
      <c r="MA205" s="63"/>
      <c r="MB205" s="63"/>
      <c r="MC205" s="63"/>
      <c r="MD205" s="63"/>
      <c r="ME205" s="63"/>
      <c r="MF205" s="63"/>
    </row>
    <row r="206" spans="1:344" x14ac:dyDescent="0.35">
      <c r="A206" s="131">
        <v>202</v>
      </c>
      <c r="B206" s="170"/>
      <c r="C206" s="170"/>
      <c r="D206" s="152">
        <v>629</v>
      </c>
      <c r="E206" s="72" t="str">
        <f>'BVEM Scorecard'!F205</f>
        <v>Wind</v>
      </c>
      <c r="F206" s="96"/>
      <c r="G206" s="96"/>
      <c r="H206" s="96"/>
      <c r="I206" s="96"/>
      <c r="J206" s="62"/>
      <c r="K206" s="62"/>
      <c r="L206" s="62"/>
      <c r="M206" s="62"/>
      <c r="N206" s="62"/>
      <c r="O206" s="62"/>
      <c r="P206" s="62"/>
      <c r="Q206" s="62"/>
      <c r="R206" s="62"/>
      <c r="S206" s="62"/>
      <c r="T206" s="62"/>
      <c r="U206" s="62"/>
      <c r="V206" s="62"/>
      <c r="W206" s="62"/>
      <c r="X206" s="62"/>
      <c r="Y206" s="87"/>
      <c r="Z206" s="5"/>
      <c r="AA206" s="5"/>
      <c r="AB206" s="5"/>
      <c r="AC206" s="5"/>
      <c r="AD206" s="5"/>
      <c r="AE206" s="5"/>
      <c r="AF206" s="5"/>
      <c r="AG206" s="5"/>
      <c r="AH206" s="5"/>
      <c r="AI206" s="5"/>
      <c r="AJ206" s="5"/>
      <c r="AK206" s="5"/>
      <c r="AL206" s="5"/>
      <c r="AM206" s="91"/>
      <c r="AN206" s="93"/>
      <c r="AO206" s="62"/>
      <c r="AP206" s="62"/>
      <c r="AQ206" s="62"/>
      <c r="AR206" s="62"/>
      <c r="AS206" s="62"/>
      <c r="AT206" s="62"/>
      <c r="AU206" s="62"/>
      <c r="AV206" s="62"/>
      <c r="AW206" s="62"/>
      <c r="AX206" s="62"/>
      <c r="AY206" s="62"/>
      <c r="AZ206" s="62"/>
      <c r="BA206" s="62"/>
      <c r="BB206" s="62"/>
      <c r="BC206" s="62"/>
      <c r="BD206" s="62"/>
      <c r="BE206" s="5"/>
      <c r="BF206" s="5"/>
      <c r="BG206" s="5"/>
      <c r="BH206" s="5"/>
      <c r="BI206" s="5"/>
      <c r="BJ206" s="5"/>
      <c r="BK206" s="5"/>
      <c r="BL206" s="5"/>
      <c r="BM206" s="5"/>
      <c r="BN206" s="5"/>
      <c r="BO206" s="5"/>
      <c r="BP206" s="5"/>
      <c r="BQ206" s="5"/>
      <c r="BR206" s="5"/>
      <c r="BS206" s="5"/>
      <c r="BT206" s="5"/>
      <c r="BU206" s="62"/>
      <c r="BV206" s="62"/>
      <c r="BW206" s="62"/>
      <c r="BX206" s="62"/>
      <c r="BY206" s="62"/>
      <c r="BZ206" s="62"/>
      <c r="CA206" s="62"/>
      <c r="CB206" s="62"/>
      <c r="CC206" s="62"/>
      <c r="CD206" s="62"/>
      <c r="CE206" s="62"/>
      <c r="CF206" s="62"/>
      <c r="CG206" s="62"/>
      <c r="CH206" s="62"/>
      <c r="CI206" s="62"/>
      <c r="CJ206" s="62"/>
      <c r="CK206" s="5"/>
      <c r="CL206" s="5"/>
      <c r="CM206" s="5"/>
      <c r="CN206" s="5"/>
      <c r="CO206" s="5"/>
      <c r="CP206" s="5"/>
      <c r="CQ206" s="5"/>
      <c r="CR206" s="5"/>
      <c r="CS206" s="5"/>
      <c r="CT206" s="5"/>
      <c r="CU206" s="5"/>
      <c r="CV206" s="5"/>
      <c r="CW206" s="5"/>
      <c r="CX206" s="5"/>
      <c r="CY206" s="91"/>
      <c r="CZ206" s="5"/>
      <c r="DA206" s="62"/>
      <c r="DB206" s="62"/>
      <c r="DC206" s="62"/>
      <c r="DD206" s="62"/>
      <c r="DE206" s="62"/>
      <c r="DF206" s="62"/>
      <c r="DG206" s="62"/>
      <c r="DH206" s="62"/>
      <c r="DI206" s="62"/>
      <c r="DJ206" s="62"/>
      <c r="DK206" s="62"/>
      <c r="DL206" s="62"/>
      <c r="DM206" s="62"/>
      <c r="DN206" s="62"/>
      <c r="DO206" s="62"/>
      <c r="DP206" s="62"/>
      <c r="DQ206" s="5"/>
      <c r="DR206" s="5"/>
      <c r="DS206" s="5"/>
      <c r="DT206" s="5"/>
      <c r="DU206" s="5"/>
      <c r="DV206" s="5"/>
      <c r="DW206" s="5"/>
      <c r="DX206" s="5"/>
      <c r="DY206" s="5"/>
      <c r="DZ206" s="5"/>
      <c r="EA206" s="5"/>
      <c r="EB206" s="5"/>
      <c r="EC206" s="5"/>
      <c r="ED206" s="5"/>
      <c r="EE206" s="91"/>
      <c r="EF206" s="5"/>
      <c r="EG206" s="62"/>
      <c r="EH206" s="62"/>
      <c r="EI206" s="62"/>
      <c r="EJ206" s="62"/>
      <c r="EK206" s="62"/>
      <c r="EL206" s="62"/>
      <c r="EM206" s="62"/>
      <c r="EN206" s="62"/>
      <c r="EO206" s="62"/>
      <c r="EP206" s="62"/>
      <c r="EQ206" s="62"/>
      <c r="ER206" s="62"/>
      <c r="ES206" s="62"/>
      <c r="ET206" s="62"/>
      <c r="EU206" s="62"/>
      <c r="EV206" s="62"/>
      <c r="EW206" s="5"/>
      <c r="EX206" s="5"/>
      <c r="EY206" s="5"/>
      <c r="EZ206" s="5"/>
      <c r="FA206" s="5"/>
      <c r="FB206" s="5"/>
      <c r="FC206" s="5"/>
      <c r="FD206" s="5"/>
      <c r="FE206" s="5"/>
      <c r="FF206" s="5"/>
      <c r="FG206" s="5"/>
      <c r="FH206" s="5"/>
      <c r="FI206" s="5"/>
      <c r="FJ206" s="5"/>
      <c r="FK206" s="91"/>
      <c r="FL206" s="5"/>
      <c r="FM206" s="62"/>
      <c r="FN206" s="62"/>
      <c r="FO206" s="62"/>
      <c r="FP206" s="62"/>
      <c r="FQ206" s="62"/>
      <c r="FR206" s="62"/>
      <c r="FS206" s="62"/>
      <c r="FT206" s="62"/>
      <c r="FU206" s="62"/>
      <c r="FV206" s="62"/>
      <c r="FW206" s="62"/>
      <c r="FX206" s="62"/>
      <c r="FY206" s="62"/>
      <c r="FZ206" s="62"/>
      <c r="GA206" s="62"/>
      <c r="GB206" s="62"/>
      <c r="GC206" s="5"/>
      <c r="GD206" s="5"/>
      <c r="GE206" s="5"/>
      <c r="GF206" s="5"/>
      <c r="GG206" s="5"/>
      <c r="GH206" s="5"/>
      <c r="GI206" s="5"/>
      <c r="GJ206" s="5"/>
      <c r="GK206" s="5"/>
      <c r="GL206" s="5"/>
      <c r="GM206" s="5"/>
      <c r="GN206" s="5"/>
      <c r="GO206" s="5"/>
      <c r="GP206" s="5"/>
      <c r="GQ206" s="91"/>
      <c r="GR206" s="5"/>
      <c r="GS206" s="62"/>
      <c r="GT206" s="62"/>
      <c r="GU206" s="62"/>
      <c r="GV206" s="62"/>
      <c r="GW206" s="62"/>
      <c r="GX206" s="62"/>
      <c r="GY206" s="62"/>
      <c r="GZ206" s="62"/>
      <c r="HA206" s="62"/>
      <c r="HB206" s="62"/>
      <c r="HC206" s="62"/>
      <c r="HD206" s="62"/>
      <c r="HE206" s="62"/>
      <c r="HF206" s="62"/>
      <c r="HG206" s="62"/>
      <c r="HH206" s="62"/>
      <c r="HI206" s="5"/>
      <c r="HJ206" s="5"/>
      <c r="HK206" s="5"/>
      <c r="HL206" s="5"/>
      <c r="HM206" s="5"/>
      <c r="HN206" s="5"/>
      <c r="HO206" s="5"/>
      <c r="HP206" s="5"/>
      <c r="HQ206" s="5"/>
      <c r="HR206" s="5"/>
      <c r="HS206" s="5"/>
      <c r="HT206" s="5"/>
      <c r="HU206" s="5"/>
      <c r="HV206" s="5"/>
      <c r="HW206" s="91"/>
      <c r="HX206" s="5"/>
      <c r="HY206" s="62"/>
      <c r="HZ206" s="62"/>
      <c r="IA206" s="62"/>
      <c r="IB206" s="62"/>
      <c r="IC206" s="62"/>
      <c r="ID206" s="62"/>
      <c r="IE206" s="62"/>
      <c r="IF206" s="62"/>
      <c r="IG206" s="62"/>
      <c r="IH206" s="62"/>
      <c r="II206" s="62"/>
      <c r="IJ206" s="62"/>
      <c r="IK206" s="62"/>
      <c r="IL206" s="62"/>
      <c r="IM206" s="62"/>
      <c r="IN206" s="62"/>
      <c r="IO206" s="5"/>
      <c r="IP206" s="5"/>
      <c r="IQ206" s="5"/>
      <c r="IR206" s="5"/>
      <c r="IS206" s="5"/>
      <c r="IT206" s="5"/>
      <c r="IU206" s="5"/>
      <c r="IV206" s="5"/>
      <c r="IW206" s="5"/>
      <c r="IX206" s="5"/>
      <c r="IY206" s="5"/>
      <c r="IZ206" s="5"/>
      <c r="JA206" s="5"/>
      <c r="JB206" s="5"/>
      <c r="JC206" s="91"/>
      <c r="JD206" s="5"/>
      <c r="JE206" s="62"/>
      <c r="JF206" s="62"/>
      <c r="JG206" s="62"/>
      <c r="JH206" s="62"/>
      <c r="JI206" s="62"/>
      <c r="JJ206" s="62"/>
      <c r="JK206" s="62"/>
      <c r="JL206" s="62"/>
      <c r="JM206" s="62"/>
      <c r="JN206" s="62"/>
      <c r="JO206" s="62"/>
      <c r="JP206" s="62"/>
      <c r="JQ206" s="62"/>
      <c r="JR206" s="62"/>
      <c r="JS206" s="62"/>
      <c r="JT206" s="62"/>
      <c r="JU206" s="5"/>
      <c r="JV206" s="5"/>
      <c r="JW206" s="5"/>
      <c r="JX206" s="5"/>
      <c r="JY206" s="5"/>
      <c r="JZ206" s="5"/>
      <c r="KA206" s="5"/>
      <c r="KB206" s="5"/>
      <c r="KC206" s="5"/>
      <c r="KD206" s="5"/>
      <c r="KE206" s="5"/>
      <c r="KF206" s="5"/>
      <c r="KG206" s="5"/>
      <c r="KH206" s="5"/>
      <c r="KI206" s="91"/>
      <c r="KJ206" s="5"/>
      <c r="KK206" s="62"/>
      <c r="KL206" s="62"/>
      <c r="KM206" s="62"/>
      <c r="KN206" s="62"/>
      <c r="KO206" s="62"/>
      <c r="KP206" s="62"/>
      <c r="KQ206" s="62"/>
      <c r="KR206" s="62"/>
      <c r="KS206" s="62"/>
      <c r="KT206" s="62"/>
      <c r="KU206" s="62"/>
      <c r="KV206" s="62"/>
      <c r="KW206" s="62"/>
      <c r="KX206" s="62"/>
      <c r="KY206" s="62"/>
      <c r="KZ206" s="62"/>
      <c r="LA206" s="5"/>
      <c r="LB206" s="5"/>
      <c r="LC206" s="5"/>
      <c r="LD206" s="5"/>
      <c r="LE206" s="5"/>
      <c r="LF206" s="5"/>
      <c r="LG206" s="5"/>
      <c r="LH206" s="5"/>
      <c r="LI206" s="5"/>
      <c r="LJ206" s="5"/>
      <c r="LK206" s="5"/>
      <c r="LL206" s="5"/>
      <c r="LM206" s="5"/>
      <c r="LN206" s="5"/>
      <c r="LO206" s="91"/>
      <c r="LP206" s="5"/>
      <c r="LQ206" s="62"/>
      <c r="LR206" s="62"/>
      <c r="LS206" s="62"/>
      <c r="LT206" s="62"/>
      <c r="LU206" s="62"/>
      <c r="LV206" s="62"/>
      <c r="LW206" s="62"/>
      <c r="LX206" s="62"/>
      <c r="LY206" s="62"/>
      <c r="LZ206" s="62"/>
      <c r="MA206" s="62"/>
      <c r="MB206" s="62"/>
      <c r="MC206" s="62"/>
      <c r="MD206" s="62"/>
      <c r="ME206" s="62"/>
      <c r="MF206" s="62"/>
    </row>
    <row r="207" spans="1:344" x14ac:dyDescent="0.35">
      <c r="A207" s="132">
        <v>203</v>
      </c>
      <c r="B207" s="170"/>
      <c r="C207" s="170"/>
      <c r="D207" s="152">
        <v>389</v>
      </c>
      <c r="E207" s="72" t="str">
        <f>'BVEM Scorecard'!F206</f>
        <v>Wind</v>
      </c>
      <c r="F207" s="96"/>
      <c r="G207" s="96"/>
      <c r="H207" s="96"/>
      <c r="I207" s="96"/>
      <c r="J207" s="62"/>
      <c r="K207" s="62"/>
      <c r="L207" s="62"/>
      <c r="M207" s="62"/>
      <c r="N207" s="62"/>
      <c r="O207" s="62"/>
      <c r="P207" s="62"/>
      <c r="Q207" s="62"/>
      <c r="R207" s="62"/>
      <c r="S207" s="62"/>
      <c r="T207" s="62"/>
      <c r="U207" s="62"/>
      <c r="V207" s="62"/>
      <c r="W207" s="62"/>
      <c r="X207" s="62"/>
      <c r="Y207" s="1"/>
      <c r="Z207" s="1"/>
      <c r="AA207" s="1"/>
      <c r="AB207" s="1"/>
      <c r="AC207" s="1"/>
      <c r="AD207" s="1"/>
      <c r="AE207" s="1"/>
      <c r="AF207" s="1"/>
      <c r="AG207" s="1"/>
      <c r="AH207" s="1"/>
      <c r="AI207" s="1"/>
      <c r="AJ207" s="1"/>
      <c r="AK207" s="1"/>
      <c r="AL207" s="1"/>
      <c r="AM207" s="138"/>
      <c r="AN207" s="139"/>
      <c r="AO207" s="63"/>
      <c r="AP207" s="63"/>
      <c r="AQ207" s="63"/>
      <c r="AR207" s="63"/>
      <c r="AS207" s="63"/>
      <c r="AT207" s="63"/>
      <c r="AU207" s="63"/>
      <c r="AV207" s="63"/>
      <c r="AW207" s="63"/>
      <c r="AX207" s="63"/>
      <c r="AY207" s="63"/>
      <c r="AZ207" s="63"/>
      <c r="BA207" s="63"/>
      <c r="BB207" s="63"/>
      <c r="BC207" s="63"/>
      <c r="BD207" s="63"/>
      <c r="BE207" s="1"/>
      <c r="BF207" s="1"/>
      <c r="BG207" s="1"/>
      <c r="BH207" s="1"/>
      <c r="BI207" s="1"/>
      <c r="BJ207" s="1"/>
      <c r="BK207" s="1"/>
      <c r="BL207" s="1"/>
      <c r="BM207" s="1"/>
      <c r="BN207" s="1"/>
      <c r="BO207" s="1"/>
      <c r="BP207" s="1"/>
      <c r="BQ207" s="1"/>
      <c r="BR207" s="1"/>
      <c r="BS207" s="1"/>
      <c r="BT207" s="1"/>
      <c r="BU207" s="63"/>
      <c r="BV207" s="63"/>
      <c r="BW207" s="63"/>
      <c r="BX207" s="63"/>
      <c r="BY207" s="63"/>
      <c r="BZ207" s="63"/>
      <c r="CA207" s="63"/>
      <c r="CB207" s="63"/>
      <c r="CC207" s="63"/>
      <c r="CD207" s="63"/>
      <c r="CE207" s="63"/>
      <c r="CF207" s="63"/>
      <c r="CG207" s="63"/>
      <c r="CH207" s="63"/>
      <c r="CI207" s="63"/>
      <c r="CJ207" s="63"/>
      <c r="CK207" s="1"/>
      <c r="CL207" s="1"/>
      <c r="CM207" s="1"/>
      <c r="CN207" s="1"/>
      <c r="CO207" s="1"/>
      <c r="CP207" s="1"/>
      <c r="CQ207" s="1"/>
      <c r="CR207" s="1"/>
      <c r="CS207" s="1"/>
      <c r="CT207" s="1"/>
      <c r="CU207" s="1"/>
      <c r="CV207" s="1"/>
      <c r="CW207" s="1"/>
      <c r="CX207" s="1"/>
      <c r="CY207" s="138"/>
      <c r="CZ207" s="1"/>
      <c r="DA207" s="63"/>
      <c r="DB207" s="63"/>
      <c r="DC207" s="63"/>
      <c r="DD207" s="63"/>
      <c r="DE207" s="63"/>
      <c r="DF207" s="63"/>
      <c r="DG207" s="63"/>
      <c r="DH207" s="63"/>
      <c r="DI207" s="63"/>
      <c r="DJ207" s="63"/>
      <c r="DK207" s="63"/>
      <c r="DL207" s="63"/>
      <c r="DM207" s="63"/>
      <c r="DN207" s="63"/>
      <c r="DO207" s="63"/>
      <c r="DP207" s="63"/>
      <c r="DQ207" s="1"/>
      <c r="DR207" s="1"/>
      <c r="DS207" s="1"/>
      <c r="DT207" s="1"/>
      <c r="DU207" s="1"/>
      <c r="DV207" s="1"/>
      <c r="DW207" s="1"/>
      <c r="DX207" s="1"/>
      <c r="DY207" s="1"/>
      <c r="DZ207" s="1"/>
      <c r="EA207" s="1"/>
      <c r="EB207" s="1"/>
      <c r="EC207" s="1"/>
      <c r="ED207" s="1"/>
      <c r="EE207" s="138"/>
      <c r="EF207" s="1"/>
      <c r="EG207" s="63"/>
      <c r="EH207" s="63"/>
      <c r="EI207" s="63"/>
      <c r="EJ207" s="63"/>
      <c r="EK207" s="63"/>
      <c r="EL207" s="63"/>
      <c r="EM207" s="63"/>
      <c r="EN207" s="63"/>
      <c r="EO207" s="63"/>
      <c r="EP207" s="63"/>
      <c r="EQ207" s="63"/>
      <c r="ER207" s="63"/>
      <c r="ES207" s="63"/>
      <c r="ET207" s="63"/>
      <c r="EU207" s="63"/>
      <c r="EV207" s="63"/>
      <c r="EW207" s="1"/>
      <c r="EX207" s="1"/>
      <c r="EY207" s="1"/>
      <c r="EZ207" s="1"/>
      <c r="FA207" s="1"/>
      <c r="FB207" s="1"/>
      <c r="FC207" s="1"/>
      <c r="FD207" s="1"/>
      <c r="FE207" s="1"/>
      <c r="FF207" s="1"/>
      <c r="FG207" s="1"/>
      <c r="FH207" s="1"/>
      <c r="FI207" s="1"/>
      <c r="FJ207" s="1"/>
      <c r="FK207" s="138"/>
      <c r="FL207" s="1"/>
      <c r="FM207" s="63"/>
      <c r="FN207" s="63"/>
      <c r="FO207" s="63"/>
      <c r="FP207" s="63"/>
      <c r="FQ207" s="63"/>
      <c r="FR207" s="63"/>
      <c r="FS207" s="63"/>
      <c r="FT207" s="63"/>
      <c r="FU207" s="63"/>
      <c r="FV207" s="63"/>
      <c r="FW207" s="63"/>
      <c r="FX207" s="63"/>
      <c r="FY207" s="63"/>
      <c r="FZ207" s="63"/>
      <c r="GA207" s="63"/>
      <c r="GB207" s="63"/>
      <c r="GC207" s="1"/>
      <c r="GD207" s="1"/>
      <c r="GE207" s="1"/>
      <c r="GF207" s="1"/>
      <c r="GG207" s="1"/>
      <c r="GH207" s="1"/>
      <c r="GI207" s="1"/>
      <c r="GJ207" s="1"/>
      <c r="GK207" s="1"/>
      <c r="GL207" s="1"/>
      <c r="GM207" s="1"/>
      <c r="GN207" s="1"/>
      <c r="GO207" s="1"/>
      <c r="GP207" s="1"/>
      <c r="GQ207" s="138"/>
      <c r="GR207" s="1"/>
      <c r="GS207" s="63"/>
      <c r="GT207" s="63"/>
      <c r="GU207" s="63"/>
      <c r="GV207" s="63"/>
      <c r="GW207" s="63"/>
      <c r="GX207" s="63"/>
      <c r="GY207" s="63"/>
      <c r="GZ207" s="63"/>
      <c r="HA207" s="63"/>
      <c r="HB207" s="63"/>
      <c r="HC207" s="63"/>
      <c r="HD207" s="63"/>
      <c r="HE207" s="63"/>
      <c r="HF207" s="63"/>
      <c r="HG207" s="63"/>
      <c r="HH207" s="63"/>
      <c r="HI207" s="1"/>
      <c r="HJ207" s="1"/>
      <c r="HK207" s="1"/>
      <c r="HL207" s="1"/>
      <c r="HM207" s="1"/>
      <c r="HN207" s="1"/>
      <c r="HO207" s="1"/>
      <c r="HP207" s="1"/>
      <c r="HQ207" s="1"/>
      <c r="HR207" s="1"/>
      <c r="HS207" s="1"/>
      <c r="HT207" s="1"/>
      <c r="HU207" s="1"/>
      <c r="HV207" s="1"/>
      <c r="HW207" s="138"/>
      <c r="HX207" s="1"/>
      <c r="HY207" s="63"/>
      <c r="HZ207" s="63"/>
      <c r="IA207" s="63"/>
      <c r="IB207" s="63"/>
      <c r="IC207" s="63"/>
      <c r="ID207" s="63"/>
      <c r="IE207" s="63"/>
      <c r="IF207" s="63"/>
      <c r="IG207" s="63"/>
      <c r="IH207" s="63"/>
      <c r="II207" s="63"/>
      <c r="IJ207" s="63"/>
      <c r="IK207" s="63"/>
      <c r="IL207" s="63"/>
      <c r="IM207" s="63"/>
      <c r="IN207" s="63"/>
      <c r="IO207" s="1"/>
      <c r="IP207" s="1"/>
      <c r="IQ207" s="1"/>
      <c r="IR207" s="1"/>
      <c r="IS207" s="1"/>
      <c r="IT207" s="1"/>
      <c r="IU207" s="1"/>
      <c r="IV207" s="1"/>
      <c r="IW207" s="1"/>
      <c r="IX207" s="1"/>
      <c r="IY207" s="1"/>
      <c r="IZ207" s="1"/>
      <c r="JA207" s="1"/>
      <c r="JB207" s="1"/>
      <c r="JC207" s="138"/>
      <c r="JD207" s="1"/>
      <c r="JE207" s="63"/>
      <c r="JF207" s="63"/>
      <c r="JG207" s="63"/>
      <c r="JH207" s="63"/>
      <c r="JI207" s="63"/>
      <c r="JJ207" s="63"/>
      <c r="JK207" s="63"/>
      <c r="JL207" s="63"/>
      <c r="JM207" s="63"/>
      <c r="JN207" s="63"/>
      <c r="JO207" s="63"/>
      <c r="JP207" s="63"/>
      <c r="JQ207" s="63"/>
      <c r="JR207" s="63"/>
      <c r="JS207" s="63"/>
      <c r="JT207" s="63"/>
      <c r="JU207" s="1"/>
      <c r="JV207" s="1"/>
      <c r="JW207" s="1"/>
      <c r="JX207" s="1"/>
      <c r="JY207" s="1"/>
      <c r="JZ207" s="1"/>
      <c r="KA207" s="1"/>
      <c r="KB207" s="1"/>
      <c r="KC207" s="1"/>
      <c r="KD207" s="1"/>
      <c r="KE207" s="1"/>
      <c r="KF207" s="1"/>
      <c r="KG207" s="1"/>
      <c r="KH207" s="1"/>
      <c r="KI207" s="138"/>
      <c r="KJ207" s="1"/>
      <c r="KK207" s="63"/>
      <c r="KL207" s="63"/>
      <c r="KM207" s="63"/>
      <c r="KN207" s="63"/>
      <c r="KO207" s="63"/>
      <c r="KP207" s="63"/>
      <c r="KQ207" s="63"/>
      <c r="KR207" s="63"/>
      <c r="KS207" s="63"/>
      <c r="KT207" s="63"/>
      <c r="KU207" s="63"/>
      <c r="KV207" s="63"/>
      <c r="KW207" s="63"/>
      <c r="KX207" s="63"/>
      <c r="KY207" s="63"/>
      <c r="KZ207" s="63"/>
      <c r="LA207" s="1"/>
      <c r="LB207" s="1"/>
      <c r="LC207" s="1"/>
      <c r="LD207" s="1"/>
      <c r="LE207" s="1"/>
      <c r="LF207" s="1"/>
      <c r="LG207" s="1"/>
      <c r="LH207" s="1"/>
      <c r="LI207" s="1"/>
      <c r="LJ207" s="1"/>
      <c r="LK207" s="1"/>
      <c r="LL207" s="1"/>
      <c r="LM207" s="1"/>
      <c r="LN207" s="1"/>
      <c r="LO207" s="138"/>
      <c r="LP207" s="1"/>
      <c r="LQ207" s="63"/>
      <c r="LR207" s="63"/>
      <c r="LS207" s="63"/>
      <c r="LT207" s="63"/>
      <c r="LU207" s="63"/>
      <c r="LV207" s="63"/>
      <c r="LW207" s="63"/>
      <c r="LX207" s="63"/>
      <c r="LY207" s="63"/>
      <c r="LZ207" s="63"/>
      <c r="MA207" s="63"/>
      <c r="MB207" s="63"/>
      <c r="MC207" s="63"/>
      <c r="MD207" s="63"/>
      <c r="ME207" s="63"/>
      <c r="MF207" s="63"/>
    </row>
    <row r="208" spans="1:344" x14ac:dyDescent="0.35">
      <c r="A208" s="131">
        <v>204</v>
      </c>
      <c r="B208" s="170"/>
      <c r="C208" s="170"/>
      <c r="D208" s="152">
        <v>385</v>
      </c>
      <c r="E208" s="72" t="str">
        <f>'BVEM Scorecard'!F207</f>
        <v>Wind</v>
      </c>
      <c r="F208" s="96"/>
      <c r="G208" s="96"/>
      <c r="H208" s="96"/>
      <c r="I208" s="96"/>
      <c r="J208" s="62"/>
      <c r="K208" s="62"/>
      <c r="L208" s="62"/>
      <c r="M208" s="62"/>
      <c r="N208" s="62"/>
      <c r="O208" s="62"/>
      <c r="P208" s="62"/>
      <c r="Q208" s="62"/>
      <c r="R208" s="62"/>
      <c r="S208" s="62"/>
      <c r="T208" s="62"/>
      <c r="U208" s="62"/>
      <c r="V208" s="62"/>
      <c r="W208" s="62"/>
      <c r="X208" s="62"/>
      <c r="Y208" s="87"/>
      <c r="Z208" s="5"/>
      <c r="AA208" s="5"/>
      <c r="AB208" s="5"/>
      <c r="AC208" s="5"/>
      <c r="AD208" s="5"/>
      <c r="AE208" s="5"/>
      <c r="AF208" s="5"/>
      <c r="AG208" s="5"/>
      <c r="AH208" s="5"/>
      <c r="AI208" s="5"/>
      <c r="AJ208" s="5"/>
      <c r="AK208" s="5"/>
      <c r="AL208" s="5"/>
      <c r="AM208" s="91"/>
      <c r="AN208" s="93"/>
      <c r="AO208" s="62"/>
      <c r="AP208" s="62"/>
      <c r="AQ208" s="62"/>
      <c r="AR208" s="62"/>
      <c r="AS208" s="62"/>
      <c r="AT208" s="62"/>
      <c r="AU208" s="62"/>
      <c r="AV208" s="62"/>
      <c r="AW208" s="62"/>
      <c r="AX208" s="62"/>
      <c r="AY208" s="62"/>
      <c r="AZ208" s="62"/>
      <c r="BA208" s="62"/>
      <c r="BB208" s="62"/>
      <c r="BC208" s="62"/>
      <c r="BD208" s="62"/>
      <c r="BE208" s="5"/>
      <c r="BF208" s="5"/>
      <c r="BG208" s="5"/>
      <c r="BH208" s="5"/>
      <c r="BI208" s="5"/>
      <c r="BJ208" s="5"/>
      <c r="BK208" s="5"/>
      <c r="BL208" s="5"/>
      <c r="BM208" s="5"/>
      <c r="BN208" s="5"/>
      <c r="BO208" s="5"/>
      <c r="BP208" s="5"/>
      <c r="BQ208" s="5"/>
      <c r="BR208" s="5"/>
      <c r="BS208" s="5"/>
      <c r="BT208" s="5"/>
      <c r="BU208" s="62"/>
      <c r="BV208" s="62"/>
      <c r="BW208" s="62"/>
      <c r="BX208" s="62"/>
      <c r="BY208" s="62"/>
      <c r="BZ208" s="62"/>
      <c r="CA208" s="62"/>
      <c r="CB208" s="62"/>
      <c r="CC208" s="62"/>
      <c r="CD208" s="62"/>
      <c r="CE208" s="62"/>
      <c r="CF208" s="62"/>
      <c r="CG208" s="62"/>
      <c r="CH208" s="62"/>
      <c r="CI208" s="62"/>
      <c r="CJ208" s="62"/>
      <c r="CK208" s="5"/>
      <c r="CL208" s="5"/>
      <c r="CM208" s="5"/>
      <c r="CN208" s="5"/>
      <c r="CO208" s="5"/>
      <c r="CP208" s="5"/>
      <c r="CQ208" s="5"/>
      <c r="CR208" s="5"/>
      <c r="CS208" s="5"/>
      <c r="CT208" s="5"/>
      <c r="CU208" s="5"/>
      <c r="CV208" s="5"/>
      <c r="CW208" s="5"/>
      <c r="CX208" s="5"/>
      <c r="CY208" s="91"/>
      <c r="CZ208" s="5"/>
      <c r="DA208" s="62"/>
      <c r="DB208" s="62"/>
      <c r="DC208" s="62"/>
      <c r="DD208" s="62"/>
      <c r="DE208" s="62"/>
      <c r="DF208" s="62"/>
      <c r="DG208" s="62"/>
      <c r="DH208" s="62"/>
      <c r="DI208" s="62"/>
      <c r="DJ208" s="62"/>
      <c r="DK208" s="62"/>
      <c r="DL208" s="62"/>
      <c r="DM208" s="62"/>
      <c r="DN208" s="62"/>
      <c r="DO208" s="62"/>
      <c r="DP208" s="62"/>
      <c r="DQ208" s="5"/>
      <c r="DR208" s="5"/>
      <c r="DS208" s="5"/>
      <c r="DT208" s="5"/>
      <c r="DU208" s="5"/>
      <c r="DV208" s="5"/>
      <c r="DW208" s="5"/>
      <c r="DX208" s="5"/>
      <c r="DY208" s="5"/>
      <c r="DZ208" s="5"/>
      <c r="EA208" s="5"/>
      <c r="EB208" s="5"/>
      <c r="EC208" s="5"/>
      <c r="ED208" s="5"/>
      <c r="EE208" s="91"/>
      <c r="EF208" s="5"/>
      <c r="EG208" s="62"/>
      <c r="EH208" s="62"/>
      <c r="EI208" s="62"/>
      <c r="EJ208" s="62"/>
      <c r="EK208" s="62"/>
      <c r="EL208" s="62"/>
      <c r="EM208" s="62"/>
      <c r="EN208" s="62"/>
      <c r="EO208" s="62"/>
      <c r="EP208" s="62"/>
      <c r="EQ208" s="62"/>
      <c r="ER208" s="62"/>
      <c r="ES208" s="62"/>
      <c r="ET208" s="62"/>
      <c r="EU208" s="62"/>
      <c r="EV208" s="62"/>
      <c r="EW208" s="5"/>
      <c r="EX208" s="5"/>
      <c r="EY208" s="5"/>
      <c r="EZ208" s="5"/>
      <c r="FA208" s="5"/>
      <c r="FB208" s="5"/>
      <c r="FC208" s="5"/>
      <c r="FD208" s="5"/>
      <c r="FE208" s="5"/>
      <c r="FF208" s="5"/>
      <c r="FG208" s="5"/>
      <c r="FH208" s="5"/>
      <c r="FI208" s="5"/>
      <c r="FJ208" s="5"/>
      <c r="FK208" s="91"/>
      <c r="FL208" s="5"/>
      <c r="FM208" s="62"/>
      <c r="FN208" s="62"/>
      <c r="FO208" s="62"/>
      <c r="FP208" s="62"/>
      <c r="FQ208" s="62"/>
      <c r="FR208" s="62"/>
      <c r="FS208" s="62"/>
      <c r="FT208" s="62"/>
      <c r="FU208" s="62"/>
      <c r="FV208" s="62"/>
      <c r="FW208" s="62"/>
      <c r="FX208" s="62"/>
      <c r="FY208" s="62"/>
      <c r="FZ208" s="62"/>
      <c r="GA208" s="62"/>
      <c r="GB208" s="62"/>
      <c r="GC208" s="5"/>
      <c r="GD208" s="5"/>
      <c r="GE208" s="5"/>
      <c r="GF208" s="5"/>
      <c r="GG208" s="5"/>
      <c r="GH208" s="5"/>
      <c r="GI208" s="5"/>
      <c r="GJ208" s="5"/>
      <c r="GK208" s="5"/>
      <c r="GL208" s="5"/>
      <c r="GM208" s="5"/>
      <c r="GN208" s="5"/>
      <c r="GO208" s="5"/>
      <c r="GP208" s="5"/>
      <c r="GQ208" s="91"/>
      <c r="GR208" s="5"/>
      <c r="GS208" s="62"/>
      <c r="GT208" s="62"/>
      <c r="GU208" s="62"/>
      <c r="GV208" s="62"/>
      <c r="GW208" s="62"/>
      <c r="GX208" s="62"/>
      <c r="GY208" s="62"/>
      <c r="GZ208" s="62"/>
      <c r="HA208" s="62"/>
      <c r="HB208" s="62"/>
      <c r="HC208" s="62"/>
      <c r="HD208" s="62"/>
      <c r="HE208" s="62"/>
      <c r="HF208" s="62"/>
      <c r="HG208" s="62"/>
      <c r="HH208" s="62"/>
      <c r="HI208" s="5"/>
      <c r="HJ208" s="5"/>
      <c r="HK208" s="5"/>
      <c r="HL208" s="5"/>
      <c r="HM208" s="5"/>
      <c r="HN208" s="5"/>
      <c r="HO208" s="5"/>
      <c r="HP208" s="5"/>
      <c r="HQ208" s="5"/>
      <c r="HR208" s="5"/>
      <c r="HS208" s="5"/>
      <c r="HT208" s="5"/>
      <c r="HU208" s="5"/>
      <c r="HV208" s="5"/>
      <c r="HW208" s="91"/>
      <c r="HX208" s="5"/>
      <c r="HY208" s="62"/>
      <c r="HZ208" s="62"/>
      <c r="IA208" s="62"/>
      <c r="IB208" s="62"/>
      <c r="IC208" s="62"/>
      <c r="ID208" s="62"/>
      <c r="IE208" s="62"/>
      <c r="IF208" s="62"/>
      <c r="IG208" s="62"/>
      <c r="IH208" s="62"/>
      <c r="II208" s="62"/>
      <c r="IJ208" s="62"/>
      <c r="IK208" s="62"/>
      <c r="IL208" s="62"/>
      <c r="IM208" s="62"/>
      <c r="IN208" s="62"/>
      <c r="IO208" s="5"/>
      <c r="IP208" s="5"/>
      <c r="IQ208" s="5"/>
      <c r="IR208" s="5"/>
      <c r="IS208" s="5"/>
      <c r="IT208" s="5"/>
      <c r="IU208" s="5"/>
      <c r="IV208" s="5"/>
      <c r="IW208" s="5"/>
      <c r="IX208" s="5"/>
      <c r="IY208" s="5"/>
      <c r="IZ208" s="5"/>
      <c r="JA208" s="5"/>
      <c r="JB208" s="5"/>
      <c r="JC208" s="91"/>
      <c r="JD208" s="5"/>
      <c r="JE208" s="62"/>
      <c r="JF208" s="62"/>
      <c r="JG208" s="62"/>
      <c r="JH208" s="62"/>
      <c r="JI208" s="62"/>
      <c r="JJ208" s="62"/>
      <c r="JK208" s="62"/>
      <c r="JL208" s="62"/>
      <c r="JM208" s="62"/>
      <c r="JN208" s="62"/>
      <c r="JO208" s="62"/>
      <c r="JP208" s="62"/>
      <c r="JQ208" s="62"/>
      <c r="JR208" s="62"/>
      <c r="JS208" s="62"/>
      <c r="JT208" s="62"/>
      <c r="JU208" s="5"/>
      <c r="JV208" s="5"/>
      <c r="JW208" s="5"/>
      <c r="JX208" s="5"/>
      <c r="JY208" s="5"/>
      <c r="JZ208" s="5"/>
      <c r="KA208" s="5"/>
      <c r="KB208" s="5"/>
      <c r="KC208" s="5"/>
      <c r="KD208" s="5"/>
      <c r="KE208" s="5"/>
      <c r="KF208" s="5"/>
      <c r="KG208" s="5"/>
      <c r="KH208" s="5"/>
      <c r="KI208" s="91"/>
      <c r="KJ208" s="5"/>
      <c r="KK208" s="62"/>
      <c r="KL208" s="62"/>
      <c r="KM208" s="62"/>
      <c r="KN208" s="62"/>
      <c r="KO208" s="62"/>
      <c r="KP208" s="62"/>
      <c r="KQ208" s="62"/>
      <c r="KR208" s="62"/>
      <c r="KS208" s="62"/>
      <c r="KT208" s="62"/>
      <c r="KU208" s="62"/>
      <c r="KV208" s="62"/>
      <c r="KW208" s="62"/>
      <c r="KX208" s="62"/>
      <c r="KY208" s="62"/>
      <c r="KZ208" s="62"/>
      <c r="LA208" s="5"/>
      <c r="LB208" s="5"/>
      <c r="LC208" s="5"/>
      <c r="LD208" s="5"/>
      <c r="LE208" s="5"/>
      <c r="LF208" s="5"/>
      <c r="LG208" s="5"/>
      <c r="LH208" s="5"/>
      <c r="LI208" s="5"/>
      <c r="LJ208" s="5"/>
      <c r="LK208" s="5"/>
      <c r="LL208" s="5"/>
      <c r="LM208" s="5"/>
      <c r="LN208" s="5"/>
      <c r="LO208" s="91"/>
      <c r="LP208" s="5"/>
      <c r="LQ208" s="62"/>
      <c r="LR208" s="62"/>
      <c r="LS208" s="62"/>
      <c r="LT208" s="62"/>
      <c r="LU208" s="62"/>
      <c r="LV208" s="62"/>
      <c r="LW208" s="62"/>
      <c r="LX208" s="62"/>
      <c r="LY208" s="62"/>
      <c r="LZ208" s="62"/>
      <c r="MA208" s="62"/>
      <c r="MB208" s="62"/>
      <c r="MC208" s="62"/>
      <c r="MD208" s="62"/>
      <c r="ME208" s="62"/>
      <c r="MF208" s="62"/>
    </row>
    <row r="209" spans="1:344" x14ac:dyDescent="0.35">
      <c r="A209" s="132">
        <v>205</v>
      </c>
      <c r="B209" s="170"/>
      <c r="C209" s="170"/>
      <c r="D209" s="152">
        <v>599</v>
      </c>
      <c r="E209" s="72" t="str">
        <f>'BVEM Scorecard'!F208</f>
        <v>Wind</v>
      </c>
      <c r="F209" s="96"/>
      <c r="G209" s="96"/>
      <c r="H209" s="96"/>
      <c r="I209" s="96"/>
      <c r="J209" s="62"/>
      <c r="K209" s="62"/>
      <c r="L209" s="62"/>
      <c r="M209" s="62"/>
      <c r="N209" s="62"/>
      <c r="O209" s="62"/>
      <c r="P209" s="62"/>
      <c r="Q209" s="62"/>
      <c r="R209" s="62"/>
      <c r="S209" s="62"/>
      <c r="T209" s="62"/>
      <c r="U209" s="62"/>
      <c r="V209" s="62"/>
      <c r="W209" s="62"/>
      <c r="X209" s="62"/>
      <c r="Y209" s="1"/>
      <c r="Z209" s="1"/>
      <c r="AA209" s="1"/>
      <c r="AB209" s="1"/>
      <c r="AC209" s="1"/>
      <c r="AD209" s="1"/>
      <c r="AE209" s="1"/>
      <c r="AF209" s="1"/>
      <c r="AG209" s="1"/>
      <c r="AH209" s="1"/>
      <c r="AI209" s="1"/>
      <c r="AJ209" s="1"/>
      <c r="AK209" s="1"/>
      <c r="AL209" s="1"/>
      <c r="AM209" s="138"/>
      <c r="AN209" s="139"/>
      <c r="AO209" s="63"/>
      <c r="AP209" s="63"/>
      <c r="AQ209" s="63"/>
      <c r="AR209" s="63"/>
      <c r="AS209" s="63"/>
      <c r="AT209" s="63"/>
      <c r="AU209" s="63"/>
      <c r="AV209" s="63"/>
      <c r="AW209" s="63"/>
      <c r="AX209" s="63"/>
      <c r="AY209" s="63"/>
      <c r="AZ209" s="63"/>
      <c r="BA209" s="63"/>
      <c r="BB209" s="63"/>
      <c r="BC209" s="63"/>
      <c r="BD209" s="63"/>
      <c r="BE209" s="1"/>
      <c r="BF209" s="1"/>
      <c r="BG209" s="1"/>
      <c r="BH209" s="1"/>
      <c r="BI209" s="1"/>
      <c r="BJ209" s="1"/>
      <c r="BK209" s="1"/>
      <c r="BL209" s="1"/>
      <c r="BM209" s="1"/>
      <c r="BN209" s="1"/>
      <c r="BO209" s="1"/>
      <c r="BP209" s="1"/>
      <c r="BQ209" s="1"/>
      <c r="BR209" s="1"/>
      <c r="BS209" s="1"/>
      <c r="BT209" s="1"/>
      <c r="BU209" s="63"/>
      <c r="BV209" s="63"/>
      <c r="BW209" s="63"/>
      <c r="BX209" s="63"/>
      <c r="BY209" s="63"/>
      <c r="BZ209" s="63"/>
      <c r="CA209" s="63"/>
      <c r="CB209" s="63"/>
      <c r="CC209" s="63"/>
      <c r="CD209" s="63"/>
      <c r="CE209" s="63"/>
      <c r="CF209" s="63"/>
      <c r="CG209" s="63"/>
      <c r="CH209" s="63"/>
      <c r="CI209" s="63"/>
      <c r="CJ209" s="63"/>
      <c r="CK209" s="1"/>
      <c r="CL209" s="1"/>
      <c r="CM209" s="1"/>
      <c r="CN209" s="1"/>
      <c r="CO209" s="1"/>
      <c r="CP209" s="1"/>
      <c r="CQ209" s="1"/>
      <c r="CR209" s="1"/>
      <c r="CS209" s="1"/>
      <c r="CT209" s="1"/>
      <c r="CU209" s="1"/>
      <c r="CV209" s="1"/>
      <c r="CW209" s="1"/>
      <c r="CX209" s="1"/>
      <c r="CY209" s="138"/>
      <c r="CZ209" s="1"/>
      <c r="DA209" s="63"/>
      <c r="DB209" s="63"/>
      <c r="DC209" s="63"/>
      <c r="DD209" s="63"/>
      <c r="DE209" s="63"/>
      <c r="DF209" s="63"/>
      <c r="DG209" s="63"/>
      <c r="DH209" s="63"/>
      <c r="DI209" s="63"/>
      <c r="DJ209" s="63"/>
      <c r="DK209" s="63"/>
      <c r="DL209" s="63"/>
      <c r="DM209" s="63"/>
      <c r="DN209" s="63"/>
      <c r="DO209" s="63"/>
      <c r="DP209" s="63"/>
      <c r="DQ209" s="1"/>
      <c r="DR209" s="1"/>
      <c r="DS209" s="1"/>
      <c r="DT209" s="1"/>
      <c r="DU209" s="1"/>
      <c r="DV209" s="1"/>
      <c r="DW209" s="1"/>
      <c r="DX209" s="1"/>
      <c r="DY209" s="1"/>
      <c r="DZ209" s="1"/>
      <c r="EA209" s="1"/>
      <c r="EB209" s="1"/>
      <c r="EC209" s="1"/>
      <c r="ED209" s="1"/>
      <c r="EE209" s="138"/>
      <c r="EF209" s="1"/>
      <c r="EG209" s="63"/>
      <c r="EH209" s="63"/>
      <c r="EI209" s="63"/>
      <c r="EJ209" s="63"/>
      <c r="EK209" s="63"/>
      <c r="EL209" s="63"/>
      <c r="EM209" s="63"/>
      <c r="EN209" s="63"/>
      <c r="EO209" s="63"/>
      <c r="EP209" s="63"/>
      <c r="EQ209" s="63"/>
      <c r="ER209" s="63"/>
      <c r="ES209" s="63"/>
      <c r="ET209" s="63"/>
      <c r="EU209" s="63"/>
      <c r="EV209" s="63"/>
      <c r="EW209" s="1"/>
      <c r="EX209" s="1"/>
      <c r="EY209" s="1"/>
      <c r="EZ209" s="1"/>
      <c r="FA209" s="1"/>
      <c r="FB209" s="1"/>
      <c r="FC209" s="1"/>
      <c r="FD209" s="1"/>
      <c r="FE209" s="1"/>
      <c r="FF209" s="1"/>
      <c r="FG209" s="1"/>
      <c r="FH209" s="1"/>
      <c r="FI209" s="1"/>
      <c r="FJ209" s="1"/>
      <c r="FK209" s="138"/>
      <c r="FL209" s="1"/>
      <c r="FM209" s="63"/>
      <c r="FN209" s="63"/>
      <c r="FO209" s="63"/>
      <c r="FP209" s="63"/>
      <c r="FQ209" s="63"/>
      <c r="FR209" s="63"/>
      <c r="FS209" s="63"/>
      <c r="FT209" s="63"/>
      <c r="FU209" s="63"/>
      <c r="FV209" s="63"/>
      <c r="FW209" s="63"/>
      <c r="FX209" s="63"/>
      <c r="FY209" s="63"/>
      <c r="FZ209" s="63"/>
      <c r="GA209" s="63"/>
      <c r="GB209" s="63"/>
      <c r="GC209" s="1"/>
      <c r="GD209" s="1"/>
      <c r="GE209" s="1"/>
      <c r="GF209" s="1"/>
      <c r="GG209" s="1"/>
      <c r="GH209" s="1"/>
      <c r="GI209" s="1"/>
      <c r="GJ209" s="1"/>
      <c r="GK209" s="1"/>
      <c r="GL209" s="1"/>
      <c r="GM209" s="1"/>
      <c r="GN209" s="1"/>
      <c r="GO209" s="1"/>
      <c r="GP209" s="1"/>
      <c r="GQ209" s="138"/>
      <c r="GR209" s="1"/>
      <c r="GS209" s="63"/>
      <c r="GT209" s="63"/>
      <c r="GU209" s="63"/>
      <c r="GV209" s="63"/>
      <c r="GW209" s="63"/>
      <c r="GX209" s="63"/>
      <c r="GY209" s="63"/>
      <c r="GZ209" s="63"/>
      <c r="HA209" s="63"/>
      <c r="HB209" s="63"/>
      <c r="HC209" s="63"/>
      <c r="HD209" s="63"/>
      <c r="HE209" s="63"/>
      <c r="HF209" s="63"/>
      <c r="HG209" s="63"/>
      <c r="HH209" s="63"/>
      <c r="HI209" s="1"/>
      <c r="HJ209" s="1"/>
      <c r="HK209" s="1"/>
      <c r="HL209" s="1"/>
      <c r="HM209" s="1"/>
      <c r="HN209" s="1"/>
      <c r="HO209" s="1"/>
      <c r="HP209" s="1"/>
      <c r="HQ209" s="1"/>
      <c r="HR209" s="1"/>
      <c r="HS209" s="1"/>
      <c r="HT209" s="1"/>
      <c r="HU209" s="1"/>
      <c r="HV209" s="1"/>
      <c r="HW209" s="138"/>
      <c r="HX209" s="1"/>
      <c r="HY209" s="63"/>
      <c r="HZ209" s="63"/>
      <c r="IA209" s="63"/>
      <c r="IB209" s="63"/>
      <c r="IC209" s="63"/>
      <c r="ID209" s="63"/>
      <c r="IE209" s="63"/>
      <c r="IF209" s="63"/>
      <c r="IG209" s="63"/>
      <c r="IH209" s="63"/>
      <c r="II209" s="63"/>
      <c r="IJ209" s="63"/>
      <c r="IK209" s="63"/>
      <c r="IL209" s="63"/>
      <c r="IM209" s="63"/>
      <c r="IN209" s="63"/>
      <c r="IO209" s="1"/>
      <c r="IP209" s="1"/>
      <c r="IQ209" s="1"/>
      <c r="IR209" s="1"/>
      <c r="IS209" s="1"/>
      <c r="IT209" s="1"/>
      <c r="IU209" s="1"/>
      <c r="IV209" s="1"/>
      <c r="IW209" s="1"/>
      <c r="IX209" s="1"/>
      <c r="IY209" s="1"/>
      <c r="IZ209" s="1"/>
      <c r="JA209" s="1"/>
      <c r="JB209" s="1"/>
      <c r="JC209" s="138"/>
      <c r="JD209" s="1"/>
      <c r="JE209" s="63"/>
      <c r="JF209" s="63"/>
      <c r="JG209" s="63"/>
      <c r="JH209" s="63"/>
      <c r="JI209" s="63"/>
      <c r="JJ209" s="63"/>
      <c r="JK209" s="63"/>
      <c r="JL209" s="63"/>
      <c r="JM209" s="63"/>
      <c r="JN209" s="63"/>
      <c r="JO209" s="63"/>
      <c r="JP209" s="63"/>
      <c r="JQ209" s="63"/>
      <c r="JR209" s="63"/>
      <c r="JS209" s="63"/>
      <c r="JT209" s="63"/>
      <c r="JU209" s="1"/>
      <c r="JV209" s="1"/>
      <c r="JW209" s="1"/>
      <c r="JX209" s="1"/>
      <c r="JY209" s="1"/>
      <c r="JZ209" s="1"/>
      <c r="KA209" s="1"/>
      <c r="KB209" s="1"/>
      <c r="KC209" s="1"/>
      <c r="KD209" s="1"/>
      <c r="KE209" s="1"/>
      <c r="KF209" s="1"/>
      <c r="KG209" s="1"/>
      <c r="KH209" s="1"/>
      <c r="KI209" s="138"/>
      <c r="KJ209" s="1"/>
      <c r="KK209" s="63"/>
      <c r="KL209" s="63"/>
      <c r="KM209" s="63"/>
      <c r="KN209" s="63"/>
      <c r="KO209" s="63"/>
      <c r="KP209" s="63"/>
      <c r="KQ209" s="63"/>
      <c r="KR209" s="63"/>
      <c r="KS209" s="63"/>
      <c r="KT209" s="63"/>
      <c r="KU209" s="63"/>
      <c r="KV209" s="63"/>
      <c r="KW209" s="63"/>
      <c r="KX209" s="63"/>
      <c r="KY209" s="63"/>
      <c r="KZ209" s="63"/>
      <c r="LA209" s="1"/>
      <c r="LB209" s="1"/>
      <c r="LC209" s="1"/>
      <c r="LD209" s="1"/>
      <c r="LE209" s="1"/>
      <c r="LF209" s="1"/>
      <c r="LG209" s="1"/>
      <c r="LH209" s="1"/>
      <c r="LI209" s="1"/>
      <c r="LJ209" s="1"/>
      <c r="LK209" s="1"/>
      <c r="LL209" s="1"/>
      <c r="LM209" s="1"/>
      <c r="LN209" s="1"/>
      <c r="LO209" s="138"/>
      <c r="LP209" s="1"/>
      <c r="LQ209" s="63"/>
      <c r="LR209" s="63"/>
      <c r="LS209" s="63"/>
      <c r="LT209" s="63"/>
      <c r="LU209" s="63"/>
      <c r="LV209" s="63"/>
      <c r="LW209" s="63"/>
      <c r="LX209" s="63"/>
      <c r="LY209" s="63"/>
      <c r="LZ209" s="63"/>
      <c r="MA209" s="63"/>
      <c r="MB209" s="63"/>
      <c r="MC209" s="63"/>
      <c r="MD209" s="63"/>
      <c r="ME209" s="63"/>
      <c r="MF209" s="63"/>
    </row>
    <row r="210" spans="1:344" x14ac:dyDescent="0.35">
      <c r="A210" s="131">
        <v>206</v>
      </c>
      <c r="B210" s="170"/>
      <c r="C210" s="170"/>
      <c r="D210" s="152">
        <v>390</v>
      </c>
      <c r="E210" s="72" t="str">
        <f>'BVEM Scorecard'!F209</f>
        <v>Wind</v>
      </c>
      <c r="F210" s="96"/>
      <c r="G210" s="96"/>
      <c r="H210" s="96"/>
      <c r="I210" s="96"/>
      <c r="J210" s="62"/>
      <c r="K210" s="62"/>
      <c r="L210" s="62"/>
      <c r="M210" s="62"/>
      <c r="N210" s="62"/>
      <c r="O210" s="62"/>
      <c r="P210" s="62"/>
      <c r="Q210" s="62"/>
      <c r="R210" s="62"/>
      <c r="S210" s="62"/>
      <c r="T210" s="62"/>
      <c r="U210" s="62"/>
      <c r="V210" s="62"/>
      <c r="W210" s="62"/>
      <c r="X210" s="62"/>
      <c r="Y210" s="87"/>
      <c r="Z210" s="5"/>
      <c r="AA210" s="5"/>
      <c r="AB210" s="5"/>
      <c r="AC210" s="5"/>
      <c r="AD210" s="5"/>
      <c r="AE210" s="5"/>
      <c r="AF210" s="5"/>
      <c r="AG210" s="5"/>
      <c r="AH210" s="5"/>
      <c r="AI210" s="5"/>
      <c r="AJ210" s="5"/>
      <c r="AK210" s="5"/>
      <c r="AL210" s="5"/>
      <c r="AM210" s="91"/>
      <c r="AN210" s="93"/>
      <c r="AO210" s="62"/>
      <c r="AP210" s="62"/>
      <c r="AQ210" s="62"/>
      <c r="AR210" s="62"/>
      <c r="AS210" s="62"/>
      <c r="AT210" s="62"/>
      <c r="AU210" s="62"/>
      <c r="AV210" s="62"/>
      <c r="AW210" s="62"/>
      <c r="AX210" s="62"/>
      <c r="AY210" s="62"/>
      <c r="AZ210" s="62"/>
      <c r="BA210" s="62"/>
      <c r="BB210" s="62"/>
      <c r="BC210" s="62"/>
      <c r="BD210" s="62"/>
      <c r="BE210" s="5"/>
      <c r="BF210" s="5"/>
      <c r="BG210" s="5"/>
      <c r="BH210" s="5"/>
      <c r="BI210" s="5"/>
      <c r="BJ210" s="5"/>
      <c r="BK210" s="5"/>
      <c r="BL210" s="5"/>
      <c r="BM210" s="5"/>
      <c r="BN210" s="5"/>
      <c r="BO210" s="5"/>
      <c r="BP210" s="5"/>
      <c r="BQ210" s="5"/>
      <c r="BR210" s="5"/>
      <c r="BS210" s="5"/>
      <c r="BT210" s="5"/>
      <c r="BU210" s="62"/>
      <c r="BV210" s="62"/>
      <c r="BW210" s="62"/>
      <c r="BX210" s="62"/>
      <c r="BY210" s="62"/>
      <c r="BZ210" s="62"/>
      <c r="CA210" s="62"/>
      <c r="CB210" s="62"/>
      <c r="CC210" s="62"/>
      <c r="CD210" s="62"/>
      <c r="CE210" s="62"/>
      <c r="CF210" s="62"/>
      <c r="CG210" s="62"/>
      <c r="CH210" s="62"/>
      <c r="CI210" s="62"/>
      <c r="CJ210" s="62"/>
      <c r="CK210" s="5"/>
      <c r="CL210" s="5"/>
      <c r="CM210" s="5"/>
      <c r="CN210" s="5"/>
      <c r="CO210" s="5"/>
      <c r="CP210" s="5"/>
      <c r="CQ210" s="5"/>
      <c r="CR210" s="5"/>
      <c r="CS210" s="5"/>
      <c r="CT210" s="5"/>
      <c r="CU210" s="5"/>
      <c r="CV210" s="5"/>
      <c r="CW210" s="5"/>
      <c r="CX210" s="5"/>
      <c r="CY210" s="91"/>
      <c r="CZ210" s="5"/>
      <c r="DA210" s="62"/>
      <c r="DB210" s="62"/>
      <c r="DC210" s="62"/>
      <c r="DD210" s="62"/>
      <c r="DE210" s="62"/>
      <c r="DF210" s="62"/>
      <c r="DG210" s="62"/>
      <c r="DH210" s="62"/>
      <c r="DI210" s="62"/>
      <c r="DJ210" s="62"/>
      <c r="DK210" s="62"/>
      <c r="DL210" s="62"/>
      <c r="DM210" s="62"/>
      <c r="DN210" s="62"/>
      <c r="DO210" s="62"/>
      <c r="DP210" s="62"/>
      <c r="DQ210" s="5"/>
      <c r="DR210" s="5"/>
      <c r="DS210" s="5"/>
      <c r="DT210" s="5"/>
      <c r="DU210" s="5"/>
      <c r="DV210" s="5"/>
      <c r="DW210" s="5"/>
      <c r="DX210" s="5"/>
      <c r="DY210" s="5"/>
      <c r="DZ210" s="5"/>
      <c r="EA210" s="5"/>
      <c r="EB210" s="5"/>
      <c r="EC210" s="5"/>
      <c r="ED210" s="5"/>
      <c r="EE210" s="91"/>
      <c r="EF210" s="5"/>
      <c r="EG210" s="62"/>
      <c r="EH210" s="62"/>
      <c r="EI210" s="62"/>
      <c r="EJ210" s="62"/>
      <c r="EK210" s="62"/>
      <c r="EL210" s="62"/>
      <c r="EM210" s="62"/>
      <c r="EN210" s="62"/>
      <c r="EO210" s="62"/>
      <c r="EP210" s="62"/>
      <c r="EQ210" s="62"/>
      <c r="ER210" s="62"/>
      <c r="ES210" s="62"/>
      <c r="ET210" s="62"/>
      <c r="EU210" s="62"/>
      <c r="EV210" s="62"/>
      <c r="EW210" s="5"/>
      <c r="EX210" s="5"/>
      <c r="EY210" s="5"/>
      <c r="EZ210" s="5"/>
      <c r="FA210" s="5"/>
      <c r="FB210" s="5"/>
      <c r="FC210" s="5"/>
      <c r="FD210" s="5"/>
      <c r="FE210" s="5"/>
      <c r="FF210" s="5"/>
      <c r="FG210" s="5"/>
      <c r="FH210" s="5"/>
      <c r="FI210" s="5"/>
      <c r="FJ210" s="5"/>
      <c r="FK210" s="91"/>
      <c r="FL210" s="5"/>
      <c r="FM210" s="62"/>
      <c r="FN210" s="62"/>
      <c r="FO210" s="62"/>
      <c r="FP210" s="62"/>
      <c r="FQ210" s="62"/>
      <c r="FR210" s="62"/>
      <c r="FS210" s="62"/>
      <c r="FT210" s="62"/>
      <c r="FU210" s="62"/>
      <c r="FV210" s="62"/>
      <c r="FW210" s="62"/>
      <c r="FX210" s="62"/>
      <c r="FY210" s="62"/>
      <c r="FZ210" s="62"/>
      <c r="GA210" s="62"/>
      <c r="GB210" s="62"/>
      <c r="GC210" s="5"/>
      <c r="GD210" s="5"/>
      <c r="GE210" s="5"/>
      <c r="GF210" s="5"/>
      <c r="GG210" s="5"/>
      <c r="GH210" s="5"/>
      <c r="GI210" s="5"/>
      <c r="GJ210" s="5"/>
      <c r="GK210" s="5"/>
      <c r="GL210" s="5"/>
      <c r="GM210" s="5"/>
      <c r="GN210" s="5"/>
      <c r="GO210" s="5"/>
      <c r="GP210" s="5"/>
      <c r="GQ210" s="91"/>
      <c r="GR210" s="5"/>
      <c r="GS210" s="62"/>
      <c r="GT210" s="62"/>
      <c r="GU210" s="62"/>
      <c r="GV210" s="62"/>
      <c r="GW210" s="62"/>
      <c r="GX210" s="62"/>
      <c r="GY210" s="62"/>
      <c r="GZ210" s="62"/>
      <c r="HA210" s="62"/>
      <c r="HB210" s="62"/>
      <c r="HC210" s="62"/>
      <c r="HD210" s="62"/>
      <c r="HE210" s="62"/>
      <c r="HF210" s="62"/>
      <c r="HG210" s="62"/>
      <c r="HH210" s="62"/>
      <c r="HI210" s="5"/>
      <c r="HJ210" s="5"/>
      <c r="HK210" s="5"/>
      <c r="HL210" s="5"/>
      <c r="HM210" s="5"/>
      <c r="HN210" s="5"/>
      <c r="HO210" s="5"/>
      <c r="HP210" s="5"/>
      <c r="HQ210" s="5"/>
      <c r="HR210" s="5"/>
      <c r="HS210" s="5"/>
      <c r="HT210" s="5"/>
      <c r="HU210" s="5"/>
      <c r="HV210" s="5"/>
      <c r="HW210" s="91"/>
      <c r="HX210" s="5"/>
      <c r="HY210" s="62"/>
      <c r="HZ210" s="62"/>
      <c r="IA210" s="62"/>
      <c r="IB210" s="62"/>
      <c r="IC210" s="62"/>
      <c r="ID210" s="62"/>
      <c r="IE210" s="62"/>
      <c r="IF210" s="62"/>
      <c r="IG210" s="62"/>
      <c r="IH210" s="62"/>
      <c r="II210" s="62"/>
      <c r="IJ210" s="62"/>
      <c r="IK210" s="62"/>
      <c r="IL210" s="62"/>
      <c r="IM210" s="62"/>
      <c r="IN210" s="62"/>
      <c r="IO210" s="5"/>
      <c r="IP210" s="5"/>
      <c r="IQ210" s="5"/>
      <c r="IR210" s="5"/>
      <c r="IS210" s="5"/>
      <c r="IT210" s="5"/>
      <c r="IU210" s="5"/>
      <c r="IV210" s="5"/>
      <c r="IW210" s="5"/>
      <c r="IX210" s="5"/>
      <c r="IY210" s="5"/>
      <c r="IZ210" s="5"/>
      <c r="JA210" s="5"/>
      <c r="JB210" s="5"/>
      <c r="JC210" s="91"/>
      <c r="JD210" s="5"/>
      <c r="JE210" s="62"/>
      <c r="JF210" s="62"/>
      <c r="JG210" s="62"/>
      <c r="JH210" s="62"/>
      <c r="JI210" s="62"/>
      <c r="JJ210" s="62"/>
      <c r="JK210" s="62"/>
      <c r="JL210" s="62"/>
      <c r="JM210" s="62"/>
      <c r="JN210" s="62"/>
      <c r="JO210" s="62"/>
      <c r="JP210" s="62"/>
      <c r="JQ210" s="62"/>
      <c r="JR210" s="62"/>
      <c r="JS210" s="62"/>
      <c r="JT210" s="62"/>
      <c r="JU210" s="5"/>
      <c r="JV210" s="5"/>
      <c r="JW210" s="5"/>
      <c r="JX210" s="5"/>
      <c r="JY210" s="5"/>
      <c r="JZ210" s="5"/>
      <c r="KA210" s="5"/>
      <c r="KB210" s="5"/>
      <c r="KC210" s="5"/>
      <c r="KD210" s="5"/>
      <c r="KE210" s="5"/>
      <c r="KF210" s="5"/>
      <c r="KG210" s="5"/>
      <c r="KH210" s="5"/>
      <c r="KI210" s="91"/>
      <c r="KJ210" s="5"/>
      <c r="KK210" s="62"/>
      <c r="KL210" s="62"/>
      <c r="KM210" s="62"/>
      <c r="KN210" s="62"/>
      <c r="KO210" s="62"/>
      <c r="KP210" s="62"/>
      <c r="KQ210" s="62"/>
      <c r="KR210" s="62"/>
      <c r="KS210" s="62"/>
      <c r="KT210" s="62"/>
      <c r="KU210" s="62"/>
      <c r="KV210" s="62"/>
      <c r="KW210" s="62"/>
      <c r="KX210" s="62"/>
      <c r="KY210" s="62"/>
      <c r="KZ210" s="62"/>
      <c r="LA210" s="5"/>
      <c r="LB210" s="5"/>
      <c r="LC210" s="5"/>
      <c r="LD210" s="5"/>
      <c r="LE210" s="5"/>
      <c r="LF210" s="5"/>
      <c r="LG210" s="5"/>
      <c r="LH210" s="5"/>
      <c r="LI210" s="5"/>
      <c r="LJ210" s="5"/>
      <c r="LK210" s="5"/>
      <c r="LL210" s="5"/>
      <c r="LM210" s="5"/>
      <c r="LN210" s="5"/>
      <c r="LO210" s="91"/>
      <c r="LP210" s="5"/>
      <c r="LQ210" s="62"/>
      <c r="LR210" s="62"/>
      <c r="LS210" s="62"/>
      <c r="LT210" s="62"/>
      <c r="LU210" s="62"/>
      <c r="LV210" s="62"/>
      <c r="LW210" s="62"/>
      <c r="LX210" s="62"/>
      <c r="LY210" s="62"/>
      <c r="LZ210" s="62"/>
      <c r="MA210" s="62"/>
      <c r="MB210" s="62"/>
      <c r="MC210" s="62"/>
      <c r="MD210" s="62"/>
      <c r="ME210" s="62"/>
      <c r="MF210" s="62"/>
    </row>
    <row r="211" spans="1:344" x14ac:dyDescent="0.35">
      <c r="A211" s="132">
        <v>207</v>
      </c>
      <c r="B211" s="170"/>
      <c r="C211" s="170"/>
      <c r="D211" s="152">
        <v>633</v>
      </c>
      <c r="E211" s="72" t="str">
        <f>'BVEM Scorecard'!F210</f>
        <v>Wind</v>
      </c>
      <c r="F211" s="96"/>
      <c r="G211" s="96"/>
      <c r="H211" s="96"/>
      <c r="I211" s="96"/>
      <c r="J211" s="62"/>
      <c r="K211" s="62"/>
      <c r="L211" s="62"/>
      <c r="M211" s="62"/>
      <c r="N211" s="62"/>
      <c r="O211" s="62"/>
      <c r="P211" s="62"/>
      <c r="Q211" s="62"/>
      <c r="R211" s="62"/>
      <c r="S211" s="62"/>
      <c r="T211" s="62"/>
      <c r="U211" s="62"/>
      <c r="V211" s="62"/>
      <c r="W211" s="62"/>
      <c r="X211" s="62"/>
      <c r="Y211" s="1"/>
      <c r="Z211" s="1"/>
      <c r="AA211" s="1"/>
      <c r="AB211" s="1"/>
      <c r="AC211" s="1"/>
      <c r="AD211" s="1"/>
      <c r="AE211" s="1"/>
      <c r="AF211" s="1"/>
      <c r="AG211" s="1"/>
      <c r="AH211" s="1"/>
      <c r="AI211" s="1"/>
      <c r="AJ211" s="1"/>
      <c r="AK211" s="1"/>
      <c r="AL211" s="1"/>
      <c r="AM211" s="138"/>
      <c r="AN211" s="139"/>
      <c r="AO211" s="63"/>
      <c r="AP211" s="63"/>
      <c r="AQ211" s="63"/>
      <c r="AR211" s="63"/>
      <c r="AS211" s="63"/>
      <c r="AT211" s="63"/>
      <c r="AU211" s="63"/>
      <c r="AV211" s="63"/>
      <c r="AW211" s="63"/>
      <c r="AX211" s="63"/>
      <c r="AY211" s="63"/>
      <c r="AZ211" s="63"/>
      <c r="BA211" s="63"/>
      <c r="BB211" s="63"/>
      <c r="BC211" s="63"/>
      <c r="BD211" s="63"/>
      <c r="BE211" s="1"/>
      <c r="BF211" s="1"/>
      <c r="BG211" s="1"/>
      <c r="BH211" s="1"/>
      <c r="BI211" s="1"/>
      <c r="BJ211" s="1"/>
      <c r="BK211" s="1"/>
      <c r="BL211" s="1"/>
      <c r="BM211" s="1"/>
      <c r="BN211" s="1"/>
      <c r="BO211" s="1"/>
      <c r="BP211" s="1"/>
      <c r="BQ211" s="1"/>
      <c r="BR211" s="1"/>
      <c r="BS211" s="1"/>
      <c r="BT211" s="1"/>
      <c r="BU211" s="63"/>
      <c r="BV211" s="63"/>
      <c r="BW211" s="63"/>
      <c r="BX211" s="63"/>
      <c r="BY211" s="63"/>
      <c r="BZ211" s="63"/>
      <c r="CA211" s="63"/>
      <c r="CB211" s="63"/>
      <c r="CC211" s="63"/>
      <c r="CD211" s="63"/>
      <c r="CE211" s="63"/>
      <c r="CF211" s="63"/>
      <c r="CG211" s="63"/>
      <c r="CH211" s="63"/>
      <c r="CI211" s="63"/>
      <c r="CJ211" s="63"/>
      <c r="CK211" s="1"/>
      <c r="CL211" s="1"/>
      <c r="CM211" s="1"/>
      <c r="CN211" s="1"/>
      <c r="CO211" s="1"/>
      <c r="CP211" s="1"/>
      <c r="CQ211" s="1"/>
      <c r="CR211" s="1"/>
      <c r="CS211" s="1"/>
      <c r="CT211" s="1"/>
      <c r="CU211" s="1"/>
      <c r="CV211" s="1"/>
      <c r="CW211" s="1"/>
      <c r="CX211" s="1"/>
      <c r="CY211" s="138"/>
      <c r="CZ211" s="1"/>
      <c r="DA211" s="63"/>
      <c r="DB211" s="63"/>
      <c r="DC211" s="63"/>
      <c r="DD211" s="63"/>
      <c r="DE211" s="63"/>
      <c r="DF211" s="63"/>
      <c r="DG211" s="63"/>
      <c r="DH211" s="63"/>
      <c r="DI211" s="63"/>
      <c r="DJ211" s="63"/>
      <c r="DK211" s="63"/>
      <c r="DL211" s="63"/>
      <c r="DM211" s="63"/>
      <c r="DN211" s="63"/>
      <c r="DO211" s="63"/>
      <c r="DP211" s="63"/>
      <c r="DQ211" s="1"/>
      <c r="DR211" s="1"/>
      <c r="DS211" s="1"/>
      <c r="DT211" s="1"/>
      <c r="DU211" s="1"/>
      <c r="DV211" s="1"/>
      <c r="DW211" s="1"/>
      <c r="DX211" s="1"/>
      <c r="DY211" s="1"/>
      <c r="DZ211" s="1"/>
      <c r="EA211" s="1"/>
      <c r="EB211" s="1"/>
      <c r="EC211" s="1"/>
      <c r="ED211" s="1"/>
      <c r="EE211" s="138"/>
      <c r="EF211" s="1"/>
      <c r="EG211" s="63"/>
      <c r="EH211" s="63"/>
      <c r="EI211" s="63"/>
      <c r="EJ211" s="63"/>
      <c r="EK211" s="63"/>
      <c r="EL211" s="63"/>
      <c r="EM211" s="63"/>
      <c r="EN211" s="63"/>
      <c r="EO211" s="63"/>
      <c r="EP211" s="63"/>
      <c r="EQ211" s="63"/>
      <c r="ER211" s="63"/>
      <c r="ES211" s="63"/>
      <c r="ET211" s="63"/>
      <c r="EU211" s="63"/>
      <c r="EV211" s="63"/>
      <c r="EW211" s="1"/>
      <c r="EX211" s="1"/>
      <c r="EY211" s="1"/>
      <c r="EZ211" s="1"/>
      <c r="FA211" s="1"/>
      <c r="FB211" s="1"/>
      <c r="FC211" s="1"/>
      <c r="FD211" s="1"/>
      <c r="FE211" s="1"/>
      <c r="FF211" s="1"/>
      <c r="FG211" s="1"/>
      <c r="FH211" s="1"/>
      <c r="FI211" s="1"/>
      <c r="FJ211" s="1"/>
      <c r="FK211" s="138"/>
      <c r="FL211" s="1"/>
      <c r="FM211" s="63"/>
      <c r="FN211" s="63"/>
      <c r="FO211" s="63"/>
      <c r="FP211" s="63"/>
      <c r="FQ211" s="63"/>
      <c r="FR211" s="63"/>
      <c r="FS211" s="63"/>
      <c r="FT211" s="63"/>
      <c r="FU211" s="63"/>
      <c r="FV211" s="63"/>
      <c r="FW211" s="63"/>
      <c r="FX211" s="63"/>
      <c r="FY211" s="63"/>
      <c r="FZ211" s="63"/>
      <c r="GA211" s="63"/>
      <c r="GB211" s="63"/>
      <c r="GC211" s="1"/>
      <c r="GD211" s="1"/>
      <c r="GE211" s="1"/>
      <c r="GF211" s="1"/>
      <c r="GG211" s="1"/>
      <c r="GH211" s="1"/>
      <c r="GI211" s="1"/>
      <c r="GJ211" s="1"/>
      <c r="GK211" s="1"/>
      <c r="GL211" s="1"/>
      <c r="GM211" s="1"/>
      <c r="GN211" s="1"/>
      <c r="GO211" s="1"/>
      <c r="GP211" s="1"/>
      <c r="GQ211" s="138"/>
      <c r="GR211" s="1"/>
      <c r="GS211" s="63"/>
      <c r="GT211" s="63"/>
      <c r="GU211" s="63"/>
      <c r="GV211" s="63"/>
      <c r="GW211" s="63"/>
      <c r="GX211" s="63"/>
      <c r="GY211" s="63"/>
      <c r="GZ211" s="63"/>
      <c r="HA211" s="63"/>
      <c r="HB211" s="63"/>
      <c r="HC211" s="63"/>
      <c r="HD211" s="63"/>
      <c r="HE211" s="63"/>
      <c r="HF211" s="63"/>
      <c r="HG211" s="63"/>
      <c r="HH211" s="63"/>
      <c r="HI211" s="1"/>
      <c r="HJ211" s="1"/>
      <c r="HK211" s="1"/>
      <c r="HL211" s="1"/>
      <c r="HM211" s="1"/>
      <c r="HN211" s="1"/>
      <c r="HO211" s="1"/>
      <c r="HP211" s="1"/>
      <c r="HQ211" s="1"/>
      <c r="HR211" s="1"/>
      <c r="HS211" s="1"/>
      <c r="HT211" s="1"/>
      <c r="HU211" s="1"/>
      <c r="HV211" s="1"/>
      <c r="HW211" s="138"/>
      <c r="HX211" s="1"/>
      <c r="HY211" s="63"/>
      <c r="HZ211" s="63"/>
      <c r="IA211" s="63"/>
      <c r="IB211" s="63"/>
      <c r="IC211" s="63"/>
      <c r="ID211" s="63"/>
      <c r="IE211" s="63"/>
      <c r="IF211" s="63"/>
      <c r="IG211" s="63"/>
      <c r="IH211" s="63"/>
      <c r="II211" s="63"/>
      <c r="IJ211" s="63"/>
      <c r="IK211" s="63"/>
      <c r="IL211" s="63"/>
      <c r="IM211" s="63"/>
      <c r="IN211" s="63"/>
      <c r="IO211" s="1"/>
      <c r="IP211" s="1"/>
      <c r="IQ211" s="1"/>
      <c r="IR211" s="1"/>
      <c r="IS211" s="1"/>
      <c r="IT211" s="1"/>
      <c r="IU211" s="1"/>
      <c r="IV211" s="1"/>
      <c r="IW211" s="1"/>
      <c r="IX211" s="1"/>
      <c r="IY211" s="1"/>
      <c r="IZ211" s="1"/>
      <c r="JA211" s="1"/>
      <c r="JB211" s="1"/>
      <c r="JC211" s="138"/>
      <c r="JD211" s="1"/>
      <c r="JE211" s="63"/>
      <c r="JF211" s="63"/>
      <c r="JG211" s="63"/>
      <c r="JH211" s="63"/>
      <c r="JI211" s="63"/>
      <c r="JJ211" s="63"/>
      <c r="JK211" s="63"/>
      <c r="JL211" s="63"/>
      <c r="JM211" s="63"/>
      <c r="JN211" s="63"/>
      <c r="JO211" s="63"/>
      <c r="JP211" s="63"/>
      <c r="JQ211" s="63"/>
      <c r="JR211" s="63"/>
      <c r="JS211" s="63"/>
      <c r="JT211" s="63"/>
      <c r="JU211" s="1"/>
      <c r="JV211" s="1"/>
      <c r="JW211" s="1"/>
      <c r="JX211" s="1"/>
      <c r="JY211" s="1"/>
      <c r="JZ211" s="1"/>
      <c r="KA211" s="1"/>
      <c r="KB211" s="1"/>
      <c r="KC211" s="1"/>
      <c r="KD211" s="1"/>
      <c r="KE211" s="1"/>
      <c r="KF211" s="1"/>
      <c r="KG211" s="1"/>
      <c r="KH211" s="1"/>
      <c r="KI211" s="138"/>
      <c r="KJ211" s="1"/>
      <c r="KK211" s="63"/>
      <c r="KL211" s="63"/>
      <c r="KM211" s="63"/>
      <c r="KN211" s="63"/>
      <c r="KO211" s="63"/>
      <c r="KP211" s="63"/>
      <c r="KQ211" s="63"/>
      <c r="KR211" s="63"/>
      <c r="KS211" s="63"/>
      <c r="KT211" s="63"/>
      <c r="KU211" s="63"/>
      <c r="KV211" s="63"/>
      <c r="KW211" s="63"/>
      <c r="KX211" s="63"/>
      <c r="KY211" s="63"/>
      <c r="KZ211" s="63"/>
      <c r="LA211" s="1"/>
      <c r="LB211" s="1"/>
      <c r="LC211" s="1"/>
      <c r="LD211" s="1"/>
      <c r="LE211" s="1"/>
      <c r="LF211" s="1"/>
      <c r="LG211" s="1"/>
      <c r="LH211" s="1"/>
      <c r="LI211" s="1"/>
      <c r="LJ211" s="1"/>
      <c r="LK211" s="1"/>
      <c r="LL211" s="1"/>
      <c r="LM211" s="1"/>
      <c r="LN211" s="1"/>
      <c r="LO211" s="138"/>
      <c r="LP211" s="1"/>
      <c r="LQ211" s="63"/>
      <c r="LR211" s="63"/>
      <c r="LS211" s="63"/>
      <c r="LT211" s="63"/>
      <c r="LU211" s="63"/>
      <c r="LV211" s="63"/>
      <c r="LW211" s="63"/>
      <c r="LX211" s="63"/>
      <c r="LY211" s="63"/>
      <c r="LZ211" s="63"/>
      <c r="MA211" s="63"/>
      <c r="MB211" s="63"/>
      <c r="MC211" s="63"/>
      <c r="MD211" s="63"/>
      <c r="ME211" s="63"/>
      <c r="MF211" s="63"/>
    </row>
    <row r="212" spans="1:344" x14ac:dyDescent="0.35">
      <c r="A212" s="131">
        <v>208</v>
      </c>
      <c r="B212" s="170"/>
      <c r="C212" s="170"/>
      <c r="D212" s="152">
        <v>386</v>
      </c>
      <c r="E212" s="72" t="str">
        <f>'BVEM Scorecard'!F211</f>
        <v>Wind</v>
      </c>
      <c r="F212" s="96"/>
      <c r="G212" s="96"/>
      <c r="H212" s="96"/>
      <c r="I212" s="96"/>
      <c r="J212" s="62"/>
      <c r="K212" s="62"/>
      <c r="L212" s="62"/>
      <c r="M212" s="62"/>
      <c r="N212" s="62"/>
      <c r="O212" s="62"/>
      <c r="P212" s="62"/>
      <c r="Q212" s="62"/>
      <c r="R212" s="62"/>
      <c r="S212" s="62"/>
      <c r="T212" s="62"/>
      <c r="U212" s="62"/>
      <c r="V212" s="62"/>
      <c r="W212" s="62"/>
      <c r="X212" s="62"/>
      <c r="Y212" s="87"/>
      <c r="Z212" s="5"/>
      <c r="AA212" s="5"/>
      <c r="AB212" s="5"/>
      <c r="AC212" s="5"/>
      <c r="AD212" s="5"/>
      <c r="AE212" s="5"/>
      <c r="AF212" s="5"/>
      <c r="AG212" s="5"/>
      <c r="AH212" s="5"/>
      <c r="AI212" s="5"/>
      <c r="AJ212" s="5"/>
      <c r="AK212" s="5"/>
      <c r="AL212" s="5"/>
      <c r="AM212" s="91"/>
      <c r="AN212" s="93"/>
      <c r="AO212" s="62"/>
      <c r="AP212" s="62"/>
      <c r="AQ212" s="62"/>
      <c r="AR212" s="62"/>
      <c r="AS212" s="62"/>
      <c r="AT212" s="62"/>
      <c r="AU212" s="62"/>
      <c r="AV212" s="62"/>
      <c r="AW212" s="62"/>
      <c r="AX212" s="62"/>
      <c r="AY212" s="62"/>
      <c r="AZ212" s="62"/>
      <c r="BA212" s="62"/>
      <c r="BB212" s="62"/>
      <c r="BC212" s="62"/>
      <c r="BD212" s="62"/>
      <c r="BE212" s="5"/>
      <c r="BF212" s="5"/>
      <c r="BG212" s="5"/>
      <c r="BH212" s="5"/>
      <c r="BI212" s="5"/>
      <c r="BJ212" s="5"/>
      <c r="BK212" s="5"/>
      <c r="BL212" s="5"/>
      <c r="BM212" s="5"/>
      <c r="BN212" s="5"/>
      <c r="BO212" s="5"/>
      <c r="BP212" s="5"/>
      <c r="BQ212" s="5"/>
      <c r="BR212" s="5"/>
      <c r="BS212" s="5"/>
      <c r="BT212" s="5"/>
      <c r="BU212" s="62"/>
      <c r="BV212" s="62"/>
      <c r="BW212" s="62"/>
      <c r="BX212" s="62"/>
      <c r="BY212" s="62"/>
      <c r="BZ212" s="62"/>
      <c r="CA212" s="62"/>
      <c r="CB212" s="62"/>
      <c r="CC212" s="62"/>
      <c r="CD212" s="62"/>
      <c r="CE212" s="62"/>
      <c r="CF212" s="62"/>
      <c r="CG212" s="62"/>
      <c r="CH212" s="62"/>
      <c r="CI212" s="62"/>
      <c r="CJ212" s="62"/>
      <c r="CK212" s="5"/>
      <c r="CL212" s="5"/>
      <c r="CM212" s="5"/>
      <c r="CN212" s="5"/>
      <c r="CO212" s="5"/>
      <c r="CP212" s="5"/>
      <c r="CQ212" s="5"/>
      <c r="CR212" s="5"/>
      <c r="CS212" s="5"/>
      <c r="CT212" s="5"/>
      <c r="CU212" s="5"/>
      <c r="CV212" s="5"/>
      <c r="CW212" s="5"/>
      <c r="CX212" s="5"/>
      <c r="CY212" s="91"/>
      <c r="CZ212" s="5"/>
      <c r="DA212" s="62"/>
      <c r="DB212" s="62"/>
      <c r="DC212" s="62"/>
      <c r="DD212" s="62"/>
      <c r="DE212" s="62"/>
      <c r="DF212" s="62"/>
      <c r="DG212" s="62"/>
      <c r="DH212" s="62"/>
      <c r="DI212" s="62"/>
      <c r="DJ212" s="62"/>
      <c r="DK212" s="62"/>
      <c r="DL212" s="62"/>
      <c r="DM212" s="62"/>
      <c r="DN212" s="62"/>
      <c r="DO212" s="62"/>
      <c r="DP212" s="62"/>
      <c r="DQ212" s="5"/>
      <c r="DR212" s="5"/>
      <c r="DS212" s="5"/>
      <c r="DT212" s="5"/>
      <c r="DU212" s="5"/>
      <c r="DV212" s="5"/>
      <c r="DW212" s="5"/>
      <c r="DX212" s="5"/>
      <c r="DY212" s="5"/>
      <c r="DZ212" s="5"/>
      <c r="EA212" s="5"/>
      <c r="EB212" s="5"/>
      <c r="EC212" s="5"/>
      <c r="ED212" s="5"/>
      <c r="EE212" s="91"/>
      <c r="EF212" s="5"/>
      <c r="EG212" s="62"/>
      <c r="EH212" s="62"/>
      <c r="EI212" s="62"/>
      <c r="EJ212" s="62"/>
      <c r="EK212" s="62"/>
      <c r="EL212" s="62"/>
      <c r="EM212" s="62"/>
      <c r="EN212" s="62"/>
      <c r="EO212" s="62"/>
      <c r="EP212" s="62"/>
      <c r="EQ212" s="62"/>
      <c r="ER212" s="62"/>
      <c r="ES212" s="62"/>
      <c r="ET212" s="62"/>
      <c r="EU212" s="62"/>
      <c r="EV212" s="62"/>
      <c r="EW212" s="5"/>
      <c r="EX212" s="5"/>
      <c r="EY212" s="5"/>
      <c r="EZ212" s="5"/>
      <c r="FA212" s="5"/>
      <c r="FB212" s="5"/>
      <c r="FC212" s="5"/>
      <c r="FD212" s="5"/>
      <c r="FE212" s="5"/>
      <c r="FF212" s="5"/>
      <c r="FG212" s="5"/>
      <c r="FH212" s="5"/>
      <c r="FI212" s="5"/>
      <c r="FJ212" s="5"/>
      <c r="FK212" s="91"/>
      <c r="FL212" s="5"/>
      <c r="FM212" s="62"/>
      <c r="FN212" s="62"/>
      <c r="FO212" s="62"/>
      <c r="FP212" s="62"/>
      <c r="FQ212" s="62"/>
      <c r="FR212" s="62"/>
      <c r="FS212" s="62"/>
      <c r="FT212" s="62"/>
      <c r="FU212" s="62"/>
      <c r="FV212" s="62"/>
      <c r="FW212" s="62"/>
      <c r="FX212" s="62"/>
      <c r="FY212" s="62"/>
      <c r="FZ212" s="62"/>
      <c r="GA212" s="62"/>
      <c r="GB212" s="62"/>
      <c r="GC212" s="5"/>
      <c r="GD212" s="5"/>
      <c r="GE212" s="5"/>
      <c r="GF212" s="5"/>
      <c r="GG212" s="5"/>
      <c r="GH212" s="5"/>
      <c r="GI212" s="5"/>
      <c r="GJ212" s="5"/>
      <c r="GK212" s="5"/>
      <c r="GL212" s="5"/>
      <c r="GM212" s="5"/>
      <c r="GN212" s="5"/>
      <c r="GO212" s="5"/>
      <c r="GP212" s="5"/>
      <c r="GQ212" s="91"/>
      <c r="GR212" s="5"/>
      <c r="GS212" s="62"/>
      <c r="GT212" s="62"/>
      <c r="GU212" s="62"/>
      <c r="GV212" s="62"/>
      <c r="GW212" s="62"/>
      <c r="GX212" s="62"/>
      <c r="GY212" s="62"/>
      <c r="GZ212" s="62"/>
      <c r="HA212" s="62"/>
      <c r="HB212" s="62"/>
      <c r="HC212" s="62"/>
      <c r="HD212" s="62"/>
      <c r="HE212" s="62"/>
      <c r="HF212" s="62"/>
      <c r="HG212" s="62"/>
      <c r="HH212" s="62"/>
      <c r="HI212" s="5"/>
      <c r="HJ212" s="5"/>
      <c r="HK212" s="5"/>
      <c r="HL212" s="5"/>
      <c r="HM212" s="5"/>
      <c r="HN212" s="5"/>
      <c r="HO212" s="5"/>
      <c r="HP212" s="5"/>
      <c r="HQ212" s="5"/>
      <c r="HR212" s="5"/>
      <c r="HS212" s="5"/>
      <c r="HT212" s="5"/>
      <c r="HU212" s="5"/>
      <c r="HV212" s="5"/>
      <c r="HW212" s="91"/>
      <c r="HX212" s="5"/>
      <c r="HY212" s="62"/>
      <c r="HZ212" s="62"/>
      <c r="IA212" s="62"/>
      <c r="IB212" s="62"/>
      <c r="IC212" s="62"/>
      <c r="ID212" s="62"/>
      <c r="IE212" s="62"/>
      <c r="IF212" s="62"/>
      <c r="IG212" s="62"/>
      <c r="IH212" s="62"/>
      <c r="II212" s="62"/>
      <c r="IJ212" s="62"/>
      <c r="IK212" s="62"/>
      <c r="IL212" s="62"/>
      <c r="IM212" s="62"/>
      <c r="IN212" s="62"/>
      <c r="IO212" s="5"/>
      <c r="IP212" s="5"/>
      <c r="IQ212" s="5"/>
      <c r="IR212" s="5"/>
      <c r="IS212" s="5"/>
      <c r="IT212" s="5"/>
      <c r="IU212" s="5"/>
      <c r="IV212" s="5"/>
      <c r="IW212" s="5"/>
      <c r="IX212" s="5"/>
      <c r="IY212" s="5"/>
      <c r="IZ212" s="5"/>
      <c r="JA212" s="5"/>
      <c r="JB212" s="5"/>
      <c r="JC212" s="91"/>
      <c r="JD212" s="5"/>
      <c r="JE212" s="62"/>
      <c r="JF212" s="62"/>
      <c r="JG212" s="62"/>
      <c r="JH212" s="62"/>
      <c r="JI212" s="62"/>
      <c r="JJ212" s="62"/>
      <c r="JK212" s="62"/>
      <c r="JL212" s="62"/>
      <c r="JM212" s="62"/>
      <c r="JN212" s="62"/>
      <c r="JO212" s="62"/>
      <c r="JP212" s="62"/>
      <c r="JQ212" s="62"/>
      <c r="JR212" s="62"/>
      <c r="JS212" s="62"/>
      <c r="JT212" s="62"/>
      <c r="JU212" s="5"/>
      <c r="JV212" s="5"/>
      <c r="JW212" s="5"/>
      <c r="JX212" s="5"/>
      <c r="JY212" s="5"/>
      <c r="JZ212" s="5"/>
      <c r="KA212" s="5"/>
      <c r="KB212" s="5"/>
      <c r="KC212" s="5"/>
      <c r="KD212" s="5"/>
      <c r="KE212" s="5"/>
      <c r="KF212" s="5"/>
      <c r="KG212" s="5"/>
      <c r="KH212" s="5"/>
      <c r="KI212" s="91"/>
      <c r="KJ212" s="5"/>
      <c r="KK212" s="62"/>
      <c r="KL212" s="62"/>
      <c r="KM212" s="62"/>
      <c r="KN212" s="62"/>
      <c r="KO212" s="62"/>
      <c r="KP212" s="62"/>
      <c r="KQ212" s="62"/>
      <c r="KR212" s="62"/>
      <c r="KS212" s="62"/>
      <c r="KT212" s="62"/>
      <c r="KU212" s="62"/>
      <c r="KV212" s="62"/>
      <c r="KW212" s="62"/>
      <c r="KX212" s="62"/>
      <c r="KY212" s="62"/>
      <c r="KZ212" s="62"/>
      <c r="LA212" s="5"/>
      <c r="LB212" s="5"/>
      <c r="LC212" s="5"/>
      <c r="LD212" s="5"/>
      <c r="LE212" s="5"/>
      <c r="LF212" s="5"/>
      <c r="LG212" s="5"/>
      <c r="LH212" s="5"/>
      <c r="LI212" s="5"/>
      <c r="LJ212" s="5"/>
      <c r="LK212" s="5"/>
      <c r="LL212" s="5"/>
      <c r="LM212" s="5"/>
      <c r="LN212" s="5"/>
      <c r="LO212" s="91"/>
      <c r="LP212" s="5"/>
      <c r="LQ212" s="62"/>
      <c r="LR212" s="62"/>
      <c r="LS212" s="62"/>
      <c r="LT212" s="62"/>
      <c r="LU212" s="62"/>
      <c r="LV212" s="62"/>
      <c r="LW212" s="62"/>
      <c r="LX212" s="62"/>
      <c r="LY212" s="62"/>
      <c r="LZ212" s="62"/>
      <c r="MA212" s="62"/>
      <c r="MB212" s="62"/>
      <c r="MC212" s="62"/>
      <c r="MD212" s="62"/>
      <c r="ME212" s="62"/>
      <c r="MF212" s="62"/>
    </row>
    <row r="213" spans="1:344" x14ac:dyDescent="0.35">
      <c r="A213" s="132">
        <v>209</v>
      </c>
      <c r="B213" s="170"/>
      <c r="C213" s="170"/>
      <c r="D213" s="152">
        <v>314</v>
      </c>
      <c r="E213" s="72" t="str">
        <f>'BVEM Scorecard'!F212</f>
        <v>Solar</v>
      </c>
      <c r="F213" s="96"/>
      <c r="G213" s="96"/>
      <c r="H213" s="96"/>
      <c r="I213" s="96"/>
      <c r="J213" s="62"/>
      <c r="K213" s="62"/>
      <c r="L213" s="62"/>
      <c r="M213" s="62"/>
      <c r="N213" s="62"/>
      <c r="O213" s="62"/>
      <c r="P213" s="62"/>
      <c r="Q213" s="62"/>
      <c r="R213" s="62"/>
      <c r="S213" s="62"/>
      <c r="T213" s="62"/>
      <c r="U213" s="62"/>
      <c r="V213" s="62"/>
      <c r="W213" s="62"/>
      <c r="X213" s="62"/>
      <c r="Y213" s="1"/>
      <c r="Z213" s="1"/>
      <c r="AA213" s="1"/>
      <c r="AB213" s="1"/>
      <c r="AC213" s="1"/>
      <c r="AD213" s="1"/>
      <c r="AE213" s="1"/>
      <c r="AF213" s="1"/>
      <c r="AG213" s="1"/>
      <c r="AH213" s="1"/>
      <c r="AI213" s="1"/>
      <c r="AJ213" s="1"/>
      <c r="AK213" s="1"/>
      <c r="AL213" s="1"/>
      <c r="AM213" s="138"/>
      <c r="AN213" s="139"/>
      <c r="AO213" s="63"/>
      <c r="AP213" s="63"/>
      <c r="AQ213" s="63"/>
      <c r="AR213" s="63"/>
      <c r="AS213" s="63"/>
      <c r="AT213" s="63"/>
      <c r="AU213" s="63"/>
      <c r="AV213" s="63"/>
      <c r="AW213" s="63"/>
      <c r="AX213" s="63"/>
      <c r="AY213" s="63"/>
      <c r="AZ213" s="63"/>
      <c r="BA213" s="63"/>
      <c r="BB213" s="63"/>
      <c r="BC213" s="63"/>
      <c r="BD213" s="63"/>
      <c r="BE213" s="1"/>
      <c r="BF213" s="1"/>
      <c r="BG213" s="1"/>
      <c r="BH213" s="1"/>
      <c r="BI213" s="1"/>
      <c r="BJ213" s="1"/>
      <c r="BK213" s="1"/>
      <c r="BL213" s="1"/>
      <c r="BM213" s="1"/>
      <c r="BN213" s="1"/>
      <c r="BO213" s="1"/>
      <c r="BP213" s="1"/>
      <c r="BQ213" s="1"/>
      <c r="BR213" s="1"/>
      <c r="BS213" s="1"/>
      <c r="BT213" s="1"/>
      <c r="BU213" s="63"/>
      <c r="BV213" s="63"/>
      <c r="BW213" s="63"/>
      <c r="BX213" s="63"/>
      <c r="BY213" s="63"/>
      <c r="BZ213" s="63"/>
      <c r="CA213" s="63"/>
      <c r="CB213" s="63"/>
      <c r="CC213" s="63"/>
      <c r="CD213" s="63"/>
      <c r="CE213" s="63"/>
      <c r="CF213" s="63"/>
      <c r="CG213" s="63"/>
      <c r="CH213" s="63"/>
      <c r="CI213" s="63"/>
      <c r="CJ213" s="63"/>
      <c r="CK213" s="1"/>
      <c r="CL213" s="1"/>
      <c r="CM213" s="1"/>
      <c r="CN213" s="1"/>
      <c r="CO213" s="1"/>
      <c r="CP213" s="1"/>
      <c r="CQ213" s="1"/>
      <c r="CR213" s="1"/>
      <c r="CS213" s="1"/>
      <c r="CT213" s="1"/>
      <c r="CU213" s="1"/>
      <c r="CV213" s="1"/>
      <c r="CW213" s="1"/>
      <c r="CX213" s="1"/>
      <c r="CY213" s="138"/>
      <c r="CZ213" s="1"/>
      <c r="DA213" s="63"/>
      <c r="DB213" s="63"/>
      <c r="DC213" s="63"/>
      <c r="DD213" s="63"/>
      <c r="DE213" s="63"/>
      <c r="DF213" s="63"/>
      <c r="DG213" s="63"/>
      <c r="DH213" s="63"/>
      <c r="DI213" s="63"/>
      <c r="DJ213" s="63"/>
      <c r="DK213" s="63"/>
      <c r="DL213" s="63"/>
      <c r="DM213" s="63"/>
      <c r="DN213" s="63"/>
      <c r="DO213" s="63"/>
      <c r="DP213" s="63"/>
      <c r="DQ213" s="1"/>
      <c r="DR213" s="1"/>
      <c r="DS213" s="1"/>
      <c r="DT213" s="1"/>
      <c r="DU213" s="1"/>
      <c r="DV213" s="1"/>
      <c r="DW213" s="1"/>
      <c r="DX213" s="1"/>
      <c r="DY213" s="1"/>
      <c r="DZ213" s="1"/>
      <c r="EA213" s="1"/>
      <c r="EB213" s="1"/>
      <c r="EC213" s="1"/>
      <c r="ED213" s="1"/>
      <c r="EE213" s="138"/>
      <c r="EF213" s="1"/>
      <c r="EG213" s="63"/>
      <c r="EH213" s="63"/>
      <c r="EI213" s="63"/>
      <c r="EJ213" s="63"/>
      <c r="EK213" s="63"/>
      <c r="EL213" s="63"/>
      <c r="EM213" s="63"/>
      <c r="EN213" s="63"/>
      <c r="EO213" s="63"/>
      <c r="EP213" s="63"/>
      <c r="EQ213" s="63"/>
      <c r="ER213" s="63"/>
      <c r="ES213" s="63"/>
      <c r="ET213" s="63"/>
      <c r="EU213" s="63"/>
      <c r="EV213" s="63"/>
      <c r="EW213" s="1"/>
      <c r="EX213" s="1"/>
      <c r="EY213" s="1"/>
      <c r="EZ213" s="1"/>
      <c r="FA213" s="1"/>
      <c r="FB213" s="1"/>
      <c r="FC213" s="1"/>
      <c r="FD213" s="1"/>
      <c r="FE213" s="1"/>
      <c r="FF213" s="1"/>
      <c r="FG213" s="1"/>
      <c r="FH213" s="1"/>
      <c r="FI213" s="1"/>
      <c r="FJ213" s="1"/>
      <c r="FK213" s="138"/>
      <c r="FL213" s="1"/>
      <c r="FM213" s="63"/>
      <c r="FN213" s="63"/>
      <c r="FO213" s="63"/>
      <c r="FP213" s="63"/>
      <c r="FQ213" s="63"/>
      <c r="FR213" s="63"/>
      <c r="FS213" s="63"/>
      <c r="FT213" s="63"/>
      <c r="FU213" s="63"/>
      <c r="FV213" s="63"/>
      <c r="FW213" s="63"/>
      <c r="FX213" s="63"/>
      <c r="FY213" s="63"/>
      <c r="FZ213" s="63"/>
      <c r="GA213" s="63"/>
      <c r="GB213" s="63"/>
      <c r="GC213" s="1"/>
      <c r="GD213" s="1"/>
      <c r="GE213" s="1"/>
      <c r="GF213" s="1"/>
      <c r="GG213" s="1"/>
      <c r="GH213" s="1"/>
      <c r="GI213" s="1"/>
      <c r="GJ213" s="1"/>
      <c r="GK213" s="1"/>
      <c r="GL213" s="1"/>
      <c r="GM213" s="1"/>
      <c r="GN213" s="1"/>
      <c r="GO213" s="1"/>
      <c r="GP213" s="1"/>
      <c r="GQ213" s="138"/>
      <c r="GR213" s="1"/>
      <c r="GS213" s="63"/>
      <c r="GT213" s="63"/>
      <c r="GU213" s="63"/>
      <c r="GV213" s="63"/>
      <c r="GW213" s="63"/>
      <c r="GX213" s="63"/>
      <c r="GY213" s="63"/>
      <c r="GZ213" s="63"/>
      <c r="HA213" s="63"/>
      <c r="HB213" s="63"/>
      <c r="HC213" s="63"/>
      <c r="HD213" s="63"/>
      <c r="HE213" s="63"/>
      <c r="HF213" s="63"/>
      <c r="HG213" s="63"/>
      <c r="HH213" s="63"/>
      <c r="HI213" s="1"/>
      <c r="HJ213" s="1"/>
      <c r="HK213" s="1"/>
      <c r="HL213" s="1"/>
      <c r="HM213" s="1"/>
      <c r="HN213" s="1"/>
      <c r="HO213" s="1"/>
      <c r="HP213" s="1"/>
      <c r="HQ213" s="1"/>
      <c r="HR213" s="1"/>
      <c r="HS213" s="1"/>
      <c r="HT213" s="1"/>
      <c r="HU213" s="1"/>
      <c r="HV213" s="1"/>
      <c r="HW213" s="138"/>
      <c r="HX213" s="1"/>
      <c r="HY213" s="63"/>
      <c r="HZ213" s="63"/>
      <c r="IA213" s="63"/>
      <c r="IB213" s="63"/>
      <c r="IC213" s="63"/>
      <c r="ID213" s="63"/>
      <c r="IE213" s="63"/>
      <c r="IF213" s="63"/>
      <c r="IG213" s="63"/>
      <c r="IH213" s="63"/>
      <c r="II213" s="63"/>
      <c r="IJ213" s="63"/>
      <c r="IK213" s="63"/>
      <c r="IL213" s="63"/>
      <c r="IM213" s="63"/>
      <c r="IN213" s="63"/>
      <c r="IO213" s="1"/>
      <c r="IP213" s="1"/>
      <c r="IQ213" s="1"/>
      <c r="IR213" s="1"/>
      <c r="IS213" s="1"/>
      <c r="IT213" s="1"/>
      <c r="IU213" s="1"/>
      <c r="IV213" s="1"/>
      <c r="IW213" s="1"/>
      <c r="IX213" s="1"/>
      <c r="IY213" s="1"/>
      <c r="IZ213" s="1"/>
      <c r="JA213" s="1"/>
      <c r="JB213" s="1"/>
      <c r="JC213" s="138"/>
      <c r="JD213" s="1"/>
      <c r="JE213" s="63"/>
      <c r="JF213" s="63"/>
      <c r="JG213" s="63"/>
      <c r="JH213" s="63"/>
      <c r="JI213" s="63"/>
      <c r="JJ213" s="63"/>
      <c r="JK213" s="63"/>
      <c r="JL213" s="63"/>
      <c r="JM213" s="63"/>
      <c r="JN213" s="63"/>
      <c r="JO213" s="63"/>
      <c r="JP213" s="63"/>
      <c r="JQ213" s="63"/>
      <c r="JR213" s="63"/>
      <c r="JS213" s="63"/>
      <c r="JT213" s="63"/>
      <c r="JU213" s="1"/>
      <c r="JV213" s="1"/>
      <c r="JW213" s="1"/>
      <c r="JX213" s="1"/>
      <c r="JY213" s="1"/>
      <c r="JZ213" s="1"/>
      <c r="KA213" s="1"/>
      <c r="KB213" s="1"/>
      <c r="KC213" s="1"/>
      <c r="KD213" s="1"/>
      <c r="KE213" s="1"/>
      <c r="KF213" s="1"/>
      <c r="KG213" s="1"/>
      <c r="KH213" s="1"/>
      <c r="KI213" s="138"/>
      <c r="KJ213" s="1"/>
      <c r="KK213" s="63"/>
      <c r="KL213" s="63"/>
      <c r="KM213" s="63"/>
      <c r="KN213" s="63"/>
      <c r="KO213" s="63"/>
      <c r="KP213" s="63"/>
      <c r="KQ213" s="63"/>
      <c r="KR213" s="63"/>
      <c r="KS213" s="63"/>
      <c r="KT213" s="63"/>
      <c r="KU213" s="63"/>
      <c r="KV213" s="63"/>
      <c r="KW213" s="63"/>
      <c r="KX213" s="63"/>
      <c r="KY213" s="63"/>
      <c r="KZ213" s="63"/>
      <c r="LA213" s="1"/>
      <c r="LB213" s="1"/>
      <c r="LC213" s="1"/>
      <c r="LD213" s="1"/>
      <c r="LE213" s="1"/>
      <c r="LF213" s="1"/>
      <c r="LG213" s="1"/>
      <c r="LH213" s="1"/>
      <c r="LI213" s="1"/>
      <c r="LJ213" s="1"/>
      <c r="LK213" s="1"/>
      <c r="LL213" s="1"/>
      <c r="LM213" s="1"/>
      <c r="LN213" s="1"/>
      <c r="LO213" s="138"/>
      <c r="LP213" s="1"/>
      <c r="LQ213" s="63"/>
      <c r="LR213" s="63"/>
      <c r="LS213" s="63"/>
      <c r="LT213" s="63"/>
      <c r="LU213" s="63"/>
      <c r="LV213" s="63"/>
      <c r="LW213" s="63"/>
      <c r="LX213" s="63"/>
      <c r="LY213" s="63"/>
      <c r="LZ213" s="63"/>
      <c r="MA213" s="63"/>
      <c r="MB213" s="63"/>
      <c r="MC213" s="63"/>
      <c r="MD213" s="63"/>
      <c r="ME213" s="63"/>
      <c r="MF213" s="63"/>
    </row>
    <row r="214" spans="1:344" x14ac:dyDescent="0.35">
      <c r="A214" s="131">
        <v>210</v>
      </c>
      <c r="B214" s="170"/>
      <c r="C214" s="170"/>
      <c r="D214" s="152">
        <v>410</v>
      </c>
      <c r="E214" s="72" t="str">
        <f>'BVEM Scorecard'!F213</f>
        <v>Solar</v>
      </c>
      <c r="F214" s="96">
        <f t="shared" si="289"/>
        <v>0.30000000000000004</v>
      </c>
      <c r="G214" s="96">
        <f t="shared" si="290"/>
        <v>0.3</v>
      </c>
      <c r="H214" s="96">
        <f t="shared" si="291"/>
        <v>0</v>
      </c>
      <c r="I214" s="96">
        <f t="shared" si="292"/>
        <v>0</v>
      </c>
      <c r="J214" s="62">
        <v>1</v>
      </c>
      <c r="K214" s="62">
        <v>1</v>
      </c>
      <c r="L214" s="62">
        <v>1</v>
      </c>
      <c r="M214" s="62">
        <v>1</v>
      </c>
      <c r="N214" s="62">
        <v>1</v>
      </c>
      <c r="O214" s="62">
        <v>0</v>
      </c>
      <c r="P214" s="62">
        <v>0</v>
      </c>
      <c r="Q214" s="62">
        <v>0</v>
      </c>
      <c r="R214" s="62">
        <v>0</v>
      </c>
      <c r="S214" s="62">
        <v>0</v>
      </c>
      <c r="T214" s="62">
        <v>1</v>
      </c>
      <c r="U214" s="62">
        <v>0</v>
      </c>
      <c r="V214" s="62">
        <v>0</v>
      </c>
      <c r="W214" s="62">
        <f t="shared" ref="W214" si="295">IFERROR(AVERAGE(M214:V214),0)</f>
        <v>0.3</v>
      </c>
      <c r="X214" s="62">
        <f t="shared" ref="X214" si="296">M$4*M214+N$4*N214+O$4*O214+P$4*P214+Q$4*Q214+R$4*R214+S$4*S214+T$4*T214+U$4*U214+V$4*V214</f>
        <v>0.30000000000000004</v>
      </c>
      <c r="Y214" s="87"/>
      <c r="Z214" s="5"/>
      <c r="AA214" s="5"/>
      <c r="AB214" s="5"/>
      <c r="AC214" s="5"/>
      <c r="AD214" s="5"/>
      <c r="AE214" s="5"/>
      <c r="AF214" s="5"/>
      <c r="AG214" s="5"/>
      <c r="AH214" s="5"/>
      <c r="AI214" s="5"/>
      <c r="AJ214" s="5"/>
      <c r="AK214" s="5"/>
      <c r="AL214" s="5"/>
      <c r="AM214" s="91" t="str">
        <f t="shared" si="269"/>
        <v/>
      </c>
      <c r="AN214" s="93" t="str">
        <f t="shared" si="270"/>
        <v/>
      </c>
      <c r="AO214" s="62"/>
      <c r="AP214" s="62"/>
      <c r="AQ214" s="62"/>
      <c r="AR214" s="62"/>
      <c r="AS214" s="62"/>
      <c r="AT214" s="62"/>
      <c r="AU214" s="62"/>
      <c r="AV214" s="62"/>
      <c r="AW214" s="62"/>
      <c r="AX214" s="62"/>
      <c r="AY214" s="62"/>
      <c r="AZ214" s="62"/>
      <c r="BA214" s="62"/>
      <c r="BB214" s="62"/>
      <c r="BC214" s="62" t="str">
        <f t="shared" si="271"/>
        <v/>
      </c>
      <c r="BD214" s="62" t="str">
        <f t="shared" si="272"/>
        <v/>
      </c>
      <c r="BE214" s="5"/>
      <c r="BF214" s="5"/>
      <c r="BG214" s="5"/>
      <c r="BH214" s="5"/>
      <c r="BI214" s="5"/>
      <c r="BJ214" s="5"/>
      <c r="BK214" s="5"/>
      <c r="BL214" s="5"/>
      <c r="BM214" s="5"/>
      <c r="BN214" s="5"/>
      <c r="BO214" s="5"/>
      <c r="BP214" s="5"/>
      <c r="BQ214" s="5"/>
      <c r="BR214" s="5"/>
      <c r="BS214" s="5" t="str">
        <f t="shared" si="273"/>
        <v/>
      </c>
      <c r="BT214" s="5" t="str">
        <f t="shared" si="274"/>
        <v/>
      </c>
      <c r="BU214" s="62"/>
      <c r="BV214" s="62"/>
      <c r="BW214" s="62"/>
      <c r="BX214" s="62"/>
      <c r="BY214" s="62"/>
      <c r="BZ214" s="62"/>
      <c r="CA214" s="62"/>
      <c r="CB214" s="62"/>
      <c r="CC214" s="62"/>
      <c r="CD214" s="62"/>
      <c r="CE214" s="62"/>
      <c r="CF214" s="62"/>
      <c r="CG214" s="62"/>
      <c r="CH214" s="62"/>
      <c r="CI214" s="62" t="str">
        <f t="shared" si="275"/>
        <v/>
      </c>
      <c r="CJ214" s="62" t="str">
        <f t="shared" si="276"/>
        <v/>
      </c>
      <c r="CK214" s="5"/>
      <c r="CL214" s="5"/>
      <c r="CM214" s="5"/>
      <c r="CN214" s="5"/>
      <c r="CO214" s="5"/>
      <c r="CP214" s="5"/>
      <c r="CQ214" s="5"/>
      <c r="CR214" s="5"/>
      <c r="CS214" s="5"/>
      <c r="CT214" s="5"/>
      <c r="CU214" s="5"/>
      <c r="CV214" s="5"/>
      <c r="CW214" s="5"/>
      <c r="CX214" s="5"/>
      <c r="CY214" s="91" t="str">
        <f t="shared" si="277"/>
        <v/>
      </c>
      <c r="CZ214" s="5" t="str">
        <f t="shared" si="278"/>
        <v/>
      </c>
      <c r="DA214" s="62"/>
      <c r="DB214" s="62"/>
      <c r="DC214" s="62"/>
      <c r="DD214" s="62"/>
      <c r="DE214" s="62"/>
      <c r="DF214" s="62"/>
      <c r="DG214" s="62"/>
      <c r="DH214" s="62"/>
      <c r="DI214" s="62"/>
      <c r="DJ214" s="62"/>
      <c r="DK214" s="62"/>
      <c r="DL214" s="62"/>
      <c r="DM214" s="62"/>
      <c r="DN214" s="62"/>
      <c r="DO214" s="62" t="str">
        <f t="shared" si="279"/>
        <v/>
      </c>
      <c r="DP214" s="62" t="str">
        <f t="shared" si="280"/>
        <v/>
      </c>
      <c r="DQ214" s="5"/>
      <c r="DR214" s="5"/>
      <c r="DS214" s="5"/>
      <c r="DT214" s="5"/>
      <c r="DU214" s="5"/>
      <c r="DV214" s="5"/>
      <c r="DW214" s="5"/>
      <c r="DX214" s="5"/>
      <c r="DY214" s="5"/>
      <c r="DZ214" s="5"/>
      <c r="EA214" s="5"/>
      <c r="EB214" s="5"/>
      <c r="EC214" s="5"/>
      <c r="ED214" s="5"/>
      <c r="EE214" s="91" t="str">
        <f t="shared" si="281"/>
        <v/>
      </c>
      <c r="EF214" s="5" t="str">
        <f t="shared" si="282"/>
        <v/>
      </c>
      <c r="EG214" s="62"/>
      <c r="EH214" s="62"/>
      <c r="EI214" s="62"/>
      <c r="EJ214" s="62"/>
      <c r="EK214" s="62"/>
      <c r="EL214" s="62"/>
      <c r="EM214" s="62"/>
      <c r="EN214" s="62"/>
      <c r="EO214" s="62"/>
      <c r="EP214" s="62"/>
      <c r="EQ214" s="62"/>
      <c r="ER214" s="62"/>
      <c r="ES214" s="62"/>
      <c r="ET214" s="62"/>
      <c r="EU214" s="62" t="str">
        <f t="shared" si="283"/>
        <v/>
      </c>
      <c r="EV214" s="62" t="str">
        <f t="shared" si="284"/>
        <v/>
      </c>
      <c r="EW214" s="5"/>
      <c r="EX214" s="5"/>
      <c r="EY214" s="5"/>
      <c r="EZ214" s="5"/>
      <c r="FA214" s="5"/>
      <c r="FB214" s="5"/>
      <c r="FC214" s="5"/>
      <c r="FD214" s="5"/>
      <c r="FE214" s="5"/>
      <c r="FF214" s="5"/>
      <c r="FG214" s="5"/>
      <c r="FH214" s="5"/>
      <c r="FI214" s="5"/>
      <c r="FJ214" s="5"/>
      <c r="FK214" s="91" t="str">
        <f t="shared" si="285"/>
        <v/>
      </c>
      <c r="FL214" s="5" t="str">
        <f t="shared" si="286"/>
        <v/>
      </c>
      <c r="FM214" s="62"/>
      <c r="FN214" s="62"/>
      <c r="FO214" s="62"/>
      <c r="FP214" s="62"/>
      <c r="FQ214" s="62"/>
      <c r="FR214" s="62"/>
      <c r="FS214" s="62"/>
      <c r="FT214" s="62"/>
      <c r="FU214" s="62"/>
      <c r="FV214" s="62"/>
      <c r="FW214" s="62"/>
      <c r="FX214" s="62"/>
      <c r="FY214" s="62"/>
      <c r="FZ214" s="62"/>
      <c r="GA214" s="62" t="str">
        <f t="shared" si="287"/>
        <v/>
      </c>
      <c r="GB214" s="62" t="str">
        <f t="shared" si="288"/>
        <v/>
      </c>
      <c r="GC214" s="5"/>
      <c r="GD214" s="5"/>
      <c r="GE214" s="5"/>
      <c r="GF214" s="5"/>
      <c r="GG214" s="5"/>
      <c r="GH214" s="5"/>
      <c r="GI214" s="5"/>
      <c r="GJ214" s="5"/>
      <c r="GK214" s="5"/>
      <c r="GL214" s="5"/>
      <c r="GM214" s="5"/>
      <c r="GN214" s="5"/>
      <c r="GO214" s="5"/>
      <c r="GP214" s="5"/>
      <c r="GQ214" s="91" t="str">
        <f t="shared" ref="GQ214:GQ261" si="297">IFERROR(GE214/SUM($AA214,$AQ214,$BG214,$BW214,$CM214,$DC214,$DS214,$EI214,$EY214,$FO214,$GE214,$GU214,$HK214,$IA214,$IQ214,$JG214,$JW214,$KM214,$LC214,$LS214),"")</f>
        <v/>
      </c>
      <c r="GR214" s="5" t="str">
        <f t="shared" ref="GR214:GR261" si="298">IFERROR((GF$4*GF214+GG$4*GG214+GH$4*GH214+GI$4*GI214+GJ$4*GJ214+GK$4*GK214+GL$4*GL214+GM$4*GM214+GN$4*GN214+GO$4*GO214)*GQ214,"")</f>
        <v/>
      </c>
      <c r="GS214" s="62"/>
      <c r="GT214" s="62"/>
      <c r="GU214" s="62"/>
      <c r="GV214" s="62"/>
      <c r="GW214" s="62"/>
      <c r="GX214" s="62"/>
      <c r="GY214" s="62"/>
      <c r="GZ214" s="62"/>
      <c r="HA214" s="62"/>
      <c r="HB214" s="62"/>
      <c r="HC214" s="62"/>
      <c r="HD214" s="62"/>
      <c r="HE214" s="62"/>
      <c r="HF214" s="62"/>
      <c r="HG214" s="62" t="str">
        <f t="shared" ref="HG214:HG261" si="299">IFERROR(GU214/SUM($AA214,$AQ214,$BG214,$BW214,$CM214,$DC214,$DS214,$EI214,$EY214,$FO214,$GE214,$GU214,$HK214,$IA214,$IQ214,$JG214,$JW214,$KM214,$LC214,$LS214),"")</f>
        <v/>
      </c>
      <c r="HH214" s="62" t="str">
        <f t="shared" ref="HH214:HH261" si="300">IFERROR((GV$4*GV214+GW$4*GW214+GX$4*GX214+GY$4*GY214+GZ$4*GZ214+HA$4*HA214+HB$4*HB214+HC$4*HC214+HD$4*HD214+HE$4*HE214)*HG214,"")</f>
        <v/>
      </c>
      <c r="HI214" s="5"/>
      <c r="HJ214" s="5"/>
      <c r="HK214" s="5"/>
      <c r="HL214" s="5"/>
      <c r="HM214" s="5"/>
      <c r="HN214" s="5"/>
      <c r="HO214" s="5"/>
      <c r="HP214" s="5"/>
      <c r="HQ214" s="5"/>
      <c r="HR214" s="5"/>
      <c r="HS214" s="5"/>
      <c r="HT214" s="5"/>
      <c r="HU214" s="5"/>
      <c r="HV214" s="5"/>
      <c r="HW214" s="91" t="str">
        <f t="shared" ref="HW214:HW261" si="301">IFERROR(HK214/SUM($AA214,$AQ214,$BG214,$BW214,$CM214,$DC214,$DS214,$EI214,$EY214,$FO214,$GE214,$GU214,$HK214,$IA214,$IQ214,$JG214,$JW214,$KM214,$LC214,$LS214),"")</f>
        <v/>
      </c>
      <c r="HX214" s="5" t="str">
        <f t="shared" ref="HX214:HX261" si="302">IFERROR((HL$4*HL214+HM$4*HM214+HN$4*HN214+HO$4*HO214+HP$4*HP214+HQ$4*HQ214+HR$4*HR214+HS$4*HS214+HT$4*HT214+HU$4*HU214)*HW214,"")</f>
        <v/>
      </c>
      <c r="HY214" s="62"/>
      <c r="HZ214" s="62"/>
      <c r="IA214" s="62"/>
      <c r="IB214" s="62"/>
      <c r="IC214" s="62"/>
      <c r="ID214" s="62"/>
      <c r="IE214" s="62"/>
      <c r="IF214" s="62"/>
      <c r="IG214" s="62"/>
      <c r="IH214" s="62"/>
      <c r="II214" s="62"/>
      <c r="IJ214" s="62"/>
      <c r="IK214" s="62"/>
      <c r="IL214" s="62"/>
      <c r="IM214" s="62" t="str">
        <f t="shared" ref="IM214:IM261" si="303">IFERROR(IA214/SUM($AA214,$AQ214,$BG214,$BW214,$CM214,$DC214,$DS214,$EI214,$EY214,$FO214,$GE214,$GU214,$HK214,$IA214,$IQ214,$JG214,$JW214,$KM214,$LC214,$LS214),"")</f>
        <v/>
      </c>
      <c r="IN214" s="62" t="str">
        <f t="shared" ref="IN214:IN261" si="304">IFERROR((IB$4*IB214+IC$4*IC214+ID$4*ID214+IE$4*IE214+IF$4*IF214+IG$4*IG214+IH$4*IH214+II$4*II214+IJ$4*IJ214+IK$4*IK214)*IM214,"")</f>
        <v/>
      </c>
      <c r="IO214" s="5"/>
      <c r="IP214" s="5"/>
      <c r="IQ214" s="5"/>
      <c r="IR214" s="5"/>
      <c r="IS214" s="5"/>
      <c r="IT214" s="5"/>
      <c r="IU214" s="5"/>
      <c r="IV214" s="5"/>
      <c r="IW214" s="5"/>
      <c r="IX214" s="5"/>
      <c r="IY214" s="5"/>
      <c r="IZ214" s="5"/>
      <c r="JA214" s="5"/>
      <c r="JB214" s="5"/>
      <c r="JC214" s="91" t="str">
        <f t="shared" ref="JC214:JC261" si="305">IFERROR(IQ214/SUM($AA214,$AQ214,$BG214,$BW214,$CM214,$DC214,$DS214,$EI214,$EY214,$FO214,$GE214,$GU214,$HK214,$IA214,$IQ214,$JG214,$JW214,$KM214,$LC214,$LS214),"")</f>
        <v/>
      </c>
      <c r="JD214" s="5" t="str">
        <f t="shared" ref="JD214:JD261" si="306">IFERROR((IR$4*IR214+IS$4*IS214+IT$4*IT214+IU$4*IU214+IV$4*IV214+IW$4*IW214+IX$4*IX214+IY$4*IY214+IZ$4*IZ214+JA$4*JA214)*JC214,"")</f>
        <v/>
      </c>
      <c r="JE214" s="62"/>
      <c r="JF214" s="62"/>
      <c r="JG214" s="62"/>
      <c r="JH214" s="62"/>
      <c r="JI214" s="62"/>
      <c r="JJ214" s="62"/>
      <c r="JK214" s="62"/>
      <c r="JL214" s="62"/>
      <c r="JM214" s="62"/>
      <c r="JN214" s="62"/>
      <c r="JO214" s="62"/>
      <c r="JP214" s="62"/>
      <c r="JQ214" s="62"/>
      <c r="JR214" s="62"/>
      <c r="JS214" s="62" t="str">
        <f t="shared" ref="JS214:JS261" si="307">IFERROR(JG214/SUM($AA214,$AQ214,$BG214,$BW214,$CM214,$DC214,$DS214,$EI214,$EY214,$FO214,$GE214,$GU214,$HK214,$IA214,$IQ214,$JG214,$JW214,$KM214,$LC214,$LS214),"")</f>
        <v/>
      </c>
      <c r="JT214" s="62" t="str">
        <f t="shared" ref="JT214:JT261" si="308">IFERROR((JH$4*JH214+JI$4*JI214+JJ$4*JJ214+JK$4*JK214+JL$4*JL214+JM$4*JM214+JN$4*JN214+JO$4*JO214+JP$4*JP214+JQ$4*JQ214)*JS214,"")</f>
        <v/>
      </c>
      <c r="JU214" s="5"/>
      <c r="JV214" s="5"/>
      <c r="JW214" s="5"/>
      <c r="JX214" s="5"/>
      <c r="JY214" s="5"/>
      <c r="JZ214" s="5"/>
      <c r="KA214" s="5"/>
      <c r="KB214" s="5"/>
      <c r="KC214" s="5"/>
      <c r="KD214" s="5"/>
      <c r="KE214" s="5"/>
      <c r="KF214" s="5"/>
      <c r="KG214" s="5"/>
      <c r="KH214" s="5"/>
      <c r="KI214" s="91" t="str">
        <f t="shared" ref="KI214:KI261" si="309">IFERROR(JW214/SUM($AA214,$AQ214,$BG214,$BW214,$CM214,$DC214,$DS214,$EI214,$EY214,$FO214,$GE214,$GU214,$HK214,$IA214,$IQ214,$JG214,$JW214,$KM214,$LC214,$LS214),"")</f>
        <v/>
      </c>
      <c r="KJ214" s="5" t="str">
        <f t="shared" ref="KJ214:KJ261" si="310">IFERROR((JX$4*JX214+JY$4*JY214+JZ$4*JZ214+KA$4*KA214+KB$4*KB214+KC$4*KC214+KD$4*KD214+KE$4*KE214+KF$4*KF214+KG$4*KG214)*KI214,"")</f>
        <v/>
      </c>
      <c r="KK214" s="62"/>
      <c r="KL214" s="62"/>
      <c r="KM214" s="62"/>
      <c r="KN214" s="62"/>
      <c r="KO214" s="62"/>
      <c r="KP214" s="62"/>
      <c r="KQ214" s="62"/>
      <c r="KR214" s="62"/>
      <c r="KS214" s="62"/>
      <c r="KT214" s="62"/>
      <c r="KU214" s="62"/>
      <c r="KV214" s="62"/>
      <c r="KW214" s="62"/>
      <c r="KX214" s="62"/>
      <c r="KY214" s="62" t="str">
        <f t="shared" ref="KY214:KY261" si="311">IFERROR(KM214/SUM($AA214,$AQ214,$BG214,$BW214,$CM214,$DC214,$DS214,$EI214,$EY214,$FO214,$GE214,$GU214,$HK214,$IA214,$IQ214,$JG214,$JW214,$KM214,$LC214,$LS214),"")</f>
        <v/>
      </c>
      <c r="KZ214" s="62" t="str">
        <f t="shared" ref="KZ214:KZ261" si="312">IFERROR((KN$4*KN214+KO$4*KO214+KP$4*KP214+KQ$4*KQ214+KR$4*KR214+KS$4*KS214+KT$4*KT214+KU$4*KU214+KV$4*KV214+KW$4*KW214)*KY214,"")</f>
        <v/>
      </c>
      <c r="LA214" s="5"/>
      <c r="LB214" s="5"/>
      <c r="LC214" s="5"/>
      <c r="LD214" s="5"/>
      <c r="LE214" s="5"/>
      <c r="LF214" s="5"/>
      <c r="LG214" s="5"/>
      <c r="LH214" s="5"/>
      <c r="LI214" s="5"/>
      <c r="LJ214" s="5"/>
      <c r="LK214" s="5"/>
      <c r="LL214" s="5"/>
      <c r="LM214" s="5"/>
      <c r="LN214" s="5"/>
      <c r="LO214" s="91" t="str">
        <f t="shared" ref="LO214:LO261" si="313">IFERROR(LC214/SUM($AA214,$AQ214,$BG214,$BW214,$CM214,$DC214,$DS214,$EI214,$EY214,$FO214,$GE214,$GU214,$HK214,$IA214,$IQ214,$JG214,$JW214,$KM214,$LC214,$LS214),"")</f>
        <v/>
      </c>
      <c r="LP214" s="5" t="str">
        <f t="shared" ref="LP214:LP261" si="314">IFERROR((LD$4*LD214+LE$4*LE214+LF$4*LF214+LG$4*LG214+LH$4*LH214+LI$4*LI214+LJ$4*LJ214+LK$4*LK214+LL$4*LL214+LM$4*LM214)*LO214,"")</f>
        <v/>
      </c>
      <c r="LQ214" s="62"/>
      <c r="LR214" s="62"/>
      <c r="LS214" s="62"/>
      <c r="LT214" s="62"/>
      <c r="LU214" s="62"/>
      <c r="LV214" s="62"/>
      <c r="LW214" s="62"/>
      <c r="LX214" s="62"/>
      <c r="LY214" s="62"/>
      <c r="LZ214" s="62"/>
      <c r="MA214" s="62"/>
      <c r="MB214" s="62"/>
      <c r="MC214" s="62"/>
      <c r="MD214" s="62"/>
      <c r="ME214" s="62" t="str">
        <f t="shared" ref="ME214:ME261" si="315">IFERROR(LS214/SUM($AA214,$AQ214,$BG214,$BW214,$CM214,$DC214,$DS214,$EI214,$EY214,$FO214,$GE214,$GU214,$HK214,$IA214,$IQ214,$JG214,$JW214,$KM214,$LC214,$LS214),"")</f>
        <v/>
      </c>
      <c r="MF214" s="62" t="str">
        <f t="shared" ref="MF214:MF261" si="316">IFERROR((LT$4*LT214+LU$4*LU214+LV$4*LV214+LW$4*LW214+LX$4*LX214+LY$4*LY214+LZ$4*LZ214+MA$4*MA214+MB$4*MB214+MC$4*MC214)*ME214,"")</f>
        <v/>
      </c>
    </row>
    <row r="215" spans="1:344" x14ac:dyDescent="0.35">
      <c r="A215" s="132">
        <v>211</v>
      </c>
      <c r="B215" s="170"/>
      <c r="C215" s="170"/>
      <c r="D215" s="152">
        <v>336</v>
      </c>
      <c r="E215" s="72" t="str">
        <f>'BVEM Scorecard'!F214</f>
        <v>Solar</v>
      </c>
      <c r="F215" s="96"/>
      <c r="G215" s="96"/>
      <c r="H215" s="96"/>
      <c r="I215" s="96"/>
      <c r="J215" s="62"/>
      <c r="K215" s="62"/>
      <c r="L215" s="62"/>
      <c r="M215" s="62"/>
      <c r="N215" s="62"/>
      <c r="O215" s="62"/>
      <c r="P215" s="62"/>
      <c r="Q215" s="62"/>
      <c r="R215" s="62"/>
      <c r="S215" s="62"/>
      <c r="T215" s="62"/>
      <c r="U215" s="62"/>
      <c r="V215" s="62"/>
      <c r="W215" s="62"/>
      <c r="X215" s="62"/>
      <c r="Y215" s="1"/>
      <c r="Z215" s="1"/>
      <c r="AA215" s="1"/>
      <c r="AB215" s="1"/>
      <c r="AC215" s="1"/>
      <c r="AD215" s="1"/>
      <c r="AE215" s="1"/>
      <c r="AF215" s="1"/>
      <c r="AG215" s="1"/>
      <c r="AH215" s="1"/>
      <c r="AI215" s="1"/>
      <c r="AJ215" s="1"/>
      <c r="AK215" s="1"/>
      <c r="AL215" s="1"/>
      <c r="AM215" s="138"/>
      <c r="AN215" s="139"/>
      <c r="AO215" s="63"/>
      <c r="AP215" s="63"/>
      <c r="AQ215" s="63"/>
      <c r="AR215" s="63"/>
      <c r="AS215" s="63"/>
      <c r="AT215" s="63"/>
      <c r="AU215" s="63"/>
      <c r="AV215" s="63"/>
      <c r="AW215" s="63"/>
      <c r="AX215" s="63"/>
      <c r="AY215" s="63"/>
      <c r="AZ215" s="63"/>
      <c r="BA215" s="63"/>
      <c r="BB215" s="63"/>
      <c r="BC215" s="63"/>
      <c r="BD215" s="63"/>
      <c r="BE215" s="1"/>
      <c r="BF215" s="1"/>
      <c r="BG215" s="1"/>
      <c r="BH215" s="1"/>
      <c r="BI215" s="1"/>
      <c r="BJ215" s="1"/>
      <c r="BK215" s="1"/>
      <c r="BL215" s="1"/>
      <c r="BM215" s="1"/>
      <c r="BN215" s="1"/>
      <c r="BO215" s="1"/>
      <c r="BP215" s="1"/>
      <c r="BQ215" s="1"/>
      <c r="BR215" s="1"/>
      <c r="BS215" s="1"/>
      <c r="BT215" s="1"/>
      <c r="BU215" s="63"/>
      <c r="BV215" s="63"/>
      <c r="BW215" s="63"/>
      <c r="BX215" s="63"/>
      <c r="BY215" s="63"/>
      <c r="BZ215" s="63"/>
      <c r="CA215" s="63"/>
      <c r="CB215" s="63"/>
      <c r="CC215" s="63"/>
      <c r="CD215" s="63"/>
      <c r="CE215" s="63"/>
      <c r="CF215" s="63"/>
      <c r="CG215" s="63"/>
      <c r="CH215" s="63"/>
      <c r="CI215" s="63"/>
      <c r="CJ215" s="63"/>
      <c r="CK215" s="1"/>
      <c r="CL215" s="1"/>
      <c r="CM215" s="1"/>
      <c r="CN215" s="1"/>
      <c r="CO215" s="1"/>
      <c r="CP215" s="1"/>
      <c r="CQ215" s="1"/>
      <c r="CR215" s="1"/>
      <c r="CS215" s="1"/>
      <c r="CT215" s="1"/>
      <c r="CU215" s="1"/>
      <c r="CV215" s="1"/>
      <c r="CW215" s="1"/>
      <c r="CX215" s="1"/>
      <c r="CY215" s="138"/>
      <c r="CZ215" s="1"/>
      <c r="DA215" s="63"/>
      <c r="DB215" s="63"/>
      <c r="DC215" s="63"/>
      <c r="DD215" s="63"/>
      <c r="DE215" s="63"/>
      <c r="DF215" s="63"/>
      <c r="DG215" s="63"/>
      <c r="DH215" s="63"/>
      <c r="DI215" s="63"/>
      <c r="DJ215" s="63"/>
      <c r="DK215" s="63"/>
      <c r="DL215" s="63"/>
      <c r="DM215" s="63"/>
      <c r="DN215" s="63"/>
      <c r="DO215" s="63"/>
      <c r="DP215" s="63"/>
      <c r="DQ215" s="1"/>
      <c r="DR215" s="1"/>
      <c r="DS215" s="1"/>
      <c r="DT215" s="1"/>
      <c r="DU215" s="1"/>
      <c r="DV215" s="1"/>
      <c r="DW215" s="1"/>
      <c r="DX215" s="1"/>
      <c r="DY215" s="1"/>
      <c r="DZ215" s="1"/>
      <c r="EA215" s="1"/>
      <c r="EB215" s="1"/>
      <c r="EC215" s="1"/>
      <c r="ED215" s="1"/>
      <c r="EE215" s="138"/>
      <c r="EF215" s="1"/>
      <c r="EG215" s="63"/>
      <c r="EH215" s="63"/>
      <c r="EI215" s="63"/>
      <c r="EJ215" s="63"/>
      <c r="EK215" s="63"/>
      <c r="EL215" s="63"/>
      <c r="EM215" s="63"/>
      <c r="EN215" s="63"/>
      <c r="EO215" s="63"/>
      <c r="EP215" s="63"/>
      <c r="EQ215" s="63"/>
      <c r="ER215" s="63"/>
      <c r="ES215" s="63"/>
      <c r="ET215" s="63"/>
      <c r="EU215" s="63"/>
      <c r="EV215" s="63"/>
      <c r="EW215" s="1"/>
      <c r="EX215" s="1"/>
      <c r="EY215" s="1"/>
      <c r="EZ215" s="1"/>
      <c r="FA215" s="1"/>
      <c r="FB215" s="1"/>
      <c r="FC215" s="1"/>
      <c r="FD215" s="1"/>
      <c r="FE215" s="1"/>
      <c r="FF215" s="1"/>
      <c r="FG215" s="1"/>
      <c r="FH215" s="1"/>
      <c r="FI215" s="1"/>
      <c r="FJ215" s="1"/>
      <c r="FK215" s="138"/>
      <c r="FL215" s="1"/>
      <c r="FM215" s="63"/>
      <c r="FN215" s="63"/>
      <c r="FO215" s="63"/>
      <c r="FP215" s="63"/>
      <c r="FQ215" s="63"/>
      <c r="FR215" s="63"/>
      <c r="FS215" s="63"/>
      <c r="FT215" s="63"/>
      <c r="FU215" s="63"/>
      <c r="FV215" s="63"/>
      <c r="FW215" s="63"/>
      <c r="FX215" s="63"/>
      <c r="FY215" s="63"/>
      <c r="FZ215" s="63"/>
      <c r="GA215" s="63"/>
      <c r="GB215" s="63"/>
      <c r="GC215" s="1"/>
      <c r="GD215" s="1"/>
      <c r="GE215" s="1"/>
      <c r="GF215" s="1"/>
      <c r="GG215" s="1"/>
      <c r="GH215" s="1"/>
      <c r="GI215" s="1"/>
      <c r="GJ215" s="1"/>
      <c r="GK215" s="1"/>
      <c r="GL215" s="1"/>
      <c r="GM215" s="1"/>
      <c r="GN215" s="1"/>
      <c r="GO215" s="1"/>
      <c r="GP215" s="1"/>
      <c r="GQ215" s="138"/>
      <c r="GR215" s="1"/>
      <c r="GS215" s="63"/>
      <c r="GT215" s="63"/>
      <c r="GU215" s="63"/>
      <c r="GV215" s="63"/>
      <c r="GW215" s="63"/>
      <c r="GX215" s="63"/>
      <c r="GY215" s="63"/>
      <c r="GZ215" s="63"/>
      <c r="HA215" s="63"/>
      <c r="HB215" s="63"/>
      <c r="HC215" s="63"/>
      <c r="HD215" s="63"/>
      <c r="HE215" s="63"/>
      <c r="HF215" s="63"/>
      <c r="HG215" s="63"/>
      <c r="HH215" s="63"/>
      <c r="HI215" s="1"/>
      <c r="HJ215" s="1"/>
      <c r="HK215" s="1"/>
      <c r="HL215" s="1"/>
      <c r="HM215" s="1"/>
      <c r="HN215" s="1"/>
      <c r="HO215" s="1"/>
      <c r="HP215" s="1"/>
      <c r="HQ215" s="1"/>
      <c r="HR215" s="1"/>
      <c r="HS215" s="1"/>
      <c r="HT215" s="1"/>
      <c r="HU215" s="1"/>
      <c r="HV215" s="1"/>
      <c r="HW215" s="138"/>
      <c r="HX215" s="1"/>
      <c r="HY215" s="63"/>
      <c r="HZ215" s="63"/>
      <c r="IA215" s="63"/>
      <c r="IB215" s="63"/>
      <c r="IC215" s="63"/>
      <c r="ID215" s="63"/>
      <c r="IE215" s="63"/>
      <c r="IF215" s="63"/>
      <c r="IG215" s="63"/>
      <c r="IH215" s="63"/>
      <c r="II215" s="63"/>
      <c r="IJ215" s="63"/>
      <c r="IK215" s="63"/>
      <c r="IL215" s="63"/>
      <c r="IM215" s="63"/>
      <c r="IN215" s="63"/>
      <c r="IO215" s="1"/>
      <c r="IP215" s="1"/>
      <c r="IQ215" s="1"/>
      <c r="IR215" s="1"/>
      <c r="IS215" s="1"/>
      <c r="IT215" s="1"/>
      <c r="IU215" s="1"/>
      <c r="IV215" s="1"/>
      <c r="IW215" s="1"/>
      <c r="IX215" s="1"/>
      <c r="IY215" s="1"/>
      <c r="IZ215" s="1"/>
      <c r="JA215" s="1"/>
      <c r="JB215" s="1"/>
      <c r="JC215" s="138"/>
      <c r="JD215" s="1"/>
      <c r="JE215" s="63"/>
      <c r="JF215" s="63"/>
      <c r="JG215" s="63"/>
      <c r="JH215" s="63"/>
      <c r="JI215" s="63"/>
      <c r="JJ215" s="63"/>
      <c r="JK215" s="63"/>
      <c r="JL215" s="63"/>
      <c r="JM215" s="63"/>
      <c r="JN215" s="63"/>
      <c r="JO215" s="63"/>
      <c r="JP215" s="63"/>
      <c r="JQ215" s="63"/>
      <c r="JR215" s="63"/>
      <c r="JS215" s="63"/>
      <c r="JT215" s="63"/>
      <c r="JU215" s="1"/>
      <c r="JV215" s="1"/>
      <c r="JW215" s="1"/>
      <c r="JX215" s="1"/>
      <c r="JY215" s="1"/>
      <c r="JZ215" s="1"/>
      <c r="KA215" s="1"/>
      <c r="KB215" s="1"/>
      <c r="KC215" s="1"/>
      <c r="KD215" s="1"/>
      <c r="KE215" s="1"/>
      <c r="KF215" s="1"/>
      <c r="KG215" s="1"/>
      <c r="KH215" s="1"/>
      <c r="KI215" s="138"/>
      <c r="KJ215" s="1"/>
      <c r="KK215" s="63"/>
      <c r="KL215" s="63"/>
      <c r="KM215" s="63"/>
      <c r="KN215" s="63"/>
      <c r="KO215" s="63"/>
      <c r="KP215" s="63"/>
      <c r="KQ215" s="63"/>
      <c r="KR215" s="63"/>
      <c r="KS215" s="63"/>
      <c r="KT215" s="63"/>
      <c r="KU215" s="63"/>
      <c r="KV215" s="63"/>
      <c r="KW215" s="63"/>
      <c r="KX215" s="63"/>
      <c r="KY215" s="63"/>
      <c r="KZ215" s="63"/>
      <c r="LA215" s="1"/>
      <c r="LB215" s="1"/>
      <c r="LC215" s="1"/>
      <c r="LD215" s="1"/>
      <c r="LE215" s="1"/>
      <c r="LF215" s="1"/>
      <c r="LG215" s="1"/>
      <c r="LH215" s="1"/>
      <c r="LI215" s="1"/>
      <c r="LJ215" s="1"/>
      <c r="LK215" s="1"/>
      <c r="LL215" s="1"/>
      <c r="LM215" s="1"/>
      <c r="LN215" s="1"/>
      <c r="LO215" s="138"/>
      <c r="LP215" s="1"/>
      <c r="LQ215" s="63"/>
      <c r="LR215" s="63"/>
      <c r="LS215" s="63"/>
      <c r="LT215" s="63"/>
      <c r="LU215" s="63"/>
      <c r="LV215" s="63"/>
      <c r="LW215" s="63"/>
      <c r="LX215" s="63"/>
      <c r="LY215" s="63"/>
      <c r="LZ215" s="63"/>
      <c r="MA215" s="63"/>
      <c r="MB215" s="63"/>
      <c r="MC215" s="63"/>
      <c r="MD215" s="63"/>
      <c r="ME215" s="63"/>
      <c r="MF215" s="63"/>
    </row>
    <row r="216" spans="1:344" x14ac:dyDescent="0.35">
      <c r="A216" s="131">
        <v>212</v>
      </c>
      <c r="B216" s="170"/>
      <c r="C216" s="170"/>
      <c r="D216" s="152">
        <v>327</v>
      </c>
      <c r="E216" s="72" t="str">
        <f>'BVEM Scorecard'!F215</f>
        <v>Solar</v>
      </c>
      <c r="F216" s="96"/>
      <c r="G216" s="96"/>
      <c r="H216" s="96"/>
      <c r="I216" s="96"/>
      <c r="J216" s="62"/>
      <c r="K216" s="62"/>
      <c r="L216" s="62"/>
      <c r="M216" s="62"/>
      <c r="N216" s="62"/>
      <c r="O216" s="62"/>
      <c r="P216" s="62"/>
      <c r="Q216" s="62"/>
      <c r="R216" s="62"/>
      <c r="S216" s="62"/>
      <c r="T216" s="62"/>
      <c r="U216" s="62"/>
      <c r="V216" s="62"/>
      <c r="W216" s="62"/>
      <c r="X216" s="62"/>
      <c r="Y216" s="87"/>
      <c r="Z216" s="5"/>
      <c r="AA216" s="5"/>
      <c r="AB216" s="5"/>
      <c r="AC216" s="5"/>
      <c r="AD216" s="5"/>
      <c r="AE216" s="5"/>
      <c r="AF216" s="5"/>
      <c r="AG216" s="5"/>
      <c r="AH216" s="5"/>
      <c r="AI216" s="5"/>
      <c r="AJ216" s="5"/>
      <c r="AK216" s="5"/>
      <c r="AL216" s="5"/>
      <c r="AM216" s="91"/>
      <c r="AN216" s="93"/>
      <c r="AO216" s="62"/>
      <c r="AP216" s="62"/>
      <c r="AQ216" s="62"/>
      <c r="AR216" s="62"/>
      <c r="AS216" s="62"/>
      <c r="AT216" s="62"/>
      <c r="AU216" s="62"/>
      <c r="AV216" s="62"/>
      <c r="AW216" s="62"/>
      <c r="AX216" s="62"/>
      <c r="AY216" s="62"/>
      <c r="AZ216" s="62"/>
      <c r="BA216" s="62"/>
      <c r="BB216" s="62"/>
      <c r="BC216" s="62"/>
      <c r="BD216" s="62"/>
      <c r="BE216" s="5"/>
      <c r="BF216" s="5"/>
      <c r="BG216" s="5"/>
      <c r="BH216" s="5"/>
      <c r="BI216" s="5"/>
      <c r="BJ216" s="5"/>
      <c r="BK216" s="5"/>
      <c r="BL216" s="5"/>
      <c r="BM216" s="5"/>
      <c r="BN216" s="5"/>
      <c r="BO216" s="5"/>
      <c r="BP216" s="5"/>
      <c r="BQ216" s="5"/>
      <c r="BR216" s="5"/>
      <c r="BS216" s="5"/>
      <c r="BT216" s="5"/>
      <c r="BU216" s="62"/>
      <c r="BV216" s="62"/>
      <c r="BW216" s="62"/>
      <c r="BX216" s="62"/>
      <c r="BY216" s="62"/>
      <c r="BZ216" s="62"/>
      <c r="CA216" s="62"/>
      <c r="CB216" s="62"/>
      <c r="CC216" s="62"/>
      <c r="CD216" s="62"/>
      <c r="CE216" s="62"/>
      <c r="CF216" s="62"/>
      <c r="CG216" s="62"/>
      <c r="CH216" s="62"/>
      <c r="CI216" s="62"/>
      <c r="CJ216" s="62"/>
      <c r="CK216" s="5"/>
      <c r="CL216" s="5"/>
      <c r="CM216" s="5"/>
      <c r="CN216" s="5"/>
      <c r="CO216" s="5"/>
      <c r="CP216" s="5"/>
      <c r="CQ216" s="5"/>
      <c r="CR216" s="5"/>
      <c r="CS216" s="5"/>
      <c r="CT216" s="5"/>
      <c r="CU216" s="5"/>
      <c r="CV216" s="5"/>
      <c r="CW216" s="5"/>
      <c r="CX216" s="5"/>
      <c r="CY216" s="91"/>
      <c r="CZ216" s="5"/>
      <c r="DA216" s="62"/>
      <c r="DB216" s="62"/>
      <c r="DC216" s="62"/>
      <c r="DD216" s="62"/>
      <c r="DE216" s="62"/>
      <c r="DF216" s="62"/>
      <c r="DG216" s="62"/>
      <c r="DH216" s="62"/>
      <c r="DI216" s="62"/>
      <c r="DJ216" s="62"/>
      <c r="DK216" s="62"/>
      <c r="DL216" s="62"/>
      <c r="DM216" s="62"/>
      <c r="DN216" s="62"/>
      <c r="DO216" s="62"/>
      <c r="DP216" s="62"/>
      <c r="DQ216" s="5"/>
      <c r="DR216" s="5"/>
      <c r="DS216" s="5"/>
      <c r="DT216" s="5"/>
      <c r="DU216" s="5"/>
      <c r="DV216" s="5"/>
      <c r="DW216" s="5"/>
      <c r="DX216" s="5"/>
      <c r="DY216" s="5"/>
      <c r="DZ216" s="5"/>
      <c r="EA216" s="5"/>
      <c r="EB216" s="5"/>
      <c r="EC216" s="5"/>
      <c r="ED216" s="5"/>
      <c r="EE216" s="91"/>
      <c r="EF216" s="5"/>
      <c r="EG216" s="62"/>
      <c r="EH216" s="62"/>
      <c r="EI216" s="62"/>
      <c r="EJ216" s="62"/>
      <c r="EK216" s="62"/>
      <c r="EL216" s="62"/>
      <c r="EM216" s="62"/>
      <c r="EN216" s="62"/>
      <c r="EO216" s="62"/>
      <c r="EP216" s="62"/>
      <c r="EQ216" s="62"/>
      <c r="ER216" s="62"/>
      <c r="ES216" s="62"/>
      <c r="ET216" s="62"/>
      <c r="EU216" s="62"/>
      <c r="EV216" s="62"/>
      <c r="EW216" s="5"/>
      <c r="EX216" s="5"/>
      <c r="EY216" s="5"/>
      <c r="EZ216" s="5"/>
      <c r="FA216" s="5"/>
      <c r="FB216" s="5"/>
      <c r="FC216" s="5"/>
      <c r="FD216" s="5"/>
      <c r="FE216" s="5"/>
      <c r="FF216" s="5"/>
      <c r="FG216" s="5"/>
      <c r="FH216" s="5"/>
      <c r="FI216" s="5"/>
      <c r="FJ216" s="5"/>
      <c r="FK216" s="91"/>
      <c r="FL216" s="5"/>
      <c r="FM216" s="62"/>
      <c r="FN216" s="62"/>
      <c r="FO216" s="62"/>
      <c r="FP216" s="62"/>
      <c r="FQ216" s="62"/>
      <c r="FR216" s="62"/>
      <c r="FS216" s="62"/>
      <c r="FT216" s="62"/>
      <c r="FU216" s="62"/>
      <c r="FV216" s="62"/>
      <c r="FW216" s="62"/>
      <c r="FX216" s="62"/>
      <c r="FY216" s="62"/>
      <c r="FZ216" s="62"/>
      <c r="GA216" s="62"/>
      <c r="GB216" s="62"/>
      <c r="GC216" s="5"/>
      <c r="GD216" s="5"/>
      <c r="GE216" s="5"/>
      <c r="GF216" s="5"/>
      <c r="GG216" s="5"/>
      <c r="GH216" s="5"/>
      <c r="GI216" s="5"/>
      <c r="GJ216" s="5"/>
      <c r="GK216" s="5"/>
      <c r="GL216" s="5"/>
      <c r="GM216" s="5"/>
      <c r="GN216" s="5"/>
      <c r="GO216" s="5"/>
      <c r="GP216" s="5"/>
      <c r="GQ216" s="91"/>
      <c r="GR216" s="5"/>
      <c r="GS216" s="62"/>
      <c r="GT216" s="62"/>
      <c r="GU216" s="62"/>
      <c r="GV216" s="62"/>
      <c r="GW216" s="62"/>
      <c r="GX216" s="62"/>
      <c r="GY216" s="62"/>
      <c r="GZ216" s="62"/>
      <c r="HA216" s="62"/>
      <c r="HB216" s="62"/>
      <c r="HC216" s="62"/>
      <c r="HD216" s="62"/>
      <c r="HE216" s="62"/>
      <c r="HF216" s="62"/>
      <c r="HG216" s="62"/>
      <c r="HH216" s="62"/>
      <c r="HI216" s="5"/>
      <c r="HJ216" s="5"/>
      <c r="HK216" s="5"/>
      <c r="HL216" s="5"/>
      <c r="HM216" s="5"/>
      <c r="HN216" s="5"/>
      <c r="HO216" s="5"/>
      <c r="HP216" s="5"/>
      <c r="HQ216" s="5"/>
      <c r="HR216" s="5"/>
      <c r="HS216" s="5"/>
      <c r="HT216" s="5"/>
      <c r="HU216" s="5"/>
      <c r="HV216" s="5"/>
      <c r="HW216" s="91"/>
      <c r="HX216" s="5"/>
      <c r="HY216" s="62"/>
      <c r="HZ216" s="62"/>
      <c r="IA216" s="62"/>
      <c r="IB216" s="62"/>
      <c r="IC216" s="62"/>
      <c r="ID216" s="62"/>
      <c r="IE216" s="62"/>
      <c r="IF216" s="62"/>
      <c r="IG216" s="62"/>
      <c r="IH216" s="62"/>
      <c r="II216" s="62"/>
      <c r="IJ216" s="62"/>
      <c r="IK216" s="62"/>
      <c r="IL216" s="62"/>
      <c r="IM216" s="62"/>
      <c r="IN216" s="62"/>
      <c r="IO216" s="5"/>
      <c r="IP216" s="5"/>
      <c r="IQ216" s="5"/>
      <c r="IR216" s="5"/>
      <c r="IS216" s="5"/>
      <c r="IT216" s="5"/>
      <c r="IU216" s="5"/>
      <c r="IV216" s="5"/>
      <c r="IW216" s="5"/>
      <c r="IX216" s="5"/>
      <c r="IY216" s="5"/>
      <c r="IZ216" s="5"/>
      <c r="JA216" s="5"/>
      <c r="JB216" s="5"/>
      <c r="JC216" s="91"/>
      <c r="JD216" s="5"/>
      <c r="JE216" s="62"/>
      <c r="JF216" s="62"/>
      <c r="JG216" s="62"/>
      <c r="JH216" s="62"/>
      <c r="JI216" s="62"/>
      <c r="JJ216" s="62"/>
      <c r="JK216" s="62"/>
      <c r="JL216" s="62"/>
      <c r="JM216" s="62"/>
      <c r="JN216" s="62"/>
      <c r="JO216" s="62"/>
      <c r="JP216" s="62"/>
      <c r="JQ216" s="62"/>
      <c r="JR216" s="62"/>
      <c r="JS216" s="62"/>
      <c r="JT216" s="62"/>
      <c r="JU216" s="5"/>
      <c r="JV216" s="5"/>
      <c r="JW216" s="5"/>
      <c r="JX216" s="5"/>
      <c r="JY216" s="5"/>
      <c r="JZ216" s="5"/>
      <c r="KA216" s="5"/>
      <c r="KB216" s="5"/>
      <c r="KC216" s="5"/>
      <c r="KD216" s="5"/>
      <c r="KE216" s="5"/>
      <c r="KF216" s="5"/>
      <c r="KG216" s="5"/>
      <c r="KH216" s="5"/>
      <c r="KI216" s="91"/>
      <c r="KJ216" s="5"/>
      <c r="KK216" s="62"/>
      <c r="KL216" s="62"/>
      <c r="KM216" s="62"/>
      <c r="KN216" s="62"/>
      <c r="KO216" s="62"/>
      <c r="KP216" s="62"/>
      <c r="KQ216" s="62"/>
      <c r="KR216" s="62"/>
      <c r="KS216" s="62"/>
      <c r="KT216" s="62"/>
      <c r="KU216" s="62"/>
      <c r="KV216" s="62"/>
      <c r="KW216" s="62"/>
      <c r="KX216" s="62"/>
      <c r="KY216" s="62"/>
      <c r="KZ216" s="62"/>
      <c r="LA216" s="5"/>
      <c r="LB216" s="5"/>
      <c r="LC216" s="5"/>
      <c r="LD216" s="5"/>
      <c r="LE216" s="5"/>
      <c r="LF216" s="5"/>
      <c r="LG216" s="5"/>
      <c r="LH216" s="5"/>
      <c r="LI216" s="5"/>
      <c r="LJ216" s="5"/>
      <c r="LK216" s="5"/>
      <c r="LL216" s="5"/>
      <c r="LM216" s="5"/>
      <c r="LN216" s="5"/>
      <c r="LO216" s="91"/>
      <c r="LP216" s="5"/>
      <c r="LQ216" s="62"/>
      <c r="LR216" s="62"/>
      <c r="LS216" s="62"/>
      <c r="LT216" s="62"/>
      <c r="LU216" s="62"/>
      <c r="LV216" s="62"/>
      <c r="LW216" s="62"/>
      <c r="LX216" s="62"/>
      <c r="LY216" s="62"/>
      <c r="LZ216" s="62"/>
      <c r="MA216" s="62"/>
      <c r="MB216" s="62"/>
      <c r="MC216" s="62"/>
      <c r="MD216" s="62"/>
      <c r="ME216" s="62"/>
      <c r="MF216" s="62"/>
    </row>
    <row r="217" spans="1:344" x14ac:dyDescent="0.35">
      <c r="A217" s="132">
        <v>213</v>
      </c>
      <c r="B217" s="170"/>
      <c r="C217" s="170"/>
      <c r="D217" s="152">
        <v>328</v>
      </c>
      <c r="E217" s="72" t="str">
        <f>'BVEM Scorecard'!F216</f>
        <v>Solar</v>
      </c>
      <c r="F217" s="96"/>
      <c r="G217" s="96"/>
      <c r="H217" s="96"/>
      <c r="I217" s="96"/>
      <c r="J217" s="62"/>
      <c r="K217" s="62"/>
      <c r="L217" s="62"/>
      <c r="M217" s="62"/>
      <c r="N217" s="62"/>
      <c r="O217" s="62"/>
      <c r="P217" s="62"/>
      <c r="Q217" s="62"/>
      <c r="R217" s="62"/>
      <c r="S217" s="62"/>
      <c r="T217" s="62"/>
      <c r="U217" s="62"/>
      <c r="V217" s="62"/>
      <c r="W217" s="62"/>
      <c r="X217" s="62"/>
      <c r="Y217" s="1"/>
      <c r="Z217" s="1"/>
      <c r="AA217" s="1"/>
      <c r="AB217" s="1"/>
      <c r="AC217" s="1"/>
      <c r="AD217" s="1"/>
      <c r="AE217" s="1"/>
      <c r="AF217" s="1"/>
      <c r="AG217" s="1"/>
      <c r="AH217" s="1"/>
      <c r="AI217" s="1"/>
      <c r="AJ217" s="1"/>
      <c r="AK217" s="1"/>
      <c r="AL217" s="1"/>
      <c r="AM217" s="138"/>
      <c r="AN217" s="139"/>
      <c r="AO217" s="63"/>
      <c r="AP217" s="63"/>
      <c r="AQ217" s="63"/>
      <c r="AR217" s="63"/>
      <c r="AS217" s="63"/>
      <c r="AT217" s="63"/>
      <c r="AU217" s="63"/>
      <c r="AV217" s="63"/>
      <c r="AW217" s="63"/>
      <c r="AX217" s="63"/>
      <c r="AY217" s="63"/>
      <c r="AZ217" s="63"/>
      <c r="BA217" s="63"/>
      <c r="BB217" s="63"/>
      <c r="BC217" s="63"/>
      <c r="BD217" s="63"/>
      <c r="BE217" s="1"/>
      <c r="BF217" s="1"/>
      <c r="BG217" s="1"/>
      <c r="BH217" s="1"/>
      <c r="BI217" s="1"/>
      <c r="BJ217" s="1"/>
      <c r="BK217" s="1"/>
      <c r="BL217" s="1"/>
      <c r="BM217" s="1"/>
      <c r="BN217" s="1"/>
      <c r="BO217" s="1"/>
      <c r="BP217" s="1"/>
      <c r="BQ217" s="1"/>
      <c r="BR217" s="1"/>
      <c r="BS217" s="1"/>
      <c r="BT217" s="1"/>
      <c r="BU217" s="63"/>
      <c r="BV217" s="63"/>
      <c r="BW217" s="63"/>
      <c r="BX217" s="63"/>
      <c r="BY217" s="63"/>
      <c r="BZ217" s="63"/>
      <c r="CA217" s="63"/>
      <c r="CB217" s="63"/>
      <c r="CC217" s="63"/>
      <c r="CD217" s="63"/>
      <c r="CE217" s="63"/>
      <c r="CF217" s="63"/>
      <c r="CG217" s="63"/>
      <c r="CH217" s="63"/>
      <c r="CI217" s="63"/>
      <c r="CJ217" s="63"/>
      <c r="CK217" s="1"/>
      <c r="CL217" s="1"/>
      <c r="CM217" s="1"/>
      <c r="CN217" s="1"/>
      <c r="CO217" s="1"/>
      <c r="CP217" s="1"/>
      <c r="CQ217" s="1"/>
      <c r="CR217" s="1"/>
      <c r="CS217" s="1"/>
      <c r="CT217" s="1"/>
      <c r="CU217" s="1"/>
      <c r="CV217" s="1"/>
      <c r="CW217" s="1"/>
      <c r="CX217" s="1"/>
      <c r="CY217" s="138"/>
      <c r="CZ217" s="1"/>
      <c r="DA217" s="63"/>
      <c r="DB217" s="63"/>
      <c r="DC217" s="63"/>
      <c r="DD217" s="63"/>
      <c r="DE217" s="63"/>
      <c r="DF217" s="63"/>
      <c r="DG217" s="63"/>
      <c r="DH217" s="63"/>
      <c r="DI217" s="63"/>
      <c r="DJ217" s="63"/>
      <c r="DK217" s="63"/>
      <c r="DL217" s="63"/>
      <c r="DM217" s="63"/>
      <c r="DN217" s="63"/>
      <c r="DO217" s="63"/>
      <c r="DP217" s="63"/>
      <c r="DQ217" s="1"/>
      <c r="DR217" s="1"/>
      <c r="DS217" s="1"/>
      <c r="DT217" s="1"/>
      <c r="DU217" s="1"/>
      <c r="DV217" s="1"/>
      <c r="DW217" s="1"/>
      <c r="DX217" s="1"/>
      <c r="DY217" s="1"/>
      <c r="DZ217" s="1"/>
      <c r="EA217" s="1"/>
      <c r="EB217" s="1"/>
      <c r="EC217" s="1"/>
      <c r="ED217" s="1"/>
      <c r="EE217" s="138"/>
      <c r="EF217" s="1"/>
      <c r="EG217" s="63"/>
      <c r="EH217" s="63"/>
      <c r="EI217" s="63"/>
      <c r="EJ217" s="63"/>
      <c r="EK217" s="63"/>
      <c r="EL217" s="63"/>
      <c r="EM217" s="63"/>
      <c r="EN217" s="63"/>
      <c r="EO217" s="63"/>
      <c r="EP217" s="63"/>
      <c r="EQ217" s="63"/>
      <c r="ER217" s="63"/>
      <c r="ES217" s="63"/>
      <c r="ET217" s="63"/>
      <c r="EU217" s="63"/>
      <c r="EV217" s="63"/>
      <c r="EW217" s="1"/>
      <c r="EX217" s="1"/>
      <c r="EY217" s="1"/>
      <c r="EZ217" s="1"/>
      <c r="FA217" s="1"/>
      <c r="FB217" s="1"/>
      <c r="FC217" s="1"/>
      <c r="FD217" s="1"/>
      <c r="FE217" s="1"/>
      <c r="FF217" s="1"/>
      <c r="FG217" s="1"/>
      <c r="FH217" s="1"/>
      <c r="FI217" s="1"/>
      <c r="FJ217" s="1"/>
      <c r="FK217" s="138"/>
      <c r="FL217" s="1"/>
      <c r="FM217" s="63"/>
      <c r="FN217" s="63"/>
      <c r="FO217" s="63"/>
      <c r="FP217" s="63"/>
      <c r="FQ217" s="63"/>
      <c r="FR217" s="63"/>
      <c r="FS217" s="63"/>
      <c r="FT217" s="63"/>
      <c r="FU217" s="63"/>
      <c r="FV217" s="63"/>
      <c r="FW217" s="63"/>
      <c r="FX217" s="63"/>
      <c r="FY217" s="63"/>
      <c r="FZ217" s="63"/>
      <c r="GA217" s="63"/>
      <c r="GB217" s="63"/>
      <c r="GC217" s="1"/>
      <c r="GD217" s="1"/>
      <c r="GE217" s="1"/>
      <c r="GF217" s="1"/>
      <c r="GG217" s="1"/>
      <c r="GH217" s="1"/>
      <c r="GI217" s="1"/>
      <c r="GJ217" s="1"/>
      <c r="GK217" s="1"/>
      <c r="GL217" s="1"/>
      <c r="GM217" s="1"/>
      <c r="GN217" s="1"/>
      <c r="GO217" s="1"/>
      <c r="GP217" s="1"/>
      <c r="GQ217" s="138"/>
      <c r="GR217" s="1"/>
      <c r="GS217" s="63"/>
      <c r="GT217" s="63"/>
      <c r="GU217" s="63"/>
      <c r="GV217" s="63"/>
      <c r="GW217" s="63"/>
      <c r="GX217" s="63"/>
      <c r="GY217" s="63"/>
      <c r="GZ217" s="63"/>
      <c r="HA217" s="63"/>
      <c r="HB217" s="63"/>
      <c r="HC217" s="63"/>
      <c r="HD217" s="63"/>
      <c r="HE217" s="63"/>
      <c r="HF217" s="63"/>
      <c r="HG217" s="63"/>
      <c r="HH217" s="63"/>
      <c r="HI217" s="1"/>
      <c r="HJ217" s="1"/>
      <c r="HK217" s="1"/>
      <c r="HL217" s="1"/>
      <c r="HM217" s="1"/>
      <c r="HN217" s="1"/>
      <c r="HO217" s="1"/>
      <c r="HP217" s="1"/>
      <c r="HQ217" s="1"/>
      <c r="HR217" s="1"/>
      <c r="HS217" s="1"/>
      <c r="HT217" s="1"/>
      <c r="HU217" s="1"/>
      <c r="HV217" s="1"/>
      <c r="HW217" s="138"/>
      <c r="HX217" s="1"/>
      <c r="HY217" s="63"/>
      <c r="HZ217" s="63"/>
      <c r="IA217" s="63"/>
      <c r="IB217" s="63"/>
      <c r="IC217" s="63"/>
      <c r="ID217" s="63"/>
      <c r="IE217" s="63"/>
      <c r="IF217" s="63"/>
      <c r="IG217" s="63"/>
      <c r="IH217" s="63"/>
      <c r="II217" s="63"/>
      <c r="IJ217" s="63"/>
      <c r="IK217" s="63"/>
      <c r="IL217" s="63"/>
      <c r="IM217" s="63"/>
      <c r="IN217" s="63"/>
      <c r="IO217" s="1"/>
      <c r="IP217" s="1"/>
      <c r="IQ217" s="1"/>
      <c r="IR217" s="1"/>
      <c r="IS217" s="1"/>
      <c r="IT217" s="1"/>
      <c r="IU217" s="1"/>
      <c r="IV217" s="1"/>
      <c r="IW217" s="1"/>
      <c r="IX217" s="1"/>
      <c r="IY217" s="1"/>
      <c r="IZ217" s="1"/>
      <c r="JA217" s="1"/>
      <c r="JB217" s="1"/>
      <c r="JC217" s="138"/>
      <c r="JD217" s="1"/>
      <c r="JE217" s="63"/>
      <c r="JF217" s="63"/>
      <c r="JG217" s="63"/>
      <c r="JH217" s="63"/>
      <c r="JI217" s="63"/>
      <c r="JJ217" s="63"/>
      <c r="JK217" s="63"/>
      <c r="JL217" s="63"/>
      <c r="JM217" s="63"/>
      <c r="JN217" s="63"/>
      <c r="JO217" s="63"/>
      <c r="JP217" s="63"/>
      <c r="JQ217" s="63"/>
      <c r="JR217" s="63"/>
      <c r="JS217" s="63"/>
      <c r="JT217" s="63"/>
      <c r="JU217" s="1"/>
      <c r="JV217" s="1"/>
      <c r="JW217" s="1"/>
      <c r="JX217" s="1"/>
      <c r="JY217" s="1"/>
      <c r="JZ217" s="1"/>
      <c r="KA217" s="1"/>
      <c r="KB217" s="1"/>
      <c r="KC217" s="1"/>
      <c r="KD217" s="1"/>
      <c r="KE217" s="1"/>
      <c r="KF217" s="1"/>
      <c r="KG217" s="1"/>
      <c r="KH217" s="1"/>
      <c r="KI217" s="138"/>
      <c r="KJ217" s="1"/>
      <c r="KK217" s="63"/>
      <c r="KL217" s="63"/>
      <c r="KM217" s="63"/>
      <c r="KN217" s="63"/>
      <c r="KO217" s="63"/>
      <c r="KP217" s="63"/>
      <c r="KQ217" s="63"/>
      <c r="KR217" s="63"/>
      <c r="KS217" s="63"/>
      <c r="KT217" s="63"/>
      <c r="KU217" s="63"/>
      <c r="KV217" s="63"/>
      <c r="KW217" s="63"/>
      <c r="KX217" s="63"/>
      <c r="KY217" s="63"/>
      <c r="KZ217" s="63"/>
      <c r="LA217" s="1"/>
      <c r="LB217" s="1"/>
      <c r="LC217" s="1"/>
      <c r="LD217" s="1"/>
      <c r="LE217" s="1"/>
      <c r="LF217" s="1"/>
      <c r="LG217" s="1"/>
      <c r="LH217" s="1"/>
      <c r="LI217" s="1"/>
      <c r="LJ217" s="1"/>
      <c r="LK217" s="1"/>
      <c r="LL217" s="1"/>
      <c r="LM217" s="1"/>
      <c r="LN217" s="1"/>
      <c r="LO217" s="138"/>
      <c r="LP217" s="1"/>
      <c r="LQ217" s="63"/>
      <c r="LR217" s="63"/>
      <c r="LS217" s="63"/>
      <c r="LT217" s="63"/>
      <c r="LU217" s="63"/>
      <c r="LV217" s="63"/>
      <c r="LW217" s="63"/>
      <c r="LX217" s="63"/>
      <c r="LY217" s="63"/>
      <c r="LZ217" s="63"/>
      <c r="MA217" s="63"/>
      <c r="MB217" s="63"/>
      <c r="MC217" s="63"/>
      <c r="MD217" s="63"/>
      <c r="ME217" s="63"/>
      <c r="MF217" s="63"/>
    </row>
    <row r="218" spans="1:344" x14ac:dyDescent="0.35">
      <c r="A218" s="131">
        <v>214</v>
      </c>
      <c r="B218" s="170"/>
      <c r="C218" s="170"/>
      <c r="D218" s="152">
        <v>628</v>
      </c>
      <c r="E218" s="72" t="str">
        <f>'BVEM Scorecard'!F217</f>
        <v>Solar + Storage</v>
      </c>
      <c r="F218" s="96"/>
      <c r="G218" s="96"/>
      <c r="H218" s="96"/>
      <c r="I218" s="96"/>
      <c r="J218" s="62"/>
      <c r="K218" s="62"/>
      <c r="L218" s="62"/>
      <c r="M218" s="62"/>
      <c r="N218" s="62"/>
      <c r="O218" s="62"/>
      <c r="P218" s="62"/>
      <c r="Q218" s="62"/>
      <c r="R218" s="62"/>
      <c r="S218" s="62"/>
      <c r="T218" s="62"/>
      <c r="U218" s="62"/>
      <c r="V218" s="62"/>
      <c r="W218" s="62"/>
      <c r="X218" s="62"/>
      <c r="Y218" s="87"/>
      <c r="Z218" s="5"/>
      <c r="AA218" s="5"/>
      <c r="AB218" s="5"/>
      <c r="AC218" s="5"/>
      <c r="AD218" s="5"/>
      <c r="AE218" s="5"/>
      <c r="AF218" s="5"/>
      <c r="AG218" s="5"/>
      <c r="AH218" s="5"/>
      <c r="AI218" s="5"/>
      <c r="AJ218" s="5"/>
      <c r="AK218" s="5"/>
      <c r="AL218" s="5"/>
      <c r="AM218" s="91"/>
      <c r="AN218" s="93"/>
      <c r="AO218" s="62"/>
      <c r="AP218" s="62"/>
      <c r="AQ218" s="62"/>
      <c r="AR218" s="62"/>
      <c r="AS218" s="62"/>
      <c r="AT218" s="62"/>
      <c r="AU218" s="62"/>
      <c r="AV218" s="62"/>
      <c r="AW218" s="62"/>
      <c r="AX218" s="62"/>
      <c r="AY218" s="62"/>
      <c r="AZ218" s="62"/>
      <c r="BA218" s="62"/>
      <c r="BB218" s="62"/>
      <c r="BC218" s="62"/>
      <c r="BD218" s="62"/>
      <c r="BE218" s="5"/>
      <c r="BF218" s="5"/>
      <c r="BG218" s="5"/>
      <c r="BH218" s="5"/>
      <c r="BI218" s="5"/>
      <c r="BJ218" s="5"/>
      <c r="BK218" s="5"/>
      <c r="BL218" s="5"/>
      <c r="BM218" s="5"/>
      <c r="BN218" s="5"/>
      <c r="BO218" s="5"/>
      <c r="BP218" s="5"/>
      <c r="BQ218" s="5"/>
      <c r="BR218" s="5"/>
      <c r="BS218" s="5"/>
      <c r="BT218" s="5"/>
      <c r="BU218" s="62"/>
      <c r="BV218" s="62"/>
      <c r="BW218" s="62"/>
      <c r="BX218" s="62"/>
      <c r="BY218" s="62"/>
      <c r="BZ218" s="62"/>
      <c r="CA218" s="62"/>
      <c r="CB218" s="62"/>
      <c r="CC218" s="62"/>
      <c r="CD218" s="62"/>
      <c r="CE218" s="62"/>
      <c r="CF218" s="62"/>
      <c r="CG218" s="62"/>
      <c r="CH218" s="62"/>
      <c r="CI218" s="62"/>
      <c r="CJ218" s="62"/>
      <c r="CK218" s="5"/>
      <c r="CL218" s="5"/>
      <c r="CM218" s="5"/>
      <c r="CN218" s="5"/>
      <c r="CO218" s="5"/>
      <c r="CP218" s="5"/>
      <c r="CQ218" s="5"/>
      <c r="CR218" s="5"/>
      <c r="CS218" s="5"/>
      <c r="CT218" s="5"/>
      <c r="CU218" s="5"/>
      <c r="CV218" s="5"/>
      <c r="CW218" s="5"/>
      <c r="CX218" s="5"/>
      <c r="CY218" s="91"/>
      <c r="CZ218" s="5"/>
      <c r="DA218" s="62"/>
      <c r="DB218" s="62"/>
      <c r="DC218" s="62"/>
      <c r="DD218" s="62"/>
      <c r="DE218" s="62"/>
      <c r="DF218" s="62"/>
      <c r="DG218" s="62"/>
      <c r="DH218" s="62"/>
      <c r="DI218" s="62"/>
      <c r="DJ218" s="62"/>
      <c r="DK218" s="62"/>
      <c r="DL218" s="62"/>
      <c r="DM218" s="62"/>
      <c r="DN218" s="62"/>
      <c r="DO218" s="62"/>
      <c r="DP218" s="62"/>
      <c r="DQ218" s="5"/>
      <c r="DR218" s="5"/>
      <c r="DS218" s="5"/>
      <c r="DT218" s="5"/>
      <c r="DU218" s="5"/>
      <c r="DV218" s="5"/>
      <c r="DW218" s="5"/>
      <c r="DX218" s="5"/>
      <c r="DY218" s="5"/>
      <c r="DZ218" s="5"/>
      <c r="EA218" s="5"/>
      <c r="EB218" s="5"/>
      <c r="EC218" s="5"/>
      <c r="ED218" s="5"/>
      <c r="EE218" s="91"/>
      <c r="EF218" s="5"/>
      <c r="EG218" s="62"/>
      <c r="EH218" s="62"/>
      <c r="EI218" s="62"/>
      <c r="EJ218" s="62"/>
      <c r="EK218" s="62"/>
      <c r="EL218" s="62"/>
      <c r="EM218" s="62"/>
      <c r="EN218" s="62"/>
      <c r="EO218" s="62"/>
      <c r="EP218" s="62"/>
      <c r="EQ218" s="62"/>
      <c r="ER218" s="62"/>
      <c r="ES218" s="62"/>
      <c r="ET218" s="62"/>
      <c r="EU218" s="62"/>
      <c r="EV218" s="62"/>
      <c r="EW218" s="5"/>
      <c r="EX218" s="5"/>
      <c r="EY218" s="5"/>
      <c r="EZ218" s="5"/>
      <c r="FA218" s="5"/>
      <c r="FB218" s="5"/>
      <c r="FC218" s="5"/>
      <c r="FD218" s="5"/>
      <c r="FE218" s="5"/>
      <c r="FF218" s="5"/>
      <c r="FG218" s="5"/>
      <c r="FH218" s="5"/>
      <c r="FI218" s="5"/>
      <c r="FJ218" s="5"/>
      <c r="FK218" s="91"/>
      <c r="FL218" s="5"/>
      <c r="FM218" s="62"/>
      <c r="FN218" s="62"/>
      <c r="FO218" s="62"/>
      <c r="FP218" s="62"/>
      <c r="FQ218" s="62"/>
      <c r="FR218" s="62"/>
      <c r="FS218" s="62"/>
      <c r="FT218" s="62"/>
      <c r="FU218" s="62"/>
      <c r="FV218" s="62"/>
      <c r="FW218" s="62"/>
      <c r="FX218" s="62"/>
      <c r="FY218" s="62"/>
      <c r="FZ218" s="62"/>
      <c r="GA218" s="62"/>
      <c r="GB218" s="62"/>
      <c r="GC218" s="5"/>
      <c r="GD218" s="5"/>
      <c r="GE218" s="5"/>
      <c r="GF218" s="5"/>
      <c r="GG218" s="5"/>
      <c r="GH218" s="5"/>
      <c r="GI218" s="5"/>
      <c r="GJ218" s="5"/>
      <c r="GK218" s="5"/>
      <c r="GL218" s="5"/>
      <c r="GM218" s="5"/>
      <c r="GN218" s="5"/>
      <c r="GO218" s="5"/>
      <c r="GP218" s="5"/>
      <c r="GQ218" s="91"/>
      <c r="GR218" s="5"/>
      <c r="GS218" s="62"/>
      <c r="GT218" s="62"/>
      <c r="GU218" s="62"/>
      <c r="GV218" s="62"/>
      <c r="GW218" s="62"/>
      <c r="GX218" s="62"/>
      <c r="GY218" s="62"/>
      <c r="GZ218" s="62"/>
      <c r="HA218" s="62"/>
      <c r="HB218" s="62"/>
      <c r="HC218" s="62"/>
      <c r="HD218" s="62"/>
      <c r="HE218" s="62"/>
      <c r="HF218" s="62"/>
      <c r="HG218" s="62"/>
      <c r="HH218" s="62"/>
      <c r="HI218" s="5"/>
      <c r="HJ218" s="5"/>
      <c r="HK218" s="5"/>
      <c r="HL218" s="5"/>
      <c r="HM218" s="5"/>
      <c r="HN218" s="5"/>
      <c r="HO218" s="5"/>
      <c r="HP218" s="5"/>
      <c r="HQ218" s="5"/>
      <c r="HR218" s="5"/>
      <c r="HS218" s="5"/>
      <c r="HT218" s="5"/>
      <c r="HU218" s="5"/>
      <c r="HV218" s="5"/>
      <c r="HW218" s="91"/>
      <c r="HX218" s="5"/>
      <c r="HY218" s="62"/>
      <c r="HZ218" s="62"/>
      <c r="IA218" s="62"/>
      <c r="IB218" s="62"/>
      <c r="IC218" s="62"/>
      <c r="ID218" s="62"/>
      <c r="IE218" s="62"/>
      <c r="IF218" s="62"/>
      <c r="IG218" s="62"/>
      <c r="IH218" s="62"/>
      <c r="II218" s="62"/>
      <c r="IJ218" s="62"/>
      <c r="IK218" s="62"/>
      <c r="IL218" s="62"/>
      <c r="IM218" s="62"/>
      <c r="IN218" s="62"/>
      <c r="IO218" s="5"/>
      <c r="IP218" s="5"/>
      <c r="IQ218" s="5"/>
      <c r="IR218" s="5"/>
      <c r="IS218" s="5"/>
      <c r="IT218" s="5"/>
      <c r="IU218" s="5"/>
      <c r="IV218" s="5"/>
      <c r="IW218" s="5"/>
      <c r="IX218" s="5"/>
      <c r="IY218" s="5"/>
      <c r="IZ218" s="5"/>
      <c r="JA218" s="5"/>
      <c r="JB218" s="5"/>
      <c r="JC218" s="91"/>
      <c r="JD218" s="5"/>
      <c r="JE218" s="62"/>
      <c r="JF218" s="62"/>
      <c r="JG218" s="62"/>
      <c r="JH218" s="62"/>
      <c r="JI218" s="62"/>
      <c r="JJ218" s="62"/>
      <c r="JK218" s="62"/>
      <c r="JL218" s="62"/>
      <c r="JM218" s="62"/>
      <c r="JN218" s="62"/>
      <c r="JO218" s="62"/>
      <c r="JP218" s="62"/>
      <c r="JQ218" s="62"/>
      <c r="JR218" s="62"/>
      <c r="JS218" s="62"/>
      <c r="JT218" s="62"/>
      <c r="JU218" s="5"/>
      <c r="JV218" s="5"/>
      <c r="JW218" s="5"/>
      <c r="JX218" s="5"/>
      <c r="JY218" s="5"/>
      <c r="JZ218" s="5"/>
      <c r="KA218" s="5"/>
      <c r="KB218" s="5"/>
      <c r="KC218" s="5"/>
      <c r="KD218" s="5"/>
      <c r="KE218" s="5"/>
      <c r="KF218" s="5"/>
      <c r="KG218" s="5"/>
      <c r="KH218" s="5"/>
      <c r="KI218" s="91"/>
      <c r="KJ218" s="5"/>
      <c r="KK218" s="62"/>
      <c r="KL218" s="62"/>
      <c r="KM218" s="62"/>
      <c r="KN218" s="62"/>
      <c r="KO218" s="62"/>
      <c r="KP218" s="62"/>
      <c r="KQ218" s="62"/>
      <c r="KR218" s="62"/>
      <c r="KS218" s="62"/>
      <c r="KT218" s="62"/>
      <c r="KU218" s="62"/>
      <c r="KV218" s="62"/>
      <c r="KW218" s="62"/>
      <c r="KX218" s="62"/>
      <c r="KY218" s="62"/>
      <c r="KZ218" s="62"/>
      <c r="LA218" s="5"/>
      <c r="LB218" s="5"/>
      <c r="LC218" s="5"/>
      <c r="LD218" s="5"/>
      <c r="LE218" s="5"/>
      <c r="LF218" s="5"/>
      <c r="LG218" s="5"/>
      <c r="LH218" s="5"/>
      <c r="LI218" s="5"/>
      <c r="LJ218" s="5"/>
      <c r="LK218" s="5"/>
      <c r="LL218" s="5"/>
      <c r="LM218" s="5"/>
      <c r="LN218" s="5"/>
      <c r="LO218" s="91"/>
      <c r="LP218" s="5"/>
      <c r="LQ218" s="62"/>
      <c r="LR218" s="62"/>
      <c r="LS218" s="62"/>
      <c r="LT218" s="62"/>
      <c r="LU218" s="62"/>
      <c r="LV218" s="62"/>
      <c r="LW218" s="62"/>
      <c r="LX218" s="62"/>
      <c r="LY218" s="62"/>
      <c r="LZ218" s="62"/>
      <c r="MA218" s="62"/>
      <c r="MB218" s="62"/>
      <c r="MC218" s="62"/>
      <c r="MD218" s="62"/>
      <c r="ME218" s="62"/>
      <c r="MF218" s="62"/>
    </row>
    <row r="219" spans="1:344" x14ac:dyDescent="0.35">
      <c r="A219" s="132">
        <v>215</v>
      </c>
      <c r="B219" s="170"/>
      <c r="C219" s="170"/>
      <c r="D219" s="152">
        <v>680</v>
      </c>
      <c r="E219" s="72" t="str">
        <f>'BVEM Scorecard'!F218</f>
        <v>Solar + Storage</v>
      </c>
      <c r="F219" s="96"/>
      <c r="G219" s="96"/>
      <c r="H219" s="96"/>
      <c r="I219" s="96"/>
      <c r="J219" s="62"/>
      <c r="K219" s="62"/>
      <c r="L219" s="62"/>
      <c r="M219" s="62"/>
      <c r="N219" s="62"/>
      <c r="O219" s="62"/>
      <c r="P219" s="62"/>
      <c r="Q219" s="62"/>
      <c r="R219" s="62"/>
      <c r="S219" s="62"/>
      <c r="T219" s="62"/>
      <c r="U219" s="62"/>
      <c r="V219" s="62"/>
      <c r="W219" s="62"/>
      <c r="X219" s="62"/>
      <c r="Y219" s="1"/>
      <c r="Z219" s="1"/>
      <c r="AA219" s="1"/>
      <c r="AB219" s="1"/>
      <c r="AC219" s="1"/>
      <c r="AD219" s="1"/>
      <c r="AE219" s="1"/>
      <c r="AF219" s="1"/>
      <c r="AG219" s="1"/>
      <c r="AH219" s="1"/>
      <c r="AI219" s="1"/>
      <c r="AJ219" s="1"/>
      <c r="AK219" s="1"/>
      <c r="AL219" s="1"/>
      <c r="AM219" s="138"/>
      <c r="AN219" s="139"/>
      <c r="AO219" s="63"/>
      <c r="AP219" s="63"/>
      <c r="AQ219" s="63"/>
      <c r="AR219" s="63"/>
      <c r="AS219" s="63"/>
      <c r="AT219" s="63"/>
      <c r="AU219" s="63"/>
      <c r="AV219" s="63"/>
      <c r="AW219" s="63"/>
      <c r="AX219" s="63"/>
      <c r="AY219" s="63"/>
      <c r="AZ219" s="63"/>
      <c r="BA219" s="63"/>
      <c r="BB219" s="63"/>
      <c r="BC219" s="63"/>
      <c r="BD219" s="63"/>
      <c r="BE219" s="1"/>
      <c r="BF219" s="1"/>
      <c r="BG219" s="1"/>
      <c r="BH219" s="1"/>
      <c r="BI219" s="1"/>
      <c r="BJ219" s="1"/>
      <c r="BK219" s="1"/>
      <c r="BL219" s="1"/>
      <c r="BM219" s="1"/>
      <c r="BN219" s="1"/>
      <c r="BO219" s="1"/>
      <c r="BP219" s="1"/>
      <c r="BQ219" s="1"/>
      <c r="BR219" s="1"/>
      <c r="BS219" s="1"/>
      <c r="BT219" s="1"/>
      <c r="BU219" s="63"/>
      <c r="BV219" s="63"/>
      <c r="BW219" s="63"/>
      <c r="BX219" s="63"/>
      <c r="BY219" s="63"/>
      <c r="BZ219" s="63"/>
      <c r="CA219" s="63"/>
      <c r="CB219" s="63"/>
      <c r="CC219" s="63"/>
      <c r="CD219" s="63"/>
      <c r="CE219" s="63"/>
      <c r="CF219" s="63"/>
      <c r="CG219" s="63"/>
      <c r="CH219" s="63"/>
      <c r="CI219" s="63"/>
      <c r="CJ219" s="63"/>
      <c r="CK219" s="1"/>
      <c r="CL219" s="1"/>
      <c r="CM219" s="1"/>
      <c r="CN219" s="1"/>
      <c r="CO219" s="1"/>
      <c r="CP219" s="1"/>
      <c r="CQ219" s="1"/>
      <c r="CR219" s="1"/>
      <c r="CS219" s="1"/>
      <c r="CT219" s="1"/>
      <c r="CU219" s="1"/>
      <c r="CV219" s="1"/>
      <c r="CW219" s="1"/>
      <c r="CX219" s="1"/>
      <c r="CY219" s="138"/>
      <c r="CZ219" s="1"/>
      <c r="DA219" s="63"/>
      <c r="DB219" s="63"/>
      <c r="DC219" s="63"/>
      <c r="DD219" s="63"/>
      <c r="DE219" s="63"/>
      <c r="DF219" s="63"/>
      <c r="DG219" s="63"/>
      <c r="DH219" s="63"/>
      <c r="DI219" s="63"/>
      <c r="DJ219" s="63"/>
      <c r="DK219" s="63"/>
      <c r="DL219" s="63"/>
      <c r="DM219" s="63"/>
      <c r="DN219" s="63"/>
      <c r="DO219" s="63"/>
      <c r="DP219" s="63"/>
      <c r="DQ219" s="1"/>
      <c r="DR219" s="1"/>
      <c r="DS219" s="1"/>
      <c r="DT219" s="1"/>
      <c r="DU219" s="1"/>
      <c r="DV219" s="1"/>
      <c r="DW219" s="1"/>
      <c r="DX219" s="1"/>
      <c r="DY219" s="1"/>
      <c r="DZ219" s="1"/>
      <c r="EA219" s="1"/>
      <c r="EB219" s="1"/>
      <c r="EC219" s="1"/>
      <c r="ED219" s="1"/>
      <c r="EE219" s="138"/>
      <c r="EF219" s="1"/>
      <c r="EG219" s="63"/>
      <c r="EH219" s="63"/>
      <c r="EI219" s="63"/>
      <c r="EJ219" s="63"/>
      <c r="EK219" s="63"/>
      <c r="EL219" s="63"/>
      <c r="EM219" s="63"/>
      <c r="EN219" s="63"/>
      <c r="EO219" s="63"/>
      <c r="EP219" s="63"/>
      <c r="EQ219" s="63"/>
      <c r="ER219" s="63"/>
      <c r="ES219" s="63"/>
      <c r="ET219" s="63"/>
      <c r="EU219" s="63"/>
      <c r="EV219" s="63"/>
      <c r="EW219" s="1"/>
      <c r="EX219" s="1"/>
      <c r="EY219" s="1"/>
      <c r="EZ219" s="1"/>
      <c r="FA219" s="1"/>
      <c r="FB219" s="1"/>
      <c r="FC219" s="1"/>
      <c r="FD219" s="1"/>
      <c r="FE219" s="1"/>
      <c r="FF219" s="1"/>
      <c r="FG219" s="1"/>
      <c r="FH219" s="1"/>
      <c r="FI219" s="1"/>
      <c r="FJ219" s="1"/>
      <c r="FK219" s="138"/>
      <c r="FL219" s="1"/>
      <c r="FM219" s="63"/>
      <c r="FN219" s="63"/>
      <c r="FO219" s="63"/>
      <c r="FP219" s="63"/>
      <c r="FQ219" s="63"/>
      <c r="FR219" s="63"/>
      <c r="FS219" s="63"/>
      <c r="FT219" s="63"/>
      <c r="FU219" s="63"/>
      <c r="FV219" s="63"/>
      <c r="FW219" s="63"/>
      <c r="FX219" s="63"/>
      <c r="FY219" s="63"/>
      <c r="FZ219" s="63"/>
      <c r="GA219" s="63"/>
      <c r="GB219" s="63"/>
      <c r="GC219" s="1"/>
      <c r="GD219" s="1"/>
      <c r="GE219" s="1"/>
      <c r="GF219" s="1"/>
      <c r="GG219" s="1"/>
      <c r="GH219" s="1"/>
      <c r="GI219" s="1"/>
      <c r="GJ219" s="1"/>
      <c r="GK219" s="1"/>
      <c r="GL219" s="1"/>
      <c r="GM219" s="1"/>
      <c r="GN219" s="1"/>
      <c r="GO219" s="1"/>
      <c r="GP219" s="1"/>
      <c r="GQ219" s="138"/>
      <c r="GR219" s="1"/>
      <c r="GS219" s="63"/>
      <c r="GT219" s="63"/>
      <c r="GU219" s="63"/>
      <c r="GV219" s="63"/>
      <c r="GW219" s="63"/>
      <c r="GX219" s="63"/>
      <c r="GY219" s="63"/>
      <c r="GZ219" s="63"/>
      <c r="HA219" s="63"/>
      <c r="HB219" s="63"/>
      <c r="HC219" s="63"/>
      <c r="HD219" s="63"/>
      <c r="HE219" s="63"/>
      <c r="HF219" s="63"/>
      <c r="HG219" s="63"/>
      <c r="HH219" s="63"/>
      <c r="HI219" s="1"/>
      <c r="HJ219" s="1"/>
      <c r="HK219" s="1"/>
      <c r="HL219" s="1"/>
      <c r="HM219" s="1"/>
      <c r="HN219" s="1"/>
      <c r="HO219" s="1"/>
      <c r="HP219" s="1"/>
      <c r="HQ219" s="1"/>
      <c r="HR219" s="1"/>
      <c r="HS219" s="1"/>
      <c r="HT219" s="1"/>
      <c r="HU219" s="1"/>
      <c r="HV219" s="1"/>
      <c r="HW219" s="138"/>
      <c r="HX219" s="1"/>
      <c r="HY219" s="63"/>
      <c r="HZ219" s="63"/>
      <c r="IA219" s="63"/>
      <c r="IB219" s="63"/>
      <c r="IC219" s="63"/>
      <c r="ID219" s="63"/>
      <c r="IE219" s="63"/>
      <c r="IF219" s="63"/>
      <c r="IG219" s="63"/>
      <c r="IH219" s="63"/>
      <c r="II219" s="63"/>
      <c r="IJ219" s="63"/>
      <c r="IK219" s="63"/>
      <c r="IL219" s="63"/>
      <c r="IM219" s="63"/>
      <c r="IN219" s="63"/>
      <c r="IO219" s="1"/>
      <c r="IP219" s="1"/>
      <c r="IQ219" s="1"/>
      <c r="IR219" s="1"/>
      <c r="IS219" s="1"/>
      <c r="IT219" s="1"/>
      <c r="IU219" s="1"/>
      <c r="IV219" s="1"/>
      <c r="IW219" s="1"/>
      <c r="IX219" s="1"/>
      <c r="IY219" s="1"/>
      <c r="IZ219" s="1"/>
      <c r="JA219" s="1"/>
      <c r="JB219" s="1"/>
      <c r="JC219" s="138"/>
      <c r="JD219" s="1"/>
      <c r="JE219" s="63"/>
      <c r="JF219" s="63"/>
      <c r="JG219" s="63"/>
      <c r="JH219" s="63"/>
      <c r="JI219" s="63"/>
      <c r="JJ219" s="63"/>
      <c r="JK219" s="63"/>
      <c r="JL219" s="63"/>
      <c r="JM219" s="63"/>
      <c r="JN219" s="63"/>
      <c r="JO219" s="63"/>
      <c r="JP219" s="63"/>
      <c r="JQ219" s="63"/>
      <c r="JR219" s="63"/>
      <c r="JS219" s="63"/>
      <c r="JT219" s="63"/>
      <c r="JU219" s="1"/>
      <c r="JV219" s="1"/>
      <c r="JW219" s="1"/>
      <c r="JX219" s="1"/>
      <c r="JY219" s="1"/>
      <c r="JZ219" s="1"/>
      <c r="KA219" s="1"/>
      <c r="KB219" s="1"/>
      <c r="KC219" s="1"/>
      <c r="KD219" s="1"/>
      <c r="KE219" s="1"/>
      <c r="KF219" s="1"/>
      <c r="KG219" s="1"/>
      <c r="KH219" s="1"/>
      <c r="KI219" s="138"/>
      <c r="KJ219" s="1"/>
      <c r="KK219" s="63"/>
      <c r="KL219" s="63"/>
      <c r="KM219" s="63"/>
      <c r="KN219" s="63"/>
      <c r="KO219" s="63"/>
      <c r="KP219" s="63"/>
      <c r="KQ219" s="63"/>
      <c r="KR219" s="63"/>
      <c r="KS219" s="63"/>
      <c r="KT219" s="63"/>
      <c r="KU219" s="63"/>
      <c r="KV219" s="63"/>
      <c r="KW219" s="63"/>
      <c r="KX219" s="63"/>
      <c r="KY219" s="63"/>
      <c r="KZ219" s="63"/>
      <c r="LA219" s="1"/>
      <c r="LB219" s="1"/>
      <c r="LC219" s="1"/>
      <c r="LD219" s="1"/>
      <c r="LE219" s="1"/>
      <c r="LF219" s="1"/>
      <c r="LG219" s="1"/>
      <c r="LH219" s="1"/>
      <c r="LI219" s="1"/>
      <c r="LJ219" s="1"/>
      <c r="LK219" s="1"/>
      <c r="LL219" s="1"/>
      <c r="LM219" s="1"/>
      <c r="LN219" s="1"/>
      <c r="LO219" s="138"/>
      <c r="LP219" s="1"/>
      <c r="LQ219" s="63"/>
      <c r="LR219" s="63"/>
      <c r="LS219" s="63"/>
      <c r="LT219" s="63"/>
      <c r="LU219" s="63"/>
      <c r="LV219" s="63"/>
      <c r="LW219" s="63"/>
      <c r="LX219" s="63"/>
      <c r="LY219" s="63"/>
      <c r="LZ219" s="63"/>
      <c r="MA219" s="63"/>
      <c r="MB219" s="63"/>
      <c r="MC219" s="63"/>
      <c r="MD219" s="63"/>
      <c r="ME219" s="63"/>
      <c r="MF219" s="63"/>
    </row>
    <row r="220" spans="1:344" x14ac:dyDescent="0.35">
      <c r="A220" s="131">
        <v>216</v>
      </c>
      <c r="B220" s="170"/>
      <c r="C220" s="170"/>
      <c r="D220" s="152">
        <v>1020</v>
      </c>
      <c r="E220" s="72" t="str">
        <f>'BVEM Scorecard'!F219</f>
        <v>Storage</v>
      </c>
      <c r="F220" s="96"/>
      <c r="G220" s="96"/>
      <c r="H220" s="96"/>
      <c r="I220" s="96"/>
      <c r="J220" s="62"/>
      <c r="K220" s="62"/>
      <c r="L220" s="62"/>
      <c r="M220" s="62"/>
      <c r="N220" s="62"/>
      <c r="O220" s="62"/>
      <c r="P220" s="62"/>
      <c r="Q220" s="62"/>
      <c r="R220" s="62"/>
      <c r="S220" s="62"/>
      <c r="T220" s="62"/>
      <c r="U220" s="62"/>
      <c r="V220" s="62"/>
      <c r="W220" s="62"/>
      <c r="X220" s="62"/>
      <c r="Y220" s="87"/>
      <c r="Z220" s="5"/>
      <c r="AA220" s="5"/>
      <c r="AB220" s="5"/>
      <c r="AC220" s="5"/>
      <c r="AD220" s="5"/>
      <c r="AE220" s="5"/>
      <c r="AF220" s="5"/>
      <c r="AG220" s="5"/>
      <c r="AH220" s="5"/>
      <c r="AI220" s="5"/>
      <c r="AJ220" s="5"/>
      <c r="AK220" s="5"/>
      <c r="AL220" s="5"/>
      <c r="AM220" s="91"/>
      <c r="AN220" s="93"/>
      <c r="AO220" s="62"/>
      <c r="AP220" s="62"/>
      <c r="AQ220" s="62"/>
      <c r="AR220" s="62"/>
      <c r="AS220" s="62"/>
      <c r="AT220" s="62"/>
      <c r="AU220" s="62"/>
      <c r="AV220" s="62"/>
      <c r="AW220" s="62"/>
      <c r="AX220" s="62"/>
      <c r="AY220" s="62"/>
      <c r="AZ220" s="62"/>
      <c r="BA220" s="62"/>
      <c r="BB220" s="62"/>
      <c r="BC220" s="62"/>
      <c r="BD220" s="62"/>
      <c r="BE220" s="5"/>
      <c r="BF220" s="5"/>
      <c r="BG220" s="5"/>
      <c r="BH220" s="5"/>
      <c r="BI220" s="5"/>
      <c r="BJ220" s="5"/>
      <c r="BK220" s="5"/>
      <c r="BL220" s="5"/>
      <c r="BM220" s="5"/>
      <c r="BN220" s="5"/>
      <c r="BO220" s="5"/>
      <c r="BP220" s="5"/>
      <c r="BQ220" s="5"/>
      <c r="BR220" s="5"/>
      <c r="BS220" s="5"/>
      <c r="BT220" s="5"/>
      <c r="BU220" s="62"/>
      <c r="BV220" s="62"/>
      <c r="BW220" s="62"/>
      <c r="BX220" s="62"/>
      <c r="BY220" s="62"/>
      <c r="BZ220" s="62"/>
      <c r="CA220" s="62"/>
      <c r="CB220" s="62"/>
      <c r="CC220" s="62"/>
      <c r="CD220" s="62"/>
      <c r="CE220" s="62"/>
      <c r="CF220" s="62"/>
      <c r="CG220" s="62"/>
      <c r="CH220" s="62"/>
      <c r="CI220" s="62"/>
      <c r="CJ220" s="62"/>
      <c r="CK220" s="5"/>
      <c r="CL220" s="5"/>
      <c r="CM220" s="5"/>
      <c r="CN220" s="5"/>
      <c r="CO220" s="5"/>
      <c r="CP220" s="5"/>
      <c r="CQ220" s="5"/>
      <c r="CR220" s="5"/>
      <c r="CS220" s="5"/>
      <c r="CT220" s="5"/>
      <c r="CU220" s="5"/>
      <c r="CV220" s="5"/>
      <c r="CW220" s="5"/>
      <c r="CX220" s="5"/>
      <c r="CY220" s="91"/>
      <c r="CZ220" s="5"/>
      <c r="DA220" s="62"/>
      <c r="DB220" s="62"/>
      <c r="DC220" s="62"/>
      <c r="DD220" s="62"/>
      <c r="DE220" s="62"/>
      <c r="DF220" s="62"/>
      <c r="DG220" s="62"/>
      <c r="DH220" s="62"/>
      <c r="DI220" s="62"/>
      <c r="DJ220" s="62"/>
      <c r="DK220" s="62"/>
      <c r="DL220" s="62"/>
      <c r="DM220" s="62"/>
      <c r="DN220" s="62"/>
      <c r="DO220" s="62"/>
      <c r="DP220" s="62"/>
      <c r="DQ220" s="5"/>
      <c r="DR220" s="5"/>
      <c r="DS220" s="5"/>
      <c r="DT220" s="5"/>
      <c r="DU220" s="5"/>
      <c r="DV220" s="5"/>
      <c r="DW220" s="5"/>
      <c r="DX220" s="5"/>
      <c r="DY220" s="5"/>
      <c r="DZ220" s="5"/>
      <c r="EA220" s="5"/>
      <c r="EB220" s="5"/>
      <c r="EC220" s="5"/>
      <c r="ED220" s="5"/>
      <c r="EE220" s="91"/>
      <c r="EF220" s="5"/>
      <c r="EG220" s="62"/>
      <c r="EH220" s="62"/>
      <c r="EI220" s="62"/>
      <c r="EJ220" s="62"/>
      <c r="EK220" s="62"/>
      <c r="EL220" s="62"/>
      <c r="EM220" s="62"/>
      <c r="EN220" s="62"/>
      <c r="EO220" s="62"/>
      <c r="EP220" s="62"/>
      <c r="EQ220" s="62"/>
      <c r="ER220" s="62"/>
      <c r="ES220" s="62"/>
      <c r="ET220" s="62"/>
      <c r="EU220" s="62"/>
      <c r="EV220" s="62"/>
      <c r="EW220" s="5"/>
      <c r="EX220" s="5"/>
      <c r="EY220" s="5"/>
      <c r="EZ220" s="5"/>
      <c r="FA220" s="5"/>
      <c r="FB220" s="5"/>
      <c r="FC220" s="5"/>
      <c r="FD220" s="5"/>
      <c r="FE220" s="5"/>
      <c r="FF220" s="5"/>
      <c r="FG220" s="5"/>
      <c r="FH220" s="5"/>
      <c r="FI220" s="5"/>
      <c r="FJ220" s="5"/>
      <c r="FK220" s="91"/>
      <c r="FL220" s="5"/>
      <c r="FM220" s="62"/>
      <c r="FN220" s="62"/>
      <c r="FO220" s="62"/>
      <c r="FP220" s="62"/>
      <c r="FQ220" s="62"/>
      <c r="FR220" s="62"/>
      <c r="FS220" s="62"/>
      <c r="FT220" s="62"/>
      <c r="FU220" s="62"/>
      <c r="FV220" s="62"/>
      <c r="FW220" s="62"/>
      <c r="FX220" s="62"/>
      <c r="FY220" s="62"/>
      <c r="FZ220" s="62"/>
      <c r="GA220" s="62"/>
      <c r="GB220" s="62"/>
      <c r="GC220" s="5"/>
      <c r="GD220" s="5"/>
      <c r="GE220" s="5"/>
      <c r="GF220" s="5"/>
      <c r="GG220" s="5"/>
      <c r="GH220" s="5"/>
      <c r="GI220" s="5"/>
      <c r="GJ220" s="5"/>
      <c r="GK220" s="5"/>
      <c r="GL220" s="5"/>
      <c r="GM220" s="5"/>
      <c r="GN220" s="5"/>
      <c r="GO220" s="5"/>
      <c r="GP220" s="5"/>
      <c r="GQ220" s="91"/>
      <c r="GR220" s="5"/>
      <c r="GS220" s="62"/>
      <c r="GT220" s="62"/>
      <c r="GU220" s="62"/>
      <c r="GV220" s="62"/>
      <c r="GW220" s="62"/>
      <c r="GX220" s="62"/>
      <c r="GY220" s="62"/>
      <c r="GZ220" s="62"/>
      <c r="HA220" s="62"/>
      <c r="HB220" s="62"/>
      <c r="HC220" s="62"/>
      <c r="HD220" s="62"/>
      <c r="HE220" s="62"/>
      <c r="HF220" s="62"/>
      <c r="HG220" s="62"/>
      <c r="HH220" s="62"/>
      <c r="HI220" s="5"/>
      <c r="HJ220" s="5"/>
      <c r="HK220" s="5"/>
      <c r="HL220" s="5"/>
      <c r="HM220" s="5"/>
      <c r="HN220" s="5"/>
      <c r="HO220" s="5"/>
      <c r="HP220" s="5"/>
      <c r="HQ220" s="5"/>
      <c r="HR220" s="5"/>
      <c r="HS220" s="5"/>
      <c r="HT220" s="5"/>
      <c r="HU220" s="5"/>
      <c r="HV220" s="5"/>
      <c r="HW220" s="91"/>
      <c r="HX220" s="5"/>
      <c r="HY220" s="62"/>
      <c r="HZ220" s="62"/>
      <c r="IA220" s="62"/>
      <c r="IB220" s="62"/>
      <c r="IC220" s="62"/>
      <c r="ID220" s="62"/>
      <c r="IE220" s="62"/>
      <c r="IF220" s="62"/>
      <c r="IG220" s="62"/>
      <c r="IH220" s="62"/>
      <c r="II220" s="62"/>
      <c r="IJ220" s="62"/>
      <c r="IK220" s="62"/>
      <c r="IL220" s="62"/>
      <c r="IM220" s="62"/>
      <c r="IN220" s="62"/>
      <c r="IO220" s="5"/>
      <c r="IP220" s="5"/>
      <c r="IQ220" s="5"/>
      <c r="IR220" s="5"/>
      <c r="IS220" s="5"/>
      <c r="IT220" s="5"/>
      <c r="IU220" s="5"/>
      <c r="IV220" s="5"/>
      <c r="IW220" s="5"/>
      <c r="IX220" s="5"/>
      <c r="IY220" s="5"/>
      <c r="IZ220" s="5"/>
      <c r="JA220" s="5"/>
      <c r="JB220" s="5"/>
      <c r="JC220" s="91"/>
      <c r="JD220" s="5"/>
      <c r="JE220" s="62"/>
      <c r="JF220" s="62"/>
      <c r="JG220" s="62"/>
      <c r="JH220" s="62"/>
      <c r="JI220" s="62"/>
      <c r="JJ220" s="62"/>
      <c r="JK220" s="62"/>
      <c r="JL220" s="62"/>
      <c r="JM220" s="62"/>
      <c r="JN220" s="62"/>
      <c r="JO220" s="62"/>
      <c r="JP220" s="62"/>
      <c r="JQ220" s="62"/>
      <c r="JR220" s="62"/>
      <c r="JS220" s="62"/>
      <c r="JT220" s="62"/>
      <c r="JU220" s="5"/>
      <c r="JV220" s="5"/>
      <c r="JW220" s="5"/>
      <c r="JX220" s="5"/>
      <c r="JY220" s="5"/>
      <c r="JZ220" s="5"/>
      <c r="KA220" s="5"/>
      <c r="KB220" s="5"/>
      <c r="KC220" s="5"/>
      <c r="KD220" s="5"/>
      <c r="KE220" s="5"/>
      <c r="KF220" s="5"/>
      <c r="KG220" s="5"/>
      <c r="KH220" s="5"/>
      <c r="KI220" s="91"/>
      <c r="KJ220" s="5"/>
      <c r="KK220" s="62"/>
      <c r="KL220" s="62"/>
      <c r="KM220" s="62"/>
      <c r="KN220" s="62"/>
      <c r="KO220" s="62"/>
      <c r="KP220" s="62"/>
      <c r="KQ220" s="62"/>
      <c r="KR220" s="62"/>
      <c r="KS220" s="62"/>
      <c r="KT220" s="62"/>
      <c r="KU220" s="62"/>
      <c r="KV220" s="62"/>
      <c r="KW220" s="62"/>
      <c r="KX220" s="62"/>
      <c r="KY220" s="62"/>
      <c r="KZ220" s="62"/>
      <c r="LA220" s="5"/>
      <c r="LB220" s="5"/>
      <c r="LC220" s="5"/>
      <c r="LD220" s="5"/>
      <c r="LE220" s="5"/>
      <c r="LF220" s="5"/>
      <c r="LG220" s="5"/>
      <c r="LH220" s="5"/>
      <c r="LI220" s="5"/>
      <c r="LJ220" s="5"/>
      <c r="LK220" s="5"/>
      <c r="LL220" s="5"/>
      <c r="LM220" s="5"/>
      <c r="LN220" s="5"/>
      <c r="LO220" s="91"/>
      <c r="LP220" s="5"/>
      <c r="LQ220" s="62"/>
      <c r="LR220" s="62"/>
      <c r="LS220" s="62"/>
      <c r="LT220" s="62"/>
      <c r="LU220" s="62"/>
      <c r="LV220" s="62"/>
      <c r="LW220" s="62"/>
      <c r="LX220" s="62"/>
      <c r="LY220" s="62"/>
      <c r="LZ220" s="62"/>
      <c r="MA220" s="62"/>
      <c r="MB220" s="62"/>
      <c r="MC220" s="62"/>
      <c r="MD220" s="62"/>
      <c r="ME220" s="62"/>
      <c r="MF220" s="62"/>
    </row>
    <row r="221" spans="1:344" x14ac:dyDescent="0.35">
      <c r="A221" s="132">
        <v>217</v>
      </c>
      <c r="B221" s="170"/>
      <c r="C221" s="170"/>
      <c r="D221" s="152">
        <v>1017</v>
      </c>
      <c r="E221" s="72" t="str">
        <f>'BVEM Scorecard'!F220</f>
        <v>Storage</v>
      </c>
      <c r="F221" s="96"/>
      <c r="G221" s="96"/>
      <c r="H221" s="96"/>
      <c r="I221" s="96"/>
      <c r="J221" s="62"/>
      <c r="K221" s="62"/>
      <c r="L221" s="62"/>
      <c r="M221" s="62"/>
      <c r="N221" s="62"/>
      <c r="O221" s="62"/>
      <c r="P221" s="62"/>
      <c r="Q221" s="62"/>
      <c r="R221" s="62"/>
      <c r="S221" s="62"/>
      <c r="T221" s="62"/>
      <c r="U221" s="62"/>
      <c r="V221" s="62"/>
      <c r="W221" s="62"/>
      <c r="X221" s="62"/>
      <c r="Y221" s="1"/>
      <c r="Z221" s="1"/>
      <c r="AA221" s="1"/>
      <c r="AB221" s="1"/>
      <c r="AC221" s="1"/>
      <c r="AD221" s="1"/>
      <c r="AE221" s="1"/>
      <c r="AF221" s="1"/>
      <c r="AG221" s="1"/>
      <c r="AH221" s="1"/>
      <c r="AI221" s="1"/>
      <c r="AJ221" s="1"/>
      <c r="AK221" s="1"/>
      <c r="AL221" s="1"/>
      <c r="AM221" s="138"/>
      <c r="AN221" s="139"/>
      <c r="AO221" s="63"/>
      <c r="AP221" s="63"/>
      <c r="AQ221" s="63"/>
      <c r="AR221" s="63"/>
      <c r="AS221" s="63"/>
      <c r="AT221" s="63"/>
      <c r="AU221" s="63"/>
      <c r="AV221" s="63"/>
      <c r="AW221" s="63"/>
      <c r="AX221" s="63"/>
      <c r="AY221" s="63"/>
      <c r="AZ221" s="63"/>
      <c r="BA221" s="63"/>
      <c r="BB221" s="63"/>
      <c r="BC221" s="63"/>
      <c r="BD221" s="63"/>
      <c r="BE221" s="1"/>
      <c r="BF221" s="1"/>
      <c r="BG221" s="1"/>
      <c r="BH221" s="1"/>
      <c r="BI221" s="1"/>
      <c r="BJ221" s="1"/>
      <c r="BK221" s="1"/>
      <c r="BL221" s="1"/>
      <c r="BM221" s="1"/>
      <c r="BN221" s="1"/>
      <c r="BO221" s="1"/>
      <c r="BP221" s="1"/>
      <c r="BQ221" s="1"/>
      <c r="BR221" s="1"/>
      <c r="BS221" s="1"/>
      <c r="BT221" s="1"/>
      <c r="BU221" s="63"/>
      <c r="BV221" s="63"/>
      <c r="BW221" s="63"/>
      <c r="BX221" s="63"/>
      <c r="BY221" s="63"/>
      <c r="BZ221" s="63"/>
      <c r="CA221" s="63"/>
      <c r="CB221" s="63"/>
      <c r="CC221" s="63"/>
      <c r="CD221" s="63"/>
      <c r="CE221" s="63"/>
      <c r="CF221" s="63"/>
      <c r="CG221" s="63"/>
      <c r="CH221" s="63"/>
      <c r="CI221" s="63"/>
      <c r="CJ221" s="63"/>
      <c r="CK221" s="1"/>
      <c r="CL221" s="1"/>
      <c r="CM221" s="1"/>
      <c r="CN221" s="1"/>
      <c r="CO221" s="1"/>
      <c r="CP221" s="1"/>
      <c r="CQ221" s="1"/>
      <c r="CR221" s="1"/>
      <c r="CS221" s="1"/>
      <c r="CT221" s="1"/>
      <c r="CU221" s="1"/>
      <c r="CV221" s="1"/>
      <c r="CW221" s="1"/>
      <c r="CX221" s="1"/>
      <c r="CY221" s="138"/>
      <c r="CZ221" s="1"/>
      <c r="DA221" s="63"/>
      <c r="DB221" s="63"/>
      <c r="DC221" s="63"/>
      <c r="DD221" s="63"/>
      <c r="DE221" s="63"/>
      <c r="DF221" s="63"/>
      <c r="DG221" s="63"/>
      <c r="DH221" s="63"/>
      <c r="DI221" s="63"/>
      <c r="DJ221" s="63"/>
      <c r="DK221" s="63"/>
      <c r="DL221" s="63"/>
      <c r="DM221" s="63"/>
      <c r="DN221" s="63"/>
      <c r="DO221" s="63"/>
      <c r="DP221" s="63"/>
      <c r="DQ221" s="1"/>
      <c r="DR221" s="1"/>
      <c r="DS221" s="1"/>
      <c r="DT221" s="1"/>
      <c r="DU221" s="1"/>
      <c r="DV221" s="1"/>
      <c r="DW221" s="1"/>
      <c r="DX221" s="1"/>
      <c r="DY221" s="1"/>
      <c r="DZ221" s="1"/>
      <c r="EA221" s="1"/>
      <c r="EB221" s="1"/>
      <c r="EC221" s="1"/>
      <c r="ED221" s="1"/>
      <c r="EE221" s="138"/>
      <c r="EF221" s="1"/>
      <c r="EG221" s="63"/>
      <c r="EH221" s="63"/>
      <c r="EI221" s="63"/>
      <c r="EJ221" s="63"/>
      <c r="EK221" s="63"/>
      <c r="EL221" s="63"/>
      <c r="EM221" s="63"/>
      <c r="EN221" s="63"/>
      <c r="EO221" s="63"/>
      <c r="EP221" s="63"/>
      <c r="EQ221" s="63"/>
      <c r="ER221" s="63"/>
      <c r="ES221" s="63"/>
      <c r="ET221" s="63"/>
      <c r="EU221" s="63"/>
      <c r="EV221" s="63"/>
      <c r="EW221" s="1"/>
      <c r="EX221" s="1"/>
      <c r="EY221" s="1"/>
      <c r="EZ221" s="1"/>
      <c r="FA221" s="1"/>
      <c r="FB221" s="1"/>
      <c r="FC221" s="1"/>
      <c r="FD221" s="1"/>
      <c r="FE221" s="1"/>
      <c r="FF221" s="1"/>
      <c r="FG221" s="1"/>
      <c r="FH221" s="1"/>
      <c r="FI221" s="1"/>
      <c r="FJ221" s="1"/>
      <c r="FK221" s="138"/>
      <c r="FL221" s="1"/>
      <c r="FM221" s="63"/>
      <c r="FN221" s="63"/>
      <c r="FO221" s="63"/>
      <c r="FP221" s="63"/>
      <c r="FQ221" s="63"/>
      <c r="FR221" s="63"/>
      <c r="FS221" s="63"/>
      <c r="FT221" s="63"/>
      <c r="FU221" s="63"/>
      <c r="FV221" s="63"/>
      <c r="FW221" s="63"/>
      <c r="FX221" s="63"/>
      <c r="FY221" s="63"/>
      <c r="FZ221" s="63"/>
      <c r="GA221" s="63"/>
      <c r="GB221" s="63"/>
      <c r="GC221" s="1"/>
      <c r="GD221" s="1"/>
      <c r="GE221" s="1"/>
      <c r="GF221" s="1"/>
      <c r="GG221" s="1"/>
      <c r="GH221" s="1"/>
      <c r="GI221" s="1"/>
      <c r="GJ221" s="1"/>
      <c r="GK221" s="1"/>
      <c r="GL221" s="1"/>
      <c r="GM221" s="1"/>
      <c r="GN221" s="1"/>
      <c r="GO221" s="1"/>
      <c r="GP221" s="1"/>
      <c r="GQ221" s="138"/>
      <c r="GR221" s="1"/>
      <c r="GS221" s="63"/>
      <c r="GT221" s="63"/>
      <c r="GU221" s="63"/>
      <c r="GV221" s="63"/>
      <c r="GW221" s="63"/>
      <c r="GX221" s="63"/>
      <c r="GY221" s="63"/>
      <c r="GZ221" s="63"/>
      <c r="HA221" s="63"/>
      <c r="HB221" s="63"/>
      <c r="HC221" s="63"/>
      <c r="HD221" s="63"/>
      <c r="HE221" s="63"/>
      <c r="HF221" s="63"/>
      <c r="HG221" s="63"/>
      <c r="HH221" s="63"/>
      <c r="HI221" s="1"/>
      <c r="HJ221" s="1"/>
      <c r="HK221" s="1"/>
      <c r="HL221" s="1"/>
      <c r="HM221" s="1"/>
      <c r="HN221" s="1"/>
      <c r="HO221" s="1"/>
      <c r="HP221" s="1"/>
      <c r="HQ221" s="1"/>
      <c r="HR221" s="1"/>
      <c r="HS221" s="1"/>
      <c r="HT221" s="1"/>
      <c r="HU221" s="1"/>
      <c r="HV221" s="1"/>
      <c r="HW221" s="138"/>
      <c r="HX221" s="1"/>
      <c r="HY221" s="63"/>
      <c r="HZ221" s="63"/>
      <c r="IA221" s="63"/>
      <c r="IB221" s="63"/>
      <c r="IC221" s="63"/>
      <c r="ID221" s="63"/>
      <c r="IE221" s="63"/>
      <c r="IF221" s="63"/>
      <c r="IG221" s="63"/>
      <c r="IH221" s="63"/>
      <c r="II221" s="63"/>
      <c r="IJ221" s="63"/>
      <c r="IK221" s="63"/>
      <c r="IL221" s="63"/>
      <c r="IM221" s="63"/>
      <c r="IN221" s="63"/>
      <c r="IO221" s="1"/>
      <c r="IP221" s="1"/>
      <c r="IQ221" s="1"/>
      <c r="IR221" s="1"/>
      <c r="IS221" s="1"/>
      <c r="IT221" s="1"/>
      <c r="IU221" s="1"/>
      <c r="IV221" s="1"/>
      <c r="IW221" s="1"/>
      <c r="IX221" s="1"/>
      <c r="IY221" s="1"/>
      <c r="IZ221" s="1"/>
      <c r="JA221" s="1"/>
      <c r="JB221" s="1"/>
      <c r="JC221" s="138"/>
      <c r="JD221" s="1"/>
      <c r="JE221" s="63"/>
      <c r="JF221" s="63"/>
      <c r="JG221" s="63"/>
      <c r="JH221" s="63"/>
      <c r="JI221" s="63"/>
      <c r="JJ221" s="63"/>
      <c r="JK221" s="63"/>
      <c r="JL221" s="63"/>
      <c r="JM221" s="63"/>
      <c r="JN221" s="63"/>
      <c r="JO221" s="63"/>
      <c r="JP221" s="63"/>
      <c r="JQ221" s="63"/>
      <c r="JR221" s="63"/>
      <c r="JS221" s="63"/>
      <c r="JT221" s="63"/>
      <c r="JU221" s="1"/>
      <c r="JV221" s="1"/>
      <c r="JW221" s="1"/>
      <c r="JX221" s="1"/>
      <c r="JY221" s="1"/>
      <c r="JZ221" s="1"/>
      <c r="KA221" s="1"/>
      <c r="KB221" s="1"/>
      <c r="KC221" s="1"/>
      <c r="KD221" s="1"/>
      <c r="KE221" s="1"/>
      <c r="KF221" s="1"/>
      <c r="KG221" s="1"/>
      <c r="KH221" s="1"/>
      <c r="KI221" s="138"/>
      <c r="KJ221" s="1"/>
      <c r="KK221" s="63"/>
      <c r="KL221" s="63"/>
      <c r="KM221" s="63"/>
      <c r="KN221" s="63"/>
      <c r="KO221" s="63"/>
      <c r="KP221" s="63"/>
      <c r="KQ221" s="63"/>
      <c r="KR221" s="63"/>
      <c r="KS221" s="63"/>
      <c r="KT221" s="63"/>
      <c r="KU221" s="63"/>
      <c r="KV221" s="63"/>
      <c r="KW221" s="63"/>
      <c r="KX221" s="63"/>
      <c r="KY221" s="63"/>
      <c r="KZ221" s="63"/>
      <c r="LA221" s="1"/>
      <c r="LB221" s="1"/>
      <c r="LC221" s="1"/>
      <c r="LD221" s="1"/>
      <c r="LE221" s="1"/>
      <c r="LF221" s="1"/>
      <c r="LG221" s="1"/>
      <c r="LH221" s="1"/>
      <c r="LI221" s="1"/>
      <c r="LJ221" s="1"/>
      <c r="LK221" s="1"/>
      <c r="LL221" s="1"/>
      <c r="LM221" s="1"/>
      <c r="LN221" s="1"/>
      <c r="LO221" s="138"/>
      <c r="LP221" s="1"/>
      <c r="LQ221" s="63"/>
      <c r="LR221" s="63"/>
      <c r="LS221" s="63"/>
      <c r="LT221" s="63"/>
      <c r="LU221" s="63"/>
      <c r="LV221" s="63"/>
      <c r="LW221" s="63"/>
      <c r="LX221" s="63"/>
      <c r="LY221" s="63"/>
      <c r="LZ221" s="63"/>
      <c r="MA221" s="63"/>
      <c r="MB221" s="63"/>
      <c r="MC221" s="63"/>
      <c r="MD221" s="63"/>
      <c r="ME221" s="63"/>
      <c r="MF221" s="63"/>
    </row>
    <row r="222" spans="1:344" x14ac:dyDescent="0.35">
      <c r="A222" s="131">
        <v>218</v>
      </c>
      <c r="B222" s="170"/>
      <c r="C222" s="170"/>
      <c r="D222" s="152">
        <v>1011</v>
      </c>
      <c r="E222" s="72" t="str">
        <f>'BVEM Scorecard'!F221</f>
        <v>Storage</v>
      </c>
      <c r="F222" s="96"/>
      <c r="G222" s="96"/>
      <c r="H222" s="96"/>
      <c r="I222" s="96"/>
      <c r="J222" s="62"/>
      <c r="K222" s="62"/>
      <c r="L222" s="62"/>
      <c r="M222" s="62"/>
      <c r="N222" s="62"/>
      <c r="O222" s="62"/>
      <c r="P222" s="62"/>
      <c r="Q222" s="62"/>
      <c r="R222" s="62"/>
      <c r="S222" s="62"/>
      <c r="T222" s="62"/>
      <c r="U222" s="62"/>
      <c r="V222" s="62"/>
      <c r="W222" s="62"/>
      <c r="X222" s="62"/>
      <c r="Y222" s="87"/>
      <c r="Z222" s="5"/>
      <c r="AA222" s="5"/>
      <c r="AB222" s="5"/>
      <c r="AC222" s="5"/>
      <c r="AD222" s="5"/>
      <c r="AE222" s="5"/>
      <c r="AF222" s="5"/>
      <c r="AG222" s="5"/>
      <c r="AH222" s="5"/>
      <c r="AI222" s="5"/>
      <c r="AJ222" s="5"/>
      <c r="AK222" s="5"/>
      <c r="AL222" s="5"/>
      <c r="AM222" s="91"/>
      <c r="AN222" s="93"/>
      <c r="AO222" s="62"/>
      <c r="AP222" s="62"/>
      <c r="AQ222" s="62"/>
      <c r="AR222" s="62"/>
      <c r="AS222" s="62"/>
      <c r="AT222" s="62"/>
      <c r="AU222" s="62"/>
      <c r="AV222" s="62"/>
      <c r="AW222" s="62"/>
      <c r="AX222" s="62"/>
      <c r="AY222" s="62"/>
      <c r="AZ222" s="62"/>
      <c r="BA222" s="62"/>
      <c r="BB222" s="62"/>
      <c r="BC222" s="62"/>
      <c r="BD222" s="62"/>
      <c r="BE222" s="5"/>
      <c r="BF222" s="5"/>
      <c r="BG222" s="5"/>
      <c r="BH222" s="5"/>
      <c r="BI222" s="5"/>
      <c r="BJ222" s="5"/>
      <c r="BK222" s="5"/>
      <c r="BL222" s="5"/>
      <c r="BM222" s="5"/>
      <c r="BN222" s="5"/>
      <c r="BO222" s="5"/>
      <c r="BP222" s="5"/>
      <c r="BQ222" s="5"/>
      <c r="BR222" s="5"/>
      <c r="BS222" s="5"/>
      <c r="BT222" s="5"/>
      <c r="BU222" s="62"/>
      <c r="BV222" s="62"/>
      <c r="BW222" s="62"/>
      <c r="BX222" s="62"/>
      <c r="BY222" s="62"/>
      <c r="BZ222" s="62"/>
      <c r="CA222" s="62"/>
      <c r="CB222" s="62"/>
      <c r="CC222" s="62"/>
      <c r="CD222" s="62"/>
      <c r="CE222" s="62"/>
      <c r="CF222" s="62"/>
      <c r="CG222" s="62"/>
      <c r="CH222" s="62"/>
      <c r="CI222" s="62"/>
      <c r="CJ222" s="62"/>
      <c r="CK222" s="5"/>
      <c r="CL222" s="5"/>
      <c r="CM222" s="5"/>
      <c r="CN222" s="5"/>
      <c r="CO222" s="5"/>
      <c r="CP222" s="5"/>
      <c r="CQ222" s="5"/>
      <c r="CR222" s="5"/>
      <c r="CS222" s="5"/>
      <c r="CT222" s="5"/>
      <c r="CU222" s="5"/>
      <c r="CV222" s="5"/>
      <c r="CW222" s="5"/>
      <c r="CX222" s="5"/>
      <c r="CY222" s="91"/>
      <c r="CZ222" s="5"/>
      <c r="DA222" s="62"/>
      <c r="DB222" s="62"/>
      <c r="DC222" s="62"/>
      <c r="DD222" s="62"/>
      <c r="DE222" s="62"/>
      <c r="DF222" s="62"/>
      <c r="DG222" s="62"/>
      <c r="DH222" s="62"/>
      <c r="DI222" s="62"/>
      <c r="DJ222" s="62"/>
      <c r="DK222" s="62"/>
      <c r="DL222" s="62"/>
      <c r="DM222" s="62"/>
      <c r="DN222" s="62"/>
      <c r="DO222" s="62"/>
      <c r="DP222" s="62"/>
      <c r="DQ222" s="5"/>
      <c r="DR222" s="5"/>
      <c r="DS222" s="5"/>
      <c r="DT222" s="5"/>
      <c r="DU222" s="5"/>
      <c r="DV222" s="5"/>
      <c r="DW222" s="5"/>
      <c r="DX222" s="5"/>
      <c r="DY222" s="5"/>
      <c r="DZ222" s="5"/>
      <c r="EA222" s="5"/>
      <c r="EB222" s="5"/>
      <c r="EC222" s="5"/>
      <c r="ED222" s="5"/>
      <c r="EE222" s="91"/>
      <c r="EF222" s="5"/>
      <c r="EG222" s="62"/>
      <c r="EH222" s="62"/>
      <c r="EI222" s="62"/>
      <c r="EJ222" s="62"/>
      <c r="EK222" s="62"/>
      <c r="EL222" s="62"/>
      <c r="EM222" s="62"/>
      <c r="EN222" s="62"/>
      <c r="EO222" s="62"/>
      <c r="EP222" s="62"/>
      <c r="EQ222" s="62"/>
      <c r="ER222" s="62"/>
      <c r="ES222" s="62"/>
      <c r="ET222" s="62"/>
      <c r="EU222" s="62"/>
      <c r="EV222" s="62"/>
      <c r="EW222" s="5"/>
      <c r="EX222" s="5"/>
      <c r="EY222" s="5"/>
      <c r="EZ222" s="5"/>
      <c r="FA222" s="5"/>
      <c r="FB222" s="5"/>
      <c r="FC222" s="5"/>
      <c r="FD222" s="5"/>
      <c r="FE222" s="5"/>
      <c r="FF222" s="5"/>
      <c r="FG222" s="5"/>
      <c r="FH222" s="5"/>
      <c r="FI222" s="5"/>
      <c r="FJ222" s="5"/>
      <c r="FK222" s="91"/>
      <c r="FL222" s="5"/>
      <c r="FM222" s="62"/>
      <c r="FN222" s="62"/>
      <c r="FO222" s="62"/>
      <c r="FP222" s="62"/>
      <c r="FQ222" s="62"/>
      <c r="FR222" s="62"/>
      <c r="FS222" s="62"/>
      <c r="FT222" s="62"/>
      <c r="FU222" s="62"/>
      <c r="FV222" s="62"/>
      <c r="FW222" s="62"/>
      <c r="FX222" s="62"/>
      <c r="FY222" s="62"/>
      <c r="FZ222" s="62"/>
      <c r="GA222" s="62"/>
      <c r="GB222" s="62"/>
      <c r="GC222" s="5"/>
      <c r="GD222" s="5"/>
      <c r="GE222" s="5"/>
      <c r="GF222" s="5"/>
      <c r="GG222" s="5"/>
      <c r="GH222" s="5"/>
      <c r="GI222" s="5"/>
      <c r="GJ222" s="5"/>
      <c r="GK222" s="5"/>
      <c r="GL222" s="5"/>
      <c r="GM222" s="5"/>
      <c r="GN222" s="5"/>
      <c r="GO222" s="5"/>
      <c r="GP222" s="5"/>
      <c r="GQ222" s="91"/>
      <c r="GR222" s="5"/>
      <c r="GS222" s="62"/>
      <c r="GT222" s="62"/>
      <c r="GU222" s="62"/>
      <c r="GV222" s="62"/>
      <c r="GW222" s="62"/>
      <c r="GX222" s="62"/>
      <c r="GY222" s="62"/>
      <c r="GZ222" s="62"/>
      <c r="HA222" s="62"/>
      <c r="HB222" s="62"/>
      <c r="HC222" s="62"/>
      <c r="HD222" s="62"/>
      <c r="HE222" s="62"/>
      <c r="HF222" s="62"/>
      <c r="HG222" s="62"/>
      <c r="HH222" s="62"/>
      <c r="HI222" s="5"/>
      <c r="HJ222" s="5"/>
      <c r="HK222" s="5"/>
      <c r="HL222" s="5"/>
      <c r="HM222" s="5"/>
      <c r="HN222" s="5"/>
      <c r="HO222" s="5"/>
      <c r="HP222" s="5"/>
      <c r="HQ222" s="5"/>
      <c r="HR222" s="5"/>
      <c r="HS222" s="5"/>
      <c r="HT222" s="5"/>
      <c r="HU222" s="5"/>
      <c r="HV222" s="5"/>
      <c r="HW222" s="91"/>
      <c r="HX222" s="5"/>
      <c r="HY222" s="62"/>
      <c r="HZ222" s="62"/>
      <c r="IA222" s="62"/>
      <c r="IB222" s="62"/>
      <c r="IC222" s="62"/>
      <c r="ID222" s="62"/>
      <c r="IE222" s="62"/>
      <c r="IF222" s="62"/>
      <c r="IG222" s="62"/>
      <c r="IH222" s="62"/>
      <c r="II222" s="62"/>
      <c r="IJ222" s="62"/>
      <c r="IK222" s="62"/>
      <c r="IL222" s="62"/>
      <c r="IM222" s="62"/>
      <c r="IN222" s="62"/>
      <c r="IO222" s="5"/>
      <c r="IP222" s="5"/>
      <c r="IQ222" s="5"/>
      <c r="IR222" s="5"/>
      <c r="IS222" s="5"/>
      <c r="IT222" s="5"/>
      <c r="IU222" s="5"/>
      <c r="IV222" s="5"/>
      <c r="IW222" s="5"/>
      <c r="IX222" s="5"/>
      <c r="IY222" s="5"/>
      <c r="IZ222" s="5"/>
      <c r="JA222" s="5"/>
      <c r="JB222" s="5"/>
      <c r="JC222" s="91"/>
      <c r="JD222" s="5"/>
      <c r="JE222" s="62"/>
      <c r="JF222" s="62"/>
      <c r="JG222" s="62"/>
      <c r="JH222" s="62"/>
      <c r="JI222" s="62"/>
      <c r="JJ222" s="62"/>
      <c r="JK222" s="62"/>
      <c r="JL222" s="62"/>
      <c r="JM222" s="62"/>
      <c r="JN222" s="62"/>
      <c r="JO222" s="62"/>
      <c r="JP222" s="62"/>
      <c r="JQ222" s="62"/>
      <c r="JR222" s="62"/>
      <c r="JS222" s="62"/>
      <c r="JT222" s="62"/>
      <c r="JU222" s="5"/>
      <c r="JV222" s="5"/>
      <c r="JW222" s="5"/>
      <c r="JX222" s="5"/>
      <c r="JY222" s="5"/>
      <c r="JZ222" s="5"/>
      <c r="KA222" s="5"/>
      <c r="KB222" s="5"/>
      <c r="KC222" s="5"/>
      <c r="KD222" s="5"/>
      <c r="KE222" s="5"/>
      <c r="KF222" s="5"/>
      <c r="KG222" s="5"/>
      <c r="KH222" s="5"/>
      <c r="KI222" s="91"/>
      <c r="KJ222" s="5"/>
      <c r="KK222" s="62"/>
      <c r="KL222" s="62"/>
      <c r="KM222" s="62"/>
      <c r="KN222" s="62"/>
      <c r="KO222" s="62"/>
      <c r="KP222" s="62"/>
      <c r="KQ222" s="62"/>
      <c r="KR222" s="62"/>
      <c r="KS222" s="62"/>
      <c r="KT222" s="62"/>
      <c r="KU222" s="62"/>
      <c r="KV222" s="62"/>
      <c r="KW222" s="62"/>
      <c r="KX222" s="62"/>
      <c r="KY222" s="62"/>
      <c r="KZ222" s="62"/>
      <c r="LA222" s="5"/>
      <c r="LB222" s="5"/>
      <c r="LC222" s="5"/>
      <c r="LD222" s="5"/>
      <c r="LE222" s="5"/>
      <c r="LF222" s="5"/>
      <c r="LG222" s="5"/>
      <c r="LH222" s="5"/>
      <c r="LI222" s="5"/>
      <c r="LJ222" s="5"/>
      <c r="LK222" s="5"/>
      <c r="LL222" s="5"/>
      <c r="LM222" s="5"/>
      <c r="LN222" s="5"/>
      <c r="LO222" s="91"/>
      <c r="LP222" s="5"/>
      <c r="LQ222" s="62"/>
      <c r="LR222" s="62"/>
      <c r="LS222" s="62"/>
      <c r="LT222" s="62"/>
      <c r="LU222" s="62"/>
      <c r="LV222" s="62"/>
      <c r="LW222" s="62"/>
      <c r="LX222" s="62"/>
      <c r="LY222" s="62"/>
      <c r="LZ222" s="62"/>
      <c r="MA222" s="62"/>
      <c r="MB222" s="62"/>
      <c r="MC222" s="62"/>
      <c r="MD222" s="62"/>
      <c r="ME222" s="62"/>
      <c r="MF222" s="62"/>
    </row>
    <row r="223" spans="1:344" x14ac:dyDescent="0.35">
      <c r="A223" s="132">
        <v>219</v>
      </c>
      <c r="B223" s="170"/>
      <c r="C223" s="170"/>
      <c r="D223" s="152">
        <v>1023</v>
      </c>
      <c r="E223" s="72" t="str">
        <f>'BVEM Scorecard'!F222</f>
        <v>Storage</v>
      </c>
      <c r="F223" s="96"/>
      <c r="G223" s="96"/>
      <c r="H223" s="96"/>
      <c r="I223" s="96"/>
      <c r="J223" s="62"/>
      <c r="K223" s="62"/>
      <c r="L223" s="62"/>
      <c r="M223" s="62"/>
      <c r="N223" s="62"/>
      <c r="O223" s="62"/>
      <c r="P223" s="62"/>
      <c r="Q223" s="62"/>
      <c r="R223" s="62"/>
      <c r="S223" s="62"/>
      <c r="T223" s="62"/>
      <c r="U223" s="62"/>
      <c r="V223" s="62"/>
      <c r="W223" s="62"/>
      <c r="X223" s="62"/>
      <c r="Y223" s="1"/>
      <c r="Z223" s="1"/>
      <c r="AA223" s="1"/>
      <c r="AB223" s="1"/>
      <c r="AC223" s="1"/>
      <c r="AD223" s="1"/>
      <c r="AE223" s="1"/>
      <c r="AF223" s="1"/>
      <c r="AG223" s="1"/>
      <c r="AH223" s="1"/>
      <c r="AI223" s="1"/>
      <c r="AJ223" s="1"/>
      <c r="AK223" s="1"/>
      <c r="AL223" s="1"/>
      <c r="AM223" s="138"/>
      <c r="AN223" s="139"/>
      <c r="AO223" s="63"/>
      <c r="AP223" s="63"/>
      <c r="AQ223" s="63"/>
      <c r="AR223" s="63"/>
      <c r="AS223" s="63"/>
      <c r="AT223" s="63"/>
      <c r="AU223" s="63"/>
      <c r="AV223" s="63"/>
      <c r="AW223" s="63"/>
      <c r="AX223" s="63"/>
      <c r="AY223" s="63"/>
      <c r="AZ223" s="63"/>
      <c r="BA223" s="63"/>
      <c r="BB223" s="63"/>
      <c r="BC223" s="63"/>
      <c r="BD223" s="63"/>
      <c r="BE223" s="1"/>
      <c r="BF223" s="1"/>
      <c r="BG223" s="1"/>
      <c r="BH223" s="1"/>
      <c r="BI223" s="1"/>
      <c r="BJ223" s="1"/>
      <c r="BK223" s="1"/>
      <c r="BL223" s="1"/>
      <c r="BM223" s="1"/>
      <c r="BN223" s="1"/>
      <c r="BO223" s="1"/>
      <c r="BP223" s="1"/>
      <c r="BQ223" s="1"/>
      <c r="BR223" s="1"/>
      <c r="BS223" s="1"/>
      <c r="BT223" s="1"/>
      <c r="BU223" s="63"/>
      <c r="BV223" s="63"/>
      <c r="BW223" s="63"/>
      <c r="BX223" s="63"/>
      <c r="BY223" s="63"/>
      <c r="BZ223" s="63"/>
      <c r="CA223" s="63"/>
      <c r="CB223" s="63"/>
      <c r="CC223" s="63"/>
      <c r="CD223" s="63"/>
      <c r="CE223" s="63"/>
      <c r="CF223" s="63"/>
      <c r="CG223" s="63"/>
      <c r="CH223" s="63"/>
      <c r="CI223" s="63"/>
      <c r="CJ223" s="63"/>
      <c r="CK223" s="1"/>
      <c r="CL223" s="1"/>
      <c r="CM223" s="1"/>
      <c r="CN223" s="1"/>
      <c r="CO223" s="1"/>
      <c r="CP223" s="1"/>
      <c r="CQ223" s="1"/>
      <c r="CR223" s="1"/>
      <c r="CS223" s="1"/>
      <c r="CT223" s="1"/>
      <c r="CU223" s="1"/>
      <c r="CV223" s="1"/>
      <c r="CW223" s="1"/>
      <c r="CX223" s="1"/>
      <c r="CY223" s="138"/>
      <c r="CZ223" s="1"/>
      <c r="DA223" s="63"/>
      <c r="DB223" s="63"/>
      <c r="DC223" s="63"/>
      <c r="DD223" s="63"/>
      <c r="DE223" s="63"/>
      <c r="DF223" s="63"/>
      <c r="DG223" s="63"/>
      <c r="DH223" s="63"/>
      <c r="DI223" s="63"/>
      <c r="DJ223" s="63"/>
      <c r="DK223" s="63"/>
      <c r="DL223" s="63"/>
      <c r="DM223" s="63"/>
      <c r="DN223" s="63"/>
      <c r="DO223" s="63"/>
      <c r="DP223" s="63"/>
      <c r="DQ223" s="1"/>
      <c r="DR223" s="1"/>
      <c r="DS223" s="1"/>
      <c r="DT223" s="1"/>
      <c r="DU223" s="1"/>
      <c r="DV223" s="1"/>
      <c r="DW223" s="1"/>
      <c r="DX223" s="1"/>
      <c r="DY223" s="1"/>
      <c r="DZ223" s="1"/>
      <c r="EA223" s="1"/>
      <c r="EB223" s="1"/>
      <c r="EC223" s="1"/>
      <c r="ED223" s="1"/>
      <c r="EE223" s="138"/>
      <c r="EF223" s="1"/>
      <c r="EG223" s="63"/>
      <c r="EH223" s="63"/>
      <c r="EI223" s="63"/>
      <c r="EJ223" s="63"/>
      <c r="EK223" s="63"/>
      <c r="EL223" s="63"/>
      <c r="EM223" s="63"/>
      <c r="EN223" s="63"/>
      <c r="EO223" s="63"/>
      <c r="EP223" s="63"/>
      <c r="EQ223" s="63"/>
      <c r="ER223" s="63"/>
      <c r="ES223" s="63"/>
      <c r="ET223" s="63"/>
      <c r="EU223" s="63"/>
      <c r="EV223" s="63"/>
      <c r="EW223" s="1"/>
      <c r="EX223" s="1"/>
      <c r="EY223" s="1"/>
      <c r="EZ223" s="1"/>
      <c r="FA223" s="1"/>
      <c r="FB223" s="1"/>
      <c r="FC223" s="1"/>
      <c r="FD223" s="1"/>
      <c r="FE223" s="1"/>
      <c r="FF223" s="1"/>
      <c r="FG223" s="1"/>
      <c r="FH223" s="1"/>
      <c r="FI223" s="1"/>
      <c r="FJ223" s="1"/>
      <c r="FK223" s="138"/>
      <c r="FL223" s="1"/>
      <c r="FM223" s="63"/>
      <c r="FN223" s="63"/>
      <c r="FO223" s="63"/>
      <c r="FP223" s="63"/>
      <c r="FQ223" s="63"/>
      <c r="FR223" s="63"/>
      <c r="FS223" s="63"/>
      <c r="FT223" s="63"/>
      <c r="FU223" s="63"/>
      <c r="FV223" s="63"/>
      <c r="FW223" s="63"/>
      <c r="FX223" s="63"/>
      <c r="FY223" s="63"/>
      <c r="FZ223" s="63"/>
      <c r="GA223" s="63"/>
      <c r="GB223" s="63"/>
      <c r="GC223" s="1"/>
      <c r="GD223" s="1"/>
      <c r="GE223" s="1"/>
      <c r="GF223" s="1"/>
      <c r="GG223" s="1"/>
      <c r="GH223" s="1"/>
      <c r="GI223" s="1"/>
      <c r="GJ223" s="1"/>
      <c r="GK223" s="1"/>
      <c r="GL223" s="1"/>
      <c r="GM223" s="1"/>
      <c r="GN223" s="1"/>
      <c r="GO223" s="1"/>
      <c r="GP223" s="1"/>
      <c r="GQ223" s="138"/>
      <c r="GR223" s="1"/>
      <c r="GS223" s="63"/>
      <c r="GT223" s="63"/>
      <c r="GU223" s="63"/>
      <c r="GV223" s="63"/>
      <c r="GW223" s="63"/>
      <c r="GX223" s="63"/>
      <c r="GY223" s="63"/>
      <c r="GZ223" s="63"/>
      <c r="HA223" s="63"/>
      <c r="HB223" s="63"/>
      <c r="HC223" s="63"/>
      <c r="HD223" s="63"/>
      <c r="HE223" s="63"/>
      <c r="HF223" s="63"/>
      <c r="HG223" s="63"/>
      <c r="HH223" s="63"/>
      <c r="HI223" s="1"/>
      <c r="HJ223" s="1"/>
      <c r="HK223" s="1"/>
      <c r="HL223" s="1"/>
      <c r="HM223" s="1"/>
      <c r="HN223" s="1"/>
      <c r="HO223" s="1"/>
      <c r="HP223" s="1"/>
      <c r="HQ223" s="1"/>
      <c r="HR223" s="1"/>
      <c r="HS223" s="1"/>
      <c r="HT223" s="1"/>
      <c r="HU223" s="1"/>
      <c r="HV223" s="1"/>
      <c r="HW223" s="138"/>
      <c r="HX223" s="1"/>
      <c r="HY223" s="63"/>
      <c r="HZ223" s="63"/>
      <c r="IA223" s="63"/>
      <c r="IB223" s="63"/>
      <c r="IC223" s="63"/>
      <c r="ID223" s="63"/>
      <c r="IE223" s="63"/>
      <c r="IF223" s="63"/>
      <c r="IG223" s="63"/>
      <c r="IH223" s="63"/>
      <c r="II223" s="63"/>
      <c r="IJ223" s="63"/>
      <c r="IK223" s="63"/>
      <c r="IL223" s="63"/>
      <c r="IM223" s="63"/>
      <c r="IN223" s="63"/>
      <c r="IO223" s="1"/>
      <c r="IP223" s="1"/>
      <c r="IQ223" s="1"/>
      <c r="IR223" s="1"/>
      <c r="IS223" s="1"/>
      <c r="IT223" s="1"/>
      <c r="IU223" s="1"/>
      <c r="IV223" s="1"/>
      <c r="IW223" s="1"/>
      <c r="IX223" s="1"/>
      <c r="IY223" s="1"/>
      <c r="IZ223" s="1"/>
      <c r="JA223" s="1"/>
      <c r="JB223" s="1"/>
      <c r="JC223" s="138"/>
      <c r="JD223" s="1"/>
      <c r="JE223" s="63"/>
      <c r="JF223" s="63"/>
      <c r="JG223" s="63"/>
      <c r="JH223" s="63"/>
      <c r="JI223" s="63"/>
      <c r="JJ223" s="63"/>
      <c r="JK223" s="63"/>
      <c r="JL223" s="63"/>
      <c r="JM223" s="63"/>
      <c r="JN223" s="63"/>
      <c r="JO223" s="63"/>
      <c r="JP223" s="63"/>
      <c r="JQ223" s="63"/>
      <c r="JR223" s="63"/>
      <c r="JS223" s="63"/>
      <c r="JT223" s="63"/>
      <c r="JU223" s="1"/>
      <c r="JV223" s="1"/>
      <c r="JW223" s="1"/>
      <c r="JX223" s="1"/>
      <c r="JY223" s="1"/>
      <c r="JZ223" s="1"/>
      <c r="KA223" s="1"/>
      <c r="KB223" s="1"/>
      <c r="KC223" s="1"/>
      <c r="KD223" s="1"/>
      <c r="KE223" s="1"/>
      <c r="KF223" s="1"/>
      <c r="KG223" s="1"/>
      <c r="KH223" s="1"/>
      <c r="KI223" s="138"/>
      <c r="KJ223" s="1"/>
      <c r="KK223" s="63"/>
      <c r="KL223" s="63"/>
      <c r="KM223" s="63"/>
      <c r="KN223" s="63"/>
      <c r="KO223" s="63"/>
      <c r="KP223" s="63"/>
      <c r="KQ223" s="63"/>
      <c r="KR223" s="63"/>
      <c r="KS223" s="63"/>
      <c r="KT223" s="63"/>
      <c r="KU223" s="63"/>
      <c r="KV223" s="63"/>
      <c r="KW223" s="63"/>
      <c r="KX223" s="63"/>
      <c r="KY223" s="63"/>
      <c r="KZ223" s="63"/>
      <c r="LA223" s="1"/>
      <c r="LB223" s="1"/>
      <c r="LC223" s="1"/>
      <c r="LD223" s="1"/>
      <c r="LE223" s="1"/>
      <c r="LF223" s="1"/>
      <c r="LG223" s="1"/>
      <c r="LH223" s="1"/>
      <c r="LI223" s="1"/>
      <c r="LJ223" s="1"/>
      <c r="LK223" s="1"/>
      <c r="LL223" s="1"/>
      <c r="LM223" s="1"/>
      <c r="LN223" s="1"/>
      <c r="LO223" s="138"/>
      <c r="LP223" s="1"/>
      <c r="LQ223" s="63"/>
      <c r="LR223" s="63"/>
      <c r="LS223" s="63"/>
      <c r="LT223" s="63"/>
      <c r="LU223" s="63"/>
      <c r="LV223" s="63"/>
      <c r="LW223" s="63"/>
      <c r="LX223" s="63"/>
      <c r="LY223" s="63"/>
      <c r="LZ223" s="63"/>
      <c r="MA223" s="63"/>
      <c r="MB223" s="63"/>
      <c r="MC223" s="63"/>
      <c r="MD223" s="63"/>
      <c r="ME223" s="63"/>
      <c r="MF223" s="63"/>
    </row>
    <row r="224" spans="1:344" x14ac:dyDescent="0.35">
      <c r="A224" s="131">
        <v>220</v>
      </c>
      <c r="B224" s="170"/>
      <c r="C224" s="170"/>
      <c r="D224" s="152">
        <v>1019</v>
      </c>
      <c r="E224" s="72" t="str">
        <f>'BVEM Scorecard'!F223</f>
        <v>Storage</v>
      </c>
      <c r="F224" s="96"/>
      <c r="G224" s="96"/>
      <c r="H224" s="96"/>
      <c r="I224" s="96"/>
      <c r="J224" s="62"/>
      <c r="K224" s="62"/>
      <c r="L224" s="62"/>
      <c r="M224" s="62"/>
      <c r="N224" s="62"/>
      <c r="O224" s="62"/>
      <c r="P224" s="62"/>
      <c r="Q224" s="62"/>
      <c r="R224" s="62"/>
      <c r="S224" s="62"/>
      <c r="T224" s="62"/>
      <c r="U224" s="62"/>
      <c r="V224" s="62"/>
      <c r="W224" s="62"/>
      <c r="X224" s="62"/>
      <c r="Y224" s="87"/>
      <c r="Z224" s="5"/>
      <c r="AA224" s="5"/>
      <c r="AB224" s="5"/>
      <c r="AC224" s="5"/>
      <c r="AD224" s="5"/>
      <c r="AE224" s="5"/>
      <c r="AF224" s="5"/>
      <c r="AG224" s="5"/>
      <c r="AH224" s="5"/>
      <c r="AI224" s="5"/>
      <c r="AJ224" s="5"/>
      <c r="AK224" s="5"/>
      <c r="AL224" s="5"/>
      <c r="AM224" s="91"/>
      <c r="AN224" s="93"/>
      <c r="AO224" s="62"/>
      <c r="AP224" s="62"/>
      <c r="AQ224" s="62"/>
      <c r="AR224" s="62"/>
      <c r="AS224" s="62"/>
      <c r="AT224" s="62"/>
      <c r="AU224" s="62"/>
      <c r="AV224" s="62"/>
      <c r="AW224" s="62"/>
      <c r="AX224" s="62"/>
      <c r="AY224" s="62"/>
      <c r="AZ224" s="62"/>
      <c r="BA224" s="62"/>
      <c r="BB224" s="62"/>
      <c r="BC224" s="62"/>
      <c r="BD224" s="62"/>
      <c r="BE224" s="5"/>
      <c r="BF224" s="5"/>
      <c r="BG224" s="5"/>
      <c r="BH224" s="5"/>
      <c r="BI224" s="5"/>
      <c r="BJ224" s="5"/>
      <c r="BK224" s="5"/>
      <c r="BL224" s="5"/>
      <c r="BM224" s="5"/>
      <c r="BN224" s="5"/>
      <c r="BO224" s="5"/>
      <c r="BP224" s="5"/>
      <c r="BQ224" s="5"/>
      <c r="BR224" s="5"/>
      <c r="BS224" s="5"/>
      <c r="BT224" s="5"/>
      <c r="BU224" s="62"/>
      <c r="BV224" s="62"/>
      <c r="BW224" s="62"/>
      <c r="BX224" s="62"/>
      <c r="BY224" s="62"/>
      <c r="BZ224" s="62"/>
      <c r="CA224" s="62"/>
      <c r="CB224" s="62"/>
      <c r="CC224" s="62"/>
      <c r="CD224" s="62"/>
      <c r="CE224" s="62"/>
      <c r="CF224" s="62"/>
      <c r="CG224" s="62"/>
      <c r="CH224" s="62"/>
      <c r="CI224" s="62"/>
      <c r="CJ224" s="62"/>
      <c r="CK224" s="5"/>
      <c r="CL224" s="5"/>
      <c r="CM224" s="5"/>
      <c r="CN224" s="5"/>
      <c r="CO224" s="5"/>
      <c r="CP224" s="5"/>
      <c r="CQ224" s="5"/>
      <c r="CR224" s="5"/>
      <c r="CS224" s="5"/>
      <c r="CT224" s="5"/>
      <c r="CU224" s="5"/>
      <c r="CV224" s="5"/>
      <c r="CW224" s="5"/>
      <c r="CX224" s="5"/>
      <c r="CY224" s="91"/>
      <c r="CZ224" s="5"/>
      <c r="DA224" s="62"/>
      <c r="DB224" s="62"/>
      <c r="DC224" s="62"/>
      <c r="DD224" s="62"/>
      <c r="DE224" s="62"/>
      <c r="DF224" s="62"/>
      <c r="DG224" s="62"/>
      <c r="DH224" s="62"/>
      <c r="DI224" s="62"/>
      <c r="DJ224" s="62"/>
      <c r="DK224" s="62"/>
      <c r="DL224" s="62"/>
      <c r="DM224" s="62"/>
      <c r="DN224" s="62"/>
      <c r="DO224" s="62"/>
      <c r="DP224" s="62"/>
      <c r="DQ224" s="5"/>
      <c r="DR224" s="5"/>
      <c r="DS224" s="5"/>
      <c r="DT224" s="5"/>
      <c r="DU224" s="5"/>
      <c r="DV224" s="5"/>
      <c r="DW224" s="5"/>
      <c r="DX224" s="5"/>
      <c r="DY224" s="5"/>
      <c r="DZ224" s="5"/>
      <c r="EA224" s="5"/>
      <c r="EB224" s="5"/>
      <c r="EC224" s="5"/>
      <c r="ED224" s="5"/>
      <c r="EE224" s="91"/>
      <c r="EF224" s="5"/>
      <c r="EG224" s="62"/>
      <c r="EH224" s="62"/>
      <c r="EI224" s="62"/>
      <c r="EJ224" s="62"/>
      <c r="EK224" s="62"/>
      <c r="EL224" s="62"/>
      <c r="EM224" s="62"/>
      <c r="EN224" s="62"/>
      <c r="EO224" s="62"/>
      <c r="EP224" s="62"/>
      <c r="EQ224" s="62"/>
      <c r="ER224" s="62"/>
      <c r="ES224" s="62"/>
      <c r="ET224" s="62"/>
      <c r="EU224" s="62"/>
      <c r="EV224" s="62"/>
      <c r="EW224" s="5"/>
      <c r="EX224" s="5"/>
      <c r="EY224" s="5"/>
      <c r="EZ224" s="5"/>
      <c r="FA224" s="5"/>
      <c r="FB224" s="5"/>
      <c r="FC224" s="5"/>
      <c r="FD224" s="5"/>
      <c r="FE224" s="5"/>
      <c r="FF224" s="5"/>
      <c r="FG224" s="5"/>
      <c r="FH224" s="5"/>
      <c r="FI224" s="5"/>
      <c r="FJ224" s="5"/>
      <c r="FK224" s="91"/>
      <c r="FL224" s="5"/>
      <c r="FM224" s="62"/>
      <c r="FN224" s="62"/>
      <c r="FO224" s="62"/>
      <c r="FP224" s="62"/>
      <c r="FQ224" s="62"/>
      <c r="FR224" s="62"/>
      <c r="FS224" s="62"/>
      <c r="FT224" s="62"/>
      <c r="FU224" s="62"/>
      <c r="FV224" s="62"/>
      <c r="FW224" s="62"/>
      <c r="FX224" s="62"/>
      <c r="FY224" s="62"/>
      <c r="FZ224" s="62"/>
      <c r="GA224" s="62"/>
      <c r="GB224" s="62"/>
      <c r="GC224" s="5"/>
      <c r="GD224" s="5"/>
      <c r="GE224" s="5"/>
      <c r="GF224" s="5"/>
      <c r="GG224" s="5"/>
      <c r="GH224" s="5"/>
      <c r="GI224" s="5"/>
      <c r="GJ224" s="5"/>
      <c r="GK224" s="5"/>
      <c r="GL224" s="5"/>
      <c r="GM224" s="5"/>
      <c r="GN224" s="5"/>
      <c r="GO224" s="5"/>
      <c r="GP224" s="5"/>
      <c r="GQ224" s="91"/>
      <c r="GR224" s="5"/>
      <c r="GS224" s="62"/>
      <c r="GT224" s="62"/>
      <c r="GU224" s="62"/>
      <c r="GV224" s="62"/>
      <c r="GW224" s="62"/>
      <c r="GX224" s="62"/>
      <c r="GY224" s="62"/>
      <c r="GZ224" s="62"/>
      <c r="HA224" s="62"/>
      <c r="HB224" s="62"/>
      <c r="HC224" s="62"/>
      <c r="HD224" s="62"/>
      <c r="HE224" s="62"/>
      <c r="HF224" s="62"/>
      <c r="HG224" s="62"/>
      <c r="HH224" s="62"/>
      <c r="HI224" s="5"/>
      <c r="HJ224" s="5"/>
      <c r="HK224" s="5"/>
      <c r="HL224" s="5"/>
      <c r="HM224" s="5"/>
      <c r="HN224" s="5"/>
      <c r="HO224" s="5"/>
      <c r="HP224" s="5"/>
      <c r="HQ224" s="5"/>
      <c r="HR224" s="5"/>
      <c r="HS224" s="5"/>
      <c r="HT224" s="5"/>
      <c r="HU224" s="5"/>
      <c r="HV224" s="5"/>
      <c r="HW224" s="91"/>
      <c r="HX224" s="5"/>
      <c r="HY224" s="62"/>
      <c r="HZ224" s="62"/>
      <c r="IA224" s="62"/>
      <c r="IB224" s="62"/>
      <c r="IC224" s="62"/>
      <c r="ID224" s="62"/>
      <c r="IE224" s="62"/>
      <c r="IF224" s="62"/>
      <c r="IG224" s="62"/>
      <c r="IH224" s="62"/>
      <c r="II224" s="62"/>
      <c r="IJ224" s="62"/>
      <c r="IK224" s="62"/>
      <c r="IL224" s="62"/>
      <c r="IM224" s="62"/>
      <c r="IN224" s="62"/>
      <c r="IO224" s="5"/>
      <c r="IP224" s="5"/>
      <c r="IQ224" s="5"/>
      <c r="IR224" s="5"/>
      <c r="IS224" s="5"/>
      <c r="IT224" s="5"/>
      <c r="IU224" s="5"/>
      <c r="IV224" s="5"/>
      <c r="IW224" s="5"/>
      <c r="IX224" s="5"/>
      <c r="IY224" s="5"/>
      <c r="IZ224" s="5"/>
      <c r="JA224" s="5"/>
      <c r="JB224" s="5"/>
      <c r="JC224" s="91"/>
      <c r="JD224" s="5"/>
      <c r="JE224" s="62"/>
      <c r="JF224" s="62"/>
      <c r="JG224" s="62"/>
      <c r="JH224" s="62"/>
      <c r="JI224" s="62"/>
      <c r="JJ224" s="62"/>
      <c r="JK224" s="62"/>
      <c r="JL224" s="62"/>
      <c r="JM224" s="62"/>
      <c r="JN224" s="62"/>
      <c r="JO224" s="62"/>
      <c r="JP224" s="62"/>
      <c r="JQ224" s="62"/>
      <c r="JR224" s="62"/>
      <c r="JS224" s="62"/>
      <c r="JT224" s="62"/>
      <c r="JU224" s="5"/>
      <c r="JV224" s="5"/>
      <c r="JW224" s="5"/>
      <c r="JX224" s="5"/>
      <c r="JY224" s="5"/>
      <c r="JZ224" s="5"/>
      <c r="KA224" s="5"/>
      <c r="KB224" s="5"/>
      <c r="KC224" s="5"/>
      <c r="KD224" s="5"/>
      <c r="KE224" s="5"/>
      <c r="KF224" s="5"/>
      <c r="KG224" s="5"/>
      <c r="KH224" s="5"/>
      <c r="KI224" s="91"/>
      <c r="KJ224" s="5"/>
      <c r="KK224" s="62"/>
      <c r="KL224" s="62"/>
      <c r="KM224" s="62"/>
      <c r="KN224" s="62"/>
      <c r="KO224" s="62"/>
      <c r="KP224" s="62"/>
      <c r="KQ224" s="62"/>
      <c r="KR224" s="62"/>
      <c r="KS224" s="62"/>
      <c r="KT224" s="62"/>
      <c r="KU224" s="62"/>
      <c r="KV224" s="62"/>
      <c r="KW224" s="62"/>
      <c r="KX224" s="62"/>
      <c r="KY224" s="62"/>
      <c r="KZ224" s="62"/>
      <c r="LA224" s="5"/>
      <c r="LB224" s="5"/>
      <c r="LC224" s="5"/>
      <c r="LD224" s="5"/>
      <c r="LE224" s="5"/>
      <c r="LF224" s="5"/>
      <c r="LG224" s="5"/>
      <c r="LH224" s="5"/>
      <c r="LI224" s="5"/>
      <c r="LJ224" s="5"/>
      <c r="LK224" s="5"/>
      <c r="LL224" s="5"/>
      <c r="LM224" s="5"/>
      <c r="LN224" s="5"/>
      <c r="LO224" s="91"/>
      <c r="LP224" s="5"/>
      <c r="LQ224" s="62"/>
      <c r="LR224" s="62"/>
      <c r="LS224" s="62"/>
      <c r="LT224" s="62"/>
      <c r="LU224" s="62"/>
      <c r="LV224" s="62"/>
      <c r="LW224" s="62"/>
      <c r="LX224" s="62"/>
      <c r="LY224" s="62"/>
      <c r="LZ224" s="62"/>
      <c r="MA224" s="62"/>
      <c r="MB224" s="62"/>
      <c r="MC224" s="62"/>
      <c r="MD224" s="62"/>
      <c r="ME224" s="62"/>
      <c r="MF224" s="62"/>
    </row>
    <row r="225" spans="1:344" x14ac:dyDescent="0.35">
      <c r="A225" s="132">
        <v>221</v>
      </c>
      <c r="B225" s="170"/>
      <c r="C225" s="170"/>
      <c r="D225" s="152">
        <v>1014</v>
      </c>
      <c r="E225" s="72" t="str">
        <f>'BVEM Scorecard'!F224</f>
        <v>Storage</v>
      </c>
      <c r="F225" s="96"/>
      <c r="G225" s="96"/>
      <c r="H225" s="96"/>
      <c r="I225" s="96"/>
      <c r="J225" s="62"/>
      <c r="K225" s="62"/>
      <c r="L225" s="62"/>
      <c r="M225" s="62"/>
      <c r="N225" s="62"/>
      <c r="O225" s="62"/>
      <c r="P225" s="62"/>
      <c r="Q225" s="62"/>
      <c r="R225" s="62"/>
      <c r="S225" s="62"/>
      <c r="T225" s="62"/>
      <c r="U225" s="62"/>
      <c r="V225" s="62"/>
      <c r="W225" s="62"/>
      <c r="X225" s="62"/>
      <c r="Y225" s="1"/>
      <c r="Z225" s="1"/>
      <c r="AA225" s="1"/>
      <c r="AB225" s="1"/>
      <c r="AC225" s="1"/>
      <c r="AD225" s="1"/>
      <c r="AE225" s="1"/>
      <c r="AF225" s="1"/>
      <c r="AG225" s="1"/>
      <c r="AH225" s="1"/>
      <c r="AI225" s="1"/>
      <c r="AJ225" s="1"/>
      <c r="AK225" s="1"/>
      <c r="AL225" s="1"/>
      <c r="AM225" s="138"/>
      <c r="AN225" s="139"/>
      <c r="AO225" s="63"/>
      <c r="AP225" s="63"/>
      <c r="AQ225" s="63"/>
      <c r="AR225" s="63"/>
      <c r="AS225" s="63"/>
      <c r="AT225" s="63"/>
      <c r="AU225" s="63"/>
      <c r="AV225" s="63"/>
      <c r="AW225" s="63"/>
      <c r="AX225" s="63"/>
      <c r="AY225" s="63"/>
      <c r="AZ225" s="63"/>
      <c r="BA225" s="63"/>
      <c r="BB225" s="63"/>
      <c r="BC225" s="63"/>
      <c r="BD225" s="63"/>
      <c r="BE225" s="1"/>
      <c r="BF225" s="1"/>
      <c r="BG225" s="1"/>
      <c r="BH225" s="1"/>
      <c r="BI225" s="1"/>
      <c r="BJ225" s="1"/>
      <c r="BK225" s="1"/>
      <c r="BL225" s="1"/>
      <c r="BM225" s="1"/>
      <c r="BN225" s="1"/>
      <c r="BO225" s="1"/>
      <c r="BP225" s="1"/>
      <c r="BQ225" s="1"/>
      <c r="BR225" s="1"/>
      <c r="BS225" s="1"/>
      <c r="BT225" s="1"/>
      <c r="BU225" s="63"/>
      <c r="BV225" s="63"/>
      <c r="BW225" s="63"/>
      <c r="BX225" s="63"/>
      <c r="BY225" s="63"/>
      <c r="BZ225" s="63"/>
      <c r="CA225" s="63"/>
      <c r="CB225" s="63"/>
      <c r="CC225" s="63"/>
      <c r="CD225" s="63"/>
      <c r="CE225" s="63"/>
      <c r="CF225" s="63"/>
      <c r="CG225" s="63"/>
      <c r="CH225" s="63"/>
      <c r="CI225" s="63"/>
      <c r="CJ225" s="63"/>
      <c r="CK225" s="1"/>
      <c r="CL225" s="1"/>
      <c r="CM225" s="1"/>
      <c r="CN225" s="1"/>
      <c r="CO225" s="1"/>
      <c r="CP225" s="1"/>
      <c r="CQ225" s="1"/>
      <c r="CR225" s="1"/>
      <c r="CS225" s="1"/>
      <c r="CT225" s="1"/>
      <c r="CU225" s="1"/>
      <c r="CV225" s="1"/>
      <c r="CW225" s="1"/>
      <c r="CX225" s="1"/>
      <c r="CY225" s="138"/>
      <c r="CZ225" s="1"/>
      <c r="DA225" s="63"/>
      <c r="DB225" s="63"/>
      <c r="DC225" s="63"/>
      <c r="DD225" s="63"/>
      <c r="DE225" s="63"/>
      <c r="DF225" s="63"/>
      <c r="DG225" s="63"/>
      <c r="DH225" s="63"/>
      <c r="DI225" s="63"/>
      <c r="DJ225" s="63"/>
      <c r="DK225" s="63"/>
      <c r="DL225" s="63"/>
      <c r="DM225" s="63"/>
      <c r="DN225" s="63"/>
      <c r="DO225" s="63"/>
      <c r="DP225" s="63"/>
      <c r="DQ225" s="1"/>
      <c r="DR225" s="1"/>
      <c r="DS225" s="1"/>
      <c r="DT225" s="1"/>
      <c r="DU225" s="1"/>
      <c r="DV225" s="1"/>
      <c r="DW225" s="1"/>
      <c r="DX225" s="1"/>
      <c r="DY225" s="1"/>
      <c r="DZ225" s="1"/>
      <c r="EA225" s="1"/>
      <c r="EB225" s="1"/>
      <c r="EC225" s="1"/>
      <c r="ED225" s="1"/>
      <c r="EE225" s="138"/>
      <c r="EF225" s="1"/>
      <c r="EG225" s="63"/>
      <c r="EH225" s="63"/>
      <c r="EI225" s="63"/>
      <c r="EJ225" s="63"/>
      <c r="EK225" s="63"/>
      <c r="EL225" s="63"/>
      <c r="EM225" s="63"/>
      <c r="EN225" s="63"/>
      <c r="EO225" s="63"/>
      <c r="EP225" s="63"/>
      <c r="EQ225" s="63"/>
      <c r="ER225" s="63"/>
      <c r="ES225" s="63"/>
      <c r="ET225" s="63"/>
      <c r="EU225" s="63"/>
      <c r="EV225" s="63"/>
      <c r="EW225" s="1"/>
      <c r="EX225" s="1"/>
      <c r="EY225" s="1"/>
      <c r="EZ225" s="1"/>
      <c r="FA225" s="1"/>
      <c r="FB225" s="1"/>
      <c r="FC225" s="1"/>
      <c r="FD225" s="1"/>
      <c r="FE225" s="1"/>
      <c r="FF225" s="1"/>
      <c r="FG225" s="1"/>
      <c r="FH225" s="1"/>
      <c r="FI225" s="1"/>
      <c r="FJ225" s="1"/>
      <c r="FK225" s="138"/>
      <c r="FL225" s="1"/>
      <c r="FM225" s="63"/>
      <c r="FN225" s="63"/>
      <c r="FO225" s="63"/>
      <c r="FP225" s="63"/>
      <c r="FQ225" s="63"/>
      <c r="FR225" s="63"/>
      <c r="FS225" s="63"/>
      <c r="FT225" s="63"/>
      <c r="FU225" s="63"/>
      <c r="FV225" s="63"/>
      <c r="FW225" s="63"/>
      <c r="FX225" s="63"/>
      <c r="FY225" s="63"/>
      <c r="FZ225" s="63"/>
      <c r="GA225" s="63"/>
      <c r="GB225" s="63"/>
      <c r="GC225" s="1"/>
      <c r="GD225" s="1"/>
      <c r="GE225" s="1"/>
      <c r="GF225" s="1"/>
      <c r="GG225" s="1"/>
      <c r="GH225" s="1"/>
      <c r="GI225" s="1"/>
      <c r="GJ225" s="1"/>
      <c r="GK225" s="1"/>
      <c r="GL225" s="1"/>
      <c r="GM225" s="1"/>
      <c r="GN225" s="1"/>
      <c r="GO225" s="1"/>
      <c r="GP225" s="1"/>
      <c r="GQ225" s="138"/>
      <c r="GR225" s="1"/>
      <c r="GS225" s="63"/>
      <c r="GT225" s="63"/>
      <c r="GU225" s="63"/>
      <c r="GV225" s="63"/>
      <c r="GW225" s="63"/>
      <c r="GX225" s="63"/>
      <c r="GY225" s="63"/>
      <c r="GZ225" s="63"/>
      <c r="HA225" s="63"/>
      <c r="HB225" s="63"/>
      <c r="HC225" s="63"/>
      <c r="HD225" s="63"/>
      <c r="HE225" s="63"/>
      <c r="HF225" s="63"/>
      <c r="HG225" s="63"/>
      <c r="HH225" s="63"/>
      <c r="HI225" s="1"/>
      <c r="HJ225" s="1"/>
      <c r="HK225" s="1"/>
      <c r="HL225" s="1"/>
      <c r="HM225" s="1"/>
      <c r="HN225" s="1"/>
      <c r="HO225" s="1"/>
      <c r="HP225" s="1"/>
      <c r="HQ225" s="1"/>
      <c r="HR225" s="1"/>
      <c r="HS225" s="1"/>
      <c r="HT225" s="1"/>
      <c r="HU225" s="1"/>
      <c r="HV225" s="1"/>
      <c r="HW225" s="138"/>
      <c r="HX225" s="1"/>
      <c r="HY225" s="63"/>
      <c r="HZ225" s="63"/>
      <c r="IA225" s="63"/>
      <c r="IB225" s="63"/>
      <c r="IC225" s="63"/>
      <c r="ID225" s="63"/>
      <c r="IE225" s="63"/>
      <c r="IF225" s="63"/>
      <c r="IG225" s="63"/>
      <c r="IH225" s="63"/>
      <c r="II225" s="63"/>
      <c r="IJ225" s="63"/>
      <c r="IK225" s="63"/>
      <c r="IL225" s="63"/>
      <c r="IM225" s="63"/>
      <c r="IN225" s="63"/>
      <c r="IO225" s="1"/>
      <c r="IP225" s="1"/>
      <c r="IQ225" s="1"/>
      <c r="IR225" s="1"/>
      <c r="IS225" s="1"/>
      <c r="IT225" s="1"/>
      <c r="IU225" s="1"/>
      <c r="IV225" s="1"/>
      <c r="IW225" s="1"/>
      <c r="IX225" s="1"/>
      <c r="IY225" s="1"/>
      <c r="IZ225" s="1"/>
      <c r="JA225" s="1"/>
      <c r="JB225" s="1"/>
      <c r="JC225" s="138"/>
      <c r="JD225" s="1"/>
      <c r="JE225" s="63"/>
      <c r="JF225" s="63"/>
      <c r="JG225" s="63"/>
      <c r="JH225" s="63"/>
      <c r="JI225" s="63"/>
      <c r="JJ225" s="63"/>
      <c r="JK225" s="63"/>
      <c r="JL225" s="63"/>
      <c r="JM225" s="63"/>
      <c r="JN225" s="63"/>
      <c r="JO225" s="63"/>
      <c r="JP225" s="63"/>
      <c r="JQ225" s="63"/>
      <c r="JR225" s="63"/>
      <c r="JS225" s="63"/>
      <c r="JT225" s="63"/>
      <c r="JU225" s="1"/>
      <c r="JV225" s="1"/>
      <c r="JW225" s="1"/>
      <c r="JX225" s="1"/>
      <c r="JY225" s="1"/>
      <c r="JZ225" s="1"/>
      <c r="KA225" s="1"/>
      <c r="KB225" s="1"/>
      <c r="KC225" s="1"/>
      <c r="KD225" s="1"/>
      <c r="KE225" s="1"/>
      <c r="KF225" s="1"/>
      <c r="KG225" s="1"/>
      <c r="KH225" s="1"/>
      <c r="KI225" s="138"/>
      <c r="KJ225" s="1"/>
      <c r="KK225" s="63"/>
      <c r="KL225" s="63"/>
      <c r="KM225" s="63"/>
      <c r="KN225" s="63"/>
      <c r="KO225" s="63"/>
      <c r="KP225" s="63"/>
      <c r="KQ225" s="63"/>
      <c r="KR225" s="63"/>
      <c r="KS225" s="63"/>
      <c r="KT225" s="63"/>
      <c r="KU225" s="63"/>
      <c r="KV225" s="63"/>
      <c r="KW225" s="63"/>
      <c r="KX225" s="63"/>
      <c r="KY225" s="63"/>
      <c r="KZ225" s="63"/>
      <c r="LA225" s="1"/>
      <c r="LB225" s="1"/>
      <c r="LC225" s="1"/>
      <c r="LD225" s="1"/>
      <c r="LE225" s="1"/>
      <c r="LF225" s="1"/>
      <c r="LG225" s="1"/>
      <c r="LH225" s="1"/>
      <c r="LI225" s="1"/>
      <c r="LJ225" s="1"/>
      <c r="LK225" s="1"/>
      <c r="LL225" s="1"/>
      <c r="LM225" s="1"/>
      <c r="LN225" s="1"/>
      <c r="LO225" s="138"/>
      <c r="LP225" s="1"/>
      <c r="LQ225" s="63"/>
      <c r="LR225" s="63"/>
      <c r="LS225" s="63"/>
      <c r="LT225" s="63"/>
      <c r="LU225" s="63"/>
      <c r="LV225" s="63"/>
      <c r="LW225" s="63"/>
      <c r="LX225" s="63"/>
      <c r="LY225" s="63"/>
      <c r="LZ225" s="63"/>
      <c r="MA225" s="63"/>
      <c r="MB225" s="63"/>
      <c r="MC225" s="63"/>
      <c r="MD225" s="63"/>
      <c r="ME225" s="63"/>
      <c r="MF225" s="63"/>
    </row>
    <row r="226" spans="1:344" x14ac:dyDescent="0.35">
      <c r="A226" s="131">
        <v>222</v>
      </c>
      <c r="B226" s="170"/>
      <c r="C226" s="170"/>
      <c r="D226" s="152">
        <v>414</v>
      </c>
      <c r="E226" s="72" t="str">
        <f>'BVEM Scorecard'!F225</f>
        <v>Storage</v>
      </c>
      <c r="F226" s="96">
        <f t="shared" si="289"/>
        <v>0.30000000000000004</v>
      </c>
      <c r="G226" s="96">
        <f t="shared" si="290"/>
        <v>0.3</v>
      </c>
      <c r="H226" s="96">
        <f t="shared" si="291"/>
        <v>0</v>
      </c>
      <c r="I226" s="96">
        <f t="shared" si="292"/>
        <v>0</v>
      </c>
      <c r="J226" s="62">
        <v>1</v>
      </c>
      <c r="K226" s="62">
        <v>1</v>
      </c>
      <c r="L226" s="62">
        <v>1</v>
      </c>
      <c r="M226" s="62">
        <v>1</v>
      </c>
      <c r="N226" s="62">
        <v>1</v>
      </c>
      <c r="O226" s="62">
        <v>0</v>
      </c>
      <c r="P226" s="62">
        <v>0</v>
      </c>
      <c r="Q226" s="62">
        <v>0</v>
      </c>
      <c r="R226" s="62">
        <v>0</v>
      </c>
      <c r="S226" s="62">
        <v>0</v>
      </c>
      <c r="T226" s="62">
        <v>1</v>
      </c>
      <c r="U226" s="62">
        <v>0</v>
      </c>
      <c r="V226" s="62">
        <v>0</v>
      </c>
      <c r="W226" s="62">
        <f t="shared" ref="W226" si="317">IFERROR(AVERAGE(M226:V226),0)</f>
        <v>0.3</v>
      </c>
      <c r="X226" s="62">
        <f t="shared" ref="X226" si="318">M$4*M226+N$4*N226+O$4*O226+P$4*P226+Q$4*Q226+R$4*R226+S$4*S226+T$4*T226+U$4*U226+V$4*V226</f>
        <v>0.30000000000000004</v>
      </c>
      <c r="Y226" s="87"/>
      <c r="Z226" s="5"/>
      <c r="AA226" s="5"/>
      <c r="AB226" s="5"/>
      <c r="AC226" s="5"/>
      <c r="AD226" s="5"/>
      <c r="AE226" s="5"/>
      <c r="AF226" s="5"/>
      <c r="AG226" s="5"/>
      <c r="AH226" s="5"/>
      <c r="AI226" s="5"/>
      <c r="AJ226" s="5"/>
      <c r="AK226" s="5"/>
      <c r="AL226" s="5"/>
      <c r="AM226" s="91" t="str">
        <f t="shared" si="269"/>
        <v/>
      </c>
      <c r="AN226" s="93" t="str">
        <f t="shared" si="270"/>
        <v/>
      </c>
      <c r="AO226" s="62"/>
      <c r="AP226" s="62"/>
      <c r="AQ226" s="62"/>
      <c r="AR226" s="62"/>
      <c r="AS226" s="62"/>
      <c r="AT226" s="62"/>
      <c r="AU226" s="62"/>
      <c r="AV226" s="62"/>
      <c r="AW226" s="62"/>
      <c r="AX226" s="62"/>
      <c r="AY226" s="62"/>
      <c r="AZ226" s="62"/>
      <c r="BA226" s="62"/>
      <c r="BB226" s="62"/>
      <c r="BC226" s="62" t="str">
        <f t="shared" si="271"/>
        <v/>
      </c>
      <c r="BD226" s="62" t="str">
        <f t="shared" si="272"/>
        <v/>
      </c>
      <c r="BE226" s="5"/>
      <c r="BF226" s="5"/>
      <c r="BG226" s="5"/>
      <c r="BH226" s="5"/>
      <c r="BI226" s="5"/>
      <c r="BJ226" s="5"/>
      <c r="BK226" s="5"/>
      <c r="BL226" s="5"/>
      <c r="BM226" s="5"/>
      <c r="BN226" s="5"/>
      <c r="BO226" s="5"/>
      <c r="BP226" s="5"/>
      <c r="BQ226" s="5"/>
      <c r="BR226" s="5"/>
      <c r="BS226" s="5" t="str">
        <f t="shared" si="273"/>
        <v/>
      </c>
      <c r="BT226" s="5" t="str">
        <f t="shared" si="274"/>
        <v/>
      </c>
      <c r="BU226" s="62"/>
      <c r="BV226" s="62"/>
      <c r="BW226" s="62"/>
      <c r="BX226" s="62"/>
      <c r="BY226" s="62"/>
      <c r="BZ226" s="62"/>
      <c r="CA226" s="62"/>
      <c r="CB226" s="62"/>
      <c r="CC226" s="62"/>
      <c r="CD226" s="62"/>
      <c r="CE226" s="62"/>
      <c r="CF226" s="62"/>
      <c r="CG226" s="62"/>
      <c r="CH226" s="62"/>
      <c r="CI226" s="62" t="str">
        <f t="shared" si="275"/>
        <v/>
      </c>
      <c r="CJ226" s="62" t="str">
        <f t="shared" si="276"/>
        <v/>
      </c>
      <c r="CK226" s="5"/>
      <c r="CL226" s="5"/>
      <c r="CM226" s="5"/>
      <c r="CN226" s="5"/>
      <c r="CO226" s="5"/>
      <c r="CP226" s="5"/>
      <c r="CQ226" s="5"/>
      <c r="CR226" s="5"/>
      <c r="CS226" s="5"/>
      <c r="CT226" s="5"/>
      <c r="CU226" s="5"/>
      <c r="CV226" s="5"/>
      <c r="CW226" s="5"/>
      <c r="CX226" s="5"/>
      <c r="CY226" s="91" t="str">
        <f t="shared" si="277"/>
        <v/>
      </c>
      <c r="CZ226" s="5" t="str">
        <f t="shared" si="278"/>
        <v/>
      </c>
      <c r="DA226" s="62"/>
      <c r="DB226" s="62"/>
      <c r="DC226" s="62"/>
      <c r="DD226" s="62"/>
      <c r="DE226" s="62"/>
      <c r="DF226" s="62"/>
      <c r="DG226" s="62"/>
      <c r="DH226" s="62"/>
      <c r="DI226" s="62"/>
      <c r="DJ226" s="62"/>
      <c r="DK226" s="62"/>
      <c r="DL226" s="62"/>
      <c r="DM226" s="62"/>
      <c r="DN226" s="62"/>
      <c r="DO226" s="62" t="str">
        <f t="shared" si="279"/>
        <v/>
      </c>
      <c r="DP226" s="62" t="str">
        <f t="shared" si="280"/>
        <v/>
      </c>
      <c r="DQ226" s="5"/>
      <c r="DR226" s="5"/>
      <c r="DS226" s="5"/>
      <c r="DT226" s="5"/>
      <c r="DU226" s="5"/>
      <c r="DV226" s="5"/>
      <c r="DW226" s="5"/>
      <c r="DX226" s="5"/>
      <c r="DY226" s="5"/>
      <c r="DZ226" s="5"/>
      <c r="EA226" s="5"/>
      <c r="EB226" s="5"/>
      <c r="EC226" s="5"/>
      <c r="ED226" s="5"/>
      <c r="EE226" s="91" t="str">
        <f t="shared" si="281"/>
        <v/>
      </c>
      <c r="EF226" s="5" t="str">
        <f t="shared" si="282"/>
        <v/>
      </c>
      <c r="EG226" s="62"/>
      <c r="EH226" s="62"/>
      <c r="EI226" s="62"/>
      <c r="EJ226" s="62"/>
      <c r="EK226" s="62"/>
      <c r="EL226" s="62"/>
      <c r="EM226" s="62"/>
      <c r="EN226" s="62"/>
      <c r="EO226" s="62"/>
      <c r="EP226" s="62"/>
      <c r="EQ226" s="62"/>
      <c r="ER226" s="62"/>
      <c r="ES226" s="62"/>
      <c r="ET226" s="62"/>
      <c r="EU226" s="62" t="str">
        <f t="shared" si="283"/>
        <v/>
      </c>
      <c r="EV226" s="62" t="str">
        <f t="shared" si="284"/>
        <v/>
      </c>
      <c r="EW226" s="5"/>
      <c r="EX226" s="5"/>
      <c r="EY226" s="5"/>
      <c r="EZ226" s="5"/>
      <c r="FA226" s="5"/>
      <c r="FB226" s="5"/>
      <c r="FC226" s="5"/>
      <c r="FD226" s="5"/>
      <c r="FE226" s="5"/>
      <c r="FF226" s="5"/>
      <c r="FG226" s="5"/>
      <c r="FH226" s="5"/>
      <c r="FI226" s="5"/>
      <c r="FJ226" s="5"/>
      <c r="FK226" s="91" t="str">
        <f t="shared" si="285"/>
        <v/>
      </c>
      <c r="FL226" s="5" t="str">
        <f t="shared" si="286"/>
        <v/>
      </c>
      <c r="FM226" s="62"/>
      <c r="FN226" s="62"/>
      <c r="FO226" s="62"/>
      <c r="FP226" s="62"/>
      <c r="FQ226" s="62"/>
      <c r="FR226" s="62"/>
      <c r="FS226" s="62"/>
      <c r="FT226" s="62"/>
      <c r="FU226" s="62"/>
      <c r="FV226" s="62"/>
      <c r="FW226" s="62"/>
      <c r="FX226" s="62"/>
      <c r="FY226" s="62"/>
      <c r="FZ226" s="62"/>
      <c r="GA226" s="62" t="str">
        <f t="shared" si="287"/>
        <v/>
      </c>
      <c r="GB226" s="62" t="str">
        <f t="shared" si="288"/>
        <v/>
      </c>
      <c r="GC226" s="5"/>
      <c r="GD226" s="5"/>
      <c r="GE226" s="5"/>
      <c r="GF226" s="5"/>
      <c r="GG226" s="5"/>
      <c r="GH226" s="5"/>
      <c r="GI226" s="5"/>
      <c r="GJ226" s="5"/>
      <c r="GK226" s="5"/>
      <c r="GL226" s="5"/>
      <c r="GM226" s="5"/>
      <c r="GN226" s="5"/>
      <c r="GO226" s="5"/>
      <c r="GP226" s="5"/>
      <c r="GQ226" s="91" t="str">
        <f t="shared" si="297"/>
        <v/>
      </c>
      <c r="GR226" s="5" t="str">
        <f t="shared" si="298"/>
        <v/>
      </c>
      <c r="GS226" s="62"/>
      <c r="GT226" s="62"/>
      <c r="GU226" s="62"/>
      <c r="GV226" s="62"/>
      <c r="GW226" s="62"/>
      <c r="GX226" s="62"/>
      <c r="GY226" s="62"/>
      <c r="GZ226" s="62"/>
      <c r="HA226" s="62"/>
      <c r="HB226" s="62"/>
      <c r="HC226" s="62"/>
      <c r="HD226" s="62"/>
      <c r="HE226" s="62"/>
      <c r="HF226" s="62"/>
      <c r="HG226" s="62" t="str">
        <f t="shared" si="299"/>
        <v/>
      </c>
      <c r="HH226" s="62" t="str">
        <f t="shared" si="300"/>
        <v/>
      </c>
      <c r="HI226" s="5"/>
      <c r="HJ226" s="5"/>
      <c r="HK226" s="5"/>
      <c r="HL226" s="5"/>
      <c r="HM226" s="5"/>
      <c r="HN226" s="5"/>
      <c r="HO226" s="5"/>
      <c r="HP226" s="5"/>
      <c r="HQ226" s="5"/>
      <c r="HR226" s="5"/>
      <c r="HS226" s="5"/>
      <c r="HT226" s="5"/>
      <c r="HU226" s="5"/>
      <c r="HV226" s="5"/>
      <c r="HW226" s="91" t="str">
        <f t="shared" si="301"/>
        <v/>
      </c>
      <c r="HX226" s="5" t="str">
        <f t="shared" si="302"/>
        <v/>
      </c>
      <c r="HY226" s="62"/>
      <c r="HZ226" s="62"/>
      <c r="IA226" s="62"/>
      <c r="IB226" s="62"/>
      <c r="IC226" s="62"/>
      <c r="ID226" s="62"/>
      <c r="IE226" s="62"/>
      <c r="IF226" s="62"/>
      <c r="IG226" s="62"/>
      <c r="IH226" s="62"/>
      <c r="II226" s="62"/>
      <c r="IJ226" s="62"/>
      <c r="IK226" s="62"/>
      <c r="IL226" s="62"/>
      <c r="IM226" s="62" t="str">
        <f t="shared" si="303"/>
        <v/>
      </c>
      <c r="IN226" s="62" t="str">
        <f t="shared" si="304"/>
        <v/>
      </c>
      <c r="IO226" s="5"/>
      <c r="IP226" s="5"/>
      <c r="IQ226" s="5"/>
      <c r="IR226" s="5"/>
      <c r="IS226" s="5"/>
      <c r="IT226" s="5"/>
      <c r="IU226" s="5"/>
      <c r="IV226" s="5"/>
      <c r="IW226" s="5"/>
      <c r="IX226" s="5"/>
      <c r="IY226" s="5"/>
      <c r="IZ226" s="5"/>
      <c r="JA226" s="5"/>
      <c r="JB226" s="5"/>
      <c r="JC226" s="91" t="str">
        <f t="shared" si="305"/>
        <v/>
      </c>
      <c r="JD226" s="5" t="str">
        <f t="shared" si="306"/>
        <v/>
      </c>
      <c r="JE226" s="62"/>
      <c r="JF226" s="62"/>
      <c r="JG226" s="62"/>
      <c r="JH226" s="62"/>
      <c r="JI226" s="62"/>
      <c r="JJ226" s="62"/>
      <c r="JK226" s="62"/>
      <c r="JL226" s="62"/>
      <c r="JM226" s="62"/>
      <c r="JN226" s="62"/>
      <c r="JO226" s="62"/>
      <c r="JP226" s="62"/>
      <c r="JQ226" s="62"/>
      <c r="JR226" s="62"/>
      <c r="JS226" s="62" t="str">
        <f t="shared" si="307"/>
        <v/>
      </c>
      <c r="JT226" s="62" t="str">
        <f t="shared" si="308"/>
        <v/>
      </c>
      <c r="JU226" s="5"/>
      <c r="JV226" s="5"/>
      <c r="JW226" s="5"/>
      <c r="JX226" s="5"/>
      <c r="JY226" s="5"/>
      <c r="JZ226" s="5"/>
      <c r="KA226" s="5"/>
      <c r="KB226" s="5"/>
      <c r="KC226" s="5"/>
      <c r="KD226" s="5"/>
      <c r="KE226" s="5"/>
      <c r="KF226" s="5"/>
      <c r="KG226" s="5"/>
      <c r="KH226" s="5"/>
      <c r="KI226" s="91" t="str">
        <f t="shared" si="309"/>
        <v/>
      </c>
      <c r="KJ226" s="5" t="str">
        <f t="shared" si="310"/>
        <v/>
      </c>
      <c r="KK226" s="62"/>
      <c r="KL226" s="62"/>
      <c r="KM226" s="62"/>
      <c r="KN226" s="62"/>
      <c r="KO226" s="62"/>
      <c r="KP226" s="62"/>
      <c r="KQ226" s="62"/>
      <c r="KR226" s="62"/>
      <c r="KS226" s="62"/>
      <c r="KT226" s="62"/>
      <c r="KU226" s="62"/>
      <c r="KV226" s="62"/>
      <c r="KW226" s="62"/>
      <c r="KX226" s="62"/>
      <c r="KY226" s="62" t="str">
        <f t="shared" si="311"/>
        <v/>
      </c>
      <c r="KZ226" s="62" t="str">
        <f t="shared" si="312"/>
        <v/>
      </c>
      <c r="LA226" s="5"/>
      <c r="LB226" s="5"/>
      <c r="LC226" s="5"/>
      <c r="LD226" s="5"/>
      <c r="LE226" s="5"/>
      <c r="LF226" s="5"/>
      <c r="LG226" s="5"/>
      <c r="LH226" s="5"/>
      <c r="LI226" s="5"/>
      <c r="LJ226" s="5"/>
      <c r="LK226" s="5"/>
      <c r="LL226" s="5"/>
      <c r="LM226" s="5"/>
      <c r="LN226" s="5"/>
      <c r="LO226" s="91" t="str">
        <f t="shared" si="313"/>
        <v/>
      </c>
      <c r="LP226" s="5" t="str">
        <f t="shared" si="314"/>
        <v/>
      </c>
      <c r="LQ226" s="62"/>
      <c r="LR226" s="62"/>
      <c r="LS226" s="62"/>
      <c r="LT226" s="62"/>
      <c r="LU226" s="62"/>
      <c r="LV226" s="62"/>
      <c r="LW226" s="62"/>
      <c r="LX226" s="62"/>
      <c r="LY226" s="62"/>
      <c r="LZ226" s="62"/>
      <c r="MA226" s="62"/>
      <c r="MB226" s="62"/>
      <c r="MC226" s="62"/>
      <c r="MD226" s="62"/>
      <c r="ME226" s="62" t="str">
        <f t="shared" si="315"/>
        <v/>
      </c>
      <c r="MF226" s="62" t="str">
        <f t="shared" si="316"/>
        <v/>
      </c>
    </row>
    <row r="227" spans="1:344" x14ac:dyDescent="0.35">
      <c r="A227" s="132">
        <v>223</v>
      </c>
      <c r="B227" s="170"/>
      <c r="C227" s="170"/>
      <c r="D227" s="152">
        <v>443</v>
      </c>
      <c r="E227" s="72" t="str">
        <f>'BVEM Scorecard'!F226</f>
        <v>Storage</v>
      </c>
      <c r="F227" s="96">
        <f t="shared" si="289"/>
        <v>0.30000000000000004</v>
      </c>
      <c r="G227" s="96">
        <f t="shared" si="290"/>
        <v>0.3</v>
      </c>
      <c r="H227" s="96">
        <f t="shared" si="291"/>
        <v>0</v>
      </c>
      <c r="I227" s="96">
        <f t="shared" si="292"/>
        <v>0</v>
      </c>
      <c r="J227" s="62">
        <v>1</v>
      </c>
      <c r="K227" s="62">
        <v>1</v>
      </c>
      <c r="L227" s="62">
        <v>1</v>
      </c>
      <c r="M227" s="62">
        <v>1</v>
      </c>
      <c r="N227" s="62">
        <v>1</v>
      </c>
      <c r="O227" s="62">
        <v>0</v>
      </c>
      <c r="P227" s="62">
        <v>0</v>
      </c>
      <c r="Q227" s="62">
        <v>0</v>
      </c>
      <c r="R227" s="62">
        <v>0</v>
      </c>
      <c r="S227" s="62">
        <v>0</v>
      </c>
      <c r="T227" s="62">
        <v>1</v>
      </c>
      <c r="U227" s="62">
        <v>0</v>
      </c>
      <c r="V227" s="62">
        <v>0</v>
      </c>
      <c r="W227" s="62">
        <f t="shared" ref="W227:W229" si="319">IFERROR(AVERAGE(M227:V227),0)</f>
        <v>0.3</v>
      </c>
      <c r="X227" s="62">
        <f t="shared" ref="X227:X229" si="320">M$4*M227+N$4*N227+O$4*O227+P$4*P227+Q$4*Q227+R$4*R227+S$4*S227+T$4*T227+U$4*U227+V$4*V227</f>
        <v>0.30000000000000004</v>
      </c>
      <c r="Y227" s="1"/>
      <c r="Z227" s="1"/>
      <c r="AA227" s="1"/>
      <c r="AB227" s="1"/>
      <c r="AC227" s="1"/>
      <c r="AD227" s="1"/>
      <c r="AE227" s="1"/>
      <c r="AF227" s="1"/>
      <c r="AG227" s="1"/>
      <c r="AH227" s="1"/>
      <c r="AI227" s="1"/>
      <c r="AJ227" s="1"/>
      <c r="AK227" s="1"/>
      <c r="AL227" s="1"/>
      <c r="AM227" s="138" t="str">
        <f t="shared" si="269"/>
        <v/>
      </c>
      <c r="AN227" s="139" t="str">
        <f t="shared" si="270"/>
        <v/>
      </c>
      <c r="AO227" s="63"/>
      <c r="AP227" s="63"/>
      <c r="AQ227" s="63"/>
      <c r="AR227" s="63"/>
      <c r="AS227" s="63"/>
      <c r="AT227" s="63"/>
      <c r="AU227" s="63"/>
      <c r="AV227" s="63"/>
      <c r="AW227" s="63"/>
      <c r="AX227" s="63"/>
      <c r="AY227" s="63"/>
      <c r="AZ227" s="63"/>
      <c r="BA227" s="63"/>
      <c r="BB227" s="63"/>
      <c r="BC227" s="63" t="str">
        <f t="shared" si="271"/>
        <v/>
      </c>
      <c r="BD227" s="63" t="str">
        <f t="shared" si="272"/>
        <v/>
      </c>
      <c r="BE227" s="1"/>
      <c r="BF227" s="1"/>
      <c r="BG227" s="1"/>
      <c r="BH227" s="1"/>
      <c r="BI227" s="1"/>
      <c r="BJ227" s="1"/>
      <c r="BK227" s="1"/>
      <c r="BL227" s="1"/>
      <c r="BM227" s="1"/>
      <c r="BN227" s="1"/>
      <c r="BO227" s="1"/>
      <c r="BP227" s="1"/>
      <c r="BQ227" s="1"/>
      <c r="BR227" s="1"/>
      <c r="BS227" s="1" t="str">
        <f t="shared" si="273"/>
        <v/>
      </c>
      <c r="BT227" s="1" t="str">
        <f t="shared" si="274"/>
        <v/>
      </c>
      <c r="BU227" s="63"/>
      <c r="BV227" s="63"/>
      <c r="BW227" s="63"/>
      <c r="BX227" s="63"/>
      <c r="BY227" s="63"/>
      <c r="BZ227" s="63"/>
      <c r="CA227" s="63"/>
      <c r="CB227" s="63"/>
      <c r="CC227" s="63"/>
      <c r="CD227" s="63"/>
      <c r="CE227" s="63"/>
      <c r="CF227" s="63"/>
      <c r="CG227" s="63"/>
      <c r="CH227" s="63"/>
      <c r="CI227" s="63" t="str">
        <f t="shared" si="275"/>
        <v/>
      </c>
      <c r="CJ227" s="63" t="str">
        <f t="shared" si="276"/>
        <v/>
      </c>
      <c r="CK227" s="1"/>
      <c r="CL227" s="1"/>
      <c r="CM227" s="1"/>
      <c r="CN227" s="1"/>
      <c r="CO227" s="1"/>
      <c r="CP227" s="1"/>
      <c r="CQ227" s="1"/>
      <c r="CR227" s="1"/>
      <c r="CS227" s="1"/>
      <c r="CT227" s="1"/>
      <c r="CU227" s="1"/>
      <c r="CV227" s="1"/>
      <c r="CW227" s="1"/>
      <c r="CX227" s="1"/>
      <c r="CY227" s="138" t="str">
        <f t="shared" si="277"/>
        <v/>
      </c>
      <c r="CZ227" s="1" t="str">
        <f t="shared" si="278"/>
        <v/>
      </c>
      <c r="DA227" s="63"/>
      <c r="DB227" s="63"/>
      <c r="DC227" s="63"/>
      <c r="DD227" s="63"/>
      <c r="DE227" s="63"/>
      <c r="DF227" s="63"/>
      <c r="DG227" s="63"/>
      <c r="DH227" s="63"/>
      <c r="DI227" s="63"/>
      <c r="DJ227" s="63"/>
      <c r="DK227" s="63"/>
      <c r="DL227" s="63"/>
      <c r="DM227" s="63"/>
      <c r="DN227" s="63"/>
      <c r="DO227" s="63" t="str">
        <f t="shared" si="279"/>
        <v/>
      </c>
      <c r="DP227" s="63" t="str">
        <f t="shared" si="280"/>
        <v/>
      </c>
      <c r="DQ227" s="1"/>
      <c r="DR227" s="1"/>
      <c r="DS227" s="1"/>
      <c r="DT227" s="1"/>
      <c r="DU227" s="1"/>
      <c r="DV227" s="1"/>
      <c r="DW227" s="1"/>
      <c r="DX227" s="1"/>
      <c r="DY227" s="1"/>
      <c r="DZ227" s="1"/>
      <c r="EA227" s="1"/>
      <c r="EB227" s="1"/>
      <c r="EC227" s="1"/>
      <c r="ED227" s="1"/>
      <c r="EE227" s="138" t="str">
        <f t="shared" si="281"/>
        <v/>
      </c>
      <c r="EF227" s="1" t="str">
        <f t="shared" si="282"/>
        <v/>
      </c>
      <c r="EG227" s="63"/>
      <c r="EH227" s="63"/>
      <c r="EI227" s="63"/>
      <c r="EJ227" s="63"/>
      <c r="EK227" s="63"/>
      <c r="EL227" s="63"/>
      <c r="EM227" s="63"/>
      <c r="EN227" s="63"/>
      <c r="EO227" s="63"/>
      <c r="EP227" s="63"/>
      <c r="EQ227" s="63"/>
      <c r="ER227" s="63"/>
      <c r="ES227" s="63"/>
      <c r="ET227" s="63"/>
      <c r="EU227" s="63" t="str">
        <f t="shared" si="283"/>
        <v/>
      </c>
      <c r="EV227" s="63" t="str">
        <f t="shared" si="284"/>
        <v/>
      </c>
      <c r="EW227" s="1"/>
      <c r="EX227" s="1"/>
      <c r="EY227" s="1"/>
      <c r="EZ227" s="1"/>
      <c r="FA227" s="1"/>
      <c r="FB227" s="1"/>
      <c r="FC227" s="1"/>
      <c r="FD227" s="1"/>
      <c r="FE227" s="1"/>
      <c r="FF227" s="1"/>
      <c r="FG227" s="1"/>
      <c r="FH227" s="1"/>
      <c r="FI227" s="1"/>
      <c r="FJ227" s="1"/>
      <c r="FK227" s="138" t="str">
        <f t="shared" si="285"/>
        <v/>
      </c>
      <c r="FL227" s="1" t="str">
        <f t="shared" si="286"/>
        <v/>
      </c>
      <c r="FM227" s="63"/>
      <c r="FN227" s="63"/>
      <c r="FO227" s="63"/>
      <c r="FP227" s="63"/>
      <c r="FQ227" s="63"/>
      <c r="FR227" s="63"/>
      <c r="FS227" s="63"/>
      <c r="FT227" s="63"/>
      <c r="FU227" s="63"/>
      <c r="FV227" s="63"/>
      <c r="FW227" s="63"/>
      <c r="FX227" s="63"/>
      <c r="FY227" s="63"/>
      <c r="FZ227" s="63"/>
      <c r="GA227" s="63" t="str">
        <f t="shared" si="287"/>
        <v/>
      </c>
      <c r="GB227" s="63" t="str">
        <f t="shared" si="288"/>
        <v/>
      </c>
      <c r="GC227" s="1"/>
      <c r="GD227" s="1"/>
      <c r="GE227" s="1"/>
      <c r="GF227" s="1"/>
      <c r="GG227" s="1"/>
      <c r="GH227" s="1"/>
      <c r="GI227" s="1"/>
      <c r="GJ227" s="1"/>
      <c r="GK227" s="1"/>
      <c r="GL227" s="1"/>
      <c r="GM227" s="1"/>
      <c r="GN227" s="1"/>
      <c r="GO227" s="1"/>
      <c r="GP227" s="1"/>
      <c r="GQ227" s="138" t="str">
        <f t="shared" si="297"/>
        <v/>
      </c>
      <c r="GR227" s="1" t="str">
        <f t="shared" si="298"/>
        <v/>
      </c>
      <c r="GS227" s="63"/>
      <c r="GT227" s="63"/>
      <c r="GU227" s="63"/>
      <c r="GV227" s="63"/>
      <c r="GW227" s="63"/>
      <c r="GX227" s="63"/>
      <c r="GY227" s="63"/>
      <c r="GZ227" s="63"/>
      <c r="HA227" s="63"/>
      <c r="HB227" s="63"/>
      <c r="HC227" s="63"/>
      <c r="HD227" s="63"/>
      <c r="HE227" s="63"/>
      <c r="HF227" s="63"/>
      <c r="HG227" s="63" t="str">
        <f t="shared" si="299"/>
        <v/>
      </c>
      <c r="HH227" s="63" t="str">
        <f t="shared" si="300"/>
        <v/>
      </c>
      <c r="HI227" s="1"/>
      <c r="HJ227" s="1"/>
      <c r="HK227" s="1"/>
      <c r="HL227" s="1"/>
      <c r="HM227" s="1"/>
      <c r="HN227" s="1"/>
      <c r="HO227" s="1"/>
      <c r="HP227" s="1"/>
      <c r="HQ227" s="1"/>
      <c r="HR227" s="1"/>
      <c r="HS227" s="1"/>
      <c r="HT227" s="1"/>
      <c r="HU227" s="1"/>
      <c r="HV227" s="1"/>
      <c r="HW227" s="138" t="str">
        <f t="shared" si="301"/>
        <v/>
      </c>
      <c r="HX227" s="1" t="str">
        <f t="shared" si="302"/>
        <v/>
      </c>
      <c r="HY227" s="63"/>
      <c r="HZ227" s="63"/>
      <c r="IA227" s="63"/>
      <c r="IB227" s="63"/>
      <c r="IC227" s="63"/>
      <c r="ID227" s="63"/>
      <c r="IE227" s="63"/>
      <c r="IF227" s="63"/>
      <c r="IG227" s="63"/>
      <c r="IH227" s="63"/>
      <c r="II227" s="63"/>
      <c r="IJ227" s="63"/>
      <c r="IK227" s="63"/>
      <c r="IL227" s="63"/>
      <c r="IM227" s="63" t="str">
        <f t="shared" si="303"/>
        <v/>
      </c>
      <c r="IN227" s="63" t="str">
        <f t="shared" si="304"/>
        <v/>
      </c>
      <c r="IO227" s="1"/>
      <c r="IP227" s="1"/>
      <c r="IQ227" s="1"/>
      <c r="IR227" s="1"/>
      <c r="IS227" s="1"/>
      <c r="IT227" s="1"/>
      <c r="IU227" s="1"/>
      <c r="IV227" s="1"/>
      <c r="IW227" s="1"/>
      <c r="IX227" s="1"/>
      <c r="IY227" s="1"/>
      <c r="IZ227" s="1"/>
      <c r="JA227" s="1"/>
      <c r="JB227" s="1"/>
      <c r="JC227" s="138" t="str">
        <f t="shared" si="305"/>
        <v/>
      </c>
      <c r="JD227" s="1" t="str">
        <f t="shared" si="306"/>
        <v/>
      </c>
      <c r="JE227" s="63"/>
      <c r="JF227" s="63"/>
      <c r="JG227" s="63"/>
      <c r="JH227" s="63"/>
      <c r="JI227" s="63"/>
      <c r="JJ227" s="63"/>
      <c r="JK227" s="63"/>
      <c r="JL227" s="63"/>
      <c r="JM227" s="63"/>
      <c r="JN227" s="63"/>
      <c r="JO227" s="63"/>
      <c r="JP227" s="63"/>
      <c r="JQ227" s="63"/>
      <c r="JR227" s="63"/>
      <c r="JS227" s="63" t="str">
        <f t="shared" si="307"/>
        <v/>
      </c>
      <c r="JT227" s="63" t="str">
        <f t="shared" si="308"/>
        <v/>
      </c>
      <c r="JU227" s="1"/>
      <c r="JV227" s="1"/>
      <c r="JW227" s="1"/>
      <c r="JX227" s="1"/>
      <c r="JY227" s="1"/>
      <c r="JZ227" s="1"/>
      <c r="KA227" s="1"/>
      <c r="KB227" s="1"/>
      <c r="KC227" s="1"/>
      <c r="KD227" s="1"/>
      <c r="KE227" s="1"/>
      <c r="KF227" s="1"/>
      <c r="KG227" s="1"/>
      <c r="KH227" s="1"/>
      <c r="KI227" s="138" t="str">
        <f t="shared" si="309"/>
        <v/>
      </c>
      <c r="KJ227" s="1" t="str">
        <f t="shared" si="310"/>
        <v/>
      </c>
      <c r="KK227" s="63"/>
      <c r="KL227" s="63"/>
      <c r="KM227" s="63"/>
      <c r="KN227" s="63"/>
      <c r="KO227" s="63"/>
      <c r="KP227" s="63"/>
      <c r="KQ227" s="63"/>
      <c r="KR227" s="63"/>
      <c r="KS227" s="63"/>
      <c r="KT227" s="63"/>
      <c r="KU227" s="63"/>
      <c r="KV227" s="63"/>
      <c r="KW227" s="63"/>
      <c r="KX227" s="63"/>
      <c r="KY227" s="63" t="str">
        <f t="shared" si="311"/>
        <v/>
      </c>
      <c r="KZ227" s="63" t="str">
        <f t="shared" si="312"/>
        <v/>
      </c>
      <c r="LA227" s="1"/>
      <c r="LB227" s="1"/>
      <c r="LC227" s="1"/>
      <c r="LD227" s="1"/>
      <c r="LE227" s="1"/>
      <c r="LF227" s="1"/>
      <c r="LG227" s="1"/>
      <c r="LH227" s="1"/>
      <c r="LI227" s="1"/>
      <c r="LJ227" s="1"/>
      <c r="LK227" s="1"/>
      <c r="LL227" s="1"/>
      <c r="LM227" s="1"/>
      <c r="LN227" s="1"/>
      <c r="LO227" s="138" t="str">
        <f t="shared" si="313"/>
        <v/>
      </c>
      <c r="LP227" s="1" t="str">
        <f t="shared" si="314"/>
        <v/>
      </c>
      <c r="LQ227" s="63"/>
      <c r="LR227" s="63"/>
      <c r="LS227" s="63"/>
      <c r="LT227" s="63"/>
      <c r="LU227" s="63"/>
      <c r="LV227" s="63"/>
      <c r="LW227" s="63"/>
      <c r="LX227" s="63"/>
      <c r="LY227" s="63"/>
      <c r="LZ227" s="63"/>
      <c r="MA227" s="63"/>
      <c r="MB227" s="63"/>
      <c r="MC227" s="63"/>
      <c r="MD227" s="63"/>
      <c r="ME227" s="63" t="str">
        <f t="shared" si="315"/>
        <v/>
      </c>
      <c r="MF227" s="63" t="str">
        <f t="shared" si="316"/>
        <v/>
      </c>
    </row>
    <row r="228" spans="1:344" x14ac:dyDescent="0.35">
      <c r="A228" s="131">
        <v>224</v>
      </c>
      <c r="B228" s="170"/>
      <c r="C228" s="170"/>
      <c r="D228" s="152">
        <v>467</v>
      </c>
      <c r="E228" s="72" t="str">
        <f>'BVEM Scorecard'!F227</f>
        <v>Storage</v>
      </c>
      <c r="F228" s="96">
        <f t="shared" si="289"/>
        <v>0.30000000000000004</v>
      </c>
      <c r="G228" s="96">
        <f t="shared" si="290"/>
        <v>0.3</v>
      </c>
      <c r="H228" s="96">
        <f t="shared" si="291"/>
        <v>0</v>
      </c>
      <c r="I228" s="96">
        <f t="shared" si="292"/>
        <v>0</v>
      </c>
      <c r="J228" s="62">
        <v>1</v>
      </c>
      <c r="K228" s="62">
        <v>1</v>
      </c>
      <c r="L228" s="62">
        <v>1</v>
      </c>
      <c r="M228" s="62">
        <v>1</v>
      </c>
      <c r="N228" s="62">
        <v>1</v>
      </c>
      <c r="O228" s="62">
        <v>0</v>
      </c>
      <c r="P228" s="62">
        <v>0</v>
      </c>
      <c r="Q228" s="62">
        <v>0</v>
      </c>
      <c r="R228" s="62">
        <v>0</v>
      </c>
      <c r="S228" s="62">
        <v>0</v>
      </c>
      <c r="T228" s="62">
        <v>1</v>
      </c>
      <c r="U228" s="62">
        <v>0</v>
      </c>
      <c r="V228" s="62">
        <v>0</v>
      </c>
      <c r="W228" s="62">
        <f t="shared" si="319"/>
        <v>0.3</v>
      </c>
      <c r="X228" s="62">
        <f t="shared" si="320"/>
        <v>0.30000000000000004</v>
      </c>
      <c r="Y228" s="87"/>
      <c r="Z228" s="5"/>
      <c r="AA228" s="5"/>
      <c r="AB228" s="5"/>
      <c r="AC228" s="5"/>
      <c r="AD228" s="5"/>
      <c r="AE228" s="5"/>
      <c r="AF228" s="5"/>
      <c r="AG228" s="5"/>
      <c r="AH228" s="5"/>
      <c r="AI228" s="5"/>
      <c r="AJ228" s="5"/>
      <c r="AK228" s="5"/>
      <c r="AL228" s="5"/>
      <c r="AM228" s="91" t="str">
        <f t="shared" si="269"/>
        <v/>
      </c>
      <c r="AN228" s="93" t="str">
        <f t="shared" si="270"/>
        <v/>
      </c>
      <c r="AO228" s="62"/>
      <c r="AP228" s="62"/>
      <c r="AQ228" s="62"/>
      <c r="AR228" s="62"/>
      <c r="AS228" s="62"/>
      <c r="AT228" s="62"/>
      <c r="AU228" s="62"/>
      <c r="AV228" s="62"/>
      <c r="AW228" s="62"/>
      <c r="AX228" s="62"/>
      <c r="AY228" s="62"/>
      <c r="AZ228" s="62"/>
      <c r="BA228" s="62"/>
      <c r="BB228" s="62"/>
      <c r="BC228" s="62" t="str">
        <f t="shared" si="271"/>
        <v/>
      </c>
      <c r="BD228" s="62" t="str">
        <f t="shared" si="272"/>
        <v/>
      </c>
      <c r="BE228" s="5"/>
      <c r="BF228" s="5"/>
      <c r="BG228" s="5"/>
      <c r="BH228" s="5"/>
      <c r="BI228" s="5"/>
      <c r="BJ228" s="5"/>
      <c r="BK228" s="5"/>
      <c r="BL228" s="5"/>
      <c r="BM228" s="5"/>
      <c r="BN228" s="5"/>
      <c r="BO228" s="5"/>
      <c r="BP228" s="5"/>
      <c r="BQ228" s="5"/>
      <c r="BR228" s="5"/>
      <c r="BS228" s="5" t="str">
        <f t="shared" si="273"/>
        <v/>
      </c>
      <c r="BT228" s="5" t="str">
        <f t="shared" si="274"/>
        <v/>
      </c>
      <c r="BU228" s="62"/>
      <c r="BV228" s="62"/>
      <c r="BW228" s="62"/>
      <c r="BX228" s="62"/>
      <c r="BY228" s="62"/>
      <c r="BZ228" s="62"/>
      <c r="CA228" s="62"/>
      <c r="CB228" s="62"/>
      <c r="CC228" s="62"/>
      <c r="CD228" s="62"/>
      <c r="CE228" s="62"/>
      <c r="CF228" s="62"/>
      <c r="CG228" s="62"/>
      <c r="CH228" s="62"/>
      <c r="CI228" s="62" t="str">
        <f t="shared" si="275"/>
        <v/>
      </c>
      <c r="CJ228" s="62" t="str">
        <f t="shared" si="276"/>
        <v/>
      </c>
      <c r="CK228" s="5"/>
      <c r="CL228" s="5"/>
      <c r="CM228" s="5"/>
      <c r="CN228" s="5"/>
      <c r="CO228" s="5"/>
      <c r="CP228" s="5"/>
      <c r="CQ228" s="5"/>
      <c r="CR228" s="5"/>
      <c r="CS228" s="5"/>
      <c r="CT228" s="5"/>
      <c r="CU228" s="5"/>
      <c r="CV228" s="5"/>
      <c r="CW228" s="5"/>
      <c r="CX228" s="5"/>
      <c r="CY228" s="91" t="str">
        <f t="shared" si="277"/>
        <v/>
      </c>
      <c r="CZ228" s="5" t="str">
        <f t="shared" si="278"/>
        <v/>
      </c>
      <c r="DA228" s="62"/>
      <c r="DB228" s="62"/>
      <c r="DC228" s="62"/>
      <c r="DD228" s="62"/>
      <c r="DE228" s="62"/>
      <c r="DF228" s="62"/>
      <c r="DG228" s="62"/>
      <c r="DH228" s="62"/>
      <c r="DI228" s="62"/>
      <c r="DJ228" s="62"/>
      <c r="DK228" s="62"/>
      <c r="DL228" s="62"/>
      <c r="DM228" s="62"/>
      <c r="DN228" s="62"/>
      <c r="DO228" s="62" t="str">
        <f t="shared" si="279"/>
        <v/>
      </c>
      <c r="DP228" s="62" t="str">
        <f t="shared" si="280"/>
        <v/>
      </c>
      <c r="DQ228" s="5"/>
      <c r="DR228" s="5"/>
      <c r="DS228" s="5"/>
      <c r="DT228" s="5"/>
      <c r="DU228" s="5"/>
      <c r="DV228" s="5"/>
      <c r="DW228" s="5"/>
      <c r="DX228" s="5"/>
      <c r="DY228" s="5"/>
      <c r="DZ228" s="5"/>
      <c r="EA228" s="5"/>
      <c r="EB228" s="5"/>
      <c r="EC228" s="5"/>
      <c r="ED228" s="5"/>
      <c r="EE228" s="91" t="str">
        <f t="shared" si="281"/>
        <v/>
      </c>
      <c r="EF228" s="5" t="str">
        <f t="shared" si="282"/>
        <v/>
      </c>
      <c r="EG228" s="62"/>
      <c r="EH228" s="62"/>
      <c r="EI228" s="62"/>
      <c r="EJ228" s="62"/>
      <c r="EK228" s="62"/>
      <c r="EL228" s="62"/>
      <c r="EM228" s="62"/>
      <c r="EN228" s="62"/>
      <c r="EO228" s="62"/>
      <c r="EP228" s="62"/>
      <c r="EQ228" s="62"/>
      <c r="ER228" s="62"/>
      <c r="ES228" s="62"/>
      <c r="ET228" s="62"/>
      <c r="EU228" s="62" t="str">
        <f t="shared" si="283"/>
        <v/>
      </c>
      <c r="EV228" s="62" t="str">
        <f t="shared" si="284"/>
        <v/>
      </c>
      <c r="EW228" s="5"/>
      <c r="EX228" s="5"/>
      <c r="EY228" s="5"/>
      <c r="EZ228" s="5"/>
      <c r="FA228" s="5"/>
      <c r="FB228" s="5"/>
      <c r="FC228" s="5"/>
      <c r="FD228" s="5"/>
      <c r="FE228" s="5"/>
      <c r="FF228" s="5"/>
      <c r="FG228" s="5"/>
      <c r="FH228" s="5"/>
      <c r="FI228" s="5"/>
      <c r="FJ228" s="5"/>
      <c r="FK228" s="91" t="str">
        <f t="shared" si="285"/>
        <v/>
      </c>
      <c r="FL228" s="5" t="str">
        <f t="shared" si="286"/>
        <v/>
      </c>
      <c r="FM228" s="62"/>
      <c r="FN228" s="62"/>
      <c r="FO228" s="62"/>
      <c r="FP228" s="62"/>
      <c r="FQ228" s="62"/>
      <c r="FR228" s="62"/>
      <c r="FS228" s="62"/>
      <c r="FT228" s="62"/>
      <c r="FU228" s="62"/>
      <c r="FV228" s="62"/>
      <c r="FW228" s="62"/>
      <c r="FX228" s="62"/>
      <c r="FY228" s="62"/>
      <c r="FZ228" s="62"/>
      <c r="GA228" s="62" t="str">
        <f t="shared" si="287"/>
        <v/>
      </c>
      <c r="GB228" s="62" t="str">
        <f t="shared" si="288"/>
        <v/>
      </c>
      <c r="GC228" s="5"/>
      <c r="GD228" s="5"/>
      <c r="GE228" s="5"/>
      <c r="GF228" s="5"/>
      <c r="GG228" s="5"/>
      <c r="GH228" s="5"/>
      <c r="GI228" s="5"/>
      <c r="GJ228" s="5"/>
      <c r="GK228" s="5"/>
      <c r="GL228" s="5"/>
      <c r="GM228" s="5"/>
      <c r="GN228" s="5"/>
      <c r="GO228" s="5"/>
      <c r="GP228" s="5"/>
      <c r="GQ228" s="91" t="str">
        <f t="shared" si="297"/>
        <v/>
      </c>
      <c r="GR228" s="5" t="str">
        <f t="shared" si="298"/>
        <v/>
      </c>
      <c r="GS228" s="62"/>
      <c r="GT228" s="62"/>
      <c r="GU228" s="62"/>
      <c r="GV228" s="62"/>
      <c r="GW228" s="62"/>
      <c r="GX228" s="62"/>
      <c r="GY228" s="62"/>
      <c r="GZ228" s="62"/>
      <c r="HA228" s="62"/>
      <c r="HB228" s="62"/>
      <c r="HC228" s="62"/>
      <c r="HD228" s="62"/>
      <c r="HE228" s="62"/>
      <c r="HF228" s="62"/>
      <c r="HG228" s="62" t="str">
        <f t="shared" si="299"/>
        <v/>
      </c>
      <c r="HH228" s="62" t="str">
        <f t="shared" si="300"/>
        <v/>
      </c>
      <c r="HI228" s="5"/>
      <c r="HJ228" s="5"/>
      <c r="HK228" s="5"/>
      <c r="HL228" s="5"/>
      <c r="HM228" s="5"/>
      <c r="HN228" s="5"/>
      <c r="HO228" s="5"/>
      <c r="HP228" s="5"/>
      <c r="HQ228" s="5"/>
      <c r="HR228" s="5"/>
      <c r="HS228" s="5"/>
      <c r="HT228" s="5"/>
      <c r="HU228" s="5"/>
      <c r="HV228" s="5"/>
      <c r="HW228" s="91" t="str">
        <f t="shared" si="301"/>
        <v/>
      </c>
      <c r="HX228" s="5" t="str">
        <f t="shared" si="302"/>
        <v/>
      </c>
      <c r="HY228" s="62"/>
      <c r="HZ228" s="62"/>
      <c r="IA228" s="62"/>
      <c r="IB228" s="62"/>
      <c r="IC228" s="62"/>
      <c r="ID228" s="62"/>
      <c r="IE228" s="62"/>
      <c r="IF228" s="62"/>
      <c r="IG228" s="62"/>
      <c r="IH228" s="62"/>
      <c r="II228" s="62"/>
      <c r="IJ228" s="62"/>
      <c r="IK228" s="62"/>
      <c r="IL228" s="62"/>
      <c r="IM228" s="62" t="str">
        <f t="shared" si="303"/>
        <v/>
      </c>
      <c r="IN228" s="62" t="str">
        <f t="shared" si="304"/>
        <v/>
      </c>
      <c r="IO228" s="5"/>
      <c r="IP228" s="5"/>
      <c r="IQ228" s="5"/>
      <c r="IR228" s="5"/>
      <c r="IS228" s="5"/>
      <c r="IT228" s="5"/>
      <c r="IU228" s="5"/>
      <c r="IV228" s="5"/>
      <c r="IW228" s="5"/>
      <c r="IX228" s="5"/>
      <c r="IY228" s="5"/>
      <c r="IZ228" s="5"/>
      <c r="JA228" s="5"/>
      <c r="JB228" s="5"/>
      <c r="JC228" s="91" t="str">
        <f t="shared" si="305"/>
        <v/>
      </c>
      <c r="JD228" s="5" t="str">
        <f t="shared" si="306"/>
        <v/>
      </c>
      <c r="JE228" s="62"/>
      <c r="JF228" s="62"/>
      <c r="JG228" s="62"/>
      <c r="JH228" s="62"/>
      <c r="JI228" s="62"/>
      <c r="JJ228" s="62"/>
      <c r="JK228" s="62"/>
      <c r="JL228" s="62"/>
      <c r="JM228" s="62"/>
      <c r="JN228" s="62"/>
      <c r="JO228" s="62"/>
      <c r="JP228" s="62"/>
      <c r="JQ228" s="62"/>
      <c r="JR228" s="62"/>
      <c r="JS228" s="62" t="str">
        <f t="shared" si="307"/>
        <v/>
      </c>
      <c r="JT228" s="62" t="str">
        <f t="shared" si="308"/>
        <v/>
      </c>
      <c r="JU228" s="5"/>
      <c r="JV228" s="5"/>
      <c r="JW228" s="5"/>
      <c r="JX228" s="5"/>
      <c r="JY228" s="5"/>
      <c r="JZ228" s="5"/>
      <c r="KA228" s="5"/>
      <c r="KB228" s="5"/>
      <c r="KC228" s="5"/>
      <c r="KD228" s="5"/>
      <c r="KE228" s="5"/>
      <c r="KF228" s="5"/>
      <c r="KG228" s="5"/>
      <c r="KH228" s="5"/>
      <c r="KI228" s="91" t="str">
        <f t="shared" si="309"/>
        <v/>
      </c>
      <c r="KJ228" s="5" t="str">
        <f t="shared" si="310"/>
        <v/>
      </c>
      <c r="KK228" s="62"/>
      <c r="KL228" s="62"/>
      <c r="KM228" s="62"/>
      <c r="KN228" s="62"/>
      <c r="KO228" s="62"/>
      <c r="KP228" s="62"/>
      <c r="KQ228" s="62"/>
      <c r="KR228" s="62"/>
      <c r="KS228" s="62"/>
      <c r="KT228" s="62"/>
      <c r="KU228" s="62"/>
      <c r="KV228" s="62"/>
      <c r="KW228" s="62"/>
      <c r="KX228" s="62"/>
      <c r="KY228" s="62" t="str">
        <f t="shared" si="311"/>
        <v/>
      </c>
      <c r="KZ228" s="62" t="str">
        <f t="shared" si="312"/>
        <v/>
      </c>
      <c r="LA228" s="5"/>
      <c r="LB228" s="5"/>
      <c r="LC228" s="5"/>
      <c r="LD228" s="5"/>
      <c r="LE228" s="5"/>
      <c r="LF228" s="5"/>
      <c r="LG228" s="5"/>
      <c r="LH228" s="5"/>
      <c r="LI228" s="5"/>
      <c r="LJ228" s="5"/>
      <c r="LK228" s="5"/>
      <c r="LL228" s="5"/>
      <c r="LM228" s="5"/>
      <c r="LN228" s="5"/>
      <c r="LO228" s="91" t="str">
        <f t="shared" si="313"/>
        <v/>
      </c>
      <c r="LP228" s="5" t="str">
        <f t="shared" si="314"/>
        <v/>
      </c>
      <c r="LQ228" s="62"/>
      <c r="LR228" s="62"/>
      <c r="LS228" s="62"/>
      <c r="LT228" s="62"/>
      <c r="LU228" s="62"/>
      <c r="LV228" s="62"/>
      <c r="LW228" s="62"/>
      <c r="LX228" s="62"/>
      <c r="LY228" s="62"/>
      <c r="LZ228" s="62"/>
      <c r="MA228" s="62"/>
      <c r="MB228" s="62"/>
      <c r="MC228" s="62"/>
      <c r="MD228" s="62"/>
      <c r="ME228" s="62" t="str">
        <f t="shared" si="315"/>
        <v/>
      </c>
      <c r="MF228" s="62" t="str">
        <f t="shared" si="316"/>
        <v/>
      </c>
    </row>
    <row r="229" spans="1:344" x14ac:dyDescent="0.35">
      <c r="A229" s="132">
        <v>225</v>
      </c>
      <c r="B229" s="170"/>
      <c r="C229" s="170"/>
      <c r="D229" s="152">
        <v>474</v>
      </c>
      <c r="E229" s="72" t="str">
        <f>'BVEM Scorecard'!F228</f>
        <v>Solar</v>
      </c>
      <c r="F229" s="96">
        <f t="shared" si="289"/>
        <v>0.30000000000000004</v>
      </c>
      <c r="G229" s="96">
        <f t="shared" si="290"/>
        <v>0.3</v>
      </c>
      <c r="H229" s="96">
        <f t="shared" si="291"/>
        <v>0</v>
      </c>
      <c r="I229" s="96">
        <f t="shared" si="292"/>
        <v>0</v>
      </c>
      <c r="J229" s="62">
        <v>1</v>
      </c>
      <c r="K229" s="62">
        <v>1</v>
      </c>
      <c r="L229" s="62">
        <v>1</v>
      </c>
      <c r="M229" s="62">
        <v>1</v>
      </c>
      <c r="N229" s="62">
        <v>1</v>
      </c>
      <c r="O229" s="62">
        <v>0</v>
      </c>
      <c r="P229" s="62">
        <v>0</v>
      </c>
      <c r="Q229" s="62">
        <v>0</v>
      </c>
      <c r="R229" s="62">
        <v>0</v>
      </c>
      <c r="S229" s="62">
        <v>0</v>
      </c>
      <c r="T229" s="62">
        <v>1</v>
      </c>
      <c r="U229" s="62">
        <v>0</v>
      </c>
      <c r="V229" s="62">
        <v>0</v>
      </c>
      <c r="W229" s="62">
        <f t="shared" si="319"/>
        <v>0.3</v>
      </c>
      <c r="X229" s="62">
        <f t="shared" si="320"/>
        <v>0.30000000000000004</v>
      </c>
      <c r="Y229" s="1"/>
      <c r="Z229" s="1"/>
      <c r="AA229" s="1"/>
      <c r="AB229" s="1"/>
      <c r="AC229" s="1"/>
      <c r="AD229" s="1"/>
      <c r="AE229" s="1"/>
      <c r="AF229" s="1"/>
      <c r="AG229" s="1"/>
      <c r="AH229" s="1"/>
      <c r="AI229" s="1"/>
      <c r="AJ229" s="1"/>
      <c r="AK229" s="1"/>
      <c r="AL229" s="1"/>
      <c r="AM229" s="138" t="str">
        <f t="shared" si="269"/>
        <v/>
      </c>
      <c r="AN229" s="139" t="str">
        <f t="shared" si="270"/>
        <v/>
      </c>
      <c r="AO229" s="63"/>
      <c r="AP229" s="63"/>
      <c r="AQ229" s="63"/>
      <c r="AR229" s="63"/>
      <c r="AS229" s="63"/>
      <c r="AT229" s="63"/>
      <c r="AU229" s="63"/>
      <c r="AV229" s="63"/>
      <c r="AW229" s="63"/>
      <c r="AX229" s="63"/>
      <c r="AY229" s="63"/>
      <c r="AZ229" s="63"/>
      <c r="BA229" s="63"/>
      <c r="BB229" s="63"/>
      <c r="BC229" s="63" t="str">
        <f t="shared" si="271"/>
        <v/>
      </c>
      <c r="BD229" s="63" t="str">
        <f t="shared" si="272"/>
        <v/>
      </c>
      <c r="BE229" s="1"/>
      <c r="BF229" s="1"/>
      <c r="BG229" s="1"/>
      <c r="BH229" s="1"/>
      <c r="BI229" s="1"/>
      <c r="BJ229" s="1"/>
      <c r="BK229" s="1"/>
      <c r="BL229" s="1"/>
      <c r="BM229" s="1"/>
      <c r="BN229" s="1"/>
      <c r="BO229" s="1"/>
      <c r="BP229" s="1"/>
      <c r="BQ229" s="1"/>
      <c r="BR229" s="1"/>
      <c r="BS229" s="1" t="str">
        <f t="shared" si="273"/>
        <v/>
      </c>
      <c r="BT229" s="1" t="str">
        <f t="shared" si="274"/>
        <v/>
      </c>
      <c r="BU229" s="63"/>
      <c r="BV229" s="63"/>
      <c r="BW229" s="63"/>
      <c r="BX229" s="63"/>
      <c r="BY229" s="63"/>
      <c r="BZ229" s="63"/>
      <c r="CA229" s="63"/>
      <c r="CB229" s="63"/>
      <c r="CC229" s="63"/>
      <c r="CD229" s="63"/>
      <c r="CE229" s="63"/>
      <c r="CF229" s="63"/>
      <c r="CG229" s="63"/>
      <c r="CH229" s="63"/>
      <c r="CI229" s="63" t="str">
        <f t="shared" si="275"/>
        <v/>
      </c>
      <c r="CJ229" s="63" t="str">
        <f t="shared" si="276"/>
        <v/>
      </c>
      <c r="CK229" s="1"/>
      <c r="CL229" s="1"/>
      <c r="CM229" s="1"/>
      <c r="CN229" s="1"/>
      <c r="CO229" s="1"/>
      <c r="CP229" s="1"/>
      <c r="CQ229" s="1"/>
      <c r="CR229" s="1"/>
      <c r="CS229" s="1"/>
      <c r="CT229" s="1"/>
      <c r="CU229" s="1"/>
      <c r="CV229" s="1"/>
      <c r="CW229" s="1"/>
      <c r="CX229" s="1"/>
      <c r="CY229" s="138" t="str">
        <f t="shared" si="277"/>
        <v/>
      </c>
      <c r="CZ229" s="1" t="str">
        <f t="shared" si="278"/>
        <v/>
      </c>
      <c r="DA229" s="63"/>
      <c r="DB229" s="63"/>
      <c r="DC229" s="63"/>
      <c r="DD229" s="63"/>
      <c r="DE229" s="63"/>
      <c r="DF229" s="63"/>
      <c r="DG229" s="63"/>
      <c r="DH229" s="63"/>
      <c r="DI229" s="63"/>
      <c r="DJ229" s="63"/>
      <c r="DK229" s="63"/>
      <c r="DL229" s="63"/>
      <c r="DM229" s="63"/>
      <c r="DN229" s="63"/>
      <c r="DO229" s="63" t="str">
        <f t="shared" si="279"/>
        <v/>
      </c>
      <c r="DP229" s="63" t="str">
        <f t="shared" si="280"/>
        <v/>
      </c>
      <c r="DQ229" s="1"/>
      <c r="DR229" s="1"/>
      <c r="DS229" s="1"/>
      <c r="DT229" s="1"/>
      <c r="DU229" s="1"/>
      <c r="DV229" s="1"/>
      <c r="DW229" s="1"/>
      <c r="DX229" s="1"/>
      <c r="DY229" s="1"/>
      <c r="DZ229" s="1"/>
      <c r="EA229" s="1"/>
      <c r="EB229" s="1"/>
      <c r="EC229" s="1"/>
      <c r="ED229" s="1"/>
      <c r="EE229" s="138" t="str">
        <f t="shared" si="281"/>
        <v/>
      </c>
      <c r="EF229" s="1" t="str">
        <f t="shared" si="282"/>
        <v/>
      </c>
      <c r="EG229" s="63"/>
      <c r="EH229" s="63"/>
      <c r="EI229" s="63"/>
      <c r="EJ229" s="63"/>
      <c r="EK229" s="63"/>
      <c r="EL229" s="63"/>
      <c r="EM229" s="63"/>
      <c r="EN229" s="63"/>
      <c r="EO229" s="63"/>
      <c r="EP229" s="63"/>
      <c r="EQ229" s="63"/>
      <c r="ER229" s="63"/>
      <c r="ES229" s="63"/>
      <c r="ET229" s="63"/>
      <c r="EU229" s="63" t="str">
        <f t="shared" si="283"/>
        <v/>
      </c>
      <c r="EV229" s="63" t="str">
        <f t="shared" si="284"/>
        <v/>
      </c>
      <c r="EW229" s="1"/>
      <c r="EX229" s="1"/>
      <c r="EY229" s="1"/>
      <c r="EZ229" s="1"/>
      <c r="FA229" s="1"/>
      <c r="FB229" s="1"/>
      <c r="FC229" s="1"/>
      <c r="FD229" s="1"/>
      <c r="FE229" s="1"/>
      <c r="FF229" s="1"/>
      <c r="FG229" s="1"/>
      <c r="FH229" s="1"/>
      <c r="FI229" s="1"/>
      <c r="FJ229" s="1"/>
      <c r="FK229" s="138" t="str">
        <f t="shared" si="285"/>
        <v/>
      </c>
      <c r="FL229" s="1" t="str">
        <f t="shared" si="286"/>
        <v/>
      </c>
      <c r="FM229" s="63"/>
      <c r="FN229" s="63"/>
      <c r="FO229" s="63"/>
      <c r="FP229" s="63"/>
      <c r="FQ229" s="63"/>
      <c r="FR229" s="63"/>
      <c r="FS229" s="63"/>
      <c r="FT229" s="63"/>
      <c r="FU229" s="63"/>
      <c r="FV229" s="63"/>
      <c r="FW229" s="63"/>
      <c r="FX229" s="63"/>
      <c r="FY229" s="63"/>
      <c r="FZ229" s="63"/>
      <c r="GA229" s="63" t="str">
        <f t="shared" si="287"/>
        <v/>
      </c>
      <c r="GB229" s="63" t="str">
        <f t="shared" si="288"/>
        <v/>
      </c>
      <c r="GC229" s="1"/>
      <c r="GD229" s="1"/>
      <c r="GE229" s="1"/>
      <c r="GF229" s="1"/>
      <c r="GG229" s="1"/>
      <c r="GH229" s="1"/>
      <c r="GI229" s="1"/>
      <c r="GJ229" s="1"/>
      <c r="GK229" s="1"/>
      <c r="GL229" s="1"/>
      <c r="GM229" s="1"/>
      <c r="GN229" s="1"/>
      <c r="GO229" s="1"/>
      <c r="GP229" s="1"/>
      <c r="GQ229" s="138" t="str">
        <f t="shared" si="297"/>
        <v/>
      </c>
      <c r="GR229" s="1" t="str">
        <f t="shared" si="298"/>
        <v/>
      </c>
      <c r="GS229" s="63"/>
      <c r="GT229" s="63"/>
      <c r="GU229" s="63"/>
      <c r="GV229" s="63"/>
      <c r="GW229" s="63"/>
      <c r="GX229" s="63"/>
      <c r="GY229" s="63"/>
      <c r="GZ229" s="63"/>
      <c r="HA229" s="63"/>
      <c r="HB229" s="63"/>
      <c r="HC229" s="63"/>
      <c r="HD229" s="63"/>
      <c r="HE229" s="63"/>
      <c r="HF229" s="63"/>
      <c r="HG229" s="63" t="str">
        <f t="shared" si="299"/>
        <v/>
      </c>
      <c r="HH229" s="63" t="str">
        <f t="shared" si="300"/>
        <v/>
      </c>
      <c r="HI229" s="1"/>
      <c r="HJ229" s="1"/>
      <c r="HK229" s="1"/>
      <c r="HL229" s="1"/>
      <c r="HM229" s="1"/>
      <c r="HN229" s="1"/>
      <c r="HO229" s="1"/>
      <c r="HP229" s="1"/>
      <c r="HQ229" s="1"/>
      <c r="HR229" s="1"/>
      <c r="HS229" s="1"/>
      <c r="HT229" s="1"/>
      <c r="HU229" s="1"/>
      <c r="HV229" s="1"/>
      <c r="HW229" s="138" t="str">
        <f t="shared" si="301"/>
        <v/>
      </c>
      <c r="HX229" s="1" t="str">
        <f t="shared" si="302"/>
        <v/>
      </c>
      <c r="HY229" s="63"/>
      <c r="HZ229" s="63"/>
      <c r="IA229" s="63"/>
      <c r="IB229" s="63"/>
      <c r="IC229" s="63"/>
      <c r="ID229" s="63"/>
      <c r="IE229" s="63"/>
      <c r="IF229" s="63"/>
      <c r="IG229" s="63"/>
      <c r="IH229" s="63"/>
      <c r="II229" s="63"/>
      <c r="IJ229" s="63"/>
      <c r="IK229" s="63"/>
      <c r="IL229" s="63"/>
      <c r="IM229" s="63" t="str">
        <f t="shared" si="303"/>
        <v/>
      </c>
      <c r="IN229" s="63" t="str">
        <f t="shared" si="304"/>
        <v/>
      </c>
      <c r="IO229" s="1"/>
      <c r="IP229" s="1"/>
      <c r="IQ229" s="1"/>
      <c r="IR229" s="1"/>
      <c r="IS229" s="1"/>
      <c r="IT229" s="1"/>
      <c r="IU229" s="1"/>
      <c r="IV229" s="1"/>
      <c r="IW229" s="1"/>
      <c r="IX229" s="1"/>
      <c r="IY229" s="1"/>
      <c r="IZ229" s="1"/>
      <c r="JA229" s="1"/>
      <c r="JB229" s="1"/>
      <c r="JC229" s="138" t="str">
        <f t="shared" si="305"/>
        <v/>
      </c>
      <c r="JD229" s="1" t="str">
        <f t="shared" si="306"/>
        <v/>
      </c>
      <c r="JE229" s="63"/>
      <c r="JF229" s="63"/>
      <c r="JG229" s="63"/>
      <c r="JH229" s="63"/>
      <c r="JI229" s="63"/>
      <c r="JJ229" s="63"/>
      <c r="JK229" s="63"/>
      <c r="JL229" s="63"/>
      <c r="JM229" s="63"/>
      <c r="JN229" s="63"/>
      <c r="JO229" s="63"/>
      <c r="JP229" s="63"/>
      <c r="JQ229" s="63"/>
      <c r="JR229" s="63"/>
      <c r="JS229" s="63" t="str">
        <f t="shared" si="307"/>
        <v/>
      </c>
      <c r="JT229" s="63" t="str">
        <f t="shared" si="308"/>
        <v/>
      </c>
      <c r="JU229" s="1"/>
      <c r="JV229" s="1"/>
      <c r="JW229" s="1"/>
      <c r="JX229" s="1"/>
      <c r="JY229" s="1"/>
      <c r="JZ229" s="1"/>
      <c r="KA229" s="1"/>
      <c r="KB229" s="1"/>
      <c r="KC229" s="1"/>
      <c r="KD229" s="1"/>
      <c r="KE229" s="1"/>
      <c r="KF229" s="1"/>
      <c r="KG229" s="1"/>
      <c r="KH229" s="1"/>
      <c r="KI229" s="138" t="str">
        <f t="shared" si="309"/>
        <v/>
      </c>
      <c r="KJ229" s="1" t="str">
        <f t="shared" si="310"/>
        <v/>
      </c>
      <c r="KK229" s="63"/>
      <c r="KL229" s="63"/>
      <c r="KM229" s="63"/>
      <c r="KN229" s="63"/>
      <c r="KO229" s="63"/>
      <c r="KP229" s="63"/>
      <c r="KQ229" s="63"/>
      <c r="KR229" s="63"/>
      <c r="KS229" s="63"/>
      <c r="KT229" s="63"/>
      <c r="KU229" s="63"/>
      <c r="KV229" s="63"/>
      <c r="KW229" s="63"/>
      <c r="KX229" s="63"/>
      <c r="KY229" s="63" t="str">
        <f t="shared" si="311"/>
        <v/>
      </c>
      <c r="KZ229" s="63" t="str">
        <f t="shared" si="312"/>
        <v/>
      </c>
      <c r="LA229" s="1"/>
      <c r="LB229" s="1"/>
      <c r="LC229" s="1"/>
      <c r="LD229" s="1"/>
      <c r="LE229" s="1"/>
      <c r="LF229" s="1"/>
      <c r="LG229" s="1"/>
      <c r="LH229" s="1"/>
      <c r="LI229" s="1"/>
      <c r="LJ229" s="1"/>
      <c r="LK229" s="1"/>
      <c r="LL229" s="1"/>
      <c r="LM229" s="1"/>
      <c r="LN229" s="1"/>
      <c r="LO229" s="138" t="str">
        <f t="shared" si="313"/>
        <v/>
      </c>
      <c r="LP229" s="1" t="str">
        <f t="shared" si="314"/>
        <v/>
      </c>
      <c r="LQ229" s="63"/>
      <c r="LR229" s="63"/>
      <c r="LS229" s="63"/>
      <c r="LT229" s="63"/>
      <c r="LU229" s="63"/>
      <c r="LV229" s="63"/>
      <c r="LW229" s="63"/>
      <c r="LX229" s="63"/>
      <c r="LY229" s="63"/>
      <c r="LZ229" s="63"/>
      <c r="MA229" s="63"/>
      <c r="MB229" s="63"/>
      <c r="MC229" s="63"/>
      <c r="MD229" s="63"/>
      <c r="ME229" s="63" t="str">
        <f t="shared" si="315"/>
        <v/>
      </c>
      <c r="MF229" s="63" t="str">
        <f t="shared" si="316"/>
        <v/>
      </c>
    </row>
    <row r="230" spans="1:344" x14ac:dyDescent="0.35">
      <c r="A230" s="131">
        <v>226</v>
      </c>
      <c r="B230" s="170"/>
      <c r="C230" s="170"/>
      <c r="D230" s="152">
        <v>1047</v>
      </c>
      <c r="E230" s="72" t="str">
        <f>'BVEM Scorecard'!F229</f>
        <v>Gas</v>
      </c>
      <c r="F230" s="96"/>
      <c r="G230" s="96"/>
      <c r="H230" s="96"/>
      <c r="I230" s="96"/>
      <c r="J230" s="62"/>
      <c r="K230" s="62"/>
      <c r="L230" s="62"/>
      <c r="M230" s="62"/>
      <c r="N230" s="62"/>
      <c r="O230" s="62"/>
      <c r="P230" s="62"/>
      <c r="Q230" s="62"/>
      <c r="R230" s="62"/>
      <c r="S230" s="62"/>
      <c r="T230" s="62"/>
      <c r="U230" s="62"/>
      <c r="V230" s="62"/>
      <c r="W230" s="62"/>
      <c r="X230" s="62"/>
      <c r="Y230" s="87"/>
      <c r="Z230" s="5"/>
      <c r="AA230" s="5"/>
      <c r="AB230" s="5"/>
      <c r="AC230" s="5"/>
      <c r="AD230" s="5"/>
      <c r="AE230" s="5"/>
      <c r="AF230" s="5"/>
      <c r="AG230" s="5"/>
      <c r="AH230" s="5"/>
      <c r="AI230" s="5"/>
      <c r="AJ230" s="5"/>
      <c r="AK230" s="5"/>
      <c r="AL230" s="5"/>
      <c r="AM230" s="91"/>
      <c r="AN230" s="93"/>
      <c r="AO230" s="62"/>
      <c r="AP230" s="62"/>
      <c r="AQ230" s="62"/>
      <c r="AR230" s="62"/>
      <c r="AS230" s="62"/>
      <c r="AT230" s="62"/>
      <c r="AU230" s="62"/>
      <c r="AV230" s="62"/>
      <c r="AW230" s="62"/>
      <c r="AX230" s="62"/>
      <c r="AY230" s="62"/>
      <c r="AZ230" s="62"/>
      <c r="BA230" s="62"/>
      <c r="BB230" s="62"/>
      <c r="BC230" s="62"/>
      <c r="BD230" s="62"/>
      <c r="BE230" s="5"/>
      <c r="BF230" s="5"/>
      <c r="BG230" s="5"/>
      <c r="BH230" s="5"/>
      <c r="BI230" s="5"/>
      <c r="BJ230" s="5"/>
      <c r="BK230" s="5"/>
      <c r="BL230" s="5"/>
      <c r="BM230" s="5"/>
      <c r="BN230" s="5"/>
      <c r="BO230" s="5"/>
      <c r="BP230" s="5"/>
      <c r="BQ230" s="5"/>
      <c r="BR230" s="5"/>
      <c r="BS230" s="5"/>
      <c r="BT230" s="5"/>
      <c r="BU230" s="62"/>
      <c r="BV230" s="62"/>
      <c r="BW230" s="62"/>
      <c r="BX230" s="62"/>
      <c r="BY230" s="62"/>
      <c r="BZ230" s="62"/>
      <c r="CA230" s="62"/>
      <c r="CB230" s="62"/>
      <c r="CC230" s="62"/>
      <c r="CD230" s="62"/>
      <c r="CE230" s="62"/>
      <c r="CF230" s="62"/>
      <c r="CG230" s="62"/>
      <c r="CH230" s="62"/>
      <c r="CI230" s="62"/>
      <c r="CJ230" s="62"/>
      <c r="CK230" s="5"/>
      <c r="CL230" s="5"/>
      <c r="CM230" s="5"/>
      <c r="CN230" s="5"/>
      <c r="CO230" s="5"/>
      <c r="CP230" s="5"/>
      <c r="CQ230" s="5"/>
      <c r="CR230" s="5"/>
      <c r="CS230" s="5"/>
      <c r="CT230" s="5"/>
      <c r="CU230" s="5"/>
      <c r="CV230" s="5"/>
      <c r="CW230" s="5"/>
      <c r="CX230" s="5"/>
      <c r="CY230" s="91"/>
      <c r="CZ230" s="5"/>
      <c r="DA230" s="62"/>
      <c r="DB230" s="62"/>
      <c r="DC230" s="62"/>
      <c r="DD230" s="62"/>
      <c r="DE230" s="62"/>
      <c r="DF230" s="62"/>
      <c r="DG230" s="62"/>
      <c r="DH230" s="62"/>
      <c r="DI230" s="62"/>
      <c r="DJ230" s="62"/>
      <c r="DK230" s="62"/>
      <c r="DL230" s="62"/>
      <c r="DM230" s="62"/>
      <c r="DN230" s="62"/>
      <c r="DO230" s="62"/>
      <c r="DP230" s="62"/>
      <c r="DQ230" s="5"/>
      <c r="DR230" s="5"/>
      <c r="DS230" s="5"/>
      <c r="DT230" s="5"/>
      <c r="DU230" s="5"/>
      <c r="DV230" s="5"/>
      <c r="DW230" s="5"/>
      <c r="DX230" s="5"/>
      <c r="DY230" s="5"/>
      <c r="DZ230" s="5"/>
      <c r="EA230" s="5"/>
      <c r="EB230" s="5"/>
      <c r="EC230" s="5"/>
      <c r="ED230" s="5"/>
      <c r="EE230" s="91"/>
      <c r="EF230" s="5"/>
      <c r="EG230" s="62"/>
      <c r="EH230" s="62"/>
      <c r="EI230" s="62"/>
      <c r="EJ230" s="62"/>
      <c r="EK230" s="62"/>
      <c r="EL230" s="62"/>
      <c r="EM230" s="62"/>
      <c r="EN230" s="62"/>
      <c r="EO230" s="62"/>
      <c r="EP230" s="62"/>
      <c r="EQ230" s="62"/>
      <c r="ER230" s="62"/>
      <c r="ES230" s="62"/>
      <c r="ET230" s="62"/>
      <c r="EU230" s="62"/>
      <c r="EV230" s="62"/>
      <c r="EW230" s="5"/>
      <c r="EX230" s="5"/>
      <c r="EY230" s="5"/>
      <c r="EZ230" s="5"/>
      <c r="FA230" s="5"/>
      <c r="FB230" s="5"/>
      <c r="FC230" s="5"/>
      <c r="FD230" s="5"/>
      <c r="FE230" s="5"/>
      <c r="FF230" s="5"/>
      <c r="FG230" s="5"/>
      <c r="FH230" s="5"/>
      <c r="FI230" s="5"/>
      <c r="FJ230" s="5"/>
      <c r="FK230" s="91"/>
      <c r="FL230" s="5"/>
      <c r="FM230" s="62"/>
      <c r="FN230" s="62"/>
      <c r="FO230" s="62"/>
      <c r="FP230" s="62"/>
      <c r="FQ230" s="62"/>
      <c r="FR230" s="62"/>
      <c r="FS230" s="62"/>
      <c r="FT230" s="62"/>
      <c r="FU230" s="62"/>
      <c r="FV230" s="62"/>
      <c r="FW230" s="62"/>
      <c r="FX230" s="62"/>
      <c r="FY230" s="62"/>
      <c r="FZ230" s="62"/>
      <c r="GA230" s="62"/>
      <c r="GB230" s="62"/>
      <c r="GC230" s="5"/>
      <c r="GD230" s="5"/>
      <c r="GE230" s="5"/>
      <c r="GF230" s="5"/>
      <c r="GG230" s="5"/>
      <c r="GH230" s="5"/>
      <c r="GI230" s="5"/>
      <c r="GJ230" s="5"/>
      <c r="GK230" s="5"/>
      <c r="GL230" s="5"/>
      <c r="GM230" s="5"/>
      <c r="GN230" s="5"/>
      <c r="GO230" s="5"/>
      <c r="GP230" s="5"/>
      <c r="GQ230" s="91"/>
      <c r="GR230" s="5"/>
      <c r="GS230" s="62"/>
      <c r="GT230" s="62"/>
      <c r="GU230" s="62"/>
      <c r="GV230" s="62"/>
      <c r="GW230" s="62"/>
      <c r="GX230" s="62"/>
      <c r="GY230" s="62"/>
      <c r="GZ230" s="62"/>
      <c r="HA230" s="62"/>
      <c r="HB230" s="62"/>
      <c r="HC230" s="62"/>
      <c r="HD230" s="62"/>
      <c r="HE230" s="62"/>
      <c r="HF230" s="62"/>
      <c r="HG230" s="62"/>
      <c r="HH230" s="62"/>
      <c r="HI230" s="5"/>
      <c r="HJ230" s="5"/>
      <c r="HK230" s="5"/>
      <c r="HL230" s="5"/>
      <c r="HM230" s="5"/>
      <c r="HN230" s="5"/>
      <c r="HO230" s="5"/>
      <c r="HP230" s="5"/>
      <c r="HQ230" s="5"/>
      <c r="HR230" s="5"/>
      <c r="HS230" s="5"/>
      <c r="HT230" s="5"/>
      <c r="HU230" s="5"/>
      <c r="HV230" s="5"/>
      <c r="HW230" s="91"/>
      <c r="HX230" s="5"/>
      <c r="HY230" s="62"/>
      <c r="HZ230" s="62"/>
      <c r="IA230" s="62"/>
      <c r="IB230" s="62"/>
      <c r="IC230" s="62"/>
      <c r="ID230" s="62"/>
      <c r="IE230" s="62"/>
      <c r="IF230" s="62"/>
      <c r="IG230" s="62"/>
      <c r="IH230" s="62"/>
      <c r="II230" s="62"/>
      <c r="IJ230" s="62"/>
      <c r="IK230" s="62"/>
      <c r="IL230" s="62"/>
      <c r="IM230" s="62"/>
      <c r="IN230" s="62"/>
      <c r="IO230" s="5"/>
      <c r="IP230" s="5"/>
      <c r="IQ230" s="5"/>
      <c r="IR230" s="5"/>
      <c r="IS230" s="5"/>
      <c r="IT230" s="5"/>
      <c r="IU230" s="5"/>
      <c r="IV230" s="5"/>
      <c r="IW230" s="5"/>
      <c r="IX230" s="5"/>
      <c r="IY230" s="5"/>
      <c r="IZ230" s="5"/>
      <c r="JA230" s="5"/>
      <c r="JB230" s="5"/>
      <c r="JC230" s="91"/>
      <c r="JD230" s="5"/>
      <c r="JE230" s="62"/>
      <c r="JF230" s="62"/>
      <c r="JG230" s="62"/>
      <c r="JH230" s="62"/>
      <c r="JI230" s="62"/>
      <c r="JJ230" s="62"/>
      <c r="JK230" s="62"/>
      <c r="JL230" s="62"/>
      <c r="JM230" s="62"/>
      <c r="JN230" s="62"/>
      <c r="JO230" s="62"/>
      <c r="JP230" s="62"/>
      <c r="JQ230" s="62"/>
      <c r="JR230" s="62"/>
      <c r="JS230" s="62"/>
      <c r="JT230" s="62"/>
      <c r="JU230" s="5"/>
      <c r="JV230" s="5"/>
      <c r="JW230" s="5"/>
      <c r="JX230" s="5"/>
      <c r="JY230" s="5"/>
      <c r="JZ230" s="5"/>
      <c r="KA230" s="5"/>
      <c r="KB230" s="5"/>
      <c r="KC230" s="5"/>
      <c r="KD230" s="5"/>
      <c r="KE230" s="5"/>
      <c r="KF230" s="5"/>
      <c r="KG230" s="5"/>
      <c r="KH230" s="5"/>
      <c r="KI230" s="91"/>
      <c r="KJ230" s="5"/>
      <c r="KK230" s="62"/>
      <c r="KL230" s="62"/>
      <c r="KM230" s="62"/>
      <c r="KN230" s="62"/>
      <c r="KO230" s="62"/>
      <c r="KP230" s="62"/>
      <c r="KQ230" s="62"/>
      <c r="KR230" s="62"/>
      <c r="KS230" s="62"/>
      <c r="KT230" s="62"/>
      <c r="KU230" s="62"/>
      <c r="KV230" s="62"/>
      <c r="KW230" s="62"/>
      <c r="KX230" s="62"/>
      <c r="KY230" s="62"/>
      <c r="KZ230" s="62"/>
      <c r="LA230" s="5"/>
      <c r="LB230" s="5"/>
      <c r="LC230" s="5"/>
      <c r="LD230" s="5"/>
      <c r="LE230" s="5"/>
      <c r="LF230" s="5"/>
      <c r="LG230" s="5"/>
      <c r="LH230" s="5"/>
      <c r="LI230" s="5"/>
      <c r="LJ230" s="5"/>
      <c r="LK230" s="5"/>
      <c r="LL230" s="5"/>
      <c r="LM230" s="5"/>
      <c r="LN230" s="5"/>
      <c r="LO230" s="91"/>
      <c r="LP230" s="5"/>
      <c r="LQ230" s="62"/>
      <c r="LR230" s="62"/>
      <c r="LS230" s="62"/>
      <c r="LT230" s="62"/>
      <c r="LU230" s="62"/>
      <c r="LV230" s="62"/>
      <c r="LW230" s="62"/>
      <c r="LX230" s="62"/>
      <c r="LY230" s="62"/>
      <c r="LZ230" s="62"/>
      <c r="MA230" s="62"/>
      <c r="MB230" s="62"/>
      <c r="MC230" s="62"/>
      <c r="MD230" s="62"/>
      <c r="ME230" s="62"/>
      <c r="MF230" s="62"/>
    </row>
    <row r="231" spans="1:344" x14ac:dyDescent="0.35">
      <c r="A231" s="132">
        <v>227</v>
      </c>
      <c r="B231" s="170"/>
      <c r="C231" s="170"/>
      <c r="D231" s="152">
        <v>1033</v>
      </c>
      <c r="E231" s="72" t="str">
        <f>'BVEM Scorecard'!F230</f>
        <v>Gas</v>
      </c>
      <c r="F231" s="96"/>
      <c r="G231" s="96"/>
      <c r="H231" s="96"/>
      <c r="I231" s="96"/>
      <c r="J231" s="62"/>
      <c r="K231" s="62"/>
      <c r="L231" s="62"/>
      <c r="M231" s="62"/>
      <c r="N231" s="62"/>
      <c r="O231" s="62"/>
      <c r="P231" s="62"/>
      <c r="Q231" s="62"/>
      <c r="R231" s="62"/>
      <c r="S231" s="62"/>
      <c r="T231" s="62"/>
      <c r="U231" s="62"/>
      <c r="V231" s="62"/>
      <c r="W231" s="62"/>
      <c r="X231" s="62"/>
      <c r="Y231" s="1"/>
      <c r="Z231" s="1"/>
      <c r="AA231" s="1"/>
      <c r="AB231" s="1"/>
      <c r="AC231" s="1"/>
      <c r="AD231" s="1"/>
      <c r="AE231" s="1"/>
      <c r="AF231" s="1"/>
      <c r="AG231" s="1"/>
      <c r="AH231" s="1"/>
      <c r="AI231" s="1"/>
      <c r="AJ231" s="1"/>
      <c r="AK231" s="1"/>
      <c r="AL231" s="1"/>
      <c r="AM231" s="138"/>
      <c r="AN231" s="139"/>
      <c r="AO231" s="63"/>
      <c r="AP231" s="63"/>
      <c r="AQ231" s="63"/>
      <c r="AR231" s="63"/>
      <c r="AS231" s="63"/>
      <c r="AT231" s="63"/>
      <c r="AU231" s="63"/>
      <c r="AV231" s="63"/>
      <c r="AW231" s="63"/>
      <c r="AX231" s="63"/>
      <c r="AY231" s="63"/>
      <c r="AZ231" s="63"/>
      <c r="BA231" s="63"/>
      <c r="BB231" s="63"/>
      <c r="BC231" s="63"/>
      <c r="BD231" s="63"/>
      <c r="BE231" s="1"/>
      <c r="BF231" s="1"/>
      <c r="BG231" s="1"/>
      <c r="BH231" s="1"/>
      <c r="BI231" s="1"/>
      <c r="BJ231" s="1"/>
      <c r="BK231" s="1"/>
      <c r="BL231" s="1"/>
      <c r="BM231" s="1"/>
      <c r="BN231" s="1"/>
      <c r="BO231" s="1"/>
      <c r="BP231" s="1"/>
      <c r="BQ231" s="1"/>
      <c r="BR231" s="1"/>
      <c r="BS231" s="1"/>
      <c r="BT231" s="1"/>
      <c r="BU231" s="63"/>
      <c r="BV231" s="63"/>
      <c r="BW231" s="63"/>
      <c r="BX231" s="63"/>
      <c r="BY231" s="63"/>
      <c r="BZ231" s="63"/>
      <c r="CA231" s="63"/>
      <c r="CB231" s="63"/>
      <c r="CC231" s="63"/>
      <c r="CD231" s="63"/>
      <c r="CE231" s="63"/>
      <c r="CF231" s="63"/>
      <c r="CG231" s="63"/>
      <c r="CH231" s="63"/>
      <c r="CI231" s="63"/>
      <c r="CJ231" s="63"/>
      <c r="CK231" s="1"/>
      <c r="CL231" s="1"/>
      <c r="CM231" s="1"/>
      <c r="CN231" s="1"/>
      <c r="CO231" s="1"/>
      <c r="CP231" s="1"/>
      <c r="CQ231" s="1"/>
      <c r="CR231" s="1"/>
      <c r="CS231" s="1"/>
      <c r="CT231" s="1"/>
      <c r="CU231" s="1"/>
      <c r="CV231" s="1"/>
      <c r="CW231" s="1"/>
      <c r="CX231" s="1"/>
      <c r="CY231" s="138"/>
      <c r="CZ231" s="1"/>
      <c r="DA231" s="63"/>
      <c r="DB231" s="63"/>
      <c r="DC231" s="63"/>
      <c r="DD231" s="63"/>
      <c r="DE231" s="63"/>
      <c r="DF231" s="63"/>
      <c r="DG231" s="63"/>
      <c r="DH231" s="63"/>
      <c r="DI231" s="63"/>
      <c r="DJ231" s="63"/>
      <c r="DK231" s="63"/>
      <c r="DL231" s="63"/>
      <c r="DM231" s="63"/>
      <c r="DN231" s="63"/>
      <c r="DO231" s="63"/>
      <c r="DP231" s="63"/>
      <c r="DQ231" s="1"/>
      <c r="DR231" s="1"/>
      <c r="DS231" s="1"/>
      <c r="DT231" s="1"/>
      <c r="DU231" s="1"/>
      <c r="DV231" s="1"/>
      <c r="DW231" s="1"/>
      <c r="DX231" s="1"/>
      <c r="DY231" s="1"/>
      <c r="DZ231" s="1"/>
      <c r="EA231" s="1"/>
      <c r="EB231" s="1"/>
      <c r="EC231" s="1"/>
      <c r="ED231" s="1"/>
      <c r="EE231" s="138"/>
      <c r="EF231" s="1"/>
      <c r="EG231" s="63"/>
      <c r="EH231" s="63"/>
      <c r="EI231" s="63"/>
      <c r="EJ231" s="63"/>
      <c r="EK231" s="63"/>
      <c r="EL231" s="63"/>
      <c r="EM231" s="63"/>
      <c r="EN231" s="63"/>
      <c r="EO231" s="63"/>
      <c r="EP231" s="63"/>
      <c r="EQ231" s="63"/>
      <c r="ER231" s="63"/>
      <c r="ES231" s="63"/>
      <c r="ET231" s="63"/>
      <c r="EU231" s="63"/>
      <c r="EV231" s="63"/>
      <c r="EW231" s="1"/>
      <c r="EX231" s="1"/>
      <c r="EY231" s="1"/>
      <c r="EZ231" s="1"/>
      <c r="FA231" s="1"/>
      <c r="FB231" s="1"/>
      <c r="FC231" s="1"/>
      <c r="FD231" s="1"/>
      <c r="FE231" s="1"/>
      <c r="FF231" s="1"/>
      <c r="FG231" s="1"/>
      <c r="FH231" s="1"/>
      <c r="FI231" s="1"/>
      <c r="FJ231" s="1"/>
      <c r="FK231" s="138"/>
      <c r="FL231" s="1"/>
      <c r="FM231" s="63"/>
      <c r="FN231" s="63"/>
      <c r="FO231" s="63"/>
      <c r="FP231" s="63"/>
      <c r="FQ231" s="63"/>
      <c r="FR231" s="63"/>
      <c r="FS231" s="63"/>
      <c r="FT231" s="63"/>
      <c r="FU231" s="63"/>
      <c r="FV231" s="63"/>
      <c r="FW231" s="63"/>
      <c r="FX231" s="63"/>
      <c r="FY231" s="63"/>
      <c r="FZ231" s="63"/>
      <c r="GA231" s="63"/>
      <c r="GB231" s="63"/>
      <c r="GC231" s="1"/>
      <c r="GD231" s="1"/>
      <c r="GE231" s="1"/>
      <c r="GF231" s="1"/>
      <c r="GG231" s="1"/>
      <c r="GH231" s="1"/>
      <c r="GI231" s="1"/>
      <c r="GJ231" s="1"/>
      <c r="GK231" s="1"/>
      <c r="GL231" s="1"/>
      <c r="GM231" s="1"/>
      <c r="GN231" s="1"/>
      <c r="GO231" s="1"/>
      <c r="GP231" s="1"/>
      <c r="GQ231" s="138"/>
      <c r="GR231" s="1"/>
      <c r="GS231" s="63"/>
      <c r="GT231" s="63"/>
      <c r="GU231" s="63"/>
      <c r="GV231" s="63"/>
      <c r="GW231" s="63"/>
      <c r="GX231" s="63"/>
      <c r="GY231" s="63"/>
      <c r="GZ231" s="63"/>
      <c r="HA231" s="63"/>
      <c r="HB231" s="63"/>
      <c r="HC231" s="63"/>
      <c r="HD231" s="63"/>
      <c r="HE231" s="63"/>
      <c r="HF231" s="63"/>
      <c r="HG231" s="63"/>
      <c r="HH231" s="63"/>
      <c r="HI231" s="1"/>
      <c r="HJ231" s="1"/>
      <c r="HK231" s="1"/>
      <c r="HL231" s="1"/>
      <c r="HM231" s="1"/>
      <c r="HN231" s="1"/>
      <c r="HO231" s="1"/>
      <c r="HP231" s="1"/>
      <c r="HQ231" s="1"/>
      <c r="HR231" s="1"/>
      <c r="HS231" s="1"/>
      <c r="HT231" s="1"/>
      <c r="HU231" s="1"/>
      <c r="HV231" s="1"/>
      <c r="HW231" s="138"/>
      <c r="HX231" s="1"/>
      <c r="HY231" s="63"/>
      <c r="HZ231" s="63"/>
      <c r="IA231" s="63"/>
      <c r="IB231" s="63"/>
      <c r="IC231" s="63"/>
      <c r="ID231" s="63"/>
      <c r="IE231" s="63"/>
      <c r="IF231" s="63"/>
      <c r="IG231" s="63"/>
      <c r="IH231" s="63"/>
      <c r="II231" s="63"/>
      <c r="IJ231" s="63"/>
      <c r="IK231" s="63"/>
      <c r="IL231" s="63"/>
      <c r="IM231" s="63"/>
      <c r="IN231" s="63"/>
      <c r="IO231" s="1"/>
      <c r="IP231" s="1"/>
      <c r="IQ231" s="1"/>
      <c r="IR231" s="1"/>
      <c r="IS231" s="1"/>
      <c r="IT231" s="1"/>
      <c r="IU231" s="1"/>
      <c r="IV231" s="1"/>
      <c r="IW231" s="1"/>
      <c r="IX231" s="1"/>
      <c r="IY231" s="1"/>
      <c r="IZ231" s="1"/>
      <c r="JA231" s="1"/>
      <c r="JB231" s="1"/>
      <c r="JC231" s="138"/>
      <c r="JD231" s="1"/>
      <c r="JE231" s="63"/>
      <c r="JF231" s="63"/>
      <c r="JG231" s="63"/>
      <c r="JH231" s="63"/>
      <c r="JI231" s="63"/>
      <c r="JJ231" s="63"/>
      <c r="JK231" s="63"/>
      <c r="JL231" s="63"/>
      <c r="JM231" s="63"/>
      <c r="JN231" s="63"/>
      <c r="JO231" s="63"/>
      <c r="JP231" s="63"/>
      <c r="JQ231" s="63"/>
      <c r="JR231" s="63"/>
      <c r="JS231" s="63"/>
      <c r="JT231" s="63"/>
      <c r="JU231" s="1"/>
      <c r="JV231" s="1"/>
      <c r="JW231" s="1"/>
      <c r="JX231" s="1"/>
      <c r="JY231" s="1"/>
      <c r="JZ231" s="1"/>
      <c r="KA231" s="1"/>
      <c r="KB231" s="1"/>
      <c r="KC231" s="1"/>
      <c r="KD231" s="1"/>
      <c r="KE231" s="1"/>
      <c r="KF231" s="1"/>
      <c r="KG231" s="1"/>
      <c r="KH231" s="1"/>
      <c r="KI231" s="138"/>
      <c r="KJ231" s="1"/>
      <c r="KK231" s="63"/>
      <c r="KL231" s="63"/>
      <c r="KM231" s="63"/>
      <c r="KN231" s="63"/>
      <c r="KO231" s="63"/>
      <c r="KP231" s="63"/>
      <c r="KQ231" s="63"/>
      <c r="KR231" s="63"/>
      <c r="KS231" s="63"/>
      <c r="KT231" s="63"/>
      <c r="KU231" s="63"/>
      <c r="KV231" s="63"/>
      <c r="KW231" s="63"/>
      <c r="KX231" s="63"/>
      <c r="KY231" s="63"/>
      <c r="KZ231" s="63"/>
      <c r="LA231" s="1"/>
      <c r="LB231" s="1"/>
      <c r="LC231" s="1"/>
      <c r="LD231" s="1"/>
      <c r="LE231" s="1"/>
      <c r="LF231" s="1"/>
      <c r="LG231" s="1"/>
      <c r="LH231" s="1"/>
      <c r="LI231" s="1"/>
      <c r="LJ231" s="1"/>
      <c r="LK231" s="1"/>
      <c r="LL231" s="1"/>
      <c r="LM231" s="1"/>
      <c r="LN231" s="1"/>
      <c r="LO231" s="138"/>
      <c r="LP231" s="1"/>
      <c r="LQ231" s="63"/>
      <c r="LR231" s="63"/>
      <c r="LS231" s="63"/>
      <c r="LT231" s="63"/>
      <c r="LU231" s="63"/>
      <c r="LV231" s="63"/>
      <c r="LW231" s="63"/>
      <c r="LX231" s="63"/>
      <c r="LY231" s="63"/>
      <c r="LZ231" s="63"/>
      <c r="MA231" s="63"/>
      <c r="MB231" s="63"/>
      <c r="MC231" s="63"/>
      <c r="MD231" s="63"/>
      <c r="ME231" s="63"/>
      <c r="MF231" s="63"/>
    </row>
    <row r="232" spans="1:344" x14ac:dyDescent="0.35">
      <c r="A232" s="131">
        <v>228</v>
      </c>
      <c r="B232" s="170"/>
      <c r="C232" s="170"/>
      <c r="D232" s="152">
        <v>476</v>
      </c>
      <c r="E232" s="72" t="str">
        <f>'BVEM Scorecard'!F231</f>
        <v>Solar + Storage</v>
      </c>
      <c r="F232" s="96">
        <f t="shared" si="289"/>
        <v>0.99999999999999989</v>
      </c>
      <c r="G232" s="96">
        <f t="shared" si="290"/>
        <v>1</v>
      </c>
      <c r="H232" s="96">
        <f t="shared" si="291"/>
        <v>1</v>
      </c>
      <c r="I232" s="96">
        <f t="shared" si="292"/>
        <v>1</v>
      </c>
      <c r="J232" s="62">
        <v>1</v>
      </c>
      <c r="K232" s="62">
        <v>1</v>
      </c>
      <c r="L232" s="62">
        <v>1</v>
      </c>
      <c r="M232" s="62">
        <v>1</v>
      </c>
      <c r="N232" s="62">
        <v>1</v>
      </c>
      <c r="O232" s="62">
        <v>1</v>
      </c>
      <c r="P232" s="62">
        <v>1</v>
      </c>
      <c r="Q232" s="62">
        <v>1</v>
      </c>
      <c r="R232" s="62">
        <v>1</v>
      </c>
      <c r="S232" s="62">
        <v>1</v>
      </c>
      <c r="T232" s="62">
        <v>1</v>
      </c>
      <c r="U232" s="62">
        <v>1</v>
      </c>
      <c r="V232" s="62">
        <v>1</v>
      </c>
      <c r="W232" s="62">
        <f t="shared" ref="W232:W233" si="321">IFERROR(AVERAGE(M232:V232),0)</f>
        <v>1</v>
      </c>
      <c r="X232" s="62">
        <f t="shared" ref="X232:X233" si="322">M$4*M232+N$4*N232+O$4*O232+P$4*P232+Q$4*Q232+R$4*R232+S$4*S232+T$4*T232+U$4*U232+V$4*V232</f>
        <v>0.99999999999999989</v>
      </c>
      <c r="Y232" s="87" t="s">
        <v>84</v>
      </c>
      <c r="Z232" s="5">
        <v>1</v>
      </c>
      <c r="AA232" s="5"/>
      <c r="AB232" s="5"/>
      <c r="AC232" s="5"/>
      <c r="AD232" s="5"/>
      <c r="AE232" s="5"/>
      <c r="AF232" s="5"/>
      <c r="AG232" s="5"/>
      <c r="AH232" s="5"/>
      <c r="AI232" s="5"/>
      <c r="AJ232" s="5"/>
      <c r="AK232" s="5"/>
      <c r="AL232" s="5">
        <v>1</v>
      </c>
      <c r="AM232" s="91" t="str">
        <f t="shared" ref="AM232:AM233" si="323">IFERROR(AA232/SUM($AA232,$AQ232,$BG232,$BW232,$CM232,$DC232,$DS232,$EI232,$EY232,$FO232,$GE232,$GU232,$HK232,$IA232,$IQ232,$JG232,$JW232,$KM232,$LC232,$LS232),"")</f>
        <v/>
      </c>
      <c r="AN232" s="93">
        <v>1</v>
      </c>
      <c r="AO232" s="62"/>
      <c r="AP232" s="62"/>
      <c r="AQ232" s="62"/>
      <c r="AR232" s="62"/>
      <c r="AS232" s="62"/>
      <c r="AT232" s="62"/>
      <c r="AU232" s="62"/>
      <c r="AV232" s="62"/>
      <c r="AW232" s="62"/>
      <c r="AX232" s="62"/>
      <c r="AY232" s="62"/>
      <c r="AZ232" s="62"/>
      <c r="BA232" s="62"/>
      <c r="BB232" s="62"/>
      <c r="BC232" s="62"/>
      <c r="BD232" s="62"/>
      <c r="BE232" s="5"/>
      <c r="BF232" s="5"/>
      <c r="BG232" s="5"/>
      <c r="BH232" s="5"/>
      <c r="BI232" s="5"/>
      <c r="BJ232" s="5"/>
      <c r="BK232" s="5"/>
      <c r="BL232" s="5"/>
      <c r="BM232" s="5"/>
      <c r="BN232" s="5"/>
      <c r="BO232" s="5"/>
      <c r="BP232" s="5"/>
      <c r="BQ232" s="5"/>
      <c r="BR232" s="5"/>
      <c r="BS232" s="5"/>
      <c r="BT232" s="5"/>
      <c r="BU232" s="62"/>
      <c r="BV232" s="62"/>
      <c r="BW232" s="62"/>
      <c r="BX232" s="62"/>
      <c r="BY232" s="62"/>
      <c r="BZ232" s="62"/>
      <c r="CA232" s="62"/>
      <c r="CB232" s="62"/>
      <c r="CC232" s="62"/>
      <c r="CD232" s="62"/>
      <c r="CE232" s="62"/>
      <c r="CF232" s="62"/>
      <c r="CG232" s="62"/>
      <c r="CH232" s="62"/>
      <c r="CI232" s="62"/>
      <c r="CJ232" s="62"/>
      <c r="CK232" s="5"/>
      <c r="CL232" s="5"/>
      <c r="CM232" s="5"/>
      <c r="CN232" s="5"/>
      <c r="CO232" s="5"/>
      <c r="CP232" s="5"/>
      <c r="CQ232" s="5"/>
      <c r="CR232" s="5"/>
      <c r="CS232" s="5"/>
      <c r="CT232" s="5"/>
      <c r="CU232" s="5"/>
      <c r="CV232" s="5"/>
      <c r="CW232" s="5"/>
      <c r="CX232" s="5"/>
      <c r="CY232" s="91"/>
      <c r="CZ232" s="5"/>
      <c r="DA232" s="62"/>
      <c r="DB232" s="62"/>
      <c r="DC232" s="62"/>
      <c r="DD232" s="62"/>
      <c r="DE232" s="62"/>
      <c r="DF232" s="62"/>
      <c r="DG232" s="62"/>
      <c r="DH232" s="62"/>
      <c r="DI232" s="62"/>
      <c r="DJ232" s="62"/>
      <c r="DK232" s="62"/>
      <c r="DL232" s="62"/>
      <c r="DM232" s="62"/>
      <c r="DN232" s="62"/>
      <c r="DO232" s="62"/>
      <c r="DP232" s="62"/>
      <c r="DQ232" s="5"/>
      <c r="DR232" s="5"/>
      <c r="DS232" s="5"/>
      <c r="DT232" s="5"/>
      <c r="DU232" s="5"/>
      <c r="DV232" s="5"/>
      <c r="DW232" s="5"/>
      <c r="DX232" s="5"/>
      <c r="DY232" s="5"/>
      <c r="DZ232" s="5"/>
      <c r="EA232" s="5"/>
      <c r="EB232" s="5"/>
      <c r="EC232" s="5"/>
      <c r="ED232" s="5"/>
      <c r="EE232" s="91"/>
      <c r="EF232" s="5"/>
      <c r="EG232" s="62"/>
      <c r="EH232" s="62"/>
      <c r="EI232" s="62"/>
      <c r="EJ232" s="62"/>
      <c r="EK232" s="62"/>
      <c r="EL232" s="62"/>
      <c r="EM232" s="62"/>
      <c r="EN232" s="62"/>
      <c r="EO232" s="62"/>
      <c r="EP232" s="62"/>
      <c r="EQ232" s="62"/>
      <c r="ER232" s="62"/>
      <c r="ES232" s="62"/>
      <c r="ET232" s="62"/>
      <c r="EU232" s="62"/>
      <c r="EV232" s="62"/>
      <c r="EW232" s="5"/>
      <c r="EX232" s="5"/>
      <c r="EY232" s="5"/>
      <c r="EZ232" s="5"/>
      <c r="FA232" s="5"/>
      <c r="FB232" s="5"/>
      <c r="FC232" s="5"/>
      <c r="FD232" s="5"/>
      <c r="FE232" s="5"/>
      <c r="FF232" s="5"/>
      <c r="FG232" s="5"/>
      <c r="FH232" s="5"/>
      <c r="FI232" s="5"/>
      <c r="FJ232" s="5"/>
      <c r="FK232" s="91"/>
      <c r="FL232" s="5"/>
      <c r="FM232" s="62"/>
      <c r="FN232" s="62"/>
      <c r="FO232" s="62"/>
      <c r="FP232" s="62"/>
      <c r="FQ232" s="62"/>
      <c r="FR232" s="62"/>
      <c r="FS232" s="62"/>
      <c r="FT232" s="62"/>
      <c r="FU232" s="62"/>
      <c r="FV232" s="62"/>
      <c r="FW232" s="62"/>
      <c r="FX232" s="62"/>
      <c r="FY232" s="62"/>
      <c r="FZ232" s="62"/>
      <c r="GA232" s="62"/>
      <c r="GB232" s="62"/>
      <c r="GC232" s="5"/>
      <c r="GD232" s="5"/>
      <c r="GE232" s="5"/>
      <c r="GF232" s="5"/>
      <c r="GG232" s="5"/>
      <c r="GH232" s="5"/>
      <c r="GI232" s="5"/>
      <c r="GJ232" s="5"/>
      <c r="GK232" s="5"/>
      <c r="GL232" s="5"/>
      <c r="GM232" s="5"/>
      <c r="GN232" s="5"/>
      <c r="GO232" s="5"/>
      <c r="GP232" s="5"/>
      <c r="GQ232" s="91"/>
      <c r="GR232" s="5"/>
      <c r="GS232" s="62"/>
      <c r="GT232" s="62"/>
      <c r="GU232" s="62"/>
      <c r="GV232" s="62"/>
      <c r="GW232" s="62"/>
      <c r="GX232" s="62"/>
      <c r="GY232" s="62"/>
      <c r="GZ232" s="62"/>
      <c r="HA232" s="62"/>
      <c r="HB232" s="62"/>
      <c r="HC232" s="62"/>
      <c r="HD232" s="62"/>
      <c r="HE232" s="62"/>
      <c r="HF232" s="62"/>
      <c r="HG232" s="62"/>
      <c r="HH232" s="62"/>
      <c r="HI232" s="5"/>
      <c r="HJ232" s="5"/>
      <c r="HK232" s="5"/>
      <c r="HL232" s="5"/>
      <c r="HM232" s="5"/>
      <c r="HN232" s="5"/>
      <c r="HO232" s="5"/>
      <c r="HP232" s="5"/>
      <c r="HQ232" s="5"/>
      <c r="HR232" s="5"/>
      <c r="HS232" s="5"/>
      <c r="HT232" s="5"/>
      <c r="HU232" s="5"/>
      <c r="HV232" s="5"/>
      <c r="HW232" s="91"/>
      <c r="HX232" s="5"/>
      <c r="HY232" s="62"/>
      <c r="HZ232" s="62"/>
      <c r="IA232" s="62"/>
      <c r="IB232" s="62"/>
      <c r="IC232" s="62"/>
      <c r="ID232" s="62"/>
      <c r="IE232" s="62"/>
      <c r="IF232" s="62"/>
      <c r="IG232" s="62"/>
      <c r="IH232" s="62"/>
      <c r="II232" s="62"/>
      <c r="IJ232" s="62"/>
      <c r="IK232" s="62"/>
      <c r="IL232" s="62"/>
      <c r="IM232" s="62"/>
      <c r="IN232" s="62"/>
      <c r="IO232" s="5"/>
      <c r="IP232" s="5"/>
      <c r="IQ232" s="5"/>
      <c r="IR232" s="5"/>
      <c r="IS232" s="5"/>
      <c r="IT232" s="5"/>
      <c r="IU232" s="5"/>
      <c r="IV232" s="5"/>
      <c r="IW232" s="5"/>
      <c r="IX232" s="5"/>
      <c r="IY232" s="5"/>
      <c r="IZ232" s="5"/>
      <c r="JA232" s="5"/>
      <c r="JB232" s="5"/>
      <c r="JC232" s="91"/>
      <c r="JD232" s="5"/>
      <c r="JE232" s="62"/>
      <c r="JF232" s="62"/>
      <c r="JG232" s="62"/>
      <c r="JH232" s="62"/>
      <c r="JI232" s="62"/>
      <c r="JJ232" s="62"/>
      <c r="JK232" s="62"/>
      <c r="JL232" s="62"/>
      <c r="JM232" s="62"/>
      <c r="JN232" s="62"/>
      <c r="JO232" s="62"/>
      <c r="JP232" s="62"/>
      <c r="JQ232" s="62"/>
      <c r="JR232" s="62"/>
      <c r="JS232" s="62"/>
      <c r="JT232" s="62"/>
      <c r="JU232" s="5"/>
      <c r="JV232" s="5"/>
      <c r="JW232" s="5"/>
      <c r="JX232" s="5"/>
      <c r="JY232" s="5"/>
      <c r="JZ232" s="5"/>
      <c r="KA232" s="5"/>
      <c r="KB232" s="5"/>
      <c r="KC232" s="5"/>
      <c r="KD232" s="5"/>
      <c r="KE232" s="5"/>
      <c r="KF232" s="5"/>
      <c r="KG232" s="5"/>
      <c r="KH232" s="5"/>
      <c r="KI232" s="91"/>
      <c r="KJ232" s="5"/>
      <c r="KK232" s="62"/>
      <c r="KL232" s="62"/>
      <c r="KM232" s="62"/>
      <c r="KN232" s="62"/>
      <c r="KO232" s="62"/>
      <c r="KP232" s="62"/>
      <c r="KQ232" s="62"/>
      <c r="KR232" s="62"/>
      <c r="KS232" s="62"/>
      <c r="KT232" s="62"/>
      <c r="KU232" s="62"/>
      <c r="KV232" s="62"/>
      <c r="KW232" s="62"/>
      <c r="KX232" s="62"/>
      <c r="KY232" s="62"/>
      <c r="KZ232" s="62"/>
      <c r="LA232" s="5"/>
      <c r="LB232" s="5"/>
      <c r="LC232" s="5"/>
      <c r="LD232" s="5"/>
      <c r="LE232" s="5"/>
      <c r="LF232" s="5"/>
      <c r="LG232" s="5"/>
      <c r="LH232" s="5"/>
      <c r="LI232" s="5"/>
      <c r="LJ232" s="5"/>
      <c r="LK232" s="5"/>
      <c r="LL232" s="5"/>
      <c r="LM232" s="5"/>
      <c r="LN232" s="5"/>
      <c r="LO232" s="91"/>
      <c r="LP232" s="5"/>
      <c r="LQ232" s="62"/>
      <c r="LR232" s="62"/>
      <c r="LS232" s="62"/>
      <c r="LT232" s="62"/>
      <c r="LU232" s="62"/>
      <c r="LV232" s="62"/>
      <c r="LW232" s="62"/>
      <c r="LX232" s="62"/>
      <c r="LY232" s="62"/>
      <c r="LZ232" s="62"/>
      <c r="MA232" s="62"/>
      <c r="MB232" s="62"/>
      <c r="MC232" s="62"/>
      <c r="MD232" s="62"/>
      <c r="ME232" s="62"/>
      <c r="MF232" s="62"/>
    </row>
    <row r="233" spans="1:344" x14ac:dyDescent="0.35">
      <c r="A233" s="132">
        <v>229</v>
      </c>
      <c r="B233" s="170"/>
      <c r="C233" s="170"/>
      <c r="D233" s="152">
        <v>488</v>
      </c>
      <c r="E233" s="72" t="str">
        <f>'BVEM Scorecard'!F232</f>
        <v>Solar + Storage</v>
      </c>
      <c r="F233" s="96">
        <f t="shared" si="289"/>
        <v>0.79999999999999993</v>
      </c>
      <c r="G233" s="96">
        <f t="shared" si="290"/>
        <v>0.8</v>
      </c>
      <c r="H233" s="96">
        <f t="shared" si="291"/>
        <v>0.7466666666666667</v>
      </c>
      <c r="I233" s="96">
        <f t="shared" si="292"/>
        <v>0.8187500000000002</v>
      </c>
      <c r="J233" s="62">
        <v>1</v>
      </c>
      <c r="K233" s="62">
        <v>1</v>
      </c>
      <c r="L233" s="62">
        <v>1</v>
      </c>
      <c r="M233" s="62">
        <v>1</v>
      </c>
      <c r="N233" s="62">
        <v>1</v>
      </c>
      <c r="O233" s="62">
        <v>1</v>
      </c>
      <c r="P233" s="62">
        <v>1</v>
      </c>
      <c r="Q233" s="62">
        <v>1</v>
      </c>
      <c r="R233" s="62">
        <v>0</v>
      </c>
      <c r="S233" s="62">
        <v>1</v>
      </c>
      <c r="T233" s="62">
        <v>1</v>
      </c>
      <c r="U233" s="62">
        <v>0</v>
      </c>
      <c r="V233" s="62">
        <v>1</v>
      </c>
      <c r="W233" s="62">
        <f t="shared" si="321"/>
        <v>0.8</v>
      </c>
      <c r="X233" s="62">
        <f t="shared" si="322"/>
        <v>0.79999999999999993</v>
      </c>
      <c r="Y233" s="1" t="s">
        <v>85</v>
      </c>
      <c r="Z233" s="1">
        <v>1</v>
      </c>
      <c r="AA233" s="1"/>
      <c r="AB233" s="1">
        <v>1</v>
      </c>
      <c r="AC233" s="1">
        <v>1</v>
      </c>
      <c r="AD233" s="1">
        <v>0</v>
      </c>
      <c r="AE233" s="1">
        <v>0</v>
      </c>
      <c r="AF233" s="1">
        <v>1</v>
      </c>
      <c r="AG233" s="1">
        <v>1</v>
      </c>
      <c r="AH233" s="1">
        <v>1</v>
      </c>
      <c r="AI233" s="1">
        <v>1</v>
      </c>
      <c r="AJ233" s="1">
        <v>0</v>
      </c>
      <c r="AK233" s="1">
        <v>1</v>
      </c>
      <c r="AL233" s="1">
        <f t="shared" ref="AL233" si="324">IFERROR(AVERAGE(AB233:AK233),"")</f>
        <v>0.7</v>
      </c>
      <c r="AM233" s="138">
        <f t="shared" si="323"/>
        <v>0</v>
      </c>
      <c r="AN233" s="139">
        <f t="shared" ref="AN233" si="325">IFERROR((AB$4*AB233+AC$4*AC233+AD$4*AD233+AE$4*AE233+AF$4*AF233+AG$4*AG233+AH$4*AH233+AI$4*AI233+AJ$4*AJ233+AK$4*AK233)*AM233,"")</f>
        <v>0</v>
      </c>
      <c r="AO233" s="63" t="s">
        <v>86</v>
      </c>
      <c r="AP233" s="63">
        <v>1</v>
      </c>
      <c r="AQ233" s="63">
        <v>1</v>
      </c>
      <c r="AR233" s="63">
        <v>1</v>
      </c>
      <c r="AS233" s="63">
        <v>1</v>
      </c>
      <c r="AT233" s="63">
        <v>0</v>
      </c>
      <c r="AU233" s="63">
        <v>1</v>
      </c>
      <c r="AV233" s="63">
        <v>1</v>
      </c>
      <c r="AW233" s="63">
        <v>1</v>
      </c>
      <c r="AX233" s="63">
        <v>1</v>
      </c>
      <c r="AY233" s="63">
        <v>1</v>
      </c>
      <c r="AZ233" s="63">
        <v>0</v>
      </c>
      <c r="BA233" s="63">
        <v>1</v>
      </c>
      <c r="BB233" s="63">
        <f t="shared" ref="BB233" si="326">IFERROR(AVERAGE(AR233:BA233),"")</f>
        <v>0.8</v>
      </c>
      <c r="BC233" s="63">
        <f t="shared" si="271"/>
        <v>6.6666666666666666E-2</v>
      </c>
      <c r="BD233" s="63">
        <f t="shared" si="272"/>
        <v>5.333333333333333E-2</v>
      </c>
      <c r="BE233" s="1" t="s">
        <v>87</v>
      </c>
      <c r="BF233" s="1">
        <v>1</v>
      </c>
      <c r="BG233" s="1">
        <v>1</v>
      </c>
      <c r="BH233" s="1">
        <v>1</v>
      </c>
      <c r="BI233" s="1">
        <v>1</v>
      </c>
      <c r="BJ233" s="1">
        <v>0</v>
      </c>
      <c r="BK233" s="1">
        <v>1</v>
      </c>
      <c r="BL233" s="1">
        <v>1</v>
      </c>
      <c r="BM233" s="1">
        <v>1</v>
      </c>
      <c r="BN233" s="1">
        <v>1</v>
      </c>
      <c r="BO233" s="1">
        <v>1</v>
      </c>
      <c r="BP233" s="1">
        <v>0</v>
      </c>
      <c r="BQ233" s="1">
        <v>1</v>
      </c>
      <c r="BR233" s="1">
        <f t="shared" ref="BR233" si="327">IFERROR(AVERAGE(BH233:BQ233),"")</f>
        <v>0.8</v>
      </c>
      <c r="BS233" s="1">
        <f t="shared" si="273"/>
        <v>6.6666666666666666E-2</v>
      </c>
      <c r="BT233" s="1">
        <f t="shared" si="274"/>
        <v>5.333333333333333E-2</v>
      </c>
      <c r="BU233" s="63" t="s">
        <v>61</v>
      </c>
      <c r="BV233" s="63">
        <v>1</v>
      </c>
      <c r="BW233" s="63">
        <v>1</v>
      </c>
      <c r="BX233" s="63">
        <v>1</v>
      </c>
      <c r="BY233" s="63">
        <v>1</v>
      </c>
      <c r="BZ233" s="63">
        <v>0</v>
      </c>
      <c r="CA233" s="63">
        <v>1</v>
      </c>
      <c r="CB233" s="63">
        <v>1</v>
      </c>
      <c r="CC233" s="63">
        <v>1</v>
      </c>
      <c r="CD233" s="63">
        <v>1</v>
      </c>
      <c r="CE233" s="63">
        <v>1</v>
      </c>
      <c r="CF233" s="63">
        <v>0</v>
      </c>
      <c r="CG233" s="63">
        <v>1</v>
      </c>
      <c r="CH233" s="63">
        <f t="shared" ref="CH233" si="328">IFERROR(AVERAGE(BX233:CG233),"")</f>
        <v>0.8</v>
      </c>
      <c r="CI233" s="63"/>
      <c r="CJ233" s="63"/>
      <c r="CK233" s="1" t="s">
        <v>88</v>
      </c>
      <c r="CL233" s="1">
        <v>1</v>
      </c>
      <c r="CM233" s="1">
        <v>1</v>
      </c>
      <c r="CN233" s="1">
        <v>1</v>
      </c>
      <c r="CO233" s="1">
        <v>1</v>
      </c>
      <c r="CP233" s="1">
        <v>0</v>
      </c>
      <c r="CQ233" s="1">
        <v>1</v>
      </c>
      <c r="CR233" s="1">
        <v>1</v>
      </c>
      <c r="CS233" s="1">
        <v>1</v>
      </c>
      <c r="CT233" s="1">
        <v>1</v>
      </c>
      <c r="CU233" s="1">
        <v>1</v>
      </c>
      <c r="CV233" s="1">
        <v>0</v>
      </c>
      <c r="CW233" s="1">
        <v>1</v>
      </c>
      <c r="CX233" s="1">
        <f t="shared" ref="CX233" si="329">IFERROR(AVERAGE(CN233:CW233),"")</f>
        <v>0.8</v>
      </c>
      <c r="CY233" s="138">
        <f t="shared" si="277"/>
        <v>6.6666666666666666E-2</v>
      </c>
      <c r="CZ233" s="1">
        <f t="shared" si="278"/>
        <v>5.333333333333333E-2</v>
      </c>
      <c r="DA233" s="63" t="s">
        <v>89</v>
      </c>
      <c r="DB233" s="63">
        <v>1</v>
      </c>
      <c r="DC233" s="63">
        <v>1</v>
      </c>
      <c r="DD233" s="63">
        <v>1</v>
      </c>
      <c r="DE233" s="63">
        <v>1</v>
      </c>
      <c r="DF233" s="63">
        <v>0</v>
      </c>
      <c r="DG233" s="63">
        <v>1</v>
      </c>
      <c r="DH233" s="63">
        <v>1</v>
      </c>
      <c r="DI233" s="63">
        <v>1</v>
      </c>
      <c r="DJ233" s="63">
        <v>1</v>
      </c>
      <c r="DK233" s="63">
        <v>1</v>
      </c>
      <c r="DL233" s="63">
        <v>0</v>
      </c>
      <c r="DM233" s="63">
        <v>1</v>
      </c>
      <c r="DN233" s="63">
        <f t="shared" ref="DN233" si="330">IFERROR(AVERAGE(DD233:DM233),"")</f>
        <v>0.8</v>
      </c>
      <c r="DO233" s="63">
        <f t="shared" si="279"/>
        <v>6.6666666666666666E-2</v>
      </c>
      <c r="DP233" s="63">
        <f t="shared" si="280"/>
        <v>5.333333333333333E-2</v>
      </c>
      <c r="DQ233" s="1" t="s">
        <v>90</v>
      </c>
      <c r="DR233" s="1">
        <v>1</v>
      </c>
      <c r="DS233" s="1">
        <v>1</v>
      </c>
      <c r="DT233" s="1">
        <v>1</v>
      </c>
      <c r="DU233" s="1">
        <v>1</v>
      </c>
      <c r="DV233" s="1">
        <v>0</v>
      </c>
      <c r="DW233" s="1">
        <v>1</v>
      </c>
      <c r="DX233" s="1">
        <v>1</v>
      </c>
      <c r="DY233" s="1">
        <v>1</v>
      </c>
      <c r="DZ233" s="1">
        <v>1</v>
      </c>
      <c r="EA233" s="1">
        <v>1</v>
      </c>
      <c r="EB233" s="1">
        <v>0</v>
      </c>
      <c r="EC233" s="1">
        <v>1</v>
      </c>
      <c r="ED233" s="1">
        <f t="shared" ref="ED233" si="331">IFERROR(AVERAGE(DT233:EC233),"")</f>
        <v>0.8</v>
      </c>
      <c r="EE233" s="138">
        <f t="shared" si="281"/>
        <v>6.6666666666666666E-2</v>
      </c>
      <c r="EF233" s="1">
        <f t="shared" si="282"/>
        <v>5.333333333333333E-2</v>
      </c>
      <c r="EG233" s="63" t="s">
        <v>91</v>
      </c>
      <c r="EH233" s="63">
        <v>1</v>
      </c>
      <c r="EI233" s="63">
        <v>1</v>
      </c>
      <c r="EJ233" s="63">
        <v>1</v>
      </c>
      <c r="EK233" s="63">
        <v>1</v>
      </c>
      <c r="EL233" s="63">
        <v>0</v>
      </c>
      <c r="EM233" s="63">
        <v>1</v>
      </c>
      <c r="EN233" s="63">
        <v>1</v>
      </c>
      <c r="EO233" s="63">
        <v>1</v>
      </c>
      <c r="EP233" s="63">
        <v>1</v>
      </c>
      <c r="EQ233" s="63">
        <v>1</v>
      </c>
      <c r="ER233" s="63">
        <v>0</v>
      </c>
      <c r="ES233" s="63">
        <v>1</v>
      </c>
      <c r="ET233" s="63">
        <f t="shared" ref="ET233" si="332">IFERROR(AVERAGE(EJ233:ES233),"")</f>
        <v>0.8</v>
      </c>
      <c r="EU233" s="63">
        <f t="shared" si="283"/>
        <v>6.6666666666666666E-2</v>
      </c>
      <c r="EV233" s="63">
        <f t="shared" si="284"/>
        <v>5.333333333333333E-2</v>
      </c>
      <c r="EW233" s="1" t="s">
        <v>92</v>
      </c>
      <c r="EX233" s="1">
        <v>1</v>
      </c>
      <c r="EY233" s="1">
        <v>1</v>
      </c>
      <c r="EZ233" s="1">
        <v>1</v>
      </c>
      <c r="FA233" s="1">
        <v>1</v>
      </c>
      <c r="FB233" s="1">
        <v>0</v>
      </c>
      <c r="FC233" s="1">
        <v>1</v>
      </c>
      <c r="FD233" s="1">
        <v>1</v>
      </c>
      <c r="FE233" s="1">
        <v>1</v>
      </c>
      <c r="FF233" s="1">
        <v>1</v>
      </c>
      <c r="FG233" s="1">
        <v>1</v>
      </c>
      <c r="FH233" s="1">
        <v>0</v>
      </c>
      <c r="FI233" s="1">
        <v>1</v>
      </c>
      <c r="FJ233" s="5">
        <v>1</v>
      </c>
      <c r="FK233" s="91">
        <f t="shared" si="285"/>
        <v>6.6666666666666666E-2</v>
      </c>
      <c r="FL233" s="5">
        <f t="shared" si="286"/>
        <v>5.333333333333333E-2</v>
      </c>
      <c r="FM233" s="63" t="s">
        <v>93</v>
      </c>
      <c r="FN233" s="63">
        <v>1</v>
      </c>
      <c r="FO233" s="63">
        <v>1</v>
      </c>
      <c r="FP233" s="63">
        <v>1</v>
      </c>
      <c r="FQ233" s="63">
        <v>1</v>
      </c>
      <c r="FR233" s="63">
        <v>0</v>
      </c>
      <c r="FS233" s="63">
        <v>1</v>
      </c>
      <c r="FT233" s="63">
        <v>1</v>
      </c>
      <c r="FU233" s="63">
        <v>1</v>
      </c>
      <c r="FV233" s="63">
        <v>1</v>
      </c>
      <c r="FW233" s="63">
        <v>1</v>
      </c>
      <c r="FX233" s="63">
        <v>0</v>
      </c>
      <c r="FY233" s="63">
        <v>1</v>
      </c>
      <c r="FZ233" s="62">
        <v>1</v>
      </c>
      <c r="GA233" s="62">
        <f t="shared" si="287"/>
        <v>6.6666666666666666E-2</v>
      </c>
      <c r="GB233" s="62">
        <f t="shared" si="288"/>
        <v>5.333333333333333E-2</v>
      </c>
      <c r="GC233" s="1" t="s">
        <v>94</v>
      </c>
      <c r="GD233" s="1">
        <v>1</v>
      </c>
      <c r="GE233" s="1">
        <v>1</v>
      </c>
      <c r="GF233" s="1">
        <v>1</v>
      </c>
      <c r="GG233" s="1">
        <v>1</v>
      </c>
      <c r="GH233" s="1">
        <v>0</v>
      </c>
      <c r="GI233" s="1">
        <v>1</v>
      </c>
      <c r="GJ233" s="1">
        <v>1</v>
      </c>
      <c r="GK233" s="1">
        <v>1</v>
      </c>
      <c r="GL233" s="1">
        <v>1</v>
      </c>
      <c r="GM233" s="1">
        <v>1</v>
      </c>
      <c r="GN233" s="1">
        <v>0</v>
      </c>
      <c r="GO233" s="1">
        <v>1</v>
      </c>
      <c r="GP233" s="1">
        <f t="shared" ref="GP233" si="333">IFERROR(AVERAGE(GF233:GO233),"")</f>
        <v>0.8</v>
      </c>
      <c r="GQ233" s="138">
        <f t="shared" si="297"/>
        <v>6.6666666666666666E-2</v>
      </c>
      <c r="GR233" s="1">
        <f t="shared" si="298"/>
        <v>5.333333333333333E-2</v>
      </c>
      <c r="GS233" s="63" t="s">
        <v>95</v>
      </c>
      <c r="GT233" s="63">
        <v>1</v>
      </c>
      <c r="GU233" s="63">
        <v>1</v>
      </c>
      <c r="GV233" s="63">
        <v>1</v>
      </c>
      <c r="GW233" s="63">
        <v>1</v>
      </c>
      <c r="GX233" s="63">
        <v>0</v>
      </c>
      <c r="GY233" s="63">
        <v>1</v>
      </c>
      <c r="GZ233" s="63">
        <v>1</v>
      </c>
      <c r="HA233" s="63">
        <v>1</v>
      </c>
      <c r="HB233" s="63">
        <v>1</v>
      </c>
      <c r="HC233" s="63">
        <v>1</v>
      </c>
      <c r="HD233" s="63">
        <v>0</v>
      </c>
      <c r="HE233" s="63">
        <v>1</v>
      </c>
      <c r="HF233" s="63">
        <f t="shared" ref="HF233" si="334">IFERROR(AVERAGE(GV233:HE233),"")</f>
        <v>0.8</v>
      </c>
      <c r="HG233" s="63">
        <f t="shared" si="299"/>
        <v>6.6666666666666666E-2</v>
      </c>
      <c r="HH233" s="63">
        <f t="shared" si="300"/>
        <v>5.333333333333333E-2</v>
      </c>
      <c r="HI233" s="1" t="s">
        <v>96</v>
      </c>
      <c r="HJ233" s="1">
        <v>1</v>
      </c>
      <c r="HK233" s="1">
        <v>1</v>
      </c>
      <c r="HL233" s="1">
        <v>1</v>
      </c>
      <c r="HM233" s="1">
        <v>1</v>
      </c>
      <c r="HN233" s="1">
        <v>0</v>
      </c>
      <c r="HO233" s="1">
        <v>1</v>
      </c>
      <c r="HP233" s="1">
        <v>1</v>
      </c>
      <c r="HQ233" s="1">
        <v>1</v>
      </c>
      <c r="HR233" s="1">
        <v>1</v>
      </c>
      <c r="HS233" s="1">
        <v>1</v>
      </c>
      <c r="HT233" s="1">
        <v>0</v>
      </c>
      <c r="HU233" s="1">
        <v>1</v>
      </c>
      <c r="HV233" s="1">
        <f t="shared" ref="HV233" si="335">IFERROR(AVERAGE(HL233:HU233),"")</f>
        <v>0.8</v>
      </c>
      <c r="HW233" s="138">
        <f t="shared" si="301"/>
        <v>6.6666666666666666E-2</v>
      </c>
      <c r="HX233" s="1">
        <f t="shared" si="302"/>
        <v>5.333333333333333E-2</v>
      </c>
      <c r="HY233" s="63" t="s">
        <v>97</v>
      </c>
      <c r="HZ233" s="63">
        <v>1</v>
      </c>
      <c r="IA233" s="63">
        <v>1</v>
      </c>
      <c r="IB233" s="63">
        <v>1</v>
      </c>
      <c r="IC233" s="63">
        <v>1</v>
      </c>
      <c r="ID233" s="63">
        <v>0</v>
      </c>
      <c r="IE233" s="63">
        <v>1</v>
      </c>
      <c r="IF233" s="63">
        <v>1</v>
      </c>
      <c r="IG233" s="63">
        <v>1</v>
      </c>
      <c r="IH233" s="63">
        <v>1</v>
      </c>
      <c r="II233" s="63">
        <v>1</v>
      </c>
      <c r="IJ233" s="63">
        <v>0</v>
      </c>
      <c r="IK233" s="63">
        <v>1</v>
      </c>
      <c r="IL233" s="63">
        <f t="shared" ref="IL233" si="336">IFERROR(AVERAGE(IB233:IK233),"")</f>
        <v>0.8</v>
      </c>
      <c r="IM233" s="63">
        <f t="shared" si="303"/>
        <v>6.6666666666666666E-2</v>
      </c>
      <c r="IN233" s="63">
        <f t="shared" si="304"/>
        <v>5.333333333333333E-2</v>
      </c>
      <c r="IO233" s="1" t="s">
        <v>98</v>
      </c>
      <c r="IP233" s="1">
        <v>1</v>
      </c>
      <c r="IQ233" s="1">
        <v>1</v>
      </c>
      <c r="IR233" s="1">
        <v>1</v>
      </c>
      <c r="IS233" s="1">
        <v>1</v>
      </c>
      <c r="IT233" s="1">
        <v>0</v>
      </c>
      <c r="IU233" s="1">
        <v>1</v>
      </c>
      <c r="IV233" s="1">
        <v>1</v>
      </c>
      <c r="IW233" s="1">
        <v>1</v>
      </c>
      <c r="IX233" s="1">
        <v>1</v>
      </c>
      <c r="IY233" s="1">
        <v>1</v>
      </c>
      <c r="IZ233" s="1">
        <v>0</v>
      </c>
      <c r="JA233" s="1">
        <v>1</v>
      </c>
      <c r="JB233" s="1">
        <f t="shared" ref="JB233" si="337">IFERROR(AVERAGE(IR233:JA233),"")</f>
        <v>0.8</v>
      </c>
      <c r="JC233" s="138">
        <f t="shared" si="305"/>
        <v>6.6666666666666666E-2</v>
      </c>
      <c r="JD233" s="1">
        <f t="shared" si="306"/>
        <v>5.333333333333333E-2</v>
      </c>
      <c r="JE233" s="63" t="s">
        <v>99</v>
      </c>
      <c r="JF233" s="63">
        <v>1</v>
      </c>
      <c r="JG233" s="63">
        <v>1</v>
      </c>
      <c r="JH233" s="63">
        <v>1</v>
      </c>
      <c r="JI233" s="63">
        <v>1</v>
      </c>
      <c r="JJ233" s="63">
        <v>0</v>
      </c>
      <c r="JK233" s="63">
        <v>1</v>
      </c>
      <c r="JL233" s="63">
        <v>1</v>
      </c>
      <c r="JM233" s="63">
        <v>1</v>
      </c>
      <c r="JN233" s="63">
        <v>1</v>
      </c>
      <c r="JO233" s="63">
        <v>1</v>
      </c>
      <c r="JP233" s="63">
        <v>0</v>
      </c>
      <c r="JQ233" s="63">
        <v>1</v>
      </c>
      <c r="JR233" s="63">
        <f t="shared" ref="JR233" si="338">IFERROR(AVERAGE(JH233:JQ233),"")</f>
        <v>0.8</v>
      </c>
      <c r="JS233" s="63">
        <f t="shared" si="307"/>
        <v>6.6666666666666666E-2</v>
      </c>
      <c r="JT233" s="63">
        <f t="shared" si="308"/>
        <v>5.333333333333333E-2</v>
      </c>
      <c r="JU233" s="1"/>
      <c r="JV233" s="1"/>
      <c r="JW233" s="1"/>
      <c r="JX233" s="1"/>
      <c r="JY233" s="1"/>
      <c r="JZ233" s="1"/>
      <c r="KA233" s="1"/>
      <c r="KB233" s="1"/>
      <c r="KC233" s="1"/>
      <c r="KD233" s="1"/>
      <c r="KE233" s="1"/>
      <c r="KF233" s="1"/>
      <c r="KG233" s="1"/>
      <c r="KH233" s="1"/>
      <c r="KI233" s="138"/>
      <c r="KJ233" s="1"/>
      <c r="KK233" s="63"/>
      <c r="KL233" s="63"/>
      <c r="KM233" s="63"/>
      <c r="KN233" s="63"/>
      <c r="KO233" s="63"/>
      <c r="KP233" s="63"/>
      <c r="KQ233" s="63"/>
      <c r="KR233" s="63"/>
      <c r="KS233" s="63"/>
      <c r="KT233" s="63"/>
      <c r="KU233" s="63"/>
      <c r="KV233" s="63"/>
      <c r="KW233" s="63"/>
      <c r="KX233" s="63"/>
      <c r="KY233" s="63"/>
      <c r="KZ233" s="63"/>
      <c r="LA233" s="1"/>
      <c r="LB233" s="1"/>
      <c r="LC233" s="1"/>
      <c r="LD233" s="1"/>
      <c r="LE233" s="1"/>
      <c r="LF233" s="1"/>
      <c r="LG233" s="1"/>
      <c r="LH233" s="1"/>
      <c r="LI233" s="1"/>
      <c r="LJ233" s="1"/>
      <c r="LK233" s="1"/>
      <c r="LL233" s="1"/>
      <c r="LM233" s="1"/>
      <c r="LN233" s="1"/>
      <c r="LO233" s="138"/>
      <c r="LP233" s="1"/>
      <c r="LQ233" s="63"/>
      <c r="LR233" s="63"/>
      <c r="LS233" s="63"/>
      <c r="LT233" s="63"/>
      <c r="LU233" s="63"/>
      <c r="LV233" s="63"/>
      <c r="LW233" s="63"/>
      <c r="LX233" s="63"/>
      <c r="LY233" s="63"/>
      <c r="LZ233" s="63"/>
      <c r="MA233" s="63"/>
      <c r="MB233" s="63"/>
      <c r="MC233" s="63"/>
      <c r="MD233" s="63"/>
      <c r="ME233" s="63"/>
      <c r="MF233" s="63"/>
    </row>
    <row r="234" spans="1:344" x14ac:dyDescent="0.35">
      <c r="A234" s="131">
        <v>230</v>
      </c>
      <c r="B234" s="170"/>
      <c r="C234" s="170"/>
      <c r="D234" s="152">
        <v>494</v>
      </c>
      <c r="E234" s="72" t="str">
        <f>'BVEM Scorecard'!F233</f>
        <v>Solar + Storage</v>
      </c>
      <c r="F234" s="96">
        <f t="shared" si="289"/>
        <v>0</v>
      </c>
      <c r="G234" s="96">
        <f t="shared" si="290"/>
        <v>0</v>
      </c>
      <c r="H234" s="96">
        <f t="shared" si="291"/>
        <v>0</v>
      </c>
      <c r="I234" s="96">
        <f t="shared" si="292"/>
        <v>0</v>
      </c>
      <c r="J234" s="62"/>
      <c r="K234" s="62"/>
      <c r="L234" s="62"/>
      <c r="M234" s="62"/>
      <c r="N234" s="62"/>
      <c r="O234" s="62"/>
      <c r="P234" s="62"/>
      <c r="Q234" s="62"/>
      <c r="R234" s="62"/>
      <c r="S234" s="62"/>
      <c r="T234" s="62"/>
      <c r="U234" s="62"/>
      <c r="V234" s="62"/>
      <c r="W234" s="62"/>
      <c r="X234" s="62"/>
      <c r="Y234" s="87"/>
      <c r="Z234" s="5"/>
      <c r="AA234" s="5"/>
      <c r="AB234" s="5"/>
      <c r="AC234" s="5"/>
      <c r="AD234" s="5"/>
      <c r="AE234" s="5"/>
      <c r="AF234" s="5"/>
      <c r="AG234" s="5"/>
      <c r="AH234" s="5"/>
      <c r="AI234" s="5"/>
      <c r="AJ234" s="5"/>
      <c r="AK234" s="5"/>
      <c r="AL234" s="5"/>
      <c r="AM234" s="91" t="str">
        <f t="shared" si="269"/>
        <v/>
      </c>
      <c r="AN234" s="93" t="str">
        <f t="shared" si="270"/>
        <v/>
      </c>
      <c r="AO234" s="62"/>
      <c r="AP234" s="62"/>
      <c r="AQ234" s="62"/>
      <c r="AR234" s="62"/>
      <c r="AS234" s="62"/>
      <c r="AT234" s="62"/>
      <c r="AU234" s="62"/>
      <c r="AV234" s="62"/>
      <c r="AW234" s="62"/>
      <c r="AX234" s="62"/>
      <c r="AY234" s="62"/>
      <c r="AZ234" s="62"/>
      <c r="BA234" s="62"/>
      <c r="BB234" s="62"/>
      <c r="BC234" s="62" t="str">
        <f t="shared" si="271"/>
        <v/>
      </c>
      <c r="BD234" s="62" t="str">
        <f t="shared" si="272"/>
        <v/>
      </c>
      <c r="BE234" s="5"/>
      <c r="BF234" s="5"/>
      <c r="BG234" s="5"/>
      <c r="BH234" s="5"/>
      <c r="BI234" s="5"/>
      <c r="BJ234" s="5"/>
      <c r="BK234" s="5"/>
      <c r="BL234" s="5"/>
      <c r="BM234" s="5"/>
      <c r="BN234" s="5"/>
      <c r="BO234" s="5"/>
      <c r="BP234" s="5"/>
      <c r="BQ234" s="5"/>
      <c r="BR234" s="5"/>
      <c r="BS234" s="5" t="str">
        <f t="shared" si="273"/>
        <v/>
      </c>
      <c r="BT234" s="5" t="str">
        <f t="shared" si="274"/>
        <v/>
      </c>
      <c r="BU234" s="62"/>
      <c r="BV234" s="62"/>
      <c r="BW234" s="62"/>
      <c r="BX234" s="62"/>
      <c r="BY234" s="62"/>
      <c r="BZ234" s="62"/>
      <c r="CA234" s="62"/>
      <c r="CB234" s="62"/>
      <c r="CC234" s="62"/>
      <c r="CD234" s="62"/>
      <c r="CE234" s="62"/>
      <c r="CF234" s="62"/>
      <c r="CG234" s="62"/>
      <c r="CH234" s="62"/>
      <c r="CI234" s="62" t="str">
        <f t="shared" si="275"/>
        <v/>
      </c>
      <c r="CJ234" s="62" t="str">
        <f t="shared" si="276"/>
        <v/>
      </c>
      <c r="CK234" s="5"/>
      <c r="CL234" s="5"/>
      <c r="CM234" s="5"/>
      <c r="CN234" s="5"/>
      <c r="CO234" s="5"/>
      <c r="CP234" s="5"/>
      <c r="CQ234" s="5"/>
      <c r="CR234" s="5"/>
      <c r="CS234" s="5"/>
      <c r="CT234" s="5"/>
      <c r="CU234" s="5"/>
      <c r="CV234" s="5"/>
      <c r="CW234" s="5"/>
      <c r="CX234" s="5"/>
      <c r="CY234" s="91" t="str">
        <f t="shared" si="277"/>
        <v/>
      </c>
      <c r="CZ234" s="5" t="str">
        <f t="shared" si="278"/>
        <v/>
      </c>
      <c r="DA234" s="62"/>
      <c r="DB234" s="62"/>
      <c r="DC234" s="62"/>
      <c r="DD234" s="62"/>
      <c r="DE234" s="62"/>
      <c r="DF234" s="62"/>
      <c r="DG234" s="62"/>
      <c r="DH234" s="62"/>
      <c r="DI234" s="62"/>
      <c r="DJ234" s="62"/>
      <c r="DK234" s="62"/>
      <c r="DL234" s="62"/>
      <c r="DM234" s="62"/>
      <c r="DN234" s="62"/>
      <c r="DO234" s="62" t="str">
        <f t="shared" si="279"/>
        <v/>
      </c>
      <c r="DP234" s="62" t="str">
        <f t="shared" si="280"/>
        <v/>
      </c>
      <c r="DQ234" s="5"/>
      <c r="DR234" s="5"/>
      <c r="DS234" s="5"/>
      <c r="DT234" s="5"/>
      <c r="DU234" s="5"/>
      <c r="DV234" s="5"/>
      <c r="DW234" s="5"/>
      <c r="DX234" s="5"/>
      <c r="DY234" s="5"/>
      <c r="DZ234" s="5"/>
      <c r="EA234" s="5"/>
      <c r="EB234" s="5"/>
      <c r="EC234" s="5"/>
      <c r="ED234" s="5"/>
      <c r="EE234" s="91" t="str">
        <f t="shared" si="281"/>
        <v/>
      </c>
      <c r="EF234" s="5" t="str">
        <f t="shared" si="282"/>
        <v/>
      </c>
      <c r="EG234" s="62"/>
      <c r="EH234" s="62"/>
      <c r="EI234" s="62"/>
      <c r="EJ234" s="62"/>
      <c r="EK234" s="62"/>
      <c r="EL234" s="62"/>
      <c r="EM234" s="62"/>
      <c r="EN234" s="62"/>
      <c r="EO234" s="62"/>
      <c r="EP234" s="62"/>
      <c r="EQ234" s="62"/>
      <c r="ER234" s="62"/>
      <c r="ES234" s="62"/>
      <c r="ET234" s="62"/>
      <c r="EU234" s="62" t="str">
        <f t="shared" si="283"/>
        <v/>
      </c>
      <c r="EV234" s="62" t="str">
        <f t="shared" si="284"/>
        <v/>
      </c>
      <c r="EW234" s="5"/>
      <c r="EX234" s="5"/>
      <c r="EY234" s="5"/>
      <c r="EZ234" s="5"/>
      <c r="FA234" s="5"/>
      <c r="FB234" s="5"/>
      <c r="FC234" s="5"/>
      <c r="FD234" s="5"/>
      <c r="FE234" s="5"/>
      <c r="FF234" s="5"/>
      <c r="FG234" s="5"/>
      <c r="FH234" s="5"/>
      <c r="FI234" s="5"/>
      <c r="FJ234" s="5"/>
      <c r="FK234" s="91" t="str">
        <f t="shared" si="285"/>
        <v/>
      </c>
      <c r="FL234" s="5" t="str">
        <f t="shared" si="286"/>
        <v/>
      </c>
      <c r="FM234" s="62"/>
      <c r="FN234" s="62"/>
      <c r="FO234" s="62"/>
      <c r="FP234" s="62"/>
      <c r="FQ234" s="62"/>
      <c r="FR234" s="62"/>
      <c r="FS234" s="62"/>
      <c r="FT234" s="62"/>
      <c r="FU234" s="62"/>
      <c r="FV234" s="62"/>
      <c r="FW234" s="62"/>
      <c r="FX234" s="62"/>
      <c r="FY234" s="62"/>
      <c r="FZ234" s="62"/>
      <c r="GA234" s="62" t="str">
        <f t="shared" si="287"/>
        <v/>
      </c>
      <c r="GB234" s="62" t="str">
        <f t="shared" si="288"/>
        <v/>
      </c>
      <c r="GC234" s="5"/>
      <c r="GD234" s="5"/>
      <c r="GE234" s="5"/>
      <c r="GF234" s="5"/>
      <c r="GG234" s="5"/>
      <c r="GH234" s="5"/>
      <c r="GI234" s="5"/>
      <c r="GJ234" s="5"/>
      <c r="GK234" s="5"/>
      <c r="GL234" s="5"/>
      <c r="GM234" s="5"/>
      <c r="GN234" s="5"/>
      <c r="GO234" s="5"/>
      <c r="GP234" s="5"/>
      <c r="GQ234" s="91" t="str">
        <f t="shared" si="297"/>
        <v/>
      </c>
      <c r="GR234" s="5" t="str">
        <f t="shared" si="298"/>
        <v/>
      </c>
      <c r="GS234" s="62"/>
      <c r="GT234" s="62"/>
      <c r="GU234" s="62"/>
      <c r="GV234" s="62"/>
      <c r="GW234" s="62"/>
      <c r="GX234" s="62"/>
      <c r="GY234" s="62"/>
      <c r="GZ234" s="62"/>
      <c r="HA234" s="62"/>
      <c r="HB234" s="62"/>
      <c r="HC234" s="62"/>
      <c r="HD234" s="62"/>
      <c r="HE234" s="62"/>
      <c r="HF234" s="62"/>
      <c r="HG234" s="62" t="str">
        <f t="shared" si="299"/>
        <v/>
      </c>
      <c r="HH234" s="62" t="str">
        <f t="shared" si="300"/>
        <v/>
      </c>
      <c r="HI234" s="5"/>
      <c r="HJ234" s="5"/>
      <c r="HK234" s="5"/>
      <c r="HL234" s="5"/>
      <c r="HM234" s="5"/>
      <c r="HN234" s="5"/>
      <c r="HO234" s="5"/>
      <c r="HP234" s="5"/>
      <c r="HQ234" s="5"/>
      <c r="HR234" s="5"/>
      <c r="HS234" s="5"/>
      <c r="HT234" s="5"/>
      <c r="HU234" s="5"/>
      <c r="HV234" s="5"/>
      <c r="HW234" s="91" t="str">
        <f t="shared" si="301"/>
        <v/>
      </c>
      <c r="HX234" s="5" t="str">
        <f t="shared" si="302"/>
        <v/>
      </c>
      <c r="HY234" s="62"/>
      <c r="HZ234" s="62"/>
      <c r="IA234" s="62"/>
      <c r="IB234" s="62"/>
      <c r="IC234" s="62"/>
      <c r="ID234" s="62"/>
      <c r="IE234" s="62"/>
      <c r="IF234" s="62"/>
      <c r="IG234" s="62"/>
      <c r="IH234" s="62"/>
      <c r="II234" s="62"/>
      <c r="IJ234" s="62"/>
      <c r="IK234" s="62"/>
      <c r="IL234" s="62"/>
      <c r="IM234" s="62" t="str">
        <f t="shared" si="303"/>
        <v/>
      </c>
      <c r="IN234" s="62" t="str">
        <f t="shared" si="304"/>
        <v/>
      </c>
      <c r="IO234" s="5"/>
      <c r="IP234" s="5"/>
      <c r="IQ234" s="5"/>
      <c r="IR234" s="5"/>
      <c r="IS234" s="5"/>
      <c r="IT234" s="5"/>
      <c r="IU234" s="5"/>
      <c r="IV234" s="5"/>
      <c r="IW234" s="5"/>
      <c r="IX234" s="5"/>
      <c r="IY234" s="5"/>
      <c r="IZ234" s="5"/>
      <c r="JA234" s="5"/>
      <c r="JB234" s="5"/>
      <c r="JC234" s="91" t="str">
        <f t="shared" si="305"/>
        <v/>
      </c>
      <c r="JD234" s="5" t="str">
        <f t="shared" si="306"/>
        <v/>
      </c>
      <c r="JE234" s="62"/>
      <c r="JF234" s="62"/>
      <c r="JG234" s="62"/>
      <c r="JH234" s="62"/>
      <c r="JI234" s="62"/>
      <c r="JJ234" s="62"/>
      <c r="JK234" s="62"/>
      <c r="JL234" s="62"/>
      <c r="JM234" s="62"/>
      <c r="JN234" s="62"/>
      <c r="JO234" s="62"/>
      <c r="JP234" s="62"/>
      <c r="JQ234" s="62"/>
      <c r="JR234" s="62"/>
      <c r="JS234" s="62" t="str">
        <f t="shared" si="307"/>
        <v/>
      </c>
      <c r="JT234" s="62" t="str">
        <f t="shared" si="308"/>
        <v/>
      </c>
      <c r="JU234" s="5"/>
      <c r="JV234" s="5"/>
      <c r="JW234" s="5"/>
      <c r="JX234" s="5"/>
      <c r="JY234" s="5"/>
      <c r="JZ234" s="5"/>
      <c r="KA234" s="5"/>
      <c r="KB234" s="5"/>
      <c r="KC234" s="5"/>
      <c r="KD234" s="5"/>
      <c r="KE234" s="5"/>
      <c r="KF234" s="5"/>
      <c r="KG234" s="5"/>
      <c r="KH234" s="5"/>
      <c r="KI234" s="91" t="str">
        <f t="shared" si="309"/>
        <v/>
      </c>
      <c r="KJ234" s="5" t="str">
        <f t="shared" si="310"/>
        <v/>
      </c>
      <c r="KK234" s="62"/>
      <c r="KL234" s="62"/>
      <c r="KM234" s="62"/>
      <c r="KN234" s="62"/>
      <c r="KO234" s="62"/>
      <c r="KP234" s="62"/>
      <c r="KQ234" s="62"/>
      <c r="KR234" s="62"/>
      <c r="KS234" s="62"/>
      <c r="KT234" s="62"/>
      <c r="KU234" s="62"/>
      <c r="KV234" s="62"/>
      <c r="KW234" s="62"/>
      <c r="KX234" s="62"/>
      <c r="KY234" s="62" t="str">
        <f t="shared" si="311"/>
        <v/>
      </c>
      <c r="KZ234" s="62" t="str">
        <f t="shared" si="312"/>
        <v/>
      </c>
      <c r="LA234" s="5"/>
      <c r="LB234" s="5"/>
      <c r="LC234" s="5"/>
      <c r="LD234" s="5"/>
      <c r="LE234" s="5"/>
      <c r="LF234" s="5"/>
      <c r="LG234" s="5"/>
      <c r="LH234" s="5"/>
      <c r="LI234" s="5"/>
      <c r="LJ234" s="5"/>
      <c r="LK234" s="5"/>
      <c r="LL234" s="5"/>
      <c r="LM234" s="5"/>
      <c r="LN234" s="5"/>
      <c r="LO234" s="91" t="str">
        <f t="shared" si="313"/>
        <v/>
      </c>
      <c r="LP234" s="5" t="str">
        <f t="shared" si="314"/>
        <v/>
      </c>
      <c r="LQ234" s="62"/>
      <c r="LR234" s="62"/>
      <c r="LS234" s="62"/>
      <c r="LT234" s="62"/>
      <c r="LU234" s="62"/>
      <c r="LV234" s="62"/>
      <c r="LW234" s="62"/>
      <c r="LX234" s="62"/>
      <c r="LY234" s="62"/>
      <c r="LZ234" s="62"/>
      <c r="MA234" s="62"/>
      <c r="MB234" s="62"/>
      <c r="MC234" s="62"/>
      <c r="MD234" s="62"/>
      <c r="ME234" s="62" t="str">
        <f t="shared" si="315"/>
        <v/>
      </c>
      <c r="MF234" s="62" t="str">
        <f t="shared" si="316"/>
        <v/>
      </c>
    </row>
    <row r="235" spans="1:344" x14ac:dyDescent="0.35">
      <c r="A235" s="132">
        <v>231</v>
      </c>
      <c r="B235" s="170"/>
      <c r="C235" s="170"/>
      <c r="D235" s="152">
        <v>396</v>
      </c>
      <c r="E235" s="72" t="str">
        <f>'BVEM Scorecard'!F234</f>
        <v>Solar</v>
      </c>
      <c r="F235" s="96"/>
      <c r="G235" s="96"/>
      <c r="H235" s="96"/>
      <c r="I235" s="96"/>
      <c r="J235" s="62"/>
      <c r="K235" s="62"/>
      <c r="L235" s="62"/>
      <c r="M235" s="62"/>
      <c r="N235" s="62"/>
      <c r="O235" s="62"/>
      <c r="P235" s="62"/>
      <c r="Q235" s="62"/>
      <c r="R235" s="62"/>
      <c r="S235" s="62"/>
      <c r="T235" s="62"/>
      <c r="U235" s="62"/>
      <c r="V235" s="62"/>
      <c r="W235" s="62"/>
      <c r="X235" s="62"/>
      <c r="Y235" s="1"/>
      <c r="Z235" s="1"/>
      <c r="AA235" s="1"/>
      <c r="AB235" s="1"/>
      <c r="AC235" s="1"/>
      <c r="AD235" s="1"/>
      <c r="AE235" s="1"/>
      <c r="AF235" s="1"/>
      <c r="AG235" s="1"/>
      <c r="AH235" s="1"/>
      <c r="AI235" s="1"/>
      <c r="AJ235" s="1"/>
      <c r="AK235" s="1"/>
      <c r="AL235" s="1"/>
      <c r="AM235" s="138"/>
      <c r="AN235" s="139"/>
      <c r="AO235" s="63"/>
      <c r="AP235" s="63"/>
      <c r="AQ235" s="63"/>
      <c r="AR235" s="63"/>
      <c r="AS235" s="63"/>
      <c r="AT235" s="63"/>
      <c r="AU235" s="63"/>
      <c r="AV235" s="63"/>
      <c r="AW235" s="63"/>
      <c r="AX235" s="63"/>
      <c r="AY235" s="63"/>
      <c r="AZ235" s="63"/>
      <c r="BA235" s="63"/>
      <c r="BB235" s="63"/>
      <c r="BC235" s="63"/>
      <c r="BD235" s="63"/>
      <c r="BE235" s="1"/>
      <c r="BF235" s="1"/>
      <c r="BG235" s="1"/>
      <c r="BH235" s="1"/>
      <c r="BI235" s="1"/>
      <c r="BJ235" s="1"/>
      <c r="BK235" s="1"/>
      <c r="BL235" s="1"/>
      <c r="BM235" s="1"/>
      <c r="BN235" s="1"/>
      <c r="BO235" s="1"/>
      <c r="BP235" s="1"/>
      <c r="BQ235" s="1"/>
      <c r="BR235" s="1"/>
      <c r="BS235" s="1"/>
      <c r="BT235" s="1"/>
      <c r="BU235" s="63"/>
      <c r="BV235" s="63"/>
      <c r="BW235" s="63"/>
      <c r="BX235" s="63"/>
      <c r="BY235" s="63"/>
      <c r="BZ235" s="63"/>
      <c r="CA235" s="63"/>
      <c r="CB235" s="63"/>
      <c r="CC235" s="63"/>
      <c r="CD235" s="63"/>
      <c r="CE235" s="63"/>
      <c r="CF235" s="63"/>
      <c r="CG235" s="63"/>
      <c r="CH235" s="63"/>
      <c r="CI235" s="63"/>
      <c r="CJ235" s="63"/>
      <c r="CK235" s="1"/>
      <c r="CL235" s="1"/>
      <c r="CM235" s="1"/>
      <c r="CN235" s="1"/>
      <c r="CO235" s="1"/>
      <c r="CP235" s="1"/>
      <c r="CQ235" s="1"/>
      <c r="CR235" s="1"/>
      <c r="CS235" s="1"/>
      <c r="CT235" s="1"/>
      <c r="CU235" s="1"/>
      <c r="CV235" s="1"/>
      <c r="CW235" s="1"/>
      <c r="CX235" s="1"/>
      <c r="CY235" s="138"/>
      <c r="CZ235" s="1"/>
      <c r="DA235" s="63"/>
      <c r="DB235" s="63"/>
      <c r="DC235" s="63"/>
      <c r="DD235" s="63"/>
      <c r="DE235" s="63"/>
      <c r="DF235" s="63"/>
      <c r="DG235" s="63"/>
      <c r="DH235" s="63"/>
      <c r="DI235" s="63"/>
      <c r="DJ235" s="63"/>
      <c r="DK235" s="63"/>
      <c r="DL235" s="63"/>
      <c r="DM235" s="63"/>
      <c r="DN235" s="63"/>
      <c r="DO235" s="63"/>
      <c r="DP235" s="63"/>
      <c r="DQ235" s="1"/>
      <c r="DR235" s="1"/>
      <c r="DS235" s="1"/>
      <c r="DT235" s="1"/>
      <c r="DU235" s="1"/>
      <c r="DV235" s="1"/>
      <c r="DW235" s="1"/>
      <c r="DX235" s="1"/>
      <c r="DY235" s="1"/>
      <c r="DZ235" s="1"/>
      <c r="EA235" s="1"/>
      <c r="EB235" s="1"/>
      <c r="EC235" s="1"/>
      <c r="ED235" s="1"/>
      <c r="EE235" s="138"/>
      <c r="EF235" s="1"/>
      <c r="EG235" s="63"/>
      <c r="EH235" s="63"/>
      <c r="EI235" s="63"/>
      <c r="EJ235" s="63"/>
      <c r="EK235" s="63"/>
      <c r="EL235" s="63"/>
      <c r="EM235" s="63"/>
      <c r="EN235" s="63"/>
      <c r="EO235" s="63"/>
      <c r="EP235" s="63"/>
      <c r="EQ235" s="63"/>
      <c r="ER235" s="63"/>
      <c r="ES235" s="63"/>
      <c r="ET235" s="63"/>
      <c r="EU235" s="63"/>
      <c r="EV235" s="63"/>
      <c r="EW235" s="1"/>
      <c r="EX235" s="1"/>
      <c r="EY235" s="1"/>
      <c r="EZ235" s="1"/>
      <c r="FA235" s="1"/>
      <c r="FB235" s="1"/>
      <c r="FC235" s="1"/>
      <c r="FD235" s="1"/>
      <c r="FE235" s="1"/>
      <c r="FF235" s="1"/>
      <c r="FG235" s="1"/>
      <c r="FH235" s="1"/>
      <c r="FI235" s="1"/>
      <c r="FJ235" s="1"/>
      <c r="FK235" s="138"/>
      <c r="FL235" s="1"/>
      <c r="FM235" s="63"/>
      <c r="FN235" s="63"/>
      <c r="FO235" s="63"/>
      <c r="FP235" s="63"/>
      <c r="FQ235" s="63"/>
      <c r="FR235" s="63"/>
      <c r="FS235" s="63"/>
      <c r="FT235" s="63"/>
      <c r="FU235" s="63"/>
      <c r="FV235" s="63"/>
      <c r="FW235" s="63"/>
      <c r="FX235" s="63"/>
      <c r="FY235" s="63"/>
      <c r="FZ235" s="63"/>
      <c r="GA235" s="63"/>
      <c r="GB235" s="63"/>
      <c r="GC235" s="1"/>
      <c r="GD235" s="1"/>
      <c r="GE235" s="1"/>
      <c r="GF235" s="1"/>
      <c r="GG235" s="1"/>
      <c r="GH235" s="1"/>
      <c r="GI235" s="1"/>
      <c r="GJ235" s="1"/>
      <c r="GK235" s="1"/>
      <c r="GL235" s="1"/>
      <c r="GM235" s="1"/>
      <c r="GN235" s="1"/>
      <c r="GO235" s="1"/>
      <c r="GP235" s="1"/>
      <c r="GQ235" s="138"/>
      <c r="GR235" s="1"/>
      <c r="GS235" s="63"/>
      <c r="GT235" s="63"/>
      <c r="GU235" s="63"/>
      <c r="GV235" s="63"/>
      <c r="GW235" s="63"/>
      <c r="GX235" s="63"/>
      <c r="GY235" s="63"/>
      <c r="GZ235" s="63"/>
      <c r="HA235" s="63"/>
      <c r="HB235" s="63"/>
      <c r="HC235" s="63"/>
      <c r="HD235" s="63"/>
      <c r="HE235" s="63"/>
      <c r="HF235" s="63"/>
      <c r="HG235" s="63"/>
      <c r="HH235" s="63"/>
      <c r="HI235" s="1"/>
      <c r="HJ235" s="1"/>
      <c r="HK235" s="1"/>
      <c r="HL235" s="1"/>
      <c r="HM235" s="1"/>
      <c r="HN235" s="1"/>
      <c r="HO235" s="1"/>
      <c r="HP235" s="1"/>
      <c r="HQ235" s="1"/>
      <c r="HR235" s="1"/>
      <c r="HS235" s="1"/>
      <c r="HT235" s="1"/>
      <c r="HU235" s="1"/>
      <c r="HV235" s="1"/>
      <c r="HW235" s="138"/>
      <c r="HX235" s="1"/>
      <c r="HY235" s="63"/>
      <c r="HZ235" s="63"/>
      <c r="IA235" s="63"/>
      <c r="IB235" s="63"/>
      <c r="IC235" s="63"/>
      <c r="ID235" s="63"/>
      <c r="IE235" s="63"/>
      <c r="IF235" s="63"/>
      <c r="IG235" s="63"/>
      <c r="IH235" s="63"/>
      <c r="II235" s="63"/>
      <c r="IJ235" s="63"/>
      <c r="IK235" s="63"/>
      <c r="IL235" s="63"/>
      <c r="IM235" s="63"/>
      <c r="IN235" s="63"/>
      <c r="IO235" s="1"/>
      <c r="IP235" s="1"/>
      <c r="IQ235" s="1"/>
      <c r="IR235" s="1"/>
      <c r="IS235" s="1"/>
      <c r="IT235" s="1"/>
      <c r="IU235" s="1"/>
      <c r="IV235" s="1"/>
      <c r="IW235" s="1"/>
      <c r="IX235" s="1"/>
      <c r="IY235" s="1"/>
      <c r="IZ235" s="1"/>
      <c r="JA235" s="1"/>
      <c r="JB235" s="1"/>
      <c r="JC235" s="138"/>
      <c r="JD235" s="1"/>
      <c r="JE235" s="63"/>
      <c r="JF235" s="63"/>
      <c r="JG235" s="63"/>
      <c r="JH235" s="63"/>
      <c r="JI235" s="63"/>
      <c r="JJ235" s="63"/>
      <c r="JK235" s="63"/>
      <c r="JL235" s="63"/>
      <c r="JM235" s="63"/>
      <c r="JN235" s="63"/>
      <c r="JO235" s="63"/>
      <c r="JP235" s="63"/>
      <c r="JQ235" s="63"/>
      <c r="JR235" s="63"/>
      <c r="JS235" s="63"/>
      <c r="JT235" s="63"/>
      <c r="JU235" s="1"/>
      <c r="JV235" s="1"/>
      <c r="JW235" s="1"/>
      <c r="JX235" s="1"/>
      <c r="JY235" s="1"/>
      <c r="JZ235" s="1"/>
      <c r="KA235" s="1"/>
      <c r="KB235" s="1"/>
      <c r="KC235" s="1"/>
      <c r="KD235" s="1"/>
      <c r="KE235" s="1"/>
      <c r="KF235" s="1"/>
      <c r="KG235" s="1"/>
      <c r="KH235" s="1"/>
      <c r="KI235" s="138"/>
      <c r="KJ235" s="1"/>
      <c r="KK235" s="63"/>
      <c r="KL235" s="63"/>
      <c r="KM235" s="63"/>
      <c r="KN235" s="63"/>
      <c r="KO235" s="63"/>
      <c r="KP235" s="63"/>
      <c r="KQ235" s="63"/>
      <c r="KR235" s="63"/>
      <c r="KS235" s="63"/>
      <c r="KT235" s="63"/>
      <c r="KU235" s="63"/>
      <c r="KV235" s="63"/>
      <c r="KW235" s="63"/>
      <c r="KX235" s="63"/>
      <c r="KY235" s="63"/>
      <c r="KZ235" s="63"/>
      <c r="LA235" s="1"/>
      <c r="LB235" s="1"/>
      <c r="LC235" s="1"/>
      <c r="LD235" s="1"/>
      <c r="LE235" s="1"/>
      <c r="LF235" s="1"/>
      <c r="LG235" s="1"/>
      <c r="LH235" s="1"/>
      <c r="LI235" s="1"/>
      <c r="LJ235" s="1"/>
      <c r="LK235" s="1"/>
      <c r="LL235" s="1"/>
      <c r="LM235" s="1"/>
      <c r="LN235" s="1"/>
      <c r="LO235" s="138"/>
      <c r="LP235" s="1"/>
      <c r="LQ235" s="63"/>
      <c r="LR235" s="63"/>
      <c r="LS235" s="63"/>
      <c r="LT235" s="63"/>
      <c r="LU235" s="63"/>
      <c r="LV235" s="63"/>
      <c r="LW235" s="63"/>
      <c r="LX235" s="63"/>
      <c r="LY235" s="63"/>
      <c r="LZ235" s="63"/>
      <c r="MA235" s="63"/>
      <c r="MB235" s="63"/>
      <c r="MC235" s="63"/>
      <c r="MD235" s="63"/>
      <c r="ME235" s="63"/>
      <c r="MF235" s="63"/>
    </row>
    <row r="236" spans="1:344" x14ac:dyDescent="0.35">
      <c r="A236" s="131">
        <v>232</v>
      </c>
      <c r="B236" s="170"/>
      <c r="C236" s="170"/>
      <c r="D236" s="152">
        <v>371</v>
      </c>
      <c r="E236" s="72" t="str">
        <f>'BVEM Scorecard'!F235</f>
        <v>Solar</v>
      </c>
      <c r="F236" s="96"/>
      <c r="G236" s="96"/>
      <c r="H236" s="96"/>
      <c r="I236" s="96"/>
      <c r="J236" s="62"/>
      <c r="K236" s="62"/>
      <c r="L236" s="62"/>
      <c r="M236" s="62"/>
      <c r="N236" s="62"/>
      <c r="O236" s="62"/>
      <c r="P236" s="62"/>
      <c r="Q236" s="62"/>
      <c r="R236" s="62"/>
      <c r="S236" s="62"/>
      <c r="T236" s="62"/>
      <c r="U236" s="62"/>
      <c r="V236" s="62"/>
      <c r="W236" s="62"/>
      <c r="X236" s="62"/>
      <c r="Y236" s="87"/>
      <c r="Z236" s="5"/>
      <c r="AA236" s="5"/>
      <c r="AB236" s="5"/>
      <c r="AC236" s="5"/>
      <c r="AD236" s="5"/>
      <c r="AE236" s="5"/>
      <c r="AF236" s="5"/>
      <c r="AG236" s="5"/>
      <c r="AH236" s="5"/>
      <c r="AI236" s="5"/>
      <c r="AJ236" s="5"/>
      <c r="AK236" s="5"/>
      <c r="AL236" s="5"/>
      <c r="AM236" s="91"/>
      <c r="AN236" s="93"/>
      <c r="AO236" s="62"/>
      <c r="AP236" s="62"/>
      <c r="AQ236" s="62"/>
      <c r="AR236" s="62"/>
      <c r="AS236" s="62"/>
      <c r="AT236" s="62"/>
      <c r="AU236" s="62"/>
      <c r="AV236" s="62"/>
      <c r="AW236" s="62"/>
      <c r="AX236" s="62"/>
      <c r="AY236" s="62"/>
      <c r="AZ236" s="62"/>
      <c r="BA236" s="62"/>
      <c r="BB236" s="62"/>
      <c r="BC236" s="62"/>
      <c r="BD236" s="62"/>
      <c r="BE236" s="5"/>
      <c r="BF236" s="5"/>
      <c r="BG236" s="5"/>
      <c r="BH236" s="5"/>
      <c r="BI236" s="5"/>
      <c r="BJ236" s="5"/>
      <c r="BK236" s="5"/>
      <c r="BL236" s="5"/>
      <c r="BM236" s="5"/>
      <c r="BN236" s="5"/>
      <c r="BO236" s="5"/>
      <c r="BP236" s="5"/>
      <c r="BQ236" s="5"/>
      <c r="BR236" s="5"/>
      <c r="BS236" s="5"/>
      <c r="BT236" s="5"/>
      <c r="BU236" s="62"/>
      <c r="BV236" s="62"/>
      <c r="BW236" s="62"/>
      <c r="BX236" s="62"/>
      <c r="BY236" s="62"/>
      <c r="BZ236" s="62"/>
      <c r="CA236" s="62"/>
      <c r="CB236" s="62"/>
      <c r="CC236" s="62"/>
      <c r="CD236" s="62"/>
      <c r="CE236" s="62"/>
      <c r="CF236" s="62"/>
      <c r="CG236" s="62"/>
      <c r="CH236" s="62"/>
      <c r="CI236" s="62"/>
      <c r="CJ236" s="62"/>
      <c r="CK236" s="5"/>
      <c r="CL236" s="5"/>
      <c r="CM236" s="5"/>
      <c r="CN236" s="5"/>
      <c r="CO236" s="5"/>
      <c r="CP236" s="5"/>
      <c r="CQ236" s="5"/>
      <c r="CR236" s="5"/>
      <c r="CS236" s="5"/>
      <c r="CT236" s="5"/>
      <c r="CU236" s="5"/>
      <c r="CV236" s="5"/>
      <c r="CW236" s="5"/>
      <c r="CX236" s="5"/>
      <c r="CY236" s="91"/>
      <c r="CZ236" s="5"/>
      <c r="DA236" s="62"/>
      <c r="DB236" s="62"/>
      <c r="DC236" s="62"/>
      <c r="DD236" s="62"/>
      <c r="DE236" s="62"/>
      <c r="DF236" s="62"/>
      <c r="DG236" s="62"/>
      <c r="DH236" s="62"/>
      <c r="DI236" s="62"/>
      <c r="DJ236" s="62"/>
      <c r="DK236" s="62"/>
      <c r="DL236" s="62"/>
      <c r="DM236" s="62"/>
      <c r="DN236" s="62"/>
      <c r="DO236" s="62"/>
      <c r="DP236" s="62"/>
      <c r="DQ236" s="5"/>
      <c r="DR236" s="5"/>
      <c r="DS236" s="5"/>
      <c r="DT236" s="5"/>
      <c r="DU236" s="5"/>
      <c r="DV236" s="5"/>
      <c r="DW236" s="5"/>
      <c r="DX236" s="5"/>
      <c r="DY236" s="5"/>
      <c r="DZ236" s="5"/>
      <c r="EA236" s="5"/>
      <c r="EB236" s="5"/>
      <c r="EC236" s="5"/>
      <c r="ED236" s="5"/>
      <c r="EE236" s="91"/>
      <c r="EF236" s="5"/>
      <c r="EG236" s="62"/>
      <c r="EH236" s="62"/>
      <c r="EI236" s="62"/>
      <c r="EJ236" s="62"/>
      <c r="EK236" s="62"/>
      <c r="EL236" s="62"/>
      <c r="EM236" s="62"/>
      <c r="EN236" s="62"/>
      <c r="EO236" s="62"/>
      <c r="EP236" s="62"/>
      <c r="EQ236" s="62"/>
      <c r="ER236" s="62"/>
      <c r="ES236" s="62"/>
      <c r="ET236" s="62"/>
      <c r="EU236" s="62"/>
      <c r="EV236" s="62"/>
      <c r="EW236" s="5"/>
      <c r="EX236" s="5"/>
      <c r="EY236" s="5"/>
      <c r="EZ236" s="5"/>
      <c r="FA236" s="5"/>
      <c r="FB236" s="5"/>
      <c r="FC236" s="5"/>
      <c r="FD236" s="5"/>
      <c r="FE236" s="5"/>
      <c r="FF236" s="5"/>
      <c r="FG236" s="5"/>
      <c r="FH236" s="5"/>
      <c r="FI236" s="5"/>
      <c r="FJ236" s="5"/>
      <c r="FK236" s="91"/>
      <c r="FL236" s="5"/>
      <c r="FM236" s="62"/>
      <c r="FN236" s="62"/>
      <c r="FO236" s="62"/>
      <c r="FP236" s="62"/>
      <c r="FQ236" s="62"/>
      <c r="FR236" s="62"/>
      <c r="FS236" s="62"/>
      <c r="FT236" s="62"/>
      <c r="FU236" s="62"/>
      <c r="FV236" s="62"/>
      <c r="FW236" s="62"/>
      <c r="FX236" s="62"/>
      <c r="FY236" s="62"/>
      <c r="FZ236" s="62"/>
      <c r="GA236" s="62"/>
      <c r="GB236" s="62"/>
      <c r="GC236" s="5"/>
      <c r="GD236" s="5"/>
      <c r="GE236" s="5"/>
      <c r="GF236" s="5"/>
      <c r="GG236" s="5"/>
      <c r="GH236" s="5"/>
      <c r="GI236" s="5"/>
      <c r="GJ236" s="5"/>
      <c r="GK236" s="5"/>
      <c r="GL236" s="5"/>
      <c r="GM236" s="5"/>
      <c r="GN236" s="5"/>
      <c r="GO236" s="5"/>
      <c r="GP236" s="5"/>
      <c r="GQ236" s="91"/>
      <c r="GR236" s="5"/>
      <c r="GS236" s="62"/>
      <c r="GT236" s="62"/>
      <c r="GU236" s="62"/>
      <c r="GV236" s="62"/>
      <c r="GW236" s="62"/>
      <c r="GX236" s="62"/>
      <c r="GY236" s="62"/>
      <c r="GZ236" s="62"/>
      <c r="HA236" s="62"/>
      <c r="HB236" s="62"/>
      <c r="HC236" s="62"/>
      <c r="HD236" s="62"/>
      <c r="HE236" s="62"/>
      <c r="HF236" s="62"/>
      <c r="HG236" s="62"/>
      <c r="HH236" s="62"/>
      <c r="HI236" s="5"/>
      <c r="HJ236" s="5"/>
      <c r="HK236" s="5"/>
      <c r="HL236" s="5"/>
      <c r="HM236" s="5"/>
      <c r="HN236" s="5"/>
      <c r="HO236" s="5"/>
      <c r="HP236" s="5"/>
      <c r="HQ236" s="5"/>
      <c r="HR236" s="5"/>
      <c r="HS236" s="5"/>
      <c r="HT236" s="5"/>
      <c r="HU236" s="5"/>
      <c r="HV236" s="5"/>
      <c r="HW236" s="91"/>
      <c r="HX236" s="5"/>
      <c r="HY236" s="62"/>
      <c r="HZ236" s="62"/>
      <c r="IA236" s="62"/>
      <c r="IB236" s="62"/>
      <c r="IC236" s="62"/>
      <c r="ID236" s="62"/>
      <c r="IE236" s="62"/>
      <c r="IF236" s="62"/>
      <c r="IG236" s="62"/>
      <c r="IH236" s="62"/>
      <c r="II236" s="62"/>
      <c r="IJ236" s="62"/>
      <c r="IK236" s="62"/>
      <c r="IL236" s="62"/>
      <c r="IM236" s="62"/>
      <c r="IN236" s="62"/>
      <c r="IO236" s="5"/>
      <c r="IP236" s="5"/>
      <c r="IQ236" s="5"/>
      <c r="IR236" s="5"/>
      <c r="IS236" s="5"/>
      <c r="IT236" s="5"/>
      <c r="IU236" s="5"/>
      <c r="IV236" s="5"/>
      <c r="IW236" s="5"/>
      <c r="IX236" s="5"/>
      <c r="IY236" s="5"/>
      <c r="IZ236" s="5"/>
      <c r="JA236" s="5"/>
      <c r="JB236" s="5"/>
      <c r="JC236" s="91"/>
      <c r="JD236" s="5"/>
      <c r="JE236" s="62"/>
      <c r="JF236" s="62"/>
      <c r="JG236" s="62"/>
      <c r="JH236" s="62"/>
      <c r="JI236" s="62"/>
      <c r="JJ236" s="62"/>
      <c r="JK236" s="62"/>
      <c r="JL236" s="62"/>
      <c r="JM236" s="62"/>
      <c r="JN236" s="62"/>
      <c r="JO236" s="62"/>
      <c r="JP236" s="62"/>
      <c r="JQ236" s="62"/>
      <c r="JR236" s="62"/>
      <c r="JS236" s="62"/>
      <c r="JT236" s="62"/>
      <c r="JU236" s="5"/>
      <c r="JV236" s="5"/>
      <c r="JW236" s="5"/>
      <c r="JX236" s="5"/>
      <c r="JY236" s="5"/>
      <c r="JZ236" s="5"/>
      <c r="KA236" s="5"/>
      <c r="KB236" s="5"/>
      <c r="KC236" s="5"/>
      <c r="KD236" s="5"/>
      <c r="KE236" s="5"/>
      <c r="KF236" s="5"/>
      <c r="KG236" s="5"/>
      <c r="KH236" s="5"/>
      <c r="KI236" s="91"/>
      <c r="KJ236" s="5"/>
      <c r="KK236" s="62"/>
      <c r="KL236" s="62"/>
      <c r="KM236" s="62"/>
      <c r="KN236" s="62"/>
      <c r="KO236" s="62"/>
      <c r="KP236" s="62"/>
      <c r="KQ236" s="62"/>
      <c r="KR236" s="62"/>
      <c r="KS236" s="62"/>
      <c r="KT236" s="62"/>
      <c r="KU236" s="62"/>
      <c r="KV236" s="62"/>
      <c r="KW236" s="62"/>
      <c r="KX236" s="62"/>
      <c r="KY236" s="62"/>
      <c r="KZ236" s="62"/>
      <c r="LA236" s="5"/>
      <c r="LB236" s="5"/>
      <c r="LC236" s="5"/>
      <c r="LD236" s="5"/>
      <c r="LE236" s="5"/>
      <c r="LF236" s="5"/>
      <c r="LG236" s="5"/>
      <c r="LH236" s="5"/>
      <c r="LI236" s="5"/>
      <c r="LJ236" s="5"/>
      <c r="LK236" s="5"/>
      <c r="LL236" s="5"/>
      <c r="LM236" s="5"/>
      <c r="LN236" s="5"/>
      <c r="LO236" s="91"/>
      <c r="LP236" s="5"/>
      <c r="LQ236" s="62"/>
      <c r="LR236" s="62"/>
      <c r="LS236" s="62"/>
      <c r="LT236" s="62"/>
      <c r="LU236" s="62"/>
      <c r="LV236" s="62"/>
      <c r="LW236" s="62"/>
      <c r="LX236" s="62"/>
      <c r="LY236" s="62"/>
      <c r="LZ236" s="62"/>
      <c r="MA236" s="62"/>
      <c r="MB236" s="62"/>
      <c r="MC236" s="62"/>
      <c r="MD236" s="62"/>
      <c r="ME236" s="62"/>
      <c r="MF236" s="62"/>
    </row>
    <row r="237" spans="1:344" x14ac:dyDescent="0.35">
      <c r="A237" s="132">
        <v>233</v>
      </c>
      <c r="B237" s="170"/>
      <c r="C237" s="170"/>
      <c r="D237" s="152">
        <v>1055</v>
      </c>
      <c r="E237" s="72" t="str">
        <f>'BVEM Scorecard'!F236</f>
        <v>Storage</v>
      </c>
      <c r="F237" s="96"/>
      <c r="G237" s="96"/>
      <c r="H237" s="96"/>
      <c r="I237" s="96"/>
      <c r="J237" s="62"/>
      <c r="K237" s="62"/>
      <c r="L237" s="62"/>
      <c r="M237" s="62"/>
      <c r="N237" s="62"/>
      <c r="O237" s="62"/>
      <c r="P237" s="62"/>
      <c r="Q237" s="62"/>
      <c r="R237" s="62"/>
      <c r="S237" s="62"/>
      <c r="T237" s="62"/>
      <c r="U237" s="62"/>
      <c r="V237" s="62"/>
      <c r="W237" s="62"/>
      <c r="X237" s="62"/>
      <c r="Y237" s="1"/>
      <c r="Z237" s="1"/>
      <c r="AA237" s="1"/>
      <c r="AB237" s="1"/>
      <c r="AC237" s="1"/>
      <c r="AD237" s="1"/>
      <c r="AE237" s="1"/>
      <c r="AF237" s="1"/>
      <c r="AG237" s="1"/>
      <c r="AH237" s="1"/>
      <c r="AI237" s="1"/>
      <c r="AJ237" s="1"/>
      <c r="AK237" s="1"/>
      <c r="AL237" s="1"/>
      <c r="AM237" s="138"/>
      <c r="AN237" s="139"/>
      <c r="AO237" s="63"/>
      <c r="AP237" s="63"/>
      <c r="AQ237" s="63"/>
      <c r="AR237" s="63"/>
      <c r="AS237" s="63"/>
      <c r="AT237" s="63"/>
      <c r="AU237" s="63"/>
      <c r="AV237" s="63"/>
      <c r="AW237" s="63"/>
      <c r="AX237" s="63"/>
      <c r="AY237" s="63"/>
      <c r="AZ237" s="63"/>
      <c r="BA237" s="63"/>
      <c r="BB237" s="63"/>
      <c r="BC237" s="63"/>
      <c r="BD237" s="63"/>
      <c r="BE237" s="1"/>
      <c r="BF237" s="1"/>
      <c r="BG237" s="1"/>
      <c r="BH237" s="1"/>
      <c r="BI237" s="1"/>
      <c r="BJ237" s="1"/>
      <c r="BK237" s="1"/>
      <c r="BL237" s="1"/>
      <c r="BM237" s="1"/>
      <c r="BN237" s="1"/>
      <c r="BO237" s="1"/>
      <c r="BP237" s="1"/>
      <c r="BQ237" s="1"/>
      <c r="BR237" s="1"/>
      <c r="BS237" s="1"/>
      <c r="BT237" s="1"/>
      <c r="BU237" s="63"/>
      <c r="BV237" s="63"/>
      <c r="BW237" s="63"/>
      <c r="BX237" s="63"/>
      <c r="BY237" s="63"/>
      <c r="BZ237" s="63"/>
      <c r="CA237" s="63"/>
      <c r="CB237" s="63"/>
      <c r="CC237" s="63"/>
      <c r="CD237" s="63"/>
      <c r="CE237" s="63"/>
      <c r="CF237" s="63"/>
      <c r="CG237" s="63"/>
      <c r="CH237" s="63"/>
      <c r="CI237" s="63"/>
      <c r="CJ237" s="63"/>
      <c r="CK237" s="1"/>
      <c r="CL237" s="1"/>
      <c r="CM237" s="1"/>
      <c r="CN237" s="1"/>
      <c r="CO237" s="1"/>
      <c r="CP237" s="1"/>
      <c r="CQ237" s="1"/>
      <c r="CR237" s="1"/>
      <c r="CS237" s="1"/>
      <c r="CT237" s="1"/>
      <c r="CU237" s="1"/>
      <c r="CV237" s="1"/>
      <c r="CW237" s="1"/>
      <c r="CX237" s="1"/>
      <c r="CY237" s="138"/>
      <c r="CZ237" s="1"/>
      <c r="DA237" s="63"/>
      <c r="DB237" s="63"/>
      <c r="DC237" s="63"/>
      <c r="DD237" s="63"/>
      <c r="DE237" s="63"/>
      <c r="DF237" s="63"/>
      <c r="DG237" s="63"/>
      <c r="DH237" s="63"/>
      <c r="DI237" s="63"/>
      <c r="DJ237" s="63"/>
      <c r="DK237" s="63"/>
      <c r="DL237" s="63"/>
      <c r="DM237" s="63"/>
      <c r="DN237" s="63"/>
      <c r="DO237" s="63"/>
      <c r="DP237" s="63"/>
      <c r="DQ237" s="1"/>
      <c r="DR237" s="1"/>
      <c r="DS237" s="1"/>
      <c r="DT237" s="1"/>
      <c r="DU237" s="1"/>
      <c r="DV237" s="1"/>
      <c r="DW237" s="1"/>
      <c r="DX237" s="1"/>
      <c r="DY237" s="1"/>
      <c r="DZ237" s="1"/>
      <c r="EA237" s="1"/>
      <c r="EB237" s="1"/>
      <c r="EC237" s="1"/>
      <c r="ED237" s="1"/>
      <c r="EE237" s="138"/>
      <c r="EF237" s="1"/>
      <c r="EG237" s="63"/>
      <c r="EH237" s="63"/>
      <c r="EI237" s="63"/>
      <c r="EJ237" s="63"/>
      <c r="EK237" s="63"/>
      <c r="EL237" s="63"/>
      <c r="EM237" s="63"/>
      <c r="EN237" s="63"/>
      <c r="EO237" s="63"/>
      <c r="EP237" s="63"/>
      <c r="EQ237" s="63"/>
      <c r="ER237" s="63"/>
      <c r="ES237" s="63"/>
      <c r="ET237" s="63"/>
      <c r="EU237" s="63"/>
      <c r="EV237" s="63"/>
      <c r="EW237" s="1"/>
      <c r="EX237" s="1"/>
      <c r="EY237" s="1"/>
      <c r="EZ237" s="1"/>
      <c r="FA237" s="1"/>
      <c r="FB237" s="1"/>
      <c r="FC237" s="1"/>
      <c r="FD237" s="1"/>
      <c r="FE237" s="1"/>
      <c r="FF237" s="1"/>
      <c r="FG237" s="1"/>
      <c r="FH237" s="1"/>
      <c r="FI237" s="1"/>
      <c r="FJ237" s="1"/>
      <c r="FK237" s="138"/>
      <c r="FL237" s="1"/>
      <c r="FM237" s="63"/>
      <c r="FN237" s="63"/>
      <c r="FO237" s="63"/>
      <c r="FP237" s="63"/>
      <c r="FQ237" s="63"/>
      <c r="FR237" s="63"/>
      <c r="FS237" s="63"/>
      <c r="FT237" s="63"/>
      <c r="FU237" s="63"/>
      <c r="FV237" s="63"/>
      <c r="FW237" s="63"/>
      <c r="FX237" s="63"/>
      <c r="FY237" s="63"/>
      <c r="FZ237" s="63"/>
      <c r="GA237" s="63"/>
      <c r="GB237" s="63"/>
      <c r="GC237" s="1"/>
      <c r="GD237" s="1"/>
      <c r="GE237" s="1"/>
      <c r="GF237" s="1"/>
      <c r="GG237" s="1"/>
      <c r="GH237" s="1"/>
      <c r="GI237" s="1"/>
      <c r="GJ237" s="1"/>
      <c r="GK237" s="1"/>
      <c r="GL237" s="1"/>
      <c r="GM237" s="1"/>
      <c r="GN237" s="1"/>
      <c r="GO237" s="1"/>
      <c r="GP237" s="1"/>
      <c r="GQ237" s="138"/>
      <c r="GR237" s="1"/>
      <c r="GS237" s="63"/>
      <c r="GT237" s="63"/>
      <c r="GU237" s="63"/>
      <c r="GV237" s="63"/>
      <c r="GW237" s="63"/>
      <c r="GX237" s="63"/>
      <c r="GY237" s="63"/>
      <c r="GZ237" s="63"/>
      <c r="HA237" s="63"/>
      <c r="HB237" s="63"/>
      <c r="HC237" s="63"/>
      <c r="HD237" s="63"/>
      <c r="HE237" s="63"/>
      <c r="HF237" s="63"/>
      <c r="HG237" s="63"/>
      <c r="HH237" s="63"/>
      <c r="HI237" s="1"/>
      <c r="HJ237" s="1"/>
      <c r="HK237" s="1"/>
      <c r="HL237" s="1"/>
      <c r="HM237" s="1"/>
      <c r="HN237" s="1"/>
      <c r="HO237" s="1"/>
      <c r="HP237" s="1"/>
      <c r="HQ237" s="1"/>
      <c r="HR237" s="1"/>
      <c r="HS237" s="1"/>
      <c r="HT237" s="1"/>
      <c r="HU237" s="1"/>
      <c r="HV237" s="1"/>
      <c r="HW237" s="138"/>
      <c r="HX237" s="1"/>
      <c r="HY237" s="63"/>
      <c r="HZ237" s="63"/>
      <c r="IA237" s="63"/>
      <c r="IB237" s="63"/>
      <c r="IC237" s="63"/>
      <c r="ID237" s="63"/>
      <c r="IE237" s="63"/>
      <c r="IF237" s="63"/>
      <c r="IG237" s="63"/>
      <c r="IH237" s="63"/>
      <c r="II237" s="63"/>
      <c r="IJ237" s="63"/>
      <c r="IK237" s="63"/>
      <c r="IL237" s="63"/>
      <c r="IM237" s="63"/>
      <c r="IN237" s="63"/>
      <c r="IO237" s="1"/>
      <c r="IP237" s="1"/>
      <c r="IQ237" s="1"/>
      <c r="IR237" s="1"/>
      <c r="IS237" s="1"/>
      <c r="IT237" s="1"/>
      <c r="IU237" s="1"/>
      <c r="IV237" s="1"/>
      <c r="IW237" s="1"/>
      <c r="IX237" s="1"/>
      <c r="IY237" s="1"/>
      <c r="IZ237" s="1"/>
      <c r="JA237" s="1"/>
      <c r="JB237" s="1"/>
      <c r="JC237" s="138"/>
      <c r="JD237" s="1"/>
      <c r="JE237" s="63"/>
      <c r="JF237" s="63"/>
      <c r="JG237" s="63"/>
      <c r="JH237" s="63"/>
      <c r="JI237" s="63"/>
      <c r="JJ237" s="63"/>
      <c r="JK237" s="63"/>
      <c r="JL237" s="63"/>
      <c r="JM237" s="63"/>
      <c r="JN237" s="63"/>
      <c r="JO237" s="63"/>
      <c r="JP237" s="63"/>
      <c r="JQ237" s="63"/>
      <c r="JR237" s="63"/>
      <c r="JS237" s="63"/>
      <c r="JT237" s="63"/>
      <c r="JU237" s="1"/>
      <c r="JV237" s="1"/>
      <c r="JW237" s="1"/>
      <c r="JX237" s="1"/>
      <c r="JY237" s="1"/>
      <c r="JZ237" s="1"/>
      <c r="KA237" s="1"/>
      <c r="KB237" s="1"/>
      <c r="KC237" s="1"/>
      <c r="KD237" s="1"/>
      <c r="KE237" s="1"/>
      <c r="KF237" s="1"/>
      <c r="KG237" s="1"/>
      <c r="KH237" s="1"/>
      <c r="KI237" s="138"/>
      <c r="KJ237" s="1"/>
      <c r="KK237" s="63"/>
      <c r="KL237" s="63"/>
      <c r="KM237" s="63"/>
      <c r="KN237" s="63"/>
      <c r="KO237" s="63"/>
      <c r="KP237" s="63"/>
      <c r="KQ237" s="63"/>
      <c r="KR237" s="63"/>
      <c r="KS237" s="63"/>
      <c r="KT237" s="63"/>
      <c r="KU237" s="63"/>
      <c r="KV237" s="63"/>
      <c r="KW237" s="63"/>
      <c r="KX237" s="63"/>
      <c r="KY237" s="63"/>
      <c r="KZ237" s="63"/>
      <c r="LA237" s="1"/>
      <c r="LB237" s="1"/>
      <c r="LC237" s="1"/>
      <c r="LD237" s="1"/>
      <c r="LE237" s="1"/>
      <c r="LF237" s="1"/>
      <c r="LG237" s="1"/>
      <c r="LH237" s="1"/>
      <c r="LI237" s="1"/>
      <c r="LJ237" s="1"/>
      <c r="LK237" s="1"/>
      <c r="LL237" s="1"/>
      <c r="LM237" s="1"/>
      <c r="LN237" s="1"/>
      <c r="LO237" s="138"/>
      <c r="LP237" s="1"/>
      <c r="LQ237" s="63"/>
      <c r="LR237" s="63"/>
      <c r="LS237" s="63"/>
      <c r="LT237" s="63"/>
      <c r="LU237" s="63"/>
      <c r="LV237" s="63"/>
      <c r="LW237" s="63"/>
      <c r="LX237" s="63"/>
      <c r="LY237" s="63"/>
      <c r="LZ237" s="63"/>
      <c r="MA237" s="63"/>
      <c r="MB237" s="63"/>
      <c r="MC237" s="63"/>
      <c r="MD237" s="63"/>
      <c r="ME237" s="63"/>
      <c r="MF237" s="63"/>
    </row>
    <row r="238" spans="1:344" x14ac:dyDescent="0.35">
      <c r="A238" s="131">
        <v>234</v>
      </c>
      <c r="B238" s="170"/>
      <c r="C238" s="170"/>
      <c r="D238" s="152">
        <v>1067</v>
      </c>
      <c r="E238" s="72" t="str">
        <f>'BVEM Scorecard'!F237</f>
        <v>Storage</v>
      </c>
      <c r="F238" s="96"/>
      <c r="G238" s="96"/>
      <c r="H238" s="96"/>
      <c r="I238" s="96"/>
      <c r="J238" s="62"/>
      <c r="K238" s="62"/>
      <c r="L238" s="62"/>
      <c r="M238" s="62"/>
      <c r="N238" s="62"/>
      <c r="O238" s="62"/>
      <c r="P238" s="62"/>
      <c r="Q238" s="62"/>
      <c r="R238" s="62"/>
      <c r="S238" s="62"/>
      <c r="T238" s="62"/>
      <c r="U238" s="62"/>
      <c r="V238" s="62"/>
      <c r="W238" s="62"/>
      <c r="X238" s="62"/>
      <c r="Y238" s="87"/>
      <c r="Z238" s="5"/>
      <c r="AA238" s="5"/>
      <c r="AB238" s="5"/>
      <c r="AC238" s="5"/>
      <c r="AD238" s="5"/>
      <c r="AE238" s="5"/>
      <c r="AF238" s="5"/>
      <c r="AG238" s="5"/>
      <c r="AH238" s="5"/>
      <c r="AI238" s="5"/>
      <c r="AJ238" s="5"/>
      <c r="AK238" s="5"/>
      <c r="AL238" s="5"/>
      <c r="AM238" s="91"/>
      <c r="AN238" s="93"/>
      <c r="AO238" s="62"/>
      <c r="AP238" s="62"/>
      <c r="AQ238" s="62"/>
      <c r="AR238" s="62"/>
      <c r="AS238" s="62"/>
      <c r="AT238" s="62"/>
      <c r="AU238" s="62"/>
      <c r="AV238" s="62"/>
      <c r="AW238" s="62"/>
      <c r="AX238" s="62"/>
      <c r="AY238" s="62"/>
      <c r="AZ238" s="62"/>
      <c r="BA238" s="62"/>
      <c r="BB238" s="62"/>
      <c r="BC238" s="62"/>
      <c r="BD238" s="62"/>
      <c r="BE238" s="5"/>
      <c r="BF238" s="5"/>
      <c r="BG238" s="5"/>
      <c r="BH238" s="5"/>
      <c r="BI238" s="5"/>
      <c r="BJ238" s="5"/>
      <c r="BK238" s="5"/>
      <c r="BL238" s="5"/>
      <c r="BM238" s="5"/>
      <c r="BN238" s="5"/>
      <c r="BO238" s="5"/>
      <c r="BP238" s="5"/>
      <c r="BQ238" s="5"/>
      <c r="BR238" s="5"/>
      <c r="BS238" s="5"/>
      <c r="BT238" s="5"/>
      <c r="BU238" s="62"/>
      <c r="BV238" s="62"/>
      <c r="BW238" s="62"/>
      <c r="BX238" s="62"/>
      <c r="BY238" s="62"/>
      <c r="BZ238" s="62"/>
      <c r="CA238" s="62"/>
      <c r="CB238" s="62"/>
      <c r="CC238" s="62"/>
      <c r="CD238" s="62"/>
      <c r="CE238" s="62"/>
      <c r="CF238" s="62"/>
      <c r="CG238" s="62"/>
      <c r="CH238" s="62"/>
      <c r="CI238" s="62"/>
      <c r="CJ238" s="62"/>
      <c r="CK238" s="5"/>
      <c r="CL238" s="5"/>
      <c r="CM238" s="5"/>
      <c r="CN238" s="5"/>
      <c r="CO238" s="5"/>
      <c r="CP238" s="5"/>
      <c r="CQ238" s="5"/>
      <c r="CR238" s="5"/>
      <c r="CS238" s="5"/>
      <c r="CT238" s="5"/>
      <c r="CU238" s="5"/>
      <c r="CV238" s="5"/>
      <c r="CW238" s="5"/>
      <c r="CX238" s="5"/>
      <c r="CY238" s="91"/>
      <c r="CZ238" s="5"/>
      <c r="DA238" s="62"/>
      <c r="DB238" s="62"/>
      <c r="DC238" s="62"/>
      <c r="DD238" s="62"/>
      <c r="DE238" s="62"/>
      <c r="DF238" s="62"/>
      <c r="DG238" s="62"/>
      <c r="DH238" s="62"/>
      <c r="DI238" s="62"/>
      <c r="DJ238" s="62"/>
      <c r="DK238" s="62"/>
      <c r="DL238" s="62"/>
      <c r="DM238" s="62"/>
      <c r="DN238" s="62"/>
      <c r="DO238" s="62"/>
      <c r="DP238" s="62"/>
      <c r="DQ238" s="5"/>
      <c r="DR238" s="5"/>
      <c r="DS238" s="5"/>
      <c r="DT238" s="5"/>
      <c r="DU238" s="5"/>
      <c r="DV238" s="5"/>
      <c r="DW238" s="5"/>
      <c r="DX238" s="5"/>
      <c r="DY238" s="5"/>
      <c r="DZ238" s="5"/>
      <c r="EA238" s="5"/>
      <c r="EB238" s="5"/>
      <c r="EC238" s="5"/>
      <c r="ED238" s="5"/>
      <c r="EE238" s="91"/>
      <c r="EF238" s="5"/>
      <c r="EG238" s="62"/>
      <c r="EH238" s="62"/>
      <c r="EI238" s="62"/>
      <c r="EJ238" s="62"/>
      <c r="EK238" s="62"/>
      <c r="EL238" s="62"/>
      <c r="EM238" s="62"/>
      <c r="EN238" s="62"/>
      <c r="EO238" s="62"/>
      <c r="EP238" s="62"/>
      <c r="EQ238" s="62"/>
      <c r="ER238" s="62"/>
      <c r="ES238" s="62"/>
      <c r="ET238" s="62"/>
      <c r="EU238" s="62"/>
      <c r="EV238" s="62"/>
      <c r="EW238" s="5"/>
      <c r="EX238" s="5"/>
      <c r="EY238" s="5"/>
      <c r="EZ238" s="5"/>
      <c r="FA238" s="5"/>
      <c r="FB238" s="5"/>
      <c r="FC238" s="5"/>
      <c r="FD238" s="5"/>
      <c r="FE238" s="5"/>
      <c r="FF238" s="5"/>
      <c r="FG238" s="5"/>
      <c r="FH238" s="5"/>
      <c r="FI238" s="5"/>
      <c r="FJ238" s="5"/>
      <c r="FK238" s="91"/>
      <c r="FL238" s="5"/>
      <c r="FM238" s="62"/>
      <c r="FN238" s="62"/>
      <c r="FO238" s="62"/>
      <c r="FP238" s="62"/>
      <c r="FQ238" s="62"/>
      <c r="FR238" s="62"/>
      <c r="FS238" s="62"/>
      <c r="FT238" s="62"/>
      <c r="FU238" s="62"/>
      <c r="FV238" s="62"/>
      <c r="FW238" s="62"/>
      <c r="FX238" s="62"/>
      <c r="FY238" s="62"/>
      <c r="FZ238" s="62"/>
      <c r="GA238" s="62"/>
      <c r="GB238" s="62"/>
      <c r="GC238" s="5"/>
      <c r="GD238" s="5"/>
      <c r="GE238" s="5"/>
      <c r="GF238" s="5"/>
      <c r="GG238" s="5"/>
      <c r="GH238" s="5"/>
      <c r="GI238" s="5"/>
      <c r="GJ238" s="5"/>
      <c r="GK238" s="5"/>
      <c r="GL238" s="5"/>
      <c r="GM238" s="5"/>
      <c r="GN238" s="5"/>
      <c r="GO238" s="5"/>
      <c r="GP238" s="5"/>
      <c r="GQ238" s="91"/>
      <c r="GR238" s="5"/>
      <c r="GS238" s="62"/>
      <c r="GT238" s="62"/>
      <c r="GU238" s="62"/>
      <c r="GV238" s="62"/>
      <c r="GW238" s="62"/>
      <c r="GX238" s="62"/>
      <c r="GY238" s="62"/>
      <c r="GZ238" s="62"/>
      <c r="HA238" s="62"/>
      <c r="HB238" s="62"/>
      <c r="HC238" s="62"/>
      <c r="HD238" s="62"/>
      <c r="HE238" s="62"/>
      <c r="HF238" s="62"/>
      <c r="HG238" s="62"/>
      <c r="HH238" s="62"/>
      <c r="HI238" s="5"/>
      <c r="HJ238" s="5"/>
      <c r="HK238" s="5"/>
      <c r="HL238" s="5"/>
      <c r="HM238" s="5"/>
      <c r="HN238" s="5"/>
      <c r="HO238" s="5"/>
      <c r="HP238" s="5"/>
      <c r="HQ238" s="5"/>
      <c r="HR238" s="5"/>
      <c r="HS238" s="5"/>
      <c r="HT238" s="5"/>
      <c r="HU238" s="5"/>
      <c r="HV238" s="5"/>
      <c r="HW238" s="91"/>
      <c r="HX238" s="5"/>
      <c r="HY238" s="62"/>
      <c r="HZ238" s="62"/>
      <c r="IA238" s="62"/>
      <c r="IB238" s="62"/>
      <c r="IC238" s="62"/>
      <c r="ID238" s="62"/>
      <c r="IE238" s="62"/>
      <c r="IF238" s="62"/>
      <c r="IG238" s="62"/>
      <c r="IH238" s="62"/>
      <c r="II238" s="62"/>
      <c r="IJ238" s="62"/>
      <c r="IK238" s="62"/>
      <c r="IL238" s="62"/>
      <c r="IM238" s="62"/>
      <c r="IN238" s="62"/>
      <c r="IO238" s="5"/>
      <c r="IP238" s="5"/>
      <c r="IQ238" s="5"/>
      <c r="IR238" s="5"/>
      <c r="IS238" s="5"/>
      <c r="IT238" s="5"/>
      <c r="IU238" s="5"/>
      <c r="IV238" s="5"/>
      <c r="IW238" s="5"/>
      <c r="IX238" s="5"/>
      <c r="IY238" s="5"/>
      <c r="IZ238" s="5"/>
      <c r="JA238" s="5"/>
      <c r="JB238" s="5"/>
      <c r="JC238" s="91"/>
      <c r="JD238" s="5"/>
      <c r="JE238" s="62"/>
      <c r="JF238" s="62"/>
      <c r="JG238" s="62"/>
      <c r="JH238" s="62"/>
      <c r="JI238" s="62"/>
      <c r="JJ238" s="62"/>
      <c r="JK238" s="62"/>
      <c r="JL238" s="62"/>
      <c r="JM238" s="62"/>
      <c r="JN238" s="62"/>
      <c r="JO238" s="62"/>
      <c r="JP238" s="62"/>
      <c r="JQ238" s="62"/>
      <c r="JR238" s="62"/>
      <c r="JS238" s="62"/>
      <c r="JT238" s="62"/>
      <c r="JU238" s="5"/>
      <c r="JV238" s="5"/>
      <c r="JW238" s="5"/>
      <c r="JX238" s="5"/>
      <c r="JY238" s="5"/>
      <c r="JZ238" s="5"/>
      <c r="KA238" s="5"/>
      <c r="KB238" s="5"/>
      <c r="KC238" s="5"/>
      <c r="KD238" s="5"/>
      <c r="KE238" s="5"/>
      <c r="KF238" s="5"/>
      <c r="KG238" s="5"/>
      <c r="KH238" s="5"/>
      <c r="KI238" s="91"/>
      <c r="KJ238" s="5"/>
      <c r="KK238" s="62"/>
      <c r="KL238" s="62"/>
      <c r="KM238" s="62"/>
      <c r="KN238" s="62"/>
      <c r="KO238" s="62"/>
      <c r="KP238" s="62"/>
      <c r="KQ238" s="62"/>
      <c r="KR238" s="62"/>
      <c r="KS238" s="62"/>
      <c r="KT238" s="62"/>
      <c r="KU238" s="62"/>
      <c r="KV238" s="62"/>
      <c r="KW238" s="62"/>
      <c r="KX238" s="62"/>
      <c r="KY238" s="62"/>
      <c r="KZ238" s="62"/>
      <c r="LA238" s="5"/>
      <c r="LB238" s="5"/>
      <c r="LC238" s="5"/>
      <c r="LD238" s="5"/>
      <c r="LE238" s="5"/>
      <c r="LF238" s="5"/>
      <c r="LG238" s="5"/>
      <c r="LH238" s="5"/>
      <c r="LI238" s="5"/>
      <c r="LJ238" s="5"/>
      <c r="LK238" s="5"/>
      <c r="LL238" s="5"/>
      <c r="LM238" s="5"/>
      <c r="LN238" s="5"/>
      <c r="LO238" s="91"/>
      <c r="LP238" s="5"/>
      <c r="LQ238" s="62"/>
      <c r="LR238" s="62"/>
      <c r="LS238" s="62"/>
      <c r="LT238" s="62"/>
      <c r="LU238" s="62"/>
      <c r="LV238" s="62"/>
      <c r="LW238" s="62"/>
      <c r="LX238" s="62"/>
      <c r="LY238" s="62"/>
      <c r="LZ238" s="62"/>
      <c r="MA238" s="62"/>
      <c r="MB238" s="62"/>
      <c r="MC238" s="62"/>
      <c r="MD238" s="62"/>
      <c r="ME238" s="62"/>
      <c r="MF238" s="62"/>
    </row>
    <row r="239" spans="1:344" x14ac:dyDescent="0.35">
      <c r="A239" s="132">
        <v>235</v>
      </c>
      <c r="B239" s="170"/>
      <c r="C239" s="170"/>
      <c r="D239" s="152">
        <v>316</v>
      </c>
      <c r="E239" s="72" t="str">
        <f>'BVEM Scorecard'!F238</f>
        <v>Solar</v>
      </c>
      <c r="F239" s="96"/>
      <c r="G239" s="96"/>
      <c r="H239" s="96"/>
      <c r="I239" s="96"/>
      <c r="J239" s="62"/>
      <c r="K239" s="62"/>
      <c r="L239" s="62"/>
      <c r="M239" s="62"/>
      <c r="N239" s="62"/>
      <c r="O239" s="62"/>
      <c r="P239" s="62"/>
      <c r="Q239" s="62"/>
      <c r="R239" s="62"/>
      <c r="S239" s="62"/>
      <c r="T239" s="62"/>
      <c r="U239" s="62"/>
      <c r="V239" s="62"/>
      <c r="W239" s="62"/>
      <c r="X239" s="62"/>
      <c r="Y239" s="1"/>
      <c r="Z239" s="1"/>
      <c r="AA239" s="1"/>
      <c r="AB239" s="1"/>
      <c r="AC239" s="1"/>
      <c r="AD239" s="1"/>
      <c r="AE239" s="1"/>
      <c r="AF239" s="1"/>
      <c r="AG239" s="1"/>
      <c r="AH239" s="1"/>
      <c r="AI239" s="1"/>
      <c r="AJ239" s="1"/>
      <c r="AK239" s="1"/>
      <c r="AL239" s="1"/>
      <c r="AM239" s="138"/>
      <c r="AN239" s="139"/>
      <c r="AO239" s="63"/>
      <c r="AP239" s="63"/>
      <c r="AQ239" s="63"/>
      <c r="AR239" s="63"/>
      <c r="AS239" s="63"/>
      <c r="AT239" s="63"/>
      <c r="AU239" s="63"/>
      <c r="AV239" s="63"/>
      <c r="AW239" s="63"/>
      <c r="AX239" s="63"/>
      <c r="AY239" s="63"/>
      <c r="AZ239" s="63"/>
      <c r="BA239" s="63"/>
      <c r="BB239" s="63"/>
      <c r="BC239" s="63"/>
      <c r="BD239" s="63"/>
      <c r="BE239" s="1"/>
      <c r="BF239" s="1"/>
      <c r="BG239" s="1"/>
      <c r="BH239" s="1"/>
      <c r="BI239" s="1"/>
      <c r="BJ239" s="1"/>
      <c r="BK239" s="1"/>
      <c r="BL239" s="1"/>
      <c r="BM239" s="1"/>
      <c r="BN239" s="1"/>
      <c r="BO239" s="1"/>
      <c r="BP239" s="1"/>
      <c r="BQ239" s="1"/>
      <c r="BR239" s="1"/>
      <c r="BS239" s="1"/>
      <c r="BT239" s="1"/>
      <c r="BU239" s="63"/>
      <c r="BV239" s="63"/>
      <c r="BW239" s="63"/>
      <c r="BX239" s="63"/>
      <c r="BY239" s="63"/>
      <c r="BZ239" s="63"/>
      <c r="CA239" s="63"/>
      <c r="CB239" s="63"/>
      <c r="CC239" s="63"/>
      <c r="CD239" s="63"/>
      <c r="CE239" s="63"/>
      <c r="CF239" s="63"/>
      <c r="CG239" s="63"/>
      <c r="CH239" s="63"/>
      <c r="CI239" s="63"/>
      <c r="CJ239" s="63"/>
      <c r="CK239" s="1"/>
      <c r="CL239" s="1"/>
      <c r="CM239" s="1"/>
      <c r="CN239" s="1"/>
      <c r="CO239" s="1"/>
      <c r="CP239" s="1"/>
      <c r="CQ239" s="1"/>
      <c r="CR239" s="1"/>
      <c r="CS239" s="1"/>
      <c r="CT239" s="1"/>
      <c r="CU239" s="1"/>
      <c r="CV239" s="1"/>
      <c r="CW239" s="1"/>
      <c r="CX239" s="1"/>
      <c r="CY239" s="138"/>
      <c r="CZ239" s="1"/>
      <c r="DA239" s="63"/>
      <c r="DB239" s="63"/>
      <c r="DC239" s="63"/>
      <c r="DD239" s="63"/>
      <c r="DE239" s="63"/>
      <c r="DF239" s="63"/>
      <c r="DG239" s="63"/>
      <c r="DH239" s="63"/>
      <c r="DI239" s="63"/>
      <c r="DJ239" s="63"/>
      <c r="DK239" s="63"/>
      <c r="DL239" s="63"/>
      <c r="DM239" s="63"/>
      <c r="DN239" s="63"/>
      <c r="DO239" s="63"/>
      <c r="DP239" s="63"/>
      <c r="DQ239" s="1"/>
      <c r="DR239" s="1"/>
      <c r="DS239" s="1"/>
      <c r="DT239" s="1"/>
      <c r="DU239" s="1"/>
      <c r="DV239" s="1"/>
      <c r="DW239" s="1"/>
      <c r="DX239" s="1"/>
      <c r="DY239" s="1"/>
      <c r="DZ239" s="1"/>
      <c r="EA239" s="1"/>
      <c r="EB239" s="1"/>
      <c r="EC239" s="1"/>
      <c r="ED239" s="1"/>
      <c r="EE239" s="138"/>
      <c r="EF239" s="1"/>
      <c r="EG239" s="63"/>
      <c r="EH239" s="63"/>
      <c r="EI239" s="63"/>
      <c r="EJ239" s="63"/>
      <c r="EK239" s="63"/>
      <c r="EL239" s="63"/>
      <c r="EM239" s="63"/>
      <c r="EN239" s="63"/>
      <c r="EO239" s="63"/>
      <c r="EP239" s="63"/>
      <c r="EQ239" s="63"/>
      <c r="ER239" s="63"/>
      <c r="ES239" s="63"/>
      <c r="ET239" s="63"/>
      <c r="EU239" s="63"/>
      <c r="EV239" s="63"/>
      <c r="EW239" s="1"/>
      <c r="EX239" s="1"/>
      <c r="EY239" s="1"/>
      <c r="EZ239" s="1"/>
      <c r="FA239" s="1"/>
      <c r="FB239" s="1"/>
      <c r="FC239" s="1"/>
      <c r="FD239" s="1"/>
      <c r="FE239" s="1"/>
      <c r="FF239" s="1"/>
      <c r="FG239" s="1"/>
      <c r="FH239" s="1"/>
      <c r="FI239" s="1"/>
      <c r="FJ239" s="1"/>
      <c r="FK239" s="138"/>
      <c r="FL239" s="1"/>
      <c r="FM239" s="63"/>
      <c r="FN239" s="63"/>
      <c r="FO239" s="63"/>
      <c r="FP239" s="63"/>
      <c r="FQ239" s="63"/>
      <c r="FR239" s="63"/>
      <c r="FS239" s="63"/>
      <c r="FT239" s="63"/>
      <c r="FU239" s="63"/>
      <c r="FV239" s="63"/>
      <c r="FW239" s="63"/>
      <c r="FX239" s="63"/>
      <c r="FY239" s="63"/>
      <c r="FZ239" s="63"/>
      <c r="GA239" s="63"/>
      <c r="GB239" s="63"/>
      <c r="GC239" s="1"/>
      <c r="GD239" s="1"/>
      <c r="GE239" s="1"/>
      <c r="GF239" s="1"/>
      <c r="GG239" s="1"/>
      <c r="GH239" s="1"/>
      <c r="GI239" s="1"/>
      <c r="GJ239" s="1"/>
      <c r="GK239" s="1"/>
      <c r="GL239" s="1"/>
      <c r="GM239" s="1"/>
      <c r="GN239" s="1"/>
      <c r="GO239" s="1"/>
      <c r="GP239" s="1"/>
      <c r="GQ239" s="138"/>
      <c r="GR239" s="1"/>
      <c r="GS239" s="63"/>
      <c r="GT239" s="63"/>
      <c r="GU239" s="63"/>
      <c r="GV239" s="63"/>
      <c r="GW239" s="63"/>
      <c r="GX239" s="63"/>
      <c r="GY239" s="63"/>
      <c r="GZ239" s="63"/>
      <c r="HA239" s="63"/>
      <c r="HB239" s="63"/>
      <c r="HC239" s="63"/>
      <c r="HD239" s="63"/>
      <c r="HE239" s="63"/>
      <c r="HF239" s="63"/>
      <c r="HG239" s="63"/>
      <c r="HH239" s="63"/>
      <c r="HI239" s="1"/>
      <c r="HJ239" s="1"/>
      <c r="HK239" s="1"/>
      <c r="HL239" s="1"/>
      <c r="HM239" s="1"/>
      <c r="HN239" s="1"/>
      <c r="HO239" s="1"/>
      <c r="HP239" s="1"/>
      <c r="HQ239" s="1"/>
      <c r="HR239" s="1"/>
      <c r="HS239" s="1"/>
      <c r="HT239" s="1"/>
      <c r="HU239" s="1"/>
      <c r="HV239" s="1"/>
      <c r="HW239" s="138"/>
      <c r="HX239" s="1"/>
      <c r="HY239" s="63"/>
      <c r="HZ239" s="63"/>
      <c r="IA239" s="63"/>
      <c r="IB239" s="63"/>
      <c r="IC239" s="63"/>
      <c r="ID239" s="63"/>
      <c r="IE239" s="63"/>
      <c r="IF239" s="63"/>
      <c r="IG239" s="63"/>
      <c r="IH239" s="63"/>
      <c r="II239" s="63"/>
      <c r="IJ239" s="63"/>
      <c r="IK239" s="63"/>
      <c r="IL239" s="63"/>
      <c r="IM239" s="63"/>
      <c r="IN239" s="63"/>
      <c r="IO239" s="1"/>
      <c r="IP239" s="1"/>
      <c r="IQ239" s="1"/>
      <c r="IR239" s="1"/>
      <c r="IS239" s="1"/>
      <c r="IT239" s="1"/>
      <c r="IU239" s="1"/>
      <c r="IV239" s="1"/>
      <c r="IW239" s="1"/>
      <c r="IX239" s="1"/>
      <c r="IY239" s="1"/>
      <c r="IZ239" s="1"/>
      <c r="JA239" s="1"/>
      <c r="JB239" s="1"/>
      <c r="JC239" s="138"/>
      <c r="JD239" s="1"/>
      <c r="JE239" s="63"/>
      <c r="JF239" s="63"/>
      <c r="JG239" s="63"/>
      <c r="JH239" s="63"/>
      <c r="JI239" s="63"/>
      <c r="JJ239" s="63"/>
      <c r="JK239" s="63"/>
      <c r="JL239" s="63"/>
      <c r="JM239" s="63"/>
      <c r="JN239" s="63"/>
      <c r="JO239" s="63"/>
      <c r="JP239" s="63"/>
      <c r="JQ239" s="63"/>
      <c r="JR239" s="63"/>
      <c r="JS239" s="63"/>
      <c r="JT239" s="63"/>
      <c r="JU239" s="1"/>
      <c r="JV239" s="1"/>
      <c r="JW239" s="1"/>
      <c r="JX239" s="1"/>
      <c r="JY239" s="1"/>
      <c r="JZ239" s="1"/>
      <c r="KA239" s="1"/>
      <c r="KB239" s="1"/>
      <c r="KC239" s="1"/>
      <c r="KD239" s="1"/>
      <c r="KE239" s="1"/>
      <c r="KF239" s="1"/>
      <c r="KG239" s="1"/>
      <c r="KH239" s="1"/>
      <c r="KI239" s="138"/>
      <c r="KJ239" s="1"/>
      <c r="KK239" s="63"/>
      <c r="KL239" s="63"/>
      <c r="KM239" s="63"/>
      <c r="KN239" s="63"/>
      <c r="KO239" s="63"/>
      <c r="KP239" s="63"/>
      <c r="KQ239" s="63"/>
      <c r="KR239" s="63"/>
      <c r="KS239" s="63"/>
      <c r="KT239" s="63"/>
      <c r="KU239" s="63"/>
      <c r="KV239" s="63"/>
      <c r="KW239" s="63"/>
      <c r="KX239" s="63"/>
      <c r="KY239" s="63"/>
      <c r="KZ239" s="63"/>
      <c r="LA239" s="1"/>
      <c r="LB239" s="1"/>
      <c r="LC239" s="1"/>
      <c r="LD239" s="1"/>
      <c r="LE239" s="1"/>
      <c r="LF239" s="1"/>
      <c r="LG239" s="1"/>
      <c r="LH239" s="1"/>
      <c r="LI239" s="1"/>
      <c r="LJ239" s="1"/>
      <c r="LK239" s="1"/>
      <c r="LL239" s="1"/>
      <c r="LM239" s="1"/>
      <c r="LN239" s="1"/>
      <c r="LO239" s="138"/>
      <c r="LP239" s="1"/>
      <c r="LQ239" s="63"/>
      <c r="LR239" s="63"/>
      <c r="LS239" s="63"/>
      <c r="LT239" s="63"/>
      <c r="LU239" s="63"/>
      <c r="LV239" s="63"/>
      <c r="LW239" s="63"/>
      <c r="LX239" s="63"/>
      <c r="LY239" s="63"/>
      <c r="LZ239" s="63"/>
      <c r="MA239" s="63"/>
      <c r="MB239" s="63"/>
      <c r="MC239" s="63"/>
      <c r="MD239" s="63"/>
      <c r="ME239" s="63"/>
      <c r="MF239" s="63"/>
    </row>
    <row r="240" spans="1:344" x14ac:dyDescent="0.35">
      <c r="A240" s="131">
        <v>236</v>
      </c>
      <c r="B240" s="170"/>
      <c r="C240" s="170"/>
      <c r="D240" s="152">
        <v>500</v>
      </c>
      <c r="E240" s="72" t="str">
        <f>'BVEM Scorecard'!F239</f>
        <v>Storage</v>
      </c>
      <c r="F240" s="96">
        <f t="shared" si="289"/>
        <v>0.7</v>
      </c>
      <c r="G240" s="96">
        <f t="shared" si="290"/>
        <v>0.7</v>
      </c>
      <c r="H240" s="96">
        <f t="shared" si="291"/>
        <v>0.7</v>
      </c>
      <c r="I240" s="96">
        <f t="shared" si="292"/>
        <v>0</v>
      </c>
      <c r="J240" s="62">
        <v>1</v>
      </c>
      <c r="K240" s="62">
        <v>1</v>
      </c>
      <c r="L240" s="62">
        <v>1</v>
      </c>
      <c r="M240" s="62">
        <v>1</v>
      </c>
      <c r="N240" s="62">
        <v>1</v>
      </c>
      <c r="O240" s="62">
        <v>0</v>
      </c>
      <c r="P240" s="62">
        <v>0</v>
      </c>
      <c r="Q240" s="62">
        <v>1</v>
      </c>
      <c r="R240" s="62">
        <v>1</v>
      </c>
      <c r="S240" s="62">
        <v>1</v>
      </c>
      <c r="T240" s="62">
        <v>1</v>
      </c>
      <c r="U240" s="62">
        <v>0</v>
      </c>
      <c r="V240" s="62">
        <v>1</v>
      </c>
      <c r="W240" s="62">
        <f t="shared" ref="W240" si="339">IFERROR(AVERAGE(M240:V240),0)</f>
        <v>0.7</v>
      </c>
      <c r="X240" s="62">
        <f t="shared" ref="X240" si="340">M$4*M240+N$4*N240+O$4*O240+P$4*P240+Q$4*Q240+R$4*R240+S$4*S240+T$4*T240+U$4*U240+V$4*V240</f>
        <v>0.7</v>
      </c>
      <c r="Y240" s="87" t="s">
        <v>100</v>
      </c>
      <c r="Z240" s="5">
        <v>1</v>
      </c>
      <c r="AA240" s="5">
        <v>1</v>
      </c>
      <c r="AB240" s="5">
        <v>1</v>
      </c>
      <c r="AC240" s="5">
        <v>1</v>
      </c>
      <c r="AD240" s="5">
        <v>0</v>
      </c>
      <c r="AE240" s="5">
        <v>0</v>
      </c>
      <c r="AF240" s="5">
        <v>1</v>
      </c>
      <c r="AG240" s="5">
        <v>1</v>
      </c>
      <c r="AH240" s="5">
        <v>1</v>
      </c>
      <c r="AI240" s="5">
        <v>1</v>
      </c>
      <c r="AJ240" s="5">
        <v>0</v>
      </c>
      <c r="AK240" s="5">
        <v>1</v>
      </c>
      <c r="AL240" s="5"/>
      <c r="AM240" s="91">
        <f t="shared" ref="AM240" si="341">IFERROR(AA240/SUM($AA240,$AQ240,$BG240,$BW240,$CM240,$DC240,$DS240,$EI240,$EY240,$FO240,$GE240,$GU240,$HK240,$IA240,$IQ240,$JG240,$JW240,$KM240,$LC240,$LS240),"")</f>
        <v>0.33333333333333331</v>
      </c>
      <c r="AN240" s="93">
        <f t="shared" ref="AN240" si="342">IFERROR((AB$4*AB240+AC$4*AC240+AD$4*AD240+AE$4*AE240+AF$4*AF240+AG$4*AG240+AH$4*AH240+AI$4*AI240+AJ$4*AJ240+AK$4*AK240)*AM240,"")</f>
        <v>0.23333333333333331</v>
      </c>
      <c r="AO240" s="62" t="s">
        <v>101</v>
      </c>
      <c r="AP240" s="62">
        <v>1</v>
      </c>
      <c r="AQ240" s="62">
        <v>1</v>
      </c>
      <c r="AR240" s="62">
        <v>1</v>
      </c>
      <c r="AS240" s="62">
        <v>1</v>
      </c>
      <c r="AT240" s="62">
        <v>0</v>
      </c>
      <c r="AU240" s="62">
        <v>0</v>
      </c>
      <c r="AV240" s="62">
        <v>1</v>
      </c>
      <c r="AW240" s="62">
        <v>1</v>
      </c>
      <c r="AX240" s="62">
        <v>1</v>
      </c>
      <c r="AY240" s="62">
        <v>1</v>
      </c>
      <c r="AZ240" s="62">
        <v>0</v>
      </c>
      <c r="BA240" s="62">
        <v>1</v>
      </c>
      <c r="BB240" s="62"/>
      <c r="BC240" s="62">
        <f t="shared" ref="BC240" si="343">IFERROR(AQ240/SUM($AA240,$AQ240,$BG240,$BW240,$CM240,$DC240,$DS240,$EI240,$EY240,$FO240,$GE240,$GU240,$HK240,$IA240,$IQ240,$JG240,$JW240,$KM240,$LC240,$LS240),"")</f>
        <v>0.33333333333333331</v>
      </c>
      <c r="BD240" s="62">
        <f t="shared" ref="BD240" si="344">IFERROR((AR$4*AR240+AS$4*AS240+AT$4*AT240+AU$4*AU240+AV$4*AV240+AW$4*AW240+AX$4*AX240+AY$4*AY240+AZ$4*AZ240+BA$4*BA240)*BC240,"")</f>
        <v>0.23333333333333331</v>
      </c>
      <c r="BE240" s="5" t="s">
        <v>102</v>
      </c>
      <c r="BF240" s="5">
        <v>1</v>
      </c>
      <c r="BG240" s="5">
        <v>1</v>
      </c>
      <c r="BH240" s="5">
        <v>1</v>
      </c>
      <c r="BI240" s="5">
        <v>1</v>
      </c>
      <c r="BJ240" s="5">
        <v>0</v>
      </c>
      <c r="BK240" s="5">
        <v>0</v>
      </c>
      <c r="BL240" s="5">
        <v>1</v>
      </c>
      <c r="BM240" s="5">
        <v>1</v>
      </c>
      <c r="BN240" s="5">
        <v>1</v>
      </c>
      <c r="BO240" s="5">
        <v>1</v>
      </c>
      <c r="BP240" s="5">
        <v>0</v>
      </c>
      <c r="BQ240" s="5">
        <v>1</v>
      </c>
      <c r="BR240" s="5"/>
      <c r="BS240" s="5">
        <f t="shared" ref="BS240" si="345">IFERROR(BG240/SUM($AA240,$AQ240,$BG240,$BW240,$CM240,$DC240,$DS240,$EI240,$EY240,$FO240,$GE240,$GU240,$HK240,$IA240,$IQ240,$JG240,$JW240,$KM240,$LC240,$LS240),"")</f>
        <v>0.33333333333333331</v>
      </c>
      <c r="BT240" s="5">
        <f t="shared" ref="BT240" si="346">IFERROR((BH$4*BH240+BI$4*BI240+BJ$4*BJ240+BK$4*BK240+BL$4*BL240+BM$4*BM240+BN$4*BN240+BO$4*BO240+BP$4*BP240+BQ$4*BQ240)*BS240,"")</f>
        <v>0.23333333333333331</v>
      </c>
      <c r="BU240" s="62"/>
      <c r="BV240" s="62"/>
      <c r="BW240" s="62"/>
      <c r="BX240" s="62"/>
      <c r="BY240" s="62"/>
      <c r="BZ240" s="62"/>
      <c r="CA240" s="62"/>
      <c r="CB240" s="62"/>
      <c r="CC240" s="62"/>
      <c r="CD240" s="62"/>
      <c r="CE240" s="62"/>
      <c r="CF240" s="62"/>
      <c r="CG240" s="62"/>
      <c r="CH240" s="62"/>
      <c r="CI240" s="62">
        <f t="shared" si="275"/>
        <v>0</v>
      </c>
      <c r="CJ240" s="62">
        <f t="shared" si="276"/>
        <v>0</v>
      </c>
      <c r="CK240" s="5"/>
      <c r="CL240" s="5"/>
      <c r="CM240" s="5"/>
      <c r="CN240" s="5"/>
      <c r="CO240" s="5"/>
      <c r="CP240" s="5"/>
      <c r="CQ240" s="5"/>
      <c r="CR240" s="5"/>
      <c r="CS240" s="5"/>
      <c r="CT240" s="5"/>
      <c r="CU240" s="5"/>
      <c r="CV240" s="5"/>
      <c r="CW240" s="5"/>
      <c r="CX240" s="5"/>
      <c r="CY240" s="91">
        <f t="shared" si="277"/>
        <v>0</v>
      </c>
      <c r="CZ240" s="5">
        <f t="shared" si="278"/>
        <v>0</v>
      </c>
      <c r="DA240" s="62"/>
      <c r="DB240" s="62"/>
      <c r="DC240" s="62"/>
      <c r="DD240" s="62"/>
      <c r="DE240" s="62"/>
      <c r="DF240" s="62"/>
      <c r="DG240" s="62"/>
      <c r="DH240" s="62"/>
      <c r="DI240" s="62"/>
      <c r="DJ240" s="62"/>
      <c r="DK240" s="62"/>
      <c r="DL240" s="62"/>
      <c r="DM240" s="62"/>
      <c r="DN240" s="62"/>
      <c r="DO240" s="62">
        <f t="shared" si="279"/>
        <v>0</v>
      </c>
      <c r="DP240" s="62">
        <f t="shared" si="280"/>
        <v>0</v>
      </c>
      <c r="DQ240" s="5"/>
      <c r="DR240" s="5"/>
      <c r="DS240" s="5"/>
      <c r="DT240" s="5"/>
      <c r="DU240" s="5"/>
      <c r="DV240" s="5"/>
      <c r="DW240" s="5"/>
      <c r="DX240" s="5"/>
      <c r="DY240" s="5"/>
      <c r="DZ240" s="5"/>
      <c r="EA240" s="5"/>
      <c r="EB240" s="5"/>
      <c r="EC240" s="5"/>
      <c r="ED240" s="5"/>
      <c r="EE240" s="91">
        <f t="shared" si="281"/>
        <v>0</v>
      </c>
      <c r="EF240" s="5">
        <f t="shared" si="282"/>
        <v>0</v>
      </c>
      <c r="EG240" s="62"/>
      <c r="EH240" s="62"/>
      <c r="EI240" s="62"/>
      <c r="EJ240" s="62"/>
      <c r="EK240" s="62"/>
      <c r="EL240" s="62"/>
      <c r="EM240" s="62"/>
      <c r="EN240" s="62"/>
      <c r="EO240" s="62"/>
      <c r="EP240" s="62"/>
      <c r="EQ240" s="62"/>
      <c r="ER240" s="62"/>
      <c r="ES240" s="62"/>
      <c r="ET240" s="62"/>
      <c r="EU240" s="62">
        <f t="shared" si="283"/>
        <v>0</v>
      </c>
      <c r="EV240" s="62">
        <f t="shared" si="284"/>
        <v>0</v>
      </c>
      <c r="EW240" s="5"/>
      <c r="EX240" s="5"/>
      <c r="EY240" s="5"/>
      <c r="EZ240" s="5"/>
      <c r="FA240" s="5"/>
      <c r="FB240" s="5"/>
      <c r="FC240" s="5"/>
      <c r="FD240" s="5"/>
      <c r="FE240" s="5"/>
      <c r="FF240" s="5"/>
      <c r="FG240" s="5"/>
      <c r="FH240" s="5"/>
      <c r="FI240" s="5"/>
      <c r="FJ240" s="5"/>
      <c r="FK240" s="91">
        <f t="shared" si="285"/>
        <v>0</v>
      </c>
      <c r="FL240" s="5">
        <f t="shared" si="286"/>
        <v>0</v>
      </c>
      <c r="FM240" s="62"/>
      <c r="FN240" s="62"/>
      <c r="FO240" s="62"/>
      <c r="FP240" s="62"/>
      <c r="FQ240" s="62"/>
      <c r="FR240" s="62"/>
      <c r="FS240" s="62"/>
      <c r="FT240" s="62"/>
      <c r="FU240" s="62"/>
      <c r="FV240" s="62"/>
      <c r="FW240" s="62"/>
      <c r="FX240" s="62"/>
      <c r="FY240" s="62"/>
      <c r="FZ240" s="62"/>
      <c r="GA240" s="62">
        <f t="shared" si="287"/>
        <v>0</v>
      </c>
      <c r="GB240" s="62">
        <f t="shared" si="288"/>
        <v>0</v>
      </c>
      <c r="GC240" s="5"/>
      <c r="GD240" s="5"/>
      <c r="GE240" s="5"/>
      <c r="GF240" s="5"/>
      <c r="GG240" s="5"/>
      <c r="GH240" s="5"/>
      <c r="GI240" s="5"/>
      <c r="GJ240" s="5"/>
      <c r="GK240" s="5"/>
      <c r="GL240" s="5"/>
      <c r="GM240" s="5"/>
      <c r="GN240" s="5"/>
      <c r="GO240" s="5"/>
      <c r="GP240" s="5"/>
      <c r="GQ240" s="91">
        <f t="shared" si="297"/>
        <v>0</v>
      </c>
      <c r="GR240" s="5">
        <f t="shared" si="298"/>
        <v>0</v>
      </c>
      <c r="GS240" s="62"/>
      <c r="GT240" s="62"/>
      <c r="GU240" s="62"/>
      <c r="GV240" s="62"/>
      <c r="GW240" s="62"/>
      <c r="GX240" s="62"/>
      <c r="GY240" s="62"/>
      <c r="GZ240" s="62"/>
      <c r="HA240" s="62"/>
      <c r="HB240" s="62"/>
      <c r="HC240" s="62"/>
      <c r="HD240" s="62"/>
      <c r="HE240" s="62"/>
      <c r="HF240" s="62"/>
      <c r="HG240" s="62">
        <f t="shared" si="299"/>
        <v>0</v>
      </c>
      <c r="HH240" s="62">
        <f t="shared" si="300"/>
        <v>0</v>
      </c>
      <c r="HI240" s="5"/>
      <c r="HJ240" s="5"/>
      <c r="HK240" s="5"/>
      <c r="HL240" s="5"/>
      <c r="HM240" s="5"/>
      <c r="HN240" s="5"/>
      <c r="HO240" s="5"/>
      <c r="HP240" s="5"/>
      <c r="HQ240" s="5"/>
      <c r="HR240" s="5"/>
      <c r="HS240" s="5"/>
      <c r="HT240" s="5"/>
      <c r="HU240" s="5"/>
      <c r="HV240" s="5"/>
      <c r="HW240" s="91">
        <f t="shared" si="301"/>
        <v>0</v>
      </c>
      <c r="HX240" s="5">
        <f t="shared" si="302"/>
        <v>0</v>
      </c>
      <c r="HY240" s="62"/>
      <c r="HZ240" s="62"/>
      <c r="IA240" s="62"/>
      <c r="IB240" s="62"/>
      <c r="IC240" s="62"/>
      <c r="ID240" s="62"/>
      <c r="IE240" s="62"/>
      <c r="IF240" s="62"/>
      <c r="IG240" s="62"/>
      <c r="IH240" s="62"/>
      <c r="II240" s="62"/>
      <c r="IJ240" s="62"/>
      <c r="IK240" s="62"/>
      <c r="IL240" s="62"/>
      <c r="IM240" s="62">
        <f t="shared" si="303"/>
        <v>0</v>
      </c>
      <c r="IN240" s="62">
        <f t="shared" si="304"/>
        <v>0</v>
      </c>
      <c r="IO240" s="5"/>
      <c r="IP240" s="5"/>
      <c r="IQ240" s="5"/>
      <c r="IR240" s="5"/>
      <c r="IS240" s="5"/>
      <c r="IT240" s="5"/>
      <c r="IU240" s="5"/>
      <c r="IV240" s="5"/>
      <c r="IW240" s="5"/>
      <c r="IX240" s="5"/>
      <c r="IY240" s="5"/>
      <c r="IZ240" s="5"/>
      <c r="JA240" s="5"/>
      <c r="JB240" s="5"/>
      <c r="JC240" s="91">
        <f t="shared" si="305"/>
        <v>0</v>
      </c>
      <c r="JD240" s="5">
        <f t="shared" si="306"/>
        <v>0</v>
      </c>
      <c r="JE240" s="62"/>
      <c r="JF240" s="62"/>
      <c r="JG240" s="62"/>
      <c r="JH240" s="62"/>
      <c r="JI240" s="62"/>
      <c r="JJ240" s="62"/>
      <c r="JK240" s="62"/>
      <c r="JL240" s="62"/>
      <c r="JM240" s="62"/>
      <c r="JN240" s="62"/>
      <c r="JO240" s="62"/>
      <c r="JP240" s="62"/>
      <c r="JQ240" s="62"/>
      <c r="JR240" s="62"/>
      <c r="JS240" s="62">
        <f t="shared" si="307"/>
        <v>0</v>
      </c>
      <c r="JT240" s="62">
        <f t="shared" si="308"/>
        <v>0</v>
      </c>
      <c r="JU240" s="5"/>
      <c r="JV240" s="5"/>
      <c r="JW240" s="5"/>
      <c r="JX240" s="5"/>
      <c r="JY240" s="5"/>
      <c r="JZ240" s="5"/>
      <c r="KA240" s="5"/>
      <c r="KB240" s="5"/>
      <c r="KC240" s="5"/>
      <c r="KD240" s="5"/>
      <c r="KE240" s="5"/>
      <c r="KF240" s="5"/>
      <c r="KG240" s="5"/>
      <c r="KH240" s="5"/>
      <c r="KI240" s="91">
        <f t="shared" si="309"/>
        <v>0</v>
      </c>
      <c r="KJ240" s="5">
        <f t="shared" si="310"/>
        <v>0</v>
      </c>
      <c r="KK240" s="62"/>
      <c r="KL240" s="62"/>
      <c r="KM240" s="62"/>
      <c r="KN240" s="62"/>
      <c r="KO240" s="62"/>
      <c r="KP240" s="62"/>
      <c r="KQ240" s="62"/>
      <c r="KR240" s="62"/>
      <c r="KS240" s="62"/>
      <c r="KT240" s="62"/>
      <c r="KU240" s="62"/>
      <c r="KV240" s="62"/>
      <c r="KW240" s="62"/>
      <c r="KX240" s="62"/>
      <c r="KY240" s="62">
        <f t="shared" si="311"/>
        <v>0</v>
      </c>
      <c r="KZ240" s="62">
        <f t="shared" si="312"/>
        <v>0</v>
      </c>
      <c r="LA240" s="5"/>
      <c r="LB240" s="5"/>
      <c r="LC240" s="5"/>
      <c r="LD240" s="5"/>
      <c r="LE240" s="5"/>
      <c r="LF240" s="5"/>
      <c r="LG240" s="5"/>
      <c r="LH240" s="5"/>
      <c r="LI240" s="5"/>
      <c r="LJ240" s="5"/>
      <c r="LK240" s="5"/>
      <c r="LL240" s="5"/>
      <c r="LM240" s="5"/>
      <c r="LN240" s="5"/>
      <c r="LO240" s="91">
        <f t="shared" si="313"/>
        <v>0</v>
      </c>
      <c r="LP240" s="5">
        <f t="shared" si="314"/>
        <v>0</v>
      </c>
      <c r="LQ240" s="62"/>
      <c r="LR240" s="62"/>
      <c r="LS240" s="62"/>
      <c r="LT240" s="62"/>
      <c r="LU240" s="62"/>
      <c r="LV240" s="62"/>
      <c r="LW240" s="62"/>
      <c r="LX240" s="62"/>
      <c r="LY240" s="62"/>
      <c r="LZ240" s="62"/>
      <c r="MA240" s="62"/>
      <c r="MB240" s="62"/>
      <c r="MC240" s="62"/>
      <c r="MD240" s="62"/>
      <c r="ME240" s="62">
        <f t="shared" si="315"/>
        <v>0</v>
      </c>
      <c r="MF240" s="62">
        <f t="shared" si="316"/>
        <v>0</v>
      </c>
    </row>
    <row r="241" spans="1:344" x14ac:dyDescent="0.35">
      <c r="A241" s="132">
        <v>237</v>
      </c>
      <c r="B241" s="170"/>
      <c r="C241" s="170"/>
      <c r="D241" s="152">
        <v>1073</v>
      </c>
      <c r="E241" s="72" t="str">
        <f>'BVEM Scorecard'!F240</f>
        <v>Storage</v>
      </c>
      <c r="F241" s="96"/>
      <c r="G241" s="96"/>
      <c r="H241" s="96"/>
      <c r="I241" s="96"/>
      <c r="J241" s="62"/>
      <c r="K241" s="62"/>
      <c r="L241" s="62"/>
      <c r="M241" s="62"/>
      <c r="N241" s="62"/>
      <c r="O241" s="62"/>
      <c r="P241" s="62"/>
      <c r="Q241" s="62"/>
      <c r="R241" s="62"/>
      <c r="S241" s="62"/>
      <c r="T241" s="62"/>
      <c r="U241" s="62"/>
      <c r="V241" s="62"/>
      <c r="W241" s="62"/>
      <c r="X241" s="62"/>
      <c r="Y241" s="1"/>
      <c r="Z241" s="1"/>
      <c r="AA241" s="1"/>
      <c r="AB241" s="1"/>
      <c r="AC241" s="1"/>
      <c r="AD241" s="1"/>
      <c r="AE241" s="1"/>
      <c r="AF241" s="1"/>
      <c r="AG241" s="1"/>
      <c r="AH241" s="1"/>
      <c r="AI241" s="1"/>
      <c r="AJ241" s="1"/>
      <c r="AK241" s="1"/>
      <c r="AL241" s="1"/>
      <c r="AM241" s="138"/>
      <c r="AN241" s="139"/>
      <c r="AO241" s="63"/>
      <c r="AP241" s="63"/>
      <c r="AQ241" s="63"/>
      <c r="AR241" s="63"/>
      <c r="AS241" s="63"/>
      <c r="AT241" s="63"/>
      <c r="AU241" s="63"/>
      <c r="AV241" s="63"/>
      <c r="AW241" s="63"/>
      <c r="AX241" s="63"/>
      <c r="AY241" s="63"/>
      <c r="AZ241" s="63"/>
      <c r="BA241" s="63"/>
      <c r="BB241" s="63"/>
      <c r="BC241" s="63"/>
      <c r="BD241" s="63"/>
      <c r="BE241" s="1"/>
      <c r="BF241" s="1"/>
      <c r="BG241" s="1"/>
      <c r="BH241" s="1"/>
      <c r="BI241" s="1"/>
      <c r="BJ241" s="1"/>
      <c r="BK241" s="1"/>
      <c r="BL241" s="1"/>
      <c r="BM241" s="1"/>
      <c r="BN241" s="1"/>
      <c r="BO241" s="1"/>
      <c r="BP241" s="1"/>
      <c r="BQ241" s="1"/>
      <c r="BR241" s="1"/>
      <c r="BS241" s="1"/>
      <c r="BT241" s="1"/>
      <c r="BU241" s="63"/>
      <c r="BV241" s="63"/>
      <c r="BW241" s="63"/>
      <c r="BX241" s="63"/>
      <c r="BY241" s="63"/>
      <c r="BZ241" s="63"/>
      <c r="CA241" s="63"/>
      <c r="CB241" s="63"/>
      <c r="CC241" s="63"/>
      <c r="CD241" s="63"/>
      <c r="CE241" s="63"/>
      <c r="CF241" s="63"/>
      <c r="CG241" s="63"/>
      <c r="CH241" s="63"/>
      <c r="CI241" s="63"/>
      <c r="CJ241" s="63"/>
      <c r="CK241" s="1"/>
      <c r="CL241" s="1"/>
      <c r="CM241" s="1"/>
      <c r="CN241" s="1"/>
      <c r="CO241" s="1"/>
      <c r="CP241" s="1"/>
      <c r="CQ241" s="1"/>
      <c r="CR241" s="1"/>
      <c r="CS241" s="1"/>
      <c r="CT241" s="1"/>
      <c r="CU241" s="1"/>
      <c r="CV241" s="1"/>
      <c r="CW241" s="1"/>
      <c r="CX241" s="1"/>
      <c r="CY241" s="138"/>
      <c r="CZ241" s="1"/>
      <c r="DA241" s="63"/>
      <c r="DB241" s="63"/>
      <c r="DC241" s="63"/>
      <c r="DD241" s="63"/>
      <c r="DE241" s="63"/>
      <c r="DF241" s="63"/>
      <c r="DG241" s="63"/>
      <c r="DH241" s="63"/>
      <c r="DI241" s="63"/>
      <c r="DJ241" s="63"/>
      <c r="DK241" s="63"/>
      <c r="DL241" s="63"/>
      <c r="DM241" s="63"/>
      <c r="DN241" s="63"/>
      <c r="DO241" s="63"/>
      <c r="DP241" s="63"/>
      <c r="DQ241" s="1"/>
      <c r="DR241" s="1"/>
      <c r="DS241" s="1"/>
      <c r="DT241" s="1"/>
      <c r="DU241" s="1"/>
      <c r="DV241" s="1"/>
      <c r="DW241" s="1"/>
      <c r="DX241" s="1"/>
      <c r="DY241" s="1"/>
      <c r="DZ241" s="1"/>
      <c r="EA241" s="1"/>
      <c r="EB241" s="1"/>
      <c r="EC241" s="1"/>
      <c r="ED241" s="1"/>
      <c r="EE241" s="138"/>
      <c r="EF241" s="1"/>
      <c r="EG241" s="63"/>
      <c r="EH241" s="63"/>
      <c r="EI241" s="63"/>
      <c r="EJ241" s="63"/>
      <c r="EK241" s="63"/>
      <c r="EL241" s="63"/>
      <c r="EM241" s="63"/>
      <c r="EN241" s="63"/>
      <c r="EO241" s="63"/>
      <c r="EP241" s="63"/>
      <c r="EQ241" s="63"/>
      <c r="ER241" s="63"/>
      <c r="ES241" s="63"/>
      <c r="ET241" s="63"/>
      <c r="EU241" s="63"/>
      <c r="EV241" s="63"/>
      <c r="EW241" s="1"/>
      <c r="EX241" s="1"/>
      <c r="EY241" s="1"/>
      <c r="EZ241" s="1"/>
      <c r="FA241" s="1"/>
      <c r="FB241" s="1"/>
      <c r="FC241" s="1"/>
      <c r="FD241" s="1"/>
      <c r="FE241" s="1"/>
      <c r="FF241" s="1"/>
      <c r="FG241" s="1"/>
      <c r="FH241" s="1"/>
      <c r="FI241" s="1"/>
      <c r="FJ241" s="1"/>
      <c r="FK241" s="138"/>
      <c r="FL241" s="1"/>
      <c r="FM241" s="63"/>
      <c r="FN241" s="63"/>
      <c r="FO241" s="63"/>
      <c r="FP241" s="63"/>
      <c r="FQ241" s="63"/>
      <c r="FR241" s="63"/>
      <c r="FS241" s="63"/>
      <c r="FT241" s="63"/>
      <c r="FU241" s="63"/>
      <c r="FV241" s="63"/>
      <c r="FW241" s="63"/>
      <c r="FX241" s="63"/>
      <c r="FY241" s="63"/>
      <c r="FZ241" s="63"/>
      <c r="GA241" s="63"/>
      <c r="GB241" s="63"/>
      <c r="GC241" s="1"/>
      <c r="GD241" s="1"/>
      <c r="GE241" s="1"/>
      <c r="GF241" s="1"/>
      <c r="GG241" s="1"/>
      <c r="GH241" s="1"/>
      <c r="GI241" s="1"/>
      <c r="GJ241" s="1"/>
      <c r="GK241" s="1"/>
      <c r="GL241" s="1"/>
      <c r="GM241" s="1"/>
      <c r="GN241" s="1"/>
      <c r="GO241" s="1"/>
      <c r="GP241" s="1"/>
      <c r="GQ241" s="138"/>
      <c r="GR241" s="1"/>
      <c r="GS241" s="63"/>
      <c r="GT241" s="63"/>
      <c r="GU241" s="63"/>
      <c r="GV241" s="63"/>
      <c r="GW241" s="63"/>
      <c r="GX241" s="63"/>
      <c r="GY241" s="63"/>
      <c r="GZ241" s="63"/>
      <c r="HA241" s="63"/>
      <c r="HB241" s="63"/>
      <c r="HC241" s="63"/>
      <c r="HD241" s="63"/>
      <c r="HE241" s="63"/>
      <c r="HF241" s="63"/>
      <c r="HG241" s="63"/>
      <c r="HH241" s="63"/>
      <c r="HI241" s="1"/>
      <c r="HJ241" s="1"/>
      <c r="HK241" s="1"/>
      <c r="HL241" s="1"/>
      <c r="HM241" s="1"/>
      <c r="HN241" s="1"/>
      <c r="HO241" s="1"/>
      <c r="HP241" s="1"/>
      <c r="HQ241" s="1"/>
      <c r="HR241" s="1"/>
      <c r="HS241" s="1"/>
      <c r="HT241" s="1"/>
      <c r="HU241" s="1"/>
      <c r="HV241" s="1"/>
      <c r="HW241" s="138"/>
      <c r="HX241" s="1"/>
      <c r="HY241" s="63"/>
      <c r="HZ241" s="63"/>
      <c r="IA241" s="63"/>
      <c r="IB241" s="63"/>
      <c r="IC241" s="63"/>
      <c r="ID241" s="63"/>
      <c r="IE241" s="63"/>
      <c r="IF241" s="63"/>
      <c r="IG241" s="63"/>
      <c r="IH241" s="63"/>
      <c r="II241" s="63"/>
      <c r="IJ241" s="63"/>
      <c r="IK241" s="63"/>
      <c r="IL241" s="63"/>
      <c r="IM241" s="63"/>
      <c r="IN241" s="63"/>
      <c r="IO241" s="1"/>
      <c r="IP241" s="1"/>
      <c r="IQ241" s="1"/>
      <c r="IR241" s="1"/>
      <c r="IS241" s="1"/>
      <c r="IT241" s="1"/>
      <c r="IU241" s="1"/>
      <c r="IV241" s="1"/>
      <c r="IW241" s="1"/>
      <c r="IX241" s="1"/>
      <c r="IY241" s="1"/>
      <c r="IZ241" s="1"/>
      <c r="JA241" s="1"/>
      <c r="JB241" s="1"/>
      <c r="JC241" s="138"/>
      <c r="JD241" s="1"/>
      <c r="JE241" s="63"/>
      <c r="JF241" s="63"/>
      <c r="JG241" s="63"/>
      <c r="JH241" s="63"/>
      <c r="JI241" s="63"/>
      <c r="JJ241" s="63"/>
      <c r="JK241" s="63"/>
      <c r="JL241" s="63"/>
      <c r="JM241" s="63"/>
      <c r="JN241" s="63"/>
      <c r="JO241" s="63"/>
      <c r="JP241" s="63"/>
      <c r="JQ241" s="63"/>
      <c r="JR241" s="63"/>
      <c r="JS241" s="63"/>
      <c r="JT241" s="63"/>
      <c r="JU241" s="1"/>
      <c r="JV241" s="1"/>
      <c r="JW241" s="1"/>
      <c r="JX241" s="1"/>
      <c r="JY241" s="1"/>
      <c r="JZ241" s="1"/>
      <c r="KA241" s="1"/>
      <c r="KB241" s="1"/>
      <c r="KC241" s="1"/>
      <c r="KD241" s="1"/>
      <c r="KE241" s="1"/>
      <c r="KF241" s="1"/>
      <c r="KG241" s="1"/>
      <c r="KH241" s="1"/>
      <c r="KI241" s="138"/>
      <c r="KJ241" s="1"/>
      <c r="KK241" s="63"/>
      <c r="KL241" s="63"/>
      <c r="KM241" s="63"/>
      <c r="KN241" s="63"/>
      <c r="KO241" s="63"/>
      <c r="KP241" s="63"/>
      <c r="KQ241" s="63"/>
      <c r="KR241" s="63"/>
      <c r="KS241" s="63"/>
      <c r="KT241" s="63"/>
      <c r="KU241" s="63"/>
      <c r="KV241" s="63"/>
      <c r="KW241" s="63"/>
      <c r="KX241" s="63"/>
      <c r="KY241" s="63"/>
      <c r="KZ241" s="63"/>
      <c r="LA241" s="1"/>
      <c r="LB241" s="1"/>
      <c r="LC241" s="1"/>
      <c r="LD241" s="1"/>
      <c r="LE241" s="1"/>
      <c r="LF241" s="1"/>
      <c r="LG241" s="1"/>
      <c r="LH241" s="1"/>
      <c r="LI241" s="1"/>
      <c r="LJ241" s="1"/>
      <c r="LK241" s="1"/>
      <c r="LL241" s="1"/>
      <c r="LM241" s="1"/>
      <c r="LN241" s="1"/>
      <c r="LO241" s="138"/>
      <c r="LP241" s="1"/>
      <c r="LQ241" s="63"/>
      <c r="LR241" s="63"/>
      <c r="LS241" s="63"/>
      <c r="LT241" s="63"/>
      <c r="LU241" s="63"/>
      <c r="LV241" s="63"/>
      <c r="LW241" s="63"/>
      <c r="LX241" s="63"/>
      <c r="LY241" s="63"/>
      <c r="LZ241" s="63"/>
      <c r="MA241" s="63"/>
      <c r="MB241" s="63"/>
      <c r="MC241" s="63"/>
      <c r="MD241" s="63"/>
      <c r="ME241" s="63"/>
      <c r="MF241" s="63"/>
    </row>
    <row r="242" spans="1:344" x14ac:dyDescent="0.35">
      <c r="A242" s="131">
        <v>238</v>
      </c>
      <c r="B242" s="170"/>
      <c r="C242" s="170"/>
      <c r="D242" s="152">
        <v>507</v>
      </c>
      <c r="E242" s="72" t="str">
        <f>'BVEM Scorecard'!F241</f>
        <v>Gas + Storage</v>
      </c>
      <c r="F242" s="96">
        <f t="shared" si="289"/>
        <v>0.79999999999999993</v>
      </c>
      <c r="G242" s="96">
        <f t="shared" si="290"/>
        <v>0.8</v>
      </c>
      <c r="H242" s="96">
        <f t="shared" si="291"/>
        <v>0</v>
      </c>
      <c r="I242" s="96">
        <f t="shared" si="292"/>
        <v>0</v>
      </c>
      <c r="J242" s="62">
        <v>0</v>
      </c>
      <c r="K242" s="62">
        <v>1</v>
      </c>
      <c r="L242" s="62">
        <v>1</v>
      </c>
      <c r="M242" s="62">
        <v>1</v>
      </c>
      <c r="N242" s="62">
        <v>1</v>
      </c>
      <c r="O242" s="62">
        <v>0</v>
      </c>
      <c r="P242" s="62">
        <v>1</v>
      </c>
      <c r="Q242" s="62">
        <v>1</v>
      </c>
      <c r="R242" s="62">
        <v>1</v>
      </c>
      <c r="S242" s="62">
        <v>1</v>
      </c>
      <c r="T242" s="62">
        <v>1</v>
      </c>
      <c r="U242" s="62">
        <v>0</v>
      </c>
      <c r="V242" s="62">
        <v>1</v>
      </c>
      <c r="W242" s="62">
        <f t="shared" ref="W242:W244" si="347">IFERROR(AVERAGE(M242:V242),0)</f>
        <v>0.8</v>
      </c>
      <c r="X242" s="62">
        <f t="shared" ref="X242:X244" si="348">M$4*M242+N$4*N242+O$4*O242+P$4*P242+Q$4*Q242+R$4*R242+S$4*S242+T$4*T242+U$4*U242+V$4*V242</f>
        <v>0.79999999999999993</v>
      </c>
      <c r="Y242" s="87"/>
      <c r="Z242" s="5"/>
      <c r="AA242" s="5"/>
      <c r="AB242" s="5"/>
      <c r="AC242" s="5"/>
      <c r="AD242" s="5"/>
      <c r="AE242" s="5"/>
      <c r="AF242" s="5"/>
      <c r="AG242" s="5"/>
      <c r="AH242" s="5"/>
      <c r="AI242" s="5"/>
      <c r="AJ242" s="5"/>
      <c r="AK242" s="5"/>
      <c r="AL242" s="5"/>
      <c r="AM242" s="91" t="str">
        <f t="shared" si="269"/>
        <v/>
      </c>
      <c r="AN242" s="93" t="str">
        <f t="shared" si="270"/>
        <v/>
      </c>
      <c r="AO242" s="62"/>
      <c r="AP242" s="62"/>
      <c r="AQ242" s="62"/>
      <c r="AR242" s="62"/>
      <c r="AS242" s="62"/>
      <c r="AT242" s="62"/>
      <c r="AU242" s="62"/>
      <c r="AV242" s="62"/>
      <c r="AW242" s="62"/>
      <c r="AX242" s="62"/>
      <c r="AY242" s="62"/>
      <c r="AZ242" s="62"/>
      <c r="BA242" s="62"/>
      <c r="BB242" s="62"/>
      <c r="BC242" s="62" t="str">
        <f t="shared" si="271"/>
        <v/>
      </c>
      <c r="BD242" s="62" t="str">
        <f t="shared" si="272"/>
        <v/>
      </c>
      <c r="BE242" s="5"/>
      <c r="BF242" s="5"/>
      <c r="BG242" s="5"/>
      <c r="BH242" s="5"/>
      <c r="BI242" s="5"/>
      <c r="BJ242" s="5"/>
      <c r="BK242" s="5"/>
      <c r="BL242" s="5"/>
      <c r="BM242" s="5"/>
      <c r="BN242" s="5"/>
      <c r="BO242" s="5"/>
      <c r="BP242" s="5"/>
      <c r="BQ242" s="5"/>
      <c r="BR242" s="5"/>
      <c r="BS242" s="5" t="str">
        <f t="shared" si="273"/>
        <v/>
      </c>
      <c r="BT242" s="5" t="str">
        <f t="shared" si="274"/>
        <v/>
      </c>
      <c r="BU242" s="62"/>
      <c r="BV242" s="62"/>
      <c r="BW242" s="62"/>
      <c r="BX242" s="62"/>
      <c r="BY242" s="62"/>
      <c r="BZ242" s="62"/>
      <c r="CA242" s="62"/>
      <c r="CB242" s="62"/>
      <c r="CC242" s="62"/>
      <c r="CD242" s="62"/>
      <c r="CE242" s="62"/>
      <c r="CF242" s="62"/>
      <c r="CG242" s="62"/>
      <c r="CH242" s="62"/>
      <c r="CI242" s="62" t="str">
        <f t="shared" si="275"/>
        <v/>
      </c>
      <c r="CJ242" s="62" t="str">
        <f t="shared" si="276"/>
        <v/>
      </c>
      <c r="CK242" s="5"/>
      <c r="CL242" s="5"/>
      <c r="CM242" s="5"/>
      <c r="CN242" s="5"/>
      <c r="CO242" s="5"/>
      <c r="CP242" s="5"/>
      <c r="CQ242" s="5"/>
      <c r="CR242" s="5"/>
      <c r="CS242" s="5"/>
      <c r="CT242" s="5"/>
      <c r="CU242" s="5"/>
      <c r="CV242" s="5"/>
      <c r="CW242" s="5"/>
      <c r="CX242" s="5"/>
      <c r="CY242" s="91" t="str">
        <f t="shared" si="277"/>
        <v/>
      </c>
      <c r="CZ242" s="5" t="str">
        <f t="shared" si="278"/>
        <v/>
      </c>
      <c r="DA242" s="62"/>
      <c r="DB242" s="62"/>
      <c r="DC242" s="62"/>
      <c r="DD242" s="62"/>
      <c r="DE242" s="62"/>
      <c r="DF242" s="62"/>
      <c r="DG242" s="62"/>
      <c r="DH242" s="62"/>
      <c r="DI242" s="62"/>
      <c r="DJ242" s="62"/>
      <c r="DK242" s="62"/>
      <c r="DL242" s="62"/>
      <c r="DM242" s="62"/>
      <c r="DN242" s="62"/>
      <c r="DO242" s="62" t="str">
        <f t="shared" si="279"/>
        <v/>
      </c>
      <c r="DP242" s="62" t="str">
        <f t="shared" si="280"/>
        <v/>
      </c>
      <c r="DQ242" s="5"/>
      <c r="DR242" s="5"/>
      <c r="DS242" s="5"/>
      <c r="DT242" s="5"/>
      <c r="DU242" s="5"/>
      <c r="DV242" s="5"/>
      <c r="DW242" s="5"/>
      <c r="DX242" s="5"/>
      <c r="DY242" s="5"/>
      <c r="DZ242" s="5"/>
      <c r="EA242" s="5"/>
      <c r="EB242" s="5"/>
      <c r="EC242" s="5"/>
      <c r="ED242" s="5"/>
      <c r="EE242" s="91" t="str">
        <f t="shared" si="281"/>
        <v/>
      </c>
      <c r="EF242" s="5" t="str">
        <f t="shared" si="282"/>
        <v/>
      </c>
      <c r="EG242" s="62"/>
      <c r="EH242" s="62"/>
      <c r="EI242" s="62"/>
      <c r="EJ242" s="62"/>
      <c r="EK242" s="62"/>
      <c r="EL242" s="62"/>
      <c r="EM242" s="62"/>
      <c r="EN242" s="62"/>
      <c r="EO242" s="62"/>
      <c r="EP242" s="62"/>
      <c r="EQ242" s="62"/>
      <c r="ER242" s="62"/>
      <c r="ES242" s="62"/>
      <c r="ET242" s="62"/>
      <c r="EU242" s="62" t="str">
        <f t="shared" si="283"/>
        <v/>
      </c>
      <c r="EV242" s="62" t="str">
        <f t="shared" si="284"/>
        <v/>
      </c>
      <c r="EW242" s="5"/>
      <c r="EX242" s="5"/>
      <c r="EY242" s="5"/>
      <c r="EZ242" s="5"/>
      <c r="FA242" s="5"/>
      <c r="FB242" s="5"/>
      <c r="FC242" s="5"/>
      <c r="FD242" s="5"/>
      <c r="FE242" s="5"/>
      <c r="FF242" s="5"/>
      <c r="FG242" s="5"/>
      <c r="FH242" s="5"/>
      <c r="FI242" s="5"/>
      <c r="FJ242" s="5"/>
      <c r="FK242" s="91" t="str">
        <f t="shared" si="285"/>
        <v/>
      </c>
      <c r="FL242" s="5" t="str">
        <f t="shared" si="286"/>
        <v/>
      </c>
      <c r="FM242" s="62"/>
      <c r="FN242" s="62"/>
      <c r="FO242" s="62"/>
      <c r="FP242" s="62"/>
      <c r="FQ242" s="62"/>
      <c r="FR242" s="62"/>
      <c r="FS242" s="62"/>
      <c r="FT242" s="62"/>
      <c r="FU242" s="62"/>
      <c r="FV242" s="62"/>
      <c r="FW242" s="62"/>
      <c r="FX242" s="62"/>
      <c r="FY242" s="62"/>
      <c r="FZ242" s="62"/>
      <c r="GA242" s="62" t="str">
        <f t="shared" si="287"/>
        <v/>
      </c>
      <c r="GB242" s="62" t="str">
        <f t="shared" si="288"/>
        <v/>
      </c>
      <c r="GC242" s="5"/>
      <c r="GD242" s="5"/>
      <c r="GE242" s="5"/>
      <c r="GF242" s="5"/>
      <c r="GG242" s="5"/>
      <c r="GH242" s="5"/>
      <c r="GI242" s="5"/>
      <c r="GJ242" s="5"/>
      <c r="GK242" s="5"/>
      <c r="GL242" s="5"/>
      <c r="GM242" s="5"/>
      <c r="GN242" s="5"/>
      <c r="GO242" s="5"/>
      <c r="GP242" s="5"/>
      <c r="GQ242" s="91" t="str">
        <f t="shared" si="297"/>
        <v/>
      </c>
      <c r="GR242" s="5" t="str">
        <f t="shared" si="298"/>
        <v/>
      </c>
      <c r="GS242" s="62"/>
      <c r="GT242" s="62"/>
      <c r="GU242" s="62"/>
      <c r="GV242" s="62"/>
      <c r="GW242" s="62"/>
      <c r="GX242" s="62"/>
      <c r="GY242" s="62"/>
      <c r="GZ242" s="62"/>
      <c r="HA242" s="62"/>
      <c r="HB242" s="62"/>
      <c r="HC242" s="62"/>
      <c r="HD242" s="62"/>
      <c r="HE242" s="62"/>
      <c r="HF242" s="62"/>
      <c r="HG242" s="62" t="str">
        <f t="shared" si="299"/>
        <v/>
      </c>
      <c r="HH242" s="62" t="str">
        <f t="shared" si="300"/>
        <v/>
      </c>
      <c r="HI242" s="5"/>
      <c r="HJ242" s="5"/>
      <c r="HK242" s="5"/>
      <c r="HL242" s="5"/>
      <c r="HM242" s="5"/>
      <c r="HN242" s="5"/>
      <c r="HO242" s="5"/>
      <c r="HP242" s="5"/>
      <c r="HQ242" s="5"/>
      <c r="HR242" s="5"/>
      <c r="HS242" s="5"/>
      <c r="HT242" s="5"/>
      <c r="HU242" s="5"/>
      <c r="HV242" s="5"/>
      <c r="HW242" s="91" t="str">
        <f t="shared" si="301"/>
        <v/>
      </c>
      <c r="HX242" s="5" t="str">
        <f t="shared" si="302"/>
        <v/>
      </c>
      <c r="HY242" s="62"/>
      <c r="HZ242" s="62"/>
      <c r="IA242" s="62"/>
      <c r="IB242" s="62"/>
      <c r="IC242" s="62"/>
      <c r="ID242" s="62"/>
      <c r="IE242" s="62"/>
      <c r="IF242" s="62"/>
      <c r="IG242" s="62"/>
      <c r="IH242" s="62"/>
      <c r="II242" s="62"/>
      <c r="IJ242" s="62"/>
      <c r="IK242" s="62"/>
      <c r="IL242" s="62"/>
      <c r="IM242" s="62" t="str">
        <f t="shared" si="303"/>
        <v/>
      </c>
      <c r="IN242" s="62" t="str">
        <f t="shared" si="304"/>
        <v/>
      </c>
      <c r="IO242" s="5"/>
      <c r="IP242" s="5"/>
      <c r="IQ242" s="5"/>
      <c r="IR242" s="5"/>
      <c r="IS242" s="5"/>
      <c r="IT242" s="5"/>
      <c r="IU242" s="5"/>
      <c r="IV242" s="5"/>
      <c r="IW242" s="5"/>
      <c r="IX242" s="5"/>
      <c r="IY242" s="5"/>
      <c r="IZ242" s="5"/>
      <c r="JA242" s="5"/>
      <c r="JB242" s="5"/>
      <c r="JC242" s="91" t="str">
        <f t="shared" si="305"/>
        <v/>
      </c>
      <c r="JD242" s="5" t="str">
        <f t="shared" si="306"/>
        <v/>
      </c>
      <c r="JE242" s="62"/>
      <c r="JF242" s="62"/>
      <c r="JG242" s="62"/>
      <c r="JH242" s="62"/>
      <c r="JI242" s="62"/>
      <c r="JJ242" s="62"/>
      <c r="JK242" s="62"/>
      <c r="JL242" s="62"/>
      <c r="JM242" s="62"/>
      <c r="JN242" s="62"/>
      <c r="JO242" s="62"/>
      <c r="JP242" s="62"/>
      <c r="JQ242" s="62"/>
      <c r="JR242" s="62"/>
      <c r="JS242" s="62" t="str">
        <f t="shared" si="307"/>
        <v/>
      </c>
      <c r="JT242" s="62" t="str">
        <f t="shared" si="308"/>
        <v/>
      </c>
      <c r="JU242" s="5"/>
      <c r="JV242" s="5"/>
      <c r="JW242" s="5"/>
      <c r="JX242" s="5"/>
      <c r="JY242" s="5"/>
      <c r="JZ242" s="5"/>
      <c r="KA242" s="5"/>
      <c r="KB242" s="5"/>
      <c r="KC242" s="5"/>
      <c r="KD242" s="5"/>
      <c r="KE242" s="5"/>
      <c r="KF242" s="5"/>
      <c r="KG242" s="5"/>
      <c r="KH242" s="5"/>
      <c r="KI242" s="91" t="str">
        <f t="shared" si="309"/>
        <v/>
      </c>
      <c r="KJ242" s="5" t="str">
        <f t="shared" si="310"/>
        <v/>
      </c>
      <c r="KK242" s="62"/>
      <c r="KL242" s="62"/>
      <c r="KM242" s="62"/>
      <c r="KN242" s="62"/>
      <c r="KO242" s="62"/>
      <c r="KP242" s="62"/>
      <c r="KQ242" s="62"/>
      <c r="KR242" s="62"/>
      <c r="KS242" s="62"/>
      <c r="KT242" s="62"/>
      <c r="KU242" s="62"/>
      <c r="KV242" s="62"/>
      <c r="KW242" s="62"/>
      <c r="KX242" s="62"/>
      <c r="KY242" s="62" t="str">
        <f t="shared" si="311"/>
        <v/>
      </c>
      <c r="KZ242" s="62" t="str">
        <f t="shared" si="312"/>
        <v/>
      </c>
      <c r="LA242" s="5"/>
      <c r="LB242" s="5"/>
      <c r="LC242" s="5"/>
      <c r="LD242" s="5"/>
      <c r="LE242" s="5"/>
      <c r="LF242" s="5"/>
      <c r="LG242" s="5"/>
      <c r="LH242" s="5"/>
      <c r="LI242" s="5"/>
      <c r="LJ242" s="5"/>
      <c r="LK242" s="5"/>
      <c r="LL242" s="5"/>
      <c r="LM242" s="5"/>
      <c r="LN242" s="5"/>
      <c r="LO242" s="91" t="str">
        <f t="shared" si="313"/>
        <v/>
      </c>
      <c r="LP242" s="5" t="str">
        <f t="shared" si="314"/>
        <v/>
      </c>
      <c r="LQ242" s="62"/>
      <c r="LR242" s="62"/>
      <c r="LS242" s="62"/>
      <c r="LT242" s="62"/>
      <c r="LU242" s="62"/>
      <c r="LV242" s="62"/>
      <c r="LW242" s="62"/>
      <c r="LX242" s="62"/>
      <c r="LY242" s="62"/>
      <c r="LZ242" s="62"/>
      <c r="MA242" s="62"/>
      <c r="MB242" s="62"/>
      <c r="MC242" s="62"/>
      <c r="MD242" s="62"/>
      <c r="ME242" s="62" t="str">
        <f t="shared" si="315"/>
        <v/>
      </c>
      <c r="MF242" s="62" t="str">
        <f t="shared" si="316"/>
        <v/>
      </c>
    </row>
    <row r="243" spans="1:344" x14ac:dyDescent="0.35">
      <c r="A243" s="132">
        <v>239</v>
      </c>
      <c r="B243" s="170"/>
      <c r="C243" s="170"/>
      <c r="D243" s="152">
        <v>510</v>
      </c>
      <c r="E243" s="72" t="str">
        <f>'BVEM Scorecard'!F242</f>
        <v>Gas</v>
      </c>
      <c r="F243" s="96">
        <f t="shared" si="289"/>
        <v>0.79999999999999993</v>
      </c>
      <c r="G243" s="96">
        <f t="shared" si="290"/>
        <v>0.8</v>
      </c>
      <c r="H243" s="96">
        <f t="shared" si="291"/>
        <v>0</v>
      </c>
      <c r="I243" s="96">
        <f t="shared" si="292"/>
        <v>0</v>
      </c>
      <c r="J243" s="62">
        <v>0</v>
      </c>
      <c r="K243" s="62">
        <v>1</v>
      </c>
      <c r="L243" s="62">
        <v>1</v>
      </c>
      <c r="M243" s="62">
        <v>1</v>
      </c>
      <c r="N243" s="62">
        <v>1</v>
      </c>
      <c r="O243" s="62">
        <v>0</v>
      </c>
      <c r="P243" s="62">
        <v>1</v>
      </c>
      <c r="Q243" s="62">
        <v>1</v>
      </c>
      <c r="R243" s="62">
        <v>1</v>
      </c>
      <c r="S243" s="62">
        <v>1</v>
      </c>
      <c r="T243" s="62">
        <v>1</v>
      </c>
      <c r="U243" s="62">
        <v>0</v>
      </c>
      <c r="V243" s="62">
        <v>1</v>
      </c>
      <c r="W243" s="62">
        <f t="shared" si="347"/>
        <v>0.8</v>
      </c>
      <c r="X243" s="62">
        <f t="shared" si="348"/>
        <v>0.79999999999999993</v>
      </c>
      <c r="Y243" s="1"/>
      <c r="Z243" s="1"/>
      <c r="AA243" s="1"/>
      <c r="AB243" s="1"/>
      <c r="AC243" s="1"/>
      <c r="AD243" s="1"/>
      <c r="AE243" s="1"/>
      <c r="AF243" s="1"/>
      <c r="AG243" s="1"/>
      <c r="AH243" s="1"/>
      <c r="AI243" s="1"/>
      <c r="AJ243" s="1"/>
      <c r="AK243" s="1"/>
      <c r="AL243" s="1"/>
      <c r="AM243" s="138" t="str">
        <f t="shared" si="269"/>
        <v/>
      </c>
      <c r="AN243" s="139" t="str">
        <f t="shared" si="270"/>
        <v/>
      </c>
      <c r="AO243" s="63"/>
      <c r="AP243" s="63"/>
      <c r="AQ243" s="63"/>
      <c r="AR243" s="63"/>
      <c r="AS243" s="63"/>
      <c r="AT243" s="63"/>
      <c r="AU243" s="63"/>
      <c r="AV243" s="63"/>
      <c r="AW243" s="63"/>
      <c r="AX243" s="63"/>
      <c r="AY243" s="63"/>
      <c r="AZ243" s="63"/>
      <c r="BA243" s="63"/>
      <c r="BB243" s="63"/>
      <c r="BC243" s="63" t="str">
        <f t="shared" si="271"/>
        <v/>
      </c>
      <c r="BD243" s="63" t="str">
        <f t="shared" si="272"/>
        <v/>
      </c>
      <c r="BE243" s="1"/>
      <c r="BF243" s="1"/>
      <c r="BG243" s="1"/>
      <c r="BH243" s="1"/>
      <c r="BI243" s="1"/>
      <c r="BJ243" s="1"/>
      <c r="BK243" s="1"/>
      <c r="BL243" s="1"/>
      <c r="BM243" s="1"/>
      <c r="BN243" s="1"/>
      <c r="BO243" s="1"/>
      <c r="BP243" s="1"/>
      <c r="BQ243" s="1"/>
      <c r="BR243" s="1"/>
      <c r="BS243" s="1" t="str">
        <f t="shared" si="273"/>
        <v/>
      </c>
      <c r="BT243" s="1" t="str">
        <f t="shared" si="274"/>
        <v/>
      </c>
      <c r="BU243" s="63"/>
      <c r="BV243" s="63"/>
      <c r="BW243" s="63"/>
      <c r="BX243" s="63"/>
      <c r="BY243" s="63"/>
      <c r="BZ243" s="63"/>
      <c r="CA243" s="63"/>
      <c r="CB243" s="63"/>
      <c r="CC243" s="63"/>
      <c r="CD243" s="63"/>
      <c r="CE243" s="63"/>
      <c r="CF243" s="63"/>
      <c r="CG243" s="63"/>
      <c r="CH243" s="63"/>
      <c r="CI243" s="63" t="str">
        <f t="shared" si="275"/>
        <v/>
      </c>
      <c r="CJ243" s="63" t="str">
        <f t="shared" si="276"/>
        <v/>
      </c>
      <c r="CK243" s="1"/>
      <c r="CL243" s="1"/>
      <c r="CM243" s="1"/>
      <c r="CN243" s="1"/>
      <c r="CO243" s="1"/>
      <c r="CP243" s="1"/>
      <c r="CQ243" s="1"/>
      <c r="CR243" s="1"/>
      <c r="CS243" s="1"/>
      <c r="CT243" s="1"/>
      <c r="CU243" s="1"/>
      <c r="CV243" s="1"/>
      <c r="CW243" s="1"/>
      <c r="CX243" s="1"/>
      <c r="CY243" s="138" t="str">
        <f t="shared" si="277"/>
        <v/>
      </c>
      <c r="CZ243" s="1" t="str">
        <f t="shared" si="278"/>
        <v/>
      </c>
      <c r="DA243" s="63"/>
      <c r="DB243" s="63"/>
      <c r="DC243" s="63"/>
      <c r="DD243" s="63"/>
      <c r="DE243" s="63"/>
      <c r="DF243" s="63"/>
      <c r="DG243" s="63"/>
      <c r="DH243" s="63"/>
      <c r="DI243" s="63"/>
      <c r="DJ243" s="63"/>
      <c r="DK243" s="63"/>
      <c r="DL243" s="63"/>
      <c r="DM243" s="63"/>
      <c r="DN243" s="63"/>
      <c r="DO243" s="63" t="str">
        <f t="shared" si="279"/>
        <v/>
      </c>
      <c r="DP243" s="63" t="str">
        <f t="shared" si="280"/>
        <v/>
      </c>
      <c r="DQ243" s="1"/>
      <c r="DR243" s="1"/>
      <c r="DS243" s="1"/>
      <c r="DT243" s="1"/>
      <c r="DU243" s="1"/>
      <c r="DV243" s="1"/>
      <c r="DW243" s="1"/>
      <c r="DX243" s="1"/>
      <c r="DY243" s="1"/>
      <c r="DZ243" s="1"/>
      <c r="EA243" s="1"/>
      <c r="EB243" s="1"/>
      <c r="EC243" s="1"/>
      <c r="ED243" s="1"/>
      <c r="EE243" s="138" t="str">
        <f t="shared" si="281"/>
        <v/>
      </c>
      <c r="EF243" s="1" t="str">
        <f t="shared" si="282"/>
        <v/>
      </c>
      <c r="EG243" s="63"/>
      <c r="EH243" s="63"/>
      <c r="EI243" s="63"/>
      <c r="EJ243" s="63"/>
      <c r="EK243" s="63"/>
      <c r="EL243" s="63"/>
      <c r="EM243" s="63"/>
      <c r="EN243" s="63"/>
      <c r="EO243" s="63"/>
      <c r="EP243" s="63"/>
      <c r="EQ243" s="63"/>
      <c r="ER243" s="63"/>
      <c r="ES243" s="63"/>
      <c r="ET243" s="63"/>
      <c r="EU243" s="63" t="str">
        <f t="shared" si="283"/>
        <v/>
      </c>
      <c r="EV243" s="63" t="str">
        <f t="shared" si="284"/>
        <v/>
      </c>
      <c r="EW243" s="1"/>
      <c r="EX243" s="1"/>
      <c r="EY243" s="1"/>
      <c r="EZ243" s="1"/>
      <c r="FA243" s="1"/>
      <c r="FB243" s="1"/>
      <c r="FC243" s="1"/>
      <c r="FD243" s="1"/>
      <c r="FE243" s="1"/>
      <c r="FF243" s="1"/>
      <c r="FG243" s="1"/>
      <c r="FH243" s="1"/>
      <c r="FI243" s="1"/>
      <c r="FJ243" s="1"/>
      <c r="FK243" s="138" t="str">
        <f t="shared" si="285"/>
        <v/>
      </c>
      <c r="FL243" s="1" t="str">
        <f t="shared" si="286"/>
        <v/>
      </c>
      <c r="FM243" s="63"/>
      <c r="FN243" s="63"/>
      <c r="FO243" s="63"/>
      <c r="FP243" s="63"/>
      <c r="FQ243" s="63"/>
      <c r="FR243" s="63"/>
      <c r="FS243" s="63"/>
      <c r="FT243" s="63"/>
      <c r="FU243" s="63"/>
      <c r="FV243" s="63"/>
      <c r="FW243" s="63"/>
      <c r="FX243" s="63"/>
      <c r="FY243" s="63"/>
      <c r="FZ243" s="63"/>
      <c r="GA243" s="63" t="str">
        <f t="shared" si="287"/>
        <v/>
      </c>
      <c r="GB243" s="63" t="str">
        <f t="shared" si="288"/>
        <v/>
      </c>
      <c r="GC243" s="1"/>
      <c r="GD243" s="1"/>
      <c r="GE243" s="1"/>
      <c r="GF243" s="1"/>
      <c r="GG243" s="1"/>
      <c r="GH243" s="1"/>
      <c r="GI243" s="1"/>
      <c r="GJ243" s="1"/>
      <c r="GK243" s="1"/>
      <c r="GL243" s="1"/>
      <c r="GM243" s="1"/>
      <c r="GN243" s="1"/>
      <c r="GO243" s="1"/>
      <c r="GP243" s="1"/>
      <c r="GQ243" s="138" t="str">
        <f t="shared" si="297"/>
        <v/>
      </c>
      <c r="GR243" s="1" t="str">
        <f t="shared" si="298"/>
        <v/>
      </c>
      <c r="GS243" s="63"/>
      <c r="GT243" s="63"/>
      <c r="GU243" s="63"/>
      <c r="GV243" s="63"/>
      <c r="GW243" s="63"/>
      <c r="GX243" s="63"/>
      <c r="GY243" s="63"/>
      <c r="GZ243" s="63"/>
      <c r="HA243" s="63"/>
      <c r="HB243" s="63"/>
      <c r="HC243" s="63"/>
      <c r="HD243" s="63"/>
      <c r="HE243" s="63"/>
      <c r="HF243" s="63"/>
      <c r="HG243" s="63" t="str">
        <f t="shared" si="299"/>
        <v/>
      </c>
      <c r="HH243" s="63" t="str">
        <f t="shared" si="300"/>
        <v/>
      </c>
      <c r="HI243" s="1"/>
      <c r="HJ243" s="1"/>
      <c r="HK243" s="1"/>
      <c r="HL243" s="1"/>
      <c r="HM243" s="1"/>
      <c r="HN243" s="1"/>
      <c r="HO243" s="1"/>
      <c r="HP243" s="1"/>
      <c r="HQ243" s="1"/>
      <c r="HR243" s="1"/>
      <c r="HS243" s="1"/>
      <c r="HT243" s="1"/>
      <c r="HU243" s="1"/>
      <c r="HV243" s="1"/>
      <c r="HW243" s="138" t="str">
        <f t="shared" si="301"/>
        <v/>
      </c>
      <c r="HX243" s="1" t="str">
        <f t="shared" si="302"/>
        <v/>
      </c>
      <c r="HY243" s="63"/>
      <c r="HZ243" s="63"/>
      <c r="IA243" s="63"/>
      <c r="IB243" s="63"/>
      <c r="IC243" s="63"/>
      <c r="ID243" s="63"/>
      <c r="IE243" s="63"/>
      <c r="IF243" s="63"/>
      <c r="IG243" s="63"/>
      <c r="IH243" s="63"/>
      <c r="II243" s="63"/>
      <c r="IJ243" s="63"/>
      <c r="IK243" s="63"/>
      <c r="IL243" s="63"/>
      <c r="IM243" s="63" t="str">
        <f t="shared" si="303"/>
        <v/>
      </c>
      <c r="IN243" s="63" t="str">
        <f t="shared" si="304"/>
        <v/>
      </c>
      <c r="IO243" s="1"/>
      <c r="IP243" s="1"/>
      <c r="IQ243" s="1"/>
      <c r="IR243" s="1"/>
      <c r="IS243" s="1"/>
      <c r="IT243" s="1"/>
      <c r="IU243" s="1"/>
      <c r="IV243" s="1"/>
      <c r="IW243" s="1"/>
      <c r="IX243" s="1"/>
      <c r="IY243" s="1"/>
      <c r="IZ243" s="1"/>
      <c r="JA243" s="1"/>
      <c r="JB243" s="1"/>
      <c r="JC243" s="138" t="str">
        <f t="shared" si="305"/>
        <v/>
      </c>
      <c r="JD243" s="1" t="str">
        <f t="shared" si="306"/>
        <v/>
      </c>
      <c r="JE243" s="63"/>
      <c r="JF243" s="63"/>
      <c r="JG243" s="63"/>
      <c r="JH243" s="63"/>
      <c r="JI243" s="63"/>
      <c r="JJ243" s="63"/>
      <c r="JK243" s="63"/>
      <c r="JL243" s="63"/>
      <c r="JM243" s="63"/>
      <c r="JN243" s="63"/>
      <c r="JO243" s="63"/>
      <c r="JP243" s="63"/>
      <c r="JQ243" s="63"/>
      <c r="JR243" s="63"/>
      <c r="JS243" s="63" t="str">
        <f t="shared" si="307"/>
        <v/>
      </c>
      <c r="JT243" s="63" t="str">
        <f t="shared" si="308"/>
        <v/>
      </c>
      <c r="JU243" s="1"/>
      <c r="JV243" s="1"/>
      <c r="JW243" s="1"/>
      <c r="JX243" s="1"/>
      <c r="JY243" s="1"/>
      <c r="JZ243" s="1"/>
      <c r="KA243" s="1"/>
      <c r="KB243" s="1"/>
      <c r="KC243" s="1"/>
      <c r="KD243" s="1"/>
      <c r="KE243" s="1"/>
      <c r="KF243" s="1"/>
      <c r="KG243" s="1"/>
      <c r="KH243" s="1"/>
      <c r="KI243" s="138" t="str">
        <f t="shared" si="309"/>
        <v/>
      </c>
      <c r="KJ243" s="1" t="str">
        <f t="shared" si="310"/>
        <v/>
      </c>
      <c r="KK243" s="63"/>
      <c r="KL243" s="63"/>
      <c r="KM243" s="63"/>
      <c r="KN243" s="63"/>
      <c r="KO243" s="63"/>
      <c r="KP243" s="63"/>
      <c r="KQ243" s="63"/>
      <c r="KR243" s="63"/>
      <c r="KS243" s="63"/>
      <c r="KT243" s="63"/>
      <c r="KU243" s="63"/>
      <c r="KV243" s="63"/>
      <c r="KW243" s="63"/>
      <c r="KX243" s="63"/>
      <c r="KY243" s="63" t="str">
        <f t="shared" si="311"/>
        <v/>
      </c>
      <c r="KZ243" s="63" t="str">
        <f t="shared" si="312"/>
        <v/>
      </c>
      <c r="LA243" s="1"/>
      <c r="LB243" s="1"/>
      <c r="LC243" s="1"/>
      <c r="LD243" s="1"/>
      <c r="LE243" s="1"/>
      <c r="LF243" s="1"/>
      <c r="LG243" s="1"/>
      <c r="LH243" s="1"/>
      <c r="LI243" s="1"/>
      <c r="LJ243" s="1"/>
      <c r="LK243" s="1"/>
      <c r="LL243" s="1"/>
      <c r="LM243" s="1"/>
      <c r="LN243" s="1"/>
      <c r="LO243" s="138" t="str">
        <f t="shared" si="313"/>
        <v/>
      </c>
      <c r="LP243" s="1" t="str">
        <f t="shared" si="314"/>
        <v/>
      </c>
      <c r="LQ243" s="63"/>
      <c r="LR243" s="63"/>
      <c r="LS243" s="63"/>
      <c r="LT243" s="63"/>
      <c r="LU243" s="63"/>
      <c r="LV243" s="63"/>
      <c r="LW243" s="63"/>
      <c r="LX243" s="63"/>
      <c r="LY243" s="63"/>
      <c r="LZ243" s="63"/>
      <c r="MA243" s="63"/>
      <c r="MB243" s="63"/>
      <c r="MC243" s="63"/>
      <c r="MD243" s="63"/>
      <c r="ME243" s="63" t="str">
        <f t="shared" si="315"/>
        <v/>
      </c>
      <c r="MF243" s="63" t="str">
        <f t="shared" si="316"/>
        <v/>
      </c>
    </row>
    <row r="244" spans="1:344" x14ac:dyDescent="0.35">
      <c r="A244" s="131">
        <v>240</v>
      </c>
      <c r="B244" s="170"/>
      <c r="C244" s="170"/>
      <c r="D244" s="152">
        <v>514</v>
      </c>
      <c r="E244" s="72" t="str">
        <f>'BVEM Scorecard'!F243</f>
        <v>Gas</v>
      </c>
      <c r="F244" s="96">
        <f t="shared" si="289"/>
        <v>0.79999999999999993</v>
      </c>
      <c r="G244" s="96">
        <f t="shared" si="290"/>
        <v>0.8</v>
      </c>
      <c r="H244" s="96">
        <f t="shared" si="291"/>
        <v>0</v>
      </c>
      <c r="I244" s="96">
        <f t="shared" si="292"/>
        <v>0</v>
      </c>
      <c r="J244" s="62">
        <v>0</v>
      </c>
      <c r="K244" s="62">
        <v>1</v>
      </c>
      <c r="L244" s="62">
        <v>1</v>
      </c>
      <c r="M244" s="62">
        <v>1</v>
      </c>
      <c r="N244" s="62">
        <v>1</v>
      </c>
      <c r="O244" s="62">
        <v>0</v>
      </c>
      <c r="P244" s="62">
        <v>1</v>
      </c>
      <c r="Q244" s="62">
        <v>1</v>
      </c>
      <c r="R244" s="62">
        <v>1</v>
      </c>
      <c r="S244" s="62">
        <v>1</v>
      </c>
      <c r="T244" s="62">
        <v>1</v>
      </c>
      <c r="U244" s="62">
        <v>0</v>
      </c>
      <c r="V244" s="62">
        <v>1</v>
      </c>
      <c r="W244" s="62">
        <f t="shared" si="347"/>
        <v>0.8</v>
      </c>
      <c r="X244" s="62">
        <f t="shared" si="348"/>
        <v>0.79999999999999993</v>
      </c>
      <c r="Y244" s="87"/>
      <c r="Z244" s="5"/>
      <c r="AA244" s="5"/>
      <c r="AB244" s="5"/>
      <c r="AC244" s="5"/>
      <c r="AD244" s="5"/>
      <c r="AE244" s="5"/>
      <c r="AF244" s="5"/>
      <c r="AG244" s="5"/>
      <c r="AH244" s="5"/>
      <c r="AI244" s="5"/>
      <c r="AJ244" s="5"/>
      <c r="AK244" s="5"/>
      <c r="AL244" s="5"/>
      <c r="AM244" s="91" t="str">
        <f t="shared" si="269"/>
        <v/>
      </c>
      <c r="AN244" s="93" t="str">
        <f t="shared" si="270"/>
        <v/>
      </c>
      <c r="AO244" s="62"/>
      <c r="AP244" s="62"/>
      <c r="AQ244" s="62"/>
      <c r="AR244" s="62"/>
      <c r="AS244" s="62"/>
      <c r="AT244" s="62"/>
      <c r="AU244" s="62"/>
      <c r="AV244" s="62"/>
      <c r="AW244" s="62"/>
      <c r="AX244" s="62"/>
      <c r="AY244" s="62"/>
      <c r="AZ244" s="62"/>
      <c r="BA244" s="62"/>
      <c r="BB244" s="62"/>
      <c r="BC244" s="62" t="str">
        <f t="shared" si="271"/>
        <v/>
      </c>
      <c r="BD244" s="62" t="str">
        <f t="shared" si="272"/>
        <v/>
      </c>
      <c r="BE244" s="5"/>
      <c r="BF244" s="5"/>
      <c r="BG244" s="5"/>
      <c r="BH244" s="5"/>
      <c r="BI244" s="5"/>
      <c r="BJ244" s="5"/>
      <c r="BK244" s="5"/>
      <c r="BL244" s="5"/>
      <c r="BM244" s="5"/>
      <c r="BN244" s="5"/>
      <c r="BO244" s="5"/>
      <c r="BP244" s="5"/>
      <c r="BQ244" s="5"/>
      <c r="BR244" s="5"/>
      <c r="BS244" s="5" t="str">
        <f t="shared" si="273"/>
        <v/>
      </c>
      <c r="BT244" s="5" t="str">
        <f t="shared" si="274"/>
        <v/>
      </c>
      <c r="BU244" s="62"/>
      <c r="BV244" s="62"/>
      <c r="BW244" s="62"/>
      <c r="BX244" s="62"/>
      <c r="BY244" s="62"/>
      <c r="BZ244" s="62"/>
      <c r="CA244" s="62"/>
      <c r="CB244" s="62"/>
      <c r="CC244" s="62"/>
      <c r="CD244" s="62"/>
      <c r="CE244" s="62"/>
      <c r="CF244" s="62"/>
      <c r="CG244" s="62"/>
      <c r="CH244" s="62"/>
      <c r="CI244" s="62" t="str">
        <f t="shared" si="275"/>
        <v/>
      </c>
      <c r="CJ244" s="62" t="str">
        <f t="shared" si="276"/>
        <v/>
      </c>
      <c r="CK244" s="5"/>
      <c r="CL244" s="5"/>
      <c r="CM244" s="5"/>
      <c r="CN244" s="5"/>
      <c r="CO244" s="5"/>
      <c r="CP244" s="5"/>
      <c r="CQ244" s="5"/>
      <c r="CR244" s="5"/>
      <c r="CS244" s="5"/>
      <c r="CT244" s="5"/>
      <c r="CU244" s="5"/>
      <c r="CV244" s="5"/>
      <c r="CW244" s="5"/>
      <c r="CX244" s="5"/>
      <c r="CY244" s="91" t="str">
        <f t="shared" si="277"/>
        <v/>
      </c>
      <c r="CZ244" s="5" t="str">
        <f t="shared" si="278"/>
        <v/>
      </c>
      <c r="DA244" s="62"/>
      <c r="DB244" s="62"/>
      <c r="DC244" s="62"/>
      <c r="DD244" s="62"/>
      <c r="DE244" s="62"/>
      <c r="DF244" s="62"/>
      <c r="DG244" s="62"/>
      <c r="DH244" s="62"/>
      <c r="DI244" s="62"/>
      <c r="DJ244" s="62"/>
      <c r="DK244" s="62"/>
      <c r="DL244" s="62"/>
      <c r="DM244" s="62"/>
      <c r="DN244" s="62"/>
      <c r="DO244" s="62" t="str">
        <f t="shared" si="279"/>
        <v/>
      </c>
      <c r="DP244" s="62" t="str">
        <f t="shared" si="280"/>
        <v/>
      </c>
      <c r="DQ244" s="5"/>
      <c r="DR244" s="5"/>
      <c r="DS244" s="5"/>
      <c r="DT244" s="5"/>
      <c r="DU244" s="5"/>
      <c r="DV244" s="5"/>
      <c r="DW244" s="5"/>
      <c r="DX244" s="5"/>
      <c r="DY244" s="5"/>
      <c r="DZ244" s="5"/>
      <c r="EA244" s="5"/>
      <c r="EB244" s="5"/>
      <c r="EC244" s="5"/>
      <c r="ED244" s="5"/>
      <c r="EE244" s="91" t="str">
        <f t="shared" si="281"/>
        <v/>
      </c>
      <c r="EF244" s="5" t="str">
        <f t="shared" si="282"/>
        <v/>
      </c>
      <c r="EG244" s="62"/>
      <c r="EH244" s="62"/>
      <c r="EI244" s="62"/>
      <c r="EJ244" s="62"/>
      <c r="EK244" s="62"/>
      <c r="EL244" s="62"/>
      <c r="EM244" s="62"/>
      <c r="EN244" s="62"/>
      <c r="EO244" s="62"/>
      <c r="EP244" s="62"/>
      <c r="EQ244" s="62"/>
      <c r="ER244" s="62"/>
      <c r="ES244" s="62"/>
      <c r="ET244" s="62"/>
      <c r="EU244" s="62" t="str">
        <f t="shared" si="283"/>
        <v/>
      </c>
      <c r="EV244" s="62" t="str">
        <f t="shared" si="284"/>
        <v/>
      </c>
      <c r="EW244" s="5"/>
      <c r="EX244" s="5"/>
      <c r="EY244" s="5"/>
      <c r="EZ244" s="5"/>
      <c r="FA244" s="5"/>
      <c r="FB244" s="5"/>
      <c r="FC244" s="5"/>
      <c r="FD244" s="5"/>
      <c r="FE244" s="5"/>
      <c r="FF244" s="5"/>
      <c r="FG244" s="5"/>
      <c r="FH244" s="5"/>
      <c r="FI244" s="5"/>
      <c r="FJ244" s="5"/>
      <c r="FK244" s="91" t="str">
        <f t="shared" si="285"/>
        <v/>
      </c>
      <c r="FL244" s="5" t="str">
        <f t="shared" si="286"/>
        <v/>
      </c>
      <c r="FM244" s="62"/>
      <c r="FN244" s="62"/>
      <c r="FO244" s="62"/>
      <c r="FP244" s="62"/>
      <c r="FQ244" s="62"/>
      <c r="FR244" s="62"/>
      <c r="FS244" s="62"/>
      <c r="FT244" s="62"/>
      <c r="FU244" s="62"/>
      <c r="FV244" s="62"/>
      <c r="FW244" s="62"/>
      <c r="FX244" s="62"/>
      <c r="FY244" s="62"/>
      <c r="FZ244" s="62"/>
      <c r="GA244" s="62" t="str">
        <f t="shared" si="287"/>
        <v/>
      </c>
      <c r="GB244" s="62" t="str">
        <f t="shared" si="288"/>
        <v/>
      </c>
      <c r="GC244" s="5"/>
      <c r="GD244" s="5"/>
      <c r="GE244" s="5"/>
      <c r="GF244" s="5"/>
      <c r="GG244" s="5"/>
      <c r="GH244" s="5"/>
      <c r="GI244" s="5"/>
      <c r="GJ244" s="5"/>
      <c r="GK244" s="5"/>
      <c r="GL244" s="5"/>
      <c r="GM244" s="5"/>
      <c r="GN244" s="5"/>
      <c r="GO244" s="5"/>
      <c r="GP244" s="5"/>
      <c r="GQ244" s="91" t="str">
        <f t="shared" si="297"/>
        <v/>
      </c>
      <c r="GR244" s="5" t="str">
        <f t="shared" si="298"/>
        <v/>
      </c>
      <c r="GS244" s="62"/>
      <c r="GT244" s="62"/>
      <c r="GU244" s="62"/>
      <c r="GV244" s="62"/>
      <c r="GW244" s="62"/>
      <c r="GX244" s="62"/>
      <c r="GY244" s="62"/>
      <c r="GZ244" s="62"/>
      <c r="HA244" s="62"/>
      <c r="HB244" s="62"/>
      <c r="HC244" s="62"/>
      <c r="HD244" s="62"/>
      <c r="HE244" s="62"/>
      <c r="HF244" s="62"/>
      <c r="HG244" s="62" t="str">
        <f t="shared" si="299"/>
        <v/>
      </c>
      <c r="HH244" s="62" t="str">
        <f t="shared" si="300"/>
        <v/>
      </c>
      <c r="HI244" s="5"/>
      <c r="HJ244" s="5"/>
      <c r="HK244" s="5"/>
      <c r="HL244" s="5"/>
      <c r="HM244" s="5"/>
      <c r="HN244" s="5"/>
      <c r="HO244" s="5"/>
      <c r="HP244" s="5"/>
      <c r="HQ244" s="5"/>
      <c r="HR244" s="5"/>
      <c r="HS244" s="5"/>
      <c r="HT244" s="5"/>
      <c r="HU244" s="5"/>
      <c r="HV244" s="5"/>
      <c r="HW244" s="91" t="str">
        <f t="shared" si="301"/>
        <v/>
      </c>
      <c r="HX244" s="5" t="str">
        <f t="shared" si="302"/>
        <v/>
      </c>
      <c r="HY244" s="62"/>
      <c r="HZ244" s="62"/>
      <c r="IA244" s="62"/>
      <c r="IB244" s="62"/>
      <c r="IC244" s="62"/>
      <c r="ID244" s="62"/>
      <c r="IE244" s="62"/>
      <c r="IF244" s="62"/>
      <c r="IG244" s="62"/>
      <c r="IH244" s="62"/>
      <c r="II244" s="62"/>
      <c r="IJ244" s="62"/>
      <c r="IK244" s="62"/>
      <c r="IL244" s="62"/>
      <c r="IM244" s="62" t="str">
        <f t="shared" si="303"/>
        <v/>
      </c>
      <c r="IN244" s="62" t="str">
        <f t="shared" si="304"/>
        <v/>
      </c>
      <c r="IO244" s="5"/>
      <c r="IP244" s="5"/>
      <c r="IQ244" s="5"/>
      <c r="IR244" s="5"/>
      <c r="IS244" s="5"/>
      <c r="IT244" s="5"/>
      <c r="IU244" s="5"/>
      <c r="IV244" s="5"/>
      <c r="IW244" s="5"/>
      <c r="IX244" s="5"/>
      <c r="IY244" s="5"/>
      <c r="IZ244" s="5"/>
      <c r="JA244" s="5"/>
      <c r="JB244" s="5"/>
      <c r="JC244" s="91" t="str">
        <f t="shared" si="305"/>
        <v/>
      </c>
      <c r="JD244" s="5" t="str">
        <f t="shared" si="306"/>
        <v/>
      </c>
      <c r="JE244" s="62"/>
      <c r="JF244" s="62"/>
      <c r="JG244" s="62"/>
      <c r="JH244" s="62"/>
      <c r="JI244" s="62"/>
      <c r="JJ244" s="62"/>
      <c r="JK244" s="62"/>
      <c r="JL244" s="62"/>
      <c r="JM244" s="62"/>
      <c r="JN244" s="62"/>
      <c r="JO244" s="62"/>
      <c r="JP244" s="62"/>
      <c r="JQ244" s="62"/>
      <c r="JR244" s="62"/>
      <c r="JS244" s="62" t="str">
        <f t="shared" si="307"/>
        <v/>
      </c>
      <c r="JT244" s="62" t="str">
        <f t="shared" si="308"/>
        <v/>
      </c>
      <c r="JU244" s="5"/>
      <c r="JV244" s="5"/>
      <c r="JW244" s="5"/>
      <c r="JX244" s="5"/>
      <c r="JY244" s="5"/>
      <c r="JZ244" s="5"/>
      <c r="KA244" s="5"/>
      <c r="KB244" s="5"/>
      <c r="KC244" s="5"/>
      <c r="KD244" s="5"/>
      <c r="KE244" s="5"/>
      <c r="KF244" s="5"/>
      <c r="KG244" s="5"/>
      <c r="KH244" s="5"/>
      <c r="KI244" s="91" t="str">
        <f t="shared" si="309"/>
        <v/>
      </c>
      <c r="KJ244" s="5" t="str">
        <f t="shared" si="310"/>
        <v/>
      </c>
      <c r="KK244" s="62"/>
      <c r="KL244" s="62"/>
      <c r="KM244" s="62"/>
      <c r="KN244" s="62"/>
      <c r="KO244" s="62"/>
      <c r="KP244" s="62"/>
      <c r="KQ244" s="62"/>
      <c r="KR244" s="62"/>
      <c r="KS244" s="62"/>
      <c r="KT244" s="62"/>
      <c r="KU244" s="62"/>
      <c r="KV244" s="62"/>
      <c r="KW244" s="62"/>
      <c r="KX244" s="62"/>
      <c r="KY244" s="62" t="str">
        <f t="shared" si="311"/>
        <v/>
      </c>
      <c r="KZ244" s="62" t="str">
        <f t="shared" si="312"/>
        <v/>
      </c>
      <c r="LA244" s="5"/>
      <c r="LB244" s="5"/>
      <c r="LC244" s="5"/>
      <c r="LD244" s="5"/>
      <c r="LE244" s="5"/>
      <c r="LF244" s="5"/>
      <c r="LG244" s="5"/>
      <c r="LH244" s="5"/>
      <c r="LI244" s="5"/>
      <c r="LJ244" s="5"/>
      <c r="LK244" s="5"/>
      <c r="LL244" s="5"/>
      <c r="LM244" s="5"/>
      <c r="LN244" s="5"/>
      <c r="LO244" s="91" t="str">
        <f t="shared" si="313"/>
        <v/>
      </c>
      <c r="LP244" s="5" t="str">
        <f t="shared" si="314"/>
        <v/>
      </c>
      <c r="LQ244" s="62"/>
      <c r="LR244" s="62"/>
      <c r="LS244" s="62"/>
      <c r="LT244" s="62"/>
      <c r="LU244" s="62"/>
      <c r="LV244" s="62"/>
      <c r="LW244" s="62"/>
      <c r="LX244" s="62"/>
      <c r="LY244" s="62"/>
      <c r="LZ244" s="62"/>
      <c r="MA244" s="62"/>
      <c r="MB244" s="62"/>
      <c r="MC244" s="62"/>
      <c r="MD244" s="62"/>
      <c r="ME244" s="62" t="str">
        <f t="shared" si="315"/>
        <v/>
      </c>
      <c r="MF244" s="62" t="str">
        <f t="shared" si="316"/>
        <v/>
      </c>
    </row>
    <row r="245" spans="1:344" x14ac:dyDescent="0.35">
      <c r="A245" s="132">
        <v>241</v>
      </c>
      <c r="B245" s="170"/>
      <c r="C245" s="170"/>
      <c r="D245" s="152">
        <v>517</v>
      </c>
      <c r="E245" s="72" t="str">
        <f>'BVEM Scorecard'!F244</f>
        <v>Gas</v>
      </c>
      <c r="F245" s="96">
        <f t="shared" si="289"/>
        <v>0</v>
      </c>
      <c r="G245" s="96">
        <f t="shared" si="290"/>
        <v>0</v>
      </c>
      <c r="H245" s="96">
        <f t="shared" si="291"/>
        <v>0</v>
      </c>
      <c r="I245" s="96">
        <f t="shared" si="292"/>
        <v>0</v>
      </c>
      <c r="J245" s="62"/>
      <c r="K245" s="62"/>
      <c r="L245" s="62"/>
      <c r="M245" s="62"/>
      <c r="N245" s="62"/>
      <c r="O245" s="62"/>
      <c r="P245" s="62"/>
      <c r="Q245" s="62"/>
      <c r="R245" s="62"/>
      <c r="S245" s="62"/>
      <c r="T245" s="62"/>
      <c r="U245" s="62"/>
      <c r="V245" s="62"/>
      <c r="W245" s="62"/>
      <c r="X245" s="62"/>
      <c r="Y245" s="1"/>
      <c r="Z245" s="1"/>
      <c r="AA245" s="1"/>
      <c r="AB245" s="1"/>
      <c r="AC245" s="1"/>
      <c r="AD245" s="1"/>
      <c r="AE245" s="1"/>
      <c r="AF245" s="1"/>
      <c r="AG245" s="1"/>
      <c r="AH245" s="1"/>
      <c r="AI245" s="1"/>
      <c r="AJ245" s="1"/>
      <c r="AK245" s="1"/>
      <c r="AL245" s="1"/>
      <c r="AM245" s="138" t="str">
        <f t="shared" si="269"/>
        <v/>
      </c>
      <c r="AN245" s="139" t="str">
        <f t="shared" si="270"/>
        <v/>
      </c>
      <c r="AO245" s="63"/>
      <c r="AP245" s="63"/>
      <c r="AQ245" s="63"/>
      <c r="AR245" s="63"/>
      <c r="AS245" s="63"/>
      <c r="AT245" s="63"/>
      <c r="AU245" s="63"/>
      <c r="AV245" s="63"/>
      <c r="AW245" s="63"/>
      <c r="AX245" s="63"/>
      <c r="AY245" s="63"/>
      <c r="AZ245" s="63"/>
      <c r="BA245" s="63"/>
      <c r="BB245" s="63"/>
      <c r="BC245" s="63" t="str">
        <f t="shared" si="271"/>
        <v/>
      </c>
      <c r="BD245" s="63" t="str">
        <f t="shared" si="272"/>
        <v/>
      </c>
      <c r="BE245" s="1"/>
      <c r="BF245" s="1"/>
      <c r="BG245" s="1"/>
      <c r="BH245" s="1"/>
      <c r="BI245" s="1"/>
      <c r="BJ245" s="1"/>
      <c r="BK245" s="1"/>
      <c r="BL245" s="1"/>
      <c r="BM245" s="1"/>
      <c r="BN245" s="1"/>
      <c r="BO245" s="1"/>
      <c r="BP245" s="1"/>
      <c r="BQ245" s="1"/>
      <c r="BR245" s="1"/>
      <c r="BS245" s="1" t="str">
        <f t="shared" si="273"/>
        <v/>
      </c>
      <c r="BT245" s="1" t="str">
        <f t="shared" si="274"/>
        <v/>
      </c>
      <c r="BU245" s="63"/>
      <c r="BV245" s="63"/>
      <c r="BW245" s="63"/>
      <c r="BX245" s="63"/>
      <c r="BY245" s="63"/>
      <c r="BZ245" s="63"/>
      <c r="CA245" s="63"/>
      <c r="CB245" s="63"/>
      <c r="CC245" s="63"/>
      <c r="CD245" s="63"/>
      <c r="CE245" s="63"/>
      <c r="CF245" s="63"/>
      <c r="CG245" s="63"/>
      <c r="CH245" s="63"/>
      <c r="CI245" s="63" t="str">
        <f t="shared" si="275"/>
        <v/>
      </c>
      <c r="CJ245" s="63" t="str">
        <f t="shared" si="276"/>
        <v/>
      </c>
      <c r="CK245" s="1"/>
      <c r="CL245" s="1"/>
      <c r="CM245" s="1"/>
      <c r="CN245" s="1"/>
      <c r="CO245" s="1"/>
      <c r="CP245" s="1"/>
      <c r="CQ245" s="1"/>
      <c r="CR245" s="1"/>
      <c r="CS245" s="1"/>
      <c r="CT245" s="1"/>
      <c r="CU245" s="1"/>
      <c r="CV245" s="1"/>
      <c r="CW245" s="1"/>
      <c r="CX245" s="1"/>
      <c r="CY245" s="138" t="str">
        <f t="shared" si="277"/>
        <v/>
      </c>
      <c r="CZ245" s="1" t="str">
        <f t="shared" si="278"/>
        <v/>
      </c>
      <c r="DA245" s="63"/>
      <c r="DB245" s="63"/>
      <c r="DC245" s="63"/>
      <c r="DD245" s="63"/>
      <c r="DE245" s="63"/>
      <c r="DF245" s="63"/>
      <c r="DG245" s="63"/>
      <c r="DH245" s="63"/>
      <c r="DI245" s="63"/>
      <c r="DJ245" s="63"/>
      <c r="DK245" s="63"/>
      <c r="DL245" s="63"/>
      <c r="DM245" s="63"/>
      <c r="DN245" s="63"/>
      <c r="DO245" s="63" t="str">
        <f t="shared" si="279"/>
        <v/>
      </c>
      <c r="DP245" s="63" t="str">
        <f t="shared" si="280"/>
        <v/>
      </c>
      <c r="DQ245" s="1"/>
      <c r="DR245" s="1"/>
      <c r="DS245" s="1"/>
      <c r="DT245" s="1"/>
      <c r="DU245" s="1"/>
      <c r="DV245" s="1"/>
      <c r="DW245" s="1"/>
      <c r="DX245" s="1"/>
      <c r="DY245" s="1"/>
      <c r="DZ245" s="1"/>
      <c r="EA245" s="1"/>
      <c r="EB245" s="1"/>
      <c r="EC245" s="1"/>
      <c r="ED245" s="1"/>
      <c r="EE245" s="138" t="str">
        <f t="shared" si="281"/>
        <v/>
      </c>
      <c r="EF245" s="1" t="str">
        <f t="shared" si="282"/>
        <v/>
      </c>
      <c r="EG245" s="63"/>
      <c r="EH245" s="63"/>
      <c r="EI245" s="63"/>
      <c r="EJ245" s="63"/>
      <c r="EK245" s="63"/>
      <c r="EL245" s="63"/>
      <c r="EM245" s="63"/>
      <c r="EN245" s="63"/>
      <c r="EO245" s="63"/>
      <c r="EP245" s="63"/>
      <c r="EQ245" s="63"/>
      <c r="ER245" s="63"/>
      <c r="ES245" s="63"/>
      <c r="ET245" s="63"/>
      <c r="EU245" s="63" t="str">
        <f t="shared" si="283"/>
        <v/>
      </c>
      <c r="EV245" s="63" t="str">
        <f t="shared" si="284"/>
        <v/>
      </c>
      <c r="EW245" s="1"/>
      <c r="EX245" s="1"/>
      <c r="EY245" s="1"/>
      <c r="EZ245" s="1"/>
      <c r="FA245" s="1"/>
      <c r="FB245" s="1"/>
      <c r="FC245" s="1"/>
      <c r="FD245" s="1"/>
      <c r="FE245" s="1"/>
      <c r="FF245" s="1"/>
      <c r="FG245" s="1"/>
      <c r="FH245" s="1"/>
      <c r="FI245" s="1"/>
      <c r="FJ245" s="1"/>
      <c r="FK245" s="138" t="str">
        <f t="shared" si="285"/>
        <v/>
      </c>
      <c r="FL245" s="1" t="str">
        <f t="shared" si="286"/>
        <v/>
      </c>
      <c r="FM245" s="63"/>
      <c r="FN245" s="63"/>
      <c r="FO245" s="63"/>
      <c r="FP245" s="63"/>
      <c r="FQ245" s="63"/>
      <c r="FR245" s="63"/>
      <c r="FS245" s="63"/>
      <c r="FT245" s="63"/>
      <c r="FU245" s="63"/>
      <c r="FV245" s="63"/>
      <c r="FW245" s="63"/>
      <c r="FX245" s="63"/>
      <c r="FY245" s="63"/>
      <c r="FZ245" s="63"/>
      <c r="GA245" s="63" t="str">
        <f t="shared" si="287"/>
        <v/>
      </c>
      <c r="GB245" s="63" t="str">
        <f t="shared" si="288"/>
        <v/>
      </c>
      <c r="GC245" s="1"/>
      <c r="GD245" s="1"/>
      <c r="GE245" s="1"/>
      <c r="GF245" s="1"/>
      <c r="GG245" s="1"/>
      <c r="GH245" s="1"/>
      <c r="GI245" s="1"/>
      <c r="GJ245" s="1"/>
      <c r="GK245" s="1"/>
      <c r="GL245" s="1"/>
      <c r="GM245" s="1"/>
      <c r="GN245" s="1"/>
      <c r="GO245" s="1"/>
      <c r="GP245" s="1"/>
      <c r="GQ245" s="138" t="str">
        <f t="shared" si="297"/>
        <v/>
      </c>
      <c r="GR245" s="1" t="str">
        <f t="shared" si="298"/>
        <v/>
      </c>
      <c r="GS245" s="63"/>
      <c r="GT245" s="63"/>
      <c r="GU245" s="63"/>
      <c r="GV245" s="63"/>
      <c r="GW245" s="63"/>
      <c r="GX245" s="63"/>
      <c r="GY245" s="63"/>
      <c r="GZ245" s="63"/>
      <c r="HA245" s="63"/>
      <c r="HB245" s="63"/>
      <c r="HC245" s="63"/>
      <c r="HD245" s="63"/>
      <c r="HE245" s="63"/>
      <c r="HF245" s="63"/>
      <c r="HG245" s="63" t="str">
        <f t="shared" si="299"/>
        <v/>
      </c>
      <c r="HH245" s="63" t="str">
        <f t="shared" si="300"/>
        <v/>
      </c>
      <c r="HI245" s="1"/>
      <c r="HJ245" s="1"/>
      <c r="HK245" s="1"/>
      <c r="HL245" s="1"/>
      <c r="HM245" s="1"/>
      <c r="HN245" s="1"/>
      <c r="HO245" s="1"/>
      <c r="HP245" s="1"/>
      <c r="HQ245" s="1"/>
      <c r="HR245" s="1"/>
      <c r="HS245" s="1"/>
      <c r="HT245" s="1"/>
      <c r="HU245" s="1"/>
      <c r="HV245" s="1"/>
      <c r="HW245" s="138" t="str">
        <f t="shared" si="301"/>
        <v/>
      </c>
      <c r="HX245" s="1" t="str">
        <f t="shared" si="302"/>
        <v/>
      </c>
      <c r="HY245" s="63"/>
      <c r="HZ245" s="63"/>
      <c r="IA245" s="63"/>
      <c r="IB245" s="63"/>
      <c r="IC245" s="63"/>
      <c r="ID245" s="63"/>
      <c r="IE245" s="63"/>
      <c r="IF245" s="63"/>
      <c r="IG245" s="63"/>
      <c r="IH245" s="63"/>
      <c r="II245" s="63"/>
      <c r="IJ245" s="63"/>
      <c r="IK245" s="63"/>
      <c r="IL245" s="63"/>
      <c r="IM245" s="63" t="str">
        <f t="shared" si="303"/>
        <v/>
      </c>
      <c r="IN245" s="63" t="str">
        <f t="shared" si="304"/>
        <v/>
      </c>
      <c r="IO245" s="1"/>
      <c r="IP245" s="1"/>
      <c r="IQ245" s="1"/>
      <c r="IR245" s="1"/>
      <c r="IS245" s="1"/>
      <c r="IT245" s="1"/>
      <c r="IU245" s="1"/>
      <c r="IV245" s="1"/>
      <c r="IW245" s="1"/>
      <c r="IX245" s="1"/>
      <c r="IY245" s="1"/>
      <c r="IZ245" s="1"/>
      <c r="JA245" s="1"/>
      <c r="JB245" s="1"/>
      <c r="JC245" s="138" t="str">
        <f t="shared" si="305"/>
        <v/>
      </c>
      <c r="JD245" s="1" t="str">
        <f t="shared" si="306"/>
        <v/>
      </c>
      <c r="JE245" s="63"/>
      <c r="JF245" s="63"/>
      <c r="JG245" s="63"/>
      <c r="JH245" s="63"/>
      <c r="JI245" s="63"/>
      <c r="JJ245" s="63"/>
      <c r="JK245" s="63"/>
      <c r="JL245" s="63"/>
      <c r="JM245" s="63"/>
      <c r="JN245" s="63"/>
      <c r="JO245" s="63"/>
      <c r="JP245" s="63"/>
      <c r="JQ245" s="63"/>
      <c r="JR245" s="63"/>
      <c r="JS245" s="63" t="str">
        <f t="shared" si="307"/>
        <v/>
      </c>
      <c r="JT245" s="63" t="str">
        <f t="shared" si="308"/>
        <v/>
      </c>
      <c r="JU245" s="1"/>
      <c r="JV245" s="1"/>
      <c r="JW245" s="1"/>
      <c r="JX245" s="1"/>
      <c r="JY245" s="1"/>
      <c r="JZ245" s="1"/>
      <c r="KA245" s="1"/>
      <c r="KB245" s="1"/>
      <c r="KC245" s="1"/>
      <c r="KD245" s="1"/>
      <c r="KE245" s="1"/>
      <c r="KF245" s="1"/>
      <c r="KG245" s="1"/>
      <c r="KH245" s="1"/>
      <c r="KI245" s="138" t="str">
        <f t="shared" si="309"/>
        <v/>
      </c>
      <c r="KJ245" s="1" t="str">
        <f t="shared" si="310"/>
        <v/>
      </c>
      <c r="KK245" s="63"/>
      <c r="KL245" s="63"/>
      <c r="KM245" s="63"/>
      <c r="KN245" s="63"/>
      <c r="KO245" s="63"/>
      <c r="KP245" s="63"/>
      <c r="KQ245" s="63"/>
      <c r="KR245" s="63"/>
      <c r="KS245" s="63"/>
      <c r="KT245" s="63"/>
      <c r="KU245" s="63"/>
      <c r="KV245" s="63"/>
      <c r="KW245" s="63"/>
      <c r="KX245" s="63"/>
      <c r="KY245" s="63" t="str">
        <f t="shared" si="311"/>
        <v/>
      </c>
      <c r="KZ245" s="63" t="str">
        <f t="shared" si="312"/>
        <v/>
      </c>
      <c r="LA245" s="1"/>
      <c r="LB245" s="1"/>
      <c r="LC245" s="1"/>
      <c r="LD245" s="1"/>
      <c r="LE245" s="1"/>
      <c r="LF245" s="1"/>
      <c r="LG245" s="1"/>
      <c r="LH245" s="1"/>
      <c r="LI245" s="1"/>
      <c r="LJ245" s="1"/>
      <c r="LK245" s="1"/>
      <c r="LL245" s="1"/>
      <c r="LM245" s="1"/>
      <c r="LN245" s="1"/>
      <c r="LO245" s="138" t="str">
        <f t="shared" si="313"/>
        <v/>
      </c>
      <c r="LP245" s="1" t="str">
        <f t="shared" si="314"/>
        <v/>
      </c>
      <c r="LQ245" s="63"/>
      <c r="LR245" s="63"/>
      <c r="LS245" s="63"/>
      <c r="LT245" s="63"/>
      <c r="LU245" s="63"/>
      <c r="LV245" s="63"/>
      <c r="LW245" s="63"/>
      <c r="LX245" s="63"/>
      <c r="LY245" s="63"/>
      <c r="LZ245" s="63"/>
      <c r="MA245" s="63"/>
      <c r="MB245" s="63"/>
      <c r="MC245" s="63"/>
      <c r="MD245" s="63"/>
      <c r="ME245" s="63" t="str">
        <f t="shared" si="315"/>
        <v/>
      </c>
      <c r="MF245" s="63" t="str">
        <f t="shared" si="316"/>
        <v/>
      </c>
    </row>
    <row r="246" spans="1:344" x14ac:dyDescent="0.35">
      <c r="A246" s="131">
        <v>242</v>
      </c>
      <c r="B246" s="170"/>
      <c r="C246" s="170"/>
      <c r="D246" s="152">
        <v>538</v>
      </c>
      <c r="E246" s="72" t="str">
        <f>'BVEM Scorecard'!F245</f>
        <v>Gas</v>
      </c>
      <c r="F246" s="96">
        <f t="shared" si="289"/>
        <v>0</v>
      </c>
      <c r="G246" s="96">
        <f t="shared" si="290"/>
        <v>0</v>
      </c>
      <c r="H246" s="96">
        <f t="shared" si="291"/>
        <v>0</v>
      </c>
      <c r="I246" s="96">
        <f t="shared" si="292"/>
        <v>0</v>
      </c>
      <c r="J246" s="62"/>
      <c r="K246" s="62"/>
      <c r="L246" s="62"/>
      <c r="M246" s="62"/>
      <c r="N246" s="62"/>
      <c r="O246" s="62"/>
      <c r="P246" s="62"/>
      <c r="Q246" s="62"/>
      <c r="R246" s="62"/>
      <c r="S246" s="62"/>
      <c r="T246" s="62"/>
      <c r="U246" s="62"/>
      <c r="V246" s="62"/>
      <c r="W246" s="62"/>
      <c r="X246" s="62"/>
      <c r="Y246" s="87"/>
      <c r="Z246" s="5"/>
      <c r="AA246" s="5"/>
      <c r="AB246" s="5"/>
      <c r="AC246" s="5"/>
      <c r="AD246" s="5"/>
      <c r="AE246" s="5"/>
      <c r="AF246" s="5"/>
      <c r="AG246" s="5"/>
      <c r="AH246" s="5"/>
      <c r="AI246" s="5"/>
      <c r="AJ246" s="5"/>
      <c r="AK246" s="5"/>
      <c r="AL246" s="5"/>
      <c r="AM246" s="91" t="str">
        <f t="shared" si="269"/>
        <v/>
      </c>
      <c r="AN246" s="93" t="str">
        <f t="shared" si="270"/>
        <v/>
      </c>
      <c r="AO246" s="62"/>
      <c r="AP246" s="62"/>
      <c r="AQ246" s="62"/>
      <c r="AR246" s="62"/>
      <c r="AS246" s="62"/>
      <c r="AT246" s="62"/>
      <c r="AU246" s="62"/>
      <c r="AV246" s="62"/>
      <c r="AW246" s="62"/>
      <c r="AX246" s="62"/>
      <c r="AY246" s="62"/>
      <c r="AZ246" s="62"/>
      <c r="BA246" s="62"/>
      <c r="BB246" s="62"/>
      <c r="BC246" s="62" t="str">
        <f t="shared" si="271"/>
        <v/>
      </c>
      <c r="BD246" s="62" t="str">
        <f t="shared" si="272"/>
        <v/>
      </c>
      <c r="BE246" s="5"/>
      <c r="BF246" s="5"/>
      <c r="BG246" s="5"/>
      <c r="BH246" s="5"/>
      <c r="BI246" s="5"/>
      <c r="BJ246" s="5"/>
      <c r="BK246" s="5"/>
      <c r="BL246" s="5"/>
      <c r="BM246" s="5"/>
      <c r="BN246" s="5"/>
      <c r="BO246" s="5"/>
      <c r="BP246" s="5"/>
      <c r="BQ246" s="5"/>
      <c r="BR246" s="5"/>
      <c r="BS246" s="5" t="str">
        <f t="shared" si="273"/>
        <v/>
      </c>
      <c r="BT246" s="5" t="str">
        <f t="shared" si="274"/>
        <v/>
      </c>
      <c r="BU246" s="62"/>
      <c r="BV246" s="62"/>
      <c r="BW246" s="62"/>
      <c r="BX246" s="62"/>
      <c r="BY246" s="62"/>
      <c r="BZ246" s="62"/>
      <c r="CA246" s="62"/>
      <c r="CB246" s="62"/>
      <c r="CC246" s="62"/>
      <c r="CD246" s="62"/>
      <c r="CE246" s="62"/>
      <c r="CF246" s="62"/>
      <c r="CG246" s="62"/>
      <c r="CH246" s="62"/>
      <c r="CI246" s="62" t="str">
        <f t="shared" si="275"/>
        <v/>
      </c>
      <c r="CJ246" s="62" t="str">
        <f t="shared" si="276"/>
        <v/>
      </c>
      <c r="CK246" s="5"/>
      <c r="CL246" s="5"/>
      <c r="CM246" s="5"/>
      <c r="CN246" s="5"/>
      <c r="CO246" s="5"/>
      <c r="CP246" s="5"/>
      <c r="CQ246" s="5"/>
      <c r="CR246" s="5"/>
      <c r="CS246" s="5"/>
      <c r="CT246" s="5"/>
      <c r="CU246" s="5"/>
      <c r="CV246" s="5"/>
      <c r="CW246" s="5"/>
      <c r="CX246" s="5"/>
      <c r="CY246" s="91" t="str">
        <f t="shared" si="277"/>
        <v/>
      </c>
      <c r="CZ246" s="5" t="str">
        <f t="shared" si="278"/>
        <v/>
      </c>
      <c r="DA246" s="62"/>
      <c r="DB246" s="62"/>
      <c r="DC246" s="62"/>
      <c r="DD246" s="62"/>
      <c r="DE246" s="62"/>
      <c r="DF246" s="62"/>
      <c r="DG246" s="62"/>
      <c r="DH246" s="62"/>
      <c r="DI246" s="62"/>
      <c r="DJ246" s="62"/>
      <c r="DK246" s="62"/>
      <c r="DL246" s="62"/>
      <c r="DM246" s="62"/>
      <c r="DN246" s="62"/>
      <c r="DO246" s="62" t="str">
        <f t="shared" si="279"/>
        <v/>
      </c>
      <c r="DP246" s="62" t="str">
        <f t="shared" si="280"/>
        <v/>
      </c>
      <c r="DQ246" s="5"/>
      <c r="DR246" s="5"/>
      <c r="DS246" s="5"/>
      <c r="DT246" s="5"/>
      <c r="DU246" s="5"/>
      <c r="DV246" s="5"/>
      <c r="DW246" s="5"/>
      <c r="DX246" s="5"/>
      <c r="DY246" s="5"/>
      <c r="DZ246" s="5"/>
      <c r="EA246" s="5"/>
      <c r="EB246" s="5"/>
      <c r="EC246" s="5"/>
      <c r="ED246" s="5"/>
      <c r="EE246" s="91" t="str">
        <f t="shared" si="281"/>
        <v/>
      </c>
      <c r="EF246" s="5" t="str">
        <f t="shared" si="282"/>
        <v/>
      </c>
      <c r="EG246" s="62"/>
      <c r="EH246" s="62"/>
      <c r="EI246" s="62"/>
      <c r="EJ246" s="62"/>
      <c r="EK246" s="62"/>
      <c r="EL246" s="62"/>
      <c r="EM246" s="62"/>
      <c r="EN246" s="62"/>
      <c r="EO246" s="62"/>
      <c r="EP246" s="62"/>
      <c r="EQ246" s="62"/>
      <c r="ER246" s="62"/>
      <c r="ES246" s="62"/>
      <c r="ET246" s="62"/>
      <c r="EU246" s="62" t="str">
        <f t="shared" si="283"/>
        <v/>
      </c>
      <c r="EV246" s="62" t="str">
        <f t="shared" si="284"/>
        <v/>
      </c>
      <c r="EW246" s="5"/>
      <c r="EX246" s="5"/>
      <c r="EY246" s="5"/>
      <c r="EZ246" s="5"/>
      <c r="FA246" s="5"/>
      <c r="FB246" s="5"/>
      <c r="FC246" s="5"/>
      <c r="FD246" s="5"/>
      <c r="FE246" s="5"/>
      <c r="FF246" s="5"/>
      <c r="FG246" s="5"/>
      <c r="FH246" s="5"/>
      <c r="FI246" s="5"/>
      <c r="FJ246" s="5"/>
      <c r="FK246" s="91" t="str">
        <f t="shared" si="285"/>
        <v/>
      </c>
      <c r="FL246" s="5" t="str">
        <f t="shared" si="286"/>
        <v/>
      </c>
      <c r="FM246" s="62"/>
      <c r="FN246" s="62"/>
      <c r="FO246" s="62"/>
      <c r="FP246" s="62"/>
      <c r="FQ246" s="62"/>
      <c r="FR246" s="62"/>
      <c r="FS246" s="62"/>
      <c r="FT246" s="62"/>
      <c r="FU246" s="62"/>
      <c r="FV246" s="62"/>
      <c r="FW246" s="62"/>
      <c r="FX246" s="62"/>
      <c r="FY246" s="62"/>
      <c r="FZ246" s="62"/>
      <c r="GA246" s="62" t="str">
        <f t="shared" si="287"/>
        <v/>
      </c>
      <c r="GB246" s="62" t="str">
        <f t="shared" si="288"/>
        <v/>
      </c>
      <c r="GC246" s="5"/>
      <c r="GD246" s="5"/>
      <c r="GE246" s="5"/>
      <c r="GF246" s="5"/>
      <c r="GG246" s="5"/>
      <c r="GH246" s="5"/>
      <c r="GI246" s="5"/>
      <c r="GJ246" s="5"/>
      <c r="GK246" s="5"/>
      <c r="GL246" s="5"/>
      <c r="GM246" s="5"/>
      <c r="GN246" s="5"/>
      <c r="GO246" s="5"/>
      <c r="GP246" s="5"/>
      <c r="GQ246" s="91" t="str">
        <f t="shared" si="297"/>
        <v/>
      </c>
      <c r="GR246" s="5" t="str">
        <f t="shared" si="298"/>
        <v/>
      </c>
      <c r="GS246" s="62"/>
      <c r="GT246" s="62"/>
      <c r="GU246" s="62"/>
      <c r="GV246" s="62"/>
      <c r="GW246" s="62"/>
      <c r="GX246" s="62"/>
      <c r="GY246" s="62"/>
      <c r="GZ246" s="62"/>
      <c r="HA246" s="62"/>
      <c r="HB246" s="62"/>
      <c r="HC246" s="62"/>
      <c r="HD246" s="62"/>
      <c r="HE246" s="62"/>
      <c r="HF246" s="62"/>
      <c r="HG246" s="62" t="str">
        <f t="shared" si="299"/>
        <v/>
      </c>
      <c r="HH246" s="62" t="str">
        <f t="shared" si="300"/>
        <v/>
      </c>
      <c r="HI246" s="5"/>
      <c r="HJ246" s="5"/>
      <c r="HK246" s="5"/>
      <c r="HL246" s="5"/>
      <c r="HM246" s="5"/>
      <c r="HN246" s="5"/>
      <c r="HO246" s="5"/>
      <c r="HP246" s="5"/>
      <c r="HQ246" s="5"/>
      <c r="HR246" s="5"/>
      <c r="HS246" s="5"/>
      <c r="HT246" s="5"/>
      <c r="HU246" s="5"/>
      <c r="HV246" s="5"/>
      <c r="HW246" s="91" t="str">
        <f t="shared" si="301"/>
        <v/>
      </c>
      <c r="HX246" s="5" t="str">
        <f t="shared" si="302"/>
        <v/>
      </c>
      <c r="HY246" s="62"/>
      <c r="HZ246" s="62"/>
      <c r="IA246" s="62"/>
      <c r="IB246" s="62"/>
      <c r="IC246" s="62"/>
      <c r="ID246" s="62"/>
      <c r="IE246" s="62"/>
      <c r="IF246" s="62"/>
      <c r="IG246" s="62"/>
      <c r="IH246" s="62"/>
      <c r="II246" s="62"/>
      <c r="IJ246" s="62"/>
      <c r="IK246" s="62"/>
      <c r="IL246" s="62"/>
      <c r="IM246" s="62" t="str">
        <f t="shared" si="303"/>
        <v/>
      </c>
      <c r="IN246" s="62" t="str">
        <f t="shared" si="304"/>
        <v/>
      </c>
      <c r="IO246" s="5"/>
      <c r="IP246" s="5"/>
      <c r="IQ246" s="5"/>
      <c r="IR246" s="5"/>
      <c r="IS246" s="5"/>
      <c r="IT246" s="5"/>
      <c r="IU246" s="5"/>
      <c r="IV246" s="5"/>
      <c r="IW246" s="5"/>
      <c r="IX246" s="5"/>
      <c r="IY246" s="5"/>
      <c r="IZ246" s="5"/>
      <c r="JA246" s="5"/>
      <c r="JB246" s="5"/>
      <c r="JC246" s="91" t="str">
        <f t="shared" si="305"/>
        <v/>
      </c>
      <c r="JD246" s="5" t="str">
        <f t="shared" si="306"/>
        <v/>
      </c>
      <c r="JE246" s="62"/>
      <c r="JF246" s="62"/>
      <c r="JG246" s="62"/>
      <c r="JH246" s="62"/>
      <c r="JI246" s="62"/>
      <c r="JJ246" s="62"/>
      <c r="JK246" s="62"/>
      <c r="JL246" s="62"/>
      <c r="JM246" s="62"/>
      <c r="JN246" s="62"/>
      <c r="JO246" s="62"/>
      <c r="JP246" s="62"/>
      <c r="JQ246" s="62"/>
      <c r="JR246" s="62"/>
      <c r="JS246" s="62" t="str">
        <f t="shared" si="307"/>
        <v/>
      </c>
      <c r="JT246" s="62" t="str">
        <f t="shared" si="308"/>
        <v/>
      </c>
      <c r="JU246" s="5"/>
      <c r="JV246" s="5"/>
      <c r="JW246" s="5"/>
      <c r="JX246" s="5"/>
      <c r="JY246" s="5"/>
      <c r="JZ246" s="5"/>
      <c r="KA246" s="5"/>
      <c r="KB246" s="5"/>
      <c r="KC246" s="5"/>
      <c r="KD246" s="5"/>
      <c r="KE246" s="5"/>
      <c r="KF246" s="5"/>
      <c r="KG246" s="5"/>
      <c r="KH246" s="5"/>
      <c r="KI246" s="91" t="str">
        <f t="shared" si="309"/>
        <v/>
      </c>
      <c r="KJ246" s="5" t="str">
        <f t="shared" si="310"/>
        <v/>
      </c>
      <c r="KK246" s="62"/>
      <c r="KL246" s="62"/>
      <c r="KM246" s="62"/>
      <c r="KN246" s="62"/>
      <c r="KO246" s="62"/>
      <c r="KP246" s="62"/>
      <c r="KQ246" s="62"/>
      <c r="KR246" s="62"/>
      <c r="KS246" s="62"/>
      <c r="KT246" s="62"/>
      <c r="KU246" s="62"/>
      <c r="KV246" s="62"/>
      <c r="KW246" s="62"/>
      <c r="KX246" s="62"/>
      <c r="KY246" s="62" t="str">
        <f t="shared" si="311"/>
        <v/>
      </c>
      <c r="KZ246" s="62" t="str">
        <f t="shared" si="312"/>
        <v/>
      </c>
      <c r="LA246" s="5"/>
      <c r="LB246" s="5"/>
      <c r="LC246" s="5"/>
      <c r="LD246" s="5"/>
      <c r="LE246" s="5"/>
      <c r="LF246" s="5"/>
      <c r="LG246" s="5"/>
      <c r="LH246" s="5"/>
      <c r="LI246" s="5"/>
      <c r="LJ246" s="5"/>
      <c r="LK246" s="5"/>
      <c r="LL246" s="5"/>
      <c r="LM246" s="5"/>
      <c r="LN246" s="5"/>
      <c r="LO246" s="91" t="str">
        <f t="shared" si="313"/>
        <v/>
      </c>
      <c r="LP246" s="5" t="str">
        <f t="shared" si="314"/>
        <v/>
      </c>
      <c r="LQ246" s="62"/>
      <c r="LR246" s="62"/>
      <c r="LS246" s="62"/>
      <c r="LT246" s="62"/>
      <c r="LU246" s="62"/>
      <c r="LV246" s="62"/>
      <c r="LW246" s="62"/>
      <c r="LX246" s="62"/>
      <c r="LY246" s="62"/>
      <c r="LZ246" s="62"/>
      <c r="MA246" s="62"/>
      <c r="MB246" s="62"/>
      <c r="MC246" s="62"/>
      <c r="MD246" s="62"/>
      <c r="ME246" s="62" t="str">
        <f t="shared" si="315"/>
        <v/>
      </c>
      <c r="MF246" s="62" t="str">
        <f t="shared" si="316"/>
        <v/>
      </c>
    </row>
    <row r="247" spans="1:344" x14ac:dyDescent="0.35">
      <c r="A247" s="132">
        <v>243</v>
      </c>
      <c r="B247" s="170"/>
      <c r="C247" s="170"/>
      <c r="D247" s="152">
        <v>552</v>
      </c>
      <c r="E247" s="72" t="str">
        <f>'BVEM Scorecard'!F246</f>
        <v>Geothermal</v>
      </c>
      <c r="F247" s="96">
        <f t="shared" si="289"/>
        <v>0</v>
      </c>
      <c r="G247" s="96">
        <f t="shared" si="290"/>
        <v>0</v>
      </c>
      <c r="H247" s="96">
        <f t="shared" si="291"/>
        <v>0</v>
      </c>
      <c r="I247" s="96">
        <f t="shared" si="292"/>
        <v>0</v>
      </c>
      <c r="J247" s="62">
        <v>0</v>
      </c>
      <c r="K247" s="62">
        <v>1</v>
      </c>
      <c r="L247" s="62">
        <v>0</v>
      </c>
      <c r="M247" s="62">
        <v>0</v>
      </c>
      <c r="N247" s="62">
        <v>0</v>
      </c>
      <c r="O247" s="62">
        <v>0</v>
      </c>
      <c r="P247" s="62">
        <v>0</v>
      </c>
      <c r="Q247" s="62">
        <v>0</v>
      </c>
      <c r="R247" s="62">
        <v>0</v>
      </c>
      <c r="S247" s="62">
        <v>0</v>
      </c>
      <c r="T247" s="62">
        <v>0</v>
      </c>
      <c r="U247" s="62">
        <v>0</v>
      </c>
      <c r="V247" s="62">
        <v>0</v>
      </c>
      <c r="W247" s="62">
        <f t="shared" ref="W247" si="349">IFERROR(AVERAGE(M247:V247),0)</f>
        <v>0</v>
      </c>
      <c r="X247" s="62">
        <f t="shared" ref="X247" si="350">M$4*M247+N$4*N247+O$4*O247+P$4*P247+Q$4*Q247+R$4*R247+S$4*S247+T$4*T247+U$4*U247+V$4*V247</f>
        <v>0</v>
      </c>
      <c r="Y247" s="1"/>
      <c r="Z247" s="1"/>
      <c r="AA247" s="1"/>
      <c r="AB247" s="1"/>
      <c r="AC247" s="1"/>
      <c r="AD247" s="1"/>
      <c r="AE247" s="1"/>
      <c r="AF247" s="1"/>
      <c r="AG247" s="1"/>
      <c r="AH247" s="1"/>
      <c r="AI247" s="1"/>
      <c r="AJ247" s="1"/>
      <c r="AK247" s="1"/>
      <c r="AL247" s="1"/>
      <c r="AM247" s="138" t="str">
        <f t="shared" si="269"/>
        <v/>
      </c>
      <c r="AN247" s="139" t="str">
        <f t="shared" si="270"/>
        <v/>
      </c>
      <c r="AO247" s="63"/>
      <c r="AP247" s="63"/>
      <c r="AQ247" s="63"/>
      <c r="AR247" s="63"/>
      <c r="AS247" s="63"/>
      <c r="AT247" s="63"/>
      <c r="AU247" s="63"/>
      <c r="AV247" s="63"/>
      <c r="AW247" s="63"/>
      <c r="AX247" s="63"/>
      <c r="AY247" s="63"/>
      <c r="AZ247" s="63"/>
      <c r="BA247" s="63"/>
      <c r="BB247" s="63"/>
      <c r="BC247" s="63" t="str">
        <f t="shared" si="271"/>
        <v/>
      </c>
      <c r="BD247" s="63" t="str">
        <f t="shared" si="272"/>
        <v/>
      </c>
      <c r="BE247" s="1"/>
      <c r="BF247" s="1"/>
      <c r="BG247" s="1"/>
      <c r="BH247" s="1"/>
      <c r="BI247" s="1"/>
      <c r="BJ247" s="1"/>
      <c r="BK247" s="1"/>
      <c r="BL247" s="1"/>
      <c r="BM247" s="1"/>
      <c r="BN247" s="1"/>
      <c r="BO247" s="1"/>
      <c r="BP247" s="1"/>
      <c r="BQ247" s="1"/>
      <c r="BR247" s="1"/>
      <c r="BS247" s="1" t="str">
        <f t="shared" si="273"/>
        <v/>
      </c>
      <c r="BT247" s="1" t="str">
        <f t="shared" si="274"/>
        <v/>
      </c>
      <c r="BU247" s="63"/>
      <c r="BV247" s="63"/>
      <c r="BW247" s="63"/>
      <c r="BX247" s="63"/>
      <c r="BY247" s="63"/>
      <c r="BZ247" s="63"/>
      <c r="CA247" s="63"/>
      <c r="CB247" s="63"/>
      <c r="CC247" s="63"/>
      <c r="CD247" s="63"/>
      <c r="CE247" s="63"/>
      <c r="CF247" s="63"/>
      <c r="CG247" s="63"/>
      <c r="CH247" s="63"/>
      <c r="CI247" s="63" t="str">
        <f t="shared" si="275"/>
        <v/>
      </c>
      <c r="CJ247" s="63" t="str">
        <f t="shared" si="276"/>
        <v/>
      </c>
      <c r="CK247" s="1"/>
      <c r="CL247" s="1"/>
      <c r="CM247" s="1"/>
      <c r="CN247" s="1"/>
      <c r="CO247" s="1"/>
      <c r="CP247" s="1"/>
      <c r="CQ247" s="1"/>
      <c r="CR247" s="1"/>
      <c r="CS247" s="1"/>
      <c r="CT247" s="1"/>
      <c r="CU247" s="1"/>
      <c r="CV247" s="1"/>
      <c r="CW247" s="1"/>
      <c r="CX247" s="1"/>
      <c r="CY247" s="138" t="str">
        <f t="shared" si="277"/>
        <v/>
      </c>
      <c r="CZ247" s="1" t="str">
        <f t="shared" si="278"/>
        <v/>
      </c>
      <c r="DA247" s="63"/>
      <c r="DB247" s="63"/>
      <c r="DC247" s="63"/>
      <c r="DD247" s="63"/>
      <c r="DE247" s="63"/>
      <c r="DF247" s="63"/>
      <c r="DG247" s="63"/>
      <c r="DH247" s="63"/>
      <c r="DI247" s="63"/>
      <c r="DJ247" s="63"/>
      <c r="DK247" s="63"/>
      <c r="DL247" s="63"/>
      <c r="DM247" s="63"/>
      <c r="DN247" s="63"/>
      <c r="DO247" s="63" t="str">
        <f t="shared" si="279"/>
        <v/>
      </c>
      <c r="DP247" s="63" t="str">
        <f t="shared" si="280"/>
        <v/>
      </c>
      <c r="DQ247" s="1"/>
      <c r="DR247" s="1"/>
      <c r="DS247" s="1"/>
      <c r="DT247" s="1"/>
      <c r="DU247" s="1"/>
      <c r="DV247" s="1"/>
      <c r="DW247" s="1"/>
      <c r="DX247" s="1"/>
      <c r="DY247" s="1"/>
      <c r="DZ247" s="1"/>
      <c r="EA247" s="1"/>
      <c r="EB247" s="1"/>
      <c r="EC247" s="1"/>
      <c r="ED247" s="1"/>
      <c r="EE247" s="138" t="str">
        <f t="shared" si="281"/>
        <v/>
      </c>
      <c r="EF247" s="1" t="str">
        <f t="shared" si="282"/>
        <v/>
      </c>
      <c r="EG247" s="63"/>
      <c r="EH247" s="63"/>
      <c r="EI247" s="63"/>
      <c r="EJ247" s="63"/>
      <c r="EK247" s="63"/>
      <c r="EL247" s="63"/>
      <c r="EM247" s="63"/>
      <c r="EN247" s="63"/>
      <c r="EO247" s="63"/>
      <c r="EP247" s="63"/>
      <c r="EQ247" s="63"/>
      <c r="ER247" s="63"/>
      <c r="ES247" s="63"/>
      <c r="ET247" s="63"/>
      <c r="EU247" s="63" t="str">
        <f t="shared" si="283"/>
        <v/>
      </c>
      <c r="EV247" s="63" t="str">
        <f t="shared" si="284"/>
        <v/>
      </c>
      <c r="EW247" s="1"/>
      <c r="EX247" s="1"/>
      <c r="EY247" s="1"/>
      <c r="EZ247" s="1"/>
      <c r="FA247" s="1"/>
      <c r="FB247" s="1"/>
      <c r="FC247" s="1"/>
      <c r="FD247" s="1"/>
      <c r="FE247" s="1"/>
      <c r="FF247" s="1"/>
      <c r="FG247" s="1"/>
      <c r="FH247" s="1"/>
      <c r="FI247" s="1"/>
      <c r="FJ247" s="1"/>
      <c r="FK247" s="138" t="str">
        <f t="shared" si="285"/>
        <v/>
      </c>
      <c r="FL247" s="1" t="str">
        <f t="shared" si="286"/>
        <v/>
      </c>
      <c r="FM247" s="63"/>
      <c r="FN247" s="63"/>
      <c r="FO247" s="63"/>
      <c r="FP247" s="63"/>
      <c r="FQ247" s="63"/>
      <c r="FR247" s="63"/>
      <c r="FS247" s="63"/>
      <c r="FT247" s="63"/>
      <c r="FU247" s="63"/>
      <c r="FV247" s="63"/>
      <c r="FW247" s="63"/>
      <c r="FX247" s="63"/>
      <c r="FY247" s="63"/>
      <c r="FZ247" s="63"/>
      <c r="GA247" s="63" t="str">
        <f t="shared" si="287"/>
        <v/>
      </c>
      <c r="GB247" s="63" t="str">
        <f t="shared" si="288"/>
        <v/>
      </c>
      <c r="GC247" s="1"/>
      <c r="GD247" s="1"/>
      <c r="GE247" s="1"/>
      <c r="GF247" s="1"/>
      <c r="GG247" s="1"/>
      <c r="GH247" s="1"/>
      <c r="GI247" s="1"/>
      <c r="GJ247" s="1"/>
      <c r="GK247" s="1"/>
      <c r="GL247" s="1"/>
      <c r="GM247" s="1"/>
      <c r="GN247" s="1"/>
      <c r="GO247" s="1"/>
      <c r="GP247" s="1"/>
      <c r="GQ247" s="138" t="str">
        <f t="shared" si="297"/>
        <v/>
      </c>
      <c r="GR247" s="1" t="str">
        <f t="shared" si="298"/>
        <v/>
      </c>
      <c r="GS247" s="63"/>
      <c r="GT247" s="63"/>
      <c r="GU247" s="63"/>
      <c r="GV247" s="63"/>
      <c r="GW247" s="63"/>
      <c r="GX247" s="63"/>
      <c r="GY247" s="63"/>
      <c r="GZ247" s="63"/>
      <c r="HA247" s="63"/>
      <c r="HB247" s="63"/>
      <c r="HC247" s="63"/>
      <c r="HD247" s="63"/>
      <c r="HE247" s="63"/>
      <c r="HF247" s="63"/>
      <c r="HG247" s="63" t="str">
        <f t="shared" si="299"/>
        <v/>
      </c>
      <c r="HH247" s="63" t="str">
        <f t="shared" si="300"/>
        <v/>
      </c>
      <c r="HI247" s="1"/>
      <c r="HJ247" s="1"/>
      <c r="HK247" s="1"/>
      <c r="HL247" s="1"/>
      <c r="HM247" s="1"/>
      <c r="HN247" s="1"/>
      <c r="HO247" s="1"/>
      <c r="HP247" s="1"/>
      <c r="HQ247" s="1"/>
      <c r="HR247" s="1"/>
      <c r="HS247" s="1"/>
      <c r="HT247" s="1"/>
      <c r="HU247" s="1"/>
      <c r="HV247" s="1"/>
      <c r="HW247" s="138" t="str">
        <f t="shared" si="301"/>
        <v/>
      </c>
      <c r="HX247" s="1" t="str">
        <f t="shared" si="302"/>
        <v/>
      </c>
      <c r="HY247" s="63"/>
      <c r="HZ247" s="63"/>
      <c r="IA247" s="63"/>
      <c r="IB247" s="63"/>
      <c r="IC247" s="63"/>
      <c r="ID247" s="63"/>
      <c r="IE247" s="63"/>
      <c r="IF247" s="63"/>
      <c r="IG247" s="63"/>
      <c r="IH247" s="63"/>
      <c r="II247" s="63"/>
      <c r="IJ247" s="63"/>
      <c r="IK247" s="63"/>
      <c r="IL247" s="63"/>
      <c r="IM247" s="63" t="str">
        <f t="shared" si="303"/>
        <v/>
      </c>
      <c r="IN247" s="63" t="str">
        <f t="shared" si="304"/>
        <v/>
      </c>
      <c r="IO247" s="1"/>
      <c r="IP247" s="1"/>
      <c r="IQ247" s="1"/>
      <c r="IR247" s="1"/>
      <c r="IS247" s="1"/>
      <c r="IT247" s="1"/>
      <c r="IU247" s="1"/>
      <c r="IV247" s="1"/>
      <c r="IW247" s="1"/>
      <c r="IX247" s="1"/>
      <c r="IY247" s="1"/>
      <c r="IZ247" s="1"/>
      <c r="JA247" s="1"/>
      <c r="JB247" s="1"/>
      <c r="JC247" s="138" t="str">
        <f t="shared" si="305"/>
        <v/>
      </c>
      <c r="JD247" s="1" t="str">
        <f t="shared" si="306"/>
        <v/>
      </c>
      <c r="JE247" s="63"/>
      <c r="JF247" s="63"/>
      <c r="JG247" s="63"/>
      <c r="JH247" s="63"/>
      <c r="JI247" s="63"/>
      <c r="JJ247" s="63"/>
      <c r="JK247" s="63"/>
      <c r="JL247" s="63"/>
      <c r="JM247" s="63"/>
      <c r="JN247" s="63"/>
      <c r="JO247" s="63"/>
      <c r="JP247" s="63"/>
      <c r="JQ247" s="63"/>
      <c r="JR247" s="63"/>
      <c r="JS247" s="63" t="str">
        <f t="shared" si="307"/>
        <v/>
      </c>
      <c r="JT247" s="63" t="str">
        <f t="shared" si="308"/>
        <v/>
      </c>
      <c r="JU247" s="1"/>
      <c r="JV247" s="1"/>
      <c r="JW247" s="1"/>
      <c r="JX247" s="1"/>
      <c r="JY247" s="1"/>
      <c r="JZ247" s="1"/>
      <c r="KA247" s="1"/>
      <c r="KB247" s="1"/>
      <c r="KC247" s="1"/>
      <c r="KD247" s="1"/>
      <c r="KE247" s="1"/>
      <c r="KF247" s="1"/>
      <c r="KG247" s="1"/>
      <c r="KH247" s="1"/>
      <c r="KI247" s="138" t="str">
        <f t="shared" si="309"/>
        <v/>
      </c>
      <c r="KJ247" s="1" t="str">
        <f t="shared" si="310"/>
        <v/>
      </c>
      <c r="KK247" s="63"/>
      <c r="KL247" s="63"/>
      <c r="KM247" s="63"/>
      <c r="KN247" s="63"/>
      <c r="KO247" s="63"/>
      <c r="KP247" s="63"/>
      <c r="KQ247" s="63"/>
      <c r="KR247" s="63"/>
      <c r="KS247" s="63"/>
      <c r="KT247" s="63"/>
      <c r="KU247" s="63"/>
      <c r="KV247" s="63"/>
      <c r="KW247" s="63"/>
      <c r="KX247" s="63"/>
      <c r="KY247" s="63" t="str">
        <f t="shared" si="311"/>
        <v/>
      </c>
      <c r="KZ247" s="63" t="str">
        <f t="shared" si="312"/>
        <v/>
      </c>
      <c r="LA247" s="1"/>
      <c r="LB247" s="1"/>
      <c r="LC247" s="1"/>
      <c r="LD247" s="1"/>
      <c r="LE247" s="1"/>
      <c r="LF247" s="1"/>
      <c r="LG247" s="1"/>
      <c r="LH247" s="1"/>
      <c r="LI247" s="1"/>
      <c r="LJ247" s="1"/>
      <c r="LK247" s="1"/>
      <c r="LL247" s="1"/>
      <c r="LM247" s="1"/>
      <c r="LN247" s="1"/>
      <c r="LO247" s="138" t="str">
        <f t="shared" si="313"/>
        <v/>
      </c>
      <c r="LP247" s="1" t="str">
        <f t="shared" si="314"/>
        <v/>
      </c>
      <c r="LQ247" s="63"/>
      <c r="LR247" s="63"/>
      <c r="LS247" s="63"/>
      <c r="LT247" s="63"/>
      <c r="LU247" s="63"/>
      <c r="LV247" s="63"/>
      <c r="LW247" s="63"/>
      <c r="LX247" s="63"/>
      <c r="LY247" s="63"/>
      <c r="LZ247" s="63"/>
      <c r="MA247" s="63"/>
      <c r="MB247" s="63"/>
      <c r="MC247" s="63"/>
      <c r="MD247" s="63"/>
      <c r="ME247" s="63" t="str">
        <f t="shared" si="315"/>
        <v/>
      </c>
      <c r="MF247" s="63" t="str">
        <f t="shared" si="316"/>
        <v/>
      </c>
    </row>
    <row r="248" spans="1:344" x14ac:dyDescent="0.35">
      <c r="A248" s="131">
        <v>244</v>
      </c>
      <c r="B248" s="170"/>
      <c r="C248" s="170"/>
      <c r="D248" s="152">
        <v>554</v>
      </c>
      <c r="E248" s="72" t="str">
        <f>'BVEM Scorecard'!F247</f>
        <v>Storage</v>
      </c>
      <c r="F248" s="96">
        <f t="shared" si="289"/>
        <v>0</v>
      </c>
      <c r="G248" s="96">
        <f t="shared" si="290"/>
        <v>0</v>
      </c>
      <c r="H248" s="96">
        <f t="shared" si="291"/>
        <v>0</v>
      </c>
      <c r="I248" s="96">
        <f t="shared" si="292"/>
        <v>0</v>
      </c>
      <c r="J248" s="62"/>
      <c r="K248" s="62"/>
      <c r="L248" s="62"/>
      <c r="M248" s="62"/>
      <c r="N248" s="62"/>
      <c r="O248" s="62"/>
      <c r="P248" s="62"/>
      <c r="Q248" s="62"/>
      <c r="R248" s="62"/>
      <c r="S248" s="62"/>
      <c r="T248" s="62"/>
      <c r="U248" s="62"/>
      <c r="V248" s="62"/>
      <c r="W248" s="62"/>
      <c r="X248" s="62"/>
      <c r="Y248" s="87"/>
      <c r="Z248" s="5"/>
      <c r="AA248" s="5"/>
      <c r="AB248" s="5"/>
      <c r="AC248" s="5"/>
      <c r="AD248" s="5"/>
      <c r="AE248" s="5"/>
      <c r="AF248" s="5"/>
      <c r="AG248" s="5"/>
      <c r="AH248" s="5"/>
      <c r="AI248" s="5"/>
      <c r="AJ248" s="5"/>
      <c r="AK248" s="5"/>
      <c r="AL248" s="5"/>
      <c r="AM248" s="91" t="str">
        <f t="shared" si="269"/>
        <v/>
      </c>
      <c r="AN248" s="93" t="str">
        <f t="shared" si="270"/>
        <v/>
      </c>
      <c r="AO248" s="62"/>
      <c r="AP248" s="62"/>
      <c r="AQ248" s="62"/>
      <c r="AR248" s="62"/>
      <c r="AS248" s="62"/>
      <c r="AT248" s="62"/>
      <c r="AU248" s="62"/>
      <c r="AV248" s="62"/>
      <c r="AW248" s="62"/>
      <c r="AX248" s="62"/>
      <c r="AY248" s="62"/>
      <c r="AZ248" s="62"/>
      <c r="BA248" s="62"/>
      <c r="BB248" s="62"/>
      <c r="BC248" s="62" t="str">
        <f t="shared" si="271"/>
        <v/>
      </c>
      <c r="BD248" s="62" t="str">
        <f t="shared" si="272"/>
        <v/>
      </c>
      <c r="BE248" s="5"/>
      <c r="BF248" s="5"/>
      <c r="BG248" s="5"/>
      <c r="BH248" s="5"/>
      <c r="BI248" s="5"/>
      <c r="BJ248" s="5"/>
      <c r="BK248" s="5"/>
      <c r="BL248" s="5"/>
      <c r="BM248" s="5"/>
      <c r="BN248" s="5"/>
      <c r="BO248" s="5"/>
      <c r="BP248" s="5"/>
      <c r="BQ248" s="5"/>
      <c r="BR248" s="5"/>
      <c r="BS248" s="5" t="str">
        <f t="shared" si="273"/>
        <v/>
      </c>
      <c r="BT248" s="5" t="str">
        <f t="shared" si="274"/>
        <v/>
      </c>
      <c r="BU248" s="62"/>
      <c r="BV248" s="62"/>
      <c r="BW248" s="62"/>
      <c r="BX248" s="62"/>
      <c r="BY248" s="62"/>
      <c r="BZ248" s="62"/>
      <c r="CA248" s="62"/>
      <c r="CB248" s="62"/>
      <c r="CC248" s="62"/>
      <c r="CD248" s="62"/>
      <c r="CE248" s="62"/>
      <c r="CF248" s="62"/>
      <c r="CG248" s="62"/>
      <c r="CH248" s="62"/>
      <c r="CI248" s="62" t="str">
        <f t="shared" si="275"/>
        <v/>
      </c>
      <c r="CJ248" s="62" t="str">
        <f t="shared" si="276"/>
        <v/>
      </c>
      <c r="CK248" s="5"/>
      <c r="CL248" s="5"/>
      <c r="CM248" s="5"/>
      <c r="CN248" s="5"/>
      <c r="CO248" s="5"/>
      <c r="CP248" s="5"/>
      <c r="CQ248" s="5"/>
      <c r="CR248" s="5"/>
      <c r="CS248" s="5"/>
      <c r="CT248" s="5"/>
      <c r="CU248" s="5"/>
      <c r="CV248" s="5"/>
      <c r="CW248" s="5"/>
      <c r="CX248" s="5"/>
      <c r="CY248" s="91" t="str">
        <f t="shared" si="277"/>
        <v/>
      </c>
      <c r="CZ248" s="5" t="str">
        <f t="shared" si="278"/>
        <v/>
      </c>
      <c r="DA248" s="62"/>
      <c r="DB248" s="62"/>
      <c r="DC248" s="62"/>
      <c r="DD248" s="62"/>
      <c r="DE248" s="62"/>
      <c r="DF248" s="62"/>
      <c r="DG248" s="62"/>
      <c r="DH248" s="62"/>
      <c r="DI248" s="62"/>
      <c r="DJ248" s="62"/>
      <c r="DK248" s="62"/>
      <c r="DL248" s="62"/>
      <c r="DM248" s="62"/>
      <c r="DN248" s="62"/>
      <c r="DO248" s="62" t="str">
        <f t="shared" si="279"/>
        <v/>
      </c>
      <c r="DP248" s="62" t="str">
        <f t="shared" si="280"/>
        <v/>
      </c>
      <c r="DQ248" s="5"/>
      <c r="DR248" s="5"/>
      <c r="DS248" s="5"/>
      <c r="DT248" s="5"/>
      <c r="DU248" s="5"/>
      <c r="DV248" s="5"/>
      <c r="DW248" s="5"/>
      <c r="DX248" s="5"/>
      <c r="DY248" s="5"/>
      <c r="DZ248" s="5"/>
      <c r="EA248" s="5"/>
      <c r="EB248" s="5"/>
      <c r="EC248" s="5"/>
      <c r="ED248" s="5"/>
      <c r="EE248" s="91" t="str">
        <f t="shared" si="281"/>
        <v/>
      </c>
      <c r="EF248" s="5" t="str">
        <f t="shared" si="282"/>
        <v/>
      </c>
      <c r="EG248" s="62"/>
      <c r="EH248" s="62"/>
      <c r="EI248" s="62"/>
      <c r="EJ248" s="62"/>
      <c r="EK248" s="62"/>
      <c r="EL248" s="62"/>
      <c r="EM248" s="62"/>
      <c r="EN248" s="62"/>
      <c r="EO248" s="62"/>
      <c r="EP248" s="62"/>
      <c r="EQ248" s="62"/>
      <c r="ER248" s="62"/>
      <c r="ES248" s="62"/>
      <c r="ET248" s="62"/>
      <c r="EU248" s="62" t="str">
        <f t="shared" si="283"/>
        <v/>
      </c>
      <c r="EV248" s="62" t="str">
        <f t="shared" si="284"/>
        <v/>
      </c>
      <c r="EW248" s="5"/>
      <c r="EX248" s="5"/>
      <c r="EY248" s="5"/>
      <c r="EZ248" s="5"/>
      <c r="FA248" s="5"/>
      <c r="FB248" s="5"/>
      <c r="FC248" s="5"/>
      <c r="FD248" s="5"/>
      <c r="FE248" s="5"/>
      <c r="FF248" s="5"/>
      <c r="FG248" s="5"/>
      <c r="FH248" s="5"/>
      <c r="FI248" s="5"/>
      <c r="FJ248" s="5"/>
      <c r="FK248" s="91" t="str">
        <f t="shared" si="285"/>
        <v/>
      </c>
      <c r="FL248" s="5" t="str">
        <f t="shared" si="286"/>
        <v/>
      </c>
      <c r="FM248" s="62"/>
      <c r="FN248" s="62"/>
      <c r="FO248" s="62"/>
      <c r="FP248" s="62"/>
      <c r="FQ248" s="62"/>
      <c r="FR248" s="62"/>
      <c r="FS248" s="62"/>
      <c r="FT248" s="62"/>
      <c r="FU248" s="62"/>
      <c r="FV248" s="62"/>
      <c r="FW248" s="62"/>
      <c r="FX248" s="62"/>
      <c r="FY248" s="62"/>
      <c r="FZ248" s="62"/>
      <c r="GA248" s="62" t="str">
        <f t="shared" si="287"/>
        <v/>
      </c>
      <c r="GB248" s="62" t="str">
        <f t="shared" si="288"/>
        <v/>
      </c>
      <c r="GC248" s="5"/>
      <c r="GD248" s="5"/>
      <c r="GE248" s="5"/>
      <c r="GF248" s="5"/>
      <c r="GG248" s="5"/>
      <c r="GH248" s="5"/>
      <c r="GI248" s="5"/>
      <c r="GJ248" s="5"/>
      <c r="GK248" s="5"/>
      <c r="GL248" s="5"/>
      <c r="GM248" s="5"/>
      <c r="GN248" s="5"/>
      <c r="GO248" s="5"/>
      <c r="GP248" s="5"/>
      <c r="GQ248" s="91" t="str">
        <f t="shared" si="297"/>
        <v/>
      </c>
      <c r="GR248" s="5" t="str">
        <f t="shared" si="298"/>
        <v/>
      </c>
      <c r="GS248" s="62"/>
      <c r="GT248" s="62"/>
      <c r="GU248" s="62"/>
      <c r="GV248" s="62"/>
      <c r="GW248" s="62"/>
      <c r="GX248" s="62"/>
      <c r="GY248" s="62"/>
      <c r="GZ248" s="62"/>
      <c r="HA248" s="62"/>
      <c r="HB248" s="62"/>
      <c r="HC248" s="62"/>
      <c r="HD248" s="62"/>
      <c r="HE248" s="62"/>
      <c r="HF248" s="62"/>
      <c r="HG248" s="62" t="str">
        <f t="shared" si="299"/>
        <v/>
      </c>
      <c r="HH248" s="62" t="str">
        <f t="shared" si="300"/>
        <v/>
      </c>
      <c r="HI248" s="5"/>
      <c r="HJ248" s="5"/>
      <c r="HK248" s="5"/>
      <c r="HL248" s="5"/>
      <c r="HM248" s="5"/>
      <c r="HN248" s="5"/>
      <c r="HO248" s="5"/>
      <c r="HP248" s="5"/>
      <c r="HQ248" s="5"/>
      <c r="HR248" s="5"/>
      <c r="HS248" s="5"/>
      <c r="HT248" s="5"/>
      <c r="HU248" s="5"/>
      <c r="HV248" s="5"/>
      <c r="HW248" s="91" t="str">
        <f t="shared" si="301"/>
        <v/>
      </c>
      <c r="HX248" s="5" t="str">
        <f t="shared" si="302"/>
        <v/>
      </c>
      <c r="HY248" s="62"/>
      <c r="HZ248" s="62"/>
      <c r="IA248" s="62"/>
      <c r="IB248" s="62"/>
      <c r="IC248" s="62"/>
      <c r="ID248" s="62"/>
      <c r="IE248" s="62"/>
      <c r="IF248" s="62"/>
      <c r="IG248" s="62"/>
      <c r="IH248" s="62"/>
      <c r="II248" s="62"/>
      <c r="IJ248" s="62"/>
      <c r="IK248" s="62"/>
      <c r="IL248" s="62"/>
      <c r="IM248" s="62" t="str">
        <f t="shared" si="303"/>
        <v/>
      </c>
      <c r="IN248" s="62" t="str">
        <f t="shared" si="304"/>
        <v/>
      </c>
      <c r="IO248" s="5"/>
      <c r="IP248" s="5"/>
      <c r="IQ248" s="5"/>
      <c r="IR248" s="5"/>
      <c r="IS248" s="5"/>
      <c r="IT248" s="5"/>
      <c r="IU248" s="5"/>
      <c r="IV248" s="5"/>
      <c r="IW248" s="5"/>
      <c r="IX248" s="5"/>
      <c r="IY248" s="5"/>
      <c r="IZ248" s="5"/>
      <c r="JA248" s="5"/>
      <c r="JB248" s="5"/>
      <c r="JC248" s="91" t="str">
        <f t="shared" si="305"/>
        <v/>
      </c>
      <c r="JD248" s="5" t="str">
        <f t="shared" si="306"/>
        <v/>
      </c>
      <c r="JE248" s="62"/>
      <c r="JF248" s="62"/>
      <c r="JG248" s="62"/>
      <c r="JH248" s="62"/>
      <c r="JI248" s="62"/>
      <c r="JJ248" s="62"/>
      <c r="JK248" s="62"/>
      <c r="JL248" s="62"/>
      <c r="JM248" s="62"/>
      <c r="JN248" s="62"/>
      <c r="JO248" s="62"/>
      <c r="JP248" s="62"/>
      <c r="JQ248" s="62"/>
      <c r="JR248" s="62"/>
      <c r="JS248" s="62" t="str">
        <f t="shared" si="307"/>
        <v/>
      </c>
      <c r="JT248" s="62" t="str">
        <f t="shared" si="308"/>
        <v/>
      </c>
      <c r="JU248" s="5"/>
      <c r="JV248" s="5"/>
      <c r="JW248" s="5"/>
      <c r="JX248" s="5"/>
      <c r="JY248" s="5"/>
      <c r="JZ248" s="5"/>
      <c r="KA248" s="5"/>
      <c r="KB248" s="5"/>
      <c r="KC248" s="5"/>
      <c r="KD248" s="5"/>
      <c r="KE248" s="5"/>
      <c r="KF248" s="5"/>
      <c r="KG248" s="5"/>
      <c r="KH248" s="5"/>
      <c r="KI248" s="91" t="str">
        <f t="shared" si="309"/>
        <v/>
      </c>
      <c r="KJ248" s="5" t="str">
        <f t="shared" si="310"/>
        <v/>
      </c>
      <c r="KK248" s="62"/>
      <c r="KL248" s="62"/>
      <c r="KM248" s="62"/>
      <c r="KN248" s="62"/>
      <c r="KO248" s="62"/>
      <c r="KP248" s="62"/>
      <c r="KQ248" s="62"/>
      <c r="KR248" s="62"/>
      <c r="KS248" s="62"/>
      <c r="KT248" s="62"/>
      <c r="KU248" s="62"/>
      <c r="KV248" s="62"/>
      <c r="KW248" s="62"/>
      <c r="KX248" s="62"/>
      <c r="KY248" s="62" t="str">
        <f t="shared" si="311"/>
        <v/>
      </c>
      <c r="KZ248" s="62" t="str">
        <f t="shared" si="312"/>
        <v/>
      </c>
      <c r="LA248" s="5"/>
      <c r="LB248" s="5"/>
      <c r="LC248" s="5"/>
      <c r="LD248" s="5"/>
      <c r="LE248" s="5"/>
      <c r="LF248" s="5"/>
      <c r="LG248" s="5"/>
      <c r="LH248" s="5"/>
      <c r="LI248" s="5"/>
      <c r="LJ248" s="5"/>
      <c r="LK248" s="5"/>
      <c r="LL248" s="5"/>
      <c r="LM248" s="5"/>
      <c r="LN248" s="5"/>
      <c r="LO248" s="91" t="str">
        <f t="shared" si="313"/>
        <v/>
      </c>
      <c r="LP248" s="5" t="str">
        <f t="shared" si="314"/>
        <v/>
      </c>
      <c r="LQ248" s="62"/>
      <c r="LR248" s="62"/>
      <c r="LS248" s="62"/>
      <c r="LT248" s="62"/>
      <c r="LU248" s="62"/>
      <c r="LV248" s="62"/>
      <c r="LW248" s="62"/>
      <c r="LX248" s="62"/>
      <c r="LY248" s="62"/>
      <c r="LZ248" s="62"/>
      <c r="MA248" s="62"/>
      <c r="MB248" s="62"/>
      <c r="MC248" s="62"/>
      <c r="MD248" s="62"/>
      <c r="ME248" s="62" t="str">
        <f t="shared" si="315"/>
        <v/>
      </c>
      <c r="MF248" s="62" t="str">
        <f t="shared" si="316"/>
        <v/>
      </c>
    </row>
    <row r="249" spans="1:344" x14ac:dyDescent="0.35">
      <c r="A249" s="132">
        <v>245</v>
      </c>
      <c r="B249" s="170"/>
      <c r="C249" s="170"/>
      <c r="D249" s="152">
        <v>555</v>
      </c>
      <c r="E249" s="72" t="str">
        <f>'BVEM Scorecard'!F248</f>
        <v>Storage</v>
      </c>
      <c r="F249" s="96">
        <f t="shared" si="289"/>
        <v>0</v>
      </c>
      <c r="G249" s="96">
        <f t="shared" si="290"/>
        <v>0</v>
      </c>
      <c r="H249" s="96">
        <f t="shared" si="291"/>
        <v>0</v>
      </c>
      <c r="I249" s="96">
        <f t="shared" si="292"/>
        <v>0</v>
      </c>
      <c r="J249" s="62"/>
      <c r="K249" s="62"/>
      <c r="L249" s="62"/>
      <c r="M249" s="62"/>
      <c r="N249" s="62"/>
      <c r="O249" s="62"/>
      <c r="P249" s="62"/>
      <c r="Q249" s="62"/>
      <c r="R249" s="62"/>
      <c r="S249" s="62"/>
      <c r="T249" s="62"/>
      <c r="U249" s="62"/>
      <c r="V249" s="62"/>
      <c r="W249" s="62"/>
      <c r="X249" s="62"/>
      <c r="Y249" s="1"/>
      <c r="Z249" s="1"/>
      <c r="AA249" s="1"/>
      <c r="AB249" s="1"/>
      <c r="AC249" s="1"/>
      <c r="AD249" s="1"/>
      <c r="AE249" s="1"/>
      <c r="AF249" s="1"/>
      <c r="AG249" s="1"/>
      <c r="AH249" s="1"/>
      <c r="AI249" s="1"/>
      <c r="AJ249" s="1"/>
      <c r="AK249" s="1"/>
      <c r="AL249" s="1"/>
      <c r="AM249" s="138" t="str">
        <f t="shared" si="269"/>
        <v/>
      </c>
      <c r="AN249" s="139" t="str">
        <f t="shared" si="270"/>
        <v/>
      </c>
      <c r="AO249" s="63"/>
      <c r="AP249" s="63"/>
      <c r="AQ249" s="63"/>
      <c r="AR249" s="63"/>
      <c r="AS249" s="63"/>
      <c r="AT249" s="63"/>
      <c r="AU249" s="63"/>
      <c r="AV249" s="63"/>
      <c r="AW249" s="63"/>
      <c r="AX249" s="63"/>
      <c r="AY249" s="63"/>
      <c r="AZ249" s="63"/>
      <c r="BA249" s="63"/>
      <c r="BB249" s="63"/>
      <c r="BC249" s="63" t="str">
        <f t="shared" si="271"/>
        <v/>
      </c>
      <c r="BD249" s="63" t="str">
        <f t="shared" si="272"/>
        <v/>
      </c>
      <c r="BE249" s="1"/>
      <c r="BF249" s="1"/>
      <c r="BG249" s="1"/>
      <c r="BH249" s="1"/>
      <c r="BI249" s="1"/>
      <c r="BJ249" s="1"/>
      <c r="BK249" s="1"/>
      <c r="BL249" s="1"/>
      <c r="BM249" s="1"/>
      <c r="BN249" s="1"/>
      <c r="BO249" s="1"/>
      <c r="BP249" s="1"/>
      <c r="BQ249" s="1"/>
      <c r="BR249" s="1"/>
      <c r="BS249" s="1" t="str">
        <f t="shared" si="273"/>
        <v/>
      </c>
      <c r="BT249" s="1" t="str">
        <f t="shared" si="274"/>
        <v/>
      </c>
      <c r="BU249" s="63"/>
      <c r="BV249" s="63"/>
      <c r="BW249" s="63"/>
      <c r="BX249" s="63"/>
      <c r="BY249" s="63"/>
      <c r="BZ249" s="63"/>
      <c r="CA249" s="63"/>
      <c r="CB249" s="63"/>
      <c r="CC249" s="63"/>
      <c r="CD249" s="63"/>
      <c r="CE249" s="63"/>
      <c r="CF249" s="63"/>
      <c r="CG249" s="63"/>
      <c r="CH249" s="63"/>
      <c r="CI249" s="63" t="str">
        <f t="shared" si="275"/>
        <v/>
      </c>
      <c r="CJ249" s="63" t="str">
        <f t="shared" si="276"/>
        <v/>
      </c>
      <c r="CK249" s="1"/>
      <c r="CL249" s="1"/>
      <c r="CM249" s="1"/>
      <c r="CN249" s="1"/>
      <c r="CO249" s="1"/>
      <c r="CP249" s="1"/>
      <c r="CQ249" s="1"/>
      <c r="CR249" s="1"/>
      <c r="CS249" s="1"/>
      <c r="CT249" s="1"/>
      <c r="CU249" s="1"/>
      <c r="CV249" s="1"/>
      <c r="CW249" s="1"/>
      <c r="CX249" s="1"/>
      <c r="CY249" s="138" t="str">
        <f t="shared" si="277"/>
        <v/>
      </c>
      <c r="CZ249" s="1" t="str">
        <f t="shared" si="278"/>
        <v/>
      </c>
      <c r="DA249" s="63"/>
      <c r="DB249" s="63"/>
      <c r="DC249" s="63"/>
      <c r="DD249" s="63"/>
      <c r="DE249" s="63"/>
      <c r="DF249" s="63"/>
      <c r="DG249" s="63"/>
      <c r="DH249" s="63"/>
      <c r="DI249" s="63"/>
      <c r="DJ249" s="63"/>
      <c r="DK249" s="63"/>
      <c r="DL249" s="63"/>
      <c r="DM249" s="63"/>
      <c r="DN249" s="63"/>
      <c r="DO249" s="63" t="str">
        <f t="shared" si="279"/>
        <v/>
      </c>
      <c r="DP249" s="63" t="str">
        <f t="shared" si="280"/>
        <v/>
      </c>
      <c r="DQ249" s="1"/>
      <c r="DR249" s="1"/>
      <c r="DS249" s="1"/>
      <c r="DT249" s="1"/>
      <c r="DU249" s="1"/>
      <c r="DV249" s="1"/>
      <c r="DW249" s="1"/>
      <c r="DX249" s="1"/>
      <c r="DY249" s="1"/>
      <c r="DZ249" s="1"/>
      <c r="EA249" s="1"/>
      <c r="EB249" s="1"/>
      <c r="EC249" s="1"/>
      <c r="ED249" s="1"/>
      <c r="EE249" s="138" t="str">
        <f t="shared" si="281"/>
        <v/>
      </c>
      <c r="EF249" s="1" t="str">
        <f t="shared" si="282"/>
        <v/>
      </c>
      <c r="EG249" s="63"/>
      <c r="EH249" s="63"/>
      <c r="EI249" s="63"/>
      <c r="EJ249" s="63"/>
      <c r="EK249" s="63"/>
      <c r="EL249" s="63"/>
      <c r="EM249" s="63"/>
      <c r="EN249" s="63"/>
      <c r="EO249" s="63"/>
      <c r="EP249" s="63"/>
      <c r="EQ249" s="63"/>
      <c r="ER249" s="63"/>
      <c r="ES249" s="63"/>
      <c r="ET249" s="63"/>
      <c r="EU249" s="63" t="str">
        <f t="shared" si="283"/>
        <v/>
      </c>
      <c r="EV249" s="63" t="str">
        <f t="shared" si="284"/>
        <v/>
      </c>
      <c r="EW249" s="1"/>
      <c r="EX249" s="1"/>
      <c r="EY249" s="1"/>
      <c r="EZ249" s="1"/>
      <c r="FA249" s="1"/>
      <c r="FB249" s="1"/>
      <c r="FC249" s="1"/>
      <c r="FD249" s="1"/>
      <c r="FE249" s="1"/>
      <c r="FF249" s="1"/>
      <c r="FG249" s="1"/>
      <c r="FH249" s="1"/>
      <c r="FI249" s="1"/>
      <c r="FJ249" s="1"/>
      <c r="FK249" s="138" t="str">
        <f t="shared" si="285"/>
        <v/>
      </c>
      <c r="FL249" s="1" t="str">
        <f t="shared" si="286"/>
        <v/>
      </c>
      <c r="FM249" s="63"/>
      <c r="FN249" s="63"/>
      <c r="FO249" s="63"/>
      <c r="FP249" s="63"/>
      <c r="FQ249" s="63"/>
      <c r="FR249" s="63"/>
      <c r="FS249" s="63"/>
      <c r="FT249" s="63"/>
      <c r="FU249" s="63"/>
      <c r="FV249" s="63"/>
      <c r="FW249" s="63"/>
      <c r="FX249" s="63"/>
      <c r="FY249" s="63"/>
      <c r="FZ249" s="63"/>
      <c r="GA249" s="63" t="str">
        <f t="shared" si="287"/>
        <v/>
      </c>
      <c r="GB249" s="63" t="str">
        <f t="shared" si="288"/>
        <v/>
      </c>
      <c r="GC249" s="1"/>
      <c r="GD249" s="1"/>
      <c r="GE249" s="1"/>
      <c r="GF249" s="1"/>
      <c r="GG249" s="1"/>
      <c r="GH249" s="1"/>
      <c r="GI249" s="1"/>
      <c r="GJ249" s="1"/>
      <c r="GK249" s="1"/>
      <c r="GL249" s="1"/>
      <c r="GM249" s="1"/>
      <c r="GN249" s="1"/>
      <c r="GO249" s="1"/>
      <c r="GP249" s="1"/>
      <c r="GQ249" s="138" t="str">
        <f t="shared" si="297"/>
        <v/>
      </c>
      <c r="GR249" s="1" t="str">
        <f t="shared" si="298"/>
        <v/>
      </c>
      <c r="GS249" s="63"/>
      <c r="GT249" s="63"/>
      <c r="GU249" s="63"/>
      <c r="GV249" s="63"/>
      <c r="GW249" s="63"/>
      <c r="GX249" s="63"/>
      <c r="GY249" s="63"/>
      <c r="GZ249" s="63"/>
      <c r="HA249" s="63"/>
      <c r="HB249" s="63"/>
      <c r="HC249" s="63"/>
      <c r="HD249" s="63"/>
      <c r="HE249" s="63"/>
      <c r="HF249" s="63"/>
      <c r="HG249" s="63" t="str">
        <f t="shared" si="299"/>
        <v/>
      </c>
      <c r="HH249" s="63" t="str">
        <f t="shared" si="300"/>
        <v/>
      </c>
      <c r="HI249" s="1"/>
      <c r="HJ249" s="1"/>
      <c r="HK249" s="1"/>
      <c r="HL249" s="1"/>
      <c r="HM249" s="1"/>
      <c r="HN249" s="1"/>
      <c r="HO249" s="1"/>
      <c r="HP249" s="1"/>
      <c r="HQ249" s="1"/>
      <c r="HR249" s="1"/>
      <c r="HS249" s="1"/>
      <c r="HT249" s="1"/>
      <c r="HU249" s="1"/>
      <c r="HV249" s="1"/>
      <c r="HW249" s="138" t="str">
        <f t="shared" si="301"/>
        <v/>
      </c>
      <c r="HX249" s="1" t="str">
        <f t="shared" si="302"/>
        <v/>
      </c>
      <c r="HY249" s="63"/>
      <c r="HZ249" s="63"/>
      <c r="IA249" s="63"/>
      <c r="IB249" s="63"/>
      <c r="IC249" s="63"/>
      <c r="ID249" s="63"/>
      <c r="IE249" s="63"/>
      <c r="IF249" s="63"/>
      <c r="IG249" s="63"/>
      <c r="IH249" s="63"/>
      <c r="II249" s="63"/>
      <c r="IJ249" s="63"/>
      <c r="IK249" s="63"/>
      <c r="IL249" s="63"/>
      <c r="IM249" s="63" t="str">
        <f t="shared" si="303"/>
        <v/>
      </c>
      <c r="IN249" s="63" t="str">
        <f t="shared" si="304"/>
        <v/>
      </c>
      <c r="IO249" s="1"/>
      <c r="IP249" s="1"/>
      <c r="IQ249" s="1"/>
      <c r="IR249" s="1"/>
      <c r="IS249" s="1"/>
      <c r="IT249" s="1"/>
      <c r="IU249" s="1"/>
      <c r="IV249" s="1"/>
      <c r="IW249" s="1"/>
      <c r="IX249" s="1"/>
      <c r="IY249" s="1"/>
      <c r="IZ249" s="1"/>
      <c r="JA249" s="1"/>
      <c r="JB249" s="1"/>
      <c r="JC249" s="138" t="str">
        <f t="shared" si="305"/>
        <v/>
      </c>
      <c r="JD249" s="1" t="str">
        <f t="shared" si="306"/>
        <v/>
      </c>
      <c r="JE249" s="63"/>
      <c r="JF249" s="63"/>
      <c r="JG249" s="63"/>
      <c r="JH249" s="63"/>
      <c r="JI249" s="63"/>
      <c r="JJ249" s="63"/>
      <c r="JK249" s="63"/>
      <c r="JL249" s="63"/>
      <c r="JM249" s="63"/>
      <c r="JN249" s="63"/>
      <c r="JO249" s="63"/>
      <c r="JP249" s="63"/>
      <c r="JQ249" s="63"/>
      <c r="JR249" s="63"/>
      <c r="JS249" s="63" t="str">
        <f t="shared" si="307"/>
        <v/>
      </c>
      <c r="JT249" s="63" t="str">
        <f t="shared" si="308"/>
        <v/>
      </c>
      <c r="JU249" s="1"/>
      <c r="JV249" s="1"/>
      <c r="JW249" s="1"/>
      <c r="JX249" s="1"/>
      <c r="JY249" s="1"/>
      <c r="JZ249" s="1"/>
      <c r="KA249" s="1"/>
      <c r="KB249" s="1"/>
      <c r="KC249" s="1"/>
      <c r="KD249" s="1"/>
      <c r="KE249" s="1"/>
      <c r="KF249" s="1"/>
      <c r="KG249" s="1"/>
      <c r="KH249" s="1"/>
      <c r="KI249" s="138" t="str">
        <f t="shared" si="309"/>
        <v/>
      </c>
      <c r="KJ249" s="1" t="str">
        <f t="shared" si="310"/>
        <v/>
      </c>
      <c r="KK249" s="63"/>
      <c r="KL249" s="63"/>
      <c r="KM249" s="63"/>
      <c r="KN249" s="63"/>
      <c r="KO249" s="63"/>
      <c r="KP249" s="63"/>
      <c r="KQ249" s="63"/>
      <c r="KR249" s="63"/>
      <c r="KS249" s="63"/>
      <c r="KT249" s="63"/>
      <c r="KU249" s="63"/>
      <c r="KV249" s="63"/>
      <c r="KW249" s="63"/>
      <c r="KX249" s="63"/>
      <c r="KY249" s="63" t="str">
        <f t="shared" si="311"/>
        <v/>
      </c>
      <c r="KZ249" s="63" t="str">
        <f t="shared" si="312"/>
        <v/>
      </c>
      <c r="LA249" s="1"/>
      <c r="LB249" s="1"/>
      <c r="LC249" s="1"/>
      <c r="LD249" s="1"/>
      <c r="LE249" s="1"/>
      <c r="LF249" s="1"/>
      <c r="LG249" s="1"/>
      <c r="LH249" s="1"/>
      <c r="LI249" s="1"/>
      <c r="LJ249" s="1"/>
      <c r="LK249" s="1"/>
      <c r="LL249" s="1"/>
      <c r="LM249" s="1"/>
      <c r="LN249" s="1"/>
      <c r="LO249" s="138" t="str">
        <f t="shared" si="313"/>
        <v/>
      </c>
      <c r="LP249" s="1" t="str">
        <f t="shared" si="314"/>
        <v/>
      </c>
      <c r="LQ249" s="63"/>
      <c r="LR249" s="63"/>
      <c r="LS249" s="63"/>
      <c r="LT249" s="63"/>
      <c r="LU249" s="63"/>
      <c r="LV249" s="63"/>
      <c r="LW249" s="63"/>
      <c r="LX249" s="63"/>
      <c r="LY249" s="63"/>
      <c r="LZ249" s="63"/>
      <c r="MA249" s="63"/>
      <c r="MB249" s="63"/>
      <c r="MC249" s="63"/>
      <c r="MD249" s="63"/>
      <c r="ME249" s="63" t="str">
        <f t="shared" si="315"/>
        <v/>
      </c>
      <c r="MF249" s="63" t="str">
        <f t="shared" si="316"/>
        <v/>
      </c>
    </row>
    <row r="250" spans="1:344" x14ac:dyDescent="0.35">
      <c r="A250" s="131">
        <v>246</v>
      </c>
      <c r="B250" s="170"/>
      <c r="C250" s="170"/>
      <c r="D250" s="152">
        <v>562</v>
      </c>
      <c r="E250" s="72" t="str">
        <f>'BVEM Scorecard'!F249</f>
        <v>Wind</v>
      </c>
      <c r="F250" s="96">
        <f t="shared" si="289"/>
        <v>0</v>
      </c>
      <c r="G250" s="96">
        <f t="shared" si="290"/>
        <v>0</v>
      </c>
      <c r="H250" s="96">
        <f t="shared" si="291"/>
        <v>0</v>
      </c>
      <c r="I250" s="96">
        <f t="shared" si="292"/>
        <v>0</v>
      </c>
      <c r="J250" s="62"/>
      <c r="K250" s="62"/>
      <c r="L250" s="62"/>
      <c r="M250" s="62"/>
      <c r="N250" s="62"/>
      <c r="O250" s="62"/>
      <c r="P250" s="62"/>
      <c r="Q250" s="62"/>
      <c r="R250" s="62"/>
      <c r="S250" s="62"/>
      <c r="T250" s="62"/>
      <c r="U250" s="62"/>
      <c r="V250" s="62"/>
      <c r="W250" s="62"/>
      <c r="X250" s="62"/>
      <c r="Y250" s="87"/>
      <c r="Z250" s="5"/>
      <c r="AA250" s="5"/>
      <c r="AB250" s="5"/>
      <c r="AC250" s="5"/>
      <c r="AD250" s="5"/>
      <c r="AE250" s="5"/>
      <c r="AF250" s="5"/>
      <c r="AG250" s="5"/>
      <c r="AH250" s="5"/>
      <c r="AI250" s="5"/>
      <c r="AJ250" s="5"/>
      <c r="AK250" s="5"/>
      <c r="AL250" s="5"/>
      <c r="AM250" s="91" t="str">
        <f t="shared" si="269"/>
        <v/>
      </c>
      <c r="AN250" s="93" t="str">
        <f t="shared" si="270"/>
        <v/>
      </c>
      <c r="AO250" s="62"/>
      <c r="AP250" s="62"/>
      <c r="AQ250" s="62"/>
      <c r="AR250" s="62"/>
      <c r="AS250" s="62"/>
      <c r="AT250" s="62"/>
      <c r="AU250" s="62"/>
      <c r="AV250" s="62"/>
      <c r="AW250" s="62"/>
      <c r="AX250" s="62"/>
      <c r="AY250" s="62"/>
      <c r="AZ250" s="62"/>
      <c r="BA250" s="62"/>
      <c r="BB250" s="62"/>
      <c r="BC250" s="62" t="str">
        <f t="shared" si="271"/>
        <v/>
      </c>
      <c r="BD250" s="62" t="str">
        <f t="shared" si="272"/>
        <v/>
      </c>
      <c r="BE250" s="5"/>
      <c r="BF250" s="5"/>
      <c r="BG250" s="5"/>
      <c r="BH250" s="5"/>
      <c r="BI250" s="5"/>
      <c r="BJ250" s="5"/>
      <c r="BK250" s="5"/>
      <c r="BL250" s="5"/>
      <c r="BM250" s="5"/>
      <c r="BN250" s="5"/>
      <c r="BO250" s="5"/>
      <c r="BP250" s="5"/>
      <c r="BQ250" s="5"/>
      <c r="BR250" s="5"/>
      <c r="BS250" s="5" t="str">
        <f t="shared" si="273"/>
        <v/>
      </c>
      <c r="BT250" s="5" t="str">
        <f t="shared" si="274"/>
        <v/>
      </c>
      <c r="BU250" s="62"/>
      <c r="BV250" s="62"/>
      <c r="BW250" s="62"/>
      <c r="BX250" s="62"/>
      <c r="BY250" s="62"/>
      <c r="BZ250" s="62"/>
      <c r="CA250" s="62"/>
      <c r="CB250" s="62"/>
      <c r="CC250" s="62"/>
      <c r="CD250" s="62"/>
      <c r="CE250" s="62"/>
      <c r="CF250" s="62"/>
      <c r="CG250" s="62"/>
      <c r="CH250" s="62"/>
      <c r="CI250" s="62" t="str">
        <f t="shared" si="275"/>
        <v/>
      </c>
      <c r="CJ250" s="62" t="str">
        <f t="shared" si="276"/>
        <v/>
      </c>
      <c r="CK250" s="5"/>
      <c r="CL250" s="5"/>
      <c r="CM250" s="5"/>
      <c r="CN250" s="5"/>
      <c r="CO250" s="5"/>
      <c r="CP250" s="5"/>
      <c r="CQ250" s="5"/>
      <c r="CR250" s="5"/>
      <c r="CS250" s="5"/>
      <c r="CT250" s="5"/>
      <c r="CU250" s="5"/>
      <c r="CV250" s="5"/>
      <c r="CW250" s="5"/>
      <c r="CX250" s="5"/>
      <c r="CY250" s="91" t="str">
        <f t="shared" si="277"/>
        <v/>
      </c>
      <c r="CZ250" s="5" t="str">
        <f t="shared" si="278"/>
        <v/>
      </c>
      <c r="DA250" s="62"/>
      <c r="DB250" s="62"/>
      <c r="DC250" s="62"/>
      <c r="DD250" s="62"/>
      <c r="DE250" s="62"/>
      <c r="DF250" s="62"/>
      <c r="DG250" s="62"/>
      <c r="DH250" s="62"/>
      <c r="DI250" s="62"/>
      <c r="DJ250" s="62"/>
      <c r="DK250" s="62"/>
      <c r="DL250" s="62"/>
      <c r="DM250" s="62"/>
      <c r="DN250" s="62"/>
      <c r="DO250" s="62" t="str">
        <f t="shared" si="279"/>
        <v/>
      </c>
      <c r="DP250" s="62" t="str">
        <f t="shared" si="280"/>
        <v/>
      </c>
      <c r="DQ250" s="5"/>
      <c r="DR250" s="5"/>
      <c r="DS250" s="5"/>
      <c r="DT250" s="5"/>
      <c r="DU250" s="5"/>
      <c r="DV250" s="5"/>
      <c r="DW250" s="5"/>
      <c r="DX250" s="5"/>
      <c r="DY250" s="5"/>
      <c r="DZ250" s="5"/>
      <c r="EA250" s="5"/>
      <c r="EB250" s="5"/>
      <c r="EC250" s="5"/>
      <c r="ED250" s="5"/>
      <c r="EE250" s="91" t="str">
        <f t="shared" si="281"/>
        <v/>
      </c>
      <c r="EF250" s="5" t="str">
        <f t="shared" si="282"/>
        <v/>
      </c>
      <c r="EG250" s="62"/>
      <c r="EH250" s="62"/>
      <c r="EI250" s="62"/>
      <c r="EJ250" s="62"/>
      <c r="EK250" s="62"/>
      <c r="EL250" s="62"/>
      <c r="EM250" s="62"/>
      <c r="EN250" s="62"/>
      <c r="EO250" s="62"/>
      <c r="EP250" s="62"/>
      <c r="EQ250" s="62"/>
      <c r="ER250" s="62"/>
      <c r="ES250" s="62"/>
      <c r="ET250" s="62"/>
      <c r="EU250" s="62" t="str">
        <f t="shared" si="283"/>
        <v/>
      </c>
      <c r="EV250" s="62" t="str">
        <f t="shared" si="284"/>
        <v/>
      </c>
      <c r="EW250" s="5"/>
      <c r="EX250" s="5"/>
      <c r="EY250" s="5"/>
      <c r="EZ250" s="5"/>
      <c r="FA250" s="5"/>
      <c r="FB250" s="5"/>
      <c r="FC250" s="5"/>
      <c r="FD250" s="5"/>
      <c r="FE250" s="5"/>
      <c r="FF250" s="5"/>
      <c r="FG250" s="5"/>
      <c r="FH250" s="5"/>
      <c r="FI250" s="5"/>
      <c r="FJ250" s="5"/>
      <c r="FK250" s="91" t="str">
        <f t="shared" si="285"/>
        <v/>
      </c>
      <c r="FL250" s="5" t="str">
        <f t="shared" si="286"/>
        <v/>
      </c>
      <c r="FM250" s="62"/>
      <c r="FN250" s="62"/>
      <c r="FO250" s="62"/>
      <c r="FP250" s="62"/>
      <c r="FQ250" s="62"/>
      <c r="FR250" s="62"/>
      <c r="FS250" s="62"/>
      <c r="FT250" s="62"/>
      <c r="FU250" s="62"/>
      <c r="FV250" s="62"/>
      <c r="FW250" s="62"/>
      <c r="FX250" s="62"/>
      <c r="FY250" s="62"/>
      <c r="FZ250" s="62"/>
      <c r="GA250" s="62" t="str">
        <f t="shared" si="287"/>
        <v/>
      </c>
      <c r="GB250" s="62" t="str">
        <f t="shared" si="288"/>
        <v/>
      </c>
      <c r="GC250" s="5"/>
      <c r="GD250" s="5"/>
      <c r="GE250" s="5"/>
      <c r="GF250" s="5"/>
      <c r="GG250" s="5"/>
      <c r="GH250" s="5"/>
      <c r="GI250" s="5"/>
      <c r="GJ250" s="5"/>
      <c r="GK250" s="5"/>
      <c r="GL250" s="5"/>
      <c r="GM250" s="5"/>
      <c r="GN250" s="5"/>
      <c r="GO250" s="5"/>
      <c r="GP250" s="5"/>
      <c r="GQ250" s="91" t="str">
        <f t="shared" si="297"/>
        <v/>
      </c>
      <c r="GR250" s="5" t="str">
        <f t="shared" si="298"/>
        <v/>
      </c>
      <c r="GS250" s="62"/>
      <c r="GT250" s="62"/>
      <c r="GU250" s="62"/>
      <c r="GV250" s="62"/>
      <c r="GW250" s="62"/>
      <c r="GX250" s="62"/>
      <c r="GY250" s="62"/>
      <c r="GZ250" s="62"/>
      <c r="HA250" s="62"/>
      <c r="HB250" s="62"/>
      <c r="HC250" s="62"/>
      <c r="HD250" s="62"/>
      <c r="HE250" s="62"/>
      <c r="HF250" s="62"/>
      <c r="HG250" s="62" t="str">
        <f t="shared" si="299"/>
        <v/>
      </c>
      <c r="HH250" s="62" t="str">
        <f t="shared" si="300"/>
        <v/>
      </c>
      <c r="HI250" s="5"/>
      <c r="HJ250" s="5"/>
      <c r="HK250" s="5"/>
      <c r="HL250" s="5"/>
      <c r="HM250" s="5"/>
      <c r="HN250" s="5"/>
      <c r="HO250" s="5"/>
      <c r="HP250" s="5"/>
      <c r="HQ250" s="5"/>
      <c r="HR250" s="5"/>
      <c r="HS250" s="5"/>
      <c r="HT250" s="5"/>
      <c r="HU250" s="5"/>
      <c r="HV250" s="5"/>
      <c r="HW250" s="91" t="str">
        <f t="shared" si="301"/>
        <v/>
      </c>
      <c r="HX250" s="5" t="str">
        <f t="shared" si="302"/>
        <v/>
      </c>
      <c r="HY250" s="62"/>
      <c r="HZ250" s="62"/>
      <c r="IA250" s="62"/>
      <c r="IB250" s="62"/>
      <c r="IC250" s="62"/>
      <c r="ID250" s="62"/>
      <c r="IE250" s="62"/>
      <c r="IF250" s="62"/>
      <c r="IG250" s="62"/>
      <c r="IH250" s="62"/>
      <c r="II250" s="62"/>
      <c r="IJ250" s="62"/>
      <c r="IK250" s="62"/>
      <c r="IL250" s="62"/>
      <c r="IM250" s="62" t="str">
        <f t="shared" si="303"/>
        <v/>
      </c>
      <c r="IN250" s="62" t="str">
        <f t="shared" si="304"/>
        <v/>
      </c>
      <c r="IO250" s="5"/>
      <c r="IP250" s="5"/>
      <c r="IQ250" s="5"/>
      <c r="IR250" s="5"/>
      <c r="IS250" s="5"/>
      <c r="IT250" s="5"/>
      <c r="IU250" s="5"/>
      <c r="IV250" s="5"/>
      <c r="IW250" s="5"/>
      <c r="IX250" s="5"/>
      <c r="IY250" s="5"/>
      <c r="IZ250" s="5"/>
      <c r="JA250" s="5"/>
      <c r="JB250" s="5"/>
      <c r="JC250" s="91" t="str">
        <f t="shared" si="305"/>
        <v/>
      </c>
      <c r="JD250" s="5" t="str">
        <f t="shared" si="306"/>
        <v/>
      </c>
      <c r="JE250" s="62"/>
      <c r="JF250" s="62"/>
      <c r="JG250" s="62"/>
      <c r="JH250" s="62"/>
      <c r="JI250" s="62"/>
      <c r="JJ250" s="62"/>
      <c r="JK250" s="62"/>
      <c r="JL250" s="62"/>
      <c r="JM250" s="62"/>
      <c r="JN250" s="62"/>
      <c r="JO250" s="62"/>
      <c r="JP250" s="62"/>
      <c r="JQ250" s="62"/>
      <c r="JR250" s="62"/>
      <c r="JS250" s="62" t="str">
        <f t="shared" si="307"/>
        <v/>
      </c>
      <c r="JT250" s="62" t="str">
        <f t="shared" si="308"/>
        <v/>
      </c>
      <c r="JU250" s="5"/>
      <c r="JV250" s="5"/>
      <c r="JW250" s="5"/>
      <c r="JX250" s="5"/>
      <c r="JY250" s="5"/>
      <c r="JZ250" s="5"/>
      <c r="KA250" s="5"/>
      <c r="KB250" s="5"/>
      <c r="KC250" s="5"/>
      <c r="KD250" s="5"/>
      <c r="KE250" s="5"/>
      <c r="KF250" s="5"/>
      <c r="KG250" s="5"/>
      <c r="KH250" s="5"/>
      <c r="KI250" s="91" t="str">
        <f t="shared" si="309"/>
        <v/>
      </c>
      <c r="KJ250" s="5" t="str">
        <f t="shared" si="310"/>
        <v/>
      </c>
      <c r="KK250" s="62"/>
      <c r="KL250" s="62"/>
      <c r="KM250" s="62"/>
      <c r="KN250" s="62"/>
      <c r="KO250" s="62"/>
      <c r="KP250" s="62"/>
      <c r="KQ250" s="62"/>
      <c r="KR250" s="62"/>
      <c r="KS250" s="62"/>
      <c r="KT250" s="62"/>
      <c r="KU250" s="62"/>
      <c r="KV250" s="62"/>
      <c r="KW250" s="62"/>
      <c r="KX250" s="62"/>
      <c r="KY250" s="62" t="str">
        <f t="shared" si="311"/>
        <v/>
      </c>
      <c r="KZ250" s="62" t="str">
        <f t="shared" si="312"/>
        <v/>
      </c>
      <c r="LA250" s="5"/>
      <c r="LB250" s="5"/>
      <c r="LC250" s="5"/>
      <c r="LD250" s="5"/>
      <c r="LE250" s="5"/>
      <c r="LF250" s="5"/>
      <c r="LG250" s="5"/>
      <c r="LH250" s="5"/>
      <c r="LI250" s="5"/>
      <c r="LJ250" s="5"/>
      <c r="LK250" s="5"/>
      <c r="LL250" s="5"/>
      <c r="LM250" s="5"/>
      <c r="LN250" s="5"/>
      <c r="LO250" s="91" t="str">
        <f t="shared" si="313"/>
        <v/>
      </c>
      <c r="LP250" s="5" t="str">
        <f t="shared" si="314"/>
        <v/>
      </c>
      <c r="LQ250" s="62"/>
      <c r="LR250" s="62"/>
      <c r="LS250" s="62"/>
      <c r="LT250" s="62"/>
      <c r="LU250" s="62"/>
      <c r="LV250" s="62"/>
      <c r="LW250" s="62"/>
      <c r="LX250" s="62"/>
      <c r="LY250" s="62"/>
      <c r="LZ250" s="62"/>
      <c r="MA250" s="62"/>
      <c r="MB250" s="62"/>
      <c r="MC250" s="62"/>
      <c r="MD250" s="62"/>
      <c r="ME250" s="62" t="str">
        <f t="shared" si="315"/>
        <v/>
      </c>
      <c r="MF250" s="62" t="str">
        <f t="shared" si="316"/>
        <v/>
      </c>
    </row>
    <row r="251" spans="1:344" x14ac:dyDescent="0.35">
      <c r="A251" s="132">
        <v>247</v>
      </c>
      <c r="B251" s="170"/>
      <c r="C251" s="170"/>
      <c r="D251" s="152">
        <v>588</v>
      </c>
      <c r="E251" s="72" t="str">
        <f>'BVEM Scorecard'!F250</f>
        <v>Wind + Storage</v>
      </c>
      <c r="F251" s="96">
        <f t="shared" si="289"/>
        <v>0</v>
      </c>
      <c r="G251" s="96">
        <f t="shared" si="290"/>
        <v>0</v>
      </c>
      <c r="H251" s="96">
        <f t="shared" si="291"/>
        <v>0</v>
      </c>
      <c r="I251" s="96">
        <f t="shared" si="292"/>
        <v>0</v>
      </c>
      <c r="J251" s="62"/>
      <c r="K251" s="62"/>
      <c r="L251" s="62"/>
      <c r="M251" s="62"/>
      <c r="N251" s="62"/>
      <c r="O251" s="62"/>
      <c r="P251" s="62"/>
      <c r="Q251" s="62"/>
      <c r="R251" s="62"/>
      <c r="S251" s="62"/>
      <c r="T251" s="62"/>
      <c r="U251" s="62"/>
      <c r="V251" s="62"/>
      <c r="W251" s="62"/>
      <c r="X251" s="62"/>
      <c r="Y251" s="1"/>
      <c r="Z251" s="1"/>
      <c r="AA251" s="1"/>
      <c r="AB251" s="1"/>
      <c r="AC251" s="1"/>
      <c r="AD251" s="1"/>
      <c r="AE251" s="1"/>
      <c r="AF251" s="1"/>
      <c r="AG251" s="1"/>
      <c r="AH251" s="1"/>
      <c r="AI251" s="1"/>
      <c r="AJ251" s="1"/>
      <c r="AK251" s="1"/>
      <c r="AL251" s="1"/>
      <c r="AM251" s="138" t="str">
        <f t="shared" si="269"/>
        <v/>
      </c>
      <c r="AN251" s="139" t="str">
        <f t="shared" si="270"/>
        <v/>
      </c>
      <c r="AO251" s="63"/>
      <c r="AP251" s="63"/>
      <c r="AQ251" s="63"/>
      <c r="AR251" s="63"/>
      <c r="AS251" s="63"/>
      <c r="AT251" s="63"/>
      <c r="AU251" s="63"/>
      <c r="AV251" s="63"/>
      <c r="AW251" s="63"/>
      <c r="AX251" s="63"/>
      <c r="AY251" s="63"/>
      <c r="AZ251" s="63"/>
      <c r="BA251" s="63"/>
      <c r="BB251" s="63"/>
      <c r="BC251" s="63" t="str">
        <f t="shared" si="271"/>
        <v/>
      </c>
      <c r="BD251" s="63" t="str">
        <f t="shared" si="272"/>
        <v/>
      </c>
      <c r="BE251" s="1"/>
      <c r="BF251" s="1"/>
      <c r="BG251" s="1"/>
      <c r="BH251" s="1"/>
      <c r="BI251" s="1"/>
      <c r="BJ251" s="1"/>
      <c r="BK251" s="1"/>
      <c r="BL251" s="1"/>
      <c r="BM251" s="1"/>
      <c r="BN251" s="1"/>
      <c r="BO251" s="1"/>
      <c r="BP251" s="1"/>
      <c r="BQ251" s="1"/>
      <c r="BR251" s="1"/>
      <c r="BS251" s="1" t="str">
        <f t="shared" si="273"/>
        <v/>
      </c>
      <c r="BT251" s="1" t="str">
        <f t="shared" si="274"/>
        <v/>
      </c>
      <c r="BU251" s="63"/>
      <c r="BV251" s="63"/>
      <c r="BW251" s="63"/>
      <c r="BX251" s="63"/>
      <c r="BY251" s="63"/>
      <c r="BZ251" s="63"/>
      <c r="CA251" s="63"/>
      <c r="CB251" s="63"/>
      <c r="CC251" s="63"/>
      <c r="CD251" s="63"/>
      <c r="CE251" s="63"/>
      <c r="CF251" s="63"/>
      <c r="CG251" s="63"/>
      <c r="CH251" s="63"/>
      <c r="CI251" s="63" t="str">
        <f t="shared" si="275"/>
        <v/>
      </c>
      <c r="CJ251" s="63" t="str">
        <f t="shared" si="276"/>
        <v/>
      </c>
      <c r="CK251" s="1"/>
      <c r="CL251" s="1"/>
      <c r="CM251" s="1"/>
      <c r="CN251" s="1"/>
      <c r="CO251" s="1"/>
      <c r="CP251" s="1"/>
      <c r="CQ251" s="1"/>
      <c r="CR251" s="1"/>
      <c r="CS251" s="1"/>
      <c r="CT251" s="1"/>
      <c r="CU251" s="1"/>
      <c r="CV251" s="1"/>
      <c r="CW251" s="1"/>
      <c r="CX251" s="1"/>
      <c r="CY251" s="138" t="str">
        <f t="shared" si="277"/>
        <v/>
      </c>
      <c r="CZ251" s="1" t="str">
        <f t="shared" si="278"/>
        <v/>
      </c>
      <c r="DA251" s="63"/>
      <c r="DB251" s="63"/>
      <c r="DC251" s="63"/>
      <c r="DD251" s="63"/>
      <c r="DE251" s="63"/>
      <c r="DF251" s="63"/>
      <c r="DG251" s="63"/>
      <c r="DH251" s="63"/>
      <c r="DI251" s="63"/>
      <c r="DJ251" s="63"/>
      <c r="DK251" s="63"/>
      <c r="DL251" s="63"/>
      <c r="DM251" s="63"/>
      <c r="DN251" s="63"/>
      <c r="DO251" s="63" t="str">
        <f t="shared" si="279"/>
        <v/>
      </c>
      <c r="DP251" s="63" t="str">
        <f t="shared" si="280"/>
        <v/>
      </c>
      <c r="DQ251" s="1"/>
      <c r="DR251" s="1"/>
      <c r="DS251" s="1"/>
      <c r="DT251" s="1"/>
      <c r="DU251" s="1"/>
      <c r="DV251" s="1"/>
      <c r="DW251" s="1"/>
      <c r="DX251" s="1"/>
      <c r="DY251" s="1"/>
      <c r="DZ251" s="1"/>
      <c r="EA251" s="1"/>
      <c r="EB251" s="1"/>
      <c r="EC251" s="1"/>
      <c r="ED251" s="1"/>
      <c r="EE251" s="138" t="str">
        <f t="shared" si="281"/>
        <v/>
      </c>
      <c r="EF251" s="1" t="str">
        <f t="shared" si="282"/>
        <v/>
      </c>
      <c r="EG251" s="63"/>
      <c r="EH251" s="63"/>
      <c r="EI251" s="63"/>
      <c r="EJ251" s="63"/>
      <c r="EK251" s="63"/>
      <c r="EL251" s="63"/>
      <c r="EM251" s="63"/>
      <c r="EN251" s="63"/>
      <c r="EO251" s="63"/>
      <c r="EP251" s="63"/>
      <c r="EQ251" s="63"/>
      <c r="ER251" s="63"/>
      <c r="ES251" s="63"/>
      <c r="ET251" s="63"/>
      <c r="EU251" s="63" t="str">
        <f t="shared" si="283"/>
        <v/>
      </c>
      <c r="EV251" s="63" t="str">
        <f t="shared" si="284"/>
        <v/>
      </c>
      <c r="EW251" s="1"/>
      <c r="EX251" s="1"/>
      <c r="EY251" s="1"/>
      <c r="EZ251" s="1"/>
      <c r="FA251" s="1"/>
      <c r="FB251" s="1"/>
      <c r="FC251" s="1"/>
      <c r="FD251" s="1"/>
      <c r="FE251" s="1"/>
      <c r="FF251" s="1"/>
      <c r="FG251" s="1"/>
      <c r="FH251" s="1"/>
      <c r="FI251" s="1"/>
      <c r="FJ251" s="1"/>
      <c r="FK251" s="138" t="str">
        <f t="shared" si="285"/>
        <v/>
      </c>
      <c r="FL251" s="1" t="str">
        <f t="shared" si="286"/>
        <v/>
      </c>
      <c r="FM251" s="63"/>
      <c r="FN251" s="63"/>
      <c r="FO251" s="63"/>
      <c r="FP251" s="63"/>
      <c r="FQ251" s="63"/>
      <c r="FR251" s="63"/>
      <c r="FS251" s="63"/>
      <c r="FT251" s="63"/>
      <c r="FU251" s="63"/>
      <c r="FV251" s="63"/>
      <c r="FW251" s="63"/>
      <c r="FX251" s="63"/>
      <c r="FY251" s="63"/>
      <c r="FZ251" s="63"/>
      <c r="GA251" s="63" t="str">
        <f t="shared" si="287"/>
        <v/>
      </c>
      <c r="GB251" s="63" t="str">
        <f t="shared" si="288"/>
        <v/>
      </c>
      <c r="GC251" s="1"/>
      <c r="GD251" s="1"/>
      <c r="GE251" s="1"/>
      <c r="GF251" s="1"/>
      <c r="GG251" s="1"/>
      <c r="GH251" s="1"/>
      <c r="GI251" s="1"/>
      <c r="GJ251" s="1"/>
      <c r="GK251" s="1"/>
      <c r="GL251" s="1"/>
      <c r="GM251" s="1"/>
      <c r="GN251" s="1"/>
      <c r="GO251" s="1"/>
      <c r="GP251" s="1"/>
      <c r="GQ251" s="138" t="str">
        <f t="shared" si="297"/>
        <v/>
      </c>
      <c r="GR251" s="1" t="str">
        <f t="shared" si="298"/>
        <v/>
      </c>
      <c r="GS251" s="63"/>
      <c r="GT251" s="63"/>
      <c r="GU251" s="63"/>
      <c r="GV251" s="63"/>
      <c r="GW251" s="63"/>
      <c r="GX251" s="63"/>
      <c r="GY251" s="63"/>
      <c r="GZ251" s="63"/>
      <c r="HA251" s="63"/>
      <c r="HB251" s="63"/>
      <c r="HC251" s="63"/>
      <c r="HD251" s="63"/>
      <c r="HE251" s="63"/>
      <c r="HF251" s="63"/>
      <c r="HG251" s="63" t="str">
        <f t="shared" si="299"/>
        <v/>
      </c>
      <c r="HH251" s="63" t="str">
        <f t="shared" si="300"/>
        <v/>
      </c>
      <c r="HI251" s="1"/>
      <c r="HJ251" s="1"/>
      <c r="HK251" s="1"/>
      <c r="HL251" s="1"/>
      <c r="HM251" s="1"/>
      <c r="HN251" s="1"/>
      <c r="HO251" s="1"/>
      <c r="HP251" s="1"/>
      <c r="HQ251" s="1"/>
      <c r="HR251" s="1"/>
      <c r="HS251" s="1"/>
      <c r="HT251" s="1"/>
      <c r="HU251" s="1"/>
      <c r="HV251" s="1"/>
      <c r="HW251" s="138" t="str">
        <f t="shared" si="301"/>
        <v/>
      </c>
      <c r="HX251" s="1" t="str">
        <f t="shared" si="302"/>
        <v/>
      </c>
      <c r="HY251" s="63"/>
      <c r="HZ251" s="63"/>
      <c r="IA251" s="63"/>
      <c r="IB251" s="63"/>
      <c r="IC251" s="63"/>
      <c r="ID251" s="63"/>
      <c r="IE251" s="63"/>
      <c r="IF251" s="63"/>
      <c r="IG251" s="63"/>
      <c r="IH251" s="63"/>
      <c r="II251" s="63"/>
      <c r="IJ251" s="63"/>
      <c r="IK251" s="63"/>
      <c r="IL251" s="63"/>
      <c r="IM251" s="63" t="str">
        <f t="shared" si="303"/>
        <v/>
      </c>
      <c r="IN251" s="63" t="str">
        <f t="shared" si="304"/>
        <v/>
      </c>
      <c r="IO251" s="1"/>
      <c r="IP251" s="1"/>
      <c r="IQ251" s="1"/>
      <c r="IR251" s="1"/>
      <c r="IS251" s="1"/>
      <c r="IT251" s="1"/>
      <c r="IU251" s="1"/>
      <c r="IV251" s="1"/>
      <c r="IW251" s="1"/>
      <c r="IX251" s="1"/>
      <c r="IY251" s="1"/>
      <c r="IZ251" s="1"/>
      <c r="JA251" s="1"/>
      <c r="JB251" s="1"/>
      <c r="JC251" s="138" t="str">
        <f t="shared" si="305"/>
        <v/>
      </c>
      <c r="JD251" s="1" t="str">
        <f t="shared" si="306"/>
        <v/>
      </c>
      <c r="JE251" s="63"/>
      <c r="JF251" s="63"/>
      <c r="JG251" s="63"/>
      <c r="JH251" s="63"/>
      <c r="JI251" s="63"/>
      <c r="JJ251" s="63"/>
      <c r="JK251" s="63"/>
      <c r="JL251" s="63"/>
      <c r="JM251" s="63"/>
      <c r="JN251" s="63"/>
      <c r="JO251" s="63"/>
      <c r="JP251" s="63"/>
      <c r="JQ251" s="63"/>
      <c r="JR251" s="63"/>
      <c r="JS251" s="63" t="str">
        <f t="shared" si="307"/>
        <v/>
      </c>
      <c r="JT251" s="63" t="str">
        <f t="shared" si="308"/>
        <v/>
      </c>
      <c r="JU251" s="1"/>
      <c r="JV251" s="1"/>
      <c r="JW251" s="1"/>
      <c r="JX251" s="1"/>
      <c r="JY251" s="1"/>
      <c r="JZ251" s="1"/>
      <c r="KA251" s="1"/>
      <c r="KB251" s="1"/>
      <c r="KC251" s="1"/>
      <c r="KD251" s="1"/>
      <c r="KE251" s="1"/>
      <c r="KF251" s="1"/>
      <c r="KG251" s="1"/>
      <c r="KH251" s="1"/>
      <c r="KI251" s="138" t="str">
        <f t="shared" si="309"/>
        <v/>
      </c>
      <c r="KJ251" s="1" t="str">
        <f t="shared" si="310"/>
        <v/>
      </c>
      <c r="KK251" s="63"/>
      <c r="KL251" s="63"/>
      <c r="KM251" s="63"/>
      <c r="KN251" s="63"/>
      <c r="KO251" s="63"/>
      <c r="KP251" s="63"/>
      <c r="KQ251" s="63"/>
      <c r="KR251" s="63"/>
      <c r="KS251" s="63"/>
      <c r="KT251" s="63"/>
      <c r="KU251" s="63"/>
      <c r="KV251" s="63"/>
      <c r="KW251" s="63"/>
      <c r="KX251" s="63"/>
      <c r="KY251" s="63" t="str">
        <f t="shared" si="311"/>
        <v/>
      </c>
      <c r="KZ251" s="63" t="str">
        <f t="shared" si="312"/>
        <v/>
      </c>
      <c r="LA251" s="1"/>
      <c r="LB251" s="1"/>
      <c r="LC251" s="1"/>
      <c r="LD251" s="1"/>
      <c r="LE251" s="1"/>
      <c r="LF251" s="1"/>
      <c r="LG251" s="1"/>
      <c r="LH251" s="1"/>
      <c r="LI251" s="1"/>
      <c r="LJ251" s="1"/>
      <c r="LK251" s="1"/>
      <c r="LL251" s="1"/>
      <c r="LM251" s="1"/>
      <c r="LN251" s="1"/>
      <c r="LO251" s="138" t="str">
        <f t="shared" si="313"/>
        <v/>
      </c>
      <c r="LP251" s="1" t="str">
        <f t="shared" si="314"/>
        <v/>
      </c>
      <c r="LQ251" s="63"/>
      <c r="LR251" s="63"/>
      <c r="LS251" s="63"/>
      <c r="LT251" s="63"/>
      <c r="LU251" s="63"/>
      <c r="LV251" s="63"/>
      <c r="LW251" s="63"/>
      <c r="LX251" s="63"/>
      <c r="LY251" s="63"/>
      <c r="LZ251" s="63"/>
      <c r="MA251" s="63"/>
      <c r="MB251" s="63"/>
      <c r="MC251" s="63"/>
      <c r="MD251" s="63"/>
      <c r="ME251" s="63" t="str">
        <f t="shared" si="315"/>
        <v/>
      </c>
      <c r="MF251" s="63" t="str">
        <f t="shared" si="316"/>
        <v/>
      </c>
    </row>
    <row r="252" spans="1:344" x14ac:dyDescent="0.35">
      <c r="A252" s="131">
        <v>248</v>
      </c>
      <c r="B252" s="170"/>
      <c r="C252" s="170"/>
      <c r="D252" s="152">
        <v>589</v>
      </c>
      <c r="E252" s="72" t="str">
        <f>'BVEM Scorecard'!F251</f>
        <v>Storage</v>
      </c>
      <c r="F252" s="96">
        <f t="shared" si="289"/>
        <v>0.99999999999999989</v>
      </c>
      <c r="G252" s="96">
        <f t="shared" si="290"/>
        <v>1</v>
      </c>
      <c r="H252" s="96">
        <f t="shared" si="291"/>
        <v>1</v>
      </c>
      <c r="I252" s="96">
        <f t="shared" si="292"/>
        <v>1</v>
      </c>
      <c r="J252" s="62">
        <v>1</v>
      </c>
      <c r="K252" s="62">
        <v>1</v>
      </c>
      <c r="L252" s="62">
        <v>1</v>
      </c>
      <c r="M252" s="62">
        <v>1</v>
      </c>
      <c r="N252" s="62">
        <v>1</v>
      </c>
      <c r="O252" s="62">
        <v>1</v>
      </c>
      <c r="P252" s="62">
        <v>1</v>
      </c>
      <c r="Q252" s="62">
        <v>1</v>
      </c>
      <c r="R252" s="62">
        <v>1</v>
      </c>
      <c r="S252" s="62">
        <v>1</v>
      </c>
      <c r="T252" s="62">
        <v>1</v>
      </c>
      <c r="U252" s="62">
        <v>1</v>
      </c>
      <c r="V252" s="62">
        <v>1</v>
      </c>
      <c r="W252" s="62">
        <f t="shared" ref="W252:W255" si="351">IFERROR(AVERAGE(M252:V252),0)</f>
        <v>1</v>
      </c>
      <c r="X252" s="62">
        <f t="shared" ref="X252:X255" si="352">M$4*M252+N$4*N252+O$4*O252+P$4*P252+Q$4*Q252+R$4*R252+S$4*S252+T$4*T252+U$4*U252+V$4*V252</f>
        <v>0.99999999999999989</v>
      </c>
      <c r="Y252" s="87" t="s">
        <v>84</v>
      </c>
      <c r="Z252" s="5">
        <v>1</v>
      </c>
      <c r="AA252" s="5"/>
      <c r="AB252" s="5"/>
      <c r="AC252" s="5"/>
      <c r="AD252" s="5"/>
      <c r="AE252" s="5"/>
      <c r="AF252" s="5"/>
      <c r="AG252" s="5"/>
      <c r="AH252" s="5"/>
      <c r="AI252" s="5"/>
      <c r="AJ252" s="5"/>
      <c r="AK252" s="5"/>
      <c r="AL252" s="5">
        <v>1</v>
      </c>
      <c r="AM252" s="91" t="str">
        <f t="shared" si="269"/>
        <v/>
      </c>
      <c r="AN252" s="93">
        <v>1</v>
      </c>
      <c r="AO252" s="62"/>
      <c r="AP252" s="62"/>
      <c r="AQ252" s="62"/>
      <c r="AR252" s="62"/>
      <c r="AS252" s="62"/>
      <c r="AT252" s="62"/>
      <c r="AU252" s="62"/>
      <c r="AV252" s="62"/>
      <c r="AW252" s="62"/>
      <c r="AX252" s="62"/>
      <c r="AY252" s="62"/>
      <c r="AZ252" s="62"/>
      <c r="BA252" s="62"/>
      <c r="BB252" s="62"/>
      <c r="BC252" s="62" t="str">
        <f t="shared" si="271"/>
        <v/>
      </c>
      <c r="BD252" s="62" t="str">
        <f t="shared" si="272"/>
        <v/>
      </c>
      <c r="BE252" s="5"/>
      <c r="BF252" s="5"/>
      <c r="BG252" s="5"/>
      <c r="BH252" s="5"/>
      <c r="BI252" s="5"/>
      <c r="BJ252" s="5"/>
      <c r="BK252" s="5"/>
      <c r="BL252" s="5"/>
      <c r="BM252" s="5"/>
      <c r="BN252" s="5"/>
      <c r="BO252" s="5"/>
      <c r="BP252" s="5"/>
      <c r="BQ252" s="5"/>
      <c r="BR252" s="5"/>
      <c r="BS252" s="5" t="str">
        <f t="shared" si="273"/>
        <v/>
      </c>
      <c r="BT252" s="5" t="str">
        <f t="shared" si="274"/>
        <v/>
      </c>
      <c r="BU252" s="62"/>
      <c r="BV252" s="62"/>
      <c r="BW252" s="62"/>
      <c r="BX252" s="62"/>
      <c r="BY252" s="62"/>
      <c r="BZ252" s="62"/>
      <c r="CA252" s="62"/>
      <c r="CB252" s="62"/>
      <c r="CC252" s="62"/>
      <c r="CD252" s="62"/>
      <c r="CE252" s="62"/>
      <c r="CF252" s="62"/>
      <c r="CG252" s="62"/>
      <c r="CH252" s="62"/>
      <c r="CI252" s="62" t="str">
        <f t="shared" si="275"/>
        <v/>
      </c>
      <c r="CJ252" s="62" t="str">
        <f t="shared" si="276"/>
        <v/>
      </c>
      <c r="CK252" s="5"/>
      <c r="CL252" s="5"/>
      <c r="CM252" s="5"/>
      <c r="CN252" s="5"/>
      <c r="CO252" s="5"/>
      <c r="CP252" s="5"/>
      <c r="CQ252" s="5"/>
      <c r="CR252" s="5"/>
      <c r="CS252" s="5"/>
      <c r="CT252" s="5"/>
      <c r="CU252" s="5"/>
      <c r="CV252" s="5"/>
      <c r="CW252" s="5"/>
      <c r="CX252" s="5"/>
      <c r="CY252" s="91" t="str">
        <f t="shared" si="277"/>
        <v/>
      </c>
      <c r="CZ252" s="5" t="str">
        <f t="shared" si="278"/>
        <v/>
      </c>
      <c r="DA252" s="62"/>
      <c r="DB252" s="62"/>
      <c r="DC252" s="62"/>
      <c r="DD252" s="62"/>
      <c r="DE252" s="62"/>
      <c r="DF252" s="62"/>
      <c r="DG252" s="62"/>
      <c r="DH252" s="62"/>
      <c r="DI252" s="62"/>
      <c r="DJ252" s="62"/>
      <c r="DK252" s="62"/>
      <c r="DL252" s="62"/>
      <c r="DM252" s="62"/>
      <c r="DN252" s="62"/>
      <c r="DO252" s="62" t="str">
        <f t="shared" si="279"/>
        <v/>
      </c>
      <c r="DP252" s="62" t="str">
        <f t="shared" si="280"/>
        <v/>
      </c>
      <c r="DQ252" s="5"/>
      <c r="DR252" s="5"/>
      <c r="DS252" s="5"/>
      <c r="DT252" s="5"/>
      <c r="DU252" s="5"/>
      <c r="DV252" s="5"/>
      <c r="DW252" s="5"/>
      <c r="DX252" s="5"/>
      <c r="DY252" s="5"/>
      <c r="DZ252" s="5"/>
      <c r="EA252" s="5"/>
      <c r="EB252" s="5"/>
      <c r="EC252" s="5"/>
      <c r="ED252" s="5"/>
      <c r="EE252" s="91" t="str">
        <f t="shared" si="281"/>
        <v/>
      </c>
      <c r="EF252" s="5" t="str">
        <f t="shared" si="282"/>
        <v/>
      </c>
      <c r="EG252" s="62"/>
      <c r="EH252" s="62"/>
      <c r="EI252" s="62"/>
      <c r="EJ252" s="62"/>
      <c r="EK252" s="62"/>
      <c r="EL252" s="62"/>
      <c r="EM252" s="62"/>
      <c r="EN252" s="62"/>
      <c r="EO252" s="62"/>
      <c r="EP252" s="62"/>
      <c r="EQ252" s="62"/>
      <c r="ER252" s="62"/>
      <c r="ES252" s="62"/>
      <c r="ET252" s="62"/>
      <c r="EU252" s="62" t="str">
        <f t="shared" si="283"/>
        <v/>
      </c>
      <c r="EV252" s="62" t="str">
        <f t="shared" si="284"/>
        <v/>
      </c>
      <c r="EW252" s="5"/>
      <c r="EX252" s="5"/>
      <c r="EY252" s="5"/>
      <c r="EZ252" s="5"/>
      <c r="FA252" s="5"/>
      <c r="FB252" s="5"/>
      <c r="FC252" s="5"/>
      <c r="FD252" s="5"/>
      <c r="FE252" s="5"/>
      <c r="FF252" s="5"/>
      <c r="FG252" s="5"/>
      <c r="FH252" s="5"/>
      <c r="FI252" s="5"/>
      <c r="FJ252" s="5"/>
      <c r="FK252" s="91" t="str">
        <f t="shared" si="285"/>
        <v/>
      </c>
      <c r="FL252" s="5" t="str">
        <f t="shared" si="286"/>
        <v/>
      </c>
      <c r="FM252" s="62"/>
      <c r="FN252" s="62"/>
      <c r="FO252" s="62"/>
      <c r="FP252" s="62"/>
      <c r="FQ252" s="62"/>
      <c r="FR252" s="62"/>
      <c r="FS252" s="62"/>
      <c r="FT252" s="62"/>
      <c r="FU252" s="62"/>
      <c r="FV252" s="62"/>
      <c r="FW252" s="62"/>
      <c r="FX252" s="62"/>
      <c r="FY252" s="62"/>
      <c r="FZ252" s="62"/>
      <c r="GA252" s="62" t="str">
        <f t="shared" si="287"/>
        <v/>
      </c>
      <c r="GB252" s="62" t="str">
        <f t="shared" si="288"/>
        <v/>
      </c>
      <c r="GC252" s="5"/>
      <c r="GD252" s="5"/>
      <c r="GE252" s="5"/>
      <c r="GF252" s="5"/>
      <c r="GG252" s="5"/>
      <c r="GH252" s="5"/>
      <c r="GI252" s="5"/>
      <c r="GJ252" s="5"/>
      <c r="GK252" s="5"/>
      <c r="GL252" s="5"/>
      <c r="GM252" s="5"/>
      <c r="GN252" s="5"/>
      <c r="GO252" s="5"/>
      <c r="GP252" s="5"/>
      <c r="GQ252" s="91" t="str">
        <f t="shared" si="297"/>
        <v/>
      </c>
      <c r="GR252" s="5" t="str">
        <f t="shared" si="298"/>
        <v/>
      </c>
      <c r="GS252" s="62"/>
      <c r="GT252" s="62"/>
      <c r="GU252" s="62"/>
      <c r="GV252" s="62"/>
      <c r="GW252" s="62"/>
      <c r="GX252" s="62"/>
      <c r="GY252" s="62"/>
      <c r="GZ252" s="62"/>
      <c r="HA252" s="62"/>
      <c r="HB252" s="62"/>
      <c r="HC252" s="62"/>
      <c r="HD252" s="62"/>
      <c r="HE252" s="62"/>
      <c r="HF252" s="62"/>
      <c r="HG252" s="62" t="str">
        <f t="shared" si="299"/>
        <v/>
      </c>
      <c r="HH252" s="62" t="str">
        <f t="shared" si="300"/>
        <v/>
      </c>
      <c r="HI252" s="5"/>
      <c r="HJ252" s="5"/>
      <c r="HK252" s="5"/>
      <c r="HL252" s="5"/>
      <c r="HM252" s="5"/>
      <c r="HN252" s="5"/>
      <c r="HO252" s="5"/>
      <c r="HP252" s="5"/>
      <c r="HQ252" s="5"/>
      <c r="HR252" s="5"/>
      <c r="HS252" s="5"/>
      <c r="HT252" s="5"/>
      <c r="HU252" s="5"/>
      <c r="HV252" s="5"/>
      <c r="HW252" s="91" t="str">
        <f t="shared" si="301"/>
        <v/>
      </c>
      <c r="HX252" s="5" t="str">
        <f t="shared" si="302"/>
        <v/>
      </c>
      <c r="HY252" s="62"/>
      <c r="HZ252" s="62"/>
      <c r="IA252" s="62"/>
      <c r="IB252" s="62"/>
      <c r="IC252" s="62"/>
      <c r="ID252" s="62"/>
      <c r="IE252" s="62"/>
      <c r="IF252" s="62"/>
      <c r="IG252" s="62"/>
      <c r="IH252" s="62"/>
      <c r="II252" s="62"/>
      <c r="IJ252" s="62"/>
      <c r="IK252" s="62"/>
      <c r="IL252" s="62"/>
      <c r="IM252" s="62" t="str">
        <f t="shared" si="303"/>
        <v/>
      </c>
      <c r="IN252" s="62" t="str">
        <f t="shared" si="304"/>
        <v/>
      </c>
      <c r="IO252" s="5"/>
      <c r="IP252" s="5"/>
      <c r="IQ252" s="5"/>
      <c r="IR252" s="5"/>
      <c r="IS252" s="5"/>
      <c r="IT252" s="5"/>
      <c r="IU252" s="5"/>
      <c r="IV252" s="5"/>
      <c r="IW252" s="5"/>
      <c r="IX252" s="5"/>
      <c r="IY252" s="5"/>
      <c r="IZ252" s="5"/>
      <c r="JA252" s="5"/>
      <c r="JB252" s="5"/>
      <c r="JC252" s="91" t="str">
        <f t="shared" si="305"/>
        <v/>
      </c>
      <c r="JD252" s="5" t="str">
        <f t="shared" si="306"/>
        <v/>
      </c>
      <c r="JE252" s="62"/>
      <c r="JF252" s="62"/>
      <c r="JG252" s="62"/>
      <c r="JH252" s="62"/>
      <c r="JI252" s="62"/>
      <c r="JJ252" s="62"/>
      <c r="JK252" s="62"/>
      <c r="JL252" s="62"/>
      <c r="JM252" s="62"/>
      <c r="JN252" s="62"/>
      <c r="JO252" s="62"/>
      <c r="JP252" s="62"/>
      <c r="JQ252" s="62"/>
      <c r="JR252" s="62"/>
      <c r="JS252" s="62" t="str">
        <f t="shared" si="307"/>
        <v/>
      </c>
      <c r="JT252" s="62" t="str">
        <f t="shared" si="308"/>
        <v/>
      </c>
      <c r="JU252" s="5"/>
      <c r="JV252" s="5"/>
      <c r="JW252" s="5"/>
      <c r="JX252" s="5"/>
      <c r="JY252" s="5"/>
      <c r="JZ252" s="5"/>
      <c r="KA252" s="5"/>
      <c r="KB252" s="5"/>
      <c r="KC252" s="5"/>
      <c r="KD252" s="5"/>
      <c r="KE252" s="5"/>
      <c r="KF252" s="5"/>
      <c r="KG252" s="5"/>
      <c r="KH252" s="5"/>
      <c r="KI252" s="91" t="str">
        <f t="shared" si="309"/>
        <v/>
      </c>
      <c r="KJ252" s="5" t="str">
        <f t="shared" si="310"/>
        <v/>
      </c>
      <c r="KK252" s="62"/>
      <c r="KL252" s="62"/>
      <c r="KM252" s="62"/>
      <c r="KN252" s="62"/>
      <c r="KO252" s="62"/>
      <c r="KP252" s="62"/>
      <c r="KQ252" s="62"/>
      <c r="KR252" s="62"/>
      <c r="KS252" s="62"/>
      <c r="KT252" s="62"/>
      <c r="KU252" s="62"/>
      <c r="KV252" s="62"/>
      <c r="KW252" s="62"/>
      <c r="KX252" s="62"/>
      <c r="KY252" s="62" t="str">
        <f t="shared" si="311"/>
        <v/>
      </c>
      <c r="KZ252" s="62" t="str">
        <f t="shared" si="312"/>
        <v/>
      </c>
      <c r="LA252" s="5"/>
      <c r="LB252" s="5"/>
      <c r="LC252" s="5"/>
      <c r="LD252" s="5"/>
      <c r="LE252" s="5"/>
      <c r="LF252" s="5"/>
      <c r="LG252" s="5"/>
      <c r="LH252" s="5"/>
      <c r="LI252" s="5"/>
      <c r="LJ252" s="5"/>
      <c r="LK252" s="5"/>
      <c r="LL252" s="5"/>
      <c r="LM252" s="5"/>
      <c r="LN252" s="5"/>
      <c r="LO252" s="91" t="str">
        <f t="shared" si="313"/>
        <v/>
      </c>
      <c r="LP252" s="5" t="str">
        <f t="shared" si="314"/>
        <v/>
      </c>
      <c r="LQ252" s="62"/>
      <c r="LR252" s="62"/>
      <c r="LS252" s="62"/>
      <c r="LT252" s="62"/>
      <c r="LU252" s="62"/>
      <c r="LV252" s="62"/>
      <c r="LW252" s="62"/>
      <c r="LX252" s="62"/>
      <c r="LY252" s="62"/>
      <c r="LZ252" s="62"/>
      <c r="MA252" s="62"/>
      <c r="MB252" s="62"/>
      <c r="MC252" s="62"/>
      <c r="MD252" s="62"/>
      <c r="ME252" s="62" t="str">
        <f t="shared" si="315"/>
        <v/>
      </c>
      <c r="MF252" s="62" t="str">
        <f t="shared" si="316"/>
        <v/>
      </c>
    </row>
    <row r="253" spans="1:344" x14ac:dyDescent="0.35">
      <c r="A253" s="132">
        <v>249</v>
      </c>
      <c r="B253" s="170"/>
      <c r="C253" s="170"/>
      <c r="D253" s="152">
        <v>593</v>
      </c>
      <c r="E253" s="72" t="str">
        <f>'BVEM Scorecard'!F252</f>
        <v>Storage</v>
      </c>
      <c r="F253" s="96">
        <f t="shared" si="289"/>
        <v>0.99999999999999989</v>
      </c>
      <c r="G253" s="96">
        <f t="shared" si="290"/>
        <v>1</v>
      </c>
      <c r="H253" s="96">
        <f t="shared" si="291"/>
        <v>1</v>
      </c>
      <c r="I253" s="96">
        <f t="shared" si="292"/>
        <v>1</v>
      </c>
      <c r="J253" s="62">
        <v>1</v>
      </c>
      <c r="K253" s="62">
        <v>1</v>
      </c>
      <c r="L253" s="62">
        <v>1</v>
      </c>
      <c r="M253" s="62">
        <v>1</v>
      </c>
      <c r="N253" s="62">
        <v>1</v>
      </c>
      <c r="O253" s="62">
        <v>1</v>
      </c>
      <c r="P253" s="62">
        <v>1</v>
      </c>
      <c r="Q253" s="62">
        <v>1</v>
      </c>
      <c r="R253" s="62">
        <v>1</v>
      </c>
      <c r="S253" s="62">
        <v>1</v>
      </c>
      <c r="T253" s="62">
        <v>1</v>
      </c>
      <c r="U253" s="62">
        <v>1</v>
      </c>
      <c r="V253" s="62">
        <v>1</v>
      </c>
      <c r="W253" s="62">
        <f t="shared" si="351"/>
        <v>1</v>
      </c>
      <c r="X253" s="62">
        <f t="shared" si="352"/>
        <v>0.99999999999999989</v>
      </c>
      <c r="Y253" s="1" t="s">
        <v>84</v>
      </c>
      <c r="Z253" s="1">
        <v>1</v>
      </c>
      <c r="AA253" s="1"/>
      <c r="AB253" s="1"/>
      <c r="AC253" s="1"/>
      <c r="AD253" s="1"/>
      <c r="AE253" s="1"/>
      <c r="AF253" s="1"/>
      <c r="AG253" s="1"/>
      <c r="AH253" s="1"/>
      <c r="AI253" s="1"/>
      <c r="AJ253" s="1"/>
      <c r="AK253" s="1"/>
      <c r="AL253" s="1">
        <v>1</v>
      </c>
      <c r="AM253" s="138" t="str">
        <f t="shared" si="269"/>
        <v/>
      </c>
      <c r="AN253" s="139">
        <v>1</v>
      </c>
      <c r="AO253" s="63"/>
      <c r="AP253" s="63"/>
      <c r="AQ253" s="63"/>
      <c r="AR253" s="63"/>
      <c r="AS253" s="63"/>
      <c r="AT253" s="63"/>
      <c r="AU253" s="63"/>
      <c r="AV253" s="63"/>
      <c r="AW253" s="63"/>
      <c r="AX253" s="63"/>
      <c r="AY253" s="63"/>
      <c r="AZ253" s="63"/>
      <c r="BA253" s="63"/>
      <c r="BB253" s="63"/>
      <c r="BC253" s="63" t="str">
        <f t="shared" si="271"/>
        <v/>
      </c>
      <c r="BD253" s="63" t="str">
        <f t="shared" si="272"/>
        <v/>
      </c>
      <c r="BE253" s="1"/>
      <c r="BF253" s="1"/>
      <c r="BG253" s="1"/>
      <c r="BH253" s="1"/>
      <c r="BI253" s="1"/>
      <c r="BJ253" s="1"/>
      <c r="BK253" s="1"/>
      <c r="BL253" s="1"/>
      <c r="BM253" s="1"/>
      <c r="BN253" s="1"/>
      <c r="BO253" s="1"/>
      <c r="BP253" s="1"/>
      <c r="BQ253" s="1"/>
      <c r="BR253" s="1"/>
      <c r="BS253" s="1" t="str">
        <f t="shared" si="273"/>
        <v/>
      </c>
      <c r="BT253" s="1" t="str">
        <f t="shared" si="274"/>
        <v/>
      </c>
      <c r="BU253" s="63"/>
      <c r="BV253" s="63"/>
      <c r="BW253" s="63"/>
      <c r="BX253" s="63"/>
      <c r="BY253" s="63"/>
      <c r="BZ253" s="63"/>
      <c r="CA253" s="63"/>
      <c r="CB253" s="63"/>
      <c r="CC253" s="63"/>
      <c r="CD253" s="63"/>
      <c r="CE253" s="63"/>
      <c r="CF253" s="63"/>
      <c r="CG253" s="63"/>
      <c r="CH253" s="63"/>
      <c r="CI253" s="63" t="str">
        <f t="shared" si="275"/>
        <v/>
      </c>
      <c r="CJ253" s="63" t="str">
        <f t="shared" si="276"/>
        <v/>
      </c>
      <c r="CK253" s="1"/>
      <c r="CL253" s="1"/>
      <c r="CM253" s="1"/>
      <c r="CN253" s="1"/>
      <c r="CO253" s="1"/>
      <c r="CP253" s="1"/>
      <c r="CQ253" s="1"/>
      <c r="CR253" s="1"/>
      <c r="CS253" s="1"/>
      <c r="CT253" s="1"/>
      <c r="CU253" s="1"/>
      <c r="CV253" s="1"/>
      <c r="CW253" s="1"/>
      <c r="CX253" s="1"/>
      <c r="CY253" s="138" t="str">
        <f t="shared" si="277"/>
        <v/>
      </c>
      <c r="CZ253" s="1" t="str">
        <f t="shared" si="278"/>
        <v/>
      </c>
      <c r="DA253" s="63"/>
      <c r="DB253" s="63"/>
      <c r="DC253" s="63"/>
      <c r="DD253" s="63"/>
      <c r="DE253" s="63"/>
      <c r="DF253" s="63"/>
      <c r="DG253" s="63"/>
      <c r="DH253" s="63"/>
      <c r="DI253" s="63"/>
      <c r="DJ253" s="63"/>
      <c r="DK253" s="63"/>
      <c r="DL253" s="63"/>
      <c r="DM253" s="63"/>
      <c r="DN253" s="63"/>
      <c r="DO253" s="63" t="str">
        <f t="shared" si="279"/>
        <v/>
      </c>
      <c r="DP253" s="63" t="str">
        <f t="shared" si="280"/>
        <v/>
      </c>
      <c r="DQ253" s="1"/>
      <c r="DR253" s="1"/>
      <c r="DS253" s="1"/>
      <c r="DT253" s="1"/>
      <c r="DU253" s="1"/>
      <c r="DV253" s="1"/>
      <c r="DW253" s="1"/>
      <c r="DX253" s="1"/>
      <c r="DY253" s="1"/>
      <c r="DZ253" s="1"/>
      <c r="EA253" s="1"/>
      <c r="EB253" s="1"/>
      <c r="EC253" s="1"/>
      <c r="ED253" s="1"/>
      <c r="EE253" s="138" t="str">
        <f t="shared" si="281"/>
        <v/>
      </c>
      <c r="EF253" s="1" t="str">
        <f t="shared" si="282"/>
        <v/>
      </c>
      <c r="EG253" s="63"/>
      <c r="EH253" s="63"/>
      <c r="EI253" s="63"/>
      <c r="EJ253" s="63"/>
      <c r="EK253" s="63"/>
      <c r="EL253" s="63"/>
      <c r="EM253" s="63"/>
      <c r="EN253" s="63"/>
      <c r="EO253" s="63"/>
      <c r="EP253" s="63"/>
      <c r="EQ253" s="63"/>
      <c r="ER253" s="63"/>
      <c r="ES253" s="63"/>
      <c r="ET253" s="63"/>
      <c r="EU253" s="63" t="str">
        <f t="shared" si="283"/>
        <v/>
      </c>
      <c r="EV253" s="63" t="str">
        <f t="shared" si="284"/>
        <v/>
      </c>
      <c r="EW253" s="1"/>
      <c r="EX253" s="1"/>
      <c r="EY253" s="1"/>
      <c r="EZ253" s="1"/>
      <c r="FA253" s="1"/>
      <c r="FB253" s="1"/>
      <c r="FC253" s="1"/>
      <c r="FD253" s="1"/>
      <c r="FE253" s="1"/>
      <c r="FF253" s="1"/>
      <c r="FG253" s="1"/>
      <c r="FH253" s="1"/>
      <c r="FI253" s="1"/>
      <c r="FJ253" s="1"/>
      <c r="FK253" s="138" t="str">
        <f t="shared" si="285"/>
        <v/>
      </c>
      <c r="FL253" s="1" t="str">
        <f t="shared" si="286"/>
        <v/>
      </c>
      <c r="FM253" s="63"/>
      <c r="FN253" s="63"/>
      <c r="FO253" s="63"/>
      <c r="FP253" s="63"/>
      <c r="FQ253" s="63"/>
      <c r="FR253" s="63"/>
      <c r="FS253" s="63"/>
      <c r="FT253" s="63"/>
      <c r="FU253" s="63"/>
      <c r="FV253" s="63"/>
      <c r="FW253" s="63"/>
      <c r="FX253" s="63"/>
      <c r="FY253" s="63"/>
      <c r="FZ253" s="63"/>
      <c r="GA253" s="63" t="str">
        <f t="shared" si="287"/>
        <v/>
      </c>
      <c r="GB253" s="63" t="str">
        <f t="shared" si="288"/>
        <v/>
      </c>
      <c r="GC253" s="1"/>
      <c r="GD253" s="1"/>
      <c r="GE253" s="1"/>
      <c r="GF253" s="1"/>
      <c r="GG253" s="1"/>
      <c r="GH253" s="1"/>
      <c r="GI253" s="1"/>
      <c r="GJ253" s="1"/>
      <c r="GK253" s="1"/>
      <c r="GL253" s="1"/>
      <c r="GM253" s="1"/>
      <c r="GN253" s="1"/>
      <c r="GO253" s="1"/>
      <c r="GP253" s="1"/>
      <c r="GQ253" s="138" t="str">
        <f t="shared" si="297"/>
        <v/>
      </c>
      <c r="GR253" s="1" t="str">
        <f t="shared" si="298"/>
        <v/>
      </c>
      <c r="GS253" s="63"/>
      <c r="GT253" s="63"/>
      <c r="GU253" s="63"/>
      <c r="GV253" s="63"/>
      <c r="GW253" s="63"/>
      <c r="GX253" s="63"/>
      <c r="GY253" s="63"/>
      <c r="GZ253" s="63"/>
      <c r="HA253" s="63"/>
      <c r="HB253" s="63"/>
      <c r="HC253" s="63"/>
      <c r="HD253" s="63"/>
      <c r="HE253" s="63"/>
      <c r="HF253" s="63"/>
      <c r="HG253" s="63" t="str">
        <f t="shared" si="299"/>
        <v/>
      </c>
      <c r="HH253" s="63" t="str">
        <f t="shared" si="300"/>
        <v/>
      </c>
      <c r="HI253" s="1"/>
      <c r="HJ253" s="1"/>
      <c r="HK253" s="1"/>
      <c r="HL253" s="1"/>
      <c r="HM253" s="1"/>
      <c r="HN253" s="1"/>
      <c r="HO253" s="1"/>
      <c r="HP253" s="1"/>
      <c r="HQ253" s="1"/>
      <c r="HR253" s="1"/>
      <c r="HS253" s="1"/>
      <c r="HT253" s="1"/>
      <c r="HU253" s="1"/>
      <c r="HV253" s="1"/>
      <c r="HW253" s="138" t="str">
        <f t="shared" si="301"/>
        <v/>
      </c>
      <c r="HX253" s="1" t="str">
        <f t="shared" si="302"/>
        <v/>
      </c>
      <c r="HY253" s="63"/>
      <c r="HZ253" s="63"/>
      <c r="IA253" s="63"/>
      <c r="IB253" s="63"/>
      <c r="IC253" s="63"/>
      <c r="ID253" s="63"/>
      <c r="IE253" s="63"/>
      <c r="IF253" s="63"/>
      <c r="IG253" s="63"/>
      <c r="IH253" s="63"/>
      <c r="II253" s="63"/>
      <c r="IJ253" s="63"/>
      <c r="IK253" s="63"/>
      <c r="IL253" s="63"/>
      <c r="IM253" s="63" t="str">
        <f t="shared" si="303"/>
        <v/>
      </c>
      <c r="IN253" s="63" t="str">
        <f t="shared" si="304"/>
        <v/>
      </c>
      <c r="IO253" s="1"/>
      <c r="IP253" s="1"/>
      <c r="IQ253" s="1"/>
      <c r="IR253" s="1"/>
      <c r="IS253" s="1"/>
      <c r="IT253" s="1"/>
      <c r="IU253" s="1"/>
      <c r="IV253" s="1"/>
      <c r="IW253" s="1"/>
      <c r="IX253" s="1"/>
      <c r="IY253" s="1"/>
      <c r="IZ253" s="1"/>
      <c r="JA253" s="1"/>
      <c r="JB253" s="1"/>
      <c r="JC253" s="138" t="str">
        <f t="shared" si="305"/>
        <v/>
      </c>
      <c r="JD253" s="1" t="str">
        <f t="shared" si="306"/>
        <v/>
      </c>
      <c r="JE253" s="63"/>
      <c r="JF253" s="63"/>
      <c r="JG253" s="63"/>
      <c r="JH253" s="63"/>
      <c r="JI253" s="63"/>
      <c r="JJ253" s="63"/>
      <c r="JK253" s="63"/>
      <c r="JL253" s="63"/>
      <c r="JM253" s="63"/>
      <c r="JN253" s="63"/>
      <c r="JO253" s="63"/>
      <c r="JP253" s="63"/>
      <c r="JQ253" s="63"/>
      <c r="JR253" s="63"/>
      <c r="JS253" s="63" t="str">
        <f t="shared" si="307"/>
        <v/>
      </c>
      <c r="JT253" s="63" t="str">
        <f t="shared" si="308"/>
        <v/>
      </c>
      <c r="JU253" s="1"/>
      <c r="JV253" s="1"/>
      <c r="JW253" s="1"/>
      <c r="JX253" s="1"/>
      <c r="JY253" s="1"/>
      <c r="JZ253" s="1"/>
      <c r="KA253" s="1"/>
      <c r="KB253" s="1"/>
      <c r="KC253" s="1"/>
      <c r="KD253" s="1"/>
      <c r="KE253" s="1"/>
      <c r="KF253" s="1"/>
      <c r="KG253" s="1"/>
      <c r="KH253" s="1"/>
      <c r="KI253" s="138" t="str">
        <f t="shared" si="309"/>
        <v/>
      </c>
      <c r="KJ253" s="1" t="str">
        <f t="shared" si="310"/>
        <v/>
      </c>
      <c r="KK253" s="63"/>
      <c r="KL253" s="63"/>
      <c r="KM253" s="63"/>
      <c r="KN253" s="63"/>
      <c r="KO253" s="63"/>
      <c r="KP253" s="63"/>
      <c r="KQ253" s="63"/>
      <c r="KR253" s="63"/>
      <c r="KS253" s="63"/>
      <c r="KT253" s="63"/>
      <c r="KU253" s="63"/>
      <c r="KV253" s="63"/>
      <c r="KW253" s="63"/>
      <c r="KX253" s="63"/>
      <c r="KY253" s="63" t="str">
        <f t="shared" si="311"/>
        <v/>
      </c>
      <c r="KZ253" s="63" t="str">
        <f t="shared" si="312"/>
        <v/>
      </c>
      <c r="LA253" s="1"/>
      <c r="LB253" s="1"/>
      <c r="LC253" s="1"/>
      <c r="LD253" s="1"/>
      <c r="LE253" s="1"/>
      <c r="LF253" s="1"/>
      <c r="LG253" s="1"/>
      <c r="LH253" s="1"/>
      <c r="LI253" s="1"/>
      <c r="LJ253" s="1"/>
      <c r="LK253" s="1"/>
      <c r="LL253" s="1"/>
      <c r="LM253" s="1"/>
      <c r="LN253" s="1"/>
      <c r="LO253" s="138" t="str">
        <f t="shared" si="313"/>
        <v/>
      </c>
      <c r="LP253" s="1" t="str">
        <f t="shared" si="314"/>
        <v/>
      </c>
      <c r="LQ253" s="63"/>
      <c r="LR253" s="63"/>
      <c r="LS253" s="63"/>
      <c r="LT253" s="63"/>
      <c r="LU253" s="63"/>
      <c r="LV253" s="63"/>
      <c r="LW253" s="63"/>
      <c r="LX253" s="63"/>
      <c r="LY253" s="63"/>
      <c r="LZ253" s="63"/>
      <c r="MA253" s="63"/>
      <c r="MB253" s="63"/>
      <c r="MC253" s="63"/>
      <c r="MD253" s="63"/>
      <c r="ME253" s="63" t="str">
        <f t="shared" si="315"/>
        <v/>
      </c>
      <c r="MF253" s="63" t="str">
        <f t="shared" si="316"/>
        <v/>
      </c>
    </row>
    <row r="254" spans="1:344" x14ac:dyDescent="0.35">
      <c r="A254" s="131">
        <v>250</v>
      </c>
      <c r="B254" s="170"/>
      <c r="C254" s="170"/>
      <c r="D254" s="152">
        <v>594</v>
      </c>
      <c r="E254" s="72" t="str">
        <f>'BVEM Scorecard'!F253</f>
        <v>Solar</v>
      </c>
      <c r="F254" s="96">
        <f t="shared" si="289"/>
        <v>0.99999999999999989</v>
      </c>
      <c r="G254" s="96">
        <f t="shared" si="290"/>
        <v>1</v>
      </c>
      <c r="H254" s="96">
        <f t="shared" si="291"/>
        <v>1</v>
      </c>
      <c r="I254" s="96">
        <f t="shared" si="292"/>
        <v>1</v>
      </c>
      <c r="J254" s="62">
        <v>1</v>
      </c>
      <c r="K254" s="62">
        <v>1</v>
      </c>
      <c r="L254" s="62">
        <v>1</v>
      </c>
      <c r="M254" s="62">
        <v>1</v>
      </c>
      <c r="N254" s="62">
        <v>1</v>
      </c>
      <c r="O254" s="62">
        <v>1</v>
      </c>
      <c r="P254" s="62">
        <v>1</v>
      </c>
      <c r="Q254" s="62">
        <v>1</v>
      </c>
      <c r="R254" s="62">
        <v>1</v>
      </c>
      <c r="S254" s="62">
        <v>1</v>
      </c>
      <c r="T254" s="62">
        <v>1</v>
      </c>
      <c r="U254" s="62">
        <v>1</v>
      </c>
      <c r="V254" s="62">
        <v>1</v>
      </c>
      <c r="W254" s="62">
        <f t="shared" si="351"/>
        <v>1</v>
      </c>
      <c r="X254" s="62">
        <f t="shared" si="352"/>
        <v>0.99999999999999989</v>
      </c>
      <c r="Y254" s="87" t="s">
        <v>84</v>
      </c>
      <c r="Z254" s="5">
        <v>1</v>
      </c>
      <c r="AA254" s="5"/>
      <c r="AB254" s="5"/>
      <c r="AC254" s="5"/>
      <c r="AD254" s="5"/>
      <c r="AE254" s="5"/>
      <c r="AF254" s="5"/>
      <c r="AG254" s="5"/>
      <c r="AH254" s="5"/>
      <c r="AI254" s="5"/>
      <c r="AJ254" s="5"/>
      <c r="AK254" s="5"/>
      <c r="AL254" s="5">
        <v>1</v>
      </c>
      <c r="AM254" s="91" t="str">
        <f t="shared" si="269"/>
        <v/>
      </c>
      <c r="AN254" s="93">
        <v>1</v>
      </c>
      <c r="AO254" s="62"/>
      <c r="AP254" s="62"/>
      <c r="AQ254" s="62"/>
      <c r="AR254" s="62"/>
      <c r="AS254" s="62"/>
      <c r="AT254" s="62"/>
      <c r="AU254" s="62"/>
      <c r="AV254" s="62"/>
      <c r="AW254" s="62"/>
      <c r="AX254" s="62"/>
      <c r="AY254" s="62"/>
      <c r="AZ254" s="62"/>
      <c r="BA254" s="62"/>
      <c r="BB254" s="62"/>
      <c r="BC254" s="62" t="str">
        <f t="shared" si="271"/>
        <v/>
      </c>
      <c r="BD254" s="62" t="str">
        <f t="shared" si="272"/>
        <v/>
      </c>
      <c r="BE254" s="5"/>
      <c r="BF254" s="5"/>
      <c r="BG254" s="5"/>
      <c r="BH254" s="5"/>
      <c r="BI254" s="5"/>
      <c r="BJ254" s="5"/>
      <c r="BK254" s="5"/>
      <c r="BL254" s="5"/>
      <c r="BM254" s="5"/>
      <c r="BN254" s="5"/>
      <c r="BO254" s="5"/>
      <c r="BP254" s="5"/>
      <c r="BQ254" s="5"/>
      <c r="BR254" s="5"/>
      <c r="BS254" s="5" t="str">
        <f t="shared" si="273"/>
        <v/>
      </c>
      <c r="BT254" s="5" t="str">
        <f t="shared" si="274"/>
        <v/>
      </c>
      <c r="BU254" s="62"/>
      <c r="BV254" s="62"/>
      <c r="BW254" s="62"/>
      <c r="BX254" s="62"/>
      <c r="BY254" s="62"/>
      <c r="BZ254" s="62"/>
      <c r="CA254" s="62"/>
      <c r="CB254" s="62"/>
      <c r="CC254" s="62"/>
      <c r="CD254" s="62"/>
      <c r="CE254" s="62"/>
      <c r="CF254" s="62"/>
      <c r="CG254" s="62"/>
      <c r="CH254" s="62"/>
      <c r="CI254" s="62" t="str">
        <f t="shared" si="275"/>
        <v/>
      </c>
      <c r="CJ254" s="62" t="str">
        <f t="shared" si="276"/>
        <v/>
      </c>
      <c r="CK254" s="5"/>
      <c r="CL254" s="5"/>
      <c r="CM254" s="5"/>
      <c r="CN254" s="5"/>
      <c r="CO254" s="5"/>
      <c r="CP254" s="5"/>
      <c r="CQ254" s="5"/>
      <c r="CR254" s="5"/>
      <c r="CS254" s="5"/>
      <c r="CT254" s="5"/>
      <c r="CU254" s="5"/>
      <c r="CV254" s="5"/>
      <c r="CW254" s="5"/>
      <c r="CX254" s="5"/>
      <c r="CY254" s="91" t="str">
        <f t="shared" si="277"/>
        <v/>
      </c>
      <c r="CZ254" s="5" t="str">
        <f t="shared" si="278"/>
        <v/>
      </c>
      <c r="DA254" s="62"/>
      <c r="DB254" s="62"/>
      <c r="DC254" s="62"/>
      <c r="DD254" s="62"/>
      <c r="DE254" s="62"/>
      <c r="DF254" s="62"/>
      <c r="DG254" s="62"/>
      <c r="DH254" s="62"/>
      <c r="DI254" s="62"/>
      <c r="DJ254" s="62"/>
      <c r="DK254" s="62"/>
      <c r="DL254" s="62"/>
      <c r="DM254" s="62"/>
      <c r="DN254" s="62"/>
      <c r="DO254" s="62" t="str">
        <f t="shared" si="279"/>
        <v/>
      </c>
      <c r="DP254" s="62" t="str">
        <f t="shared" si="280"/>
        <v/>
      </c>
      <c r="DQ254" s="5"/>
      <c r="DR254" s="5"/>
      <c r="DS254" s="5"/>
      <c r="DT254" s="5"/>
      <c r="DU254" s="5"/>
      <c r="DV254" s="5"/>
      <c r="DW254" s="5"/>
      <c r="DX254" s="5"/>
      <c r="DY254" s="5"/>
      <c r="DZ254" s="5"/>
      <c r="EA254" s="5"/>
      <c r="EB254" s="5"/>
      <c r="EC254" s="5"/>
      <c r="ED254" s="5"/>
      <c r="EE254" s="91" t="str">
        <f t="shared" si="281"/>
        <v/>
      </c>
      <c r="EF254" s="5" t="str">
        <f t="shared" si="282"/>
        <v/>
      </c>
      <c r="EG254" s="62"/>
      <c r="EH254" s="62"/>
      <c r="EI254" s="62"/>
      <c r="EJ254" s="62"/>
      <c r="EK254" s="62"/>
      <c r="EL254" s="62"/>
      <c r="EM254" s="62"/>
      <c r="EN254" s="62"/>
      <c r="EO254" s="62"/>
      <c r="EP254" s="62"/>
      <c r="EQ254" s="62"/>
      <c r="ER254" s="62"/>
      <c r="ES254" s="62"/>
      <c r="ET254" s="62"/>
      <c r="EU254" s="62" t="str">
        <f t="shared" si="283"/>
        <v/>
      </c>
      <c r="EV254" s="62" t="str">
        <f t="shared" si="284"/>
        <v/>
      </c>
      <c r="EW254" s="5"/>
      <c r="EX254" s="5"/>
      <c r="EY254" s="5"/>
      <c r="EZ254" s="5"/>
      <c r="FA254" s="5"/>
      <c r="FB254" s="5"/>
      <c r="FC254" s="5"/>
      <c r="FD254" s="5"/>
      <c r="FE254" s="5"/>
      <c r="FF254" s="5"/>
      <c r="FG254" s="5"/>
      <c r="FH254" s="5"/>
      <c r="FI254" s="5"/>
      <c r="FJ254" s="5"/>
      <c r="FK254" s="91" t="str">
        <f t="shared" si="285"/>
        <v/>
      </c>
      <c r="FL254" s="5" t="str">
        <f t="shared" si="286"/>
        <v/>
      </c>
      <c r="FM254" s="62"/>
      <c r="FN254" s="62"/>
      <c r="FO254" s="62"/>
      <c r="FP254" s="62"/>
      <c r="FQ254" s="62"/>
      <c r="FR254" s="62"/>
      <c r="FS254" s="62"/>
      <c r="FT254" s="62"/>
      <c r="FU254" s="62"/>
      <c r="FV254" s="62"/>
      <c r="FW254" s="62"/>
      <c r="FX254" s="62"/>
      <c r="FY254" s="62"/>
      <c r="FZ254" s="62"/>
      <c r="GA254" s="62" t="str">
        <f t="shared" si="287"/>
        <v/>
      </c>
      <c r="GB254" s="62" t="str">
        <f t="shared" si="288"/>
        <v/>
      </c>
      <c r="GC254" s="5"/>
      <c r="GD254" s="5"/>
      <c r="GE254" s="5"/>
      <c r="GF254" s="5"/>
      <c r="GG254" s="5"/>
      <c r="GH254" s="5"/>
      <c r="GI254" s="5"/>
      <c r="GJ254" s="5"/>
      <c r="GK254" s="5"/>
      <c r="GL254" s="5"/>
      <c r="GM254" s="5"/>
      <c r="GN254" s="5"/>
      <c r="GO254" s="5"/>
      <c r="GP254" s="5"/>
      <c r="GQ254" s="91" t="str">
        <f t="shared" si="297"/>
        <v/>
      </c>
      <c r="GR254" s="5" t="str">
        <f t="shared" si="298"/>
        <v/>
      </c>
      <c r="GS254" s="62"/>
      <c r="GT254" s="62"/>
      <c r="GU254" s="62"/>
      <c r="GV254" s="62"/>
      <c r="GW254" s="62"/>
      <c r="GX254" s="62"/>
      <c r="GY254" s="62"/>
      <c r="GZ254" s="62"/>
      <c r="HA254" s="62"/>
      <c r="HB254" s="62"/>
      <c r="HC254" s="62"/>
      <c r="HD254" s="62"/>
      <c r="HE254" s="62"/>
      <c r="HF254" s="62"/>
      <c r="HG254" s="62" t="str">
        <f t="shared" si="299"/>
        <v/>
      </c>
      <c r="HH254" s="62" t="str">
        <f t="shared" si="300"/>
        <v/>
      </c>
      <c r="HI254" s="5"/>
      <c r="HJ254" s="5"/>
      <c r="HK254" s="5"/>
      <c r="HL254" s="5"/>
      <c r="HM254" s="5"/>
      <c r="HN254" s="5"/>
      <c r="HO254" s="5"/>
      <c r="HP254" s="5"/>
      <c r="HQ254" s="5"/>
      <c r="HR254" s="5"/>
      <c r="HS254" s="5"/>
      <c r="HT254" s="5"/>
      <c r="HU254" s="5"/>
      <c r="HV254" s="5"/>
      <c r="HW254" s="91" t="str">
        <f t="shared" si="301"/>
        <v/>
      </c>
      <c r="HX254" s="5" t="str">
        <f t="shared" si="302"/>
        <v/>
      </c>
      <c r="HY254" s="62"/>
      <c r="HZ254" s="62"/>
      <c r="IA254" s="62"/>
      <c r="IB254" s="62"/>
      <c r="IC254" s="62"/>
      <c r="ID254" s="62"/>
      <c r="IE254" s="62"/>
      <c r="IF254" s="62"/>
      <c r="IG254" s="62"/>
      <c r="IH254" s="62"/>
      <c r="II254" s="62"/>
      <c r="IJ254" s="62"/>
      <c r="IK254" s="62"/>
      <c r="IL254" s="62"/>
      <c r="IM254" s="62" t="str">
        <f t="shared" si="303"/>
        <v/>
      </c>
      <c r="IN254" s="62" t="str">
        <f t="shared" si="304"/>
        <v/>
      </c>
      <c r="IO254" s="5"/>
      <c r="IP254" s="5"/>
      <c r="IQ254" s="5"/>
      <c r="IR254" s="5"/>
      <c r="IS254" s="5"/>
      <c r="IT254" s="5"/>
      <c r="IU254" s="5"/>
      <c r="IV254" s="5"/>
      <c r="IW254" s="5"/>
      <c r="IX254" s="5"/>
      <c r="IY254" s="5"/>
      <c r="IZ254" s="5"/>
      <c r="JA254" s="5"/>
      <c r="JB254" s="5"/>
      <c r="JC254" s="91" t="str">
        <f t="shared" si="305"/>
        <v/>
      </c>
      <c r="JD254" s="5" t="str">
        <f t="shared" si="306"/>
        <v/>
      </c>
      <c r="JE254" s="62"/>
      <c r="JF254" s="62"/>
      <c r="JG254" s="62"/>
      <c r="JH254" s="62"/>
      <c r="JI254" s="62"/>
      <c r="JJ254" s="62"/>
      <c r="JK254" s="62"/>
      <c r="JL254" s="62"/>
      <c r="JM254" s="62"/>
      <c r="JN254" s="62"/>
      <c r="JO254" s="62"/>
      <c r="JP254" s="62"/>
      <c r="JQ254" s="62"/>
      <c r="JR254" s="62"/>
      <c r="JS254" s="62" t="str">
        <f t="shared" si="307"/>
        <v/>
      </c>
      <c r="JT254" s="62" t="str">
        <f t="shared" si="308"/>
        <v/>
      </c>
      <c r="JU254" s="5"/>
      <c r="JV254" s="5"/>
      <c r="JW254" s="5"/>
      <c r="JX254" s="5"/>
      <c r="JY254" s="5"/>
      <c r="JZ254" s="5"/>
      <c r="KA254" s="5"/>
      <c r="KB254" s="5"/>
      <c r="KC254" s="5"/>
      <c r="KD254" s="5"/>
      <c r="KE254" s="5"/>
      <c r="KF254" s="5"/>
      <c r="KG254" s="5"/>
      <c r="KH254" s="5"/>
      <c r="KI254" s="91" t="str">
        <f t="shared" si="309"/>
        <v/>
      </c>
      <c r="KJ254" s="5" t="str">
        <f t="shared" si="310"/>
        <v/>
      </c>
      <c r="KK254" s="62"/>
      <c r="KL254" s="62"/>
      <c r="KM254" s="62"/>
      <c r="KN254" s="62"/>
      <c r="KO254" s="62"/>
      <c r="KP254" s="62"/>
      <c r="KQ254" s="62"/>
      <c r="KR254" s="62"/>
      <c r="KS254" s="62"/>
      <c r="KT254" s="62"/>
      <c r="KU254" s="62"/>
      <c r="KV254" s="62"/>
      <c r="KW254" s="62"/>
      <c r="KX254" s="62"/>
      <c r="KY254" s="62" t="str">
        <f t="shared" si="311"/>
        <v/>
      </c>
      <c r="KZ254" s="62" t="str">
        <f t="shared" si="312"/>
        <v/>
      </c>
      <c r="LA254" s="5"/>
      <c r="LB254" s="5"/>
      <c r="LC254" s="5"/>
      <c r="LD254" s="5"/>
      <c r="LE254" s="5"/>
      <c r="LF254" s="5"/>
      <c r="LG254" s="5"/>
      <c r="LH254" s="5"/>
      <c r="LI254" s="5"/>
      <c r="LJ254" s="5"/>
      <c r="LK254" s="5"/>
      <c r="LL254" s="5"/>
      <c r="LM254" s="5"/>
      <c r="LN254" s="5"/>
      <c r="LO254" s="91" t="str">
        <f t="shared" si="313"/>
        <v/>
      </c>
      <c r="LP254" s="5" t="str">
        <f t="shared" si="314"/>
        <v/>
      </c>
      <c r="LQ254" s="62"/>
      <c r="LR254" s="62"/>
      <c r="LS254" s="62"/>
      <c r="LT254" s="62"/>
      <c r="LU254" s="62"/>
      <c r="LV254" s="62"/>
      <c r="LW254" s="62"/>
      <c r="LX254" s="62"/>
      <c r="LY254" s="62"/>
      <c r="LZ254" s="62"/>
      <c r="MA254" s="62"/>
      <c r="MB254" s="62"/>
      <c r="MC254" s="62"/>
      <c r="MD254" s="62"/>
      <c r="ME254" s="62" t="str">
        <f t="shared" si="315"/>
        <v/>
      </c>
      <c r="MF254" s="62" t="str">
        <f t="shared" si="316"/>
        <v/>
      </c>
    </row>
    <row r="255" spans="1:344" x14ac:dyDescent="0.35">
      <c r="A255" s="132">
        <v>251</v>
      </c>
      <c r="B255" s="170"/>
      <c r="C255" s="170"/>
      <c r="D255" s="152">
        <v>981</v>
      </c>
      <c r="E255" s="72" t="str">
        <f>'BVEM Scorecard'!F254</f>
        <v>Solar + Storage</v>
      </c>
      <c r="F255" s="96">
        <f t="shared" si="289"/>
        <v>0.99999999999999989</v>
      </c>
      <c r="G255" s="96">
        <f t="shared" si="290"/>
        <v>1</v>
      </c>
      <c r="H255" s="96">
        <f t="shared" si="291"/>
        <v>1</v>
      </c>
      <c r="I255" s="96">
        <f t="shared" si="292"/>
        <v>1</v>
      </c>
      <c r="J255" s="62">
        <v>1</v>
      </c>
      <c r="K255" s="62">
        <v>1</v>
      </c>
      <c r="L255" s="62">
        <v>1</v>
      </c>
      <c r="M255" s="62">
        <v>1</v>
      </c>
      <c r="N255" s="62">
        <v>1</v>
      </c>
      <c r="O255" s="62">
        <v>1</v>
      </c>
      <c r="P255" s="62">
        <v>1</v>
      </c>
      <c r="Q255" s="62">
        <v>1</v>
      </c>
      <c r="R255" s="62">
        <v>1</v>
      </c>
      <c r="S255" s="62">
        <v>1</v>
      </c>
      <c r="T255" s="62">
        <v>1</v>
      </c>
      <c r="U255" s="62">
        <v>1</v>
      </c>
      <c r="V255" s="62">
        <v>1</v>
      </c>
      <c r="W255" s="62">
        <f t="shared" si="351"/>
        <v>1</v>
      </c>
      <c r="X255" s="62">
        <f t="shared" si="352"/>
        <v>0.99999999999999989</v>
      </c>
      <c r="Y255" s="1" t="s">
        <v>84</v>
      </c>
      <c r="Z255" s="1">
        <v>1</v>
      </c>
      <c r="AA255" s="1"/>
      <c r="AB255" s="1"/>
      <c r="AC255" s="1"/>
      <c r="AD255" s="1"/>
      <c r="AE255" s="1"/>
      <c r="AF255" s="1"/>
      <c r="AG255" s="1"/>
      <c r="AH255" s="1"/>
      <c r="AI255" s="1"/>
      <c r="AJ255" s="1"/>
      <c r="AK255" s="1"/>
      <c r="AL255" s="1">
        <v>1</v>
      </c>
      <c r="AM255" s="138" t="str">
        <f t="shared" si="269"/>
        <v/>
      </c>
      <c r="AN255" s="139">
        <v>1</v>
      </c>
      <c r="AO255" s="63"/>
      <c r="AP255" s="63"/>
      <c r="AQ255" s="63"/>
      <c r="AR255" s="63"/>
      <c r="AS255" s="63"/>
      <c r="AT255" s="63"/>
      <c r="AU255" s="63"/>
      <c r="AV255" s="63"/>
      <c r="AW255" s="63"/>
      <c r="AX255" s="63"/>
      <c r="AY255" s="63"/>
      <c r="AZ255" s="63"/>
      <c r="BA255" s="63"/>
      <c r="BB255" s="63"/>
      <c r="BC255" s="63" t="str">
        <f t="shared" si="271"/>
        <v/>
      </c>
      <c r="BD255" s="63" t="str">
        <f t="shared" si="272"/>
        <v/>
      </c>
      <c r="BE255" s="1"/>
      <c r="BF255" s="1"/>
      <c r="BG255" s="1"/>
      <c r="BH255" s="1"/>
      <c r="BI255" s="1"/>
      <c r="BJ255" s="1"/>
      <c r="BK255" s="1"/>
      <c r="BL255" s="1"/>
      <c r="BM255" s="1"/>
      <c r="BN255" s="1"/>
      <c r="BO255" s="1"/>
      <c r="BP255" s="1"/>
      <c r="BQ255" s="1"/>
      <c r="BR255" s="1"/>
      <c r="BS255" s="1" t="str">
        <f t="shared" si="273"/>
        <v/>
      </c>
      <c r="BT255" s="1" t="str">
        <f t="shared" si="274"/>
        <v/>
      </c>
      <c r="BU255" s="63"/>
      <c r="BV255" s="63"/>
      <c r="BW255" s="63"/>
      <c r="BX255" s="63"/>
      <c r="BY255" s="63"/>
      <c r="BZ255" s="63"/>
      <c r="CA255" s="63"/>
      <c r="CB255" s="63"/>
      <c r="CC255" s="63"/>
      <c r="CD255" s="63"/>
      <c r="CE255" s="63"/>
      <c r="CF255" s="63"/>
      <c r="CG255" s="63"/>
      <c r="CH255" s="63"/>
      <c r="CI255" s="63" t="str">
        <f t="shared" si="275"/>
        <v/>
      </c>
      <c r="CJ255" s="63" t="str">
        <f t="shared" si="276"/>
        <v/>
      </c>
      <c r="CK255" s="1"/>
      <c r="CL255" s="1"/>
      <c r="CM255" s="1"/>
      <c r="CN255" s="1"/>
      <c r="CO255" s="1"/>
      <c r="CP255" s="1"/>
      <c r="CQ255" s="1"/>
      <c r="CR255" s="1"/>
      <c r="CS255" s="1"/>
      <c r="CT255" s="1"/>
      <c r="CU255" s="1"/>
      <c r="CV255" s="1"/>
      <c r="CW255" s="1"/>
      <c r="CX255" s="1"/>
      <c r="CY255" s="138" t="str">
        <f t="shared" si="277"/>
        <v/>
      </c>
      <c r="CZ255" s="1" t="str">
        <f t="shared" si="278"/>
        <v/>
      </c>
      <c r="DA255" s="63"/>
      <c r="DB255" s="63"/>
      <c r="DC255" s="63"/>
      <c r="DD255" s="63"/>
      <c r="DE255" s="63"/>
      <c r="DF255" s="63"/>
      <c r="DG255" s="63"/>
      <c r="DH255" s="63"/>
      <c r="DI255" s="63"/>
      <c r="DJ255" s="63"/>
      <c r="DK255" s="63"/>
      <c r="DL255" s="63"/>
      <c r="DM255" s="63"/>
      <c r="DN255" s="63"/>
      <c r="DO255" s="63" t="str">
        <f t="shared" si="279"/>
        <v/>
      </c>
      <c r="DP255" s="63" t="str">
        <f t="shared" si="280"/>
        <v/>
      </c>
      <c r="DQ255" s="1"/>
      <c r="DR255" s="1"/>
      <c r="DS255" s="1"/>
      <c r="DT255" s="1"/>
      <c r="DU255" s="1"/>
      <c r="DV255" s="1"/>
      <c r="DW255" s="1"/>
      <c r="DX255" s="1"/>
      <c r="DY255" s="1"/>
      <c r="DZ255" s="1"/>
      <c r="EA255" s="1"/>
      <c r="EB255" s="1"/>
      <c r="EC255" s="1"/>
      <c r="ED255" s="1"/>
      <c r="EE255" s="138" t="str">
        <f t="shared" si="281"/>
        <v/>
      </c>
      <c r="EF255" s="1" t="str">
        <f t="shared" si="282"/>
        <v/>
      </c>
      <c r="EG255" s="63"/>
      <c r="EH255" s="63"/>
      <c r="EI255" s="63"/>
      <c r="EJ255" s="63"/>
      <c r="EK255" s="63"/>
      <c r="EL255" s="63"/>
      <c r="EM255" s="63"/>
      <c r="EN255" s="63"/>
      <c r="EO255" s="63"/>
      <c r="EP255" s="63"/>
      <c r="EQ255" s="63"/>
      <c r="ER255" s="63"/>
      <c r="ES255" s="63"/>
      <c r="ET255" s="63"/>
      <c r="EU255" s="63" t="str">
        <f t="shared" si="283"/>
        <v/>
      </c>
      <c r="EV255" s="63" t="str">
        <f t="shared" si="284"/>
        <v/>
      </c>
      <c r="EW255" s="1"/>
      <c r="EX255" s="1"/>
      <c r="EY255" s="1"/>
      <c r="EZ255" s="1"/>
      <c r="FA255" s="1"/>
      <c r="FB255" s="1"/>
      <c r="FC255" s="1"/>
      <c r="FD255" s="1"/>
      <c r="FE255" s="1"/>
      <c r="FF255" s="1"/>
      <c r="FG255" s="1"/>
      <c r="FH255" s="1"/>
      <c r="FI255" s="1"/>
      <c r="FJ255" s="1"/>
      <c r="FK255" s="138" t="str">
        <f t="shared" si="285"/>
        <v/>
      </c>
      <c r="FL255" s="1" t="str">
        <f t="shared" si="286"/>
        <v/>
      </c>
      <c r="FM255" s="63"/>
      <c r="FN255" s="63"/>
      <c r="FO255" s="63"/>
      <c r="FP255" s="63"/>
      <c r="FQ255" s="63"/>
      <c r="FR255" s="63"/>
      <c r="FS255" s="63"/>
      <c r="FT255" s="63"/>
      <c r="FU255" s="63"/>
      <c r="FV255" s="63"/>
      <c r="FW255" s="63"/>
      <c r="FX255" s="63"/>
      <c r="FY255" s="63"/>
      <c r="FZ255" s="63"/>
      <c r="GA255" s="63" t="str">
        <f t="shared" si="287"/>
        <v/>
      </c>
      <c r="GB255" s="63" t="str">
        <f t="shared" si="288"/>
        <v/>
      </c>
      <c r="GC255" s="1"/>
      <c r="GD255" s="1"/>
      <c r="GE255" s="1"/>
      <c r="GF255" s="1"/>
      <c r="GG255" s="1"/>
      <c r="GH255" s="1"/>
      <c r="GI255" s="1"/>
      <c r="GJ255" s="1"/>
      <c r="GK255" s="1"/>
      <c r="GL255" s="1"/>
      <c r="GM255" s="1"/>
      <c r="GN255" s="1"/>
      <c r="GO255" s="1"/>
      <c r="GP255" s="1"/>
      <c r="GQ255" s="138" t="str">
        <f t="shared" si="297"/>
        <v/>
      </c>
      <c r="GR255" s="1" t="str">
        <f t="shared" si="298"/>
        <v/>
      </c>
      <c r="GS255" s="63"/>
      <c r="GT255" s="63"/>
      <c r="GU255" s="63"/>
      <c r="GV255" s="63"/>
      <c r="GW255" s="63"/>
      <c r="GX255" s="63"/>
      <c r="GY255" s="63"/>
      <c r="GZ255" s="63"/>
      <c r="HA255" s="63"/>
      <c r="HB255" s="63"/>
      <c r="HC255" s="63"/>
      <c r="HD255" s="63"/>
      <c r="HE255" s="63"/>
      <c r="HF255" s="63"/>
      <c r="HG255" s="63" t="str">
        <f t="shared" si="299"/>
        <v/>
      </c>
      <c r="HH255" s="63" t="str">
        <f t="shared" si="300"/>
        <v/>
      </c>
      <c r="HI255" s="1"/>
      <c r="HJ255" s="1"/>
      <c r="HK255" s="1"/>
      <c r="HL255" s="1"/>
      <c r="HM255" s="1"/>
      <c r="HN255" s="1"/>
      <c r="HO255" s="1"/>
      <c r="HP255" s="1"/>
      <c r="HQ255" s="1"/>
      <c r="HR255" s="1"/>
      <c r="HS255" s="1"/>
      <c r="HT255" s="1"/>
      <c r="HU255" s="1"/>
      <c r="HV255" s="1"/>
      <c r="HW255" s="138" t="str">
        <f t="shared" si="301"/>
        <v/>
      </c>
      <c r="HX255" s="1" t="str">
        <f t="shared" si="302"/>
        <v/>
      </c>
      <c r="HY255" s="63"/>
      <c r="HZ255" s="63"/>
      <c r="IA255" s="63"/>
      <c r="IB255" s="63"/>
      <c r="IC255" s="63"/>
      <c r="ID255" s="63"/>
      <c r="IE255" s="63"/>
      <c r="IF255" s="63"/>
      <c r="IG255" s="63"/>
      <c r="IH255" s="63"/>
      <c r="II255" s="63"/>
      <c r="IJ255" s="63"/>
      <c r="IK255" s="63"/>
      <c r="IL255" s="63"/>
      <c r="IM255" s="63" t="str">
        <f t="shared" si="303"/>
        <v/>
      </c>
      <c r="IN255" s="63" t="str">
        <f t="shared" si="304"/>
        <v/>
      </c>
      <c r="IO255" s="1"/>
      <c r="IP255" s="1"/>
      <c r="IQ255" s="1"/>
      <c r="IR255" s="1"/>
      <c r="IS255" s="1"/>
      <c r="IT255" s="1"/>
      <c r="IU255" s="1"/>
      <c r="IV255" s="1"/>
      <c r="IW255" s="1"/>
      <c r="IX255" s="1"/>
      <c r="IY255" s="1"/>
      <c r="IZ255" s="1"/>
      <c r="JA255" s="1"/>
      <c r="JB255" s="1"/>
      <c r="JC255" s="138" t="str">
        <f t="shared" si="305"/>
        <v/>
      </c>
      <c r="JD255" s="1" t="str">
        <f t="shared" si="306"/>
        <v/>
      </c>
      <c r="JE255" s="63"/>
      <c r="JF255" s="63"/>
      <c r="JG255" s="63"/>
      <c r="JH255" s="63"/>
      <c r="JI255" s="63"/>
      <c r="JJ255" s="63"/>
      <c r="JK255" s="63"/>
      <c r="JL255" s="63"/>
      <c r="JM255" s="63"/>
      <c r="JN255" s="63"/>
      <c r="JO255" s="63"/>
      <c r="JP255" s="63"/>
      <c r="JQ255" s="63"/>
      <c r="JR255" s="63"/>
      <c r="JS255" s="63" t="str">
        <f t="shared" si="307"/>
        <v/>
      </c>
      <c r="JT255" s="63" t="str">
        <f t="shared" si="308"/>
        <v/>
      </c>
      <c r="JU255" s="1"/>
      <c r="JV255" s="1"/>
      <c r="JW255" s="1"/>
      <c r="JX255" s="1"/>
      <c r="JY255" s="1"/>
      <c r="JZ255" s="1"/>
      <c r="KA255" s="1"/>
      <c r="KB255" s="1"/>
      <c r="KC255" s="1"/>
      <c r="KD255" s="1"/>
      <c r="KE255" s="1"/>
      <c r="KF255" s="1"/>
      <c r="KG255" s="1"/>
      <c r="KH255" s="1"/>
      <c r="KI255" s="138" t="str">
        <f t="shared" si="309"/>
        <v/>
      </c>
      <c r="KJ255" s="1" t="str">
        <f t="shared" si="310"/>
        <v/>
      </c>
      <c r="KK255" s="63"/>
      <c r="KL255" s="63"/>
      <c r="KM255" s="63"/>
      <c r="KN255" s="63"/>
      <c r="KO255" s="63"/>
      <c r="KP255" s="63"/>
      <c r="KQ255" s="63"/>
      <c r="KR255" s="63"/>
      <c r="KS255" s="63"/>
      <c r="KT255" s="63"/>
      <c r="KU255" s="63"/>
      <c r="KV255" s="63"/>
      <c r="KW255" s="63"/>
      <c r="KX255" s="63"/>
      <c r="KY255" s="63" t="str">
        <f t="shared" si="311"/>
        <v/>
      </c>
      <c r="KZ255" s="63" t="str">
        <f t="shared" si="312"/>
        <v/>
      </c>
      <c r="LA255" s="1"/>
      <c r="LB255" s="1"/>
      <c r="LC255" s="1"/>
      <c r="LD255" s="1"/>
      <c r="LE255" s="1"/>
      <c r="LF255" s="1"/>
      <c r="LG255" s="1"/>
      <c r="LH255" s="1"/>
      <c r="LI255" s="1"/>
      <c r="LJ255" s="1"/>
      <c r="LK255" s="1"/>
      <c r="LL255" s="1"/>
      <c r="LM255" s="1"/>
      <c r="LN255" s="1"/>
      <c r="LO255" s="138" t="str">
        <f t="shared" si="313"/>
        <v/>
      </c>
      <c r="LP255" s="1" t="str">
        <f t="shared" si="314"/>
        <v/>
      </c>
      <c r="LQ255" s="63"/>
      <c r="LR255" s="63"/>
      <c r="LS255" s="63"/>
      <c r="LT255" s="63"/>
      <c r="LU255" s="63"/>
      <c r="LV255" s="63"/>
      <c r="LW255" s="63"/>
      <c r="LX255" s="63"/>
      <c r="LY255" s="63"/>
      <c r="LZ255" s="63"/>
      <c r="MA255" s="63"/>
      <c r="MB255" s="63"/>
      <c r="MC255" s="63"/>
      <c r="MD255" s="63"/>
      <c r="ME255" s="63" t="str">
        <f t="shared" si="315"/>
        <v/>
      </c>
      <c r="MF255" s="63" t="str">
        <f t="shared" si="316"/>
        <v/>
      </c>
    </row>
    <row r="256" spans="1:344" x14ac:dyDescent="0.35">
      <c r="A256" s="131">
        <v>252</v>
      </c>
      <c r="B256" s="170"/>
      <c r="C256" s="170"/>
      <c r="D256" s="152">
        <v>1056</v>
      </c>
      <c r="E256" s="72" t="str">
        <f>'BVEM Scorecard'!F255</f>
        <v>Storage</v>
      </c>
      <c r="F256" s="96"/>
      <c r="G256" s="96"/>
      <c r="H256" s="96"/>
      <c r="I256" s="96"/>
      <c r="J256" s="62"/>
      <c r="K256" s="62"/>
      <c r="L256" s="62"/>
      <c r="M256" s="62"/>
      <c r="N256" s="62"/>
      <c r="O256" s="62"/>
      <c r="P256" s="62"/>
      <c r="Q256" s="62"/>
      <c r="R256" s="62"/>
      <c r="S256" s="62"/>
      <c r="T256" s="62"/>
      <c r="U256" s="62"/>
      <c r="V256" s="62"/>
      <c r="W256" s="62"/>
      <c r="X256" s="62"/>
      <c r="Y256" s="87"/>
      <c r="Z256" s="5"/>
      <c r="AA256" s="5"/>
      <c r="AB256" s="5"/>
      <c r="AC256" s="5"/>
      <c r="AD256" s="5"/>
      <c r="AE256" s="5"/>
      <c r="AF256" s="5"/>
      <c r="AG256" s="5"/>
      <c r="AH256" s="5"/>
      <c r="AI256" s="5"/>
      <c r="AJ256" s="5"/>
      <c r="AK256" s="5"/>
      <c r="AL256" s="5"/>
      <c r="AM256" s="91"/>
      <c r="AN256" s="93"/>
      <c r="AO256" s="62"/>
      <c r="AP256" s="62"/>
      <c r="AQ256" s="62"/>
      <c r="AR256" s="62"/>
      <c r="AS256" s="62"/>
      <c r="AT256" s="62"/>
      <c r="AU256" s="62"/>
      <c r="AV256" s="62"/>
      <c r="AW256" s="62"/>
      <c r="AX256" s="62"/>
      <c r="AY256" s="62"/>
      <c r="AZ256" s="62"/>
      <c r="BA256" s="62"/>
      <c r="BB256" s="62"/>
      <c r="BC256" s="62"/>
      <c r="BD256" s="62"/>
      <c r="BE256" s="5"/>
      <c r="BF256" s="5"/>
      <c r="BG256" s="5"/>
      <c r="BH256" s="5"/>
      <c r="BI256" s="5"/>
      <c r="BJ256" s="5"/>
      <c r="BK256" s="5"/>
      <c r="BL256" s="5"/>
      <c r="BM256" s="5"/>
      <c r="BN256" s="5"/>
      <c r="BO256" s="5"/>
      <c r="BP256" s="5"/>
      <c r="BQ256" s="5"/>
      <c r="BR256" s="5"/>
      <c r="BS256" s="5"/>
      <c r="BT256" s="5"/>
      <c r="BU256" s="62"/>
      <c r="BV256" s="62"/>
      <c r="BW256" s="62"/>
      <c r="BX256" s="62"/>
      <c r="BY256" s="62"/>
      <c r="BZ256" s="62"/>
      <c r="CA256" s="62"/>
      <c r="CB256" s="62"/>
      <c r="CC256" s="62"/>
      <c r="CD256" s="62"/>
      <c r="CE256" s="62"/>
      <c r="CF256" s="62"/>
      <c r="CG256" s="62"/>
      <c r="CH256" s="62"/>
      <c r="CI256" s="62"/>
      <c r="CJ256" s="62"/>
      <c r="CK256" s="5"/>
      <c r="CL256" s="5"/>
      <c r="CM256" s="5"/>
      <c r="CN256" s="5"/>
      <c r="CO256" s="5"/>
      <c r="CP256" s="5"/>
      <c r="CQ256" s="5"/>
      <c r="CR256" s="5"/>
      <c r="CS256" s="5"/>
      <c r="CT256" s="5"/>
      <c r="CU256" s="5"/>
      <c r="CV256" s="5"/>
      <c r="CW256" s="5"/>
      <c r="CX256" s="5"/>
      <c r="CY256" s="91"/>
      <c r="CZ256" s="5"/>
      <c r="DA256" s="62"/>
      <c r="DB256" s="62"/>
      <c r="DC256" s="62"/>
      <c r="DD256" s="62"/>
      <c r="DE256" s="62"/>
      <c r="DF256" s="62"/>
      <c r="DG256" s="62"/>
      <c r="DH256" s="62"/>
      <c r="DI256" s="62"/>
      <c r="DJ256" s="62"/>
      <c r="DK256" s="62"/>
      <c r="DL256" s="62"/>
      <c r="DM256" s="62"/>
      <c r="DN256" s="62"/>
      <c r="DO256" s="62"/>
      <c r="DP256" s="62"/>
      <c r="DQ256" s="5"/>
      <c r="DR256" s="5"/>
      <c r="DS256" s="5"/>
      <c r="DT256" s="5"/>
      <c r="DU256" s="5"/>
      <c r="DV256" s="5"/>
      <c r="DW256" s="5"/>
      <c r="DX256" s="5"/>
      <c r="DY256" s="5"/>
      <c r="DZ256" s="5"/>
      <c r="EA256" s="5"/>
      <c r="EB256" s="5"/>
      <c r="EC256" s="5"/>
      <c r="ED256" s="5"/>
      <c r="EE256" s="91"/>
      <c r="EF256" s="5"/>
      <c r="EG256" s="62"/>
      <c r="EH256" s="62"/>
      <c r="EI256" s="62"/>
      <c r="EJ256" s="62"/>
      <c r="EK256" s="62"/>
      <c r="EL256" s="62"/>
      <c r="EM256" s="62"/>
      <c r="EN256" s="62"/>
      <c r="EO256" s="62"/>
      <c r="EP256" s="62"/>
      <c r="EQ256" s="62"/>
      <c r="ER256" s="62"/>
      <c r="ES256" s="62"/>
      <c r="ET256" s="62"/>
      <c r="EU256" s="62"/>
      <c r="EV256" s="62"/>
      <c r="EW256" s="5"/>
      <c r="EX256" s="5"/>
      <c r="EY256" s="5"/>
      <c r="EZ256" s="5"/>
      <c r="FA256" s="5"/>
      <c r="FB256" s="5"/>
      <c r="FC256" s="5"/>
      <c r="FD256" s="5"/>
      <c r="FE256" s="5"/>
      <c r="FF256" s="5"/>
      <c r="FG256" s="5"/>
      <c r="FH256" s="5"/>
      <c r="FI256" s="5"/>
      <c r="FJ256" s="5"/>
      <c r="FK256" s="91"/>
      <c r="FL256" s="5"/>
      <c r="FM256" s="62"/>
      <c r="FN256" s="62"/>
      <c r="FO256" s="62"/>
      <c r="FP256" s="62"/>
      <c r="FQ256" s="62"/>
      <c r="FR256" s="62"/>
      <c r="FS256" s="62"/>
      <c r="FT256" s="62"/>
      <c r="FU256" s="62"/>
      <c r="FV256" s="62"/>
      <c r="FW256" s="62"/>
      <c r="FX256" s="62"/>
      <c r="FY256" s="62"/>
      <c r="FZ256" s="62"/>
      <c r="GA256" s="62"/>
      <c r="GB256" s="62"/>
      <c r="GC256" s="5"/>
      <c r="GD256" s="5"/>
      <c r="GE256" s="5"/>
      <c r="GF256" s="5"/>
      <c r="GG256" s="5"/>
      <c r="GH256" s="5"/>
      <c r="GI256" s="5"/>
      <c r="GJ256" s="5"/>
      <c r="GK256" s="5"/>
      <c r="GL256" s="5"/>
      <c r="GM256" s="5"/>
      <c r="GN256" s="5"/>
      <c r="GO256" s="5"/>
      <c r="GP256" s="5"/>
      <c r="GQ256" s="91"/>
      <c r="GR256" s="5"/>
      <c r="GS256" s="62"/>
      <c r="GT256" s="62"/>
      <c r="GU256" s="62"/>
      <c r="GV256" s="62"/>
      <c r="GW256" s="62"/>
      <c r="GX256" s="62"/>
      <c r="GY256" s="62"/>
      <c r="GZ256" s="62"/>
      <c r="HA256" s="62"/>
      <c r="HB256" s="62"/>
      <c r="HC256" s="62"/>
      <c r="HD256" s="62"/>
      <c r="HE256" s="62"/>
      <c r="HF256" s="62"/>
      <c r="HG256" s="62"/>
      <c r="HH256" s="62"/>
      <c r="HI256" s="5"/>
      <c r="HJ256" s="5"/>
      <c r="HK256" s="5"/>
      <c r="HL256" s="5"/>
      <c r="HM256" s="5"/>
      <c r="HN256" s="5"/>
      <c r="HO256" s="5"/>
      <c r="HP256" s="5"/>
      <c r="HQ256" s="5"/>
      <c r="HR256" s="5"/>
      <c r="HS256" s="5"/>
      <c r="HT256" s="5"/>
      <c r="HU256" s="5"/>
      <c r="HV256" s="5"/>
      <c r="HW256" s="91"/>
      <c r="HX256" s="5"/>
      <c r="HY256" s="62"/>
      <c r="HZ256" s="62"/>
      <c r="IA256" s="62"/>
      <c r="IB256" s="62"/>
      <c r="IC256" s="62"/>
      <c r="ID256" s="62"/>
      <c r="IE256" s="62"/>
      <c r="IF256" s="62"/>
      <c r="IG256" s="62"/>
      <c r="IH256" s="62"/>
      <c r="II256" s="62"/>
      <c r="IJ256" s="62"/>
      <c r="IK256" s="62"/>
      <c r="IL256" s="62"/>
      <c r="IM256" s="62"/>
      <c r="IN256" s="62"/>
      <c r="IO256" s="5"/>
      <c r="IP256" s="5"/>
      <c r="IQ256" s="5"/>
      <c r="IR256" s="5"/>
      <c r="IS256" s="5"/>
      <c r="IT256" s="5"/>
      <c r="IU256" s="5"/>
      <c r="IV256" s="5"/>
      <c r="IW256" s="5"/>
      <c r="IX256" s="5"/>
      <c r="IY256" s="5"/>
      <c r="IZ256" s="5"/>
      <c r="JA256" s="5"/>
      <c r="JB256" s="5"/>
      <c r="JC256" s="91"/>
      <c r="JD256" s="5"/>
      <c r="JE256" s="62"/>
      <c r="JF256" s="62"/>
      <c r="JG256" s="62"/>
      <c r="JH256" s="62"/>
      <c r="JI256" s="62"/>
      <c r="JJ256" s="62"/>
      <c r="JK256" s="62"/>
      <c r="JL256" s="62"/>
      <c r="JM256" s="62"/>
      <c r="JN256" s="62"/>
      <c r="JO256" s="62"/>
      <c r="JP256" s="62"/>
      <c r="JQ256" s="62"/>
      <c r="JR256" s="62"/>
      <c r="JS256" s="62"/>
      <c r="JT256" s="62"/>
      <c r="JU256" s="5"/>
      <c r="JV256" s="5"/>
      <c r="JW256" s="5"/>
      <c r="JX256" s="5"/>
      <c r="JY256" s="5"/>
      <c r="JZ256" s="5"/>
      <c r="KA256" s="5"/>
      <c r="KB256" s="5"/>
      <c r="KC256" s="5"/>
      <c r="KD256" s="5"/>
      <c r="KE256" s="5"/>
      <c r="KF256" s="5"/>
      <c r="KG256" s="5"/>
      <c r="KH256" s="5"/>
      <c r="KI256" s="91"/>
      <c r="KJ256" s="5"/>
      <c r="KK256" s="62"/>
      <c r="KL256" s="62"/>
      <c r="KM256" s="62"/>
      <c r="KN256" s="62"/>
      <c r="KO256" s="62"/>
      <c r="KP256" s="62"/>
      <c r="KQ256" s="62"/>
      <c r="KR256" s="62"/>
      <c r="KS256" s="62"/>
      <c r="KT256" s="62"/>
      <c r="KU256" s="62"/>
      <c r="KV256" s="62"/>
      <c r="KW256" s="62"/>
      <c r="KX256" s="62"/>
      <c r="KY256" s="62"/>
      <c r="KZ256" s="62"/>
      <c r="LA256" s="5"/>
      <c r="LB256" s="5"/>
      <c r="LC256" s="5"/>
      <c r="LD256" s="5"/>
      <c r="LE256" s="5"/>
      <c r="LF256" s="5"/>
      <c r="LG256" s="5"/>
      <c r="LH256" s="5"/>
      <c r="LI256" s="5"/>
      <c r="LJ256" s="5"/>
      <c r="LK256" s="5"/>
      <c r="LL256" s="5"/>
      <c r="LM256" s="5"/>
      <c r="LN256" s="5"/>
      <c r="LO256" s="91"/>
      <c r="LP256" s="5"/>
      <c r="LQ256" s="62"/>
      <c r="LR256" s="62"/>
      <c r="LS256" s="62"/>
      <c r="LT256" s="62"/>
      <c r="LU256" s="62"/>
      <c r="LV256" s="62"/>
      <c r="LW256" s="62"/>
      <c r="LX256" s="62"/>
      <c r="LY256" s="62"/>
      <c r="LZ256" s="62"/>
      <c r="MA256" s="62"/>
      <c r="MB256" s="62"/>
      <c r="MC256" s="62"/>
      <c r="MD256" s="62"/>
      <c r="ME256" s="62"/>
      <c r="MF256" s="62"/>
    </row>
    <row r="257" spans="1:344" x14ac:dyDescent="0.35">
      <c r="A257" s="132">
        <v>253</v>
      </c>
      <c r="B257" s="170"/>
      <c r="C257" s="170"/>
      <c r="D257" s="152">
        <v>363</v>
      </c>
      <c r="E257" s="72" t="str">
        <f>'BVEM Scorecard'!F256</f>
        <v>Solar</v>
      </c>
      <c r="F257" s="96"/>
      <c r="G257" s="96"/>
      <c r="H257" s="96"/>
      <c r="I257" s="96"/>
      <c r="J257" s="62"/>
      <c r="K257" s="62"/>
      <c r="L257" s="62"/>
      <c r="M257" s="62"/>
      <c r="N257" s="62"/>
      <c r="O257" s="62"/>
      <c r="P257" s="62"/>
      <c r="Q257" s="62"/>
      <c r="R257" s="62"/>
      <c r="S257" s="62"/>
      <c r="T257" s="62"/>
      <c r="U257" s="62"/>
      <c r="V257" s="62"/>
      <c r="W257" s="62"/>
      <c r="X257" s="62"/>
      <c r="Y257" s="1"/>
      <c r="Z257" s="1"/>
      <c r="AA257" s="1"/>
      <c r="AB257" s="1"/>
      <c r="AC257" s="1"/>
      <c r="AD257" s="1"/>
      <c r="AE257" s="1"/>
      <c r="AF257" s="1"/>
      <c r="AG257" s="1"/>
      <c r="AH257" s="1"/>
      <c r="AI257" s="1"/>
      <c r="AJ257" s="1"/>
      <c r="AK257" s="1"/>
      <c r="AL257" s="1"/>
      <c r="AM257" s="138"/>
      <c r="AN257" s="139"/>
      <c r="AO257" s="63"/>
      <c r="AP257" s="63"/>
      <c r="AQ257" s="63"/>
      <c r="AR257" s="63"/>
      <c r="AS257" s="63"/>
      <c r="AT257" s="63"/>
      <c r="AU257" s="63"/>
      <c r="AV257" s="63"/>
      <c r="AW257" s="63"/>
      <c r="AX257" s="63"/>
      <c r="AY257" s="63"/>
      <c r="AZ257" s="63"/>
      <c r="BA257" s="63"/>
      <c r="BB257" s="63"/>
      <c r="BC257" s="63"/>
      <c r="BD257" s="63"/>
      <c r="BE257" s="1"/>
      <c r="BF257" s="1"/>
      <c r="BG257" s="1"/>
      <c r="BH257" s="1"/>
      <c r="BI257" s="1"/>
      <c r="BJ257" s="1"/>
      <c r="BK257" s="1"/>
      <c r="BL257" s="1"/>
      <c r="BM257" s="1"/>
      <c r="BN257" s="1"/>
      <c r="BO257" s="1"/>
      <c r="BP257" s="1"/>
      <c r="BQ257" s="1"/>
      <c r="BR257" s="1"/>
      <c r="BS257" s="1"/>
      <c r="BT257" s="1"/>
      <c r="BU257" s="63"/>
      <c r="BV257" s="63"/>
      <c r="BW257" s="63"/>
      <c r="BX257" s="63"/>
      <c r="BY257" s="63"/>
      <c r="BZ257" s="63"/>
      <c r="CA257" s="63"/>
      <c r="CB257" s="63"/>
      <c r="CC257" s="63"/>
      <c r="CD257" s="63"/>
      <c r="CE257" s="63"/>
      <c r="CF257" s="63"/>
      <c r="CG257" s="63"/>
      <c r="CH257" s="63"/>
      <c r="CI257" s="63"/>
      <c r="CJ257" s="63"/>
      <c r="CK257" s="1"/>
      <c r="CL257" s="1"/>
      <c r="CM257" s="1"/>
      <c r="CN257" s="1"/>
      <c r="CO257" s="1"/>
      <c r="CP257" s="1"/>
      <c r="CQ257" s="1"/>
      <c r="CR257" s="1"/>
      <c r="CS257" s="1"/>
      <c r="CT257" s="1"/>
      <c r="CU257" s="1"/>
      <c r="CV257" s="1"/>
      <c r="CW257" s="1"/>
      <c r="CX257" s="1"/>
      <c r="CY257" s="138"/>
      <c r="CZ257" s="1"/>
      <c r="DA257" s="63"/>
      <c r="DB257" s="63"/>
      <c r="DC257" s="63"/>
      <c r="DD257" s="63"/>
      <c r="DE257" s="63"/>
      <c r="DF257" s="63"/>
      <c r="DG257" s="63"/>
      <c r="DH257" s="63"/>
      <c r="DI257" s="63"/>
      <c r="DJ257" s="63"/>
      <c r="DK257" s="63"/>
      <c r="DL257" s="63"/>
      <c r="DM257" s="63"/>
      <c r="DN257" s="63"/>
      <c r="DO257" s="63"/>
      <c r="DP257" s="63"/>
      <c r="DQ257" s="1"/>
      <c r="DR257" s="1"/>
      <c r="DS257" s="1"/>
      <c r="DT257" s="1"/>
      <c r="DU257" s="1"/>
      <c r="DV257" s="1"/>
      <c r="DW257" s="1"/>
      <c r="DX257" s="1"/>
      <c r="DY257" s="1"/>
      <c r="DZ257" s="1"/>
      <c r="EA257" s="1"/>
      <c r="EB257" s="1"/>
      <c r="EC257" s="1"/>
      <c r="ED257" s="1"/>
      <c r="EE257" s="138"/>
      <c r="EF257" s="1"/>
      <c r="EG257" s="63"/>
      <c r="EH257" s="63"/>
      <c r="EI257" s="63"/>
      <c r="EJ257" s="63"/>
      <c r="EK257" s="63"/>
      <c r="EL257" s="63"/>
      <c r="EM257" s="63"/>
      <c r="EN257" s="63"/>
      <c r="EO257" s="63"/>
      <c r="EP257" s="63"/>
      <c r="EQ257" s="63"/>
      <c r="ER257" s="63"/>
      <c r="ES257" s="63"/>
      <c r="ET257" s="63"/>
      <c r="EU257" s="63"/>
      <c r="EV257" s="63"/>
      <c r="EW257" s="1"/>
      <c r="EX257" s="1"/>
      <c r="EY257" s="1"/>
      <c r="EZ257" s="1"/>
      <c r="FA257" s="1"/>
      <c r="FB257" s="1"/>
      <c r="FC257" s="1"/>
      <c r="FD257" s="1"/>
      <c r="FE257" s="1"/>
      <c r="FF257" s="1"/>
      <c r="FG257" s="1"/>
      <c r="FH257" s="1"/>
      <c r="FI257" s="1"/>
      <c r="FJ257" s="1"/>
      <c r="FK257" s="138"/>
      <c r="FL257" s="1"/>
      <c r="FM257" s="63"/>
      <c r="FN257" s="63"/>
      <c r="FO257" s="63"/>
      <c r="FP257" s="63"/>
      <c r="FQ257" s="63"/>
      <c r="FR257" s="63"/>
      <c r="FS257" s="63"/>
      <c r="FT257" s="63"/>
      <c r="FU257" s="63"/>
      <c r="FV257" s="63"/>
      <c r="FW257" s="63"/>
      <c r="FX257" s="63"/>
      <c r="FY257" s="63"/>
      <c r="FZ257" s="63"/>
      <c r="GA257" s="63"/>
      <c r="GB257" s="63"/>
      <c r="GC257" s="1"/>
      <c r="GD257" s="1"/>
      <c r="GE257" s="1"/>
      <c r="GF257" s="1"/>
      <c r="GG257" s="1"/>
      <c r="GH257" s="1"/>
      <c r="GI257" s="1"/>
      <c r="GJ257" s="1"/>
      <c r="GK257" s="1"/>
      <c r="GL257" s="1"/>
      <c r="GM257" s="1"/>
      <c r="GN257" s="1"/>
      <c r="GO257" s="1"/>
      <c r="GP257" s="1"/>
      <c r="GQ257" s="138"/>
      <c r="GR257" s="1"/>
      <c r="GS257" s="63"/>
      <c r="GT257" s="63"/>
      <c r="GU257" s="63"/>
      <c r="GV257" s="63"/>
      <c r="GW257" s="63"/>
      <c r="GX257" s="63"/>
      <c r="GY257" s="63"/>
      <c r="GZ257" s="63"/>
      <c r="HA257" s="63"/>
      <c r="HB257" s="63"/>
      <c r="HC257" s="63"/>
      <c r="HD257" s="63"/>
      <c r="HE257" s="63"/>
      <c r="HF257" s="63"/>
      <c r="HG257" s="63"/>
      <c r="HH257" s="63"/>
      <c r="HI257" s="1"/>
      <c r="HJ257" s="1"/>
      <c r="HK257" s="1"/>
      <c r="HL257" s="1"/>
      <c r="HM257" s="1"/>
      <c r="HN257" s="1"/>
      <c r="HO257" s="1"/>
      <c r="HP257" s="1"/>
      <c r="HQ257" s="1"/>
      <c r="HR257" s="1"/>
      <c r="HS257" s="1"/>
      <c r="HT257" s="1"/>
      <c r="HU257" s="1"/>
      <c r="HV257" s="1"/>
      <c r="HW257" s="138"/>
      <c r="HX257" s="1"/>
      <c r="HY257" s="63"/>
      <c r="HZ257" s="63"/>
      <c r="IA257" s="63"/>
      <c r="IB257" s="63"/>
      <c r="IC257" s="63"/>
      <c r="ID257" s="63"/>
      <c r="IE257" s="63"/>
      <c r="IF257" s="63"/>
      <c r="IG257" s="63"/>
      <c r="IH257" s="63"/>
      <c r="II257" s="63"/>
      <c r="IJ257" s="63"/>
      <c r="IK257" s="63"/>
      <c r="IL257" s="63"/>
      <c r="IM257" s="63"/>
      <c r="IN257" s="63"/>
      <c r="IO257" s="1"/>
      <c r="IP257" s="1"/>
      <c r="IQ257" s="1"/>
      <c r="IR257" s="1"/>
      <c r="IS257" s="1"/>
      <c r="IT257" s="1"/>
      <c r="IU257" s="1"/>
      <c r="IV257" s="1"/>
      <c r="IW257" s="1"/>
      <c r="IX257" s="1"/>
      <c r="IY257" s="1"/>
      <c r="IZ257" s="1"/>
      <c r="JA257" s="1"/>
      <c r="JB257" s="1"/>
      <c r="JC257" s="138"/>
      <c r="JD257" s="1"/>
      <c r="JE257" s="63"/>
      <c r="JF257" s="63"/>
      <c r="JG257" s="63"/>
      <c r="JH257" s="63"/>
      <c r="JI257" s="63"/>
      <c r="JJ257" s="63"/>
      <c r="JK257" s="63"/>
      <c r="JL257" s="63"/>
      <c r="JM257" s="63"/>
      <c r="JN257" s="63"/>
      <c r="JO257" s="63"/>
      <c r="JP257" s="63"/>
      <c r="JQ257" s="63"/>
      <c r="JR257" s="63"/>
      <c r="JS257" s="63"/>
      <c r="JT257" s="63"/>
      <c r="JU257" s="1"/>
      <c r="JV257" s="1"/>
      <c r="JW257" s="1"/>
      <c r="JX257" s="1"/>
      <c r="JY257" s="1"/>
      <c r="JZ257" s="1"/>
      <c r="KA257" s="1"/>
      <c r="KB257" s="1"/>
      <c r="KC257" s="1"/>
      <c r="KD257" s="1"/>
      <c r="KE257" s="1"/>
      <c r="KF257" s="1"/>
      <c r="KG257" s="1"/>
      <c r="KH257" s="1"/>
      <c r="KI257" s="138"/>
      <c r="KJ257" s="1"/>
      <c r="KK257" s="63"/>
      <c r="KL257" s="63"/>
      <c r="KM257" s="63"/>
      <c r="KN257" s="63"/>
      <c r="KO257" s="63"/>
      <c r="KP257" s="63"/>
      <c r="KQ257" s="63"/>
      <c r="KR257" s="63"/>
      <c r="KS257" s="63"/>
      <c r="KT257" s="63"/>
      <c r="KU257" s="63"/>
      <c r="KV257" s="63"/>
      <c r="KW257" s="63"/>
      <c r="KX257" s="63"/>
      <c r="KY257" s="63"/>
      <c r="KZ257" s="63"/>
      <c r="LA257" s="1"/>
      <c r="LB257" s="1"/>
      <c r="LC257" s="1"/>
      <c r="LD257" s="1"/>
      <c r="LE257" s="1"/>
      <c r="LF257" s="1"/>
      <c r="LG257" s="1"/>
      <c r="LH257" s="1"/>
      <c r="LI257" s="1"/>
      <c r="LJ257" s="1"/>
      <c r="LK257" s="1"/>
      <c r="LL257" s="1"/>
      <c r="LM257" s="1"/>
      <c r="LN257" s="1"/>
      <c r="LO257" s="138"/>
      <c r="LP257" s="1"/>
      <c r="LQ257" s="63"/>
      <c r="LR257" s="63"/>
      <c r="LS257" s="63"/>
      <c r="LT257" s="63"/>
      <c r="LU257" s="63"/>
      <c r="LV257" s="63"/>
      <c r="LW257" s="63"/>
      <c r="LX257" s="63"/>
      <c r="LY257" s="63"/>
      <c r="LZ257" s="63"/>
      <c r="MA257" s="63"/>
      <c r="MB257" s="63"/>
      <c r="MC257" s="63"/>
      <c r="MD257" s="63"/>
      <c r="ME257" s="63"/>
      <c r="MF257" s="63"/>
    </row>
    <row r="258" spans="1:344" x14ac:dyDescent="0.35">
      <c r="A258" s="131">
        <v>254</v>
      </c>
      <c r="B258" s="170"/>
      <c r="C258" s="170"/>
      <c r="D258" s="152">
        <v>317</v>
      </c>
      <c r="E258" s="72" t="str">
        <f>'BVEM Scorecard'!F257</f>
        <v>Solar</v>
      </c>
      <c r="F258" s="96"/>
      <c r="G258" s="96"/>
      <c r="H258" s="96"/>
      <c r="I258" s="96"/>
      <c r="J258" s="62"/>
      <c r="K258" s="62"/>
      <c r="L258" s="62"/>
      <c r="M258" s="62"/>
      <c r="N258" s="62"/>
      <c r="O258" s="62"/>
      <c r="P258" s="62"/>
      <c r="Q258" s="62"/>
      <c r="R258" s="62"/>
      <c r="S258" s="62"/>
      <c r="T258" s="62"/>
      <c r="U258" s="62"/>
      <c r="V258" s="62"/>
      <c r="W258" s="62"/>
      <c r="X258" s="62"/>
      <c r="Y258" s="87"/>
      <c r="Z258" s="5"/>
      <c r="AA258" s="5"/>
      <c r="AB258" s="5"/>
      <c r="AC258" s="5"/>
      <c r="AD258" s="5"/>
      <c r="AE258" s="5"/>
      <c r="AF258" s="5"/>
      <c r="AG258" s="5"/>
      <c r="AH258" s="5"/>
      <c r="AI258" s="5"/>
      <c r="AJ258" s="5"/>
      <c r="AK258" s="5"/>
      <c r="AL258" s="5"/>
      <c r="AM258" s="91"/>
      <c r="AN258" s="93"/>
      <c r="AO258" s="62"/>
      <c r="AP258" s="62"/>
      <c r="AQ258" s="62"/>
      <c r="AR258" s="62"/>
      <c r="AS258" s="62"/>
      <c r="AT258" s="62"/>
      <c r="AU258" s="62"/>
      <c r="AV258" s="62"/>
      <c r="AW258" s="62"/>
      <c r="AX258" s="62"/>
      <c r="AY258" s="62"/>
      <c r="AZ258" s="62"/>
      <c r="BA258" s="62"/>
      <c r="BB258" s="62"/>
      <c r="BC258" s="62"/>
      <c r="BD258" s="62"/>
      <c r="BE258" s="5"/>
      <c r="BF258" s="5"/>
      <c r="BG258" s="5"/>
      <c r="BH258" s="5"/>
      <c r="BI258" s="5"/>
      <c r="BJ258" s="5"/>
      <c r="BK258" s="5"/>
      <c r="BL258" s="5"/>
      <c r="BM258" s="5"/>
      <c r="BN258" s="5"/>
      <c r="BO258" s="5"/>
      <c r="BP258" s="5"/>
      <c r="BQ258" s="5"/>
      <c r="BR258" s="5"/>
      <c r="BS258" s="5"/>
      <c r="BT258" s="5"/>
      <c r="BU258" s="62"/>
      <c r="BV258" s="62"/>
      <c r="BW258" s="62"/>
      <c r="BX258" s="62"/>
      <c r="BY258" s="62"/>
      <c r="BZ258" s="62"/>
      <c r="CA258" s="62"/>
      <c r="CB258" s="62"/>
      <c r="CC258" s="62"/>
      <c r="CD258" s="62"/>
      <c r="CE258" s="62"/>
      <c r="CF258" s="62"/>
      <c r="CG258" s="62"/>
      <c r="CH258" s="62"/>
      <c r="CI258" s="62"/>
      <c r="CJ258" s="62"/>
      <c r="CK258" s="5"/>
      <c r="CL258" s="5"/>
      <c r="CM258" s="5"/>
      <c r="CN258" s="5"/>
      <c r="CO258" s="5"/>
      <c r="CP258" s="5"/>
      <c r="CQ258" s="5"/>
      <c r="CR258" s="5"/>
      <c r="CS258" s="5"/>
      <c r="CT258" s="5"/>
      <c r="CU258" s="5"/>
      <c r="CV258" s="5"/>
      <c r="CW258" s="5"/>
      <c r="CX258" s="5"/>
      <c r="CY258" s="91"/>
      <c r="CZ258" s="5"/>
      <c r="DA258" s="62"/>
      <c r="DB258" s="62"/>
      <c r="DC258" s="62"/>
      <c r="DD258" s="62"/>
      <c r="DE258" s="62"/>
      <c r="DF258" s="62"/>
      <c r="DG258" s="62"/>
      <c r="DH258" s="62"/>
      <c r="DI258" s="62"/>
      <c r="DJ258" s="62"/>
      <c r="DK258" s="62"/>
      <c r="DL258" s="62"/>
      <c r="DM258" s="62"/>
      <c r="DN258" s="62"/>
      <c r="DO258" s="62"/>
      <c r="DP258" s="62"/>
      <c r="DQ258" s="5"/>
      <c r="DR258" s="5"/>
      <c r="DS258" s="5"/>
      <c r="DT258" s="5"/>
      <c r="DU258" s="5"/>
      <c r="DV258" s="5"/>
      <c r="DW258" s="5"/>
      <c r="DX258" s="5"/>
      <c r="DY258" s="5"/>
      <c r="DZ258" s="5"/>
      <c r="EA258" s="5"/>
      <c r="EB258" s="5"/>
      <c r="EC258" s="5"/>
      <c r="ED258" s="5"/>
      <c r="EE258" s="91"/>
      <c r="EF258" s="5"/>
      <c r="EG258" s="62"/>
      <c r="EH258" s="62"/>
      <c r="EI258" s="62"/>
      <c r="EJ258" s="62"/>
      <c r="EK258" s="62"/>
      <c r="EL258" s="62"/>
      <c r="EM258" s="62"/>
      <c r="EN258" s="62"/>
      <c r="EO258" s="62"/>
      <c r="EP258" s="62"/>
      <c r="EQ258" s="62"/>
      <c r="ER258" s="62"/>
      <c r="ES258" s="62"/>
      <c r="ET258" s="62"/>
      <c r="EU258" s="62"/>
      <c r="EV258" s="62"/>
      <c r="EW258" s="5"/>
      <c r="EX258" s="5"/>
      <c r="EY258" s="5"/>
      <c r="EZ258" s="5"/>
      <c r="FA258" s="5"/>
      <c r="FB258" s="5"/>
      <c r="FC258" s="5"/>
      <c r="FD258" s="5"/>
      <c r="FE258" s="5"/>
      <c r="FF258" s="5"/>
      <c r="FG258" s="5"/>
      <c r="FH258" s="5"/>
      <c r="FI258" s="5"/>
      <c r="FJ258" s="5"/>
      <c r="FK258" s="91"/>
      <c r="FL258" s="5"/>
      <c r="FM258" s="62"/>
      <c r="FN258" s="62"/>
      <c r="FO258" s="62"/>
      <c r="FP258" s="62"/>
      <c r="FQ258" s="62"/>
      <c r="FR258" s="62"/>
      <c r="FS258" s="62"/>
      <c r="FT258" s="62"/>
      <c r="FU258" s="62"/>
      <c r="FV258" s="62"/>
      <c r="FW258" s="62"/>
      <c r="FX258" s="62"/>
      <c r="FY258" s="62"/>
      <c r="FZ258" s="62"/>
      <c r="GA258" s="62"/>
      <c r="GB258" s="62"/>
      <c r="GC258" s="5"/>
      <c r="GD258" s="5"/>
      <c r="GE258" s="5"/>
      <c r="GF258" s="5"/>
      <c r="GG258" s="5"/>
      <c r="GH258" s="5"/>
      <c r="GI258" s="5"/>
      <c r="GJ258" s="5"/>
      <c r="GK258" s="5"/>
      <c r="GL258" s="5"/>
      <c r="GM258" s="5"/>
      <c r="GN258" s="5"/>
      <c r="GO258" s="5"/>
      <c r="GP258" s="5"/>
      <c r="GQ258" s="91"/>
      <c r="GR258" s="5"/>
      <c r="GS258" s="62"/>
      <c r="GT258" s="62"/>
      <c r="GU258" s="62"/>
      <c r="GV258" s="62"/>
      <c r="GW258" s="62"/>
      <c r="GX258" s="62"/>
      <c r="GY258" s="62"/>
      <c r="GZ258" s="62"/>
      <c r="HA258" s="62"/>
      <c r="HB258" s="62"/>
      <c r="HC258" s="62"/>
      <c r="HD258" s="62"/>
      <c r="HE258" s="62"/>
      <c r="HF258" s="62"/>
      <c r="HG258" s="62"/>
      <c r="HH258" s="62"/>
      <c r="HI258" s="5"/>
      <c r="HJ258" s="5"/>
      <c r="HK258" s="5"/>
      <c r="HL258" s="5"/>
      <c r="HM258" s="5"/>
      <c r="HN258" s="5"/>
      <c r="HO258" s="5"/>
      <c r="HP258" s="5"/>
      <c r="HQ258" s="5"/>
      <c r="HR258" s="5"/>
      <c r="HS258" s="5"/>
      <c r="HT258" s="5"/>
      <c r="HU258" s="5"/>
      <c r="HV258" s="5"/>
      <c r="HW258" s="91"/>
      <c r="HX258" s="5"/>
      <c r="HY258" s="62"/>
      <c r="HZ258" s="62"/>
      <c r="IA258" s="62"/>
      <c r="IB258" s="62"/>
      <c r="IC258" s="62"/>
      <c r="ID258" s="62"/>
      <c r="IE258" s="62"/>
      <c r="IF258" s="62"/>
      <c r="IG258" s="62"/>
      <c r="IH258" s="62"/>
      <c r="II258" s="62"/>
      <c r="IJ258" s="62"/>
      <c r="IK258" s="62"/>
      <c r="IL258" s="62"/>
      <c r="IM258" s="62"/>
      <c r="IN258" s="62"/>
      <c r="IO258" s="5"/>
      <c r="IP258" s="5"/>
      <c r="IQ258" s="5"/>
      <c r="IR258" s="5"/>
      <c r="IS258" s="5"/>
      <c r="IT258" s="5"/>
      <c r="IU258" s="5"/>
      <c r="IV258" s="5"/>
      <c r="IW258" s="5"/>
      <c r="IX258" s="5"/>
      <c r="IY258" s="5"/>
      <c r="IZ258" s="5"/>
      <c r="JA258" s="5"/>
      <c r="JB258" s="5"/>
      <c r="JC258" s="91"/>
      <c r="JD258" s="5"/>
      <c r="JE258" s="62"/>
      <c r="JF258" s="62"/>
      <c r="JG258" s="62"/>
      <c r="JH258" s="62"/>
      <c r="JI258" s="62"/>
      <c r="JJ258" s="62"/>
      <c r="JK258" s="62"/>
      <c r="JL258" s="62"/>
      <c r="JM258" s="62"/>
      <c r="JN258" s="62"/>
      <c r="JO258" s="62"/>
      <c r="JP258" s="62"/>
      <c r="JQ258" s="62"/>
      <c r="JR258" s="62"/>
      <c r="JS258" s="62"/>
      <c r="JT258" s="62"/>
      <c r="JU258" s="5"/>
      <c r="JV258" s="5"/>
      <c r="JW258" s="5"/>
      <c r="JX258" s="5"/>
      <c r="JY258" s="5"/>
      <c r="JZ258" s="5"/>
      <c r="KA258" s="5"/>
      <c r="KB258" s="5"/>
      <c r="KC258" s="5"/>
      <c r="KD258" s="5"/>
      <c r="KE258" s="5"/>
      <c r="KF258" s="5"/>
      <c r="KG258" s="5"/>
      <c r="KH258" s="5"/>
      <c r="KI258" s="91"/>
      <c r="KJ258" s="5"/>
      <c r="KK258" s="62"/>
      <c r="KL258" s="62"/>
      <c r="KM258" s="62"/>
      <c r="KN258" s="62"/>
      <c r="KO258" s="62"/>
      <c r="KP258" s="62"/>
      <c r="KQ258" s="62"/>
      <c r="KR258" s="62"/>
      <c r="KS258" s="62"/>
      <c r="KT258" s="62"/>
      <c r="KU258" s="62"/>
      <c r="KV258" s="62"/>
      <c r="KW258" s="62"/>
      <c r="KX258" s="62"/>
      <c r="KY258" s="62"/>
      <c r="KZ258" s="62"/>
      <c r="LA258" s="5"/>
      <c r="LB258" s="5"/>
      <c r="LC258" s="5"/>
      <c r="LD258" s="5"/>
      <c r="LE258" s="5"/>
      <c r="LF258" s="5"/>
      <c r="LG258" s="5"/>
      <c r="LH258" s="5"/>
      <c r="LI258" s="5"/>
      <c r="LJ258" s="5"/>
      <c r="LK258" s="5"/>
      <c r="LL258" s="5"/>
      <c r="LM258" s="5"/>
      <c r="LN258" s="5"/>
      <c r="LO258" s="91"/>
      <c r="LP258" s="5"/>
      <c r="LQ258" s="62"/>
      <c r="LR258" s="62"/>
      <c r="LS258" s="62"/>
      <c r="LT258" s="62"/>
      <c r="LU258" s="62"/>
      <c r="LV258" s="62"/>
      <c r="LW258" s="62"/>
      <c r="LX258" s="62"/>
      <c r="LY258" s="62"/>
      <c r="LZ258" s="62"/>
      <c r="MA258" s="62"/>
      <c r="MB258" s="62"/>
      <c r="MC258" s="62"/>
      <c r="MD258" s="62"/>
      <c r="ME258" s="62"/>
      <c r="MF258" s="62"/>
    </row>
    <row r="259" spans="1:344" x14ac:dyDescent="0.35">
      <c r="A259" s="132">
        <v>255</v>
      </c>
      <c r="B259" s="170"/>
      <c r="C259" s="170"/>
      <c r="D259" s="152">
        <v>602</v>
      </c>
      <c r="E259" s="72" t="str">
        <f>'BVEM Scorecard'!F258</f>
        <v>Solar</v>
      </c>
      <c r="F259" s="96">
        <f t="shared" si="289"/>
        <v>0.2</v>
      </c>
      <c r="G259" s="96">
        <f t="shared" si="290"/>
        <v>0.2</v>
      </c>
      <c r="H259" s="96">
        <f t="shared" si="291"/>
        <v>0</v>
      </c>
      <c r="I259" s="96">
        <f t="shared" si="292"/>
        <v>0</v>
      </c>
      <c r="J259" s="62">
        <v>0</v>
      </c>
      <c r="K259" s="62">
        <v>1</v>
      </c>
      <c r="L259" s="62">
        <v>0</v>
      </c>
      <c r="M259" s="62">
        <v>1</v>
      </c>
      <c r="N259" s="62">
        <v>0</v>
      </c>
      <c r="O259" s="62">
        <v>0</v>
      </c>
      <c r="P259" s="62">
        <v>0</v>
      </c>
      <c r="Q259" s="62">
        <v>0</v>
      </c>
      <c r="R259" s="62">
        <v>0</v>
      </c>
      <c r="S259" s="62">
        <v>0</v>
      </c>
      <c r="T259" s="62">
        <v>0</v>
      </c>
      <c r="U259" s="62">
        <v>0</v>
      </c>
      <c r="V259" s="62">
        <v>1</v>
      </c>
      <c r="W259" s="62">
        <f t="shared" ref="W259:W266" si="353">IFERROR(AVERAGE(M259:V259),0)</f>
        <v>0.2</v>
      </c>
      <c r="X259" s="62">
        <f t="shared" ref="X259:X266" si="354">M$4*M259+N$4*N259+O$4*O259+P$4*P259+Q$4*Q259+R$4*R259+S$4*S259+T$4*T259+U$4*U259+V$4*V259</f>
        <v>0.2</v>
      </c>
      <c r="Y259" s="1"/>
      <c r="Z259" s="1"/>
      <c r="AA259" s="1"/>
      <c r="AB259" s="1"/>
      <c r="AC259" s="1"/>
      <c r="AD259" s="1"/>
      <c r="AE259" s="1"/>
      <c r="AF259" s="1"/>
      <c r="AG259" s="1"/>
      <c r="AH259" s="1"/>
      <c r="AI259" s="1"/>
      <c r="AJ259" s="1"/>
      <c r="AK259" s="1"/>
      <c r="AL259" s="1" t="str">
        <f t="shared" ref="AL259:AL261" si="355">IFERROR(AVERAGE(AB259:AK259),"")</f>
        <v/>
      </c>
      <c r="AM259" s="138" t="str">
        <f t="shared" si="269"/>
        <v/>
      </c>
      <c r="AN259" s="139" t="str">
        <f t="shared" si="270"/>
        <v/>
      </c>
      <c r="AO259" s="63"/>
      <c r="AP259" s="63"/>
      <c r="AQ259" s="63"/>
      <c r="AR259" s="63"/>
      <c r="AS259" s="63"/>
      <c r="AT259" s="63"/>
      <c r="AU259" s="63"/>
      <c r="AV259" s="63"/>
      <c r="AW259" s="63"/>
      <c r="AX259" s="63"/>
      <c r="AY259" s="63"/>
      <c r="AZ259" s="63"/>
      <c r="BA259" s="63"/>
      <c r="BB259" s="63"/>
      <c r="BC259" s="63" t="str">
        <f t="shared" si="271"/>
        <v/>
      </c>
      <c r="BD259" s="63" t="str">
        <f t="shared" si="272"/>
        <v/>
      </c>
      <c r="BE259" s="1"/>
      <c r="BF259" s="1"/>
      <c r="BG259" s="1"/>
      <c r="BH259" s="1"/>
      <c r="BI259" s="1"/>
      <c r="BJ259" s="1"/>
      <c r="BK259" s="1"/>
      <c r="BL259" s="1"/>
      <c r="BM259" s="1"/>
      <c r="BN259" s="1"/>
      <c r="BO259" s="1"/>
      <c r="BP259" s="1"/>
      <c r="BQ259" s="1"/>
      <c r="BR259" s="1"/>
      <c r="BS259" s="1" t="str">
        <f t="shared" si="273"/>
        <v/>
      </c>
      <c r="BT259" s="1" t="str">
        <f t="shared" si="274"/>
        <v/>
      </c>
      <c r="BU259" s="63"/>
      <c r="BV259" s="63"/>
      <c r="BW259" s="63"/>
      <c r="BX259" s="63"/>
      <c r="BY259" s="63"/>
      <c r="BZ259" s="63"/>
      <c r="CA259" s="63"/>
      <c r="CB259" s="63"/>
      <c r="CC259" s="63"/>
      <c r="CD259" s="63"/>
      <c r="CE259" s="63"/>
      <c r="CF259" s="63"/>
      <c r="CG259" s="63"/>
      <c r="CH259" s="63"/>
      <c r="CI259" s="63" t="str">
        <f t="shared" si="275"/>
        <v/>
      </c>
      <c r="CJ259" s="63" t="str">
        <f t="shared" si="276"/>
        <v/>
      </c>
      <c r="CK259" s="1"/>
      <c r="CL259" s="1"/>
      <c r="CM259" s="1"/>
      <c r="CN259" s="1"/>
      <c r="CO259" s="1"/>
      <c r="CP259" s="1"/>
      <c r="CQ259" s="1"/>
      <c r="CR259" s="1"/>
      <c r="CS259" s="1"/>
      <c r="CT259" s="1"/>
      <c r="CU259" s="1"/>
      <c r="CV259" s="1"/>
      <c r="CW259" s="1"/>
      <c r="CX259" s="1"/>
      <c r="CY259" s="138" t="str">
        <f t="shared" si="277"/>
        <v/>
      </c>
      <c r="CZ259" s="1" t="str">
        <f t="shared" si="278"/>
        <v/>
      </c>
      <c r="DA259" s="63"/>
      <c r="DB259" s="63"/>
      <c r="DC259" s="63"/>
      <c r="DD259" s="63"/>
      <c r="DE259" s="63"/>
      <c r="DF259" s="63"/>
      <c r="DG259" s="63"/>
      <c r="DH259" s="63"/>
      <c r="DI259" s="63"/>
      <c r="DJ259" s="63"/>
      <c r="DK259" s="63"/>
      <c r="DL259" s="63"/>
      <c r="DM259" s="63"/>
      <c r="DN259" s="63"/>
      <c r="DO259" s="63" t="str">
        <f t="shared" si="279"/>
        <v/>
      </c>
      <c r="DP259" s="63" t="str">
        <f t="shared" si="280"/>
        <v/>
      </c>
      <c r="DQ259" s="1"/>
      <c r="DR259" s="1"/>
      <c r="DS259" s="1"/>
      <c r="DT259" s="1"/>
      <c r="DU259" s="1"/>
      <c r="DV259" s="1"/>
      <c r="DW259" s="1"/>
      <c r="DX259" s="1"/>
      <c r="DY259" s="1"/>
      <c r="DZ259" s="1"/>
      <c r="EA259" s="1"/>
      <c r="EB259" s="1"/>
      <c r="EC259" s="1"/>
      <c r="ED259" s="1"/>
      <c r="EE259" s="138" t="str">
        <f t="shared" si="281"/>
        <v/>
      </c>
      <c r="EF259" s="1" t="str">
        <f t="shared" si="282"/>
        <v/>
      </c>
      <c r="EG259" s="63"/>
      <c r="EH259" s="63"/>
      <c r="EI259" s="63"/>
      <c r="EJ259" s="63"/>
      <c r="EK259" s="63"/>
      <c r="EL259" s="63"/>
      <c r="EM259" s="63"/>
      <c r="EN259" s="63"/>
      <c r="EO259" s="63"/>
      <c r="EP259" s="63"/>
      <c r="EQ259" s="63"/>
      <c r="ER259" s="63"/>
      <c r="ES259" s="63"/>
      <c r="ET259" s="63"/>
      <c r="EU259" s="63" t="str">
        <f t="shared" si="283"/>
        <v/>
      </c>
      <c r="EV259" s="63" t="str">
        <f t="shared" si="284"/>
        <v/>
      </c>
      <c r="EW259" s="1"/>
      <c r="EX259" s="1"/>
      <c r="EY259" s="1"/>
      <c r="EZ259" s="1"/>
      <c r="FA259" s="1"/>
      <c r="FB259" s="1"/>
      <c r="FC259" s="1"/>
      <c r="FD259" s="1"/>
      <c r="FE259" s="1"/>
      <c r="FF259" s="1"/>
      <c r="FG259" s="1"/>
      <c r="FH259" s="1"/>
      <c r="FI259" s="1"/>
      <c r="FJ259" s="1"/>
      <c r="FK259" s="138" t="str">
        <f t="shared" si="285"/>
        <v/>
      </c>
      <c r="FL259" s="1" t="str">
        <f t="shared" si="286"/>
        <v/>
      </c>
      <c r="FM259" s="63"/>
      <c r="FN259" s="63"/>
      <c r="FO259" s="63"/>
      <c r="FP259" s="63"/>
      <c r="FQ259" s="63"/>
      <c r="FR259" s="63"/>
      <c r="FS259" s="63"/>
      <c r="FT259" s="63"/>
      <c r="FU259" s="63"/>
      <c r="FV259" s="63"/>
      <c r="FW259" s="63"/>
      <c r="FX259" s="63"/>
      <c r="FY259" s="63"/>
      <c r="FZ259" s="63"/>
      <c r="GA259" s="63" t="str">
        <f t="shared" si="287"/>
        <v/>
      </c>
      <c r="GB259" s="63" t="str">
        <f t="shared" si="288"/>
        <v/>
      </c>
      <c r="GC259" s="1"/>
      <c r="GD259" s="1"/>
      <c r="GE259" s="1"/>
      <c r="GF259" s="1"/>
      <c r="GG259" s="1"/>
      <c r="GH259" s="1"/>
      <c r="GI259" s="1"/>
      <c r="GJ259" s="1"/>
      <c r="GK259" s="1"/>
      <c r="GL259" s="1"/>
      <c r="GM259" s="1"/>
      <c r="GN259" s="1"/>
      <c r="GO259" s="1"/>
      <c r="GP259" s="1"/>
      <c r="GQ259" s="138" t="str">
        <f t="shared" si="297"/>
        <v/>
      </c>
      <c r="GR259" s="1" t="str">
        <f t="shared" si="298"/>
        <v/>
      </c>
      <c r="GS259" s="63"/>
      <c r="GT259" s="63"/>
      <c r="GU259" s="63"/>
      <c r="GV259" s="63"/>
      <c r="GW259" s="63"/>
      <c r="GX259" s="63"/>
      <c r="GY259" s="63"/>
      <c r="GZ259" s="63"/>
      <c r="HA259" s="63"/>
      <c r="HB259" s="63"/>
      <c r="HC259" s="63"/>
      <c r="HD259" s="63"/>
      <c r="HE259" s="63"/>
      <c r="HF259" s="63"/>
      <c r="HG259" s="63" t="str">
        <f t="shared" si="299"/>
        <v/>
      </c>
      <c r="HH259" s="63" t="str">
        <f t="shared" si="300"/>
        <v/>
      </c>
      <c r="HI259" s="1"/>
      <c r="HJ259" s="1"/>
      <c r="HK259" s="1"/>
      <c r="HL259" s="1"/>
      <c r="HM259" s="1"/>
      <c r="HN259" s="1"/>
      <c r="HO259" s="1"/>
      <c r="HP259" s="1"/>
      <c r="HQ259" s="1"/>
      <c r="HR259" s="1"/>
      <c r="HS259" s="1"/>
      <c r="HT259" s="1"/>
      <c r="HU259" s="1"/>
      <c r="HV259" s="1"/>
      <c r="HW259" s="138" t="str">
        <f t="shared" si="301"/>
        <v/>
      </c>
      <c r="HX259" s="1" t="str">
        <f t="shared" si="302"/>
        <v/>
      </c>
      <c r="HY259" s="63"/>
      <c r="HZ259" s="63"/>
      <c r="IA259" s="63"/>
      <c r="IB259" s="63"/>
      <c r="IC259" s="63"/>
      <c r="ID259" s="63"/>
      <c r="IE259" s="63"/>
      <c r="IF259" s="63"/>
      <c r="IG259" s="63"/>
      <c r="IH259" s="63"/>
      <c r="II259" s="63"/>
      <c r="IJ259" s="63"/>
      <c r="IK259" s="63"/>
      <c r="IL259" s="63"/>
      <c r="IM259" s="63" t="str">
        <f t="shared" si="303"/>
        <v/>
      </c>
      <c r="IN259" s="63" t="str">
        <f t="shared" si="304"/>
        <v/>
      </c>
      <c r="IO259" s="1"/>
      <c r="IP259" s="1"/>
      <c r="IQ259" s="1"/>
      <c r="IR259" s="1"/>
      <c r="IS259" s="1"/>
      <c r="IT259" s="1"/>
      <c r="IU259" s="1"/>
      <c r="IV259" s="1"/>
      <c r="IW259" s="1"/>
      <c r="IX259" s="1"/>
      <c r="IY259" s="1"/>
      <c r="IZ259" s="1"/>
      <c r="JA259" s="1"/>
      <c r="JB259" s="1"/>
      <c r="JC259" s="138" t="str">
        <f t="shared" si="305"/>
        <v/>
      </c>
      <c r="JD259" s="1" t="str">
        <f t="shared" si="306"/>
        <v/>
      </c>
      <c r="JE259" s="63"/>
      <c r="JF259" s="63"/>
      <c r="JG259" s="63"/>
      <c r="JH259" s="63"/>
      <c r="JI259" s="63"/>
      <c r="JJ259" s="63"/>
      <c r="JK259" s="63"/>
      <c r="JL259" s="63"/>
      <c r="JM259" s="63"/>
      <c r="JN259" s="63"/>
      <c r="JO259" s="63"/>
      <c r="JP259" s="63"/>
      <c r="JQ259" s="63"/>
      <c r="JR259" s="63"/>
      <c r="JS259" s="63" t="str">
        <f t="shared" si="307"/>
        <v/>
      </c>
      <c r="JT259" s="63" t="str">
        <f t="shared" si="308"/>
        <v/>
      </c>
      <c r="JU259" s="1"/>
      <c r="JV259" s="1"/>
      <c r="JW259" s="1"/>
      <c r="JX259" s="1"/>
      <c r="JY259" s="1"/>
      <c r="JZ259" s="1"/>
      <c r="KA259" s="1"/>
      <c r="KB259" s="1"/>
      <c r="KC259" s="1"/>
      <c r="KD259" s="1"/>
      <c r="KE259" s="1"/>
      <c r="KF259" s="1"/>
      <c r="KG259" s="1"/>
      <c r="KH259" s="1"/>
      <c r="KI259" s="138" t="str">
        <f t="shared" si="309"/>
        <v/>
      </c>
      <c r="KJ259" s="1" t="str">
        <f t="shared" si="310"/>
        <v/>
      </c>
      <c r="KK259" s="63"/>
      <c r="KL259" s="63"/>
      <c r="KM259" s="63"/>
      <c r="KN259" s="63"/>
      <c r="KO259" s="63"/>
      <c r="KP259" s="63"/>
      <c r="KQ259" s="63"/>
      <c r="KR259" s="63"/>
      <c r="KS259" s="63"/>
      <c r="KT259" s="63"/>
      <c r="KU259" s="63"/>
      <c r="KV259" s="63"/>
      <c r="KW259" s="63"/>
      <c r="KX259" s="63"/>
      <c r="KY259" s="63" t="str">
        <f t="shared" si="311"/>
        <v/>
      </c>
      <c r="KZ259" s="63" t="str">
        <f t="shared" si="312"/>
        <v/>
      </c>
      <c r="LA259" s="1"/>
      <c r="LB259" s="1"/>
      <c r="LC259" s="1"/>
      <c r="LD259" s="1"/>
      <c r="LE259" s="1"/>
      <c r="LF259" s="1"/>
      <c r="LG259" s="1"/>
      <c r="LH259" s="1"/>
      <c r="LI259" s="1"/>
      <c r="LJ259" s="1"/>
      <c r="LK259" s="1"/>
      <c r="LL259" s="1"/>
      <c r="LM259" s="1"/>
      <c r="LN259" s="1"/>
      <c r="LO259" s="138" t="str">
        <f t="shared" si="313"/>
        <v/>
      </c>
      <c r="LP259" s="1" t="str">
        <f t="shared" si="314"/>
        <v/>
      </c>
      <c r="LQ259" s="63"/>
      <c r="LR259" s="63"/>
      <c r="LS259" s="63"/>
      <c r="LT259" s="63"/>
      <c r="LU259" s="63"/>
      <c r="LV259" s="63"/>
      <c r="LW259" s="63"/>
      <c r="LX259" s="63"/>
      <c r="LY259" s="63"/>
      <c r="LZ259" s="63"/>
      <c r="MA259" s="63"/>
      <c r="MB259" s="63"/>
      <c r="MC259" s="63"/>
      <c r="MD259" s="63"/>
      <c r="ME259" s="63" t="str">
        <f t="shared" si="315"/>
        <v/>
      </c>
      <c r="MF259" s="63" t="str">
        <f t="shared" si="316"/>
        <v/>
      </c>
    </row>
    <row r="260" spans="1:344" x14ac:dyDescent="0.35">
      <c r="A260" s="131">
        <v>256</v>
      </c>
      <c r="B260" s="170"/>
      <c r="C260" s="170"/>
      <c r="D260" s="152">
        <v>603</v>
      </c>
      <c r="E260" s="72" t="str">
        <f>'BVEM Scorecard'!F259</f>
        <v>Solar</v>
      </c>
      <c r="F260" s="96">
        <f t="shared" si="289"/>
        <v>0.2</v>
      </c>
      <c r="G260" s="96">
        <f t="shared" si="290"/>
        <v>0.2</v>
      </c>
      <c r="H260" s="96">
        <f t="shared" si="291"/>
        <v>0</v>
      </c>
      <c r="I260" s="96">
        <f t="shared" si="292"/>
        <v>0</v>
      </c>
      <c r="J260" s="62">
        <v>0</v>
      </c>
      <c r="K260" s="62">
        <v>1</v>
      </c>
      <c r="L260" s="62">
        <v>0</v>
      </c>
      <c r="M260" s="62">
        <v>1</v>
      </c>
      <c r="N260" s="62">
        <v>0</v>
      </c>
      <c r="O260" s="62">
        <v>0</v>
      </c>
      <c r="P260" s="62">
        <v>0</v>
      </c>
      <c r="Q260" s="62">
        <v>0</v>
      </c>
      <c r="R260" s="62">
        <v>0</v>
      </c>
      <c r="S260" s="62">
        <v>0</v>
      </c>
      <c r="T260" s="62">
        <v>0</v>
      </c>
      <c r="U260" s="62">
        <v>0</v>
      </c>
      <c r="V260" s="62">
        <v>1</v>
      </c>
      <c r="W260" s="62">
        <f t="shared" si="353"/>
        <v>0.2</v>
      </c>
      <c r="X260" s="62">
        <f t="shared" si="354"/>
        <v>0.2</v>
      </c>
      <c r="Y260" s="87"/>
      <c r="Z260" s="5"/>
      <c r="AA260" s="5"/>
      <c r="AB260" s="5"/>
      <c r="AC260" s="5"/>
      <c r="AD260" s="5"/>
      <c r="AE260" s="5"/>
      <c r="AF260" s="5"/>
      <c r="AG260" s="5"/>
      <c r="AH260" s="5"/>
      <c r="AI260" s="5"/>
      <c r="AJ260" s="5"/>
      <c r="AK260" s="5"/>
      <c r="AL260" s="5" t="str">
        <f t="shared" si="355"/>
        <v/>
      </c>
      <c r="AM260" s="91" t="str">
        <f t="shared" si="269"/>
        <v/>
      </c>
      <c r="AN260" s="93" t="str">
        <f t="shared" si="270"/>
        <v/>
      </c>
      <c r="AO260" s="62"/>
      <c r="AP260" s="62"/>
      <c r="AQ260" s="62"/>
      <c r="AR260" s="62"/>
      <c r="AS260" s="62"/>
      <c r="AT260" s="62"/>
      <c r="AU260" s="62"/>
      <c r="AV260" s="62"/>
      <c r="AW260" s="62"/>
      <c r="AX260" s="62"/>
      <c r="AY260" s="62"/>
      <c r="AZ260" s="62"/>
      <c r="BA260" s="62"/>
      <c r="BB260" s="62"/>
      <c r="BC260" s="62" t="str">
        <f t="shared" si="271"/>
        <v/>
      </c>
      <c r="BD260" s="62" t="str">
        <f t="shared" si="272"/>
        <v/>
      </c>
      <c r="BE260" s="5"/>
      <c r="BF260" s="5"/>
      <c r="BG260" s="5"/>
      <c r="BH260" s="5"/>
      <c r="BI260" s="5"/>
      <c r="BJ260" s="5"/>
      <c r="BK260" s="5"/>
      <c r="BL260" s="5"/>
      <c r="BM260" s="5"/>
      <c r="BN260" s="5"/>
      <c r="BO260" s="5"/>
      <c r="BP260" s="5"/>
      <c r="BQ260" s="5"/>
      <c r="BR260" s="5"/>
      <c r="BS260" s="5" t="str">
        <f t="shared" si="273"/>
        <v/>
      </c>
      <c r="BT260" s="5" t="str">
        <f t="shared" si="274"/>
        <v/>
      </c>
      <c r="BU260" s="62"/>
      <c r="BV260" s="62"/>
      <c r="BW260" s="62"/>
      <c r="BX260" s="62"/>
      <c r="BY260" s="62"/>
      <c r="BZ260" s="62"/>
      <c r="CA260" s="62"/>
      <c r="CB260" s="62"/>
      <c r="CC260" s="62"/>
      <c r="CD260" s="62"/>
      <c r="CE260" s="62"/>
      <c r="CF260" s="62"/>
      <c r="CG260" s="62"/>
      <c r="CH260" s="62"/>
      <c r="CI260" s="62" t="str">
        <f t="shared" si="275"/>
        <v/>
      </c>
      <c r="CJ260" s="62" t="str">
        <f t="shared" si="276"/>
        <v/>
      </c>
      <c r="CK260" s="5"/>
      <c r="CL260" s="5"/>
      <c r="CM260" s="5"/>
      <c r="CN260" s="5"/>
      <c r="CO260" s="5"/>
      <c r="CP260" s="5"/>
      <c r="CQ260" s="5"/>
      <c r="CR260" s="5"/>
      <c r="CS260" s="5"/>
      <c r="CT260" s="5"/>
      <c r="CU260" s="5"/>
      <c r="CV260" s="5"/>
      <c r="CW260" s="5"/>
      <c r="CX260" s="5"/>
      <c r="CY260" s="91" t="str">
        <f t="shared" si="277"/>
        <v/>
      </c>
      <c r="CZ260" s="5" t="str">
        <f t="shared" si="278"/>
        <v/>
      </c>
      <c r="DA260" s="62"/>
      <c r="DB260" s="62"/>
      <c r="DC260" s="62"/>
      <c r="DD260" s="62"/>
      <c r="DE260" s="62"/>
      <c r="DF260" s="62"/>
      <c r="DG260" s="62"/>
      <c r="DH260" s="62"/>
      <c r="DI260" s="62"/>
      <c r="DJ260" s="62"/>
      <c r="DK260" s="62"/>
      <c r="DL260" s="62"/>
      <c r="DM260" s="62"/>
      <c r="DN260" s="62"/>
      <c r="DO260" s="62" t="str">
        <f t="shared" si="279"/>
        <v/>
      </c>
      <c r="DP260" s="62" t="str">
        <f t="shared" si="280"/>
        <v/>
      </c>
      <c r="DQ260" s="5"/>
      <c r="DR260" s="5"/>
      <c r="DS260" s="5"/>
      <c r="DT260" s="5"/>
      <c r="DU260" s="5"/>
      <c r="DV260" s="5"/>
      <c r="DW260" s="5"/>
      <c r="DX260" s="5"/>
      <c r="DY260" s="5"/>
      <c r="DZ260" s="5"/>
      <c r="EA260" s="5"/>
      <c r="EB260" s="5"/>
      <c r="EC260" s="5"/>
      <c r="ED260" s="5"/>
      <c r="EE260" s="91" t="str">
        <f t="shared" si="281"/>
        <v/>
      </c>
      <c r="EF260" s="5" t="str">
        <f t="shared" si="282"/>
        <v/>
      </c>
      <c r="EG260" s="62"/>
      <c r="EH260" s="62"/>
      <c r="EI260" s="62"/>
      <c r="EJ260" s="62"/>
      <c r="EK260" s="62"/>
      <c r="EL260" s="62"/>
      <c r="EM260" s="62"/>
      <c r="EN260" s="62"/>
      <c r="EO260" s="62"/>
      <c r="EP260" s="62"/>
      <c r="EQ260" s="62"/>
      <c r="ER260" s="62"/>
      <c r="ES260" s="62"/>
      <c r="ET260" s="62"/>
      <c r="EU260" s="62" t="str">
        <f t="shared" si="283"/>
        <v/>
      </c>
      <c r="EV260" s="62" t="str">
        <f t="shared" si="284"/>
        <v/>
      </c>
      <c r="EW260" s="5"/>
      <c r="EX260" s="5"/>
      <c r="EY260" s="5"/>
      <c r="EZ260" s="5"/>
      <c r="FA260" s="5"/>
      <c r="FB260" s="5"/>
      <c r="FC260" s="5"/>
      <c r="FD260" s="5"/>
      <c r="FE260" s="5"/>
      <c r="FF260" s="5"/>
      <c r="FG260" s="5"/>
      <c r="FH260" s="5"/>
      <c r="FI260" s="5"/>
      <c r="FJ260" s="5"/>
      <c r="FK260" s="91" t="str">
        <f t="shared" si="285"/>
        <v/>
      </c>
      <c r="FL260" s="5" t="str">
        <f t="shared" si="286"/>
        <v/>
      </c>
      <c r="FM260" s="62"/>
      <c r="FN260" s="62"/>
      <c r="FO260" s="62"/>
      <c r="FP260" s="62"/>
      <c r="FQ260" s="62"/>
      <c r="FR260" s="62"/>
      <c r="FS260" s="62"/>
      <c r="FT260" s="62"/>
      <c r="FU260" s="62"/>
      <c r="FV260" s="62"/>
      <c r="FW260" s="62"/>
      <c r="FX260" s="62"/>
      <c r="FY260" s="62"/>
      <c r="FZ260" s="62"/>
      <c r="GA260" s="62" t="str">
        <f t="shared" si="287"/>
        <v/>
      </c>
      <c r="GB260" s="62" t="str">
        <f t="shared" si="288"/>
        <v/>
      </c>
      <c r="GC260" s="5"/>
      <c r="GD260" s="5"/>
      <c r="GE260" s="5"/>
      <c r="GF260" s="5"/>
      <c r="GG260" s="5"/>
      <c r="GH260" s="5"/>
      <c r="GI260" s="5"/>
      <c r="GJ260" s="5"/>
      <c r="GK260" s="5"/>
      <c r="GL260" s="5"/>
      <c r="GM260" s="5"/>
      <c r="GN260" s="5"/>
      <c r="GO260" s="5"/>
      <c r="GP260" s="5"/>
      <c r="GQ260" s="91" t="str">
        <f t="shared" si="297"/>
        <v/>
      </c>
      <c r="GR260" s="5" t="str">
        <f t="shared" si="298"/>
        <v/>
      </c>
      <c r="GS260" s="62"/>
      <c r="GT260" s="62"/>
      <c r="GU260" s="62"/>
      <c r="GV260" s="62"/>
      <c r="GW260" s="62"/>
      <c r="GX260" s="62"/>
      <c r="GY260" s="62"/>
      <c r="GZ260" s="62"/>
      <c r="HA260" s="62"/>
      <c r="HB260" s="62"/>
      <c r="HC260" s="62"/>
      <c r="HD260" s="62"/>
      <c r="HE260" s="62"/>
      <c r="HF260" s="62"/>
      <c r="HG260" s="62" t="str">
        <f t="shared" si="299"/>
        <v/>
      </c>
      <c r="HH260" s="62" t="str">
        <f t="shared" si="300"/>
        <v/>
      </c>
      <c r="HI260" s="5"/>
      <c r="HJ260" s="5"/>
      <c r="HK260" s="5"/>
      <c r="HL260" s="5"/>
      <c r="HM260" s="5"/>
      <c r="HN260" s="5"/>
      <c r="HO260" s="5"/>
      <c r="HP260" s="5"/>
      <c r="HQ260" s="5"/>
      <c r="HR260" s="5"/>
      <c r="HS260" s="5"/>
      <c r="HT260" s="5"/>
      <c r="HU260" s="5"/>
      <c r="HV260" s="5"/>
      <c r="HW260" s="91" t="str">
        <f t="shared" si="301"/>
        <v/>
      </c>
      <c r="HX260" s="5" t="str">
        <f t="shared" si="302"/>
        <v/>
      </c>
      <c r="HY260" s="62"/>
      <c r="HZ260" s="62"/>
      <c r="IA260" s="62"/>
      <c r="IB260" s="62"/>
      <c r="IC260" s="62"/>
      <c r="ID260" s="62"/>
      <c r="IE260" s="62"/>
      <c r="IF260" s="62"/>
      <c r="IG260" s="62"/>
      <c r="IH260" s="62"/>
      <c r="II260" s="62"/>
      <c r="IJ260" s="62"/>
      <c r="IK260" s="62"/>
      <c r="IL260" s="62"/>
      <c r="IM260" s="62" t="str">
        <f t="shared" si="303"/>
        <v/>
      </c>
      <c r="IN260" s="62" t="str">
        <f t="shared" si="304"/>
        <v/>
      </c>
      <c r="IO260" s="5"/>
      <c r="IP260" s="5"/>
      <c r="IQ260" s="5"/>
      <c r="IR260" s="5"/>
      <c r="IS260" s="5"/>
      <c r="IT260" s="5"/>
      <c r="IU260" s="5"/>
      <c r="IV260" s="5"/>
      <c r="IW260" s="5"/>
      <c r="IX260" s="5"/>
      <c r="IY260" s="5"/>
      <c r="IZ260" s="5"/>
      <c r="JA260" s="5"/>
      <c r="JB260" s="5"/>
      <c r="JC260" s="91" t="str">
        <f t="shared" si="305"/>
        <v/>
      </c>
      <c r="JD260" s="5" t="str">
        <f t="shared" si="306"/>
        <v/>
      </c>
      <c r="JE260" s="62"/>
      <c r="JF260" s="62"/>
      <c r="JG260" s="62"/>
      <c r="JH260" s="62"/>
      <c r="JI260" s="62"/>
      <c r="JJ260" s="62"/>
      <c r="JK260" s="62"/>
      <c r="JL260" s="62"/>
      <c r="JM260" s="62"/>
      <c r="JN260" s="62"/>
      <c r="JO260" s="62"/>
      <c r="JP260" s="62"/>
      <c r="JQ260" s="62"/>
      <c r="JR260" s="62"/>
      <c r="JS260" s="62" t="str">
        <f t="shared" si="307"/>
        <v/>
      </c>
      <c r="JT260" s="62" t="str">
        <f t="shared" si="308"/>
        <v/>
      </c>
      <c r="JU260" s="5"/>
      <c r="JV260" s="5"/>
      <c r="JW260" s="5"/>
      <c r="JX260" s="5"/>
      <c r="JY260" s="5"/>
      <c r="JZ260" s="5"/>
      <c r="KA260" s="5"/>
      <c r="KB260" s="5"/>
      <c r="KC260" s="5"/>
      <c r="KD260" s="5"/>
      <c r="KE260" s="5"/>
      <c r="KF260" s="5"/>
      <c r="KG260" s="5"/>
      <c r="KH260" s="5"/>
      <c r="KI260" s="91" t="str">
        <f t="shared" si="309"/>
        <v/>
      </c>
      <c r="KJ260" s="5" t="str">
        <f t="shared" si="310"/>
        <v/>
      </c>
      <c r="KK260" s="62"/>
      <c r="KL260" s="62"/>
      <c r="KM260" s="62"/>
      <c r="KN260" s="62"/>
      <c r="KO260" s="62"/>
      <c r="KP260" s="62"/>
      <c r="KQ260" s="62"/>
      <c r="KR260" s="62"/>
      <c r="KS260" s="62"/>
      <c r="KT260" s="62"/>
      <c r="KU260" s="62"/>
      <c r="KV260" s="62"/>
      <c r="KW260" s="62"/>
      <c r="KX260" s="62"/>
      <c r="KY260" s="62" t="str">
        <f t="shared" si="311"/>
        <v/>
      </c>
      <c r="KZ260" s="62" t="str">
        <f t="shared" si="312"/>
        <v/>
      </c>
      <c r="LA260" s="5"/>
      <c r="LB260" s="5"/>
      <c r="LC260" s="5"/>
      <c r="LD260" s="5"/>
      <c r="LE260" s="5"/>
      <c r="LF260" s="5"/>
      <c r="LG260" s="5"/>
      <c r="LH260" s="5"/>
      <c r="LI260" s="5"/>
      <c r="LJ260" s="5"/>
      <c r="LK260" s="5"/>
      <c r="LL260" s="5"/>
      <c r="LM260" s="5"/>
      <c r="LN260" s="5"/>
      <c r="LO260" s="91" t="str">
        <f t="shared" si="313"/>
        <v/>
      </c>
      <c r="LP260" s="5" t="str">
        <f t="shared" si="314"/>
        <v/>
      </c>
      <c r="LQ260" s="62"/>
      <c r="LR260" s="62"/>
      <c r="LS260" s="62"/>
      <c r="LT260" s="62"/>
      <c r="LU260" s="62"/>
      <c r="LV260" s="62"/>
      <c r="LW260" s="62"/>
      <c r="LX260" s="62"/>
      <c r="LY260" s="62"/>
      <c r="LZ260" s="62"/>
      <c r="MA260" s="62"/>
      <c r="MB260" s="62"/>
      <c r="MC260" s="62"/>
      <c r="MD260" s="62"/>
      <c r="ME260" s="62" t="str">
        <f t="shared" si="315"/>
        <v/>
      </c>
      <c r="MF260" s="62" t="str">
        <f t="shared" si="316"/>
        <v/>
      </c>
    </row>
    <row r="261" spans="1:344" x14ac:dyDescent="0.35">
      <c r="A261" s="132">
        <v>257</v>
      </c>
      <c r="B261" s="170"/>
      <c r="C261" s="170"/>
      <c r="D261" s="152">
        <v>626</v>
      </c>
      <c r="E261" s="72" t="str">
        <f>'BVEM Scorecard'!F260</f>
        <v>Solar</v>
      </c>
      <c r="F261" s="96">
        <f t="shared" si="289"/>
        <v>0.2</v>
      </c>
      <c r="G261" s="96">
        <f t="shared" si="290"/>
        <v>0.2</v>
      </c>
      <c r="H261" s="96">
        <f t="shared" si="291"/>
        <v>0</v>
      </c>
      <c r="I261" s="96">
        <f t="shared" si="292"/>
        <v>0</v>
      </c>
      <c r="J261" s="62">
        <v>0</v>
      </c>
      <c r="K261" s="62">
        <v>1</v>
      </c>
      <c r="L261" s="62">
        <v>0</v>
      </c>
      <c r="M261" s="62">
        <v>1</v>
      </c>
      <c r="N261" s="62">
        <v>0</v>
      </c>
      <c r="O261" s="62">
        <v>0</v>
      </c>
      <c r="P261" s="62">
        <v>0</v>
      </c>
      <c r="Q261" s="62">
        <v>0</v>
      </c>
      <c r="R261" s="62">
        <v>0</v>
      </c>
      <c r="S261" s="62">
        <v>0</v>
      </c>
      <c r="T261" s="62">
        <v>0</v>
      </c>
      <c r="U261" s="62">
        <v>0</v>
      </c>
      <c r="V261" s="62">
        <v>1</v>
      </c>
      <c r="W261" s="62">
        <f t="shared" si="353"/>
        <v>0.2</v>
      </c>
      <c r="X261" s="62">
        <f t="shared" si="354"/>
        <v>0.2</v>
      </c>
      <c r="Y261" s="1"/>
      <c r="Z261" s="1"/>
      <c r="AA261" s="1"/>
      <c r="AB261" s="1"/>
      <c r="AC261" s="1"/>
      <c r="AD261" s="1"/>
      <c r="AE261" s="1"/>
      <c r="AF261" s="1"/>
      <c r="AG261" s="1"/>
      <c r="AH261" s="1"/>
      <c r="AI261" s="1"/>
      <c r="AJ261" s="1"/>
      <c r="AK261" s="1"/>
      <c r="AL261" s="1" t="str">
        <f t="shared" si="355"/>
        <v/>
      </c>
      <c r="AM261" s="138" t="str">
        <f t="shared" si="269"/>
        <v/>
      </c>
      <c r="AN261" s="139" t="str">
        <f t="shared" si="270"/>
        <v/>
      </c>
      <c r="AO261" s="63"/>
      <c r="AP261" s="63"/>
      <c r="AQ261" s="63"/>
      <c r="AR261" s="63"/>
      <c r="AS261" s="63"/>
      <c r="AT261" s="63"/>
      <c r="AU261" s="63"/>
      <c r="AV261" s="63"/>
      <c r="AW261" s="63"/>
      <c r="AX261" s="63"/>
      <c r="AY261" s="63"/>
      <c r="AZ261" s="63"/>
      <c r="BA261" s="63"/>
      <c r="BB261" s="63"/>
      <c r="BC261" s="63" t="str">
        <f t="shared" si="271"/>
        <v/>
      </c>
      <c r="BD261" s="63" t="str">
        <f t="shared" si="272"/>
        <v/>
      </c>
      <c r="BE261" s="1"/>
      <c r="BF261" s="1"/>
      <c r="BG261" s="1"/>
      <c r="BH261" s="1"/>
      <c r="BI261" s="1"/>
      <c r="BJ261" s="1"/>
      <c r="BK261" s="1"/>
      <c r="BL261" s="1"/>
      <c r="BM261" s="1"/>
      <c r="BN261" s="1"/>
      <c r="BO261" s="1"/>
      <c r="BP261" s="1"/>
      <c r="BQ261" s="1"/>
      <c r="BR261" s="1"/>
      <c r="BS261" s="1" t="str">
        <f t="shared" si="273"/>
        <v/>
      </c>
      <c r="BT261" s="1" t="str">
        <f t="shared" si="274"/>
        <v/>
      </c>
      <c r="BU261" s="63"/>
      <c r="BV261" s="63"/>
      <c r="BW261" s="63"/>
      <c r="BX261" s="63"/>
      <c r="BY261" s="63"/>
      <c r="BZ261" s="63"/>
      <c r="CA261" s="63"/>
      <c r="CB261" s="63"/>
      <c r="CC261" s="63"/>
      <c r="CD261" s="63"/>
      <c r="CE261" s="63"/>
      <c r="CF261" s="63"/>
      <c r="CG261" s="63"/>
      <c r="CH261" s="63"/>
      <c r="CI261" s="63" t="str">
        <f t="shared" si="275"/>
        <v/>
      </c>
      <c r="CJ261" s="63" t="str">
        <f t="shared" si="276"/>
        <v/>
      </c>
      <c r="CK261" s="1"/>
      <c r="CL261" s="1"/>
      <c r="CM261" s="1"/>
      <c r="CN261" s="1"/>
      <c r="CO261" s="1"/>
      <c r="CP261" s="1"/>
      <c r="CQ261" s="1"/>
      <c r="CR261" s="1"/>
      <c r="CS261" s="1"/>
      <c r="CT261" s="1"/>
      <c r="CU261" s="1"/>
      <c r="CV261" s="1"/>
      <c r="CW261" s="1"/>
      <c r="CX261" s="1"/>
      <c r="CY261" s="138" t="str">
        <f t="shared" si="277"/>
        <v/>
      </c>
      <c r="CZ261" s="1" t="str">
        <f t="shared" si="278"/>
        <v/>
      </c>
      <c r="DA261" s="63"/>
      <c r="DB261" s="63"/>
      <c r="DC261" s="63"/>
      <c r="DD261" s="63"/>
      <c r="DE261" s="63"/>
      <c r="DF261" s="63"/>
      <c r="DG261" s="63"/>
      <c r="DH261" s="63"/>
      <c r="DI261" s="63"/>
      <c r="DJ261" s="63"/>
      <c r="DK261" s="63"/>
      <c r="DL261" s="63"/>
      <c r="DM261" s="63"/>
      <c r="DN261" s="63"/>
      <c r="DO261" s="63" t="str">
        <f t="shared" si="279"/>
        <v/>
      </c>
      <c r="DP261" s="63" t="str">
        <f t="shared" si="280"/>
        <v/>
      </c>
      <c r="DQ261" s="1"/>
      <c r="DR261" s="1"/>
      <c r="DS261" s="1"/>
      <c r="DT261" s="1"/>
      <c r="DU261" s="1"/>
      <c r="DV261" s="1"/>
      <c r="DW261" s="1"/>
      <c r="DX261" s="1"/>
      <c r="DY261" s="1"/>
      <c r="DZ261" s="1"/>
      <c r="EA261" s="1"/>
      <c r="EB261" s="1"/>
      <c r="EC261" s="1"/>
      <c r="ED261" s="1"/>
      <c r="EE261" s="138" t="str">
        <f t="shared" si="281"/>
        <v/>
      </c>
      <c r="EF261" s="1" t="str">
        <f t="shared" si="282"/>
        <v/>
      </c>
      <c r="EG261" s="63"/>
      <c r="EH261" s="63"/>
      <c r="EI261" s="63"/>
      <c r="EJ261" s="63"/>
      <c r="EK261" s="63"/>
      <c r="EL261" s="63"/>
      <c r="EM261" s="63"/>
      <c r="EN261" s="63"/>
      <c r="EO261" s="63"/>
      <c r="EP261" s="63"/>
      <c r="EQ261" s="63"/>
      <c r="ER261" s="63"/>
      <c r="ES261" s="63"/>
      <c r="ET261" s="63"/>
      <c r="EU261" s="63" t="str">
        <f t="shared" si="283"/>
        <v/>
      </c>
      <c r="EV261" s="63" t="str">
        <f t="shared" si="284"/>
        <v/>
      </c>
      <c r="EW261" s="1"/>
      <c r="EX261" s="1"/>
      <c r="EY261" s="1"/>
      <c r="EZ261" s="1"/>
      <c r="FA261" s="1"/>
      <c r="FB261" s="1"/>
      <c r="FC261" s="1"/>
      <c r="FD261" s="1"/>
      <c r="FE261" s="1"/>
      <c r="FF261" s="1"/>
      <c r="FG261" s="1"/>
      <c r="FH261" s="1"/>
      <c r="FI261" s="1"/>
      <c r="FJ261" s="1"/>
      <c r="FK261" s="138" t="str">
        <f t="shared" si="285"/>
        <v/>
      </c>
      <c r="FL261" s="1" t="str">
        <f t="shared" si="286"/>
        <v/>
      </c>
      <c r="FM261" s="63"/>
      <c r="FN261" s="63"/>
      <c r="FO261" s="63"/>
      <c r="FP261" s="63"/>
      <c r="FQ261" s="63"/>
      <c r="FR261" s="63"/>
      <c r="FS261" s="63"/>
      <c r="FT261" s="63"/>
      <c r="FU261" s="63"/>
      <c r="FV261" s="63"/>
      <c r="FW261" s="63"/>
      <c r="FX261" s="63"/>
      <c r="FY261" s="63"/>
      <c r="FZ261" s="63"/>
      <c r="GA261" s="63" t="str">
        <f t="shared" si="287"/>
        <v/>
      </c>
      <c r="GB261" s="63" t="str">
        <f t="shared" si="288"/>
        <v/>
      </c>
      <c r="GC261" s="1"/>
      <c r="GD261" s="1"/>
      <c r="GE261" s="1"/>
      <c r="GF261" s="1"/>
      <c r="GG261" s="1"/>
      <c r="GH261" s="1"/>
      <c r="GI261" s="1"/>
      <c r="GJ261" s="1"/>
      <c r="GK261" s="1"/>
      <c r="GL261" s="1"/>
      <c r="GM261" s="1"/>
      <c r="GN261" s="1"/>
      <c r="GO261" s="1"/>
      <c r="GP261" s="1"/>
      <c r="GQ261" s="138" t="str">
        <f t="shared" si="297"/>
        <v/>
      </c>
      <c r="GR261" s="1" t="str">
        <f t="shared" si="298"/>
        <v/>
      </c>
      <c r="GS261" s="63"/>
      <c r="GT261" s="63"/>
      <c r="GU261" s="63"/>
      <c r="GV261" s="63"/>
      <c r="GW261" s="63"/>
      <c r="GX261" s="63"/>
      <c r="GY261" s="63"/>
      <c r="GZ261" s="63"/>
      <c r="HA261" s="63"/>
      <c r="HB261" s="63"/>
      <c r="HC261" s="63"/>
      <c r="HD261" s="63"/>
      <c r="HE261" s="63"/>
      <c r="HF261" s="63"/>
      <c r="HG261" s="63" t="str">
        <f t="shared" si="299"/>
        <v/>
      </c>
      <c r="HH261" s="63" t="str">
        <f t="shared" si="300"/>
        <v/>
      </c>
      <c r="HI261" s="1"/>
      <c r="HJ261" s="1"/>
      <c r="HK261" s="1"/>
      <c r="HL261" s="1"/>
      <c r="HM261" s="1"/>
      <c r="HN261" s="1"/>
      <c r="HO261" s="1"/>
      <c r="HP261" s="1"/>
      <c r="HQ261" s="1"/>
      <c r="HR261" s="1"/>
      <c r="HS261" s="1"/>
      <c r="HT261" s="1"/>
      <c r="HU261" s="1"/>
      <c r="HV261" s="1"/>
      <c r="HW261" s="138" t="str">
        <f t="shared" si="301"/>
        <v/>
      </c>
      <c r="HX261" s="1" t="str">
        <f t="shared" si="302"/>
        <v/>
      </c>
      <c r="HY261" s="63"/>
      <c r="HZ261" s="63"/>
      <c r="IA261" s="63"/>
      <c r="IB261" s="63"/>
      <c r="IC261" s="63"/>
      <c r="ID261" s="63"/>
      <c r="IE261" s="63"/>
      <c r="IF261" s="63"/>
      <c r="IG261" s="63"/>
      <c r="IH261" s="63"/>
      <c r="II261" s="63"/>
      <c r="IJ261" s="63"/>
      <c r="IK261" s="63"/>
      <c r="IL261" s="63"/>
      <c r="IM261" s="63" t="str">
        <f t="shared" si="303"/>
        <v/>
      </c>
      <c r="IN261" s="63" t="str">
        <f t="shared" si="304"/>
        <v/>
      </c>
      <c r="IO261" s="1"/>
      <c r="IP261" s="1"/>
      <c r="IQ261" s="1"/>
      <c r="IR261" s="1"/>
      <c r="IS261" s="1"/>
      <c r="IT261" s="1"/>
      <c r="IU261" s="1"/>
      <c r="IV261" s="1"/>
      <c r="IW261" s="1"/>
      <c r="IX261" s="1"/>
      <c r="IY261" s="1"/>
      <c r="IZ261" s="1"/>
      <c r="JA261" s="1"/>
      <c r="JB261" s="1"/>
      <c r="JC261" s="138" t="str">
        <f t="shared" si="305"/>
        <v/>
      </c>
      <c r="JD261" s="1" t="str">
        <f t="shared" si="306"/>
        <v/>
      </c>
      <c r="JE261" s="63"/>
      <c r="JF261" s="63"/>
      <c r="JG261" s="63"/>
      <c r="JH261" s="63"/>
      <c r="JI261" s="63"/>
      <c r="JJ261" s="63"/>
      <c r="JK261" s="63"/>
      <c r="JL261" s="63"/>
      <c r="JM261" s="63"/>
      <c r="JN261" s="63"/>
      <c r="JO261" s="63"/>
      <c r="JP261" s="63"/>
      <c r="JQ261" s="63"/>
      <c r="JR261" s="63"/>
      <c r="JS261" s="63" t="str">
        <f t="shared" si="307"/>
        <v/>
      </c>
      <c r="JT261" s="63" t="str">
        <f t="shared" si="308"/>
        <v/>
      </c>
      <c r="JU261" s="1"/>
      <c r="JV261" s="1"/>
      <c r="JW261" s="1"/>
      <c r="JX261" s="1"/>
      <c r="JY261" s="1"/>
      <c r="JZ261" s="1"/>
      <c r="KA261" s="1"/>
      <c r="KB261" s="1"/>
      <c r="KC261" s="1"/>
      <c r="KD261" s="1"/>
      <c r="KE261" s="1"/>
      <c r="KF261" s="1"/>
      <c r="KG261" s="1"/>
      <c r="KH261" s="1"/>
      <c r="KI261" s="138" t="str">
        <f t="shared" si="309"/>
        <v/>
      </c>
      <c r="KJ261" s="1" t="str">
        <f t="shared" si="310"/>
        <v/>
      </c>
      <c r="KK261" s="63"/>
      <c r="KL261" s="63"/>
      <c r="KM261" s="63"/>
      <c r="KN261" s="63"/>
      <c r="KO261" s="63"/>
      <c r="KP261" s="63"/>
      <c r="KQ261" s="63"/>
      <c r="KR261" s="63"/>
      <c r="KS261" s="63"/>
      <c r="KT261" s="63"/>
      <c r="KU261" s="63"/>
      <c r="KV261" s="63"/>
      <c r="KW261" s="63"/>
      <c r="KX261" s="63"/>
      <c r="KY261" s="63" t="str">
        <f t="shared" si="311"/>
        <v/>
      </c>
      <c r="KZ261" s="63" t="str">
        <f t="shared" si="312"/>
        <v/>
      </c>
      <c r="LA261" s="1"/>
      <c r="LB261" s="1"/>
      <c r="LC261" s="1"/>
      <c r="LD261" s="1"/>
      <c r="LE261" s="1"/>
      <c r="LF261" s="1"/>
      <c r="LG261" s="1"/>
      <c r="LH261" s="1"/>
      <c r="LI261" s="1"/>
      <c r="LJ261" s="1"/>
      <c r="LK261" s="1"/>
      <c r="LL261" s="1"/>
      <c r="LM261" s="1"/>
      <c r="LN261" s="1"/>
      <c r="LO261" s="138" t="str">
        <f t="shared" si="313"/>
        <v/>
      </c>
      <c r="LP261" s="1" t="str">
        <f t="shared" si="314"/>
        <v/>
      </c>
      <c r="LQ261" s="63"/>
      <c r="LR261" s="63"/>
      <c r="LS261" s="63"/>
      <c r="LT261" s="63"/>
      <c r="LU261" s="63"/>
      <c r="LV261" s="63"/>
      <c r="LW261" s="63"/>
      <c r="LX261" s="63"/>
      <c r="LY261" s="63"/>
      <c r="LZ261" s="63"/>
      <c r="MA261" s="63"/>
      <c r="MB261" s="63"/>
      <c r="MC261" s="63"/>
      <c r="MD261" s="63"/>
      <c r="ME261" s="63" t="str">
        <f t="shared" si="315"/>
        <v/>
      </c>
      <c r="MF261" s="63" t="str">
        <f t="shared" si="316"/>
        <v/>
      </c>
    </row>
    <row r="262" spans="1:344" x14ac:dyDescent="0.35">
      <c r="A262" s="131">
        <v>258</v>
      </c>
      <c r="B262" s="170"/>
      <c r="C262" s="170"/>
      <c r="D262" s="152">
        <v>630</v>
      </c>
      <c r="E262" s="72" t="str">
        <f>'BVEM Scorecard'!F261</f>
        <v>Solar</v>
      </c>
      <c r="F262" s="96">
        <f t="shared" si="289"/>
        <v>0.2</v>
      </c>
      <c r="G262" s="96">
        <f t="shared" si="290"/>
        <v>0.2</v>
      </c>
      <c r="H262" s="96">
        <f t="shared" si="291"/>
        <v>0</v>
      </c>
      <c r="I262" s="96">
        <f t="shared" si="292"/>
        <v>0</v>
      </c>
      <c r="J262" s="62">
        <v>0</v>
      </c>
      <c r="K262" s="62">
        <v>1</v>
      </c>
      <c r="L262" s="62">
        <v>0</v>
      </c>
      <c r="M262" s="62">
        <v>1</v>
      </c>
      <c r="N262" s="62">
        <v>0</v>
      </c>
      <c r="O262" s="62">
        <v>0</v>
      </c>
      <c r="P262" s="62">
        <v>0</v>
      </c>
      <c r="Q262" s="62">
        <v>0</v>
      </c>
      <c r="R262" s="62">
        <v>0</v>
      </c>
      <c r="S262" s="62">
        <v>0</v>
      </c>
      <c r="T262" s="62">
        <v>0</v>
      </c>
      <c r="U262" s="62">
        <v>0</v>
      </c>
      <c r="V262" s="62">
        <v>1</v>
      </c>
      <c r="W262" s="62">
        <f t="shared" si="353"/>
        <v>0.2</v>
      </c>
      <c r="X262" s="62">
        <f t="shared" si="354"/>
        <v>0.2</v>
      </c>
      <c r="Y262" s="87"/>
      <c r="Z262" s="5"/>
      <c r="AA262" s="5"/>
      <c r="AB262" s="5"/>
      <c r="AC262" s="5"/>
      <c r="AD262" s="5"/>
      <c r="AE262" s="5"/>
      <c r="AF262" s="5"/>
      <c r="AG262" s="5"/>
      <c r="AH262" s="5"/>
      <c r="AI262" s="5"/>
      <c r="AJ262" s="5"/>
      <c r="AK262" s="5"/>
      <c r="AL262" s="5"/>
      <c r="AM262" s="91" t="str">
        <f t="shared" ref="AM262:AM325" si="356">IFERROR(AA262/SUM($AA262,$AQ262,$BG262,$BW262,$CM262,$DC262,$DS262,$EI262,$EY262,$FO262,$GE262,$GU262,$HK262,$IA262,$IQ262,$JG262,$JW262,$KM262,$LC262,$LS262),"")</f>
        <v/>
      </c>
      <c r="AN262" s="93" t="str">
        <f t="shared" ref="AN262:AN325" si="357">IFERROR((AB$4*AB262+AC$4*AC262+AD$4*AD262+AE$4*AE262+AF$4*AF262+AG$4*AG262+AH$4*AH262+AI$4*AI262+AJ$4*AJ262+AK$4*AK262)*AM262,"")</f>
        <v/>
      </c>
      <c r="AO262" s="62"/>
      <c r="AP262" s="62"/>
      <c r="AQ262" s="62"/>
      <c r="AR262" s="62"/>
      <c r="AS262" s="62"/>
      <c r="AT262" s="62"/>
      <c r="AU262" s="62"/>
      <c r="AV262" s="62"/>
      <c r="AW262" s="62"/>
      <c r="AX262" s="62"/>
      <c r="AY262" s="62"/>
      <c r="AZ262" s="62"/>
      <c r="BA262" s="62"/>
      <c r="BB262" s="62"/>
      <c r="BC262" s="62" t="str">
        <f t="shared" ref="BC262:BC325" si="358">IFERROR(AQ262/SUM($AA262,$AQ262,$BG262,$BW262,$CM262,$DC262,$DS262,$EI262,$EY262,$FO262,$GE262,$GU262,$HK262,$IA262,$IQ262,$JG262,$JW262,$KM262,$LC262,$LS262),"")</f>
        <v/>
      </c>
      <c r="BD262" s="62" t="str">
        <f t="shared" ref="BD262:BD325" si="359">IFERROR((AR$4*AR262+AS$4*AS262+AT$4*AT262+AU$4*AU262+AV$4*AV262+AW$4*AW262+AX$4*AX262+AY$4*AY262+AZ$4*AZ262+BA$4*BA262)*BC262,"")</f>
        <v/>
      </c>
      <c r="BE262" s="5"/>
      <c r="BF262" s="5"/>
      <c r="BG262" s="5"/>
      <c r="BH262" s="5"/>
      <c r="BI262" s="5"/>
      <c r="BJ262" s="5"/>
      <c r="BK262" s="5"/>
      <c r="BL262" s="5"/>
      <c r="BM262" s="5"/>
      <c r="BN262" s="5"/>
      <c r="BO262" s="5"/>
      <c r="BP262" s="5"/>
      <c r="BQ262" s="5"/>
      <c r="BR262" s="5"/>
      <c r="BS262" s="5" t="str">
        <f t="shared" ref="BS262:BS325" si="360">IFERROR(BG262/SUM($AA262,$AQ262,$BG262,$BW262,$CM262,$DC262,$DS262,$EI262,$EY262,$FO262,$GE262,$GU262,$HK262,$IA262,$IQ262,$JG262,$JW262,$KM262,$LC262,$LS262),"")</f>
        <v/>
      </c>
      <c r="BT262" s="5" t="str">
        <f t="shared" ref="BT262:BT325" si="361">IFERROR((BH$4*BH262+BI$4*BI262+BJ$4*BJ262+BK$4*BK262+BL$4*BL262+BM$4*BM262+BN$4*BN262+BO$4*BO262+BP$4*BP262+BQ$4*BQ262)*BS262,"")</f>
        <v/>
      </c>
      <c r="BU262" s="62"/>
      <c r="BV262" s="62"/>
      <c r="BW262" s="62"/>
      <c r="BX262" s="62"/>
      <c r="BY262" s="62"/>
      <c r="BZ262" s="62"/>
      <c r="CA262" s="62"/>
      <c r="CB262" s="62"/>
      <c r="CC262" s="62"/>
      <c r="CD262" s="62"/>
      <c r="CE262" s="62"/>
      <c r="CF262" s="62"/>
      <c r="CG262" s="62"/>
      <c r="CH262" s="62"/>
      <c r="CI262" s="62" t="str">
        <f t="shared" ref="CI262:CI325" si="362">IFERROR(BW262/SUM($AA262,$AQ262,$BG262,$BW262,$CM262,$DC262,$DS262,$EI262,$EY262,$FO262,$GE262,$GU262,$HK262,$IA262,$IQ262,$JG262,$JW262,$KM262,$LC262,$LS262),"")</f>
        <v/>
      </c>
      <c r="CJ262" s="62" t="str">
        <f t="shared" ref="CJ262:CJ325" si="363">IFERROR((BX$4*BX262+BY$4*BY262+BZ$4*BZ262+CA$4*CA262+CB$4*CB262+CC$4*CC262+CD$4*CD262+CE$4*CE262+CF$4*CF262+CG$4*CG262)*CI262,"")</f>
        <v/>
      </c>
      <c r="CK262" s="5"/>
      <c r="CL262" s="5"/>
      <c r="CM262" s="5"/>
      <c r="CN262" s="5"/>
      <c r="CO262" s="5"/>
      <c r="CP262" s="5"/>
      <c r="CQ262" s="5"/>
      <c r="CR262" s="5"/>
      <c r="CS262" s="5"/>
      <c r="CT262" s="5"/>
      <c r="CU262" s="5"/>
      <c r="CV262" s="5"/>
      <c r="CW262" s="5"/>
      <c r="CX262" s="5"/>
      <c r="CY262" s="91" t="str">
        <f t="shared" ref="CY262:CY318" si="364">IFERROR(CM262/SUM($AA262,$AQ262,$BG262,$BW262,$CM262,$DC262,$DS262,$EI262,$EY262,$FO262,$GE262,$GU262,$HK262,$IA262,$IQ262,$JG262,$JW262,$KM262,$LC262,$LS262),"")</f>
        <v/>
      </c>
      <c r="CZ262" s="5" t="str">
        <f t="shared" ref="CZ262:CZ318" si="365">IFERROR((CN$4*CN262+CO$4*CO262+CP$4*CP262+CQ$4*CQ262+CR$4*CR262+CS$4*CS262+CT$4*CT262+CU$4*CU262+CV$4*CV262+CW$4*CW262)*CY262,"")</f>
        <v/>
      </c>
      <c r="DA262" s="62"/>
      <c r="DB262" s="62"/>
      <c r="DC262" s="62"/>
      <c r="DD262" s="62"/>
      <c r="DE262" s="62"/>
      <c r="DF262" s="62"/>
      <c r="DG262" s="62"/>
      <c r="DH262" s="62"/>
      <c r="DI262" s="62"/>
      <c r="DJ262" s="62"/>
      <c r="DK262" s="62"/>
      <c r="DL262" s="62"/>
      <c r="DM262" s="62"/>
      <c r="DN262" s="62"/>
      <c r="DO262" s="62" t="str">
        <f t="shared" ref="DO262:DO318" si="366">IFERROR(DC262/SUM($AA262,$AQ262,$BG262,$BW262,$CM262,$DC262,$DS262,$EI262,$EY262,$FO262,$GE262,$GU262,$HK262,$IA262,$IQ262,$JG262,$JW262,$KM262,$LC262,$LS262),"")</f>
        <v/>
      </c>
      <c r="DP262" s="62" t="str">
        <f t="shared" ref="DP262:DP318" si="367">IFERROR((DD$4*DD262+DE$4*DE262+DF$4*DF262+DG$4*DG262+DH$4*DH262+DI$4*DI262+DJ$4*DJ262+DK$4*DK262+DL$4*DL262+DM$4*DM262)*DO262,"")</f>
        <v/>
      </c>
      <c r="DQ262" s="5"/>
      <c r="DR262" s="5"/>
      <c r="DS262" s="5"/>
      <c r="DT262" s="5"/>
      <c r="DU262" s="5"/>
      <c r="DV262" s="5"/>
      <c r="DW262" s="5"/>
      <c r="DX262" s="5"/>
      <c r="DY262" s="5"/>
      <c r="DZ262" s="5"/>
      <c r="EA262" s="5"/>
      <c r="EB262" s="5"/>
      <c r="EC262" s="5"/>
      <c r="ED262" s="5"/>
      <c r="EE262" s="91" t="str">
        <f t="shared" ref="EE262:EE318" si="368">IFERROR(DS262/SUM($AA262,$AQ262,$BG262,$BW262,$CM262,$DC262,$DS262,$EI262,$EY262,$FO262,$GE262,$GU262,$HK262,$IA262,$IQ262,$JG262,$JW262,$KM262,$LC262,$LS262),"")</f>
        <v/>
      </c>
      <c r="EF262" s="5" t="str">
        <f t="shared" ref="EF262:EF318" si="369">IFERROR((DT$4*DT262+DU$4*DU262+DV$4*DV262+DW$4*DW262+DX$4*DX262+DY$4*DY262+DZ$4*DZ262+EA$4*EA262+EB$4*EB262+EC$4*EC262)*EE262,"")</f>
        <v/>
      </c>
      <c r="EG262" s="62"/>
      <c r="EH262" s="62"/>
      <c r="EI262" s="62"/>
      <c r="EJ262" s="62"/>
      <c r="EK262" s="62"/>
      <c r="EL262" s="62"/>
      <c r="EM262" s="62"/>
      <c r="EN262" s="62"/>
      <c r="EO262" s="62"/>
      <c r="EP262" s="62"/>
      <c r="EQ262" s="62"/>
      <c r="ER262" s="62"/>
      <c r="ES262" s="62"/>
      <c r="ET262" s="62"/>
      <c r="EU262" s="62" t="str">
        <f t="shared" ref="EU262:EU318" si="370">IFERROR(EI262/SUM($AA262,$AQ262,$BG262,$BW262,$CM262,$DC262,$DS262,$EI262,$EY262,$FO262,$GE262,$GU262,$HK262,$IA262,$IQ262,$JG262,$JW262,$KM262,$LC262,$LS262),"")</f>
        <v/>
      </c>
      <c r="EV262" s="62" t="str">
        <f t="shared" ref="EV262:EV318" si="371">IFERROR((EJ$4*EJ262+EK$4*EK262+EL$4*EL262+EM$4*EM262+EN$4*EN262+EO$4*EO262+EP$4*EP262+EQ$4*EQ262+ER$4*ER262+ES$4*ES262)*EU262,"")</f>
        <v/>
      </c>
      <c r="EW262" s="5"/>
      <c r="EX262" s="5"/>
      <c r="EY262" s="5"/>
      <c r="EZ262" s="5"/>
      <c r="FA262" s="5"/>
      <c r="FB262" s="5"/>
      <c r="FC262" s="5"/>
      <c r="FD262" s="5"/>
      <c r="FE262" s="5"/>
      <c r="FF262" s="5"/>
      <c r="FG262" s="5"/>
      <c r="FH262" s="5"/>
      <c r="FI262" s="5"/>
      <c r="FJ262" s="5"/>
      <c r="FK262" s="91" t="str">
        <f t="shared" ref="FK262:FK318" si="372">IFERROR(EY262/SUM($AA262,$AQ262,$BG262,$BW262,$CM262,$DC262,$DS262,$EI262,$EY262,$FO262,$GE262,$GU262,$HK262,$IA262,$IQ262,$JG262,$JW262,$KM262,$LC262,$LS262),"")</f>
        <v/>
      </c>
      <c r="FL262" s="5" t="str">
        <f t="shared" ref="FL262:FL318" si="373">IFERROR((EZ$4*EZ262+FA$4*FA262+FB$4*FB262+FC$4*FC262+FD$4*FD262+FE$4*FE262+FF$4*FF262+FG$4*FG262+FH$4*FH262+FI$4*FI262)*FK262,"")</f>
        <v/>
      </c>
      <c r="FM262" s="62"/>
      <c r="FN262" s="62"/>
      <c r="FO262" s="62"/>
      <c r="FP262" s="62"/>
      <c r="FQ262" s="62"/>
      <c r="FR262" s="62"/>
      <c r="FS262" s="62"/>
      <c r="FT262" s="62"/>
      <c r="FU262" s="62"/>
      <c r="FV262" s="62"/>
      <c r="FW262" s="62"/>
      <c r="FX262" s="62"/>
      <c r="FY262" s="62"/>
      <c r="FZ262" s="62"/>
      <c r="GA262" s="62" t="str">
        <f t="shared" ref="GA262:GA318" si="374">IFERROR(FO262/SUM($AA262,$AQ262,$BG262,$BW262,$CM262,$DC262,$DS262,$EI262,$EY262,$FO262,$GE262,$GU262,$HK262,$IA262,$IQ262,$JG262,$JW262,$KM262,$LC262,$LS262),"")</f>
        <v/>
      </c>
      <c r="GB262" s="62" t="str">
        <f t="shared" ref="GB262:GB318" si="375">IFERROR((FP$4*FP262+FQ$4*FQ262+FR$4*FR262+FS$4*FS262+FT$4*FT262+FU$4*FU262+FV$4*FV262+FW$4*FW262+FX$4*FX262+FY$4*FY262)*GA262,"")</f>
        <v/>
      </c>
      <c r="GC262" s="5"/>
      <c r="GD262" s="5"/>
      <c r="GE262" s="5"/>
      <c r="GF262" s="5"/>
      <c r="GG262" s="5"/>
      <c r="GH262" s="5"/>
      <c r="GI262" s="5"/>
      <c r="GJ262" s="5"/>
      <c r="GK262" s="5"/>
      <c r="GL262" s="5"/>
      <c r="GM262" s="5"/>
      <c r="GN262" s="5"/>
      <c r="GO262" s="5"/>
      <c r="GP262" s="5"/>
      <c r="GQ262" s="91" t="str">
        <f t="shared" ref="GQ262:GQ318" si="376">IFERROR(GE262/SUM($AA262,$AQ262,$BG262,$BW262,$CM262,$DC262,$DS262,$EI262,$EY262,$FO262,$GE262,$GU262,$HK262,$IA262,$IQ262,$JG262,$JW262,$KM262,$LC262,$LS262),"")</f>
        <v/>
      </c>
      <c r="GR262" s="5" t="str">
        <f t="shared" ref="GR262:GR318" si="377">IFERROR((GF$4*GF262+GG$4*GG262+GH$4*GH262+GI$4*GI262+GJ$4*GJ262+GK$4*GK262+GL$4*GL262+GM$4*GM262+GN$4*GN262+GO$4*GO262)*GQ262,"")</f>
        <v/>
      </c>
      <c r="GS262" s="62"/>
      <c r="GT262" s="62"/>
      <c r="GU262" s="62"/>
      <c r="GV262" s="62"/>
      <c r="GW262" s="62"/>
      <c r="GX262" s="62"/>
      <c r="GY262" s="62"/>
      <c r="GZ262" s="62"/>
      <c r="HA262" s="62"/>
      <c r="HB262" s="62"/>
      <c r="HC262" s="62"/>
      <c r="HD262" s="62"/>
      <c r="HE262" s="62"/>
      <c r="HF262" s="62"/>
      <c r="HG262" s="62" t="str">
        <f t="shared" ref="HG262:HG318" si="378">IFERROR(GU262/SUM($AA262,$AQ262,$BG262,$BW262,$CM262,$DC262,$DS262,$EI262,$EY262,$FO262,$GE262,$GU262,$HK262,$IA262,$IQ262,$JG262,$JW262,$KM262,$LC262,$LS262),"")</f>
        <v/>
      </c>
      <c r="HH262" s="62" t="str">
        <f t="shared" ref="HH262:HH318" si="379">IFERROR((GV$4*GV262+GW$4*GW262+GX$4*GX262+GY$4*GY262+GZ$4*GZ262+HA$4*HA262+HB$4*HB262+HC$4*HC262+HD$4*HD262+HE$4*HE262)*HG262,"")</f>
        <v/>
      </c>
      <c r="HI262" s="5"/>
      <c r="HJ262" s="5"/>
      <c r="HK262" s="5"/>
      <c r="HL262" s="5"/>
      <c r="HM262" s="5"/>
      <c r="HN262" s="5"/>
      <c r="HO262" s="5"/>
      <c r="HP262" s="5"/>
      <c r="HQ262" s="5"/>
      <c r="HR262" s="5"/>
      <c r="HS262" s="5"/>
      <c r="HT262" s="5"/>
      <c r="HU262" s="5"/>
      <c r="HV262" s="5"/>
      <c r="HW262" s="91" t="str">
        <f t="shared" ref="HW262:HW318" si="380">IFERROR(HK262/SUM($AA262,$AQ262,$BG262,$BW262,$CM262,$DC262,$DS262,$EI262,$EY262,$FO262,$GE262,$GU262,$HK262,$IA262,$IQ262,$JG262,$JW262,$KM262,$LC262,$LS262),"")</f>
        <v/>
      </c>
      <c r="HX262" s="5" t="str">
        <f t="shared" ref="HX262:HX318" si="381">IFERROR((HL$4*HL262+HM$4*HM262+HN$4*HN262+HO$4*HO262+HP$4*HP262+HQ$4*HQ262+HR$4*HR262+HS$4*HS262+HT$4*HT262+HU$4*HU262)*HW262,"")</f>
        <v/>
      </c>
      <c r="HY262" s="62"/>
      <c r="HZ262" s="62"/>
      <c r="IA262" s="62"/>
      <c r="IB262" s="62"/>
      <c r="IC262" s="62"/>
      <c r="ID262" s="62"/>
      <c r="IE262" s="62"/>
      <c r="IF262" s="62"/>
      <c r="IG262" s="62"/>
      <c r="IH262" s="62"/>
      <c r="II262" s="62"/>
      <c r="IJ262" s="62"/>
      <c r="IK262" s="62"/>
      <c r="IL262" s="62"/>
      <c r="IM262" s="62" t="str">
        <f t="shared" ref="IM262:IM318" si="382">IFERROR(IA262/SUM($AA262,$AQ262,$BG262,$BW262,$CM262,$DC262,$DS262,$EI262,$EY262,$FO262,$GE262,$GU262,$HK262,$IA262,$IQ262,$JG262,$JW262,$KM262,$LC262,$LS262),"")</f>
        <v/>
      </c>
      <c r="IN262" s="62" t="str">
        <f t="shared" ref="IN262:IN318" si="383">IFERROR((IB$4*IB262+IC$4*IC262+ID$4*ID262+IE$4*IE262+IF$4*IF262+IG$4*IG262+IH$4*IH262+II$4*II262+IJ$4*IJ262+IK$4*IK262)*IM262,"")</f>
        <v/>
      </c>
      <c r="IO262" s="5"/>
      <c r="IP262" s="5"/>
      <c r="IQ262" s="5"/>
      <c r="IR262" s="5"/>
      <c r="IS262" s="5"/>
      <c r="IT262" s="5"/>
      <c r="IU262" s="5"/>
      <c r="IV262" s="5"/>
      <c r="IW262" s="5"/>
      <c r="IX262" s="5"/>
      <c r="IY262" s="5"/>
      <c r="IZ262" s="5"/>
      <c r="JA262" s="5"/>
      <c r="JB262" s="5"/>
      <c r="JC262" s="91" t="str">
        <f t="shared" ref="JC262:JC318" si="384">IFERROR(IQ262/SUM($AA262,$AQ262,$BG262,$BW262,$CM262,$DC262,$DS262,$EI262,$EY262,$FO262,$GE262,$GU262,$HK262,$IA262,$IQ262,$JG262,$JW262,$KM262,$LC262,$LS262),"")</f>
        <v/>
      </c>
      <c r="JD262" s="5" t="str">
        <f t="shared" ref="JD262:JD318" si="385">IFERROR((IR$4*IR262+IS$4*IS262+IT$4*IT262+IU$4*IU262+IV$4*IV262+IW$4*IW262+IX$4*IX262+IY$4*IY262+IZ$4*IZ262+JA$4*JA262)*JC262,"")</f>
        <v/>
      </c>
      <c r="JE262" s="62"/>
      <c r="JF262" s="62"/>
      <c r="JG262" s="62"/>
      <c r="JH262" s="62"/>
      <c r="JI262" s="62"/>
      <c r="JJ262" s="62"/>
      <c r="JK262" s="62"/>
      <c r="JL262" s="62"/>
      <c r="JM262" s="62"/>
      <c r="JN262" s="62"/>
      <c r="JO262" s="62"/>
      <c r="JP262" s="62"/>
      <c r="JQ262" s="62"/>
      <c r="JR262" s="62"/>
      <c r="JS262" s="62" t="str">
        <f t="shared" ref="JS262:JS318" si="386">IFERROR(JG262/SUM($AA262,$AQ262,$BG262,$BW262,$CM262,$DC262,$DS262,$EI262,$EY262,$FO262,$GE262,$GU262,$HK262,$IA262,$IQ262,$JG262,$JW262,$KM262,$LC262,$LS262),"")</f>
        <v/>
      </c>
      <c r="JT262" s="62" t="str">
        <f t="shared" ref="JT262:JT318" si="387">IFERROR((JH$4*JH262+JI$4*JI262+JJ$4*JJ262+JK$4*JK262+JL$4*JL262+JM$4*JM262+JN$4*JN262+JO$4*JO262+JP$4*JP262+JQ$4*JQ262)*JS262,"")</f>
        <v/>
      </c>
      <c r="JU262" s="5"/>
      <c r="JV262" s="5"/>
      <c r="JW262" s="5"/>
      <c r="JX262" s="5"/>
      <c r="JY262" s="5"/>
      <c r="JZ262" s="5"/>
      <c r="KA262" s="5"/>
      <c r="KB262" s="5"/>
      <c r="KC262" s="5"/>
      <c r="KD262" s="5"/>
      <c r="KE262" s="5"/>
      <c r="KF262" s="5"/>
      <c r="KG262" s="5"/>
      <c r="KH262" s="5"/>
      <c r="KI262" s="91" t="str">
        <f t="shared" ref="KI262:KI318" si="388">IFERROR(JW262/SUM($AA262,$AQ262,$BG262,$BW262,$CM262,$DC262,$DS262,$EI262,$EY262,$FO262,$GE262,$GU262,$HK262,$IA262,$IQ262,$JG262,$JW262,$KM262,$LC262,$LS262),"")</f>
        <v/>
      </c>
      <c r="KJ262" s="5" t="str">
        <f t="shared" ref="KJ262:KJ318" si="389">IFERROR((JX$4*JX262+JY$4*JY262+JZ$4*JZ262+KA$4*KA262+KB$4*KB262+KC$4*KC262+KD$4*KD262+KE$4*KE262+KF$4*KF262+KG$4*KG262)*KI262,"")</f>
        <v/>
      </c>
      <c r="KK262" s="62"/>
      <c r="KL262" s="62"/>
      <c r="KM262" s="62"/>
      <c r="KN262" s="62"/>
      <c r="KO262" s="62"/>
      <c r="KP262" s="62"/>
      <c r="KQ262" s="62"/>
      <c r="KR262" s="62"/>
      <c r="KS262" s="62"/>
      <c r="KT262" s="62"/>
      <c r="KU262" s="62"/>
      <c r="KV262" s="62"/>
      <c r="KW262" s="62"/>
      <c r="KX262" s="62"/>
      <c r="KY262" s="62" t="str">
        <f t="shared" ref="KY262:KY318" si="390">IFERROR(KM262/SUM($AA262,$AQ262,$BG262,$BW262,$CM262,$DC262,$DS262,$EI262,$EY262,$FO262,$GE262,$GU262,$HK262,$IA262,$IQ262,$JG262,$JW262,$KM262,$LC262,$LS262),"")</f>
        <v/>
      </c>
      <c r="KZ262" s="62" t="str">
        <f t="shared" ref="KZ262:KZ318" si="391">IFERROR((KN$4*KN262+KO$4*KO262+KP$4*KP262+KQ$4*KQ262+KR$4*KR262+KS$4*KS262+KT$4*KT262+KU$4*KU262+KV$4*KV262+KW$4*KW262)*KY262,"")</f>
        <v/>
      </c>
      <c r="LA262" s="5"/>
      <c r="LB262" s="5"/>
      <c r="LC262" s="5"/>
      <c r="LD262" s="5"/>
      <c r="LE262" s="5"/>
      <c r="LF262" s="5"/>
      <c r="LG262" s="5"/>
      <c r="LH262" s="5"/>
      <c r="LI262" s="5"/>
      <c r="LJ262" s="5"/>
      <c r="LK262" s="5"/>
      <c r="LL262" s="5"/>
      <c r="LM262" s="5"/>
      <c r="LN262" s="5"/>
      <c r="LO262" s="91" t="str">
        <f t="shared" ref="LO262:LO318" si="392">IFERROR(LC262/SUM($AA262,$AQ262,$BG262,$BW262,$CM262,$DC262,$DS262,$EI262,$EY262,$FO262,$GE262,$GU262,$HK262,$IA262,$IQ262,$JG262,$JW262,$KM262,$LC262,$LS262),"")</f>
        <v/>
      </c>
      <c r="LP262" s="5" t="str">
        <f t="shared" ref="LP262:LP318" si="393">IFERROR((LD$4*LD262+LE$4*LE262+LF$4*LF262+LG$4*LG262+LH$4*LH262+LI$4*LI262+LJ$4*LJ262+LK$4*LK262+LL$4*LL262+LM$4*LM262)*LO262,"")</f>
        <v/>
      </c>
      <c r="LQ262" s="62"/>
      <c r="LR262" s="62"/>
      <c r="LS262" s="62"/>
      <c r="LT262" s="62"/>
      <c r="LU262" s="62"/>
      <c r="LV262" s="62"/>
      <c r="LW262" s="62"/>
      <c r="LX262" s="62"/>
      <c r="LY262" s="62"/>
      <c r="LZ262" s="62"/>
      <c r="MA262" s="62"/>
      <c r="MB262" s="62"/>
      <c r="MC262" s="62"/>
      <c r="MD262" s="62"/>
      <c r="ME262" s="62" t="str">
        <f t="shared" ref="ME262:ME318" si="394">IFERROR(LS262/SUM($AA262,$AQ262,$BG262,$BW262,$CM262,$DC262,$DS262,$EI262,$EY262,$FO262,$GE262,$GU262,$HK262,$IA262,$IQ262,$JG262,$JW262,$KM262,$LC262,$LS262),"")</f>
        <v/>
      </c>
      <c r="MF262" s="62" t="str">
        <f t="shared" ref="MF262:MF318" si="395">IFERROR((LT$4*LT262+LU$4*LU262+LV$4*LV262+LW$4*LW262+LX$4*LX262+LY$4*LY262+LZ$4*LZ262+MA$4*MA262+MB$4*MB262+MC$4*MC262)*ME262,"")</f>
        <v/>
      </c>
    </row>
    <row r="263" spans="1:344" x14ac:dyDescent="0.35">
      <c r="A263" s="132">
        <v>259</v>
      </c>
      <c r="B263" s="170"/>
      <c r="C263" s="170"/>
      <c r="D263" s="152">
        <v>645</v>
      </c>
      <c r="E263" s="72" t="str">
        <f>'BVEM Scorecard'!F262</f>
        <v>Solar</v>
      </c>
      <c r="F263" s="96">
        <f t="shared" ref="F263:F326" si="396">X263</f>
        <v>0.2</v>
      </c>
      <c r="G263" s="96">
        <f t="shared" ref="G263:G326" si="397">W263</f>
        <v>0.2</v>
      </c>
      <c r="H263" s="96">
        <f t="shared" ref="H263:H326" si="398">IFERROR(SUM(AN263,BD263,BT263,CJ263,CZ263,DP263,EF263,EV263,FL263,GB263,GR263,HH263,HX263,IN263,JD263,JT263,KJ263,KZ263,LP263,MF263),0)</f>
        <v>0</v>
      </c>
      <c r="I263" s="96">
        <f t="shared" ref="I263:I326" si="399">IFERROR(SUM(AL263,BB263,BR263,CH263,CX263,DN263,ED263,ET263,FJ263,FZ263,GP263,HF263,HV263,IL263,JB263,JR263,KH263,KX263,LN263,MD263)/SUM(Z263,AP263,BF263,BV263,CL263,DB263,DR263,EH263,EX263,FN263,GD263,GT263,HJ263,HZ263,IP263,JF263,JV263,KL263,LB263,LR263),0)</f>
        <v>0</v>
      </c>
      <c r="J263" s="62">
        <v>0</v>
      </c>
      <c r="K263" s="62">
        <v>1</v>
      </c>
      <c r="L263" s="62">
        <v>0</v>
      </c>
      <c r="M263" s="62">
        <v>1</v>
      </c>
      <c r="N263" s="62">
        <v>0</v>
      </c>
      <c r="O263" s="62">
        <v>0</v>
      </c>
      <c r="P263" s="62">
        <v>0</v>
      </c>
      <c r="Q263" s="62">
        <v>0</v>
      </c>
      <c r="R263" s="62">
        <v>0</v>
      </c>
      <c r="S263" s="62">
        <v>0</v>
      </c>
      <c r="T263" s="62">
        <v>0</v>
      </c>
      <c r="U263" s="62">
        <v>0</v>
      </c>
      <c r="V263" s="62">
        <v>1</v>
      </c>
      <c r="W263" s="62">
        <f t="shared" si="353"/>
        <v>0.2</v>
      </c>
      <c r="X263" s="62">
        <f t="shared" si="354"/>
        <v>0.2</v>
      </c>
      <c r="Y263" s="1"/>
      <c r="Z263" s="1"/>
      <c r="AA263" s="1"/>
      <c r="AB263" s="1"/>
      <c r="AC263" s="1"/>
      <c r="AD263" s="1"/>
      <c r="AE263" s="1"/>
      <c r="AF263" s="1"/>
      <c r="AG263" s="1"/>
      <c r="AH263" s="1"/>
      <c r="AI263" s="1"/>
      <c r="AJ263" s="1"/>
      <c r="AK263" s="1"/>
      <c r="AL263" s="1"/>
      <c r="AM263" s="138" t="str">
        <f t="shared" si="356"/>
        <v/>
      </c>
      <c r="AN263" s="139" t="str">
        <f t="shared" si="357"/>
        <v/>
      </c>
      <c r="AO263" s="63"/>
      <c r="AP263" s="63"/>
      <c r="AQ263" s="63"/>
      <c r="AR263" s="63"/>
      <c r="AS263" s="63"/>
      <c r="AT263" s="63"/>
      <c r="AU263" s="63"/>
      <c r="AV263" s="63"/>
      <c r="AW263" s="63"/>
      <c r="AX263" s="63"/>
      <c r="AY263" s="63"/>
      <c r="AZ263" s="63"/>
      <c r="BA263" s="63"/>
      <c r="BB263" s="63"/>
      <c r="BC263" s="63" t="str">
        <f t="shared" si="358"/>
        <v/>
      </c>
      <c r="BD263" s="63" t="str">
        <f t="shared" si="359"/>
        <v/>
      </c>
      <c r="BE263" s="1"/>
      <c r="BF263" s="1"/>
      <c r="BG263" s="1"/>
      <c r="BH263" s="1"/>
      <c r="BI263" s="1"/>
      <c r="BJ263" s="1"/>
      <c r="BK263" s="1"/>
      <c r="BL263" s="1"/>
      <c r="BM263" s="1"/>
      <c r="BN263" s="1"/>
      <c r="BO263" s="1"/>
      <c r="BP263" s="1"/>
      <c r="BQ263" s="1"/>
      <c r="BR263" s="1"/>
      <c r="BS263" s="1" t="str">
        <f t="shared" si="360"/>
        <v/>
      </c>
      <c r="BT263" s="1" t="str">
        <f t="shared" si="361"/>
        <v/>
      </c>
      <c r="BU263" s="63"/>
      <c r="BV263" s="63"/>
      <c r="BW263" s="63"/>
      <c r="BX263" s="63"/>
      <c r="BY263" s="63"/>
      <c r="BZ263" s="63"/>
      <c r="CA263" s="63"/>
      <c r="CB263" s="63"/>
      <c r="CC263" s="63"/>
      <c r="CD263" s="63"/>
      <c r="CE263" s="63"/>
      <c r="CF263" s="63"/>
      <c r="CG263" s="63"/>
      <c r="CH263" s="63"/>
      <c r="CI263" s="63" t="str">
        <f t="shared" si="362"/>
        <v/>
      </c>
      <c r="CJ263" s="63" t="str">
        <f t="shared" si="363"/>
        <v/>
      </c>
      <c r="CK263" s="1"/>
      <c r="CL263" s="1"/>
      <c r="CM263" s="1"/>
      <c r="CN263" s="1"/>
      <c r="CO263" s="1"/>
      <c r="CP263" s="1"/>
      <c r="CQ263" s="1"/>
      <c r="CR263" s="1"/>
      <c r="CS263" s="1"/>
      <c r="CT263" s="1"/>
      <c r="CU263" s="1"/>
      <c r="CV263" s="1"/>
      <c r="CW263" s="1"/>
      <c r="CX263" s="1"/>
      <c r="CY263" s="138" t="str">
        <f t="shared" si="364"/>
        <v/>
      </c>
      <c r="CZ263" s="1" t="str">
        <f t="shared" si="365"/>
        <v/>
      </c>
      <c r="DA263" s="63"/>
      <c r="DB263" s="63"/>
      <c r="DC263" s="63"/>
      <c r="DD263" s="63"/>
      <c r="DE263" s="63"/>
      <c r="DF263" s="63"/>
      <c r="DG263" s="63"/>
      <c r="DH263" s="63"/>
      <c r="DI263" s="63"/>
      <c r="DJ263" s="63"/>
      <c r="DK263" s="63"/>
      <c r="DL263" s="63"/>
      <c r="DM263" s="63"/>
      <c r="DN263" s="63"/>
      <c r="DO263" s="63" t="str">
        <f t="shared" si="366"/>
        <v/>
      </c>
      <c r="DP263" s="63" t="str">
        <f t="shared" si="367"/>
        <v/>
      </c>
      <c r="DQ263" s="1"/>
      <c r="DR263" s="1"/>
      <c r="DS263" s="1"/>
      <c r="DT263" s="1"/>
      <c r="DU263" s="1"/>
      <c r="DV263" s="1"/>
      <c r="DW263" s="1"/>
      <c r="DX263" s="1"/>
      <c r="DY263" s="1"/>
      <c r="DZ263" s="1"/>
      <c r="EA263" s="1"/>
      <c r="EB263" s="1"/>
      <c r="EC263" s="1"/>
      <c r="ED263" s="1"/>
      <c r="EE263" s="138" t="str">
        <f t="shared" si="368"/>
        <v/>
      </c>
      <c r="EF263" s="1" t="str">
        <f t="shared" si="369"/>
        <v/>
      </c>
      <c r="EG263" s="63"/>
      <c r="EH263" s="63"/>
      <c r="EI263" s="63"/>
      <c r="EJ263" s="63"/>
      <c r="EK263" s="63"/>
      <c r="EL263" s="63"/>
      <c r="EM263" s="63"/>
      <c r="EN263" s="63"/>
      <c r="EO263" s="63"/>
      <c r="EP263" s="63"/>
      <c r="EQ263" s="63"/>
      <c r="ER263" s="63"/>
      <c r="ES263" s="63"/>
      <c r="ET263" s="63"/>
      <c r="EU263" s="63" t="str">
        <f t="shared" si="370"/>
        <v/>
      </c>
      <c r="EV263" s="63" t="str">
        <f t="shared" si="371"/>
        <v/>
      </c>
      <c r="EW263" s="1"/>
      <c r="EX263" s="1"/>
      <c r="EY263" s="1"/>
      <c r="EZ263" s="1"/>
      <c r="FA263" s="1"/>
      <c r="FB263" s="1"/>
      <c r="FC263" s="1"/>
      <c r="FD263" s="1"/>
      <c r="FE263" s="1"/>
      <c r="FF263" s="1"/>
      <c r="FG263" s="1"/>
      <c r="FH263" s="1"/>
      <c r="FI263" s="1"/>
      <c r="FJ263" s="1"/>
      <c r="FK263" s="138" t="str">
        <f t="shared" si="372"/>
        <v/>
      </c>
      <c r="FL263" s="1" t="str">
        <f t="shared" si="373"/>
        <v/>
      </c>
      <c r="FM263" s="63"/>
      <c r="FN263" s="63"/>
      <c r="FO263" s="63"/>
      <c r="FP263" s="63"/>
      <c r="FQ263" s="63"/>
      <c r="FR263" s="63"/>
      <c r="FS263" s="63"/>
      <c r="FT263" s="63"/>
      <c r="FU263" s="63"/>
      <c r="FV263" s="63"/>
      <c r="FW263" s="63"/>
      <c r="FX263" s="63"/>
      <c r="FY263" s="63"/>
      <c r="FZ263" s="63"/>
      <c r="GA263" s="63" t="str">
        <f t="shared" si="374"/>
        <v/>
      </c>
      <c r="GB263" s="63" t="str">
        <f t="shared" si="375"/>
        <v/>
      </c>
      <c r="GC263" s="1"/>
      <c r="GD263" s="1"/>
      <c r="GE263" s="1"/>
      <c r="GF263" s="1"/>
      <c r="GG263" s="1"/>
      <c r="GH263" s="1"/>
      <c r="GI263" s="1"/>
      <c r="GJ263" s="1"/>
      <c r="GK263" s="1"/>
      <c r="GL263" s="1"/>
      <c r="GM263" s="1"/>
      <c r="GN263" s="1"/>
      <c r="GO263" s="1"/>
      <c r="GP263" s="1"/>
      <c r="GQ263" s="138" t="str">
        <f t="shared" si="376"/>
        <v/>
      </c>
      <c r="GR263" s="1" t="str">
        <f t="shared" si="377"/>
        <v/>
      </c>
      <c r="GS263" s="63"/>
      <c r="GT263" s="63"/>
      <c r="GU263" s="63"/>
      <c r="GV263" s="63"/>
      <c r="GW263" s="63"/>
      <c r="GX263" s="63"/>
      <c r="GY263" s="63"/>
      <c r="GZ263" s="63"/>
      <c r="HA263" s="63"/>
      <c r="HB263" s="63"/>
      <c r="HC263" s="63"/>
      <c r="HD263" s="63"/>
      <c r="HE263" s="63"/>
      <c r="HF263" s="63"/>
      <c r="HG263" s="63" t="str">
        <f t="shared" si="378"/>
        <v/>
      </c>
      <c r="HH263" s="63" t="str">
        <f t="shared" si="379"/>
        <v/>
      </c>
      <c r="HI263" s="1"/>
      <c r="HJ263" s="1"/>
      <c r="HK263" s="1"/>
      <c r="HL263" s="1"/>
      <c r="HM263" s="1"/>
      <c r="HN263" s="1"/>
      <c r="HO263" s="1"/>
      <c r="HP263" s="1"/>
      <c r="HQ263" s="1"/>
      <c r="HR263" s="1"/>
      <c r="HS263" s="1"/>
      <c r="HT263" s="1"/>
      <c r="HU263" s="1"/>
      <c r="HV263" s="1"/>
      <c r="HW263" s="138" t="str">
        <f t="shared" si="380"/>
        <v/>
      </c>
      <c r="HX263" s="1" t="str">
        <f t="shared" si="381"/>
        <v/>
      </c>
      <c r="HY263" s="63"/>
      <c r="HZ263" s="63"/>
      <c r="IA263" s="63"/>
      <c r="IB263" s="63"/>
      <c r="IC263" s="63"/>
      <c r="ID263" s="63"/>
      <c r="IE263" s="63"/>
      <c r="IF263" s="63"/>
      <c r="IG263" s="63"/>
      <c r="IH263" s="63"/>
      <c r="II263" s="63"/>
      <c r="IJ263" s="63"/>
      <c r="IK263" s="63"/>
      <c r="IL263" s="63"/>
      <c r="IM263" s="63" t="str">
        <f t="shared" si="382"/>
        <v/>
      </c>
      <c r="IN263" s="63" t="str">
        <f t="shared" si="383"/>
        <v/>
      </c>
      <c r="IO263" s="1"/>
      <c r="IP263" s="1"/>
      <c r="IQ263" s="1"/>
      <c r="IR263" s="1"/>
      <c r="IS263" s="1"/>
      <c r="IT263" s="1"/>
      <c r="IU263" s="1"/>
      <c r="IV263" s="1"/>
      <c r="IW263" s="1"/>
      <c r="IX263" s="1"/>
      <c r="IY263" s="1"/>
      <c r="IZ263" s="1"/>
      <c r="JA263" s="1"/>
      <c r="JB263" s="1"/>
      <c r="JC263" s="138" t="str">
        <f t="shared" si="384"/>
        <v/>
      </c>
      <c r="JD263" s="1" t="str">
        <f t="shared" si="385"/>
        <v/>
      </c>
      <c r="JE263" s="63"/>
      <c r="JF263" s="63"/>
      <c r="JG263" s="63"/>
      <c r="JH263" s="63"/>
      <c r="JI263" s="63"/>
      <c r="JJ263" s="63"/>
      <c r="JK263" s="63"/>
      <c r="JL263" s="63"/>
      <c r="JM263" s="63"/>
      <c r="JN263" s="63"/>
      <c r="JO263" s="63"/>
      <c r="JP263" s="63"/>
      <c r="JQ263" s="63"/>
      <c r="JR263" s="63"/>
      <c r="JS263" s="63" t="str">
        <f t="shared" si="386"/>
        <v/>
      </c>
      <c r="JT263" s="63" t="str">
        <f t="shared" si="387"/>
        <v/>
      </c>
      <c r="JU263" s="1"/>
      <c r="JV263" s="1"/>
      <c r="JW263" s="1"/>
      <c r="JX263" s="1"/>
      <c r="JY263" s="1"/>
      <c r="JZ263" s="1"/>
      <c r="KA263" s="1"/>
      <c r="KB263" s="1"/>
      <c r="KC263" s="1"/>
      <c r="KD263" s="1"/>
      <c r="KE263" s="1"/>
      <c r="KF263" s="1"/>
      <c r="KG263" s="1"/>
      <c r="KH263" s="1"/>
      <c r="KI263" s="138" t="str">
        <f t="shared" si="388"/>
        <v/>
      </c>
      <c r="KJ263" s="1" t="str">
        <f t="shared" si="389"/>
        <v/>
      </c>
      <c r="KK263" s="63"/>
      <c r="KL263" s="63"/>
      <c r="KM263" s="63"/>
      <c r="KN263" s="63"/>
      <c r="KO263" s="63"/>
      <c r="KP263" s="63"/>
      <c r="KQ263" s="63"/>
      <c r="KR263" s="63"/>
      <c r="KS263" s="63"/>
      <c r="KT263" s="63"/>
      <c r="KU263" s="63"/>
      <c r="KV263" s="63"/>
      <c r="KW263" s="63"/>
      <c r="KX263" s="63"/>
      <c r="KY263" s="63" t="str">
        <f t="shared" si="390"/>
        <v/>
      </c>
      <c r="KZ263" s="63" t="str">
        <f t="shared" si="391"/>
        <v/>
      </c>
      <c r="LA263" s="1"/>
      <c r="LB263" s="1"/>
      <c r="LC263" s="1"/>
      <c r="LD263" s="1"/>
      <c r="LE263" s="1"/>
      <c r="LF263" s="1"/>
      <c r="LG263" s="1"/>
      <c r="LH263" s="1"/>
      <c r="LI263" s="1"/>
      <c r="LJ263" s="1"/>
      <c r="LK263" s="1"/>
      <c r="LL263" s="1"/>
      <c r="LM263" s="1"/>
      <c r="LN263" s="1"/>
      <c r="LO263" s="138" t="str">
        <f t="shared" si="392"/>
        <v/>
      </c>
      <c r="LP263" s="1" t="str">
        <f t="shared" si="393"/>
        <v/>
      </c>
      <c r="LQ263" s="63"/>
      <c r="LR263" s="63"/>
      <c r="LS263" s="63"/>
      <c r="LT263" s="63"/>
      <c r="LU263" s="63"/>
      <c r="LV263" s="63"/>
      <c r="LW263" s="63"/>
      <c r="LX263" s="63"/>
      <c r="LY263" s="63"/>
      <c r="LZ263" s="63"/>
      <c r="MA263" s="63"/>
      <c r="MB263" s="63"/>
      <c r="MC263" s="63"/>
      <c r="MD263" s="63"/>
      <c r="ME263" s="63" t="str">
        <f t="shared" si="394"/>
        <v/>
      </c>
      <c r="MF263" s="63" t="str">
        <f t="shared" si="395"/>
        <v/>
      </c>
    </row>
    <row r="264" spans="1:344" x14ac:dyDescent="0.35">
      <c r="A264" s="131">
        <v>260</v>
      </c>
      <c r="B264" s="170"/>
      <c r="C264" s="170"/>
      <c r="D264" s="152">
        <v>649</v>
      </c>
      <c r="E264" s="72" t="str">
        <f>'BVEM Scorecard'!F263</f>
        <v>Solar</v>
      </c>
      <c r="F264" s="96">
        <f t="shared" si="396"/>
        <v>0.2</v>
      </c>
      <c r="G264" s="96">
        <f t="shared" si="397"/>
        <v>0.2</v>
      </c>
      <c r="H264" s="96">
        <f t="shared" si="398"/>
        <v>0</v>
      </c>
      <c r="I264" s="96">
        <f t="shared" si="399"/>
        <v>0</v>
      </c>
      <c r="J264" s="62">
        <v>0</v>
      </c>
      <c r="K264" s="62">
        <v>1</v>
      </c>
      <c r="L264" s="62">
        <v>0</v>
      </c>
      <c r="M264" s="62">
        <v>1</v>
      </c>
      <c r="N264" s="62">
        <v>0</v>
      </c>
      <c r="O264" s="62">
        <v>0</v>
      </c>
      <c r="P264" s="62">
        <v>0</v>
      </c>
      <c r="Q264" s="62">
        <v>0</v>
      </c>
      <c r="R264" s="62">
        <v>0</v>
      </c>
      <c r="S264" s="62">
        <v>0</v>
      </c>
      <c r="T264" s="62">
        <v>0</v>
      </c>
      <c r="U264" s="62">
        <v>0</v>
      </c>
      <c r="V264" s="62">
        <v>1</v>
      </c>
      <c r="W264" s="62">
        <f t="shared" si="353"/>
        <v>0.2</v>
      </c>
      <c r="X264" s="62">
        <f t="shared" si="354"/>
        <v>0.2</v>
      </c>
      <c r="Y264" s="87"/>
      <c r="Z264" s="5"/>
      <c r="AA264" s="5"/>
      <c r="AB264" s="5"/>
      <c r="AC264" s="5"/>
      <c r="AD264" s="5"/>
      <c r="AE264" s="5"/>
      <c r="AF264" s="5"/>
      <c r="AG264" s="5"/>
      <c r="AH264" s="5"/>
      <c r="AI264" s="5"/>
      <c r="AJ264" s="5"/>
      <c r="AK264" s="5"/>
      <c r="AL264" s="5"/>
      <c r="AM264" s="91" t="str">
        <f t="shared" si="356"/>
        <v/>
      </c>
      <c r="AN264" s="93" t="str">
        <f t="shared" si="357"/>
        <v/>
      </c>
      <c r="AO264" s="62"/>
      <c r="AP264" s="62"/>
      <c r="AQ264" s="62"/>
      <c r="AR264" s="62"/>
      <c r="AS264" s="62"/>
      <c r="AT264" s="62"/>
      <c r="AU264" s="62"/>
      <c r="AV264" s="62"/>
      <c r="AW264" s="62"/>
      <c r="AX264" s="62"/>
      <c r="AY264" s="62"/>
      <c r="AZ264" s="62"/>
      <c r="BA264" s="62"/>
      <c r="BB264" s="62"/>
      <c r="BC264" s="62" t="str">
        <f t="shared" si="358"/>
        <v/>
      </c>
      <c r="BD264" s="62" t="str">
        <f t="shared" si="359"/>
        <v/>
      </c>
      <c r="BE264" s="5"/>
      <c r="BF264" s="5"/>
      <c r="BG264" s="5"/>
      <c r="BH264" s="5"/>
      <c r="BI264" s="5"/>
      <c r="BJ264" s="5"/>
      <c r="BK264" s="5"/>
      <c r="BL264" s="5"/>
      <c r="BM264" s="5"/>
      <c r="BN264" s="5"/>
      <c r="BO264" s="5"/>
      <c r="BP264" s="5"/>
      <c r="BQ264" s="5"/>
      <c r="BR264" s="5"/>
      <c r="BS264" s="5" t="str">
        <f t="shared" si="360"/>
        <v/>
      </c>
      <c r="BT264" s="5" t="str">
        <f t="shared" si="361"/>
        <v/>
      </c>
      <c r="BU264" s="62"/>
      <c r="BV264" s="62"/>
      <c r="BW264" s="62"/>
      <c r="BX264" s="62"/>
      <c r="BY264" s="62"/>
      <c r="BZ264" s="62"/>
      <c r="CA264" s="62"/>
      <c r="CB264" s="62"/>
      <c r="CC264" s="62"/>
      <c r="CD264" s="62"/>
      <c r="CE264" s="62"/>
      <c r="CF264" s="62"/>
      <c r="CG264" s="62"/>
      <c r="CH264" s="62"/>
      <c r="CI264" s="62" t="str">
        <f t="shared" si="362"/>
        <v/>
      </c>
      <c r="CJ264" s="62" t="str">
        <f t="shared" si="363"/>
        <v/>
      </c>
      <c r="CK264" s="5"/>
      <c r="CL264" s="5"/>
      <c r="CM264" s="5"/>
      <c r="CN264" s="5"/>
      <c r="CO264" s="5"/>
      <c r="CP264" s="5"/>
      <c r="CQ264" s="5"/>
      <c r="CR264" s="5"/>
      <c r="CS264" s="5"/>
      <c r="CT264" s="5"/>
      <c r="CU264" s="5"/>
      <c r="CV264" s="5"/>
      <c r="CW264" s="5"/>
      <c r="CX264" s="5"/>
      <c r="CY264" s="91" t="str">
        <f t="shared" si="364"/>
        <v/>
      </c>
      <c r="CZ264" s="5" t="str">
        <f t="shared" si="365"/>
        <v/>
      </c>
      <c r="DA264" s="62"/>
      <c r="DB264" s="62"/>
      <c r="DC264" s="62"/>
      <c r="DD264" s="62"/>
      <c r="DE264" s="62"/>
      <c r="DF264" s="62"/>
      <c r="DG264" s="62"/>
      <c r="DH264" s="62"/>
      <c r="DI264" s="62"/>
      <c r="DJ264" s="62"/>
      <c r="DK264" s="62"/>
      <c r="DL264" s="62"/>
      <c r="DM264" s="62"/>
      <c r="DN264" s="62"/>
      <c r="DO264" s="62" t="str">
        <f t="shared" si="366"/>
        <v/>
      </c>
      <c r="DP264" s="62" t="str">
        <f t="shared" si="367"/>
        <v/>
      </c>
      <c r="DQ264" s="5"/>
      <c r="DR264" s="5"/>
      <c r="DS264" s="5"/>
      <c r="DT264" s="5"/>
      <c r="DU264" s="5"/>
      <c r="DV264" s="5"/>
      <c r="DW264" s="5"/>
      <c r="DX264" s="5"/>
      <c r="DY264" s="5"/>
      <c r="DZ264" s="5"/>
      <c r="EA264" s="5"/>
      <c r="EB264" s="5"/>
      <c r="EC264" s="5"/>
      <c r="ED264" s="5"/>
      <c r="EE264" s="91" t="str">
        <f t="shared" si="368"/>
        <v/>
      </c>
      <c r="EF264" s="5" t="str">
        <f t="shared" si="369"/>
        <v/>
      </c>
      <c r="EG264" s="62"/>
      <c r="EH264" s="62"/>
      <c r="EI264" s="62"/>
      <c r="EJ264" s="62"/>
      <c r="EK264" s="62"/>
      <c r="EL264" s="62"/>
      <c r="EM264" s="62"/>
      <c r="EN264" s="62"/>
      <c r="EO264" s="62"/>
      <c r="EP264" s="62"/>
      <c r="EQ264" s="62"/>
      <c r="ER264" s="62"/>
      <c r="ES264" s="62"/>
      <c r="ET264" s="62"/>
      <c r="EU264" s="62" t="str">
        <f t="shared" si="370"/>
        <v/>
      </c>
      <c r="EV264" s="62" t="str">
        <f t="shared" si="371"/>
        <v/>
      </c>
      <c r="EW264" s="5"/>
      <c r="EX264" s="5"/>
      <c r="EY264" s="5"/>
      <c r="EZ264" s="5"/>
      <c r="FA264" s="5"/>
      <c r="FB264" s="5"/>
      <c r="FC264" s="5"/>
      <c r="FD264" s="5"/>
      <c r="FE264" s="5"/>
      <c r="FF264" s="5"/>
      <c r="FG264" s="5"/>
      <c r="FH264" s="5"/>
      <c r="FI264" s="5"/>
      <c r="FJ264" s="5"/>
      <c r="FK264" s="91" t="str">
        <f t="shared" si="372"/>
        <v/>
      </c>
      <c r="FL264" s="5" t="str">
        <f t="shared" si="373"/>
        <v/>
      </c>
      <c r="FM264" s="62"/>
      <c r="FN264" s="62"/>
      <c r="FO264" s="62"/>
      <c r="FP264" s="62"/>
      <c r="FQ264" s="62"/>
      <c r="FR264" s="62"/>
      <c r="FS264" s="62"/>
      <c r="FT264" s="62"/>
      <c r="FU264" s="62"/>
      <c r="FV264" s="62"/>
      <c r="FW264" s="62"/>
      <c r="FX264" s="62"/>
      <c r="FY264" s="62"/>
      <c r="FZ264" s="62"/>
      <c r="GA264" s="62" t="str">
        <f t="shared" si="374"/>
        <v/>
      </c>
      <c r="GB264" s="62" t="str">
        <f t="shared" si="375"/>
        <v/>
      </c>
      <c r="GC264" s="5"/>
      <c r="GD264" s="5"/>
      <c r="GE264" s="5"/>
      <c r="GF264" s="5"/>
      <c r="GG264" s="5"/>
      <c r="GH264" s="5"/>
      <c r="GI264" s="5"/>
      <c r="GJ264" s="5"/>
      <c r="GK264" s="5"/>
      <c r="GL264" s="5"/>
      <c r="GM264" s="5"/>
      <c r="GN264" s="5"/>
      <c r="GO264" s="5"/>
      <c r="GP264" s="5"/>
      <c r="GQ264" s="91" t="str">
        <f t="shared" si="376"/>
        <v/>
      </c>
      <c r="GR264" s="5" t="str">
        <f t="shared" si="377"/>
        <v/>
      </c>
      <c r="GS264" s="62"/>
      <c r="GT264" s="62"/>
      <c r="GU264" s="62"/>
      <c r="GV264" s="62"/>
      <c r="GW264" s="62"/>
      <c r="GX264" s="62"/>
      <c r="GY264" s="62"/>
      <c r="GZ264" s="62"/>
      <c r="HA264" s="62"/>
      <c r="HB264" s="62"/>
      <c r="HC264" s="62"/>
      <c r="HD264" s="62"/>
      <c r="HE264" s="62"/>
      <c r="HF264" s="62"/>
      <c r="HG264" s="62" t="str">
        <f t="shared" si="378"/>
        <v/>
      </c>
      <c r="HH264" s="62" t="str">
        <f t="shared" si="379"/>
        <v/>
      </c>
      <c r="HI264" s="5"/>
      <c r="HJ264" s="5"/>
      <c r="HK264" s="5"/>
      <c r="HL264" s="5"/>
      <c r="HM264" s="5"/>
      <c r="HN264" s="5"/>
      <c r="HO264" s="5"/>
      <c r="HP264" s="5"/>
      <c r="HQ264" s="5"/>
      <c r="HR264" s="5"/>
      <c r="HS264" s="5"/>
      <c r="HT264" s="5"/>
      <c r="HU264" s="5"/>
      <c r="HV264" s="5"/>
      <c r="HW264" s="91" t="str">
        <f t="shared" si="380"/>
        <v/>
      </c>
      <c r="HX264" s="5" t="str">
        <f t="shared" si="381"/>
        <v/>
      </c>
      <c r="HY264" s="62"/>
      <c r="HZ264" s="62"/>
      <c r="IA264" s="62"/>
      <c r="IB264" s="62"/>
      <c r="IC264" s="62"/>
      <c r="ID264" s="62"/>
      <c r="IE264" s="62"/>
      <c r="IF264" s="62"/>
      <c r="IG264" s="62"/>
      <c r="IH264" s="62"/>
      <c r="II264" s="62"/>
      <c r="IJ264" s="62"/>
      <c r="IK264" s="62"/>
      <c r="IL264" s="62"/>
      <c r="IM264" s="62" t="str">
        <f t="shared" si="382"/>
        <v/>
      </c>
      <c r="IN264" s="62" t="str">
        <f t="shared" si="383"/>
        <v/>
      </c>
      <c r="IO264" s="5"/>
      <c r="IP264" s="5"/>
      <c r="IQ264" s="5"/>
      <c r="IR264" s="5"/>
      <c r="IS264" s="5"/>
      <c r="IT264" s="5"/>
      <c r="IU264" s="5"/>
      <c r="IV264" s="5"/>
      <c r="IW264" s="5"/>
      <c r="IX264" s="5"/>
      <c r="IY264" s="5"/>
      <c r="IZ264" s="5"/>
      <c r="JA264" s="5"/>
      <c r="JB264" s="5"/>
      <c r="JC264" s="91" t="str">
        <f t="shared" si="384"/>
        <v/>
      </c>
      <c r="JD264" s="5" t="str">
        <f t="shared" si="385"/>
        <v/>
      </c>
      <c r="JE264" s="62"/>
      <c r="JF264" s="62"/>
      <c r="JG264" s="62"/>
      <c r="JH264" s="62"/>
      <c r="JI264" s="62"/>
      <c r="JJ264" s="62"/>
      <c r="JK264" s="62"/>
      <c r="JL264" s="62"/>
      <c r="JM264" s="62"/>
      <c r="JN264" s="62"/>
      <c r="JO264" s="62"/>
      <c r="JP264" s="62"/>
      <c r="JQ264" s="62"/>
      <c r="JR264" s="62"/>
      <c r="JS264" s="62" t="str">
        <f t="shared" si="386"/>
        <v/>
      </c>
      <c r="JT264" s="62" t="str">
        <f t="shared" si="387"/>
        <v/>
      </c>
      <c r="JU264" s="5"/>
      <c r="JV264" s="5"/>
      <c r="JW264" s="5"/>
      <c r="JX264" s="5"/>
      <c r="JY264" s="5"/>
      <c r="JZ264" s="5"/>
      <c r="KA264" s="5"/>
      <c r="KB264" s="5"/>
      <c r="KC264" s="5"/>
      <c r="KD264" s="5"/>
      <c r="KE264" s="5"/>
      <c r="KF264" s="5"/>
      <c r="KG264" s="5"/>
      <c r="KH264" s="5"/>
      <c r="KI264" s="91" t="str">
        <f t="shared" si="388"/>
        <v/>
      </c>
      <c r="KJ264" s="5" t="str">
        <f t="shared" si="389"/>
        <v/>
      </c>
      <c r="KK264" s="62"/>
      <c r="KL264" s="62"/>
      <c r="KM264" s="62"/>
      <c r="KN264" s="62"/>
      <c r="KO264" s="62"/>
      <c r="KP264" s="62"/>
      <c r="KQ264" s="62"/>
      <c r="KR264" s="62"/>
      <c r="KS264" s="62"/>
      <c r="KT264" s="62"/>
      <c r="KU264" s="62"/>
      <c r="KV264" s="62"/>
      <c r="KW264" s="62"/>
      <c r="KX264" s="62"/>
      <c r="KY264" s="62" t="str">
        <f t="shared" si="390"/>
        <v/>
      </c>
      <c r="KZ264" s="62" t="str">
        <f t="shared" si="391"/>
        <v/>
      </c>
      <c r="LA264" s="5"/>
      <c r="LB264" s="5"/>
      <c r="LC264" s="5"/>
      <c r="LD264" s="5"/>
      <c r="LE264" s="5"/>
      <c r="LF264" s="5"/>
      <c r="LG264" s="5"/>
      <c r="LH264" s="5"/>
      <c r="LI264" s="5"/>
      <c r="LJ264" s="5"/>
      <c r="LK264" s="5"/>
      <c r="LL264" s="5"/>
      <c r="LM264" s="5"/>
      <c r="LN264" s="5"/>
      <c r="LO264" s="91" t="str">
        <f t="shared" si="392"/>
        <v/>
      </c>
      <c r="LP264" s="5" t="str">
        <f t="shared" si="393"/>
        <v/>
      </c>
      <c r="LQ264" s="62"/>
      <c r="LR264" s="62"/>
      <c r="LS264" s="62"/>
      <c r="LT264" s="62"/>
      <c r="LU264" s="62"/>
      <c r="LV264" s="62"/>
      <c r="LW264" s="62"/>
      <c r="LX264" s="62"/>
      <c r="LY264" s="62"/>
      <c r="LZ264" s="62"/>
      <c r="MA264" s="62"/>
      <c r="MB264" s="62"/>
      <c r="MC264" s="62"/>
      <c r="MD264" s="62"/>
      <c r="ME264" s="62" t="str">
        <f t="shared" si="394"/>
        <v/>
      </c>
      <c r="MF264" s="62" t="str">
        <f t="shared" si="395"/>
        <v/>
      </c>
    </row>
    <row r="265" spans="1:344" x14ac:dyDescent="0.35">
      <c r="A265" s="132">
        <v>261</v>
      </c>
      <c r="B265" s="170"/>
      <c r="C265" s="170"/>
      <c r="D265" s="152">
        <v>651</v>
      </c>
      <c r="E265" s="72" t="str">
        <f>'BVEM Scorecard'!F264</f>
        <v>Solar</v>
      </c>
      <c r="F265" s="96">
        <f t="shared" si="396"/>
        <v>0.2</v>
      </c>
      <c r="G265" s="96">
        <f t="shared" si="397"/>
        <v>0.2</v>
      </c>
      <c r="H265" s="96">
        <f t="shared" si="398"/>
        <v>0</v>
      </c>
      <c r="I265" s="96">
        <f t="shared" si="399"/>
        <v>0</v>
      </c>
      <c r="J265" s="62">
        <v>0</v>
      </c>
      <c r="K265" s="62">
        <v>1</v>
      </c>
      <c r="L265" s="62">
        <v>0</v>
      </c>
      <c r="M265" s="62">
        <v>1</v>
      </c>
      <c r="N265" s="62">
        <v>0</v>
      </c>
      <c r="O265" s="62">
        <v>0</v>
      </c>
      <c r="P265" s="62">
        <v>0</v>
      </c>
      <c r="Q265" s="62">
        <v>0</v>
      </c>
      <c r="R265" s="62">
        <v>0</v>
      </c>
      <c r="S265" s="62">
        <v>0</v>
      </c>
      <c r="T265" s="62">
        <v>0</v>
      </c>
      <c r="U265" s="62">
        <v>0</v>
      </c>
      <c r="V265" s="62">
        <v>1</v>
      </c>
      <c r="W265" s="62">
        <f t="shared" si="353"/>
        <v>0.2</v>
      </c>
      <c r="X265" s="62">
        <f t="shared" si="354"/>
        <v>0.2</v>
      </c>
      <c r="Y265" s="1"/>
      <c r="Z265" s="1"/>
      <c r="AA265" s="1"/>
      <c r="AB265" s="1"/>
      <c r="AC265" s="1"/>
      <c r="AD265" s="1"/>
      <c r="AE265" s="1"/>
      <c r="AF265" s="1"/>
      <c r="AG265" s="1"/>
      <c r="AH265" s="1"/>
      <c r="AI265" s="1"/>
      <c r="AJ265" s="1"/>
      <c r="AK265" s="1"/>
      <c r="AL265" s="1"/>
      <c r="AM265" s="138" t="str">
        <f t="shared" si="356"/>
        <v/>
      </c>
      <c r="AN265" s="139" t="str">
        <f t="shared" si="357"/>
        <v/>
      </c>
      <c r="AO265" s="63"/>
      <c r="AP265" s="63"/>
      <c r="AQ265" s="63"/>
      <c r="AR265" s="63"/>
      <c r="AS265" s="63"/>
      <c r="AT265" s="63"/>
      <c r="AU265" s="63"/>
      <c r="AV265" s="63"/>
      <c r="AW265" s="63"/>
      <c r="AX265" s="63"/>
      <c r="AY265" s="63"/>
      <c r="AZ265" s="63"/>
      <c r="BA265" s="63"/>
      <c r="BB265" s="63"/>
      <c r="BC265" s="63" t="str">
        <f t="shared" si="358"/>
        <v/>
      </c>
      <c r="BD265" s="63" t="str">
        <f t="shared" si="359"/>
        <v/>
      </c>
      <c r="BE265" s="1"/>
      <c r="BF265" s="1"/>
      <c r="BG265" s="1"/>
      <c r="BH265" s="1"/>
      <c r="BI265" s="1"/>
      <c r="BJ265" s="1"/>
      <c r="BK265" s="1"/>
      <c r="BL265" s="1"/>
      <c r="BM265" s="1"/>
      <c r="BN265" s="1"/>
      <c r="BO265" s="1"/>
      <c r="BP265" s="1"/>
      <c r="BQ265" s="1"/>
      <c r="BR265" s="1"/>
      <c r="BS265" s="1" t="str">
        <f t="shared" si="360"/>
        <v/>
      </c>
      <c r="BT265" s="1" t="str">
        <f t="shared" si="361"/>
        <v/>
      </c>
      <c r="BU265" s="63"/>
      <c r="BV265" s="63"/>
      <c r="BW265" s="63"/>
      <c r="BX265" s="63"/>
      <c r="BY265" s="63"/>
      <c r="BZ265" s="63"/>
      <c r="CA265" s="63"/>
      <c r="CB265" s="63"/>
      <c r="CC265" s="63"/>
      <c r="CD265" s="63"/>
      <c r="CE265" s="63"/>
      <c r="CF265" s="63"/>
      <c r="CG265" s="63"/>
      <c r="CH265" s="63"/>
      <c r="CI265" s="63" t="str">
        <f t="shared" si="362"/>
        <v/>
      </c>
      <c r="CJ265" s="63" t="str">
        <f t="shared" si="363"/>
        <v/>
      </c>
      <c r="CK265" s="1"/>
      <c r="CL265" s="1"/>
      <c r="CM265" s="1"/>
      <c r="CN265" s="1"/>
      <c r="CO265" s="1"/>
      <c r="CP265" s="1"/>
      <c r="CQ265" s="1"/>
      <c r="CR265" s="1"/>
      <c r="CS265" s="1"/>
      <c r="CT265" s="1"/>
      <c r="CU265" s="1"/>
      <c r="CV265" s="1"/>
      <c r="CW265" s="1"/>
      <c r="CX265" s="1"/>
      <c r="CY265" s="138" t="str">
        <f t="shared" si="364"/>
        <v/>
      </c>
      <c r="CZ265" s="1" t="str">
        <f t="shared" si="365"/>
        <v/>
      </c>
      <c r="DA265" s="63"/>
      <c r="DB265" s="63"/>
      <c r="DC265" s="63"/>
      <c r="DD265" s="63"/>
      <c r="DE265" s="63"/>
      <c r="DF265" s="63"/>
      <c r="DG265" s="63"/>
      <c r="DH265" s="63"/>
      <c r="DI265" s="63"/>
      <c r="DJ265" s="63"/>
      <c r="DK265" s="63"/>
      <c r="DL265" s="63"/>
      <c r="DM265" s="63"/>
      <c r="DN265" s="63"/>
      <c r="DO265" s="63" t="str">
        <f t="shared" si="366"/>
        <v/>
      </c>
      <c r="DP265" s="63" t="str">
        <f t="shared" si="367"/>
        <v/>
      </c>
      <c r="DQ265" s="1"/>
      <c r="DR265" s="1"/>
      <c r="DS265" s="1"/>
      <c r="DT265" s="1"/>
      <c r="DU265" s="1"/>
      <c r="DV265" s="1"/>
      <c r="DW265" s="1"/>
      <c r="DX265" s="1"/>
      <c r="DY265" s="1"/>
      <c r="DZ265" s="1"/>
      <c r="EA265" s="1"/>
      <c r="EB265" s="1"/>
      <c r="EC265" s="1"/>
      <c r="ED265" s="1"/>
      <c r="EE265" s="138" t="str">
        <f t="shared" si="368"/>
        <v/>
      </c>
      <c r="EF265" s="1" t="str">
        <f t="shared" si="369"/>
        <v/>
      </c>
      <c r="EG265" s="63"/>
      <c r="EH265" s="63"/>
      <c r="EI265" s="63"/>
      <c r="EJ265" s="63"/>
      <c r="EK265" s="63"/>
      <c r="EL265" s="63"/>
      <c r="EM265" s="63"/>
      <c r="EN265" s="63"/>
      <c r="EO265" s="63"/>
      <c r="EP265" s="63"/>
      <c r="EQ265" s="63"/>
      <c r="ER265" s="63"/>
      <c r="ES265" s="63"/>
      <c r="ET265" s="63"/>
      <c r="EU265" s="63" t="str">
        <f t="shared" si="370"/>
        <v/>
      </c>
      <c r="EV265" s="63" t="str">
        <f t="shared" si="371"/>
        <v/>
      </c>
      <c r="EW265" s="1"/>
      <c r="EX265" s="1"/>
      <c r="EY265" s="1"/>
      <c r="EZ265" s="1"/>
      <c r="FA265" s="1"/>
      <c r="FB265" s="1"/>
      <c r="FC265" s="1"/>
      <c r="FD265" s="1"/>
      <c r="FE265" s="1"/>
      <c r="FF265" s="1"/>
      <c r="FG265" s="1"/>
      <c r="FH265" s="1"/>
      <c r="FI265" s="1"/>
      <c r="FJ265" s="1"/>
      <c r="FK265" s="138" t="str">
        <f t="shared" si="372"/>
        <v/>
      </c>
      <c r="FL265" s="1" t="str">
        <f t="shared" si="373"/>
        <v/>
      </c>
      <c r="FM265" s="63"/>
      <c r="FN265" s="63"/>
      <c r="FO265" s="63"/>
      <c r="FP265" s="63"/>
      <c r="FQ265" s="63"/>
      <c r="FR265" s="63"/>
      <c r="FS265" s="63"/>
      <c r="FT265" s="63"/>
      <c r="FU265" s="63"/>
      <c r="FV265" s="63"/>
      <c r="FW265" s="63"/>
      <c r="FX265" s="63"/>
      <c r="FY265" s="63"/>
      <c r="FZ265" s="63"/>
      <c r="GA265" s="63" t="str">
        <f t="shared" si="374"/>
        <v/>
      </c>
      <c r="GB265" s="63" t="str">
        <f t="shared" si="375"/>
        <v/>
      </c>
      <c r="GC265" s="1"/>
      <c r="GD265" s="1"/>
      <c r="GE265" s="1"/>
      <c r="GF265" s="1"/>
      <c r="GG265" s="1"/>
      <c r="GH265" s="1"/>
      <c r="GI265" s="1"/>
      <c r="GJ265" s="1"/>
      <c r="GK265" s="1"/>
      <c r="GL265" s="1"/>
      <c r="GM265" s="1"/>
      <c r="GN265" s="1"/>
      <c r="GO265" s="1"/>
      <c r="GP265" s="1"/>
      <c r="GQ265" s="138" t="str">
        <f t="shared" si="376"/>
        <v/>
      </c>
      <c r="GR265" s="1" t="str">
        <f t="shared" si="377"/>
        <v/>
      </c>
      <c r="GS265" s="63"/>
      <c r="GT265" s="63"/>
      <c r="GU265" s="63"/>
      <c r="GV265" s="63"/>
      <c r="GW265" s="63"/>
      <c r="GX265" s="63"/>
      <c r="GY265" s="63"/>
      <c r="GZ265" s="63"/>
      <c r="HA265" s="63"/>
      <c r="HB265" s="63"/>
      <c r="HC265" s="63"/>
      <c r="HD265" s="63"/>
      <c r="HE265" s="63"/>
      <c r="HF265" s="63"/>
      <c r="HG265" s="63" t="str">
        <f t="shared" si="378"/>
        <v/>
      </c>
      <c r="HH265" s="63" t="str">
        <f t="shared" si="379"/>
        <v/>
      </c>
      <c r="HI265" s="1"/>
      <c r="HJ265" s="1"/>
      <c r="HK265" s="1"/>
      <c r="HL265" s="1"/>
      <c r="HM265" s="1"/>
      <c r="HN265" s="1"/>
      <c r="HO265" s="1"/>
      <c r="HP265" s="1"/>
      <c r="HQ265" s="1"/>
      <c r="HR265" s="1"/>
      <c r="HS265" s="1"/>
      <c r="HT265" s="1"/>
      <c r="HU265" s="1"/>
      <c r="HV265" s="1"/>
      <c r="HW265" s="138" t="str">
        <f t="shared" si="380"/>
        <v/>
      </c>
      <c r="HX265" s="1" t="str">
        <f t="shared" si="381"/>
        <v/>
      </c>
      <c r="HY265" s="63"/>
      <c r="HZ265" s="63"/>
      <c r="IA265" s="63"/>
      <c r="IB265" s="63"/>
      <c r="IC265" s="63"/>
      <c r="ID265" s="63"/>
      <c r="IE265" s="63"/>
      <c r="IF265" s="63"/>
      <c r="IG265" s="63"/>
      <c r="IH265" s="63"/>
      <c r="II265" s="63"/>
      <c r="IJ265" s="63"/>
      <c r="IK265" s="63"/>
      <c r="IL265" s="63"/>
      <c r="IM265" s="63" t="str">
        <f t="shared" si="382"/>
        <v/>
      </c>
      <c r="IN265" s="63" t="str">
        <f t="shared" si="383"/>
        <v/>
      </c>
      <c r="IO265" s="1"/>
      <c r="IP265" s="1"/>
      <c r="IQ265" s="1"/>
      <c r="IR265" s="1"/>
      <c r="IS265" s="1"/>
      <c r="IT265" s="1"/>
      <c r="IU265" s="1"/>
      <c r="IV265" s="1"/>
      <c r="IW265" s="1"/>
      <c r="IX265" s="1"/>
      <c r="IY265" s="1"/>
      <c r="IZ265" s="1"/>
      <c r="JA265" s="1"/>
      <c r="JB265" s="1"/>
      <c r="JC265" s="138" t="str">
        <f t="shared" si="384"/>
        <v/>
      </c>
      <c r="JD265" s="1" t="str">
        <f t="shared" si="385"/>
        <v/>
      </c>
      <c r="JE265" s="63"/>
      <c r="JF265" s="63"/>
      <c r="JG265" s="63"/>
      <c r="JH265" s="63"/>
      <c r="JI265" s="63"/>
      <c r="JJ265" s="63"/>
      <c r="JK265" s="63"/>
      <c r="JL265" s="63"/>
      <c r="JM265" s="63"/>
      <c r="JN265" s="63"/>
      <c r="JO265" s="63"/>
      <c r="JP265" s="63"/>
      <c r="JQ265" s="63"/>
      <c r="JR265" s="63"/>
      <c r="JS265" s="63" t="str">
        <f t="shared" si="386"/>
        <v/>
      </c>
      <c r="JT265" s="63" t="str">
        <f t="shared" si="387"/>
        <v/>
      </c>
      <c r="JU265" s="1"/>
      <c r="JV265" s="1"/>
      <c r="JW265" s="1"/>
      <c r="JX265" s="1"/>
      <c r="JY265" s="1"/>
      <c r="JZ265" s="1"/>
      <c r="KA265" s="1"/>
      <c r="KB265" s="1"/>
      <c r="KC265" s="1"/>
      <c r="KD265" s="1"/>
      <c r="KE265" s="1"/>
      <c r="KF265" s="1"/>
      <c r="KG265" s="1"/>
      <c r="KH265" s="1"/>
      <c r="KI265" s="138" t="str">
        <f t="shared" si="388"/>
        <v/>
      </c>
      <c r="KJ265" s="1" t="str">
        <f t="shared" si="389"/>
        <v/>
      </c>
      <c r="KK265" s="63"/>
      <c r="KL265" s="63"/>
      <c r="KM265" s="63"/>
      <c r="KN265" s="63"/>
      <c r="KO265" s="63"/>
      <c r="KP265" s="63"/>
      <c r="KQ265" s="63"/>
      <c r="KR265" s="63"/>
      <c r="KS265" s="63"/>
      <c r="KT265" s="63"/>
      <c r="KU265" s="63"/>
      <c r="KV265" s="63"/>
      <c r="KW265" s="63"/>
      <c r="KX265" s="63"/>
      <c r="KY265" s="63" t="str">
        <f t="shared" si="390"/>
        <v/>
      </c>
      <c r="KZ265" s="63" t="str">
        <f t="shared" si="391"/>
        <v/>
      </c>
      <c r="LA265" s="1"/>
      <c r="LB265" s="1"/>
      <c r="LC265" s="1"/>
      <c r="LD265" s="1"/>
      <c r="LE265" s="1"/>
      <c r="LF265" s="1"/>
      <c r="LG265" s="1"/>
      <c r="LH265" s="1"/>
      <c r="LI265" s="1"/>
      <c r="LJ265" s="1"/>
      <c r="LK265" s="1"/>
      <c r="LL265" s="1"/>
      <c r="LM265" s="1"/>
      <c r="LN265" s="1"/>
      <c r="LO265" s="138" t="str">
        <f t="shared" si="392"/>
        <v/>
      </c>
      <c r="LP265" s="1" t="str">
        <f t="shared" si="393"/>
        <v/>
      </c>
      <c r="LQ265" s="63"/>
      <c r="LR265" s="63"/>
      <c r="LS265" s="63"/>
      <c r="LT265" s="63"/>
      <c r="LU265" s="63"/>
      <c r="LV265" s="63"/>
      <c r="LW265" s="63"/>
      <c r="LX265" s="63"/>
      <c r="LY265" s="63"/>
      <c r="LZ265" s="63"/>
      <c r="MA265" s="63"/>
      <c r="MB265" s="63"/>
      <c r="MC265" s="63"/>
      <c r="MD265" s="63"/>
      <c r="ME265" s="63" t="str">
        <f t="shared" si="394"/>
        <v/>
      </c>
      <c r="MF265" s="63" t="str">
        <f t="shared" si="395"/>
        <v/>
      </c>
    </row>
    <row r="266" spans="1:344" x14ac:dyDescent="0.35">
      <c r="A266" s="131">
        <v>262</v>
      </c>
      <c r="B266" s="170"/>
      <c r="C266" s="170"/>
      <c r="D266" s="152">
        <v>718</v>
      </c>
      <c r="E266" s="72" t="str">
        <f>'BVEM Scorecard'!F265</f>
        <v>Solar</v>
      </c>
      <c r="F266" s="96">
        <f t="shared" si="396"/>
        <v>0.2</v>
      </c>
      <c r="G266" s="96">
        <f t="shared" si="397"/>
        <v>0.2</v>
      </c>
      <c r="H266" s="96">
        <f t="shared" si="398"/>
        <v>0</v>
      </c>
      <c r="I266" s="96">
        <f t="shared" si="399"/>
        <v>0</v>
      </c>
      <c r="J266" s="62">
        <v>0</v>
      </c>
      <c r="K266" s="62">
        <v>1</v>
      </c>
      <c r="L266" s="62">
        <v>0</v>
      </c>
      <c r="M266" s="62">
        <v>1</v>
      </c>
      <c r="N266" s="62">
        <v>0</v>
      </c>
      <c r="O266" s="62">
        <v>0</v>
      </c>
      <c r="P266" s="62">
        <v>0</v>
      </c>
      <c r="Q266" s="62">
        <v>0</v>
      </c>
      <c r="R266" s="62">
        <v>0</v>
      </c>
      <c r="S266" s="62">
        <v>0</v>
      </c>
      <c r="T266" s="62">
        <v>0</v>
      </c>
      <c r="U266" s="62">
        <v>0</v>
      </c>
      <c r="V266" s="62">
        <v>1</v>
      </c>
      <c r="W266" s="62">
        <f t="shared" si="353"/>
        <v>0.2</v>
      </c>
      <c r="X266" s="62">
        <f t="shared" si="354"/>
        <v>0.2</v>
      </c>
      <c r="Y266" s="87"/>
      <c r="Z266" s="5"/>
      <c r="AA266" s="5"/>
      <c r="AB266" s="5"/>
      <c r="AC266" s="5"/>
      <c r="AD266" s="5"/>
      <c r="AE266" s="5"/>
      <c r="AF266" s="5"/>
      <c r="AG266" s="5"/>
      <c r="AH266" s="5"/>
      <c r="AI266" s="5"/>
      <c r="AJ266" s="5"/>
      <c r="AK266" s="5"/>
      <c r="AL266" s="5"/>
      <c r="AM266" s="91" t="str">
        <f t="shared" si="356"/>
        <v/>
      </c>
      <c r="AN266" s="93" t="str">
        <f t="shared" si="357"/>
        <v/>
      </c>
      <c r="AO266" s="62"/>
      <c r="AP266" s="62"/>
      <c r="AQ266" s="62"/>
      <c r="AR266" s="62"/>
      <c r="AS266" s="62"/>
      <c r="AT266" s="62"/>
      <c r="AU266" s="62"/>
      <c r="AV266" s="62"/>
      <c r="AW266" s="62"/>
      <c r="AX266" s="62"/>
      <c r="AY266" s="62"/>
      <c r="AZ266" s="62"/>
      <c r="BA266" s="62"/>
      <c r="BB266" s="62"/>
      <c r="BC266" s="62" t="str">
        <f t="shared" si="358"/>
        <v/>
      </c>
      <c r="BD266" s="62" t="str">
        <f t="shared" si="359"/>
        <v/>
      </c>
      <c r="BE266" s="5"/>
      <c r="BF266" s="5"/>
      <c r="BG266" s="5"/>
      <c r="BH266" s="5"/>
      <c r="BI266" s="5"/>
      <c r="BJ266" s="5"/>
      <c r="BK266" s="5"/>
      <c r="BL266" s="5"/>
      <c r="BM266" s="5"/>
      <c r="BN266" s="5"/>
      <c r="BO266" s="5"/>
      <c r="BP266" s="5"/>
      <c r="BQ266" s="5"/>
      <c r="BR266" s="5"/>
      <c r="BS266" s="5" t="str">
        <f t="shared" si="360"/>
        <v/>
      </c>
      <c r="BT266" s="5" t="str">
        <f t="shared" si="361"/>
        <v/>
      </c>
      <c r="BU266" s="62"/>
      <c r="BV266" s="62"/>
      <c r="BW266" s="62"/>
      <c r="BX266" s="62"/>
      <c r="BY266" s="62"/>
      <c r="BZ266" s="62"/>
      <c r="CA266" s="62"/>
      <c r="CB266" s="62"/>
      <c r="CC266" s="62"/>
      <c r="CD266" s="62"/>
      <c r="CE266" s="62"/>
      <c r="CF266" s="62"/>
      <c r="CG266" s="62"/>
      <c r="CH266" s="62"/>
      <c r="CI266" s="62" t="str">
        <f t="shared" si="362"/>
        <v/>
      </c>
      <c r="CJ266" s="62" t="str">
        <f t="shared" si="363"/>
        <v/>
      </c>
      <c r="CK266" s="5"/>
      <c r="CL266" s="5"/>
      <c r="CM266" s="5"/>
      <c r="CN266" s="5"/>
      <c r="CO266" s="5"/>
      <c r="CP266" s="5"/>
      <c r="CQ266" s="5"/>
      <c r="CR266" s="5"/>
      <c r="CS266" s="5"/>
      <c r="CT266" s="5"/>
      <c r="CU266" s="5"/>
      <c r="CV266" s="5"/>
      <c r="CW266" s="5"/>
      <c r="CX266" s="5"/>
      <c r="CY266" s="91" t="str">
        <f t="shared" si="364"/>
        <v/>
      </c>
      <c r="CZ266" s="5" t="str">
        <f t="shared" si="365"/>
        <v/>
      </c>
      <c r="DA266" s="62"/>
      <c r="DB266" s="62"/>
      <c r="DC266" s="62"/>
      <c r="DD266" s="62"/>
      <c r="DE266" s="62"/>
      <c r="DF266" s="62"/>
      <c r="DG266" s="62"/>
      <c r="DH266" s="62"/>
      <c r="DI266" s="62"/>
      <c r="DJ266" s="62"/>
      <c r="DK266" s="62"/>
      <c r="DL266" s="62"/>
      <c r="DM266" s="62"/>
      <c r="DN266" s="62"/>
      <c r="DO266" s="62" t="str">
        <f t="shared" si="366"/>
        <v/>
      </c>
      <c r="DP266" s="62" t="str">
        <f t="shared" si="367"/>
        <v/>
      </c>
      <c r="DQ266" s="5"/>
      <c r="DR266" s="5"/>
      <c r="DS266" s="5"/>
      <c r="DT266" s="5"/>
      <c r="DU266" s="5"/>
      <c r="DV266" s="5"/>
      <c r="DW266" s="5"/>
      <c r="DX266" s="5"/>
      <c r="DY266" s="5"/>
      <c r="DZ266" s="5"/>
      <c r="EA266" s="5"/>
      <c r="EB266" s="5"/>
      <c r="EC266" s="5"/>
      <c r="ED266" s="5"/>
      <c r="EE266" s="91" t="str">
        <f t="shared" si="368"/>
        <v/>
      </c>
      <c r="EF266" s="5" t="str">
        <f t="shared" si="369"/>
        <v/>
      </c>
      <c r="EG266" s="62"/>
      <c r="EH266" s="62"/>
      <c r="EI266" s="62"/>
      <c r="EJ266" s="62"/>
      <c r="EK266" s="62"/>
      <c r="EL266" s="62"/>
      <c r="EM266" s="62"/>
      <c r="EN266" s="62"/>
      <c r="EO266" s="62"/>
      <c r="EP266" s="62"/>
      <c r="EQ266" s="62"/>
      <c r="ER266" s="62"/>
      <c r="ES266" s="62"/>
      <c r="ET266" s="62"/>
      <c r="EU266" s="62" t="str">
        <f t="shared" si="370"/>
        <v/>
      </c>
      <c r="EV266" s="62" t="str">
        <f t="shared" si="371"/>
        <v/>
      </c>
      <c r="EW266" s="5"/>
      <c r="EX266" s="5"/>
      <c r="EY266" s="5"/>
      <c r="EZ266" s="5"/>
      <c r="FA266" s="5"/>
      <c r="FB266" s="5"/>
      <c r="FC266" s="5"/>
      <c r="FD266" s="5"/>
      <c r="FE266" s="5"/>
      <c r="FF266" s="5"/>
      <c r="FG266" s="5"/>
      <c r="FH266" s="5"/>
      <c r="FI266" s="5"/>
      <c r="FJ266" s="5"/>
      <c r="FK266" s="91" t="str">
        <f t="shared" si="372"/>
        <v/>
      </c>
      <c r="FL266" s="5" t="str">
        <f t="shared" si="373"/>
        <v/>
      </c>
      <c r="FM266" s="62"/>
      <c r="FN266" s="62"/>
      <c r="FO266" s="62"/>
      <c r="FP266" s="62"/>
      <c r="FQ266" s="62"/>
      <c r="FR266" s="62"/>
      <c r="FS266" s="62"/>
      <c r="FT266" s="62"/>
      <c r="FU266" s="62"/>
      <c r="FV266" s="62"/>
      <c r="FW266" s="62"/>
      <c r="FX266" s="62"/>
      <c r="FY266" s="62"/>
      <c r="FZ266" s="62"/>
      <c r="GA266" s="62" t="str">
        <f t="shared" si="374"/>
        <v/>
      </c>
      <c r="GB266" s="62" t="str">
        <f t="shared" si="375"/>
        <v/>
      </c>
      <c r="GC266" s="5"/>
      <c r="GD266" s="5"/>
      <c r="GE266" s="5"/>
      <c r="GF266" s="5"/>
      <c r="GG266" s="5"/>
      <c r="GH266" s="5"/>
      <c r="GI266" s="5"/>
      <c r="GJ266" s="5"/>
      <c r="GK266" s="5"/>
      <c r="GL266" s="5"/>
      <c r="GM266" s="5"/>
      <c r="GN266" s="5"/>
      <c r="GO266" s="5"/>
      <c r="GP266" s="5"/>
      <c r="GQ266" s="91" t="str">
        <f t="shared" si="376"/>
        <v/>
      </c>
      <c r="GR266" s="5" t="str">
        <f t="shared" si="377"/>
        <v/>
      </c>
      <c r="GS266" s="62"/>
      <c r="GT266" s="62"/>
      <c r="GU266" s="62"/>
      <c r="GV266" s="62"/>
      <c r="GW266" s="62"/>
      <c r="GX266" s="62"/>
      <c r="GY266" s="62"/>
      <c r="GZ266" s="62"/>
      <c r="HA266" s="62"/>
      <c r="HB266" s="62"/>
      <c r="HC266" s="62"/>
      <c r="HD266" s="62"/>
      <c r="HE266" s="62"/>
      <c r="HF266" s="62"/>
      <c r="HG266" s="62" t="str">
        <f t="shared" si="378"/>
        <v/>
      </c>
      <c r="HH266" s="62" t="str">
        <f t="shared" si="379"/>
        <v/>
      </c>
      <c r="HI266" s="5"/>
      <c r="HJ266" s="5"/>
      <c r="HK266" s="5"/>
      <c r="HL266" s="5"/>
      <c r="HM266" s="5"/>
      <c r="HN266" s="5"/>
      <c r="HO266" s="5"/>
      <c r="HP266" s="5"/>
      <c r="HQ266" s="5"/>
      <c r="HR266" s="5"/>
      <c r="HS266" s="5"/>
      <c r="HT266" s="5"/>
      <c r="HU266" s="5"/>
      <c r="HV266" s="5"/>
      <c r="HW266" s="91" t="str">
        <f t="shared" si="380"/>
        <v/>
      </c>
      <c r="HX266" s="5" t="str">
        <f t="shared" si="381"/>
        <v/>
      </c>
      <c r="HY266" s="62"/>
      <c r="HZ266" s="62"/>
      <c r="IA266" s="62"/>
      <c r="IB266" s="62"/>
      <c r="IC266" s="62"/>
      <c r="ID266" s="62"/>
      <c r="IE266" s="62"/>
      <c r="IF266" s="62"/>
      <c r="IG266" s="62"/>
      <c r="IH266" s="62"/>
      <c r="II266" s="62"/>
      <c r="IJ266" s="62"/>
      <c r="IK266" s="62"/>
      <c r="IL266" s="62"/>
      <c r="IM266" s="62" t="str">
        <f t="shared" si="382"/>
        <v/>
      </c>
      <c r="IN266" s="62" t="str">
        <f t="shared" si="383"/>
        <v/>
      </c>
      <c r="IO266" s="5"/>
      <c r="IP266" s="5"/>
      <c r="IQ266" s="5"/>
      <c r="IR266" s="5"/>
      <c r="IS266" s="5"/>
      <c r="IT266" s="5"/>
      <c r="IU266" s="5"/>
      <c r="IV266" s="5"/>
      <c r="IW266" s="5"/>
      <c r="IX266" s="5"/>
      <c r="IY266" s="5"/>
      <c r="IZ266" s="5"/>
      <c r="JA266" s="5"/>
      <c r="JB266" s="5"/>
      <c r="JC266" s="91" t="str">
        <f t="shared" si="384"/>
        <v/>
      </c>
      <c r="JD266" s="5" t="str">
        <f t="shared" si="385"/>
        <v/>
      </c>
      <c r="JE266" s="62"/>
      <c r="JF266" s="62"/>
      <c r="JG266" s="62"/>
      <c r="JH266" s="62"/>
      <c r="JI266" s="62"/>
      <c r="JJ266" s="62"/>
      <c r="JK266" s="62"/>
      <c r="JL266" s="62"/>
      <c r="JM266" s="62"/>
      <c r="JN266" s="62"/>
      <c r="JO266" s="62"/>
      <c r="JP266" s="62"/>
      <c r="JQ266" s="62"/>
      <c r="JR266" s="62"/>
      <c r="JS266" s="62" t="str">
        <f t="shared" si="386"/>
        <v/>
      </c>
      <c r="JT266" s="62" t="str">
        <f t="shared" si="387"/>
        <v/>
      </c>
      <c r="JU266" s="5"/>
      <c r="JV266" s="5"/>
      <c r="JW266" s="5"/>
      <c r="JX266" s="5"/>
      <c r="JY266" s="5"/>
      <c r="JZ266" s="5"/>
      <c r="KA266" s="5"/>
      <c r="KB266" s="5"/>
      <c r="KC266" s="5"/>
      <c r="KD266" s="5"/>
      <c r="KE266" s="5"/>
      <c r="KF266" s="5"/>
      <c r="KG266" s="5"/>
      <c r="KH266" s="5"/>
      <c r="KI266" s="91" t="str">
        <f t="shared" si="388"/>
        <v/>
      </c>
      <c r="KJ266" s="5" t="str">
        <f t="shared" si="389"/>
        <v/>
      </c>
      <c r="KK266" s="62"/>
      <c r="KL266" s="62"/>
      <c r="KM266" s="62"/>
      <c r="KN266" s="62"/>
      <c r="KO266" s="62"/>
      <c r="KP266" s="62"/>
      <c r="KQ266" s="62"/>
      <c r="KR266" s="62"/>
      <c r="KS266" s="62"/>
      <c r="KT266" s="62"/>
      <c r="KU266" s="62"/>
      <c r="KV266" s="62"/>
      <c r="KW266" s="62"/>
      <c r="KX266" s="62"/>
      <c r="KY266" s="62" t="str">
        <f t="shared" si="390"/>
        <v/>
      </c>
      <c r="KZ266" s="62" t="str">
        <f t="shared" si="391"/>
        <v/>
      </c>
      <c r="LA266" s="5"/>
      <c r="LB266" s="5"/>
      <c r="LC266" s="5"/>
      <c r="LD266" s="5"/>
      <c r="LE266" s="5"/>
      <c r="LF266" s="5"/>
      <c r="LG266" s="5"/>
      <c r="LH266" s="5"/>
      <c r="LI266" s="5"/>
      <c r="LJ266" s="5"/>
      <c r="LK266" s="5"/>
      <c r="LL266" s="5"/>
      <c r="LM266" s="5"/>
      <c r="LN266" s="5"/>
      <c r="LO266" s="91" t="str">
        <f t="shared" si="392"/>
        <v/>
      </c>
      <c r="LP266" s="5" t="str">
        <f t="shared" si="393"/>
        <v/>
      </c>
      <c r="LQ266" s="62"/>
      <c r="LR266" s="62"/>
      <c r="LS266" s="62"/>
      <c r="LT266" s="62"/>
      <c r="LU266" s="62"/>
      <c r="LV266" s="62"/>
      <c r="LW266" s="62"/>
      <c r="LX266" s="62"/>
      <c r="LY266" s="62"/>
      <c r="LZ266" s="62"/>
      <c r="MA266" s="62"/>
      <c r="MB266" s="62"/>
      <c r="MC266" s="62"/>
      <c r="MD266" s="62"/>
      <c r="ME266" s="62" t="str">
        <f t="shared" si="394"/>
        <v/>
      </c>
      <c r="MF266" s="62" t="str">
        <f t="shared" si="395"/>
        <v/>
      </c>
    </row>
    <row r="267" spans="1:344" x14ac:dyDescent="0.35">
      <c r="A267" s="132">
        <v>263</v>
      </c>
      <c r="B267" s="170"/>
      <c r="C267" s="170"/>
      <c r="D267" s="152">
        <v>360</v>
      </c>
      <c r="E267" s="72" t="str">
        <f>'BVEM Scorecard'!F266</f>
        <v>Wind</v>
      </c>
      <c r="F267" s="96"/>
      <c r="G267" s="96"/>
      <c r="H267" s="96"/>
      <c r="I267" s="96"/>
      <c r="J267" s="62"/>
      <c r="K267" s="62"/>
      <c r="L267" s="62"/>
      <c r="M267" s="62"/>
      <c r="N267" s="62"/>
      <c r="O267" s="62"/>
      <c r="P267" s="62"/>
      <c r="Q267" s="62"/>
      <c r="R267" s="62"/>
      <c r="S267" s="62"/>
      <c r="T267" s="62"/>
      <c r="U267" s="62"/>
      <c r="V267" s="62"/>
      <c r="W267" s="62"/>
      <c r="X267" s="62"/>
      <c r="Y267" s="1"/>
      <c r="Z267" s="1"/>
      <c r="AA267" s="1"/>
      <c r="AB267" s="1"/>
      <c r="AC267" s="1"/>
      <c r="AD267" s="1"/>
      <c r="AE267" s="1"/>
      <c r="AF267" s="1"/>
      <c r="AG267" s="1"/>
      <c r="AH267" s="1"/>
      <c r="AI267" s="1"/>
      <c r="AJ267" s="1"/>
      <c r="AK267" s="1"/>
      <c r="AL267" s="1"/>
      <c r="AM267" s="138"/>
      <c r="AN267" s="139"/>
      <c r="AO267" s="63"/>
      <c r="AP267" s="63"/>
      <c r="AQ267" s="63"/>
      <c r="AR267" s="63"/>
      <c r="AS267" s="63"/>
      <c r="AT267" s="63"/>
      <c r="AU267" s="63"/>
      <c r="AV267" s="63"/>
      <c r="AW267" s="63"/>
      <c r="AX267" s="63"/>
      <c r="AY267" s="63"/>
      <c r="AZ267" s="63"/>
      <c r="BA267" s="63"/>
      <c r="BB267" s="63"/>
      <c r="BC267" s="63"/>
      <c r="BD267" s="63"/>
      <c r="BE267" s="1"/>
      <c r="BF267" s="1"/>
      <c r="BG267" s="1"/>
      <c r="BH267" s="1"/>
      <c r="BI267" s="1"/>
      <c r="BJ267" s="1"/>
      <c r="BK267" s="1"/>
      <c r="BL267" s="1"/>
      <c r="BM267" s="1"/>
      <c r="BN267" s="1"/>
      <c r="BO267" s="1"/>
      <c r="BP267" s="1"/>
      <c r="BQ267" s="1"/>
      <c r="BR267" s="1"/>
      <c r="BS267" s="1"/>
      <c r="BT267" s="1"/>
      <c r="BU267" s="63"/>
      <c r="BV267" s="63"/>
      <c r="BW267" s="63"/>
      <c r="BX267" s="63"/>
      <c r="BY267" s="63"/>
      <c r="BZ267" s="63"/>
      <c r="CA267" s="63"/>
      <c r="CB267" s="63"/>
      <c r="CC267" s="63"/>
      <c r="CD267" s="63"/>
      <c r="CE267" s="63"/>
      <c r="CF267" s="63"/>
      <c r="CG267" s="63"/>
      <c r="CH267" s="63"/>
      <c r="CI267" s="63"/>
      <c r="CJ267" s="63"/>
      <c r="CK267" s="1"/>
      <c r="CL267" s="1"/>
      <c r="CM267" s="1"/>
      <c r="CN267" s="1"/>
      <c r="CO267" s="1"/>
      <c r="CP267" s="1"/>
      <c r="CQ267" s="1"/>
      <c r="CR267" s="1"/>
      <c r="CS267" s="1"/>
      <c r="CT267" s="1"/>
      <c r="CU267" s="1"/>
      <c r="CV267" s="1"/>
      <c r="CW267" s="1"/>
      <c r="CX267" s="1"/>
      <c r="CY267" s="138"/>
      <c r="CZ267" s="1"/>
      <c r="DA267" s="63"/>
      <c r="DB267" s="63"/>
      <c r="DC267" s="63"/>
      <c r="DD267" s="63"/>
      <c r="DE267" s="63"/>
      <c r="DF267" s="63"/>
      <c r="DG267" s="63"/>
      <c r="DH267" s="63"/>
      <c r="DI267" s="63"/>
      <c r="DJ267" s="63"/>
      <c r="DK267" s="63"/>
      <c r="DL267" s="63"/>
      <c r="DM267" s="63"/>
      <c r="DN267" s="63"/>
      <c r="DO267" s="63"/>
      <c r="DP267" s="63"/>
      <c r="DQ267" s="1"/>
      <c r="DR267" s="1"/>
      <c r="DS267" s="1"/>
      <c r="DT267" s="1"/>
      <c r="DU267" s="1"/>
      <c r="DV267" s="1"/>
      <c r="DW267" s="1"/>
      <c r="DX267" s="1"/>
      <c r="DY267" s="1"/>
      <c r="DZ267" s="1"/>
      <c r="EA267" s="1"/>
      <c r="EB267" s="1"/>
      <c r="EC267" s="1"/>
      <c r="ED267" s="1"/>
      <c r="EE267" s="138"/>
      <c r="EF267" s="1"/>
      <c r="EG267" s="63"/>
      <c r="EH267" s="63"/>
      <c r="EI267" s="63"/>
      <c r="EJ267" s="63"/>
      <c r="EK267" s="63"/>
      <c r="EL267" s="63"/>
      <c r="EM267" s="63"/>
      <c r="EN267" s="63"/>
      <c r="EO267" s="63"/>
      <c r="EP267" s="63"/>
      <c r="EQ267" s="63"/>
      <c r="ER267" s="63"/>
      <c r="ES267" s="63"/>
      <c r="ET267" s="63"/>
      <c r="EU267" s="63"/>
      <c r="EV267" s="63"/>
      <c r="EW267" s="1"/>
      <c r="EX267" s="1"/>
      <c r="EY267" s="1"/>
      <c r="EZ267" s="1"/>
      <c r="FA267" s="1"/>
      <c r="FB267" s="1"/>
      <c r="FC267" s="1"/>
      <c r="FD267" s="1"/>
      <c r="FE267" s="1"/>
      <c r="FF267" s="1"/>
      <c r="FG267" s="1"/>
      <c r="FH267" s="1"/>
      <c r="FI267" s="1"/>
      <c r="FJ267" s="1"/>
      <c r="FK267" s="138"/>
      <c r="FL267" s="1"/>
      <c r="FM267" s="63"/>
      <c r="FN267" s="63"/>
      <c r="FO267" s="63"/>
      <c r="FP267" s="63"/>
      <c r="FQ267" s="63"/>
      <c r="FR267" s="63"/>
      <c r="FS267" s="63"/>
      <c r="FT267" s="63"/>
      <c r="FU267" s="63"/>
      <c r="FV267" s="63"/>
      <c r="FW267" s="63"/>
      <c r="FX267" s="63"/>
      <c r="FY267" s="63"/>
      <c r="FZ267" s="63"/>
      <c r="GA267" s="63"/>
      <c r="GB267" s="63"/>
      <c r="GC267" s="1"/>
      <c r="GD267" s="1"/>
      <c r="GE267" s="1"/>
      <c r="GF267" s="1"/>
      <c r="GG267" s="1"/>
      <c r="GH267" s="1"/>
      <c r="GI267" s="1"/>
      <c r="GJ267" s="1"/>
      <c r="GK267" s="1"/>
      <c r="GL267" s="1"/>
      <c r="GM267" s="1"/>
      <c r="GN267" s="1"/>
      <c r="GO267" s="1"/>
      <c r="GP267" s="1"/>
      <c r="GQ267" s="138"/>
      <c r="GR267" s="1"/>
      <c r="GS267" s="63"/>
      <c r="GT267" s="63"/>
      <c r="GU267" s="63"/>
      <c r="GV267" s="63"/>
      <c r="GW267" s="63"/>
      <c r="GX267" s="63"/>
      <c r="GY267" s="63"/>
      <c r="GZ267" s="63"/>
      <c r="HA267" s="63"/>
      <c r="HB267" s="63"/>
      <c r="HC267" s="63"/>
      <c r="HD267" s="63"/>
      <c r="HE267" s="63"/>
      <c r="HF267" s="63"/>
      <c r="HG267" s="63"/>
      <c r="HH267" s="63"/>
      <c r="HI267" s="1"/>
      <c r="HJ267" s="1"/>
      <c r="HK267" s="1"/>
      <c r="HL267" s="1"/>
      <c r="HM267" s="1"/>
      <c r="HN267" s="1"/>
      <c r="HO267" s="1"/>
      <c r="HP267" s="1"/>
      <c r="HQ267" s="1"/>
      <c r="HR267" s="1"/>
      <c r="HS267" s="1"/>
      <c r="HT267" s="1"/>
      <c r="HU267" s="1"/>
      <c r="HV267" s="1"/>
      <c r="HW267" s="138"/>
      <c r="HX267" s="1"/>
      <c r="HY267" s="63"/>
      <c r="HZ267" s="63"/>
      <c r="IA267" s="63"/>
      <c r="IB267" s="63"/>
      <c r="IC267" s="63"/>
      <c r="ID267" s="63"/>
      <c r="IE267" s="63"/>
      <c r="IF267" s="63"/>
      <c r="IG267" s="63"/>
      <c r="IH267" s="63"/>
      <c r="II267" s="63"/>
      <c r="IJ267" s="63"/>
      <c r="IK267" s="63"/>
      <c r="IL267" s="63"/>
      <c r="IM267" s="63"/>
      <c r="IN267" s="63"/>
      <c r="IO267" s="1"/>
      <c r="IP267" s="1"/>
      <c r="IQ267" s="1"/>
      <c r="IR267" s="1"/>
      <c r="IS267" s="1"/>
      <c r="IT267" s="1"/>
      <c r="IU267" s="1"/>
      <c r="IV267" s="1"/>
      <c r="IW267" s="1"/>
      <c r="IX267" s="1"/>
      <c r="IY267" s="1"/>
      <c r="IZ267" s="1"/>
      <c r="JA267" s="1"/>
      <c r="JB267" s="1"/>
      <c r="JC267" s="138"/>
      <c r="JD267" s="1"/>
      <c r="JE267" s="63"/>
      <c r="JF267" s="63"/>
      <c r="JG267" s="63"/>
      <c r="JH267" s="63"/>
      <c r="JI267" s="63"/>
      <c r="JJ267" s="63"/>
      <c r="JK267" s="63"/>
      <c r="JL267" s="63"/>
      <c r="JM267" s="63"/>
      <c r="JN267" s="63"/>
      <c r="JO267" s="63"/>
      <c r="JP267" s="63"/>
      <c r="JQ267" s="63"/>
      <c r="JR267" s="63"/>
      <c r="JS267" s="63"/>
      <c r="JT267" s="63"/>
      <c r="JU267" s="1"/>
      <c r="JV267" s="1"/>
      <c r="JW267" s="1"/>
      <c r="JX267" s="1"/>
      <c r="JY267" s="1"/>
      <c r="JZ267" s="1"/>
      <c r="KA267" s="1"/>
      <c r="KB267" s="1"/>
      <c r="KC267" s="1"/>
      <c r="KD267" s="1"/>
      <c r="KE267" s="1"/>
      <c r="KF267" s="1"/>
      <c r="KG267" s="1"/>
      <c r="KH267" s="1"/>
      <c r="KI267" s="138"/>
      <c r="KJ267" s="1"/>
      <c r="KK267" s="63"/>
      <c r="KL267" s="63"/>
      <c r="KM267" s="63"/>
      <c r="KN267" s="63"/>
      <c r="KO267" s="63"/>
      <c r="KP267" s="63"/>
      <c r="KQ267" s="63"/>
      <c r="KR267" s="63"/>
      <c r="KS267" s="63"/>
      <c r="KT267" s="63"/>
      <c r="KU267" s="63"/>
      <c r="KV267" s="63"/>
      <c r="KW267" s="63"/>
      <c r="KX267" s="63"/>
      <c r="KY267" s="63"/>
      <c r="KZ267" s="63"/>
      <c r="LA267" s="1"/>
      <c r="LB267" s="1"/>
      <c r="LC267" s="1"/>
      <c r="LD267" s="1"/>
      <c r="LE267" s="1"/>
      <c r="LF267" s="1"/>
      <c r="LG267" s="1"/>
      <c r="LH267" s="1"/>
      <c r="LI267" s="1"/>
      <c r="LJ267" s="1"/>
      <c r="LK267" s="1"/>
      <c r="LL267" s="1"/>
      <c r="LM267" s="1"/>
      <c r="LN267" s="1"/>
      <c r="LO267" s="138"/>
      <c r="LP267" s="1"/>
      <c r="LQ267" s="63"/>
      <c r="LR267" s="63"/>
      <c r="LS267" s="63"/>
      <c r="LT267" s="63"/>
      <c r="LU267" s="63"/>
      <c r="LV267" s="63"/>
      <c r="LW267" s="63"/>
      <c r="LX267" s="63"/>
      <c r="LY267" s="63"/>
      <c r="LZ267" s="63"/>
      <c r="MA267" s="63"/>
      <c r="MB267" s="63"/>
      <c r="MC267" s="63"/>
      <c r="MD267" s="63"/>
      <c r="ME267" s="63"/>
      <c r="MF267" s="63"/>
    </row>
    <row r="268" spans="1:344" x14ac:dyDescent="0.35">
      <c r="A268" s="131">
        <v>264</v>
      </c>
      <c r="B268" s="170"/>
      <c r="C268" s="170"/>
      <c r="D268" s="152">
        <v>831</v>
      </c>
      <c r="E268" s="72" t="str">
        <f>'BVEM Scorecard'!F267</f>
        <v>Solar + Storage</v>
      </c>
      <c r="F268" s="96"/>
      <c r="G268" s="96"/>
      <c r="H268" s="96"/>
      <c r="I268" s="96"/>
      <c r="J268" s="62"/>
      <c r="K268" s="62"/>
      <c r="L268" s="62"/>
      <c r="M268" s="62"/>
      <c r="N268" s="62"/>
      <c r="O268" s="62"/>
      <c r="P268" s="62"/>
      <c r="Q268" s="62"/>
      <c r="R268" s="62"/>
      <c r="S268" s="62"/>
      <c r="T268" s="62"/>
      <c r="U268" s="62"/>
      <c r="V268" s="62"/>
      <c r="W268" s="62"/>
      <c r="X268" s="62"/>
      <c r="Y268" s="87"/>
      <c r="Z268" s="5"/>
      <c r="AA268" s="5"/>
      <c r="AB268" s="5"/>
      <c r="AC268" s="5"/>
      <c r="AD268" s="5"/>
      <c r="AE268" s="5"/>
      <c r="AF268" s="5"/>
      <c r="AG268" s="5"/>
      <c r="AH268" s="5"/>
      <c r="AI268" s="5"/>
      <c r="AJ268" s="5"/>
      <c r="AK268" s="5"/>
      <c r="AL268" s="5"/>
      <c r="AM268" s="91"/>
      <c r="AN268" s="93"/>
      <c r="AO268" s="62"/>
      <c r="AP268" s="62"/>
      <c r="AQ268" s="62"/>
      <c r="AR268" s="62"/>
      <c r="AS268" s="62"/>
      <c r="AT268" s="62"/>
      <c r="AU268" s="62"/>
      <c r="AV268" s="62"/>
      <c r="AW268" s="62"/>
      <c r="AX268" s="62"/>
      <c r="AY268" s="62"/>
      <c r="AZ268" s="62"/>
      <c r="BA268" s="62"/>
      <c r="BB268" s="62"/>
      <c r="BC268" s="62"/>
      <c r="BD268" s="62"/>
      <c r="BE268" s="5"/>
      <c r="BF268" s="5"/>
      <c r="BG268" s="5"/>
      <c r="BH268" s="5"/>
      <c r="BI268" s="5"/>
      <c r="BJ268" s="5"/>
      <c r="BK268" s="5"/>
      <c r="BL268" s="5"/>
      <c r="BM268" s="5"/>
      <c r="BN268" s="5"/>
      <c r="BO268" s="5"/>
      <c r="BP268" s="5"/>
      <c r="BQ268" s="5"/>
      <c r="BR268" s="5"/>
      <c r="BS268" s="5"/>
      <c r="BT268" s="5"/>
      <c r="BU268" s="62"/>
      <c r="BV268" s="62"/>
      <c r="BW268" s="62"/>
      <c r="BX268" s="62"/>
      <c r="BY268" s="62"/>
      <c r="BZ268" s="62"/>
      <c r="CA268" s="62"/>
      <c r="CB268" s="62"/>
      <c r="CC268" s="62"/>
      <c r="CD268" s="62"/>
      <c r="CE268" s="62"/>
      <c r="CF268" s="62"/>
      <c r="CG268" s="62"/>
      <c r="CH268" s="62"/>
      <c r="CI268" s="62"/>
      <c r="CJ268" s="62"/>
      <c r="CK268" s="5"/>
      <c r="CL268" s="5"/>
      <c r="CM268" s="5"/>
      <c r="CN268" s="5"/>
      <c r="CO268" s="5"/>
      <c r="CP268" s="5"/>
      <c r="CQ268" s="5"/>
      <c r="CR268" s="5"/>
      <c r="CS268" s="5"/>
      <c r="CT268" s="5"/>
      <c r="CU268" s="5"/>
      <c r="CV268" s="5"/>
      <c r="CW268" s="5"/>
      <c r="CX268" s="5"/>
      <c r="CY268" s="91"/>
      <c r="CZ268" s="5"/>
      <c r="DA268" s="62"/>
      <c r="DB268" s="62"/>
      <c r="DC268" s="62"/>
      <c r="DD268" s="62"/>
      <c r="DE268" s="62"/>
      <c r="DF268" s="62"/>
      <c r="DG268" s="62"/>
      <c r="DH268" s="62"/>
      <c r="DI268" s="62"/>
      <c r="DJ268" s="62"/>
      <c r="DK268" s="62"/>
      <c r="DL268" s="62"/>
      <c r="DM268" s="62"/>
      <c r="DN268" s="62"/>
      <c r="DO268" s="62"/>
      <c r="DP268" s="62"/>
      <c r="DQ268" s="5"/>
      <c r="DR268" s="5"/>
      <c r="DS268" s="5"/>
      <c r="DT268" s="5"/>
      <c r="DU268" s="5"/>
      <c r="DV268" s="5"/>
      <c r="DW268" s="5"/>
      <c r="DX268" s="5"/>
      <c r="DY268" s="5"/>
      <c r="DZ268" s="5"/>
      <c r="EA268" s="5"/>
      <c r="EB268" s="5"/>
      <c r="EC268" s="5"/>
      <c r="ED268" s="5"/>
      <c r="EE268" s="91"/>
      <c r="EF268" s="5"/>
      <c r="EG268" s="62"/>
      <c r="EH268" s="62"/>
      <c r="EI268" s="62"/>
      <c r="EJ268" s="62"/>
      <c r="EK268" s="62"/>
      <c r="EL268" s="62"/>
      <c r="EM268" s="62"/>
      <c r="EN268" s="62"/>
      <c r="EO268" s="62"/>
      <c r="EP268" s="62"/>
      <c r="EQ268" s="62"/>
      <c r="ER268" s="62"/>
      <c r="ES268" s="62"/>
      <c r="ET268" s="62"/>
      <c r="EU268" s="62"/>
      <c r="EV268" s="62"/>
      <c r="EW268" s="5"/>
      <c r="EX268" s="5"/>
      <c r="EY268" s="5"/>
      <c r="EZ268" s="5"/>
      <c r="FA268" s="5"/>
      <c r="FB268" s="5"/>
      <c r="FC268" s="5"/>
      <c r="FD268" s="5"/>
      <c r="FE268" s="5"/>
      <c r="FF268" s="5"/>
      <c r="FG268" s="5"/>
      <c r="FH268" s="5"/>
      <c r="FI268" s="5"/>
      <c r="FJ268" s="5"/>
      <c r="FK268" s="91"/>
      <c r="FL268" s="5"/>
      <c r="FM268" s="62"/>
      <c r="FN268" s="62"/>
      <c r="FO268" s="62"/>
      <c r="FP268" s="62"/>
      <c r="FQ268" s="62"/>
      <c r="FR268" s="62"/>
      <c r="FS268" s="62"/>
      <c r="FT268" s="62"/>
      <c r="FU268" s="62"/>
      <c r="FV268" s="62"/>
      <c r="FW268" s="62"/>
      <c r="FX268" s="62"/>
      <c r="FY268" s="62"/>
      <c r="FZ268" s="62"/>
      <c r="GA268" s="62"/>
      <c r="GB268" s="62"/>
      <c r="GC268" s="5"/>
      <c r="GD268" s="5"/>
      <c r="GE268" s="5"/>
      <c r="GF268" s="5"/>
      <c r="GG268" s="5"/>
      <c r="GH268" s="5"/>
      <c r="GI268" s="5"/>
      <c r="GJ268" s="5"/>
      <c r="GK268" s="5"/>
      <c r="GL268" s="5"/>
      <c r="GM268" s="5"/>
      <c r="GN268" s="5"/>
      <c r="GO268" s="5"/>
      <c r="GP268" s="5"/>
      <c r="GQ268" s="91"/>
      <c r="GR268" s="5"/>
      <c r="GS268" s="62"/>
      <c r="GT268" s="62"/>
      <c r="GU268" s="62"/>
      <c r="GV268" s="62"/>
      <c r="GW268" s="62"/>
      <c r="GX268" s="62"/>
      <c r="GY268" s="62"/>
      <c r="GZ268" s="62"/>
      <c r="HA268" s="62"/>
      <c r="HB268" s="62"/>
      <c r="HC268" s="62"/>
      <c r="HD268" s="62"/>
      <c r="HE268" s="62"/>
      <c r="HF268" s="62"/>
      <c r="HG268" s="62"/>
      <c r="HH268" s="62"/>
      <c r="HI268" s="5"/>
      <c r="HJ268" s="5"/>
      <c r="HK268" s="5"/>
      <c r="HL268" s="5"/>
      <c r="HM268" s="5"/>
      <c r="HN268" s="5"/>
      <c r="HO268" s="5"/>
      <c r="HP268" s="5"/>
      <c r="HQ268" s="5"/>
      <c r="HR268" s="5"/>
      <c r="HS268" s="5"/>
      <c r="HT268" s="5"/>
      <c r="HU268" s="5"/>
      <c r="HV268" s="5"/>
      <c r="HW268" s="91"/>
      <c r="HX268" s="5"/>
      <c r="HY268" s="62"/>
      <c r="HZ268" s="62"/>
      <c r="IA268" s="62"/>
      <c r="IB268" s="62"/>
      <c r="IC268" s="62"/>
      <c r="ID268" s="62"/>
      <c r="IE268" s="62"/>
      <c r="IF268" s="62"/>
      <c r="IG268" s="62"/>
      <c r="IH268" s="62"/>
      <c r="II268" s="62"/>
      <c r="IJ268" s="62"/>
      <c r="IK268" s="62"/>
      <c r="IL268" s="62"/>
      <c r="IM268" s="62"/>
      <c r="IN268" s="62"/>
      <c r="IO268" s="5"/>
      <c r="IP268" s="5"/>
      <c r="IQ268" s="5"/>
      <c r="IR268" s="5"/>
      <c r="IS268" s="5"/>
      <c r="IT268" s="5"/>
      <c r="IU268" s="5"/>
      <c r="IV268" s="5"/>
      <c r="IW268" s="5"/>
      <c r="IX268" s="5"/>
      <c r="IY268" s="5"/>
      <c r="IZ268" s="5"/>
      <c r="JA268" s="5"/>
      <c r="JB268" s="5"/>
      <c r="JC268" s="91"/>
      <c r="JD268" s="5"/>
      <c r="JE268" s="62"/>
      <c r="JF268" s="62"/>
      <c r="JG268" s="62"/>
      <c r="JH268" s="62"/>
      <c r="JI268" s="62"/>
      <c r="JJ268" s="62"/>
      <c r="JK268" s="62"/>
      <c r="JL268" s="62"/>
      <c r="JM268" s="62"/>
      <c r="JN268" s="62"/>
      <c r="JO268" s="62"/>
      <c r="JP268" s="62"/>
      <c r="JQ268" s="62"/>
      <c r="JR268" s="62"/>
      <c r="JS268" s="62"/>
      <c r="JT268" s="62"/>
      <c r="JU268" s="5"/>
      <c r="JV268" s="5"/>
      <c r="JW268" s="5"/>
      <c r="JX268" s="5"/>
      <c r="JY268" s="5"/>
      <c r="JZ268" s="5"/>
      <c r="KA268" s="5"/>
      <c r="KB268" s="5"/>
      <c r="KC268" s="5"/>
      <c r="KD268" s="5"/>
      <c r="KE268" s="5"/>
      <c r="KF268" s="5"/>
      <c r="KG268" s="5"/>
      <c r="KH268" s="5"/>
      <c r="KI268" s="91"/>
      <c r="KJ268" s="5"/>
      <c r="KK268" s="62"/>
      <c r="KL268" s="62"/>
      <c r="KM268" s="62"/>
      <c r="KN268" s="62"/>
      <c r="KO268" s="62"/>
      <c r="KP268" s="62"/>
      <c r="KQ268" s="62"/>
      <c r="KR268" s="62"/>
      <c r="KS268" s="62"/>
      <c r="KT268" s="62"/>
      <c r="KU268" s="62"/>
      <c r="KV268" s="62"/>
      <c r="KW268" s="62"/>
      <c r="KX268" s="62"/>
      <c r="KY268" s="62"/>
      <c r="KZ268" s="62"/>
      <c r="LA268" s="5"/>
      <c r="LB268" s="5"/>
      <c r="LC268" s="5"/>
      <c r="LD268" s="5"/>
      <c r="LE268" s="5"/>
      <c r="LF268" s="5"/>
      <c r="LG268" s="5"/>
      <c r="LH268" s="5"/>
      <c r="LI268" s="5"/>
      <c r="LJ268" s="5"/>
      <c r="LK268" s="5"/>
      <c r="LL268" s="5"/>
      <c r="LM268" s="5"/>
      <c r="LN268" s="5"/>
      <c r="LO268" s="91"/>
      <c r="LP268" s="5"/>
      <c r="LQ268" s="62"/>
      <c r="LR268" s="62"/>
      <c r="LS268" s="62"/>
      <c r="LT268" s="62"/>
      <c r="LU268" s="62"/>
      <c r="LV268" s="62"/>
      <c r="LW268" s="62"/>
      <c r="LX268" s="62"/>
      <c r="LY268" s="62"/>
      <c r="LZ268" s="62"/>
      <c r="MA268" s="62"/>
      <c r="MB268" s="62"/>
      <c r="MC268" s="62"/>
      <c r="MD268" s="62"/>
      <c r="ME268" s="62"/>
      <c r="MF268" s="62"/>
    </row>
    <row r="269" spans="1:344" x14ac:dyDescent="0.35">
      <c r="A269" s="132">
        <v>265</v>
      </c>
      <c r="B269" s="170"/>
      <c r="C269" s="170"/>
      <c r="D269" s="152">
        <v>1046</v>
      </c>
      <c r="E269" s="72" t="str">
        <f>'BVEM Scorecard'!F268</f>
        <v>Storage</v>
      </c>
      <c r="F269" s="96"/>
      <c r="G269" s="96"/>
      <c r="H269" s="96"/>
      <c r="I269" s="96"/>
      <c r="J269" s="62"/>
      <c r="K269" s="62"/>
      <c r="L269" s="62"/>
      <c r="M269" s="62"/>
      <c r="N269" s="62"/>
      <c r="O269" s="62"/>
      <c r="P269" s="62"/>
      <c r="Q269" s="62"/>
      <c r="R269" s="62"/>
      <c r="S269" s="62"/>
      <c r="T269" s="62"/>
      <c r="U269" s="62"/>
      <c r="V269" s="62"/>
      <c r="W269" s="62"/>
      <c r="X269" s="62"/>
      <c r="Y269" s="1"/>
      <c r="Z269" s="1"/>
      <c r="AA269" s="1"/>
      <c r="AB269" s="1"/>
      <c r="AC269" s="1"/>
      <c r="AD269" s="1"/>
      <c r="AE269" s="1"/>
      <c r="AF269" s="1"/>
      <c r="AG269" s="1"/>
      <c r="AH269" s="1"/>
      <c r="AI269" s="1"/>
      <c r="AJ269" s="1"/>
      <c r="AK269" s="1"/>
      <c r="AL269" s="1"/>
      <c r="AM269" s="138"/>
      <c r="AN269" s="139"/>
      <c r="AO269" s="63"/>
      <c r="AP269" s="63"/>
      <c r="AQ269" s="63"/>
      <c r="AR269" s="63"/>
      <c r="AS269" s="63"/>
      <c r="AT269" s="63"/>
      <c r="AU269" s="63"/>
      <c r="AV269" s="63"/>
      <c r="AW269" s="63"/>
      <c r="AX269" s="63"/>
      <c r="AY269" s="63"/>
      <c r="AZ269" s="63"/>
      <c r="BA269" s="63"/>
      <c r="BB269" s="63"/>
      <c r="BC269" s="63"/>
      <c r="BD269" s="63"/>
      <c r="BE269" s="1"/>
      <c r="BF269" s="1"/>
      <c r="BG269" s="1"/>
      <c r="BH269" s="1"/>
      <c r="BI269" s="1"/>
      <c r="BJ269" s="1"/>
      <c r="BK269" s="1"/>
      <c r="BL269" s="1"/>
      <c r="BM269" s="1"/>
      <c r="BN269" s="1"/>
      <c r="BO269" s="1"/>
      <c r="BP269" s="1"/>
      <c r="BQ269" s="1"/>
      <c r="BR269" s="1"/>
      <c r="BS269" s="1"/>
      <c r="BT269" s="1"/>
      <c r="BU269" s="63"/>
      <c r="BV269" s="63"/>
      <c r="BW269" s="63"/>
      <c r="BX269" s="63"/>
      <c r="BY269" s="63"/>
      <c r="BZ269" s="63"/>
      <c r="CA269" s="63"/>
      <c r="CB269" s="63"/>
      <c r="CC269" s="63"/>
      <c r="CD269" s="63"/>
      <c r="CE269" s="63"/>
      <c r="CF269" s="63"/>
      <c r="CG269" s="63"/>
      <c r="CH269" s="63"/>
      <c r="CI269" s="63"/>
      <c r="CJ269" s="63"/>
      <c r="CK269" s="1"/>
      <c r="CL269" s="1"/>
      <c r="CM269" s="1"/>
      <c r="CN269" s="1"/>
      <c r="CO269" s="1"/>
      <c r="CP269" s="1"/>
      <c r="CQ269" s="1"/>
      <c r="CR269" s="1"/>
      <c r="CS269" s="1"/>
      <c r="CT269" s="1"/>
      <c r="CU269" s="1"/>
      <c r="CV269" s="1"/>
      <c r="CW269" s="1"/>
      <c r="CX269" s="1"/>
      <c r="CY269" s="138"/>
      <c r="CZ269" s="1"/>
      <c r="DA269" s="63"/>
      <c r="DB269" s="63"/>
      <c r="DC269" s="63"/>
      <c r="DD269" s="63"/>
      <c r="DE269" s="63"/>
      <c r="DF269" s="63"/>
      <c r="DG269" s="63"/>
      <c r="DH269" s="63"/>
      <c r="DI269" s="63"/>
      <c r="DJ269" s="63"/>
      <c r="DK269" s="63"/>
      <c r="DL269" s="63"/>
      <c r="DM269" s="63"/>
      <c r="DN269" s="63"/>
      <c r="DO269" s="63"/>
      <c r="DP269" s="63"/>
      <c r="DQ269" s="1"/>
      <c r="DR269" s="1"/>
      <c r="DS269" s="1"/>
      <c r="DT269" s="1"/>
      <c r="DU269" s="1"/>
      <c r="DV269" s="1"/>
      <c r="DW269" s="1"/>
      <c r="DX269" s="1"/>
      <c r="DY269" s="1"/>
      <c r="DZ269" s="1"/>
      <c r="EA269" s="1"/>
      <c r="EB269" s="1"/>
      <c r="EC269" s="1"/>
      <c r="ED269" s="1"/>
      <c r="EE269" s="138"/>
      <c r="EF269" s="1"/>
      <c r="EG269" s="63"/>
      <c r="EH269" s="63"/>
      <c r="EI269" s="63"/>
      <c r="EJ269" s="63"/>
      <c r="EK269" s="63"/>
      <c r="EL269" s="63"/>
      <c r="EM269" s="63"/>
      <c r="EN269" s="63"/>
      <c r="EO269" s="63"/>
      <c r="EP269" s="63"/>
      <c r="EQ269" s="63"/>
      <c r="ER269" s="63"/>
      <c r="ES269" s="63"/>
      <c r="ET269" s="63"/>
      <c r="EU269" s="63"/>
      <c r="EV269" s="63"/>
      <c r="EW269" s="1"/>
      <c r="EX269" s="1"/>
      <c r="EY269" s="1"/>
      <c r="EZ269" s="1"/>
      <c r="FA269" s="1"/>
      <c r="FB269" s="1"/>
      <c r="FC269" s="1"/>
      <c r="FD269" s="1"/>
      <c r="FE269" s="1"/>
      <c r="FF269" s="1"/>
      <c r="FG269" s="1"/>
      <c r="FH269" s="1"/>
      <c r="FI269" s="1"/>
      <c r="FJ269" s="1"/>
      <c r="FK269" s="138"/>
      <c r="FL269" s="1"/>
      <c r="FM269" s="63"/>
      <c r="FN269" s="63"/>
      <c r="FO269" s="63"/>
      <c r="FP269" s="63"/>
      <c r="FQ269" s="63"/>
      <c r="FR269" s="63"/>
      <c r="FS269" s="63"/>
      <c r="FT269" s="63"/>
      <c r="FU269" s="63"/>
      <c r="FV269" s="63"/>
      <c r="FW269" s="63"/>
      <c r="FX269" s="63"/>
      <c r="FY269" s="63"/>
      <c r="FZ269" s="63"/>
      <c r="GA269" s="63"/>
      <c r="GB269" s="63"/>
      <c r="GC269" s="1"/>
      <c r="GD269" s="1"/>
      <c r="GE269" s="1"/>
      <c r="GF269" s="1"/>
      <c r="GG269" s="1"/>
      <c r="GH269" s="1"/>
      <c r="GI269" s="1"/>
      <c r="GJ269" s="1"/>
      <c r="GK269" s="1"/>
      <c r="GL269" s="1"/>
      <c r="GM269" s="1"/>
      <c r="GN269" s="1"/>
      <c r="GO269" s="1"/>
      <c r="GP269" s="1"/>
      <c r="GQ269" s="138"/>
      <c r="GR269" s="1"/>
      <c r="GS269" s="63"/>
      <c r="GT269" s="63"/>
      <c r="GU269" s="63"/>
      <c r="GV269" s="63"/>
      <c r="GW269" s="63"/>
      <c r="GX269" s="63"/>
      <c r="GY269" s="63"/>
      <c r="GZ269" s="63"/>
      <c r="HA269" s="63"/>
      <c r="HB269" s="63"/>
      <c r="HC269" s="63"/>
      <c r="HD269" s="63"/>
      <c r="HE269" s="63"/>
      <c r="HF269" s="63"/>
      <c r="HG269" s="63"/>
      <c r="HH269" s="63"/>
      <c r="HI269" s="1"/>
      <c r="HJ269" s="1"/>
      <c r="HK269" s="1"/>
      <c r="HL269" s="1"/>
      <c r="HM269" s="1"/>
      <c r="HN269" s="1"/>
      <c r="HO269" s="1"/>
      <c r="HP269" s="1"/>
      <c r="HQ269" s="1"/>
      <c r="HR269" s="1"/>
      <c r="HS269" s="1"/>
      <c r="HT269" s="1"/>
      <c r="HU269" s="1"/>
      <c r="HV269" s="1"/>
      <c r="HW269" s="138"/>
      <c r="HX269" s="1"/>
      <c r="HY269" s="63"/>
      <c r="HZ269" s="63"/>
      <c r="IA269" s="63"/>
      <c r="IB269" s="63"/>
      <c r="IC269" s="63"/>
      <c r="ID269" s="63"/>
      <c r="IE269" s="63"/>
      <c r="IF269" s="63"/>
      <c r="IG269" s="63"/>
      <c r="IH269" s="63"/>
      <c r="II269" s="63"/>
      <c r="IJ269" s="63"/>
      <c r="IK269" s="63"/>
      <c r="IL269" s="63"/>
      <c r="IM269" s="63"/>
      <c r="IN269" s="63"/>
      <c r="IO269" s="1"/>
      <c r="IP269" s="1"/>
      <c r="IQ269" s="1"/>
      <c r="IR269" s="1"/>
      <c r="IS269" s="1"/>
      <c r="IT269" s="1"/>
      <c r="IU269" s="1"/>
      <c r="IV269" s="1"/>
      <c r="IW269" s="1"/>
      <c r="IX269" s="1"/>
      <c r="IY269" s="1"/>
      <c r="IZ269" s="1"/>
      <c r="JA269" s="1"/>
      <c r="JB269" s="1"/>
      <c r="JC269" s="138"/>
      <c r="JD269" s="1"/>
      <c r="JE269" s="63"/>
      <c r="JF269" s="63"/>
      <c r="JG269" s="63"/>
      <c r="JH269" s="63"/>
      <c r="JI269" s="63"/>
      <c r="JJ269" s="63"/>
      <c r="JK269" s="63"/>
      <c r="JL269" s="63"/>
      <c r="JM269" s="63"/>
      <c r="JN269" s="63"/>
      <c r="JO269" s="63"/>
      <c r="JP269" s="63"/>
      <c r="JQ269" s="63"/>
      <c r="JR269" s="63"/>
      <c r="JS269" s="63"/>
      <c r="JT269" s="63"/>
      <c r="JU269" s="1"/>
      <c r="JV269" s="1"/>
      <c r="JW269" s="1"/>
      <c r="JX269" s="1"/>
      <c r="JY269" s="1"/>
      <c r="JZ269" s="1"/>
      <c r="KA269" s="1"/>
      <c r="KB269" s="1"/>
      <c r="KC269" s="1"/>
      <c r="KD269" s="1"/>
      <c r="KE269" s="1"/>
      <c r="KF269" s="1"/>
      <c r="KG269" s="1"/>
      <c r="KH269" s="1"/>
      <c r="KI269" s="138"/>
      <c r="KJ269" s="1"/>
      <c r="KK269" s="63"/>
      <c r="KL269" s="63"/>
      <c r="KM269" s="63"/>
      <c r="KN269" s="63"/>
      <c r="KO269" s="63"/>
      <c r="KP269" s="63"/>
      <c r="KQ269" s="63"/>
      <c r="KR269" s="63"/>
      <c r="KS269" s="63"/>
      <c r="KT269" s="63"/>
      <c r="KU269" s="63"/>
      <c r="KV269" s="63"/>
      <c r="KW269" s="63"/>
      <c r="KX269" s="63"/>
      <c r="KY269" s="63"/>
      <c r="KZ269" s="63"/>
      <c r="LA269" s="1"/>
      <c r="LB269" s="1"/>
      <c r="LC269" s="1"/>
      <c r="LD269" s="1"/>
      <c r="LE269" s="1"/>
      <c r="LF269" s="1"/>
      <c r="LG269" s="1"/>
      <c r="LH269" s="1"/>
      <c r="LI269" s="1"/>
      <c r="LJ269" s="1"/>
      <c r="LK269" s="1"/>
      <c r="LL269" s="1"/>
      <c r="LM269" s="1"/>
      <c r="LN269" s="1"/>
      <c r="LO269" s="138"/>
      <c r="LP269" s="1"/>
      <c r="LQ269" s="63"/>
      <c r="LR269" s="63"/>
      <c r="LS269" s="63"/>
      <c r="LT269" s="63"/>
      <c r="LU269" s="63"/>
      <c r="LV269" s="63"/>
      <c r="LW269" s="63"/>
      <c r="LX269" s="63"/>
      <c r="LY269" s="63"/>
      <c r="LZ269" s="63"/>
      <c r="MA269" s="63"/>
      <c r="MB269" s="63"/>
      <c r="MC269" s="63"/>
      <c r="MD269" s="63"/>
      <c r="ME269" s="63"/>
      <c r="MF269" s="63"/>
    </row>
    <row r="270" spans="1:344" x14ac:dyDescent="0.35">
      <c r="A270" s="131">
        <v>266</v>
      </c>
      <c r="B270" s="170"/>
      <c r="C270" s="170"/>
      <c r="D270" s="152">
        <v>1048</v>
      </c>
      <c r="E270" s="72" t="str">
        <f>'BVEM Scorecard'!F269</f>
        <v>Storage</v>
      </c>
      <c r="F270" s="96"/>
      <c r="G270" s="96"/>
      <c r="H270" s="96"/>
      <c r="I270" s="96"/>
      <c r="J270" s="62"/>
      <c r="K270" s="62"/>
      <c r="L270" s="62"/>
      <c r="M270" s="62"/>
      <c r="N270" s="62"/>
      <c r="O270" s="62"/>
      <c r="P270" s="62"/>
      <c r="Q270" s="62"/>
      <c r="R270" s="62"/>
      <c r="S270" s="62"/>
      <c r="T270" s="62"/>
      <c r="U270" s="62"/>
      <c r="V270" s="62"/>
      <c r="W270" s="62"/>
      <c r="X270" s="62"/>
      <c r="Y270" s="87"/>
      <c r="Z270" s="5"/>
      <c r="AA270" s="5"/>
      <c r="AB270" s="5"/>
      <c r="AC270" s="5"/>
      <c r="AD270" s="5"/>
      <c r="AE270" s="5"/>
      <c r="AF270" s="5"/>
      <c r="AG270" s="5"/>
      <c r="AH270" s="5"/>
      <c r="AI270" s="5"/>
      <c r="AJ270" s="5"/>
      <c r="AK270" s="5"/>
      <c r="AL270" s="5"/>
      <c r="AM270" s="91"/>
      <c r="AN270" s="93"/>
      <c r="AO270" s="62"/>
      <c r="AP270" s="62"/>
      <c r="AQ270" s="62"/>
      <c r="AR270" s="62"/>
      <c r="AS270" s="62"/>
      <c r="AT270" s="62"/>
      <c r="AU270" s="62"/>
      <c r="AV270" s="62"/>
      <c r="AW270" s="62"/>
      <c r="AX270" s="62"/>
      <c r="AY270" s="62"/>
      <c r="AZ270" s="62"/>
      <c r="BA270" s="62"/>
      <c r="BB270" s="62"/>
      <c r="BC270" s="62"/>
      <c r="BD270" s="62"/>
      <c r="BE270" s="5"/>
      <c r="BF270" s="5"/>
      <c r="BG270" s="5"/>
      <c r="BH270" s="5"/>
      <c r="BI270" s="5"/>
      <c r="BJ270" s="5"/>
      <c r="BK270" s="5"/>
      <c r="BL270" s="5"/>
      <c r="BM270" s="5"/>
      <c r="BN270" s="5"/>
      <c r="BO270" s="5"/>
      <c r="BP270" s="5"/>
      <c r="BQ270" s="5"/>
      <c r="BR270" s="5"/>
      <c r="BS270" s="5"/>
      <c r="BT270" s="5"/>
      <c r="BU270" s="62"/>
      <c r="BV270" s="62"/>
      <c r="BW270" s="62"/>
      <c r="BX270" s="62"/>
      <c r="BY270" s="62"/>
      <c r="BZ270" s="62"/>
      <c r="CA270" s="62"/>
      <c r="CB270" s="62"/>
      <c r="CC270" s="62"/>
      <c r="CD270" s="62"/>
      <c r="CE270" s="62"/>
      <c r="CF270" s="62"/>
      <c r="CG270" s="62"/>
      <c r="CH270" s="62"/>
      <c r="CI270" s="62"/>
      <c r="CJ270" s="62"/>
      <c r="CK270" s="5"/>
      <c r="CL270" s="5"/>
      <c r="CM270" s="5"/>
      <c r="CN270" s="5"/>
      <c r="CO270" s="5"/>
      <c r="CP270" s="5"/>
      <c r="CQ270" s="5"/>
      <c r="CR270" s="5"/>
      <c r="CS270" s="5"/>
      <c r="CT270" s="5"/>
      <c r="CU270" s="5"/>
      <c r="CV270" s="5"/>
      <c r="CW270" s="5"/>
      <c r="CX270" s="5"/>
      <c r="CY270" s="91"/>
      <c r="CZ270" s="5"/>
      <c r="DA270" s="62"/>
      <c r="DB270" s="62"/>
      <c r="DC270" s="62"/>
      <c r="DD270" s="62"/>
      <c r="DE270" s="62"/>
      <c r="DF270" s="62"/>
      <c r="DG270" s="62"/>
      <c r="DH270" s="62"/>
      <c r="DI270" s="62"/>
      <c r="DJ270" s="62"/>
      <c r="DK270" s="62"/>
      <c r="DL270" s="62"/>
      <c r="DM270" s="62"/>
      <c r="DN270" s="62"/>
      <c r="DO270" s="62"/>
      <c r="DP270" s="62"/>
      <c r="DQ270" s="5"/>
      <c r="DR270" s="5"/>
      <c r="DS270" s="5"/>
      <c r="DT270" s="5"/>
      <c r="DU270" s="5"/>
      <c r="DV270" s="5"/>
      <c r="DW270" s="5"/>
      <c r="DX270" s="5"/>
      <c r="DY270" s="5"/>
      <c r="DZ270" s="5"/>
      <c r="EA270" s="5"/>
      <c r="EB270" s="5"/>
      <c r="EC270" s="5"/>
      <c r="ED270" s="5"/>
      <c r="EE270" s="91"/>
      <c r="EF270" s="5"/>
      <c r="EG270" s="62"/>
      <c r="EH270" s="62"/>
      <c r="EI270" s="62"/>
      <c r="EJ270" s="62"/>
      <c r="EK270" s="62"/>
      <c r="EL270" s="62"/>
      <c r="EM270" s="62"/>
      <c r="EN270" s="62"/>
      <c r="EO270" s="62"/>
      <c r="EP270" s="62"/>
      <c r="EQ270" s="62"/>
      <c r="ER270" s="62"/>
      <c r="ES270" s="62"/>
      <c r="ET270" s="62"/>
      <c r="EU270" s="62"/>
      <c r="EV270" s="62"/>
      <c r="EW270" s="5"/>
      <c r="EX270" s="5"/>
      <c r="EY270" s="5"/>
      <c r="EZ270" s="5"/>
      <c r="FA270" s="5"/>
      <c r="FB270" s="5"/>
      <c r="FC270" s="5"/>
      <c r="FD270" s="5"/>
      <c r="FE270" s="5"/>
      <c r="FF270" s="5"/>
      <c r="FG270" s="5"/>
      <c r="FH270" s="5"/>
      <c r="FI270" s="5"/>
      <c r="FJ270" s="5"/>
      <c r="FK270" s="91"/>
      <c r="FL270" s="5"/>
      <c r="FM270" s="62"/>
      <c r="FN270" s="62"/>
      <c r="FO270" s="62"/>
      <c r="FP270" s="62"/>
      <c r="FQ270" s="62"/>
      <c r="FR270" s="62"/>
      <c r="FS270" s="62"/>
      <c r="FT270" s="62"/>
      <c r="FU270" s="62"/>
      <c r="FV270" s="62"/>
      <c r="FW270" s="62"/>
      <c r="FX270" s="62"/>
      <c r="FY270" s="62"/>
      <c r="FZ270" s="62"/>
      <c r="GA270" s="62"/>
      <c r="GB270" s="62"/>
      <c r="GC270" s="5"/>
      <c r="GD270" s="5"/>
      <c r="GE270" s="5"/>
      <c r="GF270" s="5"/>
      <c r="GG270" s="5"/>
      <c r="GH270" s="5"/>
      <c r="GI270" s="5"/>
      <c r="GJ270" s="5"/>
      <c r="GK270" s="5"/>
      <c r="GL270" s="5"/>
      <c r="GM270" s="5"/>
      <c r="GN270" s="5"/>
      <c r="GO270" s="5"/>
      <c r="GP270" s="5"/>
      <c r="GQ270" s="91"/>
      <c r="GR270" s="5"/>
      <c r="GS270" s="62"/>
      <c r="GT270" s="62"/>
      <c r="GU270" s="62"/>
      <c r="GV270" s="62"/>
      <c r="GW270" s="62"/>
      <c r="GX270" s="62"/>
      <c r="GY270" s="62"/>
      <c r="GZ270" s="62"/>
      <c r="HA270" s="62"/>
      <c r="HB270" s="62"/>
      <c r="HC270" s="62"/>
      <c r="HD270" s="62"/>
      <c r="HE270" s="62"/>
      <c r="HF270" s="62"/>
      <c r="HG270" s="62"/>
      <c r="HH270" s="62"/>
      <c r="HI270" s="5"/>
      <c r="HJ270" s="5"/>
      <c r="HK270" s="5"/>
      <c r="HL270" s="5"/>
      <c r="HM270" s="5"/>
      <c r="HN270" s="5"/>
      <c r="HO270" s="5"/>
      <c r="HP270" s="5"/>
      <c r="HQ270" s="5"/>
      <c r="HR270" s="5"/>
      <c r="HS270" s="5"/>
      <c r="HT270" s="5"/>
      <c r="HU270" s="5"/>
      <c r="HV270" s="5"/>
      <c r="HW270" s="91"/>
      <c r="HX270" s="5"/>
      <c r="HY270" s="62"/>
      <c r="HZ270" s="62"/>
      <c r="IA270" s="62"/>
      <c r="IB270" s="62"/>
      <c r="IC270" s="62"/>
      <c r="ID270" s="62"/>
      <c r="IE270" s="62"/>
      <c r="IF270" s="62"/>
      <c r="IG270" s="62"/>
      <c r="IH270" s="62"/>
      <c r="II270" s="62"/>
      <c r="IJ270" s="62"/>
      <c r="IK270" s="62"/>
      <c r="IL270" s="62"/>
      <c r="IM270" s="62"/>
      <c r="IN270" s="62"/>
      <c r="IO270" s="5"/>
      <c r="IP270" s="5"/>
      <c r="IQ270" s="5"/>
      <c r="IR270" s="5"/>
      <c r="IS270" s="5"/>
      <c r="IT270" s="5"/>
      <c r="IU270" s="5"/>
      <c r="IV270" s="5"/>
      <c r="IW270" s="5"/>
      <c r="IX270" s="5"/>
      <c r="IY270" s="5"/>
      <c r="IZ270" s="5"/>
      <c r="JA270" s="5"/>
      <c r="JB270" s="5"/>
      <c r="JC270" s="91"/>
      <c r="JD270" s="5"/>
      <c r="JE270" s="62"/>
      <c r="JF270" s="62"/>
      <c r="JG270" s="62"/>
      <c r="JH270" s="62"/>
      <c r="JI270" s="62"/>
      <c r="JJ270" s="62"/>
      <c r="JK270" s="62"/>
      <c r="JL270" s="62"/>
      <c r="JM270" s="62"/>
      <c r="JN270" s="62"/>
      <c r="JO270" s="62"/>
      <c r="JP270" s="62"/>
      <c r="JQ270" s="62"/>
      <c r="JR270" s="62"/>
      <c r="JS270" s="62"/>
      <c r="JT270" s="62"/>
      <c r="JU270" s="5"/>
      <c r="JV270" s="5"/>
      <c r="JW270" s="5"/>
      <c r="JX270" s="5"/>
      <c r="JY270" s="5"/>
      <c r="JZ270" s="5"/>
      <c r="KA270" s="5"/>
      <c r="KB270" s="5"/>
      <c r="KC270" s="5"/>
      <c r="KD270" s="5"/>
      <c r="KE270" s="5"/>
      <c r="KF270" s="5"/>
      <c r="KG270" s="5"/>
      <c r="KH270" s="5"/>
      <c r="KI270" s="91"/>
      <c r="KJ270" s="5"/>
      <c r="KK270" s="62"/>
      <c r="KL270" s="62"/>
      <c r="KM270" s="62"/>
      <c r="KN270" s="62"/>
      <c r="KO270" s="62"/>
      <c r="KP270" s="62"/>
      <c r="KQ270" s="62"/>
      <c r="KR270" s="62"/>
      <c r="KS270" s="62"/>
      <c r="KT270" s="62"/>
      <c r="KU270" s="62"/>
      <c r="KV270" s="62"/>
      <c r="KW270" s="62"/>
      <c r="KX270" s="62"/>
      <c r="KY270" s="62"/>
      <c r="KZ270" s="62"/>
      <c r="LA270" s="5"/>
      <c r="LB270" s="5"/>
      <c r="LC270" s="5"/>
      <c r="LD270" s="5"/>
      <c r="LE270" s="5"/>
      <c r="LF270" s="5"/>
      <c r="LG270" s="5"/>
      <c r="LH270" s="5"/>
      <c r="LI270" s="5"/>
      <c r="LJ270" s="5"/>
      <c r="LK270" s="5"/>
      <c r="LL270" s="5"/>
      <c r="LM270" s="5"/>
      <c r="LN270" s="5"/>
      <c r="LO270" s="91"/>
      <c r="LP270" s="5"/>
      <c r="LQ270" s="62"/>
      <c r="LR270" s="62"/>
      <c r="LS270" s="62"/>
      <c r="LT270" s="62"/>
      <c r="LU270" s="62"/>
      <c r="LV270" s="62"/>
      <c r="LW270" s="62"/>
      <c r="LX270" s="62"/>
      <c r="LY270" s="62"/>
      <c r="LZ270" s="62"/>
      <c r="MA270" s="62"/>
      <c r="MB270" s="62"/>
      <c r="MC270" s="62"/>
      <c r="MD270" s="62"/>
      <c r="ME270" s="62"/>
      <c r="MF270" s="62"/>
    </row>
    <row r="271" spans="1:344" x14ac:dyDescent="0.35">
      <c r="A271" s="132">
        <v>267</v>
      </c>
      <c r="B271" s="170"/>
      <c r="C271" s="170"/>
      <c r="D271" s="152">
        <v>1053</v>
      </c>
      <c r="E271" s="72" t="str">
        <f>'BVEM Scorecard'!F270</f>
        <v>Storage</v>
      </c>
      <c r="F271" s="96"/>
      <c r="G271" s="96"/>
      <c r="H271" s="96"/>
      <c r="I271" s="96"/>
      <c r="J271" s="62"/>
      <c r="K271" s="62"/>
      <c r="L271" s="62"/>
      <c r="M271" s="62"/>
      <c r="N271" s="62"/>
      <c r="O271" s="62"/>
      <c r="P271" s="62"/>
      <c r="Q271" s="62"/>
      <c r="R271" s="62"/>
      <c r="S271" s="62"/>
      <c r="T271" s="62"/>
      <c r="U271" s="62"/>
      <c r="V271" s="62"/>
      <c r="W271" s="62"/>
      <c r="X271" s="62"/>
      <c r="Y271" s="1"/>
      <c r="Z271" s="1"/>
      <c r="AA271" s="1"/>
      <c r="AB271" s="1"/>
      <c r="AC271" s="1"/>
      <c r="AD271" s="1"/>
      <c r="AE271" s="1"/>
      <c r="AF271" s="1"/>
      <c r="AG271" s="1"/>
      <c r="AH271" s="1"/>
      <c r="AI271" s="1"/>
      <c r="AJ271" s="1"/>
      <c r="AK271" s="1"/>
      <c r="AL271" s="1"/>
      <c r="AM271" s="138"/>
      <c r="AN271" s="139"/>
      <c r="AO271" s="63"/>
      <c r="AP271" s="63"/>
      <c r="AQ271" s="63"/>
      <c r="AR271" s="63"/>
      <c r="AS271" s="63"/>
      <c r="AT271" s="63"/>
      <c r="AU271" s="63"/>
      <c r="AV271" s="63"/>
      <c r="AW271" s="63"/>
      <c r="AX271" s="63"/>
      <c r="AY271" s="63"/>
      <c r="AZ271" s="63"/>
      <c r="BA271" s="63"/>
      <c r="BB271" s="63"/>
      <c r="BC271" s="63"/>
      <c r="BD271" s="63"/>
      <c r="BE271" s="1"/>
      <c r="BF271" s="1"/>
      <c r="BG271" s="1"/>
      <c r="BH271" s="1"/>
      <c r="BI271" s="1"/>
      <c r="BJ271" s="1"/>
      <c r="BK271" s="1"/>
      <c r="BL271" s="1"/>
      <c r="BM271" s="1"/>
      <c r="BN271" s="1"/>
      <c r="BO271" s="1"/>
      <c r="BP271" s="1"/>
      <c r="BQ271" s="1"/>
      <c r="BR271" s="1"/>
      <c r="BS271" s="1"/>
      <c r="BT271" s="1"/>
      <c r="BU271" s="63"/>
      <c r="BV271" s="63"/>
      <c r="BW271" s="63"/>
      <c r="BX271" s="63"/>
      <c r="BY271" s="63"/>
      <c r="BZ271" s="63"/>
      <c r="CA271" s="63"/>
      <c r="CB271" s="63"/>
      <c r="CC271" s="63"/>
      <c r="CD271" s="63"/>
      <c r="CE271" s="63"/>
      <c r="CF271" s="63"/>
      <c r="CG271" s="63"/>
      <c r="CH271" s="63"/>
      <c r="CI271" s="63"/>
      <c r="CJ271" s="63"/>
      <c r="CK271" s="1"/>
      <c r="CL271" s="1"/>
      <c r="CM271" s="1"/>
      <c r="CN271" s="1"/>
      <c r="CO271" s="1"/>
      <c r="CP271" s="1"/>
      <c r="CQ271" s="1"/>
      <c r="CR271" s="1"/>
      <c r="CS271" s="1"/>
      <c r="CT271" s="1"/>
      <c r="CU271" s="1"/>
      <c r="CV271" s="1"/>
      <c r="CW271" s="1"/>
      <c r="CX271" s="1"/>
      <c r="CY271" s="138"/>
      <c r="CZ271" s="1"/>
      <c r="DA271" s="63"/>
      <c r="DB271" s="63"/>
      <c r="DC271" s="63"/>
      <c r="DD271" s="63"/>
      <c r="DE271" s="63"/>
      <c r="DF271" s="63"/>
      <c r="DG271" s="63"/>
      <c r="DH271" s="63"/>
      <c r="DI271" s="63"/>
      <c r="DJ271" s="63"/>
      <c r="DK271" s="63"/>
      <c r="DL271" s="63"/>
      <c r="DM271" s="63"/>
      <c r="DN271" s="63"/>
      <c r="DO271" s="63"/>
      <c r="DP271" s="63"/>
      <c r="DQ271" s="1"/>
      <c r="DR271" s="1"/>
      <c r="DS271" s="1"/>
      <c r="DT271" s="1"/>
      <c r="DU271" s="1"/>
      <c r="DV271" s="1"/>
      <c r="DW271" s="1"/>
      <c r="DX271" s="1"/>
      <c r="DY271" s="1"/>
      <c r="DZ271" s="1"/>
      <c r="EA271" s="1"/>
      <c r="EB271" s="1"/>
      <c r="EC271" s="1"/>
      <c r="ED271" s="1"/>
      <c r="EE271" s="138"/>
      <c r="EF271" s="1"/>
      <c r="EG271" s="63"/>
      <c r="EH271" s="63"/>
      <c r="EI271" s="63"/>
      <c r="EJ271" s="63"/>
      <c r="EK271" s="63"/>
      <c r="EL271" s="63"/>
      <c r="EM271" s="63"/>
      <c r="EN271" s="63"/>
      <c r="EO271" s="63"/>
      <c r="EP271" s="63"/>
      <c r="EQ271" s="63"/>
      <c r="ER271" s="63"/>
      <c r="ES271" s="63"/>
      <c r="ET271" s="63"/>
      <c r="EU271" s="63"/>
      <c r="EV271" s="63"/>
      <c r="EW271" s="1"/>
      <c r="EX271" s="1"/>
      <c r="EY271" s="1"/>
      <c r="EZ271" s="1"/>
      <c r="FA271" s="1"/>
      <c r="FB271" s="1"/>
      <c r="FC271" s="1"/>
      <c r="FD271" s="1"/>
      <c r="FE271" s="1"/>
      <c r="FF271" s="1"/>
      <c r="FG271" s="1"/>
      <c r="FH271" s="1"/>
      <c r="FI271" s="1"/>
      <c r="FJ271" s="1"/>
      <c r="FK271" s="138"/>
      <c r="FL271" s="1"/>
      <c r="FM271" s="63"/>
      <c r="FN271" s="63"/>
      <c r="FO271" s="63"/>
      <c r="FP271" s="63"/>
      <c r="FQ271" s="63"/>
      <c r="FR271" s="63"/>
      <c r="FS271" s="63"/>
      <c r="FT271" s="63"/>
      <c r="FU271" s="63"/>
      <c r="FV271" s="63"/>
      <c r="FW271" s="63"/>
      <c r="FX271" s="63"/>
      <c r="FY271" s="63"/>
      <c r="FZ271" s="63"/>
      <c r="GA271" s="63"/>
      <c r="GB271" s="63"/>
      <c r="GC271" s="1"/>
      <c r="GD271" s="1"/>
      <c r="GE271" s="1"/>
      <c r="GF271" s="1"/>
      <c r="GG271" s="1"/>
      <c r="GH271" s="1"/>
      <c r="GI271" s="1"/>
      <c r="GJ271" s="1"/>
      <c r="GK271" s="1"/>
      <c r="GL271" s="1"/>
      <c r="GM271" s="1"/>
      <c r="GN271" s="1"/>
      <c r="GO271" s="1"/>
      <c r="GP271" s="1"/>
      <c r="GQ271" s="138"/>
      <c r="GR271" s="1"/>
      <c r="GS271" s="63"/>
      <c r="GT271" s="63"/>
      <c r="GU271" s="63"/>
      <c r="GV271" s="63"/>
      <c r="GW271" s="63"/>
      <c r="GX271" s="63"/>
      <c r="GY271" s="63"/>
      <c r="GZ271" s="63"/>
      <c r="HA271" s="63"/>
      <c r="HB271" s="63"/>
      <c r="HC271" s="63"/>
      <c r="HD271" s="63"/>
      <c r="HE271" s="63"/>
      <c r="HF271" s="63"/>
      <c r="HG271" s="63"/>
      <c r="HH271" s="63"/>
      <c r="HI271" s="1"/>
      <c r="HJ271" s="1"/>
      <c r="HK271" s="1"/>
      <c r="HL271" s="1"/>
      <c r="HM271" s="1"/>
      <c r="HN271" s="1"/>
      <c r="HO271" s="1"/>
      <c r="HP271" s="1"/>
      <c r="HQ271" s="1"/>
      <c r="HR271" s="1"/>
      <c r="HS271" s="1"/>
      <c r="HT271" s="1"/>
      <c r="HU271" s="1"/>
      <c r="HV271" s="1"/>
      <c r="HW271" s="138"/>
      <c r="HX271" s="1"/>
      <c r="HY271" s="63"/>
      <c r="HZ271" s="63"/>
      <c r="IA271" s="63"/>
      <c r="IB271" s="63"/>
      <c r="IC271" s="63"/>
      <c r="ID271" s="63"/>
      <c r="IE271" s="63"/>
      <c r="IF271" s="63"/>
      <c r="IG271" s="63"/>
      <c r="IH271" s="63"/>
      <c r="II271" s="63"/>
      <c r="IJ271" s="63"/>
      <c r="IK271" s="63"/>
      <c r="IL271" s="63"/>
      <c r="IM271" s="63"/>
      <c r="IN271" s="63"/>
      <c r="IO271" s="1"/>
      <c r="IP271" s="1"/>
      <c r="IQ271" s="1"/>
      <c r="IR271" s="1"/>
      <c r="IS271" s="1"/>
      <c r="IT271" s="1"/>
      <c r="IU271" s="1"/>
      <c r="IV271" s="1"/>
      <c r="IW271" s="1"/>
      <c r="IX271" s="1"/>
      <c r="IY271" s="1"/>
      <c r="IZ271" s="1"/>
      <c r="JA271" s="1"/>
      <c r="JB271" s="1"/>
      <c r="JC271" s="138"/>
      <c r="JD271" s="1"/>
      <c r="JE271" s="63"/>
      <c r="JF271" s="63"/>
      <c r="JG271" s="63"/>
      <c r="JH271" s="63"/>
      <c r="JI271" s="63"/>
      <c r="JJ271" s="63"/>
      <c r="JK271" s="63"/>
      <c r="JL271" s="63"/>
      <c r="JM271" s="63"/>
      <c r="JN271" s="63"/>
      <c r="JO271" s="63"/>
      <c r="JP271" s="63"/>
      <c r="JQ271" s="63"/>
      <c r="JR271" s="63"/>
      <c r="JS271" s="63"/>
      <c r="JT271" s="63"/>
      <c r="JU271" s="1"/>
      <c r="JV271" s="1"/>
      <c r="JW271" s="1"/>
      <c r="JX271" s="1"/>
      <c r="JY271" s="1"/>
      <c r="JZ271" s="1"/>
      <c r="KA271" s="1"/>
      <c r="KB271" s="1"/>
      <c r="KC271" s="1"/>
      <c r="KD271" s="1"/>
      <c r="KE271" s="1"/>
      <c r="KF271" s="1"/>
      <c r="KG271" s="1"/>
      <c r="KH271" s="1"/>
      <c r="KI271" s="138"/>
      <c r="KJ271" s="1"/>
      <c r="KK271" s="63"/>
      <c r="KL271" s="63"/>
      <c r="KM271" s="63"/>
      <c r="KN271" s="63"/>
      <c r="KO271" s="63"/>
      <c r="KP271" s="63"/>
      <c r="KQ271" s="63"/>
      <c r="KR271" s="63"/>
      <c r="KS271" s="63"/>
      <c r="KT271" s="63"/>
      <c r="KU271" s="63"/>
      <c r="KV271" s="63"/>
      <c r="KW271" s="63"/>
      <c r="KX271" s="63"/>
      <c r="KY271" s="63"/>
      <c r="KZ271" s="63"/>
      <c r="LA271" s="1"/>
      <c r="LB271" s="1"/>
      <c r="LC271" s="1"/>
      <c r="LD271" s="1"/>
      <c r="LE271" s="1"/>
      <c r="LF271" s="1"/>
      <c r="LG271" s="1"/>
      <c r="LH271" s="1"/>
      <c r="LI271" s="1"/>
      <c r="LJ271" s="1"/>
      <c r="LK271" s="1"/>
      <c r="LL271" s="1"/>
      <c r="LM271" s="1"/>
      <c r="LN271" s="1"/>
      <c r="LO271" s="138"/>
      <c r="LP271" s="1"/>
      <c r="LQ271" s="63"/>
      <c r="LR271" s="63"/>
      <c r="LS271" s="63"/>
      <c r="LT271" s="63"/>
      <c r="LU271" s="63"/>
      <c r="LV271" s="63"/>
      <c r="LW271" s="63"/>
      <c r="LX271" s="63"/>
      <c r="LY271" s="63"/>
      <c r="LZ271" s="63"/>
      <c r="MA271" s="63"/>
      <c r="MB271" s="63"/>
      <c r="MC271" s="63"/>
      <c r="MD271" s="63"/>
      <c r="ME271" s="63"/>
      <c r="MF271" s="63"/>
    </row>
    <row r="272" spans="1:344" x14ac:dyDescent="0.35">
      <c r="A272" s="131">
        <v>268</v>
      </c>
      <c r="B272" s="170"/>
      <c r="C272" s="170"/>
      <c r="D272" s="152">
        <v>819</v>
      </c>
      <c r="E272" s="72" t="str">
        <f>'BVEM Scorecard'!F271</f>
        <v>Solar + Storage</v>
      </c>
      <c r="F272" s="96"/>
      <c r="G272" s="96"/>
      <c r="H272" s="96"/>
      <c r="I272" s="96"/>
      <c r="J272" s="62"/>
      <c r="K272" s="62"/>
      <c r="L272" s="62"/>
      <c r="M272" s="62"/>
      <c r="N272" s="62"/>
      <c r="O272" s="62"/>
      <c r="P272" s="62"/>
      <c r="Q272" s="62"/>
      <c r="R272" s="62"/>
      <c r="S272" s="62"/>
      <c r="T272" s="62"/>
      <c r="U272" s="62"/>
      <c r="V272" s="62"/>
      <c r="W272" s="62"/>
      <c r="X272" s="62"/>
      <c r="Y272" s="87"/>
      <c r="Z272" s="5"/>
      <c r="AA272" s="5"/>
      <c r="AB272" s="5"/>
      <c r="AC272" s="5"/>
      <c r="AD272" s="5"/>
      <c r="AE272" s="5"/>
      <c r="AF272" s="5"/>
      <c r="AG272" s="5"/>
      <c r="AH272" s="5"/>
      <c r="AI272" s="5"/>
      <c r="AJ272" s="5"/>
      <c r="AK272" s="5"/>
      <c r="AL272" s="5"/>
      <c r="AM272" s="91"/>
      <c r="AN272" s="93"/>
      <c r="AO272" s="62"/>
      <c r="AP272" s="62"/>
      <c r="AQ272" s="62"/>
      <c r="AR272" s="62"/>
      <c r="AS272" s="62"/>
      <c r="AT272" s="62"/>
      <c r="AU272" s="62"/>
      <c r="AV272" s="62"/>
      <c r="AW272" s="62"/>
      <c r="AX272" s="62"/>
      <c r="AY272" s="62"/>
      <c r="AZ272" s="62"/>
      <c r="BA272" s="62"/>
      <c r="BB272" s="62"/>
      <c r="BC272" s="62"/>
      <c r="BD272" s="62"/>
      <c r="BE272" s="5"/>
      <c r="BF272" s="5"/>
      <c r="BG272" s="5"/>
      <c r="BH272" s="5"/>
      <c r="BI272" s="5"/>
      <c r="BJ272" s="5"/>
      <c r="BK272" s="5"/>
      <c r="BL272" s="5"/>
      <c r="BM272" s="5"/>
      <c r="BN272" s="5"/>
      <c r="BO272" s="5"/>
      <c r="BP272" s="5"/>
      <c r="BQ272" s="5"/>
      <c r="BR272" s="5"/>
      <c r="BS272" s="5"/>
      <c r="BT272" s="5"/>
      <c r="BU272" s="62"/>
      <c r="BV272" s="62"/>
      <c r="BW272" s="62"/>
      <c r="BX272" s="62"/>
      <c r="BY272" s="62"/>
      <c r="BZ272" s="62"/>
      <c r="CA272" s="62"/>
      <c r="CB272" s="62"/>
      <c r="CC272" s="62"/>
      <c r="CD272" s="62"/>
      <c r="CE272" s="62"/>
      <c r="CF272" s="62"/>
      <c r="CG272" s="62"/>
      <c r="CH272" s="62"/>
      <c r="CI272" s="62"/>
      <c r="CJ272" s="62"/>
      <c r="CK272" s="5"/>
      <c r="CL272" s="5"/>
      <c r="CM272" s="5"/>
      <c r="CN272" s="5"/>
      <c r="CO272" s="5"/>
      <c r="CP272" s="5"/>
      <c r="CQ272" s="5"/>
      <c r="CR272" s="5"/>
      <c r="CS272" s="5"/>
      <c r="CT272" s="5"/>
      <c r="CU272" s="5"/>
      <c r="CV272" s="5"/>
      <c r="CW272" s="5"/>
      <c r="CX272" s="5"/>
      <c r="CY272" s="91"/>
      <c r="CZ272" s="5"/>
      <c r="DA272" s="62"/>
      <c r="DB272" s="62"/>
      <c r="DC272" s="62"/>
      <c r="DD272" s="62"/>
      <c r="DE272" s="62"/>
      <c r="DF272" s="62"/>
      <c r="DG272" s="62"/>
      <c r="DH272" s="62"/>
      <c r="DI272" s="62"/>
      <c r="DJ272" s="62"/>
      <c r="DK272" s="62"/>
      <c r="DL272" s="62"/>
      <c r="DM272" s="62"/>
      <c r="DN272" s="62"/>
      <c r="DO272" s="62"/>
      <c r="DP272" s="62"/>
      <c r="DQ272" s="5"/>
      <c r="DR272" s="5"/>
      <c r="DS272" s="5"/>
      <c r="DT272" s="5"/>
      <c r="DU272" s="5"/>
      <c r="DV272" s="5"/>
      <c r="DW272" s="5"/>
      <c r="DX272" s="5"/>
      <c r="DY272" s="5"/>
      <c r="DZ272" s="5"/>
      <c r="EA272" s="5"/>
      <c r="EB272" s="5"/>
      <c r="EC272" s="5"/>
      <c r="ED272" s="5"/>
      <c r="EE272" s="91"/>
      <c r="EF272" s="5"/>
      <c r="EG272" s="62"/>
      <c r="EH272" s="62"/>
      <c r="EI272" s="62"/>
      <c r="EJ272" s="62"/>
      <c r="EK272" s="62"/>
      <c r="EL272" s="62"/>
      <c r="EM272" s="62"/>
      <c r="EN272" s="62"/>
      <c r="EO272" s="62"/>
      <c r="EP272" s="62"/>
      <c r="EQ272" s="62"/>
      <c r="ER272" s="62"/>
      <c r="ES272" s="62"/>
      <c r="ET272" s="62"/>
      <c r="EU272" s="62"/>
      <c r="EV272" s="62"/>
      <c r="EW272" s="5"/>
      <c r="EX272" s="5"/>
      <c r="EY272" s="5"/>
      <c r="EZ272" s="5"/>
      <c r="FA272" s="5"/>
      <c r="FB272" s="5"/>
      <c r="FC272" s="5"/>
      <c r="FD272" s="5"/>
      <c r="FE272" s="5"/>
      <c r="FF272" s="5"/>
      <c r="FG272" s="5"/>
      <c r="FH272" s="5"/>
      <c r="FI272" s="5"/>
      <c r="FJ272" s="5"/>
      <c r="FK272" s="91"/>
      <c r="FL272" s="5"/>
      <c r="FM272" s="62"/>
      <c r="FN272" s="62"/>
      <c r="FO272" s="62"/>
      <c r="FP272" s="62"/>
      <c r="FQ272" s="62"/>
      <c r="FR272" s="62"/>
      <c r="FS272" s="62"/>
      <c r="FT272" s="62"/>
      <c r="FU272" s="62"/>
      <c r="FV272" s="62"/>
      <c r="FW272" s="62"/>
      <c r="FX272" s="62"/>
      <c r="FY272" s="62"/>
      <c r="FZ272" s="62"/>
      <c r="GA272" s="62"/>
      <c r="GB272" s="62"/>
      <c r="GC272" s="5"/>
      <c r="GD272" s="5"/>
      <c r="GE272" s="5"/>
      <c r="GF272" s="5"/>
      <c r="GG272" s="5"/>
      <c r="GH272" s="5"/>
      <c r="GI272" s="5"/>
      <c r="GJ272" s="5"/>
      <c r="GK272" s="5"/>
      <c r="GL272" s="5"/>
      <c r="GM272" s="5"/>
      <c r="GN272" s="5"/>
      <c r="GO272" s="5"/>
      <c r="GP272" s="5"/>
      <c r="GQ272" s="91"/>
      <c r="GR272" s="5"/>
      <c r="GS272" s="62"/>
      <c r="GT272" s="62"/>
      <c r="GU272" s="62"/>
      <c r="GV272" s="62"/>
      <c r="GW272" s="62"/>
      <c r="GX272" s="62"/>
      <c r="GY272" s="62"/>
      <c r="GZ272" s="62"/>
      <c r="HA272" s="62"/>
      <c r="HB272" s="62"/>
      <c r="HC272" s="62"/>
      <c r="HD272" s="62"/>
      <c r="HE272" s="62"/>
      <c r="HF272" s="62"/>
      <c r="HG272" s="62"/>
      <c r="HH272" s="62"/>
      <c r="HI272" s="5"/>
      <c r="HJ272" s="5"/>
      <c r="HK272" s="5"/>
      <c r="HL272" s="5"/>
      <c r="HM272" s="5"/>
      <c r="HN272" s="5"/>
      <c r="HO272" s="5"/>
      <c r="HP272" s="5"/>
      <c r="HQ272" s="5"/>
      <c r="HR272" s="5"/>
      <c r="HS272" s="5"/>
      <c r="HT272" s="5"/>
      <c r="HU272" s="5"/>
      <c r="HV272" s="5"/>
      <c r="HW272" s="91"/>
      <c r="HX272" s="5"/>
      <c r="HY272" s="62"/>
      <c r="HZ272" s="62"/>
      <c r="IA272" s="62"/>
      <c r="IB272" s="62"/>
      <c r="IC272" s="62"/>
      <c r="ID272" s="62"/>
      <c r="IE272" s="62"/>
      <c r="IF272" s="62"/>
      <c r="IG272" s="62"/>
      <c r="IH272" s="62"/>
      <c r="II272" s="62"/>
      <c r="IJ272" s="62"/>
      <c r="IK272" s="62"/>
      <c r="IL272" s="62"/>
      <c r="IM272" s="62"/>
      <c r="IN272" s="62"/>
      <c r="IO272" s="5"/>
      <c r="IP272" s="5"/>
      <c r="IQ272" s="5"/>
      <c r="IR272" s="5"/>
      <c r="IS272" s="5"/>
      <c r="IT272" s="5"/>
      <c r="IU272" s="5"/>
      <c r="IV272" s="5"/>
      <c r="IW272" s="5"/>
      <c r="IX272" s="5"/>
      <c r="IY272" s="5"/>
      <c r="IZ272" s="5"/>
      <c r="JA272" s="5"/>
      <c r="JB272" s="5"/>
      <c r="JC272" s="91"/>
      <c r="JD272" s="5"/>
      <c r="JE272" s="62"/>
      <c r="JF272" s="62"/>
      <c r="JG272" s="62"/>
      <c r="JH272" s="62"/>
      <c r="JI272" s="62"/>
      <c r="JJ272" s="62"/>
      <c r="JK272" s="62"/>
      <c r="JL272" s="62"/>
      <c r="JM272" s="62"/>
      <c r="JN272" s="62"/>
      <c r="JO272" s="62"/>
      <c r="JP272" s="62"/>
      <c r="JQ272" s="62"/>
      <c r="JR272" s="62"/>
      <c r="JS272" s="62"/>
      <c r="JT272" s="62"/>
      <c r="JU272" s="5"/>
      <c r="JV272" s="5"/>
      <c r="JW272" s="5"/>
      <c r="JX272" s="5"/>
      <c r="JY272" s="5"/>
      <c r="JZ272" s="5"/>
      <c r="KA272" s="5"/>
      <c r="KB272" s="5"/>
      <c r="KC272" s="5"/>
      <c r="KD272" s="5"/>
      <c r="KE272" s="5"/>
      <c r="KF272" s="5"/>
      <c r="KG272" s="5"/>
      <c r="KH272" s="5"/>
      <c r="KI272" s="91"/>
      <c r="KJ272" s="5"/>
      <c r="KK272" s="62"/>
      <c r="KL272" s="62"/>
      <c r="KM272" s="62"/>
      <c r="KN272" s="62"/>
      <c r="KO272" s="62"/>
      <c r="KP272" s="62"/>
      <c r="KQ272" s="62"/>
      <c r="KR272" s="62"/>
      <c r="KS272" s="62"/>
      <c r="KT272" s="62"/>
      <c r="KU272" s="62"/>
      <c r="KV272" s="62"/>
      <c r="KW272" s="62"/>
      <c r="KX272" s="62"/>
      <c r="KY272" s="62"/>
      <c r="KZ272" s="62"/>
      <c r="LA272" s="5"/>
      <c r="LB272" s="5"/>
      <c r="LC272" s="5"/>
      <c r="LD272" s="5"/>
      <c r="LE272" s="5"/>
      <c r="LF272" s="5"/>
      <c r="LG272" s="5"/>
      <c r="LH272" s="5"/>
      <c r="LI272" s="5"/>
      <c r="LJ272" s="5"/>
      <c r="LK272" s="5"/>
      <c r="LL272" s="5"/>
      <c r="LM272" s="5"/>
      <c r="LN272" s="5"/>
      <c r="LO272" s="91"/>
      <c r="LP272" s="5"/>
      <c r="LQ272" s="62"/>
      <c r="LR272" s="62"/>
      <c r="LS272" s="62"/>
      <c r="LT272" s="62"/>
      <c r="LU272" s="62"/>
      <c r="LV272" s="62"/>
      <c r="LW272" s="62"/>
      <c r="LX272" s="62"/>
      <c r="LY272" s="62"/>
      <c r="LZ272" s="62"/>
      <c r="MA272" s="62"/>
      <c r="MB272" s="62"/>
      <c r="MC272" s="62"/>
      <c r="MD272" s="62"/>
      <c r="ME272" s="62"/>
      <c r="MF272" s="62"/>
    </row>
    <row r="273" spans="1:344" x14ac:dyDescent="0.35">
      <c r="A273" s="132">
        <v>269</v>
      </c>
      <c r="B273" s="170"/>
      <c r="C273" s="170"/>
      <c r="D273" s="152">
        <v>1058</v>
      </c>
      <c r="E273" s="72" t="str">
        <f>'BVEM Scorecard'!F272</f>
        <v>Storage</v>
      </c>
      <c r="F273" s="96"/>
      <c r="G273" s="96"/>
      <c r="H273" s="96"/>
      <c r="I273" s="96"/>
      <c r="J273" s="62"/>
      <c r="K273" s="62"/>
      <c r="L273" s="62"/>
      <c r="M273" s="62"/>
      <c r="N273" s="62"/>
      <c r="O273" s="62"/>
      <c r="P273" s="62"/>
      <c r="Q273" s="62"/>
      <c r="R273" s="62"/>
      <c r="S273" s="62"/>
      <c r="T273" s="62"/>
      <c r="U273" s="62"/>
      <c r="V273" s="62"/>
      <c r="W273" s="62"/>
      <c r="X273" s="62"/>
      <c r="Y273" s="1"/>
      <c r="Z273" s="1"/>
      <c r="AA273" s="1"/>
      <c r="AB273" s="1"/>
      <c r="AC273" s="1"/>
      <c r="AD273" s="1"/>
      <c r="AE273" s="1"/>
      <c r="AF273" s="1"/>
      <c r="AG273" s="1"/>
      <c r="AH273" s="1"/>
      <c r="AI273" s="1"/>
      <c r="AJ273" s="1"/>
      <c r="AK273" s="1"/>
      <c r="AL273" s="1"/>
      <c r="AM273" s="138"/>
      <c r="AN273" s="139"/>
      <c r="AO273" s="63"/>
      <c r="AP273" s="63"/>
      <c r="AQ273" s="63"/>
      <c r="AR273" s="63"/>
      <c r="AS273" s="63"/>
      <c r="AT273" s="63"/>
      <c r="AU273" s="63"/>
      <c r="AV273" s="63"/>
      <c r="AW273" s="63"/>
      <c r="AX273" s="63"/>
      <c r="AY273" s="63"/>
      <c r="AZ273" s="63"/>
      <c r="BA273" s="63"/>
      <c r="BB273" s="63"/>
      <c r="BC273" s="63"/>
      <c r="BD273" s="63"/>
      <c r="BE273" s="1"/>
      <c r="BF273" s="1"/>
      <c r="BG273" s="1"/>
      <c r="BH273" s="1"/>
      <c r="BI273" s="1"/>
      <c r="BJ273" s="1"/>
      <c r="BK273" s="1"/>
      <c r="BL273" s="1"/>
      <c r="BM273" s="1"/>
      <c r="BN273" s="1"/>
      <c r="BO273" s="1"/>
      <c r="BP273" s="1"/>
      <c r="BQ273" s="1"/>
      <c r="BR273" s="1"/>
      <c r="BS273" s="1"/>
      <c r="BT273" s="1"/>
      <c r="BU273" s="63"/>
      <c r="BV273" s="63"/>
      <c r="BW273" s="63"/>
      <c r="BX273" s="63"/>
      <c r="BY273" s="63"/>
      <c r="BZ273" s="63"/>
      <c r="CA273" s="63"/>
      <c r="CB273" s="63"/>
      <c r="CC273" s="63"/>
      <c r="CD273" s="63"/>
      <c r="CE273" s="63"/>
      <c r="CF273" s="63"/>
      <c r="CG273" s="63"/>
      <c r="CH273" s="63"/>
      <c r="CI273" s="63"/>
      <c r="CJ273" s="63"/>
      <c r="CK273" s="1"/>
      <c r="CL273" s="1"/>
      <c r="CM273" s="1"/>
      <c r="CN273" s="1"/>
      <c r="CO273" s="1"/>
      <c r="CP273" s="1"/>
      <c r="CQ273" s="1"/>
      <c r="CR273" s="1"/>
      <c r="CS273" s="1"/>
      <c r="CT273" s="1"/>
      <c r="CU273" s="1"/>
      <c r="CV273" s="1"/>
      <c r="CW273" s="1"/>
      <c r="CX273" s="1"/>
      <c r="CY273" s="138"/>
      <c r="CZ273" s="1"/>
      <c r="DA273" s="63"/>
      <c r="DB273" s="63"/>
      <c r="DC273" s="63"/>
      <c r="DD273" s="63"/>
      <c r="DE273" s="63"/>
      <c r="DF273" s="63"/>
      <c r="DG273" s="63"/>
      <c r="DH273" s="63"/>
      <c r="DI273" s="63"/>
      <c r="DJ273" s="63"/>
      <c r="DK273" s="63"/>
      <c r="DL273" s="63"/>
      <c r="DM273" s="63"/>
      <c r="DN273" s="63"/>
      <c r="DO273" s="63"/>
      <c r="DP273" s="63"/>
      <c r="DQ273" s="1"/>
      <c r="DR273" s="1"/>
      <c r="DS273" s="1"/>
      <c r="DT273" s="1"/>
      <c r="DU273" s="1"/>
      <c r="DV273" s="1"/>
      <c r="DW273" s="1"/>
      <c r="DX273" s="1"/>
      <c r="DY273" s="1"/>
      <c r="DZ273" s="1"/>
      <c r="EA273" s="1"/>
      <c r="EB273" s="1"/>
      <c r="EC273" s="1"/>
      <c r="ED273" s="1"/>
      <c r="EE273" s="138"/>
      <c r="EF273" s="1"/>
      <c r="EG273" s="63"/>
      <c r="EH273" s="63"/>
      <c r="EI273" s="63"/>
      <c r="EJ273" s="63"/>
      <c r="EK273" s="63"/>
      <c r="EL273" s="63"/>
      <c r="EM273" s="63"/>
      <c r="EN273" s="63"/>
      <c r="EO273" s="63"/>
      <c r="EP273" s="63"/>
      <c r="EQ273" s="63"/>
      <c r="ER273" s="63"/>
      <c r="ES273" s="63"/>
      <c r="ET273" s="63"/>
      <c r="EU273" s="63"/>
      <c r="EV273" s="63"/>
      <c r="EW273" s="1"/>
      <c r="EX273" s="1"/>
      <c r="EY273" s="1"/>
      <c r="EZ273" s="1"/>
      <c r="FA273" s="1"/>
      <c r="FB273" s="1"/>
      <c r="FC273" s="1"/>
      <c r="FD273" s="1"/>
      <c r="FE273" s="1"/>
      <c r="FF273" s="1"/>
      <c r="FG273" s="1"/>
      <c r="FH273" s="1"/>
      <c r="FI273" s="1"/>
      <c r="FJ273" s="1"/>
      <c r="FK273" s="138"/>
      <c r="FL273" s="1"/>
      <c r="FM273" s="63"/>
      <c r="FN273" s="63"/>
      <c r="FO273" s="63"/>
      <c r="FP273" s="63"/>
      <c r="FQ273" s="63"/>
      <c r="FR273" s="63"/>
      <c r="FS273" s="63"/>
      <c r="FT273" s="63"/>
      <c r="FU273" s="63"/>
      <c r="FV273" s="63"/>
      <c r="FW273" s="63"/>
      <c r="FX273" s="63"/>
      <c r="FY273" s="63"/>
      <c r="FZ273" s="63"/>
      <c r="GA273" s="63"/>
      <c r="GB273" s="63"/>
      <c r="GC273" s="1"/>
      <c r="GD273" s="1"/>
      <c r="GE273" s="1"/>
      <c r="GF273" s="1"/>
      <c r="GG273" s="1"/>
      <c r="GH273" s="1"/>
      <c r="GI273" s="1"/>
      <c r="GJ273" s="1"/>
      <c r="GK273" s="1"/>
      <c r="GL273" s="1"/>
      <c r="GM273" s="1"/>
      <c r="GN273" s="1"/>
      <c r="GO273" s="1"/>
      <c r="GP273" s="1"/>
      <c r="GQ273" s="138"/>
      <c r="GR273" s="1"/>
      <c r="GS273" s="63"/>
      <c r="GT273" s="63"/>
      <c r="GU273" s="63"/>
      <c r="GV273" s="63"/>
      <c r="GW273" s="63"/>
      <c r="GX273" s="63"/>
      <c r="GY273" s="63"/>
      <c r="GZ273" s="63"/>
      <c r="HA273" s="63"/>
      <c r="HB273" s="63"/>
      <c r="HC273" s="63"/>
      <c r="HD273" s="63"/>
      <c r="HE273" s="63"/>
      <c r="HF273" s="63"/>
      <c r="HG273" s="63"/>
      <c r="HH273" s="63"/>
      <c r="HI273" s="1"/>
      <c r="HJ273" s="1"/>
      <c r="HK273" s="1"/>
      <c r="HL273" s="1"/>
      <c r="HM273" s="1"/>
      <c r="HN273" s="1"/>
      <c r="HO273" s="1"/>
      <c r="HP273" s="1"/>
      <c r="HQ273" s="1"/>
      <c r="HR273" s="1"/>
      <c r="HS273" s="1"/>
      <c r="HT273" s="1"/>
      <c r="HU273" s="1"/>
      <c r="HV273" s="1"/>
      <c r="HW273" s="138"/>
      <c r="HX273" s="1"/>
      <c r="HY273" s="63"/>
      <c r="HZ273" s="63"/>
      <c r="IA273" s="63"/>
      <c r="IB273" s="63"/>
      <c r="IC273" s="63"/>
      <c r="ID273" s="63"/>
      <c r="IE273" s="63"/>
      <c r="IF273" s="63"/>
      <c r="IG273" s="63"/>
      <c r="IH273" s="63"/>
      <c r="II273" s="63"/>
      <c r="IJ273" s="63"/>
      <c r="IK273" s="63"/>
      <c r="IL273" s="63"/>
      <c r="IM273" s="63"/>
      <c r="IN273" s="63"/>
      <c r="IO273" s="1"/>
      <c r="IP273" s="1"/>
      <c r="IQ273" s="1"/>
      <c r="IR273" s="1"/>
      <c r="IS273" s="1"/>
      <c r="IT273" s="1"/>
      <c r="IU273" s="1"/>
      <c r="IV273" s="1"/>
      <c r="IW273" s="1"/>
      <c r="IX273" s="1"/>
      <c r="IY273" s="1"/>
      <c r="IZ273" s="1"/>
      <c r="JA273" s="1"/>
      <c r="JB273" s="1"/>
      <c r="JC273" s="138"/>
      <c r="JD273" s="1"/>
      <c r="JE273" s="63"/>
      <c r="JF273" s="63"/>
      <c r="JG273" s="63"/>
      <c r="JH273" s="63"/>
      <c r="JI273" s="63"/>
      <c r="JJ273" s="63"/>
      <c r="JK273" s="63"/>
      <c r="JL273" s="63"/>
      <c r="JM273" s="63"/>
      <c r="JN273" s="63"/>
      <c r="JO273" s="63"/>
      <c r="JP273" s="63"/>
      <c r="JQ273" s="63"/>
      <c r="JR273" s="63"/>
      <c r="JS273" s="63"/>
      <c r="JT273" s="63"/>
      <c r="JU273" s="1"/>
      <c r="JV273" s="1"/>
      <c r="JW273" s="1"/>
      <c r="JX273" s="1"/>
      <c r="JY273" s="1"/>
      <c r="JZ273" s="1"/>
      <c r="KA273" s="1"/>
      <c r="KB273" s="1"/>
      <c r="KC273" s="1"/>
      <c r="KD273" s="1"/>
      <c r="KE273" s="1"/>
      <c r="KF273" s="1"/>
      <c r="KG273" s="1"/>
      <c r="KH273" s="1"/>
      <c r="KI273" s="138"/>
      <c r="KJ273" s="1"/>
      <c r="KK273" s="63"/>
      <c r="KL273" s="63"/>
      <c r="KM273" s="63"/>
      <c r="KN273" s="63"/>
      <c r="KO273" s="63"/>
      <c r="KP273" s="63"/>
      <c r="KQ273" s="63"/>
      <c r="KR273" s="63"/>
      <c r="KS273" s="63"/>
      <c r="KT273" s="63"/>
      <c r="KU273" s="63"/>
      <c r="KV273" s="63"/>
      <c r="KW273" s="63"/>
      <c r="KX273" s="63"/>
      <c r="KY273" s="63"/>
      <c r="KZ273" s="63"/>
      <c r="LA273" s="1"/>
      <c r="LB273" s="1"/>
      <c r="LC273" s="1"/>
      <c r="LD273" s="1"/>
      <c r="LE273" s="1"/>
      <c r="LF273" s="1"/>
      <c r="LG273" s="1"/>
      <c r="LH273" s="1"/>
      <c r="LI273" s="1"/>
      <c r="LJ273" s="1"/>
      <c r="LK273" s="1"/>
      <c r="LL273" s="1"/>
      <c r="LM273" s="1"/>
      <c r="LN273" s="1"/>
      <c r="LO273" s="138"/>
      <c r="LP273" s="1"/>
      <c r="LQ273" s="63"/>
      <c r="LR273" s="63"/>
      <c r="LS273" s="63"/>
      <c r="LT273" s="63"/>
      <c r="LU273" s="63"/>
      <c r="LV273" s="63"/>
      <c r="LW273" s="63"/>
      <c r="LX273" s="63"/>
      <c r="LY273" s="63"/>
      <c r="LZ273" s="63"/>
      <c r="MA273" s="63"/>
      <c r="MB273" s="63"/>
      <c r="MC273" s="63"/>
      <c r="MD273" s="63"/>
      <c r="ME273" s="63"/>
      <c r="MF273" s="63"/>
    </row>
    <row r="274" spans="1:344" x14ac:dyDescent="0.35">
      <c r="A274" s="131">
        <v>270</v>
      </c>
      <c r="B274" s="170"/>
      <c r="C274" s="170"/>
      <c r="D274" s="152">
        <v>725</v>
      </c>
      <c r="E274" s="72" t="str">
        <f>'BVEM Scorecard'!F273</f>
        <v>Solar + Storage</v>
      </c>
      <c r="F274" s="96">
        <f t="shared" si="396"/>
        <v>0.79999999999999993</v>
      </c>
      <c r="G274" s="96">
        <f t="shared" si="397"/>
        <v>0.8</v>
      </c>
      <c r="H274" s="96">
        <f t="shared" si="398"/>
        <v>0.79999999999999993</v>
      </c>
      <c r="I274" s="96">
        <f t="shared" si="399"/>
        <v>0.8</v>
      </c>
      <c r="J274" s="62">
        <v>1</v>
      </c>
      <c r="K274" s="62">
        <v>1</v>
      </c>
      <c r="L274" s="62">
        <v>1</v>
      </c>
      <c r="M274" s="62">
        <v>1</v>
      </c>
      <c r="N274" s="62">
        <v>1</v>
      </c>
      <c r="O274" s="62">
        <v>0</v>
      </c>
      <c r="P274" s="62">
        <v>1</v>
      </c>
      <c r="Q274" s="62">
        <v>1</v>
      </c>
      <c r="R274" s="62">
        <v>1</v>
      </c>
      <c r="S274" s="62">
        <v>1</v>
      </c>
      <c r="T274" s="62">
        <v>1</v>
      </c>
      <c r="U274" s="62">
        <v>0</v>
      </c>
      <c r="V274" s="62">
        <v>1</v>
      </c>
      <c r="W274" s="62">
        <f t="shared" ref="W274:W277" si="400">IFERROR(AVERAGE(M274:V274),0)</f>
        <v>0.8</v>
      </c>
      <c r="X274" s="62">
        <f t="shared" ref="X274:X277" si="401">M$4*M274+N$4*N274+O$4*O274+P$4*P274+Q$4*Q274+R$4*R274+S$4*S274+T$4*T274+U$4*U274+V$4*V274</f>
        <v>0.79999999999999993</v>
      </c>
      <c r="Y274" s="87" t="s">
        <v>103</v>
      </c>
      <c r="Z274" s="5">
        <v>1</v>
      </c>
      <c r="AA274" s="5">
        <f>AVERAGE(80,100)</f>
        <v>90</v>
      </c>
      <c r="AB274" s="5">
        <v>1</v>
      </c>
      <c r="AC274" s="5">
        <v>1</v>
      </c>
      <c r="AD274" s="5">
        <v>0</v>
      </c>
      <c r="AE274" s="5">
        <v>1</v>
      </c>
      <c r="AF274" s="5">
        <v>1</v>
      </c>
      <c r="AG274" s="5">
        <v>1</v>
      </c>
      <c r="AH274" s="5">
        <v>1</v>
      </c>
      <c r="AI274" s="5">
        <v>1</v>
      </c>
      <c r="AJ274" s="5">
        <v>0</v>
      </c>
      <c r="AK274" s="5">
        <v>1</v>
      </c>
      <c r="AL274" s="5">
        <f t="shared" ref="AL274:AL277" si="402">IFERROR(AVERAGE(AB274:AK274),"")</f>
        <v>0.8</v>
      </c>
      <c r="AM274" s="91">
        <f t="shared" ref="AM274:AM277" si="403">IFERROR(AA274/SUM($AA274,$AQ274,$BG274,$BW274,$CM274,$DC274,$DS274,$EI274,$EY274,$FO274,$GE274,$GU274,$HK274,$IA274,$IQ274,$JG274,$JW274,$KM274,$LC274,$LS274),"")</f>
        <v>1</v>
      </c>
      <c r="AN274" s="93">
        <f t="shared" ref="AN274:AN277" si="404">IFERROR((AB$4*AB274+AC$4*AC274+AD$4*AD274+AE$4*AE274+AF$4*AF274+AG$4*AG274+AH$4*AH274+AI$4*AI274+AJ$4*AJ274+AK$4*AK274)*AM274,"")</f>
        <v>0.79999999999999993</v>
      </c>
      <c r="AO274" s="62"/>
      <c r="AP274" s="62"/>
      <c r="AQ274" s="62"/>
      <c r="AR274" s="62"/>
      <c r="AS274" s="62"/>
      <c r="AT274" s="62"/>
      <c r="AU274" s="62"/>
      <c r="AV274" s="62"/>
      <c r="AW274" s="62"/>
      <c r="AX274" s="62"/>
      <c r="AY274" s="62"/>
      <c r="AZ274" s="62"/>
      <c r="BA274" s="62"/>
      <c r="BB274" s="62"/>
      <c r="BC274" s="62"/>
      <c r="BD274" s="62"/>
      <c r="BE274" s="5"/>
      <c r="BF274" s="5"/>
      <c r="BG274" s="5"/>
      <c r="BH274" s="5"/>
      <c r="BI274" s="5"/>
      <c r="BJ274" s="5"/>
      <c r="BK274" s="5"/>
      <c r="BL274" s="5"/>
      <c r="BM274" s="5"/>
      <c r="BN274" s="5"/>
      <c r="BO274" s="5"/>
      <c r="BP274" s="5"/>
      <c r="BQ274" s="5"/>
      <c r="BR274" s="5"/>
      <c r="BS274" s="5"/>
      <c r="BT274" s="5"/>
      <c r="BU274" s="62"/>
      <c r="BV274" s="62"/>
      <c r="BW274" s="62"/>
      <c r="BX274" s="62"/>
      <c r="BY274" s="62"/>
      <c r="BZ274" s="62"/>
      <c r="CA274" s="62"/>
      <c r="CB274" s="62"/>
      <c r="CC274" s="62"/>
      <c r="CD274" s="62"/>
      <c r="CE274" s="62"/>
      <c r="CF274" s="62"/>
      <c r="CG274" s="62"/>
      <c r="CH274" s="62"/>
      <c r="CI274" s="62"/>
      <c r="CJ274" s="62"/>
      <c r="CK274" s="5"/>
      <c r="CL274" s="5"/>
      <c r="CM274" s="5"/>
      <c r="CN274" s="5"/>
      <c r="CO274" s="5"/>
      <c r="CP274" s="5"/>
      <c r="CQ274" s="5"/>
      <c r="CR274" s="5"/>
      <c r="CS274" s="5"/>
      <c r="CT274" s="5"/>
      <c r="CU274" s="5"/>
      <c r="CV274" s="5"/>
      <c r="CW274" s="5"/>
      <c r="CX274" s="5"/>
      <c r="CY274" s="91"/>
      <c r="CZ274" s="5"/>
      <c r="DA274" s="62"/>
      <c r="DB274" s="62"/>
      <c r="DC274" s="62"/>
      <c r="DD274" s="62"/>
      <c r="DE274" s="62"/>
      <c r="DF274" s="62"/>
      <c r="DG274" s="62"/>
      <c r="DH274" s="62"/>
      <c r="DI274" s="62"/>
      <c r="DJ274" s="62"/>
      <c r="DK274" s="62"/>
      <c r="DL274" s="62"/>
      <c r="DM274" s="62"/>
      <c r="DN274" s="62"/>
      <c r="DO274" s="62"/>
      <c r="DP274" s="62"/>
      <c r="DQ274" s="5"/>
      <c r="DR274" s="5"/>
      <c r="DS274" s="5"/>
      <c r="DT274" s="5"/>
      <c r="DU274" s="5"/>
      <c r="DV274" s="5"/>
      <c r="DW274" s="5"/>
      <c r="DX274" s="5"/>
      <c r="DY274" s="5"/>
      <c r="DZ274" s="5"/>
      <c r="EA274" s="5"/>
      <c r="EB274" s="5"/>
      <c r="EC274" s="5"/>
      <c r="ED274" s="5"/>
      <c r="EE274" s="91"/>
      <c r="EF274" s="5"/>
      <c r="EG274" s="62"/>
      <c r="EH274" s="62"/>
      <c r="EI274" s="62"/>
      <c r="EJ274" s="62"/>
      <c r="EK274" s="62"/>
      <c r="EL274" s="62"/>
      <c r="EM274" s="62"/>
      <c r="EN274" s="62"/>
      <c r="EO274" s="62"/>
      <c r="EP274" s="62"/>
      <c r="EQ274" s="62"/>
      <c r="ER274" s="62"/>
      <c r="ES274" s="62"/>
      <c r="ET274" s="62"/>
      <c r="EU274" s="62"/>
      <c r="EV274" s="62"/>
      <c r="EW274" s="5"/>
      <c r="EX274" s="5"/>
      <c r="EY274" s="5"/>
      <c r="EZ274" s="5"/>
      <c r="FA274" s="5"/>
      <c r="FB274" s="5"/>
      <c r="FC274" s="5"/>
      <c r="FD274" s="5"/>
      <c r="FE274" s="5"/>
      <c r="FF274" s="5"/>
      <c r="FG274" s="5"/>
      <c r="FH274" s="5"/>
      <c r="FI274" s="5"/>
      <c r="FJ274" s="5"/>
      <c r="FK274" s="91"/>
      <c r="FL274" s="5"/>
      <c r="FM274" s="62"/>
      <c r="FN274" s="62"/>
      <c r="FO274" s="62"/>
      <c r="FP274" s="62"/>
      <c r="FQ274" s="62"/>
      <c r="FR274" s="62"/>
      <c r="FS274" s="62"/>
      <c r="FT274" s="62"/>
      <c r="FU274" s="62"/>
      <c r="FV274" s="62"/>
      <c r="FW274" s="62"/>
      <c r="FX274" s="62"/>
      <c r="FY274" s="62"/>
      <c r="FZ274" s="62"/>
      <c r="GA274" s="62"/>
      <c r="GB274" s="62"/>
      <c r="GC274" s="5"/>
      <c r="GD274" s="5"/>
      <c r="GE274" s="5"/>
      <c r="GF274" s="5"/>
      <c r="GG274" s="5"/>
      <c r="GH274" s="5"/>
      <c r="GI274" s="5"/>
      <c r="GJ274" s="5"/>
      <c r="GK274" s="5"/>
      <c r="GL274" s="5"/>
      <c r="GM274" s="5"/>
      <c r="GN274" s="5"/>
      <c r="GO274" s="5"/>
      <c r="GP274" s="5"/>
      <c r="GQ274" s="91"/>
      <c r="GR274" s="5"/>
      <c r="GS274" s="62"/>
      <c r="GT274" s="62"/>
      <c r="GU274" s="62"/>
      <c r="GV274" s="62"/>
      <c r="GW274" s="62"/>
      <c r="GX274" s="62"/>
      <c r="GY274" s="62"/>
      <c r="GZ274" s="62"/>
      <c r="HA274" s="62"/>
      <c r="HB274" s="62"/>
      <c r="HC274" s="62"/>
      <c r="HD274" s="62"/>
      <c r="HE274" s="62"/>
      <c r="HF274" s="62"/>
      <c r="HG274" s="62"/>
      <c r="HH274" s="62"/>
      <c r="HI274" s="5"/>
      <c r="HJ274" s="5"/>
      <c r="HK274" s="5"/>
      <c r="HL274" s="5"/>
      <c r="HM274" s="5"/>
      <c r="HN274" s="5"/>
      <c r="HO274" s="5"/>
      <c r="HP274" s="5"/>
      <c r="HQ274" s="5"/>
      <c r="HR274" s="5"/>
      <c r="HS274" s="5"/>
      <c r="HT274" s="5"/>
      <c r="HU274" s="5"/>
      <c r="HV274" s="5"/>
      <c r="HW274" s="91"/>
      <c r="HX274" s="5"/>
      <c r="HY274" s="62"/>
      <c r="HZ274" s="62"/>
      <c r="IA274" s="62"/>
      <c r="IB274" s="62"/>
      <c r="IC274" s="62"/>
      <c r="ID274" s="62"/>
      <c r="IE274" s="62"/>
      <c r="IF274" s="62"/>
      <c r="IG274" s="62"/>
      <c r="IH274" s="62"/>
      <c r="II274" s="62"/>
      <c r="IJ274" s="62"/>
      <c r="IK274" s="62"/>
      <c r="IL274" s="62"/>
      <c r="IM274" s="62"/>
      <c r="IN274" s="62"/>
      <c r="IO274" s="5"/>
      <c r="IP274" s="5"/>
      <c r="IQ274" s="5"/>
      <c r="IR274" s="5"/>
      <c r="IS274" s="5"/>
      <c r="IT274" s="5"/>
      <c r="IU274" s="5"/>
      <c r="IV274" s="5"/>
      <c r="IW274" s="5"/>
      <c r="IX274" s="5"/>
      <c r="IY274" s="5"/>
      <c r="IZ274" s="5"/>
      <c r="JA274" s="5"/>
      <c r="JB274" s="5"/>
      <c r="JC274" s="91"/>
      <c r="JD274" s="5"/>
      <c r="JE274" s="62"/>
      <c r="JF274" s="62"/>
      <c r="JG274" s="62"/>
      <c r="JH274" s="62"/>
      <c r="JI274" s="62"/>
      <c r="JJ274" s="62"/>
      <c r="JK274" s="62"/>
      <c r="JL274" s="62"/>
      <c r="JM274" s="62"/>
      <c r="JN274" s="62"/>
      <c r="JO274" s="62"/>
      <c r="JP274" s="62"/>
      <c r="JQ274" s="62"/>
      <c r="JR274" s="62"/>
      <c r="JS274" s="62"/>
      <c r="JT274" s="62"/>
      <c r="JU274" s="5"/>
      <c r="JV274" s="5"/>
      <c r="JW274" s="5"/>
      <c r="JX274" s="5"/>
      <c r="JY274" s="5"/>
      <c r="JZ274" s="5"/>
      <c r="KA274" s="5"/>
      <c r="KB274" s="5"/>
      <c r="KC274" s="5"/>
      <c r="KD274" s="5"/>
      <c r="KE274" s="5"/>
      <c r="KF274" s="5"/>
      <c r="KG274" s="5"/>
      <c r="KH274" s="5"/>
      <c r="KI274" s="91"/>
      <c r="KJ274" s="5"/>
      <c r="KK274" s="62"/>
      <c r="KL274" s="62"/>
      <c r="KM274" s="62"/>
      <c r="KN274" s="62"/>
      <c r="KO274" s="62"/>
      <c r="KP274" s="62"/>
      <c r="KQ274" s="62"/>
      <c r="KR274" s="62"/>
      <c r="KS274" s="62"/>
      <c r="KT274" s="62"/>
      <c r="KU274" s="62"/>
      <c r="KV274" s="62"/>
      <c r="KW274" s="62"/>
      <c r="KX274" s="62"/>
      <c r="KY274" s="62"/>
      <c r="KZ274" s="62"/>
      <c r="LA274" s="5"/>
      <c r="LB274" s="5"/>
      <c r="LC274" s="5"/>
      <c r="LD274" s="5"/>
      <c r="LE274" s="5"/>
      <c r="LF274" s="5"/>
      <c r="LG274" s="5"/>
      <c r="LH274" s="5"/>
      <c r="LI274" s="5"/>
      <c r="LJ274" s="5"/>
      <c r="LK274" s="5"/>
      <c r="LL274" s="5"/>
      <c r="LM274" s="5"/>
      <c r="LN274" s="5"/>
      <c r="LO274" s="91"/>
      <c r="LP274" s="5"/>
      <c r="LQ274" s="62"/>
      <c r="LR274" s="62"/>
      <c r="LS274" s="62"/>
      <c r="LT274" s="62"/>
      <c r="LU274" s="62"/>
      <c r="LV274" s="62"/>
      <c r="LW274" s="62"/>
      <c r="LX274" s="62"/>
      <c r="LY274" s="62"/>
      <c r="LZ274" s="62"/>
      <c r="MA274" s="62"/>
      <c r="MB274" s="62"/>
      <c r="MC274" s="62"/>
      <c r="MD274" s="62"/>
      <c r="ME274" s="62"/>
      <c r="MF274" s="62"/>
    </row>
    <row r="275" spans="1:344" x14ac:dyDescent="0.35">
      <c r="A275" s="132">
        <v>271</v>
      </c>
      <c r="B275" s="170"/>
      <c r="C275" s="170"/>
      <c r="D275" s="152">
        <v>735</v>
      </c>
      <c r="E275" s="72" t="str">
        <f>'BVEM Scorecard'!F274</f>
        <v>Solar</v>
      </c>
      <c r="F275" s="96">
        <f t="shared" si="396"/>
        <v>0.79999999999999993</v>
      </c>
      <c r="G275" s="96">
        <f t="shared" si="397"/>
        <v>0.8</v>
      </c>
      <c r="H275" s="96">
        <f t="shared" si="398"/>
        <v>0.79999999999999993</v>
      </c>
      <c r="I275" s="96">
        <f t="shared" si="399"/>
        <v>0.8</v>
      </c>
      <c r="J275" s="62">
        <v>1</v>
      </c>
      <c r="K275" s="62">
        <v>1</v>
      </c>
      <c r="L275" s="62">
        <v>1</v>
      </c>
      <c r="M275" s="62">
        <v>1</v>
      </c>
      <c r="N275" s="62">
        <v>1</v>
      </c>
      <c r="O275" s="62">
        <v>0</v>
      </c>
      <c r="P275" s="62">
        <v>1</v>
      </c>
      <c r="Q275" s="62">
        <v>1</v>
      </c>
      <c r="R275" s="62">
        <v>1</v>
      </c>
      <c r="S275" s="62">
        <v>1</v>
      </c>
      <c r="T275" s="62">
        <v>1</v>
      </c>
      <c r="U275" s="62">
        <v>0</v>
      </c>
      <c r="V275" s="62">
        <v>1</v>
      </c>
      <c r="W275" s="62">
        <f t="shared" si="400"/>
        <v>0.8</v>
      </c>
      <c r="X275" s="62">
        <f t="shared" si="401"/>
        <v>0.79999999999999993</v>
      </c>
      <c r="Y275" s="1" t="s">
        <v>103</v>
      </c>
      <c r="Z275" s="1">
        <v>1</v>
      </c>
      <c r="AA275" s="1">
        <f>AVERAGE(80,100)</f>
        <v>90</v>
      </c>
      <c r="AB275" s="1">
        <v>1</v>
      </c>
      <c r="AC275" s="1">
        <v>1</v>
      </c>
      <c r="AD275" s="1">
        <v>0</v>
      </c>
      <c r="AE275" s="1">
        <v>1</v>
      </c>
      <c r="AF275" s="1">
        <v>1</v>
      </c>
      <c r="AG275" s="1">
        <v>1</v>
      </c>
      <c r="AH275" s="1">
        <v>1</v>
      </c>
      <c r="AI275" s="1">
        <v>1</v>
      </c>
      <c r="AJ275" s="1">
        <v>0</v>
      </c>
      <c r="AK275" s="1">
        <v>1</v>
      </c>
      <c r="AL275" s="1">
        <f t="shared" si="402"/>
        <v>0.8</v>
      </c>
      <c r="AM275" s="138">
        <f t="shared" si="403"/>
        <v>1</v>
      </c>
      <c r="AN275" s="139">
        <f t="shared" si="404"/>
        <v>0.79999999999999993</v>
      </c>
      <c r="AO275" s="63"/>
      <c r="AP275" s="63"/>
      <c r="AQ275" s="63"/>
      <c r="AR275" s="63"/>
      <c r="AS275" s="63"/>
      <c r="AT275" s="63"/>
      <c r="AU275" s="63"/>
      <c r="AV275" s="63"/>
      <c r="AW275" s="63"/>
      <c r="AX275" s="63"/>
      <c r="AY275" s="63"/>
      <c r="AZ275" s="63"/>
      <c r="BA275" s="63"/>
      <c r="BB275" s="63"/>
      <c r="BC275" s="63"/>
      <c r="BD275" s="63"/>
      <c r="BE275" s="1"/>
      <c r="BF275" s="1"/>
      <c r="BG275" s="1"/>
      <c r="BH275" s="1"/>
      <c r="BI275" s="1"/>
      <c r="BJ275" s="1"/>
      <c r="BK275" s="1"/>
      <c r="BL275" s="1"/>
      <c r="BM275" s="1"/>
      <c r="BN275" s="1"/>
      <c r="BO275" s="1"/>
      <c r="BP275" s="1"/>
      <c r="BQ275" s="1"/>
      <c r="BR275" s="1"/>
      <c r="BS275" s="1"/>
      <c r="BT275" s="1"/>
      <c r="BU275" s="63"/>
      <c r="BV275" s="63"/>
      <c r="BW275" s="63"/>
      <c r="BX275" s="63"/>
      <c r="BY275" s="63"/>
      <c r="BZ275" s="63"/>
      <c r="CA275" s="63"/>
      <c r="CB275" s="63"/>
      <c r="CC275" s="63"/>
      <c r="CD275" s="63"/>
      <c r="CE275" s="63"/>
      <c r="CF275" s="63"/>
      <c r="CG275" s="63"/>
      <c r="CH275" s="63"/>
      <c r="CI275" s="63"/>
      <c r="CJ275" s="63"/>
      <c r="CK275" s="1"/>
      <c r="CL275" s="1"/>
      <c r="CM275" s="1"/>
      <c r="CN275" s="1"/>
      <c r="CO275" s="1"/>
      <c r="CP275" s="1"/>
      <c r="CQ275" s="1"/>
      <c r="CR275" s="1"/>
      <c r="CS275" s="1"/>
      <c r="CT275" s="1"/>
      <c r="CU275" s="1"/>
      <c r="CV275" s="1"/>
      <c r="CW275" s="1"/>
      <c r="CX275" s="1"/>
      <c r="CY275" s="138"/>
      <c r="CZ275" s="1"/>
      <c r="DA275" s="63"/>
      <c r="DB275" s="63"/>
      <c r="DC275" s="63"/>
      <c r="DD275" s="63"/>
      <c r="DE275" s="63"/>
      <c r="DF275" s="63"/>
      <c r="DG275" s="63"/>
      <c r="DH275" s="63"/>
      <c r="DI275" s="63"/>
      <c r="DJ275" s="63"/>
      <c r="DK275" s="63"/>
      <c r="DL275" s="63"/>
      <c r="DM275" s="63"/>
      <c r="DN275" s="63"/>
      <c r="DO275" s="63"/>
      <c r="DP275" s="63"/>
      <c r="DQ275" s="1"/>
      <c r="DR275" s="1"/>
      <c r="DS275" s="1"/>
      <c r="DT275" s="1"/>
      <c r="DU275" s="1"/>
      <c r="DV275" s="1"/>
      <c r="DW275" s="1"/>
      <c r="DX275" s="1"/>
      <c r="DY275" s="1"/>
      <c r="DZ275" s="1"/>
      <c r="EA275" s="1"/>
      <c r="EB275" s="1"/>
      <c r="EC275" s="1"/>
      <c r="ED275" s="1"/>
      <c r="EE275" s="138"/>
      <c r="EF275" s="1"/>
      <c r="EG275" s="63"/>
      <c r="EH275" s="63"/>
      <c r="EI275" s="63"/>
      <c r="EJ275" s="63"/>
      <c r="EK275" s="63"/>
      <c r="EL275" s="63"/>
      <c r="EM275" s="63"/>
      <c r="EN275" s="63"/>
      <c r="EO275" s="63"/>
      <c r="EP275" s="63"/>
      <c r="EQ275" s="63"/>
      <c r="ER275" s="63"/>
      <c r="ES275" s="63"/>
      <c r="ET275" s="63"/>
      <c r="EU275" s="63"/>
      <c r="EV275" s="63"/>
      <c r="EW275" s="1"/>
      <c r="EX275" s="1"/>
      <c r="EY275" s="1"/>
      <c r="EZ275" s="1"/>
      <c r="FA275" s="1"/>
      <c r="FB275" s="1"/>
      <c r="FC275" s="1"/>
      <c r="FD275" s="1"/>
      <c r="FE275" s="1"/>
      <c r="FF275" s="1"/>
      <c r="FG275" s="1"/>
      <c r="FH275" s="1"/>
      <c r="FI275" s="1"/>
      <c r="FJ275" s="1"/>
      <c r="FK275" s="138"/>
      <c r="FL275" s="1"/>
      <c r="FM275" s="63"/>
      <c r="FN275" s="63"/>
      <c r="FO275" s="63"/>
      <c r="FP275" s="63"/>
      <c r="FQ275" s="63"/>
      <c r="FR275" s="63"/>
      <c r="FS275" s="63"/>
      <c r="FT275" s="63"/>
      <c r="FU275" s="63"/>
      <c r="FV275" s="63"/>
      <c r="FW275" s="63"/>
      <c r="FX275" s="63"/>
      <c r="FY275" s="63"/>
      <c r="FZ275" s="63"/>
      <c r="GA275" s="63"/>
      <c r="GB275" s="63"/>
      <c r="GC275" s="1"/>
      <c r="GD275" s="1"/>
      <c r="GE275" s="1"/>
      <c r="GF275" s="1"/>
      <c r="GG275" s="1"/>
      <c r="GH275" s="1"/>
      <c r="GI275" s="1"/>
      <c r="GJ275" s="1"/>
      <c r="GK275" s="1"/>
      <c r="GL275" s="1"/>
      <c r="GM275" s="1"/>
      <c r="GN275" s="1"/>
      <c r="GO275" s="1"/>
      <c r="GP275" s="1"/>
      <c r="GQ275" s="138"/>
      <c r="GR275" s="1"/>
      <c r="GS275" s="63"/>
      <c r="GT275" s="63"/>
      <c r="GU275" s="63"/>
      <c r="GV275" s="63"/>
      <c r="GW275" s="63"/>
      <c r="GX275" s="63"/>
      <c r="GY275" s="63"/>
      <c r="GZ275" s="63"/>
      <c r="HA275" s="63"/>
      <c r="HB275" s="63"/>
      <c r="HC275" s="63"/>
      <c r="HD275" s="63"/>
      <c r="HE275" s="63"/>
      <c r="HF275" s="63"/>
      <c r="HG275" s="63"/>
      <c r="HH275" s="63"/>
      <c r="HI275" s="1"/>
      <c r="HJ275" s="1"/>
      <c r="HK275" s="1"/>
      <c r="HL275" s="1"/>
      <c r="HM275" s="1"/>
      <c r="HN275" s="1"/>
      <c r="HO275" s="1"/>
      <c r="HP275" s="1"/>
      <c r="HQ275" s="1"/>
      <c r="HR275" s="1"/>
      <c r="HS275" s="1"/>
      <c r="HT275" s="1"/>
      <c r="HU275" s="1"/>
      <c r="HV275" s="1"/>
      <c r="HW275" s="138"/>
      <c r="HX275" s="1"/>
      <c r="HY275" s="63"/>
      <c r="HZ275" s="63"/>
      <c r="IA275" s="63"/>
      <c r="IB275" s="63"/>
      <c r="IC275" s="63"/>
      <c r="ID275" s="63"/>
      <c r="IE275" s="63"/>
      <c r="IF275" s="63"/>
      <c r="IG275" s="63"/>
      <c r="IH275" s="63"/>
      <c r="II275" s="63"/>
      <c r="IJ275" s="63"/>
      <c r="IK275" s="63"/>
      <c r="IL275" s="63"/>
      <c r="IM275" s="63"/>
      <c r="IN275" s="63"/>
      <c r="IO275" s="1"/>
      <c r="IP275" s="1"/>
      <c r="IQ275" s="1"/>
      <c r="IR275" s="1"/>
      <c r="IS275" s="1"/>
      <c r="IT275" s="1"/>
      <c r="IU275" s="1"/>
      <c r="IV275" s="1"/>
      <c r="IW275" s="1"/>
      <c r="IX275" s="1"/>
      <c r="IY275" s="1"/>
      <c r="IZ275" s="1"/>
      <c r="JA275" s="1"/>
      <c r="JB275" s="1"/>
      <c r="JC275" s="138"/>
      <c r="JD275" s="1"/>
      <c r="JE275" s="63"/>
      <c r="JF275" s="63"/>
      <c r="JG275" s="63"/>
      <c r="JH275" s="63"/>
      <c r="JI275" s="63"/>
      <c r="JJ275" s="63"/>
      <c r="JK275" s="63"/>
      <c r="JL275" s="63"/>
      <c r="JM275" s="63"/>
      <c r="JN275" s="63"/>
      <c r="JO275" s="63"/>
      <c r="JP275" s="63"/>
      <c r="JQ275" s="63"/>
      <c r="JR275" s="63"/>
      <c r="JS275" s="63"/>
      <c r="JT275" s="63"/>
      <c r="JU275" s="1"/>
      <c r="JV275" s="1"/>
      <c r="JW275" s="1"/>
      <c r="JX275" s="1"/>
      <c r="JY275" s="1"/>
      <c r="JZ275" s="1"/>
      <c r="KA275" s="1"/>
      <c r="KB275" s="1"/>
      <c r="KC275" s="1"/>
      <c r="KD275" s="1"/>
      <c r="KE275" s="1"/>
      <c r="KF275" s="1"/>
      <c r="KG275" s="1"/>
      <c r="KH275" s="1"/>
      <c r="KI275" s="138"/>
      <c r="KJ275" s="1"/>
      <c r="KK275" s="63"/>
      <c r="KL275" s="63"/>
      <c r="KM275" s="63"/>
      <c r="KN275" s="63"/>
      <c r="KO275" s="63"/>
      <c r="KP275" s="63"/>
      <c r="KQ275" s="63"/>
      <c r="KR275" s="63"/>
      <c r="KS275" s="63"/>
      <c r="KT275" s="63"/>
      <c r="KU275" s="63"/>
      <c r="KV275" s="63"/>
      <c r="KW275" s="63"/>
      <c r="KX275" s="63"/>
      <c r="KY275" s="63"/>
      <c r="KZ275" s="63"/>
      <c r="LA275" s="1"/>
      <c r="LB275" s="1"/>
      <c r="LC275" s="1"/>
      <c r="LD275" s="1"/>
      <c r="LE275" s="1"/>
      <c r="LF275" s="1"/>
      <c r="LG275" s="1"/>
      <c r="LH275" s="1"/>
      <c r="LI275" s="1"/>
      <c r="LJ275" s="1"/>
      <c r="LK275" s="1"/>
      <c r="LL275" s="1"/>
      <c r="LM275" s="1"/>
      <c r="LN275" s="1"/>
      <c r="LO275" s="138"/>
      <c r="LP275" s="1"/>
      <c r="LQ275" s="63"/>
      <c r="LR275" s="63"/>
      <c r="LS275" s="63"/>
      <c r="LT275" s="63"/>
      <c r="LU275" s="63"/>
      <c r="LV275" s="63"/>
      <c r="LW275" s="63"/>
      <c r="LX275" s="63"/>
      <c r="LY275" s="63"/>
      <c r="LZ275" s="63"/>
      <c r="MA275" s="63"/>
      <c r="MB275" s="63"/>
      <c r="MC275" s="63"/>
      <c r="MD275" s="63"/>
      <c r="ME275" s="63"/>
      <c r="MF275" s="63"/>
    </row>
    <row r="276" spans="1:344" x14ac:dyDescent="0.35">
      <c r="A276" s="131">
        <v>272</v>
      </c>
      <c r="B276" s="170"/>
      <c r="C276" s="170"/>
      <c r="D276" s="152">
        <v>760</v>
      </c>
      <c r="E276" s="72" t="str">
        <f>'BVEM Scorecard'!F275</f>
        <v>Solar + Storage</v>
      </c>
      <c r="F276" s="96">
        <f t="shared" si="396"/>
        <v>0.79999999999999993</v>
      </c>
      <c r="G276" s="96">
        <f t="shared" si="397"/>
        <v>0.8</v>
      </c>
      <c r="H276" s="96">
        <f t="shared" si="398"/>
        <v>0.79999999999999993</v>
      </c>
      <c r="I276" s="96">
        <f t="shared" si="399"/>
        <v>0.8</v>
      </c>
      <c r="J276" s="62">
        <v>1</v>
      </c>
      <c r="K276" s="62">
        <v>1</v>
      </c>
      <c r="L276" s="62">
        <v>1</v>
      </c>
      <c r="M276" s="62">
        <v>1</v>
      </c>
      <c r="N276" s="62">
        <v>1</v>
      </c>
      <c r="O276" s="62">
        <v>0</v>
      </c>
      <c r="P276" s="62">
        <v>1</v>
      </c>
      <c r="Q276" s="62">
        <v>1</v>
      </c>
      <c r="R276" s="62">
        <v>1</v>
      </c>
      <c r="S276" s="62">
        <v>1</v>
      </c>
      <c r="T276" s="62">
        <v>1</v>
      </c>
      <c r="U276" s="62">
        <v>0</v>
      </c>
      <c r="V276" s="62">
        <v>1</v>
      </c>
      <c r="W276" s="62">
        <f t="shared" si="400"/>
        <v>0.8</v>
      </c>
      <c r="X276" s="62">
        <f t="shared" si="401"/>
        <v>0.79999999999999993</v>
      </c>
      <c r="Y276" s="87" t="s">
        <v>103</v>
      </c>
      <c r="Z276" s="5">
        <v>1</v>
      </c>
      <c r="AA276" s="5">
        <f>AVERAGE(80,100)</f>
        <v>90</v>
      </c>
      <c r="AB276" s="5">
        <v>1</v>
      </c>
      <c r="AC276" s="5">
        <v>1</v>
      </c>
      <c r="AD276" s="5">
        <v>0</v>
      </c>
      <c r="AE276" s="5">
        <v>1</v>
      </c>
      <c r="AF276" s="5">
        <v>1</v>
      </c>
      <c r="AG276" s="5">
        <v>1</v>
      </c>
      <c r="AH276" s="5">
        <v>1</v>
      </c>
      <c r="AI276" s="5">
        <v>1</v>
      </c>
      <c r="AJ276" s="5">
        <v>0</v>
      </c>
      <c r="AK276" s="5">
        <v>1</v>
      </c>
      <c r="AL276" s="5">
        <f t="shared" si="402"/>
        <v>0.8</v>
      </c>
      <c r="AM276" s="91">
        <f t="shared" si="403"/>
        <v>1</v>
      </c>
      <c r="AN276" s="93">
        <f t="shared" si="404"/>
        <v>0.79999999999999993</v>
      </c>
      <c r="AO276" s="62"/>
      <c r="AP276" s="62"/>
      <c r="AQ276" s="62"/>
      <c r="AR276" s="62"/>
      <c r="AS276" s="62"/>
      <c r="AT276" s="62"/>
      <c r="AU276" s="62"/>
      <c r="AV276" s="62"/>
      <c r="AW276" s="62"/>
      <c r="AX276" s="62"/>
      <c r="AY276" s="62"/>
      <c r="AZ276" s="62"/>
      <c r="BA276" s="62"/>
      <c r="BB276" s="62"/>
      <c r="BC276" s="62"/>
      <c r="BD276" s="62"/>
      <c r="BE276" s="5"/>
      <c r="BF276" s="5"/>
      <c r="BG276" s="5"/>
      <c r="BH276" s="5"/>
      <c r="BI276" s="5"/>
      <c r="BJ276" s="5"/>
      <c r="BK276" s="5"/>
      <c r="BL276" s="5"/>
      <c r="BM276" s="5"/>
      <c r="BN276" s="5"/>
      <c r="BO276" s="5"/>
      <c r="BP276" s="5"/>
      <c r="BQ276" s="5"/>
      <c r="BR276" s="5"/>
      <c r="BS276" s="5"/>
      <c r="BT276" s="5"/>
      <c r="BU276" s="62"/>
      <c r="BV276" s="62"/>
      <c r="BW276" s="62"/>
      <c r="BX276" s="62"/>
      <c r="BY276" s="62"/>
      <c r="BZ276" s="62"/>
      <c r="CA276" s="62"/>
      <c r="CB276" s="62"/>
      <c r="CC276" s="62"/>
      <c r="CD276" s="62"/>
      <c r="CE276" s="62"/>
      <c r="CF276" s="62"/>
      <c r="CG276" s="62"/>
      <c r="CH276" s="62"/>
      <c r="CI276" s="62"/>
      <c r="CJ276" s="62"/>
      <c r="CK276" s="5"/>
      <c r="CL276" s="5"/>
      <c r="CM276" s="5"/>
      <c r="CN276" s="5"/>
      <c r="CO276" s="5"/>
      <c r="CP276" s="5"/>
      <c r="CQ276" s="5"/>
      <c r="CR276" s="5"/>
      <c r="CS276" s="5"/>
      <c r="CT276" s="5"/>
      <c r="CU276" s="5"/>
      <c r="CV276" s="5"/>
      <c r="CW276" s="5"/>
      <c r="CX276" s="5"/>
      <c r="CY276" s="91"/>
      <c r="CZ276" s="5"/>
      <c r="DA276" s="62"/>
      <c r="DB276" s="62"/>
      <c r="DC276" s="62"/>
      <c r="DD276" s="62"/>
      <c r="DE276" s="62"/>
      <c r="DF276" s="62"/>
      <c r="DG276" s="62"/>
      <c r="DH276" s="62"/>
      <c r="DI276" s="62"/>
      <c r="DJ276" s="62"/>
      <c r="DK276" s="62"/>
      <c r="DL276" s="62"/>
      <c r="DM276" s="62"/>
      <c r="DN276" s="62"/>
      <c r="DO276" s="62"/>
      <c r="DP276" s="62"/>
      <c r="DQ276" s="5"/>
      <c r="DR276" s="5"/>
      <c r="DS276" s="5"/>
      <c r="DT276" s="5"/>
      <c r="DU276" s="5"/>
      <c r="DV276" s="5"/>
      <c r="DW276" s="5"/>
      <c r="DX276" s="5"/>
      <c r="DY276" s="5"/>
      <c r="DZ276" s="5"/>
      <c r="EA276" s="5"/>
      <c r="EB276" s="5"/>
      <c r="EC276" s="5"/>
      <c r="ED276" s="5"/>
      <c r="EE276" s="91"/>
      <c r="EF276" s="5"/>
      <c r="EG276" s="62"/>
      <c r="EH276" s="62"/>
      <c r="EI276" s="62"/>
      <c r="EJ276" s="62"/>
      <c r="EK276" s="62"/>
      <c r="EL276" s="62"/>
      <c r="EM276" s="62"/>
      <c r="EN276" s="62"/>
      <c r="EO276" s="62"/>
      <c r="EP276" s="62"/>
      <c r="EQ276" s="62"/>
      <c r="ER276" s="62"/>
      <c r="ES276" s="62"/>
      <c r="ET276" s="62"/>
      <c r="EU276" s="62"/>
      <c r="EV276" s="62"/>
      <c r="EW276" s="5"/>
      <c r="EX276" s="5"/>
      <c r="EY276" s="5"/>
      <c r="EZ276" s="5"/>
      <c r="FA276" s="5"/>
      <c r="FB276" s="5"/>
      <c r="FC276" s="5"/>
      <c r="FD276" s="5"/>
      <c r="FE276" s="5"/>
      <c r="FF276" s="5"/>
      <c r="FG276" s="5"/>
      <c r="FH276" s="5"/>
      <c r="FI276" s="5"/>
      <c r="FJ276" s="5"/>
      <c r="FK276" s="91"/>
      <c r="FL276" s="5"/>
      <c r="FM276" s="62"/>
      <c r="FN276" s="62"/>
      <c r="FO276" s="62"/>
      <c r="FP276" s="62"/>
      <c r="FQ276" s="62"/>
      <c r="FR276" s="62"/>
      <c r="FS276" s="62"/>
      <c r="FT276" s="62"/>
      <c r="FU276" s="62"/>
      <c r="FV276" s="62"/>
      <c r="FW276" s="62"/>
      <c r="FX276" s="62"/>
      <c r="FY276" s="62"/>
      <c r="FZ276" s="62"/>
      <c r="GA276" s="62"/>
      <c r="GB276" s="62"/>
      <c r="GC276" s="5"/>
      <c r="GD276" s="5"/>
      <c r="GE276" s="5"/>
      <c r="GF276" s="5"/>
      <c r="GG276" s="5"/>
      <c r="GH276" s="5"/>
      <c r="GI276" s="5"/>
      <c r="GJ276" s="5"/>
      <c r="GK276" s="5"/>
      <c r="GL276" s="5"/>
      <c r="GM276" s="5"/>
      <c r="GN276" s="5"/>
      <c r="GO276" s="5"/>
      <c r="GP276" s="5"/>
      <c r="GQ276" s="91"/>
      <c r="GR276" s="5"/>
      <c r="GS276" s="62"/>
      <c r="GT276" s="62"/>
      <c r="GU276" s="62"/>
      <c r="GV276" s="62"/>
      <c r="GW276" s="62"/>
      <c r="GX276" s="62"/>
      <c r="GY276" s="62"/>
      <c r="GZ276" s="62"/>
      <c r="HA276" s="62"/>
      <c r="HB276" s="62"/>
      <c r="HC276" s="62"/>
      <c r="HD276" s="62"/>
      <c r="HE276" s="62"/>
      <c r="HF276" s="62"/>
      <c r="HG276" s="62"/>
      <c r="HH276" s="62"/>
      <c r="HI276" s="5"/>
      <c r="HJ276" s="5"/>
      <c r="HK276" s="5"/>
      <c r="HL276" s="5"/>
      <c r="HM276" s="5"/>
      <c r="HN276" s="5"/>
      <c r="HO276" s="5"/>
      <c r="HP276" s="5"/>
      <c r="HQ276" s="5"/>
      <c r="HR276" s="5"/>
      <c r="HS276" s="5"/>
      <c r="HT276" s="5"/>
      <c r="HU276" s="5"/>
      <c r="HV276" s="5"/>
      <c r="HW276" s="91"/>
      <c r="HX276" s="5"/>
      <c r="HY276" s="62"/>
      <c r="HZ276" s="62"/>
      <c r="IA276" s="62"/>
      <c r="IB276" s="62"/>
      <c r="IC276" s="62"/>
      <c r="ID276" s="62"/>
      <c r="IE276" s="62"/>
      <c r="IF276" s="62"/>
      <c r="IG276" s="62"/>
      <c r="IH276" s="62"/>
      <c r="II276" s="62"/>
      <c r="IJ276" s="62"/>
      <c r="IK276" s="62"/>
      <c r="IL276" s="62"/>
      <c r="IM276" s="62"/>
      <c r="IN276" s="62"/>
      <c r="IO276" s="5"/>
      <c r="IP276" s="5"/>
      <c r="IQ276" s="5"/>
      <c r="IR276" s="5"/>
      <c r="IS276" s="5"/>
      <c r="IT276" s="5"/>
      <c r="IU276" s="5"/>
      <c r="IV276" s="5"/>
      <c r="IW276" s="5"/>
      <c r="IX276" s="5"/>
      <c r="IY276" s="5"/>
      <c r="IZ276" s="5"/>
      <c r="JA276" s="5"/>
      <c r="JB276" s="5"/>
      <c r="JC276" s="91"/>
      <c r="JD276" s="5"/>
      <c r="JE276" s="62"/>
      <c r="JF276" s="62"/>
      <c r="JG276" s="62"/>
      <c r="JH276" s="62"/>
      <c r="JI276" s="62"/>
      <c r="JJ276" s="62"/>
      <c r="JK276" s="62"/>
      <c r="JL276" s="62"/>
      <c r="JM276" s="62"/>
      <c r="JN276" s="62"/>
      <c r="JO276" s="62"/>
      <c r="JP276" s="62"/>
      <c r="JQ276" s="62"/>
      <c r="JR276" s="62"/>
      <c r="JS276" s="62"/>
      <c r="JT276" s="62"/>
      <c r="JU276" s="5"/>
      <c r="JV276" s="5"/>
      <c r="JW276" s="5"/>
      <c r="JX276" s="5"/>
      <c r="JY276" s="5"/>
      <c r="JZ276" s="5"/>
      <c r="KA276" s="5"/>
      <c r="KB276" s="5"/>
      <c r="KC276" s="5"/>
      <c r="KD276" s="5"/>
      <c r="KE276" s="5"/>
      <c r="KF276" s="5"/>
      <c r="KG276" s="5"/>
      <c r="KH276" s="5"/>
      <c r="KI276" s="91"/>
      <c r="KJ276" s="5"/>
      <c r="KK276" s="62"/>
      <c r="KL276" s="62"/>
      <c r="KM276" s="62"/>
      <c r="KN276" s="62"/>
      <c r="KO276" s="62"/>
      <c r="KP276" s="62"/>
      <c r="KQ276" s="62"/>
      <c r="KR276" s="62"/>
      <c r="KS276" s="62"/>
      <c r="KT276" s="62"/>
      <c r="KU276" s="62"/>
      <c r="KV276" s="62"/>
      <c r="KW276" s="62"/>
      <c r="KX276" s="62"/>
      <c r="KY276" s="62"/>
      <c r="KZ276" s="62"/>
      <c r="LA276" s="5"/>
      <c r="LB276" s="5"/>
      <c r="LC276" s="5"/>
      <c r="LD276" s="5"/>
      <c r="LE276" s="5"/>
      <c r="LF276" s="5"/>
      <c r="LG276" s="5"/>
      <c r="LH276" s="5"/>
      <c r="LI276" s="5"/>
      <c r="LJ276" s="5"/>
      <c r="LK276" s="5"/>
      <c r="LL276" s="5"/>
      <c r="LM276" s="5"/>
      <c r="LN276" s="5"/>
      <c r="LO276" s="91"/>
      <c r="LP276" s="5"/>
      <c r="LQ276" s="62"/>
      <c r="LR276" s="62"/>
      <c r="LS276" s="62"/>
      <c r="LT276" s="62"/>
      <c r="LU276" s="62"/>
      <c r="LV276" s="62"/>
      <c r="LW276" s="62"/>
      <c r="LX276" s="62"/>
      <c r="LY276" s="62"/>
      <c r="LZ276" s="62"/>
      <c r="MA276" s="62"/>
      <c r="MB276" s="62"/>
      <c r="MC276" s="62"/>
      <c r="MD276" s="62"/>
      <c r="ME276" s="62"/>
      <c r="MF276" s="62"/>
    </row>
    <row r="277" spans="1:344" x14ac:dyDescent="0.35">
      <c r="A277" s="132">
        <v>273</v>
      </c>
      <c r="B277" s="170"/>
      <c r="C277" s="170"/>
      <c r="D277" s="152">
        <v>782</v>
      </c>
      <c r="E277" s="72" t="str">
        <f>'BVEM Scorecard'!F276</f>
        <v>Solar</v>
      </c>
      <c r="F277" s="96">
        <f t="shared" si="396"/>
        <v>0.79999999999999993</v>
      </c>
      <c r="G277" s="96">
        <f t="shared" si="397"/>
        <v>0.8</v>
      </c>
      <c r="H277" s="96">
        <f t="shared" si="398"/>
        <v>0.79999999999999993</v>
      </c>
      <c r="I277" s="96">
        <f t="shared" si="399"/>
        <v>0.8</v>
      </c>
      <c r="J277" s="62">
        <v>1</v>
      </c>
      <c r="K277" s="62">
        <v>1</v>
      </c>
      <c r="L277" s="62">
        <v>1</v>
      </c>
      <c r="M277" s="62">
        <v>1</v>
      </c>
      <c r="N277" s="62">
        <v>1</v>
      </c>
      <c r="O277" s="62">
        <v>0</v>
      </c>
      <c r="P277" s="62">
        <v>1</v>
      </c>
      <c r="Q277" s="62">
        <v>1</v>
      </c>
      <c r="R277" s="62">
        <v>1</v>
      </c>
      <c r="S277" s="62">
        <v>1</v>
      </c>
      <c r="T277" s="62">
        <v>1</v>
      </c>
      <c r="U277" s="62">
        <v>0</v>
      </c>
      <c r="V277" s="62">
        <v>1</v>
      </c>
      <c r="W277" s="62">
        <f t="shared" si="400"/>
        <v>0.8</v>
      </c>
      <c r="X277" s="62">
        <f t="shared" si="401"/>
        <v>0.79999999999999993</v>
      </c>
      <c r="Y277" s="1" t="s">
        <v>103</v>
      </c>
      <c r="Z277" s="1">
        <v>1</v>
      </c>
      <c r="AA277" s="1">
        <f>AVERAGE(80,100)</f>
        <v>90</v>
      </c>
      <c r="AB277" s="1">
        <v>1</v>
      </c>
      <c r="AC277" s="1">
        <v>1</v>
      </c>
      <c r="AD277" s="1">
        <v>0</v>
      </c>
      <c r="AE277" s="1">
        <v>1</v>
      </c>
      <c r="AF277" s="1">
        <v>1</v>
      </c>
      <c r="AG277" s="1">
        <v>1</v>
      </c>
      <c r="AH277" s="1">
        <v>1</v>
      </c>
      <c r="AI277" s="1">
        <v>1</v>
      </c>
      <c r="AJ277" s="1">
        <v>0</v>
      </c>
      <c r="AK277" s="1">
        <v>1</v>
      </c>
      <c r="AL277" s="1">
        <f t="shared" si="402"/>
        <v>0.8</v>
      </c>
      <c r="AM277" s="138">
        <f t="shared" si="403"/>
        <v>1</v>
      </c>
      <c r="AN277" s="139">
        <f t="shared" si="404"/>
        <v>0.79999999999999993</v>
      </c>
      <c r="AO277" s="63"/>
      <c r="AP277" s="63"/>
      <c r="AQ277" s="63"/>
      <c r="AR277" s="63"/>
      <c r="AS277" s="63"/>
      <c r="AT277" s="63"/>
      <c r="AU277" s="63"/>
      <c r="AV277" s="63"/>
      <c r="AW277" s="63"/>
      <c r="AX277" s="63"/>
      <c r="AY277" s="63"/>
      <c r="AZ277" s="63"/>
      <c r="BA277" s="63"/>
      <c r="BB277" s="63"/>
      <c r="BC277" s="63"/>
      <c r="BD277" s="63"/>
      <c r="BE277" s="1"/>
      <c r="BF277" s="1"/>
      <c r="BG277" s="1"/>
      <c r="BH277" s="1"/>
      <c r="BI277" s="1"/>
      <c r="BJ277" s="1"/>
      <c r="BK277" s="1"/>
      <c r="BL277" s="1"/>
      <c r="BM277" s="1"/>
      <c r="BN277" s="1"/>
      <c r="BO277" s="1"/>
      <c r="BP277" s="1"/>
      <c r="BQ277" s="1"/>
      <c r="BR277" s="1"/>
      <c r="BS277" s="1"/>
      <c r="BT277" s="1"/>
      <c r="BU277" s="63"/>
      <c r="BV277" s="63"/>
      <c r="BW277" s="63"/>
      <c r="BX277" s="63"/>
      <c r="BY277" s="63"/>
      <c r="BZ277" s="63"/>
      <c r="CA277" s="63"/>
      <c r="CB277" s="63"/>
      <c r="CC277" s="63"/>
      <c r="CD277" s="63"/>
      <c r="CE277" s="63"/>
      <c r="CF277" s="63"/>
      <c r="CG277" s="63"/>
      <c r="CH277" s="63"/>
      <c r="CI277" s="63"/>
      <c r="CJ277" s="63"/>
      <c r="CK277" s="1"/>
      <c r="CL277" s="1"/>
      <c r="CM277" s="1"/>
      <c r="CN277" s="1"/>
      <c r="CO277" s="1"/>
      <c r="CP277" s="1"/>
      <c r="CQ277" s="1"/>
      <c r="CR277" s="1"/>
      <c r="CS277" s="1"/>
      <c r="CT277" s="1"/>
      <c r="CU277" s="1"/>
      <c r="CV277" s="1"/>
      <c r="CW277" s="1"/>
      <c r="CX277" s="1"/>
      <c r="CY277" s="138"/>
      <c r="CZ277" s="1"/>
      <c r="DA277" s="63"/>
      <c r="DB277" s="63"/>
      <c r="DC277" s="63"/>
      <c r="DD277" s="63"/>
      <c r="DE277" s="63"/>
      <c r="DF277" s="63"/>
      <c r="DG277" s="63"/>
      <c r="DH277" s="63"/>
      <c r="DI277" s="63"/>
      <c r="DJ277" s="63"/>
      <c r="DK277" s="63"/>
      <c r="DL277" s="63"/>
      <c r="DM277" s="63"/>
      <c r="DN277" s="63"/>
      <c r="DO277" s="63"/>
      <c r="DP277" s="63"/>
      <c r="DQ277" s="1"/>
      <c r="DR277" s="1"/>
      <c r="DS277" s="1"/>
      <c r="DT277" s="1"/>
      <c r="DU277" s="1"/>
      <c r="DV277" s="1"/>
      <c r="DW277" s="1"/>
      <c r="DX277" s="1"/>
      <c r="DY277" s="1"/>
      <c r="DZ277" s="1"/>
      <c r="EA277" s="1"/>
      <c r="EB277" s="1"/>
      <c r="EC277" s="1"/>
      <c r="ED277" s="1"/>
      <c r="EE277" s="138"/>
      <c r="EF277" s="1"/>
      <c r="EG277" s="63"/>
      <c r="EH277" s="63"/>
      <c r="EI277" s="63"/>
      <c r="EJ277" s="63"/>
      <c r="EK277" s="63"/>
      <c r="EL277" s="63"/>
      <c r="EM277" s="63"/>
      <c r="EN277" s="63"/>
      <c r="EO277" s="63"/>
      <c r="EP277" s="63"/>
      <c r="EQ277" s="63"/>
      <c r="ER277" s="63"/>
      <c r="ES277" s="63"/>
      <c r="ET277" s="63"/>
      <c r="EU277" s="63"/>
      <c r="EV277" s="63"/>
      <c r="EW277" s="1"/>
      <c r="EX277" s="1"/>
      <c r="EY277" s="1"/>
      <c r="EZ277" s="1"/>
      <c r="FA277" s="1"/>
      <c r="FB277" s="1"/>
      <c r="FC277" s="1"/>
      <c r="FD277" s="1"/>
      <c r="FE277" s="1"/>
      <c r="FF277" s="1"/>
      <c r="FG277" s="1"/>
      <c r="FH277" s="1"/>
      <c r="FI277" s="1"/>
      <c r="FJ277" s="1"/>
      <c r="FK277" s="138"/>
      <c r="FL277" s="1"/>
      <c r="FM277" s="63"/>
      <c r="FN277" s="63"/>
      <c r="FO277" s="63"/>
      <c r="FP277" s="63"/>
      <c r="FQ277" s="63"/>
      <c r="FR277" s="63"/>
      <c r="FS277" s="63"/>
      <c r="FT277" s="63"/>
      <c r="FU277" s="63"/>
      <c r="FV277" s="63"/>
      <c r="FW277" s="63"/>
      <c r="FX277" s="63"/>
      <c r="FY277" s="63"/>
      <c r="FZ277" s="63"/>
      <c r="GA277" s="63"/>
      <c r="GB277" s="63"/>
      <c r="GC277" s="1"/>
      <c r="GD277" s="1"/>
      <c r="GE277" s="1"/>
      <c r="GF277" s="1"/>
      <c r="GG277" s="1"/>
      <c r="GH277" s="1"/>
      <c r="GI277" s="1"/>
      <c r="GJ277" s="1"/>
      <c r="GK277" s="1"/>
      <c r="GL277" s="1"/>
      <c r="GM277" s="1"/>
      <c r="GN277" s="1"/>
      <c r="GO277" s="1"/>
      <c r="GP277" s="1"/>
      <c r="GQ277" s="138"/>
      <c r="GR277" s="1"/>
      <c r="GS277" s="63"/>
      <c r="GT277" s="63"/>
      <c r="GU277" s="63"/>
      <c r="GV277" s="63"/>
      <c r="GW277" s="63"/>
      <c r="GX277" s="63"/>
      <c r="GY277" s="63"/>
      <c r="GZ277" s="63"/>
      <c r="HA277" s="63"/>
      <c r="HB277" s="63"/>
      <c r="HC277" s="63"/>
      <c r="HD277" s="63"/>
      <c r="HE277" s="63"/>
      <c r="HF277" s="63"/>
      <c r="HG277" s="63"/>
      <c r="HH277" s="63"/>
      <c r="HI277" s="1"/>
      <c r="HJ277" s="1"/>
      <c r="HK277" s="1"/>
      <c r="HL277" s="1"/>
      <c r="HM277" s="1"/>
      <c r="HN277" s="1"/>
      <c r="HO277" s="1"/>
      <c r="HP277" s="1"/>
      <c r="HQ277" s="1"/>
      <c r="HR277" s="1"/>
      <c r="HS277" s="1"/>
      <c r="HT277" s="1"/>
      <c r="HU277" s="1"/>
      <c r="HV277" s="1"/>
      <c r="HW277" s="138"/>
      <c r="HX277" s="1"/>
      <c r="HY277" s="63"/>
      <c r="HZ277" s="63"/>
      <c r="IA277" s="63"/>
      <c r="IB277" s="63"/>
      <c r="IC277" s="63"/>
      <c r="ID277" s="63"/>
      <c r="IE277" s="63"/>
      <c r="IF277" s="63"/>
      <c r="IG277" s="63"/>
      <c r="IH277" s="63"/>
      <c r="II277" s="63"/>
      <c r="IJ277" s="63"/>
      <c r="IK277" s="63"/>
      <c r="IL277" s="63"/>
      <c r="IM277" s="63"/>
      <c r="IN277" s="63"/>
      <c r="IO277" s="1"/>
      <c r="IP277" s="1"/>
      <c r="IQ277" s="1"/>
      <c r="IR277" s="1"/>
      <c r="IS277" s="1"/>
      <c r="IT277" s="1"/>
      <c r="IU277" s="1"/>
      <c r="IV277" s="1"/>
      <c r="IW277" s="1"/>
      <c r="IX277" s="1"/>
      <c r="IY277" s="1"/>
      <c r="IZ277" s="1"/>
      <c r="JA277" s="1"/>
      <c r="JB277" s="1"/>
      <c r="JC277" s="138"/>
      <c r="JD277" s="1"/>
      <c r="JE277" s="63"/>
      <c r="JF277" s="63"/>
      <c r="JG277" s="63"/>
      <c r="JH277" s="63"/>
      <c r="JI277" s="63"/>
      <c r="JJ277" s="63"/>
      <c r="JK277" s="63"/>
      <c r="JL277" s="63"/>
      <c r="JM277" s="63"/>
      <c r="JN277" s="63"/>
      <c r="JO277" s="63"/>
      <c r="JP277" s="63"/>
      <c r="JQ277" s="63"/>
      <c r="JR277" s="63"/>
      <c r="JS277" s="63"/>
      <c r="JT277" s="63"/>
      <c r="JU277" s="1"/>
      <c r="JV277" s="1"/>
      <c r="JW277" s="1"/>
      <c r="JX277" s="1"/>
      <c r="JY277" s="1"/>
      <c r="JZ277" s="1"/>
      <c r="KA277" s="1"/>
      <c r="KB277" s="1"/>
      <c r="KC277" s="1"/>
      <c r="KD277" s="1"/>
      <c r="KE277" s="1"/>
      <c r="KF277" s="1"/>
      <c r="KG277" s="1"/>
      <c r="KH277" s="1"/>
      <c r="KI277" s="138"/>
      <c r="KJ277" s="1"/>
      <c r="KK277" s="63"/>
      <c r="KL277" s="63"/>
      <c r="KM277" s="63"/>
      <c r="KN277" s="63"/>
      <c r="KO277" s="63"/>
      <c r="KP277" s="63"/>
      <c r="KQ277" s="63"/>
      <c r="KR277" s="63"/>
      <c r="KS277" s="63"/>
      <c r="KT277" s="63"/>
      <c r="KU277" s="63"/>
      <c r="KV277" s="63"/>
      <c r="KW277" s="63"/>
      <c r="KX277" s="63"/>
      <c r="KY277" s="63"/>
      <c r="KZ277" s="63"/>
      <c r="LA277" s="1"/>
      <c r="LB277" s="1"/>
      <c r="LC277" s="1"/>
      <c r="LD277" s="1"/>
      <c r="LE277" s="1"/>
      <c r="LF277" s="1"/>
      <c r="LG277" s="1"/>
      <c r="LH277" s="1"/>
      <c r="LI277" s="1"/>
      <c r="LJ277" s="1"/>
      <c r="LK277" s="1"/>
      <c r="LL277" s="1"/>
      <c r="LM277" s="1"/>
      <c r="LN277" s="1"/>
      <c r="LO277" s="138"/>
      <c r="LP277" s="1"/>
      <c r="LQ277" s="63"/>
      <c r="LR277" s="63"/>
      <c r="LS277" s="63"/>
      <c r="LT277" s="63"/>
      <c r="LU277" s="63"/>
      <c r="LV277" s="63"/>
      <c r="LW277" s="63"/>
      <c r="LX277" s="63"/>
      <c r="LY277" s="63"/>
      <c r="LZ277" s="63"/>
      <c r="MA277" s="63"/>
      <c r="MB277" s="63"/>
      <c r="MC277" s="63"/>
      <c r="MD277" s="63"/>
      <c r="ME277" s="63"/>
      <c r="MF277" s="63"/>
    </row>
    <row r="278" spans="1:344" x14ac:dyDescent="0.35">
      <c r="A278" s="131">
        <v>274</v>
      </c>
      <c r="B278" s="170"/>
      <c r="C278" s="170"/>
      <c r="D278" s="152">
        <v>479</v>
      </c>
      <c r="E278" s="72" t="str">
        <f>'BVEM Scorecard'!F277</f>
        <v>Solar + Storage</v>
      </c>
      <c r="F278" s="96"/>
      <c r="G278" s="96"/>
      <c r="H278" s="96"/>
      <c r="I278" s="96"/>
      <c r="J278" s="62"/>
      <c r="K278" s="62"/>
      <c r="L278" s="62"/>
      <c r="M278" s="62"/>
      <c r="N278" s="62"/>
      <c r="O278" s="62"/>
      <c r="P278" s="62"/>
      <c r="Q278" s="62"/>
      <c r="R278" s="62"/>
      <c r="S278" s="62"/>
      <c r="T278" s="62"/>
      <c r="U278" s="62"/>
      <c r="V278" s="62"/>
      <c r="W278" s="62"/>
      <c r="X278" s="62"/>
      <c r="Y278" s="87"/>
      <c r="Z278" s="5"/>
      <c r="AA278" s="5"/>
      <c r="AB278" s="5"/>
      <c r="AC278" s="5"/>
      <c r="AD278" s="5"/>
      <c r="AE278" s="5"/>
      <c r="AF278" s="5"/>
      <c r="AG278" s="5"/>
      <c r="AH278" s="5"/>
      <c r="AI278" s="5"/>
      <c r="AJ278" s="5"/>
      <c r="AK278" s="5"/>
      <c r="AL278" s="5"/>
      <c r="AM278" s="91"/>
      <c r="AN278" s="93"/>
      <c r="AO278" s="62"/>
      <c r="AP278" s="62"/>
      <c r="AQ278" s="62"/>
      <c r="AR278" s="62"/>
      <c r="AS278" s="62"/>
      <c r="AT278" s="62"/>
      <c r="AU278" s="62"/>
      <c r="AV278" s="62"/>
      <c r="AW278" s="62"/>
      <c r="AX278" s="62"/>
      <c r="AY278" s="62"/>
      <c r="AZ278" s="62"/>
      <c r="BA278" s="62"/>
      <c r="BB278" s="62"/>
      <c r="BC278" s="62"/>
      <c r="BD278" s="62"/>
      <c r="BE278" s="5"/>
      <c r="BF278" s="5"/>
      <c r="BG278" s="5"/>
      <c r="BH278" s="5"/>
      <c r="BI278" s="5"/>
      <c r="BJ278" s="5"/>
      <c r="BK278" s="5"/>
      <c r="BL278" s="5"/>
      <c r="BM278" s="5"/>
      <c r="BN278" s="5"/>
      <c r="BO278" s="5"/>
      <c r="BP278" s="5"/>
      <c r="BQ278" s="5"/>
      <c r="BR278" s="5"/>
      <c r="BS278" s="5"/>
      <c r="BT278" s="5"/>
      <c r="BU278" s="62"/>
      <c r="BV278" s="62"/>
      <c r="BW278" s="62"/>
      <c r="BX278" s="62"/>
      <c r="BY278" s="62"/>
      <c r="BZ278" s="62"/>
      <c r="CA278" s="62"/>
      <c r="CB278" s="62"/>
      <c r="CC278" s="62"/>
      <c r="CD278" s="62"/>
      <c r="CE278" s="62"/>
      <c r="CF278" s="62"/>
      <c r="CG278" s="62"/>
      <c r="CH278" s="62"/>
      <c r="CI278" s="62"/>
      <c r="CJ278" s="62"/>
      <c r="CK278" s="5"/>
      <c r="CL278" s="5"/>
      <c r="CM278" s="5"/>
      <c r="CN278" s="5"/>
      <c r="CO278" s="5"/>
      <c r="CP278" s="5"/>
      <c r="CQ278" s="5"/>
      <c r="CR278" s="5"/>
      <c r="CS278" s="5"/>
      <c r="CT278" s="5"/>
      <c r="CU278" s="5"/>
      <c r="CV278" s="5"/>
      <c r="CW278" s="5"/>
      <c r="CX278" s="5"/>
      <c r="CY278" s="91"/>
      <c r="CZ278" s="5"/>
      <c r="DA278" s="62"/>
      <c r="DB278" s="62"/>
      <c r="DC278" s="62"/>
      <c r="DD278" s="62"/>
      <c r="DE278" s="62"/>
      <c r="DF278" s="62"/>
      <c r="DG278" s="62"/>
      <c r="DH278" s="62"/>
      <c r="DI278" s="62"/>
      <c r="DJ278" s="62"/>
      <c r="DK278" s="62"/>
      <c r="DL278" s="62"/>
      <c r="DM278" s="62"/>
      <c r="DN278" s="62"/>
      <c r="DO278" s="62"/>
      <c r="DP278" s="62"/>
      <c r="DQ278" s="5"/>
      <c r="DR278" s="5"/>
      <c r="DS278" s="5"/>
      <c r="DT278" s="5"/>
      <c r="DU278" s="5"/>
      <c r="DV278" s="5"/>
      <c r="DW278" s="5"/>
      <c r="DX278" s="5"/>
      <c r="DY278" s="5"/>
      <c r="DZ278" s="5"/>
      <c r="EA278" s="5"/>
      <c r="EB278" s="5"/>
      <c r="EC278" s="5"/>
      <c r="ED278" s="5"/>
      <c r="EE278" s="91"/>
      <c r="EF278" s="5"/>
      <c r="EG278" s="62"/>
      <c r="EH278" s="62"/>
      <c r="EI278" s="62"/>
      <c r="EJ278" s="62"/>
      <c r="EK278" s="62"/>
      <c r="EL278" s="62"/>
      <c r="EM278" s="62"/>
      <c r="EN278" s="62"/>
      <c r="EO278" s="62"/>
      <c r="EP278" s="62"/>
      <c r="EQ278" s="62"/>
      <c r="ER278" s="62"/>
      <c r="ES278" s="62"/>
      <c r="ET278" s="62"/>
      <c r="EU278" s="62"/>
      <c r="EV278" s="62"/>
      <c r="EW278" s="5"/>
      <c r="EX278" s="5"/>
      <c r="EY278" s="5"/>
      <c r="EZ278" s="5"/>
      <c r="FA278" s="5"/>
      <c r="FB278" s="5"/>
      <c r="FC278" s="5"/>
      <c r="FD278" s="5"/>
      <c r="FE278" s="5"/>
      <c r="FF278" s="5"/>
      <c r="FG278" s="5"/>
      <c r="FH278" s="5"/>
      <c r="FI278" s="5"/>
      <c r="FJ278" s="5"/>
      <c r="FK278" s="91"/>
      <c r="FL278" s="5"/>
      <c r="FM278" s="62"/>
      <c r="FN278" s="62"/>
      <c r="FO278" s="62"/>
      <c r="FP278" s="62"/>
      <c r="FQ278" s="62"/>
      <c r="FR278" s="62"/>
      <c r="FS278" s="62"/>
      <c r="FT278" s="62"/>
      <c r="FU278" s="62"/>
      <c r="FV278" s="62"/>
      <c r="FW278" s="62"/>
      <c r="FX278" s="62"/>
      <c r="FY278" s="62"/>
      <c r="FZ278" s="62"/>
      <c r="GA278" s="62"/>
      <c r="GB278" s="62"/>
      <c r="GC278" s="5"/>
      <c r="GD278" s="5"/>
      <c r="GE278" s="5"/>
      <c r="GF278" s="5"/>
      <c r="GG278" s="5"/>
      <c r="GH278" s="5"/>
      <c r="GI278" s="5"/>
      <c r="GJ278" s="5"/>
      <c r="GK278" s="5"/>
      <c r="GL278" s="5"/>
      <c r="GM278" s="5"/>
      <c r="GN278" s="5"/>
      <c r="GO278" s="5"/>
      <c r="GP278" s="5"/>
      <c r="GQ278" s="91"/>
      <c r="GR278" s="5"/>
      <c r="GS278" s="62"/>
      <c r="GT278" s="62"/>
      <c r="GU278" s="62"/>
      <c r="GV278" s="62"/>
      <c r="GW278" s="62"/>
      <c r="GX278" s="62"/>
      <c r="GY278" s="62"/>
      <c r="GZ278" s="62"/>
      <c r="HA278" s="62"/>
      <c r="HB278" s="62"/>
      <c r="HC278" s="62"/>
      <c r="HD278" s="62"/>
      <c r="HE278" s="62"/>
      <c r="HF278" s="62"/>
      <c r="HG278" s="62"/>
      <c r="HH278" s="62"/>
      <c r="HI278" s="5"/>
      <c r="HJ278" s="5"/>
      <c r="HK278" s="5"/>
      <c r="HL278" s="5"/>
      <c r="HM278" s="5"/>
      <c r="HN278" s="5"/>
      <c r="HO278" s="5"/>
      <c r="HP278" s="5"/>
      <c r="HQ278" s="5"/>
      <c r="HR278" s="5"/>
      <c r="HS278" s="5"/>
      <c r="HT278" s="5"/>
      <c r="HU278" s="5"/>
      <c r="HV278" s="5"/>
      <c r="HW278" s="91"/>
      <c r="HX278" s="5"/>
      <c r="HY278" s="62"/>
      <c r="HZ278" s="62"/>
      <c r="IA278" s="62"/>
      <c r="IB278" s="62"/>
      <c r="IC278" s="62"/>
      <c r="ID278" s="62"/>
      <c r="IE278" s="62"/>
      <c r="IF278" s="62"/>
      <c r="IG278" s="62"/>
      <c r="IH278" s="62"/>
      <c r="II278" s="62"/>
      <c r="IJ278" s="62"/>
      <c r="IK278" s="62"/>
      <c r="IL278" s="62"/>
      <c r="IM278" s="62"/>
      <c r="IN278" s="62"/>
      <c r="IO278" s="5"/>
      <c r="IP278" s="5"/>
      <c r="IQ278" s="5"/>
      <c r="IR278" s="5"/>
      <c r="IS278" s="5"/>
      <c r="IT278" s="5"/>
      <c r="IU278" s="5"/>
      <c r="IV278" s="5"/>
      <c r="IW278" s="5"/>
      <c r="IX278" s="5"/>
      <c r="IY278" s="5"/>
      <c r="IZ278" s="5"/>
      <c r="JA278" s="5"/>
      <c r="JB278" s="5"/>
      <c r="JC278" s="91"/>
      <c r="JD278" s="5"/>
      <c r="JE278" s="62"/>
      <c r="JF278" s="62"/>
      <c r="JG278" s="62"/>
      <c r="JH278" s="62"/>
      <c r="JI278" s="62"/>
      <c r="JJ278" s="62"/>
      <c r="JK278" s="62"/>
      <c r="JL278" s="62"/>
      <c r="JM278" s="62"/>
      <c r="JN278" s="62"/>
      <c r="JO278" s="62"/>
      <c r="JP278" s="62"/>
      <c r="JQ278" s="62"/>
      <c r="JR278" s="62"/>
      <c r="JS278" s="62"/>
      <c r="JT278" s="62"/>
      <c r="JU278" s="5"/>
      <c r="JV278" s="5"/>
      <c r="JW278" s="5"/>
      <c r="JX278" s="5"/>
      <c r="JY278" s="5"/>
      <c r="JZ278" s="5"/>
      <c r="KA278" s="5"/>
      <c r="KB278" s="5"/>
      <c r="KC278" s="5"/>
      <c r="KD278" s="5"/>
      <c r="KE278" s="5"/>
      <c r="KF278" s="5"/>
      <c r="KG278" s="5"/>
      <c r="KH278" s="5"/>
      <c r="KI278" s="91"/>
      <c r="KJ278" s="5"/>
      <c r="KK278" s="62"/>
      <c r="KL278" s="62"/>
      <c r="KM278" s="62"/>
      <c r="KN278" s="62"/>
      <c r="KO278" s="62"/>
      <c r="KP278" s="62"/>
      <c r="KQ278" s="62"/>
      <c r="KR278" s="62"/>
      <c r="KS278" s="62"/>
      <c r="KT278" s="62"/>
      <c r="KU278" s="62"/>
      <c r="KV278" s="62"/>
      <c r="KW278" s="62"/>
      <c r="KX278" s="62"/>
      <c r="KY278" s="62"/>
      <c r="KZ278" s="62"/>
      <c r="LA278" s="5"/>
      <c r="LB278" s="5"/>
      <c r="LC278" s="5"/>
      <c r="LD278" s="5"/>
      <c r="LE278" s="5"/>
      <c r="LF278" s="5"/>
      <c r="LG278" s="5"/>
      <c r="LH278" s="5"/>
      <c r="LI278" s="5"/>
      <c r="LJ278" s="5"/>
      <c r="LK278" s="5"/>
      <c r="LL278" s="5"/>
      <c r="LM278" s="5"/>
      <c r="LN278" s="5"/>
      <c r="LO278" s="91"/>
      <c r="LP278" s="5"/>
      <c r="LQ278" s="62"/>
      <c r="LR278" s="62"/>
      <c r="LS278" s="62"/>
      <c r="LT278" s="62"/>
      <c r="LU278" s="62"/>
      <c r="LV278" s="62"/>
      <c r="LW278" s="62"/>
      <c r="LX278" s="62"/>
      <c r="LY278" s="62"/>
      <c r="LZ278" s="62"/>
      <c r="MA278" s="62"/>
      <c r="MB278" s="62"/>
      <c r="MC278" s="62"/>
      <c r="MD278" s="62"/>
      <c r="ME278" s="62"/>
      <c r="MF278" s="62"/>
    </row>
    <row r="279" spans="1:344" x14ac:dyDescent="0.35">
      <c r="A279" s="132">
        <v>275</v>
      </c>
      <c r="B279" s="170"/>
      <c r="C279" s="170"/>
      <c r="D279" s="152">
        <v>485</v>
      </c>
      <c r="E279" s="72" t="str">
        <f>'BVEM Scorecard'!F278</f>
        <v>Solar</v>
      </c>
      <c r="F279" s="96"/>
      <c r="G279" s="96"/>
      <c r="H279" s="96"/>
      <c r="I279" s="96"/>
      <c r="J279" s="62"/>
      <c r="K279" s="62"/>
      <c r="L279" s="62"/>
      <c r="M279" s="62"/>
      <c r="N279" s="62"/>
      <c r="O279" s="62"/>
      <c r="P279" s="62"/>
      <c r="Q279" s="62"/>
      <c r="R279" s="62"/>
      <c r="S279" s="62"/>
      <c r="T279" s="62"/>
      <c r="U279" s="62"/>
      <c r="V279" s="62"/>
      <c r="W279" s="62"/>
      <c r="X279" s="62"/>
      <c r="Y279" s="1"/>
      <c r="Z279" s="1"/>
      <c r="AA279" s="1"/>
      <c r="AB279" s="1"/>
      <c r="AC279" s="1"/>
      <c r="AD279" s="1"/>
      <c r="AE279" s="1"/>
      <c r="AF279" s="1"/>
      <c r="AG279" s="1"/>
      <c r="AH279" s="1"/>
      <c r="AI279" s="1"/>
      <c r="AJ279" s="1"/>
      <c r="AK279" s="1"/>
      <c r="AL279" s="1"/>
      <c r="AM279" s="138"/>
      <c r="AN279" s="139"/>
      <c r="AO279" s="63"/>
      <c r="AP279" s="63"/>
      <c r="AQ279" s="63"/>
      <c r="AR279" s="63"/>
      <c r="AS279" s="63"/>
      <c r="AT279" s="63"/>
      <c r="AU279" s="63"/>
      <c r="AV279" s="63"/>
      <c r="AW279" s="63"/>
      <c r="AX279" s="63"/>
      <c r="AY279" s="63"/>
      <c r="AZ279" s="63"/>
      <c r="BA279" s="63"/>
      <c r="BB279" s="63"/>
      <c r="BC279" s="63"/>
      <c r="BD279" s="63"/>
      <c r="BE279" s="1"/>
      <c r="BF279" s="1"/>
      <c r="BG279" s="1"/>
      <c r="BH279" s="1"/>
      <c r="BI279" s="1"/>
      <c r="BJ279" s="1"/>
      <c r="BK279" s="1"/>
      <c r="BL279" s="1"/>
      <c r="BM279" s="1"/>
      <c r="BN279" s="1"/>
      <c r="BO279" s="1"/>
      <c r="BP279" s="1"/>
      <c r="BQ279" s="1"/>
      <c r="BR279" s="1"/>
      <c r="BS279" s="1"/>
      <c r="BT279" s="1"/>
      <c r="BU279" s="63"/>
      <c r="BV279" s="63"/>
      <c r="BW279" s="63"/>
      <c r="BX279" s="63"/>
      <c r="BY279" s="63"/>
      <c r="BZ279" s="63"/>
      <c r="CA279" s="63"/>
      <c r="CB279" s="63"/>
      <c r="CC279" s="63"/>
      <c r="CD279" s="63"/>
      <c r="CE279" s="63"/>
      <c r="CF279" s="63"/>
      <c r="CG279" s="63"/>
      <c r="CH279" s="63"/>
      <c r="CI279" s="63"/>
      <c r="CJ279" s="63"/>
      <c r="CK279" s="1"/>
      <c r="CL279" s="1"/>
      <c r="CM279" s="1"/>
      <c r="CN279" s="1"/>
      <c r="CO279" s="1"/>
      <c r="CP279" s="1"/>
      <c r="CQ279" s="1"/>
      <c r="CR279" s="1"/>
      <c r="CS279" s="1"/>
      <c r="CT279" s="1"/>
      <c r="CU279" s="1"/>
      <c r="CV279" s="1"/>
      <c r="CW279" s="1"/>
      <c r="CX279" s="1"/>
      <c r="CY279" s="138"/>
      <c r="CZ279" s="1"/>
      <c r="DA279" s="63"/>
      <c r="DB279" s="63"/>
      <c r="DC279" s="63"/>
      <c r="DD279" s="63"/>
      <c r="DE279" s="63"/>
      <c r="DF279" s="63"/>
      <c r="DG279" s="63"/>
      <c r="DH279" s="63"/>
      <c r="DI279" s="63"/>
      <c r="DJ279" s="63"/>
      <c r="DK279" s="63"/>
      <c r="DL279" s="63"/>
      <c r="DM279" s="63"/>
      <c r="DN279" s="63"/>
      <c r="DO279" s="63"/>
      <c r="DP279" s="63"/>
      <c r="DQ279" s="1"/>
      <c r="DR279" s="1"/>
      <c r="DS279" s="1"/>
      <c r="DT279" s="1"/>
      <c r="DU279" s="1"/>
      <c r="DV279" s="1"/>
      <c r="DW279" s="1"/>
      <c r="DX279" s="1"/>
      <c r="DY279" s="1"/>
      <c r="DZ279" s="1"/>
      <c r="EA279" s="1"/>
      <c r="EB279" s="1"/>
      <c r="EC279" s="1"/>
      <c r="ED279" s="1"/>
      <c r="EE279" s="138"/>
      <c r="EF279" s="1"/>
      <c r="EG279" s="63"/>
      <c r="EH279" s="63"/>
      <c r="EI279" s="63"/>
      <c r="EJ279" s="63"/>
      <c r="EK279" s="63"/>
      <c r="EL279" s="63"/>
      <c r="EM279" s="63"/>
      <c r="EN279" s="63"/>
      <c r="EO279" s="63"/>
      <c r="EP279" s="63"/>
      <c r="EQ279" s="63"/>
      <c r="ER279" s="63"/>
      <c r="ES279" s="63"/>
      <c r="ET279" s="63"/>
      <c r="EU279" s="63"/>
      <c r="EV279" s="63"/>
      <c r="EW279" s="1"/>
      <c r="EX279" s="1"/>
      <c r="EY279" s="1"/>
      <c r="EZ279" s="1"/>
      <c r="FA279" s="1"/>
      <c r="FB279" s="1"/>
      <c r="FC279" s="1"/>
      <c r="FD279" s="1"/>
      <c r="FE279" s="1"/>
      <c r="FF279" s="1"/>
      <c r="FG279" s="1"/>
      <c r="FH279" s="1"/>
      <c r="FI279" s="1"/>
      <c r="FJ279" s="1"/>
      <c r="FK279" s="138"/>
      <c r="FL279" s="1"/>
      <c r="FM279" s="63"/>
      <c r="FN279" s="63"/>
      <c r="FO279" s="63"/>
      <c r="FP279" s="63"/>
      <c r="FQ279" s="63"/>
      <c r="FR279" s="63"/>
      <c r="FS279" s="63"/>
      <c r="FT279" s="63"/>
      <c r="FU279" s="63"/>
      <c r="FV279" s="63"/>
      <c r="FW279" s="63"/>
      <c r="FX279" s="63"/>
      <c r="FY279" s="63"/>
      <c r="FZ279" s="63"/>
      <c r="GA279" s="63"/>
      <c r="GB279" s="63"/>
      <c r="GC279" s="1"/>
      <c r="GD279" s="1"/>
      <c r="GE279" s="1"/>
      <c r="GF279" s="1"/>
      <c r="GG279" s="1"/>
      <c r="GH279" s="1"/>
      <c r="GI279" s="1"/>
      <c r="GJ279" s="1"/>
      <c r="GK279" s="1"/>
      <c r="GL279" s="1"/>
      <c r="GM279" s="1"/>
      <c r="GN279" s="1"/>
      <c r="GO279" s="1"/>
      <c r="GP279" s="1"/>
      <c r="GQ279" s="138"/>
      <c r="GR279" s="1"/>
      <c r="GS279" s="63"/>
      <c r="GT279" s="63"/>
      <c r="GU279" s="63"/>
      <c r="GV279" s="63"/>
      <c r="GW279" s="63"/>
      <c r="GX279" s="63"/>
      <c r="GY279" s="63"/>
      <c r="GZ279" s="63"/>
      <c r="HA279" s="63"/>
      <c r="HB279" s="63"/>
      <c r="HC279" s="63"/>
      <c r="HD279" s="63"/>
      <c r="HE279" s="63"/>
      <c r="HF279" s="63"/>
      <c r="HG279" s="63"/>
      <c r="HH279" s="63"/>
      <c r="HI279" s="1"/>
      <c r="HJ279" s="1"/>
      <c r="HK279" s="1"/>
      <c r="HL279" s="1"/>
      <c r="HM279" s="1"/>
      <c r="HN279" s="1"/>
      <c r="HO279" s="1"/>
      <c r="HP279" s="1"/>
      <c r="HQ279" s="1"/>
      <c r="HR279" s="1"/>
      <c r="HS279" s="1"/>
      <c r="HT279" s="1"/>
      <c r="HU279" s="1"/>
      <c r="HV279" s="1"/>
      <c r="HW279" s="138"/>
      <c r="HX279" s="1"/>
      <c r="HY279" s="63"/>
      <c r="HZ279" s="63"/>
      <c r="IA279" s="63"/>
      <c r="IB279" s="63"/>
      <c r="IC279" s="63"/>
      <c r="ID279" s="63"/>
      <c r="IE279" s="63"/>
      <c r="IF279" s="63"/>
      <c r="IG279" s="63"/>
      <c r="IH279" s="63"/>
      <c r="II279" s="63"/>
      <c r="IJ279" s="63"/>
      <c r="IK279" s="63"/>
      <c r="IL279" s="63"/>
      <c r="IM279" s="63"/>
      <c r="IN279" s="63"/>
      <c r="IO279" s="1"/>
      <c r="IP279" s="1"/>
      <c r="IQ279" s="1"/>
      <c r="IR279" s="1"/>
      <c r="IS279" s="1"/>
      <c r="IT279" s="1"/>
      <c r="IU279" s="1"/>
      <c r="IV279" s="1"/>
      <c r="IW279" s="1"/>
      <c r="IX279" s="1"/>
      <c r="IY279" s="1"/>
      <c r="IZ279" s="1"/>
      <c r="JA279" s="1"/>
      <c r="JB279" s="1"/>
      <c r="JC279" s="138"/>
      <c r="JD279" s="1"/>
      <c r="JE279" s="63"/>
      <c r="JF279" s="63"/>
      <c r="JG279" s="63"/>
      <c r="JH279" s="63"/>
      <c r="JI279" s="63"/>
      <c r="JJ279" s="63"/>
      <c r="JK279" s="63"/>
      <c r="JL279" s="63"/>
      <c r="JM279" s="63"/>
      <c r="JN279" s="63"/>
      <c r="JO279" s="63"/>
      <c r="JP279" s="63"/>
      <c r="JQ279" s="63"/>
      <c r="JR279" s="63"/>
      <c r="JS279" s="63"/>
      <c r="JT279" s="63"/>
      <c r="JU279" s="1"/>
      <c r="JV279" s="1"/>
      <c r="JW279" s="1"/>
      <c r="JX279" s="1"/>
      <c r="JY279" s="1"/>
      <c r="JZ279" s="1"/>
      <c r="KA279" s="1"/>
      <c r="KB279" s="1"/>
      <c r="KC279" s="1"/>
      <c r="KD279" s="1"/>
      <c r="KE279" s="1"/>
      <c r="KF279" s="1"/>
      <c r="KG279" s="1"/>
      <c r="KH279" s="1"/>
      <c r="KI279" s="138"/>
      <c r="KJ279" s="1"/>
      <c r="KK279" s="63"/>
      <c r="KL279" s="63"/>
      <c r="KM279" s="63"/>
      <c r="KN279" s="63"/>
      <c r="KO279" s="63"/>
      <c r="KP279" s="63"/>
      <c r="KQ279" s="63"/>
      <c r="KR279" s="63"/>
      <c r="KS279" s="63"/>
      <c r="KT279" s="63"/>
      <c r="KU279" s="63"/>
      <c r="KV279" s="63"/>
      <c r="KW279" s="63"/>
      <c r="KX279" s="63"/>
      <c r="KY279" s="63"/>
      <c r="KZ279" s="63"/>
      <c r="LA279" s="1"/>
      <c r="LB279" s="1"/>
      <c r="LC279" s="1"/>
      <c r="LD279" s="1"/>
      <c r="LE279" s="1"/>
      <c r="LF279" s="1"/>
      <c r="LG279" s="1"/>
      <c r="LH279" s="1"/>
      <c r="LI279" s="1"/>
      <c r="LJ279" s="1"/>
      <c r="LK279" s="1"/>
      <c r="LL279" s="1"/>
      <c r="LM279" s="1"/>
      <c r="LN279" s="1"/>
      <c r="LO279" s="138"/>
      <c r="LP279" s="1"/>
      <c r="LQ279" s="63"/>
      <c r="LR279" s="63"/>
      <c r="LS279" s="63"/>
      <c r="LT279" s="63"/>
      <c r="LU279" s="63"/>
      <c r="LV279" s="63"/>
      <c r="LW279" s="63"/>
      <c r="LX279" s="63"/>
      <c r="LY279" s="63"/>
      <c r="LZ279" s="63"/>
      <c r="MA279" s="63"/>
      <c r="MB279" s="63"/>
      <c r="MC279" s="63"/>
      <c r="MD279" s="63"/>
      <c r="ME279" s="63"/>
      <c r="MF279" s="63"/>
    </row>
    <row r="280" spans="1:344" x14ac:dyDescent="0.35">
      <c r="A280" s="131">
        <v>276</v>
      </c>
      <c r="B280" s="170"/>
      <c r="C280" s="170"/>
      <c r="D280" s="152">
        <v>482</v>
      </c>
      <c r="E280" s="72" t="str">
        <f>'BVEM Scorecard'!F279</f>
        <v>Wind</v>
      </c>
      <c r="F280" s="96">
        <f t="shared" si="396"/>
        <v>0</v>
      </c>
      <c r="G280" s="96">
        <f t="shared" si="397"/>
        <v>0</v>
      </c>
      <c r="H280" s="96">
        <f t="shared" si="398"/>
        <v>0</v>
      </c>
      <c r="I280" s="96">
        <f t="shared" si="399"/>
        <v>0</v>
      </c>
      <c r="J280" s="62">
        <v>1</v>
      </c>
      <c r="K280" s="62">
        <v>1</v>
      </c>
      <c r="L280" s="62">
        <v>1</v>
      </c>
      <c r="M280" s="62">
        <v>0</v>
      </c>
      <c r="N280" s="62">
        <v>0</v>
      </c>
      <c r="O280" s="62">
        <v>0</v>
      </c>
      <c r="P280" s="62">
        <v>0</v>
      </c>
      <c r="Q280" s="62">
        <v>0</v>
      </c>
      <c r="R280" s="62">
        <v>0</v>
      </c>
      <c r="S280" s="62">
        <v>0</v>
      </c>
      <c r="T280" s="62">
        <v>0</v>
      </c>
      <c r="U280" s="62">
        <v>0</v>
      </c>
      <c r="V280" s="62">
        <v>0</v>
      </c>
      <c r="W280" s="62">
        <f t="shared" ref="W280:W284" si="405">IFERROR(AVERAGE(M280:V280),0)</f>
        <v>0</v>
      </c>
      <c r="X280" s="62">
        <f t="shared" ref="X280:X284" si="406">M$4*M280+N$4*N280+O$4*O280+P$4*P280+Q$4*Q280+R$4*R280+S$4*S280+T$4*T280+U$4*U280+V$4*V280</f>
        <v>0</v>
      </c>
      <c r="Y280" s="87"/>
      <c r="Z280" s="5"/>
      <c r="AA280" s="5"/>
      <c r="AB280" s="5"/>
      <c r="AC280" s="5"/>
      <c r="AD280" s="5"/>
      <c r="AE280" s="5"/>
      <c r="AF280" s="5"/>
      <c r="AG280" s="5"/>
      <c r="AH280" s="5"/>
      <c r="AI280" s="5"/>
      <c r="AJ280" s="5"/>
      <c r="AK280" s="5"/>
      <c r="AL280" s="5"/>
      <c r="AM280" s="91" t="str">
        <f t="shared" si="356"/>
        <v/>
      </c>
      <c r="AN280" s="93" t="str">
        <f t="shared" si="357"/>
        <v/>
      </c>
      <c r="AO280" s="62"/>
      <c r="AP280" s="62"/>
      <c r="AQ280" s="62"/>
      <c r="AR280" s="62"/>
      <c r="AS280" s="62"/>
      <c r="AT280" s="62"/>
      <c r="AU280" s="62"/>
      <c r="AV280" s="62"/>
      <c r="AW280" s="62"/>
      <c r="AX280" s="62"/>
      <c r="AY280" s="62"/>
      <c r="AZ280" s="62"/>
      <c r="BA280" s="62"/>
      <c r="BB280" s="62"/>
      <c r="BC280" s="62" t="str">
        <f t="shared" si="358"/>
        <v/>
      </c>
      <c r="BD280" s="62" t="str">
        <f t="shared" si="359"/>
        <v/>
      </c>
      <c r="BE280" s="5"/>
      <c r="BF280" s="5"/>
      <c r="BG280" s="5"/>
      <c r="BH280" s="5"/>
      <c r="BI280" s="5"/>
      <c r="BJ280" s="5"/>
      <c r="BK280" s="5"/>
      <c r="BL280" s="5"/>
      <c r="BM280" s="5"/>
      <c r="BN280" s="5"/>
      <c r="BO280" s="5"/>
      <c r="BP280" s="5"/>
      <c r="BQ280" s="5"/>
      <c r="BR280" s="5"/>
      <c r="BS280" s="5" t="str">
        <f t="shared" si="360"/>
        <v/>
      </c>
      <c r="BT280" s="5" t="str">
        <f t="shared" si="361"/>
        <v/>
      </c>
      <c r="BU280" s="62"/>
      <c r="BV280" s="62"/>
      <c r="BW280" s="62"/>
      <c r="BX280" s="62"/>
      <c r="BY280" s="62"/>
      <c r="BZ280" s="62"/>
      <c r="CA280" s="62"/>
      <c r="CB280" s="62"/>
      <c r="CC280" s="62"/>
      <c r="CD280" s="62"/>
      <c r="CE280" s="62"/>
      <c r="CF280" s="62"/>
      <c r="CG280" s="62"/>
      <c r="CH280" s="62"/>
      <c r="CI280" s="62" t="str">
        <f t="shared" si="362"/>
        <v/>
      </c>
      <c r="CJ280" s="62" t="str">
        <f t="shared" si="363"/>
        <v/>
      </c>
      <c r="CK280" s="5"/>
      <c r="CL280" s="5"/>
      <c r="CM280" s="5"/>
      <c r="CN280" s="5"/>
      <c r="CO280" s="5"/>
      <c r="CP280" s="5"/>
      <c r="CQ280" s="5"/>
      <c r="CR280" s="5"/>
      <c r="CS280" s="5"/>
      <c r="CT280" s="5"/>
      <c r="CU280" s="5"/>
      <c r="CV280" s="5"/>
      <c r="CW280" s="5"/>
      <c r="CX280" s="5"/>
      <c r="CY280" s="91" t="str">
        <f t="shared" si="364"/>
        <v/>
      </c>
      <c r="CZ280" s="5" t="str">
        <f t="shared" si="365"/>
        <v/>
      </c>
      <c r="DA280" s="62"/>
      <c r="DB280" s="62"/>
      <c r="DC280" s="62"/>
      <c r="DD280" s="62"/>
      <c r="DE280" s="62"/>
      <c r="DF280" s="62"/>
      <c r="DG280" s="62"/>
      <c r="DH280" s="62"/>
      <c r="DI280" s="62"/>
      <c r="DJ280" s="62"/>
      <c r="DK280" s="62"/>
      <c r="DL280" s="62"/>
      <c r="DM280" s="62"/>
      <c r="DN280" s="62"/>
      <c r="DO280" s="62" t="str">
        <f t="shared" si="366"/>
        <v/>
      </c>
      <c r="DP280" s="62" t="str">
        <f t="shared" si="367"/>
        <v/>
      </c>
      <c r="DQ280" s="5"/>
      <c r="DR280" s="5"/>
      <c r="DS280" s="5"/>
      <c r="DT280" s="5"/>
      <c r="DU280" s="5"/>
      <c r="DV280" s="5"/>
      <c r="DW280" s="5"/>
      <c r="DX280" s="5"/>
      <c r="DY280" s="5"/>
      <c r="DZ280" s="5"/>
      <c r="EA280" s="5"/>
      <c r="EB280" s="5"/>
      <c r="EC280" s="5"/>
      <c r="ED280" s="5"/>
      <c r="EE280" s="91" t="str">
        <f t="shared" si="368"/>
        <v/>
      </c>
      <c r="EF280" s="5" t="str">
        <f t="shared" si="369"/>
        <v/>
      </c>
      <c r="EG280" s="62"/>
      <c r="EH280" s="62"/>
      <c r="EI280" s="62"/>
      <c r="EJ280" s="62"/>
      <c r="EK280" s="62"/>
      <c r="EL280" s="62"/>
      <c r="EM280" s="62"/>
      <c r="EN280" s="62"/>
      <c r="EO280" s="62"/>
      <c r="EP280" s="62"/>
      <c r="EQ280" s="62"/>
      <c r="ER280" s="62"/>
      <c r="ES280" s="62"/>
      <c r="ET280" s="62"/>
      <c r="EU280" s="62" t="str">
        <f t="shared" si="370"/>
        <v/>
      </c>
      <c r="EV280" s="62" t="str">
        <f t="shared" si="371"/>
        <v/>
      </c>
      <c r="EW280" s="5"/>
      <c r="EX280" s="5"/>
      <c r="EY280" s="5"/>
      <c r="EZ280" s="5"/>
      <c r="FA280" s="5"/>
      <c r="FB280" s="5"/>
      <c r="FC280" s="5"/>
      <c r="FD280" s="5"/>
      <c r="FE280" s="5"/>
      <c r="FF280" s="5"/>
      <c r="FG280" s="5"/>
      <c r="FH280" s="5"/>
      <c r="FI280" s="5"/>
      <c r="FJ280" s="5"/>
      <c r="FK280" s="91" t="str">
        <f t="shared" si="372"/>
        <v/>
      </c>
      <c r="FL280" s="5" t="str">
        <f t="shared" si="373"/>
        <v/>
      </c>
      <c r="FM280" s="62"/>
      <c r="FN280" s="62"/>
      <c r="FO280" s="62"/>
      <c r="FP280" s="62"/>
      <c r="FQ280" s="62"/>
      <c r="FR280" s="62"/>
      <c r="FS280" s="62"/>
      <c r="FT280" s="62"/>
      <c r="FU280" s="62"/>
      <c r="FV280" s="62"/>
      <c r="FW280" s="62"/>
      <c r="FX280" s="62"/>
      <c r="FY280" s="62"/>
      <c r="FZ280" s="62"/>
      <c r="GA280" s="62" t="str">
        <f t="shared" si="374"/>
        <v/>
      </c>
      <c r="GB280" s="62" t="str">
        <f t="shared" si="375"/>
        <v/>
      </c>
      <c r="GC280" s="5"/>
      <c r="GD280" s="5"/>
      <c r="GE280" s="5"/>
      <c r="GF280" s="5"/>
      <c r="GG280" s="5"/>
      <c r="GH280" s="5"/>
      <c r="GI280" s="5"/>
      <c r="GJ280" s="5"/>
      <c r="GK280" s="5"/>
      <c r="GL280" s="5"/>
      <c r="GM280" s="5"/>
      <c r="GN280" s="5"/>
      <c r="GO280" s="5"/>
      <c r="GP280" s="5"/>
      <c r="GQ280" s="91" t="str">
        <f t="shared" si="376"/>
        <v/>
      </c>
      <c r="GR280" s="5" t="str">
        <f t="shared" si="377"/>
        <v/>
      </c>
      <c r="GS280" s="62"/>
      <c r="GT280" s="62"/>
      <c r="GU280" s="62"/>
      <c r="GV280" s="62"/>
      <c r="GW280" s="62"/>
      <c r="GX280" s="62"/>
      <c r="GY280" s="62"/>
      <c r="GZ280" s="62"/>
      <c r="HA280" s="62"/>
      <c r="HB280" s="62"/>
      <c r="HC280" s="62"/>
      <c r="HD280" s="62"/>
      <c r="HE280" s="62"/>
      <c r="HF280" s="62"/>
      <c r="HG280" s="62" t="str">
        <f t="shared" si="378"/>
        <v/>
      </c>
      <c r="HH280" s="62" t="str">
        <f t="shared" si="379"/>
        <v/>
      </c>
      <c r="HI280" s="5"/>
      <c r="HJ280" s="5"/>
      <c r="HK280" s="5"/>
      <c r="HL280" s="5"/>
      <c r="HM280" s="5"/>
      <c r="HN280" s="5"/>
      <c r="HO280" s="5"/>
      <c r="HP280" s="5"/>
      <c r="HQ280" s="5"/>
      <c r="HR280" s="5"/>
      <c r="HS280" s="5"/>
      <c r="HT280" s="5"/>
      <c r="HU280" s="5"/>
      <c r="HV280" s="5"/>
      <c r="HW280" s="91" t="str">
        <f t="shared" si="380"/>
        <v/>
      </c>
      <c r="HX280" s="5" t="str">
        <f t="shared" si="381"/>
        <v/>
      </c>
      <c r="HY280" s="62"/>
      <c r="HZ280" s="62"/>
      <c r="IA280" s="62"/>
      <c r="IB280" s="62"/>
      <c r="IC280" s="62"/>
      <c r="ID280" s="62"/>
      <c r="IE280" s="62"/>
      <c r="IF280" s="62"/>
      <c r="IG280" s="62"/>
      <c r="IH280" s="62"/>
      <c r="II280" s="62"/>
      <c r="IJ280" s="62"/>
      <c r="IK280" s="62"/>
      <c r="IL280" s="62"/>
      <c r="IM280" s="62" t="str">
        <f t="shared" si="382"/>
        <v/>
      </c>
      <c r="IN280" s="62" t="str">
        <f t="shared" si="383"/>
        <v/>
      </c>
      <c r="IO280" s="5"/>
      <c r="IP280" s="5"/>
      <c r="IQ280" s="5"/>
      <c r="IR280" s="5"/>
      <c r="IS280" s="5"/>
      <c r="IT280" s="5"/>
      <c r="IU280" s="5"/>
      <c r="IV280" s="5"/>
      <c r="IW280" s="5"/>
      <c r="IX280" s="5"/>
      <c r="IY280" s="5"/>
      <c r="IZ280" s="5"/>
      <c r="JA280" s="5"/>
      <c r="JB280" s="5"/>
      <c r="JC280" s="91" t="str">
        <f t="shared" si="384"/>
        <v/>
      </c>
      <c r="JD280" s="5" t="str">
        <f t="shared" si="385"/>
        <v/>
      </c>
      <c r="JE280" s="62"/>
      <c r="JF280" s="62"/>
      <c r="JG280" s="62"/>
      <c r="JH280" s="62"/>
      <c r="JI280" s="62"/>
      <c r="JJ280" s="62"/>
      <c r="JK280" s="62"/>
      <c r="JL280" s="62"/>
      <c r="JM280" s="62"/>
      <c r="JN280" s="62"/>
      <c r="JO280" s="62"/>
      <c r="JP280" s="62"/>
      <c r="JQ280" s="62"/>
      <c r="JR280" s="62"/>
      <c r="JS280" s="62" t="str">
        <f t="shared" si="386"/>
        <v/>
      </c>
      <c r="JT280" s="62" t="str">
        <f t="shared" si="387"/>
        <v/>
      </c>
      <c r="JU280" s="5"/>
      <c r="JV280" s="5"/>
      <c r="JW280" s="5"/>
      <c r="JX280" s="5"/>
      <c r="JY280" s="5"/>
      <c r="JZ280" s="5"/>
      <c r="KA280" s="5"/>
      <c r="KB280" s="5"/>
      <c r="KC280" s="5"/>
      <c r="KD280" s="5"/>
      <c r="KE280" s="5"/>
      <c r="KF280" s="5"/>
      <c r="KG280" s="5"/>
      <c r="KH280" s="5"/>
      <c r="KI280" s="91" t="str">
        <f t="shared" si="388"/>
        <v/>
      </c>
      <c r="KJ280" s="5" t="str">
        <f t="shared" si="389"/>
        <v/>
      </c>
      <c r="KK280" s="62"/>
      <c r="KL280" s="62"/>
      <c r="KM280" s="62"/>
      <c r="KN280" s="62"/>
      <c r="KO280" s="62"/>
      <c r="KP280" s="62"/>
      <c r="KQ280" s="62"/>
      <c r="KR280" s="62"/>
      <c r="KS280" s="62"/>
      <c r="KT280" s="62"/>
      <c r="KU280" s="62"/>
      <c r="KV280" s="62"/>
      <c r="KW280" s="62"/>
      <c r="KX280" s="62"/>
      <c r="KY280" s="62" t="str">
        <f t="shared" si="390"/>
        <v/>
      </c>
      <c r="KZ280" s="62" t="str">
        <f t="shared" si="391"/>
        <v/>
      </c>
      <c r="LA280" s="5"/>
      <c r="LB280" s="5"/>
      <c r="LC280" s="5"/>
      <c r="LD280" s="5"/>
      <c r="LE280" s="5"/>
      <c r="LF280" s="5"/>
      <c r="LG280" s="5"/>
      <c r="LH280" s="5"/>
      <c r="LI280" s="5"/>
      <c r="LJ280" s="5"/>
      <c r="LK280" s="5"/>
      <c r="LL280" s="5"/>
      <c r="LM280" s="5"/>
      <c r="LN280" s="5"/>
      <c r="LO280" s="91" t="str">
        <f t="shared" si="392"/>
        <v/>
      </c>
      <c r="LP280" s="5" t="str">
        <f t="shared" si="393"/>
        <v/>
      </c>
      <c r="LQ280" s="62"/>
      <c r="LR280" s="62"/>
      <c r="LS280" s="62"/>
      <c r="LT280" s="62"/>
      <c r="LU280" s="62"/>
      <c r="LV280" s="62"/>
      <c r="LW280" s="62"/>
      <c r="LX280" s="62"/>
      <c r="LY280" s="62"/>
      <c r="LZ280" s="62"/>
      <c r="MA280" s="62"/>
      <c r="MB280" s="62"/>
      <c r="MC280" s="62"/>
      <c r="MD280" s="62"/>
      <c r="ME280" s="62" t="str">
        <f t="shared" si="394"/>
        <v/>
      </c>
      <c r="MF280" s="62" t="str">
        <f t="shared" si="395"/>
        <v/>
      </c>
    </row>
    <row r="281" spans="1:344" x14ac:dyDescent="0.35">
      <c r="A281" s="132">
        <v>277</v>
      </c>
      <c r="B281" s="170"/>
      <c r="C281" s="170"/>
      <c r="D281" s="152">
        <v>982</v>
      </c>
      <c r="E281" s="72" t="str">
        <f>'BVEM Scorecard'!F280</f>
        <v>Gas</v>
      </c>
      <c r="F281" s="96">
        <f t="shared" si="396"/>
        <v>0.99999999999999989</v>
      </c>
      <c r="G281" s="96">
        <f t="shared" si="397"/>
        <v>1</v>
      </c>
      <c r="H281" s="96">
        <f t="shared" si="398"/>
        <v>1</v>
      </c>
      <c r="I281" s="96">
        <f t="shared" si="399"/>
        <v>1</v>
      </c>
      <c r="J281" s="62">
        <v>1</v>
      </c>
      <c r="K281" s="62">
        <v>1</v>
      </c>
      <c r="L281" s="62">
        <v>1</v>
      </c>
      <c r="M281" s="62">
        <v>1</v>
      </c>
      <c r="N281" s="62">
        <v>1</v>
      </c>
      <c r="O281" s="62">
        <v>1</v>
      </c>
      <c r="P281" s="62">
        <v>1</v>
      </c>
      <c r="Q281" s="62">
        <v>1</v>
      </c>
      <c r="R281" s="62">
        <v>1</v>
      </c>
      <c r="S281" s="62">
        <v>1</v>
      </c>
      <c r="T281" s="62">
        <v>1</v>
      </c>
      <c r="U281" s="62">
        <v>1</v>
      </c>
      <c r="V281" s="62">
        <v>1</v>
      </c>
      <c r="W281" s="62">
        <f t="shared" si="405"/>
        <v>1</v>
      </c>
      <c r="X281" s="62">
        <f t="shared" si="406"/>
        <v>0.99999999999999989</v>
      </c>
      <c r="Y281" s="1" t="s">
        <v>84</v>
      </c>
      <c r="Z281" s="1">
        <v>1</v>
      </c>
      <c r="AA281" s="1"/>
      <c r="AB281" s="1"/>
      <c r="AC281" s="1"/>
      <c r="AD281" s="1"/>
      <c r="AE281" s="1"/>
      <c r="AF281" s="1"/>
      <c r="AG281" s="1"/>
      <c r="AH281" s="1"/>
      <c r="AI281" s="1"/>
      <c r="AJ281" s="1"/>
      <c r="AK281" s="1"/>
      <c r="AL281" s="1">
        <v>1</v>
      </c>
      <c r="AM281" s="138" t="str">
        <f t="shared" ref="AM281:AM284" si="407">IFERROR(AA281/SUM($AA281,$AQ281,$BG281,$BW281,$CM281,$DC281,$DS281,$EI281,$EY281,$FO281,$GE281,$GU281,$HK281,$IA281,$IQ281,$JG281,$JW281,$KM281,$LC281,$LS281),"")</f>
        <v/>
      </c>
      <c r="AN281" s="139">
        <v>1</v>
      </c>
      <c r="AO281" s="63"/>
      <c r="AP281" s="63"/>
      <c r="AQ281" s="63"/>
      <c r="AR281" s="63"/>
      <c r="AS281" s="63"/>
      <c r="AT281" s="63"/>
      <c r="AU281" s="63"/>
      <c r="AV281" s="63"/>
      <c r="AW281" s="63"/>
      <c r="AX281" s="63"/>
      <c r="AY281" s="63"/>
      <c r="AZ281" s="63"/>
      <c r="BA281" s="63"/>
      <c r="BB281" s="63"/>
      <c r="BC281" s="63" t="str">
        <f t="shared" si="358"/>
        <v/>
      </c>
      <c r="BD281" s="63" t="str">
        <f t="shared" si="359"/>
        <v/>
      </c>
      <c r="BE281" s="1"/>
      <c r="BF281" s="1"/>
      <c r="BG281" s="1"/>
      <c r="BH281" s="1"/>
      <c r="BI281" s="1"/>
      <c r="BJ281" s="1"/>
      <c r="BK281" s="1"/>
      <c r="BL281" s="1"/>
      <c r="BM281" s="1"/>
      <c r="BN281" s="1"/>
      <c r="BO281" s="1"/>
      <c r="BP281" s="1"/>
      <c r="BQ281" s="1"/>
      <c r="BR281" s="1"/>
      <c r="BS281" s="1" t="str">
        <f t="shared" si="360"/>
        <v/>
      </c>
      <c r="BT281" s="1" t="str">
        <f t="shared" si="361"/>
        <v/>
      </c>
      <c r="BU281" s="63"/>
      <c r="BV281" s="63"/>
      <c r="BW281" s="63"/>
      <c r="BX281" s="63"/>
      <c r="BY281" s="63"/>
      <c r="BZ281" s="63"/>
      <c r="CA281" s="63"/>
      <c r="CB281" s="63"/>
      <c r="CC281" s="63"/>
      <c r="CD281" s="63"/>
      <c r="CE281" s="63"/>
      <c r="CF281" s="63"/>
      <c r="CG281" s="63"/>
      <c r="CH281" s="63"/>
      <c r="CI281" s="63" t="str">
        <f t="shared" si="362"/>
        <v/>
      </c>
      <c r="CJ281" s="63" t="str">
        <f t="shared" si="363"/>
        <v/>
      </c>
      <c r="CK281" s="1"/>
      <c r="CL281" s="1"/>
      <c r="CM281" s="1"/>
      <c r="CN281" s="1"/>
      <c r="CO281" s="1"/>
      <c r="CP281" s="1"/>
      <c r="CQ281" s="1"/>
      <c r="CR281" s="1"/>
      <c r="CS281" s="1"/>
      <c r="CT281" s="1"/>
      <c r="CU281" s="1"/>
      <c r="CV281" s="1"/>
      <c r="CW281" s="1"/>
      <c r="CX281" s="1"/>
      <c r="CY281" s="138" t="str">
        <f t="shared" si="364"/>
        <v/>
      </c>
      <c r="CZ281" s="1" t="str">
        <f t="shared" si="365"/>
        <v/>
      </c>
      <c r="DA281" s="63"/>
      <c r="DB281" s="63"/>
      <c r="DC281" s="63"/>
      <c r="DD281" s="63"/>
      <c r="DE281" s="63"/>
      <c r="DF281" s="63"/>
      <c r="DG281" s="63"/>
      <c r="DH281" s="63"/>
      <c r="DI281" s="63"/>
      <c r="DJ281" s="63"/>
      <c r="DK281" s="63"/>
      <c r="DL281" s="63"/>
      <c r="DM281" s="63"/>
      <c r="DN281" s="63"/>
      <c r="DO281" s="63" t="str">
        <f t="shared" si="366"/>
        <v/>
      </c>
      <c r="DP281" s="63" t="str">
        <f t="shared" si="367"/>
        <v/>
      </c>
      <c r="DQ281" s="1"/>
      <c r="DR281" s="1"/>
      <c r="DS281" s="1"/>
      <c r="DT281" s="1"/>
      <c r="DU281" s="1"/>
      <c r="DV281" s="1"/>
      <c r="DW281" s="1"/>
      <c r="DX281" s="1"/>
      <c r="DY281" s="1"/>
      <c r="DZ281" s="1"/>
      <c r="EA281" s="1"/>
      <c r="EB281" s="1"/>
      <c r="EC281" s="1"/>
      <c r="ED281" s="1"/>
      <c r="EE281" s="138" t="str">
        <f t="shared" si="368"/>
        <v/>
      </c>
      <c r="EF281" s="1" t="str">
        <f t="shared" si="369"/>
        <v/>
      </c>
      <c r="EG281" s="63"/>
      <c r="EH281" s="63"/>
      <c r="EI281" s="63"/>
      <c r="EJ281" s="63"/>
      <c r="EK281" s="63"/>
      <c r="EL281" s="63"/>
      <c r="EM281" s="63"/>
      <c r="EN281" s="63"/>
      <c r="EO281" s="63"/>
      <c r="EP281" s="63"/>
      <c r="EQ281" s="63"/>
      <c r="ER281" s="63"/>
      <c r="ES281" s="63"/>
      <c r="ET281" s="63"/>
      <c r="EU281" s="63" t="str">
        <f t="shared" si="370"/>
        <v/>
      </c>
      <c r="EV281" s="63" t="str">
        <f t="shared" si="371"/>
        <v/>
      </c>
      <c r="EW281" s="1"/>
      <c r="EX281" s="1"/>
      <c r="EY281" s="1"/>
      <c r="EZ281" s="1"/>
      <c r="FA281" s="1"/>
      <c r="FB281" s="1"/>
      <c r="FC281" s="1"/>
      <c r="FD281" s="1"/>
      <c r="FE281" s="1"/>
      <c r="FF281" s="1"/>
      <c r="FG281" s="1"/>
      <c r="FH281" s="1"/>
      <c r="FI281" s="1"/>
      <c r="FJ281" s="1"/>
      <c r="FK281" s="138" t="str">
        <f t="shared" si="372"/>
        <v/>
      </c>
      <c r="FL281" s="1" t="str">
        <f t="shared" si="373"/>
        <v/>
      </c>
      <c r="FM281" s="63"/>
      <c r="FN281" s="63"/>
      <c r="FO281" s="63"/>
      <c r="FP281" s="63"/>
      <c r="FQ281" s="63"/>
      <c r="FR281" s="63"/>
      <c r="FS281" s="63"/>
      <c r="FT281" s="63"/>
      <c r="FU281" s="63"/>
      <c r="FV281" s="63"/>
      <c r="FW281" s="63"/>
      <c r="FX281" s="63"/>
      <c r="FY281" s="63"/>
      <c r="FZ281" s="63"/>
      <c r="GA281" s="63" t="str">
        <f t="shared" si="374"/>
        <v/>
      </c>
      <c r="GB281" s="63" t="str">
        <f t="shared" si="375"/>
        <v/>
      </c>
      <c r="GC281" s="1"/>
      <c r="GD281" s="1"/>
      <c r="GE281" s="1"/>
      <c r="GF281" s="1"/>
      <c r="GG281" s="1"/>
      <c r="GH281" s="1"/>
      <c r="GI281" s="1"/>
      <c r="GJ281" s="1"/>
      <c r="GK281" s="1"/>
      <c r="GL281" s="1"/>
      <c r="GM281" s="1"/>
      <c r="GN281" s="1"/>
      <c r="GO281" s="1"/>
      <c r="GP281" s="1"/>
      <c r="GQ281" s="138" t="str">
        <f t="shared" si="376"/>
        <v/>
      </c>
      <c r="GR281" s="1" t="str">
        <f t="shared" si="377"/>
        <v/>
      </c>
      <c r="GS281" s="63"/>
      <c r="GT281" s="63"/>
      <c r="GU281" s="63"/>
      <c r="GV281" s="63"/>
      <c r="GW281" s="63"/>
      <c r="GX281" s="63"/>
      <c r="GY281" s="63"/>
      <c r="GZ281" s="63"/>
      <c r="HA281" s="63"/>
      <c r="HB281" s="63"/>
      <c r="HC281" s="63"/>
      <c r="HD281" s="63"/>
      <c r="HE281" s="63"/>
      <c r="HF281" s="63"/>
      <c r="HG281" s="63" t="str">
        <f t="shared" si="378"/>
        <v/>
      </c>
      <c r="HH281" s="63" t="str">
        <f t="shared" si="379"/>
        <v/>
      </c>
      <c r="HI281" s="1"/>
      <c r="HJ281" s="1"/>
      <c r="HK281" s="1"/>
      <c r="HL281" s="1"/>
      <c r="HM281" s="1"/>
      <c r="HN281" s="1"/>
      <c r="HO281" s="1"/>
      <c r="HP281" s="1"/>
      <c r="HQ281" s="1"/>
      <c r="HR281" s="1"/>
      <c r="HS281" s="1"/>
      <c r="HT281" s="1"/>
      <c r="HU281" s="1"/>
      <c r="HV281" s="1"/>
      <c r="HW281" s="138" t="str">
        <f t="shared" si="380"/>
        <v/>
      </c>
      <c r="HX281" s="1" t="str">
        <f t="shared" si="381"/>
        <v/>
      </c>
      <c r="HY281" s="63"/>
      <c r="HZ281" s="63"/>
      <c r="IA281" s="63"/>
      <c r="IB281" s="63"/>
      <c r="IC281" s="63"/>
      <c r="ID281" s="63"/>
      <c r="IE281" s="63"/>
      <c r="IF281" s="63"/>
      <c r="IG281" s="63"/>
      <c r="IH281" s="63"/>
      <c r="II281" s="63"/>
      <c r="IJ281" s="63"/>
      <c r="IK281" s="63"/>
      <c r="IL281" s="63"/>
      <c r="IM281" s="63" t="str">
        <f t="shared" si="382"/>
        <v/>
      </c>
      <c r="IN281" s="63" t="str">
        <f t="shared" si="383"/>
        <v/>
      </c>
      <c r="IO281" s="1"/>
      <c r="IP281" s="1"/>
      <c r="IQ281" s="1"/>
      <c r="IR281" s="1"/>
      <c r="IS281" s="1"/>
      <c r="IT281" s="1"/>
      <c r="IU281" s="1"/>
      <c r="IV281" s="1"/>
      <c r="IW281" s="1"/>
      <c r="IX281" s="1"/>
      <c r="IY281" s="1"/>
      <c r="IZ281" s="1"/>
      <c r="JA281" s="1"/>
      <c r="JB281" s="1"/>
      <c r="JC281" s="138" t="str">
        <f t="shared" si="384"/>
        <v/>
      </c>
      <c r="JD281" s="1" t="str">
        <f t="shared" si="385"/>
        <v/>
      </c>
      <c r="JE281" s="63"/>
      <c r="JF281" s="63"/>
      <c r="JG281" s="63"/>
      <c r="JH281" s="63"/>
      <c r="JI281" s="63"/>
      <c r="JJ281" s="63"/>
      <c r="JK281" s="63"/>
      <c r="JL281" s="63"/>
      <c r="JM281" s="63"/>
      <c r="JN281" s="63"/>
      <c r="JO281" s="63"/>
      <c r="JP281" s="63"/>
      <c r="JQ281" s="63"/>
      <c r="JR281" s="63"/>
      <c r="JS281" s="63" t="str">
        <f t="shared" si="386"/>
        <v/>
      </c>
      <c r="JT281" s="63" t="str">
        <f t="shared" si="387"/>
        <v/>
      </c>
      <c r="JU281" s="1"/>
      <c r="JV281" s="1"/>
      <c r="JW281" s="1"/>
      <c r="JX281" s="1"/>
      <c r="JY281" s="1"/>
      <c r="JZ281" s="1"/>
      <c r="KA281" s="1"/>
      <c r="KB281" s="1"/>
      <c r="KC281" s="1"/>
      <c r="KD281" s="1"/>
      <c r="KE281" s="1"/>
      <c r="KF281" s="1"/>
      <c r="KG281" s="1"/>
      <c r="KH281" s="1"/>
      <c r="KI281" s="138" t="str">
        <f t="shared" si="388"/>
        <v/>
      </c>
      <c r="KJ281" s="1" t="str">
        <f t="shared" si="389"/>
        <v/>
      </c>
      <c r="KK281" s="63"/>
      <c r="KL281" s="63"/>
      <c r="KM281" s="63"/>
      <c r="KN281" s="63"/>
      <c r="KO281" s="63"/>
      <c r="KP281" s="63"/>
      <c r="KQ281" s="63"/>
      <c r="KR281" s="63"/>
      <c r="KS281" s="63"/>
      <c r="KT281" s="63"/>
      <c r="KU281" s="63"/>
      <c r="KV281" s="63"/>
      <c r="KW281" s="63"/>
      <c r="KX281" s="63"/>
      <c r="KY281" s="63" t="str">
        <f t="shared" si="390"/>
        <v/>
      </c>
      <c r="KZ281" s="63" t="str">
        <f t="shared" si="391"/>
        <v/>
      </c>
      <c r="LA281" s="1"/>
      <c r="LB281" s="1"/>
      <c r="LC281" s="1"/>
      <c r="LD281" s="1"/>
      <c r="LE281" s="1"/>
      <c r="LF281" s="1"/>
      <c r="LG281" s="1"/>
      <c r="LH281" s="1"/>
      <c r="LI281" s="1"/>
      <c r="LJ281" s="1"/>
      <c r="LK281" s="1"/>
      <c r="LL281" s="1"/>
      <c r="LM281" s="1"/>
      <c r="LN281" s="1"/>
      <c r="LO281" s="138" t="str">
        <f t="shared" si="392"/>
        <v/>
      </c>
      <c r="LP281" s="1" t="str">
        <f t="shared" si="393"/>
        <v/>
      </c>
      <c r="LQ281" s="63"/>
      <c r="LR281" s="63"/>
      <c r="LS281" s="63"/>
      <c r="LT281" s="63"/>
      <c r="LU281" s="63"/>
      <c r="LV281" s="63"/>
      <c r="LW281" s="63"/>
      <c r="LX281" s="63"/>
      <c r="LY281" s="63"/>
      <c r="LZ281" s="63"/>
      <c r="MA281" s="63"/>
      <c r="MB281" s="63"/>
      <c r="MC281" s="63"/>
      <c r="MD281" s="63"/>
      <c r="ME281" s="63" t="str">
        <f t="shared" si="394"/>
        <v/>
      </c>
      <c r="MF281" s="63" t="str">
        <f t="shared" si="395"/>
        <v/>
      </c>
    </row>
    <row r="282" spans="1:344" x14ac:dyDescent="0.35">
      <c r="A282" s="131">
        <v>278</v>
      </c>
      <c r="B282" s="170"/>
      <c r="C282" s="170"/>
      <c r="D282" s="152">
        <v>987</v>
      </c>
      <c r="E282" s="72" t="str">
        <f>'BVEM Scorecard'!F281</f>
        <v>Gas</v>
      </c>
      <c r="F282" s="96">
        <f t="shared" si="396"/>
        <v>0.99999999999999989</v>
      </c>
      <c r="G282" s="96">
        <f t="shared" si="397"/>
        <v>1</v>
      </c>
      <c r="H282" s="96">
        <f t="shared" si="398"/>
        <v>1</v>
      </c>
      <c r="I282" s="96">
        <f t="shared" si="399"/>
        <v>1</v>
      </c>
      <c r="J282" s="62">
        <v>1</v>
      </c>
      <c r="K282" s="62">
        <v>1</v>
      </c>
      <c r="L282" s="62">
        <v>1</v>
      </c>
      <c r="M282" s="62">
        <v>1</v>
      </c>
      <c r="N282" s="62">
        <v>1</v>
      </c>
      <c r="O282" s="62">
        <v>1</v>
      </c>
      <c r="P282" s="62">
        <v>1</v>
      </c>
      <c r="Q282" s="62">
        <v>1</v>
      </c>
      <c r="R282" s="62">
        <v>1</v>
      </c>
      <c r="S282" s="62">
        <v>1</v>
      </c>
      <c r="T282" s="62">
        <v>1</v>
      </c>
      <c r="U282" s="62">
        <v>1</v>
      </c>
      <c r="V282" s="62">
        <v>1</v>
      </c>
      <c r="W282" s="62">
        <f t="shared" si="405"/>
        <v>1</v>
      </c>
      <c r="X282" s="62">
        <f t="shared" si="406"/>
        <v>0.99999999999999989</v>
      </c>
      <c r="Y282" s="87" t="s">
        <v>84</v>
      </c>
      <c r="Z282" s="5">
        <v>1</v>
      </c>
      <c r="AA282" s="5"/>
      <c r="AB282" s="5"/>
      <c r="AC282" s="5"/>
      <c r="AD282" s="5"/>
      <c r="AE282" s="5"/>
      <c r="AF282" s="5"/>
      <c r="AG282" s="5"/>
      <c r="AH282" s="5"/>
      <c r="AI282" s="5"/>
      <c r="AJ282" s="5"/>
      <c r="AK282" s="5"/>
      <c r="AL282" s="5">
        <v>1</v>
      </c>
      <c r="AM282" s="91" t="str">
        <f t="shared" si="407"/>
        <v/>
      </c>
      <c r="AN282" s="93">
        <v>1</v>
      </c>
      <c r="AO282" s="62"/>
      <c r="AP282" s="62"/>
      <c r="AQ282" s="62"/>
      <c r="AR282" s="62"/>
      <c r="AS282" s="62"/>
      <c r="AT282" s="62"/>
      <c r="AU282" s="62"/>
      <c r="AV282" s="62"/>
      <c r="AW282" s="62"/>
      <c r="AX282" s="62"/>
      <c r="AY282" s="62"/>
      <c r="AZ282" s="62"/>
      <c r="BA282" s="62"/>
      <c r="BB282" s="62"/>
      <c r="BC282" s="62" t="str">
        <f t="shared" si="358"/>
        <v/>
      </c>
      <c r="BD282" s="62" t="str">
        <f t="shared" si="359"/>
        <v/>
      </c>
      <c r="BE282" s="5"/>
      <c r="BF282" s="5"/>
      <c r="BG282" s="5"/>
      <c r="BH282" s="5"/>
      <c r="BI282" s="5"/>
      <c r="BJ282" s="5"/>
      <c r="BK282" s="5"/>
      <c r="BL282" s="5"/>
      <c r="BM282" s="5"/>
      <c r="BN282" s="5"/>
      <c r="BO282" s="5"/>
      <c r="BP282" s="5"/>
      <c r="BQ282" s="5"/>
      <c r="BR282" s="5"/>
      <c r="BS282" s="5" t="str">
        <f t="shared" si="360"/>
        <v/>
      </c>
      <c r="BT282" s="5" t="str">
        <f t="shared" si="361"/>
        <v/>
      </c>
      <c r="BU282" s="62"/>
      <c r="BV282" s="62"/>
      <c r="BW282" s="62"/>
      <c r="BX282" s="62"/>
      <c r="BY282" s="62"/>
      <c r="BZ282" s="62"/>
      <c r="CA282" s="62"/>
      <c r="CB282" s="62"/>
      <c r="CC282" s="62"/>
      <c r="CD282" s="62"/>
      <c r="CE282" s="62"/>
      <c r="CF282" s="62"/>
      <c r="CG282" s="62"/>
      <c r="CH282" s="62"/>
      <c r="CI282" s="62" t="str">
        <f t="shared" si="362"/>
        <v/>
      </c>
      <c r="CJ282" s="62" t="str">
        <f t="shared" si="363"/>
        <v/>
      </c>
      <c r="CK282" s="5"/>
      <c r="CL282" s="5"/>
      <c r="CM282" s="5"/>
      <c r="CN282" s="5"/>
      <c r="CO282" s="5"/>
      <c r="CP282" s="5"/>
      <c r="CQ282" s="5"/>
      <c r="CR282" s="5"/>
      <c r="CS282" s="5"/>
      <c r="CT282" s="5"/>
      <c r="CU282" s="5"/>
      <c r="CV282" s="5"/>
      <c r="CW282" s="5"/>
      <c r="CX282" s="5"/>
      <c r="CY282" s="91" t="str">
        <f t="shared" si="364"/>
        <v/>
      </c>
      <c r="CZ282" s="5" t="str">
        <f t="shared" si="365"/>
        <v/>
      </c>
      <c r="DA282" s="62"/>
      <c r="DB282" s="62"/>
      <c r="DC282" s="62"/>
      <c r="DD282" s="62"/>
      <c r="DE282" s="62"/>
      <c r="DF282" s="62"/>
      <c r="DG282" s="62"/>
      <c r="DH282" s="62"/>
      <c r="DI282" s="62"/>
      <c r="DJ282" s="62"/>
      <c r="DK282" s="62"/>
      <c r="DL282" s="62"/>
      <c r="DM282" s="62"/>
      <c r="DN282" s="62"/>
      <c r="DO282" s="62" t="str">
        <f t="shared" si="366"/>
        <v/>
      </c>
      <c r="DP282" s="62" t="str">
        <f t="shared" si="367"/>
        <v/>
      </c>
      <c r="DQ282" s="5"/>
      <c r="DR282" s="5"/>
      <c r="DS282" s="5"/>
      <c r="DT282" s="5"/>
      <c r="DU282" s="5"/>
      <c r="DV282" s="5"/>
      <c r="DW282" s="5"/>
      <c r="DX282" s="5"/>
      <c r="DY282" s="5"/>
      <c r="DZ282" s="5"/>
      <c r="EA282" s="5"/>
      <c r="EB282" s="5"/>
      <c r="EC282" s="5"/>
      <c r="ED282" s="5"/>
      <c r="EE282" s="91" t="str">
        <f t="shared" si="368"/>
        <v/>
      </c>
      <c r="EF282" s="5" t="str">
        <f t="shared" si="369"/>
        <v/>
      </c>
      <c r="EG282" s="62"/>
      <c r="EH282" s="62"/>
      <c r="EI282" s="62"/>
      <c r="EJ282" s="62"/>
      <c r="EK282" s="62"/>
      <c r="EL282" s="62"/>
      <c r="EM282" s="62"/>
      <c r="EN282" s="62"/>
      <c r="EO282" s="62"/>
      <c r="EP282" s="62"/>
      <c r="EQ282" s="62"/>
      <c r="ER282" s="62"/>
      <c r="ES282" s="62"/>
      <c r="ET282" s="62"/>
      <c r="EU282" s="62" t="str">
        <f t="shared" si="370"/>
        <v/>
      </c>
      <c r="EV282" s="62" t="str">
        <f t="shared" si="371"/>
        <v/>
      </c>
      <c r="EW282" s="5"/>
      <c r="EX282" s="5"/>
      <c r="EY282" s="5"/>
      <c r="EZ282" s="5"/>
      <c r="FA282" s="5"/>
      <c r="FB282" s="5"/>
      <c r="FC282" s="5"/>
      <c r="FD282" s="5"/>
      <c r="FE282" s="5"/>
      <c r="FF282" s="5"/>
      <c r="FG282" s="5"/>
      <c r="FH282" s="5"/>
      <c r="FI282" s="5"/>
      <c r="FJ282" s="5"/>
      <c r="FK282" s="91" t="str">
        <f t="shared" si="372"/>
        <v/>
      </c>
      <c r="FL282" s="5" t="str">
        <f t="shared" si="373"/>
        <v/>
      </c>
      <c r="FM282" s="62"/>
      <c r="FN282" s="62"/>
      <c r="FO282" s="62"/>
      <c r="FP282" s="62"/>
      <c r="FQ282" s="62"/>
      <c r="FR282" s="62"/>
      <c r="FS282" s="62"/>
      <c r="FT282" s="62"/>
      <c r="FU282" s="62"/>
      <c r="FV282" s="62"/>
      <c r="FW282" s="62"/>
      <c r="FX282" s="62"/>
      <c r="FY282" s="62"/>
      <c r="FZ282" s="62"/>
      <c r="GA282" s="62" t="str">
        <f t="shared" si="374"/>
        <v/>
      </c>
      <c r="GB282" s="62" t="str">
        <f t="shared" si="375"/>
        <v/>
      </c>
      <c r="GC282" s="5"/>
      <c r="GD282" s="5"/>
      <c r="GE282" s="5"/>
      <c r="GF282" s="5"/>
      <c r="GG282" s="5"/>
      <c r="GH282" s="5"/>
      <c r="GI282" s="5"/>
      <c r="GJ282" s="5"/>
      <c r="GK282" s="5"/>
      <c r="GL282" s="5"/>
      <c r="GM282" s="5"/>
      <c r="GN282" s="5"/>
      <c r="GO282" s="5"/>
      <c r="GP282" s="5"/>
      <c r="GQ282" s="91" t="str">
        <f t="shared" si="376"/>
        <v/>
      </c>
      <c r="GR282" s="5" t="str">
        <f t="shared" si="377"/>
        <v/>
      </c>
      <c r="GS282" s="62"/>
      <c r="GT282" s="62"/>
      <c r="GU282" s="62"/>
      <c r="GV282" s="62"/>
      <c r="GW282" s="62"/>
      <c r="GX282" s="62"/>
      <c r="GY282" s="62"/>
      <c r="GZ282" s="62"/>
      <c r="HA282" s="62"/>
      <c r="HB282" s="62"/>
      <c r="HC282" s="62"/>
      <c r="HD282" s="62"/>
      <c r="HE282" s="62"/>
      <c r="HF282" s="62"/>
      <c r="HG282" s="62" t="str">
        <f t="shared" si="378"/>
        <v/>
      </c>
      <c r="HH282" s="62" t="str">
        <f t="shared" si="379"/>
        <v/>
      </c>
      <c r="HI282" s="5"/>
      <c r="HJ282" s="5"/>
      <c r="HK282" s="5"/>
      <c r="HL282" s="5"/>
      <c r="HM282" s="5"/>
      <c r="HN282" s="5"/>
      <c r="HO282" s="5"/>
      <c r="HP282" s="5"/>
      <c r="HQ282" s="5"/>
      <c r="HR282" s="5"/>
      <c r="HS282" s="5"/>
      <c r="HT282" s="5"/>
      <c r="HU282" s="5"/>
      <c r="HV282" s="5"/>
      <c r="HW282" s="91" t="str">
        <f t="shared" si="380"/>
        <v/>
      </c>
      <c r="HX282" s="5" t="str">
        <f t="shared" si="381"/>
        <v/>
      </c>
      <c r="HY282" s="62"/>
      <c r="HZ282" s="62"/>
      <c r="IA282" s="62"/>
      <c r="IB282" s="62"/>
      <c r="IC282" s="62"/>
      <c r="ID282" s="62"/>
      <c r="IE282" s="62"/>
      <c r="IF282" s="62"/>
      <c r="IG282" s="62"/>
      <c r="IH282" s="62"/>
      <c r="II282" s="62"/>
      <c r="IJ282" s="62"/>
      <c r="IK282" s="62"/>
      <c r="IL282" s="62"/>
      <c r="IM282" s="62" t="str">
        <f t="shared" si="382"/>
        <v/>
      </c>
      <c r="IN282" s="62" t="str">
        <f t="shared" si="383"/>
        <v/>
      </c>
      <c r="IO282" s="5"/>
      <c r="IP282" s="5"/>
      <c r="IQ282" s="5"/>
      <c r="IR282" s="5"/>
      <c r="IS282" s="5"/>
      <c r="IT282" s="5"/>
      <c r="IU282" s="5"/>
      <c r="IV282" s="5"/>
      <c r="IW282" s="5"/>
      <c r="IX282" s="5"/>
      <c r="IY282" s="5"/>
      <c r="IZ282" s="5"/>
      <c r="JA282" s="5"/>
      <c r="JB282" s="5"/>
      <c r="JC282" s="91" t="str">
        <f t="shared" si="384"/>
        <v/>
      </c>
      <c r="JD282" s="5" t="str">
        <f t="shared" si="385"/>
        <v/>
      </c>
      <c r="JE282" s="62"/>
      <c r="JF282" s="62"/>
      <c r="JG282" s="62"/>
      <c r="JH282" s="62"/>
      <c r="JI282" s="62"/>
      <c r="JJ282" s="62"/>
      <c r="JK282" s="62"/>
      <c r="JL282" s="62"/>
      <c r="JM282" s="62"/>
      <c r="JN282" s="62"/>
      <c r="JO282" s="62"/>
      <c r="JP282" s="62"/>
      <c r="JQ282" s="62"/>
      <c r="JR282" s="62"/>
      <c r="JS282" s="62" t="str">
        <f t="shared" si="386"/>
        <v/>
      </c>
      <c r="JT282" s="62" t="str">
        <f t="shared" si="387"/>
        <v/>
      </c>
      <c r="JU282" s="5"/>
      <c r="JV282" s="5"/>
      <c r="JW282" s="5"/>
      <c r="JX282" s="5"/>
      <c r="JY282" s="5"/>
      <c r="JZ282" s="5"/>
      <c r="KA282" s="5"/>
      <c r="KB282" s="5"/>
      <c r="KC282" s="5"/>
      <c r="KD282" s="5"/>
      <c r="KE282" s="5"/>
      <c r="KF282" s="5"/>
      <c r="KG282" s="5"/>
      <c r="KH282" s="5"/>
      <c r="KI282" s="91" t="str">
        <f t="shared" si="388"/>
        <v/>
      </c>
      <c r="KJ282" s="5" t="str">
        <f t="shared" si="389"/>
        <v/>
      </c>
      <c r="KK282" s="62"/>
      <c r="KL282" s="62"/>
      <c r="KM282" s="62"/>
      <c r="KN282" s="62"/>
      <c r="KO282" s="62"/>
      <c r="KP282" s="62"/>
      <c r="KQ282" s="62"/>
      <c r="KR282" s="62"/>
      <c r="KS282" s="62"/>
      <c r="KT282" s="62"/>
      <c r="KU282" s="62"/>
      <c r="KV282" s="62"/>
      <c r="KW282" s="62"/>
      <c r="KX282" s="62"/>
      <c r="KY282" s="62" t="str">
        <f t="shared" si="390"/>
        <v/>
      </c>
      <c r="KZ282" s="62" t="str">
        <f t="shared" si="391"/>
        <v/>
      </c>
      <c r="LA282" s="5"/>
      <c r="LB282" s="5"/>
      <c r="LC282" s="5"/>
      <c r="LD282" s="5"/>
      <c r="LE282" s="5"/>
      <c r="LF282" s="5"/>
      <c r="LG282" s="5"/>
      <c r="LH282" s="5"/>
      <c r="LI282" s="5"/>
      <c r="LJ282" s="5"/>
      <c r="LK282" s="5"/>
      <c r="LL282" s="5"/>
      <c r="LM282" s="5"/>
      <c r="LN282" s="5"/>
      <c r="LO282" s="91" t="str">
        <f t="shared" si="392"/>
        <v/>
      </c>
      <c r="LP282" s="5" t="str">
        <f t="shared" si="393"/>
        <v/>
      </c>
      <c r="LQ282" s="62"/>
      <c r="LR282" s="62"/>
      <c r="LS282" s="62"/>
      <c r="LT282" s="62"/>
      <c r="LU282" s="62"/>
      <c r="LV282" s="62"/>
      <c r="LW282" s="62"/>
      <c r="LX282" s="62"/>
      <c r="LY282" s="62"/>
      <c r="LZ282" s="62"/>
      <c r="MA282" s="62"/>
      <c r="MB282" s="62"/>
      <c r="MC282" s="62"/>
      <c r="MD282" s="62"/>
      <c r="ME282" s="62" t="str">
        <f t="shared" si="394"/>
        <v/>
      </c>
      <c r="MF282" s="62" t="str">
        <f t="shared" si="395"/>
        <v/>
      </c>
    </row>
    <row r="283" spans="1:344" x14ac:dyDescent="0.35">
      <c r="A283" s="132">
        <v>279</v>
      </c>
      <c r="B283" s="170"/>
      <c r="C283" s="170"/>
      <c r="D283" s="152">
        <v>988</v>
      </c>
      <c r="E283" s="72" t="str">
        <f>'BVEM Scorecard'!F282</f>
        <v>Gas</v>
      </c>
      <c r="F283" s="96">
        <f t="shared" si="396"/>
        <v>0.99999999999999989</v>
      </c>
      <c r="G283" s="96">
        <f t="shared" si="397"/>
        <v>1</v>
      </c>
      <c r="H283" s="96">
        <f t="shared" si="398"/>
        <v>1</v>
      </c>
      <c r="I283" s="96">
        <f t="shared" si="399"/>
        <v>1</v>
      </c>
      <c r="J283" s="62">
        <v>1</v>
      </c>
      <c r="K283" s="62">
        <v>1</v>
      </c>
      <c r="L283" s="62">
        <v>1</v>
      </c>
      <c r="M283" s="62">
        <v>1</v>
      </c>
      <c r="N283" s="62">
        <v>1</v>
      </c>
      <c r="O283" s="62">
        <v>1</v>
      </c>
      <c r="P283" s="62">
        <v>1</v>
      </c>
      <c r="Q283" s="62">
        <v>1</v>
      </c>
      <c r="R283" s="62">
        <v>1</v>
      </c>
      <c r="S283" s="62">
        <v>1</v>
      </c>
      <c r="T283" s="62">
        <v>1</v>
      </c>
      <c r="U283" s="62">
        <v>1</v>
      </c>
      <c r="V283" s="62">
        <v>1</v>
      </c>
      <c r="W283" s="62">
        <f t="shared" si="405"/>
        <v>1</v>
      </c>
      <c r="X283" s="62">
        <f t="shared" si="406"/>
        <v>0.99999999999999989</v>
      </c>
      <c r="Y283" s="1" t="s">
        <v>84</v>
      </c>
      <c r="Z283" s="1">
        <v>1</v>
      </c>
      <c r="AA283" s="1"/>
      <c r="AB283" s="1"/>
      <c r="AC283" s="1"/>
      <c r="AD283" s="1"/>
      <c r="AE283" s="1"/>
      <c r="AF283" s="1"/>
      <c r="AG283" s="1"/>
      <c r="AH283" s="1"/>
      <c r="AI283" s="1"/>
      <c r="AJ283" s="1"/>
      <c r="AK283" s="1"/>
      <c r="AL283" s="1">
        <v>1</v>
      </c>
      <c r="AM283" s="138" t="str">
        <f t="shared" si="407"/>
        <v/>
      </c>
      <c r="AN283" s="139">
        <v>1</v>
      </c>
      <c r="AO283" s="63"/>
      <c r="AP283" s="63"/>
      <c r="AQ283" s="63"/>
      <c r="AR283" s="63"/>
      <c r="AS283" s="63"/>
      <c r="AT283" s="63"/>
      <c r="AU283" s="63"/>
      <c r="AV283" s="63"/>
      <c r="AW283" s="63"/>
      <c r="AX283" s="63"/>
      <c r="AY283" s="63"/>
      <c r="AZ283" s="63"/>
      <c r="BA283" s="63"/>
      <c r="BB283" s="63"/>
      <c r="BC283" s="63" t="str">
        <f t="shared" si="358"/>
        <v/>
      </c>
      <c r="BD283" s="63" t="str">
        <f t="shared" si="359"/>
        <v/>
      </c>
      <c r="BE283" s="1"/>
      <c r="BF283" s="1"/>
      <c r="BG283" s="1"/>
      <c r="BH283" s="1"/>
      <c r="BI283" s="1"/>
      <c r="BJ283" s="1"/>
      <c r="BK283" s="1"/>
      <c r="BL283" s="1"/>
      <c r="BM283" s="1"/>
      <c r="BN283" s="1"/>
      <c r="BO283" s="1"/>
      <c r="BP283" s="1"/>
      <c r="BQ283" s="1"/>
      <c r="BR283" s="1"/>
      <c r="BS283" s="1" t="str">
        <f t="shared" si="360"/>
        <v/>
      </c>
      <c r="BT283" s="1" t="str">
        <f t="shared" si="361"/>
        <v/>
      </c>
      <c r="BU283" s="63"/>
      <c r="BV283" s="63"/>
      <c r="BW283" s="63"/>
      <c r="BX283" s="63"/>
      <c r="BY283" s="63"/>
      <c r="BZ283" s="63"/>
      <c r="CA283" s="63"/>
      <c r="CB283" s="63"/>
      <c r="CC283" s="63"/>
      <c r="CD283" s="63"/>
      <c r="CE283" s="63"/>
      <c r="CF283" s="63"/>
      <c r="CG283" s="63"/>
      <c r="CH283" s="63"/>
      <c r="CI283" s="63" t="str">
        <f t="shared" si="362"/>
        <v/>
      </c>
      <c r="CJ283" s="63" t="str">
        <f t="shared" si="363"/>
        <v/>
      </c>
      <c r="CK283" s="1"/>
      <c r="CL283" s="1"/>
      <c r="CM283" s="1"/>
      <c r="CN283" s="1"/>
      <c r="CO283" s="1"/>
      <c r="CP283" s="1"/>
      <c r="CQ283" s="1"/>
      <c r="CR283" s="1"/>
      <c r="CS283" s="1"/>
      <c r="CT283" s="1"/>
      <c r="CU283" s="1"/>
      <c r="CV283" s="1"/>
      <c r="CW283" s="1"/>
      <c r="CX283" s="1"/>
      <c r="CY283" s="138" t="str">
        <f t="shared" si="364"/>
        <v/>
      </c>
      <c r="CZ283" s="1" t="str">
        <f t="shared" si="365"/>
        <v/>
      </c>
      <c r="DA283" s="63"/>
      <c r="DB283" s="63"/>
      <c r="DC283" s="63"/>
      <c r="DD283" s="63"/>
      <c r="DE283" s="63"/>
      <c r="DF283" s="63"/>
      <c r="DG283" s="63"/>
      <c r="DH283" s="63"/>
      <c r="DI283" s="63"/>
      <c r="DJ283" s="63"/>
      <c r="DK283" s="63"/>
      <c r="DL283" s="63"/>
      <c r="DM283" s="63"/>
      <c r="DN283" s="63"/>
      <c r="DO283" s="63" t="str">
        <f t="shared" si="366"/>
        <v/>
      </c>
      <c r="DP283" s="63" t="str">
        <f t="shared" si="367"/>
        <v/>
      </c>
      <c r="DQ283" s="1"/>
      <c r="DR283" s="1"/>
      <c r="DS283" s="1"/>
      <c r="DT283" s="1"/>
      <c r="DU283" s="1"/>
      <c r="DV283" s="1"/>
      <c r="DW283" s="1"/>
      <c r="DX283" s="1"/>
      <c r="DY283" s="1"/>
      <c r="DZ283" s="1"/>
      <c r="EA283" s="1"/>
      <c r="EB283" s="1"/>
      <c r="EC283" s="1"/>
      <c r="ED283" s="1"/>
      <c r="EE283" s="138" t="str">
        <f t="shared" si="368"/>
        <v/>
      </c>
      <c r="EF283" s="1" t="str">
        <f t="shared" si="369"/>
        <v/>
      </c>
      <c r="EG283" s="63"/>
      <c r="EH283" s="63"/>
      <c r="EI283" s="63"/>
      <c r="EJ283" s="63"/>
      <c r="EK283" s="63"/>
      <c r="EL283" s="63"/>
      <c r="EM283" s="63"/>
      <c r="EN283" s="63"/>
      <c r="EO283" s="63"/>
      <c r="EP283" s="63"/>
      <c r="EQ283" s="63"/>
      <c r="ER283" s="63"/>
      <c r="ES283" s="63"/>
      <c r="ET283" s="63"/>
      <c r="EU283" s="63" t="str">
        <f t="shared" si="370"/>
        <v/>
      </c>
      <c r="EV283" s="63" t="str">
        <f t="shared" si="371"/>
        <v/>
      </c>
      <c r="EW283" s="1"/>
      <c r="EX283" s="1"/>
      <c r="EY283" s="1"/>
      <c r="EZ283" s="1"/>
      <c r="FA283" s="1"/>
      <c r="FB283" s="1"/>
      <c r="FC283" s="1"/>
      <c r="FD283" s="1"/>
      <c r="FE283" s="1"/>
      <c r="FF283" s="1"/>
      <c r="FG283" s="1"/>
      <c r="FH283" s="1"/>
      <c r="FI283" s="1"/>
      <c r="FJ283" s="1"/>
      <c r="FK283" s="138" t="str">
        <f t="shared" si="372"/>
        <v/>
      </c>
      <c r="FL283" s="1" t="str">
        <f t="shared" si="373"/>
        <v/>
      </c>
      <c r="FM283" s="63"/>
      <c r="FN283" s="63"/>
      <c r="FO283" s="63"/>
      <c r="FP283" s="63"/>
      <c r="FQ283" s="63"/>
      <c r="FR283" s="63"/>
      <c r="FS283" s="63"/>
      <c r="FT283" s="63"/>
      <c r="FU283" s="63"/>
      <c r="FV283" s="63"/>
      <c r="FW283" s="63"/>
      <c r="FX283" s="63"/>
      <c r="FY283" s="63"/>
      <c r="FZ283" s="63"/>
      <c r="GA283" s="63" t="str">
        <f t="shared" si="374"/>
        <v/>
      </c>
      <c r="GB283" s="63" t="str">
        <f t="shared" si="375"/>
        <v/>
      </c>
      <c r="GC283" s="1"/>
      <c r="GD283" s="1"/>
      <c r="GE283" s="1"/>
      <c r="GF283" s="1"/>
      <c r="GG283" s="1"/>
      <c r="GH283" s="1"/>
      <c r="GI283" s="1"/>
      <c r="GJ283" s="1"/>
      <c r="GK283" s="1"/>
      <c r="GL283" s="1"/>
      <c r="GM283" s="1"/>
      <c r="GN283" s="1"/>
      <c r="GO283" s="1"/>
      <c r="GP283" s="1"/>
      <c r="GQ283" s="138" t="str">
        <f t="shared" si="376"/>
        <v/>
      </c>
      <c r="GR283" s="1" t="str">
        <f t="shared" si="377"/>
        <v/>
      </c>
      <c r="GS283" s="63"/>
      <c r="GT283" s="63"/>
      <c r="GU283" s="63"/>
      <c r="GV283" s="63"/>
      <c r="GW283" s="63"/>
      <c r="GX283" s="63"/>
      <c r="GY283" s="63"/>
      <c r="GZ283" s="63"/>
      <c r="HA283" s="63"/>
      <c r="HB283" s="63"/>
      <c r="HC283" s="63"/>
      <c r="HD283" s="63"/>
      <c r="HE283" s="63"/>
      <c r="HF283" s="63"/>
      <c r="HG283" s="63" t="str">
        <f t="shared" si="378"/>
        <v/>
      </c>
      <c r="HH283" s="63" t="str">
        <f t="shared" si="379"/>
        <v/>
      </c>
      <c r="HI283" s="1"/>
      <c r="HJ283" s="1"/>
      <c r="HK283" s="1"/>
      <c r="HL283" s="1"/>
      <c r="HM283" s="1"/>
      <c r="HN283" s="1"/>
      <c r="HO283" s="1"/>
      <c r="HP283" s="1"/>
      <c r="HQ283" s="1"/>
      <c r="HR283" s="1"/>
      <c r="HS283" s="1"/>
      <c r="HT283" s="1"/>
      <c r="HU283" s="1"/>
      <c r="HV283" s="1"/>
      <c r="HW283" s="138" t="str">
        <f t="shared" si="380"/>
        <v/>
      </c>
      <c r="HX283" s="1" t="str">
        <f t="shared" si="381"/>
        <v/>
      </c>
      <c r="HY283" s="63"/>
      <c r="HZ283" s="63"/>
      <c r="IA283" s="63"/>
      <c r="IB283" s="63"/>
      <c r="IC283" s="63"/>
      <c r="ID283" s="63"/>
      <c r="IE283" s="63"/>
      <c r="IF283" s="63"/>
      <c r="IG283" s="63"/>
      <c r="IH283" s="63"/>
      <c r="II283" s="63"/>
      <c r="IJ283" s="63"/>
      <c r="IK283" s="63"/>
      <c r="IL283" s="63"/>
      <c r="IM283" s="63" t="str">
        <f t="shared" si="382"/>
        <v/>
      </c>
      <c r="IN283" s="63" t="str">
        <f t="shared" si="383"/>
        <v/>
      </c>
      <c r="IO283" s="1"/>
      <c r="IP283" s="1"/>
      <c r="IQ283" s="1"/>
      <c r="IR283" s="1"/>
      <c r="IS283" s="1"/>
      <c r="IT283" s="1"/>
      <c r="IU283" s="1"/>
      <c r="IV283" s="1"/>
      <c r="IW283" s="1"/>
      <c r="IX283" s="1"/>
      <c r="IY283" s="1"/>
      <c r="IZ283" s="1"/>
      <c r="JA283" s="1"/>
      <c r="JB283" s="1"/>
      <c r="JC283" s="138" t="str">
        <f t="shared" si="384"/>
        <v/>
      </c>
      <c r="JD283" s="1" t="str">
        <f t="shared" si="385"/>
        <v/>
      </c>
      <c r="JE283" s="63"/>
      <c r="JF283" s="63"/>
      <c r="JG283" s="63"/>
      <c r="JH283" s="63"/>
      <c r="JI283" s="63"/>
      <c r="JJ283" s="63"/>
      <c r="JK283" s="63"/>
      <c r="JL283" s="63"/>
      <c r="JM283" s="63"/>
      <c r="JN283" s="63"/>
      <c r="JO283" s="63"/>
      <c r="JP283" s="63"/>
      <c r="JQ283" s="63"/>
      <c r="JR283" s="63"/>
      <c r="JS283" s="63" t="str">
        <f t="shared" si="386"/>
        <v/>
      </c>
      <c r="JT283" s="63" t="str">
        <f t="shared" si="387"/>
        <v/>
      </c>
      <c r="JU283" s="1"/>
      <c r="JV283" s="1"/>
      <c r="JW283" s="1"/>
      <c r="JX283" s="1"/>
      <c r="JY283" s="1"/>
      <c r="JZ283" s="1"/>
      <c r="KA283" s="1"/>
      <c r="KB283" s="1"/>
      <c r="KC283" s="1"/>
      <c r="KD283" s="1"/>
      <c r="KE283" s="1"/>
      <c r="KF283" s="1"/>
      <c r="KG283" s="1"/>
      <c r="KH283" s="1"/>
      <c r="KI283" s="138" t="str">
        <f t="shared" si="388"/>
        <v/>
      </c>
      <c r="KJ283" s="1" t="str">
        <f t="shared" si="389"/>
        <v/>
      </c>
      <c r="KK283" s="63"/>
      <c r="KL283" s="63"/>
      <c r="KM283" s="63"/>
      <c r="KN283" s="63"/>
      <c r="KO283" s="63"/>
      <c r="KP283" s="63"/>
      <c r="KQ283" s="63"/>
      <c r="KR283" s="63"/>
      <c r="KS283" s="63"/>
      <c r="KT283" s="63"/>
      <c r="KU283" s="63"/>
      <c r="KV283" s="63"/>
      <c r="KW283" s="63"/>
      <c r="KX283" s="63"/>
      <c r="KY283" s="63" t="str">
        <f t="shared" si="390"/>
        <v/>
      </c>
      <c r="KZ283" s="63" t="str">
        <f t="shared" si="391"/>
        <v/>
      </c>
      <c r="LA283" s="1"/>
      <c r="LB283" s="1"/>
      <c r="LC283" s="1"/>
      <c r="LD283" s="1"/>
      <c r="LE283" s="1"/>
      <c r="LF283" s="1"/>
      <c r="LG283" s="1"/>
      <c r="LH283" s="1"/>
      <c r="LI283" s="1"/>
      <c r="LJ283" s="1"/>
      <c r="LK283" s="1"/>
      <c r="LL283" s="1"/>
      <c r="LM283" s="1"/>
      <c r="LN283" s="1"/>
      <c r="LO283" s="138" t="str">
        <f t="shared" si="392"/>
        <v/>
      </c>
      <c r="LP283" s="1" t="str">
        <f t="shared" si="393"/>
        <v/>
      </c>
      <c r="LQ283" s="63"/>
      <c r="LR283" s="63"/>
      <c r="LS283" s="63"/>
      <c r="LT283" s="63"/>
      <c r="LU283" s="63"/>
      <c r="LV283" s="63"/>
      <c r="LW283" s="63"/>
      <c r="LX283" s="63"/>
      <c r="LY283" s="63"/>
      <c r="LZ283" s="63"/>
      <c r="MA283" s="63"/>
      <c r="MB283" s="63"/>
      <c r="MC283" s="63"/>
      <c r="MD283" s="63"/>
      <c r="ME283" s="63" t="str">
        <f t="shared" si="394"/>
        <v/>
      </c>
      <c r="MF283" s="63" t="str">
        <f t="shared" si="395"/>
        <v/>
      </c>
    </row>
    <row r="284" spans="1:344" x14ac:dyDescent="0.35">
      <c r="A284" s="131">
        <v>280</v>
      </c>
      <c r="B284" s="170"/>
      <c r="C284" s="170"/>
      <c r="D284" s="152">
        <v>989</v>
      </c>
      <c r="E284" s="72" t="str">
        <f>'BVEM Scorecard'!F283</f>
        <v>Gas</v>
      </c>
      <c r="F284" s="96">
        <f t="shared" si="396"/>
        <v>0.99999999999999989</v>
      </c>
      <c r="G284" s="96">
        <f t="shared" si="397"/>
        <v>1</v>
      </c>
      <c r="H284" s="96">
        <f t="shared" si="398"/>
        <v>1</v>
      </c>
      <c r="I284" s="96">
        <f t="shared" si="399"/>
        <v>1</v>
      </c>
      <c r="J284" s="62">
        <v>1</v>
      </c>
      <c r="K284" s="62">
        <v>1</v>
      </c>
      <c r="L284" s="62">
        <v>1</v>
      </c>
      <c r="M284" s="62">
        <v>1</v>
      </c>
      <c r="N284" s="62">
        <v>1</v>
      </c>
      <c r="O284" s="62">
        <v>1</v>
      </c>
      <c r="P284" s="62">
        <v>1</v>
      </c>
      <c r="Q284" s="62">
        <v>1</v>
      </c>
      <c r="R284" s="62">
        <v>1</v>
      </c>
      <c r="S284" s="62">
        <v>1</v>
      </c>
      <c r="T284" s="62">
        <v>1</v>
      </c>
      <c r="U284" s="62">
        <v>1</v>
      </c>
      <c r="V284" s="62">
        <v>1</v>
      </c>
      <c r="W284" s="62">
        <f t="shared" si="405"/>
        <v>1</v>
      </c>
      <c r="X284" s="62">
        <f t="shared" si="406"/>
        <v>0.99999999999999989</v>
      </c>
      <c r="Y284" s="87" t="s">
        <v>84</v>
      </c>
      <c r="Z284" s="5">
        <v>1</v>
      </c>
      <c r="AA284" s="5"/>
      <c r="AB284" s="5"/>
      <c r="AC284" s="5"/>
      <c r="AD284" s="5"/>
      <c r="AE284" s="5"/>
      <c r="AF284" s="5"/>
      <c r="AG284" s="5"/>
      <c r="AH284" s="5"/>
      <c r="AI284" s="5"/>
      <c r="AJ284" s="5"/>
      <c r="AK284" s="5"/>
      <c r="AL284" s="5">
        <v>1</v>
      </c>
      <c r="AM284" s="91" t="str">
        <f t="shared" si="407"/>
        <v/>
      </c>
      <c r="AN284" s="93">
        <v>1</v>
      </c>
      <c r="AO284" s="62"/>
      <c r="AP284" s="62"/>
      <c r="AQ284" s="62"/>
      <c r="AR284" s="62"/>
      <c r="AS284" s="62"/>
      <c r="AT284" s="62"/>
      <c r="AU284" s="62"/>
      <c r="AV284" s="62"/>
      <c r="AW284" s="62"/>
      <c r="AX284" s="62"/>
      <c r="AY284" s="62"/>
      <c r="AZ284" s="62"/>
      <c r="BA284" s="62"/>
      <c r="BB284" s="62"/>
      <c r="BC284" s="62" t="str">
        <f t="shared" si="358"/>
        <v/>
      </c>
      <c r="BD284" s="62" t="str">
        <f t="shared" si="359"/>
        <v/>
      </c>
      <c r="BE284" s="5"/>
      <c r="BF284" s="5"/>
      <c r="BG284" s="5"/>
      <c r="BH284" s="5"/>
      <c r="BI284" s="5"/>
      <c r="BJ284" s="5"/>
      <c r="BK284" s="5"/>
      <c r="BL284" s="5"/>
      <c r="BM284" s="5"/>
      <c r="BN284" s="5"/>
      <c r="BO284" s="5"/>
      <c r="BP284" s="5"/>
      <c r="BQ284" s="5"/>
      <c r="BR284" s="5"/>
      <c r="BS284" s="5" t="str">
        <f t="shared" si="360"/>
        <v/>
      </c>
      <c r="BT284" s="5" t="str">
        <f t="shared" si="361"/>
        <v/>
      </c>
      <c r="BU284" s="62"/>
      <c r="BV284" s="62"/>
      <c r="BW284" s="62"/>
      <c r="BX284" s="62"/>
      <c r="BY284" s="62"/>
      <c r="BZ284" s="62"/>
      <c r="CA284" s="62"/>
      <c r="CB284" s="62"/>
      <c r="CC284" s="62"/>
      <c r="CD284" s="62"/>
      <c r="CE284" s="62"/>
      <c r="CF284" s="62"/>
      <c r="CG284" s="62"/>
      <c r="CH284" s="62"/>
      <c r="CI284" s="62" t="str">
        <f t="shared" si="362"/>
        <v/>
      </c>
      <c r="CJ284" s="62" t="str">
        <f t="shared" si="363"/>
        <v/>
      </c>
      <c r="CK284" s="5"/>
      <c r="CL284" s="5"/>
      <c r="CM284" s="5"/>
      <c r="CN284" s="5"/>
      <c r="CO284" s="5"/>
      <c r="CP284" s="5"/>
      <c r="CQ284" s="5"/>
      <c r="CR284" s="5"/>
      <c r="CS284" s="5"/>
      <c r="CT284" s="5"/>
      <c r="CU284" s="5"/>
      <c r="CV284" s="5"/>
      <c r="CW284" s="5"/>
      <c r="CX284" s="5"/>
      <c r="CY284" s="91" t="str">
        <f t="shared" si="364"/>
        <v/>
      </c>
      <c r="CZ284" s="5" t="str">
        <f t="shared" si="365"/>
        <v/>
      </c>
      <c r="DA284" s="62"/>
      <c r="DB284" s="62"/>
      <c r="DC284" s="62"/>
      <c r="DD284" s="62"/>
      <c r="DE284" s="62"/>
      <c r="DF284" s="62"/>
      <c r="DG284" s="62"/>
      <c r="DH284" s="62"/>
      <c r="DI284" s="62"/>
      <c r="DJ284" s="62"/>
      <c r="DK284" s="62"/>
      <c r="DL284" s="62"/>
      <c r="DM284" s="62"/>
      <c r="DN284" s="62"/>
      <c r="DO284" s="62" t="str">
        <f t="shared" si="366"/>
        <v/>
      </c>
      <c r="DP284" s="62" t="str">
        <f t="shared" si="367"/>
        <v/>
      </c>
      <c r="DQ284" s="5"/>
      <c r="DR284" s="5"/>
      <c r="DS284" s="5"/>
      <c r="DT284" s="5"/>
      <c r="DU284" s="5"/>
      <c r="DV284" s="5"/>
      <c r="DW284" s="5"/>
      <c r="DX284" s="5"/>
      <c r="DY284" s="5"/>
      <c r="DZ284" s="5"/>
      <c r="EA284" s="5"/>
      <c r="EB284" s="5"/>
      <c r="EC284" s="5"/>
      <c r="ED284" s="5"/>
      <c r="EE284" s="91" t="str">
        <f t="shared" si="368"/>
        <v/>
      </c>
      <c r="EF284" s="5" t="str">
        <f t="shared" si="369"/>
        <v/>
      </c>
      <c r="EG284" s="62"/>
      <c r="EH284" s="62"/>
      <c r="EI284" s="62"/>
      <c r="EJ284" s="62"/>
      <c r="EK284" s="62"/>
      <c r="EL284" s="62"/>
      <c r="EM284" s="62"/>
      <c r="EN284" s="62"/>
      <c r="EO284" s="62"/>
      <c r="EP284" s="62"/>
      <c r="EQ284" s="62"/>
      <c r="ER284" s="62"/>
      <c r="ES284" s="62"/>
      <c r="ET284" s="62"/>
      <c r="EU284" s="62" t="str">
        <f t="shared" si="370"/>
        <v/>
      </c>
      <c r="EV284" s="62" t="str">
        <f t="shared" si="371"/>
        <v/>
      </c>
      <c r="EW284" s="5"/>
      <c r="EX284" s="5"/>
      <c r="EY284" s="5"/>
      <c r="EZ284" s="5"/>
      <c r="FA284" s="5"/>
      <c r="FB284" s="5"/>
      <c r="FC284" s="5"/>
      <c r="FD284" s="5"/>
      <c r="FE284" s="5"/>
      <c r="FF284" s="5"/>
      <c r="FG284" s="5"/>
      <c r="FH284" s="5"/>
      <c r="FI284" s="5"/>
      <c r="FJ284" s="5"/>
      <c r="FK284" s="91" t="str">
        <f t="shared" si="372"/>
        <v/>
      </c>
      <c r="FL284" s="5" t="str">
        <f t="shared" si="373"/>
        <v/>
      </c>
      <c r="FM284" s="62"/>
      <c r="FN284" s="62"/>
      <c r="FO284" s="62"/>
      <c r="FP284" s="62"/>
      <c r="FQ284" s="62"/>
      <c r="FR284" s="62"/>
      <c r="FS284" s="62"/>
      <c r="FT284" s="62"/>
      <c r="FU284" s="62"/>
      <c r="FV284" s="62"/>
      <c r="FW284" s="62"/>
      <c r="FX284" s="62"/>
      <c r="FY284" s="62"/>
      <c r="FZ284" s="62"/>
      <c r="GA284" s="62" t="str">
        <f t="shared" si="374"/>
        <v/>
      </c>
      <c r="GB284" s="62" t="str">
        <f t="shared" si="375"/>
        <v/>
      </c>
      <c r="GC284" s="5"/>
      <c r="GD284" s="5"/>
      <c r="GE284" s="5"/>
      <c r="GF284" s="5"/>
      <c r="GG284" s="5"/>
      <c r="GH284" s="5"/>
      <c r="GI284" s="5"/>
      <c r="GJ284" s="5"/>
      <c r="GK284" s="5"/>
      <c r="GL284" s="5"/>
      <c r="GM284" s="5"/>
      <c r="GN284" s="5"/>
      <c r="GO284" s="5"/>
      <c r="GP284" s="5"/>
      <c r="GQ284" s="91" t="str">
        <f t="shared" si="376"/>
        <v/>
      </c>
      <c r="GR284" s="5" t="str">
        <f t="shared" si="377"/>
        <v/>
      </c>
      <c r="GS284" s="62"/>
      <c r="GT284" s="62"/>
      <c r="GU284" s="62"/>
      <c r="GV284" s="62"/>
      <c r="GW284" s="62"/>
      <c r="GX284" s="62"/>
      <c r="GY284" s="62"/>
      <c r="GZ284" s="62"/>
      <c r="HA284" s="62"/>
      <c r="HB284" s="62"/>
      <c r="HC284" s="62"/>
      <c r="HD284" s="62"/>
      <c r="HE284" s="62"/>
      <c r="HF284" s="62"/>
      <c r="HG284" s="62" t="str">
        <f t="shared" si="378"/>
        <v/>
      </c>
      <c r="HH284" s="62" t="str">
        <f t="shared" si="379"/>
        <v/>
      </c>
      <c r="HI284" s="5"/>
      <c r="HJ284" s="5"/>
      <c r="HK284" s="5"/>
      <c r="HL284" s="5"/>
      <c r="HM284" s="5"/>
      <c r="HN284" s="5"/>
      <c r="HO284" s="5"/>
      <c r="HP284" s="5"/>
      <c r="HQ284" s="5"/>
      <c r="HR284" s="5"/>
      <c r="HS284" s="5"/>
      <c r="HT284" s="5"/>
      <c r="HU284" s="5"/>
      <c r="HV284" s="5"/>
      <c r="HW284" s="91" t="str">
        <f t="shared" si="380"/>
        <v/>
      </c>
      <c r="HX284" s="5" t="str">
        <f t="shared" si="381"/>
        <v/>
      </c>
      <c r="HY284" s="62"/>
      <c r="HZ284" s="62"/>
      <c r="IA284" s="62"/>
      <c r="IB284" s="62"/>
      <c r="IC284" s="62"/>
      <c r="ID284" s="62"/>
      <c r="IE284" s="62"/>
      <c r="IF284" s="62"/>
      <c r="IG284" s="62"/>
      <c r="IH284" s="62"/>
      <c r="II284" s="62"/>
      <c r="IJ284" s="62"/>
      <c r="IK284" s="62"/>
      <c r="IL284" s="62"/>
      <c r="IM284" s="62" t="str">
        <f t="shared" si="382"/>
        <v/>
      </c>
      <c r="IN284" s="62" t="str">
        <f t="shared" si="383"/>
        <v/>
      </c>
      <c r="IO284" s="5"/>
      <c r="IP284" s="5"/>
      <c r="IQ284" s="5"/>
      <c r="IR284" s="5"/>
      <c r="IS284" s="5"/>
      <c r="IT284" s="5"/>
      <c r="IU284" s="5"/>
      <c r="IV284" s="5"/>
      <c r="IW284" s="5"/>
      <c r="IX284" s="5"/>
      <c r="IY284" s="5"/>
      <c r="IZ284" s="5"/>
      <c r="JA284" s="5"/>
      <c r="JB284" s="5"/>
      <c r="JC284" s="91" t="str">
        <f t="shared" si="384"/>
        <v/>
      </c>
      <c r="JD284" s="5" t="str">
        <f t="shared" si="385"/>
        <v/>
      </c>
      <c r="JE284" s="62"/>
      <c r="JF284" s="62"/>
      <c r="JG284" s="62"/>
      <c r="JH284" s="62"/>
      <c r="JI284" s="62"/>
      <c r="JJ284" s="62"/>
      <c r="JK284" s="62"/>
      <c r="JL284" s="62"/>
      <c r="JM284" s="62"/>
      <c r="JN284" s="62"/>
      <c r="JO284" s="62"/>
      <c r="JP284" s="62"/>
      <c r="JQ284" s="62"/>
      <c r="JR284" s="62"/>
      <c r="JS284" s="62" t="str">
        <f t="shared" si="386"/>
        <v/>
      </c>
      <c r="JT284" s="62" t="str">
        <f t="shared" si="387"/>
        <v/>
      </c>
      <c r="JU284" s="5"/>
      <c r="JV284" s="5"/>
      <c r="JW284" s="5"/>
      <c r="JX284" s="5"/>
      <c r="JY284" s="5"/>
      <c r="JZ284" s="5"/>
      <c r="KA284" s="5"/>
      <c r="KB284" s="5"/>
      <c r="KC284" s="5"/>
      <c r="KD284" s="5"/>
      <c r="KE284" s="5"/>
      <c r="KF284" s="5"/>
      <c r="KG284" s="5"/>
      <c r="KH284" s="5"/>
      <c r="KI284" s="91" t="str">
        <f t="shared" si="388"/>
        <v/>
      </c>
      <c r="KJ284" s="5" t="str">
        <f t="shared" si="389"/>
        <v/>
      </c>
      <c r="KK284" s="62"/>
      <c r="KL284" s="62"/>
      <c r="KM284" s="62"/>
      <c r="KN284" s="62"/>
      <c r="KO284" s="62"/>
      <c r="KP284" s="62"/>
      <c r="KQ284" s="62"/>
      <c r="KR284" s="62"/>
      <c r="KS284" s="62"/>
      <c r="KT284" s="62"/>
      <c r="KU284" s="62"/>
      <c r="KV284" s="62"/>
      <c r="KW284" s="62"/>
      <c r="KX284" s="62"/>
      <c r="KY284" s="62" t="str">
        <f t="shared" si="390"/>
        <v/>
      </c>
      <c r="KZ284" s="62" t="str">
        <f t="shared" si="391"/>
        <v/>
      </c>
      <c r="LA284" s="5"/>
      <c r="LB284" s="5"/>
      <c r="LC284" s="5"/>
      <c r="LD284" s="5"/>
      <c r="LE284" s="5"/>
      <c r="LF284" s="5"/>
      <c r="LG284" s="5"/>
      <c r="LH284" s="5"/>
      <c r="LI284" s="5"/>
      <c r="LJ284" s="5"/>
      <c r="LK284" s="5"/>
      <c r="LL284" s="5"/>
      <c r="LM284" s="5"/>
      <c r="LN284" s="5"/>
      <c r="LO284" s="91" t="str">
        <f t="shared" si="392"/>
        <v/>
      </c>
      <c r="LP284" s="5" t="str">
        <f t="shared" si="393"/>
        <v/>
      </c>
      <c r="LQ284" s="62"/>
      <c r="LR284" s="62"/>
      <c r="LS284" s="62"/>
      <c r="LT284" s="62"/>
      <c r="LU284" s="62"/>
      <c r="LV284" s="62"/>
      <c r="LW284" s="62"/>
      <c r="LX284" s="62"/>
      <c r="LY284" s="62"/>
      <c r="LZ284" s="62"/>
      <c r="MA284" s="62"/>
      <c r="MB284" s="62"/>
      <c r="MC284" s="62"/>
      <c r="MD284" s="62"/>
      <c r="ME284" s="62" t="str">
        <f t="shared" si="394"/>
        <v/>
      </c>
      <c r="MF284" s="62" t="str">
        <f t="shared" si="395"/>
        <v/>
      </c>
    </row>
    <row r="285" spans="1:344" x14ac:dyDescent="0.35">
      <c r="A285" s="132">
        <v>281</v>
      </c>
      <c r="B285" s="170"/>
      <c r="C285" s="170"/>
      <c r="D285" s="152">
        <v>1054</v>
      </c>
      <c r="E285" s="72" t="str">
        <f>'BVEM Scorecard'!F284</f>
        <v>Gas</v>
      </c>
      <c r="F285" s="96"/>
      <c r="G285" s="96"/>
      <c r="H285" s="96"/>
      <c r="I285" s="96"/>
      <c r="J285" s="62"/>
      <c r="K285" s="62"/>
      <c r="L285" s="62"/>
      <c r="M285" s="62"/>
      <c r="N285" s="62"/>
      <c r="O285" s="62"/>
      <c r="P285" s="62"/>
      <c r="Q285" s="62"/>
      <c r="R285" s="62"/>
      <c r="S285" s="62"/>
      <c r="T285" s="62"/>
      <c r="U285" s="62"/>
      <c r="V285" s="62"/>
      <c r="W285" s="62"/>
      <c r="X285" s="62"/>
      <c r="Y285" s="1"/>
      <c r="Z285" s="1"/>
      <c r="AA285" s="1"/>
      <c r="AB285" s="1"/>
      <c r="AC285" s="1"/>
      <c r="AD285" s="1"/>
      <c r="AE285" s="1"/>
      <c r="AF285" s="1"/>
      <c r="AG285" s="1"/>
      <c r="AH285" s="1"/>
      <c r="AI285" s="1"/>
      <c r="AJ285" s="1"/>
      <c r="AK285" s="1"/>
      <c r="AL285" s="1"/>
      <c r="AM285" s="138"/>
      <c r="AN285" s="139"/>
      <c r="AO285" s="63"/>
      <c r="AP285" s="63"/>
      <c r="AQ285" s="63"/>
      <c r="AR285" s="63"/>
      <c r="AS285" s="63"/>
      <c r="AT285" s="63"/>
      <c r="AU285" s="63"/>
      <c r="AV285" s="63"/>
      <c r="AW285" s="63"/>
      <c r="AX285" s="63"/>
      <c r="AY285" s="63"/>
      <c r="AZ285" s="63"/>
      <c r="BA285" s="63"/>
      <c r="BB285" s="63"/>
      <c r="BC285" s="63"/>
      <c r="BD285" s="63"/>
      <c r="BE285" s="1"/>
      <c r="BF285" s="1"/>
      <c r="BG285" s="1"/>
      <c r="BH285" s="1"/>
      <c r="BI285" s="1"/>
      <c r="BJ285" s="1"/>
      <c r="BK285" s="1"/>
      <c r="BL285" s="1"/>
      <c r="BM285" s="1"/>
      <c r="BN285" s="1"/>
      <c r="BO285" s="1"/>
      <c r="BP285" s="1"/>
      <c r="BQ285" s="1"/>
      <c r="BR285" s="1"/>
      <c r="BS285" s="1"/>
      <c r="BT285" s="1"/>
      <c r="BU285" s="63"/>
      <c r="BV285" s="63"/>
      <c r="BW285" s="63"/>
      <c r="BX285" s="63"/>
      <c r="BY285" s="63"/>
      <c r="BZ285" s="63"/>
      <c r="CA285" s="63"/>
      <c r="CB285" s="63"/>
      <c r="CC285" s="63"/>
      <c r="CD285" s="63"/>
      <c r="CE285" s="63"/>
      <c r="CF285" s="63"/>
      <c r="CG285" s="63"/>
      <c r="CH285" s="63"/>
      <c r="CI285" s="63"/>
      <c r="CJ285" s="63"/>
      <c r="CK285" s="1"/>
      <c r="CL285" s="1"/>
      <c r="CM285" s="1"/>
      <c r="CN285" s="1"/>
      <c r="CO285" s="1"/>
      <c r="CP285" s="1"/>
      <c r="CQ285" s="1"/>
      <c r="CR285" s="1"/>
      <c r="CS285" s="1"/>
      <c r="CT285" s="1"/>
      <c r="CU285" s="1"/>
      <c r="CV285" s="1"/>
      <c r="CW285" s="1"/>
      <c r="CX285" s="1"/>
      <c r="CY285" s="138"/>
      <c r="CZ285" s="1"/>
      <c r="DA285" s="63"/>
      <c r="DB285" s="63"/>
      <c r="DC285" s="63"/>
      <c r="DD285" s="63"/>
      <c r="DE285" s="63"/>
      <c r="DF285" s="63"/>
      <c r="DG285" s="63"/>
      <c r="DH285" s="63"/>
      <c r="DI285" s="63"/>
      <c r="DJ285" s="63"/>
      <c r="DK285" s="63"/>
      <c r="DL285" s="63"/>
      <c r="DM285" s="63"/>
      <c r="DN285" s="63"/>
      <c r="DO285" s="63"/>
      <c r="DP285" s="63"/>
      <c r="DQ285" s="1"/>
      <c r="DR285" s="1"/>
      <c r="DS285" s="1"/>
      <c r="DT285" s="1"/>
      <c r="DU285" s="1"/>
      <c r="DV285" s="1"/>
      <c r="DW285" s="1"/>
      <c r="DX285" s="1"/>
      <c r="DY285" s="1"/>
      <c r="DZ285" s="1"/>
      <c r="EA285" s="1"/>
      <c r="EB285" s="1"/>
      <c r="EC285" s="1"/>
      <c r="ED285" s="1"/>
      <c r="EE285" s="138"/>
      <c r="EF285" s="1"/>
      <c r="EG285" s="63"/>
      <c r="EH285" s="63"/>
      <c r="EI285" s="63"/>
      <c r="EJ285" s="63"/>
      <c r="EK285" s="63"/>
      <c r="EL285" s="63"/>
      <c r="EM285" s="63"/>
      <c r="EN285" s="63"/>
      <c r="EO285" s="63"/>
      <c r="EP285" s="63"/>
      <c r="EQ285" s="63"/>
      <c r="ER285" s="63"/>
      <c r="ES285" s="63"/>
      <c r="ET285" s="63"/>
      <c r="EU285" s="63"/>
      <c r="EV285" s="63"/>
      <c r="EW285" s="1"/>
      <c r="EX285" s="1"/>
      <c r="EY285" s="1"/>
      <c r="EZ285" s="1"/>
      <c r="FA285" s="1"/>
      <c r="FB285" s="1"/>
      <c r="FC285" s="1"/>
      <c r="FD285" s="1"/>
      <c r="FE285" s="1"/>
      <c r="FF285" s="1"/>
      <c r="FG285" s="1"/>
      <c r="FH285" s="1"/>
      <c r="FI285" s="1"/>
      <c r="FJ285" s="1"/>
      <c r="FK285" s="138"/>
      <c r="FL285" s="1"/>
      <c r="FM285" s="63"/>
      <c r="FN285" s="63"/>
      <c r="FO285" s="63"/>
      <c r="FP285" s="63"/>
      <c r="FQ285" s="63"/>
      <c r="FR285" s="63"/>
      <c r="FS285" s="63"/>
      <c r="FT285" s="63"/>
      <c r="FU285" s="63"/>
      <c r="FV285" s="63"/>
      <c r="FW285" s="63"/>
      <c r="FX285" s="63"/>
      <c r="FY285" s="63"/>
      <c r="FZ285" s="63"/>
      <c r="GA285" s="63"/>
      <c r="GB285" s="63"/>
      <c r="GC285" s="1"/>
      <c r="GD285" s="1"/>
      <c r="GE285" s="1"/>
      <c r="GF285" s="1"/>
      <c r="GG285" s="1"/>
      <c r="GH285" s="1"/>
      <c r="GI285" s="1"/>
      <c r="GJ285" s="1"/>
      <c r="GK285" s="1"/>
      <c r="GL285" s="1"/>
      <c r="GM285" s="1"/>
      <c r="GN285" s="1"/>
      <c r="GO285" s="1"/>
      <c r="GP285" s="1"/>
      <c r="GQ285" s="138"/>
      <c r="GR285" s="1"/>
      <c r="GS285" s="63"/>
      <c r="GT285" s="63"/>
      <c r="GU285" s="63"/>
      <c r="GV285" s="63"/>
      <c r="GW285" s="63"/>
      <c r="GX285" s="63"/>
      <c r="GY285" s="63"/>
      <c r="GZ285" s="63"/>
      <c r="HA285" s="63"/>
      <c r="HB285" s="63"/>
      <c r="HC285" s="63"/>
      <c r="HD285" s="63"/>
      <c r="HE285" s="63"/>
      <c r="HF285" s="63"/>
      <c r="HG285" s="63"/>
      <c r="HH285" s="63"/>
      <c r="HI285" s="1"/>
      <c r="HJ285" s="1"/>
      <c r="HK285" s="1"/>
      <c r="HL285" s="1"/>
      <c r="HM285" s="1"/>
      <c r="HN285" s="1"/>
      <c r="HO285" s="1"/>
      <c r="HP285" s="1"/>
      <c r="HQ285" s="1"/>
      <c r="HR285" s="1"/>
      <c r="HS285" s="1"/>
      <c r="HT285" s="1"/>
      <c r="HU285" s="1"/>
      <c r="HV285" s="1"/>
      <c r="HW285" s="138"/>
      <c r="HX285" s="1"/>
      <c r="HY285" s="63"/>
      <c r="HZ285" s="63"/>
      <c r="IA285" s="63"/>
      <c r="IB285" s="63"/>
      <c r="IC285" s="63"/>
      <c r="ID285" s="63"/>
      <c r="IE285" s="63"/>
      <c r="IF285" s="63"/>
      <c r="IG285" s="63"/>
      <c r="IH285" s="63"/>
      <c r="II285" s="63"/>
      <c r="IJ285" s="63"/>
      <c r="IK285" s="63"/>
      <c r="IL285" s="63"/>
      <c r="IM285" s="63"/>
      <c r="IN285" s="63"/>
      <c r="IO285" s="1"/>
      <c r="IP285" s="1"/>
      <c r="IQ285" s="1"/>
      <c r="IR285" s="1"/>
      <c r="IS285" s="1"/>
      <c r="IT285" s="1"/>
      <c r="IU285" s="1"/>
      <c r="IV285" s="1"/>
      <c r="IW285" s="1"/>
      <c r="IX285" s="1"/>
      <c r="IY285" s="1"/>
      <c r="IZ285" s="1"/>
      <c r="JA285" s="1"/>
      <c r="JB285" s="1"/>
      <c r="JC285" s="138"/>
      <c r="JD285" s="1"/>
      <c r="JE285" s="63"/>
      <c r="JF285" s="63"/>
      <c r="JG285" s="63"/>
      <c r="JH285" s="63"/>
      <c r="JI285" s="63"/>
      <c r="JJ285" s="63"/>
      <c r="JK285" s="63"/>
      <c r="JL285" s="63"/>
      <c r="JM285" s="63"/>
      <c r="JN285" s="63"/>
      <c r="JO285" s="63"/>
      <c r="JP285" s="63"/>
      <c r="JQ285" s="63"/>
      <c r="JR285" s="63"/>
      <c r="JS285" s="63"/>
      <c r="JT285" s="63"/>
      <c r="JU285" s="1"/>
      <c r="JV285" s="1"/>
      <c r="JW285" s="1"/>
      <c r="JX285" s="1"/>
      <c r="JY285" s="1"/>
      <c r="JZ285" s="1"/>
      <c r="KA285" s="1"/>
      <c r="KB285" s="1"/>
      <c r="KC285" s="1"/>
      <c r="KD285" s="1"/>
      <c r="KE285" s="1"/>
      <c r="KF285" s="1"/>
      <c r="KG285" s="1"/>
      <c r="KH285" s="1"/>
      <c r="KI285" s="138"/>
      <c r="KJ285" s="1"/>
      <c r="KK285" s="63"/>
      <c r="KL285" s="63"/>
      <c r="KM285" s="63"/>
      <c r="KN285" s="63"/>
      <c r="KO285" s="63"/>
      <c r="KP285" s="63"/>
      <c r="KQ285" s="63"/>
      <c r="KR285" s="63"/>
      <c r="KS285" s="63"/>
      <c r="KT285" s="63"/>
      <c r="KU285" s="63"/>
      <c r="KV285" s="63"/>
      <c r="KW285" s="63"/>
      <c r="KX285" s="63"/>
      <c r="KY285" s="63"/>
      <c r="KZ285" s="63"/>
      <c r="LA285" s="1"/>
      <c r="LB285" s="1"/>
      <c r="LC285" s="1"/>
      <c r="LD285" s="1"/>
      <c r="LE285" s="1"/>
      <c r="LF285" s="1"/>
      <c r="LG285" s="1"/>
      <c r="LH285" s="1"/>
      <c r="LI285" s="1"/>
      <c r="LJ285" s="1"/>
      <c r="LK285" s="1"/>
      <c r="LL285" s="1"/>
      <c r="LM285" s="1"/>
      <c r="LN285" s="1"/>
      <c r="LO285" s="138"/>
      <c r="LP285" s="1"/>
      <c r="LQ285" s="63"/>
      <c r="LR285" s="63"/>
      <c r="LS285" s="63"/>
      <c r="LT285" s="63"/>
      <c r="LU285" s="63"/>
      <c r="LV285" s="63"/>
      <c r="LW285" s="63"/>
      <c r="LX285" s="63"/>
      <c r="LY285" s="63"/>
      <c r="LZ285" s="63"/>
      <c r="MA285" s="63"/>
      <c r="MB285" s="63"/>
      <c r="MC285" s="63"/>
      <c r="MD285" s="63"/>
      <c r="ME285" s="63"/>
      <c r="MF285" s="63"/>
    </row>
    <row r="286" spans="1:344" x14ac:dyDescent="0.35">
      <c r="A286" s="131">
        <v>282</v>
      </c>
      <c r="B286" s="170"/>
      <c r="C286" s="170"/>
      <c r="D286" s="152">
        <v>990</v>
      </c>
      <c r="E286" s="72" t="str">
        <f>'BVEM Scorecard'!F285</f>
        <v>Gas</v>
      </c>
      <c r="F286" s="96">
        <f t="shared" si="396"/>
        <v>0.99999999999999989</v>
      </c>
      <c r="G286" s="96">
        <f t="shared" si="397"/>
        <v>1</v>
      </c>
      <c r="H286" s="96">
        <f t="shared" si="398"/>
        <v>1</v>
      </c>
      <c r="I286" s="96">
        <f t="shared" si="399"/>
        <v>1</v>
      </c>
      <c r="J286" s="62">
        <v>1</v>
      </c>
      <c r="K286" s="62">
        <v>1</v>
      </c>
      <c r="L286" s="62">
        <v>1</v>
      </c>
      <c r="M286" s="62">
        <v>1</v>
      </c>
      <c r="N286" s="62">
        <v>1</v>
      </c>
      <c r="O286" s="62">
        <v>1</v>
      </c>
      <c r="P286" s="62">
        <v>1</v>
      </c>
      <c r="Q286" s="62">
        <v>1</v>
      </c>
      <c r="R286" s="62">
        <v>1</v>
      </c>
      <c r="S286" s="62">
        <v>1</v>
      </c>
      <c r="T286" s="62">
        <v>1</v>
      </c>
      <c r="U286" s="62">
        <v>1</v>
      </c>
      <c r="V286" s="62">
        <v>1</v>
      </c>
      <c r="W286" s="62">
        <f t="shared" ref="W286" si="408">IFERROR(AVERAGE(M286:V286),0)</f>
        <v>1</v>
      </c>
      <c r="X286" s="62">
        <f t="shared" ref="X286" si="409">M$4*M286+N$4*N286+O$4*O286+P$4*P286+Q$4*Q286+R$4*R286+S$4*S286+T$4*T286+U$4*U286+V$4*V286</f>
        <v>0.99999999999999989</v>
      </c>
      <c r="Y286" s="87" t="s">
        <v>84</v>
      </c>
      <c r="Z286" s="5">
        <v>1</v>
      </c>
      <c r="AA286" s="5"/>
      <c r="AB286" s="5"/>
      <c r="AC286" s="5"/>
      <c r="AD286" s="5"/>
      <c r="AE286" s="5"/>
      <c r="AF286" s="5"/>
      <c r="AG286" s="5"/>
      <c r="AH286" s="5"/>
      <c r="AI286" s="5"/>
      <c r="AJ286" s="5"/>
      <c r="AK286" s="5"/>
      <c r="AL286" s="5">
        <v>1</v>
      </c>
      <c r="AM286" s="91" t="str">
        <f t="shared" ref="AM286" si="410">IFERROR(AA286/SUM($AA286,$AQ286,$BG286,$BW286,$CM286,$DC286,$DS286,$EI286,$EY286,$FO286,$GE286,$GU286,$HK286,$IA286,$IQ286,$JG286,$JW286,$KM286,$LC286,$LS286),"")</f>
        <v/>
      </c>
      <c r="AN286" s="93">
        <v>1</v>
      </c>
      <c r="AO286" s="62"/>
      <c r="AP286" s="62"/>
      <c r="AQ286" s="62"/>
      <c r="AR286" s="62"/>
      <c r="AS286" s="62"/>
      <c r="AT286" s="62"/>
      <c r="AU286" s="62"/>
      <c r="AV286" s="62"/>
      <c r="AW286" s="62"/>
      <c r="AX286" s="62"/>
      <c r="AY286" s="62"/>
      <c r="AZ286" s="62"/>
      <c r="BA286" s="62"/>
      <c r="BB286" s="62"/>
      <c r="BC286" s="62" t="str">
        <f t="shared" si="358"/>
        <v/>
      </c>
      <c r="BD286" s="62" t="str">
        <f t="shared" si="359"/>
        <v/>
      </c>
      <c r="BE286" s="5"/>
      <c r="BF286" s="5"/>
      <c r="BG286" s="5"/>
      <c r="BH286" s="5"/>
      <c r="BI286" s="5"/>
      <c r="BJ286" s="5"/>
      <c r="BK286" s="5"/>
      <c r="BL286" s="5"/>
      <c r="BM286" s="5"/>
      <c r="BN286" s="5"/>
      <c r="BO286" s="5"/>
      <c r="BP286" s="5"/>
      <c r="BQ286" s="5"/>
      <c r="BR286" s="5"/>
      <c r="BS286" s="5" t="str">
        <f t="shared" si="360"/>
        <v/>
      </c>
      <c r="BT286" s="5" t="str">
        <f t="shared" si="361"/>
        <v/>
      </c>
      <c r="BU286" s="62"/>
      <c r="BV286" s="62"/>
      <c r="BW286" s="62"/>
      <c r="BX286" s="62"/>
      <c r="BY286" s="62"/>
      <c r="BZ286" s="62"/>
      <c r="CA286" s="62"/>
      <c r="CB286" s="62"/>
      <c r="CC286" s="62"/>
      <c r="CD286" s="62"/>
      <c r="CE286" s="62"/>
      <c r="CF286" s="62"/>
      <c r="CG286" s="62"/>
      <c r="CH286" s="62"/>
      <c r="CI286" s="62" t="str">
        <f t="shared" si="362"/>
        <v/>
      </c>
      <c r="CJ286" s="62" t="str">
        <f t="shared" si="363"/>
        <v/>
      </c>
      <c r="CK286" s="5"/>
      <c r="CL286" s="5"/>
      <c r="CM286" s="5"/>
      <c r="CN286" s="5"/>
      <c r="CO286" s="5"/>
      <c r="CP286" s="5"/>
      <c r="CQ286" s="5"/>
      <c r="CR286" s="5"/>
      <c r="CS286" s="5"/>
      <c r="CT286" s="5"/>
      <c r="CU286" s="5"/>
      <c r="CV286" s="5"/>
      <c r="CW286" s="5"/>
      <c r="CX286" s="5"/>
      <c r="CY286" s="91" t="str">
        <f t="shared" si="364"/>
        <v/>
      </c>
      <c r="CZ286" s="5" t="str">
        <f t="shared" si="365"/>
        <v/>
      </c>
      <c r="DA286" s="62"/>
      <c r="DB286" s="62"/>
      <c r="DC286" s="62"/>
      <c r="DD286" s="62"/>
      <c r="DE286" s="62"/>
      <c r="DF286" s="62"/>
      <c r="DG286" s="62"/>
      <c r="DH286" s="62"/>
      <c r="DI286" s="62"/>
      <c r="DJ286" s="62"/>
      <c r="DK286" s="62"/>
      <c r="DL286" s="62"/>
      <c r="DM286" s="62"/>
      <c r="DN286" s="62"/>
      <c r="DO286" s="62" t="str">
        <f t="shared" si="366"/>
        <v/>
      </c>
      <c r="DP286" s="62" t="str">
        <f t="shared" si="367"/>
        <v/>
      </c>
      <c r="DQ286" s="5"/>
      <c r="DR286" s="5"/>
      <c r="DS286" s="5"/>
      <c r="DT286" s="5"/>
      <c r="DU286" s="5"/>
      <c r="DV286" s="5"/>
      <c r="DW286" s="5"/>
      <c r="DX286" s="5"/>
      <c r="DY286" s="5"/>
      <c r="DZ286" s="5"/>
      <c r="EA286" s="5"/>
      <c r="EB286" s="5"/>
      <c r="EC286" s="5"/>
      <c r="ED286" s="5"/>
      <c r="EE286" s="91" t="str">
        <f t="shared" si="368"/>
        <v/>
      </c>
      <c r="EF286" s="5" t="str">
        <f t="shared" si="369"/>
        <v/>
      </c>
      <c r="EG286" s="62"/>
      <c r="EH286" s="62"/>
      <c r="EI286" s="62"/>
      <c r="EJ286" s="62"/>
      <c r="EK286" s="62"/>
      <c r="EL286" s="62"/>
      <c r="EM286" s="62"/>
      <c r="EN286" s="62"/>
      <c r="EO286" s="62"/>
      <c r="EP286" s="62"/>
      <c r="EQ286" s="62"/>
      <c r="ER286" s="62"/>
      <c r="ES286" s="62"/>
      <c r="ET286" s="62"/>
      <c r="EU286" s="62" t="str">
        <f t="shared" si="370"/>
        <v/>
      </c>
      <c r="EV286" s="62" t="str">
        <f t="shared" si="371"/>
        <v/>
      </c>
      <c r="EW286" s="5"/>
      <c r="EX286" s="5"/>
      <c r="EY286" s="5"/>
      <c r="EZ286" s="5"/>
      <c r="FA286" s="5"/>
      <c r="FB286" s="5"/>
      <c r="FC286" s="5"/>
      <c r="FD286" s="5"/>
      <c r="FE286" s="5"/>
      <c r="FF286" s="5"/>
      <c r="FG286" s="5"/>
      <c r="FH286" s="5"/>
      <c r="FI286" s="5"/>
      <c r="FJ286" s="5"/>
      <c r="FK286" s="91" t="str">
        <f t="shared" si="372"/>
        <v/>
      </c>
      <c r="FL286" s="5" t="str">
        <f t="shared" si="373"/>
        <v/>
      </c>
      <c r="FM286" s="62"/>
      <c r="FN286" s="62"/>
      <c r="FO286" s="62"/>
      <c r="FP286" s="62"/>
      <c r="FQ286" s="62"/>
      <c r="FR286" s="62"/>
      <c r="FS286" s="62"/>
      <c r="FT286" s="62"/>
      <c r="FU286" s="62"/>
      <c r="FV286" s="62"/>
      <c r="FW286" s="62"/>
      <c r="FX286" s="62"/>
      <c r="FY286" s="62"/>
      <c r="FZ286" s="62"/>
      <c r="GA286" s="62" t="str">
        <f t="shared" si="374"/>
        <v/>
      </c>
      <c r="GB286" s="62" t="str">
        <f t="shared" si="375"/>
        <v/>
      </c>
      <c r="GC286" s="5"/>
      <c r="GD286" s="5"/>
      <c r="GE286" s="5"/>
      <c r="GF286" s="5"/>
      <c r="GG286" s="5"/>
      <c r="GH286" s="5"/>
      <c r="GI286" s="5"/>
      <c r="GJ286" s="5"/>
      <c r="GK286" s="5"/>
      <c r="GL286" s="5"/>
      <c r="GM286" s="5"/>
      <c r="GN286" s="5"/>
      <c r="GO286" s="5"/>
      <c r="GP286" s="5"/>
      <c r="GQ286" s="91" t="str">
        <f t="shared" si="376"/>
        <v/>
      </c>
      <c r="GR286" s="5" t="str">
        <f t="shared" si="377"/>
        <v/>
      </c>
      <c r="GS286" s="62"/>
      <c r="GT286" s="62"/>
      <c r="GU286" s="62"/>
      <c r="GV286" s="62"/>
      <c r="GW286" s="62"/>
      <c r="GX286" s="62"/>
      <c r="GY286" s="62"/>
      <c r="GZ286" s="62"/>
      <c r="HA286" s="62"/>
      <c r="HB286" s="62"/>
      <c r="HC286" s="62"/>
      <c r="HD286" s="62"/>
      <c r="HE286" s="62"/>
      <c r="HF286" s="62"/>
      <c r="HG286" s="62" t="str">
        <f t="shared" si="378"/>
        <v/>
      </c>
      <c r="HH286" s="62" t="str">
        <f t="shared" si="379"/>
        <v/>
      </c>
      <c r="HI286" s="5"/>
      <c r="HJ286" s="5"/>
      <c r="HK286" s="5"/>
      <c r="HL286" s="5"/>
      <c r="HM286" s="5"/>
      <c r="HN286" s="5"/>
      <c r="HO286" s="5"/>
      <c r="HP286" s="5"/>
      <c r="HQ286" s="5"/>
      <c r="HR286" s="5"/>
      <c r="HS286" s="5"/>
      <c r="HT286" s="5"/>
      <c r="HU286" s="5"/>
      <c r="HV286" s="5"/>
      <c r="HW286" s="91" t="str">
        <f t="shared" si="380"/>
        <v/>
      </c>
      <c r="HX286" s="5" t="str">
        <f t="shared" si="381"/>
        <v/>
      </c>
      <c r="HY286" s="62"/>
      <c r="HZ286" s="62"/>
      <c r="IA286" s="62"/>
      <c r="IB286" s="62"/>
      <c r="IC286" s="62"/>
      <c r="ID286" s="62"/>
      <c r="IE286" s="62"/>
      <c r="IF286" s="62"/>
      <c r="IG286" s="62"/>
      <c r="IH286" s="62"/>
      <c r="II286" s="62"/>
      <c r="IJ286" s="62"/>
      <c r="IK286" s="62"/>
      <c r="IL286" s="62"/>
      <c r="IM286" s="62" t="str">
        <f t="shared" si="382"/>
        <v/>
      </c>
      <c r="IN286" s="62" t="str">
        <f t="shared" si="383"/>
        <v/>
      </c>
      <c r="IO286" s="5"/>
      <c r="IP286" s="5"/>
      <c r="IQ286" s="5"/>
      <c r="IR286" s="5"/>
      <c r="IS286" s="5"/>
      <c r="IT286" s="5"/>
      <c r="IU286" s="5"/>
      <c r="IV286" s="5"/>
      <c r="IW286" s="5"/>
      <c r="IX286" s="5"/>
      <c r="IY286" s="5"/>
      <c r="IZ286" s="5"/>
      <c r="JA286" s="5"/>
      <c r="JB286" s="5"/>
      <c r="JC286" s="91" t="str">
        <f t="shared" si="384"/>
        <v/>
      </c>
      <c r="JD286" s="5" t="str">
        <f t="shared" si="385"/>
        <v/>
      </c>
      <c r="JE286" s="62"/>
      <c r="JF286" s="62"/>
      <c r="JG286" s="62"/>
      <c r="JH286" s="62"/>
      <c r="JI286" s="62"/>
      <c r="JJ286" s="62"/>
      <c r="JK286" s="62"/>
      <c r="JL286" s="62"/>
      <c r="JM286" s="62"/>
      <c r="JN286" s="62"/>
      <c r="JO286" s="62"/>
      <c r="JP286" s="62"/>
      <c r="JQ286" s="62"/>
      <c r="JR286" s="62"/>
      <c r="JS286" s="62" t="str">
        <f t="shared" si="386"/>
        <v/>
      </c>
      <c r="JT286" s="62" t="str">
        <f t="shared" si="387"/>
        <v/>
      </c>
      <c r="JU286" s="5"/>
      <c r="JV286" s="5"/>
      <c r="JW286" s="5"/>
      <c r="JX286" s="5"/>
      <c r="JY286" s="5"/>
      <c r="JZ286" s="5"/>
      <c r="KA286" s="5"/>
      <c r="KB286" s="5"/>
      <c r="KC286" s="5"/>
      <c r="KD286" s="5"/>
      <c r="KE286" s="5"/>
      <c r="KF286" s="5"/>
      <c r="KG286" s="5"/>
      <c r="KH286" s="5"/>
      <c r="KI286" s="91" t="str">
        <f t="shared" si="388"/>
        <v/>
      </c>
      <c r="KJ286" s="5" t="str">
        <f t="shared" si="389"/>
        <v/>
      </c>
      <c r="KK286" s="62"/>
      <c r="KL286" s="62"/>
      <c r="KM286" s="62"/>
      <c r="KN286" s="62"/>
      <c r="KO286" s="62"/>
      <c r="KP286" s="62"/>
      <c r="KQ286" s="62"/>
      <c r="KR286" s="62"/>
      <c r="KS286" s="62"/>
      <c r="KT286" s="62"/>
      <c r="KU286" s="62"/>
      <c r="KV286" s="62"/>
      <c r="KW286" s="62"/>
      <c r="KX286" s="62"/>
      <c r="KY286" s="62" t="str">
        <f t="shared" si="390"/>
        <v/>
      </c>
      <c r="KZ286" s="62" t="str">
        <f t="shared" si="391"/>
        <v/>
      </c>
      <c r="LA286" s="5"/>
      <c r="LB286" s="5"/>
      <c r="LC286" s="5"/>
      <c r="LD286" s="5"/>
      <c r="LE286" s="5"/>
      <c r="LF286" s="5"/>
      <c r="LG286" s="5"/>
      <c r="LH286" s="5"/>
      <c r="LI286" s="5"/>
      <c r="LJ286" s="5"/>
      <c r="LK286" s="5"/>
      <c r="LL286" s="5"/>
      <c r="LM286" s="5"/>
      <c r="LN286" s="5"/>
      <c r="LO286" s="91" t="str">
        <f t="shared" si="392"/>
        <v/>
      </c>
      <c r="LP286" s="5" t="str">
        <f t="shared" si="393"/>
        <v/>
      </c>
      <c r="LQ286" s="62"/>
      <c r="LR286" s="62"/>
      <c r="LS286" s="62"/>
      <c r="LT286" s="62"/>
      <c r="LU286" s="62"/>
      <c r="LV286" s="62"/>
      <c r="LW286" s="62"/>
      <c r="LX286" s="62"/>
      <c r="LY286" s="62"/>
      <c r="LZ286" s="62"/>
      <c r="MA286" s="62"/>
      <c r="MB286" s="62"/>
      <c r="MC286" s="62"/>
      <c r="MD286" s="62"/>
      <c r="ME286" s="62" t="str">
        <f t="shared" si="394"/>
        <v/>
      </c>
      <c r="MF286" s="62" t="str">
        <f t="shared" si="395"/>
        <v/>
      </c>
    </row>
    <row r="287" spans="1:344" x14ac:dyDescent="0.35">
      <c r="A287" s="132">
        <v>283</v>
      </c>
      <c r="B287" s="170"/>
      <c r="C287" s="170"/>
      <c r="D287" s="152">
        <v>1119</v>
      </c>
      <c r="E287" s="72" t="str">
        <f>'BVEM Scorecard'!F286</f>
        <v>Gas</v>
      </c>
      <c r="F287" s="96"/>
      <c r="G287" s="96"/>
      <c r="H287" s="96"/>
      <c r="I287" s="96"/>
      <c r="J287" s="62"/>
      <c r="K287" s="62"/>
      <c r="L287" s="62"/>
      <c r="M287" s="62"/>
      <c r="N287" s="62"/>
      <c r="O287" s="62"/>
      <c r="P287" s="62"/>
      <c r="Q287" s="62"/>
      <c r="R287" s="62"/>
      <c r="S287" s="62"/>
      <c r="T287" s="62"/>
      <c r="U287" s="62"/>
      <c r="V287" s="62"/>
      <c r="W287" s="62"/>
      <c r="X287" s="62"/>
      <c r="Y287" s="1"/>
      <c r="Z287" s="1"/>
      <c r="AA287" s="1"/>
      <c r="AB287" s="1"/>
      <c r="AC287" s="1"/>
      <c r="AD287" s="1"/>
      <c r="AE287" s="1"/>
      <c r="AF287" s="1"/>
      <c r="AG287" s="1"/>
      <c r="AH287" s="1"/>
      <c r="AI287" s="1"/>
      <c r="AJ287" s="1"/>
      <c r="AK287" s="1"/>
      <c r="AL287" s="1"/>
      <c r="AM287" s="138"/>
      <c r="AN287" s="139"/>
      <c r="AO287" s="63"/>
      <c r="AP287" s="63"/>
      <c r="AQ287" s="63"/>
      <c r="AR287" s="63"/>
      <c r="AS287" s="63"/>
      <c r="AT287" s="63"/>
      <c r="AU287" s="63"/>
      <c r="AV287" s="63"/>
      <c r="AW287" s="63"/>
      <c r="AX287" s="63"/>
      <c r="AY287" s="63"/>
      <c r="AZ287" s="63"/>
      <c r="BA287" s="63"/>
      <c r="BB287" s="63"/>
      <c r="BC287" s="63"/>
      <c r="BD287" s="63"/>
      <c r="BE287" s="1"/>
      <c r="BF287" s="1"/>
      <c r="BG287" s="1"/>
      <c r="BH287" s="1"/>
      <c r="BI287" s="1"/>
      <c r="BJ287" s="1"/>
      <c r="BK287" s="1"/>
      <c r="BL287" s="1"/>
      <c r="BM287" s="1"/>
      <c r="BN287" s="1"/>
      <c r="BO287" s="1"/>
      <c r="BP287" s="1"/>
      <c r="BQ287" s="1"/>
      <c r="BR287" s="1"/>
      <c r="BS287" s="1"/>
      <c r="BT287" s="1"/>
      <c r="BU287" s="63"/>
      <c r="BV287" s="63"/>
      <c r="BW287" s="63"/>
      <c r="BX287" s="63"/>
      <c r="BY287" s="63"/>
      <c r="BZ287" s="63"/>
      <c r="CA287" s="63"/>
      <c r="CB287" s="63"/>
      <c r="CC287" s="63"/>
      <c r="CD287" s="63"/>
      <c r="CE287" s="63"/>
      <c r="CF287" s="63"/>
      <c r="CG287" s="63"/>
      <c r="CH287" s="63"/>
      <c r="CI287" s="63"/>
      <c r="CJ287" s="63"/>
      <c r="CK287" s="1"/>
      <c r="CL287" s="1"/>
      <c r="CM287" s="1"/>
      <c r="CN287" s="1"/>
      <c r="CO287" s="1"/>
      <c r="CP287" s="1"/>
      <c r="CQ287" s="1"/>
      <c r="CR287" s="1"/>
      <c r="CS287" s="1"/>
      <c r="CT287" s="1"/>
      <c r="CU287" s="1"/>
      <c r="CV287" s="1"/>
      <c r="CW287" s="1"/>
      <c r="CX287" s="1"/>
      <c r="CY287" s="138"/>
      <c r="CZ287" s="1"/>
      <c r="DA287" s="63"/>
      <c r="DB287" s="63"/>
      <c r="DC287" s="63"/>
      <c r="DD287" s="63"/>
      <c r="DE287" s="63"/>
      <c r="DF287" s="63"/>
      <c r="DG287" s="63"/>
      <c r="DH287" s="63"/>
      <c r="DI287" s="63"/>
      <c r="DJ287" s="63"/>
      <c r="DK287" s="63"/>
      <c r="DL287" s="63"/>
      <c r="DM287" s="63"/>
      <c r="DN287" s="63"/>
      <c r="DO287" s="63"/>
      <c r="DP287" s="63"/>
      <c r="DQ287" s="1"/>
      <c r="DR287" s="1"/>
      <c r="DS287" s="1"/>
      <c r="DT287" s="1"/>
      <c r="DU287" s="1"/>
      <c r="DV287" s="1"/>
      <c r="DW287" s="1"/>
      <c r="DX287" s="1"/>
      <c r="DY287" s="1"/>
      <c r="DZ287" s="1"/>
      <c r="EA287" s="1"/>
      <c r="EB287" s="1"/>
      <c r="EC287" s="1"/>
      <c r="ED287" s="1"/>
      <c r="EE287" s="138"/>
      <c r="EF287" s="1"/>
      <c r="EG287" s="63"/>
      <c r="EH287" s="63"/>
      <c r="EI287" s="63"/>
      <c r="EJ287" s="63"/>
      <c r="EK287" s="63"/>
      <c r="EL287" s="63"/>
      <c r="EM287" s="63"/>
      <c r="EN287" s="63"/>
      <c r="EO287" s="63"/>
      <c r="EP287" s="63"/>
      <c r="EQ287" s="63"/>
      <c r="ER287" s="63"/>
      <c r="ES287" s="63"/>
      <c r="ET287" s="63"/>
      <c r="EU287" s="63"/>
      <c r="EV287" s="63"/>
      <c r="EW287" s="1"/>
      <c r="EX287" s="1"/>
      <c r="EY287" s="1"/>
      <c r="EZ287" s="1"/>
      <c r="FA287" s="1"/>
      <c r="FB287" s="1"/>
      <c r="FC287" s="1"/>
      <c r="FD287" s="1"/>
      <c r="FE287" s="1"/>
      <c r="FF287" s="1"/>
      <c r="FG287" s="1"/>
      <c r="FH287" s="1"/>
      <c r="FI287" s="1"/>
      <c r="FJ287" s="1"/>
      <c r="FK287" s="138"/>
      <c r="FL287" s="1"/>
      <c r="FM287" s="63"/>
      <c r="FN287" s="63"/>
      <c r="FO287" s="63"/>
      <c r="FP287" s="63"/>
      <c r="FQ287" s="63"/>
      <c r="FR287" s="63"/>
      <c r="FS287" s="63"/>
      <c r="FT287" s="63"/>
      <c r="FU287" s="63"/>
      <c r="FV287" s="63"/>
      <c r="FW287" s="63"/>
      <c r="FX287" s="63"/>
      <c r="FY287" s="63"/>
      <c r="FZ287" s="63"/>
      <c r="GA287" s="63"/>
      <c r="GB287" s="63"/>
      <c r="GC287" s="1"/>
      <c r="GD287" s="1"/>
      <c r="GE287" s="1"/>
      <c r="GF287" s="1"/>
      <c r="GG287" s="1"/>
      <c r="GH287" s="1"/>
      <c r="GI287" s="1"/>
      <c r="GJ287" s="1"/>
      <c r="GK287" s="1"/>
      <c r="GL287" s="1"/>
      <c r="GM287" s="1"/>
      <c r="GN287" s="1"/>
      <c r="GO287" s="1"/>
      <c r="GP287" s="1"/>
      <c r="GQ287" s="138"/>
      <c r="GR287" s="1"/>
      <c r="GS287" s="63"/>
      <c r="GT287" s="63"/>
      <c r="GU287" s="63"/>
      <c r="GV287" s="63"/>
      <c r="GW287" s="63"/>
      <c r="GX287" s="63"/>
      <c r="GY287" s="63"/>
      <c r="GZ287" s="63"/>
      <c r="HA287" s="63"/>
      <c r="HB287" s="63"/>
      <c r="HC287" s="63"/>
      <c r="HD287" s="63"/>
      <c r="HE287" s="63"/>
      <c r="HF287" s="63"/>
      <c r="HG287" s="63"/>
      <c r="HH287" s="63"/>
      <c r="HI287" s="1"/>
      <c r="HJ287" s="1"/>
      <c r="HK287" s="1"/>
      <c r="HL287" s="1"/>
      <c r="HM287" s="1"/>
      <c r="HN287" s="1"/>
      <c r="HO287" s="1"/>
      <c r="HP287" s="1"/>
      <c r="HQ287" s="1"/>
      <c r="HR287" s="1"/>
      <c r="HS287" s="1"/>
      <c r="HT287" s="1"/>
      <c r="HU287" s="1"/>
      <c r="HV287" s="1"/>
      <c r="HW287" s="138"/>
      <c r="HX287" s="1"/>
      <c r="HY287" s="63"/>
      <c r="HZ287" s="63"/>
      <c r="IA287" s="63"/>
      <c r="IB287" s="63"/>
      <c r="IC287" s="63"/>
      <c r="ID287" s="63"/>
      <c r="IE287" s="63"/>
      <c r="IF287" s="63"/>
      <c r="IG287" s="63"/>
      <c r="IH287" s="63"/>
      <c r="II287" s="63"/>
      <c r="IJ287" s="63"/>
      <c r="IK287" s="63"/>
      <c r="IL287" s="63"/>
      <c r="IM287" s="63"/>
      <c r="IN287" s="63"/>
      <c r="IO287" s="1"/>
      <c r="IP287" s="1"/>
      <c r="IQ287" s="1"/>
      <c r="IR287" s="1"/>
      <c r="IS287" s="1"/>
      <c r="IT287" s="1"/>
      <c r="IU287" s="1"/>
      <c r="IV287" s="1"/>
      <c r="IW287" s="1"/>
      <c r="IX287" s="1"/>
      <c r="IY287" s="1"/>
      <c r="IZ287" s="1"/>
      <c r="JA287" s="1"/>
      <c r="JB287" s="1"/>
      <c r="JC287" s="138"/>
      <c r="JD287" s="1"/>
      <c r="JE287" s="63"/>
      <c r="JF287" s="63"/>
      <c r="JG287" s="63"/>
      <c r="JH287" s="63"/>
      <c r="JI287" s="63"/>
      <c r="JJ287" s="63"/>
      <c r="JK287" s="63"/>
      <c r="JL287" s="63"/>
      <c r="JM287" s="63"/>
      <c r="JN287" s="63"/>
      <c r="JO287" s="63"/>
      <c r="JP287" s="63"/>
      <c r="JQ287" s="63"/>
      <c r="JR287" s="63"/>
      <c r="JS287" s="63"/>
      <c r="JT287" s="63"/>
      <c r="JU287" s="1"/>
      <c r="JV287" s="1"/>
      <c r="JW287" s="1"/>
      <c r="JX287" s="1"/>
      <c r="JY287" s="1"/>
      <c r="JZ287" s="1"/>
      <c r="KA287" s="1"/>
      <c r="KB287" s="1"/>
      <c r="KC287" s="1"/>
      <c r="KD287" s="1"/>
      <c r="KE287" s="1"/>
      <c r="KF287" s="1"/>
      <c r="KG287" s="1"/>
      <c r="KH287" s="1"/>
      <c r="KI287" s="138"/>
      <c r="KJ287" s="1"/>
      <c r="KK287" s="63"/>
      <c r="KL287" s="63"/>
      <c r="KM287" s="63"/>
      <c r="KN287" s="63"/>
      <c r="KO287" s="63"/>
      <c r="KP287" s="63"/>
      <c r="KQ287" s="63"/>
      <c r="KR287" s="63"/>
      <c r="KS287" s="63"/>
      <c r="KT287" s="63"/>
      <c r="KU287" s="63"/>
      <c r="KV287" s="63"/>
      <c r="KW287" s="63"/>
      <c r="KX287" s="63"/>
      <c r="KY287" s="63"/>
      <c r="KZ287" s="63"/>
      <c r="LA287" s="1"/>
      <c r="LB287" s="1"/>
      <c r="LC287" s="1"/>
      <c r="LD287" s="1"/>
      <c r="LE287" s="1"/>
      <c r="LF287" s="1"/>
      <c r="LG287" s="1"/>
      <c r="LH287" s="1"/>
      <c r="LI287" s="1"/>
      <c r="LJ287" s="1"/>
      <c r="LK287" s="1"/>
      <c r="LL287" s="1"/>
      <c r="LM287" s="1"/>
      <c r="LN287" s="1"/>
      <c r="LO287" s="138"/>
      <c r="LP287" s="1"/>
      <c r="LQ287" s="63"/>
      <c r="LR287" s="63"/>
      <c r="LS287" s="63"/>
      <c r="LT287" s="63"/>
      <c r="LU287" s="63"/>
      <c r="LV287" s="63"/>
      <c r="LW287" s="63"/>
      <c r="LX287" s="63"/>
      <c r="LY287" s="63"/>
      <c r="LZ287" s="63"/>
      <c r="MA287" s="63"/>
      <c r="MB287" s="63"/>
      <c r="MC287" s="63"/>
      <c r="MD287" s="63"/>
      <c r="ME287" s="63"/>
      <c r="MF287" s="63"/>
    </row>
    <row r="288" spans="1:344" x14ac:dyDescent="0.35">
      <c r="A288" s="131">
        <v>284</v>
      </c>
      <c r="B288" s="170"/>
      <c r="C288" s="170"/>
      <c r="D288" s="152">
        <v>991</v>
      </c>
      <c r="E288" s="72" t="str">
        <f>'BVEM Scorecard'!F287</f>
        <v>Gas</v>
      </c>
      <c r="F288" s="96">
        <f t="shared" si="396"/>
        <v>0.99999999999999989</v>
      </c>
      <c r="G288" s="96">
        <f t="shared" si="397"/>
        <v>1</v>
      </c>
      <c r="H288" s="96">
        <f t="shared" si="398"/>
        <v>1</v>
      </c>
      <c r="I288" s="96">
        <f t="shared" si="399"/>
        <v>1</v>
      </c>
      <c r="J288" s="62">
        <v>1</v>
      </c>
      <c r="K288" s="62">
        <v>1</v>
      </c>
      <c r="L288" s="62">
        <v>1</v>
      </c>
      <c r="M288" s="62">
        <v>1</v>
      </c>
      <c r="N288" s="62">
        <v>1</v>
      </c>
      <c r="O288" s="62">
        <v>1</v>
      </c>
      <c r="P288" s="62">
        <v>1</v>
      </c>
      <c r="Q288" s="62">
        <v>1</v>
      </c>
      <c r="R288" s="62">
        <v>1</v>
      </c>
      <c r="S288" s="62">
        <v>1</v>
      </c>
      <c r="T288" s="62">
        <v>1</v>
      </c>
      <c r="U288" s="62">
        <v>1</v>
      </c>
      <c r="V288" s="62">
        <v>1</v>
      </c>
      <c r="W288" s="62">
        <f t="shared" ref="W288" si="411">IFERROR(AVERAGE(M288:V288),0)</f>
        <v>1</v>
      </c>
      <c r="X288" s="62">
        <f t="shared" ref="X288" si="412">M$4*M288+N$4*N288+O$4*O288+P$4*P288+Q$4*Q288+R$4*R288+S$4*S288+T$4*T288+U$4*U288+V$4*V288</f>
        <v>0.99999999999999989</v>
      </c>
      <c r="Y288" s="87" t="s">
        <v>84</v>
      </c>
      <c r="Z288" s="5">
        <v>1</v>
      </c>
      <c r="AA288" s="5"/>
      <c r="AB288" s="5"/>
      <c r="AC288" s="5"/>
      <c r="AD288" s="5"/>
      <c r="AE288" s="5"/>
      <c r="AF288" s="5"/>
      <c r="AG288" s="5"/>
      <c r="AH288" s="5"/>
      <c r="AI288" s="5"/>
      <c r="AJ288" s="5"/>
      <c r="AK288" s="5"/>
      <c r="AL288" s="5">
        <v>1</v>
      </c>
      <c r="AM288" s="91" t="str">
        <f t="shared" ref="AM288" si="413">IFERROR(AA288/SUM($AA288,$AQ288,$BG288,$BW288,$CM288,$DC288,$DS288,$EI288,$EY288,$FO288,$GE288,$GU288,$HK288,$IA288,$IQ288,$JG288,$JW288,$KM288,$LC288,$LS288),"")</f>
        <v/>
      </c>
      <c r="AN288" s="93">
        <v>1</v>
      </c>
      <c r="AO288" s="62"/>
      <c r="AP288" s="62"/>
      <c r="AQ288" s="62"/>
      <c r="AR288" s="62"/>
      <c r="AS288" s="62"/>
      <c r="AT288" s="62"/>
      <c r="AU288" s="62"/>
      <c r="AV288" s="62"/>
      <c r="AW288" s="62"/>
      <c r="AX288" s="62"/>
      <c r="AY288" s="62"/>
      <c r="AZ288" s="62"/>
      <c r="BA288" s="62"/>
      <c r="BB288" s="62"/>
      <c r="BC288" s="62" t="str">
        <f t="shared" si="358"/>
        <v/>
      </c>
      <c r="BD288" s="62" t="str">
        <f t="shared" si="359"/>
        <v/>
      </c>
      <c r="BE288" s="5"/>
      <c r="BF288" s="5"/>
      <c r="BG288" s="5"/>
      <c r="BH288" s="5"/>
      <c r="BI288" s="5"/>
      <c r="BJ288" s="5"/>
      <c r="BK288" s="5"/>
      <c r="BL288" s="5"/>
      <c r="BM288" s="5"/>
      <c r="BN288" s="5"/>
      <c r="BO288" s="5"/>
      <c r="BP288" s="5"/>
      <c r="BQ288" s="5"/>
      <c r="BR288" s="5"/>
      <c r="BS288" s="5" t="str">
        <f t="shared" si="360"/>
        <v/>
      </c>
      <c r="BT288" s="5" t="str">
        <f t="shared" si="361"/>
        <v/>
      </c>
      <c r="BU288" s="62"/>
      <c r="BV288" s="62"/>
      <c r="BW288" s="62"/>
      <c r="BX288" s="62"/>
      <c r="BY288" s="62"/>
      <c r="BZ288" s="62"/>
      <c r="CA288" s="62"/>
      <c r="CB288" s="62"/>
      <c r="CC288" s="62"/>
      <c r="CD288" s="62"/>
      <c r="CE288" s="62"/>
      <c r="CF288" s="62"/>
      <c r="CG288" s="62"/>
      <c r="CH288" s="62"/>
      <c r="CI288" s="62" t="str">
        <f t="shared" si="362"/>
        <v/>
      </c>
      <c r="CJ288" s="62" t="str">
        <f t="shared" si="363"/>
        <v/>
      </c>
      <c r="CK288" s="5"/>
      <c r="CL288" s="5"/>
      <c r="CM288" s="5"/>
      <c r="CN288" s="5"/>
      <c r="CO288" s="5"/>
      <c r="CP288" s="5"/>
      <c r="CQ288" s="5"/>
      <c r="CR288" s="5"/>
      <c r="CS288" s="5"/>
      <c r="CT288" s="5"/>
      <c r="CU288" s="5"/>
      <c r="CV288" s="5"/>
      <c r="CW288" s="5"/>
      <c r="CX288" s="5"/>
      <c r="CY288" s="91" t="str">
        <f t="shared" si="364"/>
        <v/>
      </c>
      <c r="CZ288" s="5" t="str">
        <f t="shared" si="365"/>
        <v/>
      </c>
      <c r="DA288" s="62"/>
      <c r="DB288" s="62"/>
      <c r="DC288" s="62"/>
      <c r="DD288" s="62"/>
      <c r="DE288" s="62"/>
      <c r="DF288" s="62"/>
      <c r="DG288" s="62"/>
      <c r="DH288" s="62"/>
      <c r="DI288" s="62"/>
      <c r="DJ288" s="62"/>
      <c r="DK288" s="62"/>
      <c r="DL288" s="62"/>
      <c r="DM288" s="62"/>
      <c r="DN288" s="62"/>
      <c r="DO288" s="62" t="str">
        <f t="shared" si="366"/>
        <v/>
      </c>
      <c r="DP288" s="62" t="str">
        <f t="shared" si="367"/>
        <v/>
      </c>
      <c r="DQ288" s="5"/>
      <c r="DR288" s="5"/>
      <c r="DS288" s="5"/>
      <c r="DT288" s="5"/>
      <c r="DU288" s="5"/>
      <c r="DV288" s="5"/>
      <c r="DW288" s="5"/>
      <c r="DX288" s="5"/>
      <c r="DY288" s="5"/>
      <c r="DZ288" s="5"/>
      <c r="EA288" s="5"/>
      <c r="EB288" s="5"/>
      <c r="EC288" s="5"/>
      <c r="ED288" s="5"/>
      <c r="EE288" s="91" t="str">
        <f t="shared" si="368"/>
        <v/>
      </c>
      <c r="EF288" s="5" t="str">
        <f t="shared" si="369"/>
        <v/>
      </c>
      <c r="EG288" s="62"/>
      <c r="EH288" s="62"/>
      <c r="EI288" s="62"/>
      <c r="EJ288" s="62"/>
      <c r="EK288" s="62"/>
      <c r="EL288" s="62"/>
      <c r="EM288" s="62"/>
      <c r="EN288" s="62"/>
      <c r="EO288" s="62"/>
      <c r="EP288" s="62"/>
      <c r="EQ288" s="62"/>
      <c r="ER288" s="62"/>
      <c r="ES288" s="62"/>
      <c r="ET288" s="62"/>
      <c r="EU288" s="62" t="str">
        <f t="shared" si="370"/>
        <v/>
      </c>
      <c r="EV288" s="62" t="str">
        <f t="shared" si="371"/>
        <v/>
      </c>
      <c r="EW288" s="5"/>
      <c r="EX288" s="5"/>
      <c r="EY288" s="5"/>
      <c r="EZ288" s="5"/>
      <c r="FA288" s="5"/>
      <c r="FB288" s="5"/>
      <c r="FC288" s="5"/>
      <c r="FD288" s="5"/>
      <c r="FE288" s="5"/>
      <c r="FF288" s="5"/>
      <c r="FG288" s="5"/>
      <c r="FH288" s="5"/>
      <c r="FI288" s="5"/>
      <c r="FJ288" s="5"/>
      <c r="FK288" s="91" t="str">
        <f t="shared" si="372"/>
        <v/>
      </c>
      <c r="FL288" s="5" t="str">
        <f t="shared" si="373"/>
        <v/>
      </c>
      <c r="FM288" s="62"/>
      <c r="FN288" s="62"/>
      <c r="FO288" s="62"/>
      <c r="FP288" s="62"/>
      <c r="FQ288" s="62"/>
      <c r="FR288" s="62"/>
      <c r="FS288" s="62"/>
      <c r="FT288" s="62"/>
      <c r="FU288" s="62"/>
      <c r="FV288" s="62"/>
      <c r="FW288" s="62"/>
      <c r="FX288" s="62"/>
      <c r="FY288" s="62"/>
      <c r="FZ288" s="62"/>
      <c r="GA288" s="62" t="str">
        <f t="shared" si="374"/>
        <v/>
      </c>
      <c r="GB288" s="62" t="str">
        <f t="shared" si="375"/>
        <v/>
      </c>
      <c r="GC288" s="5"/>
      <c r="GD288" s="5"/>
      <c r="GE288" s="5"/>
      <c r="GF288" s="5"/>
      <c r="GG288" s="5"/>
      <c r="GH288" s="5"/>
      <c r="GI288" s="5"/>
      <c r="GJ288" s="5"/>
      <c r="GK288" s="5"/>
      <c r="GL288" s="5"/>
      <c r="GM288" s="5"/>
      <c r="GN288" s="5"/>
      <c r="GO288" s="5"/>
      <c r="GP288" s="5"/>
      <c r="GQ288" s="91" t="str">
        <f t="shared" si="376"/>
        <v/>
      </c>
      <c r="GR288" s="5" t="str">
        <f t="shared" si="377"/>
        <v/>
      </c>
      <c r="GS288" s="62"/>
      <c r="GT288" s="62"/>
      <c r="GU288" s="62"/>
      <c r="GV288" s="62"/>
      <c r="GW288" s="62"/>
      <c r="GX288" s="62"/>
      <c r="GY288" s="62"/>
      <c r="GZ288" s="62"/>
      <c r="HA288" s="62"/>
      <c r="HB288" s="62"/>
      <c r="HC288" s="62"/>
      <c r="HD288" s="62"/>
      <c r="HE288" s="62"/>
      <c r="HF288" s="62"/>
      <c r="HG288" s="62" t="str">
        <f t="shared" si="378"/>
        <v/>
      </c>
      <c r="HH288" s="62" t="str">
        <f t="shared" si="379"/>
        <v/>
      </c>
      <c r="HI288" s="5"/>
      <c r="HJ288" s="5"/>
      <c r="HK288" s="5"/>
      <c r="HL288" s="5"/>
      <c r="HM288" s="5"/>
      <c r="HN288" s="5"/>
      <c r="HO288" s="5"/>
      <c r="HP288" s="5"/>
      <c r="HQ288" s="5"/>
      <c r="HR288" s="5"/>
      <c r="HS288" s="5"/>
      <c r="HT288" s="5"/>
      <c r="HU288" s="5"/>
      <c r="HV288" s="5"/>
      <c r="HW288" s="91" t="str">
        <f t="shared" si="380"/>
        <v/>
      </c>
      <c r="HX288" s="5" t="str">
        <f t="shared" si="381"/>
        <v/>
      </c>
      <c r="HY288" s="62"/>
      <c r="HZ288" s="62"/>
      <c r="IA288" s="62"/>
      <c r="IB288" s="62"/>
      <c r="IC288" s="62"/>
      <c r="ID288" s="62"/>
      <c r="IE288" s="62"/>
      <c r="IF288" s="62"/>
      <c r="IG288" s="62"/>
      <c r="IH288" s="62"/>
      <c r="II288" s="62"/>
      <c r="IJ288" s="62"/>
      <c r="IK288" s="62"/>
      <c r="IL288" s="62"/>
      <c r="IM288" s="62" t="str">
        <f t="shared" si="382"/>
        <v/>
      </c>
      <c r="IN288" s="62" t="str">
        <f t="shared" si="383"/>
        <v/>
      </c>
      <c r="IO288" s="5"/>
      <c r="IP288" s="5"/>
      <c r="IQ288" s="5"/>
      <c r="IR288" s="5"/>
      <c r="IS288" s="5"/>
      <c r="IT288" s="5"/>
      <c r="IU288" s="5"/>
      <c r="IV288" s="5"/>
      <c r="IW288" s="5"/>
      <c r="IX288" s="5"/>
      <c r="IY288" s="5"/>
      <c r="IZ288" s="5"/>
      <c r="JA288" s="5"/>
      <c r="JB288" s="5"/>
      <c r="JC288" s="91" t="str">
        <f t="shared" si="384"/>
        <v/>
      </c>
      <c r="JD288" s="5" t="str">
        <f t="shared" si="385"/>
        <v/>
      </c>
      <c r="JE288" s="62"/>
      <c r="JF288" s="62"/>
      <c r="JG288" s="62"/>
      <c r="JH288" s="62"/>
      <c r="JI288" s="62"/>
      <c r="JJ288" s="62"/>
      <c r="JK288" s="62"/>
      <c r="JL288" s="62"/>
      <c r="JM288" s="62"/>
      <c r="JN288" s="62"/>
      <c r="JO288" s="62"/>
      <c r="JP288" s="62"/>
      <c r="JQ288" s="62"/>
      <c r="JR288" s="62"/>
      <c r="JS288" s="62" t="str">
        <f t="shared" si="386"/>
        <v/>
      </c>
      <c r="JT288" s="62" t="str">
        <f t="shared" si="387"/>
        <v/>
      </c>
      <c r="JU288" s="5"/>
      <c r="JV288" s="5"/>
      <c r="JW288" s="5"/>
      <c r="JX288" s="5"/>
      <c r="JY288" s="5"/>
      <c r="JZ288" s="5"/>
      <c r="KA288" s="5"/>
      <c r="KB288" s="5"/>
      <c r="KC288" s="5"/>
      <c r="KD288" s="5"/>
      <c r="KE288" s="5"/>
      <c r="KF288" s="5"/>
      <c r="KG288" s="5"/>
      <c r="KH288" s="5"/>
      <c r="KI288" s="91" t="str">
        <f t="shared" si="388"/>
        <v/>
      </c>
      <c r="KJ288" s="5" t="str">
        <f t="shared" si="389"/>
        <v/>
      </c>
      <c r="KK288" s="62"/>
      <c r="KL288" s="62"/>
      <c r="KM288" s="62"/>
      <c r="KN288" s="62"/>
      <c r="KO288" s="62"/>
      <c r="KP288" s="62"/>
      <c r="KQ288" s="62"/>
      <c r="KR288" s="62"/>
      <c r="KS288" s="62"/>
      <c r="KT288" s="62"/>
      <c r="KU288" s="62"/>
      <c r="KV288" s="62"/>
      <c r="KW288" s="62"/>
      <c r="KX288" s="62"/>
      <c r="KY288" s="62" t="str">
        <f t="shared" si="390"/>
        <v/>
      </c>
      <c r="KZ288" s="62" t="str">
        <f t="shared" si="391"/>
        <v/>
      </c>
      <c r="LA288" s="5"/>
      <c r="LB288" s="5"/>
      <c r="LC288" s="5"/>
      <c r="LD288" s="5"/>
      <c r="LE288" s="5"/>
      <c r="LF288" s="5"/>
      <c r="LG288" s="5"/>
      <c r="LH288" s="5"/>
      <c r="LI288" s="5"/>
      <c r="LJ288" s="5"/>
      <c r="LK288" s="5"/>
      <c r="LL288" s="5"/>
      <c r="LM288" s="5"/>
      <c r="LN288" s="5"/>
      <c r="LO288" s="91" t="str">
        <f t="shared" si="392"/>
        <v/>
      </c>
      <c r="LP288" s="5" t="str">
        <f t="shared" si="393"/>
        <v/>
      </c>
      <c r="LQ288" s="62"/>
      <c r="LR288" s="62"/>
      <c r="LS288" s="62"/>
      <c r="LT288" s="62"/>
      <c r="LU288" s="62"/>
      <c r="LV288" s="62"/>
      <c r="LW288" s="62"/>
      <c r="LX288" s="62"/>
      <c r="LY288" s="62"/>
      <c r="LZ288" s="62"/>
      <c r="MA288" s="62"/>
      <c r="MB288" s="62"/>
      <c r="MC288" s="62"/>
      <c r="MD288" s="62"/>
      <c r="ME288" s="62" t="str">
        <f t="shared" si="394"/>
        <v/>
      </c>
      <c r="MF288" s="62" t="str">
        <f t="shared" si="395"/>
        <v/>
      </c>
    </row>
    <row r="289" spans="1:344" x14ac:dyDescent="0.35">
      <c r="A289" s="132">
        <v>285</v>
      </c>
      <c r="B289" s="170"/>
      <c r="C289" s="170"/>
      <c r="D289" s="152">
        <v>1120</v>
      </c>
      <c r="E289" s="72" t="str">
        <f>'BVEM Scorecard'!F288</f>
        <v>Gas</v>
      </c>
      <c r="F289" s="96"/>
      <c r="G289" s="96"/>
      <c r="H289" s="96"/>
      <c r="I289" s="96"/>
      <c r="J289" s="62"/>
      <c r="K289" s="62"/>
      <c r="L289" s="62"/>
      <c r="M289" s="62"/>
      <c r="N289" s="62"/>
      <c r="O289" s="62"/>
      <c r="P289" s="62"/>
      <c r="Q289" s="62"/>
      <c r="R289" s="62"/>
      <c r="S289" s="62"/>
      <c r="T289" s="62"/>
      <c r="U289" s="62"/>
      <c r="V289" s="62"/>
      <c r="W289" s="62"/>
      <c r="X289" s="62"/>
      <c r="Y289" s="1"/>
      <c r="Z289" s="1"/>
      <c r="AA289" s="1"/>
      <c r="AB289" s="1"/>
      <c r="AC289" s="1"/>
      <c r="AD289" s="1"/>
      <c r="AE289" s="1"/>
      <c r="AF289" s="1"/>
      <c r="AG289" s="1"/>
      <c r="AH289" s="1"/>
      <c r="AI289" s="1"/>
      <c r="AJ289" s="1"/>
      <c r="AK289" s="1"/>
      <c r="AL289" s="1"/>
      <c r="AM289" s="138"/>
      <c r="AN289" s="139"/>
      <c r="AO289" s="63"/>
      <c r="AP289" s="63"/>
      <c r="AQ289" s="63"/>
      <c r="AR289" s="63"/>
      <c r="AS289" s="63"/>
      <c r="AT289" s="63"/>
      <c r="AU289" s="63"/>
      <c r="AV289" s="63"/>
      <c r="AW289" s="63"/>
      <c r="AX289" s="63"/>
      <c r="AY289" s="63"/>
      <c r="AZ289" s="63"/>
      <c r="BA289" s="63"/>
      <c r="BB289" s="63"/>
      <c r="BC289" s="63"/>
      <c r="BD289" s="63"/>
      <c r="BE289" s="1"/>
      <c r="BF289" s="1"/>
      <c r="BG289" s="1"/>
      <c r="BH289" s="1"/>
      <c r="BI289" s="1"/>
      <c r="BJ289" s="1"/>
      <c r="BK289" s="1"/>
      <c r="BL289" s="1"/>
      <c r="BM289" s="1"/>
      <c r="BN289" s="1"/>
      <c r="BO289" s="1"/>
      <c r="BP289" s="1"/>
      <c r="BQ289" s="1"/>
      <c r="BR289" s="1"/>
      <c r="BS289" s="1"/>
      <c r="BT289" s="1"/>
      <c r="BU289" s="63"/>
      <c r="BV289" s="63"/>
      <c r="BW289" s="63"/>
      <c r="BX289" s="63"/>
      <c r="BY289" s="63"/>
      <c r="BZ289" s="63"/>
      <c r="CA289" s="63"/>
      <c r="CB289" s="63"/>
      <c r="CC289" s="63"/>
      <c r="CD289" s="63"/>
      <c r="CE289" s="63"/>
      <c r="CF289" s="63"/>
      <c r="CG289" s="63"/>
      <c r="CH289" s="63"/>
      <c r="CI289" s="63"/>
      <c r="CJ289" s="63"/>
      <c r="CK289" s="1"/>
      <c r="CL289" s="1"/>
      <c r="CM289" s="1"/>
      <c r="CN289" s="1"/>
      <c r="CO289" s="1"/>
      <c r="CP289" s="1"/>
      <c r="CQ289" s="1"/>
      <c r="CR289" s="1"/>
      <c r="CS289" s="1"/>
      <c r="CT289" s="1"/>
      <c r="CU289" s="1"/>
      <c r="CV289" s="1"/>
      <c r="CW289" s="1"/>
      <c r="CX289" s="1"/>
      <c r="CY289" s="138"/>
      <c r="CZ289" s="1"/>
      <c r="DA289" s="63"/>
      <c r="DB289" s="63"/>
      <c r="DC289" s="63"/>
      <c r="DD289" s="63"/>
      <c r="DE289" s="63"/>
      <c r="DF289" s="63"/>
      <c r="DG289" s="63"/>
      <c r="DH289" s="63"/>
      <c r="DI289" s="63"/>
      <c r="DJ289" s="63"/>
      <c r="DK289" s="63"/>
      <c r="DL289" s="63"/>
      <c r="DM289" s="63"/>
      <c r="DN289" s="63"/>
      <c r="DO289" s="63"/>
      <c r="DP289" s="63"/>
      <c r="DQ289" s="1"/>
      <c r="DR289" s="1"/>
      <c r="DS289" s="1"/>
      <c r="DT289" s="1"/>
      <c r="DU289" s="1"/>
      <c r="DV289" s="1"/>
      <c r="DW289" s="1"/>
      <c r="DX289" s="1"/>
      <c r="DY289" s="1"/>
      <c r="DZ289" s="1"/>
      <c r="EA289" s="1"/>
      <c r="EB289" s="1"/>
      <c r="EC289" s="1"/>
      <c r="ED289" s="1"/>
      <c r="EE289" s="138"/>
      <c r="EF289" s="1"/>
      <c r="EG289" s="63"/>
      <c r="EH289" s="63"/>
      <c r="EI289" s="63"/>
      <c r="EJ289" s="63"/>
      <c r="EK289" s="63"/>
      <c r="EL289" s="63"/>
      <c r="EM289" s="63"/>
      <c r="EN289" s="63"/>
      <c r="EO289" s="63"/>
      <c r="EP289" s="63"/>
      <c r="EQ289" s="63"/>
      <c r="ER289" s="63"/>
      <c r="ES289" s="63"/>
      <c r="ET289" s="63"/>
      <c r="EU289" s="63"/>
      <c r="EV289" s="63"/>
      <c r="EW289" s="1"/>
      <c r="EX289" s="1"/>
      <c r="EY289" s="1"/>
      <c r="EZ289" s="1"/>
      <c r="FA289" s="1"/>
      <c r="FB289" s="1"/>
      <c r="FC289" s="1"/>
      <c r="FD289" s="1"/>
      <c r="FE289" s="1"/>
      <c r="FF289" s="1"/>
      <c r="FG289" s="1"/>
      <c r="FH289" s="1"/>
      <c r="FI289" s="1"/>
      <c r="FJ289" s="1"/>
      <c r="FK289" s="138"/>
      <c r="FL289" s="1"/>
      <c r="FM289" s="63"/>
      <c r="FN289" s="63"/>
      <c r="FO289" s="63"/>
      <c r="FP289" s="63"/>
      <c r="FQ289" s="63"/>
      <c r="FR289" s="63"/>
      <c r="FS289" s="63"/>
      <c r="FT289" s="63"/>
      <c r="FU289" s="63"/>
      <c r="FV289" s="63"/>
      <c r="FW289" s="63"/>
      <c r="FX289" s="63"/>
      <c r="FY289" s="63"/>
      <c r="FZ289" s="63"/>
      <c r="GA289" s="63"/>
      <c r="GB289" s="63"/>
      <c r="GC289" s="1"/>
      <c r="GD289" s="1"/>
      <c r="GE289" s="1"/>
      <c r="GF289" s="1"/>
      <c r="GG289" s="1"/>
      <c r="GH289" s="1"/>
      <c r="GI289" s="1"/>
      <c r="GJ289" s="1"/>
      <c r="GK289" s="1"/>
      <c r="GL289" s="1"/>
      <c r="GM289" s="1"/>
      <c r="GN289" s="1"/>
      <c r="GO289" s="1"/>
      <c r="GP289" s="1"/>
      <c r="GQ289" s="138"/>
      <c r="GR289" s="1"/>
      <c r="GS289" s="63"/>
      <c r="GT289" s="63"/>
      <c r="GU289" s="63"/>
      <c r="GV289" s="63"/>
      <c r="GW289" s="63"/>
      <c r="GX289" s="63"/>
      <c r="GY289" s="63"/>
      <c r="GZ289" s="63"/>
      <c r="HA289" s="63"/>
      <c r="HB289" s="63"/>
      <c r="HC289" s="63"/>
      <c r="HD289" s="63"/>
      <c r="HE289" s="63"/>
      <c r="HF289" s="63"/>
      <c r="HG289" s="63"/>
      <c r="HH289" s="63"/>
      <c r="HI289" s="1"/>
      <c r="HJ289" s="1"/>
      <c r="HK289" s="1"/>
      <c r="HL289" s="1"/>
      <c r="HM289" s="1"/>
      <c r="HN289" s="1"/>
      <c r="HO289" s="1"/>
      <c r="HP289" s="1"/>
      <c r="HQ289" s="1"/>
      <c r="HR289" s="1"/>
      <c r="HS289" s="1"/>
      <c r="HT289" s="1"/>
      <c r="HU289" s="1"/>
      <c r="HV289" s="1"/>
      <c r="HW289" s="138"/>
      <c r="HX289" s="1"/>
      <c r="HY289" s="63"/>
      <c r="HZ289" s="63"/>
      <c r="IA289" s="63"/>
      <c r="IB289" s="63"/>
      <c r="IC289" s="63"/>
      <c r="ID289" s="63"/>
      <c r="IE289" s="63"/>
      <c r="IF289" s="63"/>
      <c r="IG289" s="63"/>
      <c r="IH289" s="63"/>
      <c r="II289" s="63"/>
      <c r="IJ289" s="63"/>
      <c r="IK289" s="63"/>
      <c r="IL289" s="63"/>
      <c r="IM289" s="63"/>
      <c r="IN289" s="63"/>
      <c r="IO289" s="1"/>
      <c r="IP289" s="1"/>
      <c r="IQ289" s="1"/>
      <c r="IR289" s="1"/>
      <c r="IS289" s="1"/>
      <c r="IT289" s="1"/>
      <c r="IU289" s="1"/>
      <c r="IV289" s="1"/>
      <c r="IW289" s="1"/>
      <c r="IX289" s="1"/>
      <c r="IY289" s="1"/>
      <c r="IZ289" s="1"/>
      <c r="JA289" s="1"/>
      <c r="JB289" s="1"/>
      <c r="JC289" s="138"/>
      <c r="JD289" s="1"/>
      <c r="JE289" s="63"/>
      <c r="JF289" s="63"/>
      <c r="JG289" s="63"/>
      <c r="JH289" s="63"/>
      <c r="JI289" s="63"/>
      <c r="JJ289" s="63"/>
      <c r="JK289" s="63"/>
      <c r="JL289" s="63"/>
      <c r="JM289" s="63"/>
      <c r="JN289" s="63"/>
      <c r="JO289" s="63"/>
      <c r="JP289" s="63"/>
      <c r="JQ289" s="63"/>
      <c r="JR289" s="63"/>
      <c r="JS289" s="63"/>
      <c r="JT289" s="63"/>
      <c r="JU289" s="1"/>
      <c r="JV289" s="1"/>
      <c r="JW289" s="1"/>
      <c r="JX289" s="1"/>
      <c r="JY289" s="1"/>
      <c r="JZ289" s="1"/>
      <c r="KA289" s="1"/>
      <c r="KB289" s="1"/>
      <c r="KC289" s="1"/>
      <c r="KD289" s="1"/>
      <c r="KE289" s="1"/>
      <c r="KF289" s="1"/>
      <c r="KG289" s="1"/>
      <c r="KH289" s="1"/>
      <c r="KI289" s="138"/>
      <c r="KJ289" s="1"/>
      <c r="KK289" s="63"/>
      <c r="KL289" s="63"/>
      <c r="KM289" s="63"/>
      <c r="KN289" s="63"/>
      <c r="KO289" s="63"/>
      <c r="KP289" s="63"/>
      <c r="KQ289" s="63"/>
      <c r="KR289" s="63"/>
      <c r="KS289" s="63"/>
      <c r="KT289" s="63"/>
      <c r="KU289" s="63"/>
      <c r="KV289" s="63"/>
      <c r="KW289" s="63"/>
      <c r="KX289" s="63"/>
      <c r="KY289" s="63"/>
      <c r="KZ289" s="63"/>
      <c r="LA289" s="1"/>
      <c r="LB289" s="1"/>
      <c r="LC289" s="1"/>
      <c r="LD289" s="1"/>
      <c r="LE289" s="1"/>
      <c r="LF289" s="1"/>
      <c r="LG289" s="1"/>
      <c r="LH289" s="1"/>
      <c r="LI289" s="1"/>
      <c r="LJ289" s="1"/>
      <c r="LK289" s="1"/>
      <c r="LL289" s="1"/>
      <c r="LM289" s="1"/>
      <c r="LN289" s="1"/>
      <c r="LO289" s="138"/>
      <c r="LP289" s="1"/>
      <c r="LQ289" s="63"/>
      <c r="LR289" s="63"/>
      <c r="LS289" s="63"/>
      <c r="LT289" s="63"/>
      <c r="LU289" s="63"/>
      <c r="LV289" s="63"/>
      <c r="LW289" s="63"/>
      <c r="LX289" s="63"/>
      <c r="LY289" s="63"/>
      <c r="LZ289" s="63"/>
      <c r="MA289" s="63"/>
      <c r="MB289" s="63"/>
      <c r="MC289" s="63"/>
      <c r="MD289" s="63"/>
      <c r="ME289" s="63"/>
      <c r="MF289" s="63"/>
    </row>
    <row r="290" spans="1:344" x14ac:dyDescent="0.35">
      <c r="A290" s="131">
        <v>286</v>
      </c>
      <c r="B290" s="170"/>
      <c r="C290" s="170"/>
      <c r="D290" s="152">
        <v>1123</v>
      </c>
      <c r="E290" s="72" t="str">
        <f>'BVEM Scorecard'!F289</f>
        <v>Gas</v>
      </c>
      <c r="F290" s="96"/>
      <c r="G290" s="96"/>
      <c r="H290" s="96"/>
      <c r="I290" s="96"/>
      <c r="J290" s="62"/>
      <c r="K290" s="62"/>
      <c r="L290" s="62"/>
      <c r="M290" s="62"/>
      <c r="N290" s="62"/>
      <c r="O290" s="62"/>
      <c r="P290" s="62"/>
      <c r="Q290" s="62"/>
      <c r="R290" s="62"/>
      <c r="S290" s="62"/>
      <c r="T290" s="62"/>
      <c r="U290" s="62"/>
      <c r="V290" s="62"/>
      <c r="W290" s="62"/>
      <c r="X290" s="62"/>
      <c r="Y290" s="87"/>
      <c r="Z290" s="5"/>
      <c r="AA290" s="5"/>
      <c r="AB290" s="5"/>
      <c r="AC290" s="5"/>
      <c r="AD290" s="5"/>
      <c r="AE290" s="5"/>
      <c r="AF290" s="5"/>
      <c r="AG290" s="5"/>
      <c r="AH290" s="5"/>
      <c r="AI290" s="5"/>
      <c r="AJ290" s="5"/>
      <c r="AK290" s="5"/>
      <c r="AL290" s="5"/>
      <c r="AM290" s="91"/>
      <c r="AN290" s="93"/>
      <c r="AO290" s="62"/>
      <c r="AP290" s="62"/>
      <c r="AQ290" s="62"/>
      <c r="AR290" s="62"/>
      <c r="AS290" s="62"/>
      <c r="AT290" s="62"/>
      <c r="AU290" s="62"/>
      <c r="AV290" s="62"/>
      <c r="AW290" s="62"/>
      <c r="AX290" s="62"/>
      <c r="AY290" s="62"/>
      <c r="AZ290" s="62"/>
      <c r="BA290" s="62"/>
      <c r="BB290" s="62"/>
      <c r="BC290" s="62"/>
      <c r="BD290" s="62"/>
      <c r="BE290" s="5"/>
      <c r="BF290" s="5"/>
      <c r="BG290" s="5"/>
      <c r="BH290" s="5"/>
      <c r="BI290" s="5"/>
      <c r="BJ290" s="5"/>
      <c r="BK290" s="5"/>
      <c r="BL290" s="5"/>
      <c r="BM290" s="5"/>
      <c r="BN290" s="5"/>
      <c r="BO290" s="5"/>
      <c r="BP290" s="5"/>
      <c r="BQ290" s="5"/>
      <c r="BR290" s="5"/>
      <c r="BS290" s="5"/>
      <c r="BT290" s="5"/>
      <c r="BU290" s="62"/>
      <c r="BV290" s="62"/>
      <c r="BW290" s="62"/>
      <c r="BX290" s="62"/>
      <c r="BY290" s="62"/>
      <c r="BZ290" s="62"/>
      <c r="CA290" s="62"/>
      <c r="CB290" s="62"/>
      <c r="CC290" s="62"/>
      <c r="CD290" s="62"/>
      <c r="CE290" s="62"/>
      <c r="CF290" s="62"/>
      <c r="CG290" s="62"/>
      <c r="CH290" s="62"/>
      <c r="CI290" s="62"/>
      <c r="CJ290" s="62"/>
      <c r="CK290" s="5"/>
      <c r="CL290" s="5"/>
      <c r="CM290" s="5"/>
      <c r="CN290" s="5"/>
      <c r="CO290" s="5"/>
      <c r="CP290" s="5"/>
      <c r="CQ290" s="5"/>
      <c r="CR290" s="5"/>
      <c r="CS290" s="5"/>
      <c r="CT290" s="5"/>
      <c r="CU290" s="5"/>
      <c r="CV290" s="5"/>
      <c r="CW290" s="5"/>
      <c r="CX290" s="5"/>
      <c r="CY290" s="91"/>
      <c r="CZ290" s="5"/>
      <c r="DA290" s="62"/>
      <c r="DB290" s="62"/>
      <c r="DC290" s="62"/>
      <c r="DD290" s="62"/>
      <c r="DE290" s="62"/>
      <c r="DF290" s="62"/>
      <c r="DG290" s="62"/>
      <c r="DH290" s="62"/>
      <c r="DI290" s="62"/>
      <c r="DJ290" s="62"/>
      <c r="DK290" s="62"/>
      <c r="DL290" s="62"/>
      <c r="DM290" s="62"/>
      <c r="DN290" s="62"/>
      <c r="DO290" s="62"/>
      <c r="DP290" s="62"/>
      <c r="DQ290" s="5"/>
      <c r="DR290" s="5"/>
      <c r="DS290" s="5"/>
      <c r="DT290" s="5"/>
      <c r="DU290" s="5"/>
      <c r="DV290" s="5"/>
      <c r="DW290" s="5"/>
      <c r="DX290" s="5"/>
      <c r="DY290" s="5"/>
      <c r="DZ290" s="5"/>
      <c r="EA290" s="5"/>
      <c r="EB290" s="5"/>
      <c r="EC290" s="5"/>
      <c r="ED290" s="5"/>
      <c r="EE290" s="91"/>
      <c r="EF290" s="5"/>
      <c r="EG290" s="62"/>
      <c r="EH290" s="62"/>
      <c r="EI290" s="62"/>
      <c r="EJ290" s="62"/>
      <c r="EK290" s="62"/>
      <c r="EL290" s="62"/>
      <c r="EM290" s="62"/>
      <c r="EN290" s="62"/>
      <c r="EO290" s="62"/>
      <c r="EP290" s="62"/>
      <c r="EQ290" s="62"/>
      <c r="ER290" s="62"/>
      <c r="ES290" s="62"/>
      <c r="ET290" s="62"/>
      <c r="EU290" s="62"/>
      <c r="EV290" s="62"/>
      <c r="EW290" s="5"/>
      <c r="EX290" s="5"/>
      <c r="EY290" s="5"/>
      <c r="EZ290" s="5"/>
      <c r="FA290" s="5"/>
      <c r="FB290" s="5"/>
      <c r="FC290" s="5"/>
      <c r="FD290" s="5"/>
      <c r="FE290" s="5"/>
      <c r="FF290" s="5"/>
      <c r="FG290" s="5"/>
      <c r="FH290" s="5"/>
      <c r="FI290" s="5"/>
      <c r="FJ290" s="5"/>
      <c r="FK290" s="91"/>
      <c r="FL290" s="5"/>
      <c r="FM290" s="62"/>
      <c r="FN290" s="62"/>
      <c r="FO290" s="62"/>
      <c r="FP290" s="62"/>
      <c r="FQ290" s="62"/>
      <c r="FR290" s="62"/>
      <c r="FS290" s="62"/>
      <c r="FT290" s="62"/>
      <c r="FU290" s="62"/>
      <c r="FV290" s="62"/>
      <c r="FW290" s="62"/>
      <c r="FX290" s="62"/>
      <c r="FY290" s="62"/>
      <c r="FZ290" s="62"/>
      <c r="GA290" s="62"/>
      <c r="GB290" s="62"/>
      <c r="GC290" s="5"/>
      <c r="GD290" s="5"/>
      <c r="GE290" s="5"/>
      <c r="GF290" s="5"/>
      <c r="GG290" s="5"/>
      <c r="GH290" s="5"/>
      <c r="GI290" s="5"/>
      <c r="GJ290" s="5"/>
      <c r="GK290" s="5"/>
      <c r="GL290" s="5"/>
      <c r="GM290" s="5"/>
      <c r="GN290" s="5"/>
      <c r="GO290" s="5"/>
      <c r="GP290" s="5"/>
      <c r="GQ290" s="91"/>
      <c r="GR290" s="5"/>
      <c r="GS290" s="62"/>
      <c r="GT290" s="62"/>
      <c r="GU290" s="62"/>
      <c r="GV290" s="62"/>
      <c r="GW290" s="62"/>
      <c r="GX290" s="62"/>
      <c r="GY290" s="62"/>
      <c r="GZ290" s="62"/>
      <c r="HA290" s="62"/>
      <c r="HB290" s="62"/>
      <c r="HC290" s="62"/>
      <c r="HD290" s="62"/>
      <c r="HE290" s="62"/>
      <c r="HF290" s="62"/>
      <c r="HG290" s="62"/>
      <c r="HH290" s="62"/>
      <c r="HI290" s="5"/>
      <c r="HJ290" s="5"/>
      <c r="HK290" s="5"/>
      <c r="HL290" s="5"/>
      <c r="HM290" s="5"/>
      <c r="HN290" s="5"/>
      <c r="HO290" s="5"/>
      <c r="HP290" s="5"/>
      <c r="HQ290" s="5"/>
      <c r="HR290" s="5"/>
      <c r="HS290" s="5"/>
      <c r="HT290" s="5"/>
      <c r="HU290" s="5"/>
      <c r="HV290" s="5"/>
      <c r="HW290" s="91"/>
      <c r="HX290" s="5"/>
      <c r="HY290" s="62"/>
      <c r="HZ290" s="62"/>
      <c r="IA290" s="62"/>
      <c r="IB290" s="62"/>
      <c r="IC290" s="62"/>
      <c r="ID290" s="62"/>
      <c r="IE290" s="62"/>
      <c r="IF290" s="62"/>
      <c r="IG290" s="62"/>
      <c r="IH290" s="62"/>
      <c r="II290" s="62"/>
      <c r="IJ290" s="62"/>
      <c r="IK290" s="62"/>
      <c r="IL290" s="62"/>
      <c r="IM290" s="62"/>
      <c r="IN290" s="62"/>
      <c r="IO290" s="5"/>
      <c r="IP290" s="5"/>
      <c r="IQ290" s="5"/>
      <c r="IR290" s="5"/>
      <c r="IS290" s="5"/>
      <c r="IT290" s="5"/>
      <c r="IU290" s="5"/>
      <c r="IV290" s="5"/>
      <c r="IW290" s="5"/>
      <c r="IX290" s="5"/>
      <c r="IY290" s="5"/>
      <c r="IZ290" s="5"/>
      <c r="JA290" s="5"/>
      <c r="JB290" s="5"/>
      <c r="JC290" s="91"/>
      <c r="JD290" s="5"/>
      <c r="JE290" s="62"/>
      <c r="JF290" s="62"/>
      <c r="JG290" s="62"/>
      <c r="JH290" s="62"/>
      <c r="JI290" s="62"/>
      <c r="JJ290" s="62"/>
      <c r="JK290" s="62"/>
      <c r="JL290" s="62"/>
      <c r="JM290" s="62"/>
      <c r="JN290" s="62"/>
      <c r="JO290" s="62"/>
      <c r="JP290" s="62"/>
      <c r="JQ290" s="62"/>
      <c r="JR290" s="62"/>
      <c r="JS290" s="62"/>
      <c r="JT290" s="62"/>
      <c r="JU290" s="5"/>
      <c r="JV290" s="5"/>
      <c r="JW290" s="5"/>
      <c r="JX290" s="5"/>
      <c r="JY290" s="5"/>
      <c r="JZ290" s="5"/>
      <c r="KA290" s="5"/>
      <c r="KB290" s="5"/>
      <c r="KC290" s="5"/>
      <c r="KD290" s="5"/>
      <c r="KE290" s="5"/>
      <c r="KF290" s="5"/>
      <c r="KG290" s="5"/>
      <c r="KH290" s="5"/>
      <c r="KI290" s="91"/>
      <c r="KJ290" s="5"/>
      <c r="KK290" s="62"/>
      <c r="KL290" s="62"/>
      <c r="KM290" s="62"/>
      <c r="KN290" s="62"/>
      <c r="KO290" s="62"/>
      <c r="KP290" s="62"/>
      <c r="KQ290" s="62"/>
      <c r="KR290" s="62"/>
      <c r="KS290" s="62"/>
      <c r="KT290" s="62"/>
      <c r="KU290" s="62"/>
      <c r="KV290" s="62"/>
      <c r="KW290" s="62"/>
      <c r="KX290" s="62"/>
      <c r="KY290" s="62"/>
      <c r="KZ290" s="62"/>
      <c r="LA290" s="5"/>
      <c r="LB290" s="5"/>
      <c r="LC290" s="5"/>
      <c r="LD290" s="5"/>
      <c r="LE290" s="5"/>
      <c r="LF290" s="5"/>
      <c r="LG290" s="5"/>
      <c r="LH290" s="5"/>
      <c r="LI290" s="5"/>
      <c r="LJ290" s="5"/>
      <c r="LK290" s="5"/>
      <c r="LL290" s="5"/>
      <c r="LM290" s="5"/>
      <c r="LN290" s="5"/>
      <c r="LO290" s="91"/>
      <c r="LP290" s="5"/>
      <c r="LQ290" s="62"/>
      <c r="LR290" s="62"/>
      <c r="LS290" s="62"/>
      <c r="LT290" s="62"/>
      <c r="LU290" s="62"/>
      <c r="LV290" s="62"/>
      <c r="LW290" s="62"/>
      <c r="LX290" s="62"/>
      <c r="LY290" s="62"/>
      <c r="LZ290" s="62"/>
      <c r="MA290" s="62"/>
      <c r="MB290" s="62"/>
      <c r="MC290" s="62"/>
      <c r="MD290" s="62"/>
      <c r="ME290" s="62"/>
      <c r="MF290" s="62"/>
    </row>
    <row r="291" spans="1:344" x14ac:dyDescent="0.35">
      <c r="A291" s="132">
        <v>287</v>
      </c>
      <c r="B291" s="170"/>
      <c r="C291" s="170"/>
      <c r="D291" s="152">
        <v>992</v>
      </c>
      <c r="E291" s="72" t="str">
        <f>'BVEM Scorecard'!F290</f>
        <v>Gas</v>
      </c>
      <c r="F291" s="96">
        <f t="shared" si="396"/>
        <v>0.99999999999999989</v>
      </c>
      <c r="G291" s="96">
        <f t="shared" si="397"/>
        <v>1</v>
      </c>
      <c r="H291" s="96">
        <f t="shared" si="398"/>
        <v>1</v>
      </c>
      <c r="I291" s="96">
        <f t="shared" si="399"/>
        <v>1</v>
      </c>
      <c r="J291" s="62">
        <v>1</v>
      </c>
      <c r="K291" s="62">
        <v>1</v>
      </c>
      <c r="L291" s="62">
        <v>1</v>
      </c>
      <c r="M291" s="62">
        <v>1</v>
      </c>
      <c r="N291" s="62">
        <v>1</v>
      </c>
      <c r="O291" s="62">
        <v>1</v>
      </c>
      <c r="P291" s="62">
        <v>1</v>
      </c>
      <c r="Q291" s="62">
        <v>1</v>
      </c>
      <c r="R291" s="62">
        <v>1</v>
      </c>
      <c r="S291" s="62">
        <v>1</v>
      </c>
      <c r="T291" s="62">
        <v>1</v>
      </c>
      <c r="U291" s="62">
        <v>1</v>
      </c>
      <c r="V291" s="62">
        <v>1</v>
      </c>
      <c r="W291" s="62">
        <f t="shared" ref="W291" si="414">IFERROR(AVERAGE(M291:V291),0)</f>
        <v>1</v>
      </c>
      <c r="X291" s="62">
        <f t="shared" ref="X291" si="415">M$4*M291+N$4*N291+O$4*O291+P$4*P291+Q$4*Q291+R$4*R291+S$4*S291+T$4*T291+U$4*U291+V$4*V291</f>
        <v>0.99999999999999989</v>
      </c>
      <c r="Y291" s="1" t="s">
        <v>84</v>
      </c>
      <c r="Z291" s="1">
        <v>1</v>
      </c>
      <c r="AA291" s="1"/>
      <c r="AB291" s="1"/>
      <c r="AC291" s="1"/>
      <c r="AD291" s="1"/>
      <c r="AE291" s="1"/>
      <c r="AF291" s="1"/>
      <c r="AG291" s="1"/>
      <c r="AH291" s="1"/>
      <c r="AI291" s="1"/>
      <c r="AJ291" s="1"/>
      <c r="AK291" s="1"/>
      <c r="AL291" s="1">
        <v>1</v>
      </c>
      <c r="AM291" s="138" t="str">
        <f t="shared" ref="AM291" si="416">IFERROR(AA291/SUM($AA291,$AQ291,$BG291,$BW291,$CM291,$DC291,$DS291,$EI291,$EY291,$FO291,$GE291,$GU291,$HK291,$IA291,$IQ291,$JG291,$JW291,$KM291,$LC291,$LS291),"")</f>
        <v/>
      </c>
      <c r="AN291" s="139">
        <v>1</v>
      </c>
      <c r="AO291" s="63"/>
      <c r="AP291" s="63"/>
      <c r="AQ291" s="63"/>
      <c r="AR291" s="63"/>
      <c r="AS291" s="63"/>
      <c r="AT291" s="63"/>
      <c r="AU291" s="63"/>
      <c r="AV291" s="63"/>
      <c r="AW291" s="63"/>
      <c r="AX291" s="63"/>
      <c r="AY291" s="63"/>
      <c r="AZ291" s="63"/>
      <c r="BA291" s="63"/>
      <c r="BB291" s="63"/>
      <c r="BC291" s="63" t="str">
        <f t="shared" si="358"/>
        <v/>
      </c>
      <c r="BD291" s="63" t="str">
        <f t="shared" si="359"/>
        <v/>
      </c>
      <c r="BE291" s="1"/>
      <c r="BF291" s="1"/>
      <c r="BG291" s="1"/>
      <c r="BH291" s="1"/>
      <c r="BI291" s="1"/>
      <c r="BJ291" s="1"/>
      <c r="BK291" s="1"/>
      <c r="BL291" s="1"/>
      <c r="BM291" s="1"/>
      <c r="BN291" s="1"/>
      <c r="BO291" s="1"/>
      <c r="BP291" s="1"/>
      <c r="BQ291" s="1"/>
      <c r="BR291" s="1"/>
      <c r="BS291" s="1" t="str">
        <f t="shared" si="360"/>
        <v/>
      </c>
      <c r="BT291" s="1" t="str">
        <f t="shared" si="361"/>
        <v/>
      </c>
      <c r="BU291" s="63"/>
      <c r="BV291" s="63"/>
      <c r="BW291" s="63"/>
      <c r="BX291" s="63"/>
      <c r="BY291" s="63"/>
      <c r="BZ291" s="63"/>
      <c r="CA291" s="63"/>
      <c r="CB291" s="63"/>
      <c r="CC291" s="63"/>
      <c r="CD291" s="63"/>
      <c r="CE291" s="63"/>
      <c r="CF291" s="63"/>
      <c r="CG291" s="63"/>
      <c r="CH291" s="63"/>
      <c r="CI291" s="63" t="str">
        <f t="shared" si="362"/>
        <v/>
      </c>
      <c r="CJ291" s="63" t="str">
        <f t="shared" si="363"/>
        <v/>
      </c>
      <c r="CK291" s="1"/>
      <c r="CL291" s="1"/>
      <c r="CM291" s="1"/>
      <c r="CN291" s="1"/>
      <c r="CO291" s="1"/>
      <c r="CP291" s="1"/>
      <c r="CQ291" s="1"/>
      <c r="CR291" s="1"/>
      <c r="CS291" s="1"/>
      <c r="CT291" s="1"/>
      <c r="CU291" s="1"/>
      <c r="CV291" s="1"/>
      <c r="CW291" s="1"/>
      <c r="CX291" s="1"/>
      <c r="CY291" s="138" t="str">
        <f t="shared" si="364"/>
        <v/>
      </c>
      <c r="CZ291" s="1" t="str">
        <f t="shared" si="365"/>
        <v/>
      </c>
      <c r="DA291" s="63"/>
      <c r="DB291" s="63"/>
      <c r="DC291" s="63"/>
      <c r="DD291" s="63"/>
      <c r="DE291" s="63"/>
      <c r="DF291" s="63"/>
      <c r="DG291" s="63"/>
      <c r="DH291" s="63"/>
      <c r="DI291" s="63"/>
      <c r="DJ291" s="63"/>
      <c r="DK291" s="63"/>
      <c r="DL291" s="63"/>
      <c r="DM291" s="63"/>
      <c r="DN291" s="63"/>
      <c r="DO291" s="63" t="str">
        <f t="shared" si="366"/>
        <v/>
      </c>
      <c r="DP291" s="63" t="str">
        <f t="shared" si="367"/>
        <v/>
      </c>
      <c r="DQ291" s="1"/>
      <c r="DR291" s="1"/>
      <c r="DS291" s="1"/>
      <c r="DT291" s="1"/>
      <c r="DU291" s="1"/>
      <c r="DV291" s="1"/>
      <c r="DW291" s="1"/>
      <c r="DX291" s="1"/>
      <c r="DY291" s="1"/>
      <c r="DZ291" s="1"/>
      <c r="EA291" s="1"/>
      <c r="EB291" s="1"/>
      <c r="EC291" s="1"/>
      <c r="ED291" s="1"/>
      <c r="EE291" s="138" t="str">
        <f t="shared" si="368"/>
        <v/>
      </c>
      <c r="EF291" s="1" t="str">
        <f t="shared" si="369"/>
        <v/>
      </c>
      <c r="EG291" s="63"/>
      <c r="EH291" s="63"/>
      <c r="EI291" s="63"/>
      <c r="EJ291" s="63"/>
      <c r="EK291" s="63"/>
      <c r="EL291" s="63"/>
      <c r="EM291" s="63"/>
      <c r="EN291" s="63"/>
      <c r="EO291" s="63"/>
      <c r="EP291" s="63"/>
      <c r="EQ291" s="63"/>
      <c r="ER291" s="63"/>
      <c r="ES291" s="63"/>
      <c r="ET291" s="63"/>
      <c r="EU291" s="63" t="str">
        <f t="shared" si="370"/>
        <v/>
      </c>
      <c r="EV291" s="63" t="str">
        <f t="shared" si="371"/>
        <v/>
      </c>
      <c r="EW291" s="1"/>
      <c r="EX291" s="1"/>
      <c r="EY291" s="1"/>
      <c r="EZ291" s="1"/>
      <c r="FA291" s="1"/>
      <c r="FB291" s="1"/>
      <c r="FC291" s="1"/>
      <c r="FD291" s="1"/>
      <c r="FE291" s="1"/>
      <c r="FF291" s="1"/>
      <c r="FG291" s="1"/>
      <c r="FH291" s="1"/>
      <c r="FI291" s="1"/>
      <c r="FJ291" s="1"/>
      <c r="FK291" s="138" t="str">
        <f t="shared" si="372"/>
        <v/>
      </c>
      <c r="FL291" s="1" t="str">
        <f t="shared" si="373"/>
        <v/>
      </c>
      <c r="FM291" s="63"/>
      <c r="FN291" s="63"/>
      <c r="FO291" s="63"/>
      <c r="FP291" s="63"/>
      <c r="FQ291" s="63"/>
      <c r="FR291" s="63"/>
      <c r="FS291" s="63"/>
      <c r="FT291" s="63"/>
      <c r="FU291" s="63"/>
      <c r="FV291" s="63"/>
      <c r="FW291" s="63"/>
      <c r="FX291" s="63"/>
      <c r="FY291" s="63"/>
      <c r="FZ291" s="63"/>
      <c r="GA291" s="63" t="str">
        <f t="shared" si="374"/>
        <v/>
      </c>
      <c r="GB291" s="63" t="str">
        <f t="shared" si="375"/>
        <v/>
      </c>
      <c r="GC291" s="1"/>
      <c r="GD291" s="1"/>
      <c r="GE291" s="1"/>
      <c r="GF291" s="1"/>
      <c r="GG291" s="1"/>
      <c r="GH291" s="1"/>
      <c r="GI291" s="1"/>
      <c r="GJ291" s="1"/>
      <c r="GK291" s="1"/>
      <c r="GL291" s="1"/>
      <c r="GM291" s="1"/>
      <c r="GN291" s="1"/>
      <c r="GO291" s="1"/>
      <c r="GP291" s="1"/>
      <c r="GQ291" s="138" t="str">
        <f t="shared" si="376"/>
        <v/>
      </c>
      <c r="GR291" s="1" t="str">
        <f t="shared" si="377"/>
        <v/>
      </c>
      <c r="GS291" s="63"/>
      <c r="GT291" s="63"/>
      <c r="GU291" s="63"/>
      <c r="GV291" s="63"/>
      <c r="GW291" s="63"/>
      <c r="GX291" s="63"/>
      <c r="GY291" s="63"/>
      <c r="GZ291" s="63"/>
      <c r="HA291" s="63"/>
      <c r="HB291" s="63"/>
      <c r="HC291" s="63"/>
      <c r="HD291" s="63"/>
      <c r="HE291" s="63"/>
      <c r="HF291" s="63"/>
      <c r="HG291" s="63" t="str">
        <f t="shared" si="378"/>
        <v/>
      </c>
      <c r="HH291" s="63" t="str">
        <f t="shared" si="379"/>
        <v/>
      </c>
      <c r="HI291" s="1"/>
      <c r="HJ291" s="1"/>
      <c r="HK291" s="1"/>
      <c r="HL291" s="1"/>
      <c r="HM291" s="1"/>
      <c r="HN291" s="1"/>
      <c r="HO291" s="1"/>
      <c r="HP291" s="1"/>
      <c r="HQ291" s="1"/>
      <c r="HR291" s="1"/>
      <c r="HS291" s="1"/>
      <c r="HT291" s="1"/>
      <c r="HU291" s="1"/>
      <c r="HV291" s="1"/>
      <c r="HW291" s="138" t="str">
        <f t="shared" si="380"/>
        <v/>
      </c>
      <c r="HX291" s="1" t="str">
        <f t="shared" si="381"/>
        <v/>
      </c>
      <c r="HY291" s="63"/>
      <c r="HZ291" s="63"/>
      <c r="IA291" s="63"/>
      <c r="IB291" s="63"/>
      <c r="IC291" s="63"/>
      <c r="ID291" s="63"/>
      <c r="IE291" s="63"/>
      <c r="IF291" s="63"/>
      <c r="IG291" s="63"/>
      <c r="IH291" s="63"/>
      <c r="II291" s="63"/>
      <c r="IJ291" s="63"/>
      <c r="IK291" s="63"/>
      <c r="IL291" s="63"/>
      <c r="IM291" s="63" t="str">
        <f t="shared" si="382"/>
        <v/>
      </c>
      <c r="IN291" s="63" t="str">
        <f t="shared" si="383"/>
        <v/>
      </c>
      <c r="IO291" s="1"/>
      <c r="IP291" s="1"/>
      <c r="IQ291" s="1"/>
      <c r="IR291" s="1"/>
      <c r="IS291" s="1"/>
      <c r="IT291" s="1"/>
      <c r="IU291" s="1"/>
      <c r="IV291" s="1"/>
      <c r="IW291" s="1"/>
      <c r="IX291" s="1"/>
      <c r="IY291" s="1"/>
      <c r="IZ291" s="1"/>
      <c r="JA291" s="1"/>
      <c r="JB291" s="1"/>
      <c r="JC291" s="138" t="str">
        <f t="shared" si="384"/>
        <v/>
      </c>
      <c r="JD291" s="1" t="str">
        <f t="shared" si="385"/>
        <v/>
      </c>
      <c r="JE291" s="63"/>
      <c r="JF291" s="63"/>
      <c r="JG291" s="63"/>
      <c r="JH291" s="63"/>
      <c r="JI291" s="63"/>
      <c r="JJ291" s="63"/>
      <c r="JK291" s="63"/>
      <c r="JL291" s="63"/>
      <c r="JM291" s="63"/>
      <c r="JN291" s="63"/>
      <c r="JO291" s="63"/>
      <c r="JP291" s="63"/>
      <c r="JQ291" s="63"/>
      <c r="JR291" s="63"/>
      <c r="JS291" s="63" t="str">
        <f t="shared" si="386"/>
        <v/>
      </c>
      <c r="JT291" s="63" t="str">
        <f t="shared" si="387"/>
        <v/>
      </c>
      <c r="JU291" s="1"/>
      <c r="JV291" s="1"/>
      <c r="JW291" s="1"/>
      <c r="JX291" s="1"/>
      <c r="JY291" s="1"/>
      <c r="JZ291" s="1"/>
      <c r="KA291" s="1"/>
      <c r="KB291" s="1"/>
      <c r="KC291" s="1"/>
      <c r="KD291" s="1"/>
      <c r="KE291" s="1"/>
      <c r="KF291" s="1"/>
      <c r="KG291" s="1"/>
      <c r="KH291" s="1"/>
      <c r="KI291" s="138" t="str">
        <f t="shared" si="388"/>
        <v/>
      </c>
      <c r="KJ291" s="1" t="str">
        <f t="shared" si="389"/>
        <v/>
      </c>
      <c r="KK291" s="63"/>
      <c r="KL291" s="63"/>
      <c r="KM291" s="63"/>
      <c r="KN291" s="63"/>
      <c r="KO291" s="63"/>
      <c r="KP291" s="63"/>
      <c r="KQ291" s="63"/>
      <c r="KR291" s="63"/>
      <c r="KS291" s="63"/>
      <c r="KT291" s="63"/>
      <c r="KU291" s="63"/>
      <c r="KV291" s="63"/>
      <c r="KW291" s="63"/>
      <c r="KX291" s="63"/>
      <c r="KY291" s="63" t="str">
        <f t="shared" si="390"/>
        <v/>
      </c>
      <c r="KZ291" s="63" t="str">
        <f t="shared" si="391"/>
        <v/>
      </c>
      <c r="LA291" s="1"/>
      <c r="LB291" s="1"/>
      <c r="LC291" s="1"/>
      <c r="LD291" s="1"/>
      <c r="LE291" s="1"/>
      <c r="LF291" s="1"/>
      <c r="LG291" s="1"/>
      <c r="LH291" s="1"/>
      <c r="LI291" s="1"/>
      <c r="LJ291" s="1"/>
      <c r="LK291" s="1"/>
      <c r="LL291" s="1"/>
      <c r="LM291" s="1"/>
      <c r="LN291" s="1"/>
      <c r="LO291" s="138" t="str">
        <f t="shared" si="392"/>
        <v/>
      </c>
      <c r="LP291" s="1" t="str">
        <f t="shared" si="393"/>
        <v/>
      </c>
      <c r="LQ291" s="63"/>
      <c r="LR291" s="63"/>
      <c r="LS291" s="63"/>
      <c r="LT291" s="63"/>
      <c r="LU291" s="63"/>
      <c r="LV291" s="63"/>
      <c r="LW291" s="63"/>
      <c r="LX291" s="63"/>
      <c r="LY291" s="63"/>
      <c r="LZ291" s="63"/>
      <c r="MA291" s="63"/>
      <c r="MB291" s="63"/>
      <c r="MC291" s="63"/>
      <c r="MD291" s="63"/>
      <c r="ME291" s="63" t="str">
        <f t="shared" si="394"/>
        <v/>
      </c>
      <c r="MF291" s="63" t="str">
        <f t="shared" si="395"/>
        <v/>
      </c>
    </row>
    <row r="292" spans="1:344" x14ac:dyDescent="0.35">
      <c r="A292" s="131">
        <v>288</v>
      </c>
      <c r="B292" s="170"/>
      <c r="C292" s="170"/>
      <c r="D292" s="152">
        <v>1091</v>
      </c>
      <c r="E292" s="72" t="str">
        <f>'BVEM Scorecard'!F291</f>
        <v>Gas</v>
      </c>
      <c r="F292" s="96"/>
      <c r="G292" s="96"/>
      <c r="H292" s="96"/>
      <c r="I292" s="96"/>
      <c r="J292" s="62"/>
      <c r="K292" s="62"/>
      <c r="L292" s="62"/>
      <c r="M292" s="62"/>
      <c r="N292" s="62"/>
      <c r="O292" s="62"/>
      <c r="P292" s="62"/>
      <c r="Q292" s="62"/>
      <c r="R292" s="62"/>
      <c r="S292" s="62"/>
      <c r="T292" s="62"/>
      <c r="U292" s="62"/>
      <c r="V292" s="62"/>
      <c r="W292" s="62"/>
      <c r="X292" s="62"/>
      <c r="Y292" s="87"/>
      <c r="Z292" s="5"/>
      <c r="AA292" s="5"/>
      <c r="AB292" s="5"/>
      <c r="AC292" s="5"/>
      <c r="AD292" s="5"/>
      <c r="AE292" s="5"/>
      <c r="AF292" s="5"/>
      <c r="AG292" s="5"/>
      <c r="AH292" s="5"/>
      <c r="AI292" s="5"/>
      <c r="AJ292" s="5"/>
      <c r="AK292" s="5"/>
      <c r="AL292" s="5"/>
      <c r="AM292" s="91"/>
      <c r="AN292" s="93"/>
      <c r="AO292" s="62"/>
      <c r="AP292" s="62"/>
      <c r="AQ292" s="62"/>
      <c r="AR292" s="62"/>
      <c r="AS292" s="62"/>
      <c r="AT292" s="62"/>
      <c r="AU292" s="62"/>
      <c r="AV292" s="62"/>
      <c r="AW292" s="62"/>
      <c r="AX292" s="62"/>
      <c r="AY292" s="62"/>
      <c r="AZ292" s="62"/>
      <c r="BA292" s="62"/>
      <c r="BB292" s="62"/>
      <c r="BC292" s="62"/>
      <c r="BD292" s="62"/>
      <c r="BE292" s="5"/>
      <c r="BF292" s="5"/>
      <c r="BG292" s="5"/>
      <c r="BH292" s="5"/>
      <c r="BI292" s="5"/>
      <c r="BJ292" s="5"/>
      <c r="BK292" s="5"/>
      <c r="BL292" s="5"/>
      <c r="BM292" s="5"/>
      <c r="BN292" s="5"/>
      <c r="BO292" s="5"/>
      <c r="BP292" s="5"/>
      <c r="BQ292" s="5"/>
      <c r="BR292" s="5"/>
      <c r="BS292" s="5"/>
      <c r="BT292" s="5"/>
      <c r="BU292" s="62"/>
      <c r="BV292" s="62"/>
      <c r="BW292" s="62"/>
      <c r="BX292" s="62"/>
      <c r="BY292" s="62"/>
      <c r="BZ292" s="62"/>
      <c r="CA292" s="62"/>
      <c r="CB292" s="62"/>
      <c r="CC292" s="62"/>
      <c r="CD292" s="62"/>
      <c r="CE292" s="62"/>
      <c r="CF292" s="62"/>
      <c r="CG292" s="62"/>
      <c r="CH292" s="62"/>
      <c r="CI292" s="62"/>
      <c r="CJ292" s="62"/>
      <c r="CK292" s="5"/>
      <c r="CL292" s="5"/>
      <c r="CM292" s="5"/>
      <c r="CN292" s="5"/>
      <c r="CO292" s="5"/>
      <c r="CP292" s="5"/>
      <c r="CQ292" s="5"/>
      <c r="CR292" s="5"/>
      <c r="CS292" s="5"/>
      <c r="CT292" s="5"/>
      <c r="CU292" s="5"/>
      <c r="CV292" s="5"/>
      <c r="CW292" s="5"/>
      <c r="CX292" s="5"/>
      <c r="CY292" s="91"/>
      <c r="CZ292" s="5"/>
      <c r="DA292" s="62"/>
      <c r="DB292" s="62"/>
      <c r="DC292" s="62"/>
      <c r="DD292" s="62"/>
      <c r="DE292" s="62"/>
      <c r="DF292" s="62"/>
      <c r="DG292" s="62"/>
      <c r="DH292" s="62"/>
      <c r="DI292" s="62"/>
      <c r="DJ292" s="62"/>
      <c r="DK292" s="62"/>
      <c r="DL292" s="62"/>
      <c r="DM292" s="62"/>
      <c r="DN292" s="62"/>
      <c r="DO292" s="62"/>
      <c r="DP292" s="62"/>
      <c r="DQ292" s="5"/>
      <c r="DR292" s="5"/>
      <c r="DS292" s="5"/>
      <c r="DT292" s="5"/>
      <c r="DU292" s="5"/>
      <c r="DV292" s="5"/>
      <c r="DW292" s="5"/>
      <c r="DX292" s="5"/>
      <c r="DY292" s="5"/>
      <c r="DZ292" s="5"/>
      <c r="EA292" s="5"/>
      <c r="EB292" s="5"/>
      <c r="EC292" s="5"/>
      <c r="ED292" s="5"/>
      <c r="EE292" s="91"/>
      <c r="EF292" s="5"/>
      <c r="EG292" s="62"/>
      <c r="EH292" s="62"/>
      <c r="EI292" s="62"/>
      <c r="EJ292" s="62"/>
      <c r="EK292" s="62"/>
      <c r="EL292" s="62"/>
      <c r="EM292" s="62"/>
      <c r="EN292" s="62"/>
      <c r="EO292" s="62"/>
      <c r="EP292" s="62"/>
      <c r="EQ292" s="62"/>
      <c r="ER292" s="62"/>
      <c r="ES292" s="62"/>
      <c r="ET292" s="62"/>
      <c r="EU292" s="62"/>
      <c r="EV292" s="62"/>
      <c r="EW292" s="5"/>
      <c r="EX292" s="5"/>
      <c r="EY292" s="5"/>
      <c r="EZ292" s="5"/>
      <c r="FA292" s="5"/>
      <c r="FB292" s="5"/>
      <c r="FC292" s="5"/>
      <c r="FD292" s="5"/>
      <c r="FE292" s="5"/>
      <c r="FF292" s="5"/>
      <c r="FG292" s="5"/>
      <c r="FH292" s="5"/>
      <c r="FI292" s="5"/>
      <c r="FJ292" s="5"/>
      <c r="FK292" s="91"/>
      <c r="FL292" s="5"/>
      <c r="FM292" s="62"/>
      <c r="FN292" s="62"/>
      <c r="FO292" s="62"/>
      <c r="FP292" s="62"/>
      <c r="FQ292" s="62"/>
      <c r="FR292" s="62"/>
      <c r="FS292" s="62"/>
      <c r="FT292" s="62"/>
      <c r="FU292" s="62"/>
      <c r="FV292" s="62"/>
      <c r="FW292" s="62"/>
      <c r="FX292" s="62"/>
      <c r="FY292" s="62"/>
      <c r="FZ292" s="62"/>
      <c r="GA292" s="62"/>
      <c r="GB292" s="62"/>
      <c r="GC292" s="5"/>
      <c r="GD292" s="5"/>
      <c r="GE292" s="5"/>
      <c r="GF292" s="5"/>
      <c r="GG292" s="5"/>
      <c r="GH292" s="5"/>
      <c r="GI292" s="5"/>
      <c r="GJ292" s="5"/>
      <c r="GK292" s="5"/>
      <c r="GL292" s="5"/>
      <c r="GM292" s="5"/>
      <c r="GN292" s="5"/>
      <c r="GO292" s="5"/>
      <c r="GP292" s="5"/>
      <c r="GQ292" s="91"/>
      <c r="GR292" s="5"/>
      <c r="GS292" s="62"/>
      <c r="GT292" s="62"/>
      <c r="GU292" s="62"/>
      <c r="GV292" s="62"/>
      <c r="GW292" s="62"/>
      <c r="GX292" s="62"/>
      <c r="GY292" s="62"/>
      <c r="GZ292" s="62"/>
      <c r="HA292" s="62"/>
      <c r="HB292" s="62"/>
      <c r="HC292" s="62"/>
      <c r="HD292" s="62"/>
      <c r="HE292" s="62"/>
      <c r="HF292" s="62"/>
      <c r="HG292" s="62"/>
      <c r="HH292" s="62"/>
      <c r="HI292" s="5"/>
      <c r="HJ292" s="5"/>
      <c r="HK292" s="5"/>
      <c r="HL292" s="5"/>
      <c r="HM292" s="5"/>
      <c r="HN292" s="5"/>
      <c r="HO292" s="5"/>
      <c r="HP292" s="5"/>
      <c r="HQ292" s="5"/>
      <c r="HR292" s="5"/>
      <c r="HS292" s="5"/>
      <c r="HT292" s="5"/>
      <c r="HU292" s="5"/>
      <c r="HV292" s="5"/>
      <c r="HW292" s="91"/>
      <c r="HX292" s="5"/>
      <c r="HY292" s="62"/>
      <c r="HZ292" s="62"/>
      <c r="IA292" s="62"/>
      <c r="IB292" s="62"/>
      <c r="IC292" s="62"/>
      <c r="ID292" s="62"/>
      <c r="IE292" s="62"/>
      <c r="IF292" s="62"/>
      <c r="IG292" s="62"/>
      <c r="IH292" s="62"/>
      <c r="II292" s="62"/>
      <c r="IJ292" s="62"/>
      <c r="IK292" s="62"/>
      <c r="IL292" s="62"/>
      <c r="IM292" s="62"/>
      <c r="IN292" s="62"/>
      <c r="IO292" s="5"/>
      <c r="IP292" s="5"/>
      <c r="IQ292" s="5"/>
      <c r="IR292" s="5"/>
      <c r="IS292" s="5"/>
      <c r="IT292" s="5"/>
      <c r="IU292" s="5"/>
      <c r="IV292" s="5"/>
      <c r="IW292" s="5"/>
      <c r="IX292" s="5"/>
      <c r="IY292" s="5"/>
      <c r="IZ292" s="5"/>
      <c r="JA292" s="5"/>
      <c r="JB292" s="5"/>
      <c r="JC292" s="91"/>
      <c r="JD292" s="5"/>
      <c r="JE292" s="62"/>
      <c r="JF292" s="62"/>
      <c r="JG292" s="62"/>
      <c r="JH292" s="62"/>
      <c r="JI292" s="62"/>
      <c r="JJ292" s="62"/>
      <c r="JK292" s="62"/>
      <c r="JL292" s="62"/>
      <c r="JM292" s="62"/>
      <c r="JN292" s="62"/>
      <c r="JO292" s="62"/>
      <c r="JP292" s="62"/>
      <c r="JQ292" s="62"/>
      <c r="JR292" s="62"/>
      <c r="JS292" s="62"/>
      <c r="JT292" s="62"/>
      <c r="JU292" s="5"/>
      <c r="JV292" s="5"/>
      <c r="JW292" s="5"/>
      <c r="JX292" s="5"/>
      <c r="JY292" s="5"/>
      <c r="JZ292" s="5"/>
      <c r="KA292" s="5"/>
      <c r="KB292" s="5"/>
      <c r="KC292" s="5"/>
      <c r="KD292" s="5"/>
      <c r="KE292" s="5"/>
      <c r="KF292" s="5"/>
      <c r="KG292" s="5"/>
      <c r="KH292" s="5"/>
      <c r="KI292" s="91"/>
      <c r="KJ292" s="5"/>
      <c r="KK292" s="62"/>
      <c r="KL292" s="62"/>
      <c r="KM292" s="62"/>
      <c r="KN292" s="62"/>
      <c r="KO292" s="62"/>
      <c r="KP292" s="62"/>
      <c r="KQ292" s="62"/>
      <c r="KR292" s="62"/>
      <c r="KS292" s="62"/>
      <c r="KT292" s="62"/>
      <c r="KU292" s="62"/>
      <c r="KV292" s="62"/>
      <c r="KW292" s="62"/>
      <c r="KX292" s="62"/>
      <c r="KY292" s="62"/>
      <c r="KZ292" s="62"/>
      <c r="LA292" s="5"/>
      <c r="LB292" s="5"/>
      <c r="LC292" s="5"/>
      <c r="LD292" s="5"/>
      <c r="LE292" s="5"/>
      <c r="LF292" s="5"/>
      <c r="LG292" s="5"/>
      <c r="LH292" s="5"/>
      <c r="LI292" s="5"/>
      <c r="LJ292" s="5"/>
      <c r="LK292" s="5"/>
      <c r="LL292" s="5"/>
      <c r="LM292" s="5"/>
      <c r="LN292" s="5"/>
      <c r="LO292" s="91"/>
      <c r="LP292" s="5"/>
      <c r="LQ292" s="62"/>
      <c r="LR292" s="62"/>
      <c r="LS292" s="62"/>
      <c r="LT292" s="62"/>
      <c r="LU292" s="62"/>
      <c r="LV292" s="62"/>
      <c r="LW292" s="62"/>
      <c r="LX292" s="62"/>
      <c r="LY292" s="62"/>
      <c r="LZ292" s="62"/>
      <c r="MA292" s="62"/>
      <c r="MB292" s="62"/>
      <c r="MC292" s="62"/>
      <c r="MD292" s="62"/>
      <c r="ME292" s="62"/>
      <c r="MF292" s="62"/>
    </row>
    <row r="293" spans="1:344" x14ac:dyDescent="0.35">
      <c r="A293" s="132">
        <v>289</v>
      </c>
      <c r="B293" s="170"/>
      <c r="C293" s="170"/>
      <c r="D293" s="152">
        <v>994</v>
      </c>
      <c r="E293" s="72" t="str">
        <f>'BVEM Scorecard'!F292</f>
        <v>Gas</v>
      </c>
      <c r="F293" s="96">
        <f t="shared" si="396"/>
        <v>0.99999999999999989</v>
      </c>
      <c r="G293" s="96">
        <f t="shared" si="397"/>
        <v>1</v>
      </c>
      <c r="H293" s="96">
        <f t="shared" si="398"/>
        <v>1</v>
      </c>
      <c r="I293" s="96">
        <f t="shared" si="399"/>
        <v>1</v>
      </c>
      <c r="J293" s="62">
        <v>1</v>
      </c>
      <c r="K293" s="62">
        <v>1</v>
      </c>
      <c r="L293" s="62">
        <v>1</v>
      </c>
      <c r="M293" s="62">
        <v>1</v>
      </c>
      <c r="N293" s="62">
        <v>1</v>
      </c>
      <c r="O293" s="62">
        <v>1</v>
      </c>
      <c r="P293" s="62">
        <v>1</v>
      </c>
      <c r="Q293" s="62">
        <v>1</v>
      </c>
      <c r="R293" s="62">
        <v>1</v>
      </c>
      <c r="S293" s="62">
        <v>1</v>
      </c>
      <c r="T293" s="62">
        <v>1</v>
      </c>
      <c r="U293" s="62">
        <v>1</v>
      </c>
      <c r="V293" s="62">
        <v>1</v>
      </c>
      <c r="W293" s="62">
        <f t="shared" ref="W293" si="417">IFERROR(AVERAGE(M293:V293),0)</f>
        <v>1</v>
      </c>
      <c r="X293" s="62">
        <f t="shared" ref="X293" si="418">M$4*M293+N$4*N293+O$4*O293+P$4*P293+Q$4*Q293+R$4*R293+S$4*S293+T$4*T293+U$4*U293+V$4*V293</f>
        <v>0.99999999999999989</v>
      </c>
      <c r="Y293" s="1" t="s">
        <v>84</v>
      </c>
      <c r="Z293" s="1">
        <v>1</v>
      </c>
      <c r="AA293" s="1"/>
      <c r="AB293" s="1"/>
      <c r="AC293" s="1"/>
      <c r="AD293" s="1"/>
      <c r="AE293" s="1"/>
      <c r="AF293" s="1"/>
      <c r="AG293" s="1"/>
      <c r="AH293" s="1"/>
      <c r="AI293" s="1"/>
      <c r="AJ293" s="1"/>
      <c r="AK293" s="1"/>
      <c r="AL293" s="1">
        <v>1</v>
      </c>
      <c r="AM293" s="138" t="str">
        <f t="shared" ref="AM293" si="419">IFERROR(AA293/SUM($AA293,$AQ293,$BG293,$BW293,$CM293,$DC293,$DS293,$EI293,$EY293,$FO293,$GE293,$GU293,$HK293,$IA293,$IQ293,$JG293,$JW293,$KM293,$LC293,$LS293),"")</f>
        <v/>
      </c>
      <c r="AN293" s="139">
        <v>1</v>
      </c>
      <c r="AO293" s="63"/>
      <c r="AP293" s="63"/>
      <c r="AQ293" s="63"/>
      <c r="AR293" s="63"/>
      <c r="AS293" s="63"/>
      <c r="AT293" s="63"/>
      <c r="AU293" s="63"/>
      <c r="AV293" s="63"/>
      <c r="AW293" s="63"/>
      <c r="AX293" s="63"/>
      <c r="AY293" s="63"/>
      <c r="AZ293" s="63"/>
      <c r="BA293" s="63"/>
      <c r="BB293" s="63"/>
      <c r="BC293" s="63" t="str">
        <f t="shared" si="358"/>
        <v/>
      </c>
      <c r="BD293" s="63" t="str">
        <f t="shared" si="359"/>
        <v/>
      </c>
      <c r="BE293" s="1"/>
      <c r="BF293" s="1"/>
      <c r="BG293" s="1"/>
      <c r="BH293" s="1"/>
      <c r="BI293" s="1"/>
      <c r="BJ293" s="1"/>
      <c r="BK293" s="1"/>
      <c r="BL293" s="1"/>
      <c r="BM293" s="1"/>
      <c r="BN293" s="1"/>
      <c r="BO293" s="1"/>
      <c r="BP293" s="1"/>
      <c r="BQ293" s="1"/>
      <c r="BR293" s="1"/>
      <c r="BS293" s="1" t="str">
        <f t="shared" si="360"/>
        <v/>
      </c>
      <c r="BT293" s="1" t="str">
        <f t="shared" si="361"/>
        <v/>
      </c>
      <c r="BU293" s="63"/>
      <c r="BV293" s="63"/>
      <c r="BW293" s="63"/>
      <c r="BX293" s="63"/>
      <c r="BY293" s="63"/>
      <c r="BZ293" s="63"/>
      <c r="CA293" s="63"/>
      <c r="CB293" s="63"/>
      <c r="CC293" s="63"/>
      <c r="CD293" s="63"/>
      <c r="CE293" s="63"/>
      <c r="CF293" s="63"/>
      <c r="CG293" s="63"/>
      <c r="CH293" s="63"/>
      <c r="CI293" s="63" t="str">
        <f t="shared" si="362"/>
        <v/>
      </c>
      <c r="CJ293" s="63" t="str">
        <f t="shared" si="363"/>
        <v/>
      </c>
      <c r="CK293" s="1"/>
      <c r="CL293" s="1"/>
      <c r="CM293" s="1"/>
      <c r="CN293" s="1"/>
      <c r="CO293" s="1"/>
      <c r="CP293" s="1"/>
      <c r="CQ293" s="1"/>
      <c r="CR293" s="1"/>
      <c r="CS293" s="1"/>
      <c r="CT293" s="1"/>
      <c r="CU293" s="1"/>
      <c r="CV293" s="1"/>
      <c r="CW293" s="1"/>
      <c r="CX293" s="1"/>
      <c r="CY293" s="138" t="str">
        <f t="shared" si="364"/>
        <v/>
      </c>
      <c r="CZ293" s="1" t="str">
        <f t="shared" si="365"/>
        <v/>
      </c>
      <c r="DA293" s="63"/>
      <c r="DB293" s="63"/>
      <c r="DC293" s="63"/>
      <c r="DD293" s="63"/>
      <c r="DE293" s="63"/>
      <c r="DF293" s="63"/>
      <c r="DG293" s="63"/>
      <c r="DH293" s="63"/>
      <c r="DI293" s="63"/>
      <c r="DJ293" s="63"/>
      <c r="DK293" s="63"/>
      <c r="DL293" s="63"/>
      <c r="DM293" s="63"/>
      <c r="DN293" s="63"/>
      <c r="DO293" s="63" t="str">
        <f t="shared" si="366"/>
        <v/>
      </c>
      <c r="DP293" s="63" t="str">
        <f t="shared" si="367"/>
        <v/>
      </c>
      <c r="DQ293" s="1"/>
      <c r="DR293" s="1"/>
      <c r="DS293" s="1"/>
      <c r="DT293" s="1"/>
      <c r="DU293" s="1"/>
      <c r="DV293" s="1"/>
      <c r="DW293" s="1"/>
      <c r="DX293" s="1"/>
      <c r="DY293" s="1"/>
      <c r="DZ293" s="1"/>
      <c r="EA293" s="1"/>
      <c r="EB293" s="1"/>
      <c r="EC293" s="1"/>
      <c r="ED293" s="1"/>
      <c r="EE293" s="138" t="str">
        <f t="shared" si="368"/>
        <v/>
      </c>
      <c r="EF293" s="1" t="str">
        <f t="shared" si="369"/>
        <v/>
      </c>
      <c r="EG293" s="63"/>
      <c r="EH293" s="63"/>
      <c r="EI293" s="63"/>
      <c r="EJ293" s="63"/>
      <c r="EK293" s="63"/>
      <c r="EL293" s="63"/>
      <c r="EM293" s="63"/>
      <c r="EN293" s="63"/>
      <c r="EO293" s="63"/>
      <c r="EP293" s="63"/>
      <c r="EQ293" s="63"/>
      <c r="ER293" s="63"/>
      <c r="ES293" s="63"/>
      <c r="ET293" s="63"/>
      <c r="EU293" s="63" t="str">
        <f t="shared" si="370"/>
        <v/>
      </c>
      <c r="EV293" s="63" t="str">
        <f t="shared" si="371"/>
        <v/>
      </c>
      <c r="EW293" s="1"/>
      <c r="EX293" s="1"/>
      <c r="EY293" s="1"/>
      <c r="EZ293" s="1"/>
      <c r="FA293" s="1"/>
      <c r="FB293" s="1"/>
      <c r="FC293" s="1"/>
      <c r="FD293" s="1"/>
      <c r="FE293" s="1"/>
      <c r="FF293" s="1"/>
      <c r="FG293" s="1"/>
      <c r="FH293" s="1"/>
      <c r="FI293" s="1"/>
      <c r="FJ293" s="1"/>
      <c r="FK293" s="138" t="str">
        <f t="shared" si="372"/>
        <v/>
      </c>
      <c r="FL293" s="1" t="str">
        <f t="shared" si="373"/>
        <v/>
      </c>
      <c r="FM293" s="63"/>
      <c r="FN293" s="63"/>
      <c r="FO293" s="63"/>
      <c r="FP293" s="63"/>
      <c r="FQ293" s="63"/>
      <c r="FR293" s="63"/>
      <c r="FS293" s="63"/>
      <c r="FT293" s="63"/>
      <c r="FU293" s="63"/>
      <c r="FV293" s="63"/>
      <c r="FW293" s="63"/>
      <c r="FX293" s="63"/>
      <c r="FY293" s="63"/>
      <c r="FZ293" s="63"/>
      <c r="GA293" s="63" t="str">
        <f t="shared" si="374"/>
        <v/>
      </c>
      <c r="GB293" s="63" t="str">
        <f t="shared" si="375"/>
        <v/>
      </c>
      <c r="GC293" s="1"/>
      <c r="GD293" s="1"/>
      <c r="GE293" s="1"/>
      <c r="GF293" s="1"/>
      <c r="GG293" s="1"/>
      <c r="GH293" s="1"/>
      <c r="GI293" s="1"/>
      <c r="GJ293" s="1"/>
      <c r="GK293" s="1"/>
      <c r="GL293" s="1"/>
      <c r="GM293" s="1"/>
      <c r="GN293" s="1"/>
      <c r="GO293" s="1"/>
      <c r="GP293" s="1"/>
      <c r="GQ293" s="138" t="str">
        <f t="shared" si="376"/>
        <v/>
      </c>
      <c r="GR293" s="1" t="str">
        <f t="shared" si="377"/>
        <v/>
      </c>
      <c r="GS293" s="63"/>
      <c r="GT293" s="63"/>
      <c r="GU293" s="63"/>
      <c r="GV293" s="63"/>
      <c r="GW293" s="63"/>
      <c r="GX293" s="63"/>
      <c r="GY293" s="63"/>
      <c r="GZ293" s="63"/>
      <c r="HA293" s="63"/>
      <c r="HB293" s="63"/>
      <c r="HC293" s="63"/>
      <c r="HD293" s="63"/>
      <c r="HE293" s="63"/>
      <c r="HF293" s="63"/>
      <c r="HG293" s="63" t="str">
        <f t="shared" si="378"/>
        <v/>
      </c>
      <c r="HH293" s="63" t="str">
        <f t="shared" si="379"/>
        <v/>
      </c>
      <c r="HI293" s="1"/>
      <c r="HJ293" s="1"/>
      <c r="HK293" s="1"/>
      <c r="HL293" s="1"/>
      <c r="HM293" s="1"/>
      <c r="HN293" s="1"/>
      <c r="HO293" s="1"/>
      <c r="HP293" s="1"/>
      <c r="HQ293" s="1"/>
      <c r="HR293" s="1"/>
      <c r="HS293" s="1"/>
      <c r="HT293" s="1"/>
      <c r="HU293" s="1"/>
      <c r="HV293" s="1"/>
      <c r="HW293" s="138" t="str">
        <f t="shared" si="380"/>
        <v/>
      </c>
      <c r="HX293" s="1" t="str">
        <f t="shared" si="381"/>
        <v/>
      </c>
      <c r="HY293" s="63"/>
      <c r="HZ293" s="63"/>
      <c r="IA293" s="63"/>
      <c r="IB293" s="63"/>
      <c r="IC293" s="63"/>
      <c r="ID293" s="63"/>
      <c r="IE293" s="63"/>
      <c r="IF293" s="63"/>
      <c r="IG293" s="63"/>
      <c r="IH293" s="63"/>
      <c r="II293" s="63"/>
      <c r="IJ293" s="63"/>
      <c r="IK293" s="63"/>
      <c r="IL293" s="63"/>
      <c r="IM293" s="63" t="str">
        <f t="shared" si="382"/>
        <v/>
      </c>
      <c r="IN293" s="63" t="str">
        <f t="shared" si="383"/>
        <v/>
      </c>
      <c r="IO293" s="1"/>
      <c r="IP293" s="1"/>
      <c r="IQ293" s="1"/>
      <c r="IR293" s="1"/>
      <c r="IS293" s="1"/>
      <c r="IT293" s="1"/>
      <c r="IU293" s="1"/>
      <c r="IV293" s="1"/>
      <c r="IW293" s="1"/>
      <c r="IX293" s="1"/>
      <c r="IY293" s="1"/>
      <c r="IZ293" s="1"/>
      <c r="JA293" s="1"/>
      <c r="JB293" s="1"/>
      <c r="JC293" s="138" t="str">
        <f t="shared" si="384"/>
        <v/>
      </c>
      <c r="JD293" s="1" t="str">
        <f t="shared" si="385"/>
        <v/>
      </c>
      <c r="JE293" s="63"/>
      <c r="JF293" s="63"/>
      <c r="JG293" s="63"/>
      <c r="JH293" s="63"/>
      <c r="JI293" s="63"/>
      <c r="JJ293" s="63"/>
      <c r="JK293" s="63"/>
      <c r="JL293" s="63"/>
      <c r="JM293" s="63"/>
      <c r="JN293" s="63"/>
      <c r="JO293" s="63"/>
      <c r="JP293" s="63"/>
      <c r="JQ293" s="63"/>
      <c r="JR293" s="63"/>
      <c r="JS293" s="63" t="str">
        <f t="shared" si="386"/>
        <v/>
      </c>
      <c r="JT293" s="63" t="str">
        <f t="shared" si="387"/>
        <v/>
      </c>
      <c r="JU293" s="1"/>
      <c r="JV293" s="1"/>
      <c r="JW293" s="1"/>
      <c r="JX293" s="1"/>
      <c r="JY293" s="1"/>
      <c r="JZ293" s="1"/>
      <c r="KA293" s="1"/>
      <c r="KB293" s="1"/>
      <c r="KC293" s="1"/>
      <c r="KD293" s="1"/>
      <c r="KE293" s="1"/>
      <c r="KF293" s="1"/>
      <c r="KG293" s="1"/>
      <c r="KH293" s="1"/>
      <c r="KI293" s="138" t="str">
        <f t="shared" si="388"/>
        <v/>
      </c>
      <c r="KJ293" s="1" t="str">
        <f t="shared" si="389"/>
        <v/>
      </c>
      <c r="KK293" s="63"/>
      <c r="KL293" s="63"/>
      <c r="KM293" s="63"/>
      <c r="KN293" s="63"/>
      <c r="KO293" s="63"/>
      <c r="KP293" s="63"/>
      <c r="KQ293" s="63"/>
      <c r="KR293" s="63"/>
      <c r="KS293" s="63"/>
      <c r="KT293" s="63"/>
      <c r="KU293" s="63"/>
      <c r="KV293" s="63"/>
      <c r="KW293" s="63"/>
      <c r="KX293" s="63"/>
      <c r="KY293" s="63" t="str">
        <f t="shared" si="390"/>
        <v/>
      </c>
      <c r="KZ293" s="63" t="str">
        <f t="shared" si="391"/>
        <v/>
      </c>
      <c r="LA293" s="1"/>
      <c r="LB293" s="1"/>
      <c r="LC293" s="1"/>
      <c r="LD293" s="1"/>
      <c r="LE293" s="1"/>
      <c r="LF293" s="1"/>
      <c r="LG293" s="1"/>
      <c r="LH293" s="1"/>
      <c r="LI293" s="1"/>
      <c r="LJ293" s="1"/>
      <c r="LK293" s="1"/>
      <c r="LL293" s="1"/>
      <c r="LM293" s="1"/>
      <c r="LN293" s="1"/>
      <c r="LO293" s="138" t="str">
        <f t="shared" si="392"/>
        <v/>
      </c>
      <c r="LP293" s="1" t="str">
        <f t="shared" si="393"/>
        <v/>
      </c>
      <c r="LQ293" s="63"/>
      <c r="LR293" s="63"/>
      <c r="LS293" s="63"/>
      <c r="LT293" s="63"/>
      <c r="LU293" s="63"/>
      <c r="LV293" s="63"/>
      <c r="LW293" s="63"/>
      <c r="LX293" s="63"/>
      <c r="LY293" s="63"/>
      <c r="LZ293" s="63"/>
      <c r="MA293" s="63"/>
      <c r="MB293" s="63"/>
      <c r="MC293" s="63"/>
      <c r="MD293" s="63"/>
      <c r="ME293" s="63" t="str">
        <f t="shared" si="394"/>
        <v/>
      </c>
      <c r="MF293" s="63" t="str">
        <f t="shared" si="395"/>
        <v/>
      </c>
    </row>
    <row r="294" spans="1:344" x14ac:dyDescent="0.35">
      <c r="A294" s="131">
        <v>290</v>
      </c>
      <c r="B294" s="170"/>
      <c r="C294" s="170"/>
      <c r="D294" s="152">
        <v>1005</v>
      </c>
      <c r="E294" s="72" t="str">
        <f>'BVEM Scorecard'!F293</f>
        <v>Gas</v>
      </c>
      <c r="F294" s="96"/>
      <c r="G294" s="96"/>
      <c r="H294" s="96"/>
      <c r="I294" s="96"/>
      <c r="J294" s="62"/>
      <c r="K294" s="62"/>
      <c r="L294" s="62"/>
      <c r="M294" s="62"/>
      <c r="N294" s="62"/>
      <c r="O294" s="62"/>
      <c r="P294" s="62"/>
      <c r="Q294" s="62"/>
      <c r="R294" s="62"/>
      <c r="S294" s="62"/>
      <c r="T294" s="62"/>
      <c r="U294" s="62"/>
      <c r="V294" s="62"/>
      <c r="W294" s="62"/>
      <c r="X294" s="62"/>
      <c r="Y294" s="87"/>
      <c r="Z294" s="5"/>
      <c r="AA294" s="5"/>
      <c r="AB294" s="5"/>
      <c r="AC294" s="5"/>
      <c r="AD294" s="5"/>
      <c r="AE294" s="5"/>
      <c r="AF294" s="5"/>
      <c r="AG294" s="5"/>
      <c r="AH294" s="5"/>
      <c r="AI294" s="5"/>
      <c r="AJ294" s="5"/>
      <c r="AK294" s="5"/>
      <c r="AL294" s="5"/>
      <c r="AM294" s="91"/>
      <c r="AN294" s="93"/>
      <c r="AO294" s="62"/>
      <c r="AP294" s="62"/>
      <c r="AQ294" s="62"/>
      <c r="AR294" s="62"/>
      <c r="AS294" s="62"/>
      <c r="AT294" s="62"/>
      <c r="AU294" s="62"/>
      <c r="AV294" s="62"/>
      <c r="AW294" s="62"/>
      <c r="AX294" s="62"/>
      <c r="AY294" s="62"/>
      <c r="AZ294" s="62"/>
      <c r="BA294" s="62"/>
      <c r="BB294" s="62"/>
      <c r="BC294" s="62"/>
      <c r="BD294" s="62"/>
      <c r="BE294" s="5"/>
      <c r="BF294" s="5"/>
      <c r="BG294" s="5"/>
      <c r="BH294" s="5"/>
      <c r="BI294" s="5"/>
      <c r="BJ294" s="5"/>
      <c r="BK294" s="5"/>
      <c r="BL294" s="5"/>
      <c r="BM294" s="5"/>
      <c r="BN294" s="5"/>
      <c r="BO294" s="5"/>
      <c r="BP294" s="5"/>
      <c r="BQ294" s="5"/>
      <c r="BR294" s="5"/>
      <c r="BS294" s="5"/>
      <c r="BT294" s="5"/>
      <c r="BU294" s="62"/>
      <c r="BV294" s="62"/>
      <c r="BW294" s="62"/>
      <c r="BX294" s="62"/>
      <c r="BY294" s="62"/>
      <c r="BZ294" s="62"/>
      <c r="CA294" s="62"/>
      <c r="CB294" s="62"/>
      <c r="CC294" s="62"/>
      <c r="CD294" s="62"/>
      <c r="CE294" s="62"/>
      <c r="CF294" s="62"/>
      <c r="CG294" s="62"/>
      <c r="CH294" s="62"/>
      <c r="CI294" s="62"/>
      <c r="CJ294" s="62"/>
      <c r="CK294" s="5"/>
      <c r="CL294" s="5"/>
      <c r="CM294" s="5"/>
      <c r="CN294" s="5"/>
      <c r="CO294" s="5"/>
      <c r="CP294" s="5"/>
      <c r="CQ294" s="5"/>
      <c r="CR294" s="5"/>
      <c r="CS294" s="5"/>
      <c r="CT294" s="5"/>
      <c r="CU294" s="5"/>
      <c r="CV294" s="5"/>
      <c r="CW294" s="5"/>
      <c r="CX294" s="5"/>
      <c r="CY294" s="91"/>
      <c r="CZ294" s="5"/>
      <c r="DA294" s="62"/>
      <c r="DB294" s="62"/>
      <c r="DC294" s="62"/>
      <c r="DD294" s="62"/>
      <c r="DE294" s="62"/>
      <c r="DF294" s="62"/>
      <c r="DG294" s="62"/>
      <c r="DH294" s="62"/>
      <c r="DI294" s="62"/>
      <c r="DJ294" s="62"/>
      <c r="DK294" s="62"/>
      <c r="DL294" s="62"/>
      <c r="DM294" s="62"/>
      <c r="DN294" s="62"/>
      <c r="DO294" s="62"/>
      <c r="DP294" s="62"/>
      <c r="DQ294" s="5"/>
      <c r="DR294" s="5"/>
      <c r="DS294" s="5"/>
      <c r="DT294" s="5"/>
      <c r="DU294" s="5"/>
      <c r="DV294" s="5"/>
      <c r="DW294" s="5"/>
      <c r="DX294" s="5"/>
      <c r="DY294" s="5"/>
      <c r="DZ294" s="5"/>
      <c r="EA294" s="5"/>
      <c r="EB294" s="5"/>
      <c r="EC294" s="5"/>
      <c r="ED294" s="5"/>
      <c r="EE294" s="91"/>
      <c r="EF294" s="5"/>
      <c r="EG294" s="62"/>
      <c r="EH294" s="62"/>
      <c r="EI294" s="62"/>
      <c r="EJ294" s="62"/>
      <c r="EK294" s="62"/>
      <c r="EL294" s="62"/>
      <c r="EM294" s="62"/>
      <c r="EN294" s="62"/>
      <c r="EO294" s="62"/>
      <c r="EP294" s="62"/>
      <c r="EQ294" s="62"/>
      <c r="ER294" s="62"/>
      <c r="ES294" s="62"/>
      <c r="ET294" s="62"/>
      <c r="EU294" s="62"/>
      <c r="EV294" s="62"/>
      <c r="EW294" s="5"/>
      <c r="EX294" s="5"/>
      <c r="EY294" s="5"/>
      <c r="EZ294" s="5"/>
      <c r="FA294" s="5"/>
      <c r="FB294" s="5"/>
      <c r="FC294" s="5"/>
      <c r="FD294" s="5"/>
      <c r="FE294" s="5"/>
      <c r="FF294" s="5"/>
      <c r="FG294" s="5"/>
      <c r="FH294" s="5"/>
      <c r="FI294" s="5"/>
      <c r="FJ294" s="5"/>
      <c r="FK294" s="91"/>
      <c r="FL294" s="5"/>
      <c r="FM294" s="62"/>
      <c r="FN294" s="62"/>
      <c r="FO294" s="62"/>
      <c r="FP294" s="62"/>
      <c r="FQ294" s="62"/>
      <c r="FR294" s="62"/>
      <c r="FS294" s="62"/>
      <c r="FT294" s="62"/>
      <c r="FU294" s="62"/>
      <c r="FV294" s="62"/>
      <c r="FW294" s="62"/>
      <c r="FX294" s="62"/>
      <c r="FY294" s="62"/>
      <c r="FZ294" s="62"/>
      <c r="GA294" s="62"/>
      <c r="GB294" s="62"/>
      <c r="GC294" s="5"/>
      <c r="GD294" s="5"/>
      <c r="GE294" s="5"/>
      <c r="GF294" s="5"/>
      <c r="GG294" s="5"/>
      <c r="GH294" s="5"/>
      <c r="GI294" s="5"/>
      <c r="GJ294" s="5"/>
      <c r="GK294" s="5"/>
      <c r="GL294" s="5"/>
      <c r="GM294" s="5"/>
      <c r="GN294" s="5"/>
      <c r="GO294" s="5"/>
      <c r="GP294" s="5"/>
      <c r="GQ294" s="91"/>
      <c r="GR294" s="5"/>
      <c r="GS294" s="62"/>
      <c r="GT294" s="62"/>
      <c r="GU294" s="62"/>
      <c r="GV294" s="62"/>
      <c r="GW294" s="62"/>
      <c r="GX294" s="62"/>
      <c r="GY294" s="62"/>
      <c r="GZ294" s="62"/>
      <c r="HA294" s="62"/>
      <c r="HB294" s="62"/>
      <c r="HC294" s="62"/>
      <c r="HD294" s="62"/>
      <c r="HE294" s="62"/>
      <c r="HF294" s="62"/>
      <c r="HG294" s="62"/>
      <c r="HH294" s="62"/>
      <c r="HI294" s="5"/>
      <c r="HJ294" s="5"/>
      <c r="HK294" s="5"/>
      <c r="HL294" s="5"/>
      <c r="HM294" s="5"/>
      <c r="HN294" s="5"/>
      <c r="HO294" s="5"/>
      <c r="HP294" s="5"/>
      <c r="HQ294" s="5"/>
      <c r="HR294" s="5"/>
      <c r="HS294" s="5"/>
      <c r="HT294" s="5"/>
      <c r="HU294" s="5"/>
      <c r="HV294" s="5"/>
      <c r="HW294" s="91"/>
      <c r="HX294" s="5"/>
      <c r="HY294" s="62"/>
      <c r="HZ294" s="62"/>
      <c r="IA294" s="62"/>
      <c r="IB294" s="62"/>
      <c r="IC294" s="62"/>
      <c r="ID294" s="62"/>
      <c r="IE294" s="62"/>
      <c r="IF294" s="62"/>
      <c r="IG294" s="62"/>
      <c r="IH294" s="62"/>
      <c r="II294" s="62"/>
      <c r="IJ294" s="62"/>
      <c r="IK294" s="62"/>
      <c r="IL294" s="62"/>
      <c r="IM294" s="62"/>
      <c r="IN294" s="62"/>
      <c r="IO294" s="5"/>
      <c r="IP294" s="5"/>
      <c r="IQ294" s="5"/>
      <c r="IR294" s="5"/>
      <c r="IS294" s="5"/>
      <c r="IT294" s="5"/>
      <c r="IU294" s="5"/>
      <c r="IV294" s="5"/>
      <c r="IW294" s="5"/>
      <c r="IX294" s="5"/>
      <c r="IY294" s="5"/>
      <c r="IZ294" s="5"/>
      <c r="JA294" s="5"/>
      <c r="JB294" s="5"/>
      <c r="JC294" s="91"/>
      <c r="JD294" s="5"/>
      <c r="JE294" s="62"/>
      <c r="JF294" s="62"/>
      <c r="JG294" s="62"/>
      <c r="JH294" s="62"/>
      <c r="JI294" s="62"/>
      <c r="JJ294" s="62"/>
      <c r="JK294" s="62"/>
      <c r="JL294" s="62"/>
      <c r="JM294" s="62"/>
      <c r="JN294" s="62"/>
      <c r="JO294" s="62"/>
      <c r="JP294" s="62"/>
      <c r="JQ294" s="62"/>
      <c r="JR294" s="62"/>
      <c r="JS294" s="62"/>
      <c r="JT294" s="62"/>
      <c r="JU294" s="5"/>
      <c r="JV294" s="5"/>
      <c r="JW294" s="5"/>
      <c r="JX294" s="5"/>
      <c r="JY294" s="5"/>
      <c r="JZ294" s="5"/>
      <c r="KA294" s="5"/>
      <c r="KB294" s="5"/>
      <c r="KC294" s="5"/>
      <c r="KD294" s="5"/>
      <c r="KE294" s="5"/>
      <c r="KF294" s="5"/>
      <c r="KG294" s="5"/>
      <c r="KH294" s="5"/>
      <c r="KI294" s="91"/>
      <c r="KJ294" s="5"/>
      <c r="KK294" s="62"/>
      <c r="KL294" s="62"/>
      <c r="KM294" s="62"/>
      <c r="KN294" s="62"/>
      <c r="KO294" s="62"/>
      <c r="KP294" s="62"/>
      <c r="KQ294" s="62"/>
      <c r="KR294" s="62"/>
      <c r="KS294" s="62"/>
      <c r="KT294" s="62"/>
      <c r="KU294" s="62"/>
      <c r="KV294" s="62"/>
      <c r="KW294" s="62"/>
      <c r="KX294" s="62"/>
      <c r="KY294" s="62"/>
      <c r="KZ294" s="62"/>
      <c r="LA294" s="5"/>
      <c r="LB294" s="5"/>
      <c r="LC294" s="5"/>
      <c r="LD294" s="5"/>
      <c r="LE294" s="5"/>
      <c r="LF294" s="5"/>
      <c r="LG294" s="5"/>
      <c r="LH294" s="5"/>
      <c r="LI294" s="5"/>
      <c r="LJ294" s="5"/>
      <c r="LK294" s="5"/>
      <c r="LL294" s="5"/>
      <c r="LM294" s="5"/>
      <c r="LN294" s="5"/>
      <c r="LO294" s="91"/>
      <c r="LP294" s="5"/>
      <c r="LQ294" s="62"/>
      <c r="LR294" s="62"/>
      <c r="LS294" s="62"/>
      <c r="LT294" s="62"/>
      <c r="LU294" s="62"/>
      <c r="LV294" s="62"/>
      <c r="LW294" s="62"/>
      <c r="LX294" s="62"/>
      <c r="LY294" s="62"/>
      <c r="LZ294" s="62"/>
      <c r="MA294" s="62"/>
      <c r="MB294" s="62"/>
      <c r="MC294" s="62"/>
      <c r="MD294" s="62"/>
      <c r="ME294" s="62"/>
      <c r="MF294" s="62"/>
    </row>
    <row r="295" spans="1:344" x14ac:dyDescent="0.35">
      <c r="A295" s="132">
        <v>291</v>
      </c>
      <c r="B295" s="170"/>
      <c r="C295" s="170"/>
      <c r="D295" s="152">
        <v>997</v>
      </c>
      <c r="E295" s="72" t="str">
        <f>'BVEM Scorecard'!F294</f>
        <v>Gas</v>
      </c>
      <c r="F295" s="96">
        <f t="shared" si="396"/>
        <v>0.99999999999999989</v>
      </c>
      <c r="G295" s="96">
        <f t="shared" si="397"/>
        <v>1</v>
      </c>
      <c r="H295" s="96">
        <f t="shared" si="398"/>
        <v>1</v>
      </c>
      <c r="I295" s="96">
        <f t="shared" si="399"/>
        <v>1</v>
      </c>
      <c r="J295" s="62">
        <v>1</v>
      </c>
      <c r="K295" s="62">
        <v>1</v>
      </c>
      <c r="L295" s="62">
        <v>1</v>
      </c>
      <c r="M295" s="62">
        <v>1</v>
      </c>
      <c r="N295" s="62">
        <v>1</v>
      </c>
      <c r="O295" s="62">
        <v>1</v>
      </c>
      <c r="P295" s="62">
        <v>1</v>
      </c>
      <c r="Q295" s="62">
        <v>1</v>
      </c>
      <c r="R295" s="62">
        <v>1</v>
      </c>
      <c r="S295" s="62">
        <v>1</v>
      </c>
      <c r="T295" s="62">
        <v>1</v>
      </c>
      <c r="U295" s="62">
        <v>1</v>
      </c>
      <c r="V295" s="62">
        <v>1</v>
      </c>
      <c r="W295" s="62">
        <f t="shared" ref="W295" si="420">IFERROR(AVERAGE(M295:V295),0)</f>
        <v>1</v>
      </c>
      <c r="X295" s="62">
        <f t="shared" ref="X295" si="421">M$4*M295+N$4*N295+O$4*O295+P$4*P295+Q$4*Q295+R$4*R295+S$4*S295+T$4*T295+U$4*U295+V$4*V295</f>
        <v>0.99999999999999989</v>
      </c>
      <c r="Y295" s="1" t="s">
        <v>84</v>
      </c>
      <c r="Z295" s="1">
        <v>1</v>
      </c>
      <c r="AA295" s="1"/>
      <c r="AB295" s="1"/>
      <c r="AC295" s="1"/>
      <c r="AD295" s="1"/>
      <c r="AE295" s="1"/>
      <c r="AF295" s="1"/>
      <c r="AG295" s="1"/>
      <c r="AH295" s="1"/>
      <c r="AI295" s="1"/>
      <c r="AJ295" s="1"/>
      <c r="AK295" s="1"/>
      <c r="AL295" s="1">
        <v>1</v>
      </c>
      <c r="AM295" s="138" t="str">
        <f t="shared" ref="AM295" si="422">IFERROR(AA295/SUM($AA295,$AQ295,$BG295,$BW295,$CM295,$DC295,$DS295,$EI295,$EY295,$FO295,$GE295,$GU295,$HK295,$IA295,$IQ295,$JG295,$JW295,$KM295,$LC295,$LS295),"")</f>
        <v/>
      </c>
      <c r="AN295" s="139">
        <v>1</v>
      </c>
      <c r="AO295" s="63"/>
      <c r="AP295" s="63"/>
      <c r="AQ295" s="63"/>
      <c r="AR295" s="63"/>
      <c r="AS295" s="63"/>
      <c r="AT295" s="63"/>
      <c r="AU295" s="63"/>
      <c r="AV295" s="63"/>
      <c r="AW295" s="63"/>
      <c r="AX295" s="63"/>
      <c r="AY295" s="63"/>
      <c r="AZ295" s="63"/>
      <c r="BA295" s="63"/>
      <c r="BB295" s="63"/>
      <c r="BC295" s="63" t="str">
        <f t="shared" si="358"/>
        <v/>
      </c>
      <c r="BD295" s="63" t="str">
        <f t="shared" si="359"/>
        <v/>
      </c>
      <c r="BE295" s="1"/>
      <c r="BF295" s="1"/>
      <c r="BG295" s="1"/>
      <c r="BH295" s="1"/>
      <c r="BI295" s="1"/>
      <c r="BJ295" s="1"/>
      <c r="BK295" s="1"/>
      <c r="BL295" s="1"/>
      <c r="BM295" s="1"/>
      <c r="BN295" s="1"/>
      <c r="BO295" s="1"/>
      <c r="BP295" s="1"/>
      <c r="BQ295" s="1"/>
      <c r="BR295" s="1"/>
      <c r="BS295" s="1" t="str">
        <f t="shared" si="360"/>
        <v/>
      </c>
      <c r="BT295" s="1" t="str">
        <f t="shared" si="361"/>
        <v/>
      </c>
      <c r="BU295" s="63"/>
      <c r="BV295" s="63"/>
      <c r="BW295" s="63"/>
      <c r="BX295" s="63"/>
      <c r="BY295" s="63"/>
      <c r="BZ295" s="63"/>
      <c r="CA295" s="63"/>
      <c r="CB295" s="63"/>
      <c r="CC295" s="63"/>
      <c r="CD295" s="63"/>
      <c r="CE295" s="63"/>
      <c r="CF295" s="63"/>
      <c r="CG295" s="63"/>
      <c r="CH295" s="63"/>
      <c r="CI295" s="63" t="str">
        <f t="shared" si="362"/>
        <v/>
      </c>
      <c r="CJ295" s="63" t="str">
        <f t="shared" si="363"/>
        <v/>
      </c>
      <c r="CK295" s="1"/>
      <c r="CL295" s="1"/>
      <c r="CM295" s="1"/>
      <c r="CN295" s="1"/>
      <c r="CO295" s="1"/>
      <c r="CP295" s="1"/>
      <c r="CQ295" s="1"/>
      <c r="CR295" s="1"/>
      <c r="CS295" s="1"/>
      <c r="CT295" s="1"/>
      <c r="CU295" s="1"/>
      <c r="CV295" s="1"/>
      <c r="CW295" s="1"/>
      <c r="CX295" s="1"/>
      <c r="CY295" s="138" t="str">
        <f t="shared" si="364"/>
        <v/>
      </c>
      <c r="CZ295" s="1" t="str">
        <f t="shared" si="365"/>
        <v/>
      </c>
      <c r="DA295" s="63"/>
      <c r="DB295" s="63"/>
      <c r="DC295" s="63"/>
      <c r="DD295" s="63"/>
      <c r="DE295" s="63"/>
      <c r="DF295" s="63"/>
      <c r="DG295" s="63"/>
      <c r="DH295" s="63"/>
      <c r="DI295" s="63"/>
      <c r="DJ295" s="63"/>
      <c r="DK295" s="63"/>
      <c r="DL295" s="63"/>
      <c r="DM295" s="63"/>
      <c r="DN295" s="63"/>
      <c r="DO295" s="63" t="str">
        <f t="shared" si="366"/>
        <v/>
      </c>
      <c r="DP295" s="63" t="str">
        <f t="shared" si="367"/>
        <v/>
      </c>
      <c r="DQ295" s="1"/>
      <c r="DR295" s="1"/>
      <c r="DS295" s="1"/>
      <c r="DT295" s="1"/>
      <c r="DU295" s="1"/>
      <c r="DV295" s="1"/>
      <c r="DW295" s="1"/>
      <c r="DX295" s="1"/>
      <c r="DY295" s="1"/>
      <c r="DZ295" s="1"/>
      <c r="EA295" s="1"/>
      <c r="EB295" s="1"/>
      <c r="EC295" s="1"/>
      <c r="ED295" s="1"/>
      <c r="EE295" s="138" t="str">
        <f t="shared" si="368"/>
        <v/>
      </c>
      <c r="EF295" s="1" t="str">
        <f t="shared" si="369"/>
        <v/>
      </c>
      <c r="EG295" s="63"/>
      <c r="EH295" s="63"/>
      <c r="EI295" s="63"/>
      <c r="EJ295" s="63"/>
      <c r="EK295" s="63"/>
      <c r="EL295" s="63"/>
      <c r="EM295" s="63"/>
      <c r="EN295" s="63"/>
      <c r="EO295" s="63"/>
      <c r="EP295" s="63"/>
      <c r="EQ295" s="63"/>
      <c r="ER295" s="63"/>
      <c r="ES295" s="63"/>
      <c r="ET295" s="63"/>
      <c r="EU295" s="63" t="str">
        <f t="shared" si="370"/>
        <v/>
      </c>
      <c r="EV295" s="63" t="str">
        <f t="shared" si="371"/>
        <v/>
      </c>
      <c r="EW295" s="1"/>
      <c r="EX295" s="1"/>
      <c r="EY295" s="1"/>
      <c r="EZ295" s="1"/>
      <c r="FA295" s="1"/>
      <c r="FB295" s="1"/>
      <c r="FC295" s="1"/>
      <c r="FD295" s="1"/>
      <c r="FE295" s="1"/>
      <c r="FF295" s="1"/>
      <c r="FG295" s="1"/>
      <c r="FH295" s="1"/>
      <c r="FI295" s="1"/>
      <c r="FJ295" s="1"/>
      <c r="FK295" s="138" t="str">
        <f t="shared" si="372"/>
        <v/>
      </c>
      <c r="FL295" s="1" t="str">
        <f t="shared" si="373"/>
        <v/>
      </c>
      <c r="FM295" s="63"/>
      <c r="FN295" s="63"/>
      <c r="FO295" s="63"/>
      <c r="FP295" s="63"/>
      <c r="FQ295" s="63"/>
      <c r="FR295" s="63"/>
      <c r="FS295" s="63"/>
      <c r="FT295" s="63"/>
      <c r="FU295" s="63"/>
      <c r="FV295" s="63"/>
      <c r="FW295" s="63"/>
      <c r="FX295" s="63"/>
      <c r="FY295" s="63"/>
      <c r="FZ295" s="63"/>
      <c r="GA295" s="63" t="str">
        <f t="shared" si="374"/>
        <v/>
      </c>
      <c r="GB295" s="63" t="str">
        <f t="shared" si="375"/>
        <v/>
      </c>
      <c r="GC295" s="1"/>
      <c r="GD295" s="1"/>
      <c r="GE295" s="1"/>
      <c r="GF295" s="1"/>
      <c r="GG295" s="1"/>
      <c r="GH295" s="1"/>
      <c r="GI295" s="1"/>
      <c r="GJ295" s="1"/>
      <c r="GK295" s="1"/>
      <c r="GL295" s="1"/>
      <c r="GM295" s="1"/>
      <c r="GN295" s="1"/>
      <c r="GO295" s="1"/>
      <c r="GP295" s="1"/>
      <c r="GQ295" s="138" t="str">
        <f t="shared" si="376"/>
        <v/>
      </c>
      <c r="GR295" s="1" t="str">
        <f t="shared" si="377"/>
        <v/>
      </c>
      <c r="GS295" s="63"/>
      <c r="GT295" s="63"/>
      <c r="GU295" s="63"/>
      <c r="GV295" s="63"/>
      <c r="GW295" s="63"/>
      <c r="GX295" s="63"/>
      <c r="GY295" s="63"/>
      <c r="GZ295" s="63"/>
      <c r="HA295" s="63"/>
      <c r="HB295" s="63"/>
      <c r="HC295" s="63"/>
      <c r="HD295" s="63"/>
      <c r="HE295" s="63"/>
      <c r="HF295" s="63"/>
      <c r="HG295" s="63" t="str">
        <f t="shared" si="378"/>
        <v/>
      </c>
      <c r="HH295" s="63" t="str">
        <f t="shared" si="379"/>
        <v/>
      </c>
      <c r="HI295" s="1"/>
      <c r="HJ295" s="1"/>
      <c r="HK295" s="1"/>
      <c r="HL295" s="1"/>
      <c r="HM295" s="1"/>
      <c r="HN295" s="1"/>
      <c r="HO295" s="1"/>
      <c r="HP295" s="1"/>
      <c r="HQ295" s="1"/>
      <c r="HR295" s="1"/>
      <c r="HS295" s="1"/>
      <c r="HT295" s="1"/>
      <c r="HU295" s="1"/>
      <c r="HV295" s="1"/>
      <c r="HW295" s="138" t="str">
        <f t="shared" si="380"/>
        <v/>
      </c>
      <c r="HX295" s="1" t="str">
        <f t="shared" si="381"/>
        <v/>
      </c>
      <c r="HY295" s="63"/>
      <c r="HZ295" s="63"/>
      <c r="IA295" s="63"/>
      <c r="IB295" s="63"/>
      <c r="IC295" s="63"/>
      <c r="ID295" s="63"/>
      <c r="IE295" s="63"/>
      <c r="IF295" s="63"/>
      <c r="IG295" s="63"/>
      <c r="IH295" s="63"/>
      <c r="II295" s="63"/>
      <c r="IJ295" s="63"/>
      <c r="IK295" s="63"/>
      <c r="IL295" s="63"/>
      <c r="IM295" s="63" t="str">
        <f t="shared" si="382"/>
        <v/>
      </c>
      <c r="IN295" s="63" t="str">
        <f t="shared" si="383"/>
        <v/>
      </c>
      <c r="IO295" s="1"/>
      <c r="IP295" s="1"/>
      <c r="IQ295" s="1"/>
      <c r="IR295" s="1"/>
      <c r="IS295" s="1"/>
      <c r="IT295" s="1"/>
      <c r="IU295" s="1"/>
      <c r="IV295" s="1"/>
      <c r="IW295" s="1"/>
      <c r="IX295" s="1"/>
      <c r="IY295" s="1"/>
      <c r="IZ295" s="1"/>
      <c r="JA295" s="1"/>
      <c r="JB295" s="1"/>
      <c r="JC295" s="138" t="str">
        <f t="shared" si="384"/>
        <v/>
      </c>
      <c r="JD295" s="1" t="str">
        <f t="shared" si="385"/>
        <v/>
      </c>
      <c r="JE295" s="63"/>
      <c r="JF295" s="63"/>
      <c r="JG295" s="63"/>
      <c r="JH295" s="63"/>
      <c r="JI295" s="63"/>
      <c r="JJ295" s="63"/>
      <c r="JK295" s="63"/>
      <c r="JL295" s="63"/>
      <c r="JM295" s="63"/>
      <c r="JN295" s="63"/>
      <c r="JO295" s="63"/>
      <c r="JP295" s="63"/>
      <c r="JQ295" s="63"/>
      <c r="JR295" s="63"/>
      <c r="JS295" s="63" t="str">
        <f t="shared" si="386"/>
        <v/>
      </c>
      <c r="JT295" s="63" t="str">
        <f t="shared" si="387"/>
        <v/>
      </c>
      <c r="JU295" s="1"/>
      <c r="JV295" s="1"/>
      <c r="JW295" s="1"/>
      <c r="JX295" s="1"/>
      <c r="JY295" s="1"/>
      <c r="JZ295" s="1"/>
      <c r="KA295" s="1"/>
      <c r="KB295" s="1"/>
      <c r="KC295" s="1"/>
      <c r="KD295" s="1"/>
      <c r="KE295" s="1"/>
      <c r="KF295" s="1"/>
      <c r="KG295" s="1"/>
      <c r="KH295" s="1"/>
      <c r="KI295" s="138" t="str">
        <f t="shared" si="388"/>
        <v/>
      </c>
      <c r="KJ295" s="1" t="str">
        <f t="shared" si="389"/>
        <v/>
      </c>
      <c r="KK295" s="63"/>
      <c r="KL295" s="63"/>
      <c r="KM295" s="63"/>
      <c r="KN295" s="63"/>
      <c r="KO295" s="63"/>
      <c r="KP295" s="63"/>
      <c r="KQ295" s="63"/>
      <c r="KR295" s="63"/>
      <c r="KS295" s="63"/>
      <c r="KT295" s="63"/>
      <c r="KU295" s="63"/>
      <c r="KV295" s="63"/>
      <c r="KW295" s="63"/>
      <c r="KX295" s="63"/>
      <c r="KY295" s="63" t="str">
        <f t="shared" si="390"/>
        <v/>
      </c>
      <c r="KZ295" s="63" t="str">
        <f t="shared" si="391"/>
        <v/>
      </c>
      <c r="LA295" s="1"/>
      <c r="LB295" s="1"/>
      <c r="LC295" s="1"/>
      <c r="LD295" s="1"/>
      <c r="LE295" s="1"/>
      <c r="LF295" s="1"/>
      <c r="LG295" s="1"/>
      <c r="LH295" s="1"/>
      <c r="LI295" s="1"/>
      <c r="LJ295" s="1"/>
      <c r="LK295" s="1"/>
      <c r="LL295" s="1"/>
      <c r="LM295" s="1"/>
      <c r="LN295" s="1"/>
      <c r="LO295" s="138" t="str">
        <f t="shared" si="392"/>
        <v/>
      </c>
      <c r="LP295" s="1" t="str">
        <f t="shared" si="393"/>
        <v/>
      </c>
      <c r="LQ295" s="63"/>
      <c r="LR295" s="63"/>
      <c r="LS295" s="63"/>
      <c r="LT295" s="63"/>
      <c r="LU295" s="63"/>
      <c r="LV295" s="63"/>
      <c r="LW295" s="63"/>
      <c r="LX295" s="63"/>
      <c r="LY295" s="63"/>
      <c r="LZ295" s="63"/>
      <c r="MA295" s="63"/>
      <c r="MB295" s="63"/>
      <c r="MC295" s="63"/>
      <c r="MD295" s="63"/>
      <c r="ME295" s="63" t="str">
        <f t="shared" si="394"/>
        <v/>
      </c>
      <c r="MF295" s="63" t="str">
        <f t="shared" si="395"/>
        <v/>
      </c>
    </row>
    <row r="296" spans="1:344" x14ac:dyDescent="0.35">
      <c r="A296" s="131">
        <v>292</v>
      </c>
      <c r="B296" s="170"/>
      <c r="C296" s="170"/>
      <c r="D296" s="152">
        <v>1115</v>
      </c>
      <c r="E296" s="72" t="str">
        <f>'BVEM Scorecard'!F295</f>
        <v>Gas</v>
      </c>
      <c r="F296" s="96"/>
      <c r="G296" s="96"/>
      <c r="H296" s="96"/>
      <c r="I296" s="96"/>
      <c r="J296" s="62"/>
      <c r="K296" s="62"/>
      <c r="L296" s="62"/>
      <c r="M296" s="62"/>
      <c r="N296" s="62"/>
      <c r="O296" s="62"/>
      <c r="P296" s="62"/>
      <c r="Q296" s="62"/>
      <c r="R296" s="62"/>
      <c r="S296" s="62"/>
      <c r="T296" s="62"/>
      <c r="U296" s="62"/>
      <c r="V296" s="62"/>
      <c r="W296" s="62"/>
      <c r="X296" s="62"/>
      <c r="Y296" s="87"/>
      <c r="Z296" s="5"/>
      <c r="AA296" s="5"/>
      <c r="AB296" s="5"/>
      <c r="AC296" s="5"/>
      <c r="AD296" s="5"/>
      <c r="AE296" s="5"/>
      <c r="AF296" s="5"/>
      <c r="AG296" s="5"/>
      <c r="AH296" s="5"/>
      <c r="AI296" s="5"/>
      <c r="AJ296" s="5"/>
      <c r="AK296" s="5"/>
      <c r="AL296" s="5"/>
      <c r="AM296" s="91"/>
      <c r="AN296" s="93"/>
      <c r="AO296" s="62"/>
      <c r="AP296" s="62"/>
      <c r="AQ296" s="62"/>
      <c r="AR296" s="62"/>
      <c r="AS296" s="62"/>
      <c r="AT296" s="62"/>
      <c r="AU296" s="62"/>
      <c r="AV296" s="62"/>
      <c r="AW296" s="62"/>
      <c r="AX296" s="62"/>
      <c r="AY296" s="62"/>
      <c r="AZ296" s="62"/>
      <c r="BA296" s="62"/>
      <c r="BB296" s="62"/>
      <c r="BC296" s="62"/>
      <c r="BD296" s="62"/>
      <c r="BE296" s="5"/>
      <c r="BF296" s="5"/>
      <c r="BG296" s="5"/>
      <c r="BH296" s="5"/>
      <c r="BI296" s="5"/>
      <c r="BJ296" s="5"/>
      <c r="BK296" s="5"/>
      <c r="BL296" s="5"/>
      <c r="BM296" s="5"/>
      <c r="BN296" s="5"/>
      <c r="BO296" s="5"/>
      <c r="BP296" s="5"/>
      <c r="BQ296" s="5"/>
      <c r="BR296" s="5"/>
      <c r="BS296" s="5"/>
      <c r="BT296" s="5"/>
      <c r="BU296" s="62"/>
      <c r="BV296" s="62"/>
      <c r="BW296" s="62"/>
      <c r="BX296" s="62"/>
      <c r="BY296" s="62"/>
      <c r="BZ296" s="62"/>
      <c r="CA296" s="62"/>
      <c r="CB296" s="62"/>
      <c r="CC296" s="62"/>
      <c r="CD296" s="62"/>
      <c r="CE296" s="62"/>
      <c r="CF296" s="62"/>
      <c r="CG296" s="62"/>
      <c r="CH296" s="62"/>
      <c r="CI296" s="62"/>
      <c r="CJ296" s="62"/>
      <c r="CK296" s="5"/>
      <c r="CL296" s="5"/>
      <c r="CM296" s="5"/>
      <c r="CN296" s="5"/>
      <c r="CO296" s="5"/>
      <c r="CP296" s="5"/>
      <c r="CQ296" s="5"/>
      <c r="CR296" s="5"/>
      <c r="CS296" s="5"/>
      <c r="CT296" s="5"/>
      <c r="CU296" s="5"/>
      <c r="CV296" s="5"/>
      <c r="CW296" s="5"/>
      <c r="CX296" s="5"/>
      <c r="CY296" s="91"/>
      <c r="CZ296" s="5"/>
      <c r="DA296" s="62"/>
      <c r="DB296" s="62"/>
      <c r="DC296" s="62"/>
      <c r="DD296" s="62"/>
      <c r="DE296" s="62"/>
      <c r="DF296" s="62"/>
      <c r="DG296" s="62"/>
      <c r="DH296" s="62"/>
      <c r="DI296" s="62"/>
      <c r="DJ296" s="62"/>
      <c r="DK296" s="62"/>
      <c r="DL296" s="62"/>
      <c r="DM296" s="62"/>
      <c r="DN296" s="62"/>
      <c r="DO296" s="62"/>
      <c r="DP296" s="62"/>
      <c r="DQ296" s="5"/>
      <c r="DR296" s="5"/>
      <c r="DS296" s="5"/>
      <c r="DT296" s="5"/>
      <c r="DU296" s="5"/>
      <c r="DV296" s="5"/>
      <c r="DW296" s="5"/>
      <c r="DX296" s="5"/>
      <c r="DY296" s="5"/>
      <c r="DZ296" s="5"/>
      <c r="EA296" s="5"/>
      <c r="EB296" s="5"/>
      <c r="EC296" s="5"/>
      <c r="ED296" s="5"/>
      <c r="EE296" s="91"/>
      <c r="EF296" s="5"/>
      <c r="EG296" s="62"/>
      <c r="EH296" s="62"/>
      <c r="EI296" s="62"/>
      <c r="EJ296" s="62"/>
      <c r="EK296" s="62"/>
      <c r="EL296" s="62"/>
      <c r="EM296" s="62"/>
      <c r="EN296" s="62"/>
      <c r="EO296" s="62"/>
      <c r="EP296" s="62"/>
      <c r="EQ296" s="62"/>
      <c r="ER296" s="62"/>
      <c r="ES296" s="62"/>
      <c r="ET296" s="62"/>
      <c r="EU296" s="62"/>
      <c r="EV296" s="62"/>
      <c r="EW296" s="5"/>
      <c r="EX296" s="5"/>
      <c r="EY296" s="5"/>
      <c r="EZ296" s="5"/>
      <c r="FA296" s="5"/>
      <c r="FB296" s="5"/>
      <c r="FC296" s="5"/>
      <c r="FD296" s="5"/>
      <c r="FE296" s="5"/>
      <c r="FF296" s="5"/>
      <c r="FG296" s="5"/>
      <c r="FH296" s="5"/>
      <c r="FI296" s="5"/>
      <c r="FJ296" s="5"/>
      <c r="FK296" s="91"/>
      <c r="FL296" s="5"/>
      <c r="FM296" s="62"/>
      <c r="FN296" s="62"/>
      <c r="FO296" s="62"/>
      <c r="FP296" s="62"/>
      <c r="FQ296" s="62"/>
      <c r="FR296" s="62"/>
      <c r="FS296" s="62"/>
      <c r="FT296" s="62"/>
      <c r="FU296" s="62"/>
      <c r="FV296" s="62"/>
      <c r="FW296" s="62"/>
      <c r="FX296" s="62"/>
      <c r="FY296" s="62"/>
      <c r="FZ296" s="62"/>
      <c r="GA296" s="62"/>
      <c r="GB296" s="62"/>
      <c r="GC296" s="5"/>
      <c r="GD296" s="5"/>
      <c r="GE296" s="5"/>
      <c r="GF296" s="5"/>
      <c r="GG296" s="5"/>
      <c r="GH296" s="5"/>
      <c r="GI296" s="5"/>
      <c r="GJ296" s="5"/>
      <c r="GK296" s="5"/>
      <c r="GL296" s="5"/>
      <c r="GM296" s="5"/>
      <c r="GN296" s="5"/>
      <c r="GO296" s="5"/>
      <c r="GP296" s="5"/>
      <c r="GQ296" s="91"/>
      <c r="GR296" s="5"/>
      <c r="GS296" s="62"/>
      <c r="GT296" s="62"/>
      <c r="GU296" s="62"/>
      <c r="GV296" s="62"/>
      <c r="GW296" s="62"/>
      <c r="GX296" s="62"/>
      <c r="GY296" s="62"/>
      <c r="GZ296" s="62"/>
      <c r="HA296" s="62"/>
      <c r="HB296" s="62"/>
      <c r="HC296" s="62"/>
      <c r="HD296" s="62"/>
      <c r="HE296" s="62"/>
      <c r="HF296" s="62"/>
      <c r="HG296" s="62"/>
      <c r="HH296" s="62"/>
      <c r="HI296" s="5"/>
      <c r="HJ296" s="5"/>
      <c r="HK296" s="5"/>
      <c r="HL296" s="5"/>
      <c r="HM296" s="5"/>
      <c r="HN296" s="5"/>
      <c r="HO296" s="5"/>
      <c r="HP296" s="5"/>
      <c r="HQ296" s="5"/>
      <c r="HR296" s="5"/>
      <c r="HS296" s="5"/>
      <c r="HT296" s="5"/>
      <c r="HU296" s="5"/>
      <c r="HV296" s="5"/>
      <c r="HW296" s="91"/>
      <c r="HX296" s="5"/>
      <c r="HY296" s="62"/>
      <c r="HZ296" s="62"/>
      <c r="IA296" s="62"/>
      <c r="IB296" s="62"/>
      <c r="IC296" s="62"/>
      <c r="ID296" s="62"/>
      <c r="IE296" s="62"/>
      <c r="IF296" s="62"/>
      <c r="IG296" s="62"/>
      <c r="IH296" s="62"/>
      <c r="II296" s="62"/>
      <c r="IJ296" s="62"/>
      <c r="IK296" s="62"/>
      <c r="IL296" s="62"/>
      <c r="IM296" s="62"/>
      <c r="IN296" s="62"/>
      <c r="IO296" s="5"/>
      <c r="IP296" s="5"/>
      <c r="IQ296" s="5"/>
      <c r="IR296" s="5"/>
      <c r="IS296" s="5"/>
      <c r="IT296" s="5"/>
      <c r="IU296" s="5"/>
      <c r="IV296" s="5"/>
      <c r="IW296" s="5"/>
      <c r="IX296" s="5"/>
      <c r="IY296" s="5"/>
      <c r="IZ296" s="5"/>
      <c r="JA296" s="5"/>
      <c r="JB296" s="5"/>
      <c r="JC296" s="91"/>
      <c r="JD296" s="5"/>
      <c r="JE296" s="62"/>
      <c r="JF296" s="62"/>
      <c r="JG296" s="62"/>
      <c r="JH296" s="62"/>
      <c r="JI296" s="62"/>
      <c r="JJ296" s="62"/>
      <c r="JK296" s="62"/>
      <c r="JL296" s="62"/>
      <c r="JM296" s="62"/>
      <c r="JN296" s="62"/>
      <c r="JO296" s="62"/>
      <c r="JP296" s="62"/>
      <c r="JQ296" s="62"/>
      <c r="JR296" s="62"/>
      <c r="JS296" s="62"/>
      <c r="JT296" s="62"/>
      <c r="JU296" s="5"/>
      <c r="JV296" s="5"/>
      <c r="JW296" s="5"/>
      <c r="JX296" s="5"/>
      <c r="JY296" s="5"/>
      <c r="JZ296" s="5"/>
      <c r="KA296" s="5"/>
      <c r="KB296" s="5"/>
      <c r="KC296" s="5"/>
      <c r="KD296" s="5"/>
      <c r="KE296" s="5"/>
      <c r="KF296" s="5"/>
      <c r="KG296" s="5"/>
      <c r="KH296" s="5"/>
      <c r="KI296" s="91"/>
      <c r="KJ296" s="5"/>
      <c r="KK296" s="62"/>
      <c r="KL296" s="62"/>
      <c r="KM296" s="62"/>
      <c r="KN296" s="62"/>
      <c r="KO296" s="62"/>
      <c r="KP296" s="62"/>
      <c r="KQ296" s="62"/>
      <c r="KR296" s="62"/>
      <c r="KS296" s="62"/>
      <c r="KT296" s="62"/>
      <c r="KU296" s="62"/>
      <c r="KV296" s="62"/>
      <c r="KW296" s="62"/>
      <c r="KX296" s="62"/>
      <c r="KY296" s="62"/>
      <c r="KZ296" s="62"/>
      <c r="LA296" s="5"/>
      <c r="LB296" s="5"/>
      <c r="LC296" s="5"/>
      <c r="LD296" s="5"/>
      <c r="LE296" s="5"/>
      <c r="LF296" s="5"/>
      <c r="LG296" s="5"/>
      <c r="LH296" s="5"/>
      <c r="LI296" s="5"/>
      <c r="LJ296" s="5"/>
      <c r="LK296" s="5"/>
      <c r="LL296" s="5"/>
      <c r="LM296" s="5"/>
      <c r="LN296" s="5"/>
      <c r="LO296" s="91"/>
      <c r="LP296" s="5"/>
      <c r="LQ296" s="62"/>
      <c r="LR296" s="62"/>
      <c r="LS296" s="62"/>
      <c r="LT296" s="62"/>
      <c r="LU296" s="62"/>
      <c r="LV296" s="62"/>
      <c r="LW296" s="62"/>
      <c r="LX296" s="62"/>
      <c r="LY296" s="62"/>
      <c r="LZ296" s="62"/>
      <c r="MA296" s="62"/>
      <c r="MB296" s="62"/>
      <c r="MC296" s="62"/>
      <c r="MD296" s="62"/>
      <c r="ME296" s="62"/>
      <c r="MF296" s="62"/>
    </row>
    <row r="297" spans="1:344" x14ac:dyDescent="0.35">
      <c r="A297" s="132">
        <v>293</v>
      </c>
      <c r="B297" s="170"/>
      <c r="C297" s="170"/>
      <c r="D297" s="152">
        <v>1000</v>
      </c>
      <c r="E297" s="72" t="str">
        <f>'BVEM Scorecard'!F296</f>
        <v>Gas</v>
      </c>
      <c r="F297" s="96">
        <f t="shared" si="396"/>
        <v>0.99999999999999989</v>
      </c>
      <c r="G297" s="96">
        <f t="shared" si="397"/>
        <v>1</v>
      </c>
      <c r="H297" s="96">
        <f t="shared" si="398"/>
        <v>1</v>
      </c>
      <c r="I297" s="96">
        <f t="shared" si="399"/>
        <v>1</v>
      </c>
      <c r="J297" s="62">
        <v>1</v>
      </c>
      <c r="K297" s="62">
        <v>1</v>
      </c>
      <c r="L297" s="62">
        <v>1</v>
      </c>
      <c r="M297" s="62">
        <v>1</v>
      </c>
      <c r="N297" s="62">
        <v>1</v>
      </c>
      <c r="O297" s="62">
        <v>1</v>
      </c>
      <c r="P297" s="62">
        <v>1</v>
      </c>
      <c r="Q297" s="62">
        <v>1</v>
      </c>
      <c r="R297" s="62">
        <v>1</v>
      </c>
      <c r="S297" s="62">
        <v>1</v>
      </c>
      <c r="T297" s="62">
        <v>1</v>
      </c>
      <c r="U297" s="62">
        <v>1</v>
      </c>
      <c r="V297" s="62">
        <v>1</v>
      </c>
      <c r="W297" s="62">
        <f t="shared" ref="W297" si="423">IFERROR(AVERAGE(M297:V297),0)</f>
        <v>1</v>
      </c>
      <c r="X297" s="62">
        <f t="shared" ref="X297" si="424">M$4*M297+N$4*N297+O$4*O297+P$4*P297+Q$4*Q297+R$4*R297+S$4*S297+T$4*T297+U$4*U297+V$4*V297</f>
        <v>0.99999999999999989</v>
      </c>
      <c r="Y297" s="1" t="s">
        <v>84</v>
      </c>
      <c r="Z297" s="1">
        <v>1</v>
      </c>
      <c r="AA297" s="1"/>
      <c r="AB297" s="1"/>
      <c r="AC297" s="1"/>
      <c r="AD297" s="1"/>
      <c r="AE297" s="1"/>
      <c r="AF297" s="1"/>
      <c r="AG297" s="1"/>
      <c r="AH297" s="1"/>
      <c r="AI297" s="1"/>
      <c r="AJ297" s="1"/>
      <c r="AK297" s="1"/>
      <c r="AL297" s="1">
        <v>1</v>
      </c>
      <c r="AM297" s="138" t="str">
        <f t="shared" ref="AM297" si="425">IFERROR(AA297/SUM($AA297,$AQ297,$BG297,$BW297,$CM297,$DC297,$DS297,$EI297,$EY297,$FO297,$GE297,$GU297,$HK297,$IA297,$IQ297,$JG297,$JW297,$KM297,$LC297,$LS297),"")</f>
        <v/>
      </c>
      <c r="AN297" s="139">
        <v>1</v>
      </c>
      <c r="AO297" s="63"/>
      <c r="AP297" s="63"/>
      <c r="AQ297" s="63"/>
      <c r="AR297" s="63"/>
      <c r="AS297" s="63"/>
      <c r="AT297" s="63"/>
      <c r="AU297" s="63"/>
      <c r="AV297" s="63"/>
      <c r="AW297" s="63"/>
      <c r="AX297" s="63"/>
      <c r="AY297" s="63"/>
      <c r="AZ297" s="63"/>
      <c r="BA297" s="63"/>
      <c r="BB297" s="63"/>
      <c r="BC297" s="63" t="str">
        <f t="shared" si="358"/>
        <v/>
      </c>
      <c r="BD297" s="63" t="str">
        <f t="shared" si="359"/>
        <v/>
      </c>
      <c r="BE297" s="1"/>
      <c r="BF297" s="1"/>
      <c r="BG297" s="1"/>
      <c r="BH297" s="1"/>
      <c r="BI297" s="1"/>
      <c r="BJ297" s="1"/>
      <c r="BK297" s="1"/>
      <c r="BL297" s="1"/>
      <c r="BM297" s="1"/>
      <c r="BN297" s="1"/>
      <c r="BO297" s="1"/>
      <c r="BP297" s="1"/>
      <c r="BQ297" s="1"/>
      <c r="BR297" s="1"/>
      <c r="BS297" s="1" t="str">
        <f t="shared" si="360"/>
        <v/>
      </c>
      <c r="BT297" s="1" t="str">
        <f t="shared" si="361"/>
        <v/>
      </c>
      <c r="BU297" s="63"/>
      <c r="BV297" s="63"/>
      <c r="BW297" s="63"/>
      <c r="BX297" s="63"/>
      <c r="BY297" s="63"/>
      <c r="BZ297" s="63"/>
      <c r="CA297" s="63"/>
      <c r="CB297" s="63"/>
      <c r="CC297" s="63"/>
      <c r="CD297" s="63"/>
      <c r="CE297" s="63"/>
      <c r="CF297" s="63"/>
      <c r="CG297" s="63"/>
      <c r="CH297" s="63"/>
      <c r="CI297" s="63" t="str">
        <f t="shared" si="362"/>
        <v/>
      </c>
      <c r="CJ297" s="63" t="str">
        <f t="shared" si="363"/>
        <v/>
      </c>
      <c r="CK297" s="1"/>
      <c r="CL297" s="1"/>
      <c r="CM297" s="1"/>
      <c r="CN297" s="1"/>
      <c r="CO297" s="1"/>
      <c r="CP297" s="1"/>
      <c r="CQ297" s="1"/>
      <c r="CR297" s="1"/>
      <c r="CS297" s="1"/>
      <c r="CT297" s="1"/>
      <c r="CU297" s="1"/>
      <c r="CV297" s="1"/>
      <c r="CW297" s="1"/>
      <c r="CX297" s="1"/>
      <c r="CY297" s="138" t="str">
        <f t="shared" si="364"/>
        <v/>
      </c>
      <c r="CZ297" s="1" t="str">
        <f t="shared" si="365"/>
        <v/>
      </c>
      <c r="DA297" s="63"/>
      <c r="DB297" s="63"/>
      <c r="DC297" s="63"/>
      <c r="DD297" s="63"/>
      <c r="DE297" s="63"/>
      <c r="DF297" s="63"/>
      <c r="DG297" s="63"/>
      <c r="DH297" s="63"/>
      <c r="DI297" s="63"/>
      <c r="DJ297" s="63"/>
      <c r="DK297" s="63"/>
      <c r="DL297" s="63"/>
      <c r="DM297" s="63"/>
      <c r="DN297" s="63"/>
      <c r="DO297" s="63" t="str">
        <f t="shared" si="366"/>
        <v/>
      </c>
      <c r="DP297" s="63" t="str">
        <f t="shared" si="367"/>
        <v/>
      </c>
      <c r="DQ297" s="1"/>
      <c r="DR297" s="1"/>
      <c r="DS297" s="1"/>
      <c r="DT297" s="1"/>
      <c r="DU297" s="1"/>
      <c r="DV297" s="1"/>
      <c r="DW297" s="1"/>
      <c r="DX297" s="1"/>
      <c r="DY297" s="1"/>
      <c r="DZ297" s="1"/>
      <c r="EA297" s="1"/>
      <c r="EB297" s="1"/>
      <c r="EC297" s="1"/>
      <c r="ED297" s="1"/>
      <c r="EE297" s="138" t="str">
        <f t="shared" si="368"/>
        <v/>
      </c>
      <c r="EF297" s="1" t="str">
        <f t="shared" si="369"/>
        <v/>
      </c>
      <c r="EG297" s="63"/>
      <c r="EH297" s="63"/>
      <c r="EI297" s="63"/>
      <c r="EJ297" s="63"/>
      <c r="EK297" s="63"/>
      <c r="EL297" s="63"/>
      <c r="EM297" s="63"/>
      <c r="EN297" s="63"/>
      <c r="EO297" s="63"/>
      <c r="EP297" s="63"/>
      <c r="EQ297" s="63"/>
      <c r="ER297" s="63"/>
      <c r="ES297" s="63"/>
      <c r="ET297" s="63"/>
      <c r="EU297" s="63" t="str">
        <f t="shared" si="370"/>
        <v/>
      </c>
      <c r="EV297" s="63" t="str">
        <f t="shared" si="371"/>
        <v/>
      </c>
      <c r="EW297" s="1"/>
      <c r="EX297" s="1"/>
      <c r="EY297" s="1"/>
      <c r="EZ297" s="1"/>
      <c r="FA297" s="1"/>
      <c r="FB297" s="1"/>
      <c r="FC297" s="1"/>
      <c r="FD297" s="1"/>
      <c r="FE297" s="1"/>
      <c r="FF297" s="1"/>
      <c r="FG297" s="1"/>
      <c r="FH297" s="1"/>
      <c r="FI297" s="1"/>
      <c r="FJ297" s="1"/>
      <c r="FK297" s="138" t="str">
        <f t="shared" si="372"/>
        <v/>
      </c>
      <c r="FL297" s="1" t="str">
        <f t="shared" si="373"/>
        <v/>
      </c>
      <c r="FM297" s="63"/>
      <c r="FN297" s="63"/>
      <c r="FO297" s="63"/>
      <c r="FP297" s="63"/>
      <c r="FQ297" s="63"/>
      <c r="FR297" s="63"/>
      <c r="FS297" s="63"/>
      <c r="FT297" s="63"/>
      <c r="FU297" s="63"/>
      <c r="FV297" s="63"/>
      <c r="FW297" s="63"/>
      <c r="FX297" s="63"/>
      <c r="FY297" s="63"/>
      <c r="FZ297" s="63"/>
      <c r="GA297" s="63" t="str">
        <f t="shared" si="374"/>
        <v/>
      </c>
      <c r="GB297" s="63" t="str">
        <f t="shared" si="375"/>
        <v/>
      </c>
      <c r="GC297" s="1"/>
      <c r="GD297" s="1"/>
      <c r="GE297" s="1"/>
      <c r="GF297" s="1"/>
      <c r="GG297" s="1"/>
      <c r="GH297" s="1"/>
      <c r="GI297" s="1"/>
      <c r="GJ297" s="1"/>
      <c r="GK297" s="1"/>
      <c r="GL297" s="1"/>
      <c r="GM297" s="1"/>
      <c r="GN297" s="1"/>
      <c r="GO297" s="1"/>
      <c r="GP297" s="1"/>
      <c r="GQ297" s="138" t="str">
        <f t="shared" si="376"/>
        <v/>
      </c>
      <c r="GR297" s="1" t="str">
        <f t="shared" si="377"/>
        <v/>
      </c>
      <c r="GS297" s="63"/>
      <c r="GT297" s="63"/>
      <c r="GU297" s="63"/>
      <c r="GV297" s="63"/>
      <c r="GW297" s="63"/>
      <c r="GX297" s="63"/>
      <c r="GY297" s="63"/>
      <c r="GZ297" s="63"/>
      <c r="HA297" s="63"/>
      <c r="HB297" s="63"/>
      <c r="HC297" s="63"/>
      <c r="HD297" s="63"/>
      <c r="HE297" s="63"/>
      <c r="HF297" s="63"/>
      <c r="HG297" s="63" t="str">
        <f t="shared" si="378"/>
        <v/>
      </c>
      <c r="HH297" s="63" t="str">
        <f t="shared" si="379"/>
        <v/>
      </c>
      <c r="HI297" s="1"/>
      <c r="HJ297" s="1"/>
      <c r="HK297" s="1"/>
      <c r="HL297" s="1"/>
      <c r="HM297" s="1"/>
      <c r="HN297" s="1"/>
      <c r="HO297" s="1"/>
      <c r="HP297" s="1"/>
      <c r="HQ297" s="1"/>
      <c r="HR297" s="1"/>
      <c r="HS297" s="1"/>
      <c r="HT297" s="1"/>
      <c r="HU297" s="1"/>
      <c r="HV297" s="1"/>
      <c r="HW297" s="138" t="str">
        <f t="shared" si="380"/>
        <v/>
      </c>
      <c r="HX297" s="1" t="str">
        <f t="shared" si="381"/>
        <v/>
      </c>
      <c r="HY297" s="63"/>
      <c r="HZ297" s="63"/>
      <c r="IA297" s="63"/>
      <c r="IB297" s="63"/>
      <c r="IC297" s="63"/>
      <c r="ID297" s="63"/>
      <c r="IE297" s="63"/>
      <c r="IF297" s="63"/>
      <c r="IG297" s="63"/>
      <c r="IH297" s="63"/>
      <c r="II297" s="63"/>
      <c r="IJ297" s="63"/>
      <c r="IK297" s="63"/>
      <c r="IL297" s="63"/>
      <c r="IM297" s="63" t="str">
        <f t="shared" si="382"/>
        <v/>
      </c>
      <c r="IN297" s="63" t="str">
        <f t="shared" si="383"/>
        <v/>
      </c>
      <c r="IO297" s="1"/>
      <c r="IP297" s="1"/>
      <c r="IQ297" s="1"/>
      <c r="IR297" s="1"/>
      <c r="IS297" s="1"/>
      <c r="IT297" s="1"/>
      <c r="IU297" s="1"/>
      <c r="IV297" s="1"/>
      <c r="IW297" s="1"/>
      <c r="IX297" s="1"/>
      <c r="IY297" s="1"/>
      <c r="IZ297" s="1"/>
      <c r="JA297" s="1"/>
      <c r="JB297" s="1"/>
      <c r="JC297" s="138" t="str">
        <f t="shared" si="384"/>
        <v/>
      </c>
      <c r="JD297" s="1" t="str">
        <f t="shared" si="385"/>
        <v/>
      </c>
      <c r="JE297" s="63"/>
      <c r="JF297" s="63"/>
      <c r="JG297" s="63"/>
      <c r="JH297" s="63"/>
      <c r="JI297" s="63"/>
      <c r="JJ297" s="63"/>
      <c r="JK297" s="63"/>
      <c r="JL297" s="63"/>
      <c r="JM297" s="63"/>
      <c r="JN297" s="63"/>
      <c r="JO297" s="63"/>
      <c r="JP297" s="63"/>
      <c r="JQ297" s="63"/>
      <c r="JR297" s="63"/>
      <c r="JS297" s="63" t="str">
        <f t="shared" si="386"/>
        <v/>
      </c>
      <c r="JT297" s="63" t="str">
        <f t="shared" si="387"/>
        <v/>
      </c>
      <c r="JU297" s="1"/>
      <c r="JV297" s="1"/>
      <c r="JW297" s="1"/>
      <c r="JX297" s="1"/>
      <c r="JY297" s="1"/>
      <c r="JZ297" s="1"/>
      <c r="KA297" s="1"/>
      <c r="KB297" s="1"/>
      <c r="KC297" s="1"/>
      <c r="KD297" s="1"/>
      <c r="KE297" s="1"/>
      <c r="KF297" s="1"/>
      <c r="KG297" s="1"/>
      <c r="KH297" s="1"/>
      <c r="KI297" s="138" t="str">
        <f t="shared" si="388"/>
        <v/>
      </c>
      <c r="KJ297" s="1" t="str">
        <f t="shared" si="389"/>
        <v/>
      </c>
      <c r="KK297" s="63"/>
      <c r="KL297" s="63"/>
      <c r="KM297" s="63"/>
      <c r="KN297" s="63"/>
      <c r="KO297" s="63"/>
      <c r="KP297" s="63"/>
      <c r="KQ297" s="63"/>
      <c r="KR297" s="63"/>
      <c r="KS297" s="63"/>
      <c r="KT297" s="63"/>
      <c r="KU297" s="63"/>
      <c r="KV297" s="63"/>
      <c r="KW297" s="63"/>
      <c r="KX297" s="63"/>
      <c r="KY297" s="63" t="str">
        <f t="shared" si="390"/>
        <v/>
      </c>
      <c r="KZ297" s="63" t="str">
        <f t="shared" si="391"/>
        <v/>
      </c>
      <c r="LA297" s="1"/>
      <c r="LB297" s="1"/>
      <c r="LC297" s="1"/>
      <c r="LD297" s="1"/>
      <c r="LE297" s="1"/>
      <c r="LF297" s="1"/>
      <c r="LG297" s="1"/>
      <c r="LH297" s="1"/>
      <c r="LI297" s="1"/>
      <c r="LJ297" s="1"/>
      <c r="LK297" s="1"/>
      <c r="LL297" s="1"/>
      <c r="LM297" s="1"/>
      <c r="LN297" s="1"/>
      <c r="LO297" s="138" t="str">
        <f t="shared" si="392"/>
        <v/>
      </c>
      <c r="LP297" s="1" t="str">
        <f t="shared" si="393"/>
        <v/>
      </c>
      <c r="LQ297" s="63"/>
      <c r="LR297" s="63"/>
      <c r="LS297" s="63"/>
      <c r="LT297" s="63"/>
      <c r="LU297" s="63"/>
      <c r="LV297" s="63"/>
      <c r="LW297" s="63"/>
      <c r="LX297" s="63"/>
      <c r="LY297" s="63"/>
      <c r="LZ297" s="63"/>
      <c r="MA297" s="63"/>
      <c r="MB297" s="63"/>
      <c r="MC297" s="63"/>
      <c r="MD297" s="63"/>
      <c r="ME297" s="63" t="str">
        <f t="shared" si="394"/>
        <v/>
      </c>
      <c r="MF297" s="63" t="str">
        <f t="shared" si="395"/>
        <v/>
      </c>
    </row>
    <row r="298" spans="1:344" x14ac:dyDescent="0.35">
      <c r="A298" s="131">
        <v>294</v>
      </c>
      <c r="B298" s="170"/>
      <c r="C298" s="170"/>
      <c r="D298" s="152">
        <v>1118</v>
      </c>
      <c r="E298" s="72" t="str">
        <f>'BVEM Scorecard'!F297</f>
        <v>Gas</v>
      </c>
      <c r="F298" s="96"/>
      <c r="G298" s="96"/>
      <c r="H298" s="96"/>
      <c r="I298" s="96"/>
      <c r="J298" s="62"/>
      <c r="K298" s="62"/>
      <c r="L298" s="62"/>
      <c r="M298" s="62"/>
      <c r="N298" s="62"/>
      <c r="O298" s="62"/>
      <c r="P298" s="62"/>
      <c r="Q298" s="62"/>
      <c r="R298" s="62"/>
      <c r="S298" s="62"/>
      <c r="T298" s="62"/>
      <c r="U298" s="62"/>
      <c r="V298" s="62"/>
      <c r="W298" s="62"/>
      <c r="X298" s="62"/>
      <c r="Y298" s="87"/>
      <c r="Z298" s="5"/>
      <c r="AA298" s="5"/>
      <c r="AB298" s="5"/>
      <c r="AC298" s="5"/>
      <c r="AD298" s="5"/>
      <c r="AE298" s="5"/>
      <c r="AF298" s="5"/>
      <c r="AG298" s="5"/>
      <c r="AH298" s="5"/>
      <c r="AI298" s="5"/>
      <c r="AJ298" s="5"/>
      <c r="AK298" s="5"/>
      <c r="AL298" s="5"/>
      <c r="AM298" s="91"/>
      <c r="AN298" s="93"/>
      <c r="AO298" s="62"/>
      <c r="AP298" s="62"/>
      <c r="AQ298" s="62"/>
      <c r="AR298" s="62"/>
      <c r="AS298" s="62"/>
      <c r="AT298" s="62"/>
      <c r="AU298" s="62"/>
      <c r="AV298" s="62"/>
      <c r="AW298" s="62"/>
      <c r="AX298" s="62"/>
      <c r="AY298" s="62"/>
      <c r="AZ298" s="62"/>
      <c r="BA298" s="62"/>
      <c r="BB298" s="62"/>
      <c r="BC298" s="62"/>
      <c r="BD298" s="62"/>
      <c r="BE298" s="5"/>
      <c r="BF298" s="5"/>
      <c r="BG298" s="5"/>
      <c r="BH298" s="5"/>
      <c r="BI298" s="5"/>
      <c r="BJ298" s="5"/>
      <c r="BK298" s="5"/>
      <c r="BL298" s="5"/>
      <c r="BM298" s="5"/>
      <c r="BN298" s="5"/>
      <c r="BO298" s="5"/>
      <c r="BP298" s="5"/>
      <c r="BQ298" s="5"/>
      <c r="BR298" s="5"/>
      <c r="BS298" s="5"/>
      <c r="BT298" s="5"/>
      <c r="BU298" s="62"/>
      <c r="BV298" s="62"/>
      <c r="BW298" s="62"/>
      <c r="BX298" s="62"/>
      <c r="BY298" s="62"/>
      <c r="BZ298" s="62"/>
      <c r="CA298" s="62"/>
      <c r="CB298" s="62"/>
      <c r="CC298" s="62"/>
      <c r="CD298" s="62"/>
      <c r="CE298" s="62"/>
      <c r="CF298" s="62"/>
      <c r="CG298" s="62"/>
      <c r="CH298" s="62"/>
      <c r="CI298" s="62"/>
      <c r="CJ298" s="62"/>
      <c r="CK298" s="5"/>
      <c r="CL298" s="5"/>
      <c r="CM298" s="5"/>
      <c r="CN298" s="5"/>
      <c r="CO298" s="5"/>
      <c r="CP298" s="5"/>
      <c r="CQ298" s="5"/>
      <c r="CR298" s="5"/>
      <c r="CS298" s="5"/>
      <c r="CT298" s="5"/>
      <c r="CU298" s="5"/>
      <c r="CV298" s="5"/>
      <c r="CW298" s="5"/>
      <c r="CX298" s="5"/>
      <c r="CY298" s="91"/>
      <c r="CZ298" s="5"/>
      <c r="DA298" s="62"/>
      <c r="DB298" s="62"/>
      <c r="DC298" s="62"/>
      <c r="DD298" s="62"/>
      <c r="DE298" s="62"/>
      <c r="DF298" s="62"/>
      <c r="DG298" s="62"/>
      <c r="DH298" s="62"/>
      <c r="DI298" s="62"/>
      <c r="DJ298" s="62"/>
      <c r="DK298" s="62"/>
      <c r="DL298" s="62"/>
      <c r="DM298" s="62"/>
      <c r="DN298" s="62"/>
      <c r="DO298" s="62"/>
      <c r="DP298" s="62"/>
      <c r="DQ298" s="5"/>
      <c r="DR298" s="5"/>
      <c r="DS298" s="5"/>
      <c r="DT298" s="5"/>
      <c r="DU298" s="5"/>
      <c r="DV298" s="5"/>
      <c r="DW298" s="5"/>
      <c r="DX298" s="5"/>
      <c r="DY298" s="5"/>
      <c r="DZ298" s="5"/>
      <c r="EA298" s="5"/>
      <c r="EB298" s="5"/>
      <c r="EC298" s="5"/>
      <c r="ED298" s="5"/>
      <c r="EE298" s="91"/>
      <c r="EF298" s="5"/>
      <c r="EG298" s="62"/>
      <c r="EH298" s="62"/>
      <c r="EI298" s="62"/>
      <c r="EJ298" s="62"/>
      <c r="EK298" s="62"/>
      <c r="EL298" s="62"/>
      <c r="EM298" s="62"/>
      <c r="EN298" s="62"/>
      <c r="EO298" s="62"/>
      <c r="EP298" s="62"/>
      <c r="EQ298" s="62"/>
      <c r="ER298" s="62"/>
      <c r="ES298" s="62"/>
      <c r="ET298" s="62"/>
      <c r="EU298" s="62"/>
      <c r="EV298" s="62"/>
      <c r="EW298" s="5"/>
      <c r="EX298" s="5"/>
      <c r="EY298" s="5"/>
      <c r="EZ298" s="5"/>
      <c r="FA298" s="5"/>
      <c r="FB298" s="5"/>
      <c r="FC298" s="5"/>
      <c r="FD298" s="5"/>
      <c r="FE298" s="5"/>
      <c r="FF298" s="5"/>
      <c r="FG298" s="5"/>
      <c r="FH298" s="5"/>
      <c r="FI298" s="5"/>
      <c r="FJ298" s="5"/>
      <c r="FK298" s="91"/>
      <c r="FL298" s="5"/>
      <c r="FM298" s="62"/>
      <c r="FN298" s="62"/>
      <c r="FO298" s="62"/>
      <c r="FP298" s="62"/>
      <c r="FQ298" s="62"/>
      <c r="FR298" s="62"/>
      <c r="FS298" s="62"/>
      <c r="FT298" s="62"/>
      <c r="FU298" s="62"/>
      <c r="FV298" s="62"/>
      <c r="FW298" s="62"/>
      <c r="FX298" s="62"/>
      <c r="FY298" s="62"/>
      <c r="FZ298" s="62"/>
      <c r="GA298" s="62"/>
      <c r="GB298" s="62"/>
      <c r="GC298" s="5"/>
      <c r="GD298" s="5"/>
      <c r="GE298" s="5"/>
      <c r="GF298" s="5"/>
      <c r="GG298" s="5"/>
      <c r="GH298" s="5"/>
      <c r="GI298" s="5"/>
      <c r="GJ298" s="5"/>
      <c r="GK298" s="5"/>
      <c r="GL298" s="5"/>
      <c r="GM298" s="5"/>
      <c r="GN298" s="5"/>
      <c r="GO298" s="5"/>
      <c r="GP298" s="5"/>
      <c r="GQ298" s="91"/>
      <c r="GR298" s="5"/>
      <c r="GS298" s="62"/>
      <c r="GT298" s="62"/>
      <c r="GU298" s="62"/>
      <c r="GV298" s="62"/>
      <c r="GW298" s="62"/>
      <c r="GX298" s="62"/>
      <c r="GY298" s="62"/>
      <c r="GZ298" s="62"/>
      <c r="HA298" s="62"/>
      <c r="HB298" s="62"/>
      <c r="HC298" s="62"/>
      <c r="HD298" s="62"/>
      <c r="HE298" s="62"/>
      <c r="HF298" s="62"/>
      <c r="HG298" s="62"/>
      <c r="HH298" s="62"/>
      <c r="HI298" s="5"/>
      <c r="HJ298" s="5"/>
      <c r="HK298" s="5"/>
      <c r="HL298" s="5"/>
      <c r="HM298" s="5"/>
      <c r="HN298" s="5"/>
      <c r="HO298" s="5"/>
      <c r="HP298" s="5"/>
      <c r="HQ298" s="5"/>
      <c r="HR298" s="5"/>
      <c r="HS298" s="5"/>
      <c r="HT298" s="5"/>
      <c r="HU298" s="5"/>
      <c r="HV298" s="5"/>
      <c r="HW298" s="91"/>
      <c r="HX298" s="5"/>
      <c r="HY298" s="62"/>
      <c r="HZ298" s="62"/>
      <c r="IA298" s="62"/>
      <c r="IB298" s="62"/>
      <c r="IC298" s="62"/>
      <c r="ID298" s="62"/>
      <c r="IE298" s="62"/>
      <c r="IF298" s="62"/>
      <c r="IG298" s="62"/>
      <c r="IH298" s="62"/>
      <c r="II298" s="62"/>
      <c r="IJ298" s="62"/>
      <c r="IK298" s="62"/>
      <c r="IL298" s="62"/>
      <c r="IM298" s="62"/>
      <c r="IN298" s="62"/>
      <c r="IO298" s="5"/>
      <c r="IP298" s="5"/>
      <c r="IQ298" s="5"/>
      <c r="IR298" s="5"/>
      <c r="IS298" s="5"/>
      <c r="IT298" s="5"/>
      <c r="IU298" s="5"/>
      <c r="IV298" s="5"/>
      <c r="IW298" s="5"/>
      <c r="IX298" s="5"/>
      <c r="IY298" s="5"/>
      <c r="IZ298" s="5"/>
      <c r="JA298" s="5"/>
      <c r="JB298" s="5"/>
      <c r="JC298" s="91"/>
      <c r="JD298" s="5"/>
      <c r="JE298" s="62"/>
      <c r="JF298" s="62"/>
      <c r="JG298" s="62"/>
      <c r="JH298" s="62"/>
      <c r="JI298" s="62"/>
      <c r="JJ298" s="62"/>
      <c r="JK298" s="62"/>
      <c r="JL298" s="62"/>
      <c r="JM298" s="62"/>
      <c r="JN298" s="62"/>
      <c r="JO298" s="62"/>
      <c r="JP298" s="62"/>
      <c r="JQ298" s="62"/>
      <c r="JR298" s="62"/>
      <c r="JS298" s="62"/>
      <c r="JT298" s="62"/>
      <c r="JU298" s="5"/>
      <c r="JV298" s="5"/>
      <c r="JW298" s="5"/>
      <c r="JX298" s="5"/>
      <c r="JY298" s="5"/>
      <c r="JZ298" s="5"/>
      <c r="KA298" s="5"/>
      <c r="KB298" s="5"/>
      <c r="KC298" s="5"/>
      <c r="KD298" s="5"/>
      <c r="KE298" s="5"/>
      <c r="KF298" s="5"/>
      <c r="KG298" s="5"/>
      <c r="KH298" s="5"/>
      <c r="KI298" s="91"/>
      <c r="KJ298" s="5"/>
      <c r="KK298" s="62"/>
      <c r="KL298" s="62"/>
      <c r="KM298" s="62"/>
      <c r="KN298" s="62"/>
      <c r="KO298" s="62"/>
      <c r="KP298" s="62"/>
      <c r="KQ298" s="62"/>
      <c r="KR298" s="62"/>
      <c r="KS298" s="62"/>
      <c r="KT298" s="62"/>
      <c r="KU298" s="62"/>
      <c r="KV298" s="62"/>
      <c r="KW298" s="62"/>
      <c r="KX298" s="62"/>
      <c r="KY298" s="62"/>
      <c r="KZ298" s="62"/>
      <c r="LA298" s="5"/>
      <c r="LB298" s="5"/>
      <c r="LC298" s="5"/>
      <c r="LD298" s="5"/>
      <c r="LE298" s="5"/>
      <c r="LF298" s="5"/>
      <c r="LG298" s="5"/>
      <c r="LH298" s="5"/>
      <c r="LI298" s="5"/>
      <c r="LJ298" s="5"/>
      <c r="LK298" s="5"/>
      <c r="LL298" s="5"/>
      <c r="LM298" s="5"/>
      <c r="LN298" s="5"/>
      <c r="LO298" s="91"/>
      <c r="LP298" s="5"/>
      <c r="LQ298" s="62"/>
      <c r="LR298" s="62"/>
      <c r="LS298" s="62"/>
      <c r="LT298" s="62"/>
      <c r="LU298" s="62"/>
      <c r="LV298" s="62"/>
      <c r="LW298" s="62"/>
      <c r="LX298" s="62"/>
      <c r="LY298" s="62"/>
      <c r="LZ298" s="62"/>
      <c r="MA298" s="62"/>
      <c r="MB298" s="62"/>
      <c r="MC298" s="62"/>
      <c r="MD298" s="62"/>
      <c r="ME298" s="62"/>
      <c r="MF298" s="62"/>
    </row>
    <row r="299" spans="1:344" x14ac:dyDescent="0.35">
      <c r="A299" s="132">
        <v>295</v>
      </c>
      <c r="B299" s="170"/>
      <c r="C299" s="170"/>
      <c r="D299" s="152">
        <v>1095</v>
      </c>
      <c r="E299" s="72" t="str">
        <f>'BVEM Scorecard'!F298</f>
        <v>Gas</v>
      </c>
      <c r="F299" s="96"/>
      <c r="G299" s="96"/>
      <c r="H299" s="96"/>
      <c r="I299" s="96"/>
      <c r="J299" s="62"/>
      <c r="K299" s="62"/>
      <c r="L299" s="62"/>
      <c r="M299" s="62"/>
      <c r="N299" s="62"/>
      <c r="O299" s="62"/>
      <c r="P299" s="62"/>
      <c r="Q299" s="62"/>
      <c r="R299" s="62"/>
      <c r="S299" s="62"/>
      <c r="T299" s="62"/>
      <c r="U299" s="62"/>
      <c r="V299" s="62"/>
      <c r="W299" s="62"/>
      <c r="X299" s="62"/>
      <c r="Y299" s="1"/>
      <c r="Z299" s="1"/>
      <c r="AA299" s="1"/>
      <c r="AB299" s="1"/>
      <c r="AC299" s="1"/>
      <c r="AD299" s="1"/>
      <c r="AE299" s="1"/>
      <c r="AF299" s="1"/>
      <c r="AG299" s="1"/>
      <c r="AH299" s="1"/>
      <c r="AI299" s="1"/>
      <c r="AJ299" s="1"/>
      <c r="AK299" s="1"/>
      <c r="AL299" s="1"/>
      <c r="AM299" s="138"/>
      <c r="AN299" s="139"/>
      <c r="AO299" s="63"/>
      <c r="AP299" s="63"/>
      <c r="AQ299" s="63"/>
      <c r="AR299" s="63"/>
      <c r="AS299" s="63"/>
      <c r="AT299" s="63"/>
      <c r="AU299" s="63"/>
      <c r="AV299" s="63"/>
      <c r="AW299" s="63"/>
      <c r="AX299" s="63"/>
      <c r="AY299" s="63"/>
      <c r="AZ299" s="63"/>
      <c r="BA299" s="63"/>
      <c r="BB299" s="63"/>
      <c r="BC299" s="63"/>
      <c r="BD299" s="63"/>
      <c r="BE299" s="1"/>
      <c r="BF299" s="1"/>
      <c r="BG299" s="1"/>
      <c r="BH299" s="1"/>
      <c r="BI299" s="1"/>
      <c r="BJ299" s="1"/>
      <c r="BK299" s="1"/>
      <c r="BL299" s="1"/>
      <c r="BM299" s="1"/>
      <c r="BN299" s="1"/>
      <c r="BO299" s="1"/>
      <c r="BP299" s="1"/>
      <c r="BQ299" s="1"/>
      <c r="BR299" s="1"/>
      <c r="BS299" s="1"/>
      <c r="BT299" s="1"/>
      <c r="BU299" s="63"/>
      <c r="BV299" s="63"/>
      <c r="BW299" s="63"/>
      <c r="BX299" s="63"/>
      <c r="BY299" s="63"/>
      <c r="BZ299" s="63"/>
      <c r="CA299" s="63"/>
      <c r="CB299" s="63"/>
      <c r="CC299" s="63"/>
      <c r="CD299" s="63"/>
      <c r="CE299" s="63"/>
      <c r="CF299" s="63"/>
      <c r="CG299" s="63"/>
      <c r="CH299" s="63"/>
      <c r="CI299" s="63"/>
      <c r="CJ299" s="63"/>
      <c r="CK299" s="1"/>
      <c r="CL299" s="1"/>
      <c r="CM299" s="1"/>
      <c r="CN299" s="1"/>
      <c r="CO299" s="1"/>
      <c r="CP299" s="1"/>
      <c r="CQ299" s="1"/>
      <c r="CR299" s="1"/>
      <c r="CS299" s="1"/>
      <c r="CT299" s="1"/>
      <c r="CU299" s="1"/>
      <c r="CV299" s="1"/>
      <c r="CW299" s="1"/>
      <c r="CX299" s="1"/>
      <c r="CY299" s="138"/>
      <c r="CZ299" s="1"/>
      <c r="DA299" s="63"/>
      <c r="DB299" s="63"/>
      <c r="DC299" s="63"/>
      <c r="DD299" s="63"/>
      <c r="DE299" s="63"/>
      <c r="DF299" s="63"/>
      <c r="DG299" s="63"/>
      <c r="DH299" s="63"/>
      <c r="DI299" s="63"/>
      <c r="DJ299" s="63"/>
      <c r="DK299" s="63"/>
      <c r="DL299" s="63"/>
      <c r="DM299" s="63"/>
      <c r="DN299" s="63"/>
      <c r="DO299" s="63"/>
      <c r="DP299" s="63"/>
      <c r="DQ299" s="1"/>
      <c r="DR299" s="1"/>
      <c r="DS299" s="1"/>
      <c r="DT299" s="1"/>
      <c r="DU299" s="1"/>
      <c r="DV299" s="1"/>
      <c r="DW299" s="1"/>
      <c r="DX299" s="1"/>
      <c r="DY299" s="1"/>
      <c r="DZ299" s="1"/>
      <c r="EA299" s="1"/>
      <c r="EB299" s="1"/>
      <c r="EC299" s="1"/>
      <c r="ED299" s="1"/>
      <c r="EE299" s="138"/>
      <c r="EF299" s="1"/>
      <c r="EG299" s="63"/>
      <c r="EH299" s="63"/>
      <c r="EI299" s="63"/>
      <c r="EJ299" s="63"/>
      <c r="EK299" s="63"/>
      <c r="EL299" s="63"/>
      <c r="EM299" s="63"/>
      <c r="EN299" s="63"/>
      <c r="EO299" s="63"/>
      <c r="EP299" s="63"/>
      <c r="EQ299" s="63"/>
      <c r="ER299" s="63"/>
      <c r="ES299" s="63"/>
      <c r="ET299" s="63"/>
      <c r="EU299" s="63"/>
      <c r="EV299" s="63"/>
      <c r="EW299" s="1"/>
      <c r="EX299" s="1"/>
      <c r="EY299" s="1"/>
      <c r="EZ299" s="1"/>
      <c r="FA299" s="1"/>
      <c r="FB299" s="1"/>
      <c r="FC299" s="1"/>
      <c r="FD299" s="1"/>
      <c r="FE299" s="1"/>
      <c r="FF299" s="1"/>
      <c r="FG299" s="1"/>
      <c r="FH299" s="1"/>
      <c r="FI299" s="1"/>
      <c r="FJ299" s="1"/>
      <c r="FK299" s="138"/>
      <c r="FL299" s="1"/>
      <c r="FM299" s="63"/>
      <c r="FN299" s="63"/>
      <c r="FO299" s="63"/>
      <c r="FP299" s="63"/>
      <c r="FQ299" s="63"/>
      <c r="FR299" s="63"/>
      <c r="FS299" s="63"/>
      <c r="FT299" s="63"/>
      <c r="FU299" s="63"/>
      <c r="FV299" s="63"/>
      <c r="FW299" s="63"/>
      <c r="FX299" s="63"/>
      <c r="FY299" s="63"/>
      <c r="FZ299" s="63"/>
      <c r="GA299" s="63"/>
      <c r="GB299" s="63"/>
      <c r="GC299" s="1"/>
      <c r="GD299" s="1"/>
      <c r="GE299" s="1"/>
      <c r="GF299" s="1"/>
      <c r="GG299" s="1"/>
      <c r="GH299" s="1"/>
      <c r="GI299" s="1"/>
      <c r="GJ299" s="1"/>
      <c r="GK299" s="1"/>
      <c r="GL299" s="1"/>
      <c r="GM299" s="1"/>
      <c r="GN299" s="1"/>
      <c r="GO299" s="1"/>
      <c r="GP299" s="1"/>
      <c r="GQ299" s="138"/>
      <c r="GR299" s="1"/>
      <c r="GS299" s="63"/>
      <c r="GT299" s="63"/>
      <c r="GU299" s="63"/>
      <c r="GV299" s="63"/>
      <c r="GW299" s="63"/>
      <c r="GX299" s="63"/>
      <c r="GY299" s="63"/>
      <c r="GZ299" s="63"/>
      <c r="HA299" s="63"/>
      <c r="HB299" s="63"/>
      <c r="HC299" s="63"/>
      <c r="HD299" s="63"/>
      <c r="HE299" s="63"/>
      <c r="HF299" s="63"/>
      <c r="HG299" s="63"/>
      <c r="HH299" s="63"/>
      <c r="HI299" s="1"/>
      <c r="HJ299" s="1"/>
      <c r="HK299" s="1"/>
      <c r="HL299" s="1"/>
      <c r="HM299" s="1"/>
      <c r="HN299" s="1"/>
      <c r="HO299" s="1"/>
      <c r="HP299" s="1"/>
      <c r="HQ299" s="1"/>
      <c r="HR299" s="1"/>
      <c r="HS299" s="1"/>
      <c r="HT299" s="1"/>
      <c r="HU299" s="1"/>
      <c r="HV299" s="1"/>
      <c r="HW299" s="138"/>
      <c r="HX299" s="1"/>
      <c r="HY299" s="63"/>
      <c r="HZ299" s="63"/>
      <c r="IA299" s="63"/>
      <c r="IB299" s="63"/>
      <c r="IC299" s="63"/>
      <c r="ID299" s="63"/>
      <c r="IE299" s="63"/>
      <c r="IF299" s="63"/>
      <c r="IG299" s="63"/>
      <c r="IH299" s="63"/>
      <c r="II299" s="63"/>
      <c r="IJ299" s="63"/>
      <c r="IK299" s="63"/>
      <c r="IL299" s="63"/>
      <c r="IM299" s="63"/>
      <c r="IN299" s="63"/>
      <c r="IO299" s="1"/>
      <c r="IP299" s="1"/>
      <c r="IQ299" s="1"/>
      <c r="IR299" s="1"/>
      <c r="IS299" s="1"/>
      <c r="IT299" s="1"/>
      <c r="IU299" s="1"/>
      <c r="IV299" s="1"/>
      <c r="IW299" s="1"/>
      <c r="IX299" s="1"/>
      <c r="IY299" s="1"/>
      <c r="IZ299" s="1"/>
      <c r="JA299" s="1"/>
      <c r="JB299" s="1"/>
      <c r="JC299" s="138"/>
      <c r="JD299" s="1"/>
      <c r="JE299" s="63"/>
      <c r="JF299" s="63"/>
      <c r="JG299" s="63"/>
      <c r="JH299" s="63"/>
      <c r="JI299" s="63"/>
      <c r="JJ299" s="63"/>
      <c r="JK299" s="63"/>
      <c r="JL299" s="63"/>
      <c r="JM299" s="63"/>
      <c r="JN299" s="63"/>
      <c r="JO299" s="63"/>
      <c r="JP299" s="63"/>
      <c r="JQ299" s="63"/>
      <c r="JR299" s="63"/>
      <c r="JS299" s="63"/>
      <c r="JT299" s="63"/>
      <c r="JU299" s="1"/>
      <c r="JV299" s="1"/>
      <c r="JW299" s="1"/>
      <c r="JX299" s="1"/>
      <c r="JY299" s="1"/>
      <c r="JZ299" s="1"/>
      <c r="KA299" s="1"/>
      <c r="KB299" s="1"/>
      <c r="KC299" s="1"/>
      <c r="KD299" s="1"/>
      <c r="KE299" s="1"/>
      <c r="KF299" s="1"/>
      <c r="KG299" s="1"/>
      <c r="KH299" s="1"/>
      <c r="KI299" s="138"/>
      <c r="KJ299" s="1"/>
      <c r="KK299" s="63"/>
      <c r="KL299" s="63"/>
      <c r="KM299" s="63"/>
      <c r="KN299" s="63"/>
      <c r="KO299" s="63"/>
      <c r="KP299" s="63"/>
      <c r="KQ299" s="63"/>
      <c r="KR299" s="63"/>
      <c r="KS299" s="63"/>
      <c r="KT299" s="63"/>
      <c r="KU299" s="63"/>
      <c r="KV299" s="63"/>
      <c r="KW299" s="63"/>
      <c r="KX299" s="63"/>
      <c r="KY299" s="63"/>
      <c r="KZ299" s="63"/>
      <c r="LA299" s="1"/>
      <c r="LB299" s="1"/>
      <c r="LC299" s="1"/>
      <c r="LD299" s="1"/>
      <c r="LE299" s="1"/>
      <c r="LF299" s="1"/>
      <c r="LG299" s="1"/>
      <c r="LH299" s="1"/>
      <c r="LI299" s="1"/>
      <c r="LJ299" s="1"/>
      <c r="LK299" s="1"/>
      <c r="LL299" s="1"/>
      <c r="LM299" s="1"/>
      <c r="LN299" s="1"/>
      <c r="LO299" s="138"/>
      <c r="LP299" s="1"/>
      <c r="LQ299" s="63"/>
      <c r="LR299" s="63"/>
      <c r="LS299" s="63"/>
      <c r="LT299" s="63"/>
      <c r="LU299" s="63"/>
      <c r="LV299" s="63"/>
      <c r="LW299" s="63"/>
      <c r="LX299" s="63"/>
      <c r="LY299" s="63"/>
      <c r="LZ299" s="63"/>
      <c r="MA299" s="63"/>
      <c r="MB299" s="63"/>
      <c r="MC299" s="63"/>
      <c r="MD299" s="63"/>
      <c r="ME299" s="63"/>
      <c r="MF299" s="63"/>
    </row>
    <row r="300" spans="1:344" x14ac:dyDescent="0.35">
      <c r="A300" s="131">
        <v>296</v>
      </c>
      <c r="B300" s="170"/>
      <c r="C300" s="170"/>
      <c r="D300" s="152">
        <v>1001</v>
      </c>
      <c r="E300" s="72" t="str">
        <f>'BVEM Scorecard'!F299</f>
        <v>Gas</v>
      </c>
      <c r="F300" s="96">
        <f t="shared" si="396"/>
        <v>0.99999999999999989</v>
      </c>
      <c r="G300" s="96">
        <f t="shared" si="397"/>
        <v>1</v>
      </c>
      <c r="H300" s="96">
        <f t="shared" si="398"/>
        <v>1</v>
      </c>
      <c r="I300" s="96">
        <f t="shared" si="399"/>
        <v>1</v>
      </c>
      <c r="J300" s="62">
        <v>1</v>
      </c>
      <c r="K300" s="62">
        <v>1</v>
      </c>
      <c r="L300" s="62">
        <v>1</v>
      </c>
      <c r="M300" s="62">
        <v>1</v>
      </c>
      <c r="N300" s="62">
        <v>1</v>
      </c>
      <c r="O300" s="62">
        <v>1</v>
      </c>
      <c r="P300" s="62">
        <v>1</v>
      </c>
      <c r="Q300" s="62">
        <v>1</v>
      </c>
      <c r="R300" s="62">
        <v>1</v>
      </c>
      <c r="S300" s="62">
        <v>1</v>
      </c>
      <c r="T300" s="62">
        <v>1</v>
      </c>
      <c r="U300" s="62">
        <v>1</v>
      </c>
      <c r="V300" s="62">
        <v>1</v>
      </c>
      <c r="W300" s="62">
        <f t="shared" ref="W300" si="426">IFERROR(AVERAGE(M300:V300),0)</f>
        <v>1</v>
      </c>
      <c r="X300" s="62">
        <f t="shared" ref="X300" si="427">M$4*M300+N$4*N300+O$4*O300+P$4*P300+Q$4*Q300+R$4*R300+S$4*S300+T$4*T300+U$4*U300+V$4*V300</f>
        <v>0.99999999999999989</v>
      </c>
      <c r="Y300" s="87" t="s">
        <v>84</v>
      </c>
      <c r="Z300" s="5">
        <v>1</v>
      </c>
      <c r="AA300" s="5"/>
      <c r="AB300" s="5"/>
      <c r="AC300" s="5"/>
      <c r="AD300" s="5"/>
      <c r="AE300" s="5"/>
      <c r="AF300" s="5"/>
      <c r="AG300" s="5"/>
      <c r="AH300" s="5"/>
      <c r="AI300" s="5"/>
      <c r="AJ300" s="5"/>
      <c r="AK300" s="5"/>
      <c r="AL300" s="5">
        <v>1</v>
      </c>
      <c r="AM300" s="91" t="str">
        <f t="shared" si="356"/>
        <v/>
      </c>
      <c r="AN300" s="93">
        <v>1</v>
      </c>
      <c r="AO300" s="62"/>
      <c r="AP300" s="62"/>
      <c r="AQ300" s="62"/>
      <c r="AR300" s="62"/>
      <c r="AS300" s="62"/>
      <c r="AT300" s="62"/>
      <c r="AU300" s="62"/>
      <c r="AV300" s="62"/>
      <c r="AW300" s="62"/>
      <c r="AX300" s="62"/>
      <c r="AY300" s="62"/>
      <c r="AZ300" s="62"/>
      <c r="BA300" s="62"/>
      <c r="BB300" s="62"/>
      <c r="BC300" s="62" t="str">
        <f t="shared" si="358"/>
        <v/>
      </c>
      <c r="BD300" s="62" t="str">
        <f t="shared" si="359"/>
        <v/>
      </c>
      <c r="BE300" s="5"/>
      <c r="BF300" s="5"/>
      <c r="BG300" s="5"/>
      <c r="BH300" s="5"/>
      <c r="BI300" s="5"/>
      <c r="BJ300" s="5"/>
      <c r="BK300" s="5"/>
      <c r="BL300" s="5"/>
      <c r="BM300" s="5"/>
      <c r="BN300" s="5"/>
      <c r="BO300" s="5"/>
      <c r="BP300" s="5"/>
      <c r="BQ300" s="5"/>
      <c r="BR300" s="5"/>
      <c r="BS300" s="5" t="str">
        <f t="shared" si="360"/>
        <v/>
      </c>
      <c r="BT300" s="5" t="str">
        <f t="shared" si="361"/>
        <v/>
      </c>
      <c r="BU300" s="62"/>
      <c r="BV300" s="62"/>
      <c r="BW300" s="62"/>
      <c r="BX300" s="62"/>
      <c r="BY300" s="62"/>
      <c r="BZ300" s="62"/>
      <c r="CA300" s="62"/>
      <c r="CB300" s="62"/>
      <c r="CC300" s="62"/>
      <c r="CD300" s="62"/>
      <c r="CE300" s="62"/>
      <c r="CF300" s="62"/>
      <c r="CG300" s="62"/>
      <c r="CH300" s="62"/>
      <c r="CI300" s="62" t="str">
        <f t="shared" si="362"/>
        <v/>
      </c>
      <c r="CJ300" s="62" t="str">
        <f t="shared" si="363"/>
        <v/>
      </c>
      <c r="CK300" s="5"/>
      <c r="CL300" s="5"/>
      <c r="CM300" s="5"/>
      <c r="CN300" s="5"/>
      <c r="CO300" s="5"/>
      <c r="CP300" s="5"/>
      <c r="CQ300" s="5"/>
      <c r="CR300" s="5"/>
      <c r="CS300" s="5"/>
      <c r="CT300" s="5"/>
      <c r="CU300" s="5"/>
      <c r="CV300" s="5"/>
      <c r="CW300" s="5"/>
      <c r="CX300" s="5"/>
      <c r="CY300" s="91" t="str">
        <f t="shared" si="364"/>
        <v/>
      </c>
      <c r="CZ300" s="5" t="str">
        <f t="shared" si="365"/>
        <v/>
      </c>
      <c r="DA300" s="62"/>
      <c r="DB300" s="62"/>
      <c r="DC300" s="62"/>
      <c r="DD300" s="62"/>
      <c r="DE300" s="62"/>
      <c r="DF300" s="62"/>
      <c r="DG300" s="62"/>
      <c r="DH300" s="62"/>
      <c r="DI300" s="62"/>
      <c r="DJ300" s="62"/>
      <c r="DK300" s="62"/>
      <c r="DL300" s="62"/>
      <c r="DM300" s="62"/>
      <c r="DN300" s="62"/>
      <c r="DO300" s="62" t="str">
        <f t="shared" si="366"/>
        <v/>
      </c>
      <c r="DP300" s="62" t="str">
        <f t="shared" si="367"/>
        <v/>
      </c>
      <c r="DQ300" s="5"/>
      <c r="DR300" s="5"/>
      <c r="DS300" s="5"/>
      <c r="DT300" s="5"/>
      <c r="DU300" s="5"/>
      <c r="DV300" s="5"/>
      <c r="DW300" s="5"/>
      <c r="DX300" s="5"/>
      <c r="DY300" s="5"/>
      <c r="DZ300" s="5"/>
      <c r="EA300" s="5"/>
      <c r="EB300" s="5"/>
      <c r="EC300" s="5"/>
      <c r="ED300" s="5"/>
      <c r="EE300" s="91" t="str">
        <f t="shared" si="368"/>
        <v/>
      </c>
      <c r="EF300" s="5" t="str">
        <f t="shared" si="369"/>
        <v/>
      </c>
      <c r="EG300" s="62"/>
      <c r="EH300" s="62"/>
      <c r="EI300" s="62"/>
      <c r="EJ300" s="62"/>
      <c r="EK300" s="62"/>
      <c r="EL300" s="62"/>
      <c r="EM300" s="62"/>
      <c r="EN300" s="62"/>
      <c r="EO300" s="62"/>
      <c r="EP300" s="62"/>
      <c r="EQ300" s="62"/>
      <c r="ER300" s="62"/>
      <c r="ES300" s="62"/>
      <c r="ET300" s="62"/>
      <c r="EU300" s="62" t="str">
        <f t="shared" si="370"/>
        <v/>
      </c>
      <c r="EV300" s="62" t="str">
        <f t="shared" si="371"/>
        <v/>
      </c>
      <c r="EW300" s="5"/>
      <c r="EX300" s="5"/>
      <c r="EY300" s="5"/>
      <c r="EZ300" s="5"/>
      <c r="FA300" s="5"/>
      <c r="FB300" s="5"/>
      <c r="FC300" s="5"/>
      <c r="FD300" s="5"/>
      <c r="FE300" s="5"/>
      <c r="FF300" s="5"/>
      <c r="FG300" s="5"/>
      <c r="FH300" s="5"/>
      <c r="FI300" s="5"/>
      <c r="FJ300" s="5"/>
      <c r="FK300" s="91" t="str">
        <f t="shared" si="372"/>
        <v/>
      </c>
      <c r="FL300" s="5" t="str">
        <f t="shared" si="373"/>
        <v/>
      </c>
      <c r="FM300" s="62"/>
      <c r="FN300" s="62"/>
      <c r="FO300" s="62"/>
      <c r="FP300" s="62"/>
      <c r="FQ300" s="62"/>
      <c r="FR300" s="62"/>
      <c r="FS300" s="62"/>
      <c r="FT300" s="62"/>
      <c r="FU300" s="62"/>
      <c r="FV300" s="62"/>
      <c r="FW300" s="62"/>
      <c r="FX300" s="62"/>
      <c r="FY300" s="62"/>
      <c r="FZ300" s="62"/>
      <c r="GA300" s="62" t="str">
        <f t="shared" si="374"/>
        <v/>
      </c>
      <c r="GB300" s="62" t="str">
        <f t="shared" si="375"/>
        <v/>
      </c>
      <c r="GC300" s="5"/>
      <c r="GD300" s="5"/>
      <c r="GE300" s="5"/>
      <c r="GF300" s="5"/>
      <c r="GG300" s="5"/>
      <c r="GH300" s="5"/>
      <c r="GI300" s="5"/>
      <c r="GJ300" s="5"/>
      <c r="GK300" s="5"/>
      <c r="GL300" s="5"/>
      <c r="GM300" s="5"/>
      <c r="GN300" s="5"/>
      <c r="GO300" s="5"/>
      <c r="GP300" s="5"/>
      <c r="GQ300" s="91" t="str">
        <f t="shared" si="376"/>
        <v/>
      </c>
      <c r="GR300" s="5" t="str">
        <f t="shared" si="377"/>
        <v/>
      </c>
      <c r="GS300" s="62"/>
      <c r="GT300" s="62"/>
      <c r="GU300" s="62"/>
      <c r="GV300" s="62"/>
      <c r="GW300" s="62"/>
      <c r="GX300" s="62"/>
      <c r="GY300" s="62"/>
      <c r="GZ300" s="62"/>
      <c r="HA300" s="62"/>
      <c r="HB300" s="62"/>
      <c r="HC300" s="62"/>
      <c r="HD300" s="62"/>
      <c r="HE300" s="62"/>
      <c r="HF300" s="62"/>
      <c r="HG300" s="62" t="str">
        <f t="shared" si="378"/>
        <v/>
      </c>
      <c r="HH300" s="62" t="str">
        <f t="shared" si="379"/>
        <v/>
      </c>
      <c r="HI300" s="5"/>
      <c r="HJ300" s="5"/>
      <c r="HK300" s="5"/>
      <c r="HL300" s="5"/>
      <c r="HM300" s="5"/>
      <c r="HN300" s="5"/>
      <c r="HO300" s="5"/>
      <c r="HP300" s="5"/>
      <c r="HQ300" s="5"/>
      <c r="HR300" s="5"/>
      <c r="HS300" s="5"/>
      <c r="HT300" s="5"/>
      <c r="HU300" s="5"/>
      <c r="HV300" s="5"/>
      <c r="HW300" s="91" t="str">
        <f t="shared" si="380"/>
        <v/>
      </c>
      <c r="HX300" s="5" t="str">
        <f t="shared" si="381"/>
        <v/>
      </c>
      <c r="HY300" s="62"/>
      <c r="HZ300" s="62"/>
      <c r="IA300" s="62"/>
      <c r="IB300" s="62"/>
      <c r="IC300" s="62"/>
      <c r="ID300" s="62"/>
      <c r="IE300" s="62"/>
      <c r="IF300" s="62"/>
      <c r="IG300" s="62"/>
      <c r="IH300" s="62"/>
      <c r="II300" s="62"/>
      <c r="IJ300" s="62"/>
      <c r="IK300" s="62"/>
      <c r="IL300" s="62"/>
      <c r="IM300" s="62" t="str">
        <f t="shared" si="382"/>
        <v/>
      </c>
      <c r="IN300" s="62" t="str">
        <f t="shared" si="383"/>
        <v/>
      </c>
      <c r="IO300" s="5"/>
      <c r="IP300" s="5"/>
      <c r="IQ300" s="5"/>
      <c r="IR300" s="5"/>
      <c r="IS300" s="5"/>
      <c r="IT300" s="5"/>
      <c r="IU300" s="5"/>
      <c r="IV300" s="5"/>
      <c r="IW300" s="5"/>
      <c r="IX300" s="5"/>
      <c r="IY300" s="5"/>
      <c r="IZ300" s="5"/>
      <c r="JA300" s="5"/>
      <c r="JB300" s="5"/>
      <c r="JC300" s="91" t="str">
        <f t="shared" si="384"/>
        <v/>
      </c>
      <c r="JD300" s="5" t="str">
        <f t="shared" si="385"/>
        <v/>
      </c>
      <c r="JE300" s="62"/>
      <c r="JF300" s="62"/>
      <c r="JG300" s="62"/>
      <c r="JH300" s="62"/>
      <c r="JI300" s="62"/>
      <c r="JJ300" s="62"/>
      <c r="JK300" s="62"/>
      <c r="JL300" s="62"/>
      <c r="JM300" s="62"/>
      <c r="JN300" s="62"/>
      <c r="JO300" s="62"/>
      <c r="JP300" s="62"/>
      <c r="JQ300" s="62"/>
      <c r="JR300" s="62"/>
      <c r="JS300" s="62" t="str">
        <f t="shared" si="386"/>
        <v/>
      </c>
      <c r="JT300" s="62" t="str">
        <f t="shared" si="387"/>
        <v/>
      </c>
      <c r="JU300" s="5"/>
      <c r="JV300" s="5"/>
      <c r="JW300" s="5"/>
      <c r="JX300" s="5"/>
      <c r="JY300" s="5"/>
      <c r="JZ300" s="5"/>
      <c r="KA300" s="5"/>
      <c r="KB300" s="5"/>
      <c r="KC300" s="5"/>
      <c r="KD300" s="5"/>
      <c r="KE300" s="5"/>
      <c r="KF300" s="5"/>
      <c r="KG300" s="5"/>
      <c r="KH300" s="5"/>
      <c r="KI300" s="91" t="str">
        <f t="shared" si="388"/>
        <v/>
      </c>
      <c r="KJ300" s="5" t="str">
        <f t="shared" si="389"/>
        <v/>
      </c>
      <c r="KK300" s="62"/>
      <c r="KL300" s="62"/>
      <c r="KM300" s="62"/>
      <c r="KN300" s="62"/>
      <c r="KO300" s="62"/>
      <c r="KP300" s="62"/>
      <c r="KQ300" s="62"/>
      <c r="KR300" s="62"/>
      <c r="KS300" s="62"/>
      <c r="KT300" s="62"/>
      <c r="KU300" s="62"/>
      <c r="KV300" s="62"/>
      <c r="KW300" s="62"/>
      <c r="KX300" s="62"/>
      <c r="KY300" s="62" t="str">
        <f t="shared" si="390"/>
        <v/>
      </c>
      <c r="KZ300" s="62" t="str">
        <f t="shared" si="391"/>
        <v/>
      </c>
      <c r="LA300" s="5"/>
      <c r="LB300" s="5"/>
      <c r="LC300" s="5"/>
      <c r="LD300" s="5"/>
      <c r="LE300" s="5"/>
      <c r="LF300" s="5"/>
      <c r="LG300" s="5"/>
      <c r="LH300" s="5"/>
      <c r="LI300" s="5"/>
      <c r="LJ300" s="5"/>
      <c r="LK300" s="5"/>
      <c r="LL300" s="5"/>
      <c r="LM300" s="5"/>
      <c r="LN300" s="5"/>
      <c r="LO300" s="91" t="str">
        <f t="shared" si="392"/>
        <v/>
      </c>
      <c r="LP300" s="5" t="str">
        <f t="shared" si="393"/>
        <v/>
      </c>
      <c r="LQ300" s="62"/>
      <c r="LR300" s="62"/>
      <c r="LS300" s="62"/>
      <c r="LT300" s="62"/>
      <c r="LU300" s="62"/>
      <c r="LV300" s="62"/>
      <c r="LW300" s="62"/>
      <c r="LX300" s="62"/>
      <c r="LY300" s="62"/>
      <c r="LZ300" s="62"/>
      <c r="MA300" s="62"/>
      <c r="MB300" s="62"/>
      <c r="MC300" s="62"/>
      <c r="MD300" s="62"/>
      <c r="ME300" s="62" t="str">
        <f t="shared" si="394"/>
        <v/>
      </c>
      <c r="MF300" s="62" t="str">
        <f t="shared" si="395"/>
        <v/>
      </c>
    </row>
    <row r="301" spans="1:344" x14ac:dyDescent="0.35">
      <c r="A301" s="132">
        <v>297</v>
      </c>
      <c r="B301" s="170"/>
      <c r="C301" s="170"/>
      <c r="D301" s="152">
        <v>475</v>
      </c>
      <c r="E301" s="72" t="str">
        <f>'BVEM Scorecard'!F300</f>
        <v>Solar</v>
      </c>
      <c r="F301" s="96"/>
      <c r="G301" s="96"/>
      <c r="H301" s="96"/>
      <c r="I301" s="96"/>
      <c r="J301" s="62"/>
      <c r="K301" s="62"/>
      <c r="L301" s="62"/>
      <c r="M301" s="62"/>
      <c r="N301" s="62"/>
      <c r="O301" s="62"/>
      <c r="P301" s="62"/>
      <c r="Q301" s="62"/>
      <c r="R301" s="62"/>
      <c r="S301" s="62"/>
      <c r="T301" s="62"/>
      <c r="U301" s="62"/>
      <c r="V301" s="62"/>
      <c r="W301" s="62"/>
      <c r="X301" s="62"/>
      <c r="Y301" s="1"/>
      <c r="Z301" s="1"/>
      <c r="AA301" s="1"/>
      <c r="AB301" s="1"/>
      <c r="AC301" s="1"/>
      <c r="AD301" s="1"/>
      <c r="AE301" s="1"/>
      <c r="AF301" s="1"/>
      <c r="AG301" s="1"/>
      <c r="AH301" s="1"/>
      <c r="AI301" s="1"/>
      <c r="AJ301" s="1"/>
      <c r="AK301" s="1"/>
      <c r="AL301" s="1"/>
      <c r="AM301" s="138"/>
      <c r="AN301" s="139"/>
      <c r="AO301" s="63"/>
      <c r="AP301" s="63"/>
      <c r="AQ301" s="63"/>
      <c r="AR301" s="63"/>
      <c r="AS301" s="63"/>
      <c r="AT301" s="63"/>
      <c r="AU301" s="63"/>
      <c r="AV301" s="63"/>
      <c r="AW301" s="63"/>
      <c r="AX301" s="63"/>
      <c r="AY301" s="63"/>
      <c r="AZ301" s="63"/>
      <c r="BA301" s="63"/>
      <c r="BB301" s="63"/>
      <c r="BC301" s="63"/>
      <c r="BD301" s="63"/>
      <c r="BE301" s="1"/>
      <c r="BF301" s="1"/>
      <c r="BG301" s="1"/>
      <c r="BH301" s="1"/>
      <c r="BI301" s="1"/>
      <c r="BJ301" s="1"/>
      <c r="BK301" s="1"/>
      <c r="BL301" s="1"/>
      <c r="BM301" s="1"/>
      <c r="BN301" s="1"/>
      <c r="BO301" s="1"/>
      <c r="BP301" s="1"/>
      <c r="BQ301" s="1"/>
      <c r="BR301" s="1"/>
      <c r="BS301" s="1"/>
      <c r="BT301" s="1"/>
      <c r="BU301" s="63"/>
      <c r="BV301" s="63"/>
      <c r="BW301" s="63"/>
      <c r="BX301" s="63"/>
      <c r="BY301" s="63"/>
      <c r="BZ301" s="63"/>
      <c r="CA301" s="63"/>
      <c r="CB301" s="63"/>
      <c r="CC301" s="63"/>
      <c r="CD301" s="63"/>
      <c r="CE301" s="63"/>
      <c r="CF301" s="63"/>
      <c r="CG301" s="63"/>
      <c r="CH301" s="63"/>
      <c r="CI301" s="63"/>
      <c r="CJ301" s="63"/>
      <c r="CK301" s="1"/>
      <c r="CL301" s="1"/>
      <c r="CM301" s="1"/>
      <c r="CN301" s="1"/>
      <c r="CO301" s="1"/>
      <c r="CP301" s="1"/>
      <c r="CQ301" s="1"/>
      <c r="CR301" s="1"/>
      <c r="CS301" s="1"/>
      <c r="CT301" s="1"/>
      <c r="CU301" s="1"/>
      <c r="CV301" s="1"/>
      <c r="CW301" s="1"/>
      <c r="CX301" s="1"/>
      <c r="CY301" s="138"/>
      <c r="CZ301" s="1"/>
      <c r="DA301" s="63"/>
      <c r="DB301" s="63"/>
      <c r="DC301" s="63"/>
      <c r="DD301" s="63"/>
      <c r="DE301" s="63"/>
      <c r="DF301" s="63"/>
      <c r="DG301" s="63"/>
      <c r="DH301" s="63"/>
      <c r="DI301" s="63"/>
      <c r="DJ301" s="63"/>
      <c r="DK301" s="63"/>
      <c r="DL301" s="63"/>
      <c r="DM301" s="63"/>
      <c r="DN301" s="63"/>
      <c r="DO301" s="63"/>
      <c r="DP301" s="63"/>
      <c r="DQ301" s="1"/>
      <c r="DR301" s="1"/>
      <c r="DS301" s="1"/>
      <c r="DT301" s="1"/>
      <c r="DU301" s="1"/>
      <c r="DV301" s="1"/>
      <c r="DW301" s="1"/>
      <c r="DX301" s="1"/>
      <c r="DY301" s="1"/>
      <c r="DZ301" s="1"/>
      <c r="EA301" s="1"/>
      <c r="EB301" s="1"/>
      <c r="EC301" s="1"/>
      <c r="ED301" s="1"/>
      <c r="EE301" s="138"/>
      <c r="EF301" s="1"/>
      <c r="EG301" s="63"/>
      <c r="EH301" s="63"/>
      <c r="EI301" s="63"/>
      <c r="EJ301" s="63"/>
      <c r="EK301" s="63"/>
      <c r="EL301" s="63"/>
      <c r="EM301" s="63"/>
      <c r="EN301" s="63"/>
      <c r="EO301" s="63"/>
      <c r="EP301" s="63"/>
      <c r="EQ301" s="63"/>
      <c r="ER301" s="63"/>
      <c r="ES301" s="63"/>
      <c r="ET301" s="63"/>
      <c r="EU301" s="63"/>
      <c r="EV301" s="63"/>
      <c r="EW301" s="1"/>
      <c r="EX301" s="1"/>
      <c r="EY301" s="1"/>
      <c r="EZ301" s="1"/>
      <c r="FA301" s="1"/>
      <c r="FB301" s="1"/>
      <c r="FC301" s="1"/>
      <c r="FD301" s="1"/>
      <c r="FE301" s="1"/>
      <c r="FF301" s="1"/>
      <c r="FG301" s="1"/>
      <c r="FH301" s="1"/>
      <c r="FI301" s="1"/>
      <c r="FJ301" s="1"/>
      <c r="FK301" s="138"/>
      <c r="FL301" s="1"/>
      <c r="FM301" s="63"/>
      <c r="FN301" s="63"/>
      <c r="FO301" s="63"/>
      <c r="FP301" s="63"/>
      <c r="FQ301" s="63"/>
      <c r="FR301" s="63"/>
      <c r="FS301" s="63"/>
      <c r="FT301" s="63"/>
      <c r="FU301" s="63"/>
      <c r="FV301" s="63"/>
      <c r="FW301" s="63"/>
      <c r="FX301" s="63"/>
      <c r="FY301" s="63"/>
      <c r="FZ301" s="63"/>
      <c r="GA301" s="63"/>
      <c r="GB301" s="63"/>
      <c r="GC301" s="1"/>
      <c r="GD301" s="1"/>
      <c r="GE301" s="1"/>
      <c r="GF301" s="1"/>
      <c r="GG301" s="1"/>
      <c r="GH301" s="1"/>
      <c r="GI301" s="1"/>
      <c r="GJ301" s="1"/>
      <c r="GK301" s="1"/>
      <c r="GL301" s="1"/>
      <c r="GM301" s="1"/>
      <c r="GN301" s="1"/>
      <c r="GO301" s="1"/>
      <c r="GP301" s="1"/>
      <c r="GQ301" s="138"/>
      <c r="GR301" s="1"/>
      <c r="GS301" s="63"/>
      <c r="GT301" s="63"/>
      <c r="GU301" s="63"/>
      <c r="GV301" s="63"/>
      <c r="GW301" s="63"/>
      <c r="GX301" s="63"/>
      <c r="GY301" s="63"/>
      <c r="GZ301" s="63"/>
      <c r="HA301" s="63"/>
      <c r="HB301" s="63"/>
      <c r="HC301" s="63"/>
      <c r="HD301" s="63"/>
      <c r="HE301" s="63"/>
      <c r="HF301" s="63"/>
      <c r="HG301" s="63"/>
      <c r="HH301" s="63"/>
      <c r="HI301" s="1"/>
      <c r="HJ301" s="1"/>
      <c r="HK301" s="1"/>
      <c r="HL301" s="1"/>
      <c r="HM301" s="1"/>
      <c r="HN301" s="1"/>
      <c r="HO301" s="1"/>
      <c r="HP301" s="1"/>
      <c r="HQ301" s="1"/>
      <c r="HR301" s="1"/>
      <c r="HS301" s="1"/>
      <c r="HT301" s="1"/>
      <c r="HU301" s="1"/>
      <c r="HV301" s="1"/>
      <c r="HW301" s="138"/>
      <c r="HX301" s="1"/>
      <c r="HY301" s="63"/>
      <c r="HZ301" s="63"/>
      <c r="IA301" s="63"/>
      <c r="IB301" s="63"/>
      <c r="IC301" s="63"/>
      <c r="ID301" s="63"/>
      <c r="IE301" s="63"/>
      <c r="IF301" s="63"/>
      <c r="IG301" s="63"/>
      <c r="IH301" s="63"/>
      <c r="II301" s="63"/>
      <c r="IJ301" s="63"/>
      <c r="IK301" s="63"/>
      <c r="IL301" s="63"/>
      <c r="IM301" s="63"/>
      <c r="IN301" s="63"/>
      <c r="IO301" s="1"/>
      <c r="IP301" s="1"/>
      <c r="IQ301" s="1"/>
      <c r="IR301" s="1"/>
      <c r="IS301" s="1"/>
      <c r="IT301" s="1"/>
      <c r="IU301" s="1"/>
      <c r="IV301" s="1"/>
      <c r="IW301" s="1"/>
      <c r="IX301" s="1"/>
      <c r="IY301" s="1"/>
      <c r="IZ301" s="1"/>
      <c r="JA301" s="1"/>
      <c r="JB301" s="1"/>
      <c r="JC301" s="138"/>
      <c r="JD301" s="1"/>
      <c r="JE301" s="63"/>
      <c r="JF301" s="63"/>
      <c r="JG301" s="63"/>
      <c r="JH301" s="63"/>
      <c r="JI301" s="63"/>
      <c r="JJ301" s="63"/>
      <c r="JK301" s="63"/>
      <c r="JL301" s="63"/>
      <c r="JM301" s="63"/>
      <c r="JN301" s="63"/>
      <c r="JO301" s="63"/>
      <c r="JP301" s="63"/>
      <c r="JQ301" s="63"/>
      <c r="JR301" s="63"/>
      <c r="JS301" s="63"/>
      <c r="JT301" s="63"/>
      <c r="JU301" s="1"/>
      <c r="JV301" s="1"/>
      <c r="JW301" s="1"/>
      <c r="JX301" s="1"/>
      <c r="JY301" s="1"/>
      <c r="JZ301" s="1"/>
      <c r="KA301" s="1"/>
      <c r="KB301" s="1"/>
      <c r="KC301" s="1"/>
      <c r="KD301" s="1"/>
      <c r="KE301" s="1"/>
      <c r="KF301" s="1"/>
      <c r="KG301" s="1"/>
      <c r="KH301" s="1"/>
      <c r="KI301" s="138"/>
      <c r="KJ301" s="1"/>
      <c r="KK301" s="63"/>
      <c r="KL301" s="63"/>
      <c r="KM301" s="63"/>
      <c r="KN301" s="63"/>
      <c r="KO301" s="63"/>
      <c r="KP301" s="63"/>
      <c r="KQ301" s="63"/>
      <c r="KR301" s="63"/>
      <c r="KS301" s="63"/>
      <c r="KT301" s="63"/>
      <c r="KU301" s="63"/>
      <c r="KV301" s="63"/>
      <c r="KW301" s="63"/>
      <c r="KX301" s="63"/>
      <c r="KY301" s="63"/>
      <c r="KZ301" s="63"/>
      <c r="LA301" s="1"/>
      <c r="LB301" s="1"/>
      <c r="LC301" s="1"/>
      <c r="LD301" s="1"/>
      <c r="LE301" s="1"/>
      <c r="LF301" s="1"/>
      <c r="LG301" s="1"/>
      <c r="LH301" s="1"/>
      <c r="LI301" s="1"/>
      <c r="LJ301" s="1"/>
      <c r="LK301" s="1"/>
      <c r="LL301" s="1"/>
      <c r="LM301" s="1"/>
      <c r="LN301" s="1"/>
      <c r="LO301" s="138"/>
      <c r="LP301" s="1"/>
      <c r="LQ301" s="63"/>
      <c r="LR301" s="63"/>
      <c r="LS301" s="63"/>
      <c r="LT301" s="63"/>
      <c r="LU301" s="63"/>
      <c r="LV301" s="63"/>
      <c r="LW301" s="63"/>
      <c r="LX301" s="63"/>
      <c r="LY301" s="63"/>
      <c r="LZ301" s="63"/>
      <c r="MA301" s="63"/>
      <c r="MB301" s="63"/>
      <c r="MC301" s="63"/>
      <c r="MD301" s="63"/>
      <c r="ME301" s="63"/>
      <c r="MF301" s="63"/>
    </row>
    <row r="302" spans="1:344" x14ac:dyDescent="0.35">
      <c r="A302" s="131">
        <v>298</v>
      </c>
      <c r="B302" s="170"/>
      <c r="C302" s="170"/>
      <c r="D302" s="152">
        <v>465</v>
      </c>
      <c r="E302" s="72" t="str">
        <f>'BVEM Scorecard'!F301</f>
        <v>Solar</v>
      </c>
      <c r="F302" s="96"/>
      <c r="G302" s="96"/>
      <c r="H302" s="96"/>
      <c r="I302" s="96"/>
      <c r="J302" s="62"/>
      <c r="K302" s="62"/>
      <c r="L302" s="62"/>
      <c r="M302" s="62"/>
      <c r="N302" s="62"/>
      <c r="O302" s="62"/>
      <c r="P302" s="62"/>
      <c r="Q302" s="62"/>
      <c r="R302" s="62"/>
      <c r="S302" s="62"/>
      <c r="T302" s="62"/>
      <c r="U302" s="62"/>
      <c r="V302" s="62"/>
      <c r="W302" s="62"/>
      <c r="X302" s="62"/>
      <c r="Y302" s="87"/>
      <c r="Z302" s="5"/>
      <c r="AA302" s="5"/>
      <c r="AB302" s="5"/>
      <c r="AC302" s="5"/>
      <c r="AD302" s="5"/>
      <c r="AE302" s="5"/>
      <c r="AF302" s="5"/>
      <c r="AG302" s="5"/>
      <c r="AH302" s="5"/>
      <c r="AI302" s="5"/>
      <c r="AJ302" s="5"/>
      <c r="AK302" s="5"/>
      <c r="AL302" s="5"/>
      <c r="AM302" s="91"/>
      <c r="AN302" s="93"/>
      <c r="AO302" s="62"/>
      <c r="AP302" s="62"/>
      <c r="AQ302" s="62"/>
      <c r="AR302" s="62"/>
      <c r="AS302" s="62"/>
      <c r="AT302" s="62"/>
      <c r="AU302" s="62"/>
      <c r="AV302" s="62"/>
      <c r="AW302" s="62"/>
      <c r="AX302" s="62"/>
      <c r="AY302" s="62"/>
      <c r="AZ302" s="62"/>
      <c r="BA302" s="62"/>
      <c r="BB302" s="62"/>
      <c r="BC302" s="62"/>
      <c r="BD302" s="62"/>
      <c r="BE302" s="5"/>
      <c r="BF302" s="5"/>
      <c r="BG302" s="5"/>
      <c r="BH302" s="5"/>
      <c r="BI302" s="5"/>
      <c r="BJ302" s="5"/>
      <c r="BK302" s="5"/>
      <c r="BL302" s="5"/>
      <c r="BM302" s="5"/>
      <c r="BN302" s="5"/>
      <c r="BO302" s="5"/>
      <c r="BP302" s="5"/>
      <c r="BQ302" s="5"/>
      <c r="BR302" s="5"/>
      <c r="BS302" s="5"/>
      <c r="BT302" s="5"/>
      <c r="BU302" s="62"/>
      <c r="BV302" s="62"/>
      <c r="BW302" s="62"/>
      <c r="BX302" s="62"/>
      <c r="BY302" s="62"/>
      <c r="BZ302" s="62"/>
      <c r="CA302" s="62"/>
      <c r="CB302" s="62"/>
      <c r="CC302" s="62"/>
      <c r="CD302" s="62"/>
      <c r="CE302" s="62"/>
      <c r="CF302" s="62"/>
      <c r="CG302" s="62"/>
      <c r="CH302" s="62"/>
      <c r="CI302" s="62"/>
      <c r="CJ302" s="62"/>
      <c r="CK302" s="5"/>
      <c r="CL302" s="5"/>
      <c r="CM302" s="5"/>
      <c r="CN302" s="5"/>
      <c r="CO302" s="5"/>
      <c r="CP302" s="5"/>
      <c r="CQ302" s="5"/>
      <c r="CR302" s="5"/>
      <c r="CS302" s="5"/>
      <c r="CT302" s="5"/>
      <c r="CU302" s="5"/>
      <c r="CV302" s="5"/>
      <c r="CW302" s="5"/>
      <c r="CX302" s="5"/>
      <c r="CY302" s="91"/>
      <c r="CZ302" s="5"/>
      <c r="DA302" s="62"/>
      <c r="DB302" s="62"/>
      <c r="DC302" s="62"/>
      <c r="DD302" s="62"/>
      <c r="DE302" s="62"/>
      <c r="DF302" s="62"/>
      <c r="DG302" s="62"/>
      <c r="DH302" s="62"/>
      <c r="DI302" s="62"/>
      <c r="DJ302" s="62"/>
      <c r="DK302" s="62"/>
      <c r="DL302" s="62"/>
      <c r="DM302" s="62"/>
      <c r="DN302" s="62"/>
      <c r="DO302" s="62"/>
      <c r="DP302" s="62"/>
      <c r="DQ302" s="5"/>
      <c r="DR302" s="5"/>
      <c r="DS302" s="5"/>
      <c r="DT302" s="5"/>
      <c r="DU302" s="5"/>
      <c r="DV302" s="5"/>
      <c r="DW302" s="5"/>
      <c r="DX302" s="5"/>
      <c r="DY302" s="5"/>
      <c r="DZ302" s="5"/>
      <c r="EA302" s="5"/>
      <c r="EB302" s="5"/>
      <c r="EC302" s="5"/>
      <c r="ED302" s="5"/>
      <c r="EE302" s="91"/>
      <c r="EF302" s="5"/>
      <c r="EG302" s="62"/>
      <c r="EH302" s="62"/>
      <c r="EI302" s="62"/>
      <c r="EJ302" s="62"/>
      <c r="EK302" s="62"/>
      <c r="EL302" s="62"/>
      <c r="EM302" s="62"/>
      <c r="EN302" s="62"/>
      <c r="EO302" s="62"/>
      <c r="EP302" s="62"/>
      <c r="EQ302" s="62"/>
      <c r="ER302" s="62"/>
      <c r="ES302" s="62"/>
      <c r="ET302" s="62"/>
      <c r="EU302" s="62"/>
      <c r="EV302" s="62"/>
      <c r="EW302" s="5"/>
      <c r="EX302" s="5"/>
      <c r="EY302" s="5"/>
      <c r="EZ302" s="5"/>
      <c r="FA302" s="5"/>
      <c r="FB302" s="5"/>
      <c r="FC302" s="5"/>
      <c r="FD302" s="5"/>
      <c r="FE302" s="5"/>
      <c r="FF302" s="5"/>
      <c r="FG302" s="5"/>
      <c r="FH302" s="5"/>
      <c r="FI302" s="5"/>
      <c r="FJ302" s="5"/>
      <c r="FK302" s="91"/>
      <c r="FL302" s="5"/>
      <c r="FM302" s="62"/>
      <c r="FN302" s="62"/>
      <c r="FO302" s="62"/>
      <c r="FP302" s="62"/>
      <c r="FQ302" s="62"/>
      <c r="FR302" s="62"/>
      <c r="FS302" s="62"/>
      <c r="FT302" s="62"/>
      <c r="FU302" s="62"/>
      <c r="FV302" s="62"/>
      <c r="FW302" s="62"/>
      <c r="FX302" s="62"/>
      <c r="FY302" s="62"/>
      <c r="FZ302" s="62"/>
      <c r="GA302" s="62"/>
      <c r="GB302" s="62"/>
      <c r="GC302" s="5"/>
      <c r="GD302" s="5"/>
      <c r="GE302" s="5"/>
      <c r="GF302" s="5"/>
      <c r="GG302" s="5"/>
      <c r="GH302" s="5"/>
      <c r="GI302" s="5"/>
      <c r="GJ302" s="5"/>
      <c r="GK302" s="5"/>
      <c r="GL302" s="5"/>
      <c r="GM302" s="5"/>
      <c r="GN302" s="5"/>
      <c r="GO302" s="5"/>
      <c r="GP302" s="5"/>
      <c r="GQ302" s="91"/>
      <c r="GR302" s="5"/>
      <c r="GS302" s="62"/>
      <c r="GT302" s="62"/>
      <c r="GU302" s="62"/>
      <c r="GV302" s="62"/>
      <c r="GW302" s="62"/>
      <c r="GX302" s="62"/>
      <c r="GY302" s="62"/>
      <c r="GZ302" s="62"/>
      <c r="HA302" s="62"/>
      <c r="HB302" s="62"/>
      <c r="HC302" s="62"/>
      <c r="HD302" s="62"/>
      <c r="HE302" s="62"/>
      <c r="HF302" s="62"/>
      <c r="HG302" s="62"/>
      <c r="HH302" s="62"/>
      <c r="HI302" s="5"/>
      <c r="HJ302" s="5"/>
      <c r="HK302" s="5"/>
      <c r="HL302" s="5"/>
      <c r="HM302" s="5"/>
      <c r="HN302" s="5"/>
      <c r="HO302" s="5"/>
      <c r="HP302" s="5"/>
      <c r="HQ302" s="5"/>
      <c r="HR302" s="5"/>
      <c r="HS302" s="5"/>
      <c r="HT302" s="5"/>
      <c r="HU302" s="5"/>
      <c r="HV302" s="5"/>
      <c r="HW302" s="91"/>
      <c r="HX302" s="5"/>
      <c r="HY302" s="62"/>
      <c r="HZ302" s="62"/>
      <c r="IA302" s="62"/>
      <c r="IB302" s="62"/>
      <c r="IC302" s="62"/>
      <c r="ID302" s="62"/>
      <c r="IE302" s="62"/>
      <c r="IF302" s="62"/>
      <c r="IG302" s="62"/>
      <c r="IH302" s="62"/>
      <c r="II302" s="62"/>
      <c r="IJ302" s="62"/>
      <c r="IK302" s="62"/>
      <c r="IL302" s="62"/>
      <c r="IM302" s="62"/>
      <c r="IN302" s="62"/>
      <c r="IO302" s="5"/>
      <c r="IP302" s="5"/>
      <c r="IQ302" s="5"/>
      <c r="IR302" s="5"/>
      <c r="IS302" s="5"/>
      <c r="IT302" s="5"/>
      <c r="IU302" s="5"/>
      <c r="IV302" s="5"/>
      <c r="IW302" s="5"/>
      <c r="IX302" s="5"/>
      <c r="IY302" s="5"/>
      <c r="IZ302" s="5"/>
      <c r="JA302" s="5"/>
      <c r="JB302" s="5"/>
      <c r="JC302" s="91"/>
      <c r="JD302" s="5"/>
      <c r="JE302" s="62"/>
      <c r="JF302" s="62"/>
      <c r="JG302" s="62"/>
      <c r="JH302" s="62"/>
      <c r="JI302" s="62"/>
      <c r="JJ302" s="62"/>
      <c r="JK302" s="62"/>
      <c r="JL302" s="62"/>
      <c r="JM302" s="62"/>
      <c r="JN302" s="62"/>
      <c r="JO302" s="62"/>
      <c r="JP302" s="62"/>
      <c r="JQ302" s="62"/>
      <c r="JR302" s="62"/>
      <c r="JS302" s="62"/>
      <c r="JT302" s="62"/>
      <c r="JU302" s="5"/>
      <c r="JV302" s="5"/>
      <c r="JW302" s="5"/>
      <c r="JX302" s="5"/>
      <c r="JY302" s="5"/>
      <c r="JZ302" s="5"/>
      <c r="KA302" s="5"/>
      <c r="KB302" s="5"/>
      <c r="KC302" s="5"/>
      <c r="KD302" s="5"/>
      <c r="KE302" s="5"/>
      <c r="KF302" s="5"/>
      <c r="KG302" s="5"/>
      <c r="KH302" s="5"/>
      <c r="KI302" s="91"/>
      <c r="KJ302" s="5"/>
      <c r="KK302" s="62"/>
      <c r="KL302" s="62"/>
      <c r="KM302" s="62"/>
      <c r="KN302" s="62"/>
      <c r="KO302" s="62"/>
      <c r="KP302" s="62"/>
      <c r="KQ302" s="62"/>
      <c r="KR302" s="62"/>
      <c r="KS302" s="62"/>
      <c r="KT302" s="62"/>
      <c r="KU302" s="62"/>
      <c r="KV302" s="62"/>
      <c r="KW302" s="62"/>
      <c r="KX302" s="62"/>
      <c r="KY302" s="62"/>
      <c r="KZ302" s="62"/>
      <c r="LA302" s="5"/>
      <c r="LB302" s="5"/>
      <c r="LC302" s="5"/>
      <c r="LD302" s="5"/>
      <c r="LE302" s="5"/>
      <c r="LF302" s="5"/>
      <c r="LG302" s="5"/>
      <c r="LH302" s="5"/>
      <c r="LI302" s="5"/>
      <c r="LJ302" s="5"/>
      <c r="LK302" s="5"/>
      <c r="LL302" s="5"/>
      <c r="LM302" s="5"/>
      <c r="LN302" s="5"/>
      <c r="LO302" s="91"/>
      <c r="LP302" s="5"/>
      <c r="LQ302" s="62"/>
      <c r="LR302" s="62"/>
      <c r="LS302" s="62"/>
      <c r="LT302" s="62"/>
      <c r="LU302" s="62"/>
      <c r="LV302" s="62"/>
      <c r="LW302" s="62"/>
      <c r="LX302" s="62"/>
      <c r="LY302" s="62"/>
      <c r="LZ302" s="62"/>
      <c r="MA302" s="62"/>
      <c r="MB302" s="62"/>
      <c r="MC302" s="62"/>
      <c r="MD302" s="62"/>
      <c r="ME302" s="62"/>
      <c r="MF302" s="62"/>
    </row>
    <row r="303" spans="1:344" x14ac:dyDescent="0.35">
      <c r="A303" s="132">
        <v>299</v>
      </c>
      <c r="B303" s="170"/>
      <c r="C303" s="170"/>
      <c r="D303" s="152">
        <v>1002</v>
      </c>
      <c r="E303" s="72" t="str">
        <f>'BVEM Scorecard'!F302</f>
        <v>Solar</v>
      </c>
      <c r="F303" s="96">
        <f t="shared" si="396"/>
        <v>0.99999999999999989</v>
      </c>
      <c r="G303" s="96">
        <f t="shared" si="397"/>
        <v>1</v>
      </c>
      <c r="H303" s="96">
        <f t="shared" si="398"/>
        <v>0.99999999999999978</v>
      </c>
      <c r="I303" s="96">
        <f t="shared" si="399"/>
        <v>1</v>
      </c>
      <c r="J303" s="62">
        <v>1</v>
      </c>
      <c r="K303" s="62">
        <v>1</v>
      </c>
      <c r="L303" s="62">
        <v>1</v>
      </c>
      <c r="M303" s="62">
        <v>1</v>
      </c>
      <c r="N303" s="62">
        <v>1</v>
      </c>
      <c r="O303" s="62">
        <v>1</v>
      </c>
      <c r="P303" s="62">
        <v>1</v>
      </c>
      <c r="Q303" s="62">
        <v>1</v>
      </c>
      <c r="R303" s="62">
        <v>1</v>
      </c>
      <c r="S303" s="62">
        <v>1</v>
      </c>
      <c r="T303" s="62">
        <v>1</v>
      </c>
      <c r="U303" s="62">
        <v>1</v>
      </c>
      <c r="V303" s="62">
        <v>1</v>
      </c>
      <c r="W303" s="62">
        <f t="shared" ref="W303" si="428">IFERROR(AVERAGE(M303:V303),0)</f>
        <v>1</v>
      </c>
      <c r="X303" s="62">
        <f t="shared" ref="X303" si="429">M$4*M303+N$4*N303+O$4*O303+P$4*P303+Q$4*Q303+R$4*R303+S$4*S303+T$4*T303+U$4*U303+V$4*V303</f>
        <v>0.99999999999999989</v>
      </c>
      <c r="Y303" s="1" t="s">
        <v>104</v>
      </c>
      <c r="Z303" s="1">
        <v>1</v>
      </c>
      <c r="AA303" s="1">
        <v>32</v>
      </c>
      <c r="AB303" s="1">
        <v>1</v>
      </c>
      <c r="AC303" s="1">
        <v>1</v>
      </c>
      <c r="AD303" s="1">
        <v>1</v>
      </c>
      <c r="AE303" s="1">
        <v>1</v>
      </c>
      <c r="AF303" s="1">
        <v>1</v>
      </c>
      <c r="AG303" s="1">
        <v>1</v>
      </c>
      <c r="AH303" s="1">
        <v>1</v>
      </c>
      <c r="AI303" s="1">
        <v>1</v>
      </c>
      <c r="AJ303" s="1">
        <v>1</v>
      </c>
      <c r="AK303" s="1">
        <v>1</v>
      </c>
      <c r="AL303" s="1">
        <f t="shared" ref="AL303" si="430">IFERROR(AVERAGE(AB303:AK303),"")</f>
        <v>1</v>
      </c>
      <c r="AM303" s="138">
        <f t="shared" ref="AM303" si="431">IFERROR(AA303/SUM($AA303,$AQ303,$BG303,$BW303,$CM303,$DC303,$DS303,$EI303,$EY303,$FO303,$GE303,$GU303,$HK303,$IA303,$IQ303,$JG303,$JW303,$KM303,$LC303,$LS303),"")</f>
        <v>0.2857142857142857</v>
      </c>
      <c r="AN303" s="139">
        <f t="shared" ref="AN303" si="432">IFERROR((AB$4*AB303+AC$4*AC303+AD$4*AD303+AE$4*AE303+AF$4*AF303+AG$4*AG303+AH$4*AH303+AI$4*AI303+AJ$4*AJ303+AK$4*AK303)*AM303,"")</f>
        <v>0.28571428571428564</v>
      </c>
      <c r="AO303" s="63" t="s">
        <v>105</v>
      </c>
      <c r="AP303" s="63">
        <v>1</v>
      </c>
      <c r="AQ303" s="63">
        <v>3</v>
      </c>
      <c r="AR303" s="63">
        <v>1</v>
      </c>
      <c r="AS303" s="63">
        <v>1</v>
      </c>
      <c r="AT303" s="63">
        <v>1</v>
      </c>
      <c r="AU303" s="63">
        <v>1</v>
      </c>
      <c r="AV303" s="63">
        <v>1</v>
      </c>
      <c r="AW303" s="63">
        <v>1</v>
      </c>
      <c r="AX303" s="63">
        <v>1</v>
      </c>
      <c r="AY303" s="63">
        <v>1</v>
      </c>
      <c r="AZ303" s="63">
        <v>1</v>
      </c>
      <c r="BA303" s="63">
        <v>1</v>
      </c>
      <c r="BB303" s="63">
        <f t="shared" ref="BB303" si="433">IFERROR(AVERAGE(AR303:BA303),"")</f>
        <v>1</v>
      </c>
      <c r="BC303" s="63">
        <f t="shared" si="358"/>
        <v>2.6785714285714284E-2</v>
      </c>
      <c r="BD303" s="63">
        <f t="shared" si="359"/>
        <v>2.6785714285714281E-2</v>
      </c>
      <c r="BE303" s="1" t="s">
        <v>106</v>
      </c>
      <c r="BF303" s="1">
        <v>1</v>
      </c>
      <c r="BG303" s="1">
        <v>77</v>
      </c>
      <c r="BH303" s="1">
        <v>1</v>
      </c>
      <c r="BI303" s="1">
        <v>1</v>
      </c>
      <c r="BJ303" s="1">
        <v>1</v>
      </c>
      <c r="BK303" s="1">
        <v>1</v>
      </c>
      <c r="BL303" s="1">
        <v>1</v>
      </c>
      <c r="BM303" s="1">
        <v>1</v>
      </c>
      <c r="BN303" s="1">
        <v>1</v>
      </c>
      <c r="BO303" s="1">
        <v>1</v>
      </c>
      <c r="BP303" s="1">
        <v>1</v>
      </c>
      <c r="BQ303" s="1">
        <v>1</v>
      </c>
      <c r="BR303" s="1">
        <f t="shared" ref="BR303" si="434">IFERROR(AVERAGE(BH303:BQ303),"")</f>
        <v>1</v>
      </c>
      <c r="BS303" s="1">
        <f t="shared" si="360"/>
        <v>0.6875</v>
      </c>
      <c r="BT303" s="1">
        <f t="shared" si="361"/>
        <v>0.68749999999999989</v>
      </c>
      <c r="BU303" s="63" t="s">
        <v>107</v>
      </c>
      <c r="BV303" s="63">
        <v>1</v>
      </c>
      <c r="BW303" s="63"/>
      <c r="BX303" s="63">
        <v>1</v>
      </c>
      <c r="BY303" s="63">
        <v>1</v>
      </c>
      <c r="BZ303" s="63">
        <v>1</v>
      </c>
      <c r="CA303" s="63">
        <v>1</v>
      </c>
      <c r="CB303" s="63">
        <v>1</v>
      </c>
      <c r="CC303" s="63">
        <v>1</v>
      </c>
      <c r="CD303" s="63">
        <v>1</v>
      </c>
      <c r="CE303" s="63">
        <v>1</v>
      </c>
      <c r="CF303" s="63">
        <v>1</v>
      </c>
      <c r="CG303" s="63">
        <v>1</v>
      </c>
      <c r="CH303" s="63">
        <f t="shared" ref="CH303" si="435">IFERROR(AVERAGE(BX303:CG303),"")</f>
        <v>1</v>
      </c>
      <c r="CI303" s="63">
        <f t="shared" si="362"/>
        <v>0</v>
      </c>
      <c r="CJ303" s="63">
        <f t="shared" si="363"/>
        <v>0</v>
      </c>
      <c r="CK303" s="1"/>
      <c r="CL303" s="1"/>
      <c r="CM303" s="1"/>
      <c r="CN303" s="1"/>
      <c r="CO303" s="1"/>
      <c r="CP303" s="1"/>
      <c r="CQ303" s="1"/>
      <c r="CR303" s="1"/>
      <c r="CS303" s="1"/>
      <c r="CT303" s="1"/>
      <c r="CU303" s="1"/>
      <c r="CV303" s="1"/>
      <c r="CW303" s="1"/>
      <c r="CX303" s="1"/>
      <c r="CY303" s="138"/>
      <c r="CZ303" s="1"/>
      <c r="DA303" s="63"/>
      <c r="DB303" s="63"/>
      <c r="DC303" s="63"/>
      <c r="DD303" s="63"/>
      <c r="DE303" s="63"/>
      <c r="DF303" s="63"/>
      <c r="DG303" s="63"/>
      <c r="DH303" s="63"/>
      <c r="DI303" s="63"/>
      <c r="DJ303" s="63"/>
      <c r="DK303" s="63"/>
      <c r="DL303" s="63"/>
      <c r="DM303" s="63"/>
      <c r="DN303" s="63"/>
      <c r="DO303" s="63"/>
      <c r="DP303" s="63"/>
      <c r="DQ303" s="1"/>
      <c r="DR303" s="1"/>
      <c r="DS303" s="1"/>
      <c r="DT303" s="1"/>
      <c r="DU303" s="1"/>
      <c r="DV303" s="1"/>
      <c r="DW303" s="1"/>
      <c r="DX303" s="1"/>
      <c r="DY303" s="1"/>
      <c r="DZ303" s="1"/>
      <c r="EA303" s="1"/>
      <c r="EB303" s="1"/>
      <c r="EC303" s="1"/>
      <c r="ED303" s="1"/>
      <c r="EE303" s="138"/>
      <c r="EF303" s="1"/>
      <c r="EG303" s="63"/>
      <c r="EH303" s="63"/>
      <c r="EI303" s="63"/>
      <c r="EJ303" s="63"/>
      <c r="EK303" s="63"/>
      <c r="EL303" s="63"/>
      <c r="EM303" s="63"/>
      <c r="EN303" s="63"/>
      <c r="EO303" s="63"/>
      <c r="EP303" s="63"/>
      <c r="EQ303" s="63"/>
      <c r="ER303" s="63"/>
      <c r="ES303" s="63"/>
      <c r="ET303" s="63"/>
      <c r="EU303" s="63"/>
      <c r="EV303" s="63"/>
      <c r="EW303" s="1"/>
      <c r="EX303" s="1"/>
      <c r="EY303" s="1"/>
      <c r="EZ303" s="1"/>
      <c r="FA303" s="1"/>
      <c r="FB303" s="1"/>
      <c r="FC303" s="1"/>
      <c r="FD303" s="1"/>
      <c r="FE303" s="1"/>
      <c r="FF303" s="1"/>
      <c r="FG303" s="1"/>
      <c r="FH303" s="1"/>
      <c r="FI303" s="1"/>
      <c r="FJ303" s="1"/>
      <c r="FK303" s="138"/>
      <c r="FL303" s="1"/>
      <c r="FM303" s="63"/>
      <c r="FN303" s="63"/>
      <c r="FO303" s="63"/>
      <c r="FP303" s="63"/>
      <c r="FQ303" s="63"/>
      <c r="FR303" s="63"/>
      <c r="FS303" s="63"/>
      <c r="FT303" s="63"/>
      <c r="FU303" s="63"/>
      <c r="FV303" s="63"/>
      <c r="FW303" s="63"/>
      <c r="FX303" s="63"/>
      <c r="FY303" s="63"/>
      <c r="FZ303" s="63"/>
      <c r="GA303" s="63"/>
      <c r="GB303" s="63"/>
      <c r="GC303" s="1"/>
      <c r="GD303" s="1"/>
      <c r="GE303" s="1"/>
      <c r="GF303" s="1"/>
      <c r="GG303" s="1"/>
      <c r="GH303" s="1"/>
      <c r="GI303" s="1"/>
      <c r="GJ303" s="1"/>
      <c r="GK303" s="1"/>
      <c r="GL303" s="1"/>
      <c r="GM303" s="1"/>
      <c r="GN303" s="1"/>
      <c r="GO303" s="1"/>
      <c r="GP303" s="1"/>
      <c r="GQ303" s="138"/>
      <c r="GR303" s="1"/>
      <c r="GS303" s="63"/>
      <c r="GT303" s="63"/>
      <c r="GU303" s="63"/>
      <c r="GV303" s="63"/>
      <c r="GW303" s="63"/>
      <c r="GX303" s="63"/>
      <c r="GY303" s="63"/>
      <c r="GZ303" s="63"/>
      <c r="HA303" s="63"/>
      <c r="HB303" s="63"/>
      <c r="HC303" s="63"/>
      <c r="HD303" s="63"/>
      <c r="HE303" s="63"/>
      <c r="HF303" s="63"/>
      <c r="HG303" s="63"/>
      <c r="HH303" s="63"/>
      <c r="HI303" s="1"/>
      <c r="HJ303" s="1"/>
      <c r="HK303" s="1"/>
      <c r="HL303" s="1"/>
      <c r="HM303" s="1"/>
      <c r="HN303" s="1"/>
      <c r="HO303" s="1"/>
      <c r="HP303" s="1"/>
      <c r="HQ303" s="1"/>
      <c r="HR303" s="1"/>
      <c r="HS303" s="1"/>
      <c r="HT303" s="1"/>
      <c r="HU303" s="1"/>
      <c r="HV303" s="1"/>
      <c r="HW303" s="138"/>
      <c r="HX303" s="1"/>
      <c r="HY303" s="63"/>
      <c r="HZ303" s="63"/>
      <c r="IA303" s="63"/>
      <c r="IB303" s="63"/>
      <c r="IC303" s="63"/>
      <c r="ID303" s="63"/>
      <c r="IE303" s="63"/>
      <c r="IF303" s="63"/>
      <c r="IG303" s="63"/>
      <c r="IH303" s="63"/>
      <c r="II303" s="63"/>
      <c r="IJ303" s="63"/>
      <c r="IK303" s="63"/>
      <c r="IL303" s="63"/>
      <c r="IM303" s="63"/>
      <c r="IN303" s="63"/>
      <c r="IO303" s="1"/>
      <c r="IP303" s="1"/>
      <c r="IQ303" s="1"/>
      <c r="IR303" s="1"/>
      <c r="IS303" s="1"/>
      <c r="IT303" s="1"/>
      <c r="IU303" s="1"/>
      <c r="IV303" s="1"/>
      <c r="IW303" s="1"/>
      <c r="IX303" s="1"/>
      <c r="IY303" s="1"/>
      <c r="IZ303" s="1"/>
      <c r="JA303" s="1"/>
      <c r="JB303" s="1"/>
      <c r="JC303" s="138"/>
      <c r="JD303" s="1"/>
      <c r="JE303" s="63"/>
      <c r="JF303" s="63"/>
      <c r="JG303" s="63"/>
      <c r="JH303" s="63"/>
      <c r="JI303" s="63"/>
      <c r="JJ303" s="63"/>
      <c r="JK303" s="63"/>
      <c r="JL303" s="63"/>
      <c r="JM303" s="63"/>
      <c r="JN303" s="63"/>
      <c r="JO303" s="63"/>
      <c r="JP303" s="63"/>
      <c r="JQ303" s="63"/>
      <c r="JR303" s="63"/>
      <c r="JS303" s="63"/>
      <c r="JT303" s="63"/>
      <c r="JU303" s="1"/>
      <c r="JV303" s="1"/>
      <c r="JW303" s="1"/>
      <c r="JX303" s="1"/>
      <c r="JY303" s="1"/>
      <c r="JZ303" s="1"/>
      <c r="KA303" s="1"/>
      <c r="KB303" s="1"/>
      <c r="KC303" s="1"/>
      <c r="KD303" s="1"/>
      <c r="KE303" s="1"/>
      <c r="KF303" s="1"/>
      <c r="KG303" s="1"/>
      <c r="KH303" s="1"/>
      <c r="KI303" s="138"/>
      <c r="KJ303" s="1"/>
      <c r="KK303" s="63"/>
      <c r="KL303" s="63"/>
      <c r="KM303" s="63"/>
      <c r="KN303" s="63"/>
      <c r="KO303" s="63"/>
      <c r="KP303" s="63"/>
      <c r="KQ303" s="63"/>
      <c r="KR303" s="63"/>
      <c r="KS303" s="63"/>
      <c r="KT303" s="63"/>
      <c r="KU303" s="63"/>
      <c r="KV303" s="63"/>
      <c r="KW303" s="63"/>
      <c r="KX303" s="63"/>
      <c r="KY303" s="63"/>
      <c r="KZ303" s="63"/>
      <c r="LA303" s="1"/>
      <c r="LB303" s="1"/>
      <c r="LC303" s="1"/>
      <c r="LD303" s="1"/>
      <c r="LE303" s="1"/>
      <c r="LF303" s="1"/>
      <c r="LG303" s="1"/>
      <c r="LH303" s="1"/>
      <c r="LI303" s="1"/>
      <c r="LJ303" s="1"/>
      <c r="LK303" s="1"/>
      <c r="LL303" s="1"/>
      <c r="LM303" s="1"/>
      <c r="LN303" s="1"/>
      <c r="LO303" s="138"/>
      <c r="LP303" s="1"/>
      <c r="LQ303" s="63"/>
      <c r="LR303" s="63"/>
      <c r="LS303" s="63"/>
      <c r="LT303" s="63"/>
      <c r="LU303" s="63"/>
      <c r="LV303" s="63"/>
      <c r="LW303" s="63"/>
      <c r="LX303" s="63"/>
      <c r="LY303" s="63"/>
      <c r="LZ303" s="63"/>
      <c r="MA303" s="63"/>
      <c r="MB303" s="63"/>
      <c r="MC303" s="63"/>
      <c r="MD303" s="63"/>
      <c r="ME303" s="63"/>
      <c r="MF303" s="63"/>
    </row>
    <row r="304" spans="1:344" x14ac:dyDescent="0.35">
      <c r="A304" s="131">
        <v>300</v>
      </c>
      <c r="B304" s="170"/>
      <c r="C304" s="170"/>
      <c r="D304" s="152">
        <v>525</v>
      </c>
      <c r="E304" s="72" t="str">
        <f>'BVEM Scorecard'!F303</f>
        <v>Solar</v>
      </c>
      <c r="F304" s="96"/>
      <c r="G304" s="96"/>
      <c r="H304" s="96"/>
      <c r="I304" s="96"/>
      <c r="J304" s="62"/>
      <c r="K304" s="62"/>
      <c r="L304" s="62"/>
      <c r="M304" s="62"/>
      <c r="N304" s="62"/>
      <c r="O304" s="62"/>
      <c r="P304" s="62"/>
      <c r="Q304" s="62"/>
      <c r="R304" s="62"/>
      <c r="S304" s="62"/>
      <c r="T304" s="62"/>
      <c r="U304" s="62"/>
      <c r="V304" s="62"/>
      <c r="W304" s="62"/>
      <c r="X304" s="62"/>
      <c r="Y304" s="87"/>
      <c r="Z304" s="5"/>
      <c r="AA304" s="5"/>
      <c r="AB304" s="5"/>
      <c r="AC304" s="5"/>
      <c r="AD304" s="5"/>
      <c r="AE304" s="5"/>
      <c r="AF304" s="5"/>
      <c r="AG304" s="5"/>
      <c r="AH304" s="5"/>
      <c r="AI304" s="5"/>
      <c r="AJ304" s="5"/>
      <c r="AK304" s="5"/>
      <c r="AL304" s="5"/>
      <c r="AM304" s="91"/>
      <c r="AN304" s="93"/>
      <c r="AO304" s="62"/>
      <c r="AP304" s="62"/>
      <c r="AQ304" s="62"/>
      <c r="AR304" s="62"/>
      <c r="AS304" s="62"/>
      <c r="AT304" s="62"/>
      <c r="AU304" s="62"/>
      <c r="AV304" s="62"/>
      <c r="AW304" s="62"/>
      <c r="AX304" s="62"/>
      <c r="AY304" s="62"/>
      <c r="AZ304" s="62"/>
      <c r="BA304" s="62"/>
      <c r="BB304" s="62"/>
      <c r="BC304" s="62"/>
      <c r="BD304" s="62"/>
      <c r="BE304" s="5"/>
      <c r="BF304" s="5"/>
      <c r="BG304" s="5"/>
      <c r="BH304" s="5"/>
      <c r="BI304" s="5"/>
      <c r="BJ304" s="5"/>
      <c r="BK304" s="5"/>
      <c r="BL304" s="5"/>
      <c r="BM304" s="5"/>
      <c r="BN304" s="5"/>
      <c r="BO304" s="5"/>
      <c r="BP304" s="5"/>
      <c r="BQ304" s="5"/>
      <c r="BR304" s="5"/>
      <c r="BS304" s="5"/>
      <c r="BT304" s="5"/>
      <c r="BU304" s="62"/>
      <c r="BV304" s="62"/>
      <c r="BW304" s="62"/>
      <c r="BX304" s="62"/>
      <c r="BY304" s="62"/>
      <c r="BZ304" s="62"/>
      <c r="CA304" s="62"/>
      <c r="CB304" s="62"/>
      <c r="CC304" s="62"/>
      <c r="CD304" s="62"/>
      <c r="CE304" s="62"/>
      <c r="CF304" s="62"/>
      <c r="CG304" s="62"/>
      <c r="CH304" s="62"/>
      <c r="CI304" s="62"/>
      <c r="CJ304" s="62"/>
      <c r="CK304" s="5"/>
      <c r="CL304" s="5"/>
      <c r="CM304" s="5"/>
      <c r="CN304" s="5"/>
      <c r="CO304" s="5"/>
      <c r="CP304" s="5"/>
      <c r="CQ304" s="5"/>
      <c r="CR304" s="5"/>
      <c r="CS304" s="5"/>
      <c r="CT304" s="5"/>
      <c r="CU304" s="5"/>
      <c r="CV304" s="5"/>
      <c r="CW304" s="5"/>
      <c r="CX304" s="5"/>
      <c r="CY304" s="91"/>
      <c r="CZ304" s="5"/>
      <c r="DA304" s="62"/>
      <c r="DB304" s="62"/>
      <c r="DC304" s="62"/>
      <c r="DD304" s="62"/>
      <c r="DE304" s="62"/>
      <c r="DF304" s="62"/>
      <c r="DG304" s="62"/>
      <c r="DH304" s="62"/>
      <c r="DI304" s="62"/>
      <c r="DJ304" s="62"/>
      <c r="DK304" s="62"/>
      <c r="DL304" s="62"/>
      <c r="DM304" s="62"/>
      <c r="DN304" s="62"/>
      <c r="DO304" s="62"/>
      <c r="DP304" s="62"/>
      <c r="DQ304" s="5"/>
      <c r="DR304" s="5"/>
      <c r="DS304" s="5"/>
      <c r="DT304" s="5"/>
      <c r="DU304" s="5"/>
      <c r="DV304" s="5"/>
      <c r="DW304" s="5"/>
      <c r="DX304" s="5"/>
      <c r="DY304" s="5"/>
      <c r="DZ304" s="5"/>
      <c r="EA304" s="5"/>
      <c r="EB304" s="5"/>
      <c r="EC304" s="5"/>
      <c r="ED304" s="5"/>
      <c r="EE304" s="91"/>
      <c r="EF304" s="5"/>
      <c r="EG304" s="62"/>
      <c r="EH304" s="62"/>
      <c r="EI304" s="62"/>
      <c r="EJ304" s="62"/>
      <c r="EK304" s="62"/>
      <c r="EL304" s="62"/>
      <c r="EM304" s="62"/>
      <c r="EN304" s="62"/>
      <c r="EO304" s="62"/>
      <c r="EP304" s="62"/>
      <c r="EQ304" s="62"/>
      <c r="ER304" s="62"/>
      <c r="ES304" s="62"/>
      <c r="ET304" s="62"/>
      <c r="EU304" s="62"/>
      <c r="EV304" s="62"/>
      <c r="EW304" s="5"/>
      <c r="EX304" s="5"/>
      <c r="EY304" s="5"/>
      <c r="EZ304" s="5"/>
      <c r="FA304" s="5"/>
      <c r="FB304" s="5"/>
      <c r="FC304" s="5"/>
      <c r="FD304" s="5"/>
      <c r="FE304" s="5"/>
      <c r="FF304" s="5"/>
      <c r="FG304" s="5"/>
      <c r="FH304" s="5"/>
      <c r="FI304" s="5"/>
      <c r="FJ304" s="5"/>
      <c r="FK304" s="91"/>
      <c r="FL304" s="5"/>
      <c r="FM304" s="62"/>
      <c r="FN304" s="62"/>
      <c r="FO304" s="62"/>
      <c r="FP304" s="62"/>
      <c r="FQ304" s="62"/>
      <c r="FR304" s="62"/>
      <c r="FS304" s="62"/>
      <c r="FT304" s="62"/>
      <c r="FU304" s="62"/>
      <c r="FV304" s="62"/>
      <c r="FW304" s="62"/>
      <c r="FX304" s="62"/>
      <c r="FY304" s="62"/>
      <c r="FZ304" s="62"/>
      <c r="GA304" s="62"/>
      <c r="GB304" s="62"/>
      <c r="GC304" s="5"/>
      <c r="GD304" s="5"/>
      <c r="GE304" s="5"/>
      <c r="GF304" s="5"/>
      <c r="GG304" s="5"/>
      <c r="GH304" s="5"/>
      <c r="GI304" s="5"/>
      <c r="GJ304" s="5"/>
      <c r="GK304" s="5"/>
      <c r="GL304" s="5"/>
      <c r="GM304" s="5"/>
      <c r="GN304" s="5"/>
      <c r="GO304" s="5"/>
      <c r="GP304" s="5"/>
      <c r="GQ304" s="91"/>
      <c r="GR304" s="5"/>
      <c r="GS304" s="62"/>
      <c r="GT304" s="62"/>
      <c r="GU304" s="62"/>
      <c r="GV304" s="62"/>
      <c r="GW304" s="62"/>
      <c r="GX304" s="62"/>
      <c r="GY304" s="62"/>
      <c r="GZ304" s="62"/>
      <c r="HA304" s="62"/>
      <c r="HB304" s="62"/>
      <c r="HC304" s="62"/>
      <c r="HD304" s="62"/>
      <c r="HE304" s="62"/>
      <c r="HF304" s="62"/>
      <c r="HG304" s="62"/>
      <c r="HH304" s="62"/>
      <c r="HI304" s="5"/>
      <c r="HJ304" s="5"/>
      <c r="HK304" s="5"/>
      <c r="HL304" s="5"/>
      <c r="HM304" s="5"/>
      <c r="HN304" s="5"/>
      <c r="HO304" s="5"/>
      <c r="HP304" s="5"/>
      <c r="HQ304" s="5"/>
      <c r="HR304" s="5"/>
      <c r="HS304" s="5"/>
      <c r="HT304" s="5"/>
      <c r="HU304" s="5"/>
      <c r="HV304" s="5"/>
      <c r="HW304" s="91"/>
      <c r="HX304" s="5"/>
      <c r="HY304" s="62"/>
      <c r="HZ304" s="62"/>
      <c r="IA304" s="62"/>
      <c r="IB304" s="62"/>
      <c r="IC304" s="62"/>
      <c r="ID304" s="62"/>
      <c r="IE304" s="62"/>
      <c r="IF304" s="62"/>
      <c r="IG304" s="62"/>
      <c r="IH304" s="62"/>
      <c r="II304" s="62"/>
      <c r="IJ304" s="62"/>
      <c r="IK304" s="62"/>
      <c r="IL304" s="62"/>
      <c r="IM304" s="62"/>
      <c r="IN304" s="62"/>
      <c r="IO304" s="5"/>
      <c r="IP304" s="5"/>
      <c r="IQ304" s="5"/>
      <c r="IR304" s="5"/>
      <c r="IS304" s="5"/>
      <c r="IT304" s="5"/>
      <c r="IU304" s="5"/>
      <c r="IV304" s="5"/>
      <c r="IW304" s="5"/>
      <c r="IX304" s="5"/>
      <c r="IY304" s="5"/>
      <c r="IZ304" s="5"/>
      <c r="JA304" s="5"/>
      <c r="JB304" s="5"/>
      <c r="JC304" s="91"/>
      <c r="JD304" s="5"/>
      <c r="JE304" s="62"/>
      <c r="JF304" s="62"/>
      <c r="JG304" s="62"/>
      <c r="JH304" s="62"/>
      <c r="JI304" s="62"/>
      <c r="JJ304" s="62"/>
      <c r="JK304" s="62"/>
      <c r="JL304" s="62"/>
      <c r="JM304" s="62"/>
      <c r="JN304" s="62"/>
      <c r="JO304" s="62"/>
      <c r="JP304" s="62"/>
      <c r="JQ304" s="62"/>
      <c r="JR304" s="62"/>
      <c r="JS304" s="62"/>
      <c r="JT304" s="62"/>
      <c r="JU304" s="5"/>
      <c r="JV304" s="5"/>
      <c r="JW304" s="5"/>
      <c r="JX304" s="5"/>
      <c r="JY304" s="5"/>
      <c r="JZ304" s="5"/>
      <c r="KA304" s="5"/>
      <c r="KB304" s="5"/>
      <c r="KC304" s="5"/>
      <c r="KD304" s="5"/>
      <c r="KE304" s="5"/>
      <c r="KF304" s="5"/>
      <c r="KG304" s="5"/>
      <c r="KH304" s="5"/>
      <c r="KI304" s="91"/>
      <c r="KJ304" s="5"/>
      <c r="KK304" s="62"/>
      <c r="KL304" s="62"/>
      <c r="KM304" s="62"/>
      <c r="KN304" s="62"/>
      <c r="KO304" s="62"/>
      <c r="KP304" s="62"/>
      <c r="KQ304" s="62"/>
      <c r="KR304" s="62"/>
      <c r="KS304" s="62"/>
      <c r="KT304" s="62"/>
      <c r="KU304" s="62"/>
      <c r="KV304" s="62"/>
      <c r="KW304" s="62"/>
      <c r="KX304" s="62"/>
      <c r="KY304" s="62"/>
      <c r="KZ304" s="62"/>
      <c r="LA304" s="5"/>
      <c r="LB304" s="5"/>
      <c r="LC304" s="5"/>
      <c r="LD304" s="5"/>
      <c r="LE304" s="5"/>
      <c r="LF304" s="5"/>
      <c r="LG304" s="5"/>
      <c r="LH304" s="5"/>
      <c r="LI304" s="5"/>
      <c r="LJ304" s="5"/>
      <c r="LK304" s="5"/>
      <c r="LL304" s="5"/>
      <c r="LM304" s="5"/>
      <c r="LN304" s="5"/>
      <c r="LO304" s="91"/>
      <c r="LP304" s="5"/>
      <c r="LQ304" s="62"/>
      <c r="LR304" s="62"/>
      <c r="LS304" s="62"/>
      <c r="LT304" s="62"/>
      <c r="LU304" s="62"/>
      <c r="LV304" s="62"/>
      <c r="LW304" s="62"/>
      <c r="LX304" s="62"/>
      <c r="LY304" s="62"/>
      <c r="LZ304" s="62"/>
      <c r="MA304" s="62"/>
      <c r="MB304" s="62"/>
      <c r="MC304" s="62"/>
      <c r="MD304" s="62"/>
      <c r="ME304" s="62"/>
      <c r="MF304" s="62"/>
    </row>
    <row r="305" spans="1:344" x14ac:dyDescent="0.35">
      <c r="A305" s="132">
        <v>301</v>
      </c>
      <c r="B305" s="170"/>
      <c r="C305" s="170"/>
      <c r="D305" s="152">
        <v>491</v>
      </c>
      <c r="E305" s="72" t="str">
        <f>'BVEM Scorecard'!F304</f>
        <v>Solar</v>
      </c>
      <c r="F305" s="96"/>
      <c r="G305" s="96"/>
      <c r="H305" s="96"/>
      <c r="I305" s="96"/>
      <c r="J305" s="62"/>
      <c r="K305" s="62"/>
      <c r="L305" s="62"/>
      <c r="M305" s="62"/>
      <c r="N305" s="62"/>
      <c r="O305" s="62"/>
      <c r="P305" s="62"/>
      <c r="Q305" s="62"/>
      <c r="R305" s="62"/>
      <c r="S305" s="62"/>
      <c r="T305" s="62"/>
      <c r="U305" s="62"/>
      <c r="V305" s="62"/>
      <c r="W305" s="62"/>
      <c r="X305" s="62"/>
      <c r="Y305" s="1"/>
      <c r="Z305" s="1"/>
      <c r="AA305" s="1"/>
      <c r="AB305" s="1"/>
      <c r="AC305" s="1"/>
      <c r="AD305" s="1"/>
      <c r="AE305" s="1"/>
      <c r="AF305" s="1"/>
      <c r="AG305" s="1"/>
      <c r="AH305" s="1"/>
      <c r="AI305" s="1"/>
      <c r="AJ305" s="1"/>
      <c r="AK305" s="1"/>
      <c r="AL305" s="1"/>
      <c r="AM305" s="138"/>
      <c r="AN305" s="139"/>
      <c r="AO305" s="63"/>
      <c r="AP305" s="63"/>
      <c r="AQ305" s="63"/>
      <c r="AR305" s="63"/>
      <c r="AS305" s="63"/>
      <c r="AT305" s="63"/>
      <c r="AU305" s="63"/>
      <c r="AV305" s="63"/>
      <c r="AW305" s="63"/>
      <c r="AX305" s="63"/>
      <c r="AY305" s="63"/>
      <c r="AZ305" s="63"/>
      <c r="BA305" s="63"/>
      <c r="BB305" s="63"/>
      <c r="BC305" s="63"/>
      <c r="BD305" s="63"/>
      <c r="BE305" s="1"/>
      <c r="BF305" s="1"/>
      <c r="BG305" s="1"/>
      <c r="BH305" s="1"/>
      <c r="BI305" s="1"/>
      <c r="BJ305" s="1"/>
      <c r="BK305" s="1"/>
      <c r="BL305" s="1"/>
      <c r="BM305" s="1"/>
      <c r="BN305" s="1"/>
      <c r="BO305" s="1"/>
      <c r="BP305" s="1"/>
      <c r="BQ305" s="1"/>
      <c r="BR305" s="1"/>
      <c r="BS305" s="1"/>
      <c r="BT305" s="1"/>
      <c r="BU305" s="63"/>
      <c r="BV305" s="63"/>
      <c r="BW305" s="63"/>
      <c r="BX305" s="63"/>
      <c r="BY305" s="63"/>
      <c r="BZ305" s="63"/>
      <c r="CA305" s="63"/>
      <c r="CB305" s="63"/>
      <c r="CC305" s="63"/>
      <c r="CD305" s="63"/>
      <c r="CE305" s="63"/>
      <c r="CF305" s="63"/>
      <c r="CG305" s="63"/>
      <c r="CH305" s="63"/>
      <c r="CI305" s="63"/>
      <c r="CJ305" s="63"/>
      <c r="CK305" s="1"/>
      <c r="CL305" s="1"/>
      <c r="CM305" s="1"/>
      <c r="CN305" s="1"/>
      <c r="CO305" s="1"/>
      <c r="CP305" s="1"/>
      <c r="CQ305" s="1"/>
      <c r="CR305" s="1"/>
      <c r="CS305" s="1"/>
      <c r="CT305" s="1"/>
      <c r="CU305" s="1"/>
      <c r="CV305" s="1"/>
      <c r="CW305" s="1"/>
      <c r="CX305" s="1"/>
      <c r="CY305" s="138"/>
      <c r="CZ305" s="1"/>
      <c r="DA305" s="63"/>
      <c r="DB305" s="63"/>
      <c r="DC305" s="63"/>
      <c r="DD305" s="63"/>
      <c r="DE305" s="63"/>
      <c r="DF305" s="63"/>
      <c r="DG305" s="63"/>
      <c r="DH305" s="63"/>
      <c r="DI305" s="63"/>
      <c r="DJ305" s="63"/>
      <c r="DK305" s="63"/>
      <c r="DL305" s="63"/>
      <c r="DM305" s="63"/>
      <c r="DN305" s="63"/>
      <c r="DO305" s="63"/>
      <c r="DP305" s="63"/>
      <c r="DQ305" s="1"/>
      <c r="DR305" s="1"/>
      <c r="DS305" s="1"/>
      <c r="DT305" s="1"/>
      <c r="DU305" s="1"/>
      <c r="DV305" s="1"/>
      <c r="DW305" s="1"/>
      <c r="DX305" s="1"/>
      <c r="DY305" s="1"/>
      <c r="DZ305" s="1"/>
      <c r="EA305" s="1"/>
      <c r="EB305" s="1"/>
      <c r="EC305" s="1"/>
      <c r="ED305" s="1"/>
      <c r="EE305" s="138"/>
      <c r="EF305" s="1"/>
      <c r="EG305" s="63"/>
      <c r="EH305" s="63"/>
      <c r="EI305" s="63"/>
      <c r="EJ305" s="63"/>
      <c r="EK305" s="63"/>
      <c r="EL305" s="63"/>
      <c r="EM305" s="63"/>
      <c r="EN305" s="63"/>
      <c r="EO305" s="63"/>
      <c r="EP305" s="63"/>
      <c r="EQ305" s="63"/>
      <c r="ER305" s="63"/>
      <c r="ES305" s="63"/>
      <c r="ET305" s="63"/>
      <c r="EU305" s="63"/>
      <c r="EV305" s="63"/>
      <c r="EW305" s="1"/>
      <c r="EX305" s="1"/>
      <c r="EY305" s="1"/>
      <c r="EZ305" s="1"/>
      <c r="FA305" s="1"/>
      <c r="FB305" s="1"/>
      <c r="FC305" s="1"/>
      <c r="FD305" s="1"/>
      <c r="FE305" s="1"/>
      <c r="FF305" s="1"/>
      <c r="FG305" s="1"/>
      <c r="FH305" s="1"/>
      <c r="FI305" s="1"/>
      <c r="FJ305" s="1"/>
      <c r="FK305" s="138"/>
      <c r="FL305" s="1"/>
      <c r="FM305" s="63"/>
      <c r="FN305" s="63"/>
      <c r="FO305" s="63"/>
      <c r="FP305" s="63"/>
      <c r="FQ305" s="63"/>
      <c r="FR305" s="63"/>
      <c r="FS305" s="63"/>
      <c r="FT305" s="63"/>
      <c r="FU305" s="63"/>
      <c r="FV305" s="63"/>
      <c r="FW305" s="63"/>
      <c r="FX305" s="63"/>
      <c r="FY305" s="63"/>
      <c r="FZ305" s="63"/>
      <c r="GA305" s="63"/>
      <c r="GB305" s="63"/>
      <c r="GC305" s="1"/>
      <c r="GD305" s="1"/>
      <c r="GE305" s="1"/>
      <c r="GF305" s="1"/>
      <c r="GG305" s="1"/>
      <c r="GH305" s="1"/>
      <c r="GI305" s="1"/>
      <c r="GJ305" s="1"/>
      <c r="GK305" s="1"/>
      <c r="GL305" s="1"/>
      <c r="GM305" s="1"/>
      <c r="GN305" s="1"/>
      <c r="GO305" s="1"/>
      <c r="GP305" s="1"/>
      <c r="GQ305" s="138"/>
      <c r="GR305" s="1"/>
      <c r="GS305" s="63"/>
      <c r="GT305" s="63"/>
      <c r="GU305" s="63"/>
      <c r="GV305" s="63"/>
      <c r="GW305" s="63"/>
      <c r="GX305" s="63"/>
      <c r="GY305" s="63"/>
      <c r="GZ305" s="63"/>
      <c r="HA305" s="63"/>
      <c r="HB305" s="63"/>
      <c r="HC305" s="63"/>
      <c r="HD305" s="63"/>
      <c r="HE305" s="63"/>
      <c r="HF305" s="63"/>
      <c r="HG305" s="63"/>
      <c r="HH305" s="63"/>
      <c r="HI305" s="1"/>
      <c r="HJ305" s="1"/>
      <c r="HK305" s="1"/>
      <c r="HL305" s="1"/>
      <c r="HM305" s="1"/>
      <c r="HN305" s="1"/>
      <c r="HO305" s="1"/>
      <c r="HP305" s="1"/>
      <c r="HQ305" s="1"/>
      <c r="HR305" s="1"/>
      <c r="HS305" s="1"/>
      <c r="HT305" s="1"/>
      <c r="HU305" s="1"/>
      <c r="HV305" s="1"/>
      <c r="HW305" s="138"/>
      <c r="HX305" s="1"/>
      <c r="HY305" s="63"/>
      <c r="HZ305" s="63"/>
      <c r="IA305" s="63"/>
      <c r="IB305" s="63"/>
      <c r="IC305" s="63"/>
      <c r="ID305" s="63"/>
      <c r="IE305" s="63"/>
      <c r="IF305" s="63"/>
      <c r="IG305" s="63"/>
      <c r="IH305" s="63"/>
      <c r="II305" s="63"/>
      <c r="IJ305" s="63"/>
      <c r="IK305" s="63"/>
      <c r="IL305" s="63"/>
      <c r="IM305" s="63"/>
      <c r="IN305" s="63"/>
      <c r="IO305" s="1"/>
      <c r="IP305" s="1"/>
      <c r="IQ305" s="1"/>
      <c r="IR305" s="1"/>
      <c r="IS305" s="1"/>
      <c r="IT305" s="1"/>
      <c r="IU305" s="1"/>
      <c r="IV305" s="1"/>
      <c r="IW305" s="1"/>
      <c r="IX305" s="1"/>
      <c r="IY305" s="1"/>
      <c r="IZ305" s="1"/>
      <c r="JA305" s="1"/>
      <c r="JB305" s="1"/>
      <c r="JC305" s="138"/>
      <c r="JD305" s="1"/>
      <c r="JE305" s="63"/>
      <c r="JF305" s="63"/>
      <c r="JG305" s="63"/>
      <c r="JH305" s="63"/>
      <c r="JI305" s="63"/>
      <c r="JJ305" s="63"/>
      <c r="JK305" s="63"/>
      <c r="JL305" s="63"/>
      <c r="JM305" s="63"/>
      <c r="JN305" s="63"/>
      <c r="JO305" s="63"/>
      <c r="JP305" s="63"/>
      <c r="JQ305" s="63"/>
      <c r="JR305" s="63"/>
      <c r="JS305" s="63"/>
      <c r="JT305" s="63"/>
      <c r="JU305" s="1"/>
      <c r="JV305" s="1"/>
      <c r="JW305" s="1"/>
      <c r="JX305" s="1"/>
      <c r="JY305" s="1"/>
      <c r="JZ305" s="1"/>
      <c r="KA305" s="1"/>
      <c r="KB305" s="1"/>
      <c r="KC305" s="1"/>
      <c r="KD305" s="1"/>
      <c r="KE305" s="1"/>
      <c r="KF305" s="1"/>
      <c r="KG305" s="1"/>
      <c r="KH305" s="1"/>
      <c r="KI305" s="138"/>
      <c r="KJ305" s="1"/>
      <c r="KK305" s="63"/>
      <c r="KL305" s="63"/>
      <c r="KM305" s="63"/>
      <c r="KN305" s="63"/>
      <c r="KO305" s="63"/>
      <c r="KP305" s="63"/>
      <c r="KQ305" s="63"/>
      <c r="KR305" s="63"/>
      <c r="KS305" s="63"/>
      <c r="KT305" s="63"/>
      <c r="KU305" s="63"/>
      <c r="KV305" s="63"/>
      <c r="KW305" s="63"/>
      <c r="KX305" s="63"/>
      <c r="KY305" s="63"/>
      <c r="KZ305" s="63"/>
      <c r="LA305" s="1"/>
      <c r="LB305" s="1"/>
      <c r="LC305" s="1"/>
      <c r="LD305" s="1"/>
      <c r="LE305" s="1"/>
      <c r="LF305" s="1"/>
      <c r="LG305" s="1"/>
      <c r="LH305" s="1"/>
      <c r="LI305" s="1"/>
      <c r="LJ305" s="1"/>
      <c r="LK305" s="1"/>
      <c r="LL305" s="1"/>
      <c r="LM305" s="1"/>
      <c r="LN305" s="1"/>
      <c r="LO305" s="138"/>
      <c r="LP305" s="1"/>
      <c r="LQ305" s="63"/>
      <c r="LR305" s="63"/>
      <c r="LS305" s="63"/>
      <c r="LT305" s="63"/>
      <c r="LU305" s="63"/>
      <c r="LV305" s="63"/>
      <c r="LW305" s="63"/>
      <c r="LX305" s="63"/>
      <c r="LY305" s="63"/>
      <c r="LZ305" s="63"/>
      <c r="MA305" s="63"/>
      <c r="MB305" s="63"/>
      <c r="MC305" s="63"/>
      <c r="MD305" s="63"/>
      <c r="ME305" s="63"/>
      <c r="MF305" s="63"/>
    </row>
    <row r="306" spans="1:344" x14ac:dyDescent="0.35">
      <c r="A306" s="131">
        <v>302</v>
      </c>
      <c r="B306" s="170"/>
      <c r="C306" s="170"/>
      <c r="D306" s="152">
        <v>440</v>
      </c>
      <c r="E306" s="72" t="str">
        <f>'BVEM Scorecard'!F305</f>
        <v>Solar</v>
      </c>
      <c r="F306" s="96"/>
      <c r="G306" s="96"/>
      <c r="H306" s="96"/>
      <c r="I306" s="96"/>
      <c r="J306" s="62"/>
      <c r="K306" s="62"/>
      <c r="L306" s="62"/>
      <c r="M306" s="62"/>
      <c r="N306" s="62"/>
      <c r="O306" s="62"/>
      <c r="P306" s="62"/>
      <c r="Q306" s="62"/>
      <c r="R306" s="62"/>
      <c r="S306" s="62"/>
      <c r="T306" s="62"/>
      <c r="U306" s="62"/>
      <c r="V306" s="62"/>
      <c r="W306" s="62"/>
      <c r="X306" s="62"/>
      <c r="Y306" s="87"/>
      <c r="Z306" s="5"/>
      <c r="AA306" s="5"/>
      <c r="AB306" s="5"/>
      <c r="AC306" s="5"/>
      <c r="AD306" s="5"/>
      <c r="AE306" s="5"/>
      <c r="AF306" s="5"/>
      <c r="AG306" s="5"/>
      <c r="AH306" s="5"/>
      <c r="AI306" s="5"/>
      <c r="AJ306" s="5"/>
      <c r="AK306" s="5"/>
      <c r="AL306" s="5"/>
      <c r="AM306" s="91"/>
      <c r="AN306" s="93"/>
      <c r="AO306" s="62"/>
      <c r="AP306" s="62"/>
      <c r="AQ306" s="62"/>
      <c r="AR306" s="62"/>
      <c r="AS306" s="62"/>
      <c r="AT306" s="62"/>
      <c r="AU306" s="62"/>
      <c r="AV306" s="62"/>
      <c r="AW306" s="62"/>
      <c r="AX306" s="62"/>
      <c r="AY306" s="62"/>
      <c r="AZ306" s="62"/>
      <c r="BA306" s="62"/>
      <c r="BB306" s="62"/>
      <c r="BC306" s="62"/>
      <c r="BD306" s="62"/>
      <c r="BE306" s="5"/>
      <c r="BF306" s="5"/>
      <c r="BG306" s="5"/>
      <c r="BH306" s="5"/>
      <c r="BI306" s="5"/>
      <c r="BJ306" s="5"/>
      <c r="BK306" s="5"/>
      <c r="BL306" s="5"/>
      <c r="BM306" s="5"/>
      <c r="BN306" s="5"/>
      <c r="BO306" s="5"/>
      <c r="BP306" s="5"/>
      <c r="BQ306" s="5"/>
      <c r="BR306" s="5"/>
      <c r="BS306" s="5"/>
      <c r="BT306" s="5"/>
      <c r="BU306" s="62"/>
      <c r="BV306" s="62"/>
      <c r="BW306" s="62"/>
      <c r="BX306" s="62"/>
      <c r="BY306" s="62"/>
      <c r="BZ306" s="62"/>
      <c r="CA306" s="62"/>
      <c r="CB306" s="62"/>
      <c r="CC306" s="62"/>
      <c r="CD306" s="62"/>
      <c r="CE306" s="62"/>
      <c r="CF306" s="62"/>
      <c r="CG306" s="62"/>
      <c r="CH306" s="62"/>
      <c r="CI306" s="62"/>
      <c r="CJ306" s="62"/>
      <c r="CK306" s="5"/>
      <c r="CL306" s="5"/>
      <c r="CM306" s="5"/>
      <c r="CN306" s="5"/>
      <c r="CO306" s="5"/>
      <c r="CP306" s="5"/>
      <c r="CQ306" s="5"/>
      <c r="CR306" s="5"/>
      <c r="CS306" s="5"/>
      <c r="CT306" s="5"/>
      <c r="CU306" s="5"/>
      <c r="CV306" s="5"/>
      <c r="CW306" s="5"/>
      <c r="CX306" s="5"/>
      <c r="CY306" s="91"/>
      <c r="CZ306" s="5"/>
      <c r="DA306" s="62"/>
      <c r="DB306" s="62"/>
      <c r="DC306" s="62"/>
      <c r="DD306" s="62"/>
      <c r="DE306" s="62"/>
      <c r="DF306" s="62"/>
      <c r="DG306" s="62"/>
      <c r="DH306" s="62"/>
      <c r="DI306" s="62"/>
      <c r="DJ306" s="62"/>
      <c r="DK306" s="62"/>
      <c r="DL306" s="62"/>
      <c r="DM306" s="62"/>
      <c r="DN306" s="62"/>
      <c r="DO306" s="62"/>
      <c r="DP306" s="62"/>
      <c r="DQ306" s="5"/>
      <c r="DR306" s="5"/>
      <c r="DS306" s="5"/>
      <c r="DT306" s="5"/>
      <c r="DU306" s="5"/>
      <c r="DV306" s="5"/>
      <c r="DW306" s="5"/>
      <c r="DX306" s="5"/>
      <c r="DY306" s="5"/>
      <c r="DZ306" s="5"/>
      <c r="EA306" s="5"/>
      <c r="EB306" s="5"/>
      <c r="EC306" s="5"/>
      <c r="ED306" s="5"/>
      <c r="EE306" s="91"/>
      <c r="EF306" s="5"/>
      <c r="EG306" s="62"/>
      <c r="EH306" s="62"/>
      <c r="EI306" s="62"/>
      <c r="EJ306" s="62"/>
      <c r="EK306" s="62"/>
      <c r="EL306" s="62"/>
      <c r="EM306" s="62"/>
      <c r="EN306" s="62"/>
      <c r="EO306" s="62"/>
      <c r="EP306" s="62"/>
      <c r="EQ306" s="62"/>
      <c r="ER306" s="62"/>
      <c r="ES306" s="62"/>
      <c r="ET306" s="62"/>
      <c r="EU306" s="62"/>
      <c r="EV306" s="62"/>
      <c r="EW306" s="5"/>
      <c r="EX306" s="5"/>
      <c r="EY306" s="5"/>
      <c r="EZ306" s="5"/>
      <c r="FA306" s="5"/>
      <c r="FB306" s="5"/>
      <c r="FC306" s="5"/>
      <c r="FD306" s="5"/>
      <c r="FE306" s="5"/>
      <c r="FF306" s="5"/>
      <c r="FG306" s="5"/>
      <c r="FH306" s="5"/>
      <c r="FI306" s="5"/>
      <c r="FJ306" s="5"/>
      <c r="FK306" s="91"/>
      <c r="FL306" s="5"/>
      <c r="FM306" s="62"/>
      <c r="FN306" s="62"/>
      <c r="FO306" s="62"/>
      <c r="FP306" s="62"/>
      <c r="FQ306" s="62"/>
      <c r="FR306" s="62"/>
      <c r="FS306" s="62"/>
      <c r="FT306" s="62"/>
      <c r="FU306" s="62"/>
      <c r="FV306" s="62"/>
      <c r="FW306" s="62"/>
      <c r="FX306" s="62"/>
      <c r="FY306" s="62"/>
      <c r="FZ306" s="62"/>
      <c r="GA306" s="62"/>
      <c r="GB306" s="62"/>
      <c r="GC306" s="5"/>
      <c r="GD306" s="5"/>
      <c r="GE306" s="5"/>
      <c r="GF306" s="5"/>
      <c r="GG306" s="5"/>
      <c r="GH306" s="5"/>
      <c r="GI306" s="5"/>
      <c r="GJ306" s="5"/>
      <c r="GK306" s="5"/>
      <c r="GL306" s="5"/>
      <c r="GM306" s="5"/>
      <c r="GN306" s="5"/>
      <c r="GO306" s="5"/>
      <c r="GP306" s="5"/>
      <c r="GQ306" s="91"/>
      <c r="GR306" s="5"/>
      <c r="GS306" s="62"/>
      <c r="GT306" s="62"/>
      <c r="GU306" s="62"/>
      <c r="GV306" s="62"/>
      <c r="GW306" s="62"/>
      <c r="GX306" s="62"/>
      <c r="GY306" s="62"/>
      <c r="GZ306" s="62"/>
      <c r="HA306" s="62"/>
      <c r="HB306" s="62"/>
      <c r="HC306" s="62"/>
      <c r="HD306" s="62"/>
      <c r="HE306" s="62"/>
      <c r="HF306" s="62"/>
      <c r="HG306" s="62"/>
      <c r="HH306" s="62"/>
      <c r="HI306" s="5"/>
      <c r="HJ306" s="5"/>
      <c r="HK306" s="5"/>
      <c r="HL306" s="5"/>
      <c r="HM306" s="5"/>
      <c r="HN306" s="5"/>
      <c r="HO306" s="5"/>
      <c r="HP306" s="5"/>
      <c r="HQ306" s="5"/>
      <c r="HR306" s="5"/>
      <c r="HS306" s="5"/>
      <c r="HT306" s="5"/>
      <c r="HU306" s="5"/>
      <c r="HV306" s="5"/>
      <c r="HW306" s="91"/>
      <c r="HX306" s="5"/>
      <c r="HY306" s="62"/>
      <c r="HZ306" s="62"/>
      <c r="IA306" s="62"/>
      <c r="IB306" s="62"/>
      <c r="IC306" s="62"/>
      <c r="ID306" s="62"/>
      <c r="IE306" s="62"/>
      <c r="IF306" s="62"/>
      <c r="IG306" s="62"/>
      <c r="IH306" s="62"/>
      <c r="II306" s="62"/>
      <c r="IJ306" s="62"/>
      <c r="IK306" s="62"/>
      <c r="IL306" s="62"/>
      <c r="IM306" s="62"/>
      <c r="IN306" s="62"/>
      <c r="IO306" s="5"/>
      <c r="IP306" s="5"/>
      <c r="IQ306" s="5"/>
      <c r="IR306" s="5"/>
      <c r="IS306" s="5"/>
      <c r="IT306" s="5"/>
      <c r="IU306" s="5"/>
      <c r="IV306" s="5"/>
      <c r="IW306" s="5"/>
      <c r="IX306" s="5"/>
      <c r="IY306" s="5"/>
      <c r="IZ306" s="5"/>
      <c r="JA306" s="5"/>
      <c r="JB306" s="5"/>
      <c r="JC306" s="91"/>
      <c r="JD306" s="5"/>
      <c r="JE306" s="62"/>
      <c r="JF306" s="62"/>
      <c r="JG306" s="62"/>
      <c r="JH306" s="62"/>
      <c r="JI306" s="62"/>
      <c r="JJ306" s="62"/>
      <c r="JK306" s="62"/>
      <c r="JL306" s="62"/>
      <c r="JM306" s="62"/>
      <c r="JN306" s="62"/>
      <c r="JO306" s="62"/>
      <c r="JP306" s="62"/>
      <c r="JQ306" s="62"/>
      <c r="JR306" s="62"/>
      <c r="JS306" s="62"/>
      <c r="JT306" s="62"/>
      <c r="JU306" s="5"/>
      <c r="JV306" s="5"/>
      <c r="JW306" s="5"/>
      <c r="JX306" s="5"/>
      <c r="JY306" s="5"/>
      <c r="JZ306" s="5"/>
      <c r="KA306" s="5"/>
      <c r="KB306" s="5"/>
      <c r="KC306" s="5"/>
      <c r="KD306" s="5"/>
      <c r="KE306" s="5"/>
      <c r="KF306" s="5"/>
      <c r="KG306" s="5"/>
      <c r="KH306" s="5"/>
      <c r="KI306" s="91"/>
      <c r="KJ306" s="5"/>
      <c r="KK306" s="62"/>
      <c r="KL306" s="62"/>
      <c r="KM306" s="62"/>
      <c r="KN306" s="62"/>
      <c r="KO306" s="62"/>
      <c r="KP306" s="62"/>
      <c r="KQ306" s="62"/>
      <c r="KR306" s="62"/>
      <c r="KS306" s="62"/>
      <c r="KT306" s="62"/>
      <c r="KU306" s="62"/>
      <c r="KV306" s="62"/>
      <c r="KW306" s="62"/>
      <c r="KX306" s="62"/>
      <c r="KY306" s="62"/>
      <c r="KZ306" s="62"/>
      <c r="LA306" s="5"/>
      <c r="LB306" s="5"/>
      <c r="LC306" s="5"/>
      <c r="LD306" s="5"/>
      <c r="LE306" s="5"/>
      <c r="LF306" s="5"/>
      <c r="LG306" s="5"/>
      <c r="LH306" s="5"/>
      <c r="LI306" s="5"/>
      <c r="LJ306" s="5"/>
      <c r="LK306" s="5"/>
      <c r="LL306" s="5"/>
      <c r="LM306" s="5"/>
      <c r="LN306" s="5"/>
      <c r="LO306" s="91"/>
      <c r="LP306" s="5"/>
      <c r="LQ306" s="62"/>
      <c r="LR306" s="62"/>
      <c r="LS306" s="62"/>
      <c r="LT306" s="62"/>
      <c r="LU306" s="62"/>
      <c r="LV306" s="62"/>
      <c r="LW306" s="62"/>
      <c r="LX306" s="62"/>
      <c r="LY306" s="62"/>
      <c r="LZ306" s="62"/>
      <c r="MA306" s="62"/>
      <c r="MB306" s="62"/>
      <c r="MC306" s="62"/>
      <c r="MD306" s="62"/>
      <c r="ME306" s="62"/>
      <c r="MF306" s="62"/>
    </row>
    <row r="307" spans="1:344" x14ac:dyDescent="0.35">
      <c r="A307" s="132">
        <v>303</v>
      </c>
      <c r="B307" s="170"/>
      <c r="C307" s="170"/>
      <c r="D307" s="152">
        <v>1003</v>
      </c>
      <c r="E307" s="72" t="str">
        <f>'BVEM Scorecard'!F306</f>
        <v>Solar + Storage</v>
      </c>
      <c r="F307" s="96">
        <f t="shared" si="396"/>
        <v>0.99999999999999989</v>
      </c>
      <c r="G307" s="96">
        <f t="shared" si="397"/>
        <v>1</v>
      </c>
      <c r="H307" s="96">
        <f t="shared" si="398"/>
        <v>0.85446428571428557</v>
      </c>
      <c r="I307" s="96">
        <f t="shared" si="399"/>
        <v>0.8</v>
      </c>
      <c r="J307" s="62">
        <v>1</v>
      </c>
      <c r="K307" s="62">
        <v>1</v>
      </c>
      <c r="L307" s="62">
        <v>1</v>
      </c>
      <c r="M307" s="62">
        <v>1</v>
      </c>
      <c r="N307" s="62">
        <v>1</v>
      </c>
      <c r="O307" s="62">
        <v>1</v>
      </c>
      <c r="P307" s="62">
        <v>1</v>
      </c>
      <c r="Q307" s="62">
        <v>1</v>
      </c>
      <c r="R307" s="62">
        <v>1</v>
      </c>
      <c r="S307" s="62">
        <v>1</v>
      </c>
      <c r="T307" s="62">
        <v>1</v>
      </c>
      <c r="U307" s="62">
        <v>1</v>
      </c>
      <c r="V307" s="62">
        <v>1</v>
      </c>
      <c r="W307" s="62">
        <f t="shared" ref="W307" si="436">IFERROR(AVERAGE(M307:V307),0)</f>
        <v>1</v>
      </c>
      <c r="X307" s="62">
        <f t="shared" ref="X307" si="437">M$4*M307+N$4*N307+O$4*O307+P$4*P307+Q$4*Q307+R$4*R307+S$4*S307+T$4*T307+U$4*U307+V$4*V307</f>
        <v>0.99999999999999989</v>
      </c>
      <c r="Y307" s="1" t="s">
        <v>104</v>
      </c>
      <c r="Z307" s="1">
        <v>1</v>
      </c>
      <c r="AA307" s="1">
        <v>32</v>
      </c>
      <c r="AB307" s="1">
        <v>1</v>
      </c>
      <c r="AC307" s="1">
        <v>1</v>
      </c>
      <c r="AD307" s="1">
        <v>1</v>
      </c>
      <c r="AE307" s="1">
        <v>1</v>
      </c>
      <c r="AF307" s="1">
        <v>1</v>
      </c>
      <c r="AG307" s="1">
        <v>1</v>
      </c>
      <c r="AH307" s="1">
        <v>1</v>
      </c>
      <c r="AI307" s="1">
        <v>1</v>
      </c>
      <c r="AJ307" s="1">
        <v>1</v>
      </c>
      <c r="AK307" s="1">
        <v>1</v>
      </c>
      <c r="AL307" s="1">
        <f t="shared" ref="AL307" si="438">IFERROR(AVERAGE(AB307:AK307),"")</f>
        <v>1</v>
      </c>
      <c r="AM307" s="138">
        <f t="shared" ref="AM307" si="439">IFERROR(AA307/SUM($AA307,$AQ307,$BG307,$BW307,$CM307,$DC307,$DS307,$EI307,$EY307,$FO307,$GE307,$GU307,$HK307,$IA307,$IQ307,$JG307,$JW307,$KM307,$LC307,$LS307),"")</f>
        <v>0.2857142857142857</v>
      </c>
      <c r="AN307" s="139">
        <f t="shared" ref="AN307" si="440">IFERROR((AB$4*AB307+AC$4*AC307+AD$4*AD307+AE$4*AE307+AF$4*AF307+AG$4*AG307+AH$4*AH307+AI$4*AI307+AJ$4*AJ307+AK$4*AK307)*AM307,"")</f>
        <v>0.28571428571428564</v>
      </c>
      <c r="AO307" s="63" t="s">
        <v>105</v>
      </c>
      <c r="AP307" s="63">
        <v>1</v>
      </c>
      <c r="AQ307" s="63">
        <v>3</v>
      </c>
      <c r="AR307" s="63">
        <v>1</v>
      </c>
      <c r="AS307" s="63">
        <v>0</v>
      </c>
      <c r="AT307" s="63">
        <v>0</v>
      </c>
      <c r="AU307" s="63">
        <v>1</v>
      </c>
      <c r="AV307" s="63">
        <v>1</v>
      </c>
      <c r="AW307" s="63">
        <v>1</v>
      </c>
      <c r="AX307" s="63">
        <v>1</v>
      </c>
      <c r="AY307" s="63">
        <v>1</v>
      </c>
      <c r="AZ307" s="63">
        <v>0</v>
      </c>
      <c r="BA307" s="63">
        <v>1</v>
      </c>
      <c r="BB307" s="63">
        <f t="shared" ref="BB307" si="441">IFERROR(AVERAGE(AR307:BA307),"")</f>
        <v>0.7</v>
      </c>
      <c r="BC307" s="63">
        <f t="shared" ref="BC307" si="442">IFERROR(AQ307/SUM($AA307,$AQ307,$BG307,$BW307,$CM307,$DC307,$DS307,$EI307,$EY307,$FO307,$GE307,$GU307,$HK307,$IA307,$IQ307,$JG307,$JW307,$KM307,$LC307,$LS307),"")</f>
        <v>2.6785714285714284E-2</v>
      </c>
      <c r="BD307" s="63">
        <f t="shared" ref="BD307" si="443">IFERROR((AR$4*AR307+AS$4*AS307+AT$4*AT307+AU$4*AU307+AV$4*AV307+AW$4*AW307+AX$4*AX307+AY$4*AY307+AZ$4*AZ307+BA$4*BA307)*BC307,"")</f>
        <v>1.8749999999999999E-2</v>
      </c>
      <c r="BE307" s="1" t="s">
        <v>106</v>
      </c>
      <c r="BF307" s="1">
        <v>1</v>
      </c>
      <c r="BG307" s="1">
        <v>77</v>
      </c>
      <c r="BH307" s="1">
        <v>1</v>
      </c>
      <c r="BI307" s="1">
        <v>1</v>
      </c>
      <c r="BJ307" s="1">
        <v>0</v>
      </c>
      <c r="BK307" s="1">
        <v>1</v>
      </c>
      <c r="BL307" s="1">
        <v>1</v>
      </c>
      <c r="BM307" s="1">
        <v>1</v>
      </c>
      <c r="BN307" s="1">
        <v>1</v>
      </c>
      <c r="BO307" s="1">
        <v>1</v>
      </c>
      <c r="BP307" s="1">
        <v>0</v>
      </c>
      <c r="BQ307" s="1">
        <v>1</v>
      </c>
      <c r="BR307" s="1">
        <f t="shared" ref="BR307" si="444">IFERROR(AVERAGE(BH307:BQ307),"")</f>
        <v>0.8</v>
      </c>
      <c r="BS307" s="1">
        <f t="shared" ref="BS307" si="445">IFERROR(BG307/SUM($AA307,$AQ307,$BG307,$BW307,$CM307,$DC307,$DS307,$EI307,$EY307,$FO307,$GE307,$GU307,$HK307,$IA307,$IQ307,$JG307,$JW307,$KM307,$LC307,$LS307),"")</f>
        <v>0.6875</v>
      </c>
      <c r="BT307" s="1">
        <f t="shared" ref="BT307" si="446">IFERROR((BH$4*BH307+BI$4*BI307+BJ$4*BJ307+BK$4*BK307+BL$4*BL307+BM$4*BM307+BN$4*BN307+BO$4*BO307+BP$4*BP307+BQ$4*BQ307)*BS307,"")</f>
        <v>0.54999999999999993</v>
      </c>
      <c r="BU307" s="63" t="s">
        <v>107</v>
      </c>
      <c r="BV307" s="63">
        <v>1</v>
      </c>
      <c r="BW307" s="63"/>
      <c r="BX307" s="63">
        <v>1</v>
      </c>
      <c r="BY307" s="63">
        <v>1</v>
      </c>
      <c r="BZ307" s="63">
        <v>0</v>
      </c>
      <c r="CA307" s="63">
        <v>1</v>
      </c>
      <c r="CB307" s="63">
        <v>1</v>
      </c>
      <c r="CC307" s="63">
        <v>1</v>
      </c>
      <c r="CD307" s="63">
        <v>0</v>
      </c>
      <c r="CE307" s="63">
        <v>1</v>
      </c>
      <c r="CF307" s="63">
        <v>0</v>
      </c>
      <c r="CG307" s="63">
        <v>1</v>
      </c>
      <c r="CH307" s="63">
        <f t="shared" ref="CH307" si="447">IFERROR(AVERAGE(BX307:CG307),"")</f>
        <v>0.7</v>
      </c>
      <c r="CI307" s="63">
        <f t="shared" ref="CI307" si="448">IFERROR(BW307/SUM($AA307,$AQ307,$BG307,$BW307,$CM307,$DC307,$DS307,$EI307,$EY307,$FO307,$GE307,$GU307,$HK307,$IA307,$IQ307,$JG307,$JW307,$KM307,$LC307,$LS307),"")</f>
        <v>0</v>
      </c>
      <c r="CJ307" s="63">
        <f t="shared" ref="CJ307" si="449">IFERROR((BX$4*BX307+BY$4*BY307+BZ$4*BZ307+CA$4*CA307+CB$4*CB307+CC$4*CC307+CD$4*CD307+CE$4*CE307+CF$4*CF307+CG$4*CG307)*CI307,"")</f>
        <v>0</v>
      </c>
      <c r="CK307" s="1"/>
      <c r="CL307" s="1"/>
      <c r="CM307" s="1"/>
      <c r="CN307" s="1"/>
      <c r="CO307" s="1"/>
      <c r="CP307" s="1"/>
      <c r="CQ307" s="1"/>
      <c r="CR307" s="1"/>
      <c r="CS307" s="1"/>
      <c r="CT307" s="1"/>
      <c r="CU307" s="1"/>
      <c r="CV307" s="1"/>
      <c r="CW307" s="1"/>
      <c r="CX307" s="1"/>
      <c r="CY307" s="138"/>
      <c r="CZ307" s="1"/>
      <c r="DA307" s="63"/>
      <c r="DB307" s="63"/>
      <c r="DC307" s="63"/>
      <c r="DD307" s="63"/>
      <c r="DE307" s="63"/>
      <c r="DF307" s="63"/>
      <c r="DG307" s="63"/>
      <c r="DH307" s="63"/>
      <c r="DI307" s="63"/>
      <c r="DJ307" s="63"/>
      <c r="DK307" s="63"/>
      <c r="DL307" s="63"/>
      <c r="DM307" s="63"/>
      <c r="DN307" s="63"/>
      <c r="DO307" s="63"/>
      <c r="DP307" s="63"/>
      <c r="DQ307" s="1"/>
      <c r="DR307" s="1"/>
      <c r="DS307" s="1"/>
      <c r="DT307" s="1"/>
      <c r="DU307" s="1"/>
      <c r="DV307" s="1"/>
      <c r="DW307" s="1"/>
      <c r="DX307" s="1"/>
      <c r="DY307" s="1"/>
      <c r="DZ307" s="1"/>
      <c r="EA307" s="1"/>
      <c r="EB307" s="1"/>
      <c r="EC307" s="1"/>
      <c r="ED307" s="1"/>
      <c r="EE307" s="138"/>
      <c r="EF307" s="1"/>
      <c r="EG307" s="63"/>
      <c r="EH307" s="63"/>
      <c r="EI307" s="63"/>
      <c r="EJ307" s="63"/>
      <c r="EK307" s="63"/>
      <c r="EL307" s="63"/>
      <c r="EM307" s="63"/>
      <c r="EN307" s="63"/>
      <c r="EO307" s="63"/>
      <c r="EP307" s="63"/>
      <c r="EQ307" s="63"/>
      <c r="ER307" s="63"/>
      <c r="ES307" s="63"/>
      <c r="ET307" s="63"/>
      <c r="EU307" s="63"/>
      <c r="EV307" s="63"/>
      <c r="EW307" s="1"/>
      <c r="EX307" s="1"/>
      <c r="EY307" s="1"/>
      <c r="EZ307" s="1"/>
      <c r="FA307" s="1"/>
      <c r="FB307" s="1"/>
      <c r="FC307" s="1"/>
      <c r="FD307" s="1"/>
      <c r="FE307" s="1"/>
      <c r="FF307" s="1"/>
      <c r="FG307" s="1"/>
      <c r="FH307" s="1"/>
      <c r="FI307" s="1"/>
      <c r="FJ307" s="1"/>
      <c r="FK307" s="138"/>
      <c r="FL307" s="1"/>
      <c r="FM307" s="63"/>
      <c r="FN307" s="63"/>
      <c r="FO307" s="63"/>
      <c r="FP307" s="63"/>
      <c r="FQ307" s="63"/>
      <c r="FR307" s="63"/>
      <c r="FS307" s="63"/>
      <c r="FT307" s="63"/>
      <c r="FU307" s="63"/>
      <c r="FV307" s="63"/>
      <c r="FW307" s="63"/>
      <c r="FX307" s="63"/>
      <c r="FY307" s="63"/>
      <c r="FZ307" s="63"/>
      <c r="GA307" s="63"/>
      <c r="GB307" s="63"/>
      <c r="GC307" s="1"/>
      <c r="GD307" s="1"/>
      <c r="GE307" s="1"/>
      <c r="GF307" s="1"/>
      <c r="GG307" s="1"/>
      <c r="GH307" s="1"/>
      <c r="GI307" s="1"/>
      <c r="GJ307" s="1"/>
      <c r="GK307" s="1"/>
      <c r="GL307" s="1"/>
      <c r="GM307" s="1"/>
      <c r="GN307" s="1"/>
      <c r="GO307" s="1"/>
      <c r="GP307" s="1"/>
      <c r="GQ307" s="138"/>
      <c r="GR307" s="1"/>
      <c r="GS307" s="63"/>
      <c r="GT307" s="63"/>
      <c r="GU307" s="63"/>
      <c r="GV307" s="63"/>
      <c r="GW307" s="63"/>
      <c r="GX307" s="63"/>
      <c r="GY307" s="63"/>
      <c r="GZ307" s="63"/>
      <c r="HA307" s="63"/>
      <c r="HB307" s="63"/>
      <c r="HC307" s="63"/>
      <c r="HD307" s="63"/>
      <c r="HE307" s="63"/>
      <c r="HF307" s="63"/>
      <c r="HG307" s="63"/>
      <c r="HH307" s="63"/>
      <c r="HI307" s="1"/>
      <c r="HJ307" s="1"/>
      <c r="HK307" s="1"/>
      <c r="HL307" s="1"/>
      <c r="HM307" s="1"/>
      <c r="HN307" s="1"/>
      <c r="HO307" s="1"/>
      <c r="HP307" s="1"/>
      <c r="HQ307" s="1"/>
      <c r="HR307" s="1"/>
      <c r="HS307" s="1"/>
      <c r="HT307" s="1"/>
      <c r="HU307" s="1"/>
      <c r="HV307" s="1"/>
      <c r="HW307" s="138"/>
      <c r="HX307" s="1"/>
      <c r="HY307" s="63"/>
      <c r="HZ307" s="63"/>
      <c r="IA307" s="63"/>
      <c r="IB307" s="63"/>
      <c r="IC307" s="63"/>
      <c r="ID307" s="63"/>
      <c r="IE307" s="63"/>
      <c r="IF307" s="63"/>
      <c r="IG307" s="63"/>
      <c r="IH307" s="63"/>
      <c r="II307" s="63"/>
      <c r="IJ307" s="63"/>
      <c r="IK307" s="63"/>
      <c r="IL307" s="63"/>
      <c r="IM307" s="63"/>
      <c r="IN307" s="63"/>
      <c r="IO307" s="1"/>
      <c r="IP307" s="1"/>
      <c r="IQ307" s="1"/>
      <c r="IR307" s="1"/>
      <c r="IS307" s="1"/>
      <c r="IT307" s="1"/>
      <c r="IU307" s="1"/>
      <c r="IV307" s="1"/>
      <c r="IW307" s="1"/>
      <c r="IX307" s="1"/>
      <c r="IY307" s="1"/>
      <c r="IZ307" s="1"/>
      <c r="JA307" s="1"/>
      <c r="JB307" s="1"/>
      <c r="JC307" s="138"/>
      <c r="JD307" s="1"/>
      <c r="JE307" s="63"/>
      <c r="JF307" s="63"/>
      <c r="JG307" s="63"/>
      <c r="JH307" s="63"/>
      <c r="JI307" s="63"/>
      <c r="JJ307" s="63"/>
      <c r="JK307" s="63"/>
      <c r="JL307" s="63"/>
      <c r="JM307" s="63"/>
      <c r="JN307" s="63"/>
      <c r="JO307" s="63"/>
      <c r="JP307" s="63"/>
      <c r="JQ307" s="63"/>
      <c r="JR307" s="63"/>
      <c r="JS307" s="63"/>
      <c r="JT307" s="63"/>
      <c r="JU307" s="1"/>
      <c r="JV307" s="1"/>
      <c r="JW307" s="1"/>
      <c r="JX307" s="1"/>
      <c r="JY307" s="1"/>
      <c r="JZ307" s="1"/>
      <c r="KA307" s="1"/>
      <c r="KB307" s="1"/>
      <c r="KC307" s="1"/>
      <c r="KD307" s="1"/>
      <c r="KE307" s="1"/>
      <c r="KF307" s="1"/>
      <c r="KG307" s="1"/>
      <c r="KH307" s="1"/>
      <c r="KI307" s="138"/>
      <c r="KJ307" s="1"/>
      <c r="KK307" s="63"/>
      <c r="KL307" s="63"/>
      <c r="KM307" s="63"/>
      <c r="KN307" s="63"/>
      <c r="KO307" s="63"/>
      <c r="KP307" s="63"/>
      <c r="KQ307" s="63"/>
      <c r="KR307" s="63"/>
      <c r="KS307" s="63"/>
      <c r="KT307" s="63"/>
      <c r="KU307" s="63"/>
      <c r="KV307" s="63"/>
      <c r="KW307" s="63"/>
      <c r="KX307" s="63"/>
      <c r="KY307" s="63"/>
      <c r="KZ307" s="63"/>
      <c r="LA307" s="1"/>
      <c r="LB307" s="1"/>
      <c r="LC307" s="1"/>
      <c r="LD307" s="1"/>
      <c r="LE307" s="1"/>
      <c r="LF307" s="1"/>
      <c r="LG307" s="1"/>
      <c r="LH307" s="1"/>
      <c r="LI307" s="1"/>
      <c r="LJ307" s="1"/>
      <c r="LK307" s="1"/>
      <c r="LL307" s="1"/>
      <c r="LM307" s="1"/>
      <c r="LN307" s="1"/>
      <c r="LO307" s="138"/>
      <c r="LP307" s="1"/>
      <c r="LQ307" s="63"/>
      <c r="LR307" s="63"/>
      <c r="LS307" s="63"/>
      <c r="LT307" s="63"/>
      <c r="LU307" s="63"/>
      <c r="LV307" s="63"/>
      <c r="LW307" s="63"/>
      <c r="LX307" s="63"/>
      <c r="LY307" s="63"/>
      <c r="LZ307" s="63"/>
      <c r="MA307" s="63"/>
      <c r="MB307" s="63"/>
      <c r="MC307" s="63"/>
      <c r="MD307" s="63"/>
      <c r="ME307" s="63"/>
      <c r="MF307" s="63"/>
    </row>
    <row r="308" spans="1:344" x14ac:dyDescent="0.35">
      <c r="A308" s="131">
        <v>304</v>
      </c>
      <c r="B308" s="170"/>
      <c r="C308" s="170"/>
      <c r="D308" s="152">
        <v>445</v>
      </c>
      <c r="E308" s="72" t="str">
        <f>'BVEM Scorecard'!F307</f>
        <v>Solar</v>
      </c>
      <c r="F308" s="96"/>
      <c r="G308" s="96"/>
      <c r="H308" s="96"/>
      <c r="I308" s="96"/>
      <c r="J308" s="62"/>
      <c r="K308" s="62"/>
      <c r="L308" s="62"/>
      <c r="M308" s="62"/>
      <c r="N308" s="62"/>
      <c r="O308" s="62"/>
      <c r="P308" s="62"/>
      <c r="Q308" s="62"/>
      <c r="R308" s="62"/>
      <c r="S308" s="62"/>
      <c r="T308" s="62"/>
      <c r="U308" s="62"/>
      <c r="V308" s="62"/>
      <c r="W308" s="62"/>
      <c r="X308" s="62"/>
      <c r="Y308" s="87"/>
      <c r="Z308" s="5"/>
      <c r="AA308" s="5"/>
      <c r="AB308" s="5"/>
      <c r="AC308" s="5"/>
      <c r="AD308" s="5"/>
      <c r="AE308" s="5"/>
      <c r="AF308" s="5"/>
      <c r="AG308" s="5"/>
      <c r="AH308" s="5"/>
      <c r="AI308" s="5"/>
      <c r="AJ308" s="5"/>
      <c r="AK308" s="5"/>
      <c r="AL308" s="5"/>
      <c r="AM308" s="91"/>
      <c r="AN308" s="93"/>
      <c r="AO308" s="62"/>
      <c r="AP308" s="62"/>
      <c r="AQ308" s="62"/>
      <c r="AR308" s="62"/>
      <c r="AS308" s="62"/>
      <c r="AT308" s="62"/>
      <c r="AU308" s="62"/>
      <c r="AV308" s="62"/>
      <c r="AW308" s="62"/>
      <c r="AX308" s="62"/>
      <c r="AY308" s="62"/>
      <c r="AZ308" s="62"/>
      <c r="BA308" s="62"/>
      <c r="BB308" s="62"/>
      <c r="BC308" s="62"/>
      <c r="BD308" s="62"/>
      <c r="BE308" s="5"/>
      <c r="BF308" s="5"/>
      <c r="BG308" s="5"/>
      <c r="BH308" s="5"/>
      <c r="BI308" s="5"/>
      <c r="BJ308" s="5"/>
      <c r="BK308" s="5"/>
      <c r="BL308" s="5"/>
      <c r="BM308" s="5"/>
      <c r="BN308" s="5"/>
      <c r="BO308" s="5"/>
      <c r="BP308" s="5"/>
      <c r="BQ308" s="5"/>
      <c r="BR308" s="5"/>
      <c r="BS308" s="5"/>
      <c r="BT308" s="5"/>
      <c r="BU308" s="62"/>
      <c r="BV308" s="62"/>
      <c r="BW308" s="62"/>
      <c r="BX308" s="62"/>
      <c r="BY308" s="62"/>
      <c r="BZ308" s="62"/>
      <c r="CA308" s="62"/>
      <c r="CB308" s="62"/>
      <c r="CC308" s="62"/>
      <c r="CD308" s="62"/>
      <c r="CE308" s="62"/>
      <c r="CF308" s="62"/>
      <c r="CG308" s="62"/>
      <c r="CH308" s="62"/>
      <c r="CI308" s="62"/>
      <c r="CJ308" s="62"/>
      <c r="CK308" s="5"/>
      <c r="CL308" s="5"/>
      <c r="CM308" s="5"/>
      <c r="CN308" s="5"/>
      <c r="CO308" s="5"/>
      <c r="CP308" s="5"/>
      <c r="CQ308" s="5"/>
      <c r="CR308" s="5"/>
      <c r="CS308" s="5"/>
      <c r="CT308" s="5"/>
      <c r="CU308" s="5"/>
      <c r="CV308" s="5"/>
      <c r="CW308" s="5"/>
      <c r="CX308" s="5"/>
      <c r="CY308" s="91"/>
      <c r="CZ308" s="5"/>
      <c r="DA308" s="62"/>
      <c r="DB308" s="62"/>
      <c r="DC308" s="62"/>
      <c r="DD308" s="62"/>
      <c r="DE308" s="62"/>
      <c r="DF308" s="62"/>
      <c r="DG308" s="62"/>
      <c r="DH308" s="62"/>
      <c r="DI308" s="62"/>
      <c r="DJ308" s="62"/>
      <c r="DK308" s="62"/>
      <c r="DL308" s="62"/>
      <c r="DM308" s="62"/>
      <c r="DN308" s="62"/>
      <c r="DO308" s="62"/>
      <c r="DP308" s="62"/>
      <c r="DQ308" s="5"/>
      <c r="DR308" s="5"/>
      <c r="DS308" s="5"/>
      <c r="DT308" s="5"/>
      <c r="DU308" s="5"/>
      <c r="DV308" s="5"/>
      <c r="DW308" s="5"/>
      <c r="DX308" s="5"/>
      <c r="DY308" s="5"/>
      <c r="DZ308" s="5"/>
      <c r="EA308" s="5"/>
      <c r="EB308" s="5"/>
      <c r="EC308" s="5"/>
      <c r="ED308" s="5"/>
      <c r="EE308" s="91"/>
      <c r="EF308" s="5"/>
      <c r="EG308" s="62"/>
      <c r="EH308" s="62"/>
      <c r="EI308" s="62"/>
      <c r="EJ308" s="62"/>
      <c r="EK308" s="62"/>
      <c r="EL308" s="62"/>
      <c r="EM308" s="62"/>
      <c r="EN308" s="62"/>
      <c r="EO308" s="62"/>
      <c r="EP308" s="62"/>
      <c r="EQ308" s="62"/>
      <c r="ER308" s="62"/>
      <c r="ES308" s="62"/>
      <c r="ET308" s="62"/>
      <c r="EU308" s="62"/>
      <c r="EV308" s="62"/>
      <c r="EW308" s="5"/>
      <c r="EX308" s="5"/>
      <c r="EY308" s="5"/>
      <c r="EZ308" s="5"/>
      <c r="FA308" s="5"/>
      <c r="FB308" s="5"/>
      <c r="FC308" s="5"/>
      <c r="FD308" s="5"/>
      <c r="FE308" s="5"/>
      <c r="FF308" s="5"/>
      <c r="FG308" s="5"/>
      <c r="FH308" s="5"/>
      <c r="FI308" s="5"/>
      <c r="FJ308" s="5"/>
      <c r="FK308" s="91"/>
      <c r="FL308" s="5"/>
      <c r="FM308" s="62"/>
      <c r="FN308" s="62"/>
      <c r="FO308" s="62"/>
      <c r="FP308" s="62"/>
      <c r="FQ308" s="62"/>
      <c r="FR308" s="62"/>
      <c r="FS308" s="62"/>
      <c r="FT308" s="62"/>
      <c r="FU308" s="62"/>
      <c r="FV308" s="62"/>
      <c r="FW308" s="62"/>
      <c r="FX308" s="62"/>
      <c r="FY308" s="62"/>
      <c r="FZ308" s="62"/>
      <c r="GA308" s="62"/>
      <c r="GB308" s="62"/>
      <c r="GC308" s="5"/>
      <c r="GD308" s="5"/>
      <c r="GE308" s="5"/>
      <c r="GF308" s="5"/>
      <c r="GG308" s="5"/>
      <c r="GH308" s="5"/>
      <c r="GI308" s="5"/>
      <c r="GJ308" s="5"/>
      <c r="GK308" s="5"/>
      <c r="GL308" s="5"/>
      <c r="GM308" s="5"/>
      <c r="GN308" s="5"/>
      <c r="GO308" s="5"/>
      <c r="GP308" s="5"/>
      <c r="GQ308" s="91"/>
      <c r="GR308" s="5"/>
      <c r="GS308" s="62"/>
      <c r="GT308" s="62"/>
      <c r="GU308" s="62"/>
      <c r="GV308" s="62"/>
      <c r="GW308" s="62"/>
      <c r="GX308" s="62"/>
      <c r="GY308" s="62"/>
      <c r="GZ308" s="62"/>
      <c r="HA308" s="62"/>
      <c r="HB308" s="62"/>
      <c r="HC308" s="62"/>
      <c r="HD308" s="62"/>
      <c r="HE308" s="62"/>
      <c r="HF308" s="62"/>
      <c r="HG308" s="62"/>
      <c r="HH308" s="62"/>
      <c r="HI308" s="5"/>
      <c r="HJ308" s="5"/>
      <c r="HK308" s="5"/>
      <c r="HL308" s="5"/>
      <c r="HM308" s="5"/>
      <c r="HN308" s="5"/>
      <c r="HO308" s="5"/>
      <c r="HP308" s="5"/>
      <c r="HQ308" s="5"/>
      <c r="HR308" s="5"/>
      <c r="HS308" s="5"/>
      <c r="HT308" s="5"/>
      <c r="HU308" s="5"/>
      <c r="HV308" s="5"/>
      <c r="HW308" s="91"/>
      <c r="HX308" s="5"/>
      <c r="HY308" s="62"/>
      <c r="HZ308" s="62"/>
      <c r="IA308" s="62"/>
      <c r="IB308" s="62"/>
      <c r="IC308" s="62"/>
      <c r="ID308" s="62"/>
      <c r="IE308" s="62"/>
      <c r="IF308" s="62"/>
      <c r="IG308" s="62"/>
      <c r="IH308" s="62"/>
      <c r="II308" s="62"/>
      <c r="IJ308" s="62"/>
      <c r="IK308" s="62"/>
      <c r="IL308" s="62"/>
      <c r="IM308" s="62"/>
      <c r="IN308" s="62"/>
      <c r="IO308" s="5"/>
      <c r="IP308" s="5"/>
      <c r="IQ308" s="5"/>
      <c r="IR308" s="5"/>
      <c r="IS308" s="5"/>
      <c r="IT308" s="5"/>
      <c r="IU308" s="5"/>
      <c r="IV308" s="5"/>
      <c r="IW308" s="5"/>
      <c r="IX308" s="5"/>
      <c r="IY308" s="5"/>
      <c r="IZ308" s="5"/>
      <c r="JA308" s="5"/>
      <c r="JB308" s="5"/>
      <c r="JC308" s="91"/>
      <c r="JD308" s="5"/>
      <c r="JE308" s="62"/>
      <c r="JF308" s="62"/>
      <c r="JG308" s="62"/>
      <c r="JH308" s="62"/>
      <c r="JI308" s="62"/>
      <c r="JJ308" s="62"/>
      <c r="JK308" s="62"/>
      <c r="JL308" s="62"/>
      <c r="JM308" s="62"/>
      <c r="JN308" s="62"/>
      <c r="JO308" s="62"/>
      <c r="JP308" s="62"/>
      <c r="JQ308" s="62"/>
      <c r="JR308" s="62"/>
      <c r="JS308" s="62"/>
      <c r="JT308" s="62"/>
      <c r="JU308" s="5"/>
      <c r="JV308" s="5"/>
      <c r="JW308" s="5"/>
      <c r="JX308" s="5"/>
      <c r="JY308" s="5"/>
      <c r="JZ308" s="5"/>
      <c r="KA308" s="5"/>
      <c r="KB308" s="5"/>
      <c r="KC308" s="5"/>
      <c r="KD308" s="5"/>
      <c r="KE308" s="5"/>
      <c r="KF308" s="5"/>
      <c r="KG308" s="5"/>
      <c r="KH308" s="5"/>
      <c r="KI308" s="91"/>
      <c r="KJ308" s="5"/>
      <c r="KK308" s="62"/>
      <c r="KL308" s="62"/>
      <c r="KM308" s="62"/>
      <c r="KN308" s="62"/>
      <c r="KO308" s="62"/>
      <c r="KP308" s="62"/>
      <c r="KQ308" s="62"/>
      <c r="KR308" s="62"/>
      <c r="KS308" s="62"/>
      <c r="KT308" s="62"/>
      <c r="KU308" s="62"/>
      <c r="KV308" s="62"/>
      <c r="KW308" s="62"/>
      <c r="KX308" s="62"/>
      <c r="KY308" s="62"/>
      <c r="KZ308" s="62"/>
      <c r="LA308" s="5"/>
      <c r="LB308" s="5"/>
      <c r="LC308" s="5"/>
      <c r="LD308" s="5"/>
      <c r="LE308" s="5"/>
      <c r="LF308" s="5"/>
      <c r="LG308" s="5"/>
      <c r="LH308" s="5"/>
      <c r="LI308" s="5"/>
      <c r="LJ308" s="5"/>
      <c r="LK308" s="5"/>
      <c r="LL308" s="5"/>
      <c r="LM308" s="5"/>
      <c r="LN308" s="5"/>
      <c r="LO308" s="91"/>
      <c r="LP308" s="5"/>
      <c r="LQ308" s="62"/>
      <c r="LR308" s="62"/>
      <c r="LS308" s="62"/>
      <c r="LT308" s="62"/>
      <c r="LU308" s="62"/>
      <c r="LV308" s="62"/>
      <c r="LW308" s="62"/>
      <c r="LX308" s="62"/>
      <c r="LY308" s="62"/>
      <c r="LZ308" s="62"/>
      <c r="MA308" s="62"/>
      <c r="MB308" s="62"/>
      <c r="MC308" s="62"/>
      <c r="MD308" s="62"/>
      <c r="ME308" s="62"/>
      <c r="MF308" s="62"/>
    </row>
    <row r="309" spans="1:344" x14ac:dyDescent="0.35">
      <c r="A309" s="132">
        <v>305</v>
      </c>
      <c r="B309" s="170"/>
      <c r="C309" s="170"/>
      <c r="D309" s="152">
        <v>1006</v>
      </c>
      <c r="E309" s="72" t="str">
        <f>'BVEM Scorecard'!F308</f>
        <v>Solar + Storage</v>
      </c>
      <c r="F309" s="96">
        <f t="shared" si="396"/>
        <v>0</v>
      </c>
      <c r="G309" s="96">
        <f t="shared" si="397"/>
        <v>0</v>
      </c>
      <c r="H309" s="96">
        <f t="shared" si="398"/>
        <v>0.85446428571428557</v>
      </c>
      <c r="I309" s="96">
        <f t="shared" si="399"/>
        <v>0.8</v>
      </c>
      <c r="J309" s="62">
        <v>0</v>
      </c>
      <c r="K309" s="62">
        <v>1</v>
      </c>
      <c r="L309" s="62">
        <v>1</v>
      </c>
      <c r="M309" s="62">
        <v>0</v>
      </c>
      <c r="N309" s="62">
        <v>0</v>
      </c>
      <c r="O309" s="62">
        <v>0</v>
      </c>
      <c r="P309" s="62">
        <v>0</v>
      </c>
      <c r="Q309" s="62">
        <v>0</v>
      </c>
      <c r="R309" s="62">
        <v>0</v>
      </c>
      <c r="S309" s="62">
        <v>0</v>
      </c>
      <c r="T309" s="62">
        <v>0</v>
      </c>
      <c r="U309" s="62">
        <v>0</v>
      </c>
      <c r="V309" s="62">
        <v>0</v>
      </c>
      <c r="W309" s="62">
        <f t="shared" ref="W309:W311" si="450">IFERROR(AVERAGE(M309:V309),0)</f>
        <v>0</v>
      </c>
      <c r="X309" s="62">
        <f t="shared" ref="X309:X311" si="451">M$4*M309+N$4*N309+O$4*O309+P$4*P309+Q$4*Q309+R$4*R309+S$4*S309+T$4*T309+U$4*U309+V$4*V309</f>
        <v>0</v>
      </c>
      <c r="Y309" s="1" t="s">
        <v>104</v>
      </c>
      <c r="Z309" s="1">
        <v>1</v>
      </c>
      <c r="AA309" s="1">
        <v>32</v>
      </c>
      <c r="AB309" s="1">
        <v>1</v>
      </c>
      <c r="AC309" s="1">
        <v>1</v>
      </c>
      <c r="AD309" s="1">
        <v>1</v>
      </c>
      <c r="AE309" s="1">
        <v>1</v>
      </c>
      <c r="AF309" s="1">
        <v>1</v>
      </c>
      <c r="AG309" s="1">
        <v>1</v>
      </c>
      <c r="AH309" s="1">
        <v>1</v>
      </c>
      <c r="AI309" s="1">
        <v>1</v>
      </c>
      <c r="AJ309" s="1">
        <v>1</v>
      </c>
      <c r="AK309" s="1">
        <v>1</v>
      </c>
      <c r="AL309" s="1">
        <f t="shared" ref="AL309:AL311" si="452">IFERROR(AVERAGE(AB309:AK309),"")</f>
        <v>1</v>
      </c>
      <c r="AM309" s="138">
        <f t="shared" si="356"/>
        <v>0.2857142857142857</v>
      </c>
      <c r="AN309" s="139">
        <f t="shared" si="357"/>
        <v>0.28571428571428564</v>
      </c>
      <c r="AO309" s="63" t="s">
        <v>105</v>
      </c>
      <c r="AP309" s="63">
        <v>1</v>
      </c>
      <c r="AQ309" s="63">
        <v>3</v>
      </c>
      <c r="AR309" s="63">
        <v>1</v>
      </c>
      <c r="AS309" s="63">
        <v>0</v>
      </c>
      <c r="AT309" s="63">
        <v>0</v>
      </c>
      <c r="AU309" s="63">
        <v>1</v>
      </c>
      <c r="AV309" s="63">
        <v>1</v>
      </c>
      <c r="AW309" s="63">
        <v>1</v>
      </c>
      <c r="AX309" s="63">
        <v>1</v>
      </c>
      <c r="AY309" s="63">
        <v>1</v>
      </c>
      <c r="AZ309" s="63">
        <v>0</v>
      </c>
      <c r="BA309" s="63">
        <v>1</v>
      </c>
      <c r="BB309" s="63">
        <f t="shared" ref="BB309:BB311" si="453">IFERROR(AVERAGE(AR309:BA309),"")</f>
        <v>0.7</v>
      </c>
      <c r="BC309" s="63">
        <f t="shared" si="358"/>
        <v>2.6785714285714284E-2</v>
      </c>
      <c r="BD309" s="63">
        <f t="shared" si="359"/>
        <v>1.8749999999999999E-2</v>
      </c>
      <c r="BE309" s="1" t="s">
        <v>106</v>
      </c>
      <c r="BF309" s="1">
        <v>1</v>
      </c>
      <c r="BG309" s="1">
        <v>77</v>
      </c>
      <c r="BH309" s="1">
        <v>1</v>
      </c>
      <c r="BI309" s="1">
        <v>1</v>
      </c>
      <c r="BJ309" s="1">
        <v>0</v>
      </c>
      <c r="BK309" s="1">
        <v>1</v>
      </c>
      <c r="BL309" s="1">
        <v>1</v>
      </c>
      <c r="BM309" s="1">
        <v>1</v>
      </c>
      <c r="BN309" s="1">
        <v>1</v>
      </c>
      <c r="BO309" s="1">
        <v>1</v>
      </c>
      <c r="BP309" s="1">
        <v>0</v>
      </c>
      <c r="BQ309" s="1">
        <v>1</v>
      </c>
      <c r="BR309" s="1">
        <f t="shared" ref="BR309:BR311" si="454">IFERROR(AVERAGE(BH309:BQ309),"")</f>
        <v>0.8</v>
      </c>
      <c r="BS309" s="1">
        <f t="shared" si="360"/>
        <v>0.6875</v>
      </c>
      <c r="BT309" s="1">
        <f t="shared" si="361"/>
        <v>0.54999999999999993</v>
      </c>
      <c r="BU309" s="63" t="s">
        <v>107</v>
      </c>
      <c r="BV309" s="63">
        <v>1</v>
      </c>
      <c r="BW309" s="63"/>
      <c r="BX309" s="63">
        <v>1</v>
      </c>
      <c r="BY309" s="63">
        <v>1</v>
      </c>
      <c r="BZ309" s="63">
        <v>0</v>
      </c>
      <c r="CA309" s="63">
        <v>1</v>
      </c>
      <c r="CB309" s="63">
        <v>1</v>
      </c>
      <c r="CC309" s="63">
        <v>1</v>
      </c>
      <c r="CD309" s="63">
        <v>0</v>
      </c>
      <c r="CE309" s="63">
        <v>1</v>
      </c>
      <c r="CF309" s="63">
        <v>0</v>
      </c>
      <c r="CG309" s="63">
        <v>1</v>
      </c>
      <c r="CH309" s="63">
        <f t="shared" ref="CH309:CH311" si="455">IFERROR(AVERAGE(BX309:CG309),"")</f>
        <v>0.7</v>
      </c>
      <c r="CI309" s="63">
        <f t="shared" si="362"/>
        <v>0</v>
      </c>
      <c r="CJ309" s="63">
        <f t="shared" si="363"/>
        <v>0</v>
      </c>
      <c r="CK309" s="1"/>
      <c r="CL309" s="1"/>
      <c r="CM309" s="1"/>
      <c r="CN309" s="1"/>
      <c r="CO309" s="1"/>
      <c r="CP309" s="1"/>
      <c r="CQ309" s="1"/>
      <c r="CR309" s="1"/>
      <c r="CS309" s="1"/>
      <c r="CT309" s="1"/>
      <c r="CU309" s="1"/>
      <c r="CV309" s="1"/>
      <c r="CW309" s="1"/>
      <c r="CX309" s="1"/>
      <c r="CY309" s="138"/>
      <c r="CZ309" s="1"/>
      <c r="DA309" s="63"/>
      <c r="DB309" s="63"/>
      <c r="DC309" s="63"/>
      <c r="DD309" s="63"/>
      <c r="DE309" s="63"/>
      <c r="DF309" s="63"/>
      <c r="DG309" s="63"/>
      <c r="DH309" s="63"/>
      <c r="DI309" s="63"/>
      <c r="DJ309" s="63"/>
      <c r="DK309" s="63"/>
      <c r="DL309" s="63"/>
      <c r="DM309" s="63"/>
      <c r="DN309" s="63"/>
      <c r="DO309" s="63"/>
      <c r="DP309" s="63"/>
      <c r="DQ309" s="1"/>
      <c r="DR309" s="1"/>
      <c r="DS309" s="1"/>
      <c r="DT309" s="1"/>
      <c r="DU309" s="1"/>
      <c r="DV309" s="1"/>
      <c r="DW309" s="1"/>
      <c r="DX309" s="1"/>
      <c r="DY309" s="1"/>
      <c r="DZ309" s="1"/>
      <c r="EA309" s="1"/>
      <c r="EB309" s="1"/>
      <c r="EC309" s="1"/>
      <c r="ED309" s="1"/>
      <c r="EE309" s="138"/>
      <c r="EF309" s="1"/>
      <c r="EG309" s="63"/>
      <c r="EH309" s="63"/>
      <c r="EI309" s="63"/>
      <c r="EJ309" s="63"/>
      <c r="EK309" s="63"/>
      <c r="EL309" s="63"/>
      <c r="EM309" s="63"/>
      <c r="EN309" s="63"/>
      <c r="EO309" s="63"/>
      <c r="EP309" s="63"/>
      <c r="EQ309" s="63"/>
      <c r="ER309" s="63"/>
      <c r="ES309" s="63"/>
      <c r="ET309" s="63"/>
      <c r="EU309" s="63"/>
      <c r="EV309" s="63"/>
      <c r="EW309" s="1"/>
      <c r="EX309" s="1"/>
      <c r="EY309" s="1"/>
      <c r="EZ309" s="1"/>
      <c r="FA309" s="1"/>
      <c r="FB309" s="1"/>
      <c r="FC309" s="1"/>
      <c r="FD309" s="1"/>
      <c r="FE309" s="1"/>
      <c r="FF309" s="1"/>
      <c r="FG309" s="1"/>
      <c r="FH309" s="1"/>
      <c r="FI309" s="1"/>
      <c r="FJ309" s="1"/>
      <c r="FK309" s="138"/>
      <c r="FL309" s="1"/>
      <c r="FM309" s="63"/>
      <c r="FN309" s="63"/>
      <c r="FO309" s="63"/>
      <c r="FP309" s="63"/>
      <c r="FQ309" s="63"/>
      <c r="FR309" s="63"/>
      <c r="FS309" s="63"/>
      <c r="FT309" s="63"/>
      <c r="FU309" s="63"/>
      <c r="FV309" s="63"/>
      <c r="FW309" s="63"/>
      <c r="FX309" s="63"/>
      <c r="FY309" s="63"/>
      <c r="FZ309" s="63"/>
      <c r="GA309" s="63"/>
      <c r="GB309" s="63"/>
      <c r="GC309" s="1"/>
      <c r="GD309" s="1"/>
      <c r="GE309" s="1"/>
      <c r="GF309" s="1"/>
      <c r="GG309" s="1"/>
      <c r="GH309" s="1"/>
      <c r="GI309" s="1"/>
      <c r="GJ309" s="1"/>
      <c r="GK309" s="1"/>
      <c r="GL309" s="1"/>
      <c r="GM309" s="1"/>
      <c r="GN309" s="1"/>
      <c r="GO309" s="1"/>
      <c r="GP309" s="1"/>
      <c r="GQ309" s="138"/>
      <c r="GR309" s="1"/>
      <c r="GS309" s="63"/>
      <c r="GT309" s="63"/>
      <c r="GU309" s="63"/>
      <c r="GV309" s="63"/>
      <c r="GW309" s="63"/>
      <c r="GX309" s="63"/>
      <c r="GY309" s="63"/>
      <c r="GZ309" s="63"/>
      <c r="HA309" s="63"/>
      <c r="HB309" s="63"/>
      <c r="HC309" s="63"/>
      <c r="HD309" s="63"/>
      <c r="HE309" s="63"/>
      <c r="HF309" s="63"/>
      <c r="HG309" s="63"/>
      <c r="HH309" s="63"/>
      <c r="HI309" s="1"/>
      <c r="HJ309" s="1"/>
      <c r="HK309" s="1"/>
      <c r="HL309" s="1"/>
      <c r="HM309" s="1"/>
      <c r="HN309" s="1"/>
      <c r="HO309" s="1"/>
      <c r="HP309" s="1"/>
      <c r="HQ309" s="1"/>
      <c r="HR309" s="1"/>
      <c r="HS309" s="1"/>
      <c r="HT309" s="1"/>
      <c r="HU309" s="1"/>
      <c r="HV309" s="1"/>
      <c r="HW309" s="138"/>
      <c r="HX309" s="1"/>
      <c r="HY309" s="63"/>
      <c r="HZ309" s="63"/>
      <c r="IA309" s="63"/>
      <c r="IB309" s="63"/>
      <c r="IC309" s="63"/>
      <c r="ID309" s="63"/>
      <c r="IE309" s="63"/>
      <c r="IF309" s="63"/>
      <c r="IG309" s="63"/>
      <c r="IH309" s="63"/>
      <c r="II309" s="63"/>
      <c r="IJ309" s="63"/>
      <c r="IK309" s="63"/>
      <c r="IL309" s="63"/>
      <c r="IM309" s="63"/>
      <c r="IN309" s="63"/>
      <c r="IO309" s="1"/>
      <c r="IP309" s="1"/>
      <c r="IQ309" s="1"/>
      <c r="IR309" s="1"/>
      <c r="IS309" s="1"/>
      <c r="IT309" s="1"/>
      <c r="IU309" s="1"/>
      <c r="IV309" s="1"/>
      <c r="IW309" s="1"/>
      <c r="IX309" s="1"/>
      <c r="IY309" s="1"/>
      <c r="IZ309" s="1"/>
      <c r="JA309" s="1"/>
      <c r="JB309" s="1"/>
      <c r="JC309" s="138"/>
      <c r="JD309" s="1"/>
      <c r="JE309" s="63"/>
      <c r="JF309" s="63"/>
      <c r="JG309" s="63"/>
      <c r="JH309" s="63"/>
      <c r="JI309" s="63"/>
      <c r="JJ309" s="63"/>
      <c r="JK309" s="63"/>
      <c r="JL309" s="63"/>
      <c r="JM309" s="63"/>
      <c r="JN309" s="63"/>
      <c r="JO309" s="63"/>
      <c r="JP309" s="63"/>
      <c r="JQ309" s="63"/>
      <c r="JR309" s="63"/>
      <c r="JS309" s="63"/>
      <c r="JT309" s="63"/>
      <c r="JU309" s="1"/>
      <c r="JV309" s="1"/>
      <c r="JW309" s="1"/>
      <c r="JX309" s="1"/>
      <c r="JY309" s="1"/>
      <c r="JZ309" s="1"/>
      <c r="KA309" s="1"/>
      <c r="KB309" s="1"/>
      <c r="KC309" s="1"/>
      <c r="KD309" s="1"/>
      <c r="KE309" s="1"/>
      <c r="KF309" s="1"/>
      <c r="KG309" s="1"/>
      <c r="KH309" s="1"/>
      <c r="KI309" s="138"/>
      <c r="KJ309" s="1"/>
      <c r="KK309" s="63"/>
      <c r="KL309" s="63"/>
      <c r="KM309" s="63"/>
      <c r="KN309" s="63"/>
      <c r="KO309" s="63"/>
      <c r="KP309" s="63"/>
      <c r="KQ309" s="63"/>
      <c r="KR309" s="63"/>
      <c r="KS309" s="63"/>
      <c r="KT309" s="63"/>
      <c r="KU309" s="63"/>
      <c r="KV309" s="63"/>
      <c r="KW309" s="63"/>
      <c r="KX309" s="63"/>
      <c r="KY309" s="63"/>
      <c r="KZ309" s="63"/>
      <c r="LA309" s="1"/>
      <c r="LB309" s="1"/>
      <c r="LC309" s="1"/>
      <c r="LD309" s="1"/>
      <c r="LE309" s="1"/>
      <c r="LF309" s="1"/>
      <c r="LG309" s="1"/>
      <c r="LH309" s="1"/>
      <c r="LI309" s="1"/>
      <c r="LJ309" s="1"/>
      <c r="LK309" s="1"/>
      <c r="LL309" s="1"/>
      <c r="LM309" s="1"/>
      <c r="LN309" s="1"/>
      <c r="LO309" s="138"/>
      <c r="LP309" s="1"/>
      <c r="LQ309" s="63"/>
      <c r="LR309" s="63"/>
      <c r="LS309" s="63"/>
      <c r="LT309" s="63"/>
      <c r="LU309" s="63"/>
      <c r="LV309" s="63"/>
      <c r="LW309" s="63"/>
      <c r="LX309" s="63"/>
      <c r="LY309" s="63"/>
      <c r="LZ309" s="63"/>
      <c r="MA309" s="63"/>
      <c r="MB309" s="63"/>
      <c r="MC309" s="63"/>
      <c r="MD309" s="63"/>
      <c r="ME309" s="63"/>
      <c r="MF309" s="63"/>
    </row>
    <row r="310" spans="1:344" x14ac:dyDescent="0.35">
      <c r="A310" s="131">
        <v>306</v>
      </c>
      <c r="B310" s="170"/>
      <c r="C310" s="170"/>
      <c r="D310" s="152">
        <v>1008</v>
      </c>
      <c r="E310" s="72" t="str">
        <f>'BVEM Scorecard'!F309</f>
        <v>Solar</v>
      </c>
      <c r="F310" s="96">
        <f t="shared" si="396"/>
        <v>0.99999999999999989</v>
      </c>
      <c r="G310" s="96">
        <f t="shared" si="397"/>
        <v>1</v>
      </c>
      <c r="H310" s="96">
        <f t="shared" si="398"/>
        <v>0.85446428571428557</v>
      </c>
      <c r="I310" s="96">
        <f t="shared" si="399"/>
        <v>0.8</v>
      </c>
      <c r="J310" s="62">
        <v>1</v>
      </c>
      <c r="K310" s="62">
        <v>1</v>
      </c>
      <c r="L310" s="62">
        <v>1</v>
      </c>
      <c r="M310" s="62">
        <v>1</v>
      </c>
      <c r="N310" s="62">
        <v>1</v>
      </c>
      <c r="O310" s="62">
        <v>1</v>
      </c>
      <c r="P310" s="62">
        <v>1</v>
      </c>
      <c r="Q310" s="62">
        <v>1</v>
      </c>
      <c r="R310" s="62">
        <v>1</v>
      </c>
      <c r="S310" s="62">
        <v>1</v>
      </c>
      <c r="T310" s="62">
        <v>1</v>
      </c>
      <c r="U310" s="62">
        <v>1</v>
      </c>
      <c r="V310" s="62">
        <v>1</v>
      </c>
      <c r="W310" s="62">
        <f t="shared" si="450"/>
        <v>1</v>
      </c>
      <c r="X310" s="62">
        <f t="shared" si="451"/>
        <v>0.99999999999999989</v>
      </c>
      <c r="Y310" s="87" t="s">
        <v>104</v>
      </c>
      <c r="Z310" s="5">
        <v>1</v>
      </c>
      <c r="AA310" s="5">
        <v>32</v>
      </c>
      <c r="AB310" s="5">
        <v>1</v>
      </c>
      <c r="AC310" s="5">
        <v>1</v>
      </c>
      <c r="AD310" s="5">
        <v>1</v>
      </c>
      <c r="AE310" s="5">
        <v>1</v>
      </c>
      <c r="AF310" s="5">
        <v>1</v>
      </c>
      <c r="AG310" s="5">
        <v>1</v>
      </c>
      <c r="AH310" s="5">
        <v>1</v>
      </c>
      <c r="AI310" s="5">
        <v>1</v>
      </c>
      <c r="AJ310" s="5">
        <v>1</v>
      </c>
      <c r="AK310" s="5">
        <v>1</v>
      </c>
      <c r="AL310" s="5">
        <f t="shared" si="452"/>
        <v>1</v>
      </c>
      <c r="AM310" s="91">
        <f t="shared" si="356"/>
        <v>0.2857142857142857</v>
      </c>
      <c r="AN310" s="93">
        <f t="shared" si="357"/>
        <v>0.28571428571428564</v>
      </c>
      <c r="AO310" s="62" t="s">
        <v>105</v>
      </c>
      <c r="AP310" s="62">
        <v>1</v>
      </c>
      <c r="AQ310" s="62">
        <v>3</v>
      </c>
      <c r="AR310" s="62">
        <v>1</v>
      </c>
      <c r="AS310" s="62">
        <v>0</v>
      </c>
      <c r="AT310" s="62">
        <v>0</v>
      </c>
      <c r="AU310" s="62">
        <v>1</v>
      </c>
      <c r="AV310" s="62">
        <v>1</v>
      </c>
      <c r="AW310" s="62">
        <v>1</v>
      </c>
      <c r="AX310" s="62">
        <v>1</v>
      </c>
      <c r="AY310" s="62">
        <v>1</v>
      </c>
      <c r="AZ310" s="62">
        <v>0</v>
      </c>
      <c r="BA310" s="62">
        <v>1</v>
      </c>
      <c r="BB310" s="62">
        <f t="shared" si="453"/>
        <v>0.7</v>
      </c>
      <c r="BC310" s="62">
        <f t="shared" si="358"/>
        <v>2.6785714285714284E-2</v>
      </c>
      <c r="BD310" s="62">
        <f t="shared" si="359"/>
        <v>1.8749999999999999E-2</v>
      </c>
      <c r="BE310" s="5" t="s">
        <v>106</v>
      </c>
      <c r="BF310" s="5">
        <v>1</v>
      </c>
      <c r="BG310" s="5">
        <v>77</v>
      </c>
      <c r="BH310" s="5">
        <v>1</v>
      </c>
      <c r="BI310" s="5">
        <v>1</v>
      </c>
      <c r="BJ310" s="5">
        <v>0</v>
      </c>
      <c r="BK310" s="5">
        <v>1</v>
      </c>
      <c r="BL310" s="5">
        <v>1</v>
      </c>
      <c r="BM310" s="5">
        <v>1</v>
      </c>
      <c r="BN310" s="5">
        <v>1</v>
      </c>
      <c r="BO310" s="5">
        <v>1</v>
      </c>
      <c r="BP310" s="5">
        <v>0</v>
      </c>
      <c r="BQ310" s="5">
        <v>1</v>
      </c>
      <c r="BR310" s="5">
        <f t="shared" si="454"/>
        <v>0.8</v>
      </c>
      <c r="BS310" s="5">
        <f t="shared" si="360"/>
        <v>0.6875</v>
      </c>
      <c r="BT310" s="5">
        <f t="shared" si="361"/>
        <v>0.54999999999999993</v>
      </c>
      <c r="BU310" s="62" t="s">
        <v>107</v>
      </c>
      <c r="BV310" s="62">
        <v>1</v>
      </c>
      <c r="BW310" s="62"/>
      <c r="BX310" s="62">
        <v>1</v>
      </c>
      <c r="BY310" s="62">
        <v>1</v>
      </c>
      <c r="BZ310" s="62">
        <v>0</v>
      </c>
      <c r="CA310" s="62">
        <v>1</v>
      </c>
      <c r="CB310" s="62">
        <v>1</v>
      </c>
      <c r="CC310" s="62">
        <v>1</v>
      </c>
      <c r="CD310" s="62">
        <v>0</v>
      </c>
      <c r="CE310" s="62">
        <v>1</v>
      </c>
      <c r="CF310" s="62">
        <v>0</v>
      </c>
      <c r="CG310" s="62">
        <v>1</v>
      </c>
      <c r="CH310" s="62">
        <f t="shared" si="455"/>
        <v>0.7</v>
      </c>
      <c r="CI310" s="62">
        <f t="shared" si="362"/>
        <v>0</v>
      </c>
      <c r="CJ310" s="62">
        <f t="shared" si="363"/>
        <v>0</v>
      </c>
      <c r="CK310" s="5"/>
      <c r="CL310" s="5"/>
      <c r="CM310" s="5"/>
      <c r="CN310" s="5"/>
      <c r="CO310" s="5"/>
      <c r="CP310" s="5"/>
      <c r="CQ310" s="5"/>
      <c r="CR310" s="5"/>
      <c r="CS310" s="5"/>
      <c r="CT310" s="5"/>
      <c r="CU310" s="5"/>
      <c r="CV310" s="5"/>
      <c r="CW310" s="5"/>
      <c r="CX310" s="5"/>
      <c r="CY310" s="91"/>
      <c r="CZ310" s="5"/>
      <c r="DA310" s="62"/>
      <c r="DB310" s="62"/>
      <c r="DC310" s="62"/>
      <c r="DD310" s="62"/>
      <c r="DE310" s="62"/>
      <c r="DF310" s="62"/>
      <c r="DG310" s="62"/>
      <c r="DH310" s="62"/>
      <c r="DI310" s="62"/>
      <c r="DJ310" s="62"/>
      <c r="DK310" s="62"/>
      <c r="DL310" s="62"/>
      <c r="DM310" s="62"/>
      <c r="DN310" s="62"/>
      <c r="DO310" s="62"/>
      <c r="DP310" s="62"/>
      <c r="DQ310" s="5"/>
      <c r="DR310" s="5"/>
      <c r="DS310" s="5"/>
      <c r="DT310" s="5"/>
      <c r="DU310" s="5"/>
      <c r="DV310" s="5"/>
      <c r="DW310" s="5"/>
      <c r="DX310" s="5"/>
      <c r="DY310" s="5"/>
      <c r="DZ310" s="5"/>
      <c r="EA310" s="5"/>
      <c r="EB310" s="5"/>
      <c r="EC310" s="5"/>
      <c r="ED310" s="5"/>
      <c r="EE310" s="91"/>
      <c r="EF310" s="5"/>
      <c r="EG310" s="62"/>
      <c r="EH310" s="62"/>
      <c r="EI310" s="62"/>
      <c r="EJ310" s="62"/>
      <c r="EK310" s="62"/>
      <c r="EL310" s="62"/>
      <c r="EM310" s="62"/>
      <c r="EN310" s="62"/>
      <c r="EO310" s="62"/>
      <c r="EP310" s="62"/>
      <c r="EQ310" s="62"/>
      <c r="ER310" s="62"/>
      <c r="ES310" s="62"/>
      <c r="ET310" s="62"/>
      <c r="EU310" s="62"/>
      <c r="EV310" s="62"/>
      <c r="EW310" s="5"/>
      <c r="EX310" s="5"/>
      <c r="EY310" s="5"/>
      <c r="EZ310" s="5"/>
      <c r="FA310" s="5"/>
      <c r="FB310" s="5"/>
      <c r="FC310" s="5"/>
      <c r="FD310" s="5"/>
      <c r="FE310" s="5"/>
      <c r="FF310" s="5"/>
      <c r="FG310" s="5"/>
      <c r="FH310" s="5"/>
      <c r="FI310" s="5"/>
      <c r="FJ310" s="5"/>
      <c r="FK310" s="91"/>
      <c r="FL310" s="5"/>
      <c r="FM310" s="62"/>
      <c r="FN310" s="62"/>
      <c r="FO310" s="62"/>
      <c r="FP310" s="62"/>
      <c r="FQ310" s="62"/>
      <c r="FR310" s="62"/>
      <c r="FS310" s="62"/>
      <c r="FT310" s="62"/>
      <c r="FU310" s="62"/>
      <c r="FV310" s="62"/>
      <c r="FW310" s="62"/>
      <c r="FX310" s="62"/>
      <c r="FY310" s="62"/>
      <c r="FZ310" s="62"/>
      <c r="GA310" s="62"/>
      <c r="GB310" s="62"/>
      <c r="GC310" s="5"/>
      <c r="GD310" s="5"/>
      <c r="GE310" s="5"/>
      <c r="GF310" s="5"/>
      <c r="GG310" s="5"/>
      <c r="GH310" s="5"/>
      <c r="GI310" s="5"/>
      <c r="GJ310" s="5"/>
      <c r="GK310" s="5"/>
      <c r="GL310" s="5"/>
      <c r="GM310" s="5"/>
      <c r="GN310" s="5"/>
      <c r="GO310" s="5"/>
      <c r="GP310" s="5"/>
      <c r="GQ310" s="91"/>
      <c r="GR310" s="5"/>
      <c r="GS310" s="62"/>
      <c r="GT310" s="62"/>
      <c r="GU310" s="62"/>
      <c r="GV310" s="62"/>
      <c r="GW310" s="62"/>
      <c r="GX310" s="62"/>
      <c r="GY310" s="62"/>
      <c r="GZ310" s="62"/>
      <c r="HA310" s="62"/>
      <c r="HB310" s="62"/>
      <c r="HC310" s="62"/>
      <c r="HD310" s="62"/>
      <c r="HE310" s="62"/>
      <c r="HF310" s="62"/>
      <c r="HG310" s="62"/>
      <c r="HH310" s="62"/>
      <c r="HI310" s="5"/>
      <c r="HJ310" s="5"/>
      <c r="HK310" s="5"/>
      <c r="HL310" s="5"/>
      <c r="HM310" s="5"/>
      <c r="HN310" s="5"/>
      <c r="HO310" s="5"/>
      <c r="HP310" s="5"/>
      <c r="HQ310" s="5"/>
      <c r="HR310" s="5"/>
      <c r="HS310" s="5"/>
      <c r="HT310" s="5"/>
      <c r="HU310" s="5"/>
      <c r="HV310" s="5"/>
      <c r="HW310" s="91"/>
      <c r="HX310" s="5"/>
      <c r="HY310" s="62"/>
      <c r="HZ310" s="62"/>
      <c r="IA310" s="62"/>
      <c r="IB310" s="62"/>
      <c r="IC310" s="62"/>
      <c r="ID310" s="62"/>
      <c r="IE310" s="62"/>
      <c r="IF310" s="62"/>
      <c r="IG310" s="62"/>
      <c r="IH310" s="62"/>
      <c r="II310" s="62"/>
      <c r="IJ310" s="62"/>
      <c r="IK310" s="62"/>
      <c r="IL310" s="62"/>
      <c r="IM310" s="62"/>
      <c r="IN310" s="62"/>
      <c r="IO310" s="5"/>
      <c r="IP310" s="5"/>
      <c r="IQ310" s="5"/>
      <c r="IR310" s="5"/>
      <c r="IS310" s="5"/>
      <c r="IT310" s="5"/>
      <c r="IU310" s="5"/>
      <c r="IV310" s="5"/>
      <c r="IW310" s="5"/>
      <c r="IX310" s="5"/>
      <c r="IY310" s="5"/>
      <c r="IZ310" s="5"/>
      <c r="JA310" s="5"/>
      <c r="JB310" s="5"/>
      <c r="JC310" s="91"/>
      <c r="JD310" s="5"/>
      <c r="JE310" s="62"/>
      <c r="JF310" s="62"/>
      <c r="JG310" s="62"/>
      <c r="JH310" s="62"/>
      <c r="JI310" s="62"/>
      <c r="JJ310" s="62"/>
      <c r="JK310" s="62"/>
      <c r="JL310" s="62"/>
      <c r="JM310" s="62"/>
      <c r="JN310" s="62"/>
      <c r="JO310" s="62"/>
      <c r="JP310" s="62"/>
      <c r="JQ310" s="62"/>
      <c r="JR310" s="62"/>
      <c r="JS310" s="62"/>
      <c r="JT310" s="62"/>
      <c r="JU310" s="5"/>
      <c r="JV310" s="5"/>
      <c r="JW310" s="5"/>
      <c r="JX310" s="5"/>
      <c r="JY310" s="5"/>
      <c r="JZ310" s="5"/>
      <c r="KA310" s="5"/>
      <c r="KB310" s="5"/>
      <c r="KC310" s="5"/>
      <c r="KD310" s="5"/>
      <c r="KE310" s="5"/>
      <c r="KF310" s="5"/>
      <c r="KG310" s="5"/>
      <c r="KH310" s="5"/>
      <c r="KI310" s="91"/>
      <c r="KJ310" s="5"/>
      <c r="KK310" s="62"/>
      <c r="KL310" s="62"/>
      <c r="KM310" s="62"/>
      <c r="KN310" s="62"/>
      <c r="KO310" s="62"/>
      <c r="KP310" s="62"/>
      <c r="KQ310" s="62"/>
      <c r="KR310" s="62"/>
      <c r="KS310" s="62"/>
      <c r="KT310" s="62"/>
      <c r="KU310" s="62"/>
      <c r="KV310" s="62"/>
      <c r="KW310" s="62"/>
      <c r="KX310" s="62"/>
      <c r="KY310" s="62"/>
      <c r="KZ310" s="62"/>
      <c r="LA310" s="5"/>
      <c r="LB310" s="5"/>
      <c r="LC310" s="5"/>
      <c r="LD310" s="5"/>
      <c r="LE310" s="5"/>
      <c r="LF310" s="5"/>
      <c r="LG310" s="5"/>
      <c r="LH310" s="5"/>
      <c r="LI310" s="5"/>
      <c r="LJ310" s="5"/>
      <c r="LK310" s="5"/>
      <c r="LL310" s="5"/>
      <c r="LM310" s="5"/>
      <c r="LN310" s="5"/>
      <c r="LO310" s="91"/>
      <c r="LP310" s="5"/>
      <c r="LQ310" s="62"/>
      <c r="LR310" s="62"/>
      <c r="LS310" s="62"/>
      <c r="LT310" s="62"/>
      <c r="LU310" s="62"/>
      <c r="LV310" s="62"/>
      <c r="LW310" s="62"/>
      <c r="LX310" s="62"/>
      <c r="LY310" s="62"/>
      <c r="LZ310" s="62"/>
      <c r="MA310" s="62"/>
      <c r="MB310" s="62"/>
      <c r="MC310" s="62"/>
      <c r="MD310" s="62"/>
      <c r="ME310" s="62"/>
      <c r="MF310" s="62"/>
    </row>
    <row r="311" spans="1:344" x14ac:dyDescent="0.35">
      <c r="A311" s="132">
        <v>307</v>
      </c>
      <c r="B311" s="170"/>
      <c r="C311" s="170"/>
      <c r="D311" s="152">
        <v>1010</v>
      </c>
      <c r="E311" s="72" t="str">
        <f>'BVEM Scorecard'!F310</f>
        <v>Solar + Storage</v>
      </c>
      <c r="F311" s="96">
        <f t="shared" si="396"/>
        <v>0.99999999999999989</v>
      </c>
      <c r="G311" s="96">
        <f t="shared" si="397"/>
        <v>1</v>
      </c>
      <c r="H311" s="96">
        <f t="shared" si="398"/>
        <v>0.85446428571428557</v>
      </c>
      <c r="I311" s="96">
        <f t="shared" si="399"/>
        <v>0.8</v>
      </c>
      <c r="J311" s="62">
        <v>1</v>
      </c>
      <c r="K311" s="62">
        <v>1</v>
      </c>
      <c r="L311" s="62">
        <v>1</v>
      </c>
      <c r="M311" s="62">
        <v>1</v>
      </c>
      <c r="N311" s="62">
        <v>1</v>
      </c>
      <c r="O311" s="62">
        <v>1</v>
      </c>
      <c r="P311" s="62">
        <v>1</v>
      </c>
      <c r="Q311" s="62">
        <v>1</v>
      </c>
      <c r="R311" s="62">
        <v>1</v>
      </c>
      <c r="S311" s="62">
        <v>1</v>
      </c>
      <c r="T311" s="62">
        <v>1</v>
      </c>
      <c r="U311" s="62">
        <v>1</v>
      </c>
      <c r="V311" s="62">
        <v>1</v>
      </c>
      <c r="W311" s="62">
        <f t="shared" si="450"/>
        <v>1</v>
      </c>
      <c r="X311" s="62">
        <f t="shared" si="451"/>
        <v>0.99999999999999989</v>
      </c>
      <c r="Y311" s="1" t="s">
        <v>104</v>
      </c>
      <c r="Z311" s="1">
        <v>1</v>
      </c>
      <c r="AA311" s="1">
        <v>32</v>
      </c>
      <c r="AB311" s="1">
        <v>1</v>
      </c>
      <c r="AC311" s="1">
        <v>1</v>
      </c>
      <c r="AD311" s="1">
        <v>1</v>
      </c>
      <c r="AE311" s="1">
        <v>1</v>
      </c>
      <c r="AF311" s="1">
        <v>1</v>
      </c>
      <c r="AG311" s="1">
        <v>1</v>
      </c>
      <c r="AH311" s="1">
        <v>1</v>
      </c>
      <c r="AI311" s="1">
        <v>1</v>
      </c>
      <c r="AJ311" s="1">
        <v>1</v>
      </c>
      <c r="AK311" s="1">
        <v>1</v>
      </c>
      <c r="AL311" s="1">
        <f t="shared" si="452"/>
        <v>1</v>
      </c>
      <c r="AM311" s="138">
        <f t="shared" si="356"/>
        <v>0.2857142857142857</v>
      </c>
      <c r="AN311" s="139">
        <f t="shared" si="357"/>
        <v>0.28571428571428564</v>
      </c>
      <c r="AO311" s="63" t="s">
        <v>105</v>
      </c>
      <c r="AP311" s="63">
        <v>1</v>
      </c>
      <c r="AQ311" s="63">
        <v>3</v>
      </c>
      <c r="AR311" s="63">
        <v>1</v>
      </c>
      <c r="AS311" s="63">
        <v>0</v>
      </c>
      <c r="AT311" s="63">
        <v>0</v>
      </c>
      <c r="AU311" s="63">
        <v>1</v>
      </c>
      <c r="AV311" s="63">
        <v>1</v>
      </c>
      <c r="AW311" s="63">
        <v>1</v>
      </c>
      <c r="AX311" s="63">
        <v>1</v>
      </c>
      <c r="AY311" s="63">
        <v>1</v>
      </c>
      <c r="AZ311" s="63">
        <v>0</v>
      </c>
      <c r="BA311" s="63">
        <v>1</v>
      </c>
      <c r="BB311" s="63">
        <f t="shared" si="453"/>
        <v>0.7</v>
      </c>
      <c r="BC311" s="63">
        <f t="shared" si="358"/>
        <v>2.6785714285714284E-2</v>
      </c>
      <c r="BD311" s="63">
        <f t="shared" si="359"/>
        <v>1.8749999999999999E-2</v>
      </c>
      <c r="BE311" s="1" t="s">
        <v>106</v>
      </c>
      <c r="BF311" s="1">
        <v>1</v>
      </c>
      <c r="BG311" s="1">
        <v>77</v>
      </c>
      <c r="BH311" s="1">
        <v>1</v>
      </c>
      <c r="BI311" s="1">
        <v>1</v>
      </c>
      <c r="BJ311" s="1">
        <v>0</v>
      </c>
      <c r="BK311" s="1">
        <v>1</v>
      </c>
      <c r="BL311" s="1">
        <v>1</v>
      </c>
      <c r="BM311" s="1">
        <v>1</v>
      </c>
      <c r="BN311" s="1">
        <v>1</v>
      </c>
      <c r="BO311" s="1">
        <v>1</v>
      </c>
      <c r="BP311" s="1">
        <v>0</v>
      </c>
      <c r="BQ311" s="1">
        <v>1</v>
      </c>
      <c r="BR311" s="1">
        <f t="shared" si="454"/>
        <v>0.8</v>
      </c>
      <c r="BS311" s="1">
        <f t="shared" si="360"/>
        <v>0.6875</v>
      </c>
      <c r="BT311" s="1">
        <f t="shared" si="361"/>
        <v>0.54999999999999993</v>
      </c>
      <c r="BU311" s="63" t="s">
        <v>107</v>
      </c>
      <c r="BV311" s="63">
        <v>1</v>
      </c>
      <c r="BW311" s="63"/>
      <c r="BX311" s="63">
        <v>1</v>
      </c>
      <c r="BY311" s="63">
        <v>1</v>
      </c>
      <c r="BZ311" s="63">
        <v>0</v>
      </c>
      <c r="CA311" s="63">
        <v>1</v>
      </c>
      <c r="CB311" s="63">
        <v>1</v>
      </c>
      <c r="CC311" s="63">
        <v>1</v>
      </c>
      <c r="CD311" s="63">
        <v>0</v>
      </c>
      <c r="CE311" s="63">
        <v>1</v>
      </c>
      <c r="CF311" s="63">
        <v>0</v>
      </c>
      <c r="CG311" s="63">
        <v>1</v>
      </c>
      <c r="CH311" s="63">
        <f t="shared" si="455"/>
        <v>0.7</v>
      </c>
      <c r="CI311" s="63">
        <f t="shared" si="362"/>
        <v>0</v>
      </c>
      <c r="CJ311" s="63">
        <f t="shared" si="363"/>
        <v>0</v>
      </c>
      <c r="CK311" s="1"/>
      <c r="CL311" s="1"/>
      <c r="CM311" s="1"/>
      <c r="CN311" s="1"/>
      <c r="CO311" s="1"/>
      <c r="CP311" s="1"/>
      <c r="CQ311" s="1"/>
      <c r="CR311" s="1"/>
      <c r="CS311" s="1"/>
      <c r="CT311" s="1"/>
      <c r="CU311" s="1"/>
      <c r="CV311" s="1"/>
      <c r="CW311" s="1"/>
      <c r="CX311" s="1"/>
      <c r="CY311" s="138"/>
      <c r="CZ311" s="1"/>
      <c r="DA311" s="63"/>
      <c r="DB311" s="63"/>
      <c r="DC311" s="63"/>
      <c r="DD311" s="63"/>
      <c r="DE311" s="63"/>
      <c r="DF311" s="63"/>
      <c r="DG311" s="63"/>
      <c r="DH311" s="63"/>
      <c r="DI311" s="63"/>
      <c r="DJ311" s="63"/>
      <c r="DK311" s="63"/>
      <c r="DL311" s="63"/>
      <c r="DM311" s="63"/>
      <c r="DN311" s="63"/>
      <c r="DO311" s="63"/>
      <c r="DP311" s="63"/>
      <c r="DQ311" s="1"/>
      <c r="DR311" s="1"/>
      <c r="DS311" s="1"/>
      <c r="DT311" s="1"/>
      <c r="DU311" s="1"/>
      <c r="DV311" s="1"/>
      <c r="DW311" s="1"/>
      <c r="DX311" s="1"/>
      <c r="DY311" s="1"/>
      <c r="DZ311" s="1"/>
      <c r="EA311" s="1"/>
      <c r="EB311" s="1"/>
      <c r="EC311" s="1"/>
      <c r="ED311" s="1"/>
      <c r="EE311" s="138"/>
      <c r="EF311" s="1"/>
      <c r="EG311" s="63"/>
      <c r="EH311" s="63"/>
      <c r="EI311" s="63"/>
      <c r="EJ311" s="63"/>
      <c r="EK311" s="63"/>
      <c r="EL311" s="63"/>
      <c r="EM311" s="63"/>
      <c r="EN311" s="63"/>
      <c r="EO311" s="63"/>
      <c r="EP311" s="63"/>
      <c r="EQ311" s="63"/>
      <c r="ER311" s="63"/>
      <c r="ES311" s="63"/>
      <c r="ET311" s="63"/>
      <c r="EU311" s="63"/>
      <c r="EV311" s="63"/>
      <c r="EW311" s="1"/>
      <c r="EX311" s="1"/>
      <c r="EY311" s="1"/>
      <c r="EZ311" s="1"/>
      <c r="FA311" s="1"/>
      <c r="FB311" s="1"/>
      <c r="FC311" s="1"/>
      <c r="FD311" s="1"/>
      <c r="FE311" s="1"/>
      <c r="FF311" s="1"/>
      <c r="FG311" s="1"/>
      <c r="FH311" s="1"/>
      <c r="FI311" s="1"/>
      <c r="FJ311" s="1"/>
      <c r="FK311" s="138"/>
      <c r="FL311" s="1"/>
      <c r="FM311" s="63"/>
      <c r="FN311" s="63"/>
      <c r="FO311" s="63"/>
      <c r="FP311" s="63"/>
      <c r="FQ311" s="63"/>
      <c r="FR311" s="63"/>
      <c r="FS311" s="63"/>
      <c r="FT311" s="63"/>
      <c r="FU311" s="63"/>
      <c r="FV311" s="63"/>
      <c r="FW311" s="63"/>
      <c r="FX311" s="63"/>
      <c r="FY311" s="63"/>
      <c r="FZ311" s="63"/>
      <c r="GA311" s="63"/>
      <c r="GB311" s="63"/>
      <c r="GC311" s="1"/>
      <c r="GD311" s="1"/>
      <c r="GE311" s="1"/>
      <c r="GF311" s="1"/>
      <c r="GG311" s="1"/>
      <c r="GH311" s="1"/>
      <c r="GI311" s="1"/>
      <c r="GJ311" s="1"/>
      <c r="GK311" s="1"/>
      <c r="GL311" s="1"/>
      <c r="GM311" s="1"/>
      <c r="GN311" s="1"/>
      <c r="GO311" s="1"/>
      <c r="GP311" s="1"/>
      <c r="GQ311" s="138"/>
      <c r="GR311" s="1"/>
      <c r="GS311" s="63"/>
      <c r="GT311" s="63"/>
      <c r="GU311" s="63"/>
      <c r="GV311" s="63"/>
      <c r="GW311" s="63"/>
      <c r="GX311" s="63"/>
      <c r="GY311" s="63"/>
      <c r="GZ311" s="63"/>
      <c r="HA311" s="63"/>
      <c r="HB311" s="63"/>
      <c r="HC311" s="63"/>
      <c r="HD311" s="63"/>
      <c r="HE311" s="63"/>
      <c r="HF311" s="63"/>
      <c r="HG311" s="63"/>
      <c r="HH311" s="63"/>
      <c r="HI311" s="1"/>
      <c r="HJ311" s="1"/>
      <c r="HK311" s="1"/>
      <c r="HL311" s="1"/>
      <c r="HM311" s="1"/>
      <c r="HN311" s="1"/>
      <c r="HO311" s="1"/>
      <c r="HP311" s="1"/>
      <c r="HQ311" s="1"/>
      <c r="HR311" s="1"/>
      <c r="HS311" s="1"/>
      <c r="HT311" s="1"/>
      <c r="HU311" s="1"/>
      <c r="HV311" s="1"/>
      <c r="HW311" s="138"/>
      <c r="HX311" s="1"/>
      <c r="HY311" s="63"/>
      <c r="HZ311" s="63"/>
      <c r="IA311" s="63"/>
      <c r="IB311" s="63"/>
      <c r="IC311" s="63"/>
      <c r="ID311" s="63"/>
      <c r="IE311" s="63"/>
      <c r="IF311" s="63"/>
      <c r="IG311" s="63"/>
      <c r="IH311" s="63"/>
      <c r="II311" s="63"/>
      <c r="IJ311" s="63"/>
      <c r="IK311" s="63"/>
      <c r="IL311" s="63"/>
      <c r="IM311" s="63"/>
      <c r="IN311" s="63"/>
      <c r="IO311" s="1"/>
      <c r="IP311" s="1"/>
      <c r="IQ311" s="1"/>
      <c r="IR311" s="1"/>
      <c r="IS311" s="1"/>
      <c r="IT311" s="1"/>
      <c r="IU311" s="1"/>
      <c r="IV311" s="1"/>
      <c r="IW311" s="1"/>
      <c r="IX311" s="1"/>
      <c r="IY311" s="1"/>
      <c r="IZ311" s="1"/>
      <c r="JA311" s="1"/>
      <c r="JB311" s="1"/>
      <c r="JC311" s="138"/>
      <c r="JD311" s="1"/>
      <c r="JE311" s="63"/>
      <c r="JF311" s="63"/>
      <c r="JG311" s="63"/>
      <c r="JH311" s="63"/>
      <c r="JI311" s="63"/>
      <c r="JJ311" s="63"/>
      <c r="JK311" s="63"/>
      <c r="JL311" s="63"/>
      <c r="JM311" s="63"/>
      <c r="JN311" s="63"/>
      <c r="JO311" s="63"/>
      <c r="JP311" s="63"/>
      <c r="JQ311" s="63"/>
      <c r="JR311" s="63"/>
      <c r="JS311" s="63"/>
      <c r="JT311" s="63"/>
      <c r="JU311" s="1"/>
      <c r="JV311" s="1"/>
      <c r="JW311" s="1"/>
      <c r="JX311" s="1"/>
      <c r="JY311" s="1"/>
      <c r="JZ311" s="1"/>
      <c r="KA311" s="1"/>
      <c r="KB311" s="1"/>
      <c r="KC311" s="1"/>
      <c r="KD311" s="1"/>
      <c r="KE311" s="1"/>
      <c r="KF311" s="1"/>
      <c r="KG311" s="1"/>
      <c r="KH311" s="1"/>
      <c r="KI311" s="138"/>
      <c r="KJ311" s="1"/>
      <c r="KK311" s="63"/>
      <c r="KL311" s="63"/>
      <c r="KM311" s="63"/>
      <c r="KN311" s="63"/>
      <c r="KO311" s="63"/>
      <c r="KP311" s="63"/>
      <c r="KQ311" s="63"/>
      <c r="KR311" s="63"/>
      <c r="KS311" s="63"/>
      <c r="KT311" s="63"/>
      <c r="KU311" s="63"/>
      <c r="KV311" s="63"/>
      <c r="KW311" s="63"/>
      <c r="KX311" s="63"/>
      <c r="KY311" s="63"/>
      <c r="KZ311" s="63"/>
      <c r="LA311" s="1"/>
      <c r="LB311" s="1"/>
      <c r="LC311" s="1"/>
      <c r="LD311" s="1"/>
      <c r="LE311" s="1"/>
      <c r="LF311" s="1"/>
      <c r="LG311" s="1"/>
      <c r="LH311" s="1"/>
      <c r="LI311" s="1"/>
      <c r="LJ311" s="1"/>
      <c r="LK311" s="1"/>
      <c r="LL311" s="1"/>
      <c r="LM311" s="1"/>
      <c r="LN311" s="1"/>
      <c r="LO311" s="138"/>
      <c r="LP311" s="1"/>
      <c r="LQ311" s="63"/>
      <c r="LR311" s="63"/>
      <c r="LS311" s="63"/>
      <c r="LT311" s="63"/>
      <c r="LU311" s="63"/>
      <c r="LV311" s="63"/>
      <c r="LW311" s="63"/>
      <c r="LX311" s="63"/>
      <c r="LY311" s="63"/>
      <c r="LZ311" s="63"/>
      <c r="MA311" s="63"/>
      <c r="MB311" s="63"/>
      <c r="MC311" s="63"/>
      <c r="MD311" s="63"/>
      <c r="ME311" s="63"/>
      <c r="MF311" s="63"/>
    </row>
    <row r="312" spans="1:344" x14ac:dyDescent="0.35">
      <c r="A312" s="131">
        <v>308</v>
      </c>
      <c r="B312" s="170"/>
      <c r="C312" s="170"/>
      <c r="D312" s="152">
        <v>430</v>
      </c>
      <c r="E312" s="72" t="str">
        <f>'BVEM Scorecard'!F311</f>
        <v>Solar</v>
      </c>
      <c r="F312" s="96"/>
      <c r="G312" s="96"/>
      <c r="H312" s="96"/>
      <c r="I312" s="96"/>
      <c r="J312" s="62"/>
      <c r="K312" s="62"/>
      <c r="L312" s="62"/>
      <c r="M312" s="62"/>
      <c r="N312" s="62"/>
      <c r="O312" s="62"/>
      <c r="P312" s="62"/>
      <c r="Q312" s="62"/>
      <c r="R312" s="62"/>
      <c r="S312" s="62"/>
      <c r="T312" s="62"/>
      <c r="U312" s="62"/>
      <c r="V312" s="62"/>
      <c r="W312" s="62"/>
      <c r="X312" s="62"/>
      <c r="Y312" s="87"/>
      <c r="Z312" s="5"/>
      <c r="AA312" s="5"/>
      <c r="AB312" s="5"/>
      <c r="AC312" s="5"/>
      <c r="AD312" s="5"/>
      <c r="AE312" s="5"/>
      <c r="AF312" s="5"/>
      <c r="AG312" s="5"/>
      <c r="AH312" s="5"/>
      <c r="AI312" s="5"/>
      <c r="AJ312" s="5"/>
      <c r="AK312" s="5"/>
      <c r="AL312" s="5"/>
      <c r="AM312" s="91"/>
      <c r="AN312" s="93"/>
      <c r="AO312" s="62"/>
      <c r="AP312" s="62"/>
      <c r="AQ312" s="62"/>
      <c r="AR312" s="62"/>
      <c r="AS312" s="62"/>
      <c r="AT312" s="62"/>
      <c r="AU312" s="62"/>
      <c r="AV312" s="62"/>
      <c r="AW312" s="62"/>
      <c r="AX312" s="62"/>
      <c r="AY312" s="62"/>
      <c r="AZ312" s="62"/>
      <c r="BA312" s="62"/>
      <c r="BB312" s="62"/>
      <c r="BC312" s="62"/>
      <c r="BD312" s="62"/>
      <c r="BE312" s="5"/>
      <c r="BF312" s="5"/>
      <c r="BG312" s="5"/>
      <c r="BH312" s="5"/>
      <c r="BI312" s="5"/>
      <c r="BJ312" s="5"/>
      <c r="BK312" s="5"/>
      <c r="BL312" s="5"/>
      <c r="BM312" s="5"/>
      <c r="BN312" s="5"/>
      <c r="BO312" s="5"/>
      <c r="BP312" s="5"/>
      <c r="BQ312" s="5"/>
      <c r="BR312" s="5"/>
      <c r="BS312" s="5"/>
      <c r="BT312" s="5"/>
      <c r="BU312" s="62"/>
      <c r="BV312" s="62"/>
      <c r="BW312" s="62"/>
      <c r="BX312" s="62"/>
      <c r="BY312" s="62"/>
      <c r="BZ312" s="62"/>
      <c r="CA312" s="62"/>
      <c r="CB312" s="62"/>
      <c r="CC312" s="62"/>
      <c r="CD312" s="62"/>
      <c r="CE312" s="62"/>
      <c r="CF312" s="62"/>
      <c r="CG312" s="62"/>
      <c r="CH312" s="62"/>
      <c r="CI312" s="62"/>
      <c r="CJ312" s="62"/>
      <c r="CK312" s="5"/>
      <c r="CL312" s="5"/>
      <c r="CM312" s="5"/>
      <c r="CN312" s="5"/>
      <c r="CO312" s="5"/>
      <c r="CP312" s="5"/>
      <c r="CQ312" s="5"/>
      <c r="CR312" s="5"/>
      <c r="CS312" s="5"/>
      <c r="CT312" s="5"/>
      <c r="CU312" s="5"/>
      <c r="CV312" s="5"/>
      <c r="CW312" s="5"/>
      <c r="CX312" s="5"/>
      <c r="CY312" s="91"/>
      <c r="CZ312" s="5"/>
      <c r="DA312" s="62"/>
      <c r="DB312" s="62"/>
      <c r="DC312" s="62"/>
      <c r="DD312" s="62"/>
      <c r="DE312" s="62"/>
      <c r="DF312" s="62"/>
      <c r="DG312" s="62"/>
      <c r="DH312" s="62"/>
      <c r="DI312" s="62"/>
      <c r="DJ312" s="62"/>
      <c r="DK312" s="62"/>
      <c r="DL312" s="62"/>
      <c r="DM312" s="62"/>
      <c r="DN312" s="62"/>
      <c r="DO312" s="62"/>
      <c r="DP312" s="62"/>
      <c r="DQ312" s="5"/>
      <c r="DR312" s="5"/>
      <c r="DS312" s="5"/>
      <c r="DT312" s="5"/>
      <c r="DU312" s="5"/>
      <c r="DV312" s="5"/>
      <c r="DW312" s="5"/>
      <c r="DX312" s="5"/>
      <c r="DY312" s="5"/>
      <c r="DZ312" s="5"/>
      <c r="EA312" s="5"/>
      <c r="EB312" s="5"/>
      <c r="EC312" s="5"/>
      <c r="ED312" s="5"/>
      <c r="EE312" s="91"/>
      <c r="EF312" s="5"/>
      <c r="EG312" s="62"/>
      <c r="EH312" s="62"/>
      <c r="EI312" s="62"/>
      <c r="EJ312" s="62"/>
      <c r="EK312" s="62"/>
      <c r="EL312" s="62"/>
      <c r="EM312" s="62"/>
      <c r="EN312" s="62"/>
      <c r="EO312" s="62"/>
      <c r="EP312" s="62"/>
      <c r="EQ312" s="62"/>
      <c r="ER312" s="62"/>
      <c r="ES312" s="62"/>
      <c r="ET312" s="62"/>
      <c r="EU312" s="62"/>
      <c r="EV312" s="62"/>
      <c r="EW312" s="5"/>
      <c r="EX312" s="5"/>
      <c r="EY312" s="5"/>
      <c r="EZ312" s="5"/>
      <c r="FA312" s="5"/>
      <c r="FB312" s="5"/>
      <c r="FC312" s="5"/>
      <c r="FD312" s="5"/>
      <c r="FE312" s="5"/>
      <c r="FF312" s="5"/>
      <c r="FG312" s="5"/>
      <c r="FH312" s="5"/>
      <c r="FI312" s="5"/>
      <c r="FJ312" s="5"/>
      <c r="FK312" s="91"/>
      <c r="FL312" s="5"/>
      <c r="FM312" s="62"/>
      <c r="FN312" s="62"/>
      <c r="FO312" s="62"/>
      <c r="FP312" s="62"/>
      <c r="FQ312" s="62"/>
      <c r="FR312" s="62"/>
      <c r="FS312" s="62"/>
      <c r="FT312" s="62"/>
      <c r="FU312" s="62"/>
      <c r="FV312" s="62"/>
      <c r="FW312" s="62"/>
      <c r="FX312" s="62"/>
      <c r="FY312" s="62"/>
      <c r="FZ312" s="62"/>
      <c r="GA312" s="62"/>
      <c r="GB312" s="62"/>
      <c r="GC312" s="5"/>
      <c r="GD312" s="5"/>
      <c r="GE312" s="5"/>
      <c r="GF312" s="5"/>
      <c r="GG312" s="5"/>
      <c r="GH312" s="5"/>
      <c r="GI312" s="5"/>
      <c r="GJ312" s="5"/>
      <c r="GK312" s="5"/>
      <c r="GL312" s="5"/>
      <c r="GM312" s="5"/>
      <c r="GN312" s="5"/>
      <c r="GO312" s="5"/>
      <c r="GP312" s="5"/>
      <c r="GQ312" s="91"/>
      <c r="GR312" s="5"/>
      <c r="GS312" s="62"/>
      <c r="GT312" s="62"/>
      <c r="GU312" s="62"/>
      <c r="GV312" s="62"/>
      <c r="GW312" s="62"/>
      <c r="GX312" s="62"/>
      <c r="GY312" s="62"/>
      <c r="GZ312" s="62"/>
      <c r="HA312" s="62"/>
      <c r="HB312" s="62"/>
      <c r="HC312" s="62"/>
      <c r="HD312" s="62"/>
      <c r="HE312" s="62"/>
      <c r="HF312" s="62"/>
      <c r="HG312" s="62"/>
      <c r="HH312" s="62"/>
      <c r="HI312" s="5"/>
      <c r="HJ312" s="5"/>
      <c r="HK312" s="5"/>
      <c r="HL312" s="5"/>
      <c r="HM312" s="5"/>
      <c r="HN312" s="5"/>
      <c r="HO312" s="5"/>
      <c r="HP312" s="5"/>
      <c r="HQ312" s="5"/>
      <c r="HR312" s="5"/>
      <c r="HS312" s="5"/>
      <c r="HT312" s="5"/>
      <c r="HU312" s="5"/>
      <c r="HV312" s="5"/>
      <c r="HW312" s="91"/>
      <c r="HX312" s="5"/>
      <c r="HY312" s="62"/>
      <c r="HZ312" s="62"/>
      <c r="IA312" s="62"/>
      <c r="IB312" s="62"/>
      <c r="IC312" s="62"/>
      <c r="ID312" s="62"/>
      <c r="IE312" s="62"/>
      <c r="IF312" s="62"/>
      <c r="IG312" s="62"/>
      <c r="IH312" s="62"/>
      <c r="II312" s="62"/>
      <c r="IJ312" s="62"/>
      <c r="IK312" s="62"/>
      <c r="IL312" s="62"/>
      <c r="IM312" s="62"/>
      <c r="IN312" s="62"/>
      <c r="IO312" s="5"/>
      <c r="IP312" s="5"/>
      <c r="IQ312" s="5"/>
      <c r="IR312" s="5"/>
      <c r="IS312" s="5"/>
      <c r="IT312" s="5"/>
      <c r="IU312" s="5"/>
      <c r="IV312" s="5"/>
      <c r="IW312" s="5"/>
      <c r="IX312" s="5"/>
      <c r="IY312" s="5"/>
      <c r="IZ312" s="5"/>
      <c r="JA312" s="5"/>
      <c r="JB312" s="5"/>
      <c r="JC312" s="91"/>
      <c r="JD312" s="5"/>
      <c r="JE312" s="62"/>
      <c r="JF312" s="62"/>
      <c r="JG312" s="62"/>
      <c r="JH312" s="62"/>
      <c r="JI312" s="62"/>
      <c r="JJ312" s="62"/>
      <c r="JK312" s="62"/>
      <c r="JL312" s="62"/>
      <c r="JM312" s="62"/>
      <c r="JN312" s="62"/>
      <c r="JO312" s="62"/>
      <c r="JP312" s="62"/>
      <c r="JQ312" s="62"/>
      <c r="JR312" s="62"/>
      <c r="JS312" s="62"/>
      <c r="JT312" s="62"/>
      <c r="JU312" s="5"/>
      <c r="JV312" s="5"/>
      <c r="JW312" s="5"/>
      <c r="JX312" s="5"/>
      <c r="JY312" s="5"/>
      <c r="JZ312" s="5"/>
      <c r="KA312" s="5"/>
      <c r="KB312" s="5"/>
      <c r="KC312" s="5"/>
      <c r="KD312" s="5"/>
      <c r="KE312" s="5"/>
      <c r="KF312" s="5"/>
      <c r="KG312" s="5"/>
      <c r="KH312" s="5"/>
      <c r="KI312" s="91"/>
      <c r="KJ312" s="5"/>
      <c r="KK312" s="62"/>
      <c r="KL312" s="62"/>
      <c r="KM312" s="62"/>
      <c r="KN312" s="62"/>
      <c r="KO312" s="62"/>
      <c r="KP312" s="62"/>
      <c r="KQ312" s="62"/>
      <c r="KR312" s="62"/>
      <c r="KS312" s="62"/>
      <c r="KT312" s="62"/>
      <c r="KU312" s="62"/>
      <c r="KV312" s="62"/>
      <c r="KW312" s="62"/>
      <c r="KX312" s="62"/>
      <c r="KY312" s="62"/>
      <c r="KZ312" s="62"/>
      <c r="LA312" s="5"/>
      <c r="LB312" s="5"/>
      <c r="LC312" s="5"/>
      <c r="LD312" s="5"/>
      <c r="LE312" s="5"/>
      <c r="LF312" s="5"/>
      <c r="LG312" s="5"/>
      <c r="LH312" s="5"/>
      <c r="LI312" s="5"/>
      <c r="LJ312" s="5"/>
      <c r="LK312" s="5"/>
      <c r="LL312" s="5"/>
      <c r="LM312" s="5"/>
      <c r="LN312" s="5"/>
      <c r="LO312" s="91"/>
      <c r="LP312" s="5"/>
      <c r="LQ312" s="62"/>
      <c r="LR312" s="62"/>
      <c r="LS312" s="62"/>
      <c r="LT312" s="62"/>
      <c r="LU312" s="62"/>
      <c r="LV312" s="62"/>
      <c r="LW312" s="62"/>
      <c r="LX312" s="62"/>
      <c r="LY312" s="62"/>
      <c r="LZ312" s="62"/>
      <c r="MA312" s="62"/>
      <c r="MB312" s="62"/>
      <c r="MC312" s="62"/>
      <c r="MD312" s="62"/>
      <c r="ME312" s="62"/>
      <c r="MF312" s="62"/>
    </row>
    <row r="313" spans="1:344" x14ac:dyDescent="0.35">
      <c r="A313" s="132">
        <v>309</v>
      </c>
      <c r="B313" s="170"/>
      <c r="C313" s="170"/>
      <c r="D313" s="152">
        <v>706</v>
      </c>
      <c r="E313" s="72" t="str">
        <f>'BVEM Scorecard'!F312</f>
        <v>Solar + Storage</v>
      </c>
      <c r="F313" s="96"/>
      <c r="G313" s="96"/>
      <c r="H313" s="96"/>
      <c r="I313" s="96"/>
      <c r="J313" s="62"/>
      <c r="K313" s="62"/>
      <c r="L313" s="62"/>
      <c r="M313" s="62"/>
      <c r="N313" s="62"/>
      <c r="O313" s="62"/>
      <c r="P313" s="62"/>
      <c r="Q313" s="62"/>
      <c r="R313" s="62"/>
      <c r="S313" s="62"/>
      <c r="T313" s="62"/>
      <c r="U313" s="62"/>
      <c r="V313" s="62"/>
      <c r="W313" s="62"/>
      <c r="X313" s="62"/>
      <c r="Y313" s="1"/>
      <c r="Z313" s="1"/>
      <c r="AA313" s="1"/>
      <c r="AB313" s="1"/>
      <c r="AC313" s="1"/>
      <c r="AD313" s="1"/>
      <c r="AE313" s="1"/>
      <c r="AF313" s="1"/>
      <c r="AG313" s="1"/>
      <c r="AH313" s="1"/>
      <c r="AI313" s="1"/>
      <c r="AJ313" s="1"/>
      <c r="AK313" s="1"/>
      <c r="AL313" s="1"/>
      <c r="AM313" s="138"/>
      <c r="AN313" s="139"/>
      <c r="AO313" s="63"/>
      <c r="AP313" s="63"/>
      <c r="AQ313" s="63"/>
      <c r="AR313" s="63"/>
      <c r="AS313" s="63"/>
      <c r="AT313" s="63"/>
      <c r="AU313" s="63"/>
      <c r="AV313" s="63"/>
      <c r="AW313" s="63"/>
      <c r="AX313" s="63"/>
      <c r="AY313" s="63"/>
      <c r="AZ313" s="63"/>
      <c r="BA313" s="63"/>
      <c r="BB313" s="63"/>
      <c r="BC313" s="63"/>
      <c r="BD313" s="63"/>
      <c r="BE313" s="1"/>
      <c r="BF313" s="1"/>
      <c r="BG313" s="1"/>
      <c r="BH313" s="1"/>
      <c r="BI313" s="1"/>
      <c r="BJ313" s="1"/>
      <c r="BK313" s="1"/>
      <c r="BL313" s="1"/>
      <c r="BM313" s="1"/>
      <c r="BN313" s="1"/>
      <c r="BO313" s="1"/>
      <c r="BP313" s="1"/>
      <c r="BQ313" s="1"/>
      <c r="BR313" s="1"/>
      <c r="BS313" s="1"/>
      <c r="BT313" s="1"/>
      <c r="BU313" s="63"/>
      <c r="BV313" s="63"/>
      <c r="BW313" s="63"/>
      <c r="BX313" s="63"/>
      <c r="BY313" s="63"/>
      <c r="BZ313" s="63"/>
      <c r="CA313" s="63"/>
      <c r="CB313" s="63"/>
      <c r="CC313" s="63"/>
      <c r="CD313" s="63"/>
      <c r="CE313" s="63"/>
      <c r="CF313" s="63"/>
      <c r="CG313" s="63"/>
      <c r="CH313" s="63"/>
      <c r="CI313" s="63"/>
      <c r="CJ313" s="63"/>
      <c r="CK313" s="1"/>
      <c r="CL313" s="1"/>
      <c r="CM313" s="1"/>
      <c r="CN313" s="1"/>
      <c r="CO313" s="1"/>
      <c r="CP313" s="1"/>
      <c r="CQ313" s="1"/>
      <c r="CR313" s="1"/>
      <c r="CS313" s="1"/>
      <c r="CT313" s="1"/>
      <c r="CU313" s="1"/>
      <c r="CV313" s="1"/>
      <c r="CW313" s="1"/>
      <c r="CX313" s="1"/>
      <c r="CY313" s="138"/>
      <c r="CZ313" s="1"/>
      <c r="DA313" s="63"/>
      <c r="DB313" s="63"/>
      <c r="DC313" s="63"/>
      <c r="DD313" s="63"/>
      <c r="DE313" s="63"/>
      <c r="DF313" s="63"/>
      <c r="DG313" s="63"/>
      <c r="DH313" s="63"/>
      <c r="DI313" s="63"/>
      <c r="DJ313" s="63"/>
      <c r="DK313" s="63"/>
      <c r="DL313" s="63"/>
      <c r="DM313" s="63"/>
      <c r="DN313" s="63"/>
      <c r="DO313" s="63"/>
      <c r="DP313" s="63"/>
      <c r="DQ313" s="1"/>
      <c r="DR313" s="1"/>
      <c r="DS313" s="1"/>
      <c r="DT313" s="1"/>
      <c r="DU313" s="1"/>
      <c r="DV313" s="1"/>
      <c r="DW313" s="1"/>
      <c r="DX313" s="1"/>
      <c r="DY313" s="1"/>
      <c r="DZ313" s="1"/>
      <c r="EA313" s="1"/>
      <c r="EB313" s="1"/>
      <c r="EC313" s="1"/>
      <c r="ED313" s="1"/>
      <c r="EE313" s="138"/>
      <c r="EF313" s="1"/>
      <c r="EG313" s="63"/>
      <c r="EH313" s="63"/>
      <c r="EI313" s="63"/>
      <c r="EJ313" s="63"/>
      <c r="EK313" s="63"/>
      <c r="EL313" s="63"/>
      <c r="EM313" s="63"/>
      <c r="EN313" s="63"/>
      <c r="EO313" s="63"/>
      <c r="EP313" s="63"/>
      <c r="EQ313" s="63"/>
      <c r="ER313" s="63"/>
      <c r="ES313" s="63"/>
      <c r="ET313" s="63"/>
      <c r="EU313" s="63"/>
      <c r="EV313" s="63"/>
      <c r="EW313" s="1"/>
      <c r="EX313" s="1"/>
      <c r="EY313" s="1"/>
      <c r="EZ313" s="1"/>
      <c r="FA313" s="1"/>
      <c r="FB313" s="1"/>
      <c r="FC313" s="1"/>
      <c r="FD313" s="1"/>
      <c r="FE313" s="1"/>
      <c r="FF313" s="1"/>
      <c r="FG313" s="1"/>
      <c r="FH313" s="1"/>
      <c r="FI313" s="1"/>
      <c r="FJ313" s="1"/>
      <c r="FK313" s="138"/>
      <c r="FL313" s="1"/>
      <c r="FM313" s="63"/>
      <c r="FN313" s="63"/>
      <c r="FO313" s="63"/>
      <c r="FP313" s="63"/>
      <c r="FQ313" s="63"/>
      <c r="FR313" s="63"/>
      <c r="FS313" s="63"/>
      <c r="FT313" s="63"/>
      <c r="FU313" s="63"/>
      <c r="FV313" s="63"/>
      <c r="FW313" s="63"/>
      <c r="FX313" s="63"/>
      <c r="FY313" s="63"/>
      <c r="FZ313" s="63"/>
      <c r="GA313" s="63"/>
      <c r="GB313" s="63"/>
      <c r="GC313" s="1"/>
      <c r="GD313" s="1"/>
      <c r="GE313" s="1"/>
      <c r="GF313" s="1"/>
      <c r="GG313" s="1"/>
      <c r="GH313" s="1"/>
      <c r="GI313" s="1"/>
      <c r="GJ313" s="1"/>
      <c r="GK313" s="1"/>
      <c r="GL313" s="1"/>
      <c r="GM313" s="1"/>
      <c r="GN313" s="1"/>
      <c r="GO313" s="1"/>
      <c r="GP313" s="1"/>
      <c r="GQ313" s="138"/>
      <c r="GR313" s="1"/>
      <c r="GS313" s="63"/>
      <c r="GT313" s="63"/>
      <c r="GU313" s="63"/>
      <c r="GV313" s="63"/>
      <c r="GW313" s="63"/>
      <c r="GX313" s="63"/>
      <c r="GY313" s="63"/>
      <c r="GZ313" s="63"/>
      <c r="HA313" s="63"/>
      <c r="HB313" s="63"/>
      <c r="HC313" s="63"/>
      <c r="HD313" s="63"/>
      <c r="HE313" s="63"/>
      <c r="HF313" s="63"/>
      <c r="HG313" s="63"/>
      <c r="HH313" s="63"/>
      <c r="HI313" s="1"/>
      <c r="HJ313" s="1"/>
      <c r="HK313" s="1"/>
      <c r="HL313" s="1"/>
      <c r="HM313" s="1"/>
      <c r="HN313" s="1"/>
      <c r="HO313" s="1"/>
      <c r="HP313" s="1"/>
      <c r="HQ313" s="1"/>
      <c r="HR313" s="1"/>
      <c r="HS313" s="1"/>
      <c r="HT313" s="1"/>
      <c r="HU313" s="1"/>
      <c r="HV313" s="1"/>
      <c r="HW313" s="138"/>
      <c r="HX313" s="1"/>
      <c r="HY313" s="63"/>
      <c r="HZ313" s="63"/>
      <c r="IA313" s="63"/>
      <c r="IB313" s="63"/>
      <c r="IC313" s="63"/>
      <c r="ID313" s="63"/>
      <c r="IE313" s="63"/>
      <c r="IF313" s="63"/>
      <c r="IG313" s="63"/>
      <c r="IH313" s="63"/>
      <c r="II313" s="63"/>
      <c r="IJ313" s="63"/>
      <c r="IK313" s="63"/>
      <c r="IL313" s="63"/>
      <c r="IM313" s="63"/>
      <c r="IN313" s="63"/>
      <c r="IO313" s="1"/>
      <c r="IP313" s="1"/>
      <c r="IQ313" s="1"/>
      <c r="IR313" s="1"/>
      <c r="IS313" s="1"/>
      <c r="IT313" s="1"/>
      <c r="IU313" s="1"/>
      <c r="IV313" s="1"/>
      <c r="IW313" s="1"/>
      <c r="IX313" s="1"/>
      <c r="IY313" s="1"/>
      <c r="IZ313" s="1"/>
      <c r="JA313" s="1"/>
      <c r="JB313" s="1"/>
      <c r="JC313" s="138"/>
      <c r="JD313" s="1"/>
      <c r="JE313" s="63"/>
      <c r="JF313" s="63"/>
      <c r="JG313" s="63"/>
      <c r="JH313" s="63"/>
      <c r="JI313" s="63"/>
      <c r="JJ313" s="63"/>
      <c r="JK313" s="63"/>
      <c r="JL313" s="63"/>
      <c r="JM313" s="63"/>
      <c r="JN313" s="63"/>
      <c r="JO313" s="63"/>
      <c r="JP313" s="63"/>
      <c r="JQ313" s="63"/>
      <c r="JR313" s="63"/>
      <c r="JS313" s="63"/>
      <c r="JT313" s="63"/>
      <c r="JU313" s="1"/>
      <c r="JV313" s="1"/>
      <c r="JW313" s="1"/>
      <c r="JX313" s="1"/>
      <c r="JY313" s="1"/>
      <c r="JZ313" s="1"/>
      <c r="KA313" s="1"/>
      <c r="KB313" s="1"/>
      <c r="KC313" s="1"/>
      <c r="KD313" s="1"/>
      <c r="KE313" s="1"/>
      <c r="KF313" s="1"/>
      <c r="KG313" s="1"/>
      <c r="KH313" s="1"/>
      <c r="KI313" s="138"/>
      <c r="KJ313" s="1"/>
      <c r="KK313" s="63"/>
      <c r="KL313" s="63"/>
      <c r="KM313" s="63"/>
      <c r="KN313" s="63"/>
      <c r="KO313" s="63"/>
      <c r="KP313" s="63"/>
      <c r="KQ313" s="63"/>
      <c r="KR313" s="63"/>
      <c r="KS313" s="63"/>
      <c r="KT313" s="63"/>
      <c r="KU313" s="63"/>
      <c r="KV313" s="63"/>
      <c r="KW313" s="63"/>
      <c r="KX313" s="63"/>
      <c r="KY313" s="63"/>
      <c r="KZ313" s="63"/>
      <c r="LA313" s="1"/>
      <c r="LB313" s="1"/>
      <c r="LC313" s="1"/>
      <c r="LD313" s="1"/>
      <c r="LE313" s="1"/>
      <c r="LF313" s="1"/>
      <c r="LG313" s="1"/>
      <c r="LH313" s="1"/>
      <c r="LI313" s="1"/>
      <c r="LJ313" s="1"/>
      <c r="LK313" s="1"/>
      <c r="LL313" s="1"/>
      <c r="LM313" s="1"/>
      <c r="LN313" s="1"/>
      <c r="LO313" s="138"/>
      <c r="LP313" s="1"/>
      <c r="LQ313" s="63"/>
      <c r="LR313" s="63"/>
      <c r="LS313" s="63"/>
      <c r="LT313" s="63"/>
      <c r="LU313" s="63"/>
      <c r="LV313" s="63"/>
      <c r="LW313" s="63"/>
      <c r="LX313" s="63"/>
      <c r="LY313" s="63"/>
      <c r="LZ313" s="63"/>
      <c r="MA313" s="63"/>
      <c r="MB313" s="63"/>
      <c r="MC313" s="63"/>
      <c r="MD313" s="63"/>
      <c r="ME313" s="63"/>
      <c r="MF313" s="63"/>
    </row>
    <row r="314" spans="1:344" x14ac:dyDescent="0.35">
      <c r="A314" s="131">
        <v>310</v>
      </c>
      <c r="B314" s="170"/>
      <c r="C314" s="170"/>
      <c r="D314" s="152">
        <v>439</v>
      </c>
      <c r="E314" s="72" t="str">
        <f>'BVEM Scorecard'!F313</f>
        <v>Solar</v>
      </c>
      <c r="F314" s="96"/>
      <c r="G314" s="96"/>
      <c r="H314" s="96"/>
      <c r="I314" s="96"/>
      <c r="J314" s="62"/>
      <c r="K314" s="62"/>
      <c r="L314" s="62"/>
      <c r="M314" s="62"/>
      <c r="N314" s="62"/>
      <c r="O314" s="62"/>
      <c r="P314" s="62"/>
      <c r="Q314" s="62"/>
      <c r="R314" s="62"/>
      <c r="S314" s="62"/>
      <c r="T314" s="62"/>
      <c r="U314" s="62"/>
      <c r="V314" s="62"/>
      <c r="W314" s="62"/>
      <c r="X314" s="62"/>
      <c r="Y314" s="87"/>
      <c r="Z314" s="5"/>
      <c r="AA314" s="5"/>
      <c r="AB314" s="5"/>
      <c r="AC314" s="5"/>
      <c r="AD314" s="5"/>
      <c r="AE314" s="5"/>
      <c r="AF314" s="5"/>
      <c r="AG314" s="5"/>
      <c r="AH314" s="5"/>
      <c r="AI314" s="5"/>
      <c r="AJ314" s="5"/>
      <c r="AK314" s="5"/>
      <c r="AL314" s="5"/>
      <c r="AM314" s="91"/>
      <c r="AN314" s="93"/>
      <c r="AO314" s="62"/>
      <c r="AP314" s="62"/>
      <c r="AQ314" s="62"/>
      <c r="AR314" s="62"/>
      <c r="AS314" s="62"/>
      <c r="AT314" s="62"/>
      <c r="AU314" s="62"/>
      <c r="AV314" s="62"/>
      <c r="AW314" s="62"/>
      <c r="AX314" s="62"/>
      <c r="AY314" s="62"/>
      <c r="AZ314" s="62"/>
      <c r="BA314" s="62"/>
      <c r="BB314" s="62"/>
      <c r="BC314" s="62"/>
      <c r="BD314" s="62"/>
      <c r="BE314" s="5"/>
      <c r="BF314" s="5"/>
      <c r="BG314" s="5"/>
      <c r="BH314" s="5"/>
      <c r="BI314" s="5"/>
      <c r="BJ314" s="5"/>
      <c r="BK314" s="5"/>
      <c r="BL314" s="5"/>
      <c r="BM314" s="5"/>
      <c r="BN314" s="5"/>
      <c r="BO314" s="5"/>
      <c r="BP314" s="5"/>
      <c r="BQ314" s="5"/>
      <c r="BR314" s="5"/>
      <c r="BS314" s="5"/>
      <c r="BT314" s="5"/>
      <c r="BU314" s="62"/>
      <c r="BV314" s="62"/>
      <c r="BW314" s="62"/>
      <c r="BX314" s="62"/>
      <c r="BY314" s="62"/>
      <c r="BZ314" s="62"/>
      <c r="CA314" s="62"/>
      <c r="CB314" s="62"/>
      <c r="CC314" s="62"/>
      <c r="CD314" s="62"/>
      <c r="CE314" s="62"/>
      <c r="CF314" s="62"/>
      <c r="CG314" s="62"/>
      <c r="CH314" s="62"/>
      <c r="CI314" s="62"/>
      <c r="CJ314" s="62"/>
      <c r="CK314" s="5"/>
      <c r="CL314" s="5"/>
      <c r="CM314" s="5"/>
      <c r="CN314" s="5"/>
      <c r="CO314" s="5"/>
      <c r="CP314" s="5"/>
      <c r="CQ314" s="5"/>
      <c r="CR314" s="5"/>
      <c r="CS314" s="5"/>
      <c r="CT314" s="5"/>
      <c r="CU314" s="5"/>
      <c r="CV314" s="5"/>
      <c r="CW314" s="5"/>
      <c r="CX314" s="5"/>
      <c r="CY314" s="91"/>
      <c r="CZ314" s="5"/>
      <c r="DA314" s="62"/>
      <c r="DB314" s="62"/>
      <c r="DC314" s="62"/>
      <c r="DD314" s="62"/>
      <c r="DE314" s="62"/>
      <c r="DF314" s="62"/>
      <c r="DG314" s="62"/>
      <c r="DH314" s="62"/>
      <c r="DI314" s="62"/>
      <c r="DJ314" s="62"/>
      <c r="DK314" s="62"/>
      <c r="DL314" s="62"/>
      <c r="DM314" s="62"/>
      <c r="DN314" s="62"/>
      <c r="DO314" s="62"/>
      <c r="DP314" s="62"/>
      <c r="DQ314" s="5"/>
      <c r="DR314" s="5"/>
      <c r="DS314" s="5"/>
      <c r="DT314" s="5"/>
      <c r="DU314" s="5"/>
      <c r="DV314" s="5"/>
      <c r="DW314" s="5"/>
      <c r="DX314" s="5"/>
      <c r="DY314" s="5"/>
      <c r="DZ314" s="5"/>
      <c r="EA314" s="5"/>
      <c r="EB314" s="5"/>
      <c r="EC314" s="5"/>
      <c r="ED314" s="5"/>
      <c r="EE314" s="91"/>
      <c r="EF314" s="5"/>
      <c r="EG314" s="62"/>
      <c r="EH314" s="62"/>
      <c r="EI314" s="62"/>
      <c r="EJ314" s="62"/>
      <c r="EK314" s="62"/>
      <c r="EL314" s="62"/>
      <c r="EM314" s="62"/>
      <c r="EN314" s="62"/>
      <c r="EO314" s="62"/>
      <c r="EP314" s="62"/>
      <c r="EQ314" s="62"/>
      <c r="ER314" s="62"/>
      <c r="ES314" s="62"/>
      <c r="ET314" s="62"/>
      <c r="EU314" s="62"/>
      <c r="EV314" s="62"/>
      <c r="EW314" s="5"/>
      <c r="EX314" s="5"/>
      <c r="EY314" s="5"/>
      <c r="EZ314" s="5"/>
      <c r="FA314" s="5"/>
      <c r="FB314" s="5"/>
      <c r="FC314" s="5"/>
      <c r="FD314" s="5"/>
      <c r="FE314" s="5"/>
      <c r="FF314" s="5"/>
      <c r="FG314" s="5"/>
      <c r="FH314" s="5"/>
      <c r="FI314" s="5"/>
      <c r="FJ314" s="5"/>
      <c r="FK314" s="91"/>
      <c r="FL314" s="5"/>
      <c r="FM314" s="62"/>
      <c r="FN314" s="62"/>
      <c r="FO314" s="62"/>
      <c r="FP314" s="62"/>
      <c r="FQ314" s="62"/>
      <c r="FR314" s="62"/>
      <c r="FS314" s="62"/>
      <c r="FT314" s="62"/>
      <c r="FU314" s="62"/>
      <c r="FV314" s="62"/>
      <c r="FW314" s="62"/>
      <c r="FX314" s="62"/>
      <c r="FY314" s="62"/>
      <c r="FZ314" s="62"/>
      <c r="GA314" s="62"/>
      <c r="GB314" s="62"/>
      <c r="GC314" s="5"/>
      <c r="GD314" s="5"/>
      <c r="GE314" s="5"/>
      <c r="GF314" s="5"/>
      <c r="GG314" s="5"/>
      <c r="GH314" s="5"/>
      <c r="GI314" s="5"/>
      <c r="GJ314" s="5"/>
      <c r="GK314" s="5"/>
      <c r="GL314" s="5"/>
      <c r="GM314" s="5"/>
      <c r="GN314" s="5"/>
      <c r="GO314" s="5"/>
      <c r="GP314" s="5"/>
      <c r="GQ314" s="91"/>
      <c r="GR314" s="5"/>
      <c r="GS314" s="62"/>
      <c r="GT314" s="62"/>
      <c r="GU314" s="62"/>
      <c r="GV314" s="62"/>
      <c r="GW314" s="62"/>
      <c r="GX314" s="62"/>
      <c r="GY314" s="62"/>
      <c r="GZ314" s="62"/>
      <c r="HA314" s="62"/>
      <c r="HB314" s="62"/>
      <c r="HC314" s="62"/>
      <c r="HD314" s="62"/>
      <c r="HE314" s="62"/>
      <c r="HF314" s="62"/>
      <c r="HG314" s="62"/>
      <c r="HH314" s="62"/>
      <c r="HI314" s="5"/>
      <c r="HJ314" s="5"/>
      <c r="HK314" s="5"/>
      <c r="HL314" s="5"/>
      <c r="HM314" s="5"/>
      <c r="HN314" s="5"/>
      <c r="HO314" s="5"/>
      <c r="HP314" s="5"/>
      <c r="HQ314" s="5"/>
      <c r="HR314" s="5"/>
      <c r="HS314" s="5"/>
      <c r="HT314" s="5"/>
      <c r="HU314" s="5"/>
      <c r="HV314" s="5"/>
      <c r="HW314" s="91"/>
      <c r="HX314" s="5"/>
      <c r="HY314" s="62"/>
      <c r="HZ314" s="62"/>
      <c r="IA314" s="62"/>
      <c r="IB314" s="62"/>
      <c r="IC314" s="62"/>
      <c r="ID314" s="62"/>
      <c r="IE314" s="62"/>
      <c r="IF314" s="62"/>
      <c r="IG314" s="62"/>
      <c r="IH314" s="62"/>
      <c r="II314" s="62"/>
      <c r="IJ314" s="62"/>
      <c r="IK314" s="62"/>
      <c r="IL314" s="62"/>
      <c r="IM314" s="62"/>
      <c r="IN314" s="62"/>
      <c r="IO314" s="5"/>
      <c r="IP314" s="5"/>
      <c r="IQ314" s="5"/>
      <c r="IR314" s="5"/>
      <c r="IS314" s="5"/>
      <c r="IT314" s="5"/>
      <c r="IU314" s="5"/>
      <c r="IV314" s="5"/>
      <c r="IW314" s="5"/>
      <c r="IX314" s="5"/>
      <c r="IY314" s="5"/>
      <c r="IZ314" s="5"/>
      <c r="JA314" s="5"/>
      <c r="JB314" s="5"/>
      <c r="JC314" s="91"/>
      <c r="JD314" s="5"/>
      <c r="JE314" s="62"/>
      <c r="JF314" s="62"/>
      <c r="JG314" s="62"/>
      <c r="JH314" s="62"/>
      <c r="JI314" s="62"/>
      <c r="JJ314" s="62"/>
      <c r="JK314" s="62"/>
      <c r="JL314" s="62"/>
      <c r="JM314" s="62"/>
      <c r="JN314" s="62"/>
      <c r="JO314" s="62"/>
      <c r="JP314" s="62"/>
      <c r="JQ314" s="62"/>
      <c r="JR314" s="62"/>
      <c r="JS314" s="62"/>
      <c r="JT314" s="62"/>
      <c r="JU314" s="5"/>
      <c r="JV314" s="5"/>
      <c r="JW314" s="5"/>
      <c r="JX314" s="5"/>
      <c r="JY314" s="5"/>
      <c r="JZ314" s="5"/>
      <c r="KA314" s="5"/>
      <c r="KB314" s="5"/>
      <c r="KC314" s="5"/>
      <c r="KD314" s="5"/>
      <c r="KE314" s="5"/>
      <c r="KF314" s="5"/>
      <c r="KG314" s="5"/>
      <c r="KH314" s="5"/>
      <c r="KI314" s="91"/>
      <c r="KJ314" s="5"/>
      <c r="KK314" s="62"/>
      <c r="KL314" s="62"/>
      <c r="KM314" s="62"/>
      <c r="KN314" s="62"/>
      <c r="KO314" s="62"/>
      <c r="KP314" s="62"/>
      <c r="KQ314" s="62"/>
      <c r="KR314" s="62"/>
      <c r="KS314" s="62"/>
      <c r="KT314" s="62"/>
      <c r="KU314" s="62"/>
      <c r="KV314" s="62"/>
      <c r="KW314" s="62"/>
      <c r="KX314" s="62"/>
      <c r="KY314" s="62"/>
      <c r="KZ314" s="62"/>
      <c r="LA314" s="5"/>
      <c r="LB314" s="5"/>
      <c r="LC314" s="5"/>
      <c r="LD314" s="5"/>
      <c r="LE314" s="5"/>
      <c r="LF314" s="5"/>
      <c r="LG314" s="5"/>
      <c r="LH314" s="5"/>
      <c r="LI314" s="5"/>
      <c r="LJ314" s="5"/>
      <c r="LK314" s="5"/>
      <c r="LL314" s="5"/>
      <c r="LM314" s="5"/>
      <c r="LN314" s="5"/>
      <c r="LO314" s="91"/>
      <c r="LP314" s="5"/>
      <c r="LQ314" s="62"/>
      <c r="LR314" s="62"/>
      <c r="LS314" s="62"/>
      <c r="LT314" s="62"/>
      <c r="LU314" s="62"/>
      <c r="LV314" s="62"/>
      <c r="LW314" s="62"/>
      <c r="LX314" s="62"/>
      <c r="LY314" s="62"/>
      <c r="LZ314" s="62"/>
      <c r="MA314" s="62"/>
      <c r="MB314" s="62"/>
      <c r="MC314" s="62"/>
      <c r="MD314" s="62"/>
      <c r="ME314" s="62"/>
      <c r="MF314" s="62"/>
    </row>
    <row r="315" spans="1:344" x14ac:dyDescent="0.35">
      <c r="A315" s="132">
        <v>311</v>
      </c>
      <c r="B315" s="170"/>
      <c r="C315" s="170"/>
      <c r="D315" s="152">
        <v>616</v>
      </c>
      <c r="E315" s="72" t="str">
        <f>'BVEM Scorecard'!F314</f>
        <v>Solar + Storage</v>
      </c>
      <c r="F315" s="96"/>
      <c r="G315" s="96"/>
      <c r="H315" s="96"/>
      <c r="I315" s="96"/>
      <c r="J315" s="62"/>
      <c r="K315" s="62"/>
      <c r="L315" s="62"/>
      <c r="M315" s="62"/>
      <c r="N315" s="62"/>
      <c r="O315" s="62"/>
      <c r="P315" s="62"/>
      <c r="Q315" s="62"/>
      <c r="R315" s="62"/>
      <c r="S315" s="62"/>
      <c r="T315" s="62"/>
      <c r="U315" s="62"/>
      <c r="V315" s="62"/>
      <c r="W315" s="62"/>
      <c r="X315" s="62"/>
      <c r="Y315" s="1"/>
      <c r="Z315" s="1"/>
      <c r="AA315" s="1"/>
      <c r="AB315" s="1"/>
      <c r="AC315" s="1"/>
      <c r="AD315" s="1"/>
      <c r="AE315" s="1"/>
      <c r="AF315" s="1"/>
      <c r="AG315" s="1"/>
      <c r="AH315" s="1"/>
      <c r="AI315" s="1"/>
      <c r="AJ315" s="1"/>
      <c r="AK315" s="1"/>
      <c r="AL315" s="1"/>
      <c r="AM315" s="138"/>
      <c r="AN315" s="139"/>
      <c r="AO315" s="63"/>
      <c r="AP315" s="63"/>
      <c r="AQ315" s="63"/>
      <c r="AR315" s="63"/>
      <c r="AS315" s="63"/>
      <c r="AT315" s="63"/>
      <c r="AU315" s="63"/>
      <c r="AV315" s="63"/>
      <c r="AW315" s="63"/>
      <c r="AX315" s="63"/>
      <c r="AY315" s="63"/>
      <c r="AZ315" s="63"/>
      <c r="BA315" s="63"/>
      <c r="BB315" s="63"/>
      <c r="BC315" s="63"/>
      <c r="BD315" s="63"/>
      <c r="BE315" s="1"/>
      <c r="BF315" s="1"/>
      <c r="BG315" s="1"/>
      <c r="BH315" s="1"/>
      <c r="BI315" s="1"/>
      <c r="BJ315" s="1"/>
      <c r="BK315" s="1"/>
      <c r="BL315" s="1"/>
      <c r="BM315" s="1"/>
      <c r="BN315" s="1"/>
      <c r="BO315" s="1"/>
      <c r="BP315" s="1"/>
      <c r="BQ315" s="1"/>
      <c r="BR315" s="1"/>
      <c r="BS315" s="1"/>
      <c r="BT315" s="1"/>
      <c r="BU315" s="63"/>
      <c r="BV315" s="63"/>
      <c r="BW315" s="63"/>
      <c r="BX315" s="63"/>
      <c r="BY315" s="63"/>
      <c r="BZ315" s="63"/>
      <c r="CA315" s="63"/>
      <c r="CB315" s="63"/>
      <c r="CC315" s="63"/>
      <c r="CD315" s="63"/>
      <c r="CE315" s="63"/>
      <c r="CF315" s="63"/>
      <c r="CG315" s="63"/>
      <c r="CH315" s="63"/>
      <c r="CI315" s="63"/>
      <c r="CJ315" s="63"/>
      <c r="CK315" s="1"/>
      <c r="CL315" s="1"/>
      <c r="CM315" s="1"/>
      <c r="CN315" s="1"/>
      <c r="CO315" s="1"/>
      <c r="CP315" s="1"/>
      <c r="CQ315" s="1"/>
      <c r="CR315" s="1"/>
      <c r="CS315" s="1"/>
      <c r="CT315" s="1"/>
      <c r="CU315" s="1"/>
      <c r="CV315" s="1"/>
      <c r="CW315" s="1"/>
      <c r="CX315" s="1"/>
      <c r="CY315" s="138"/>
      <c r="CZ315" s="1"/>
      <c r="DA315" s="63"/>
      <c r="DB315" s="63"/>
      <c r="DC315" s="63"/>
      <c r="DD315" s="63"/>
      <c r="DE315" s="63"/>
      <c r="DF315" s="63"/>
      <c r="DG315" s="63"/>
      <c r="DH315" s="63"/>
      <c r="DI315" s="63"/>
      <c r="DJ315" s="63"/>
      <c r="DK315" s="63"/>
      <c r="DL315" s="63"/>
      <c r="DM315" s="63"/>
      <c r="DN315" s="63"/>
      <c r="DO315" s="63"/>
      <c r="DP315" s="63"/>
      <c r="DQ315" s="1"/>
      <c r="DR315" s="1"/>
      <c r="DS315" s="1"/>
      <c r="DT315" s="1"/>
      <c r="DU315" s="1"/>
      <c r="DV315" s="1"/>
      <c r="DW315" s="1"/>
      <c r="DX315" s="1"/>
      <c r="DY315" s="1"/>
      <c r="DZ315" s="1"/>
      <c r="EA315" s="1"/>
      <c r="EB315" s="1"/>
      <c r="EC315" s="1"/>
      <c r="ED315" s="1"/>
      <c r="EE315" s="138"/>
      <c r="EF315" s="1"/>
      <c r="EG315" s="63"/>
      <c r="EH315" s="63"/>
      <c r="EI315" s="63"/>
      <c r="EJ315" s="63"/>
      <c r="EK315" s="63"/>
      <c r="EL315" s="63"/>
      <c r="EM315" s="63"/>
      <c r="EN315" s="63"/>
      <c r="EO315" s="63"/>
      <c r="EP315" s="63"/>
      <c r="EQ315" s="63"/>
      <c r="ER315" s="63"/>
      <c r="ES315" s="63"/>
      <c r="ET315" s="63"/>
      <c r="EU315" s="63"/>
      <c r="EV315" s="63"/>
      <c r="EW315" s="1"/>
      <c r="EX315" s="1"/>
      <c r="EY315" s="1"/>
      <c r="EZ315" s="1"/>
      <c r="FA315" s="1"/>
      <c r="FB315" s="1"/>
      <c r="FC315" s="1"/>
      <c r="FD315" s="1"/>
      <c r="FE315" s="1"/>
      <c r="FF315" s="1"/>
      <c r="FG315" s="1"/>
      <c r="FH315" s="1"/>
      <c r="FI315" s="1"/>
      <c r="FJ315" s="1"/>
      <c r="FK315" s="138"/>
      <c r="FL315" s="1"/>
      <c r="FM315" s="63"/>
      <c r="FN315" s="63"/>
      <c r="FO315" s="63"/>
      <c r="FP315" s="63"/>
      <c r="FQ315" s="63"/>
      <c r="FR315" s="63"/>
      <c r="FS315" s="63"/>
      <c r="FT315" s="63"/>
      <c r="FU315" s="63"/>
      <c r="FV315" s="63"/>
      <c r="FW315" s="63"/>
      <c r="FX315" s="63"/>
      <c r="FY315" s="63"/>
      <c r="FZ315" s="63"/>
      <c r="GA315" s="63"/>
      <c r="GB315" s="63"/>
      <c r="GC315" s="1"/>
      <c r="GD315" s="1"/>
      <c r="GE315" s="1"/>
      <c r="GF315" s="1"/>
      <c r="GG315" s="1"/>
      <c r="GH315" s="1"/>
      <c r="GI315" s="1"/>
      <c r="GJ315" s="1"/>
      <c r="GK315" s="1"/>
      <c r="GL315" s="1"/>
      <c r="GM315" s="1"/>
      <c r="GN315" s="1"/>
      <c r="GO315" s="1"/>
      <c r="GP315" s="1"/>
      <c r="GQ315" s="138"/>
      <c r="GR315" s="1"/>
      <c r="GS315" s="63"/>
      <c r="GT315" s="63"/>
      <c r="GU315" s="63"/>
      <c r="GV315" s="63"/>
      <c r="GW315" s="63"/>
      <c r="GX315" s="63"/>
      <c r="GY315" s="63"/>
      <c r="GZ315" s="63"/>
      <c r="HA315" s="63"/>
      <c r="HB315" s="63"/>
      <c r="HC315" s="63"/>
      <c r="HD315" s="63"/>
      <c r="HE315" s="63"/>
      <c r="HF315" s="63"/>
      <c r="HG315" s="63"/>
      <c r="HH315" s="63"/>
      <c r="HI315" s="1"/>
      <c r="HJ315" s="1"/>
      <c r="HK315" s="1"/>
      <c r="HL315" s="1"/>
      <c r="HM315" s="1"/>
      <c r="HN315" s="1"/>
      <c r="HO315" s="1"/>
      <c r="HP315" s="1"/>
      <c r="HQ315" s="1"/>
      <c r="HR315" s="1"/>
      <c r="HS315" s="1"/>
      <c r="HT315" s="1"/>
      <c r="HU315" s="1"/>
      <c r="HV315" s="1"/>
      <c r="HW315" s="138"/>
      <c r="HX315" s="1"/>
      <c r="HY315" s="63"/>
      <c r="HZ315" s="63"/>
      <c r="IA315" s="63"/>
      <c r="IB315" s="63"/>
      <c r="IC315" s="63"/>
      <c r="ID315" s="63"/>
      <c r="IE315" s="63"/>
      <c r="IF315" s="63"/>
      <c r="IG315" s="63"/>
      <c r="IH315" s="63"/>
      <c r="II315" s="63"/>
      <c r="IJ315" s="63"/>
      <c r="IK315" s="63"/>
      <c r="IL315" s="63"/>
      <c r="IM315" s="63"/>
      <c r="IN315" s="63"/>
      <c r="IO315" s="1"/>
      <c r="IP315" s="1"/>
      <c r="IQ315" s="1"/>
      <c r="IR315" s="1"/>
      <c r="IS315" s="1"/>
      <c r="IT315" s="1"/>
      <c r="IU315" s="1"/>
      <c r="IV315" s="1"/>
      <c r="IW315" s="1"/>
      <c r="IX315" s="1"/>
      <c r="IY315" s="1"/>
      <c r="IZ315" s="1"/>
      <c r="JA315" s="1"/>
      <c r="JB315" s="1"/>
      <c r="JC315" s="138"/>
      <c r="JD315" s="1"/>
      <c r="JE315" s="63"/>
      <c r="JF315" s="63"/>
      <c r="JG315" s="63"/>
      <c r="JH315" s="63"/>
      <c r="JI315" s="63"/>
      <c r="JJ315" s="63"/>
      <c r="JK315" s="63"/>
      <c r="JL315" s="63"/>
      <c r="JM315" s="63"/>
      <c r="JN315" s="63"/>
      <c r="JO315" s="63"/>
      <c r="JP315" s="63"/>
      <c r="JQ315" s="63"/>
      <c r="JR315" s="63"/>
      <c r="JS315" s="63"/>
      <c r="JT315" s="63"/>
      <c r="JU315" s="1"/>
      <c r="JV315" s="1"/>
      <c r="JW315" s="1"/>
      <c r="JX315" s="1"/>
      <c r="JY315" s="1"/>
      <c r="JZ315" s="1"/>
      <c r="KA315" s="1"/>
      <c r="KB315" s="1"/>
      <c r="KC315" s="1"/>
      <c r="KD315" s="1"/>
      <c r="KE315" s="1"/>
      <c r="KF315" s="1"/>
      <c r="KG315" s="1"/>
      <c r="KH315" s="1"/>
      <c r="KI315" s="138"/>
      <c r="KJ315" s="1"/>
      <c r="KK315" s="63"/>
      <c r="KL315" s="63"/>
      <c r="KM315" s="63"/>
      <c r="KN315" s="63"/>
      <c r="KO315" s="63"/>
      <c r="KP315" s="63"/>
      <c r="KQ315" s="63"/>
      <c r="KR315" s="63"/>
      <c r="KS315" s="63"/>
      <c r="KT315" s="63"/>
      <c r="KU315" s="63"/>
      <c r="KV315" s="63"/>
      <c r="KW315" s="63"/>
      <c r="KX315" s="63"/>
      <c r="KY315" s="63"/>
      <c r="KZ315" s="63"/>
      <c r="LA315" s="1"/>
      <c r="LB315" s="1"/>
      <c r="LC315" s="1"/>
      <c r="LD315" s="1"/>
      <c r="LE315" s="1"/>
      <c r="LF315" s="1"/>
      <c r="LG315" s="1"/>
      <c r="LH315" s="1"/>
      <c r="LI315" s="1"/>
      <c r="LJ315" s="1"/>
      <c r="LK315" s="1"/>
      <c r="LL315" s="1"/>
      <c r="LM315" s="1"/>
      <c r="LN315" s="1"/>
      <c r="LO315" s="138"/>
      <c r="LP315" s="1"/>
      <c r="LQ315" s="63"/>
      <c r="LR315" s="63"/>
      <c r="LS315" s="63"/>
      <c r="LT315" s="63"/>
      <c r="LU315" s="63"/>
      <c r="LV315" s="63"/>
      <c r="LW315" s="63"/>
      <c r="LX315" s="63"/>
      <c r="LY315" s="63"/>
      <c r="LZ315" s="63"/>
      <c r="MA315" s="63"/>
      <c r="MB315" s="63"/>
      <c r="MC315" s="63"/>
      <c r="MD315" s="63"/>
      <c r="ME315" s="63"/>
      <c r="MF315" s="63"/>
    </row>
    <row r="316" spans="1:344" x14ac:dyDescent="0.35">
      <c r="A316" s="131">
        <v>312</v>
      </c>
      <c r="B316" s="170"/>
      <c r="C316" s="170"/>
      <c r="D316" s="152">
        <v>1012</v>
      </c>
      <c r="E316" s="72" t="str">
        <f>'BVEM Scorecard'!F315</f>
        <v>Wind</v>
      </c>
      <c r="F316" s="96">
        <f t="shared" si="396"/>
        <v>0.99999999999999989</v>
      </c>
      <c r="G316" s="96">
        <f t="shared" si="397"/>
        <v>1</v>
      </c>
      <c r="H316" s="96">
        <f t="shared" si="398"/>
        <v>0</v>
      </c>
      <c r="I316" s="96">
        <f t="shared" si="399"/>
        <v>0</v>
      </c>
      <c r="J316" s="62">
        <v>1</v>
      </c>
      <c r="K316" s="62">
        <v>1</v>
      </c>
      <c r="L316" s="62">
        <v>1</v>
      </c>
      <c r="M316" s="62">
        <v>1</v>
      </c>
      <c r="N316" s="62">
        <v>1</v>
      </c>
      <c r="O316" s="62">
        <v>1</v>
      </c>
      <c r="P316" s="62">
        <v>1</v>
      </c>
      <c r="Q316" s="62">
        <v>1</v>
      </c>
      <c r="R316" s="62">
        <v>1</v>
      </c>
      <c r="S316" s="62">
        <v>1</v>
      </c>
      <c r="T316" s="62">
        <v>1</v>
      </c>
      <c r="U316" s="62">
        <v>1</v>
      </c>
      <c r="V316" s="62">
        <v>1</v>
      </c>
      <c r="W316" s="62">
        <f t="shared" ref="W316:W318" si="456">IFERROR(AVERAGE(M316:V316),0)</f>
        <v>1</v>
      </c>
      <c r="X316" s="62">
        <f t="shared" ref="X316:X318" si="457">M$4*M316+N$4*N316+O$4*O316+P$4*P316+Q$4*Q316+R$4*R316+S$4*S316+T$4*T316+U$4*U316+V$4*V316</f>
        <v>0.99999999999999989</v>
      </c>
      <c r="Y316" s="87"/>
      <c r="Z316" s="5"/>
      <c r="AA316" s="5"/>
      <c r="AB316" s="5"/>
      <c r="AC316" s="5"/>
      <c r="AD316" s="5"/>
      <c r="AE316" s="5"/>
      <c r="AF316" s="5"/>
      <c r="AG316" s="5"/>
      <c r="AH316" s="5"/>
      <c r="AI316" s="5"/>
      <c r="AJ316" s="5"/>
      <c r="AK316" s="5"/>
      <c r="AL316" s="5"/>
      <c r="AM316" s="91" t="str">
        <f t="shared" si="356"/>
        <v/>
      </c>
      <c r="AN316" s="93" t="str">
        <f t="shared" si="357"/>
        <v/>
      </c>
      <c r="AO316" s="62"/>
      <c r="AP316" s="62"/>
      <c r="AQ316" s="62"/>
      <c r="AR316" s="62"/>
      <c r="AS316" s="62"/>
      <c r="AT316" s="62"/>
      <c r="AU316" s="62"/>
      <c r="AV316" s="62"/>
      <c r="AW316" s="62"/>
      <c r="AX316" s="62"/>
      <c r="AY316" s="62"/>
      <c r="AZ316" s="62"/>
      <c r="BA316" s="62"/>
      <c r="BB316" s="62"/>
      <c r="BC316" s="62" t="str">
        <f t="shared" si="358"/>
        <v/>
      </c>
      <c r="BD316" s="62" t="str">
        <f t="shared" si="359"/>
        <v/>
      </c>
      <c r="BE316" s="5"/>
      <c r="BF316" s="5"/>
      <c r="BG316" s="5"/>
      <c r="BH316" s="5"/>
      <c r="BI316" s="5"/>
      <c r="BJ316" s="5"/>
      <c r="BK316" s="5"/>
      <c r="BL316" s="5"/>
      <c r="BM316" s="5"/>
      <c r="BN316" s="5"/>
      <c r="BO316" s="5"/>
      <c r="BP316" s="5"/>
      <c r="BQ316" s="5"/>
      <c r="BR316" s="5"/>
      <c r="BS316" s="5" t="str">
        <f t="shared" si="360"/>
        <v/>
      </c>
      <c r="BT316" s="5" t="str">
        <f t="shared" si="361"/>
        <v/>
      </c>
      <c r="BU316" s="62"/>
      <c r="BV316" s="62"/>
      <c r="BW316" s="62"/>
      <c r="BX316" s="62"/>
      <c r="BY316" s="62"/>
      <c r="BZ316" s="62"/>
      <c r="CA316" s="62"/>
      <c r="CB316" s="62"/>
      <c r="CC316" s="62"/>
      <c r="CD316" s="62"/>
      <c r="CE316" s="62"/>
      <c r="CF316" s="62"/>
      <c r="CG316" s="62"/>
      <c r="CH316" s="62"/>
      <c r="CI316" s="62" t="str">
        <f t="shared" si="362"/>
        <v/>
      </c>
      <c r="CJ316" s="62" t="str">
        <f t="shared" si="363"/>
        <v/>
      </c>
      <c r="CK316" s="5"/>
      <c r="CL316" s="5"/>
      <c r="CM316" s="5"/>
      <c r="CN316" s="5"/>
      <c r="CO316" s="5"/>
      <c r="CP316" s="5"/>
      <c r="CQ316" s="5"/>
      <c r="CR316" s="5"/>
      <c r="CS316" s="5"/>
      <c r="CT316" s="5"/>
      <c r="CU316" s="5"/>
      <c r="CV316" s="5"/>
      <c r="CW316" s="5"/>
      <c r="CX316" s="5"/>
      <c r="CY316" s="91" t="str">
        <f t="shared" si="364"/>
        <v/>
      </c>
      <c r="CZ316" s="5" t="str">
        <f t="shared" si="365"/>
        <v/>
      </c>
      <c r="DA316" s="62"/>
      <c r="DB316" s="62"/>
      <c r="DC316" s="62"/>
      <c r="DD316" s="62"/>
      <c r="DE316" s="62"/>
      <c r="DF316" s="62"/>
      <c r="DG316" s="62"/>
      <c r="DH316" s="62"/>
      <c r="DI316" s="62"/>
      <c r="DJ316" s="62"/>
      <c r="DK316" s="62"/>
      <c r="DL316" s="62"/>
      <c r="DM316" s="62"/>
      <c r="DN316" s="62"/>
      <c r="DO316" s="62" t="str">
        <f t="shared" si="366"/>
        <v/>
      </c>
      <c r="DP316" s="62" t="str">
        <f t="shared" si="367"/>
        <v/>
      </c>
      <c r="DQ316" s="5"/>
      <c r="DR316" s="5"/>
      <c r="DS316" s="5"/>
      <c r="DT316" s="5"/>
      <c r="DU316" s="5"/>
      <c r="DV316" s="5"/>
      <c r="DW316" s="5"/>
      <c r="DX316" s="5"/>
      <c r="DY316" s="5"/>
      <c r="DZ316" s="5"/>
      <c r="EA316" s="5"/>
      <c r="EB316" s="5"/>
      <c r="EC316" s="5"/>
      <c r="ED316" s="5"/>
      <c r="EE316" s="91" t="str">
        <f t="shared" si="368"/>
        <v/>
      </c>
      <c r="EF316" s="5" t="str">
        <f t="shared" si="369"/>
        <v/>
      </c>
      <c r="EG316" s="62"/>
      <c r="EH316" s="62"/>
      <c r="EI316" s="62"/>
      <c r="EJ316" s="62"/>
      <c r="EK316" s="62"/>
      <c r="EL316" s="62"/>
      <c r="EM316" s="62"/>
      <c r="EN316" s="62"/>
      <c r="EO316" s="62"/>
      <c r="EP316" s="62"/>
      <c r="EQ316" s="62"/>
      <c r="ER316" s="62"/>
      <c r="ES316" s="62"/>
      <c r="ET316" s="62"/>
      <c r="EU316" s="62" t="str">
        <f t="shared" si="370"/>
        <v/>
      </c>
      <c r="EV316" s="62" t="str">
        <f t="shared" si="371"/>
        <v/>
      </c>
      <c r="EW316" s="5"/>
      <c r="EX316" s="5"/>
      <c r="EY316" s="5"/>
      <c r="EZ316" s="5"/>
      <c r="FA316" s="5"/>
      <c r="FB316" s="5"/>
      <c r="FC316" s="5"/>
      <c r="FD316" s="5"/>
      <c r="FE316" s="5"/>
      <c r="FF316" s="5"/>
      <c r="FG316" s="5"/>
      <c r="FH316" s="5"/>
      <c r="FI316" s="5"/>
      <c r="FJ316" s="5"/>
      <c r="FK316" s="91" t="str">
        <f t="shared" si="372"/>
        <v/>
      </c>
      <c r="FL316" s="5" t="str">
        <f t="shared" si="373"/>
        <v/>
      </c>
      <c r="FM316" s="62"/>
      <c r="FN316" s="62"/>
      <c r="FO316" s="62"/>
      <c r="FP316" s="62"/>
      <c r="FQ316" s="62"/>
      <c r="FR316" s="62"/>
      <c r="FS316" s="62"/>
      <c r="FT316" s="62"/>
      <c r="FU316" s="62"/>
      <c r="FV316" s="62"/>
      <c r="FW316" s="62"/>
      <c r="FX316" s="62"/>
      <c r="FY316" s="62"/>
      <c r="FZ316" s="62"/>
      <c r="GA316" s="62" t="str">
        <f t="shared" si="374"/>
        <v/>
      </c>
      <c r="GB316" s="62" t="str">
        <f t="shared" si="375"/>
        <v/>
      </c>
      <c r="GC316" s="5"/>
      <c r="GD316" s="5"/>
      <c r="GE316" s="5"/>
      <c r="GF316" s="5"/>
      <c r="GG316" s="5"/>
      <c r="GH316" s="5"/>
      <c r="GI316" s="5"/>
      <c r="GJ316" s="5"/>
      <c r="GK316" s="5"/>
      <c r="GL316" s="5"/>
      <c r="GM316" s="5"/>
      <c r="GN316" s="5"/>
      <c r="GO316" s="5"/>
      <c r="GP316" s="5"/>
      <c r="GQ316" s="91" t="str">
        <f t="shared" si="376"/>
        <v/>
      </c>
      <c r="GR316" s="5" t="str">
        <f t="shared" si="377"/>
        <v/>
      </c>
      <c r="GS316" s="62"/>
      <c r="GT316" s="62"/>
      <c r="GU316" s="62"/>
      <c r="GV316" s="62"/>
      <c r="GW316" s="62"/>
      <c r="GX316" s="62"/>
      <c r="GY316" s="62"/>
      <c r="GZ316" s="62"/>
      <c r="HA316" s="62"/>
      <c r="HB316" s="62"/>
      <c r="HC316" s="62"/>
      <c r="HD316" s="62"/>
      <c r="HE316" s="62"/>
      <c r="HF316" s="62"/>
      <c r="HG316" s="62" t="str">
        <f t="shared" si="378"/>
        <v/>
      </c>
      <c r="HH316" s="62" t="str">
        <f t="shared" si="379"/>
        <v/>
      </c>
      <c r="HI316" s="5"/>
      <c r="HJ316" s="5"/>
      <c r="HK316" s="5"/>
      <c r="HL316" s="5"/>
      <c r="HM316" s="5"/>
      <c r="HN316" s="5"/>
      <c r="HO316" s="5"/>
      <c r="HP316" s="5"/>
      <c r="HQ316" s="5"/>
      <c r="HR316" s="5"/>
      <c r="HS316" s="5"/>
      <c r="HT316" s="5"/>
      <c r="HU316" s="5"/>
      <c r="HV316" s="5"/>
      <c r="HW316" s="91" t="str">
        <f t="shared" si="380"/>
        <v/>
      </c>
      <c r="HX316" s="5" t="str">
        <f t="shared" si="381"/>
        <v/>
      </c>
      <c r="HY316" s="62"/>
      <c r="HZ316" s="62"/>
      <c r="IA316" s="62"/>
      <c r="IB316" s="62"/>
      <c r="IC316" s="62"/>
      <c r="ID316" s="62"/>
      <c r="IE316" s="62"/>
      <c r="IF316" s="62"/>
      <c r="IG316" s="62"/>
      <c r="IH316" s="62"/>
      <c r="II316" s="62"/>
      <c r="IJ316" s="62"/>
      <c r="IK316" s="62"/>
      <c r="IL316" s="62"/>
      <c r="IM316" s="62" t="str">
        <f t="shared" si="382"/>
        <v/>
      </c>
      <c r="IN316" s="62" t="str">
        <f t="shared" si="383"/>
        <v/>
      </c>
      <c r="IO316" s="5"/>
      <c r="IP316" s="5"/>
      <c r="IQ316" s="5"/>
      <c r="IR316" s="5"/>
      <c r="IS316" s="5"/>
      <c r="IT316" s="5"/>
      <c r="IU316" s="5"/>
      <c r="IV316" s="5"/>
      <c r="IW316" s="5"/>
      <c r="IX316" s="5"/>
      <c r="IY316" s="5"/>
      <c r="IZ316" s="5"/>
      <c r="JA316" s="5"/>
      <c r="JB316" s="5"/>
      <c r="JC316" s="91" t="str">
        <f t="shared" si="384"/>
        <v/>
      </c>
      <c r="JD316" s="5" t="str">
        <f t="shared" si="385"/>
        <v/>
      </c>
      <c r="JE316" s="62"/>
      <c r="JF316" s="62"/>
      <c r="JG316" s="62"/>
      <c r="JH316" s="62"/>
      <c r="JI316" s="62"/>
      <c r="JJ316" s="62"/>
      <c r="JK316" s="62"/>
      <c r="JL316" s="62"/>
      <c r="JM316" s="62"/>
      <c r="JN316" s="62"/>
      <c r="JO316" s="62"/>
      <c r="JP316" s="62"/>
      <c r="JQ316" s="62"/>
      <c r="JR316" s="62"/>
      <c r="JS316" s="62" t="str">
        <f t="shared" si="386"/>
        <v/>
      </c>
      <c r="JT316" s="62" t="str">
        <f t="shared" si="387"/>
        <v/>
      </c>
      <c r="JU316" s="5"/>
      <c r="JV316" s="5"/>
      <c r="JW316" s="5"/>
      <c r="JX316" s="5"/>
      <c r="JY316" s="5"/>
      <c r="JZ316" s="5"/>
      <c r="KA316" s="5"/>
      <c r="KB316" s="5"/>
      <c r="KC316" s="5"/>
      <c r="KD316" s="5"/>
      <c r="KE316" s="5"/>
      <c r="KF316" s="5"/>
      <c r="KG316" s="5"/>
      <c r="KH316" s="5"/>
      <c r="KI316" s="91" t="str">
        <f t="shared" si="388"/>
        <v/>
      </c>
      <c r="KJ316" s="5" t="str">
        <f t="shared" si="389"/>
        <v/>
      </c>
      <c r="KK316" s="62"/>
      <c r="KL316" s="62"/>
      <c r="KM316" s="62"/>
      <c r="KN316" s="62"/>
      <c r="KO316" s="62"/>
      <c r="KP316" s="62"/>
      <c r="KQ316" s="62"/>
      <c r="KR316" s="62"/>
      <c r="KS316" s="62"/>
      <c r="KT316" s="62"/>
      <c r="KU316" s="62"/>
      <c r="KV316" s="62"/>
      <c r="KW316" s="62"/>
      <c r="KX316" s="62"/>
      <c r="KY316" s="62" t="str">
        <f t="shared" si="390"/>
        <v/>
      </c>
      <c r="KZ316" s="62" t="str">
        <f t="shared" si="391"/>
        <v/>
      </c>
      <c r="LA316" s="5"/>
      <c r="LB316" s="5"/>
      <c r="LC316" s="5"/>
      <c r="LD316" s="5"/>
      <c r="LE316" s="5"/>
      <c r="LF316" s="5"/>
      <c r="LG316" s="5"/>
      <c r="LH316" s="5"/>
      <c r="LI316" s="5"/>
      <c r="LJ316" s="5"/>
      <c r="LK316" s="5"/>
      <c r="LL316" s="5"/>
      <c r="LM316" s="5"/>
      <c r="LN316" s="5"/>
      <c r="LO316" s="91" t="str">
        <f t="shared" si="392"/>
        <v/>
      </c>
      <c r="LP316" s="5" t="str">
        <f t="shared" si="393"/>
        <v/>
      </c>
      <c r="LQ316" s="62"/>
      <c r="LR316" s="62"/>
      <c r="LS316" s="62"/>
      <c r="LT316" s="62"/>
      <c r="LU316" s="62"/>
      <c r="LV316" s="62"/>
      <c r="LW316" s="62"/>
      <c r="LX316" s="62"/>
      <c r="LY316" s="62"/>
      <c r="LZ316" s="62"/>
      <c r="MA316" s="62"/>
      <c r="MB316" s="62"/>
      <c r="MC316" s="62"/>
      <c r="MD316" s="62"/>
      <c r="ME316" s="62" t="str">
        <f t="shared" si="394"/>
        <v/>
      </c>
      <c r="MF316" s="62" t="str">
        <f t="shared" si="395"/>
        <v/>
      </c>
    </row>
    <row r="317" spans="1:344" x14ac:dyDescent="0.35">
      <c r="A317" s="132">
        <v>313</v>
      </c>
      <c r="B317" s="170"/>
      <c r="C317" s="170"/>
      <c r="D317" s="152">
        <v>1013</v>
      </c>
      <c r="E317" s="72" t="str">
        <f>'BVEM Scorecard'!F316</f>
        <v>Wind</v>
      </c>
      <c r="F317" s="96">
        <f t="shared" si="396"/>
        <v>0.99999999999999989</v>
      </c>
      <c r="G317" s="96">
        <f t="shared" si="397"/>
        <v>1</v>
      </c>
      <c r="H317" s="96">
        <f t="shared" si="398"/>
        <v>0</v>
      </c>
      <c r="I317" s="96">
        <f t="shared" si="399"/>
        <v>0</v>
      </c>
      <c r="J317" s="62">
        <v>1</v>
      </c>
      <c r="K317" s="62">
        <v>1</v>
      </c>
      <c r="L317" s="62">
        <v>1</v>
      </c>
      <c r="M317" s="62">
        <v>1</v>
      </c>
      <c r="N317" s="62">
        <v>1</v>
      </c>
      <c r="O317" s="62">
        <v>1</v>
      </c>
      <c r="P317" s="62">
        <v>1</v>
      </c>
      <c r="Q317" s="62">
        <v>1</v>
      </c>
      <c r="R317" s="62">
        <v>1</v>
      </c>
      <c r="S317" s="62">
        <v>1</v>
      </c>
      <c r="T317" s="62">
        <v>1</v>
      </c>
      <c r="U317" s="62">
        <v>1</v>
      </c>
      <c r="V317" s="62">
        <v>1</v>
      </c>
      <c r="W317" s="62">
        <f t="shared" si="456"/>
        <v>1</v>
      </c>
      <c r="X317" s="62">
        <f t="shared" si="457"/>
        <v>0.99999999999999989</v>
      </c>
      <c r="Y317" s="1"/>
      <c r="Z317" s="1"/>
      <c r="AA317" s="1"/>
      <c r="AB317" s="1"/>
      <c r="AC317" s="1"/>
      <c r="AD317" s="1"/>
      <c r="AE317" s="1"/>
      <c r="AF317" s="1"/>
      <c r="AG317" s="1"/>
      <c r="AH317" s="1"/>
      <c r="AI317" s="1"/>
      <c r="AJ317" s="1"/>
      <c r="AK317" s="1"/>
      <c r="AL317" s="1"/>
      <c r="AM317" s="138" t="str">
        <f t="shared" si="356"/>
        <v/>
      </c>
      <c r="AN317" s="139" t="str">
        <f t="shared" si="357"/>
        <v/>
      </c>
      <c r="AO317" s="63"/>
      <c r="AP317" s="63"/>
      <c r="AQ317" s="63"/>
      <c r="AR317" s="63"/>
      <c r="AS317" s="63"/>
      <c r="AT317" s="63"/>
      <c r="AU317" s="63"/>
      <c r="AV317" s="63"/>
      <c r="AW317" s="63"/>
      <c r="AX317" s="63"/>
      <c r="AY317" s="63"/>
      <c r="AZ317" s="63"/>
      <c r="BA317" s="63"/>
      <c r="BB317" s="63"/>
      <c r="BC317" s="63" t="str">
        <f t="shared" si="358"/>
        <v/>
      </c>
      <c r="BD317" s="63" t="str">
        <f t="shared" si="359"/>
        <v/>
      </c>
      <c r="BE317" s="1"/>
      <c r="BF317" s="1"/>
      <c r="BG317" s="1"/>
      <c r="BH317" s="1"/>
      <c r="BI317" s="1"/>
      <c r="BJ317" s="1"/>
      <c r="BK317" s="1"/>
      <c r="BL317" s="1"/>
      <c r="BM317" s="1"/>
      <c r="BN317" s="1"/>
      <c r="BO317" s="1"/>
      <c r="BP317" s="1"/>
      <c r="BQ317" s="1"/>
      <c r="BR317" s="1"/>
      <c r="BS317" s="1" t="str">
        <f t="shared" si="360"/>
        <v/>
      </c>
      <c r="BT317" s="1" t="str">
        <f t="shared" si="361"/>
        <v/>
      </c>
      <c r="BU317" s="63"/>
      <c r="BV317" s="63"/>
      <c r="BW317" s="63"/>
      <c r="BX317" s="63"/>
      <c r="BY317" s="63"/>
      <c r="BZ317" s="63"/>
      <c r="CA317" s="63"/>
      <c r="CB317" s="63"/>
      <c r="CC317" s="63"/>
      <c r="CD317" s="63"/>
      <c r="CE317" s="63"/>
      <c r="CF317" s="63"/>
      <c r="CG317" s="63"/>
      <c r="CH317" s="63"/>
      <c r="CI317" s="63" t="str">
        <f t="shared" si="362"/>
        <v/>
      </c>
      <c r="CJ317" s="63" t="str">
        <f t="shared" si="363"/>
        <v/>
      </c>
      <c r="CK317" s="1"/>
      <c r="CL317" s="1"/>
      <c r="CM317" s="1"/>
      <c r="CN317" s="1"/>
      <c r="CO317" s="1"/>
      <c r="CP317" s="1"/>
      <c r="CQ317" s="1"/>
      <c r="CR317" s="1"/>
      <c r="CS317" s="1"/>
      <c r="CT317" s="1"/>
      <c r="CU317" s="1"/>
      <c r="CV317" s="1"/>
      <c r="CW317" s="1"/>
      <c r="CX317" s="1"/>
      <c r="CY317" s="138" t="str">
        <f t="shared" si="364"/>
        <v/>
      </c>
      <c r="CZ317" s="1" t="str">
        <f t="shared" si="365"/>
        <v/>
      </c>
      <c r="DA317" s="63"/>
      <c r="DB317" s="63"/>
      <c r="DC317" s="63"/>
      <c r="DD317" s="63"/>
      <c r="DE317" s="63"/>
      <c r="DF317" s="63"/>
      <c r="DG317" s="63"/>
      <c r="DH317" s="63"/>
      <c r="DI317" s="63"/>
      <c r="DJ317" s="63"/>
      <c r="DK317" s="63"/>
      <c r="DL317" s="63"/>
      <c r="DM317" s="63"/>
      <c r="DN317" s="63"/>
      <c r="DO317" s="63" t="str">
        <f t="shared" si="366"/>
        <v/>
      </c>
      <c r="DP317" s="63" t="str">
        <f t="shared" si="367"/>
        <v/>
      </c>
      <c r="DQ317" s="1"/>
      <c r="DR317" s="1"/>
      <c r="DS317" s="1"/>
      <c r="DT317" s="1"/>
      <c r="DU317" s="1"/>
      <c r="DV317" s="1"/>
      <c r="DW317" s="1"/>
      <c r="DX317" s="1"/>
      <c r="DY317" s="1"/>
      <c r="DZ317" s="1"/>
      <c r="EA317" s="1"/>
      <c r="EB317" s="1"/>
      <c r="EC317" s="1"/>
      <c r="ED317" s="1"/>
      <c r="EE317" s="138" t="str">
        <f t="shared" si="368"/>
        <v/>
      </c>
      <c r="EF317" s="1" t="str">
        <f t="shared" si="369"/>
        <v/>
      </c>
      <c r="EG317" s="63"/>
      <c r="EH317" s="63"/>
      <c r="EI317" s="63"/>
      <c r="EJ317" s="63"/>
      <c r="EK317" s="63"/>
      <c r="EL317" s="63"/>
      <c r="EM317" s="63"/>
      <c r="EN317" s="63"/>
      <c r="EO317" s="63"/>
      <c r="EP317" s="63"/>
      <c r="EQ317" s="63"/>
      <c r="ER317" s="63"/>
      <c r="ES317" s="63"/>
      <c r="ET317" s="63"/>
      <c r="EU317" s="63" t="str">
        <f t="shared" si="370"/>
        <v/>
      </c>
      <c r="EV317" s="63" t="str">
        <f t="shared" si="371"/>
        <v/>
      </c>
      <c r="EW317" s="1"/>
      <c r="EX317" s="1"/>
      <c r="EY317" s="1"/>
      <c r="EZ317" s="1"/>
      <c r="FA317" s="1"/>
      <c r="FB317" s="1"/>
      <c r="FC317" s="1"/>
      <c r="FD317" s="1"/>
      <c r="FE317" s="1"/>
      <c r="FF317" s="1"/>
      <c r="FG317" s="1"/>
      <c r="FH317" s="1"/>
      <c r="FI317" s="1"/>
      <c r="FJ317" s="1"/>
      <c r="FK317" s="138" t="str">
        <f t="shared" si="372"/>
        <v/>
      </c>
      <c r="FL317" s="1" t="str">
        <f t="shared" si="373"/>
        <v/>
      </c>
      <c r="FM317" s="63"/>
      <c r="FN317" s="63"/>
      <c r="FO317" s="63"/>
      <c r="FP317" s="63"/>
      <c r="FQ317" s="63"/>
      <c r="FR317" s="63"/>
      <c r="FS317" s="63"/>
      <c r="FT317" s="63"/>
      <c r="FU317" s="63"/>
      <c r="FV317" s="63"/>
      <c r="FW317" s="63"/>
      <c r="FX317" s="63"/>
      <c r="FY317" s="63"/>
      <c r="FZ317" s="63"/>
      <c r="GA317" s="63" t="str">
        <f t="shared" si="374"/>
        <v/>
      </c>
      <c r="GB317" s="63" t="str">
        <f t="shared" si="375"/>
        <v/>
      </c>
      <c r="GC317" s="1"/>
      <c r="GD317" s="1"/>
      <c r="GE317" s="1"/>
      <c r="GF317" s="1"/>
      <c r="GG317" s="1"/>
      <c r="GH317" s="1"/>
      <c r="GI317" s="1"/>
      <c r="GJ317" s="1"/>
      <c r="GK317" s="1"/>
      <c r="GL317" s="1"/>
      <c r="GM317" s="1"/>
      <c r="GN317" s="1"/>
      <c r="GO317" s="1"/>
      <c r="GP317" s="1"/>
      <c r="GQ317" s="138" t="str">
        <f t="shared" si="376"/>
        <v/>
      </c>
      <c r="GR317" s="1" t="str">
        <f t="shared" si="377"/>
        <v/>
      </c>
      <c r="GS317" s="63"/>
      <c r="GT317" s="63"/>
      <c r="GU317" s="63"/>
      <c r="GV317" s="63"/>
      <c r="GW317" s="63"/>
      <c r="GX317" s="63"/>
      <c r="GY317" s="63"/>
      <c r="GZ317" s="63"/>
      <c r="HA317" s="63"/>
      <c r="HB317" s="63"/>
      <c r="HC317" s="63"/>
      <c r="HD317" s="63"/>
      <c r="HE317" s="63"/>
      <c r="HF317" s="63"/>
      <c r="HG317" s="63" t="str">
        <f t="shared" si="378"/>
        <v/>
      </c>
      <c r="HH317" s="63" t="str">
        <f t="shared" si="379"/>
        <v/>
      </c>
      <c r="HI317" s="1"/>
      <c r="HJ317" s="1"/>
      <c r="HK317" s="1"/>
      <c r="HL317" s="1"/>
      <c r="HM317" s="1"/>
      <c r="HN317" s="1"/>
      <c r="HO317" s="1"/>
      <c r="HP317" s="1"/>
      <c r="HQ317" s="1"/>
      <c r="HR317" s="1"/>
      <c r="HS317" s="1"/>
      <c r="HT317" s="1"/>
      <c r="HU317" s="1"/>
      <c r="HV317" s="1"/>
      <c r="HW317" s="138" t="str">
        <f t="shared" si="380"/>
        <v/>
      </c>
      <c r="HX317" s="1" t="str">
        <f t="shared" si="381"/>
        <v/>
      </c>
      <c r="HY317" s="63"/>
      <c r="HZ317" s="63"/>
      <c r="IA317" s="63"/>
      <c r="IB317" s="63"/>
      <c r="IC317" s="63"/>
      <c r="ID317" s="63"/>
      <c r="IE317" s="63"/>
      <c r="IF317" s="63"/>
      <c r="IG317" s="63"/>
      <c r="IH317" s="63"/>
      <c r="II317" s="63"/>
      <c r="IJ317" s="63"/>
      <c r="IK317" s="63"/>
      <c r="IL317" s="63"/>
      <c r="IM317" s="63" t="str">
        <f t="shared" si="382"/>
        <v/>
      </c>
      <c r="IN317" s="63" t="str">
        <f t="shared" si="383"/>
        <v/>
      </c>
      <c r="IO317" s="1"/>
      <c r="IP317" s="1"/>
      <c r="IQ317" s="1"/>
      <c r="IR317" s="1"/>
      <c r="IS317" s="1"/>
      <c r="IT317" s="1"/>
      <c r="IU317" s="1"/>
      <c r="IV317" s="1"/>
      <c r="IW317" s="1"/>
      <c r="IX317" s="1"/>
      <c r="IY317" s="1"/>
      <c r="IZ317" s="1"/>
      <c r="JA317" s="1"/>
      <c r="JB317" s="1"/>
      <c r="JC317" s="138" t="str">
        <f t="shared" si="384"/>
        <v/>
      </c>
      <c r="JD317" s="1" t="str">
        <f t="shared" si="385"/>
        <v/>
      </c>
      <c r="JE317" s="63"/>
      <c r="JF317" s="63"/>
      <c r="JG317" s="63"/>
      <c r="JH317" s="63"/>
      <c r="JI317" s="63"/>
      <c r="JJ317" s="63"/>
      <c r="JK317" s="63"/>
      <c r="JL317" s="63"/>
      <c r="JM317" s="63"/>
      <c r="JN317" s="63"/>
      <c r="JO317" s="63"/>
      <c r="JP317" s="63"/>
      <c r="JQ317" s="63"/>
      <c r="JR317" s="63"/>
      <c r="JS317" s="63" t="str">
        <f t="shared" si="386"/>
        <v/>
      </c>
      <c r="JT317" s="63" t="str">
        <f t="shared" si="387"/>
        <v/>
      </c>
      <c r="JU317" s="1"/>
      <c r="JV317" s="1"/>
      <c r="JW317" s="1"/>
      <c r="JX317" s="1"/>
      <c r="JY317" s="1"/>
      <c r="JZ317" s="1"/>
      <c r="KA317" s="1"/>
      <c r="KB317" s="1"/>
      <c r="KC317" s="1"/>
      <c r="KD317" s="1"/>
      <c r="KE317" s="1"/>
      <c r="KF317" s="1"/>
      <c r="KG317" s="1"/>
      <c r="KH317" s="1"/>
      <c r="KI317" s="138" t="str">
        <f t="shared" si="388"/>
        <v/>
      </c>
      <c r="KJ317" s="1" t="str">
        <f t="shared" si="389"/>
        <v/>
      </c>
      <c r="KK317" s="63"/>
      <c r="KL317" s="63"/>
      <c r="KM317" s="63"/>
      <c r="KN317" s="63"/>
      <c r="KO317" s="63"/>
      <c r="KP317" s="63"/>
      <c r="KQ317" s="63"/>
      <c r="KR317" s="63"/>
      <c r="KS317" s="63"/>
      <c r="KT317" s="63"/>
      <c r="KU317" s="63"/>
      <c r="KV317" s="63"/>
      <c r="KW317" s="63"/>
      <c r="KX317" s="63"/>
      <c r="KY317" s="63" t="str">
        <f t="shared" si="390"/>
        <v/>
      </c>
      <c r="KZ317" s="63" t="str">
        <f t="shared" si="391"/>
        <v/>
      </c>
      <c r="LA317" s="1"/>
      <c r="LB317" s="1"/>
      <c r="LC317" s="1"/>
      <c r="LD317" s="1"/>
      <c r="LE317" s="1"/>
      <c r="LF317" s="1"/>
      <c r="LG317" s="1"/>
      <c r="LH317" s="1"/>
      <c r="LI317" s="1"/>
      <c r="LJ317" s="1"/>
      <c r="LK317" s="1"/>
      <c r="LL317" s="1"/>
      <c r="LM317" s="1"/>
      <c r="LN317" s="1"/>
      <c r="LO317" s="138" t="str">
        <f t="shared" si="392"/>
        <v/>
      </c>
      <c r="LP317" s="1" t="str">
        <f t="shared" si="393"/>
        <v/>
      </c>
      <c r="LQ317" s="63"/>
      <c r="LR317" s="63"/>
      <c r="LS317" s="63"/>
      <c r="LT317" s="63"/>
      <c r="LU317" s="63"/>
      <c r="LV317" s="63"/>
      <c r="LW317" s="63"/>
      <c r="LX317" s="63"/>
      <c r="LY317" s="63"/>
      <c r="LZ317" s="63"/>
      <c r="MA317" s="63"/>
      <c r="MB317" s="63"/>
      <c r="MC317" s="63"/>
      <c r="MD317" s="63"/>
      <c r="ME317" s="63" t="str">
        <f t="shared" si="394"/>
        <v/>
      </c>
      <c r="MF317" s="63" t="str">
        <f t="shared" si="395"/>
        <v/>
      </c>
    </row>
    <row r="318" spans="1:344" x14ac:dyDescent="0.35">
      <c r="A318" s="131">
        <v>314</v>
      </c>
      <c r="B318" s="170"/>
      <c r="C318" s="170"/>
      <c r="D318" s="152">
        <v>1015</v>
      </c>
      <c r="E318" s="72" t="str">
        <f>'BVEM Scorecard'!F317</f>
        <v>Wind</v>
      </c>
      <c r="F318" s="96">
        <f t="shared" si="396"/>
        <v>0.99999999999999989</v>
      </c>
      <c r="G318" s="96">
        <f t="shared" si="397"/>
        <v>1</v>
      </c>
      <c r="H318" s="96">
        <f t="shared" si="398"/>
        <v>0</v>
      </c>
      <c r="I318" s="96">
        <f t="shared" si="399"/>
        <v>0</v>
      </c>
      <c r="J318" s="62">
        <v>1</v>
      </c>
      <c r="K318" s="62">
        <v>1</v>
      </c>
      <c r="L318" s="62">
        <v>1</v>
      </c>
      <c r="M318" s="62">
        <v>1</v>
      </c>
      <c r="N318" s="62">
        <v>1</v>
      </c>
      <c r="O318" s="62">
        <v>1</v>
      </c>
      <c r="P318" s="62">
        <v>1</v>
      </c>
      <c r="Q318" s="62">
        <v>1</v>
      </c>
      <c r="R318" s="62">
        <v>1</v>
      </c>
      <c r="S318" s="62">
        <v>1</v>
      </c>
      <c r="T318" s="62">
        <v>1</v>
      </c>
      <c r="U318" s="62">
        <v>1</v>
      </c>
      <c r="V318" s="62">
        <v>1</v>
      </c>
      <c r="W318" s="62">
        <f t="shared" si="456"/>
        <v>1</v>
      </c>
      <c r="X318" s="62">
        <f t="shared" si="457"/>
        <v>0.99999999999999989</v>
      </c>
      <c r="Y318" s="87"/>
      <c r="Z318" s="5"/>
      <c r="AA318" s="5"/>
      <c r="AB318" s="5"/>
      <c r="AC318" s="5"/>
      <c r="AD318" s="5"/>
      <c r="AE318" s="5"/>
      <c r="AF318" s="5"/>
      <c r="AG318" s="5"/>
      <c r="AH318" s="5"/>
      <c r="AI318" s="5"/>
      <c r="AJ318" s="5"/>
      <c r="AK318" s="5"/>
      <c r="AL318" s="5"/>
      <c r="AM318" s="91" t="str">
        <f t="shared" si="356"/>
        <v/>
      </c>
      <c r="AN318" s="93" t="str">
        <f t="shared" si="357"/>
        <v/>
      </c>
      <c r="AO318" s="62"/>
      <c r="AP318" s="62"/>
      <c r="AQ318" s="62"/>
      <c r="AR318" s="62"/>
      <c r="AS318" s="62"/>
      <c r="AT318" s="62"/>
      <c r="AU318" s="62"/>
      <c r="AV318" s="62"/>
      <c r="AW318" s="62"/>
      <c r="AX318" s="62"/>
      <c r="AY318" s="62"/>
      <c r="AZ318" s="62"/>
      <c r="BA318" s="62"/>
      <c r="BB318" s="62"/>
      <c r="BC318" s="62" t="str">
        <f t="shared" si="358"/>
        <v/>
      </c>
      <c r="BD318" s="62" t="str">
        <f t="shared" si="359"/>
        <v/>
      </c>
      <c r="BE318" s="5"/>
      <c r="BF318" s="5"/>
      <c r="BG318" s="5"/>
      <c r="BH318" s="5"/>
      <c r="BI318" s="5"/>
      <c r="BJ318" s="5"/>
      <c r="BK318" s="5"/>
      <c r="BL318" s="5"/>
      <c r="BM318" s="5"/>
      <c r="BN318" s="5"/>
      <c r="BO318" s="5"/>
      <c r="BP318" s="5"/>
      <c r="BQ318" s="5"/>
      <c r="BR318" s="5"/>
      <c r="BS318" s="5" t="str">
        <f t="shared" si="360"/>
        <v/>
      </c>
      <c r="BT318" s="5" t="str">
        <f t="shared" si="361"/>
        <v/>
      </c>
      <c r="BU318" s="62"/>
      <c r="BV318" s="62"/>
      <c r="BW318" s="62"/>
      <c r="BX318" s="62"/>
      <c r="BY318" s="62"/>
      <c r="BZ318" s="62"/>
      <c r="CA318" s="62"/>
      <c r="CB318" s="62"/>
      <c r="CC318" s="62"/>
      <c r="CD318" s="62"/>
      <c r="CE318" s="62"/>
      <c r="CF318" s="62"/>
      <c r="CG318" s="62"/>
      <c r="CH318" s="62"/>
      <c r="CI318" s="62" t="str">
        <f t="shared" si="362"/>
        <v/>
      </c>
      <c r="CJ318" s="62" t="str">
        <f t="shared" si="363"/>
        <v/>
      </c>
      <c r="CK318" s="5"/>
      <c r="CL318" s="5"/>
      <c r="CM318" s="5"/>
      <c r="CN318" s="5"/>
      <c r="CO318" s="5"/>
      <c r="CP318" s="5"/>
      <c r="CQ318" s="5"/>
      <c r="CR318" s="5"/>
      <c r="CS318" s="5"/>
      <c r="CT318" s="5"/>
      <c r="CU318" s="5"/>
      <c r="CV318" s="5"/>
      <c r="CW318" s="5"/>
      <c r="CX318" s="5"/>
      <c r="CY318" s="91" t="str">
        <f t="shared" si="364"/>
        <v/>
      </c>
      <c r="CZ318" s="5" t="str">
        <f t="shared" si="365"/>
        <v/>
      </c>
      <c r="DA318" s="62"/>
      <c r="DB318" s="62"/>
      <c r="DC318" s="62"/>
      <c r="DD318" s="62"/>
      <c r="DE318" s="62"/>
      <c r="DF318" s="62"/>
      <c r="DG318" s="62"/>
      <c r="DH318" s="62"/>
      <c r="DI318" s="62"/>
      <c r="DJ318" s="62"/>
      <c r="DK318" s="62"/>
      <c r="DL318" s="62"/>
      <c r="DM318" s="62"/>
      <c r="DN318" s="62"/>
      <c r="DO318" s="62" t="str">
        <f t="shared" si="366"/>
        <v/>
      </c>
      <c r="DP318" s="62" t="str">
        <f t="shared" si="367"/>
        <v/>
      </c>
      <c r="DQ318" s="5"/>
      <c r="DR318" s="5"/>
      <c r="DS318" s="5"/>
      <c r="DT318" s="5"/>
      <c r="DU318" s="5"/>
      <c r="DV318" s="5"/>
      <c r="DW318" s="5"/>
      <c r="DX318" s="5"/>
      <c r="DY318" s="5"/>
      <c r="DZ318" s="5"/>
      <c r="EA318" s="5"/>
      <c r="EB318" s="5"/>
      <c r="EC318" s="5"/>
      <c r="ED318" s="5"/>
      <c r="EE318" s="91" t="str">
        <f t="shared" si="368"/>
        <v/>
      </c>
      <c r="EF318" s="5" t="str">
        <f t="shared" si="369"/>
        <v/>
      </c>
      <c r="EG318" s="62"/>
      <c r="EH318" s="62"/>
      <c r="EI318" s="62"/>
      <c r="EJ318" s="62"/>
      <c r="EK318" s="62"/>
      <c r="EL318" s="62"/>
      <c r="EM318" s="62"/>
      <c r="EN318" s="62"/>
      <c r="EO318" s="62"/>
      <c r="EP318" s="62"/>
      <c r="EQ318" s="62"/>
      <c r="ER318" s="62"/>
      <c r="ES318" s="62"/>
      <c r="ET318" s="62"/>
      <c r="EU318" s="62" t="str">
        <f t="shared" si="370"/>
        <v/>
      </c>
      <c r="EV318" s="62" t="str">
        <f t="shared" si="371"/>
        <v/>
      </c>
      <c r="EW318" s="5"/>
      <c r="EX318" s="5"/>
      <c r="EY318" s="5"/>
      <c r="EZ318" s="5"/>
      <c r="FA318" s="5"/>
      <c r="FB318" s="5"/>
      <c r="FC318" s="5"/>
      <c r="FD318" s="5"/>
      <c r="FE318" s="5"/>
      <c r="FF318" s="5"/>
      <c r="FG318" s="5"/>
      <c r="FH318" s="5"/>
      <c r="FI318" s="5"/>
      <c r="FJ318" s="5"/>
      <c r="FK318" s="91" t="str">
        <f t="shared" si="372"/>
        <v/>
      </c>
      <c r="FL318" s="5" t="str">
        <f t="shared" si="373"/>
        <v/>
      </c>
      <c r="FM318" s="62"/>
      <c r="FN318" s="62"/>
      <c r="FO318" s="62"/>
      <c r="FP318" s="62"/>
      <c r="FQ318" s="62"/>
      <c r="FR318" s="62"/>
      <c r="FS318" s="62"/>
      <c r="FT318" s="62"/>
      <c r="FU318" s="62"/>
      <c r="FV318" s="62"/>
      <c r="FW318" s="62"/>
      <c r="FX318" s="62"/>
      <c r="FY318" s="62"/>
      <c r="FZ318" s="62"/>
      <c r="GA318" s="62" t="str">
        <f t="shared" si="374"/>
        <v/>
      </c>
      <c r="GB318" s="62" t="str">
        <f t="shared" si="375"/>
        <v/>
      </c>
      <c r="GC318" s="5"/>
      <c r="GD318" s="5"/>
      <c r="GE318" s="5"/>
      <c r="GF318" s="5"/>
      <c r="GG318" s="5"/>
      <c r="GH318" s="5"/>
      <c r="GI318" s="5"/>
      <c r="GJ318" s="5"/>
      <c r="GK318" s="5"/>
      <c r="GL318" s="5"/>
      <c r="GM318" s="5"/>
      <c r="GN318" s="5"/>
      <c r="GO318" s="5"/>
      <c r="GP318" s="5"/>
      <c r="GQ318" s="91" t="str">
        <f t="shared" si="376"/>
        <v/>
      </c>
      <c r="GR318" s="5" t="str">
        <f t="shared" si="377"/>
        <v/>
      </c>
      <c r="GS318" s="62"/>
      <c r="GT318" s="62"/>
      <c r="GU318" s="62"/>
      <c r="GV318" s="62"/>
      <c r="GW318" s="62"/>
      <c r="GX318" s="62"/>
      <c r="GY318" s="62"/>
      <c r="GZ318" s="62"/>
      <c r="HA318" s="62"/>
      <c r="HB318" s="62"/>
      <c r="HC318" s="62"/>
      <c r="HD318" s="62"/>
      <c r="HE318" s="62"/>
      <c r="HF318" s="62"/>
      <c r="HG318" s="62" t="str">
        <f t="shared" si="378"/>
        <v/>
      </c>
      <c r="HH318" s="62" t="str">
        <f t="shared" si="379"/>
        <v/>
      </c>
      <c r="HI318" s="5"/>
      <c r="HJ318" s="5"/>
      <c r="HK318" s="5"/>
      <c r="HL318" s="5"/>
      <c r="HM318" s="5"/>
      <c r="HN318" s="5"/>
      <c r="HO318" s="5"/>
      <c r="HP318" s="5"/>
      <c r="HQ318" s="5"/>
      <c r="HR318" s="5"/>
      <c r="HS318" s="5"/>
      <c r="HT318" s="5"/>
      <c r="HU318" s="5"/>
      <c r="HV318" s="5"/>
      <c r="HW318" s="91" t="str">
        <f t="shared" si="380"/>
        <v/>
      </c>
      <c r="HX318" s="5" t="str">
        <f t="shared" si="381"/>
        <v/>
      </c>
      <c r="HY318" s="62"/>
      <c r="HZ318" s="62"/>
      <c r="IA318" s="62"/>
      <c r="IB318" s="62"/>
      <c r="IC318" s="62"/>
      <c r="ID318" s="62"/>
      <c r="IE318" s="62"/>
      <c r="IF318" s="62"/>
      <c r="IG318" s="62"/>
      <c r="IH318" s="62"/>
      <c r="II318" s="62"/>
      <c r="IJ318" s="62"/>
      <c r="IK318" s="62"/>
      <c r="IL318" s="62"/>
      <c r="IM318" s="62" t="str">
        <f t="shared" si="382"/>
        <v/>
      </c>
      <c r="IN318" s="62" t="str">
        <f t="shared" si="383"/>
        <v/>
      </c>
      <c r="IO318" s="5"/>
      <c r="IP318" s="5"/>
      <c r="IQ318" s="5"/>
      <c r="IR318" s="5"/>
      <c r="IS318" s="5"/>
      <c r="IT318" s="5"/>
      <c r="IU318" s="5"/>
      <c r="IV318" s="5"/>
      <c r="IW318" s="5"/>
      <c r="IX318" s="5"/>
      <c r="IY318" s="5"/>
      <c r="IZ318" s="5"/>
      <c r="JA318" s="5"/>
      <c r="JB318" s="5"/>
      <c r="JC318" s="91" t="str">
        <f t="shared" si="384"/>
        <v/>
      </c>
      <c r="JD318" s="5" t="str">
        <f t="shared" si="385"/>
        <v/>
      </c>
      <c r="JE318" s="62"/>
      <c r="JF318" s="62"/>
      <c r="JG318" s="62"/>
      <c r="JH318" s="62"/>
      <c r="JI318" s="62"/>
      <c r="JJ318" s="62"/>
      <c r="JK318" s="62"/>
      <c r="JL318" s="62"/>
      <c r="JM318" s="62"/>
      <c r="JN318" s="62"/>
      <c r="JO318" s="62"/>
      <c r="JP318" s="62"/>
      <c r="JQ318" s="62"/>
      <c r="JR318" s="62"/>
      <c r="JS318" s="62" t="str">
        <f t="shared" si="386"/>
        <v/>
      </c>
      <c r="JT318" s="62" t="str">
        <f t="shared" si="387"/>
        <v/>
      </c>
      <c r="JU318" s="5"/>
      <c r="JV318" s="5"/>
      <c r="JW318" s="5"/>
      <c r="JX318" s="5"/>
      <c r="JY318" s="5"/>
      <c r="JZ318" s="5"/>
      <c r="KA318" s="5"/>
      <c r="KB318" s="5"/>
      <c r="KC318" s="5"/>
      <c r="KD318" s="5"/>
      <c r="KE318" s="5"/>
      <c r="KF318" s="5"/>
      <c r="KG318" s="5"/>
      <c r="KH318" s="5"/>
      <c r="KI318" s="91" t="str">
        <f t="shared" si="388"/>
        <v/>
      </c>
      <c r="KJ318" s="5" t="str">
        <f t="shared" si="389"/>
        <v/>
      </c>
      <c r="KK318" s="62"/>
      <c r="KL318" s="62"/>
      <c r="KM318" s="62"/>
      <c r="KN318" s="62"/>
      <c r="KO318" s="62"/>
      <c r="KP318" s="62"/>
      <c r="KQ318" s="62"/>
      <c r="KR318" s="62"/>
      <c r="KS318" s="62"/>
      <c r="KT318" s="62"/>
      <c r="KU318" s="62"/>
      <c r="KV318" s="62"/>
      <c r="KW318" s="62"/>
      <c r="KX318" s="62"/>
      <c r="KY318" s="62" t="str">
        <f t="shared" si="390"/>
        <v/>
      </c>
      <c r="KZ318" s="62" t="str">
        <f t="shared" si="391"/>
        <v/>
      </c>
      <c r="LA318" s="5"/>
      <c r="LB318" s="5"/>
      <c r="LC318" s="5"/>
      <c r="LD318" s="5"/>
      <c r="LE318" s="5"/>
      <c r="LF318" s="5"/>
      <c r="LG318" s="5"/>
      <c r="LH318" s="5"/>
      <c r="LI318" s="5"/>
      <c r="LJ318" s="5"/>
      <c r="LK318" s="5"/>
      <c r="LL318" s="5"/>
      <c r="LM318" s="5"/>
      <c r="LN318" s="5"/>
      <c r="LO318" s="91" t="str">
        <f t="shared" si="392"/>
        <v/>
      </c>
      <c r="LP318" s="5" t="str">
        <f t="shared" si="393"/>
        <v/>
      </c>
      <c r="LQ318" s="62"/>
      <c r="LR318" s="62"/>
      <c r="LS318" s="62"/>
      <c r="LT318" s="62"/>
      <c r="LU318" s="62"/>
      <c r="LV318" s="62"/>
      <c r="LW318" s="62"/>
      <c r="LX318" s="62"/>
      <c r="LY318" s="62"/>
      <c r="LZ318" s="62"/>
      <c r="MA318" s="62"/>
      <c r="MB318" s="62"/>
      <c r="MC318" s="62"/>
      <c r="MD318" s="62"/>
      <c r="ME318" s="62" t="str">
        <f t="shared" si="394"/>
        <v/>
      </c>
      <c r="MF318" s="62" t="str">
        <f t="shared" si="395"/>
        <v/>
      </c>
    </row>
    <row r="319" spans="1:344" x14ac:dyDescent="0.35">
      <c r="A319" s="132">
        <v>315</v>
      </c>
      <c r="B319" s="170"/>
      <c r="C319" s="170"/>
      <c r="D319" s="152">
        <v>268</v>
      </c>
      <c r="E319" s="72" t="str">
        <f>'BVEM Scorecard'!F318</f>
        <v>Wind</v>
      </c>
      <c r="F319" s="96"/>
      <c r="G319" s="96"/>
      <c r="H319" s="96"/>
      <c r="I319" s="96"/>
      <c r="J319" s="62"/>
      <c r="K319" s="62"/>
      <c r="L319" s="62"/>
      <c r="M319" s="62"/>
      <c r="N319" s="62"/>
      <c r="O319" s="62"/>
      <c r="P319" s="62"/>
      <c r="Q319" s="62"/>
      <c r="R319" s="62"/>
      <c r="S319" s="62"/>
      <c r="T319" s="62"/>
      <c r="U319" s="62"/>
      <c r="V319" s="62"/>
      <c r="W319" s="62"/>
      <c r="X319" s="62"/>
      <c r="Y319" s="1"/>
      <c r="Z319" s="1"/>
      <c r="AA319" s="1"/>
      <c r="AB319" s="1"/>
      <c r="AC319" s="1"/>
      <c r="AD319" s="1"/>
      <c r="AE319" s="1"/>
      <c r="AF319" s="1"/>
      <c r="AG319" s="1"/>
      <c r="AH319" s="1"/>
      <c r="AI319" s="1"/>
      <c r="AJ319" s="1"/>
      <c r="AK319" s="1"/>
      <c r="AL319" s="1"/>
      <c r="AM319" s="138"/>
      <c r="AN319" s="139"/>
      <c r="AO319" s="63"/>
      <c r="AP319" s="63"/>
      <c r="AQ319" s="63"/>
      <c r="AR319" s="63"/>
      <c r="AS319" s="63"/>
      <c r="AT319" s="63"/>
      <c r="AU319" s="63"/>
      <c r="AV319" s="63"/>
      <c r="AW319" s="63"/>
      <c r="AX319" s="63"/>
      <c r="AY319" s="63"/>
      <c r="AZ319" s="63"/>
      <c r="BA319" s="63"/>
      <c r="BB319" s="63"/>
      <c r="BC319" s="63"/>
      <c r="BD319" s="63"/>
      <c r="BE319" s="1"/>
      <c r="BF319" s="1"/>
      <c r="BG319" s="1"/>
      <c r="BH319" s="1"/>
      <c r="BI319" s="1"/>
      <c r="BJ319" s="1"/>
      <c r="BK319" s="1"/>
      <c r="BL319" s="1"/>
      <c r="BM319" s="1"/>
      <c r="BN319" s="1"/>
      <c r="BO319" s="1"/>
      <c r="BP319" s="1"/>
      <c r="BQ319" s="1"/>
      <c r="BR319" s="1"/>
      <c r="BS319" s="1"/>
      <c r="BT319" s="1"/>
      <c r="BU319" s="63"/>
      <c r="BV319" s="63"/>
      <c r="BW319" s="63"/>
      <c r="BX319" s="63"/>
      <c r="BY319" s="63"/>
      <c r="BZ319" s="63"/>
      <c r="CA319" s="63"/>
      <c r="CB319" s="63"/>
      <c r="CC319" s="63"/>
      <c r="CD319" s="63"/>
      <c r="CE319" s="63"/>
      <c r="CF319" s="63"/>
      <c r="CG319" s="63"/>
      <c r="CH319" s="63"/>
      <c r="CI319" s="63"/>
      <c r="CJ319" s="63"/>
      <c r="CK319" s="1"/>
      <c r="CL319" s="1"/>
      <c r="CM319" s="1"/>
      <c r="CN319" s="1"/>
      <c r="CO319" s="1"/>
      <c r="CP319" s="1"/>
      <c r="CQ319" s="1"/>
      <c r="CR319" s="1"/>
      <c r="CS319" s="1"/>
      <c r="CT319" s="1"/>
      <c r="CU319" s="1"/>
      <c r="CV319" s="1"/>
      <c r="CW319" s="1"/>
      <c r="CX319" s="1"/>
      <c r="CY319" s="138"/>
      <c r="CZ319" s="1"/>
      <c r="DA319" s="63"/>
      <c r="DB319" s="63"/>
      <c r="DC319" s="63"/>
      <c r="DD319" s="63"/>
      <c r="DE319" s="63"/>
      <c r="DF319" s="63"/>
      <c r="DG319" s="63"/>
      <c r="DH319" s="63"/>
      <c r="DI319" s="63"/>
      <c r="DJ319" s="63"/>
      <c r="DK319" s="63"/>
      <c r="DL319" s="63"/>
      <c r="DM319" s="63"/>
      <c r="DN319" s="63"/>
      <c r="DO319" s="63"/>
      <c r="DP319" s="63"/>
      <c r="DQ319" s="1"/>
      <c r="DR319" s="1"/>
      <c r="DS319" s="1"/>
      <c r="DT319" s="1"/>
      <c r="DU319" s="1"/>
      <c r="DV319" s="1"/>
      <c r="DW319" s="1"/>
      <c r="DX319" s="1"/>
      <c r="DY319" s="1"/>
      <c r="DZ319" s="1"/>
      <c r="EA319" s="1"/>
      <c r="EB319" s="1"/>
      <c r="EC319" s="1"/>
      <c r="ED319" s="1"/>
      <c r="EE319" s="138"/>
      <c r="EF319" s="1"/>
      <c r="EG319" s="63"/>
      <c r="EH319" s="63"/>
      <c r="EI319" s="63"/>
      <c r="EJ319" s="63"/>
      <c r="EK319" s="63"/>
      <c r="EL319" s="63"/>
      <c r="EM319" s="63"/>
      <c r="EN319" s="63"/>
      <c r="EO319" s="63"/>
      <c r="EP319" s="63"/>
      <c r="EQ319" s="63"/>
      <c r="ER319" s="63"/>
      <c r="ES319" s="63"/>
      <c r="ET319" s="63"/>
      <c r="EU319" s="63"/>
      <c r="EV319" s="63"/>
      <c r="EW319" s="1"/>
      <c r="EX319" s="1"/>
      <c r="EY319" s="1"/>
      <c r="EZ319" s="1"/>
      <c r="FA319" s="1"/>
      <c r="FB319" s="1"/>
      <c r="FC319" s="1"/>
      <c r="FD319" s="1"/>
      <c r="FE319" s="1"/>
      <c r="FF319" s="1"/>
      <c r="FG319" s="1"/>
      <c r="FH319" s="1"/>
      <c r="FI319" s="1"/>
      <c r="FJ319" s="1"/>
      <c r="FK319" s="138"/>
      <c r="FL319" s="1"/>
      <c r="FM319" s="63"/>
      <c r="FN319" s="63"/>
      <c r="FO319" s="63"/>
      <c r="FP319" s="63"/>
      <c r="FQ319" s="63"/>
      <c r="FR319" s="63"/>
      <c r="FS319" s="63"/>
      <c r="FT319" s="63"/>
      <c r="FU319" s="63"/>
      <c r="FV319" s="63"/>
      <c r="FW319" s="63"/>
      <c r="FX319" s="63"/>
      <c r="FY319" s="63"/>
      <c r="FZ319" s="63"/>
      <c r="GA319" s="63"/>
      <c r="GB319" s="63"/>
      <c r="GC319" s="1"/>
      <c r="GD319" s="1"/>
      <c r="GE319" s="1"/>
      <c r="GF319" s="1"/>
      <c r="GG319" s="1"/>
      <c r="GH319" s="1"/>
      <c r="GI319" s="1"/>
      <c r="GJ319" s="1"/>
      <c r="GK319" s="1"/>
      <c r="GL319" s="1"/>
      <c r="GM319" s="1"/>
      <c r="GN319" s="1"/>
      <c r="GO319" s="1"/>
      <c r="GP319" s="1"/>
      <c r="GQ319" s="138"/>
      <c r="GR319" s="1"/>
      <c r="GS319" s="63"/>
      <c r="GT319" s="63"/>
      <c r="GU319" s="63"/>
      <c r="GV319" s="63"/>
      <c r="GW319" s="63"/>
      <c r="GX319" s="63"/>
      <c r="GY319" s="63"/>
      <c r="GZ319" s="63"/>
      <c r="HA319" s="63"/>
      <c r="HB319" s="63"/>
      <c r="HC319" s="63"/>
      <c r="HD319" s="63"/>
      <c r="HE319" s="63"/>
      <c r="HF319" s="63"/>
      <c r="HG319" s="63"/>
      <c r="HH319" s="63"/>
      <c r="HI319" s="1"/>
      <c r="HJ319" s="1"/>
      <c r="HK319" s="1"/>
      <c r="HL319" s="1"/>
      <c r="HM319" s="1"/>
      <c r="HN319" s="1"/>
      <c r="HO319" s="1"/>
      <c r="HP319" s="1"/>
      <c r="HQ319" s="1"/>
      <c r="HR319" s="1"/>
      <c r="HS319" s="1"/>
      <c r="HT319" s="1"/>
      <c r="HU319" s="1"/>
      <c r="HV319" s="1"/>
      <c r="HW319" s="138"/>
      <c r="HX319" s="1"/>
      <c r="HY319" s="63"/>
      <c r="HZ319" s="63"/>
      <c r="IA319" s="63"/>
      <c r="IB319" s="63"/>
      <c r="IC319" s="63"/>
      <c r="ID319" s="63"/>
      <c r="IE319" s="63"/>
      <c r="IF319" s="63"/>
      <c r="IG319" s="63"/>
      <c r="IH319" s="63"/>
      <c r="II319" s="63"/>
      <c r="IJ319" s="63"/>
      <c r="IK319" s="63"/>
      <c r="IL319" s="63"/>
      <c r="IM319" s="63"/>
      <c r="IN319" s="63"/>
      <c r="IO319" s="1"/>
      <c r="IP319" s="1"/>
      <c r="IQ319" s="1"/>
      <c r="IR319" s="1"/>
      <c r="IS319" s="1"/>
      <c r="IT319" s="1"/>
      <c r="IU319" s="1"/>
      <c r="IV319" s="1"/>
      <c r="IW319" s="1"/>
      <c r="IX319" s="1"/>
      <c r="IY319" s="1"/>
      <c r="IZ319" s="1"/>
      <c r="JA319" s="1"/>
      <c r="JB319" s="1"/>
      <c r="JC319" s="138"/>
      <c r="JD319" s="1"/>
      <c r="JE319" s="63"/>
      <c r="JF319" s="63"/>
      <c r="JG319" s="63"/>
      <c r="JH319" s="63"/>
      <c r="JI319" s="63"/>
      <c r="JJ319" s="63"/>
      <c r="JK319" s="63"/>
      <c r="JL319" s="63"/>
      <c r="JM319" s="63"/>
      <c r="JN319" s="63"/>
      <c r="JO319" s="63"/>
      <c r="JP319" s="63"/>
      <c r="JQ319" s="63"/>
      <c r="JR319" s="63"/>
      <c r="JS319" s="63"/>
      <c r="JT319" s="63"/>
      <c r="JU319" s="1"/>
      <c r="JV319" s="1"/>
      <c r="JW319" s="1"/>
      <c r="JX319" s="1"/>
      <c r="JY319" s="1"/>
      <c r="JZ319" s="1"/>
      <c r="KA319" s="1"/>
      <c r="KB319" s="1"/>
      <c r="KC319" s="1"/>
      <c r="KD319" s="1"/>
      <c r="KE319" s="1"/>
      <c r="KF319" s="1"/>
      <c r="KG319" s="1"/>
      <c r="KH319" s="1"/>
      <c r="KI319" s="138"/>
      <c r="KJ319" s="1"/>
      <c r="KK319" s="63"/>
      <c r="KL319" s="63"/>
      <c r="KM319" s="63"/>
      <c r="KN319" s="63"/>
      <c r="KO319" s="63"/>
      <c r="KP319" s="63"/>
      <c r="KQ319" s="63"/>
      <c r="KR319" s="63"/>
      <c r="KS319" s="63"/>
      <c r="KT319" s="63"/>
      <c r="KU319" s="63"/>
      <c r="KV319" s="63"/>
      <c r="KW319" s="63"/>
      <c r="KX319" s="63"/>
      <c r="KY319" s="63"/>
      <c r="KZ319" s="63"/>
      <c r="LA319" s="1"/>
      <c r="LB319" s="1"/>
      <c r="LC319" s="1"/>
      <c r="LD319" s="1"/>
      <c r="LE319" s="1"/>
      <c r="LF319" s="1"/>
      <c r="LG319" s="1"/>
      <c r="LH319" s="1"/>
      <c r="LI319" s="1"/>
      <c r="LJ319" s="1"/>
      <c r="LK319" s="1"/>
      <c r="LL319" s="1"/>
      <c r="LM319" s="1"/>
      <c r="LN319" s="1"/>
      <c r="LO319" s="138"/>
      <c r="LP319" s="1"/>
      <c r="LQ319" s="63"/>
      <c r="LR319" s="63"/>
      <c r="LS319" s="63"/>
      <c r="LT319" s="63"/>
      <c r="LU319" s="63"/>
      <c r="LV319" s="63"/>
      <c r="LW319" s="63"/>
      <c r="LX319" s="63"/>
      <c r="LY319" s="63"/>
      <c r="LZ319" s="63"/>
      <c r="MA319" s="63"/>
      <c r="MB319" s="63"/>
      <c r="MC319" s="63"/>
      <c r="MD319" s="63"/>
      <c r="ME319" s="63"/>
      <c r="MF319" s="63"/>
    </row>
    <row r="320" spans="1:344" x14ac:dyDescent="0.35">
      <c r="A320" s="131">
        <v>316</v>
      </c>
      <c r="B320" s="170"/>
      <c r="C320" s="170"/>
      <c r="D320" s="152">
        <v>1016</v>
      </c>
      <c r="E320" s="72" t="str">
        <f>'BVEM Scorecard'!F319</f>
        <v>Wind</v>
      </c>
      <c r="F320" s="96">
        <f t="shared" si="396"/>
        <v>0.99999999999999989</v>
      </c>
      <c r="G320" s="96">
        <f t="shared" si="397"/>
        <v>1</v>
      </c>
      <c r="H320" s="96">
        <f t="shared" si="398"/>
        <v>0.85446428571428557</v>
      </c>
      <c r="I320" s="96">
        <f t="shared" si="399"/>
        <v>0.8</v>
      </c>
      <c r="J320" s="62">
        <v>1</v>
      </c>
      <c r="K320" s="62">
        <v>1</v>
      </c>
      <c r="L320" s="62">
        <v>1</v>
      </c>
      <c r="M320" s="62">
        <v>1</v>
      </c>
      <c r="N320" s="62">
        <v>1</v>
      </c>
      <c r="O320" s="62">
        <v>1</v>
      </c>
      <c r="P320" s="62">
        <v>1</v>
      </c>
      <c r="Q320" s="62">
        <v>1</v>
      </c>
      <c r="R320" s="62">
        <v>1</v>
      </c>
      <c r="S320" s="62">
        <v>1</v>
      </c>
      <c r="T320" s="62">
        <v>1</v>
      </c>
      <c r="U320" s="62">
        <v>1</v>
      </c>
      <c r="V320" s="62">
        <v>1</v>
      </c>
      <c r="W320" s="62">
        <f t="shared" ref="W320:W329" si="458">IFERROR(AVERAGE(M320:V320),0)</f>
        <v>1</v>
      </c>
      <c r="X320" s="62">
        <f t="shared" ref="X320:X329" si="459">M$4*M320+N$4*N320+O$4*O320+P$4*P320+Q$4*Q320+R$4*R320+S$4*S320+T$4*T320+U$4*U320+V$4*V320</f>
        <v>0.99999999999999989</v>
      </c>
      <c r="Y320" s="87" t="s">
        <v>104</v>
      </c>
      <c r="Z320" s="5">
        <v>1</v>
      </c>
      <c r="AA320" s="5">
        <v>32</v>
      </c>
      <c r="AB320" s="5">
        <v>1</v>
      </c>
      <c r="AC320" s="5">
        <v>1</v>
      </c>
      <c r="AD320" s="5">
        <v>1</v>
      </c>
      <c r="AE320" s="5">
        <v>1</v>
      </c>
      <c r="AF320" s="5">
        <v>1</v>
      </c>
      <c r="AG320" s="5">
        <v>1</v>
      </c>
      <c r="AH320" s="5">
        <v>1</v>
      </c>
      <c r="AI320" s="5">
        <v>1</v>
      </c>
      <c r="AJ320" s="5">
        <v>1</v>
      </c>
      <c r="AK320" s="5">
        <v>1</v>
      </c>
      <c r="AL320" s="5">
        <f t="shared" ref="AL320:AL329" si="460">IFERROR(AVERAGE(AB320:AK320),"")</f>
        <v>1</v>
      </c>
      <c r="AM320" s="91">
        <f t="shared" si="356"/>
        <v>0.2857142857142857</v>
      </c>
      <c r="AN320" s="93">
        <f t="shared" si="357"/>
        <v>0.28571428571428564</v>
      </c>
      <c r="AO320" s="62" t="s">
        <v>105</v>
      </c>
      <c r="AP320" s="62">
        <v>1</v>
      </c>
      <c r="AQ320" s="62">
        <v>3</v>
      </c>
      <c r="AR320" s="62">
        <v>1</v>
      </c>
      <c r="AS320" s="62">
        <v>0</v>
      </c>
      <c r="AT320" s="62">
        <v>0</v>
      </c>
      <c r="AU320" s="62">
        <v>1</v>
      </c>
      <c r="AV320" s="62">
        <v>1</v>
      </c>
      <c r="AW320" s="62">
        <v>1</v>
      </c>
      <c r="AX320" s="62">
        <v>1</v>
      </c>
      <c r="AY320" s="62">
        <v>1</v>
      </c>
      <c r="AZ320" s="62">
        <v>0</v>
      </c>
      <c r="BA320" s="62">
        <v>1</v>
      </c>
      <c r="BB320" s="62">
        <f t="shared" ref="BB320:BB329" si="461">IFERROR(AVERAGE(AR320:BA320),"")</f>
        <v>0.7</v>
      </c>
      <c r="BC320" s="62">
        <f t="shared" si="358"/>
        <v>2.6785714285714284E-2</v>
      </c>
      <c r="BD320" s="62">
        <f t="shared" si="359"/>
        <v>1.8749999999999999E-2</v>
      </c>
      <c r="BE320" s="5" t="s">
        <v>106</v>
      </c>
      <c r="BF320" s="5">
        <v>1</v>
      </c>
      <c r="BG320" s="5">
        <v>77</v>
      </c>
      <c r="BH320" s="5">
        <v>1</v>
      </c>
      <c r="BI320" s="5">
        <v>1</v>
      </c>
      <c r="BJ320" s="5">
        <v>0</v>
      </c>
      <c r="BK320" s="5">
        <v>1</v>
      </c>
      <c r="BL320" s="5">
        <v>1</v>
      </c>
      <c r="BM320" s="5">
        <v>1</v>
      </c>
      <c r="BN320" s="5">
        <v>1</v>
      </c>
      <c r="BO320" s="5">
        <v>1</v>
      </c>
      <c r="BP320" s="5">
        <v>0</v>
      </c>
      <c r="BQ320" s="5">
        <v>1</v>
      </c>
      <c r="BR320" s="5">
        <f t="shared" ref="BR320:BR329" si="462">IFERROR(AVERAGE(BH320:BQ320),"")</f>
        <v>0.8</v>
      </c>
      <c r="BS320" s="5">
        <f t="shared" si="360"/>
        <v>0.6875</v>
      </c>
      <c r="BT320" s="5">
        <f t="shared" si="361"/>
        <v>0.54999999999999993</v>
      </c>
      <c r="BU320" s="62" t="s">
        <v>107</v>
      </c>
      <c r="BV320" s="62">
        <v>1</v>
      </c>
      <c r="BW320" s="62"/>
      <c r="BX320" s="62">
        <v>1</v>
      </c>
      <c r="BY320" s="62">
        <v>1</v>
      </c>
      <c r="BZ320" s="62">
        <v>0</v>
      </c>
      <c r="CA320" s="62">
        <v>1</v>
      </c>
      <c r="CB320" s="62">
        <v>1</v>
      </c>
      <c r="CC320" s="62">
        <v>1</v>
      </c>
      <c r="CD320" s="62">
        <v>0</v>
      </c>
      <c r="CE320" s="62">
        <v>1</v>
      </c>
      <c r="CF320" s="62">
        <v>0</v>
      </c>
      <c r="CG320" s="62">
        <v>1</v>
      </c>
      <c r="CH320" s="62">
        <f t="shared" ref="CH320:CH329" si="463">IFERROR(AVERAGE(BX320:CG320),"")</f>
        <v>0.7</v>
      </c>
      <c r="CI320" s="62">
        <f t="shared" si="362"/>
        <v>0</v>
      </c>
      <c r="CJ320" s="62">
        <f t="shared" si="363"/>
        <v>0</v>
      </c>
      <c r="CK320" s="5"/>
      <c r="CL320" s="5"/>
      <c r="CM320" s="5"/>
      <c r="CN320" s="5"/>
      <c r="CO320" s="5"/>
      <c r="CP320" s="5"/>
      <c r="CQ320" s="5"/>
      <c r="CR320" s="5"/>
      <c r="CS320" s="5"/>
      <c r="CT320" s="5"/>
      <c r="CU320" s="5"/>
      <c r="CV320" s="5"/>
      <c r="CW320" s="5"/>
      <c r="CX320" s="5"/>
      <c r="CY320" s="91"/>
      <c r="CZ320" s="5"/>
      <c r="DA320" s="62"/>
      <c r="DB320" s="62"/>
      <c r="DC320" s="62"/>
      <c r="DD320" s="62"/>
      <c r="DE320" s="62"/>
      <c r="DF320" s="62"/>
      <c r="DG320" s="62"/>
      <c r="DH320" s="62"/>
      <c r="DI320" s="62"/>
      <c r="DJ320" s="62"/>
      <c r="DK320" s="62"/>
      <c r="DL320" s="62"/>
      <c r="DM320" s="62"/>
      <c r="DN320" s="62"/>
      <c r="DO320" s="62"/>
      <c r="DP320" s="62"/>
      <c r="DQ320" s="5"/>
      <c r="DR320" s="5"/>
      <c r="DS320" s="5"/>
      <c r="DT320" s="5"/>
      <c r="DU320" s="5"/>
      <c r="DV320" s="5"/>
      <c r="DW320" s="5"/>
      <c r="DX320" s="5"/>
      <c r="DY320" s="5"/>
      <c r="DZ320" s="5"/>
      <c r="EA320" s="5"/>
      <c r="EB320" s="5"/>
      <c r="EC320" s="5"/>
      <c r="ED320" s="5"/>
      <c r="EE320" s="91"/>
      <c r="EF320" s="5"/>
      <c r="EG320" s="62"/>
      <c r="EH320" s="62"/>
      <c r="EI320" s="62"/>
      <c r="EJ320" s="62"/>
      <c r="EK320" s="62"/>
      <c r="EL320" s="62"/>
      <c r="EM320" s="62"/>
      <c r="EN320" s="62"/>
      <c r="EO320" s="62"/>
      <c r="EP320" s="62"/>
      <c r="EQ320" s="62"/>
      <c r="ER320" s="62"/>
      <c r="ES320" s="62"/>
      <c r="ET320" s="62"/>
      <c r="EU320" s="62"/>
      <c r="EV320" s="62"/>
      <c r="EW320" s="5"/>
      <c r="EX320" s="5"/>
      <c r="EY320" s="5"/>
      <c r="EZ320" s="5"/>
      <c r="FA320" s="5"/>
      <c r="FB320" s="5"/>
      <c r="FC320" s="5"/>
      <c r="FD320" s="5"/>
      <c r="FE320" s="5"/>
      <c r="FF320" s="5"/>
      <c r="FG320" s="5"/>
      <c r="FH320" s="5"/>
      <c r="FI320" s="5"/>
      <c r="FJ320" s="5"/>
      <c r="FK320" s="91"/>
      <c r="FL320" s="5"/>
      <c r="FM320" s="62"/>
      <c r="FN320" s="62"/>
      <c r="FO320" s="62"/>
      <c r="FP320" s="62"/>
      <c r="FQ320" s="62"/>
      <c r="FR320" s="62"/>
      <c r="FS320" s="62"/>
      <c r="FT320" s="62"/>
      <c r="FU320" s="62"/>
      <c r="FV320" s="62"/>
      <c r="FW320" s="62"/>
      <c r="FX320" s="62"/>
      <c r="FY320" s="62"/>
      <c r="FZ320" s="62"/>
      <c r="GA320" s="62"/>
      <c r="GB320" s="62"/>
      <c r="GC320" s="5"/>
      <c r="GD320" s="5"/>
      <c r="GE320" s="5"/>
      <c r="GF320" s="5"/>
      <c r="GG320" s="5"/>
      <c r="GH320" s="5"/>
      <c r="GI320" s="5"/>
      <c r="GJ320" s="5"/>
      <c r="GK320" s="5"/>
      <c r="GL320" s="5"/>
      <c r="GM320" s="5"/>
      <c r="GN320" s="5"/>
      <c r="GO320" s="5"/>
      <c r="GP320" s="5"/>
      <c r="GQ320" s="91"/>
      <c r="GR320" s="5"/>
      <c r="GS320" s="62"/>
      <c r="GT320" s="62"/>
      <c r="GU320" s="62"/>
      <c r="GV320" s="62"/>
      <c r="GW320" s="62"/>
      <c r="GX320" s="62"/>
      <c r="GY320" s="62"/>
      <c r="GZ320" s="62"/>
      <c r="HA320" s="62"/>
      <c r="HB320" s="62"/>
      <c r="HC320" s="62"/>
      <c r="HD320" s="62"/>
      <c r="HE320" s="62"/>
      <c r="HF320" s="62"/>
      <c r="HG320" s="62"/>
      <c r="HH320" s="62"/>
      <c r="HI320" s="5"/>
      <c r="HJ320" s="5"/>
      <c r="HK320" s="5"/>
      <c r="HL320" s="5"/>
      <c r="HM320" s="5"/>
      <c r="HN320" s="5"/>
      <c r="HO320" s="5"/>
      <c r="HP320" s="5"/>
      <c r="HQ320" s="5"/>
      <c r="HR320" s="5"/>
      <c r="HS320" s="5"/>
      <c r="HT320" s="5"/>
      <c r="HU320" s="5"/>
      <c r="HV320" s="5"/>
      <c r="HW320" s="91"/>
      <c r="HX320" s="5"/>
      <c r="HY320" s="62"/>
      <c r="HZ320" s="62"/>
      <c r="IA320" s="62"/>
      <c r="IB320" s="62"/>
      <c r="IC320" s="62"/>
      <c r="ID320" s="62"/>
      <c r="IE320" s="62"/>
      <c r="IF320" s="62"/>
      <c r="IG320" s="62"/>
      <c r="IH320" s="62"/>
      <c r="II320" s="62"/>
      <c r="IJ320" s="62"/>
      <c r="IK320" s="62"/>
      <c r="IL320" s="62"/>
      <c r="IM320" s="62"/>
      <c r="IN320" s="62"/>
      <c r="IO320" s="5"/>
      <c r="IP320" s="5"/>
      <c r="IQ320" s="5"/>
      <c r="IR320" s="5"/>
      <c r="IS320" s="5"/>
      <c r="IT320" s="5"/>
      <c r="IU320" s="5"/>
      <c r="IV320" s="5"/>
      <c r="IW320" s="5"/>
      <c r="IX320" s="5"/>
      <c r="IY320" s="5"/>
      <c r="IZ320" s="5"/>
      <c r="JA320" s="5"/>
      <c r="JB320" s="5"/>
      <c r="JC320" s="91"/>
      <c r="JD320" s="5"/>
      <c r="JE320" s="62"/>
      <c r="JF320" s="62"/>
      <c r="JG320" s="62"/>
      <c r="JH320" s="62"/>
      <c r="JI320" s="62"/>
      <c r="JJ320" s="62"/>
      <c r="JK320" s="62"/>
      <c r="JL320" s="62"/>
      <c r="JM320" s="62"/>
      <c r="JN320" s="62"/>
      <c r="JO320" s="62"/>
      <c r="JP320" s="62"/>
      <c r="JQ320" s="62"/>
      <c r="JR320" s="62"/>
      <c r="JS320" s="62"/>
      <c r="JT320" s="62"/>
      <c r="JU320" s="5"/>
      <c r="JV320" s="5"/>
      <c r="JW320" s="5"/>
      <c r="JX320" s="5"/>
      <c r="JY320" s="5"/>
      <c r="JZ320" s="5"/>
      <c r="KA320" s="5"/>
      <c r="KB320" s="5"/>
      <c r="KC320" s="5"/>
      <c r="KD320" s="5"/>
      <c r="KE320" s="5"/>
      <c r="KF320" s="5"/>
      <c r="KG320" s="5"/>
      <c r="KH320" s="5"/>
      <c r="KI320" s="91"/>
      <c r="KJ320" s="5"/>
      <c r="KK320" s="62"/>
      <c r="KL320" s="62"/>
      <c r="KM320" s="62"/>
      <c r="KN320" s="62"/>
      <c r="KO320" s="62"/>
      <c r="KP320" s="62"/>
      <c r="KQ320" s="62"/>
      <c r="KR320" s="62"/>
      <c r="KS320" s="62"/>
      <c r="KT320" s="62"/>
      <c r="KU320" s="62"/>
      <c r="KV320" s="62"/>
      <c r="KW320" s="62"/>
      <c r="KX320" s="62"/>
      <c r="KY320" s="62"/>
      <c r="KZ320" s="62"/>
      <c r="LA320" s="5"/>
      <c r="LB320" s="5"/>
      <c r="LC320" s="5"/>
      <c r="LD320" s="5"/>
      <c r="LE320" s="5"/>
      <c r="LF320" s="5"/>
      <c r="LG320" s="5"/>
      <c r="LH320" s="5"/>
      <c r="LI320" s="5"/>
      <c r="LJ320" s="5"/>
      <c r="LK320" s="5"/>
      <c r="LL320" s="5"/>
      <c r="LM320" s="5"/>
      <c r="LN320" s="5"/>
      <c r="LO320" s="91"/>
      <c r="LP320" s="5"/>
      <c r="LQ320" s="62"/>
      <c r="LR320" s="62"/>
      <c r="LS320" s="62"/>
      <c r="LT320" s="62"/>
      <c r="LU320" s="62"/>
      <c r="LV320" s="62"/>
      <c r="LW320" s="62"/>
      <c r="LX320" s="62"/>
      <c r="LY320" s="62"/>
      <c r="LZ320" s="62"/>
      <c r="MA320" s="62"/>
      <c r="MB320" s="62"/>
      <c r="MC320" s="62"/>
      <c r="MD320" s="62"/>
      <c r="ME320" s="62"/>
      <c r="MF320" s="62"/>
    </row>
    <row r="321" spans="1:344" x14ac:dyDescent="0.35">
      <c r="A321" s="132">
        <v>317</v>
      </c>
      <c r="B321" s="170"/>
      <c r="C321" s="170"/>
      <c r="D321" s="152">
        <v>1018</v>
      </c>
      <c r="E321" s="72" t="str">
        <f>'BVEM Scorecard'!F320</f>
        <v>Wind</v>
      </c>
      <c r="F321" s="96">
        <f t="shared" si="396"/>
        <v>0.99999999999999989</v>
      </c>
      <c r="G321" s="96">
        <f t="shared" si="397"/>
        <v>1</v>
      </c>
      <c r="H321" s="96">
        <f t="shared" si="398"/>
        <v>0.85446428571428557</v>
      </c>
      <c r="I321" s="96">
        <f t="shared" si="399"/>
        <v>0.8</v>
      </c>
      <c r="J321" s="62">
        <v>1</v>
      </c>
      <c r="K321" s="62">
        <v>1</v>
      </c>
      <c r="L321" s="62">
        <v>1</v>
      </c>
      <c r="M321" s="62">
        <v>1</v>
      </c>
      <c r="N321" s="62">
        <v>1</v>
      </c>
      <c r="O321" s="62">
        <v>1</v>
      </c>
      <c r="P321" s="62">
        <v>1</v>
      </c>
      <c r="Q321" s="62">
        <v>1</v>
      </c>
      <c r="R321" s="62">
        <v>1</v>
      </c>
      <c r="S321" s="62">
        <v>1</v>
      </c>
      <c r="T321" s="62">
        <v>1</v>
      </c>
      <c r="U321" s="62">
        <v>1</v>
      </c>
      <c r="V321" s="62">
        <v>1</v>
      </c>
      <c r="W321" s="62">
        <f t="shared" si="458"/>
        <v>1</v>
      </c>
      <c r="X321" s="62">
        <f t="shared" si="459"/>
        <v>0.99999999999999989</v>
      </c>
      <c r="Y321" s="1" t="s">
        <v>104</v>
      </c>
      <c r="Z321" s="1">
        <v>1</v>
      </c>
      <c r="AA321" s="1">
        <v>32</v>
      </c>
      <c r="AB321" s="1">
        <v>1</v>
      </c>
      <c r="AC321" s="1">
        <v>1</v>
      </c>
      <c r="AD321" s="1">
        <v>1</v>
      </c>
      <c r="AE321" s="1">
        <v>1</v>
      </c>
      <c r="AF321" s="1">
        <v>1</v>
      </c>
      <c r="AG321" s="1">
        <v>1</v>
      </c>
      <c r="AH321" s="1">
        <v>1</v>
      </c>
      <c r="AI321" s="1">
        <v>1</v>
      </c>
      <c r="AJ321" s="1">
        <v>1</v>
      </c>
      <c r="AK321" s="1">
        <v>1</v>
      </c>
      <c r="AL321" s="1">
        <f t="shared" si="460"/>
        <v>1</v>
      </c>
      <c r="AM321" s="138">
        <f t="shared" si="356"/>
        <v>0.2857142857142857</v>
      </c>
      <c r="AN321" s="139">
        <f t="shared" si="357"/>
        <v>0.28571428571428564</v>
      </c>
      <c r="AO321" s="63" t="s">
        <v>105</v>
      </c>
      <c r="AP321" s="63">
        <v>1</v>
      </c>
      <c r="AQ321" s="63">
        <v>3</v>
      </c>
      <c r="AR321" s="63">
        <v>1</v>
      </c>
      <c r="AS321" s="63">
        <v>0</v>
      </c>
      <c r="AT321" s="63">
        <v>0</v>
      </c>
      <c r="AU321" s="63">
        <v>1</v>
      </c>
      <c r="AV321" s="63">
        <v>1</v>
      </c>
      <c r="AW321" s="63">
        <v>1</v>
      </c>
      <c r="AX321" s="63">
        <v>1</v>
      </c>
      <c r="AY321" s="63">
        <v>1</v>
      </c>
      <c r="AZ321" s="63">
        <v>0</v>
      </c>
      <c r="BA321" s="63">
        <v>1</v>
      </c>
      <c r="BB321" s="63">
        <f t="shared" si="461"/>
        <v>0.7</v>
      </c>
      <c r="BC321" s="63">
        <f t="shared" si="358"/>
        <v>2.6785714285714284E-2</v>
      </c>
      <c r="BD321" s="63">
        <f t="shared" si="359"/>
        <v>1.8749999999999999E-2</v>
      </c>
      <c r="BE321" s="1" t="s">
        <v>106</v>
      </c>
      <c r="BF321" s="1">
        <v>1</v>
      </c>
      <c r="BG321" s="1">
        <v>77</v>
      </c>
      <c r="BH321" s="1">
        <v>1</v>
      </c>
      <c r="BI321" s="1">
        <v>1</v>
      </c>
      <c r="BJ321" s="1">
        <v>0</v>
      </c>
      <c r="BK321" s="1">
        <v>1</v>
      </c>
      <c r="BL321" s="1">
        <v>1</v>
      </c>
      <c r="BM321" s="1">
        <v>1</v>
      </c>
      <c r="BN321" s="1">
        <v>1</v>
      </c>
      <c r="BO321" s="1">
        <v>1</v>
      </c>
      <c r="BP321" s="1">
        <v>0</v>
      </c>
      <c r="BQ321" s="1">
        <v>1</v>
      </c>
      <c r="BR321" s="1">
        <f t="shared" si="462"/>
        <v>0.8</v>
      </c>
      <c r="BS321" s="1">
        <f t="shared" si="360"/>
        <v>0.6875</v>
      </c>
      <c r="BT321" s="1">
        <f t="shared" si="361"/>
        <v>0.54999999999999993</v>
      </c>
      <c r="BU321" s="63" t="s">
        <v>107</v>
      </c>
      <c r="BV321" s="63">
        <v>1</v>
      </c>
      <c r="BW321" s="63"/>
      <c r="BX321" s="63">
        <v>1</v>
      </c>
      <c r="BY321" s="63">
        <v>1</v>
      </c>
      <c r="BZ321" s="63">
        <v>0</v>
      </c>
      <c r="CA321" s="63">
        <v>1</v>
      </c>
      <c r="CB321" s="63">
        <v>1</v>
      </c>
      <c r="CC321" s="63">
        <v>1</v>
      </c>
      <c r="CD321" s="63">
        <v>0</v>
      </c>
      <c r="CE321" s="63">
        <v>1</v>
      </c>
      <c r="CF321" s="63">
        <v>0</v>
      </c>
      <c r="CG321" s="63">
        <v>1</v>
      </c>
      <c r="CH321" s="63">
        <f t="shared" si="463"/>
        <v>0.7</v>
      </c>
      <c r="CI321" s="63">
        <f t="shared" si="362"/>
        <v>0</v>
      </c>
      <c r="CJ321" s="63">
        <f t="shared" si="363"/>
        <v>0</v>
      </c>
      <c r="CK321" s="1"/>
      <c r="CL321" s="1"/>
      <c r="CM321" s="1"/>
      <c r="CN321" s="1"/>
      <c r="CO321" s="1"/>
      <c r="CP321" s="1"/>
      <c r="CQ321" s="1"/>
      <c r="CR321" s="1"/>
      <c r="CS321" s="1"/>
      <c r="CT321" s="1"/>
      <c r="CU321" s="1"/>
      <c r="CV321" s="1"/>
      <c r="CW321" s="1"/>
      <c r="CX321" s="1"/>
      <c r="CY321" s="138"/>
      <c r="CZ321" s="1"/>
      <c r="DA321" s="63"/>
      <c r="DB321" s="63"/>
      <c r="DC321" s="63"/>
      <c r="DD321" s="63"/>
      <c r="DE321" s="63"/>
      <c r="DF321" s="63"/>
      <c r="DG321" s="63"/>
      <c r="DH321" s="63"/>
      <c r="DI321" s="63"/>
      <c r="DJ321" s="63"/>
      <c r="DK321" s="63"/>
      <c r="DL321" s="63"/>
      <c r="DM321" s="63"/>
      <c r="DN321" s="63"/>
      <c r="DO321" s="63"/>
      <c r="DP321" s="63"/>
      <c r="DQ321" s="1"/>
      <c r="DR321" s="1"/>
      <c r="DS321" s="1"/>
      <c r="DT321" s="1"/>
      <c r="DU321" s="1"/>
      <c r="DV321" s="1"/>
      <c r="DW321" s="1"/>
      <c r="DX321" s="1"/>
      <c r="DY321" s="1"/>
      <c r="DZ321" s="1"/>
      <c r="EA321" s="1"/>
      <c r="EB321" s="1"/>
      <c r="EC321" s="1"/>
      <c r="ED321" s="1"/>
      <c r="EE321" s="138"/>
      <c r="EF321" s="1"/>
      <c r="EG321" s="63"/>
      <c r="EH321" s="63"/>
      <c r="EI321" s="63"/>
      <c r="EJ321" s="63"/>
      <c r="EK321" s="63"/>
      <c r="EL321" s="63"/>
      <c r="EM321" s="63"/>
      <c r="EN321" s="63"/>
      <c r="EO321" s="63"/>
      <c r="EP321" s="63"/>
      <c r="EQ321" s="63"/>
      <c r="ER321" s="63"/>
      <c r="ES321" s="63"/>
      <c r="ET321" s="63"/>
      <c r="EU321" s="63"/>
      <c r="EV321" s="63"/>
      <c r="EW321" s="1"/>
      <c r="EX321" s="1"/>
      <c r="EY321" s="1"/>
      <c r="EZ321" s="1"/>
      <c r="FA321" s="1"/>
      <c r="FB321" s="1"/>
      <c r="FC321" s="1"/>
      <c r="FD321" s="1"/>
      <c r="FE321" s="1"/>
      <c r="FF321" s="1"/>
      <c r="FG321" s="1"/>
      <c r="FH321" s="1"/>
      <c r="FI321" s="1"/>
      <c r="FJ321" s="1"/>
      <c r="FK321" s="138"/>
      <c r="FL321" s="1"/>
      <c r="FM321" s="63"/>
      <c r="FN321" s="63"/>
      <c r="FO321" s="63"/>
      <c r="FP321" s="63"/>
      <c r="FQ321" s="63"/>
      <c r="FR321" s="63"/>
      <c r="FS321" s="63"/>
      <c r="FT321" s="63"/>
      <c r="FU321" s="63"/>
      <c r="FV321" s="63"/>
      <c r="FW321" s="63"/>
      <c r="FX321" s="63"/>
      <c r="FY321" s="63"/>
      <c r="FZ321" s="63"/>
      <c r="GA321" s="63"/>
      <c r="GB321" s="63"/>
      <c r="GC321" s="1"/>
      <c r="GD321" s="1"/>
      <c r="GE321" s="1"/>
      <c r="GF321" s="1"/>
      <c r="GG321" s="1"/>
      <c r="GH321" s="1"/>
      <c r="GI321" s="1"/>
      <c r="GJ321" s="1"/>
      <c r="GK321" s="1"/>
      <c r="GL321" s="1"/>
      <c r="GM321" s="1"/>
      <c r="GN321" s="1"/>
      <c r="GO321" s="1"/>
      <c r="GP321" s="1"/>
      <c r="GQ321" s="138"/>
      <c r="GR321" s="1"/>
      <c r="GS321" s="63"/>
      <c r="GT321" s="63"/>
      <c r="GU321" s="63"/>
      <c r="GV321" s="63"/>
      <c r="GW321" s="63"/>
      <c r="GX321" s="63"/>
      <c r="GY321" s="63"/>
      <c r="GZ321" s="63"/>
      <c r="HA321" s="63"/>
      <c r="HB321" s="63"/>
      <c r="HC321" s="63"/>
      <c r="HD321" s="63"/>
      <c r="HE321" s="63"/>
      <c r="HF321" s="63"/>
      <c r="HG321" s="63"/>
      <c r="HH321" s="63"/>
      <c r="HI321" s="1"/>
      <c r="HJ321" s="1"/>
      <c r="HK321" s="1"/>
      <c r="HL321" s="1"/>
      <c r="HM321" s="1"/>
      <c r="HN321" s="1"/>
      <c r="HO321" s="1"/>
      <c r="HP321" s="1"/>
      <c r="HQ321" s="1"/>
      <c r="HR321" s="1"/>
      <c r="HS321" s="1"/>
      <c r="HT321" s="1"/>
      <c r="HU321" s="1"/>
      <c r="HV321" s="1"/>
      <c r="HW321" s="138"/>
      <c r="HX321" s="1"/>
      <c r="HY321" s="63"/>
      <c r="HZ321" s="63"/>
      <c r="IA321" s="63"/>
      <c r="IB321" s="63"/>
      <c r="IC321" s="63"/>
      <c r="ID321" s="63"/>
      <c r="IE321" s="63"/>
      <c r="IF321" s="63"/>
      <c r="IG321" s="63"/>
      <c r="IH321" s="63"/>
      <c r="II321" s="63"/>
      <c r="IJ321" s="63"/>
      <c r="IK321" s="63"/>
      <c r="IL321" s="63"/>
      <c r="IM321" s="63"/>
      <c r="IN321" s="63"/>
      <c r="IO321" s="1"/>
      <c r="IP321" s="1"/>
      <c r="IQ321" s="1"/>
      <c r="IR321" s="1"/>
      <c r="IS321" s="1"/>
      <c r="IT321" s="1"/>
      <c r="IU321" s="1"/>
      <c r="IV321" s="1"/>
      <c r="IW321" s="1"/>
      <c r="IX321" s="1"/>
      <c r="IY321" s="1"/>
      <c r="IZ321" s="1"/>
      <c r="JA321" s="1"/>
      <c r="JB321" s="1"/>
      <c r="JC321" s="138"/>
      <c r="JD321" s="1"/>
      <c r="JE321" s="63"/>
      <c r="JF321" s="63"/>
      <c r="JG321" s="63"/>
      <c r="JH321" s="63"/>
      <c r="JI321" s="63"/>
      <c r="JJ321" s="63"/>
      <c r="JK321" s="63"/>
      <c r="JL321" s="63"/>
      <c r="JM321" s="63"/>
      <c r="JN321" s="63"/>
      <c r="JO321" s="63"/>
      <c r="JP321" s="63"/>
      <c r="JQ321" s="63"/>
      <c r="JR321" s="63"/>
      <c r="JS321" s="63"/>
      <c r="JT321" s="63"/>
      <c r="JU321" s="1"/>
      <c r="JV321" s="1"/>
      <c r="JW321" s="1"/>
      <c r="JX321" s="1"/>
      <c r="JY321" s="1"/>
      <c r="JZ321" s="1"/>
      <c r="KA321" s="1"/>
      <c r="KB321" s="1"/>
      <c r="KC321" s="1"/>
      <c r="KD321" s="1"/>
      <c r="KE321" s="1"/>
      <c r="KF321" s="1"/>
      <c r="KG321" s="1"/>
      <c r="KH321" s="1"/>
      <c r="KI321" s="138"/>
      <c r="KJ321" s="1"/>
      <c r="KK321" s="63"/>
      <c r="KL321" s="63"/>
      <c r="KM321" s="63"/>
      <c r="KN321" s="63"/>
      <c r="KO321" s="63"/>
      <c r="KP321" s="63"/>
      <c r="KQ321" s="63"/>
      <c r="KR321" s="63"/>
      <c r="KS321" s="63"/>
      <c r="KT321" s="63"/>
      <c r="KU321" s="63"/>
      <c r="KV321" s="63"/>
      <c r="KW321" s="63"/>
      <c r="KX321" s="63"/>
      <c r="KY321" s="63"/>
      <c r="KZ321" s="63"/>
      <c r="LA321" s="1"/>
      <c r="LB321" s="1"/>
      <c r="LC321" s="1"/>
      <c r="LD321" s="1"/>
      <c r="LE321" s="1"/>
      <c r="LF321" s="1"/>
      <c r="LG321" s="1"/>
      <c r="LH321" s="1"/>
      <c r="LI321" s="1"/>
      <c r="LJ321" s="1"/>
      <c r="LK321" s="1"/>
      <c r="LL321" s="1"/>
      <c r="LM321" s="1"/>
      <c r="LN321" s="1"/>
      <c r="LO321" s="138"/>
      <c r="LP321" s="1"/>
      <c r="LQ321" s="63"/>
      <c r="LR321" s="63"/>
      <c r="LS321" s="63"/>
      <c r="LT321" s="63"/>
      <c r="LU321" s="63"/>
      <c r="LV321" s="63"/>
      <c r="LW321" s="63"/>
      <c r="LX321" s="63"/>
      <c r="LY321" s="63"/>
      <c r="LZ321" s="63"/>
      <c r="MA321" s="63"/>
      <c r="MB321" s="63"/>
      <c r="MC321" s="63"/>
      <c r="MD321" s="63"/>
      <c r="ME321" s="63"/>
      <c r="MF321" s="63"/>
    </row>
    <row r="322" spans="1:344" x14ac:dyDescent="0.35">
      <c r="A322" s="131">
        <v>318</v>
      </c>
      <c r="B322" s="170"/>
      <c r="C322" s="170"/>
      <c r="D322" s="152">
        <v>1021</v>
      </c>
      <c r="E322" s="72" t="str">
        <f>'BVEM Scorecard'!F321</f>
        <v>Wind</v>
      </c>
      <c r="F322" s="96">
        <f t="shared" si="396"/>
        <v>0.99999999999999989</v>
      </c>
      <c r="G322" s="96">
        <f t="shared" si="397"/>
        <v>1</v>
      </c>
      <c r="H322" s="96">
        <f t="shared" si="398"/>
        <v>0.85446428571428557</v>
      </c>
      <c r="I322" s="96">
        <f t="shared" si="399"/>
        <v>0.8</v>
      </c>
      <c r="J322" s="62">
        <v>1</v>
      </c>
      <c r="K322" s="62">
        <v>1</v>
      </c>
      <c r="L322" s="62">
        <v>1</v>
      </c>
      <c r="M322" s="62">
        <v>1</v>
      </c>
      <c r="N322" s="62">
        <v>1</v>
      </c>
      <c r="O322" s="62">
        <v>1</v>
      </c>
      <c r="P322" s="62">
        <v>1</v>
      </c>
      <c r="Q322" s="62">
        <v>1</v>
      </c>
      <c r="R322" s="62">
        <v>1</v>
      </c>
      <c r="S322" s="62">
        <v>1</v>
      </c>
      <c r="T322" s="62">
        <v>1</v>
      </c>
      <c r="U322" s="62">
        <v>1</v>
      </c>
      <c r="V322" s="62">
        <v>1</v>
      </c>
      <c r="W322" s="62">
        <f t="shared" si="458"/>
        <v>1</v>
      </c>
      <c r="X322" s="62">
        <f t="shared" si="459"/>
        <v>0.99999999999999989</v>
      </c>
      <c r="Y322" s="87" t="s">
        <v>104</v>
      </c>
      <c r="Z322" s="5">
        <v>1</v>
      </c>
      <c r="AA322" s="5">
        <v>32</v>
      </c>
      <c r="AB322" s="5">
        <v>1</v>
      </c>
      <c r="AC322" s="5">
        <v>1</v>
      </c>
      <c r="AD322" s="5">
        <v>1</v>
      </c>
      <c r="AE322" s="5">
        <v>1</v>
      </c>
      <c r="AF322" s="5">
        <v>1</v>
      </c>
      <c r="AG322" s="5">
        <v>1</v>
      </c>
      <c r="AH322" s="5">
        <v>1</v>
      </c>
      <c r="AI322" s="5">
        <v>1</v>
      </c>
      <c r="AJ322" s="5">
        <v>1</v>
      </c>
      <c r="AK322" s="5">
        <v>1</v>
      </c>
      <c r="AL322" s="5">
        <f t="shared" si="460"/>
        <v>1</v>
      </c>
      <c r="AM322" s="91">
        <f t="shared" si="356"/>
        <v>0.2857142857142857</v>
      </c>
      <c r="AN322" s="93">
        <f t="shared" si="357"/>
        <v>0.28571428571428564</v>
      </c>
      <c r="AO322" s="62" t="s">
        <v>105</v>
      </c>
      <c r="AP322" s="62">
        <v>1</v>
      </c>
      <c r="AQ322" s="62">
        <v>3</v>
      </c>
      <c r="AR322" s="62">
        <v>1</v>
      </c>
      <c r="AS322" s="62">
        <v>0</v>
      </c>
      <c r="AT322" s="62">
        <v>0</v>
      </c>
      <c r="AU322" s="62">
        <v>1</v>
      </c>
      <c r="AV322" s="62">
        <v>1</v>
      </c>
      <c r="AW322" s="62">
        <v>1</v>
      </c>
      <c r="AX322" s="62">
        <v>1</v>
      </c>
      <c r="AY322" s="62">
        <v>1</v>
      </c>
      <c r="AZ322" s="62">
        <v>0</v>
      </c>
      <c r="BA322" s="62">
        <v>1</v>
      </c>
      <c r="BB322" s="62">
        <f t="shared" si="461"/>
        <v>0.7</v>
      </c>
      <c r="BC322" s="62">
        <f t="shared" si="358"/>
        <v>2.6785714285714284E-2</v>
      </c>
      <c r="BD322" s="62">
        <f t="shared" si="359"/>
        <v>1.8749999999999999E-2</v>
      </c>
      <c r="BE322" s="5" t="s">
        <v>106</v>
      </c>
      <c r="BF322" s="5">
        <v>1</v>
      </c>
      <c r="BG322" s="5">
        <v>77</v>
      </c>
      <c r="BH322" s="5">
        <v>1</v>
      </c>
      <c r="BI322" s="5">
        <v>1</v>
      </c>
      <c r="BJ322" s="5">
        <v>0</v>
      </c>
      <c r="BK322" s="5">
        <v>1</v>
      </c>
      <c r="BL322" s="5">
        <v>1</v>
      </c>
      <c r="BM322" s="5">
        <v>1</v>
      </c>
      <c r="BN322" s="5">
        <v>1</v>
      </c>
      <c r="BO322" s="5">
        <v>1</v>
      </c>
      <c r="BP322" s="5">
        <v>0</v>
      </c>
      <c r="BQ322" s="5">
        <v>1</v>
      </c>
      <c r="BR322" s="5">
        <f t="shared" si="462"/>
        <v>0.8</v>
      </c>
      <c r="BS322" s="5">
        <f t="shared" si="360"/>
        <v>0.6875</v>
      </c>
      <c r="BT322" s="5">
        <f t="shared" si="361"/>
        <v>0.54999999999999993</v>
      </c>
      <c r="BU322" s="62" t="s">
        <v>107</v>
      </c>
      <c r="BV322" s="62">
        <v>1</v>
      </c>
      <c r="BW322" s="62"/>
      <c r="BX322" s="62">
        <v>1</v>
      </c>
      <c r="BY322" s="62">
        <v>1</v>
      </c>
      <c r="BZ322" s="62">
        <v>0</v>
      </c>
      <c r="CA322" s="62">
        <v>1</v>
      </c>
      <c r="CB322" s="62">
        <v>1</v>
      </c>
      <c r="CC322" s="62">
        <v>1</v>
      </c>
      <c r="CD322" s="62">
        <v>0</v>
      </c>
      <c r="CE322" s="62">
        <v>1</v>
      </c>
      <c r="CF322" s="62">
        <v>0</v>
      </c>
      <c r="CG322" s="62">
        <v>1</v>
      </c>
      <c r="CH322" s="62">
        <f t="shared" si="463"/>
        <v>0.7</v>
      </c>
      <c r="CI322" s="62">
        <f t="shared" si="362"/>
        <v>0</v>
      </c>
      <c r="CJ322" s="62">
        <f t="shared" si="363"/>
        <v>0</v>
      </c>
      <c r="CK322" s="5"/>
      <c r="CL322" s="5"/>
      <c r="CM322" s="5"/>
      <c r="CN322" s="5"/>
      <c r="CO322" s="5"/>
      <c r="CP322" s="5"/>
      <c r="CQ322" s="5"/>
      <c r="CR322" s="5"/>
      <c r="CS322" s="5"/>
      <c r="CT322" s="5"/>
      <c r="CU322" s="5"/>
      <c r="CV322" s="5"/>
      <c r="CW322" s="5"/>
      <c r="CX322" s="5"/>
      <c r="CY322" s="91"/>
      <c r="CZ322" s="5"/>
      <c r="DA322" s="62"/>
      <c r="DB322" s="62"/>
      <c r="DC322" s="62"/>
      <c r="DD322" s="62"/>
      <c r="DE322" s="62"/>
      <c r="DF322" s="62"/>
      <c r="DG322" s="62"/>
      <c r="DH322" s="62"/>
      <c r="DI322" s="62"/>
      <c r="DJ322" s="62"/>
      <c r="DK322" s="62"/>
      <c r="DL322" s="62"/>
      <c r="DM322" s="62"/>
      <c r="DN322" s="62"/>
      <c r="DO322" s="62"/>
      <c r="DP322" s="62"/>
      <c r="DQ322" s="5"/>
      <c r="DR322" s="5"/>
      <c r="DS322" s="5"/>
      <c r="DT322" s="5"/>
      <c r="DU322" s="5"/>
      <c r="DV322" s="5"/>
      <c r="DW322" s="5"/>
      <c r="DX322" s="5"/>
      <c r="DY322" s="5"/>
      <c r="DZ322" s="5"/>
      <c r="EA322" s="5"/>
      <c r="EB322" s="5"/>
      <c r="EC322" s="5"/>
      <c r="ED322" s="5"/>
      <c r="EE322" s="91"/>
      <c r="EF322" s="5"/>
      <c r="EG322" s="62"/>
      <c r="EH322" s="62"/>
      <c r="EI322" s="62"/>
      <c r="EJ322" s="62"/>
      <c r="EK322" s="62"/>
      <c r="EL322" s="62"/>
      <c r="EM322" s="62"/>
      <c r="EN322" s="62"/>
      <c r="EO322" s="62"/>
      <c r="EP322" s="62"/>
      <c r="EQ322" s="62"/>
      <c r="ER322" s="62"/>
      <c r="ES322" s="62"/>
      <c r="ET322" s="62"/>
      <c r="EU322" s="62"/>
      <c r="EV322" s="62"/>
      <c r="EW322" s="5"/>
      <c r="EX322" s="5"/>
      <c r="EY322" s="5"/>
      <c r="EZ322" s="5"/>
      <c r="FA322" s="5"/>
      <c r="FB322" s="5"/>
      <c r="FC322" s="5"/>
      <c r="FD322" s="5"/>
      <c r="FE322" s="5"/>
      <c r="FF322" s="5"/>
      <c r="FG322" s="5"/>
      <c r="FH322" s="5"/>
      <c r="FI322" s="5"/>
      <c r="FJ322" s="5"/>
      <c r="FK322" s="91"/>
      <c r="FL322" s="5"/>
      <c r="FM322" s="62"/>
      <c r="FN322" s="62"/>
      <c r="FO322" s="62"/>
      <c r="FP322" s="62"/>
      <c r="FQ322" s="62"/>
      <c r="FR322" s="62"/>
      <c r="FS322" s="62"/>
      <c r="FT322" s="62"/>
      <c r="FU322" s="62"/>
      <c r="FV322" s="62"/>
      <c r="FW322" s="62"/>
      <c r="FX322" s="62"/>
      <c r="FY322" s="62"/>
      <c r="FZ322" s="62"/>
      <c r="GA322" s="62"/>
      <c r="GB322" s="62"/>
      <c r="GC322" s="5"/>
      <c r="GD322" s="5"/>
      <c r="GE322" s="5"/>
      <c r="GF322" s="5"/>
      <c r="GG322" s="5"/>
      <c r="GH322" s="5"/>
      <c r="GI322" s="5"/>
      <c r="GJ322" s="5"/>
      <c r="GK322" s="5"/>
      <c r="GL322" s="5"/>
      <c r="GM322" s="5"/>
      <c r="GN322" s="5"/>
      <c r="GO322" s="5"/>
      <c r="GP322" s="5"/>
      <c r="GQ322" s="91"/>
      <c r="GR322" s="5"/>
      <c r="GS322" s="62"/>
      <c r="GT322" s="62"/>
      <c r="GU322" s="62"/>
      <c r="GV322" s="62"/>
      <c r="GW322" s="62"/>
      <c r="GX322" s="62"/>
      <c r="GY322" s="62"/>
      <c r="GZ322" s="62"/>
      <c r="HA322" s="62"/>
      <c r="HB322" s="62"/>
      <c r="HC322" s="62"/>
      <c r="HD322" s="62"/>
      <c r="HE322" s="62"/>
      <c r="HF322" s="62"/>
      <c r="HG322" s="62"/>
      <c r="HH322" s="62"/>
      <c r="HI322" s="5"/>
      <c r="HJ322" s="5"/>
      <c r="HK322" s="5"/>
      <c r="HL322" s="5"/>
      <c r="HM322" s="5"/>
      <c r="HN322" s="5"/>
      <c r="HO322" s="5"/>
      <c r="HP322" s="5"/>
      <c r="HQ322" s="5"/>
      <c r="HR322" s="5"/>
      <c r="HS322" s="5"/>
      <c r="HT322" s="5"/>
      <c r="HU322" s="5"/>
      <c r="HV322" s="5"/>
      <c r="HW322" s="91"/>
      <c r="HX322" s="5"/>
      <c r="HY322" s="62"/>
      <c r="HZ322" s="62"/>
      <c r="IA322" s="62"/>
      <c r="IB322" s="62"/>
      <c r="IC322" s="62"/>
      <c r="ID322" s="62"/>
      <c r="IE322" s="62"/>
      <c r="IF322" s="62"/>
      <c r="IG322" s="62"/>
      <c r="IH322" s="62"/>
      <c r="II322" s="62"/>
      <c r="IJ322" s="62"/>
      <c r="IK322" s="62"/>
      <c r="IL322" s="62"/>
      <c r="IM322" s="62"/>
      <c r="IN322" s="62"/>
      <c r="IO322" s="5"/>
      <c r="IP322" s="5"/>
      <c r="IQ322" s="5"/>
      <c r="IR322" s="5"/>
      <c r="IS322" s="5"/>
      <c r="IT322" s="5"/>
      <c r="IU322" s="5"/>
      <c r="IV322" s="5"/>
      <c r="IW322" s="5"/>
      <c r="IX322" s="5"/>
      <c r="IY322" s="5"/>
      <c r="IZ322" s="5"/>
      <c r="JA322" s="5"/>
      <c r="JB322" s="5"/>
      <c r="JC322" s="91"/>
      <c r="JD322" s="5"/>
      <c r="JE322" s="62"/>
      <c r="JF322" s="62"/>
      <c r="JG322" s="62"/>
      <c r="JH322" s="62"/>
      <c r="JI322" s="62"/>
      <c r="JJ322" s="62"/>
      <c r="JK322" s="62"/>
      <c r="JL322" s="62"/>
      <c r="JM322" s="62"/>
      <c r="JN322" s="62"/>
      <c r="JO322" s="62"/>
      <c r="JP322" s="62"/>
      <c r="JQ322" s="62"/>
      <c r="JR322" s="62"/>
      <c r="JS322" s="62"/>
      <c r="JT322" s="62"/>
      <c r="JU322" s="5"/>
      <c r="JV322" s="5"/>
      <c r="JW322" s="5"/>
      <c r="JX322" s="5"/>
      <c r="JY322" s="5"/>
      <c r="JZ322" s="5"/>
      <c r="KA322" s="5"/>
      <c r="KB322" s="5"/>
      <c r="KC322" s="5"/>
      <c r="KD322" s="5"/>
      <c r="KE322" s="5"/>
      <c r="KF322" s="5"/>
      <c r="KG322" s="5"/>
      <c r="KH322" s="5"/>
      <c r="KI322" s="91"/>
      <c r="KJ322" s="5"/>
      <c r="KK322" s="62"/>
      <c r="KL322" s="62"/>
      <c r="KM322" s="62"/>
      <c r="KN322" s="62"/>
      <c r="KO322" s="62"/>
      <c r="KP322" s="62"/>
      <c r="KQ322" s="62"/>
      <c r="KR322" s="62"/>
      <c r="KS322" s="62"/>
      <c r="KT322" s="62"/>
      <c r="KU322" s="62"/>
      <c r="KV322" s="62"/>
      <c r="KW322" s="62"/>
      <c r="KX322" s="62"/>
      <c r="KY322" s="62"/>
      <c r="KZ322" s="62"/>
      <c r="LA322" s="5"/>
      <c r="LB322" s="5"/>
      <c r="LC322" s="5"/>
      <c r="LD322" s="5"/>
      <c r="LE322" s="5"/>
      <c r="LF322" s="5"/>
      <c r="LG322" s="5"/>
      <c r="LH322" s="5"/>
      <c r="LI322" s="5"/>
      <c r="LJ322" s="5"/>
      <c r="LK322" s="5"/>
      <c r="LL322" s="5"/>
      <c r="LM322" s="5"/>
      <c r="LN322" s="5"/>
      <c r="LO322" s="91"/>
      <c r="LP322" s="5"/>
      <c r="LQ322" s="62"/>
      <c r="LR322" s="62"/>
      <c r="LS322" s="62"/>
      <c r="LT322" s="62"/>
      <c r="LU322" s="62"/>
      <c r="LV322" s="62"/>
      <c r="LW322" s="62"/>
      <c r="LX322" s="62"/>
      <c r="LY322" s="62"/>
      <c r="LZ322" s="62"/>
      <c r="MA322" s="62"/>
      <c r="MB322" s="62"/>
      <c r="MC322" s="62"/>
      <c r="MD322" s="62"/>
      <c r="ME322" s="62"/>
      <c r="MF322" s="62"/>
    </row>
    <row r="323" spans="1:344" x14ac:dyDescent="0.35">
      <c r="A323" s="132">
        <v>319</v>
      </c>
      <c r="B323" s="170"/>
      <c r="C323" s="170"/>
      <c r="D323" s="152">
        <v>1024</v>
      </c>
      <c r="E323" s="72" t="str">
        <f>'BVEM Scorecard'!F322</f>
        <v>Wind</v>
      </c>
      <c r="F323" s="96">
        <f t="shared" si="396"/>
        <v>0.99999999999999989</v>
      </c>
      <c r="G323" s="96">
        <f t="shared" si="397"/>
        <v>1</v>
      </c>
      <c r="H323" s="96">
        <f t="shared" si="398"/>
        <v>0.85446428571428557</v>
      </c>
      <c r="I323" s="96">
        <f t="shared" si="399"/>
        <v>0.8</v>
      </c>
      <c r="J323" s="62">
        <v>1</v>
      </c>
      <c r="K323" s="62">
        <v>1</v>
      </c>
      <c r="L323" s="62">
        <v>1</v>
      </c>
      <c r="M323" s="62">
        <v>1</v>
      </c>
      <c r="N323" s="62">
        <v>1</v>
      </c>
      <c r="O323" s="62">
        <v>1</v>
      </c>
      <c r="P323" s="62">
        <v>1</v>
      </c>
      <c r="Q323" s="62">
        <v>1</v>
      </c>
      <c r="R323" s="62">
        <v>1</v>
      </c>
      <c r="S323" s="62">
        <v>1</v>
      </c>
      <c r="T323" s="62">
        <v>1</v>
      </c>
      <c r="U323" s="62">
        <v>1</v>
      </c>
      <c r="V323" s="62">
        <v>1</v>
      </c>
      <c r="W323" s="62">
        <f t="shared" si="458"/>
        <v>1</v>
      </c>
      <c r="X323" s="62">
        <f t="shared" si="459"/>
        <v>0.99999999999999989</v>
      </c>
      <c r="Y323" s="1" t="s">
        <v>104</v>
      </c>
      <c r="Z323" s="1">
        <v>1</v>
      </c>
      <c r="AA323" s="1">
        <v>32</v>
      </c>
      <c r="AB323" s="1">
        <v>1</v>
      </c>
      <c r="AC323" s="1">
        <v>1</v>
      </c>
      <c r="AD323" s="1">
        <v>1</v>
      </c>
      <c r="AE323" s="1">
        <v>1</v>
      </c>
      <c r="AF323" s="1">
        <v>1</v>
      </c>
      <c r="AG323" s="1">
        <v>1</v>
      </c>
      <c r="AH323" s="1">
        <v>1</v>
      </c>
      <c r="AI323" s="1">
        <v>1</v>
      </c>
      <c r="AJ323" s="1">
        <v>1</v>
      </c>
      <c r="AK323" s="1">
        <v>1</v>
      </c>
      <c r="AL323" s="1">
        <f t="shared" si="460"/>
        <v>1</v>
      </c>
      <c r="AM323" s="138">
        <f t="shared" si="356"/>
        <v>0.2857142857142857</v>
      </c>
      <c r="AN323" s="139">
        <f t="shared" si="357"/>
        <v>0.28571428571428564</v>
      </c>
      <c r="AO323" s="63" t="s">
        <v>105</v>
      </c>
      <c r="AP323" s="63">
        <v>1</v>
      </c>
      <c r="AQ323" s="63">
        <v>3</v>
      </c>
      <c r="AR323" s="63">
        <v>1</v>
      </c>
      <c r="AS323" s="63">
        <v>0</v>
      </c>
      <c r="AT323" s="63">
        <v>0</v>
      </c>
      <c r="AU323" s="63">
        <v>1</v>
      </c>
      <c r="AV323" s="63">
        <v>1</v>
      </c>
      <c r="AW323" s="63">
        <v>1</v>
      </c>
      <c r="AX323" s="63">
        <v>1</v>
      </c>
      <c r="AY323" s="63">
        <v>1</v>
      </c>
      <c r="AZ323" s="63">
        <v>0</v>
      </c>
      <c r="BA323" s="63">
        <v>1</v>
      </c>
      <c r="BB323" s="63">
        <f t="shared" si="461"/>
        <v>0.7</v>
      </c>
      <c r="BC323" s="63">
        <f t="shared" si="358"/>
        <v>2.6785714285714284E-2</v>
      </c>
      <c r="BD323" s="63">
        <f t="shared" si="359"/>
        <v>1.8749999999999999E-2</v>
      </c>
      <c r="BE323" s="1" t="s">
        <v>106</v>
      </c>
      <c r="BF323" s="1">
        <v>1</v>
      </c>
      <c r="BG323" s="1">
        <v>77</v>
      </c>
      <c r="BH323" s="1">
        <v>1</v>
      </c>
      <c r="BI323" s="1">
        <v>1</v>
      </c>
      <c r="BJ323" s="1">
        <v>0</v>
      </c>
      <c r="BK323" s="1">
        <v>1</v>
      </c>
      <c r="BL323" s="1">
        <v>1</v>
      </c>
      <c r="BM323" s="1">
        <v>1</v>
      </c>
      <c r="BN323" s="1">
        <v>1</v>
      </c>
      <c r="BO323" s="1">
        <v>1</v>
      </c>
      <c r="BP323" s="1">
        <v>0</v>
      </c>
      <c r="BQ323" s="1">
        <v>1</v>
      </c>
      <c r="BR323" s="1">
        <f t="shared" si="462"/>
        <v>0.8</v>
      </c>
      <c r="BS323" s="1">
        <f t="shared" si="360"/>
        <v>0.6875</v>
      </c>
      <c r="BT323" s="1">
        <f t="shared" si="361"/>
        <v>0.54999999999999993</v>
      </c>
      <c r="BU323" s="63" t="s">
        <v>107</v>
      </c>
      <c r="BV323" s="63">
        <v>1</v>
      </c>
      <c r="BW323" s="63"/>
      <c r="BX323" s="63">
        <v>1</v>
      </c>
      <c r="BY323" s="63">
        <v>1</v>
      </c>
      <c r="BZ323" s="63">
        <v>0</v>
      </c>
      <c r="CA323" s="63">
        <v>1</v>
      </c>
      <c r="CB323" s="63">
        <v>1</v>
      </c>
      <c r="CC323" s="63">
        <v>1</v>
      </c>
      <c r="CD323" s="63">
        <v>0</v>
      </c>
      <c r="CE323" s="63">
        <v>1</v>
      </c>
      <c r="CF323" s="63">
        <v>0</v>
      </c>
      <c r="CG323" s="63">
        <v>1</v>
      </c>
      <c r="CH323" s="63">
        <f t="shared" si="463"/>
        <v>0.7</v>
      </c>
      <c r="CI323" s="63">
        <f t="shared" si="362"/>
        <v>0</v>
      </c>
      <c r="CJ323" s="63">
        <f t="shared" si="363"/>
        <v>0</v>
      </c>
      <c r="CK323" s="1"/>
      <c r="CL323" s="1"/>
      <c r="CM323" s="1"/>
      <c r="CN323" s="1"/>
      <c r="CO323" s="1"/>
      <c r="CP323" s="1"/>
      <c r="CQ323" s="1"/>
      <c r="CR323" s="1"/>
      <c r="CS323" s="1"/>
      <c r="CT323" s="1"/>
      <c r="CU323" s="1"/>
      <c r="CV323" s="1"/>
      <c r="CW323" s="1"/>
      <c r="CX323" s="1"/>
      <c r="CY323" s="138"/>
      <c r="CZ323" s="1"/>
      <c r="DA323" s="63"/>
      <c r="DB323" s="63"/>
      <c r="DC323" s="63"/>
      <c r="DD323" s="63"/>
      <c r="DE323" s="63"/>
      <c r="DF323" s="63"/>
      <c r="DG323" s="63"/>
      <c r="DH323" s="63"/>
      <c r="DI323" s="63"/>
      <c r="DJ323" s="63"/>
      <c r="DK323" s="63"/>
      <c r="DL323" s="63"/>
      <c r="DM323" s="63"/>
      <c r="DN323" s="63"/>
      <c r="DO323" s="63"/>
      <c r="DP323" s="63"/>
      <c r="DQ323" s="1"/>
      <c r="DR323" s="1"/>
      <c r="DS323" s="1"/>
      <c r="DT323" s="1"/>
      <c r="DU323" s="1"/>
      <c r="DV323" s="1"/>
      <c r="DW323" s="1"/>
      <c r="DX323" s="1"/>
      <c r="DY323" s="1"/>
      <c r="DZ323" s="1"/>
      <c r="EA323" s="1"/>
      <c r="EB323" s="1"/>
      <c r="EC323" s="1"/>
      <c r="ED323" s="1"/>
      <c r="EE323" s="138"/>
      <c r="EF323" s="1"/>
      <c r="EG323" s="63"/>
      <c r="EH323" s="63"/>
      <c r="EI323" s="63"/>
      <c r="EJ323" s="63"/>
      <c r="EK323" s="63"/>
      <c r="EL323" s="63"/>
      <c r="EM323" s="63"/>
      <c r="EN323" s="63"/>
      <c r="EO323" s="63"/>
      <c r="EP323" s="63"/>
      <c r="EQ323" s="63"/>
      <c r="ER323" s="63"/>
      <c r="ES323" s="63"/>
      <c r="ET323" s="63"/>
      <c r="EU323" s="63"/>
      <c r="EV323" s="63"/>
      <c r="EW323" s="1"/>
      <c r="EX323" s="1"/>
      <c r="EY323" s="1"/>
      <c r="EZ323" s="1"/>
      <c r="FA323" s="1"/>
      <c r="FB323" s="1"/>
      <c r="FC323" s="1"/>
      <c r="FD323" s="1"/>
      <c r="FE323" s="1"/>
      <c r="FF323" s="1"/>
      <c r="FG323" s="1"/>
      <c r="FH323" s="1"/>
      <c r="FI323" s="1"/>
      <c r="FJ323" s="1"/>
      <c r="FK323" s="138"/>
      <c r="FL323" s="1"/>
      <c r="FM323" s="63"/>
      <c r="FN323" s="63"/>
      <c r="FO323" s="63"/>
      <c r="FP323" s="63"/>
      <c r="FQ323" s="63"/>
      <c r="FR323" s="63"/>
      <c r="FS323" s="63"/>
      <c r="FT323" s="63"/>
      <c r="FU323" s="63"/>
      <c r="FV323" s="63"/>
      <c r="FW323" s="63"/>
      <c r="FX323" s="63"/>
      <c r="FY323" s="63"/>
      <c r="FZ323" s="63"/>
      <c r="GA323" s="63"/>
      <c r="GB323" s="63"/>
      <c r="GC323" s="1"/>
      <c r="GD323" s="1"/>
      <c r="GE323" s="1"/>
      <c r="GF323" s="1"/>
      <c r="GG323" s="1"/>
      <c r="GH323" s="1"/>
      <c r="GI323" s="1"/>
      <c r="GJ323" s="1"/>
      <c r="GK323" s="1"/>
      <c r="GL323" s="1"/>
      <c r="GM323" s="1"/>
      <c r="GN323" s="1"/>
      <c r="GO323" s="1"/>
      <c r="GP323" s="1"/>
      <c r="GQ323" s="138"/>
      <c r="GR323" s="1"/>
      <c r="GS323" s="63"/>
      <c r="GT323" s="63"/>
      <c r="GU323" s="63"/>
      <c r="GV323" s="63"/>
      <c r="GW323" s="63"/>
      <c r="GX323" s="63"/>
      <c r="GY323" s="63"/>
      <c r="GZ323" s="63"/>
      <c r="HA323" s="63"/>
      <c r="HB323" s="63"/>
      <c r="HC323" s="63"/>
      <c r="HD323" s="63"/>
      <c r="HE323" s="63"/>
      <c r="HF323" s="63"/>
      <c r="HG323" s="63"/>
      <c r="HH323" s="63"/>
      <c r="HI323" s="1"/>
      <c r="HJ323" s="1"/>
      <c r="HK323" s="1"/>
      <c r="HL323" s="1"/>
      <c r="HM323" s="1"/>
      <c r="HN323" s="1"/>
      <c r="HO323" s="1"/>
      <c r="HP323" s="1"/>
      <c r="HQ323" s="1"/>
      <c r="HR323" s="1"/>
      <c r="HS323" s="1"/>
      <c r="HT323" s="1"/>
      <c r="HU323" s="1"/>
      <c r="HV323" s="1"/>
      <c r="HW323" s="138"/>
      <c r="HX323" s="1"/>
      <c r="HY323" s="63"/>
      <c r="HZ323" s="63"/>
      <c r="IA323" s="63"/>
      <c r="IB323" s="63"/>
      <c r="IC323" s="63"/>
      <c r="ID323" s="63"/>
      <c r="IE323" s="63"/>
      <c r="IF323" s="63"/>
      <c r="IG323" s="63"/>
      <c r="IH323" s="63"/>
      <c r="II323" s="63"/>
      <c r="IJ323" s="63"/>
      <c r="IK323" s="63"/>
      <c r="IL323" s="63"/>
      <c r="IM323" s="63"/>
      <c r="IN323" s="63"/>
      <c r="IO323" s="1"/>
      <c r="IP323" s="1"/>
      <c r="IQ323" s="1"/>
      <c r="IR323" s="1"/>
      <c r="IS323" s="1"/>
      <c r="IT323" s="1"/>
      <c r="IU323" s="1"/>
      <c r="IV323" s="1"/>
      <c r="IW323" s="1"/>
      <c r="IX323" s="1"/>
      <c r="IY323" s="1"/>
      <c r="IZ323" s="1"/>
      <c r="JA323" s="1"/>
      <c r="JB323" s="1"/>
      <c r="JC323" s="138"/>
      <c r="JD323" s="1"/>
      <c r="JE323" s="63"/>
      <c r="JF323" s="63"/>
      <c r="JG323" s="63"/>
      <c r="JH323" s="63"/>
      <c r="JI323" s="63"/>
      <c r="JJ323" s="63"/>
      <c r="JK323" s="63"/>
      <c r="JL323" s="63"/>
      <c r="JM323" s="63"/>
      <c r="JN323" s="63"/>
      <c r="JO323" s="63"/>
      <c r="JP323" s="63"/>
      <c r="JQ323" s="63"/>
      <c r="JR323" s="63"/>
      <c r="JS323" s="63"/>
      <c r="JT323" s="63"/>
      <c r="JU323" s="1"/>
      <c r="JV323" s="1"/>
      <c r="JW323" s="1"/>
      <c r="JX323" s="1"/>
      <c r="JY323" s="1"/>
      <c r="JZ323" s="1"/>
      <c r="KA323" s="1"/>
      <c r="KB323" s="1"/>
      <c r="KC323" s="1"/>
      <c r="KD323" s="1"/>
      <c r="KE323" s="1"/>
      <c r="KF323" s="1"/>
      <c r="KG323" s="1"/>
      <c r="KH323" s="1"/>
      <c r="KI323" s="138"/>
      <c r="KJ323" s="1"/>
      <c r="KK323" s="63"/>
      <c r="KL323" s="63"/>
      <c r="KM323" s="63"/>
      <c r="KN323" s="63"/>
      <c r="KO323" s="63"/>
      <c r="KP323" s="63"/>
      <c r="KQ323" s="63"/>
      <c r="KR323" s="63"/>
      <c r="KS323" s="63"/>
      <c r="KT323" s="63"/>
      <c r="KU323" s="63"/>
      <c r="KV323" s="63"/>
      <c r="KW323" s="63"/>
      <c r="KX323" s="63"/>
      <c r="KY323" s="63"/>
      <c r="KZ323" s="63"/>
      <c r="LA323" s="1"/>
      <c r="LB323" s="1"/>
      <c r="LC323" s="1"/>
      <c r="LD323" s="1"/>
      <c r="LE323" s="1"/>
      <c r="LF323" s="1"/>
      <c r="LG323" s="1"/>
      <c r="LH323" s="1"/>
      <c r="LI323" s="1"/>
      <c r="LJ323" s="1"/>
      <c r="LK323" s="1"/>
      <c r="LL323" s="1"/>
      <c r="LM323" s="1"/>
      <c r="LN323" s="1"/>
      <c r="LO323" s="138"/>
      <c r="LP323" s="1"/>
      <c r="LQ323" s="63"/>
      <c r="LR323" s="63"/>
      <c r="LS323" s="63"/>
      <c r="LT323" s="63"/>
      <c r="LU323" s="63"/>
      <c r="LV323" s="63"/>
      <c r="LW323" s="63"/>
      <c r="LX323" s="63"/>
      <c r="LY323" s="63"/>
      <c r="LZ323" s="63"/>
      <c r="MA323" s="63"/>
      <c r="MB323" s="63"/>
      <c r="MC323" s="63"/>
      <c r="MD323" s="63"/>
      <c r="ME323" s="63"/>
      <c r="MF323" s="63"/>
    </row>
    <row r="324" spans="1:344" x14ac:dyDescent="0.35">
      <c r="A324" s="131">
        <v>320</v>
      </c>
      <c r="B324" s="170"/>
      <c r="C324" s="170"/>
      <c r="D324" s="152">
        <v>1025</v>
      </c>
      <c r="E324" s="72" t="str">
        <f>'BVEM Scorecard'!F323</f>
        <v>Wind</v>
      </c>
      <c r="F324" s="96">
        <f t="shared" si="396"/>
        <v>0.99999999999999989</v>
      </c>
      <c r="G324" s="96">
        <f t="shared" si="397"/>
        <v>1</v>
      </c>
      <c r="H324" s="96">
        <f t="shared" si="398"/>
        <v>0.85446428571428557</v>
      </c>
      <c r="I324" s="96">
        <f t="shared" si="399"/>
        <v>0.8</v>
      </c>
      <c r="J324" s="62">
        <v>1</v>
      </c>
      <c r="K324" s="62">
        <v>1</v>
      </c>
      <c r="L324" s="62">
        <v>1</v>
      </c>
      <c r="M324" s="62">
        <v>1</v>
      </c>
      <c r="N324" s="62">
        <v>1</v>
      </c>
      <c r="O324" s="62">
        <v>1</v>
      </c>
      <c r="P324" s="62">
        <v>1</v>
      </c>
      <c r="Q324" s="62">
        <v>1</v>
      </c>
      <c r="R324" s="62">
        <v>1</v>
      </c>
      <c r="S324" s="62">
        <v>1</v>
      </c>
      <c r="T324" s="62">
        <v>1</v>
      </c>
      <c r="U324" s="62">
        <v>1</v>
      </c>
      <c r="V324" s="62">
        <v>1</v>
      </c>
      <c r="W324" s="62">
        <f t="shared" si="458"/>
        <v>1</v>
      </c>
      <c r="X324" s="62">
        <f t="shared" si="459"/>
        <v>0.99999999999999989</v>
      </c>
      <c r="Y324" s="87" t="s">
        <v>104</v>
      </c>
      <c r="Z324" s="5">
        <v>1</v>
      </c>
      <c r="AA324" s="5">
        <v>32</v>
      </c>
      <c r="AB324" s="5">
        <v>1</v>
      </c>
      <c r="AC324" s="5">
        <v>1</v>
      </c>
      <c r="AD324" s="5">
        <v>1</v>
      </c>
      <c r="AE324" s="5">
        <v>1</v>
      </c>
      <c r="AF324" s="5">
        <v>1</v>
      </c>
      <c r="AG324" s="5">
        <v>1</v>
      </c>
      <c r="AH324" s="5">
        <v>1</v>
      </c>
      <c r="AI324" s="5">
        <v>1</v>
      </c>
      <c r="AJ324" s="5">
        <v>1</v>
      </c>
      <c r="AK324" s="5">
        <v>1</v>
      </c>
      <c r="AL324" s="5">
        <f t="shared" si="460"/>
        <v>1</v>
      </c>
      <c r="AM324" s="91">
        <f t="shared" si="356"/>
        <v>0.2857142857142857</v>
      </c>
      <c r="AN324" s="93">
        <f t="shared" si="357"/>
        <v>0.28571428571428564</v>
      </c>
      <c r="AO324" s="62" t="s">
        <v>105</v>
      </c>
      <c r="AP324" s="62">
        <v>1</v>
      </c>
      <c r="AQ324" s="62">
        <v>3</v>
      </c>
      <c r="AR324" s="62">
        <v>1</v>
      </c>
      <c r="AS324" s="62">
        <v>0</v>
      </c>
      <c r="AT324" s="62">
        <v>0</v>
      </c>
      <c r="AU324" s="62">
        <v>1</v>
      </c>
      <c r="AV324" s="62">
        <v>1</v>
      </c>
      <c r="AW324" s="62">
        <v>1</v>
      </c>
      <c r="AX324" s="62">
        <v>1</v>
      </c>
      <c r="AY324" s="62">
        <v>1</v>
      </c>
      <c r="AZ324" s="62">
        <v>0</v>
      </c>
      <c r="BA324" s="62">
        <v>1</v>
      </c>
      <c r="BB324" s="62">
        <f t="shared" si="461"/>
        <v>0.7</v>
      </c>
      <c r="BC324" s="62">
        <f t="shared" si="358"/>
        <v>2.6785714285714284E-2</v>
      </c>
      <c r="BD324" s="62">
        <f t="shared" si="359"/>
        <v>1.8749999999999999E-2</v>
      </c>
      <c r="BE324" s="5" t="s">
        <v>106</v>
      </c>
      <c r="BF324" s="5">
        <v>1</v>
      </c>
      <c r="BG324" s="5">
        <v>77</v>
      </c>
      <c r="BH324" s="5">
        <v>1</v>
      </c>
      <c r="BI324" s="5">
        <v>1</v>
      </c>
      <c r="BJ324" s="5">
        <v>0</v>
      </c>
      <c r="BK324" s="5">
        <v>1</v>
      </c>
      <c r="BL324" s="5">
        <v>1</v>
      </c>
      <c r="BM324" s="5">
        <v>1</v>
      </c>
      <c r="BN324" s="5">
        <v>1</v>
      </c>
      <c r="BO324" s="5">
        <v>1</v>
      </c>
      <c r="BP324" s="5">
        <v>0</v>
      </c>
      <c r="BQ324" s="5">
        <v>1</v>
      </c>
      <c r="BR324" s="5">
        <f t="shared" si="462"/>
        <v>0.8</v>
      </c>
      <c r="BS324" s="5">
        <f t="shared" si="360"/>
        <v>0.6875</v>
      </c>
      <c r="BT324" s="5">
        <f t="shared" si="361"/>
        <v>0.54999999999999993</v>
      </c>
      <c r="BU324" s="62" t="s">
        <v>107</v>
      </c>
      <c r="BV324" s="62">
        <v>1</v>
      </c>
      <c r="BW324" s="62"/>
      <c r="BX324" s="62">
        <v>1</v>
      </c>
      <c r="BY324" s="62">
        <v>1</v>
      </c>
      <c r="BZ324" s="62">
        <v>0</v>
      </c>
      <c r="CA324" s="62">
        <v>1</v>
      </c>
      <c r="CB324" s="62">
        <v>1</v>
      </c>
      <c r="CC324" s="62">
        <v>1</v>
      </c>
      <c r="CD324" s="62">
        <v>0</v>
      </c>
      <c r="CE324" s="62">
        <v>1</v>
      </c>
      <c r="CF324" s="62">
        <v>0</v>
      </c>
      <c r="CG324" s="62">
        <v>1</v>
      </c>
      <c r="CH324" s="62">
        <f t="shared" si="463"/>
        <v>0.7</v>
      </c>
      <c r="CI324" s="62">
        <f t="shared" si="362"/>
        <v>0</v>
      </c>
      <c r="CJ324" s="62">
        <f t="shared" si="363"/>
        <v>0</v>
      </c>
      <c r="CK324" s="5"/>
      <c r="CL324" s="5"/>
      <c r="CM324" s="5"/>
      <c r="CN324" s="5"/>
      <c r="CO324" s="5"/>
      <c r="CP324" s="5"/>
      <c r="CQ324" s="5"/>
      <c r="CR324" s="5"/>
      <c r="CS324" s="5"/>
      <c r="CT324" s="5"/>
      <c r="CU324" s="5"/>
      <c r="CV324" s="5"/>
      <c r="CW324" s="5"/>
      <c r="CX324" s="5"/>
      <c r="CY324" s="91"/>
      <c r="CZ324" s="5"/>
      <c r="DA324" s="62"/>
      <c r="DB324" s="62"/>
      <c r="DC324" s="62"/>
      <c r="DD324" s="62"/>
      <c r="DE324" s="62"/>
      <c r="DF324" s="62"/>
      <c r="DG324" s="62"/>
      <c r="DH324" s="62"/>
      <c r="DI324" s="62"/>
      <c r="DJ324" s="62"/>
      <c r="DK324" s="62"/>
      <c r="DL324" s="62"/>
      <c r="DM324" s="62"/>
      <c r="DN324" s="62"/>
      <c r="DO324" s="62"/>
      <c r="DP324" s="62"/>
      <c r="DQ324" s="5"/>
      <c r="DR324" s="5"/>
      <c r="DS324" s="5"/>
      <c r="DT324" s="5"/>
      <c r="DU324" s="5"/>
      <c r="DV324" s="5"/>
      <c r="DW324" s="5"/>
      <c r="DX324" s="5"/>
      <c r="DY324" s="5"/>
      <c r="DZ324" s="5"/>
      <c r="EA324" s="5"/>
      <c r="EB324" s="5"/>
      <c r="EC324" s="5"/>
      <c r="ED324" s="5"/>
      <c r="EE324" s="91"/>
      <c r="EF324" s="5"/>
      <c r="EG324" s="62"/>
      <c r="EH324" s="62"/>
      <c r="EI324" s="62"/>
      <c r="EJ324" s="62"/>
      <c r="EK324" s="62"/>
      <c r="EL324" s="62"/>
      <c r="EM324" s="62"/>
      <c r="EN324" s="62"/>
      <c r="EO324" s="62"/>
      <c r="EP324" s="62"/>
      <c r="EQ324" s="62"/>
      <c r="ER324" s="62"/>
      <c r="ES324" s="62"/>
      <c r="ET324" s="62"/>
      <c r="EU324" s="62"/>
      <c r="EV324" s="62"/>
      <c r="EW324" s="5"/>
      <c r="EX324" s="5"/>
      <c r="EY324" s="5"/>
      <c r="EZ324" s="5"/>
      <c r="FA324" s="5"/>
      <c r="FB324" s="5"/>
      <c r="FC324" s="5"/>
      <c r="FD324" s="5"/>
      <c r="FE324" s="5"/>
      <c r="FF324" s="5"/>
      <c r="FG324" s="5"/>
      <c r="FH324" s="5"/>
      <c r="FI324" s="5"/>
      <c r="FJ324" s="5"/>
      <c r="FK324" s="91"/>
      <c r="FL324" s="5"/>
      <c r="FM324" s="62"/>
      <c r="FN324" s="62"/>
      <c r="FO324" s="62"/>
      <c r="FP324" s="62"/>
      <c r="FQ324" s="62"/>
      <c r="FR324" s="62"/>
      <c r="FS324" s="62"/>
      <c r="FT324" s="62"/>
      <c r="FU324" s="62"/>
      <c r="FV324" s="62"/>
      <c r="FW324" s="62"/>
      <c r="FX324" s="62"/>
      <c r="FY324" s="62"/>
      <c r="FZ324" s="62"/>
      <c r="GA324" s="62"/>
      <c r="GB324" s="62"/>
      <c r="GC324" s="5"/>
      <c r="GD324" s="5"/>
      <c r="GE324" s="5"/>
      <c r="GF324" s="5"/>
      <c r="GG324" s="5"/>
      <c r="GH324" s="5"/>
      <c r="GI324" s="5"/>
      <c r="GJ324" s="5"/>
      <c r="GK324" s="5"/>
      <c r="GL324" s="5"/>
      <c r="GM324" s="5"/>
      <c r="GN324" s="5"/>
      <c r="GO324" s="5"/>
      <c r="GP324" s="5"/>
      <c r="GQ324" s="91"/>
      <c r="GR324" s="5"/>
      <c r="GS324" s="62"/>
      <c r="GT324" s="62"/>
      <c r="GU324" s="62"/>
      <c r="GV324" s="62"/>
      <c r="GW324" s="62"/>
      <c r="GX324" s="62"/>
      <c r="GY324" s="62"/>
      <c r="GZ324" s="62"/>
      <c r="HA324" s="62"/>
      <c r="HB324" s="62"/>
      <c r="HC324" s="62"/>
      <c r="HD324" s="62"/>
      <c r="HE324" s="62"/>
      <c r="HF324" s="62"/>
      <c r="HG324" s="62"/>
      <c r="HH324" s="62"/>
      <c r="HI324" s="5"/>
      <c r="HJ324" s="5"/>
      <c r="HK324" s="5"/>
      <c r="HL324" s="5"/>
      <c r="HM324" s="5"/>
      <c r="HN324" s="5"/>
      <c r="HO324" s="5"/>
      <c r="HP324" s="5"/>
      <c r="HQ324" s="5"/>
      <c r="HR324" s="5"/>
      <c r="HS324" s="5"/>
      <c r="HT324" s="5"/>
      <c r="HU324" s="5"/>
      <c r="HV324" s="5"/>
      <c r="HW324" s="91"/>
      <c r="HX324" s="5"/>
      <c r="HY324" s="62"/>
      <c r="HZ324" s="62"/>
      <c r="IA324" s="62"/>
      <c r="IB324" s="62"/>
      <c r="IC324" s="62"/>
      <c r="ID324" s="62"/>
      <c r="IE324" s="62"/>
      <c r="IF324" s="62"/>
      <c r="IG324" s="62"/>
      <c r="IH324" s="62"/>
      <c r="II324" s="62"/>
      <c r="IJ324" s="62"/>
      <c r="IK324" s="62"/>
      <c r="IL324" s="62"/>
      <c r="IM324" s="62"/>
      <c r="IN324" s="62"/>
      <c r="IO324" s="5"/>
      <c r="IP324" s="5"/>
      <c r="IQ324" s="5"/>
      <c r="IR324" s="5"/>
      <c r="IS324" s="5"/>
      <c r="IT324" s="5"/>
      <c r="IU324" s="5"/>
      <c r="IV324" s="5"/>
      <c r="IW324" s="5"/>
      <c r="IX324" s="5"/>
      <c r="IY324" s="5"/>
      <c r="IZ324" s="5"/>
      <c r="JA324" s="5"/>
      <c r="JB324" s="5"/>
      <c r="JC324" s="91"/>
      <c r="JD324" s="5"/>
      <c r="JE324" s="62"/>
      <c r="JF324" s="62"/>
      <c r="JG324" s="62"/>
      <c r="JH324" s="62"/>
      <c r="JI324" s="62"/>
      <c r="JJ324" s="62"/>
      <c r="JK324" s="62"/>
      <c r="JL324" s="62"/>
      <c r="JM324" s="62"/>
      <c r="JN324" s="62"/>
      <c r="JO324" s="62"/>
      <c r="JP324" s="62"/>
      <c r="JQ324" s="62"/>
      <c r="JR324" s="62"/>
      <c r="JS324" s="62"/>
      <c r="JT324" s="62"/>
      <c r="JU324" s="5"/>
      <c r="JV324" s="5"/>
      <c r="JW324" s="5"/>
      <c r="JX324" s="5"/>
      <c r="JY324" s="5"/>
      <c r="JZ324" s="5"/>
      <c r="KA324" s="5"/>
      <c r="KB324" s="5"/>
      <c r="KC324" s="5"/>
      <c r="KD324" s="5"/>
      <c r="KE324" s="5"/>
      <c r="KF324" s="5"/>
      <c r="KG324" s="5"/>
      <c r="KH324" s="5"/>
      <c r="KI324" s="91"/>
      <c r="KJ324" s="5"/>
      <c r="KK324" s="62"/>
      <c r="KL324" s="62"/>
      <c r="KM324" s="62"/>
      <c r="KN324" s="62"/>
      <c r="KO324" s="62"/>
      <c r="KP324" s="62"/>
      <c r="KQ324" s="62"/>
      <c r="KR324" s="62"/>
      <c r="KS324" s="62"/>
      <c r="KT324" s="62"/>
      <c r="KU324" s="62"/>
      <c r="KV324" s="62"/>
      <c r="KW324" s="62"/>
      <c r="KX324" s="62"/>
      <c r="KY324" s="62"/>
      <c r="KZ324" s="62"/>
      <c r="LA324" s="5"/>
      <c r="LB324" s="5"/>
      <c r="LC324" s="5"/>
      <c r="LD324" s="5"/>
      <c r="LE324" s="5"/>
      <c r="LF324" s="5"/>
      <c r="LG324" s="5"/>
      <c r="LH324" s="5"/>
      <c r="LI324" s="5"/>
      <c r="LJ324" s="5"/>
      <c r="LK324" s="5"/>
      <c r="LL324" s="5"/>
      <c r="LM324" s="5"/>
      <c r="LN324" s="5"/>
      <c r="LO324" s="91"/>
      <c r="LP324" s="5"/>
      <c r="LQ324" s="62"/>
      <c r="LR324" s="62"/>
      <c r="LS324" s="62"/>
      <c r="LT324" s="62"/>
      <c r="LU324" s="62"/>
      <c r="LV324" s="62"/>
      <c r="LW324" s="62"/>
      <c r="LX324" s="62"/>
      <c r="LY324" s="62"/>
      <c r="LZ324" s="62"/>
      <c r="MA324" s="62"/>
      <c r="MB324" s="62"/>
      <c r="MC324" s="62"/>
      <c r="MD324" s="62"/>
      <c r="ME324" s="62"/>
      <c r="MF324" s="62"/>
    </row>
    <row r="325" spans="1:344" x14ac:dyDescent="0.35">
      <c r="A325" s="132">
        <v>321</v>
      </c>
      <c r="B325" s="170"/>
      <c r="C325" s="170"/>
      <c r="D325" s="152">
        <v>1026</v>
      </c>
      <c r="E325" s="72" t="str">
        <f>'BVEM Scorecard'!F324</f>
        <v>Wind</v>
      </c>
      <c r="F325" s="96">
        <f t="shared" si="396"/>
        <v>0.99999999999999989</v>
      </c>
      <c r="G325" s="96">
        <f t="shared" si="397"/>
        <v>1</v>
      </c>
      <c r="H325" s="96">
        <f t="shared" si="398"/>
        <v>0.85446428571428557</v>
      </c>
      <c r="I325" s="96">
        <f t="shared" si="399"/>
        <v>0.8</v>
      </c>
      <c r="J325" s="62">
        <v>1</v>
      </c>
      <c r="K325" s="62">
        <v>1</v>
      </c>
      <c r="L325" s="62">
        <v>1</v>
      </c>
      <c r="M325" s="62">
        <v>1</v>
      </c>
      <c r="N325" s="62">
        <v>1</v>
      </c>
      <c r="O325" s="62">
        <v>1</v>
      </c>
      <c r="P325" s="62">
        <v>1</v>
      </c>
      <c r="Q325" s="62">
        <v>1</v>
      </c>
      <c r="R325" s="62">
        <v>1</v>
      </c>
      <c r="S325" s="62">
        <v>1</v>
      </c>
      <c r="T325" s="62">
        <v>1</v>
      </c>
      <c r="U325" s="62">
        <v>1</v>
      </c>
      <c r="V325" s="62">
        <v>1</v>
      </c>
      <c r="W325" s="62">
        <f t="shared" si="458"/>
        <v>1</v>
      </c>
      <c r="X325" s="62">
        <f t="shared" si="459"/>
        <v>0.99999999999999989</v>
      </c>
      <c r="Y325" s="1" t="s">
        <v>104</v>
      </c>
      <c r="Z325" s="1">
        <v>1</v>
      </c>
      <c r="AA325" s="1">
        <v>32</v>
      </c>
      <c r="AB325" s="1">
        <v>1</v>
      </c>
      <c r="AC325" s="1">
        <v>1</v>
      </c>
      <c r="AD325" s="1">
        <v>1</v>
      </c>
      <c r="AE325" s="1">
        <v>1</v>
      </c>
      <c r="AF325" s="1">
        <v>1</v>
      </c>
      <c r="AG325" s="1">
        <v>1</v>
      </c>
      <c r="AH325" s="1">
        <v>1</v>
      </c>
      <c r="AI325" s="1">
        <v>1</v>
      </c>
      <c r="AJ325" s="1">
        <v>1</v>
      </c>
      <c r="AK325" s="1">
        <v>1</v>
      </c>
      <c r="AL325" s="1">
        <f t="shared" si="460"/>
        <v>1</v>
      </c>
      <c r="AM325" s="138">
        <f t="shared" si="356"/>
        <v>0.2857142857142857</v>
      </c>
      <c r="AN325" s="139">
        <f t="shared" si="357"/>
        <v>0.28571428571428564</v>
      </c>
      <c r="AO325" s="63" t="s">
        <v>105</v>
      </c>
      <c r="AP325" s="63">
        <v>1</v>
      </c>
      <c r="AQ325" s="63">
        <v>3</v>
      </c>
      <c r="AR325" s="63">
        <v>1</v>
      </c>
      <c r="AS325" s="63">
        <v>0</v>
      </c>
      <c r="AT325" s="63">
        <v>0</v>
      </c>
      <c r="AU325" s="63">
        <v>1</v>
      </c>
      <c r="AV325" s="63">
        <v>1</v>
      </c>
      <c r="AW325" s="63">
        <v>1</v>
      </c>
      <c r="AX325" s="63">
        <v>1</v>
      </c>
      <c r="AY325" s="63">
        <v>1</v>
      </c>
      <c r="AZ325" s="63">
        <v>0</v>
      </c>
      <c r="BA325" s="63">
        <v>1</v>
      </c>
      <c r="BB325" s="63">
        <f t="shared" si="461"/>
        <v>0.7</v>
      </c>
      <c r="BC325" s="63">
        <f t="shared" si="358"/>
        <v>2.6785714285714284E-2</v>
      </c>
      <c r="BD325" s="63">
        <f t="shared" si="359"/>
        <v>1.8749999999999999E-2</v>
      </c>
      <c r="BE325" s="1" t="s">
        <v>106</v>
      </c>
      <c r="BF325" s="1">
        <v>1</v>
      </c>
      <c r="BG325" s="1">
        <v>77</v>
      </c>
      <c r="BH325" s="1">
        <v>1</v>
      </c>
      <c r="BI325" s="1">
        <v>1</v>
      </c>
      <c r="BJ325" s="1">
        <v>0</v>
      </c>
      <c r="BK325" s="1">
        <v>1</v>
      </c>
      <c r="BL325" s="1">
        <v>1</v>
      </c>
      <c r="BM325" s="1">
        <v>1</v>
      </c>
      <c r="BN325" s="1">
        <v>1</v>
      </c>
      <c r="BO325" s="1">
        <v>1</v>
      </c>
      <c r="BP325" s="1">
        <v>0</v>
      </c>
      <c r="BQ325" s="1">
        <v>1</v>
      </c>
      <c r="BR325" s="1">
        <f t="shared" si="462"/>
        <v>0.8</v>
      </c>
      <c r="BS325" s="1">
        <f t="shared" si="360"/>
        <v>0.6875</v>
      </c>
      <c r="BT325" s="1">
        <f t="shared" si="361"/>
        <v>0.54999999999999993</v>
      </c>
      <c r="BU325" s="63" t="s">
        <v>107</v>
      </c>
      <c r="BV325" s="63">
        <v>1</v>
      </c>
      <c r="BW325" s="63"/>
      <c r="BX325" s="63">
        <v>1</v>
      </c>
      <c r="BY325" s="63">
        <v>1</v>
      </c>
      <c r="BZ325" s="63">
        <v>0</v>
      </c>
      <c r="CA325" s="63">
        <v>1</v>
      </c>
      <c r="CB325" s="63">
        <v>1</v>
      </c>
      <c r="CC325" s="63">
        <v>1</v>
      </c>
      <c r="CD325" s="63">
        <v>0</v>
      </c>
      <c r="CE325" s="63">
        <v>1</v>
      </c>
      <c r="CF325" s="63">
        <v>0</v>
      </c>
      <c r="CG325" s="63">
        <v>1</v>
      </c>
      <c r="CH325" s="63">
        <f t="shared" si="463"/>
        <v>0.7</v>
      </c>
      <c r="CI325" s="63">
        <f t="shared" si="362"/>
        <v>0</v>
      </c>
      <c r="CJ325" s="63">
        <f t="shared" si="363"/>
        <v>0</v>
      </c>
      <c r="CK325" s="1"/>
      <c r="CL325" s="1"/>
      <c r="CM325" s="1"/>
      <c r="CN325" s="1"/>
      <c r="CO325" s="1"/>
      <c r="CP325" s="1"/>
      <c r="CQ325" s="1"/>
      <c r="CR325" s="1"/>
      <c r="CS325" s="1"/>
      <c r="CT325" s="1"/>
      <c r="CU325" s="1"/>
      <c r="CV325" s="1"/>
      <c r="CW325" s="1"/>
      <c r="CX325" s="1"/>
      <c r="CY325" s="138"/>
      <c r="CZ325" s="1"/>
      <c r="DA325" s="63"/>
      <c r="DB325" s="63"/>
      <c r="DC325" s="63"/>
      <c r="DD325" s="63"/>
      <c r="DE325" s="63"/>
      <c r="DF325" s="63"/>
      <c r="DG325" s="63"/>
      <c r="DH325" s="63"/>
      <c r="DI325" s="63"/>
      <c r="DJ325" s="63"/>
      <c r="DK325" s="63"/>
      <c r="DL325" s="63"/>
      <c r="DM325" s="63"/>
      <c r="DN325" s="63"/>
      <c r="DO325" s="63"/>
      <c r="DP325" s="63"/>
      <c r="DQ325" s="1"/>
      <c r="DR325" s="1"/>
      <c r="DS325" s="1"/>
      <c r="DT325" s="1"/>
      <c r="DU325" s="1"/>
      <c r="DV325" s="1"/>
      <c r="DW325" s="1"/>
      <c r="DX325" s="1"/>
      <c r="DY325" s="1"/>
      <c r="DZ325" s="1"/>
      <c r="EA325" s="1"/>
      <c r="EB325" s="1"/>
      <c r="EC325" s="1"/>
      <c r="ED325" s="1"/>
      <c r="EE325" s="138"/>
      <c r="EF325" s="1"/>
      <c r="EG325" s="63"/>
      <c r="EH325" s="63"/>
      <c r="EI325" s="63"/>
      <c r="EJ325" s="63"/>
      <c r="EK325" s="63"/>
      <c r="EL325" s="63"/>
      <c r="EM325" s="63"/>
      <c r="EN325" s="63"/>
      <c r="EO325" s="63"/>
      <c r="EP325" s="63"/>
      <c r="EQ325" s="63"/>
      <c r="ER325" s="63"/>
      <c r="ES325" s="63"/>
      <c r="ET325" s="63"/>
      <c r="EU325" s="63"/>
      <c r="EV325" s="63"/>
      <c r="EW325" s="1"/>
      <c r="EX325" s="1"/>
      <c r="EY325" s="1"/>
      <c r="EZ325" s="1"/>
      <c r="FA325" s="1"/>
      <c r="FB325" s="1"/>
      <c r="FC325" s="1"/>
      <c r="FD325" s="1"/>
      <c r="FE325" s="1"/>
      <c r="FF325" s="1"/>
      <c r="FG325" s="1"/>
      <c r="FH325" s="1"/>
      <c r="FI325" s="1"/>
      <c r="FJ325" s="1"/>
      <c r="FK325" s="138"/>
      <c r="FL325" s="1"/>
      <c r="FM325" s="63"/>
      <c r="FN325" s="63"/>
      <c r="FO325" s="63"/>
      <c r="FP325" s="63"/>
      <c r="FQ325" s="63"/>
      <c r="FR325" s="63"/>
      <c r="FS325" s="63"/>
      <c r="FT325" s="63"/>
      <c r="FU325" s="63"/>
      <c r="FV325" s="63"/>
      <c r="FW325" s="63"/>
      <c r="FX325" s="63"/>
      <c r="FY325" s="63"/>
      <c r="FZ325" s="63"/>
      <c r="GA325" s="63"/>
      <c r="GB325" s="63"/>
      <c r="GC325" s="1"/>
      <c r="GD325" s="1"/>
      <c r="GE325" s="1"/>
      <c r="GF325" s="1"/>
      <c r="GG325" s="1"/>
      <c r="GH325" s="1"/>
      <c r="GI325" s="1"/>
      <c r="GJ325" s="1"/>
      <c r="GK325" s="1"/>
      <c r="GL325" s="1"/>
      <c r="GM325" s="1"/>
      <c r="GN325" s="1"/>
      <c r="GO325" s="1"/>
      <c r="GP325" s="1"/>
      <c r="GQ325" s="138"/>
      <c r="GR325" s="1"/>
      <c r="GS325" s="63"/>
      <c r="GT325" s="63"/>
      <c r="GU325" s="63"/>
      <c r="GV325" s="63"/>
      <c r="GW325" s="63"/>
      <c r="GX325" s="63"/>
      <c r="GY325" s="63"/>
      <c r="GZ325" s="63"/>
      <c r="HA325" s="63"/>
      <c r="HB325" s="63"/>
      <c r="HC325" s="63"/>
      <c r="HD325" s="63"/>
      <c r="HE325" s="63"/>
      <c r="HF325" s="63"/>
      <c r="HG325" s="63"/>
      <c r="HH325" s="63"/>
      <c r="HI325" s="1"/>
      <c r="HJ325" s="1"/>
      <c r="HK325" s="1"/>
      <c r="HL325" s="1"/>
      <c r="HM325" s="1"/>
      <c r="HN325" s="1"/>
      <c r="HO325" s="1"/>
      <c r="HP325" s="1"/>
      <c r="HQ325" s="1"/>
      <c r="HR325" s="1"/>
      <c r="HS325" s="1"/>
      <c r="HT325" s="1"/>
      <c r="HU325" s="1"/>
      <c r="HV325" s="1"/>
      <c r="HW325" s="138"/>
      <c r="HX325" s="1"/>
      <c r="HY325" s="63"/>
      <c r="HZ325" s="63"/>
      <c r="IA325" s="63"/>
      <c r="IB325" s="63"/>
      <c r="IC325" s="63"/>
      <c r="ID325" s="63"/>
      <c r="IE325" s="63"/>
      <c r="IF325" s="63"/>
      <c r="IG325" s="63"/>
      <c r="IH325" s="63"/>
      <c r="II325" s="63"/>
      <c r="IJ325" s="63"/>
      <c r="IK325" s="63"/>
      <c r="IL325" s="63"/>
      <c r="IM325" s="63"/>
      <c r="IN325" s="63"/>
      <c r="IO325" s="1"/>
      <c r="IP325" s="1"/>
      <c r="IQ325" s="1"/>
      <c r="IR325" s="1"/>
      <c r="IS325" s="1"/>
      <c r="IT325" s="1"/>
      <c r="IU325" s="1"/>
      <c r="IV325" s="1"/>
      <c r="IW325" s="1"/>
      <c r="IX325" s="1"/>
      <c r="IY325" s="1"/>
      <c r="IZ325" s="1"/>
      <c r="JA325" s="1"/>
      <c r="JB325" s="1"/>
      <c r="JC325" s="138"/>
      <c r="JD325" s="1"/>
      <c r="JE325" s="63"/>
      <c r="JF325" s="63"/>
      <c r="JG325" s="63"/>
      <c r="JH325" s="63"/>
      <c r="JI325" s="63"/>
      <c r="JJ325" s="63"/>
      <c r="JK325" s="63"/>
      <c r="JL325" s="63"/>
      <c r="JM325" s="63"/>
      <c r="JN325" s="63"/>
      <c r="JO325" s="63"/>
      <c r="JP325" s="63"/>
      <c r="JQ325" s="63"/>
      <c r="JR325" s="63"/>
      <c r="JS325" s="63"/>
      <c r="JT325" s="63"/>
      <c r="JU325" s="1"/>
      <c r="JV325" s="1"/>
      <c r="JW325" s="1"/>
      <c r="JX325" s="1"/>
      <c r="JY325" s="1"/>
      <c r="JZ325" s="1"/>
      <c r="KA325" s="1"/>
      <c r="KB325" s="1"/>
      <c r="KC325" s="1"/>
      <c r="KD325" s="1"/>
      <c r="KE325" s="1"/>
      <c r="KF325" s="1"/>
      <c r="KG325" s="1"/>
      <c r="KH325" s="1"/>
      <c r="KI325" s="138"/>
      <c r="KJ325" s="1"/>
      <c r="KK325" s="63"/>
      <c r="KL325" s="63"/>
      <c r="KM325" s="63"/>
      <c r="KN325" s="63"/>
      <c r="KO325" s="63"/>
      <c r="KP325" s="63"/>
      <c r="KQ325" s="63"/>
      <c r="KR325" s="63"/>
      <c r="KS325" s="63"/>
      <c r="KT325" s="63"/>
      <c r="KU325" s="63"/>
      <c r="KV325" s="63"/>
      <c r="KW325" s="63"/>
      <c r="KX325" s="63"/>
      <c r="KY325" s="63"/>
      <c r="KZ325" s="63"/>
      <c r="LA325" s="1"/>
      <c r="LB325" s="1"/>
      <c r="LC325" s="1"/>
      <c r="LD325" s="1"/>
      <c r="LE325" s="1"/>
      <c r="LF325" s="1"/>
      <c r="LG325" s="1"/>
      <c r="LH325" s="1"/>
      <c r="LI325" s="1"/>
      <c r="LJ325" s="1"/>
      <c r="LK325" s="1"/>
      <c r="LL325" s="1"/>
      <c r="LM325" s="1"/>
      <c r="LN325" s="1"/>
      <c r="LO325" s="138"/>
      <c r="LP325" s="1"/>
      <c r="LQ325" s="63"/>
      <c r="LR325" s="63"/>
      <c r="LS325" s="63"/>
      <c r="LT325" s="63"/>
      <c r="LU325" s="63"/>
      <c r="LV325" s="63"/>
      <c r="LW325" s="63"/>
      <c r="LX325" s="63"/>
      <c r="LY325" s="63"/>
      <c r="LZ325" s="63"/>
      <c r="MA325" s="63"/>
      <c r="MB325" s="63"/>
      <c r="MC325" s="63"/>
      <c r="MD325" s="63"/>
      <c r="ME325" s="63"/>
      <c r="MF325" s="63"/>
    </row>
    <row r="326" spans="1:344" x14ac:dyDescent="0.35">
      <c r="A326" s="131">
        <v>322</v>
      </c>
      <c r="B326" s="170"/>
      <c r="C326" s="170"/>
      <c r="D326" s="152">
        <v>1027</v>
      </c>
      <c r="E326" s="72" t="str">
        <f>'BVEM Scorecard'!F325</f>
        <v>Wind</v>
      </c>
      <c r="F326" s="96">
        <f t="shared" si="396"/>
        <v>0.99999999999999989</v>
      </c>
      <c r="G326" s="96">
        <f t="shared" si="397"/>
        <v>1</v>
      </c>
      <c r="H326" s="96">
        <f t="shared" si="398"/>
        <v>0.85446428571428557</v>
      </c>
      <c r="I326" s="96">
        <f t="shared" si="399"/>
        <v>0.8</v>
      </c>
      <c r="J326" s="62">
        <v>1</v>
      </c>
      <c r="K326" s="62">
        <v>1</v>
      </c>
      <c r="L326" s="62">
        <v>1</v>
      </c>
      <c r="M326" s="62">
        <v>1</v>
      </c>
      <c r="N326" s="62">
        <v>1</v>
      </c>
      <c r="O326" s="62">
        <v>1</v>
      </c>
      <c r="P326" s="62">
        <v>1</v>
      </c>
      <c r="Q326" s="62">
        <v>1</v>
      </c>
      <c r="R326" s="62">
        <v>1</v>
      </c>
      <c r="S326" s="62">
        <v>1</v>
      </c>
      <c r="T326" s="62">
        <v>1</v>
      </c>
      <c r="U326" s="62">
        <v>1</v>
      </c>
      <c r="V326" s="62">
        <v>1</v>
      </c>
      <c r="W326" s="62">
        <f t="shared" si="458"/>
        <v>1</v>
      </c>
      <c r="X326" s="62">
        <f t="shared" si="459"/>
        <v>0.99999999999999989</v>
      </c>
      <c r="Y326" s="87" t="s">
        <v>104</v>
      </c>
      <c r="Z326" s="5">
        <v>1</v>
      </c>
      <c r="AA326" s="5">
        <v>32</v>
      </c>
      <c r="AB326" s="5">
        <v>1</v>
      </c>
      <c r="AC326" s="5">
        <v>1</v>
      </c>
      <c r="AD326" s="5">
        <v>1</v>
      </c>
      <c r="AE326" s="5">
        <v>1</v>
      </c>
      <c r="AF326" s="5">
        <v>1</v>
      </c>
      <c r="AG326" s="5">
        <v>1</v>
      </c>
      <c r="AH326" s="5">
        <v>1</v>
      </c>
      <c r="AI326" s="5">
        <v>1</v>
      </c>
      <c r="AJ326" s="5">
        <v>1</v>
      </c>
      <c r="AK326" s="5">
        <v>1</v>
      </c>
      <c r="AL326" s="5">
        <f t="shared" si="460"/>
        <v>1</v>
      </c>
      <c r="AM326" s="91">
        <f t="shared" ref="AM326:AM386" si="464">IFERROR(AA326/SUM($AA326,$AQ326,$BG326,$BW326,$CM326,$DC326,$DS326,$EI326,$EY326,$FO326,$GE326,$GU326,$HK326,$IA326,$IQ326,$JG326,$JW326,$KM326,$LC326,$LS326),"")</f>
        <v>0.2857142857142857</v>
      </c>
      <c r="AN326" s="93">
        <f t="shared" ref="AN326:AN386" si="465">IFERROR((AB$4*AB326+AC$4*AC326+AD$4*AD326+AE$4*AE326+AF$4*AF326+AG$4*AG326+AH$4*AH326+AI$4*AI326+AJ$4*AJ326+AK$4*AK326)*AM326,"")</f>
        <v>0.28571428571428564</v>
      </c>
      <c r="AO326" s="62" t="s">
        <v>105</v>
      </c>
      <c r="AP326" s="62">
        <v>1</v>
      </c>
      <c r="AQ326" s="62">
        <v>3</v>
      </c>
      <c r="AR326" s="62">
        <v>1</v>
      </c>
      <c r="AS326" s="62">
        <v>0</v>
      </c>
      <c r="AT326" s="62">
        <v>0</v>
      </c>
      <c r="AU326" s="62">
        <v>1</v>
      </c>
      <c r="AV326" s="62">
        <v>1</v>
      </c>
      <c r="AW326" s="62">
        <v>1</v>
      </c>
      <c r="AX326" s="62">
        <v>1</v>
      </c>
      <c r="AY326" s="62">
        <v>1</v>
      </c>
      <c r="AZ326" s="62">
        <v>0</v>
      </c>
      <c r="BA326" s="62">
        <v>1</v>
      </c>
      <c r="BB326" s="62">
        <f t="shared" si="461"/>
        <v>0.7</v>
      </c>
      <c r="BC326" s="62">
        <f t="shared" ref="BC326:BC386" si="466">IFERROR(AQ326/SUM($AA326,$AQ326,$BG326,$BW326,$CM326,$DC326,$DS326,$EI326,$EY326,$FO326,$GE326,$GU326,$HK326,$IA326,$IQ326,$JG326,$JW326,$KM326,$LC326,$LS326),"")</f>
        <v>2.6785714285714284E-2</v>
      </c>
      <c r="BD326" s="62">
        <f t="shared" ref="BD326:BD386" si="467">IFERROR((AR$4*AR326+AS$4*AS326+AT$4*AT326+AU$4*AU326+AV$4*AV326+AW$4*AW326+AX$4*AX326+AY$4*AY326+AZ$4*AZ326+BA$4*BA326)*BC326,"")</f>
        <v>1.8749999999999999E-2</v>
      </c>
      <c r="BE326" s="5" t="s">
        <v>106</v>
      </c>
      <c r="BF326" s="5">
        <v>1</v>
      </c>
      <c r="BG326" s="5">
        <v>77</v>
      </c>
      <c r="BH326" s="5">
        <v>1</v>
      </c>
      <c r="BI326" s="5">
        <v>1</v>
      </c>
      <c r="BJ326" s="5">
        <v>0</v>
      </c>
      <c r="BK326" s="5">
        <v>1</v>
      </c>
      <c r="BL326" s="5">
        <v>1</v>
      </c>
      <c r="BM326" s="5">
        <v>1</v>
      </c>
      <c r="BN326" s="5">
        <v>1</v>
      </c>
      <c r="BO326" s="5">
        <v>1</v>
      </c>
      <c r="BP326" s="5">
        <v>0</v>
      </c>
      <c r="BQ326" s="5">
        <v>1</v>
      </c>
      <c r="BR326" s="5">
        <f t="shared" si="462"/>
        <v>0.8</v>
      </c>
      <c r="BS326" s="5">
        <f t="shared" ref="BS326:BS386" si="468">IFERROR(BG326/SUM($AA326,$AQ326,$BG326,$BW326,$CM326,$DC326,$DS326,$EI326,$EY326,$FO326,$GE326,$GU326,$HK326,$IA326,$IQ326,$JG326,$JW326,$KM326,$LC326,$LS326),"")</f>
        <v>0.6875</v>
      </c>
      <c r="BT326" s="5">
        <f t="shared" ref="BT326:BT386" si="469">IFERROR((BH$4*BH326+BI$4*BI326+BJ$4*BJ326+BK$4*BK326+BL$4*BL326+BM$4*BM326+BN$4*BN326+BO$4*BO326+BP$4*BP326+BQ$4*BQ326)*BS326,"")</f>
        <v>0.54999999999999993</v>
      </c>
      <c r="BU326" s="62" t="s">
        <v>107</v>
      </c>
      <c r="BV326" s="62">
        <v>1</v>
      </c>
      <c r="BW326" s="62"/>
      <c r="BX326" s="62">
        <v>1</v>
      </c>
      <c r="BY326" s="62">
        <v>1</v>
      </c>
      <c r="BZ326" s="62">
        <v>0</v>
      </c>
      <c r="CA326" s="62">
        <v>1</v>
      </c>
      <c r="CB326" s="62">
        <v>1</v>
      </c>
      <c r="CC326" s="62">
        <v>1</v>
      </c>
      <c r="CD326" s="62">
        <v>0</v>
      </c>
      <c r="CE326" s="62">
        <v>1</v>
      </c>
      <c r="CF326" s="62">
        <v>0</v>
      </c>
      <c r="CG326" s="62">
        <v>1</v>
      </c>
      <c r="CH326" s="62">
        <f t="shared" si="463"/>
        <v>0.7</v>
      </c>
      <c r="CI326" s="62">
        <f t="shared" ref="CI326:CI386" si="470">IFERROR(BW326/SUM($AA326,$AQ326,$BG326,$BW326,$CM326,$DC326,$DS326,$EI326,$EY326,$FO326,$GE326,$GU326,$HK326,$IA326,$IQ326,$JG326,$JW326,$KM326,$LC326,$LS326),"")</f>
        <v>0</v>
      </c>
      <c r="CJ326" s="62">
        <f t="shared" ref="CJ326:CJ386" si="471">IFERROR((BX$4*BX326+BY$4*BY326+BZ$4*BZ326+CA$4*CA326+CB$4*CB326+CC$4*CC326+CD$4*CD326+CE$4*CE326+CF$4*CF326+CG$4*CG326)*CI326,"")</f>
        <v>0</v>
      </c>
      <c r="CK326" s="5"/>
      <c r="CL326" s="5"/>
      <c r="CM326" s="5"/>
      <c r="CN326" s="5"/>
      <c r="CO326" s="5"/>
      <c r="CP326" s="5"/>
      <c r="CQ326" s="5"/>
      <c r="CR326" s="5"/>
      <c r="CS326" s="5"/>
      <c r="CT326" s="5"/>
      <c r="CU326" s="5"/>
      <c r="CV326" s="5"/>
      <c r="CW326" s="5"/>
      <c r="CX326" s="5"/>
      <c r="CY326" s="91"/>
      <c r="CZ326" s="5"/>
      <c r="DA326" s="62"/>
      <c r="DB326" s="62"/>
      <c r="DC326" s="62"/>
      <c r="DD326" s="62"/>
      <c r="DE326" s="62"/>
      <c r="DF326" s="62"/>
      <c r="DG326" s="62"/>
      <c r="DH326" s="62"/>
      <c r="DI326" s="62"/>
      <c r="DJ326" s="62"/>
      <c r="DK326" s="62"/>
      <c r="DL326" s="62"/>
      <c r="DM326" s="62"/>
      <c r="DN326" s="62"/>
      <c r="DO326" s="62"/>
      <c r="DP326" s="62"/>
      <c r="DQ326" s="5"/>
      <c r="DR326" s="5"/>
      <c r="DS326" s="5"/>
      <c r="DT326" s="5"/>
      <c r="DU326" s="5"/>
      <c r="DV326" s="5"/>
      <c r="DW326" s="5"/>
      <c r="DX326" s="5"/>
      <c r="DY326" s="5"/>
      <c r="DZ326" s="5"/>
      <c r="EA326" s="5"/>
      <c r="EB326" s="5"/>
      <c r="EC326" s="5"/>
      <c r="ED326" s="5"/>
      <c r="EE326" s="91"/>
      <c r="EF326" s="5"/>
      <c r="EG326" s="62"/>
      <c r="EH326" s="62"/>
      <c r="EI326" s="62"/>
      <c r="EJ326" s="62"/>
      <c r="EK326" s="62"/>
      <c r="EL326" s="62"/>
      <c r="EM326" s="62"/>
      <c r="EN326" s="62"/>
      <c r="EO326" s="62"/>
      <c r="EP326" s="62"/>
      <c r="EQ326" s="62"/>
      <c r="ER326" s="62"/>
      <c r="ES326" s="62"/>
      <c r="ET326" s="62"/>
      <c r="EU326" s="62"/>
      <c r="EV326" s="62"/>
      <c r="EW326" s="5"/>
      <c r="EX326" s="5"/>
      <c r="EY326" s="5"/>
      <c r="EZ326" s="5"/>
      <c r="FA326" s="5"/>
      <c r="FB326" s="5"/>
      <c r="FC326" s="5"/>
      <c r="FD326" s="5"/>
      <c r="FE326" s="5"/>
      <c r="FF326" s="5"/>
      <c r="FG326" s="5"/>
      <c r="FH326" s="5"/>
      <c r="FI326" s="5"/>
      <c r="FJ326" s="5"/>
      <c r="FK326" s="91"/>
      <c r="FL326" s="5"/>
      <c r="FM326" s="62"/>
      <c r="FN326" s="62"/>
      <c r="FO326" s="62"/>
      <c r="FP326" s="62"/>
      <c r="FQ326" s="62"/>
      <c r="FR326" s="62"/>
      <c r="FS326" s="62"/>
      <c r="FT326" s="62"/>
      <c r="FU326" s="62"/>
      <c r="FV326" s="62"/>
      <c r="FW326" s="62"/>
      <c r="FX326" s="62"/>
      <c r="FY326" s="62"/>
      <c r="FZ326" s="62"/>
      <c r="GA326" s="62"/>
      <c r="GB326" s="62"/>
      <c r="GC326" s="5"/>
      <c r="GD326" s="5"/>
      <c r="GE326" s="5"/>
      <c r="GF326" s="5"/>
      <c r="GG326" s="5"/>
      <c r="GH326" s="5"/>
      <c r="GI326" s="5"/>
      <c r="GJ326" s="5"/>
      <c r="GK326" s="5"/>
      <c r="GL326" s="5"/>
      <c r="GM326" s="5"/>
      <c r="GN326" s="5"/>
      <c r="GO326" s="5"/>
      <c r="GP326" s="5"/>
      <c r="GQ326" s="91"/>
      <c r="GR326" s="5"/>
      <c r="GS326" s="62"/>
      <c r="GT326" s="62"/>
      <c r="GU326" s="62"/>
      <c r="GV326" s="62"/>
      <c r="GW326" s="62"/>
      <c r="GX326" s="62"/>
      <c r="GY326" s="62"/>
      <c r="GZ326" s="62"/>
      <c r="HA326" s="62"/>
      <c r="HB326" s="62"/>
      <c r="HC326" s="62"/>
      <c r="HD326" s="62"/>
      <c r="HE326" s="62"/>
      <c r="HF326" s="62"/>
      <c r="HG326" s="62"/>
      <c r="HH326" s="62"/>
      <c r="HI326" s="5"/>
      <c r="HJ326" s="5"/>
      <c r="HK326" s="5"/>
      <c r="HL326" s="5"/>
      <c r="HM326" s="5"/>
      <c r="HN326" s="5"/>
      <c r="HO326" s="5"/>
      <c r="HP326" s="5"/>
      <c r="HQ326" s="5"/>
      <c r="HR326" s="5"/>
      <c r="HS326" s="5"/>
      <c r="HT326" s="5"/>
      <c r="HU326" s="5"/>
      <c r="HV326" s="5"/>
      <c r="HW326" s="91"/>
      <c r="HX326" s="5"/>
      <c r="HY326" s="62"/>
      <c r="HZ326" s="62"/>
      <c r="IA326" s="62"/>
      <c r="IB326" s="62"/>
      <c r="IC326" s="62"/>
      <c r="ID326" s="62"/>
      <c r="IE326" s="62"/>
      <c r="IF326" s="62"/>
      <c r="IG326" s="62"/>
      <c r="IH326" s="62"/>
      <c r="II326" s="62"/>
      <c r="IJ326" s="62"/>
      <c r="IK326" s="62"/>
      <c r="IL326" s="62"/>
      <c r="IM326" s="62"/>
      <c r="IN326" s="62"/>
      <c r="IO326" s="5"/>
      <c r="IP326" s="5"/>
      <c r="IQ326" s="5"/>
      <c r="IR326" s="5"/>
      <c r="IS326" s="5"/>
      <c r="IT326" s="5"/>
      <c r="IU326" s="5"/>
      <c r="IV326" s="5"/>
      <c r="IW326" s="5"/>
      <c r="IX326" s="5"/>
      <c r="IY326" s="5"/>
      <c r="IZ326" s="5"/>
      <c r="JA326" s="5"/>
      <c r="JB326" s="5"/>
      <c r="JC326" s="91"/>
      <c r="JD326" s="5"/>
      <c r="JE326" s="62"/>
      <c r="JF326" s="62"/>
      <c r="JG326" s="62"/>
      <c r="JH326" s="62"/>
      <c r="JI326" s="62"/>
      <c r="JJ326" s="62"/>
      <c r="JK326" s="62"/>
      <c r="JL326" s="62"/>
      <c r="JM326" s="62"/>
      <c r="JN326" s="62"/>
      <c r="JO326" s="62"/>
      <c r="JP326" s="62"/>
      <c r="JQ326" s="62"/>
      <c r="JR326" s="62"/>
      <c r="JS326" s="62"/>
      <c r="JT326" s="62"/>
      <c r="JU326" s="5"/>
      <c r="JV326" s="5"/>
      <c r="JW326" s="5"/>
      <c r="JX326" s="5"/>
      <c r="JY326" s="5"/>
      <c r="JZ326" s="5"/>
      <c r="KA326" s="5"/>
      <c r="KB326" s="5"/>
      <c r="KC326" s="5"/>
      <c r="KD326" s="5"/>
      <c r="KE326" s="5"/>
      <c r="KF326" s="5"/>
      <c r="KG326" s="5"/>
      <c r="KH326" s="5"/>
      <c r="KI326" s="91"/>
      <c r="KJ326" s="5"/>
      <c r="KK326" s="62"/>
      <c r="KL326" s="62"/>
      <c r="KM326" s="62"/>
      <c r="KN326" s="62"/>
      <c r="KO326" s="62"/>
      <c r="KP326" s="62"/>
      <c r="KQ326" s="62"/>
      <c r="KR326" s="62"/>
      <c r="KS326" s="62"/>
      <c r="KT326" s="62"/>
      <c r="KU326" s="62"/>
      <c r="KV326" s="62"/>
      <c r="KW326" s="62"/>
      <c r="KX326" s="62"/>
      <c r="KY326" s="62"/>
      <c r="KZ326" s="62"/>
      <c r="LA326" s="5"/>
      <c r="LB326" s="5"/>
      <c r="LC326" s="5"/>
      <c r="LD326" s="5"/>
      <c r="LE326" s="5"/>
      <c r="LF326" s="5"/>
      <c r="LG326" s="5"/>
      <c r="LH326" s="5"/>
      <c r="LI326" s="5"/>
      <c r="LJ326" s="5"/>
      <c r="LK326" s="5"/>
      <c r="LL326" s="5"/>
      <c r="LM326" s="5"/>
      <c r="LN326" s="5"/>
      <c r="LO326" s="91"/>
      <c r="LP326" s="5"/>
      <c r="LQ326" s="62"/>
      <c r="LR326" s="62"/>
      <c r="LS326" s="62"/>
      <c r="LT326" s="62"/>
      <c r="LU326" s="62"/>
      <c r="LV326" s="62"/>
      <c r="LW326" s="62"/>
      <c r="LX326" s="62"/>
      <c r="LY326" s="62"/>
      <c r="LZ326" s="62"/>
      <c r="MA326" s="62"/>
      <c r="MB326" s="62"/>
      <c r="MC326" s="62"/>
      <c r="MD326" s="62"/>
      <c r="ME326" s="62"/>
      <c r="MF326" s="62"/>
    </row>
    <row r="327" spans="1:344" x14ac:dyDescent="0.35">
      <c r="A327" s="132">
        <v>323</v>
      </c>
      <c r="B327" s="170"/>
      <c r="C327" s="170"/>
      <c r="D327" s="152">
        <v>1028</v>
      </c>
      <c r="E327" s="72" t="str">
        <f>'BVEM Scorecard'!F326</f>
        <v>Wind</v>
      </c>
      <c r="F327" s="96">
        <f t="shared" ref="F327:F386" si="472">X327</f>
        <v>0.99999999999999989</v>
      </c>
      <c r="G327" s="96">
        <f t="shared" ref="G327:G386" si="473">W327</f>
        <v>1</v>
      </c>
      <c r="H327" s="96">
        <f t="shared" ref="H327:H386" si="474">IFERROR(SUM(AN327,BD327,BT327,CJ327,CZ327,DP327,EF327,EV327,FL327,GB327,GR327,HH327,HX327,IN327,JD327,JT327,KJ327,KZ327,LP327,MF327),0)</f>
        <v>0.85446428571428557</v>
      </c>
      <c r="I327" s="96">
        <f t="shared" ref="I327:I386" si="475">IFERROR(SUM(AL327,BB327,BR327,CH327,CX327,DN327,ED327,ET327,FJ327,FZ327,GP327,HF327,HV327,IL327,JB327,JR327,KH327,KX327,LN327,MD327)/SUM(Z327,AP327,BF327,BV327,CL327,DB327,DR327,EH327,EX327,FN327,GD327,GT327,HJ327,HZ327,IP327,JF327,JV327,KL327,LB327,LR327),0)</f>
        <v>0.8</v>
      </c>
      <c r="J327" s="62">
        <v>1</v>
      </c>
      <c r="K327" s="62">
        <v>1</v>
      </c>
      <c r="L327" s="62">
        <v>1</v>
      </c>
      <c r="M327" s="62">
        <v>1</v>
      </c>
      <c r="N327" s="62">
        <v>1</v>
      </c>
      <c r="O327" s="62">
        <v>1</v>
      </c>
      <c r="P327" s="62">
        <v>1</v>
      </c>
      <c r="Q327" s="62">
        <v>1</v>
      </c>
      <c r="R327" s="62">
        <v>1</v>
      </c>
      <c r="S327" s="62">
        <v>1</v>
      </c>
      <c r="T327" s="62">
        <v>1</v>
      </c>
      <c r="U327" s="62">
        <v>1</v>
      </c>
      <c r="V327" s="62">
        <v>1</v>
      </c>
      <c r="W327" s="62">
        <f t="shared" si="458"/>
        <v>1</v>
      </c>
      <c r="X327" s="62">
        <f t="shared" si="459"/>
        <v>0.99999999999999989</v>
      </c>
      <c r="Y327" s="1" t="s">
        <v>104</v>
      </c>
      <c r="Z327" s="1">
        <v>1</v>
      </c>
      <c r="AA327" s="1">
        <v>32</v>
      </c>
      <c r="AB327" s="1">
        <v>1</v>
      </c>
      <c r="AC327" s="1">
        <v>1</v>
      </c>
      <c r="AD327" s="1">
        <v>1</v>
      </c>
      <c r="AE327" s="1">
        <v>1</v>
      </c>
      <c r="AF327" s="1">
        <v>1</v>
      </c>
      <c r="AG327" s="1">
        <v>1</v>
      </c>
      <c r="AH327" s="1">
        <v>1</v>
      </c>
      <c r="AI327" s="1">
        <v>1</v>
      </c>
      <c r="AJ327" s="1">
        <v>1</v>
      </c>
      <c r="AK327" s="1">
        <v>1</v>
      </c>
      <c r="AL327" s="1">
        <f t="shared" si="460"/>
        <v>1</v>
      </c>
      <c r="AM327" s="138">
        <f t="shared" si="464"/>
        <v>0.2857142857142857</v>
      </c>
      <c r="AN327" s="139">
        <f t="shared" si="465"/>
        <v>0.28571428571428564</v>
      </c>
      <c r="AO327" s="63" t="s">
        <v>105</v>
      </c>
      <c r="AP327" s="63">
        <v>1</v>
      </c>
      <c r="AQ327" s="63">
        <v>3</v>
      </c>
      <c r="AR327" s="63">
        <v>1</v>
      </c>
      <c r="AS327" s="63">
        <v>0</v>
      </c>
      <c r="AT327" s="63">
        <v>0</v>
      </c>
      <c r="AU327" s="63">
        <v>1</v>
      </c>
      <c r="AV327" s="63">
        <v>1</v>
      </c>
      <c r="AW327" s="63">
        <v>1</v>
      </c>
      <c r="AX327" s="63">
        <v>1</v>
      </c>
      <c r="AY327" s="63">
        <v>1</v>
      </c>
      <c r="AZ327" s="63">
        <v>0</v>
      </c>
      <c r="BA327" s="63">
        <v>1</v>
      </c>
      <c r="BB327" s="63">
        <f t="shared" si="461"/>
        <v>0.7</v>
      </c>
      <c r="BC327" s="63">
        <f t="shared" si="466"/>
        <v>2.6785714285714284E-2</v>
      </c>
      <c r="BD327" s="63">
        <f t="shared" si="467"/>
        <v>1.8749999999999999E-2</v>
      </c>
      <c r="BE327" s="1" t="s">
        <v>106</v>
      </c>
      <c r="BF327" s="1">
        <v>1</v>
      </c>
      <c r="BG327" s="1">
        <v>77</v>
      </c>
      <c r="BH327" s="1">
        <v>1</v>
      </c>
      <c r="BI327" s="1">
        <v>1</v>
      </c>
      <c r="BJ327" s="1">
        <v>0</v>
      </c>
      <c r="BK327" s="1">
        <v>1</v>
      </c>
      <c r="BL327" s="1">
        <v>1</v>
      </c>
      <c r="BM327" s="1">
        <v>1</v>
      </c>
      <c r="BN327" s="1">
        <v>1</v>
      </c>
      <c r="BO327" s="1">
        <v>1</v>
      </c>
      <c r="BP327" s="1">
        <v>0</v>
      </c>
      <c r="BQ327" s="1">
        <v>1</v>
      </c>
      <c r="BR327" s="1">
        <f t="shared" si="462"/>
        <v>0.8</v>
      </c>
      <c r="BS327" s="1">
        <f t="shared" si="468"/>
        <v>0.6875</v>
      </c>
      <c r="BT327" s="1">
        <f t="shared" si="469"/>
        <v>0.54999999999999993</v>
      </c>
      <c r="BU327" s="63" t="s">
        <v>107</v>
      </c>
      <c r="BV327" s="63">
        <v>1</v>
      </c>
      <c r="BW327" s="63"/>
      <c r="BX327" s="63">
        <v>1</v>
      </c>
      <c r="BY327" s="63">
        <v>1</v>
      </c>
      <c r="BZ327" s="63">
        <v>0</v>
      </c>
      <c r="CA327" s="63">
        <v>1</v>
      </c>
      <c r="CB327" s="63">
        <v>1</v>
      </c>
      <c r="CC327" s="63">
        <v>1</v>
      </c>
      <c r="CD327" s="63">
        <v>0</v>
      </c>
      <c r="CE327" s="63">
        <v>1</v>
      </c>
      <c r="CF327" s="63">
        <v>0</v>
      </c>
      <c r="CG327" s="63">
        <v>1</v>
      </c>
      <c r="CH327" s="63">
        <f t="shared" si="463"/>
        <v>0.7</v>
      </c>
      <c r="CI327" s="63">
        <f t="shared" si="470"/>
        <v>0</v>
      </c>
      <c r="CJ327" s="63">
        <f t="shared" si="471"/>
        <v>0</v>
      </c>
      <c r="CK327" s="1"/>
      <c r="CL327" s="1"/>
      <c r="CM327" s="1"/>
      <c r="CN327" s="1"/>
      <c r="CO327" s="1"/>
      <c r="CP327" s="1"/>
      <c r="CQ327" s="1"/>
      <c r="CR327" s="1"/>
      <c r="CS327" s="1"/>
      <c r="CT327" s="1"/>
      <c r="CU327" s="1"/>
      <c r="CV327" s="1"/>
      <c r="CW327" s="1"/>
      <c r="CX327" s="1"/>
      <c r="CY327" s="138"/>
      <c r="CZ327" s="1"/>
      <c r="DA327" s="63"/>
      <c r="DB327" s="63"/>
      <c r="DC327" s="63"/>
      <c r="DD327" s="63"/>
      <c r="DE327" s="63"/>
      <c r="DF327" s="63"/>
      <c r="DG327" s="63"/>
      <c r="DH327" s="63"/>
      <c r="DI327" s="63"/>
      <c r="DJ327" s="63"/>
      <c r="DK327" s="63"/>
      <c r="DL327" s="63"/>
      <c r="DM327" s="63"/>
      <c r="DN327" s="63"/>
      <c r="DO327" s="63"/>
      <c r="DP327" s="63"/>
      <c r="DQ327" s="1"/>
      <c r="DR327" s="1"/>
      <c r="DS327" s="1"/>
      <c r="DT327" s="1"/>
      <c r="DU327" s="1"/>
      <c r="DV327" s="1"/>
      <c r="DW327" s="1"/>
      <c r="DX327" s="1"/>
      <c r="DY327" s="1"/>
      <c r="DZ327" s="1"/>
      <c r="EA327" s="1"/>
      <c r="EB327" s="1"/>
      <c r="EC327" s="1"/>
      <c r="ED327" s="1"/>
      <c r="EE327" s="138"/>
      <c r="EF327" s="1"/>
      <c r="EG327" s="63"/>
      <c r="EH327" s="63"/>
      <c r="EI327" s="63"/>
      <c r="EJ327" s="63"/>
      <c r="EK327" s="63"/>
      <c r="EL327" s="63"/>
      <c r="EM327" s="63"/>
      <c r="EN327" s="63"/>
      <c r="EO327" s="63"/>
      <c r="EP327" s="63"/>
      <c r="EQ327" s="63"/>
      <c r="ER327" s="63"/>
      <c r="ES327" s="63"/>
      <c r="ET327" s="63"/>
      <c r="EU327" s="63"/>
      <c r="EV327" s="63"/>
      <c r="EW327" s="1"/>
      <c r="EX327" s="1"/>
      <c r="EY327" s="1"/>
      <c r="EZ327" s="1"/>
      <c r="FA327" s="1"/>
      <c r="FB327" s="1"/>
      <c r="FC327" s="1"/>
      <c r="FD327" s="1"/>
      <c r="FE327" s="1"/>
      <c r="FF327" s="1"/>
      <c r="FG327" s="1"/>
      <c r="FH327" s="1"/>
      <c r="FI327" s="1"/>
      <c r="FJ327" s="1"/>
      <c r="FK327" s="138"/>
      <c r="FL327" s="1"/>
      <c r="FM327" s="63"/>
      <c r="FN327" s="63"/>
      <c r="FO327" s="63"/>
      <c r="FP327" s="63"/>
      <c r="FQ327" s="63"/>
      <c r="FR327" s="63"/>
      <c r="FS327" s="63"/>
      <c r="FT327" s="63"/>
      <c r="FU327" s="63"/>
      <c r="FV327" s="63"/>
      <c r="FW327" s="63"/>
      <c r="FX327" s="63"/>
      <c r="FY327" s="63"/>
      <c r="FZ327" s="63"/>
      <c r="GA327" s="63"/>
      <c r="GB327" s="63"/>
      <c r="GC327" s="1"/>
      <c r="GD327" s="1"/>
      <c r="GE327" s="1"/>
      <c r="GF327" s="1"/>
      <c r="GG327" s="1"/>
      <c r="GH327" s="1"/>
      <c r="GI327" s="1"/>
      <c r="GJ327" s="1"/>
      <c r="GK327" s="1"/>
      <c r="GL327" s="1"/>
      <c r="GM327" s="1"/>
      <c r="GN327" s="1"/>
      <c r="GO327" s="1"/>
      <c r="GP327" s="1"/>
      <c r="GQ327" s="138"/>
      <c r="GR327" s="1"/>
      <c r="GS327" s="63"/>
      <c r="GT327" s="63"/>
      <c r="GU327" s="63"/>
      <c r="GV327" s="63"/>
      <c r="GW327" s="63"/>
      <c r="GX327" s="63"/>
      <c r="GY327" s="63"/>
      <c r="GZ327" s="63"/>
      <c r="HA327" s="63"/>
      <c r="HB327" s="63"/>
      <c r="HC327" s="63"/>
      <c r="HD327" s="63"/>
      <c r="HE327" s="63"/>
      <c r="HF327" s="63"/>
      <c r="HG327" s="63"/>
      <c r="HH327" s="63"/>
      <c r="HI327" s="1"/>
      <c r="HJ327" s="1"/>
      <c r="HK327" s="1"/>
      <c r="HL327" s="1"/>
      <c r="HM327" s="1"/>
      <c r="HN327" s="1"/>
      <c r="HO327" s="1"/>
      <c r="HP327" s="1"/>
      <c r="HQ327" s="1"/>
      <c r="HR327" s="1"/>
      <c r="HS327" s="1"/>
      <c r="HT327" s="1"/>
      <c r="HU327" s="1"/>
      <c r="HV327" s="1"/>
      <c r="HW327" s="138"/>
      <c r="HX327" s="1"/>
      <c r="HY327" s="63"/>
      <c r="HZ327" s="63"/>
      <c r="IA327" s="63"/>
      <c r="IB327" s="63"/>
      <c r="IC327" s="63"/>
      <c r="ID327" s="63"/>
      <c r="IE327" s="63"/>
      <c r="IF327" s="63"/>
      <c r="IG327" s="63"/>
      <c r="IH327" s="63"/>
      <c r="II327" s="63"/>
      <c r="IJ327" s="63"/>
      <c r="IK327" s="63"/>
      <c r="IL327" s="63"/>
      <c r="IM327" s="63"/>
      <c r="IN327" s="63"/>
      <c r="IO327" s="1"/>
      <c r="IP327" s="1"/>
      <c r="IQ327" s="1"/>
      <c r="IR327" s="1"/>
      <c r="IS327" s="1"/>
      <c r="IT327" s="1"/>
      <c r="IU327" s="1"/>
      <c r="IV327" s="1"/>
      <c r="IW327" s="1"/>
      <c r="IX327" s="1"/>
      <c r="IY327" s="1"/>
      <c r="IZ327" s="1"/>
      <c r="JA327" s="1"/>
      <c r="JB327" s="1"/>
      <c r="JC327" s="138"/>
      <c r="JD327" s="1"/>
      <c r="JE327" s="63"/>
      <c r="JF327" s="63"/>
      <c r="JG327" s="63"/>
      <c r="JH327" s="63"/>
      <c r="JI327" s="63"/>
      <c r="JJ327" s="63"/>
      <c r="JK327" s="63"/>
      <c r="JL327" s="63"/>
      <c r="JM327" s="63"/>
      <c r="JN327" s="63"/>
      <c r="JO327" s="63"/>
      <c r="JP327" s="63"/>
      <c r="JQ327" s="63"/>
      <c r="JR327" s="63"/>
      <c r="JS327" s="63"/>
      <c r="JT327" s="63"/>
      <c r="JU327" s="1"/>
      <c r="JV327" s="1"/>
      <c r="JW327" s="1"/>
      <c r="JX327" s="1"/>
      <c r="JY327" s="1"/>
      <c r="JZ327" s="1"/>
      <c r="KA327" s="1"/>
      <c r="KB327" s="1"/>
      <c r="KC327" s="1"/>
      <c r="KD327" s="1"/>
      <c r="KE327" s="1"/>
      <c r="KF327" s="1"/>
      <c r="KG327" s="1"/>
      <c r="KH327" s="1"/>
      <c r="KI327" s="138"/>
      <c r="KJ327" s="1"/>
      <c r="KK327" s="63"/>
      <c r="KL327" s="63"/>
      <c r="KM327" s="63"/>
      <c r="KN327" s="63"/>
      <c r="KO327" s="63"/>
      <c r="KP327" s="63"/>
      <c r="KQ327" s="63"/>
      <c r="KR327" s="63"/>
      <c r="KS327" s="63"/>
      <c r="KT327" s="63"/>
      <c r="KU327" s="63"/>
      <c r="KV327" s="63"/>
      <c r="KW327" s="63"/>
      <c r="KX327" s="63"/>
      <c r="KY327" s="63"/>
      <c r="KZ327" s="63"/>
      <c r="LA327" s="1"/>
      <c r="LB327" s="1"/>
      <c r="LC327" s="1"/>
      <c r="LD327" s="1"/>
      <c r="LE327" s="1"/>
      <c r="LF327" s="1"/>
      <c r="LG327" s="1"/>
      <c r="LH327" s="1"/>
      <c r="LI327" s="1"/>
      <c r="LJ327" s="1"/>
      <c r="LK327" s="1"/>
      <c r="LL327" s="1"/>
      <c r="LM327" s="1"/>
      <c r="LN327" s="1"/>
      <c r="LO327" s="138"/>
      <c r="LP327" s="1"/>
      <c r="LQ327" s="63"/>
      <c r="LR327" s="63"/>
      <c r="LS327" s="63"/>
      <c r="LT327" s="63"/>
      <c r="LU327" s="63"/>
      <c r="LV327" s="63"/>
      <c r="LW327" s="63"/>
      <c r="LX327" s="63"/>
      <c r="LY327" s="63"/>
      <c r="LZ327" s="63"/>
      <c r="MA327" s="63"/>
      <c r="MB327" s="63"/>
      <c r="MC327" s="63"/>
      <c r="MD327" s="63"/>
      <c r="ME327" s="63"/>
      <c r="MF327" s="63"/>
    </row>
    <row r="328" spans="1:344" x14ac:dyDescent="0.35">
      <c r="A328" s="131">
        <v>324</v>
      </c>
      <c r="B328" s="170"/>
      <c r="C328" s="170"/>
      <c r="D328" s="152">
        <v>1029</v>
      </c>
      <c r="E328" s="72" t="str">
        <f>'BVEM Scorecard'!F327</f>
        <v>Wind</v>
      </c>
      <c r="F328" s="96">
        <f t="shared" si="472"/>
        <v>0.99999999999999989</v>
      </c>
      <c r="G328" s="96">
        <f t="shared" si="473"/>
        <v>1</v>
      </c>
      <c r="H328" s="96">
        <f t="shared" si="474"/>
        <v>0.85446428571428557</v>
      </c>
      <c r="I328" s="96">
        <f t="shared" si="475"/>
        <v>0.8</v>
      </c>
      <c r="J328" s="62">
        <v>1</v>
      </c>
      <c r="K328" s="62">
        <v>1</v>
      </c>
      <c r="L328" s="62">
        <v>1</v>
      </c>
      <c r="M328" s="62">
        <v>1</v>
      </c>
      <c r="N328" s="62">
        <v>1</v>
      </c>
      <c r="O328" s="62">
        <v>1</v>
      </c>
      <c r="P328" s="62">
        <v>1</v>
      </c>
      <c r="Q328" s="62">
        <v>1</v>
      </c>
      <c r="R328" s="62">
        <v>1</v>
      </c>
      <c r="S328" s="62">
        <v>1</v>
      </c>
      <c r="T328" s="62">
        <v>1</v>
      </c>
      <c r="U328" s="62">
        <v>1</v>
      </c>
      <c r="V328" s="62">
        <v>1</v>
      </c>
      <c r="W328" s="62">
        <f t="shared" si="458"/>
        <v>1</v>
      </c>
      <c r="X328" s="62">
        <f t="shared" si="459"/>
        <v>0.99999999999999989</v>
      </c>
      <c r="Y328" s="87" t="s">
        <v>104</v>
      </c>
      <c r="Z328" s="5">
        <v>1</v>
      </c>
      <c r="AA328" s="5">
        <v>32</v>
      </c>
      <c r="AB328" s="5">
        <v>1</v>
      </c>
      <c r="AC328" s="5">
        <v>1</v>
      </c>
      <c r="AD328" s="5">
        <v>1</v>
      </c>
      <c r="AE328" s="5">
        <v>1</v>
      </c>
      <c r="AF328" s="5">
        <v>1</v>
      </c>
      <c r="AG328" s="5">
        <v>1</v>
      </c>
      <c r="AH328" s="5">
        <v>1</v>
      </c>
      <c r="AI328" s="5">
        <v>1</v>
      </c>
      <c r="AJ328" s="5">
        <v>1</v>
      </c>
      <c r="AK328" s="5">
        <v>1</v>
      </c>
      <c r="AL328" s="5">
        <f t="shared" si="460"/>
        <v>1</v>
      </c>
      <c r="AM328" s="91">
        <f t="shared" si="464"/>
        <v>0.2857142857142857</v>
      </c>
      <c r="AN328" s="93">
        <f t="shared" si="465"/>
        <v>0.28571428571428564</v>
      </c>
      <c r="AO328" s="62" t="s">
        <v>105</v>
      </c>
      <c r="AP328" s="62">
        <v>1</v>
      </c>
      <c r="AQ328" s="62">
        <v>3</v>
      </c>
      <c r="AR328" s="62">
        <v>1</v>
      </c>
      <c r="AS328" s="62">
        <v>0</v>
      </c>
      <c r="AT328" s="62">
        <v>0</v>
      </c>
      <c r="AU328" s="62">
        <v>1</v>
      </c>
      <c r="AV328" s="62">
        <v>1</v>
      </c>
      <c r="AW328" s="62">
        <v>1</v>
      </c>
      <c r="AX328" s="62">
        <v>1</v>
      </c>
      <c r="AY328" s="62">
        <v>1</v>
      </c>
      <c r="AZ328" s="62">
        <v>0</v>
      </c>
      <c r="BA328" s="62">
        <v>1</v>
      </c>
      <c r="BB328" s="62">
        <f t="shared" si="461"/>
        <v>0.7</v>
      </c>
      <c r="BC328" s="62">
        <f t="shared" si="466"/>
        <v>2.6785714285714284E-2</v>
      </c>
      <c r="BD328" s="62">
        <f t="shared" si="467"/>
        <v>1.8749999999999999E-2</v>
      </c>
      <c r="BE328" s="5" t="s">
        <v>106</v>
      </c>
      <c r="BF328" s="5">
        <v>1</v>
      </c>
      <c r="BG328" s="5">
        <v>77</v>
      </c>
      <c r="BH328" s="5">
        <v>1</v>
      </c>
      <c r="BI328" s="5">
        <v>1</v>
      </c>
      <c r="BJ328" s="5">
        <v>0</v>
      </c>
      <c r="BK328" s="5">
        <v>1</v>
      </c>
      <c r="BL328" s="5">
        <v>1</v>
      </c>
      <c r="BM328" s="5">
        <v>1</v>
      </c>
      <c r="BN328" s="5">
        <v>1</v>
      </c>
      <c r="BO328" s="5">
        <v>1</v>
      </c>
      <c r="BP328" s="5">
        <v>0</v>
      </c>
      <c r="BQ328" s="5">
        <v>1</v>
      </c>
      <c r="BR328" s="5">
        <f t="shared" si="462"/>
        <v>0.8</v>
      </c>
      <c r="BS328" s="5">
        <f t="shared" si="468"/>
        <v>0.6875</v>
      </c>
      <c r="BT328" s="5">
        <f t="shared" si="469"/>
        <v>0.54999999999999993</v>
      </c>
      <c r="BU328" s="62" t="s">
        <v>107</v>
      </c>
      <c r="BV328" s="62">
        <v>1</v>
      </c>
      <c r="BW328" s="62"/>
      <c r="BX328" s="62">
        <v>1</v>
      </c>
      <c r="BY328" s="62">
        <v>1</v>
      </c>
      <c r="BZ328" s="62">
        <v>0</v>
      </c>
      <c r="CA328" s="62">
        <v>1</v>
      </c>
      <c r="CB328" s="62">
        <v>1</v>
      </c>
      <c r="CC328" s="62">
        <v>1</v>
      </c>
      <c r="CD328" s="62">
        <v>0</v>
      </c>
      <c r="CE328" s="62">
        <v>1</v>
      </c>
      <c r="CF328" s="62">
        <v>0</v>
      </c>
      <c r="CG328" s="62">
        <v>1</v>
      </c>
      <c r="CH328" s="62">
        <f t="shared" si="463"/>
        <v>0.7</v>
      </c>
      <c r="CI328" s="62">
        <f t="shared" si="470"/>
        <v>0</v>
      </c>
      <c r="CJ328" s="62">
        <f t="shared" si="471"/>
        <v>0</v>
      </c>
      <c r="CK328" s="5"/>
      <c r="CL328" s="5"/>
      <c r="CM328" s="5"/>
      <c r="CN328" s="5"/>
      <c r="CO328" s="5"/>
      <c r="CP328" s="5"/>
      <c r="CQ328" s="5"/>
      <c r="CR328" s="5"/>
      <c r="CS328" s="5"/>
      <c r="CT328" s="5"/>
      <c r="CU328" s="5"/>
      <c r="CV328" s="5"/>
      <c r="CW328" s="5"/>
      <c r="CX328" s="5"/>
      <c r="CY328" s="91"/>
      <c r="CZ328" s="5"/>
      <c r="DA328" s="62"/>
      <c r="DB328" s="62"/>
      <c r="DC328" s="62"/>
      <c r="DD328" s="62"/>
      <c r="DE328" s="62"/>
      <c r="DF328" s="62"/>
      <c r="DG328" s="62"/>
      <c r="DH328" s="62"/>
      <c r="DI328" s="62"/>
      <c r="DJ328" s="62"/>
      <c r="DK328" s="62"/>
      <c r="DL328" s="62"/>
      <c r="DM328" s="62"/>
      <c r="DN328" s="62"/>
      <c r="DO328" s="62"/>
      <c r="DP328" s="62"/>
      <c r="DQ328" s="5"/>
      <c r="DR328" s="5"/>
      <c r="DS328" s="5"/>
      <c r="DT328" s="5"/>
      <c r="DU328" s="5"/>
      <c r="DV328" s="5"/>
      <c r="DW328" s="5"/>
      <c r="DX328" s="5"/>
      <c r="DY328" s="5"/>
      <c r="DZ328" s="5"/>
      <c r="EA328" s="5"/>
      <c r="EB328" s="5"/>
      <c r="EC328" s="5"/>
      <c r="ED328" s="5"/>
      <c r="EE328" s="91"/>
      <c r="EF328" s="5"/>
      <c r="EG328" s="62"/>
      <c r="EH328" s="62"/>
      <c r="EI328" s="62"/>
      <c r="EJ328" s="62"/>
      <c r="EK328" s="62"/>
      <c r="EL328" s="62"/>
      <c r="EM328" s="62"/>
      <c r="EN328" s="62"/>
      <c r="EO328" s="62"/>
      <c r="EP328" s="62"/>
      <c r="EQ328" s="62"/>
      <c r="ER328" s="62"/>
      <c r="ES328" s="62"/>
      <c r="ET328" s="62"/>
      <c r="EU328" s="62"/>
      <c r="EV328" s="62"/>
      <c r="EW328" s="5"/>
      <c r="EX328" s="5"/>
      <c r="EY328" s="5"/>
      <c r="EZ328" s="5"/>
      <c r="FA328" s="5"/>
      <c r="FB328" s="5"/>
      <c r="FC328" s="5"/>
      <c r="FD328" s="5"/>
      <c r="FE328" s="5"/>
      <c r="FF328" s="5"/>
      <c r="FG328" s="5"/>
      <c r="FH328" s="5"/>
      <c r="FI328" s="5"/>
      <c r="FJ328" s="5"/>
      <c r="FK328" s="91"/>
      <c r="FL328" s="5"/>
      <c r="FM328" s="62"/>
      <c r="FN328" s="62"/>
      <c r="FO328" s="62"/>
      <c r="FP328" s="62"/>
      <c r="FQ328" s="62"/>
      <c r="FR328" s="62"/>
      <c r="FS328" s="62"/>
      <c r="FT328" s="62"/>
      <c r="FU328" s="62"/>
      <c r="FV328" s="62"/>
      <c r="FW328" s="62"/>
      <c r="FX328" s="62"/>
      <c r="FY328" s="62"/>
      <c r="FZ328" s="62"/>
      <c r="GA328" s="62"/>
      <c r="GB328" s="62"/>
      <c r="GC328" s="5"/>
      <c r="GD328" s="5"/>
      <c r="GE328" s="5"/>
      <c r="GF328" s="5"/>
      <c r="GG328" s="5"/>
      <c r="GH328" s="5"/>
      <c r="GI328" s="5"/>
      <c r="GJ328" s="5"/>
      <c r="GK328" s="5"/>
      <c r="GL328" s="5"/>
      <c r="GM328" s="5"/>
      <c r="GN328" s="5"/>
      <c r="GO328" s="5"/>
      <c r="GP328" s="5"/>
      <c r="GQ328" s="91"/>
      <c r="GR328" s="5"/>
      <c r="GS328" s="62"/>
      <c r="GT328" s="62"/>
      <c r="GU328" s="62"/>
      <c r="GV328" s="62"/>
      <c r="GW328" s="62"/>
      <c r="GX328" s="62"/>
      <c r="GY328" s="62"/>
      <c r="GZ328" s="62"/>
      <c r="HA328" s="62"/>
      <c r="HB328" s="62"/>
      <c r="HC328" s="62"/>
      <c r="HD328" s="62"/>
      <c r="HE328" s="62"/>
      <c r="HF328" s="62"/>
      <c r="HG328" s="62"/>
      <c r="HH328" s="62"/>
      <c r="HI328" s="5"/>
      <c r="HJ328" s="5"/>
      <c r="HK328" s="5"/>
      <c r="HL328" s="5"/>
      <c r="HM328" s="5"/>
      <c r="HN328" s="5"/>
      <c r="HO328" s="5"/>
      <c r="HP328" s="5"/>
      <c r="HQ328" s="5"/>
      <c r="HR328" s="5"/>
      <c r="HS328" s="5"/>
      <c r="HT328" s="5"/>
      <c r="HU328" s="5"/>
      <c r="HV328" s="5"/>
      <c r="HW328" s="91"/>
      <c r="HX328" s="5"/>
      <c r="HY328" s="62"/>
      <c r="HZ328" s="62"/>
      <c r="IA328" s="62"/>
      <c r="IB328" s="62"/>
      <c r="IC328" s="62"/>
      <c r="ID328" s="62"/>
      <c r="IE328" s="62"/>
      <c r="IF328" s="62"/>
      <c r="IG328" s="62"/>
      <c r="IH328" s="62"/>
      <c r="II328" s="62"/>
      <c r="IJ328" s="62"/>
      <c r="IK328" s="62"/>
      <c r="IL328" s="62"/>
      <c r="IM328" s="62"/>
      <c r="IN328" s="62"/>
      <c r="IO328" s="5"/>
      <c r="IP328" s="5"/>
      <c r="IQ328" s="5"/>
      <c r="IR328" s="5"/>
      <c r="IS328" s="5"/>
      <c r="IT328" s="5"/>
      <c r="IU328" s="5"/>
      <c r="IV328" s="5"/>
      <c r="IW328" s="5"/>
      <c r="IX328" s="5"/>
      <c r="IY328" s="5"/>
      <c r="IZ328" s="5"/>
      <c r="JA328" s="5"/>
      <c r="JB328" s="5"/>
      <c r="JC328" s="91"/>
      <c r="JD328" s="5"/>
      <c r="JE328" s="62"/>
      <c r="JF328" s="62"/>
      <c r="JG328" s="62"/>
      <c r="JH328" s="62"/>
      <c r="JI328" s="62"/>
      <c r="JJ328" s="62"/>
      <c r="JK328" s="62"/>
      <c r="JL328" s="62"/>
      <c r="JM328" s="62"/>
      <c r="JN328" s="62"/>
      <c r="JO328" s="62"/>
      <c r="JP328" s="62"/>
      <c r="JQ328" s="62"/>
      <c r="JR328" s="62"/>
      <c r="JS328" s="62"/>
      <c r="JT328" s="62"/>
      <c r="JU328" s="5"/>
      <c r="JV328" s="5"/>
      <c r="JW328" s="5"/>
      <c r="JX328" s="5"/>
      <c r="JY328" s="5"/>
      <c r="JZ328" s="5"/>
      <c r="KA328" s="5"/>
      <c r="KB328" s="5"/>
      <c r="KC328" s="5"/>
      <c r="KD328" s="5"/>
      <c r="KE328" s="5"/>
      <c r="KF328" s="5"/>
      <c r="KG328" s="5"/>
      <c r="KH328" s="5"/>
      <c r="KI328" s="91"/>
      <c r="KJ328" s="5"/>
      <c r="KK328" s="62"/>
      <c r="KL328" s="62"/>
      <c r="KM328" s="62"/>
      <c r="KN328" s="62"/>
      <c r="KO328" s="62"/>
      <c r="KP328" s="62"/>
      <c r="KQ328" s="62"/>
      <c r="KR328" s="62"/>
      <c r="KS328" s="62"/>
      <c r="KT328" s="62"/>
      <c r="KU328" s="62"/>
      <c r="KV328" s="62"/>
      <c r="KW328" s="62"/>
      <c r="KX328" s="62"/>
      <c r="KY328" s="62"/>
      <c r="KZ328" s="62"/>
      <c r="LA328" s="5"/>
      <c r="LB328" s="5"/>
      <c r="LC328" s="5"/>
      <c r="LD328" s="5"/>
      <c r="LE328" s="5"/>
      <c r="LF328" s="5"/>
      <c r="LG328" s="5"/>
      <c r="LH328" s="5"/>
      <c r="LI328" s="5"/>
      <c r="LJ328" s="5"/>
      <c r="LK328" s="5"/>
      <c r="LL328" s="5"/>
      <c r="LM328" s="5"/>
      <c r="LN328" s="5"/>
      <c r="LO328" s="91"/>
      <c r="LP328" s="5"/>
      <c r="LQ328" s="62"/>
      <c r="LR328" s="62"/>
      <c r="LS328" s="62"/>
      <c r="LT328" s="62"/>
      <c r="LU328" s="62"/>
      <c r="LV328" s="62"/>
      <c r="LW328" s="62"/>
      <c r="LX328" s="62"/>
      <c r="LY328" s="62"/>
      <c r="LZ328" s="62"/>
      <c r="MA328" s="62"/>
      <c r="MB328" s="62"/>
      <c r="MC328" s="62"/>
      <c r="MD328" s="62"/>
      <c r="ME328" s="62"/>
      <c r="MF328" s="62"/>
    </row>
    <row r="329" spans="1:344" x14ac:dyDescent="0.35">
      <c r="A329" s="132">
        <v>325</v>
      </c>
      <c r="B329" s="170"/>
      <c r="C329" s="170"/>
      <c r="D329" s="152">
        <v>1031</v>
      </c>
      <c r="E329" s="72" t="str">
        <f>'BVEM Scorecard'!F328</f>
        <v>Biomass</v>
      </c>
      <c r="F329" s="96">
        <f t="shared" si="472"/>
        <v>0.99999999999999989</v>
      </c>
      <c r="G329" s="96">
        <f t="shared" si="473"/>
        <v>1</v>
      </c>
      <c r="H329" s="96">
        <f t="shared" si="474"/>
        <v>0.85446428571428557</v>
      </c>
      <c r="I329" s="96">
        <f t="shared" si="475"/>
        <v>0.8</v>
      </c>
      <c r="J329" s="62">
        <v>1</v>
      </c>
      <c r="K329" s="62">
        <v>1</v>
      </c>
      <c r="L329" s="62">
        <v>1</v>
      </c>
      <c r="M329" s="62">
        <v>1</v>
      </c>
      <c r="N329" s="62">
        <v>1</v>
      </c>
      <c r="O329" s="62">
        <v>1</v>
      </c>
      <c r="P329" s="62">
        <v>1</v>
      </c>
      <c r="Q329" s="62">
        <v>1</v>
      </c>
      <c r="R329" s="62">
        <v>1</v>
      </c>
      <c r="S329" s="62">
        <v>1</v>
      </c>
      <c r="T329" s="62">
        <v>1</v>
      </c>
      <c r="U329" s="62">
        <v>1</v>
      </c>
      <c r="V329" s="62">
        <v>1</v>
      </c>
      <c r="W329" s="62">
        <f t="shared" si="458"/>
        <v>1</v>
      </c>
      <c r="X329" s="62">
        <f t="shared" si="459"/>
        <v>0.99999999999999989</v>
      </c>
      <c r="Y329" s="1" t="s">
        <v>104</v>
      </c>
      <c r="Z329" s="1">
        <v>1</v>
      </c>
      <c r="AA329" s="1">
        <v>32</v>
      </c>
      <c r="AB329" s="1">
        <v>1</v>
      </c>
      <c r="AC329" s="1">
        <v>1</v>
      </c>
      <c r="AD329" s="1">
        <v>1</v>
      </c>
      <c r="AE329" s="1">
        <v>1</v>
      </c>
      <c r="AF329" s="1">
        <v>1</v>
      </c>
      <c r="AG329" s="1">
        <v>1</v>
      </c>
      <c r="AH329" s="1">
        <v>1</v>
      </c>
      <c r="AI329" s="1">
        <v>1</v>
      </c>
      <c r="AJ329" s="1">
        <v>1</v>
      </c>
      <c r="AK329" s="1">
        <v>1</v>
      </c>
      <c r="AL329" s="1">
        <f t="shared" si="460"/>
        <v>1</v>
      </c>
      <c r="AM329" s="138">
        <f t="shared" si="464"/>
        <v>0.2857142857142857</v>
      </c>
      <c r="AN329" s="139">
        <f t="shared" si="465"/>
        <v>0.28571428571428564</v>
      </c>
      <c r="AO329" s="63" t="s">
        <v>105</v>
      </c>
      <c r="AP329" s="63">
        <v>1</v>
      </c>
      <c r="AQ329" s="63">
        <v>3</v>
      </c>
      <c r="AR329" s="63">
        <v>1</v>
      </c>
      <c r="AS329" s="63">
        <v>0</v>
      </c>
      <c r="AT329" s="63">
        <v>0</v>
      </c>
      <c r="AU329" s="63">
        <v>1</v>
      </c>
      <c r="AV329" s="63">
        <v>1</v>
      </c>
      <c r="AW329" s="63">
        <v>1</v>
      </c>
      <c r="AX329" s="63">
        <v>1</v>
      </c>
      <c r="AY329" s="63">
        <v>1</v>
      </c>
      <c r="AZ329" s="63">
        <v>0</v>
      </c>
      <c r="BA329" s="63">
        <v>1</v>
      </c>
      <c r="BB329" s="63">
        <f t="shared" si="461"/>
        <v>0.7</v>
      </c>
      <c r="BC329" s="63">
        <f t="shared" si="466"/>
        <v>2.6785714285714284E-2</v>
      </c>
      <c r="BD329" s="63">
        <f t="shared" si="467"/>
        <v>1.8749999999999999E-2</v>
      </c>
      <c r="BE329" s="1" t="s">
        <v>106</v>
      </c>
      <c r="BF329" s="1">
        <v>1</v>
      </c>
      <c r="BG329" s="1">
        <v>77</v>
      </c>
      <c r="BH329" s="1">
        <v>1</v>
      </c>
      <c r="BI329" s="1">
        <v>1</v>
      </c>
      <c r="BJ329" s="1">
        <v>0</v>
      </c>
      <c r="BK329" s="1">
        <v>1</v>
      </c>
      <c r="BL329" s="1">
        <v>1</v>
      </c>
      <c r="BM329" s="1">
        <v>1</v>
      </c>
      <c r="BN329" s="1">
        <v>1</v>
      </c>
      <c r="BO329" s="1">
        <v>1</v>
      </c>
      <c r="BP329" s="1">
        <v>0</v>
      </c>
      <c r="BQ329" s="1">
        <v>1</v>
      </c>
      <c r="BR329" s="1">
        <f t="shared" si="462"/>
        <v>0.8</v>
      </c>
      <c r="BS329" s="1">
        <f t="shared" si="468"/>
        <v>0.6875</v>
      </c>
      <c r="BT329" s="1">
        <f t="shared" si="469"/>
        <v>0.54999999999999993</v>
      </c>
      <c r="BU329" s="63" t="s">
        <v>107</v>
      </c>
      <c r="BV329" s="63">
        <v>1</v>
      </c>
      <c r="BW329" s="63"/>
      <c r="BX329" s="63">
        <v>1</v>
      </c>
      <c r="BY329" s="63">
        <v>1</v>
      </c>
      <c r="BZ329" s="63">
        <v>0</v>
      </c>
      <c r="CA329" s="63">
        <v>1</v>
      </c>
      <c r="CB329" s="63">
        <v>1</v>
      </c>
      <c r="CC329" s="63">
        <v>1</v>
      </c>
      <c r="CD329" s="63">
        <v>0</v>
      </c>
      <c r="CE329" s="63">
        <v>1</v>
      </c>
      <c r="CF329" s="63">
        <v>0</v>
      </c>
      <c r="CG329" s="63">
        <v>1</v>
      </c>
      <c r="CH329" s="63">
        <f t="shared" si="463"/>
        <v>0.7</v>
      </c>
      <c r="CI329" s="63">
        <f t="shared" si="470"/>
        <v>0</v>
      </c>
      <c r="CJ329" s="63">
        <f t="shared" si="471"/>
        <v>0</v>
      </c>
      <c r="CK329" s="1"/>
      <c r="CL329" s="1"/>
      <c r="CM329" s="1"/>
      <c r="CN329" s="1"/>
      <c r="CO329" s="1"/>
      <c r="CP329" s="1"/>
      <c r="CQ329" s="1"/>
      <c r="CR329" s="1"/>
      <c r="CS329" s="1"/>
      <c r="CT329" s="1"/>
      <c r="CU329" s="1"/>
      <c r="CV329" s="1"/>
      <c r="CW329" s="1"/>
      <c r="CX329" s="1"/>
      <c r="CY329" s="138"/>
      <c r="CZ329" s="1"/>
      <c r="DA329" s="63"/>
      <c r="DB329" s="63"/>
      <c r="DC329" s="63"/>
      <c r="DD329" s="63"/>
      <c r="DE329" s="63"/>
      <c r="DF329" s="63"/>
      <c r="DG329" s="63"/>
      <c r="DH329" s="63"/>
      <c r="DI329" s="63"/>
      <c r="DJ329" s="63"/>
      <c r="DK329" s="63"/>
      <c r="DL329" s="63"/>
      <c r="DM329" s="63"/>
      <c r="DN329" s="63"/>
      <c r="DO329" s="63"/>
      <c r="DP329" s="63"/>
      <c r="DQ329" s="1"/>
      <c r="DR329" s="1"/>
      <c r="DS329" s="1"/>
      <c r="DT329" s="1"/>
      <c r="DU329" s="1"/>
      <c r="DV329" s="1"/>
      <c r="DW329" s="1"/>
      <c r="DX329" s="1"/>
      <c r="DY329" s="1"/>
      <c r="DZ329" s="1"/>
      <c r="EA329" s="1"/>
      <c r="EB329" s="1"/>
      <c r="EC329" s="1"/>
      <c r="ED329" s="1"/>
      <c r="EE329" s="138"/>
      <c r="EF329" s="1"/>
      <c r="EG329" s="63"/>
      <c r="EH329" s="63"/>
      <c r="EI329" s="63"/>
      <c r="EJ329" s="63"/>
      <c r="EK329" s="63"/>
      <c r="EL329" s="63"/>
      <c r="EM329" s="63"/>
      <c r="EN329" s="63"/>
      <c r="EO329" s="63"/>
      <c r="EP329" s="63"/>
      <c r="EQ329" s="63"/>
      <c r="ER329" s="63"/>
      <c r="ES329" s="63"/>
      <c r="ET329" s="63"/>
      <c r="EU329" s="63"/>
      <c r="EV329" s="63"/>
      <c r="EW329" s="1"/>
      <c r="EX329" s="1"/>
      <c r="EY329" s="1"/>
      <c r="EZ329" s="1"/>
      <c r="FA329" s="1"/>
      <c r="FB329" s="1"/>
      <c r="FC329" s="1"/>
      <c r="FD329" s="1"/>
      <c r="FE329" s="1"/>
      <c r="FF329" s="1"/>
      <c r="FG329" s="1"/>
      <c r="FH329" s="1"/>
      <c r="FI329" s="1"/>
      <c r="FJ329" s="1"/>
      <c r="FK329" s="138"/>
      <c r="FL329" s="1"/>
      <c r="FM329" s="63"/>
      <c r="FN329" s="63"/>
      <c r="FO329" s="63"/>
      <c r="FP329" s="63"/>
      <c r="FQ329" s="63"/>
      <c r="FR329" s="63"/>
      <c r="FS329" s="63"/>
      <c r="FT329" s="63"/>
      <c r="FU329" s="63"/>
      <c r="FV329" s="63"/>
      <c r="FW329" s="63"/>
      <c r="FX329" s="63"/>
      <c r="FY329" s="63"/>
      <c r="FZ329" s="63"/>
      <c r="GA329" s="63"/>
      <c r="GB329" s="63"/>
      <c r="GC329" s="1"/>
      <c r="GD329" s="1"/>
      <c r="GE329" s="1"/>
      <c r="GF329" s="1"/>
      <c r="GG329" s="1"/>
      <c r="GH329" s="1"/>
      <c r="GI329" s="1"/>
      <c r="GJ329" s="1"/>
      <c r="GK329" s="1"/>
      <c r="GL329" s="1"/>
      <c r="GM329" s="1"/>
      <c r="GN329" s="1"/>
      <c r="GO329" s="1"/>
      <c r="GP329" s="1"/>
      <c r="GQ329" s="138"/>
      <c r="GR329" s="1"/>
      <c r="GS329" s="63"/>
      <c r="GT329" s="63"/>
      <c r="GU329" s="63"/>
      <c r="GV329" s="63"/>
      <c r="GW329" s="63"/>
      <c r="GX329" s="63"/>
      <c r="GY329" s="63"/>
      <c r="GZ329" s="63"/>
      <c r="HA329" s="63"/>
      <c r="HB329" s="63"/>
      <c r="HC329" s="63"/>
      <c r="HD329" s="63"/>
      <c r="HE329" s="63"/>
      <c r="HF329" s="63"/>
      <c r="HG329" s="63"/>
      <c r="HH329" s="63"/>
      <c r="HI329" s="1"/>
      <c r="HJ329" s="1"/>
      <c r="HK329" s="1"/>
      <c r="HL329" s="1"/>
      <c r="HM329" s="1"/>
      <c r="HN329" s="1"/>
      <c r="HO329" s="1"/>
      <c r="HP329" s="1"/>
      <c r="HQ329" s="1"/>
      <c r="HR329" s="1"/>
      <c r="HS329" s="1"/>
      <c r="HT329" s="1"/>
      <c r="HU329" s="1"/>
      <c r="HV329" s="1"/>
      <c r="HW329" s="138"/>
      <c r="HX329" s="1"/>
      <c r="HY329" s="63"/>
      <c r="HZ329" s="63"/>
      <c r="IA329" s="63"/>
      <c r="IB329" s="63"/>
      <c r="IC329" s="63"/>
      <c r="ID329" s="63"/>
      <c r="IE329" s="63"/>
      <c r="IF329" s="63"/>
      <c r="IG329" s="63"/>
      <c r="IH329" s="63"/>
      <c r="II329" s="63"/>
      <c r="IJ329" s="63"/>
      <c r="IK329" s="63"/>
      <c r="IL329" s="63"/>
      <c r="IM329" s="63"/>
      <c r="IN329" s="63"/>
      <c r="IO329" s="1"/>
      <c r="IP329" s="1"/>
      <c r="IQ329" s="1"/>
      <c r="IR329" s="1"/>
      <c r="IS329" s="1"/>
      <c r="IT329" s="1"/>
      <c r="IU329" s="1"/>
      <c r="IV329" s="1"/>
      <c r="IW329" s="1"/>
      <c r="IX329" s="1"/>
      <c r="IY329" s="1"/>
      <c r="IZ329" s="1"/>
      <c r="JA329" s="1"/>
      <c r="JB329" s="1"/>
      <c r="JC329" s="138"/>
      <c r="JD329" s="1"/>
      <c r="JE329" s="63"/>
      <c r="JF329" s="63"/>
      <c r="JG329" s="63"/>
      <c r="JH329" s="63"/>
      <c r="JI329" s="63"/>
      <c r="JJ329" s="63"/>
      <c r="JK329" s="63"/>
      <c r="JL329" s="63"/>
      <c r="JM329" s="63"/>
      <c r="JN329" s="63"/>
      <c r="JO329" s="63"/>
      <c r="JP329" s="63"/>
      <c r="JQ329" s="63"/>
      <c r="JR329" s="63"/>
      <c r="JS329" s="63"/>
      <c r="JT329" s="63"/>
      <c r="JU329" s="1"/>
      <c r="JV329" s="1"/>
      <c r="JW329" s="1"/>
      <c r="JX329" s="1"/>
      <c r="JY329" s="1"/>
      <c r="JZ329" s="1"/>
      <c r="KA329" s="1"/>
      <c r="KB329" s="1"/>
      <c r="KC329" s="1"/>
      <c r="KD329" s="1"/>
      <c r="KE329" s="1"/>
      <c r="KF329" s="1"/>
      <c r="KG329" s="1"/>
      <c r="KH329" s="1"/>
      <c r="KI329" s="138"/>
      <c r="KJ329" s="1"/>
      <c r="KK329" s="63"/>
      <c r="KL329" s="63"/>
      <c r="KM329" s="63"/>
      <c r="KN329" s="63"/>
      <c r="KO329" s="63"/>
      <c r="KP329" s="63"/>
      <c r="KQ329" s="63"/>
      <c r="KR329" s="63"/>
      <c r="KS329" s="63"/>
      <c r="KT329" s="63"/>
      <c r="KU329" s="63"/>
      <c r="KV329" s="63"/>
      <c r="KW329" s="63"/>
      <c r="KX329" s="63"/>
      <c r="KY329" s="63"/>
      <c r="KZ329" s="63"/>
      <c r="LA329" s="1"/>
      <c r="LB329" s="1"/>
      <c r="LC329" s="1"/>
      <c r="LD329" s="1"/>
      <c r="LE329" s="1"/>
      <c r="LF329" s="1"/>
      <c r="LG329" s="1"/>
      <c r="LH329" s="1"/>
      <c r="LI329" s="1"/>
      <c r="LJ329" s="1"/>
      <c r="LK329" s="1"/>
      <c r="LL329" s="1"/>
      <c r="LM329" s="1"/>
      <c r="LN329" s="1"/>
      <c r="LO329" s="138"/>
      <c r="LP329" s="1"/>
      <c r="LQ329" s="63"/>
      <c r="LR329" s="63"/>
      <c r="LS329" s="63"/>
      <c r="LT329" s="63"/>
      <c r="LU329" s="63"/>
      <c r="LV329" s="63"/>
      <c r="LW329" s="63"/>
      <c r="LX329" s="63"/>
      <c r="LY329" s="63"/>
      <c r="LZ329" s="63"/>
      <c r="MA329" s="63"/>
      <c r="MB329" s="63"/>
      <c r="MC329" s="63"/>
      <c r="MD329" s="63"/>
      <c r="ME329" s="63"/>
      <c r="MF329" s="63"/>
    </row>
    <row r="330" spans="1:344" x14ac:dyDescent="0.35">
      <c r="A330" s="131">
        <v>326</v>
      </c>
      <c r="B330" s="170"/>
      <c r="C330" s="170"/>
      <c r="D330" s="152">
        <v>708</v>
      </c>
      <c r="E330" s="72" t="str">
        <f>'BVEM Scorecard'!F329</f>
        <v>Solar + Storage</v>
      </c>
      <c r="F330" s="96"/>
      <c r="G330" s="96"/>
      <c r="H330" s="96"/>
      <c r="I330" s="96"/>
      <c r="J330" s="62"/>
      <c r="K330" s="62"/>
      <c r="L330" s="62"/>
      <c r="M330" s="62"/>
      <c r="N330" s="62"/>
      <c r="O330" s="62"/>
      <c r="P330" s="62"/>
      <c r="Q330" s="62"/>
      <c r="R330" s="62"/>
      <c r="S330" s="62"/>
      <c r="T330" s="62"/>
      <c r="U330" s="62"/>
      <c r="V330" s="62"/>
      <c r="W330" s="62"/>
      <c r="X330" s="62"/>
      <c r="Y330" s="87"/>
      <c r="Z330" s="5"/>
      <c r="AA330" s="5"/>
      <c r="AB330" s="5"/>
      <c r="AC330" s="5"/>
      <c r="AD330" s="5"/>
      <c r="AE330" s="5"/>
      <c r="AF330" s="5"/>
      <c r="AG330" s="5"/>
      <c r="AH330" s="5"/>
      <c r="AI330" s="5"/>
      <c r="AJ330" s="5"/>
      <c r="AK330" s="5"/>
      <c r="AL330" s="5"/>
      <c r="AM330" s="91"/>
      <c r="AN330" s="93"/>
      <c r="AO330" s="62"/>
      <c r="AP330" s="62"/>
      <c r="AQ330" s="62"/>
      <c r="AR330" s="62"/>
      <c r="AS330" s="62"/>
      <c r="AT330" s="62"/>
      <c r="AU330" s="62"/>
      <c r="AV330" s="62"/>
      <c r="AW330" s="62"/>
      <c r="AX330" s="62"/>
      <c r="AY330" s="62"/>
      <c r="AZ330" s="62"/>
      <c r="BA330" s="62"/>
      <c r="BB330" s="62"/>
      <c r="BC330" s="62"/>
      <c r="BD330" s="62"/>
      <c r="BE330" s="5"/>
      <c r="BF330" s="5"/>
      <c r="BG330" s="5"/>
      <c r="BH330" s="5"/>
      <c r="BI330" s="5"/>
      <c r="BJ330" s="5"/>
      <c r="BK330" s="5"/>
      <c r="BL330" s="5"/>
      <c r="BM330" s="5"/>
      <c r="BN330" s="5"/>
      <c r="BO330" s="5"/>
      <c r="BP330" s="5"/>
      <c r="BQ330" s="5"/>
      <c r="BR330" s="5"/>
      <c r="BS330" s="5"/>
      <c r="BT330" s="5"/>
      <c r="BU330" s="62"/>
      <c r="BV330" s="62"/>
      <c r="BW330" s="62"/>
      <c r="BX330" s="62"/>
      <c r="BY330" s="62"/>
      <c r="BZ330" s="62"/>
      <c r="CA330" s="62"/>
      <c r="CB330" s="62"/>
      <c r="CC330" s="62"/>
      <c r="CD330" s="62"/>
      <c r="CE330" s="62"/>
      <c r="CF330" s="62"/>
      <c r="CG330" s="62"/>
      <c r="CH330" s="62"/>
      <c r="CI330" s="62"/>
      <c r="CJ330" s="62"/>
      <c r="CK330" s="5"/>
      <c r="CL330" s="5"/>
      <c r="CM330" s="5"/>
      <c r="CN330" s="5"/>
      <c r="CO330" s="5"/>
      <c r="CP330" s="5"/>
      <c r="CQ330" s="5"/>
      <c r="CR330" s="5"/>
      <c r="CS330" s="5"/>
      <c r="CT330" s="5"/>
      <c r="CU330" s="5"/>
      <c r="CV330" s="5"/>
      <c r="CW330" s="5"/>
      <c r="CX330" s="5"/>
      <c r="CY330" s="91"/>
      <c r="CZ330" s="5"/>
      <c r="DA330" s="62"/>
      <c r="DB330" s="62"/>
      <c r="DC330" s="62"/>
      <c r="DD330" s="62"/>
      <c r="DE330" s="62"/>
      <c r="DF330" s="62"/>
      <c r="DG330" s="62"/>
      <c r="DH330" s="62"/>
      <c r="DI330" s="62"/>
      <c r="DJ330" s="62"/>
      <c r="DK330" s="62"/>
      <c r="DL330" s="62"/>
      <c r="DM330" s="62"/>
      <c r="DN330" s="62"/>
      <c r="DO330" s="62"/>
      <c r="DP330" s="62"/>
      <c r="DQ330" s="5"/>
      <c r="DR330" s="5"/>
      <c r="DS330" s="5"/>
      <c r="DT330" s="5"/>
      <c r="DU330" s="5"/>
      <c r="DV330" s="5"/>
      <c r="DW330" s="5"/>
      <c r="DX330" s="5"/>
      <c r="DY330" s="5"/>
      <c r="DZ330" s="5"/>
      <c r="EA330" s="5"/>
      <c r="EB330" s="5"/>
      <c r="EC330" s="5"/>
      <c r="ED330" s="5"/>
      <c r="EE330" s="91"/>
      <c r="EF330" s="5"/>
      <c r="EG330" s="62"/>
      <c r="EH330" s="62"/>
      <c r="EI330" s="62"/>
      <c r="EJ330" s="62"/>
      <c r="EK330" s="62"/>
      <c r="EL330" s="62"/>
      <c r="EM330" s="62"/>
      <c r="EN330" s="62"/>
      <c r="EO330" s="62"/>
      <c r="EP330" s="62"/>
      <c r="EQ330" s="62"/>
      <c r="ER330" s="62"/>
      <c r="ES330" s="62"/>
      <c r="ET330" s="62"/>
      <c r="EU330" s="62"/>
      <c r="EV330" s="62"/>
      <c r="EW330" s="5"/>
      <c r="EX330" s="5"/>
      <c r="EY330" s="5"/>
      <c r="EZ330" s="5"/>
      <c r="FA330" s="5"/>
      <c r="FB330" s="5"/>
      <c r="FC330" s="5"/>
      <c r="FD330" s="5"/>
      <c r="FE330" s="5"/>
      <c r="FF330" s="5"/>
      <c r="FG330" s="5"/>
      <c r="FH330" s="5"/>
      <c r="FI330" s="5"/>
      <c r="FJ330" s="5"/>
      <c r="FK330" s="91"/>
      <c r="FL330" s="5"/>
      <c r="FM330" s="62"/>
      <c r="FN330" s="62"/>
      <c r="FO330" s="62"/>
      <c r="FP330" s="62"/>
      <c r="FQ330" s="62"/>
      <c r="FR330" s="62"/>
      <c r="FS330" s="62"/>
      <c r="FT330" s="62"/>
      <c r="FU330" s="62"/>
      <c r="FV330" s="62"/>
      <c r="FW330" s="62"/>
      <c r="FX330" s="62"/>
      <c r="FY330" s="62"/>
      <c r="FZ330" s="62"/>
      <c r="GA330" s="62"/>
      <c r="GB330" s="62"/>
      <c r="GC330" s="5"/>
      <c r="GD330" s="5"/>
      <c r="GE330" s="5"/>
      <c r="GF330" s="5"/>
      <c r="GG330" s="5"/>
      <c r="GH330" s="5"/>
      <c r="GI330" s="5"/>
      <c r="GJ330" s="5"/>
      <c r="GK330" s="5"/>
      <c r="GL330" s="5"/>
      <c r="GM330" s="5"/>
      <c r="GN330" s="5"/>
      <c r="GO330" s="5"/>
      <c r="GP330" s="5"/>
      <c r="GQ330" s="91"/>
      <c r="GR330" s="5"/>
      <c r="GS330" s="62"/>
      <c r="GT330" s="62"/>
      <c r="GU330" s="62"/>
      <c r="GV330" s="62"/>
      <c r="GW330" s="62"/>
      <c r="GX330" s="62"/>
      <c r="GY330" s="62"/>
      <c r="GZ330" s="62"/>
      <c r="HA330" s="62"/>
      <c r="HB330" s="62"/>
      <c r="HC330" s="62"/>
      <c r="HD330" s="62"/>
      <c r="HE330" s="62"/>
      <c r="HF330" s="62"/>
      <c r="HG330" s="62"/>
      <c r="HH330" s="62"/>
      <c r="HI330" s="5"/>
      <c r="HJ330" s="5"/>
      <c r="HK330" s="5"/>
      <c r="HL330" s="5"/>
      <c r="HM330" s="5"/>
      <c r="HN330" s="5"/>
      <c r="HO330" s="5"/>
      <c r="HP330" s="5"/>
      <c r="HQ330" s="5"/>
      <c r="HR330" s="5"/>
      <c r="HS330" s="5"/>
      <c r="HT330" s="5"/>
      <c r="HU330" s="5"/>
      <c r="HV330" s="5"/>
      <c r="HW330" s="91"/>
      <c r="HX330" s="5"/>
      <c r="HY330" s="62"/>
      <c r="HZ330" s="62"/>
      <c r="IA330" s="62"/>
      <c r="IB330" s="62"/>
      <c r="IC330" s="62"/>
      <c r="ID330" s="62"/>
      <c r="IE330" s="62"/>
      <c r="IF330" s="62"/>
      <c r="IG330" s="62"/>
      <c r="IH330" s="62"/>
      <c r="II330" s="62"/>
      <c r="IJ330" s="62"/>
      <c r="IK330" s="62"/>
      <c r="IL330" s="62"/>
      <c r="IM330" s="62"/>
      <c r="IN330" s="62"/>
      <c r="IO330" s="5"/>
      <c r="IP330" s="5"/>
      <c r="IQ330" s="5"/>
      <c r="IR330" s="5"/>
      <c r="IS330" s="5"/>
      <c r="IT330" s="5"/>
      <c r="IU330" s="5"/>
      <c r="IV330" s="5"/>
      <c r="IW330" s="5"/>
      <c r="IX330" s="5"/>
      <c r="IY330" s="5"/>
      <c r="IZ330" s="5"/>
      <c r="JA330" s="5"/>
      <c r="JB330" s="5"/>
      <c r="JC330" s="91"/>
      <c r="JD330" s="5"/>
      <c r="JE330" s="62"/>
      <c r="JF330" s="62"/>
      <c r="JG330" s="62"/>
      <c r="JH330" s="62"/>
      <c r="JI330" s="62"/>
      <c r="JJ330" s="62"/>
      <c r="JK330" s="62"/>
      <c r="JL330" s="62"/>
      <c r="JM330" s="62"/>
      <c r="JN330" s="62"/>
      <c r="JO330" s="62"/>
      <c r="JP330" s="62"/>
      <c r="JQ330" s="62"/>
      <c r="JR330" s="62"/>
      <c r="JS330" s="62"/>
      <c r="JT330" s="62"/>
      <c r="JU330" s="5"/>
      <c r="JV330" s="5"/>
      <c r="JW330" s="5"/>
      <c r="JX330" s="5"/>
      <c r="JY330" s="5"/>
      <c r="JZ330" s="5"/>
      <c r="KA330" s="5"/>
      <c r="KB330" s="5"/>
      <c r="KC330" s="5"/>
      <c r="KD330" s="5"/>
      <c r="KE330" s="5"/>
      <c r="KF330" s="5"/>
      <c r="KG330" s="5"/>
      <c r="KH330" s="5"/>
      <c r="KI330" s="91"/>
      <c r="KJ330" s="5"/>
      <c r="KK330" s="62"/>
      <c r="KL330" s="62"/>
      <c r="KM330" s="62"/>
      <c r="KN330" s="62"/>
      <c r="KO330" s="62"/>
      <c r="KP330" s="62"/>
      <c r="KQ330" s="62"/>
      <c r="KR330" s="62"/>
      <c r="KS330" s="62"/>
      <c r="KT330" s="62"/>
      <c r="KU330" s="62"/>
      <c r="KV330" s="62"/>
      <c r="KW330" s="62"/>
      <c r="KX330" s="62"/>
      <c r="KY330" s="62"/>
      <c r="KZ330" s="62"/>
      <c r="LA330" s="5"/>
      <c r="LB330" s="5"/>
      <c r="LC330" s="5"/>
      <c r="LD330" s="5"/>
      <c r="LE330" s="5"/>
      <c r="LF330" s="5"/>
      <c r="LG330" s="5"/>
      <c r="LH330" s="5"/>
      <c r="LI330" s="5"/>
      <c r="LJ330" s="5"/>
      <c r="LK330" s="5"/>
      <c r="LL330" s="5"/>
      <c r="LM330" s="5"/>
      <c r="LN330" s="5"/>
      <c r="LO330" s="91"/>
      <c r="LP330" s="5"/>
      <c r="LQ330" s="62"/>
      <c r="LR330" s="62"/>
      <c r="LS330" s="62"/>
      <c r="LT330" s="62"/>
      <c r="LU330" s="62"/>
      <c r="LV330" s="62"/>
      <c r="LW330" s="62"/>
      <c r="LX330" s="62"/>
      <c r="LY330" s="62"/>
      <c r="LZ330" s="62"/>
      <c r="MA330" s="62"/>
      <c r="MB330" s="62"/>
      <c r="MC330" s="62"/>
      <c r="MD330" s="62"/>
      <c r="ME330" s="62"/>
      <c r="MF330" s="62"/>
    </row>
    <row r="331" spans="1:344" x14ac:dyDescent="0.35">
      <c r="A331" s="132">
        <v>327</v>
      </c>
      <c r="B331" s="170"/>
      <c r="C331" s="170"/>
      <c r="D331" s="152">
        <v>751</v>
      </c>
      <c r="E331" s="72" t="str">
        <f>'BVEM Scorecard'!F330</f>
        <v>Solar + Storage</v>
      </c>
      <c r="F331" s="96"/>
      <c r="G331" s="96"/>
      <c r="H331" s="96"/>
      <c r="I331" s="96"/>
      <c r="J331" s="62"/>
      <c r="K331" s="62"/>
      <c r="L331" s="62"/>
      <c r="M331" s="62"/>
      <c r="N331" s="62"/>
      <c r="O331" s="62"/>
      <c r="P331" s="62"/>
      <c r="Q331" s="62"/>
      <c r="R331" s="62"/>
      <c r="S331" s="62"/>
      <c r="T331" s="62"/>
      <c r="U331" s="62"/>
      <c r="V331" s="62"/>
      <c r="W331" s="62"/>
      <c r="X331" s="62"/>
      <c r="Y331" s="1"/>
      <c r="Z331" s="1"/>
      <c r="AA331" s="1"/>
      <c r="AB331" s="1"/>
      <c r="AC331" s="1"/>
      <c r="AD331" s="1"/>
      <c r="AE331" s="1"/>
      <c r="AF331" s="1"/>
      <c r="AG331" s="1"/>
      <c r="AH331" s="1"/>
      <c r="AI331" s="1"/>
      <c r="AJ331" s="1"/>
      <c r="AK331" s="1"/>
      <c r="AL331" s="1"/>
      <c r="AM331" s="138"/>
      <c r="AN331" s="139"/>
      <c r="AO331" s="63"/>
      <c r="AP331" s="63"/>
      <c r="AQ331" s="63"/>
      <c r="AR331" s="63"/>
      <c r="AS331" s="63"/>
      <c r="AT331" s="63"/>
      <c r="AU331" s="63"/>
      <c r="AV331" s="63"/>
      <c r="AW331" s="63"/>
      <c r="AX331" s="63"/>
      <c r="AY331" s="63"/>
      <c r="AZ331" s="63"/>
      <c r="BA331" s="63"/>
      <c r="BB331" s="63"/>
      <c r="BC331" s="63"/>
      <c r="BD331" s="63"/>
      <c r="BE331" s="1"/>
      <c r="BF331" s="1"/>
      <c r="BG331" s="1"/>
      <c r="BH331" s="1"/>
      <c r="BI331" s="1"/>
      <c r="BJ331" s="1"/>
      <c r="BK331" s="1"/>
      <c r="BL331" s="1"/>
      <c r="BM331" s="1"/>
      <c r="BN331" s="1"/>
      <c r="BO331" s="1"/>
      <c r="BP331" s="1"/>
      <c r="BQ331" s="1"/>
      <c r="BR331" s="1"/>
      <c r="BS331" s="1"/>
      <c r="BT331" s="1"/>
      <c r="BU331" s="63"/>
      <c r="BV331" s="63"/>
      <c r="BW331" s="63"/>
      <c r="BX331" s="63"/>
      <c r="BY331" s="63"/>
      <c r="BZ331" s="63"/>
      <c r="CA331" s="63"/>
      <c r="CB331" s="63"/>
      <c r="CC331" s="63"/>
      <c r="CD331" s="63"/>
      <c r="CE331" s="63"/>
      <c r="CF331" s="63"/>
      <c r="CG331" s="63"/>
      <c r="CH331" s="63"/>
      <c r="CI331" s="63"/>
      <c r="CJ331" s="63"/>
      <c r="CK331" s="1"/>
      <c r="CL331" s="1"/>
      <c r="CM331" s="1"/>
      <c r="CN331" s="1"/>
      <c r="CO331" s="1"/>
      <c r="CP331" s="1"/>
      <c r="CQ331" s="1"/>
      <c r="CR331" s="1"/>
      <c r="CS331" s="1"/>
      <c r="CT331" s="1"/>
      <c r="CU331" s="1"/>
      <c r="CV331" s="1"/>
      <c r="CW331" s="1"/>
      <c r="CX331" s="1"/>
      <c r="CY331" s="138"/>
      <c r="CZ331" s="1"/>
      <c r="DA331" s="63"/>
      <c r="DB331" s="63"/>
      <c r="DC331" s="63"/>
      <c r="DD331" s="63"/>
      <c r="DE331" s="63"/>
      <c r="DF331" s="63"/>
      <c r="DG331" s="63"/>
      <c r="DH331" s="63"/>
      <c r="DI331" s="63"/>
      <c r="DJ331" s="63"/>
      <c r="DK331" s="63"/>
      <c r="DL331" s="63"/>
      <c r="DM331" s="63"/>
      <c r="DN331" s="63"/>
      <c r="DO331" s="63"/>
      <c r="DP331" s="63"/>
      <c r="DQ331" s="1"/>
      <c r="DR331" s="1"/>
      <c r="DS331" s="1"/>
      <c r="DT331" s="1"/>
      <c r="DU331" s="1"/>
      <c r="DV331" s="1"/>
      <c r="DW331" s="1"/>
      <c r="DX331" s="1"/>
      <c r="DY331" s="1"/>
      <c r="DZ331" s="1"/>
      <c r="EA331" s="1"/>
      <c r="EB331" s="1"/>
      <c r="EC331" s="1"/>
      <c r="ED331" s="1"/>
      <c r="EE331" s="138"/>
      <c r="EF331" s="1"/>
      <c r="EG331" s="63"/>
      <c r="EH331" s="63"/>
      <c r="EI331" s="63"/>
      <c r="EJ331" s="63"/>
      <c r="EK331" s="63"/>
      <c r="EL331" s="63"/>
      <c r="EM331" s="63"/>
      <c r="EN331" s="63"/>
      <c r="EO331" s="63"/>
      <c r="EP331" s="63"/>
      <c r="EQ331" s="63"/>
      <c r="ER331" s="63"/>
      <c r="ES331" s="63"/>
      <c r="ET331" s="63"/>
      <c r="EU331" s="63"/>
      <c r="EV331" s="63"/>
      <c r="EW331" s="1"/>
      <c r="EX331" s="1"/>
      <c r="EY331" s="1"/>
      <c r="EZ331" s="1"/>
      <c r="FA331" s="1"/>
      <c r="FB331" s="1"/>
      <c r="FC331" s="1"/>
      <c r="FD331" s="1"/>
      <c r="FE331" s="1"/>
      <c r="FF331" s="1"/>
      <c r="FG331" s="1"/>
      <c r="FH331" s="1"/>
      <c r="FI331" s="1"/>
      <c r="FJ331" s="1"/>
      <c r="FK331" s="138"/>
      <c r="FL331" s="1"/>
      <c r="FM331" s="63"/>
      <c r="FN331" s="63"/>
      <c r="FO331" s="63"/>
      <c r="FP331" s="63"/>
      <c r="FQ331" s="63"/>
      <c r="FR331" s="63"/>
      <c r="FS331" s="63"/>
      <c r="FT331" s="63"/>
      <c r="FU331" s="63"/>
      <c r="FV331" s="63"/>
      <c r="FW331" s="63"/>
      <c r="FX331" s="63"/>
      <c r="FY331" s="63"/>
      <c r="FZ331" s="63"/>
      <c r="GA331" s="63"/>
      <c r="GB331" s="63"/>
      <c r="GC331" s="1"/>
      <c r="GD331" s="1"/>
      <c r="GE331" s="1"/>
      <c r="GF331" s="1"/>
      <c r="GG331" s="1"/>
      <c r="GH331" s="1"/>
      <c r="GI331" s="1"/>
      <c r="GJ331" s="1"/>
      <c r="GK331" s="1"/>
      <c r="GL331" s="1"/>
      <c r="GM331" s="1"/>
      <c r="GN331" s="1"/>
      <c r="GO331" s="1"/>
      <c r="GP331" s="1"/>
      <c r="GQ331" s="138"/>
      <c r="GR331" s="1"/>
      <c r="GS331" s="63"/>
      <c r="GT331" s="63"/>
      <c r="GU331" s="63"/>
      <c r="GV331" s="63"/>
      <c r="GW331" s="63"/>
      <c r="GX331" s="63"/>
      <c r="GY331" s="63"/>
      <c r="GZ331" s="63"/>
      <c r="HA331" s="63"/>
      <c r="HB331" s="63"/>
      <c r="HC331" s="63"/>
      <c r="HD331" s="63"/>
      <c r="HE331" s="63"/>
      <c r="HF331" s="63"/>
      <c r="HG331" s="63"/>
      <c r="HH331" s="63"/>
      <c r="HI331" s="1"/>
      <c r="HJ331" s="1"/>
      <c r="HK331" s="1"/>
      <c r="HL331" s="1"/>
      <c r="HM331" s="1"/>
      <c r="HN331" s="1"/>
      <c r="HO331" s="1"/>
      <c r="HP331" s="1"/>
      <c r="HQ331" s="1"/>
      <c r="HR331" s="1"/>
      <c r="HS331" s="1"/>
      <c r="HT331" s="1"/>
      <c r="HU331" s="1"/>
      <c r="HV331" s="1"/>
      <c r="HW331" s="138"/>
      <c r="HX331" s="1"/>
      <c r="HY331" s="63"/>
      <c r="HZ331" s="63"/>
      <c r="IA331" s="63"/>
      <c r="IB331" s="63"/>
      <c r="IC331" s="63"/>
      <c r="ID331" s="63"/>
      <c r="IE331" s="63"/>
      <c r="IF331" s="63"/>
      <c r="IG331" s="63"/>
      <c r="IH331" s="63"/>
      <c r="II331" s="63"/>
      <c r="IJ331" s="63"/>
      <c r="IK331" s="63"/>
      <c r="IL331" s="63"/>
      <c r="IM331" s="63"/>
      <c r="IN331" s="63"/>
      <c r="IO331" s="1"/>
      <c r="IP331" s="1"/>
      <c r="IQ331" s="1"/>
      <c r="IR331" s="1"/>
      <c r="IS331" s="1"/>
      <c r="IT331" s="1"/>
      <c r="IU331" s="1"/>
      <c r="IV331" s="1"/>
      <c r="IW331" s="1"/>
      <c r="IX331" s="1"/>
      <c r="IY331" s="1"/>
      <c r="IZ331" s="1"/>
      <c r="JA331" s="1"/>
      <c r="JB331" s="1"/>
      <c r="JC331" s="138"/>
      <c r="JD331" s="1"/>
      <c r="JE331" s="63"/>
      <c r="JF331" s="63"/>
      <c r="JG331" s="63"/>
      <c r="JH331" s="63"/>
      <c r="JI331" s="63"/>
      <c r="JJ331" s="63"/>
      <c r="JK331" s="63"/>
      <c r="JL331" s="63"/>
      <c r="JM331" s="63"/>
      <c r="JN331" s="63"/>
      <c r="JO331" s="63"/>
      <c r="JP331" s="63"/>
      <c r="JQ331" s="63"/>
      <c r="JR331" s="63"/>
      <c r="JS331" s="63"/>
      <c r="JT331" s="63"/>
      <c r="JU331" s="1"/>
      <c r="JV331" s="1"/>
      <c r="JW331" s="1"/>
      <c r="JX331" s="1"/>
      <c r="JY331" s="1"/>
      <c r="JZ331" s="1"/>
      <c r="KA331" s="1"/>
      <c r="KB331" s="1"/>
      <c r="KC331" s="1"/>
      <c r="KD331" s="1"/>
      <c r="KE331" s="1"/>
      <c r="KF331" s="1"/>
      <c r="KG331" s="1"/>
      <c r="KH331" s="1"/>
      <c r="KI331" s="138"/>
      <c r="KJ331" s="1"/>
      <c r="KK331" s="63"/>
      <c r="KL331" s="63"/>
      <c r="KM331" s="63"/>
      <c r="KN331" s="63"/>
      <c r="KO331" s="63"/>
      <c r="KP331" s="63"/>
      <c r="KQ331" s="63"/>
      <c r="KR331" s="63"/>
      <c r="KS331" s="63"/>
      <c r="KT331" s="63"/>
      <c r="KU331" s="63"/>
      <c r="KV331" s="63"/>
      <c r="KW331" s="63"/>
      <c r="KX331" s="63"/>
      <c r="KY331" s="63"/>
      <c r="KZ331" s="63"/>
      <c r="LA331" s="1"/>
      <c r="LB331" s="1"/>
      <c r="LC331" s="1"/>
      <c r="LD331" s="1"/>
      <c r="LE331" s="1"/>
      <c r="LF331" s="1"/>
      <c r="LG331" s="1"/>
      <c r="LH331" s="1"/>
      <c r="LI331" s="1"/>
      <c r="LJ331" s="1"/>
      <c r="LK331" s="1"/>
      <c r="LL331" s="1"/>
      <c r="LM331" s="1"/>
      <c r="LN331" s="1"/>
      <c r="LO331" s="138"/>
      <c r="LP331" s="1"/>
      <c r="LQ331" s="63"/>
      <c r="LR331" s="63"/>
      <c r="LS331" s="63"/>
      <c r="LT331" s="63"/>
      <c r="LU331" s="63"/>
      <c r="LV331" s="63"/>
      <c r="LW331" s="63"/>
      <c r="LX331" s="63"/>
      <c r="LY331" s="63"/>
      <c r="LZ331" s="63"/>
      <c r="MA331" s="63"/>
      <c r="MB331" s="63"/>
      <c r="MC331" s="63"/>
      <c r="MD331" s="63"/>
      <c r="ME331" s="63"/>
      <c r="MF331" s="63"/>
    </row>
    <row r="332" spans="1:344" x14ac:dyDescent="0.35">
      <c r="A332" s="131">
        <v>328</v>
      </c>
      <c r="B332" s="170"/>
      <c r="C332" s="170"/>
      <c r="D332" s="152">
        <v>644</v>
      </c>
      <c r="E332" s="72" t="str">
        <f>'BVEM Scorecard'!F331</f>
        <v>Solar + Storage</v>
      </c>
      <c r="F332" s="96"/>
      <c r="G332" s="96"/>
      <c r="H332" s="96"/>
      <c r="I332" s="96"/>
      <c r="J332" s="62"/>
      <c r="K332" s="62"/>
      <c r="L332" s="62"/>
      <c r="M332" s="62"/>
      <c r="N332" s="62"/>
      <c r="O332" s="62"/>
      <c r="P332" s="62"/>
      <c r="Q332" s="62"/>
      <c r="R332" s="62"/>
      <c r="S332" s="62"/>
      <c r="T332" s="62"/>
      <c r="U332" s="62"/>
      <c r="V332" s="62"/>
      <c r="W332" s="62"/>
      <c r="X332" s="62"/>
      <c r="Y332" s="87"/>
      <c r="Z332" s="5"/>
      <c r="AA332" s="5"/>
      <c r="AB332" s="5"/>
      <c r="AC332" s="5"/>
      <c r="AD332" s="5"/>
      <c r="AE332" s="5"/>
      <c r="AF332" s="5"/>
      <c r="AG332" s="5"/>
      <c r="AH332" s="5"/>
      <c r="AI332" s="5"/>
      <c r="AJ332" s="5"/>
      <c r="AK332" s="5"/>
      <c r="AL332" s="5"/>
      <c r="AM332" s="91"/>
      <c r="AN332" s="93"/>
      <c r="AO332" s="62"/>
      <c r="AP332" s="62"/>
      <c r="AQ332" s="62"/>
      <c r="AR332" s="62"/>
      <c r="AS332" s="62"/>
      <c r="AT332" s="62"/>
      <c r="AU332" s="62"/>
      <c r="AV332" s="62"/>
      <c r="AW332" s="62"/>
      <c r="AX332" s="62"/>
      <c r="AY332" s="62"/>
      <c r="AZ332" s="62"/>
      <c r="BA332" s="62"/>
      <c r="BB332" s="62"/>
      <c r="BC332" s="62"/>
      <c r="BD332" s="62"/>
      <c r="BE332" s="5"/>
      <c r="BF332" s="5"/>
      <c r="BG332" s="5"/>
      <c r="BH332" s="5"/>
      <c r="BI332" s="5"/>
      <c r="BJ332" s="5"/>
      <c r="BK332" s="5"/>
      <c r="BL332" s="5"/>
      <c r="BM332" s="5"/>
      <c r="BN332" s="5"/>
      <c r="BO332" s="5"/>
      <c r="BP332" s="5"/>
      <c r="BQ332" s="5"/>
      <c r="BR332" s="5"/>
      <c r="BS332" s="5"/>
      <c r="BT332" s="5"/>
      <c r="BU332" s="62"/>
      <c r="BV332" s="62"/>
      <c r="BW332" s="62"/>
      <c r="BX332" s="62"/>
      <c r="BY332" s="62"/>
      <c r="BZ332" s="62"/>
      <c r="CA332" s="62"/>
      <c r="CB332" s="62"/>
      <c r="CC332" s="62"/>
      <c r="CD332" s="62"/>
      <c r="CE332" s="62"/>
      <c r="CF332" s="62"/>
      <c r="CG332" s="62"/>
      <c r="CH332" s="62"/>
      <c r="CI332" s="62"/>
      <c r="CJ332" s="62"/>
      <c r="CK332" s="5"/>
      <c r="CL332" s="5"/>
      <c r="CM332" s="5"/>
      <c r="CN332" s="5"/>
      <c r="CO332" s="5"/>
      <c r="CP332" s="5"/>
      <c r="CQ332" s="5"/>
      <c r="CR332" s="5"/>
      <c r="CS332" s="5"/>
      <c r="CT332" s="5"/>
      <c r="CU332" s="5"/>
      <c r="CV332" s="5"/>
      <c r="CW332" s="5"/>
      <c r="CX332" s="5"/>
      <c r="CY332" s="91"/>
      <c r="CZ332" s="5"/>
      <c r="DA332" s="62"/>
      <c r="DB332" s="62"/>
      <c r="DC332" s="62"/>
      <c r="DD332" s="62"/>
      <c r="DE332" s="62"/>
      <c r="DF332" s="62"/>
      <c r="DG332" s="62"/>
      <c r="DH332" s="62"/>
      <c r="DI332" s="62"/>
      <c r="DJ332" s="62"/>
      <c r="DK332" s="62"/>
      <c r="DL332" s="62"/>
      <c r="DM332" s="62"/>
      <c r="DN332" s="62"/>
      <c r="DO332" s="62"/>
      <c r="DP332" s="62"/>
      <c r="DQ332" s="5"/>
      <c r="DR332" s="5"/>
      <c r="DS332" s="5"/>
      <c r="DT332" s="5"/>
      <c r="DU332" s="5"/>
      <c r="DV332" s="5"/>
      <c r="DW332" s="5"/>
      <c r="DX332" s="5"/>
      <c r="DY332" s="5"/>
      <c r="DZ332" s="5"/>
      <c r="EA332" s="5"/>
      <c r="EB332" s="5"/>
      <c r="EC332" s="5"/>
      <c r="ED332" s="5"/>
      <c r="EE332" s="91"/>
      <c r="EF332" s="5"/>
      <c r="EG332" s="62"/>
      <c r="EH332" s="62"/>
      <c r="EI332" s="62"/>
      <c r="EJ332" s="62"/>
      <c r="EK332" s="62"/>
      <c r="EL332" s="62"/>
      <c r="EM332" s="62"/>
      <c r="EN332" s="62"/>
      <c r="EO332" s="62"/>
      <c r="EP332" s="62"/>
      <c r="EQ332" s="62"/>
      <c r="ER332" s="62"/>
      <c r="ES332" s="62"/>
      <c r="ET332" s="62"/>
      <c r="EU332" s="62"/>
      <c r="EV332" s="62"/>
      <c r="EW332" s="5"/>
      <c r="EX332" s="5"/>
      <c r="EY332" s="5"/>
      <c r="EZ332" s="5"/>
      <c r="FA332" s="5"/>
      <c r="FB332" s="5"/>
      <c r="FC332" s="5"/>
      <c r="FD332" s="5"/>
      <c r="FE332" s="5"/>
      <c r="FF332" s="5"/>
      <c r="FG332" s="5"/>
      <c r="FH332" s="5"/>
      <c r="FI332" s="5"/>
      <c r="FJ332" s="5"/>
      <c r="FK332" s="91"/>
      <c r="FL332" s="5"/>
      <c r="FM332" s="62"/>
      <c r="FN332" s="62"/>
      <c r="FO332" s="62"/>
      <c r="FP332" s="62"/>
      <c r="FQ332" s="62"/>
      <c r="FR332" s="62"/>
      <c r="FS332" s="62"/>
      <c r="FT332" s="62"/>
      <c r="FU332" s="62"/>
      <c r="FV332" s="62"/>
      <c r="FW332" s="62"/>
      <c r="FX332" s="62"/>
      <c r="FY332" s="62"/>
      <c r="FZ332" s="62"/>
      <c r="GA332" s="62"/>
      <c r="GB332" s="62"/>
      <c r="GC332" s="5"/>
      <c r="GD332" s="5"/>
      <c r="GE332" s="5"/>
      <c r="GF332" s="5"/>
      <c r="GG332" s="5"/>
      <c r="GH332" s="5"/>
      <c r="GI332" s="5"/>
      <c r="GJ332" s="5"/>
      <c r="GK332" s="5"/>
      <c r="GL332" s="5"/>
      <c r="GM332" s="5"/>
      <c r="GN332" s="5"/>
      <c r="GO332" s="5"/>
      <c r="GP332" s="5"/>
      <c r="GQ332" s="91"/>
      <c r="GR332" s="5"/>
      <c r="GS332" s="62"/>
      <c r="GT332" s="62"/>
      <c r="GU332" s="62"/>
      <c r="GV332" s="62"/>
      <c r="GW332" s="62"/>
      <c r="GX332" s="62"/>
      <c r="GY332" s="62"/>
      <c r="GZ332" s="62"/>
      <c r="HA332" s="62"/>
      <c r="HB332" s="62"/>
      <c r="HC332" s="62"/>
      <c r="HD332" s="62"/>
      <c r="HE332" s="62"/>
      <c r="HF332" s="62"/>
      <c r="HG332" s="62"/>
      <c r="HH332" s="62"/>
      <c r="HI332" s="5"/>
      <c r="HJ332" s="5"/>
      <c r="HK332" s="5"/>
      <c r="HL332" s="5"/>
      <c r="HM332" s="5"/>
      <c r="HN332" s="5"/>
      <c r="HO332" s="5"/>
      <c r="HP332" s="5"/>
      <c r="HQ332" s="5"/>
      <c r="HR332" s="5"/>
      <c r="HS332" s="5"/>
      <c r="HT332" s="5"/>
      <c r="HU332" s="5"/>
      <c r="HV332" s="5"/>
      <c r="HW332" s="91"/>
      <c r="HX332" s="5"/>
      <c r="HY332" s="62"/>
      <c r="HZ332" s="62"/>
      <c r="IA332" s="62"/>
      <c r="IB332" s="62"/>
      <c r="IC332" s="62"/>
      <c r="ID332" s="62"/>
      <c r="IE332" s="62"/>
      <c r="IF332" s="62"/>
      <c r="IG332" s="62"/>
      <c r="IH332" s="62"/>
      <c r="II332" s="62"/>
      <c r="IJ332" s="62"/>
      <c r="IK332" s="62"/>
      <c r="IL332" s="62"/>
      <c r="IM332" s="62"/>
      <c r="IN332" s="62"/>
      <c r="IO332" s="5"/>
      <c r="IP332" s="5"/>
      <c r="IQ332" s="5"/>
      <c r="IR332" s="5"/>
      <c r="IS332" s="5"/>
      <c r="IT332" s="5"/>
      <c r="IU332" s="5"/>
      <c r="IV332" s="5"/>
      <c r="IW332" s="5"/>
      <c r="IX332" s="5"/>
      <c r="IY332" s="5"/>
      <c r="IZ332" s="5"/>
      <c r="JA332" s="5"/>
      <c r="JB332" s="5"/>
      <c r="JC332" s="91"/>
      <c r="JD332" s="5"/>
      <c r="JE332" s="62"/>
      <c r="JF332" s="62"/>
      <c r="JG332" s="62"/>
      <c r="JH332" s="62"/>
      <c r="JI332" s="62"/>
      <c r="JJ332" s="62"/>
      <c r="JK332" s="62"/>
      <c r="JL332" s="62"/>
      <c r="JM332" s="62"/>
      <c r="JN332" s="62"/>
      <c r="JO332" s="62"/>
      <c r="JP332" s="62"/>
      <c r="JQ332" s="62"/>
      <c r="JR332" s="62"/>
      <c r="JS332" s="62"/>
      <c r="JT332" s="62"/>
      <c r="JU332" s="5"/>
      <c r="JV332" s="5"/>
      <c r="JW332" s="5"/>
      <c r="JX332" s="5"/>
      <c r="JY332" s="5"/>
      <c r="JZ332" s="5"/>
      <c r="KA332" s="5"/>
      <c r="KB332" s="5"/>
      <c r="KC332" s="5"/>
      <c r="KD332" s="5"/>
      <c r="KE332" s="5"/>
      <c r="KF332" s="5"/>
      <c r="KG332" s="5"/>
      <c r="KH332" s="5"/>
      <c r="KI332" s="91"/>
      <c r="KJ332" s="5"/>
      <c r="KK332" s="62"/>
      <c r="KL332" s="62"/>
      <c r="KM332" s="62"/>
      <c r="KN332" s="62"/>
      <c r="KO332" s="62"/>
      <c r="KP332" s="62"/>
      <c r="KQ332" s="62"/>
      <c r="KR332" s="62"/>
      <c r="KS332" s="62"/>
      <c r="KT332" s="62"/>
      <c r="KU332" s="62"/>
      <c r="KV332" s="62"/>
      <c r="KW332" s="62"/>
      <c r="KX332" s="62"/>
      <c r="KY332" s="62"/>
      <c r="KZ332" s="62"/>
      <c r="LA332" s="5"/>
      <c r="LB332" s="5"/>
      <c r="LC332" s="5"/>
      <c r="LD332" s="5"/>
      <c r="LE332" s="5"/>
      <c r="LF332" s="5"/>
      <c r="LG332" s="5"/>
      <c r="LH332" s="5"/>
      <c r="LI332" s="5"/>
      <c r="LJ332" s="5"/>
      <c r="LK332" s="5"/>
      <c r="LL332" s="5"/>
      <c r="LM332" s="5"/>
      <c r="LN332" s="5"/>
      <c r="LO332" s="91"/>
      <c r="LP332" s="5"/>
      <c r="LQ332" s="62"/>
      <c r="LR332" s="62"/>
      <c r="LS332" s="62"/>
      <c r="LT332" s="62"/>
      <c r="LU332" s="62"/>
      <c r="LV332" s="62"/>
      <c r="LW332" s="62"/>
      <c r="LX332" s="62"/>
      <c r="LY332" s="62"/>
      <c r="LZ332" s="62"/>
      <c r="MA332" s="62"/>
      <c r="MB332" s="62"/>
      <c r="MC332" s="62"/>
      <c r="MD332" s="62"/>
      <c r="ME332" s="62"/>
      <c r="MF332" s="62"/>
    </row>
    <row r="333" spans="1:344" x14ac:dyDescent="0.35">
      <c r="A333" s="132">
        <v>329</v>
      </c>
      <c r="B333" s="170"/>
      <c r="C333" s="170"/>
      <c r="D333" s="152">
        <v>695</v>
      </c>
      <c r="E333" s="72" t="str">
        <f>'BVEM Scorecard'!F332</f>
        <v>Solar + Storage</v>
      </c>
      <c r="F333" s="96"/>
      <c r="G333" s="96"/>
      <c r="H333" s="96"/>
      <c r="I333" s="96"/>
      <c r="J333" s="62"/>
      <c r="K333" s="62"/>
      <c r="L333" s="62"/>
      <c r="M333" s="62"/>
      <c r="N333" s="62"/>
      <c r="O333" s="62"/>
      <c r="P333" s="62"/>
      <c r="Q333" s="62"/>
      <c r="R333" s="62"/>
      <c r="S333" s="62"/>
      <c r="T333" s="62"/>
      <c r="U333" s="62"/>
      <c r="V333" s="62"/>
      <c r="W333" s="62"/>
      <c r="X333" s="62"/>
      <c r="Y333" s="1"/>
      <c r="Z333" s="1"/>
      <c r="AA333" s="1"/>
      <c r="AB333" s="1"/>
      <c r="AC333" s="1"/>
      <c r="AD333" s="1"/>
      <c r="AE333" s="1"/>
      <c r="AF333" s="1"/>
      <c r="AG333" s="1"/>
      <c r="AH333" s="1"/>
      <c r="AI333" s="1"/>
      <c r="AJ333" s="1"/>
      <c r="AK333" s="1"/>
      <c r="AL333" s="1"/>
      <c r="AM333" s="138"/>
      <c r="AN333" s="139"/>
      <c r="AO333" s="63"/>
      <c r="AP333" s="63"/>
      <c r="AQ333" s="63"/>
      <c r="AR333" s="63"/>
      <c r="AS333" s="63"/>
      <c r="AT333" s="63"/>
      <c r="AU333" s="63"/>
      <c r="AV333" s="63"/>
      <c r="AW333" s="63"/>
      <c r="AX333" s="63"/>
      <c r="AY333" s="63"/>
      <c r="AZ333" s="63"/>
      <c r="BA333" s="63"/>
      <c r="BB333" s="63"/>
      <c r="BC333" s="63"/>
      <c r="BD333" s="63"/>
      <c r="BE333" s="1"/>
      <c r="BF333" s="1"/>
      <c r="BG333" s="1"/>
      <c r="BH333" s="1"/>
      <c r="BI333" s="1"/>
      <c r="BJ333" s="1"/>
      <c r="BK333" s="1"/>
      <c r="BL333" s="1"/>
      <c r="BM333" s="1"/>
      <c r="BN333" s="1"/>
      <c r="BO333" s="1"/>
      <c r="BP333" s="1"/>
      <c r="BQ333" s="1"/>
      <c r="BR333" s="1"/>
      <c r="BS333" s="1"/>
      <c r="BT333" s="1"/>
      <c r="BU333" s="63"/>
      <c r="BV333" s="63"/>
      <c r="BW333" s="63"/>
      <c r="BX333" s="63"/>
      <c r="BY333" s="63"/>
      <c r="BZ333" s="63"/>
      <c r="CA333" s="63"/>
      <c r="CB333" s="63"/>
      <c r="CC333" s="63"/>
      <c r="CD333" s="63"/>
      <c r="CE333" s="63"/>
      <c r="CF333" s="63"/>
      <c r="CG333" s="63"/>
      <c r="CH333" s="63"/>
      <c r="CI333" s="63"/>
      <c r="CJ333" s="63"/>
      <c r="CK333" s="1"/>
      <c r="CL333" s="1"/>
      <c r="CM333" s="1"/>
      <c r="CN333" s="1"/>
      <c r="CO333" s="1"/>
      <c r="CP333" s="1"/>
      <c r="CQ333" s="1"/>
      <c r="CR333" s="1"/>
      <c r="CS333" s="1"/>
      <c r="CT333" s="1"/>
      <c r="CU333" s="1"/>
      <c r="CV333" s="1"/>
      <c r="CW333" s="1"/>
      <c r="CX333" s="1"/>
      <c r="CY333" s="138"/>
      <c r="CZ333" s="1"/>
      <c r="DA333" s="63"/>
      <c r="DB333" s="63"/>
      <c r="DC333" s="63"/>
      <c r="DD333" s="63"/>
      <c r="DE333" s="63"/>
      <c r="DF333" s="63"/>
      <c r="DG333" s="63"/>
      <c r="DH333" s="63"/>
      <c r="DI333" s="63"/>
      <c r="DJ333" s="63"/>
      <c r="DK333" s="63"/>
      <c r="DL333" s="63"/>
      <c r="DM333" s="63"/>
      <c r="DN333" s="63"/>
      <c r="DO333" s="63"/>
      <c r="DP333" s="63"/>
      <c r="DQ333" s="1"/>
      <c r="DR333" s="1"/>
      <c r="DS333" s="1"/>
      <c r="DT333" s="1"/>
      <c r="DU333" s="1"/>
      <c r="DV333" s="1"/>
      <c r="DW333" s="1"/>
      <c r="DX333" s="1"/>
      <c r="DY333" s="1"/>
      <c r="DZ333" s="1"/>
      <c r="EA333" s="1"/>
      <c r="EB333" s="1"/>
      <c r="EC333" s="1"/>
      <c r="ED333" s="1"/>
      <c r="EE333" s="138"/>
      <c r="EF333" s="1"/>
      <c r="EG333" s="63"/>
      <c r="EH333" s="63"/>
      <c r="EI333" s="63"/>
      <c r="EJ333" s="63"/>
      <c r="EK333" s="63"/>
      <c r="EL333" s="63"/>
      <c r="EM333" s="63"/>
      <c r="EN333" s="63"/>
      <c r="EO333" s="63"/>
      <c r="EP333" s="63"/>
      <c r="EQ333" s="63"/>
      <c r="ER333" s="63"/>
      <c r="ES333" s="63"/>
      <c r="ET333" s="63"/>
      <c r="EU333" s="63"/>
      <c r="EV333" s="63"/>
      <c r="EW333" s="1"/>
      <c r="EX333" s="1"/>
      <c r="EY333" s="1"/>
      <c r="EZ333" s="1"/>
      <c r="FA333" s="1"/>
      <c r="FB333" s="1"/>
      <c r="FC333" s="1"/>
      <c r="FD333" s="1"/>
      <c r="FE333" s="1"/>
      <c r="FF333" s="1"/>
      <c r="FG333" s="1"/>
      <c r="FH333" s="1"/>
      <c r="FI333" s="1"/>
      <c r="FJ333" s="1"/>
      <c r="FK333" s="138"/>
      <c r="FL333" s="1"/>
      <c r="FM333" s="63"/>
      <c r="FN333" s="63"/>
      <c r="FO333" s="63"/>
      <c r="FP333" s="63"/>
      <c r="FQ333" s="63"/>
      <c r="FR333" s="63"/>
      <c r="FS333" s="63"/>
      <c r="FT333" s="63"/>
      <c r="FU333" s="63"/>
      <c r="FV333" s="63"/>
      <c r="FW333" s="63"/>
      <c r="FX333" s="63"/>
      <c r="FY333" s="63"/>
      <c r="FZ333" s="63"/>
      <c r="GA333" s="63"/>
      <c r="GB333" s="63"/>
      <c r="GC333" s="1"/>
      <c r="GD333" s="1"/>
      <c r="GE333" s="1"/>
      <c r="GF333" s="1"/>
      <c r="GG333" s="1"/>
      <c r="GH333" s="1"/>
      <c r="GI333" s="1"/>
      <c r="GJ333" s="1"/>
      <c r="GK333" s="1"/>
      <c r="GL333" s="1"/>
      <c r="GM333" s="1"/>
      <c r="GN333" s="1"/>
      <c r="GO333" s="1"/>
      <c r="GP333" s="1"/>
      <c r="GQ333" s="138"/>
      <c r="GR333" s="1"/>
      <c r="GS333" s="63"/>
      <c r="GT333" s="63"/>
      <c r="GU333" s="63"/>
      <c r="GV333" s="63"/>
      <c r="GW333" s="63"/>
      <c r="GX333" s="63"/>
      <c r="GY333" s="63"/>
      <c r="GZ333" s="63"/>
      <c r="HA333" s="63"/>
      <c r="HB333" s="63"/>
      <c r="HC333" s="63"/>
      <c r="HD333" s="63"/>
      <c r="HE333" s="63"/>
      <c r="HF333" s="63"/>
      <c r="HG333" s="63"/>
      <c r="HH333" s="63"/>
      <c r="HI333" s="1"/>
      <c r="HJ333" s="1"/>
      <c r="HK333" s="1"/>
      <c r="HL333" s="1"/>
      <c r="HM333" s="1"/>
      <c r="HN333" s="1"/>
      <c r="HO333" s="1"/>
      <c r="HP333" s="1"/>
      <c r="HQ333" s="1"/>
      <c r="HR333" s="1"/>
      <c r="HS333" s="1"/>
      <c r="HT333" s="1"/>
      <c r="HU333" s="1"/>
      <c r="HV333" s="1"/>
      <c r="HW333" s="138"/>
      <c r="HX333" s="1"/>
      <c r="HY333" s="63"/>
      <c r="HZ333" s="63"/>
      <c r="IA333" s="63"/>
      <c r="IB333" s="63"/>
      <c r="IC333" s="63"/>
      <c r="ID333" s="63"/>
      <c r="IE333" s="63"/>
      <c r="IF333" s="63"/>
      <c r="IG333" s="63"/>
      <c r="IH333" s="63"/>
      <c r="II333" s="63"/>
      <c r="IJ333" s="63"/>
      <c r="IK333" s="63"/>
      <c r="IL333" s="63"/>
      <c r="IM333" s="63"/>
      <c r="IN333" s="63"/>
      <c r="IO333" s="1"/>
      <c r="IP333" s="1"/>
      <c r="IQ333" s="1"/>
      <c r="IR333" s="1"/>
      <c r="IS333" s="1"/>
      <c r="IT333" s="1"/>
      <c r="IU333" s="1"/>
      <c r="IV333" s="1"/>
      <c r="IW333" s="1"/>
      <c r="IX333" s="1"/>
      <c r="IY333" s="1"/>
      <c r="IZ333" s="1"/>
      <c r="JA333" s="1"/>
      <c r="JB333" s="1"/>
      <c r="JC333" s="138"/>
      <c r="JD333" s="1"/>
      <c r="JE333" s="63"/>
      <c r="JF333" s="63"/>
      <c r="JG333" s="63"/>
      <c r="JH333" s="63"/>
      <c r="JI333" s="63"/>
      <c r="JJ333" s="63"/>
      <c r="JK333" s="63"/>
      <c r="JL333" s="63"/>
      <c r="JM333" s="63"/>
      <c r="JN333" s="63"/>
      <c r="JO333" s="63"/>
      <c r="JP333" s="63"/>
      <c r="JQ333" s="63"/>
      <c r="JR333" s="63"/>
      <c r="JS333" s="63"/>
      <c r="JT333" s="63"/>
      <c r="JU333" s="1"/>
      <c r="JV333" s="1"/>
      <c r="JW333" s="1"/>
      <c r="JX333" s="1"/>
      <c r="JY333" s="1"/>
      <c r="JZ333" s="1"/>
      <c r="KA333" s="1"/>
      <c r="KB333" s="1"/>
      <c r="KC333" s="1"/>
      <c r="KD333" s="1"/>
      <c r="KE333" s="1"/>
      <c r="KF333" s="1"/>
      <c r="KG333" s="1"/>
      <c r="KH333" s="1"/>
      <c r="KI333" s="138"/>
      <c r="KJ333" s="1"/>
      <c r="KK333" s="63"/>
      <c r="KL333" s="63"/>
      <c r="KM333" s="63"/>
      <c r="KN333" s="63"/>
      <c r="KO333" s="63"/>
      <c r="KP333" s="63"/>
      <c r="KQ333" s="63"/>
      <c r="KR333" s="63"/>
      <c r="KS333" s="63"/>
      <c r="KT333" s="63"/>
      <c r="KU333" s="63"/>
      <c r="KV333" s="63"/>
      <c r="KW333" s="63"/>
      <c r="KX333" s="63"/>
      <c r="KY333" s="63"/>
      <c r="KZ333" s="63"/>
      <c r="LA333" s="1"/>
      <c r="LB333" s="1"/>
      <c r="LC333" s="1"/>
      <c r="LD333" s="1"/>
      <c r="LE333" s="1"/>
      <c r="LF333" s="1"/>
      <c r="LG333" s="1"/>
      <c r="LH333" s="1"/>
      <c r="LI333" s="1"/>
      <c r="LJ333" s="1"/>
      <c r="LK333" s="1"/>
      <c r="LL333" s="1"/>
      <c r="LM333" s="1"/>
      <c r="LN333" s="1"/>
      <c r="LO333" s="138"/>
      <c r="LP333" s="1"/>
      <c r="LQ333" s="63"/>
      <c r="LR333" s="63"/>
      <c r="LS333" s="63"/>
      <c r="LT333" s="63"/>
      <c r="LU333" s="63"/>
      <c r="LV333" s="63"/>
      <c r="LW333" s="63"/>
      <c r="LX333" s="63"/>
      <c r="LY333" s="63"/>
      <c r="LZ333" s="63"/>
      <c r="MA333" s="63"/>
      <c r="MB333" s="63"/>
      <c r="MC333" s="63"/>
      <c r="MD333" s="63"/>
      <c r="ME333" s="63"/>
      <c r="MF333" s="63"/>
    </row>
    <row r="334" spans="1:344" x14ac:dyDescent="0.35">
      <c r="A334" s="131">
        <v>330</v>
      </c>
      <c r="B334" s="170"/>
      <c r="C334" s="170"/>
      <c r="D334" s="152">
        <v>611</v>
      </c>
      <c r="E334" s="72" t="str">
        <f>'BVEM Scorecard'!F333</f>
        <v>Solar + Storage</v>
      </c>
      <c r="F334" s="96"/>
      <c r="G334" s="96"/>
      <c r="H334" s="96"/>
      <c r="I334" s="96"/>
      <c r="J334" s="62"/>
      <c r="K334" s="62"/>
      <c r="L334" s="62"/>
      <c r="M334" s="62"/>
      <c r="N334" s="62"/>
      <c r="O334" s="62"/>
      <c r="P334" s="62"/>
      <c r="Q334" s="62"/>
      <c r="R334" s="62"/>
      <c r="S334" s="62"/>
      <c r="T334" s="62"/>
      <c r="U334" s="62"/>
      <c r="V334" s="62"/>
      <c r="W334" s="62"/>
      <c r="X334" s="62"/>
      <c r="Y334" s="87"/>
      <c r="Z334" s="5"/>
      <c r="AA334" s="5"/>
      <c r="AB334" s="5"/>
      <c r="AC334" s="5"/>
      <c r="AD334" s="5"/>
      <c r="AE334" s="5"/>
      <c r="AF334" s="5"/>
      <c r="AG334" s="5"/>
      <c r="AH334" s="5"/>
      <c r="AI334" s="5"/>
      <c r="AJ334" s="5"/>
      <c r="AK334" s="5"/>
      <c r="AL334" s="5"/>
      <c r="AM334" s="91"/>
      <c r="AN334" s="93"/>
      <c r="AO334" s="62"/>
      <c r="AP334" s="62"/>
      <c r="AQ334" s="62"/>
      <c r="AR334" s="62"/>
      <c r="AS334" s="62"/>
      <c r="AT334" s="62"/>
      <c r="AU334" s="62"/>
      <c r="AV334" s="62"/>
      <c r="AW334" s="62"/>
      <c r="AX334" s="62"/>
      <c r="AY334" s="62"/>
      <c r="AZ334" s="62"/>
      <c r="BA334" s="62"/>
      <c r="BB334" s="62"/>
      <c r="BC334" s="62"/>
      <c r="BD334" s="62"/>
      <c r="BE334" s="5"/>
      <c r="BF334" s="5"/>
      <c r="BG334" s="5"/>
      <c r="BH334" s="5"/>
      <c r="BI334" s="5"/>
      <c r="BJ334" s="5"/>
      <c r="BK334" s="5"/>
      <c r="BL334" s="5"/>
      <c r="BM334" s="5"/>
      <c r="BN334" s="5"/>
      <c r="BO334" s="5"/>
      <c r="BP334" s="5"/>
      <c r="BQ334" s="5"/>
      <c r="BR334" s="5"/>
      <c r="BS334" s="5"/>
      <c r="BT334" s="5"/>
      <c r="BU334" s="62"/>
      <c r="BV334" s="62"/>
      <c r="BW334" s="62"/>
      <c r="BX334" s="62"/>
      <c r="BY334" s="62"/>
      <c r="BZ334" s="62"/>
      <c r="CA334" s="62"/>
      <c r="CB334" s="62"/>
      <c r="CC334" s="62"/>
      <c r="CD334" s="62"/>
      <c r="CE334" s="62"/>
      <c r="CF334" s="62"/>
      <c r="CG334" s="62"/>
      <c r="CH334" s="62"/>
      <c r="CI334" s="62"/>
      <c r="CJ334" s="62"/>
      <c r="CK334" s="5"/>
      <c r="CL334" s="5"/>
      <c r="CM334" s="5"/>
      <c r="CN334" s="5"/>
      <c r="CO334" s="5"/>
      <c r="CP334" s="5"/>
      <c r="CQ334" s="5"/>
      <c r="CR334" s="5"/>
      <c r="CS334" s="5"/>
      <c r="CT334" s="5"/>
      <c r="CU334" s="5"/>
      <c r="CV334" s="5"/>
      <c r="CW334" s="5"/>
      <c r="CX334" s="5"/>
      <c r="CY334" s="91"/>
      <c r="CZ334" s="5"/>
      <c r="DA334" s="62"/>
      <c r="DB334" s="62"/>
      <c r="DC334" s="62"/>
      <c r="DD334" s="62"/>
      <c r="DE334" s="62"/>
      <c r="DF334" s="62"/>
      <c r="DG334" s="62"/>
      <c r="DH334" s="62"/>
      <c r="DI334" s="62"/>
      <c r="DJ334" s="62"/>
      <c r="DK334" s="62"/>
      <c r="DL334" s="62"/>
      <c r="DM334" s="62"/>
      <c r="DN334" s="62"/>
      <c r="DO334" s="62"/>
      <c r="DP334" s="62"/>
      <c r="DQ334" s="5"/>
      <c r="DR334" s="5"/>
      <c r="DS334" s="5"/>
      <c r="DT334" s="5"/>
      <c r="DU334" s="5"/>
      <c r="DV334" s="5"/>
      <c r="DW334" s="5"/>
      <c r="DX334" s="5"/>
      <c r="DY334" s="5"/>
      <c r="DZ334" s="5"/>
      <c r="EA334" s="5"/>
      <c r="EB334" s="5"/>
      <c r="EC334" s="5"/>
      <c r="ED334" s="5"/>
      <c r="EE334" s="91"/>
      <c r="EF334" s="5"/>
      <c r="EG334" s="62"/>
      <c r="EH334" s="62"/>
      <c r="EI334" s="62"/>
      <c r="EJ334" s="62"/>
      <c r="EK334" s="62"/>
      <c r="EL334" s="62"/>
      <c r="EM334" s="62"/>
      <c r="EN334" s="62"/>
      <c r="EO334" s="62"/>
      <c r="EP334" s="62"/>
      <c r="EQ334" s="62"/>
      <c r="ER334" s="62"/>
      <c r="ES334" s="62"/>
      <c r="ET334" s="62"/>
      <c r="EU334" s="62"/>
      <c r="EV334" s="62"/>
      <c r="EW334" s="5"/>
      <c r="EX334" s="5"/>
      <c r="EY334" s="5"/>
      <c r="EZ334" s="5"/>
      <c r="FA334" s="5"/>
      <c r="FB334" s="5"/>
      <c r="FC334" s="5"/>
      <c r="FD334" s="5"/>
      <c r="FE334" s="5"/>
      <c r="FF334" s="5"/>
      <c r="FG334" s="5"/>
      <c r="FH334" s="5"/>
      <c r="FI334" s="5"/>
      <c r="FJ334" s="5"/>
      <c r="FK334" s="91"/>
      <c r="FL334" s="5"/>
      <c r="FM334" s="62"/>
      <c r="FN334" s="62"/>
      <c r="FO334" s="62"/>
      <c r="FP334" s="62"/>
      <c r="FQ334" s="62"/>
      <c r="FR334" s="62"/>
      <c r="FS334" s="62"/>
      <c r="FT334" s="62"/>
      <c r="FU334" s="62"/>
      <c r="FV334" s="62"/>
      <c r="FW334" s="62"/>
      <c r="FX334" s="62"/>
      <c r="FY334" s="62"/>
      <c r="FZ334" s="62"/>
      <c r="GA334" s="62"/>
      <c r="GB334" s="62"/>
      <c r="GC334" s="5"/>
      <c r="GD334" s="5"/>
      <c r="GE334" s="5"/>
      <c r="GF334" s="5"/>
      <c r="GG334" s="5"/>
      <c r="GH334" s="5"/>
      <c r="GI334" s="5"/>
      <c r="GJ334" s="5"/>
      <c r="GK334" s="5"/>
      <c r="GL334" s="5"/>
      <c r="GM334" s="5"/>
      <c r="GN334" s="5"/>
      <c r="GO334" s="5"/>
      <c r="GP334" s="5"/>
      <c r="GQ334" s="91"/>
      <c r="GR334" s="5"/>
      <c r="GS334" s="62"/>
      <c r="GT334" s="62"/>
      <c r="GU334" s="62"/>
      <c r="GV334" s="62"/>
      <c r="GW334" s="62"/>
      <c r="GX334" s="62"/>
      <c r="GY334" s="62"/>
      <c r="GZ334" s="62"/>
      <c r="HA334" s="62"/>
      <c r="HB334" s="62"/>
      <c r="HC334" s="62"/>
      <c r="HD334" s="62"/>
      <c r="HE334" s="62"/>
      <c r="HF334" s="62"/>
      <c r="HG334" s="62"/>
      <c r="HH334" s="62"/>
      <c r="HI334" s="5"/>
      <c r="HJ334" s="5"/>
      <c r="HK334" s="5"/>
      <c r="HL334" s="5"/>
      <c r="HM334" s="5"/>
      <c r="HN334" s="5"/>
      <c r="HO334" s="5"/>
      <c r="HP334" s="5"/>
      <c r="HQ334" s="5"/>
      <c r="HR334" s="5"/>
      <c r="HS334" s="5"/>
      <c r="HT334" s="5"/>
      <c r="HU334" s="5"/>
      <c r="HV334" s="5"/>
      <c r="HW334" s="91"/>
      <c r="HX334" s="5"/>
      <c r="HY334" s="62"/>
      <c r="HZ334" s="62"/>
      <c r="IA334" s="62"/>
      <c r="IB334" s="62"/>
      <c r="IC334" s="62"/>
      <c r="ID334" s="62"/>
      <c r="IE334" s="62"/>
      <c r="IF334" s="62"/>
      <c r="IG334" s="62"/>
      <c r="IH334" s="62"/>
      <c r="II334" s="62"/>
      <c r="IJ334" s="62"/>
      <c r="IK334" s="62"/>
      <c r="IL334" s="62"/>
      <c r="IM334" s="62"/>
      <c r="IN334" s="62"/>
      <c r="IO334" s="5"/>
      <c r="IP334" s="5"/>
      <c r="IQ334" s="5"/>
      <c r="IR334" s="5"/>
      <c r="IS334" s="5"/>
      <c r="IT334" s="5"/>
      <c r="IU334" s="5"/>
      <c r="IV334" s="5"/>
      <c r="IW334" s="5"/>
      <c r="IX334" s="5"/>
      <c r="IY334" s="5"/>
      <c r="IZ334" s="5"/>
      <c r="JA334" s="5"/>
      <c r="JB334" s="5"/>
      <c r="JC334" s="91"/>
      <c r="JD334" s="5"/>
      <c r="JE334" s="62"/>
      <c r="JF334" s="62"/>
      <c r="JG334" s="62"/>
      <c r="JH334" s="62"/>
      <c r="JI334" s="62"/>
      <c r="JJ334" s="62"/>
      <c r="JK334" s="62"/>
      <c r="JL334" s="62"/>
      <c r="JM334" s="62"/>
      <c r="JN334" s="62"/>
      <c r="JO334" s="62"/>
      <c r="JP334" s="62"/>
      <c r="JQ334" s="62"/>
      <c r="JR334" s="62"/>
      <c r="JS334" s="62"/>
      <c r="JT334" s="62"/>
      <c r="JU334" s="5"/>
      <c r="JV334" s="5"/>
      <c r="JW334" s="5"/>
      <c r="JX334" s="5"/>
      <c r="JY334" s="5"/>
      <c r="JZ334" s="5"/>
      <c r="KA334" s="5"/>
      <c r="KB334" s="5"/>
      <c r="KC334" s="5"/>
      <c r="KD334" s="5"/>
      <c r="KE334" s="5"/>
      <c r="KF334" s="5"/>
      <c r="KG334" s="5"/>
      <c r="KH334" s="5"/>
      <c r="KI334" s="91"/>
      <c r="KJ334" s="5"/>
      <c r="KK334" s="62"/>
      <c r="KL334" s="62"/>
      <c r="KM334" s="62"/>
      <c r="KN334" s="62"/>
      <c r="KO334" s="62"/>
      <c r="KP334" s="62"/>
      <c r="KQ334" s="62"/>
      <c r="KR334" s="62"/>
      <c r="KS334" s="62"/>
      <c r="KT334" s="62"/>
      <c r="KU334" s="62"/>
      <c r="KV334" s="62"/>
      <c r="KW334" s="62"/>
      <c r="KX334" s="62"/>
      <c r="KY334" s="62"/>
      <c r="KZ334" s="62"/>
      <c r="LA334" s="5"/>
      <c r="LB334" s="5"/>
      <c r="LC334" s="5"/>
      <c r="LD334" s="5"/>
      <c r="LE334" s="5"/>
      <c r="LF334" s="5"/>
      <c r="LG334" s="5"/>
      <c r="LH334" s="5"/>
      <c r="LI334" s="5"/>
      <c r="LJ334" s="5"/>
      <c r="LK334" s="5"/>
      <c r="LL334" s="5"/>
      <c r="LM334" s="5"/>
      <c r="LN334" s="5"/>
      <c r="LO334" s="91"/>
      <c r="LP334" s="5"/>
      <c r="LQ334" s="62"/>
      <c r="LR334" s="62"/>
      <c r="LS334" s="62"/>
      <c r="LT334" s="62"/>
      <c r="LU334" s="62"/>
      <c r="LV334" s="62"/>
      <c r="LW334" s="62"/>
      <c r="LX334" s="62"/>
      <c r="LY334" s="62"/>
      <c r="LZ334" s="62"/>
      <c r="MA334" s="62"/>
      <c r="MB334" s="62"/>
      <c r="MC334" s="62"/>
      <c r="MD334" s="62"/>
      <c r="ME334" s="62"/>
      <c r="MF334" s="62"/>
    </row>
    <row r="335" spans="1:344" x14ac:dyDescent="0.35">
      <c r="A335" s="132">
        <v>331</v>
      </c>
      <c r="B335" s="170"/>
      <c r="C335" s="170"/>
      <c r="D335" s="152">
        <v>297</v>
      </c>
      <c r="E335" s="72" t="str">
        <f>'BVEM Scorecard'!F334</f>
        <v>Wind</v>
      </c>
      <c r="F335" s="96"/>
      <c r="G335" s="96"/>
      <c r="H335" s="96"/>
      <c r="I335" s="96"/>
      <c r="J335" s="62"/>
      <c r="K335" s="62"/>
      <c r="L335" s="62"/>
      <c r="M335" s="62"/>
      <c r="N335" s="62"/>
      <c r="O335" s="62"/>
      <c r="P335" s="62"/>
      <c r="Q335" s="62"/>
      <c r="R335" s="62"/>
      <c r="S335" s="62"/>
      <c r="T335" s="62"/>
      <c r="U335" s="62"/>
      <c r="V335" s="62"/>
      <c r="W335" s="62"/>
      <c r="X335" s="62"/>
      <c r="Y335" s="1"/>
      <c r="Z335" s="1"/>
      <c r="AA335" s="1"/>
      <c r="AB335" s="1"/>
      <c r="AC335" s="1"/>
      <c r="AD335" s="1"/>
      <c r="AE335" s="1"/>
      <c r="AF335" s="1"/>
      <c r="AG335" s="1"/>
      <c r="AH335" s="1"/>
      <c r="AI335" s="1"/>
      <c r="AJ335" s="1"/>
      <c r="AK335" s="1"/>
      <c r="AL335" s="1"/>
      <c r="AM335" s="138"/>
      <c r="AN335" s="139"/>
      <c r="AO335" s="63"/>
      <c r="AP335" s="63"/>
      <c r="AQ335" s="63"/>
      <c r="AR335" s="63"/>
      <c r="AS335" s="63"/>
      <c r="AT335" s="63"/>
      <c r="AU335" s="63"/>
      <c r="AV335" s="63"/>
      <c r="AW335" s="63"/>
      <c r="AX335" s="63"/>
      <c r="AY335" s="63"/>
      <c r="AZ335" s="63"/>
      <c r="BA335" s="63"/>
      <c r="BB335" s="63"/>
      <c r="BC335" s="63"/>
      <c r="BD335" s="63"/>
      <c r="BE335" s="1"/>
      <c r="BF335" s="1"/>
      <c r="BG335" s="1"/>
      <c r="BH335" s="1"/>
      <c r="BI335" s="1"/>
      <c r="BJ335" s="1"/>
      <c r="BK335" s="1"/>
      <c r="BL335" s="1"/>
      <c r="BM335" s="1"/>
      <c r="BN335" s="1"/>
      <c r="BO335" s="1"/>
      <c r="BP335" s="1"/>
      <c r="BQ335" s="1"/>
      <c r="BR335" s="1"/>
      <c r="BS335" s="1"/>
      <c r="BT335" s="1"/>
      <c r="BU335" s="63"/>
      <c r="BV335" s="63"/>
      <c r="BW335" s="63"/>
      <c r="BX335" s="63"/>
      <c r="BY335" s="63"/>
      <c r="BZ335" s="63"/>
      <c r="CA335" s="63"/>
      <c r="CB335" s="63"/>
      <c r="CC335" s="63"/>
      <c r="CD335" s="63"/>
      <c r="CE335" s="63"/>
      <c r="CF335" s="63"/>
      <c r="CG335" s="63"/>
      <c r="CH335" s="63"/>
      <c r="CI335" s="63"/>
      <c r="CJ335" s="63"/>
      <c r="CK335" s="1"/>
      <c r="CL335" s="1"/>
      <c r="CM335" s="1"/>
      <c r="CN335" s="1"/>
      <c r="CO335" s="1"/>
      <c r="CP335" s="1"/>
      <c r="CQ335" s="1"/>
      <c r="CR335" s="1"/>
      <c r="CS335" s="1"/>
      <c r="CT335" s="1"/>
      <c r="CU335" s="1"/>
      <c r="CV335" s="1"/>
      <c r="CW335" s="1"/>
      <c r="CX335" s="1"/>
      <c r="CY335" s="138"/>
      <c r="CZ335" s="1"/>
      <c r="DA335" s="63"/>
      <c r="DB335" s="63"/>
      <c r="DC335" s="63"/>
      <c r="DD335" s="63"/>
      <c r="DE335" s="63"/>
      <c r="DF335" s="63"/>
      <c r="DG335" s="63"/>
      <c r="DH335" s="63"/>
      <c r="DI335" s="63"/>
      <c r="DJ335" s="63"/>
      <c r="DK335" s="63"/>
      <c r="DL335" s="63"/>
      <c r="DM335" s="63"/>
      <c r="DN335" s="63"/>
      <c r="DO335" s="63"/>
      <c r="DP335" s="63"/>
      <c r="DQ335" s="1"/>
      <c r="DR335" s="1"/>
      <c r="DS335" s="1"/>
      <c r="DT335" s="1"/>
      <c r="DU335" s="1"/>
      <c r="DV335" s="1"/>
      <c r="DW335" s="1"/>
      <c r="DX335" s="1"/>
      <c r="DY335" s="1"/>
      <c r="DZ335" s="1"/>
      <c r="EA335" s="1"/>
      <c r="EB335" s="1"/>
      <c r="EC335" s="1"/>
      <c r="ED335" s="1"/>
      <c r="EE335" s="138"/>
      <c r="EF335" s="1"/>
      <c r="EG335" s="63"/>
      <c r="EH335" s="63"/>
      <c r="EI335" s="63"/>
      <c r="EJ335" s="63"/>
      <c r="EK335" s="63"/>
      <c r="EL335" s="63"/>
      <c r="EM335" s="63"/>
      <c r="EN335" s="63"/>
      <c r="EO335" s="63"/>
      <c r="EP335" s="63"/>
      <c r="EQ335" s="63"/>
      <c r="ER335" s="63"/>
      <c r="ES335" s="63"/>
      <c r="ET335" s="63"/>
      <c r="EU335" s="63"/>
      <c r="EV335" s="63"/>
      <c r="EW335" s="1"/>
      <c r="EX335" s="1"/>
      <c r="EY335" s="1"/>
      <c r="EZ335" s="1"/>
      <c r="FA335" s="1"/>
      <c r="FB335" s="1"/>
      <c r="FC335" s="1"/>
      <c r="FD335" s="1"/>
      <c r="FE335" s="1"/>
      <c r="FF335" s="1"/>
      <c r="FG335" s="1"/>
      <c r="FH335" s="1"/>
      <c r="FI335" s="1"/>
      <c r="FJ335" s="1"/>
      <c r="FK335" s="138"/>
      <c r="FL335" s="1"/>
      <c r="FM335" s="63"/>
      <c r="FN335" s="63"/>
      <c r="FO335" s="63"/>
      <c r="FP335" s="63"/>
      <c r="FQ335" s="63"/>
      <c r="FR335" s="63"/>
      <c r="FS335" s="63"/>
      <c r="FT335" s="63"/>
      <c r="FU335" s="63"/>
      <c r="FV335" s="63"/>
      <c r="FW335" s="63"/>
      <c r="FX335" s="63"/>
      <c r="FY335" s="63"/>
      <c r="FZ335" s="63"/>
      <c r="GA335" s="63"/>
      <c r="GB335" s="63"/>
      <c r="GC335" s="1"/>
      <c r="GD335" s="1"/>
      <c r="GE335" s="1"/>
      <c r="GF335" s="1"/>
      <c r="GG335" s="1"/>
      <c r="GH335" s="1"/>
      <c r="GI335" s="1"/>
      <c r="GJ335" s="1"/>
      <c r="GK335" s="1"/>
      <c r="GL335" s="1"/>
      <c r="GM335" s="1"/>
      <c r="GN335" s="1"/>
      <c r="GO335" s="1"/>
      <c r="GP335" s="1"/>
      <c r="GQ335" s="138"/>
      <c r="GR335" s="1"/>
      <c r="GS335" s="63"/>
      <c r="GT335" s="63"/>
      <c r="GU335" s="63"/>
      <c r="GV335" s="63"/>
      <c r="GW335" s="63"/>
      <c r="GX335" s="63"/>
      <c r="GY335" s="63"/>
      <c r="GZ335" s="63"/>
      <c r="HA335" s="63"/>
      <c r="HB335" s="63"/>
      <c r="HC335" s="63"/>
      <c r="HD335" s="63"/>
      <c r="HE335" s="63"/>
      <c r="HF335" s="63"/>
      <c r="HG335" s="63"/>
      <c r="HH335" s="63"/>
      <c r="HI335" s="1"/>
      <c r="HJ335" s="1"/>
      <c r="HK335" s="1"/>
      <c r="HL335" s="1"/>
      <c r="HM335" s="1"/>
      <c r="HN335" s="1"/>
      <c r="HO335" s="1"/>
      <c r="HP335" s="1"/>
      <c r="HQ335" s="1"/>
      <c r="HR335" s="1"/>
      <c r="HS335" s="1"/>
      <c r="HT335" s="1"/>
      <c r="HU335" s="1"/>
      <c r="HV335" s="1"/>
      <c r="HW335" s="138"/>
      <c r="HX335" s="1"/>
      <c r="HY335" s="63"/>
      <c r="HZ335" s="63"/>
      <c r="IA335" s="63"/>
      <c r="IB335" s="63"/>
      <c r="IC335" s="63"/>
      <c r="ID335" s="63"/>
      <c r="IE335" s="63"/>
      <c r="IF335" s="63"/>
      <c r="IG335" s="63"/>
      <c r="IH335" s="63"/>
      <c r="II335" s="63"/>
      <c r="IJ335" s="63"/>
      <c r="IK335" s="63"/>
      <c r="IL335" s="63"/>
      <c r="IM335" s="63"/>
      <c r="IN335" s="63"/>
      <c r="IO335" s="1"/>
      <c r="IP335" s="1"/>
      <c r="IQ335" s="1"/>
      <c r="IR335" s="1"/>
      <c r="IS335" s="1"/>
      <c r="IT335" s="1"/>
      <c r="IU335" s="1"/>
      <c r="IV335" s="1"/>
      <c r="IW335" s="1"/>
      <c r="IX335" s="1"/>
      <c r="IY335" s="1"/>
      <c r="IZ335" s="1"/>
      <c r="JA335" s="1"/>
      <c r="JB335" s="1"/>
      <c r="JC335" s="138"/>
      <c r="JD335" s="1"/>
      <c r="JE335" s="63"/>
      <c r="JF335" s="63"/>
      <c r="JG335" s="63"/>
      <c r="JH335" s="63"/>
      <c r="JI335" s="63"/>
      <c r="JJ335" s="63"/>
      <c r="JK335" s="63"/>
      <c r="JL335" s="63"/>
      <c r="JM335" s="63"/>
      <c r="JN335" s="63"/>
      <c r="JO335" s="63"/>
      <c r="JP335" s="63"/>
      <c r="JQ335" s="63"/>
      <c r="JR335" s="63"/>
      <c r="JS335" s="63"/>
      <c r="JT335" s="63"/>
      <c r="JU335" s="1"/>
      <c r="JV335" s="1"/>
      <c r="JW335" s="1"/>
      <c r="JX335" s="1"/>
      <c r="JY335" s="1"/>
      <c r="JZ335" s="1"/>
      <c r="KA335" s="1"/>
      <c r="KB335" s="1"/>
      <c r="KC335" s="1"/>
      <c r="KD335" s="1"/>
      <c r="KE335" s="1"/>
      <c r="KF335" s="1"/>
      <c r="KG335" s="1"/>
      <c r="KH335" s="1"/>
      <c r="KI335" s="138"/>
      <c r="KJ335" s="1"/>
      <c r="KK335" s="63"/>
      <c r="KL335" s="63"/>
      <c r="KM335" s="63"/>
      <c r="KN335" s="63"/>
      <c r="KO335" s="63"/>
      <c r="KP335" s="63"/>
      <c r="KQ335" s="63"/>
      <c r="KR335" s="63"/>
      <c r="KS335" s="63"/>
      <c r="KT335" s="63"/>
      <c r="KU335" s="63"/>
      <c r="KV335" s="63"/>
      <c r="KW335" s="63"/>
      <c r="KX335" s="63"/>
      <c r="KY335" s="63"/>
      <c r="KZ335" s="63"/>
      <c r="LA335" s="1"/>
      <c r="LB335" s="1"/>
      <c r="LC335" s="1"/>
      <c r="LD335" s="1"/>
      <c r="LE335" s="1"/>
      <c r="LF335" s="1"/>
      <c r="LG335" s="1"/>
      <c r="LH335" s="1"/>
      <c r="LI335" s="1"/>
      <c r="LJ335" s="1"/>
      <c r="LK335" s="1"/>
      <c r="LL335" s="1"/>
      <c r="LM335" s="1"/>
      <c r="LN335" s="1"/>
      <c r="LO335" s="138"/>
      <c r="LP335" s="1"/>
      <c r="LQ335" s="63"/>
      <c r="LR335" s="63"/>
      <c r="LS335" s="63"/>
      <c r="LT335" s="63"/>
      <c r="LU335" s="63"/>
      <c r="LV335" s="63"/>
      <c r="LW335" s="63"/>
      <c r="LX335" s="63"/>
      <c r="LY335" s="63"/>
      <c r="LZ335" s="63"/>
      <c r="MA335" s="63"/>
      <c r="MB335" s="63"/>
      <c r="MC335" s="63"/>
      <c r="MD335" s="63"/>
      <c r="ME335" s="63"/>
      <c r="MF335" s="63"/>
    </row>
    <row r="336" spans="1:344" x14ac:dyDescent="0.35">
      <c r="A336" s="131">
        <v>332</v>
      </c>
      <c r="B336" s="170"/>
      <c r="C336" s="170"/>
      <c r="D336" s="152">
        <v>1032</v>
      </c>
      <c r="E336" s="72" t="str">
        <f>'BVEM Scorecard'!F335</f>
        <v>Solar + Storage</v>
      </c>
      <c r="F336" s="96">
        <f t="shared" si="472"/>
        <v>0.99999999999999989</v>
      </c>
      <c r="G336" s="96">
        <f t="shared" si="473"/>
        <v>1</v>
      </c>
      <c r="H336" s="96">
        <f t="shared" si="474"/>
        <v>1</v>
      </c>
      <c r="I336" s="96">
        <f t="shared" si="475"/>
        <v>1</v>
      </c>
      <c r="J336" s="62">
        <v>1</v>
      </c>
      <c r="K336" s="62">
        <v>1</v>
      </c>
      <c r="L336" s="62">
        <v>1</v>
      </c>
      <c r="M336" s="62">
        <v>1</v>
      </c>
      <c r="N336" s="62">
        <v>1</v>
      </c>
      <c r="O336" s="62">
        <v>1</v>
      </c>
      <c r="P336" s="62">
        <v>1</v>
      </c>
      <c r="Q336" s="62">
        <v>1</v>
      </c>
      <c r="R336" s="62">
        <v>1</v>
      </c>
      <c r="S336" s="62">
        <v>1</v>
      </c>
      <c r="T336" s="62">
        <v>1</v>
      </c>
      <c r="U336" s="62">
        <v>1</v>
      </c>
      <c r="V336" s="62">
        <v>1</v>
      </c>
      <c r="W336" s="62">
        <f t="shared" ref="W336" si="476">IFERROR(AVERAGE(M336:V336),0)</f>
        <v>1</v>
      </c>
      <c r="X336" s="62">
        <f t="shared" ref="X336" si="477">M$4*M336+N$4*N336+O$4*O336+P$4*P336+Q$4*Q336+R$4*R336+S$4*S336+T$4*T336+U$4*U336+V$4*V336</f>
        <v>0.99999999999999989</v>
      </c>
      <c r="Y336" s="87" t="s">
        <v>84</v>
      </c>
      <c r="Z336" s="5">
        <v>1</v>
      </c>
      <c r="AA336" s="5"/>
      <c r="AB336" s="5"/>
      <c r="AC336" s="5"/>
      <c r="AD336" s="5"/>
      <c r="AE336" s="5"/>
      <c r="AF336" s="5"/>
      <c r="AG336" s="5"/>
      <c r="AH336" s="5"/>
      <c r="AI336" s="5"/>
      <c r="AJ336" s="5"/>
      <c r="AK336" s="5"/>
      <c r="AL336" s="5">
        <v>1</v>
      </c>
      <c r="AM336" s="91" t="str">
        <f t="shared" ref="AM336" si="478">IFERROR(AA336/SUM($AA336,$AQ336,$BG336,$BW336,$CM336,$DC336,$DS336,$EI336,$EY336,$FO336,$GE336,$GU336,$HK336,$IA336,$IQ336,$JG336,$JW336,$KM336,$LC336,$LS336),"")</f>
        <v/>
      </c>
      <c r="AN336" s="93">
        <v>1</v>
      </c>
      <c r="AO336" s="62"/>
      <c r="AP336" s="62"/>
      <c r="AQ336" s="62"/>
      <c r="AR336" s="62"/>
      <c r="AS336" s="62"/>
      <c r="AT336" s="62"/>
      <c r="AU336" s="62"/>
      <c r="AV336" s="62"/>
      <c r="AW336" s="62"/>
      <c r="AX336" s="62"/>
      <c r="AY336" s="62"/>
      <c r="AZ336" s="62"/>
      <c r="BA336" s="62"/>
      <c r="BB336" s="62"/>
      <c r="BC336" s="62" t="str">
        <f t="shared" si="466"/>
        <v/>
      </c>
      <c r="BD336" s="62" t="str">
        <f t="shared" si="467"/>
        <v/>
      </c>
      <c r="BE336" s="5"/>
      <c r="BF336" s="5"/>
      <c r="BG336" s="5"/>
      <c r="BH336" s="5"/>
      <c r="BI336" s="5"/>
      <c r="BJ336" s="5"/>
      <c r="BK336" s="5"/>
      <c r="BL336" s="5"/>
      <c r="BM336" s="5"/>
      <c r="BN336" s="5"/>
      <c r="BO336" s="5"/>
      <c r="BP336" s="5"/>
      <c r="BQ336" s="5"/>
      <c r="BR336" s="5"/>
      <c r="BS336" s="5" t="str">
        <f t="shared" si="468"/>
        <v/>
      </c>
      <c r="BT336" s="5" t="str">
        <f t="shared" si="469"/>
        <v/>
      </c>
      <c r="BU336" s="62"/>
      <c r="BV336" s="62"/>
      <c r="BW336" s="62"/>
      <c r="BX336" s="62"/>
      <c r="BY336" s="62"/>
      <c r="BZ336" s="62"/>
      <c r="CA336" s="62"/>
      <c r="CB336" s="62"/>
      <c r="CC336" s="62"/>
      <c r="CD336" s="62"/>
      <c r="CE336" s="62"/>
      <c r="CF336" s="62"/>
      <c r="CG336" s="62"/>
      <c r="CH336" s="62"/>
      <c r="CI336" s="62" t="str">
        <f t="shared" si="470"/>
        <v/>
      </c>
      <c r="CJ336" s="62" t="str">
        <f t="shared" si="471"/>
        <v/>
      </c>
      <c r="CK336" s="5"/>
      <c r="CL336" s="5"/>
      <c r="CM336" s="5"/>
      <c r="CN336" s="5"/>
      <c r="CO336" s="5"/>
      <c r="CP336" s="5"/>
      <c r="CQ336" s="5"/>
      <c r="CR336" s="5"/>
      <c r="CS336" s="5"/>
      <c r="CT336" s="5"/>
      <c r="CU336" s="5"/>
      <c r="CV336" s="5"/>
      <c r="CW336" s="5"/>
      <c r="CX336" s="5"/>
      <c r="CY336" s="91" t="str">
        <f t="shared" ref="CY336:CY386" si="479">IFERROR(CM336/SUM($AA336,$AQ336,$BG336,$BW336,$CM336,$DC336,$DS336,$EI336,$EY336,$FO336,$GE336,$GU336,$HK336,$IA336,$IQ336,$JG336,$JW336,$KM336,$LC336,$LS336),"")</f>
        <v/>
      </c>
      <c r="CZ336" s="5" t="str">
        <f t="shared" ref="CZ336:CZ386" si="480">IFERROR((CN$4*CN336+CO$4*CO336+CP$4*CP336+CQ$4*CQ336+CR$4*CR336+CS$4*CS336+CT$4*CT336+CU$4*CU336+CV$4*CV336+CW$4*CW336)*CY336,"")</f>
        <v/>
      </c>
      <c r="DA336" s="62"/>
      <c r="DB336" s="62"/>
      <c r="DC336" s="62"/>
      <c r="DD336" s="62"/>
      <c r="DE336" s="62"/>
      <c r="DF336" s="62"/>
      <c r="DG336" s="62"/>
      <c r="DH336" s="62"/>
      <c r="DI336" s="62"/>
      <c r="DJ336" s="62"/>
      <c r="DK336" s="62"/>
      <c r="DL336" s="62"/>
      <c r="DM336" s="62"/>
      <c r="DN336" s="62"/>
      <c r="DO336" s="62" t="str">
        <f t="shared" ref="DO336:DO386" si="481">IFERROR(DC336/SUM($AA336,$AQ336,$BG336,$BW336,$CM336,$DC336,$DS336,$EI336,$EY336,$FO336,$GE336,$GU336,$HK336,$IA336,$IQ336,$JG336,$JW336,$KM336,$LC336,$LS336),"")</f>
        <v/>
      </c>
      <c r="DP336" s="62" t="str">
        <f t="shared" ref="DP336:DP386" si="482">IFERROR((DD$4*DD336+DE$4*DE336+DF$4*DF336+DG$4*DG336+DH$4*DH336+DI$4*DI336+DJ$4*DJ336+DK$4*DK336+DL$4*DL336+DM$4*DM336)*DO336,"")</f>
        <v/>
      </c>
      <c r="DQ336" s="5"/>
      <c r="DR336" s="5"/>
      <c r="DS336" s="5"/>
      <c r="DT336" s="5"/>
      <c r="DU336" s="5"/>
      <c r="DV336" s="5"/>
      <c r="DW336" s="5"/>
      <c r="DX336" s="5"/>
      <c r="DY336" s="5"/>
      <c r="DZ336" s="5"/>
      <c r="EA336" s="5"/>
      <c r="EB336" s="5"/>
      <c r="EC336" s="5"/>
      <c r="ED336" s="5"/>
      <c r="EE336" s="91" t="str">
        <f t="shared" ref="EE336:EE386" si="483">IFERROR(DS336/SUM($AA336,$AQ336,$BG336,$BW336,$CM336,$DC336,$DS336,$EI336,$EY336,$FO336,$GE336,$GU336,$HK336,$IA336,$IQ336,$JG336,$JW336,$KM336,$LC336,$LS336),"")</f>
        <v/>
      </c>
      <c r="EF336" s="5" t="str">
        <f t="shared" ref="EF336:EF386" si="484">IFERROR((DT$4*DT336+DU$4*DU336+DV$4*DV336+DW$4*DW336+DX$4*DX336+DY$4*DY336+DZ$4*DZ336+EA$4*EA336+EB$4*EB336+EC$4*EC336)*EE336,"")</f>
        <v/>
      </c>
      <c r="EG336" s="62"/>
      <c r="EH336" s="62"/>
      <c r="EI336" s="62"/>
      <c r="EJ336" s="62"/>
      <c r="EK336" s="62"/>
      <c r="EL336" s="62"/>
      <c r="EM336" s="62"/>
      <c r="EN336" s="62"/>
      <c r="EO336" s="62"/>
      <c r="EP336" s="62"/>
      <c r="EQ336" s="62"/>
      <c r="ER336" s="62"/>
      <c r="ES336" s="62"/>
      <c r="ET336" s="62"/>
      <c r="EU336" s="62" t="str">
        <f t="shared" ref="EU336:EU386" si="485">IFERROR(EI336/SUM($AA336,$AQ336,$BG336,$BW336,$CM336,$DC336,$DS336,$EI336,$EY336,$FO336,$GE336,$GU336,$HK336,$IA336,$IQ336,$JG336,$JW336,$KM336,$LC336,$LS336),"")</f>
        <v/>
      </c>
      <c r="EV336" s="62" t="str">
        <f t="shared" ref="EV336:EV386" si="486">IFERROR((EJ$4*EJ336+EK$4*EK336+EL$4*EL336+EM$4*EM336+EN$4*EN336+EO$4*EO336+EP$4*EP336+EQ$4*EQ336+ER$4*ER336+ES$4*ES336)*EU336,"")</f>
        <v/>
      </c>
      <c r="EW336" s="5"/>
      <c r="EX336" s="5"/>
      <c r="EY336" s="5"/>
      <c r="EZ336" s="5"/>
      <c r="FA336" s="5"/>
      <c r="FB336" s="5"/>
      <c r="FC336" s="5"/>
      <c r="FD336" s="5"/>
      <c r="FE336" s="5"/>
      <c r="FF336" s="5"/>
      <c r="FG336" s="5"/>
      <c r="FH336" s="5"/>
      <c r="FI336" s="5"/>
      <c r="FJ336" s="5"/>
      <c r="FK336" s="91" t="str">
        <f t="shared" ref="FK336:FK386" si="487">IFERROR(EY336/SUM($AA336,$AQ336,$BG336,$BW336,$CM336,$DC336,$DS336,$EI336,$EY336,$FO336,$GE336,$GU336,$HK336,$IA336,$IQ336,$JG336,$JW336,$KM336,$LC336,$LS336),"")</f>
        <v/>
      </c>
      <c r="FL336" s="5" t="str">
        <f t="shared" ref="FL336:FL386" si="488">IFERROR((EZ$4*EZ336+FA$4*FA336+FB$4*FB336+FC$4*FC336+FD$4*FD336+FE$4*FE336+FF$4*FF336+FG$4*FG336+FH$4*FH336+FI$4*FI336)*FK336,"")</f>
        <v/>
      </c>
      <c r="FM336" s="62"/>
      <c r="FN336" s="62"/>
      <c r="FO336" s="62"/>
      <c r="FP336" s="62"/>
      <c r="FQ336" s="62"/>
      <c r="FR336" s="62"/>
      <c r="FS336" s="62"/>
      <c r="FT336" s="62"/>
      <c r="FU336" s="62"/>
      <c r="FV336" s="62"/>
      <c r="FW336" s="62"/>
      <c r="FX336" s="62"/>
      <c r="FY336" s="62"/>
      <c r="FZ336" s="62"/>
      <c r="GA336" s="62" t="str">
        <f t="shared" ref="GA336:GA386" si="489">IFERROR(FO336/SUM($AA336,$AQ336,$BG336,$BW336,$CM336,$DC336,$DS336,$EI336,$EY336,$FO336,$GE336,$GU336,$HK336,$IA336,$IQ336,$JG336,$JW336,$KM336,$LC336,$LS336),"")</f>
        <v/>
      </c>
      <c r="GB336" s="62" t="str">
        <f t="shared" ref="GB336:GB386" si="490">IFERROR((FP$4*FP336+FQ$4*FQ336+FR$4*FR336+FS$4*FS336+FT$4*FT336+FU$4*FU336+FV$4*FV336+FW$4*FW336+FX$4*FX336+FY$4*FY336)*GA336,"")</f>
        <v/>
      </c>
      <c r="GC336" s="5"/>
      <c r="GD336" s="5"/>
      <c r="GE336" s="5"/>
      <c r="GF336" s="5"/>
      <c r="GG336" s="5"/>
      <c r="GH336" s="5"/>
      <c r="GI336" s="5"/>
      <c r="GJ336" s="5"/>
      <c r="GK336" s="5"/>
      <c r="GL336" s="5"/>
      <c r="GM336" s="5"/>
      <c r="GN336" s="5"/>
      <c r="GO336" s="5"/>
      <c r="GP336" s="5"/>
      <c r="GQ336" s="91" t="str">
        <f t="shared" ref="GQ336:GQ386" si="491">IFERROR(GE336/SUM($AA336,$AQ336,$BG336,$BW336,$CM336,$DC336,$DS336,$EI336,$EY336,$FO336,$GE336,$GU336,$HK336,$IA336,$IQ336,$JG336,$JW336,$KM336,$LC336,$LS336),"")</f>
        <v/>
      </c>
      <c r="GR336" s="5" t="str">
        <f t="shared" ref="GR336:GR386" si="492">IFERROR((GF$4*GF336+GG$4*GG336+GH$4*GH336+GI$4*GI336+GJ$4*GJ336+GK$4*GK336+GL$4*GL336+GM$4*GM336+GN$4*GN336+GO$4*GO336)*GQ336,"")</f>
        <v/>
      </c>
      <c r="GS336" s="62"/>
      <c r="GT336" s="62"/>
      <c r="GU336" s="62"/>
      <c r="GV336" s="62"/>
      <c r="GW336" s="62"/>
      <c r="GX336" s="62"/>
      <c r="GY336" s="62"/>
      <c r="GZ336" s="62"/>
      <c r="HA336" s="62"/>
      <c r="HB336" s="62"/>
      <c r="HC336" s="62"/>
      <c r="HD336" s="62"/>
      <c r="HE336" s="62"/>
      <c r="HF336" s="62"/>
      <c r="HG336" s="62" t="str">
        <f t="shared" ref="HG336:HG386" si="493">IFERROR(GU336/SUM($AA336,$AQ336,$BG336,$BW336,$CM336,$DC336,$DS336,$EI336,$EY336,$FO336,$GE336,$GU336,$HK336,$IA336,$IQ336,$JG336,$JW336,$KM336,$LC336,$LS336),"")</f>
        <v/>
      </c>
      <c r="HH336" s="62" t="str">
        <f t="shared" ref="HH336:HH386" si="494">IFERROR((GV$4*GV336+GW$4*GW336+GX$4*GX336+GY$4*GY336+GZ$4*GZ336+HA$4*HA336+HB$4*HB336+HC$4*HC336+HD$4*HD336+HE$4*HE336)*HG336,"")</f>
        <v/>
      </c>
      <c r="HI336" s="5"/>
      <c r="HJ336" s="5"/>
      <c r="HK336" s="5"/>
      <c r="HL336" s="5"/>
      <c r="HM336" s="5"/>
      <c r="HN336" s="5"/>
      <c r="HO336" s="5"/>
      <c r="HP336" s="5"/>
      <c r="HQ336" s="5"/>
      <c r="HR336" s="5"/>
      <c r="HS336" s="5"/>
      <c r="HT336" s="5"/>
      <c r="HU336" s="5"/>
      <c r="HV336" s="5"/>
      <c r="HW336" s="91" t="str">
        <f t="shared" ref="HW336:HW386" si="495">IFERROR(HK336/SUM($AA336,$AQ336,$BG336,$BW336,$CM336,$DC336,$DS336,$EI336,$EY336,$FO336,$GE336,$GU336,$HK336,$IA336,$IQ336,$JG336,$JW336,$KM336,$LC336,$LS336),"")</f>
        <v/>
      </c>
      <c r="HX336" s="5" t="str">
        <f t="shared" ref="HX336:HX386" si="496">IFERROR((HL$4*HL336+HM$4*HM336+HN$4*HN336+HO$4*HO336+HP$4*HP336+HQ$4*HQ336+HR$4*HR336+HS$4*HS336+HT$4*HT336+HU$4*HU336)*HW336,"")</f>
        <v/>
      </c>
      <c r="HY336" s="62"/>
      <c r="HZ336" s="62"/>
      <c r="IA336" s="62"/>
      <c r="IB336" s="62"/>
      <c r="IC336" s="62"/>
      <c r="ID336" s="62"/>
      <c r="IE336" s="62"/>
      <c r="IF336" s="62"/>
      <c r="IG336" s="62"/>
      <c r="IH336" s="62"/>
      <c r="II336" s="62"/>
      <c r="IJ336" s="62"/>
      <c r="IK336" s="62"/>
      <c r="IL336" s="62"/>
      <c r="IM336" s="62" t="str">
        <f t="shared" ref="IM336:IM386" si="497">IFERROR(IA336/SUM($AA336,$AQ336,$BG336,$BW336,$CM336,$DC336,$DS336,$EI336,$EY336,$FO336,$GE336,$GU336,$HK336,$IA336,$IQ336,$JG336,$JW336,$KM336,$LC336,$LS336),"")</f>
        <v/>
      </c>
      <c r="IN336" s="62" t="str">
        <f t="shared" ref="IN336:IN386" si="498">IFERROR((IB$4*IB336+IC$4*IC336+ID$4*ID336+IE$4*IE336+IF$4*IF336+IG$4*IG336+IH$4*IH336+II$4*II336+IJ$4*IJ336+IK$4*IK336)*IM336,"")</f>
        <v/>
      </c>
      <c r="IO336" s="5"/>
      <c r="IP336" s="5"/>
      <c r="IQ336" s="5"/>
      <c r="IR336" s="5"/>
      <c r="IS336" s="5"/>
      <c r="IT336" s="5"/>
      <c r="IU336" s="5"/>
      <c r="IV336" s="5"/>
      <c r="IW336" s="5"/>
      <c r="IX336" s="5"/>
      <c r="IY336" s="5"/>
      <c r="IZ336" s="5"/>
      <c r="JA336" s="5"/>
      <c r="JB336" s="5"/>
      <c r="JC336" s="91" t="str">
        <f t="shared" ref="JC336:JC386" si="499">IFERROR(IQ336/SUM($AA336,$AQ336,$BG336,$BW336,$CM336,$DC336,$DS336,$EI336,$EY336,$FO336,$GE336,$GU336,$HK336,$IA336,$IQ336,$JG336,$JW336,$KM336,$LC336,$LS336),"")</f>
        <v/>
      </c>
      <c r="JD336" s="5" t="str">
        <f t="shared" ref="JD336:JD386" si="500">IFERROR((IR$4*IR336+IS$4*IS336+IT$4*IT336+IU$4*IU336+IV$4*IV336+IW$4*IW336+IX$4*IX336+IY$4*IY336+IZ$4*IZ336+JA$4*JA336)*JC336,"")</f>
        <v/>
      </c>
      <c r="JE336" s="62"/>
      <c r="JF336" s="62"/>
      <c r="JG336" s="62"/>
      <c r="JH336" s="62"/>
      <c r="JI336" s="62"/>
      <c r="JJ336" s="62"/>
      <c r="JK336" s="62"/>
      <c r="JL336" s="62"/>
      <c r="JM336" s="62"/>
      <c r="JN336" s="62"/>
      <c r="JO336" s="62"/>
      <c r="JP336" s="62"/>
      <c r="JQ336" s="62"/>
      <c r="JR336" s="62"/>
      <c r="JS336" s="62" t="str">
        <f t="shared" ref="JS336:JS386" si="501">IFERROR(JG336/SUM($AA336,$AQ336,$BG336,$BW336,$CM336,$DC336,$DS336,$EI336,$EY336,$FO336,$GE336,$GU336,$HK336,$IA336,$IQ336,$JG336,$JW336,$KM336,$LC336,$LS336),"")</f>
        <v/>
      </c>
      <c r="JT336" s="62" t="str">
        <f t="shared" ref="JT336:JT386" si="502">IFERROR((JH$4*JH336+JI$4*JI336+JJ$4*JJ336+JK$4*JK336+JL$4*JL336+JM$4*JM336+JN$4*JN336+JO$4*JO336+JP$4*JP336+JQ$4*JQ336)*JS336,"")</f>
        <v/>
      </c>
      <c r="JU336" s="5"/>
      <c r="JV336" s="5"/>
      <c r="JW336" s="5"/>
      <c r="JX336" s="5"/>
      <c r="JY336" s="5"/>
      <c r="JZ336" s="5"/>
      <c r="KA336" s="5"/>
      <c r="KB336" s="5"/>
      <c r="KC336" s="5"/>
      <c r="KD336" s="5"/>
      <c r="KE336" s="5"/>
      <c r="KF336" s="5"/>
      <c r="KG336" s="5"/>
      <c r="KH336" s="5"/>
      <c r="KI336" s="91" t="str">
        <f t="shared" ref="KI336:KI386" si="503">IFERROR(JW336/SUM($AA336,$AQ336,$BG336,$BW336,$CM336,$DC336,$DS336,$EI336,$EY336,$FO336,$GE336,$GU336,$HK336,$IA336,$IQ336,$JG336,$JW336,$KM336,$LC336,$LS336),"")</f>
        <v/>
      </c>
      <c r="KJ336" s="5" t="str">
        <f t="shared" ref="KJ336:KJ386" si="504">IFERROR((JX$4*JX336+JY$4*JY336+JZ$4*JZ336+KA$4*KA336+KB$4*KB336+KC$4*KC336+KD$4*KD336+KE$4*KE336+KF$4*KF336+KG$4*KG336)*KI336,"")</f>
        <v/>
      </c>
      <c r="KK336" s="62"/>
      <c r="KL336" s="62"/>
      <c r="KM336" s="62"/>
      <c r="KN336" s="62"/>
      <c r="KO336" s="62"/>
      <c r="KP336" s="62"/>
      <c r="KQ336" s="62"/>
      <c r="KR336" s="62"/>
      <c r="KS336" s="62"/>
      <c r="KT336" s="62"/>
      <c r="KU336" s="62"/>
      <c r="KV336" s="62"/>
      <c r="KW336" s="62"/>
      <c r="KX336" s="62"/>
      <c r="KY336" s="62" t="str">
        <f t="shared" ref="KY336:KY386" si="505">IFERROR(KM336/SUM($AA336,$AQ336,$BG336,$BW336,$CM336,$DC336,$DS336,$EI336,$EY336,$FO336,$GE336,$GU336,$HK336,$IA336,$IQ336,$JG336,$JW336,$KM336,$LC336,$LS336),"")</f>
        <v/>
      </c>
      <c r="KZ336" s="62" t="str">
        <f t="shared" ref="KZ336:KZ386" si="506">IFERROR((KN$4*KN336+KO$4*KO336+KP$4*KP336+KQ$4*KQ336+KR$4*KR336+KS$4*KS336+KT$4*KT336+KU$4*KU336+KV$4*KV336+KW$4*KW336)*KY336,"")</f>
        <v/>
      </c>
      <c r="LA336" s="5"/>
      <c r="LB336" s="5"/>
      <c r="LC336" s="5"/>
      <c r="LD336" s="5"/>
      <c r="LE336" s="5"/>
      <c r="LF336" s="5"/>
      <c r="LG336" s="5"/>
      <c r="LH336" s="5"/>
      <c r="LI336" s="5"/>
      <c r="LJ336" s="5"/>
      <c r="LK336" s="5"/>
      <c r="LL336" s="5"/>
      <c r="LM336" s="5"/>
      <c r="LN336" s="5"/>
      <c r="LO336" s="91" t="str">
        <f t="shared" ref="LO336:LO386" si="507">IFERROR(LC336/SUM($AA336,$AQ336,$BG336,$BW336,$CM336,$DC336,$DS336,$EI336,$EY336,$FO336,$GE336,$GU336,$HK336,$IA336,$IQ336,$JG336,$JW336,$KM336,$LC336,$LS336),"")</f>
        <v/>
      </c>
      <c r="LP336" s="5" t="str">
        <f t="shared" ref="LP336:LP386" si="508">IFERROR((LD$4*LD336+LE$4*LE336+LF$4*LF336+LG$4*LG336+LH$4*LH336+LI$4*LI336+LJ$4*LJ336+LK$4*LK336+LL$4*LL336+LM$4*LM336)*LO336,"")</f>
        <v/>
      </c>
      <c r="LQ336" s="62"/>
      <c r="LR336" s="62"/>
      <c r="LS336" s="62"/>
      <c r="LT336" s="62"/>
      <c r="LU336" s="62"/>
      <c r="LV336" s="62"/>
      <c r="LW336" s="62"/>
      <c r="LX336" s="62"/>
      <c r="LY336" s="62"/>
      <c r="LZ336" s="62"/>
      <c r="MA336" s="62"/>
      <c r="MB336" s="62"/>
      <c r="MC336" s="62"/>
      <c r="MD336" s="62"/>
      <c r="ME336" s="62" t="str">
        <f t="shared" ref="ME336:ME386" si="509">IFERROR(LS336/SUM($AA336,$AQ336,$BG336,$BW336,$CM336,$DC336,$DS336,$EI336,$EY336,$FO336,$GE336,$GU336,$HK336,$IA336,$IQ336,$JG336,$JW336,$KM336,$LC336,$LS336),"")</f>
        <v/>
      </c>
      <c r="MF336" s="62" t="str">
        <f t="shared" ref="MF336:MF386" si="510">IFERROR((LT$4*LT336+LU$4*LU336+LV$4*LV336+LW$4*LW336+LX$4*LX336+LY$4*LY336+LZ$4*LZ336+MA$4*MA336+MB$4*MB336+MC$4*MC336)*ME336,"")</f>
        <v/>
      </c>
    </row>
    <row r="337" spans="1:344" x14ac:dyDescent="0.35">
      <c r="A337" s="132">
        <v>333</v>
      </c>
      <c r="B337" s="170"/>
      <c r="C337" s="170"/>
      <c r="D337" s="152">
        <v>583</v>
      </c>
      <c r="E337" s="72" t="str">
        <f>'BVEM Scorecard'!F336</f>
        <v>Solar + Storage</v>
      </c>
      <c r="F337" s="96"/>
      <c r="G337" s="96"/>
      <c r="H337" s="96"/>
      <c r="I337" s="96"/>
      <c r="J337" s="62"/>
      <c r="K337" s="62"/>
      <c r="L337" s="62"/>
      <c r="M337" s="62"/>
      <c r="N337" s="62"/>
      <c r="O337" s="62"/>
      <c r="P337" s="62"/>
      <c r="Q337" s="62"/>
      <c r="R337" s="62"/>
      <c r="S337" s="62"/>
      <c r="T337" s="62"/>
      <c r="U337" s="62"/>
      <c r="V337" s="62"/>
      <c r="W337" s="62"/>
      <c r="X337" s="62"/>
      <c r="Y337" s="1"/>
      <c r="Z337" s="1"/>
      <c r="AA337" s="1"/>
      <c r="AB337" s="1"/>
      <c r="AC337" s="1"/>
      <c r="AD337" s="1"/>
      <c r="AE337" s="1"/>
      <c r="AF337" s="1"/>
      <c r="AG337" s="1"/>
      <c r="AH337" s="1"/>
      <c r="AI337" s="1"/>
      <c r="AJ337" s="1"/>
      <c r="AK337" s="1"/>
      <c r="AL337" s="1"/>
      <c r="AM337" s="138"/>
      <c r="AN337" s="139"/>
      <c r="AO337" s="63"/>
      <c r="AP337" s="63"/>
      <c r="AQ337" s="63"/>
      <c r="AR337" s="63"/>
      <c r="AS337" s="63"/>
      <c r="AT337" s="63"/>
      <c r="AU337" s="63"/>
      <c r="AV337" s="63"/>
      <c r="AW337" s="63"/>
      <c r="AX337" s="63"/>
      <c r="AY337" s="63"/>
      <c r="AZ337" s="63"/>
      <c r="BA337" s="63"/>
      <c r="BB337" s="63"/>
      <c r="BC337" s="63"/>
      <c r="BD337" s="63"/>
      <c r="BE337" s="1"/>
      <c r="BF337" s="1"/>
      <c r="BG337" s="1"/>
      <c r="BH337" s="1"/>
      <c r="BI337" s="1"/>
      <c r="BJ337" s="1"/>
      <c r="BK337" s="1"/>
      <c r="BL337" s="1"/>
      <c r="BM337" s="1"/>
      <c r="BN337" s="1"/>
      <c r="BO337" s="1"/>
      <c r="BP337" s="1"/>
      <c r="BQ337" s="1"/>
      <c r="BR337" s="1"/>
      <c r="BS337" s="1"/>
      <c r="BT337" s="1"/>
      <c r="BU337" s="63"/>
      <c r="BV337" s="63"/>
      <c r="BW337" s="63"/>
      <c r="BX337" s="63"/>
      <c r="BY337" s="63"/>
      <c r="BZ337" s="63"/>
      <c r="CA337" s="63"/>
      <c r="CB337" s="63"/>
      <c r="CC337" s="63"/>
      <c r="CD337" s="63"/>
      <c r="CE337" s="63"/>
      <c r="CF337" s="63"/>
      <c r="CG337" s="63"/>
      <c r="CH337" s="63"/>
      <c r="CI337" s="63"/>
      <c r="CJ337" s="63"/>
      <c r="CK337" s="1"/>
      <c r="CL337" s="1"/>
      <c r="CM337" s="1"/>
      <c r="CN337" s="1"/>
      <c r="CO337" s="1"/>
      <c r="CP337" s="1"/>
      <c r="CQ337" s="1"/>
      <c r="CR337" s="1"/>
      <c r="CS337" s="1"/>
      <c r="CT337" s="1"/>
      <c r="CU337" s="1"/>
      <c r="CV337" s="1"/>
      <c r="CW337" s="1"/>
      <c r="CX337" s="1"/>
      <c r="CY337" s="138"/>
      <c r="CZ337" s="1"/>
      <c r="DA337" s="63"/>
      <c r="DB337" s="63"/>
      <c r="DC337" s="63"/>
      <c r="DD337" s="63"/>
      <c r="DE337" s="63"/>
      <c r="DF337" s="63"/>
      <c r="DG337" s="63"/>
      <c r="DH337" s="63"/>
      <c r="DI337" s="63"/>
      <c r="DJ337" s="63"/>
      <c r="DK337" s="63"/>
      <c r="DL337" s="63"/>
      <c r="DM337" s="63"/>
      <c r="DN337" s="63"/>
      <c r="DO337" s="63"/>
      <c r="DP337" s="63"/>
      <c r="DQ337" s="1"/>
      <c r="DR337" s="1"/>
      <c r="DS337" s="1"/>
      <c r="DT337" s="1"/>
      <c r="DU337" s="1"/>
      <c r="DV337" s="1"/>
      <c r="DW337" s="1"/>
      <c r="DX337" s="1"/>
      <c r="DY337" s="1"/>
      <c r="DZ337" s="1"/>
      <c r="EA337" s="1"/>
      <c r="EB337" s="1"/>
      <c r="EC337" s="1"/>
      <c r="ED337" s="1"/>
      <c r="EE337" s="138"/>
      <c r="EF337" s="1"/>
      <c r="EG337" s="63"/>
      <c r="EH337" s="63"/>
      <c r="EI337" s="63"/>
      <c r="EJ337" s="63"/>
      <c r="EK337" s="63"/>
      <c r="EL337" s="63"/>
      <c r="EM337" s="63"/>
      <c r="EN337" s="63"/>
      <c r="EO337" s="63"/>
      <c r="EP337" s="63"/>
      <c r="EQ337" s="63"/>
      <c r="ER337" s="63"/>
      <c r="ES337" s="63"/>
      <c r="ET337" s="63"/>
      <c r="EU337" s="63"/>
      <c r="EV337" s="63"/>
      <c r="EW337" s="1"/>
      <c r="EX337" s="1"/>
      <c r="EY337" s="1"/>
      <c r="EZ337" s="1"/>
      <c r="FA337" s="1"/>
      <c r="FB337" s="1"/>
      <c r="FC337" s="1"/>
      <c r="FD337" s="1"/>
      <c r="FE337" s="1"/>
      <c r="FF337" s="1"/>
      <c r="FG337" s="1"/>
      <c r="FH337" s="1"/>
      <c r="FI337" s="1"/>
      <c r="FJ337" s="1"/>
      <c r="FK337" s="138"/>
      <c r="FL337" s="1"/>
      <c r="FM337" s="63"/>
      <c r="FN337" s="63"/>
      <c r="FO337" s="63"/>
      <c r="FP337" s="63"/>
      <c r="FQ337" s="63"/>
      <c r="FR337" s="63"/>
      <c r="FS337" s="63"/>
      <c r="FT337" s="63"/>
      <c r="FU337" s="63"/>
      <c r="FV337" s="63"/>
      <c r="FW337" s="63"/>
      <c r="FX337" s="63"/>
      <c r="FY337" s="63"/>
      <c r="FZ337" s="63"/>
      <c r="GA337" s="63"/>
      <c r="GB337" s="63"/>
      <c r="GC337" s="1"/>
      <c r="GD337" s="1"/>
      <c r="GE337" s="1"/>
      <c r="GF337" s="1"/>
      <c r="GG337" s="1"/>
      <c r="GH337" s="1"/>
      <c r="GI337" s="1"/>
      <c r="GJ337" s="1"/>
      <c r="GK337" s="1"/>
      <c r="GL337" s="1"/>
      <c r="GM337" s="1"/>
      <c r="GN337" s="1"/>
      <c r="GO337" s="1"/>
      <c r="GP337" s="1"/>
      <c r="GQ337" s="138"/>
      <c r="GR337" s="1"/>
      <c r="GS337" s="63"/>
      <c r="GT337" s="63"/>
      <c r="GU337" s="63"/>
      <c r="GV337" s="63"/>
      <c r="GW337" s="63"/>
      <c r="GX337" s="63"/>
      <c r="GY337" s="63"/>
      <c r="GZ337" s="63"/>
      <c r="HA337" s="63"/>
      <c r="HB337" s="63"/>
      <c r="HC337" s="63"/>
      <c r="HD337" s="63"/>
      <c r="HE337" s="63"/>
      <c r="HF337" s="63"/>
      <c r="HG337" s="63"/>
      <c r="HH337" s="63"/>
      <c r="HI337" s="1"/>
      <c r="HJ337" s="1"/>
      <c r="HK337" s="1"/>
      <c r="HL337" s="1"/>
      <c r="HM337" s="1"/>
      <c r="HN337" s="1"/>
      <c r="HO337" s="1"/>
      <c r="HP337" s="1"/>
      <c r="HQ337" s="1"/>
      <c r="HR337" s="1"/>
      <c r="HS337" s="1"/>
      <c r="HT337" s="1"/>
      <c r="HU337" s="1"/>
      <c r="HV337" s="1"/>
      <c r="HW337" s="138"/>
      <c r="HX337" s="1"/>
      <c r="HY337" s="63"/>
      <c r="HZ337" s="63"/>
      <c r="IA337" s="63"/>
      <c r="IB337" s="63"/>
      <c r="IC337" s="63"/>
      <c r="ID337" s="63"/>
      <c r="IE337" s="63"/>
      <c r="IF337" s="63"/>
      <c r="IG337" s="63"/>
      <c r="IH337" s="63"/>
      <c r="II337" s="63"/>
      <c r="IJ337" s="63"/>
      <c r="IK337" s="63"/>
      <c r="IL337" s="63"/>
      <c r="IM337" s="63"/>
      <c r="IN337" s="63"/>
      <c r="IO337" s="1"/>
      <c r="IP337" s="1"/>
      <c r="IQ337" s="1"/>
      <c r="IR337" s="1"/>
      <c r="IS337" s="1"/>
      <c r="IT337" s="1"/>
      <c r="IU337" s="1"/>
      <c r="IV337" s="1"/>
      <c r="IW337" s="1"/>
      <c r="IX337" s="1"/>
      <c r="IY337" s="1"/>
      <c r="IZ337" s="1"/>
      <c r="JA337" s="1"/>
      <c r="JB337" s="1"/>
      <c r="JC337" s="138"/>
      <c r="JD337" s="1"/>
      <c r="JE337" s="63"/>
      <c r="JF337" s="63"/>
      <c r="JG337" s="63"/>
      <c r="JH337" s="63"/>
      <c r="JI337" s="63"/>
      <c r="JJ337" s="63"/>
      <c r="JK337" s="63"/>
      <c r="JL337" s="63"/>
      <c r="JM337" s="63"/>
      <c r="JN337" s="63"/>
      <c r="JO337" s="63"/>
      <c r="JP337" s="63"/>
      <c r="JQ337" s="63"/>
      <c r="JR337" s="63"/>
      <c r="JS337" s="63"/>
      <c r="JT337" s="63"/>
      <c r="JU337" s="1"/>
      <c r="JV337" s="1"/>
      <c r="JW337" s="1"/>
      <c r="JX337" s="1"/>
      <c r="JY337" s="1"/>
      <c r="JZ337" s="1"/>
      <c r="KA337" s="1"/>
      <c r="KB337" s="1"/>
      <c r="KC337" s="1"/>
      <c r="KD337" s="1"/>
      <c r="KE337" s="1"/>
      <c r="KF337" s="1"/>
      <c r="KG337" s="1"/>
      <c r="KH337" s="1"/>
      <c r="KI337" s="138"/>
      <c r="KJ337" s="1"/>
      <c r="KK337" s="63"/>
      <c r="KL337" s="63"/>
      <c r="KM337" s="63"/>
      <c r="KN337" s="63"/>
      <c r="KO337" s="63"/>
      <c r="KP337" s="63"/>
      <c r="KQ337" s="63"/>
      <c r="KR337" s="63"/>
      <c r="KS337" s="63"/>
      <c r="KT337" s="63"/>
      <c r="KU337" s="63"/>
      <c r="KV337" s="63"/>
      <c r="KW337" s="63"/>
      <c r="KX337" s="63"/>
      <c r="KY337" s="63"/>
      <c r="KZ337" s="63"/>
      <c r="LA337" s="1"/>
      <c r="LB337" s="1"/>
      <c r="LC337" s="1"/>
      <c r="LD337" s="1"/>
      <c r="LE337" s="1"/>
      <c r="LF337" s="1"/>
      <c r="LG337" s="1"/>
      <c r="LH337" s="1"/>
      <c r="LI337" s="1"/>
      <c r="LJ337" s="1"/>
      <c r="LK337" s="1"/>
      <c r="LL337" s="1"/>
      <c r="LM337" s="1"/>
      <c r="LN337" s="1"/>
      <c r="LO337" s="138"/>
      <c r="LP337" s="1"/>
      <c r="LQ337" s="63"/>
      <c r="LR337" s="63"/>
      <c r="LS337" s="63"/>
      <c r="LT337" s="63"/>
      <c r="LU337" s="63"/>
      <c r="LV337" s="63"/>
      <c r="LW337" s="63"/>
      <c r="LX337" s="63"/>
      <c r="LY337" s="63"/>
      <c r="LZ337" s="63"/>
      <c r="MA337" s="63"/>
      <c r="MB337" s="63"/>
      <c r="MC337" s="63"/>
      <c r="MD337" s="63"/>
      <c r="ME337" s="63"/>
      <c r="MF337" s="63"/>
    </row>
    <row r="338" spans="1:344" x14ac:dyDescent="0.35">
      <c r="A338" s="131">
        <v>334</v>
      </c>
      <c r="B338" s="170"/>
      <c r="C338" s="170"/>
      <c r="D338" s="152">
        <v>344</v>
      </c>
      <c r="E338" s="72" t="str">
        <f>'BVEM Scorecard'!F337</f>
        <v>Solar</v>
      </c>
      <c r="F338" s="96"/>
      <c r="G338" s="96"/>
      <c r="H338" s="96"/>
      <c r="I338" s="96"/>
      <c r="J338" s="62"/>
      <c r="K338" s="62"/>
      <c r="L338" s="62"/>
      <c r="M338" s="62"/>
      <c r="N338" s="62"/>
      <c r="O338" s="62"/>
      <c r="P338" s="62"/>
      <c r="Q338" s="62"/>
      <c r="R338" s="62"/>
      <c r="S338" s="62"/>
      <c r="T338" s="62"/>
      <c r="U338" s="62"/>
      <c r="V338" s="62"/>
      <c r="W338" s="62"/>
      <c r="X338" s="62"/>
      <c r="Y338" s="87"/>
      <c r="Z338" s="5"/>
      <c r="AA338" s="5"/>
      <c r="AB338" s="5"/>
      <c r="AC338" s="5"/>
      <c r="AD338" s="5"/>
      <c r="AE338" s="5"/>
      <c r="AF338" s="5"/>
      <c r="AG338" s="5"/>
      <c r="AH338" s="5"/>
      <c r="AI338" s="5"/>
      <c r="AJ338" s="5"/>
      <c r="AK338" s="5"/>
      <c r="AL338" s="5"/>
      <c r="AM338" s="91"/>
      <c r="AN338" s="93"/>
      <c r="AO338" s="62"/>
      <c r="AP338" s="62"/>
      <c r="AQ338" s="62"/>
      <c r="AR338" s="62"/>
      <c r="AS338" s="62"/>
      <c r="AT338" s="62"/>
      <c r="AU338" s="62"/>
      <c r="AV338" s="62"/>
      <c r="AW338" s="62"/>
      <c r="AX338" s="62"/>
      <c r="AY338" s="62"/>
      <c r="AZ338" s="62"/>
      <c r="BA338" s="62"/>
      <c r="BB338" s="62"/>
      <c r="BC338" s="62"/>
      <c r="BD338" s="62"/>
      <c r="BE338" s="5"/>
      <c r="BF338" s="5"/>
      <c r="BG338" s="5"/>
      <c r="BH338" s="5"/>
      <c r="BI338" s="5"/>
      <c r="BJ338" s="5"/>
      <c r="BK338" s="5"/>
      <c r="BL338" s="5"/>
      <c r="BM338" s="5"/>
      <c r="BN338" s="5"/>
      <c r="BO338" s="5"/>
      <c r="BP338" s="5"/>
      <c r="BQ338" s="5"/>
      <c r="BR338" s="5"/>
      <c r="BS338" s="5"/>
      <c r="BT338" s="5"/>
      <c r="BU338" s="62"/>
      <c r="BV338" s="62"/>
      <c r="BW338" s="62"/>
      <c r="BX338" s="62"/>
      <c r="BY338" s="62"/>
      <c r="BZ338" s="62"/>
      <c r="CA338" s="62"/>
      <c r="CB338" s="62"/>
      <c r="CC338" s="62"/>
      <c r="CD338" s="62"/>
      <c r="CE338" s="62"/>
      <c r="CF338" s="62"/>
      <c r="CG338" s="62"/>
      <c r="CH338" s="62"/>
      <c r="CI338" s="62"/>
      <c r="CJ338" s="62"/>
      <c r="CK338" s="5"/>
      <c r="CL338" s="5"/>
      <c r="CM338" s="5"/>
      <c r="CN338" s="5"/>
      <c r="CO338" s="5"/>
      <c r="CP338" s="5"/>
      <c r="CQ338" s="5"/>
      <c r="CR338" s="5"/>
      <c r="CS338" s="5"/>
      <c r="CT338" s="5"/>
      <c r="CU338" s="5"/>
      <c r="CV338" s="5"/>
      <c r="CW338" s="5"/>
      <c r="CX338" s="5"/>
      <c r="CY338" s="91"/>
      <c r="CZ338" s="5"/>
      <c r="DA338" s="62"/>
      <c r="DB338" s="62"/>
      <c r="DC338" s="62"/>
      <c r="DD338" s="62"/>
      <c r="DE338" s="62"/>
      <c r="DF338" s="62"/>
      <c r="DG338" s="62"/>
      <c r="DH338" s="62"/>
      <c r="DI338" s="62"/>
      <c r="DJ338" s="62"/>
      <c r="DK338" s="62"/>
      <c r="DL338" s="62"/>
      <c r="DM338" s="62"/>
      <c r="DN338" s="62"/>
      <c r="DO338" s="62"/>
      <c r="DP338" s="62"/>
      <c r="DQ338" s="5"/>
      <c r="DR338" s="5"/>
      <c r="DS338" s="5"/>
      <c r="DT338" s="5"/>
      <c r="DU338" s="5"/>
      <c r="DV338" s="5"/>
      <c r="DW338" s="5"/>
      <c r="DX338" s="5"/>
      <c r="DY338" s="5"/>
      <c r="DZ338" s="5"/>
      <c r="EA338" s="5"/>
      <c r="EB338" s="5"/>
      <c r="EC338" s="5"/>
      <c r="ED338" s="5"/>
      <c r="EE338" s="91"/>
      <c r="EF338" s="5"/>
      <c r="EG338" s="62"/>
      <c r="EH338" s="62"/>
      <c r="EI338" s="62"/>
      <c r="EJ338" s="62"/>
      <c r="EK338" s="62"/>
      <c r="EL338" s="62"/>
      <c r="EM338" s="62"/>
      <c r="EN338" s="62"/>
      <c r="EO338" s="62"/>
      <c r="EP338" s="62"/>
      <c r="EQ338" s="62"/>
      <c r="ER338" s="62"/>
      <c r="ES338" s="62"/>
      <c r="ET338" s="62"/>
      <c r="EU338" s="62"/>
      <c r="EV338" s="62"/>
      <c r="EW338" s="5"/>
      <c r="EX338" s="5"/>
      <c r="EY338" s="5"/>
      <c r="EZ338" s="5"/>
      <c r="FA338" s="5"/>
      <c r="FB338" s="5"/>
      <c r="FC338" s="5"/>
      <c r="FD338" s="5"/>
      <c r="FE338" s="5"/>
      <c r="FF338" s="5"/>
      <c r="FG338" s="5"/>
      <c r="FH338" s="5"/>
      <c r="FI338" s="5"/>
      <c r="FJ338" s="5"/>
      <c r="FK338" s="91"/>
      <c r="FL338" s="5"/>
      <c r="FM338" s="62"/>
      <c r="FN338" s="62"/>
      <c r="FO338" s="62"/>
      <c r="FP338" s="62"/>
      <c r="FQ338" s="62"/>
      <c r="FR338" s="62"/>
      <c r="FS338" s="62"/>
      <c r="FT338" s="62"/>
      <c r="FU338" s="62"/>
      <c r="FV338" s="62"/>
      <c r="FW338" s="62"/>
      <c r="FX338" s="62"/>
      <c r="FY338" s="62"/>
      <c r="FZ338" s="62"/>
      <c r="GA338" s="62"/>
      <c r="GB338" s="62"/>
      <c r="GC338" s="5"/>
      <c r="GD338" s="5"/>
      <c r="GE338" s="5"/>
      <c r="GF338" s="5"/>
      <c r="GG338" s="5"/>
      <c r="GH338" s="5"/>
      <c r="GI338" s="5"/>
      <c r="GJ338" s="5"/>
      <c r="GK338" s="5"/>
      <c r="GL338" s="5"/>
      <c r="GM338" s="5"/>
      <c r="GN338" s="5"/>
      <c r="GO338" s="5"/>
      <c r="GP338" s="5"/>
      <c r="GQ338" s="91"/>
      <c r="GR338" s="5"/>
      <c r="GS338" s="62"/>
      <c r="GT338" s="62"/>
      <c r="GU338" s="62"/>
      <c r="GV338" s="62"/>
      <c r="GW338" s="62"/>
      <c r="GX338" s="62"/>
      <c r="GY338" s="62"/>
      <c r="GZ338" s="62"/>
      <c r="HA338" s="62"/>
      <c r="HB338" s="62"/>
      <c r="HC338" s="62"/>
      <c r="HD338" s="62"/>
      <c r="HE338" s="62"/>
      <c r="HF338" s="62"/>
      <c r="HG338" s="62"/>
      <c r="HH338" s="62"/>
      <c r="HI338" s="5"/>
      <c r="HJ338" s="5"/>
      <c r="HK338" s="5"/>
      <c r="HL338" s="5"/>
      <c r="HM338" s="5"/>
      <c r="HN338" s="5"/>
      <c r="HO338" s="5"/>
      <c r="HP338" s="5"/>
      <c r="HQ338" s="5"/>
      <c r="HR338" s="5"/>
      <c r="HS338" s="5"/>
      <c r="HT338" s="5"/>
      <c r="HU338" s="5"/>
      <c r="HV338" s="5"/>
      <c r="HW338" s="91"/>
      <c r="HX338" s="5"/>
      <c r="HY338" s="62"/>
      <c r="HZ338" s="62"/>
      <c r="IA338" s="62"/>
      <c r="IB338" s="62"/>
      <c r="IC338" s="62"/>
      <c r="ID338" s="62"/>
      <c r="IE338" s="62"/>
      <c r="IF338" s="62"/>
      <c r="IG338" s="62"/>
      <c r="IH338" s="62"/>
      <c r="II338" s="62"/>
      <c r="IJ338" s="62"/>
      <c r="IK338" s="62"/>
      <c r="IL338" s="62"/>
      <c r="IM338" s="62"/>
      <c r="IN338" s="62"/>
      <c r="IO338" s="5"/>
      <c r="IP338" s="5"/>
      <c r="IQ338" s="5"/>
      <c r="IR338" s="5"/>
      <c r="IS338" s="5"/>
      <c r="IT338" s="5"/>
      <c r="IU338" s="5"/>
      <c r="IV338" s="5"/>
      <c r="IW338" s="5"/>
      <c r="IX338" s="5"/>
      <c r="IY338" s="5"/>
      <c r="IZ338" s="5"/>
      <c r="JA338" s="5"/>
      <c r="JB338" s="5"/>
      <c r="JC338" s="91"/>
      <c r="JD338" s="5"/>
      <c r="JE338" s="62"/>
      <c r="JF338" s="62"/>
      <c r="JG338" s="62"/>
      <c r="JH338" s="62"/>
      <c r="JI338" s="62"/>
      <c r="JJ338" s="62"/>
      <c r="JK338" s="62"/>
      <c r="JL338" s="62"/>
      <c r="JM338" s="62"/>
      <c r="JN338" s="62"/>
      <c r="JO338" s="62"/>
      <c r="JP338" s="62"/>
      <c r="JQ338" s="62"/>
      <c r="JR338" s="62"/>
      <c r="JS338" s="62"/>
      <c r="JT338" s="62"/>
      <c r="JU338" s="5"/>
      <c r="JV338" s="5"/>
      <c r="JW338" s="5"/>
      <c r="JX338" s="5"/>
      <c r="JY338" s="5"/>
      <c r="JZ338" s="5"/>
      <c r="KA338" s="5"/>
      <c r="KB338" s="5"/>
      <c r="KC338" s="5"/>
      <c r="KD338" s="5"/>
      <c r="KE338" s="5"/>
      <c r="KF338" s="5"/>
      <c r="KG338" s="5"/>
      <c r="KH338" s="5"/>
      <c r="KI338" s="91"/>
      <c r="KJ338" s="5"/>
      <c r="KK338" s="62"/>
      <c r="KL338" s="62"/>
      <c r="KM338" s="62"/>
      <c r="KN338" s="62"/>
      <c r="KO338" s="62"/>
      <c r="KP338" s="62"/>
      <c r="KQ338" s="62"/>
      <c r="KR338" s="62"/>
      <c r="KS338" s="62"/>
      <c r="KT338" s="62"/>
      <c r="KU338" s="62"/>
      <c r="KV338" s="62"/>
      <c r="KW338" s="62"/>
      <c r="KX338" s="62"/>
      <c r="KY338" s="62"/>
      <c r="KZ338" s="62"/>
      <c r="LA338" s="5"/>
      <c r="LB338" s="5"/>
      <c r="LC338" s="5"/>
      <c r="LD338" s="5"/>
      <c r="LE338" s="5"/>
      <c r="LF338" s="5"/>
      <c r="LG338" s="5"/>
      <c r="LH338" s="5"/>
      <c r="LI338" s="5"/>
      <c r="LJ338" s="5"/>
      <c r="LK338" s="5"/>
      <c r="LL338" s="5"/>
      <c r="LM338" s="5"/>
      <c r="LN338" s="5"/>
      <c r="LO338" s="91"/>
      <c r="LP338" s="5"/>
      <c r="LQ338" s="62"/>
      <c r="LR338" s="62"/>
      <c r="LS338" s="62"/>
      <c r="LT338" s="62"/>
      <c r="LU338" s="62"/>
      <c r="LV338" s="62"/>
      <c r="LW338" s="62"/>
      <c r="LX338" s="62"/>
      <c r="LY338" s="62"/>
      <c r="LZ338" s="62"/>
      <c r="MA338" s="62"/>
      <c r="MB338" s="62"/>
      <c r="MC338" s="62"/>
      <c r="MD338" s="62"/>
      <c r="ME338" s="62"/>
      <c r="MF338" s="62"/>
    </row>
    <row r="339" spans="1:344" x14ac:dyDescent="0.35">
      <c r="A339" s="132">
        <v>335</v>
      </c>
      <c r="B339" s="170"/>
      <c r="C339" s="170"/>
      <c r="D339" s="152">
        <v>1036</v>
      </c>
      <c r="E339" s="72" t="str">
        <f>'BVEM Scorecard'!F338</f>
        <v>Solar + Storage</v>
      </c>
      <c r="F339" s="96">
        <f t="shared" si="472"/>
        <v>0.99999999999999989</v>
      </c>
      <c r="G339" s="96">
        <f t="shared" si="473"/>
        <v>1</v>
      </c>
      <c r="H339" s="96">
        <f t="shared" si="474"/>
        <v>0</v>
      </c>
      <c r="I339" s="96">
        <f t="shared" si="475"/>
        <v>0</v>
      </c>
      <c r="J339" s="62">
        <v>1</v>
      </c>
      <c r="K339" s="62">
        <v>1</v>
      </c>
      <c r="L339" s="62">
        <v>1</v>
      </c>
      <c r="M339" s="62">
        <v>1</v>
      </c>
      <c r="N339" s="62">
        <v>1</v>
      </c>
      <c r="O339" s="62">
        <v>1</v>
      </c>
      <c r="P339" s="62">
        <v>1</v>
      </c>
      <c r="Q339" s="62">
        <v>1</v>
      </c>
      <c r="R339" s="62">
        <v>1</v>
      </c>
      <c r="S339" s="62">
        <v>1</v>
      </c>
      <c r="T339" s="62">
        <v>1</v>
      </c>
      <c r="U339" s="62">
        <v>1</v>
      </c>
      <c r="V339" s="62">
        <v>1</v>
      </c>
      <c r="W339" s="62">
        <f t="shared" ref="W339" si="511">IFERROR(AVERAGE(M339:V339),0)</f>
        <v>1</v>
      </c>
      <c r="X339" s="62">
        <f t="shared" ref="X339" si="512">M$4*M339+N$4*N339+O$4*O339+P$4*P339+Q$4*Q339+R$4*R339+S$4*S339+T$4*T339+U$4*U339+V$4*V339</f>
        <v>0.99999999999999989</v>
      </c>
      <c r="Y339" s="1"/>
      <c r="Z339" s="1"/>
      <c r="AA339" s="1"/>
      <c r="AB339" s="1"/>
      <c r="AC339" s="1"/>
      <c r="AD339" s="1"/>
      <c r="AE339" s="1"/>
      <c r="AF339" s="1"/>
      <c r="AG339" s="1"/>
      <c r="AH339" s="1"/>
      <c r="AI339" s="1"/>
      <c r="AJ339" s="1"/>
      <c r="AK339" s="1"/>
      <c r="AL339" s="1"/>
      <c r="AM339" s="138" t="str">
        <f t="shared" si="464"/>
        <v/>
      </c>
      <c r="AN339" s="139" t="str">
        <f t="shared" si="465"/>
        <v/>
      </c>
      <c r="AO339" s="63"/>
      <c r="AP339" s="63"/>
      <c r="AQ339" s="63"/>
      <c r="AR339" s="63"/>
      <c r="AS339" s="63"/>
      <c r="AT339" s="63"/>
      <c r="AU339" s="63"/>
      <c r="AV339" s="63"/>
      <c r="AW339" s="63"/>
      <c r="AX339" s="63"/>
      <c r="AY339" s="63"/>
      <c r="AZ339" s="63"/>
      <c r="BA339" s="63"/>
      <c r="BB339" s="63"/>
      <c r="BC339" s="63" t="str">
        <f t="shared" si="466"/>
        <v/>
      </c>
      <c r="BD339" s="63" t="str">
        <f t="shared" si="467"/>
        <v/>
      </c>
      <c r="BE339" s="1"/>
      <c r="BF339" s="1"/>
      <c r="BG339" s="1"/>
      <c r="BH339" s="1"/>
      <c r="BI339" s="1"/>
      <c r="BJ339" s="1"/>
      <c r="BK339" s="1"/>
      <c r="BL339" s="1"/>
      <c r="BM339" s="1"/>
      <c r="BN339" s="1"/>
      <c r="BO339" s="1"/>
      <c r="BP339" s="1"/>
      <c r="BQ339" s="1"/>
      <c r="BR339" s="1"/>
      <c r="BS339" s="1" t="str">
        <f t="shared" si="468"/>
        <v/>
      </c>
      <c r="BT339" s="1" t="str">
        <f t="shared" si="469"/>
        <v/>
      </c>
      <c r="BU339" s="63"/>
      <c r="BV339" s="63"/>
      <c r="BW339" s="63"/>
      <c r="BX339" s="63"/>
      <c r="BY339" s="63"/>
      <c r="BZ339" s="63"/>
      <c r="CA339" s="63"/>
      <c r="CB339" s="63"/>
      <c r="CC339" s="63"/>
      <c r="CD339" s="63"/>
      <c r="CE339" s="63"/>
      <c r="CF339" s="63"/>
      <c r="CG339" s="63"/>
      <c r="CH339" s="63"/>
      <c r="CI339" s="63" t="str">
        <f t="shared" si="470"/>
        <v/>
      </c>
      <c r="CJ339" s="63" t="str">
        <f t="shared" si="471"/>
        <v/>
      </c>
      <c r="CK339" s="1"/>
      <c r="CL339" s="1"/>
      <c r="CM339" s="1"/>
      <c r="CN339" s="1"/>
      <c r="CO339" s="1"/>
      <c r="CP339" s="1"/>
      <c r="CQ339" s="1"/>
      <c r="CR339" s="1"/>
      <c r="CS339" s="1"/>
      <c r="CT339" s="1"/>
      <c r="CU339" s="1"/>
      <c r="CV339" s="1"/>
      <c r="CW339" s="1"/>
      <c r="CX339" s="1"/>
      <c r="CY339" s="138" t="str">
        <f t="shared" si="479"/>
        <v/>
      </c>
      <c r="CZ339" s="1" t="str">
        <f t="shared" si="480"/>
        <v/>
      </c>
      <c r="DA339" s="63"/>
      <c r="DB339" s="63"/>
      <c r="DC339" s="63"/>
      <c r="DD339" s="63"/>
      <c r="DE339" s="63"/>
      <c r="DF339" s="63"/>
      <c r="DG339" s="63"/>
      <c r="DH339" s="63"/>
      <c r="DI339" s="63"/>
      <c r="DJ339" s="63"/>
      <c r="DK339" s="63"/>
      <c r="DL339" s="63"/>
      <c r="DM339" s="63"/>
      <c r="DN339" s="63"/>
      <c r="DO339" s="63" t="str">
        <f t="shared" si="481"/>
        <v/>
      </c>
      <c r="DP339" s="63" t="str">
        <f t="shared" si="482"/>
        <v/>
      </c>
      <c r="DQ339" s="1"/>
      <c r="DR339" s="1"/>
      <c r="DS339" s="1"/>
      <c r="DT339" s="1"/>
      <c r="DU339" s="1"/>
      <c r="DV339" s="1"/>
      <c r="DW339" s="1"/>
      <c r="DX339" s="1"/>
      <c r="DY339" s="1"/>
      <c r="DZ339" s="1"/>
      <c r="EA339" s="1"/>
      <c r="EB339" s="1"/>
      <c r="EC339" s="1"/>
      <c r="ED339" s="1"/>
      <c r="EE339" s="138" t="str">
        <f t="shared" si="483"/>
        <v/>
      </c>
      <c r="EF339" s="1" t="str">
        <f t="shared" si="484"/>
        <v/>
      </c>
      <c r="EG339" s="63"/>
      <c r="EH339" s="63"/>
      <c r="EI339" s="63"/>
      <c r="EJ339" s="63"/>
      <c r="EK339" s="63"/>
      <c r="EL339" s="63"/>
      <c r="EM339" s="63"/>
      <c r="EN339" s="63"/>
      <c r="EO339" s="63"/>
      <c r="EP339" s="63"/>
      <c r="EQ339" s="63"/>
      <c r="ER339" s="63"/>
      <c r="ES339" s="63"/>
      <c r="ET339" s="63"/>
      <c r="EU339" s="63" t="str">
        <f t="shared" si="485"/>
        <v/>
      </c>
      <c r="EV339" s="63" t="str">
        <f t="shared" si="486"/>
        <v/>
      </c>
      <c r="EW339" s="1"/>
      <c r="EX339" s="1"/>
      <c r="EY339" s="1"/>
      <c r="EZ339" s="1"/>
      <c r="FA339" s="1"/>
      <c r="FB339" s="1"/>
      <c r="FC339" s="1"/>
      <c r="FD339" s="1"/>
      <c r="FE339" s="1"/>
      <c r="FF339" s="1"/>
      <c r="FG339" s="1"/>
      <c r="FH339" s="1"/>
      <c r="FI339" s="1"/>
      <c r="FJ339" s="1"/>
      <c r="FK339" s="138" t="str">
        <f t="shared" si="487"/>
        <v/>
      </c>
      <c r="FL339" s="1" t="str">
        <f t="shared" si="488"/>
        <v/>
      </c>
      <c r="FM339" s="63"/>
      <c r="FN339" s="63"/>
      <c r="FO339" s="63"/>
      <c r="FP339" s="63"/>
      <c r="FQ339" s="63"/>
      <c r="FR339" s="63"/>
      <c r="FS339" s="63"/>
      <c r="FT339" s="63"/>
      <c r="FU339" s="63"/>
      <c r="FV339" s="63"/>
      <c r="FW339" s="63"/>
      <c r="FX339" s="63"/>
      <c r="FY339" s="63"/>
      <c r="FZ339" s="63"/>
      <c r="GA339" s="63" t="str">
        <f t="shared" si="489"/>
        <v/>
      </c>
      <c r="GB339" s="63" t="str">
        <f t="shared" si="490"/>
        <v/>
      </c>
      <c r="GC339" s="1"/>
      <c r="GD339" s="1"/>
      <c r="GE339" s="1"/>
      <c r="GF339" s="1"/>
      <c r="GG339" s="1"/>
      <c r="GH339" s="1"/>
      <c r="GI339" s="1"/>
      <c r="GJ339" s="1"/>
      <c r="GK339" s="1"/>
      <c r="GL339" s="1"/>
      <c r="GM339" s="1"/>
      <c r="GN339" s="1"/>
      <c r="GO339" s="1"/>
      <c r="GP339" s="1"/>
      <c r="GQ339" s="138" t="str">
        <f t="shared" si="491"/>
        <v/>
      </c>
      <c r="GR339" s="1" t="str">
        <f t="shared" si="492"/>
        <v/>
      </c>
      <c r="GS339" s="63"/>
      <c r="GT339" s="63"/>
      <c r="GU339" s="63"/>
      <c r="GV339" s="63"/>
      <c r="GW339" s="63"/>
      <c r="GX339" s="63"/>
      <c r="GY339" s="63"/>
      <c r="GZ339" s="63"/>
      <c r="HA339" s="63"/>
      <c r="HB339" s="63"/>
      <c r="HC339" s="63"/>
      <c r="HD339" s="63"/>
      <c r="HE339" s="63"/>
      <c r="HF339" s="63"/>
      <c r="HG339" s="63" t="str">
        <f t="shared" si="493"/>
        <v/>
      </c>
      <c r="HH339" s="63" t="str">
        <f t="shared" si="494"/>
        <v/>
      </c>
      <c r="HI339" s="1"/>
      <c r="HJ339" s="1"/>
      <c r="HK339" s="1"/>
      <c r="HL339" s="1"/>
      <c r="HM339" s="1"/>
      <c r="HN339" s="1"/>
      <c r="HO339" s="1"/>
      <c r="HP339" s="1"/>
      <c r="HQ339" s="1"/>
      <c r="HR339" s="1"/>
      <c r="HS339" s="1"/>
      <c r="HT339" s="1"/>
      <c r="HU339" s="1"/>
      <c r="HV339" s="1"/>
      <c r="HW339" s="138" t="str">
        <f t="shared" si="495"/>
        <v/>
      </c>
      <c r="HX339" s="1" t="str">
        <f t="shared" si="496"/>
        <v/>
      </c>
      <c r="HY339" s="63"/>
      <c r="HZ339" s="63"/>
      <c r="IA339" s="63"/>
      <c r="IB339" s="63"/>
      <c r="IC339" s="63"/>
      <c r="ID339" s="63"/>
      <c r="IE339" s="63"/>
      <c r="IF339" s="63"/>
      <c r="IG339" s="63"/>
      <c r="IH339" s="63"/>
      <c r="II339" s="63"/>
      <c r="IJ339" s="63"/>
      <c r="IK339" s="63"/>
      <c r="IL339" s="63"/>
      <c r="IM339" s="63" t="str">
        <f t="shared" si="497"/>
        <v/>
      </c>
      <c r="IN339" s="63" t="str">
        <f t="shared" si="498"/>
        <v/>
      </c>
      <c r="IO339" s="1"/>
      <c r="IP339" s="1"/>
      <c r="IQ339" s="1"/>
      <c r="IR339" s="1"/>
      <c r="IS339" s="1"/>
      <c r="IT339" s="1"/>
      <c r="IU339" s="1"/>
      <c r="IV339" s="1"/>
      <c r="IW339" s="1"/>
      <c r="IX339" s="1"/>
      <c r="IY339" s="1"/>
      <c r="IZ339" s="1"/>
      <c r="JA339" s="1"/>
      <c r="JB339" s="1"/>
      <c r="JC339" s="138" t="str">
        <f t="shared" si="499"/>
        <v/>
      </c>
      <c r="JD339" s="1" t="str">
        <f t="shared" si="500"/>
        <v/>
      </c>
      <c r="JE339" s="63"/>
      <c r="JF339" s="63"/>
      <c r="JG339" s="63"/>
      <c r="JH339" s="63"/>
      <c r="JI339" s="63"/>
      <c r="JJ339" s="63"/>
      <c r="JK339" s="63"/>
      <c r="JL339" s="63"/>
      <c r="JM339" s="63"/>
      <c r="JN339" s="63"/>
      <c r="JO339" s="63"/>
      <c r="JP339" s="63"/>
      <c r="JQ339" s="63"/>
      <c r="JR339" s="63"/>
      <c r="JS339" s="63" t="str">
        <f t="shared" si="501"/>
        <v/>
      </c>
      <c r="JT339" s="63" t="str">
        <f t="shared" si="502"/>
        <v/>
      </c>
      <c r="JU339" s="1"/>
      <c r="JV339" s="1"/>
      <c r="JW339" s="1"/>
      <c r="JX339" s="1"/>
      <c r="JY339" s="1"/>
      <c r="JZ339" s="1"/>
      <c r="KA339" s="1"/>
      <c r="KB339" s="1"/>
      <c r="KC339" s="1"/>
      <c r="KD339" s="1"/>
      <c r="KE339" s="1"/>
      <c r="KF339" s="1"/>
      <c r="KG339" s="1"/>
      <c r="KH339" s="1"/>
      <c r="KI339" s="138" t="str">
        <f t="shared" si="503"/>
        <v/>
      </c>
      <c r="KJ339" s="1" t="str">
        <f t="shared" si="504"/>
        <v/>
      </c>
      <c r="KK339" s="63"/>
      <c r="KL339" s="63"/>
      <c r="KM339" s="63"/>
      <c r="KN339" s="63"/>
      <c r="KO339" s="63"/>
      <c r="KP339" s="63"/>
      <c r="KQ339" s="63"/>
      <c r="KR339" s="63"/>
      <c r="KS339" s="63"/>
      <c r="KT339" s="63"/>
      <c r="KU339" s="63"/>
      <c r="KV339" s="63"/>
      <c r="KW339" s="63"/>
      <c r="KX339" s="63"/>
      <c r="KY339" s="63" t="str">
        <f t="shared" si="505"/>
        <v/>
      </c>
      <c r="KZ339" s="63" t="str">
        <f t="shared" si="506"/>
        <v/>
      </c>
      <c r="LA339" s="1"/>
      <c r="LB339" s="1"/>
      <c r="LC339" s="1"/>
      <c r="LD339" s="1"/>
      <c r="LE339" s="1"/>
      <c r="LF339" s="1"/>
      <c r="LG339" s="1"/>
      <c r="LH339" s="1"/>
      <c r="LI339" s="1"/>
      <c r="LJ339" s="1"/>
      <c r="LK339" s="1"/>
      <c r="LL339" s="1"/>
      <c r="LM339" s="1"/>
      <c r="LN339" s="1"/>
      <c r="LO339" s="138" t="str">
        <f t="shared" si="507"/>
        <v/>
      </c>
      <c r="LP339" s="1" t="str">
        <f t="shared" si="508"/>
        <v/>
      </c>
      <c r="LQ339" s="63"/>
      <c r="LR339" s="63"/>
      <c r="LS339" s="63"/>
      <c r="LT339" s="63"/>
      <c r="LU339" s="63"/>
      <c r="LV339" s="63"/>
      <c r="LW339" s="63"/>
      <c r="LX339" s="63"/>
      <c r="LY339" s="63"/>
      <c r="LZ339" s="63"/>
      <c r="MA339" s="63"/>
      <c r="MB339" s="63"/>
      <c r="MC339" s="63"/>
      <c r="MD339" s="63"/>
      <c r="ME339" s="63" t="str">
        <f t="shared" si="509"/>
        <v/>
      </c>
      <c r="MF339" s="63" t="str">
        <f t="shared" si="510"/>
        <v/>
      </c>
    </row>
    <row r="340" spans="1:344" x14ac:dyDescent="0.35">
      <c r="A340" s="131">
        <v>336</v>
      </c>
      <c r="B340" s="170"/>
      <c r="C340" s="170"/>
      <c r="D340" s="152">
        <v>1037</v>
      </c>
      <c r="E340" s="72" t="str">
        <f>'BVEM Scorecard'!F339</f>
        <v>Solar + Storage</v>
      </c>
      <c r="F340" s="96">
        <f t="shared" si="472"/>
        <v>0.99999999999999989</v>
      </c>
      <c r="G340" s="96">
        <f t="shared" si="473"/>
        <v>1</v>
      </c>
      <c r="H340" s="96">
        <f t="shared" si="474"/>
        <v>0</v>
      </c>
      <c r="I340" s="96">
        <f t="shared" si="475"/>
        <v>0</v>
      </c>
      <c r="J340" s="62">
        <v>1</v>
      </c>
      <c r="K340" s="62">
        <v>1</v>
      </c>
      <c r="L340" s="62">
        <v>1</v>
      </c>
      <c r="M340" s="62">
        <v>1</v>
      </c>
      <c r="N340" s="62">
        <v>1</v>
      </c>
      <c r="O340" s="62">
        <v>1</v>
      </c>
      <c r="P340" s="62">
        <v>1</v>
      </c>
      <c r="Q340" s="62">
        <v>1</v>
      </c>
      <c r="R340" s="62">
        <v>1</v>
      </c>
      <c r="S340" s="62">
        <v>1</v>
      </c>
      <c r="T340" s="62">
        <v>1</v>
      </c>
      <c r="U340" s="62">
        <v>1</v>
      </c>
      <c r="V340" s="62">
        <v>1</v>
      </c>
      <c r="W340" s="62">
        <f t="shared" ref="W340" si="513">IFERROR(AVERAGE(M340:V340),0)</f>
        <v>1</v>
      </c>
      <c r="X340" s="62">
        <f t="shared" ref="X340" si="514">M$4*M340+N$4*N340+O$4*O340+P$4*P340+Q$4*Q340+R$4*R340+S$4*S340+T$4*T340+U$4*U340+V$4*V340</f>
        <v>0.99999999999999989</v>
      </c>
      <c r="Y340" s="87"/>
      <c r="Z340" s="5"/>
      <c r="AA340" s="5"/>
      <c r="AB340" s="5"/>
      <c r="AC340" s="5"/>
      <c r="AD340" s="5"/>
      <c r="AE340" s="5"/>
      <c r="AF340" s="5"/>
      <c r="AG340" s="5"/>
      <c r="AH340" s="5"/>
      <c r="AI340" s="5"/>
      <c r="AJ340" s="5"/>
      <c r="AK340" s="5"/>
      <c r="AL340" s="5"/>
      <c r="AM340" s="91" t="str">
        <f t="shared" si="464"/>
        <v/>
      </c>
      <c r="AN340" s="93" t="str">
        <f t="shared" si="465"/>
        <v/>
      </c>
      <c r="AO340" s="62"/>
      <c r="AP340" s="62"/>
      <c r="AQ340" s="62"/>
      <c r="AR340" s="62"/>
      <c r="AS340" s="62"/>
      <c r="AT340" s="62"/>
      <c r="AU340" s="62"/>
      <c r="AV340" s="62"/>
      <c r="AW340" s="62"/>
      <c r="AX340" s="62"/>
      <c r="AY340" s="62"/>
      <c r="AZ340" s="62"/>
      <c r="BA340" s="62"/>
      <c r="BB340" s="62"/>
      <c r="BC340" s="62" t="str">
        <f t="shared" si="466"/>
        <v/>
      </c>
      <c r="BD340" s="62" t="str">
        <f t="shared" si="467"/>
        <v/>
      </c>
      <c r="BE340" s="5"/>
      <c r="BF340" s="5"/>
      <c r="BG340" s="5"/>
      <c r="BH340" s="5"/>
      <c r="BI340" s="5"/>
      <c r="BJ340" s="5"/>
      <c r="BK340" s="5"/>
      <c r="BL340" s="5"/>
      <c r="BM340" s="5"/>
      <c r="BN340" s="5"/>
      <c r="BO340" s="5"/>
      <c r="BP340" s="5"/>
      <c r="BQ340" s="5"/>
      <c r="BR340" s="5"/>
      <c r="BS340" s="5" t="str">
        <f t="shared" si="468"/>
        <v/>
      </c>
      <c r="BT340" s="5" t="str">
        <f t="shared" si="469"/>
        <v/>
      </c>
      <c r="BU340" s="62"/>
      <c r="BV340" s="62"/>
      <c r="BW340" s="62"/>
      <c r="BX340" s="62"/>
      <c r="BY340" s="62"/>
      <c r="BZ340" s="62"/>
      <c r="CA340" s="62"/>
      <c r="CB340" s="62"/>
      <c r="CC340" s="62"/>
      <c r="CD340" s="62"/>
      <c r="CE340" s="62"/>
      <c r="CF340" s="62"/>
      <c r="CG340" s="62"/>
      <c r="CH340" s="62"/>
      <c r="CI340" s="62" t="str">
        <f t="shared" si="470"/>
        <v/>
      </c>
      <c r="CJ340" s="62" t="str">
        <f t="shared" si="471"/>
        <v/>
      </c>
      <c r="CK340" s="5"/>
      <c r="CL340" s="5"/>
      <c r="CM340" s="5"/>
      <c r="CN340" s="5"/>
      <c r="CO340" s="5"/>
      <c r="CP340" s="5"/>
      <c r="CQ340" s="5"/>
      <c r="CR340" s="5"/>
      <c r="CS340" s="5"/>
      <c r="CT340" s="5"/>
      <c r="CU340" s="5"/>
      <c r="CV340" s="5"/>
      <c r="CW340" s="5"/>
      <c r="CX340" s="5"/>
      <c r="CY340" s="91" t="str">
        <f t="shared" si="479"/>
        <v/>
      </c>
      <c r="CZ340" s="5" t="str">
        <f t="shared" si="480"/>
        <v/>
      </c>
      <c r="DA340" s="62"/>
      <c r="DB340" s="62"/>
      <c r="DC340" s="62"/>
      <c r="DD340" s="62"/>
      <c r="DE340" s="62"/>
      <c r="DF340" s="62"/>
      <c r="DG340" s="62"/>
      <c r="DH340" s="62"/>
      <c r="DI340" s="62"/>
      <c r="DJ340" s="62"/>
      <c r="DK340" s="62"/>
      <c r="DL340" s="62"/>
      <c r="DM340" s="62"/>
      <c r="DN340" s="62"/>
      <c r="DO340" s="62" t="str">
        <f t="shared" si="481"/>
        <v/>
      </c>
      <c r="DP340" s="62" t="str">
        <f t="shared" si="482"/>
        <v/>
      </c>
      <c r="DQ340" s="5"/>
      <c r="DR340" s="5"/>
      <c r="DS340" s="5"/>
      <c r="DT340" s="5"/>
      <c r="DU340" s="5"/>
      <c r="DV340" s="5"/>
      <c r="DW340" s="5"/>
      <c r="DX340" s="5"/>
      <c r="DY340" s="5"/>
      <c r="DZ340" s="5"/>
      <c r="EA340" s="5"/>
      <c r="EB340" s="5"/>
      <c r="EC340" s="5"/>
      <c r="ED340" s="5"/>
      <c r="EE340" s="91" t="str">
        <f t="shared" si="483"/>
        <v/>
      </c>
      <c r="EF340" s="5" t="str">
        <f t="shared" si="484"/>
        <v/>
      </c>
      <c r="EG340" s="62"/>
      <c r="EH340" s="62"/>
      <c r="EI340" s="62"/>
      <c r="EJ340" s="62"/>
      <c r="EK340" s="62"/>
      <c r="EL340" s="62"/>
      <c r="EM340" s="62"/>
      <c r="EN340" s="62"/>
      <c r="EO340" s="62"/>
      <c r="EP340" s="62"/>
      <c r="EQ340" s="62"/>
      <c r="ER340" s="62"/>
      <c r="ES340" s="62"/>
      <c r="ET340" s="62"/>
      <c r="EU340" s="62" t="str">
        <f t="shared" si="485"/>
        <v/>
      </c>
      <c r="EV340" s="62" t="str">
        <f t="shared" si="486"/>
        <v/>
      </c>
      <c r="EW340" s="5"/>
      <c r="EX340" s="5"/>
      <c r="EY340" s="5"/>
      <c r="EZ340" s="5"/>
      <c r="FA340" s="5"/>
      <c r="FB340" s="5"/>
      <c r="FC340" s="5"/>
      <c r="FD340" s="5"/>
      <c r="FE340" s="5"/>
      <c r="FF340" s="5"/>
      <c r="FG340" s="5"/>
      <c r="FH340" s="5"/>
      <c r="FI340" s="5"/>
      <c r="FJ340" s="5"/>
      <c r="FK340" s="91" t="str">
        <f t="shared" si="487"/>
        <v/>
      </c>
      <c r="FL340" s="5" t="str">
        <f t="shared" si="488"/>
        <v/>
      </c>
      <c r="FM340" s="62"/>
      <c r="FN340" s="62"/>
      <c r="FO340" s="62"/>
      <c r="FP340" s="62"/>
      <c r="FQ340" s="62"/>
      <c r="FR340" s="62"/>
      <c r="FS340" s="62"/>
      <c r="FT340" s="62"/>
      <c r="FU340" s="62"/>
      <c r="FV340" s="62"/>
      <c r="FW340" s="62"/>
      <c r="FX340" s="62"/>
      <c r="FY340" s="62"/>
      <c r="FZ340" s="62"/>
      <c r="GA340" s="62" t="str">
        <f t="shared" si="489"/>
        <v/>
      </c>
      <c r="GB340" s="62" t="str">
        <f t="shared" si="490"/>
        <v/>
      </c>
      <c r="GC340" s="5"/>
      <c r="GD340" s="5"/>
      <c r="GE340" s="5"/>
      <c r="GF340" s="5"/>
      <c r="GG340" s="5"/>
      <c r="GH340" s="5"/>
      <c r="GI340" s="5"/>
      <c r="GJ340" s="5"/>
      <c r="GK340" s="5"/>
      <c r="GL340" s="5"/>
      <c r="GM340" s="5"/>
      <c r="GN340" s="5"/>
      <c r="GO340" s="5"/>
      <c r="GP340" s="5"/>
      <c r="GQ340" s="91" t="str">
        <f t="shared" si="491"/>
        <v/>
      </c>
      <c r="GR340" s="5" t="str">
        <f t="shared" si="492"/>
        <v/>
      </c>
      <c r="GS340" s="62"/>
      <c r="GT340" s="62"/>
      <c r="GU340" s="62"/>
      <c r="GV340" s="62"/>
      <c r="GW340" s="62"/>
      <c r="GX340" s="62"/>
      <c r="GY340" s="62"/>
      <c r="GZ340" s="62"/>
      <c r="HA340" s="62"/>
      <c r="HB340" s="62"/>
      <c r="HC340" s="62"/>
      <c r="HD340" s="62"/>
      <c r="HE340" s="62"/>
      <c r="HF340" s="62"/>
      <c r="HG340" s="62" t="str">
        <f t="shared" si="493"/>
        <v/>
      </c>
      <c r="HH340" s="62" t="str">
        <f t="shared" si="494"/>
        <v/>
      </c>
      <c r="HI340" s="5"/>
      <c r="HJ340" s="5"/>
      <c r="HK340" s="5"/>
      <c r="HL340" s="5"/>
      <c r="HM340" s="5"/>
      <c r="HN340" s="5"/>
      <c r="HO340" s="5"/>
      <c r="HP340" s="5"/>
      <c r="HQ340" s="5"/>
      <c r="HR340" s="5"/>
      <c r="HS340" s="5"/>
      <c r="HT340" s="5"/>
      <c r="HU340" s="5"/>
      <c r="HV340" s="5"/>
      <c r="HW340" s="91" t="str">
        <f t="shared" si="495"/>
        <v/>
      </c>
      <c r="HX340" s="5" t="str">
        <f t="shared" si="496"/>
        <v/>
      </c>
      <c r="HY340" s="62"/>
      <c r="HZ340" s="62"/>
      <c r="IA340" s="62"/>
      <c r="IB340" s="62"/>
      <c r="IC340" s="62"/>
      <c r="ID340" s="62"/>
      <c r="IE340" s="62"/>
      <c r="IF340" s="62"/>
      <c r="IG340" s="62"/>
      <c r="IH340" s="62"/>
      <c r="II340" s="62"/>
      <c r="IJ340" s="62"/>
      <c r="IK340" s="62"/>
      <c r="IL340" s="62"/>
      <c r="IM340" s="62" t="str">
        <f t="shared" si="497"/>
        <v/>
      </c>
      <c r="IN340" s="62" t="str">
        <f t="shared" si="498"/>
        <v/>
      </c>
      <c r="IO340" s="5"/>
      <c r="IP340" s="5"/>
      <c r="IQ340" s="5"/>
      <c r="IR340" s="5"/>
      <c r="IS340" s="5"/>
      <c r="IT340" s="5"/>
      <c r="IU340" s="5"/>
      <c r="IV340" s="5"/>
      <c r="IW340" s="5"/>
      <c r="IX340" s="5"/>
      <c r="IY340" s="5"/>
      <c r="IZ340" s="5"/>
      <c r="JA340" s="5"/>
      <c r="JB340" s="5"/>
      <c r="JC340" s="91" t="str">
        <f t="shared" si="499"/>
        <v/>
      </c>
      <c r="JD340" s="5" t="str">
        <f t="shared" si="500"/>
        <v/>
      </c>
      <c r="JE340" s="62"/>
      <c r="JF340" s="62"/>
      <c r="JG340" s="62"/>
      <c r="JH340" s="62"/>
      <c r="JI340" s="62"/>
      <c r="JJ340" s="62"/>
      <c r="JK340" s="62"/>
      <c r="JL340" s="62"/>
      <c r="JM340" s="62"/>
      <c r="JN340" s="62"/>
      <c r="JO340" s="62"/>
      <c r="JP340" s="62"/>
      <c r="JQ340" s="62"/>
      <c r="JR340" s="62"/>
      <c r="JS340" s="62" t="str">
        <f t="shared" si="501"/>
        <v/>
      </c>
      <c r="JT340" s="62" t="str">
        <f t="shared" si="502"/>
        <v/>
      </c>
      <c r="JU340" s="5"/>
      <c r="JV340" s="5"/>
      <c r="JW340" s="5"/>
      <c r="JX340" s="5"/>
      <c r="JY340" s="5"/>
      <c r="JZ340" s="5"/>
      <c r="KA340" s="5"/>
      <c r="KB340" s="5"/>
      <c r="KC340" s="5"/>
      <c r="KD340" s="5"/>
      <c r="KE340" s="5"/>
      <c r="KF340" s="5"/>
      <c r="KG340" s="5"/>
      <c r="KH340" s="5"/>
      <c r="KI340" s="91" t="str">
        <f t="shared" si="503"/>
        <v/>
      </c>
      <c r="KJ340" s="5" t="str">
        <f t="shared" si="504"/>
        <v/>
      </c>
      <c r="KK340" s="62"/>
      <c r="KL340" s="62"/>
      <c r="KM340" s="62"/>
      <c r="KN340" s="62"/>
      <c r="KO340" s="62"/>
      <c r="KP340" s="62"/>
      <c r="KQ340" s="62"/>
      <c r="KR340" s="62"/>
      <c r="KS340" s="62"/>
      <c r="KT340" s="62"/>
      <c r="KU340" s="62"/>
      <c r="KV340" s="62"/>
      <c r="KW340" s="62"/>
      <c r="KX340" s="62"/>
      <c r="KY340" s="62" t="str">
        <f t="shared" si="505"/>
        <v/>
      </c>
      <c r="KZ340" s="62" t="str">
        <f t="shared" si="506"/>
        <v/>
      </c>
      <c r="LA340" s="5"/>
      <c r="LB340" s="5"/>
      <c r="LC340" s="5"/>
      <c r="LD340" s="5"/>
      <c r="LE340" s="5"/>
      <c r="LF340" s="5"/>
      <c r="LG340" s="5"/>
      <c r="LH340" s="5"/>
      <c r="LI340" s="5"/>
      <c r="LJ340" s="5"/>
      <c r="LK340" s="5"/>
      <c r="LL340" s="5"/>
      <c r="LM340" s="5"/>
      <c r="LN340" s="5"/>
      <c r="LO340" s="91" t="str">
        <f t="shared" si="507"/>
        <v/>
      </c>
      <c r="LP340" s="5" t="str">
        <f t="shared" si="508"/>
        <v/>
      </c>
      <c r="LQ340" s="62"/>
      <c r="LR340" s="62"/>
      <c r="LS340" s="62"/>
      <c r="LT340" s="62"/>
      <c r="LU340" s="62"/>
      <c r="LV340" s="62"/>
      <c r="LW340" s="62"/>
      <c r="LX340" s="62"/>
      <c r="LY340" s="62"/>
      <c r="LZ340" s="62"/>
      <c r="MA340" s="62"/>
      <c r="MB340" s="62"/>
      <c r="MC340" s="62"/>
      <c r="MD340" s="62"/>
      <c r="ME340" s="62" t="str">
        <f t="shared" si="509"/>
        <v/>
      </c>
      <c r="MF340" s="62" t="str">
        <f t="shared" si="510"/>
        <v/>
      </c>
    </row>
    <row r="341" spans="1:344" x14ac:dyDescent="0.35">
      <c r="A341" s="132">
        <v>337</v>
      </c>
      <c r="B341" s="170"/>
      <c r="C341" s="170"/>
      <c r="D341" s="152">
        <v>621</v>
      </c>
      <c r="E341" s="72" t="str">
        <f>'BVEM Scorecard'!F340</f>
        <v>Solar + Storage</v>
      </c>
      <c r="F341" s="96"/>
      <c r="G341" s="96"/>
      <c r="H341" s="96"/>
      <c r="I341" s="96"/>
      <c r="J341" s="62"/>
      <c r="K341" s="62"/>
      <c r="L341" s="62"/>
      <c r="M341" s="62"/>
      <c r="N341" s="62"/>
      <c r="O341" s="62"/>
      <c r="P341" s="62"/>
      <c r="Q341" s="62"/>
      <c r="R341" s="62"/>
      <c r="S341" s="62"/>
      <c r="T341" s="62"/>
      <c r="U341" s="62"/>
      <c r="V341" s="62"/>
      <c r="W341" s="62"/>
      <c r="X341" s="62"/>
      <c r="Y341" s="1"/>
      <c r="Z341" s="1"/>
      <c r="AA341" s="1"/>
      <c r="AB341" s="1"/>
      <c r="AC341" s="1"/>
      <c r="AD341" s="1"/>
      <c r="AE341" s="1"/>
      <c r="AF341" s="1"/>
      <c r="AG341" s="1"/>
      <c r="AH341" s="1"/>
      <c r="AI341" s="1"/>
      <c r="AJ341" s="1"/>
      <c r="AK341" s="1"/>
      <c r="AL341" s="1"/>
      <c r="AM341" s="138"/>
      <c r="AN341" s="139"/>
      <c r="AO341" s="63"/>
      <c r="AP341" s="63"/>
      <c r="AQ341" s="63"/>
      <c r="AR341" s="63"/>
      <c r="AS341" s="63"/>
      <c r="AT341" s="63"/>
      <c r="AU341" s="63"/>
      <c r="AV341" s="63"/>
      <c r="AW341" s="63"/>
      <c r="AX341" s="63"/>
      <c r="AY341" s="63"/>
      <c r="AZ341" s="63"/>
      <c r="BA341" s="63"/>
      <c r="BB341" s="63"/>
      <c r="BC341" s="63"/>
      <c r="BD341" s="63"/>
      <c r="BE341" s="1"/>
      <c r="BF341" s="1"/>
      <c r="BG341" s="1"/>
      <c r="BH341" s="1"/>
      <c r="BI341" s="1"/>
      <c r="BJ341" s="1"/>
      <c r="BK341" s="1"/>
      <c r="BL341" s="1"/>
      <c r="BM341" s="1"/>
      <c r="BN341" s="1"/>
      <c r="BO341" s="1"/>
      <c r="BP341" s="1"/>
      <c r="BQ341" s="1"/>
      <c r="BR341" s="1"/>
      <c r="BS341" s="1"/>
      <c r="BT341" s="1"/>
      <c r="BU341" s="63"/>
      <c r="BV341" s="63"/>
      <c r="BW341" s="63"/>
      <c r="BX341" s="63"/>
      <c r="BY341" s="63"/>
      <c r="BZ341" s="63"/>
      <c r="CA341" s="63"/>
      <c r="CB341" s="63"/>
      <c r="CC341" s="63"/>
      <c r="CD341" s="63"/>
      <c r="CE341" s="63"/>
      <c r="CF341" s="63"/>
      <c r="CG341" s="63"/>
      <c r="CH341" s="63"/>
      <c r="CI341" s="63"/>
      <c r="CJ341" s="63"/>
      <c r="CK341" s="1"/>
      <c r="CL341" s="1"/>
      <c r="CM341" s="1"/>
      <c r="CN341" s="1"/>
      <c r="CO341" s="1"/>
      <c r="CP341" s="1"/>
      <c r="CQ341" s="1"/>
      <c r="CR341" s="1"/>
      <c r="CS341" s="1"/>
      <c r="CT341" s="1"/>
      <c r="CU341" s="1"/>
      <c r="CV341" s="1"/>
      <c r="CW341" s="1"/>
      <c r="CX341" s="1"/>
      <c r="CY341" s="138"/>
      <c r="CZ341" s="1"/>
      <c r="DA341" s="63"/>
      <c r="DB341" s="63"/>
      <c r="DC341" s="63"/>
      <c r="DD341" s="63"/>
      <c r="DE341" s="63"/>
      <c r="DF341" s="63"/>
      <c r="DG341" s="63"/>
      <c r="DH341" s="63"/>
      <c r="DI341" s="63"/>
      <c r="DJ341" s="63"/>
      <c r="DK341" s="63"/>
      <c r="DL341" s="63"/>
      <c r="DM341" s="63"/>
      <c r="DN341" s="63"/>
      <c r="DO341" s="63"/>
      <c r="DP341" s="63"/>
      <c r="DQ341" s="1"/>
      <c r="DR341" s="1"/>
      <c r="DS341" s="1"/>
      <c r="DT341" s="1"/>
      <c r="DU341" s="1"/>
      <c r="DV341" s="1"/>
      <c r="DW341" s="1"/>
      <c r="DX341" s="1"/>
      <c r="DY341" s="1"/>
      <c r="DZ341" s="1"/>
      <c r="EA341" s="1"/>
      <c r="EB341" s="1"/>
      <c r="EC341" s="1"/>
      <c r="ED341" s="1"/>
      <c r="EE341" s="138"/>
      <c r="EF341" s="1"/>
      <c r="EG341" s="63"/>
      <c r="EH341" s="63"/>
      <c r="EI341" s="63"/>
      <c r="EJ341" s="63"/>
      <c r="EK341" s="63"/>
      <c r="EL341" s="63"/>
      <c r="EM341" s="63"/>
      <c r="EN341" s="63"/>
      <c r="EO341" s="63"/>
      <c r="EP341" s="63"/>
      <c r="EQ341" s="63"/>
      <c r="ER341" s="63"/>
      <c r="ES341" s="63"/>
      <c r="ET341" s="63"/>
      <c r="EU341" s="63"/>
      <c r="EV341" s="63"/>
      <c r="EW341" s="1"/>
      <c r="EX341" s="1"/>
      <c r="EY341" s="1"/>
      <c r="EZ341" s="1"/>
      <c r="FA341" s="1"/>
      <c r="FB341" s="1"/>
      <c r="FC341" s="1"/>
      <c r="FD341" s="1"/>
      <c r="FE341" s="1"/>
      <c r="FF341" s="1"/>
      <c r="FG341" s="1"/>
      <c r="FH341" s="1"/>
      <c r="FI341" s="1"/>
      <c r="FJ341" s="1"/>
      <c r="FK341" s="138"/>
      <c r="FL341" s="1"/>
      <c r="FM341" s="63"/>
      <c r="FN341" s="63"/>
      <c r="FO341" s="63"/>
      <c r="FP341" s="63"/>
      <c r="FQ341" s="63"/>
      <c r="FR341" s="63"/>
      <c r="FS341" s="63"/>
      <c r="FT341" s="63"/>
      <c r="FU341" s="63"/>
      <c r="FV341" s="63"/>
      <c r="FW341" s="63"/>
      <c r="FX341" s="63"/>
      <c r="FY341" s="63"/>
      <c r="FZ341" s="63"/>
      <c r="GA341" s="63"/>
      <c r="GB341" s="63"/>
      <c r="GC341" s="1"/>
      <c r="GD341" s="1"/>
      <c r="GE341" s="1"/>
      <c r="GF341" s="1"/>
      <c r="GG341" s="1"/>
      <c r="GH341" s="1"/>
      <c r="GI341" s="1"/>
      <c r="GJ341" s="1"/>
      <c r="GK341" s="1"/>
      <c r="GL341" s="1"/>
      <c r="GM341" s="1"/>
      <c r="GN341" s="1"/>
      <c r="GO341" s="1"/>
      <c r="GP341" s="1"/>
      <c r="GQ341" s="138"/>
      <c r="GR341" s="1"/>
      <c r="GS341" s="63"/>
      <c r="GT341" s="63"/>
      <c r="GU341" s="63"/>
      <c r="GV341" s="63"/>
      <c r="GW341" s="63"/>
      <c r="GX341" s="63"/>
      <c r="GY341" s="63"/>
      <c r="GZ341" s="63"/>
      <c r="HA341" s="63"/>
      <c r="HB341" s="63"/>
      <c r="HC341" s="63"/>
      <c r="HD341" s="63"/>
      <c r="HE341" s="63"/>
      <c r="HF341" s="63"/>
      <c r="HG341" s="63"/>
      <c r="HH341" s="63"/>
      <c r="HI341" s="1"/>
      <c r="HJ341" s="1"/>
      <c r="HK341" s="1"/>
      <c r="HL341" s="1"/>
      <c r="HM341" s="1"/>
      <c r="HN341" s="1"/>
      <c r="HO341" s="1"/>
      <c r="HP341" s="1"/>
      <c r="HQ341" s="1"/>
      <c r="HR341" s="1"/>
      <c r="HS341" s="1"/>
      <c r="HT341" s="1"/>
      <c r="HU341" s="1"/>
      <c r="HV341" s="1"/>
      <c r="HW341" s="138"/>
      <c r="HX341" s="1"/>
      <c r="HY341" s="63"/>
      <c r="HZ341" s="63"/>
      <c r="IA341" s="63"/>
      <c r="IB341" s="63"/>
      <c r="IC341" s="63"/>
      <c r="ID341" s="63"/>
      <c r="IE341" s="63"/>
      <c r="IF341" s="63"/>
      <c r="IG341" s="63"/>
      <c r="IH341" s="63"/>
      <c r="II341" s="63"/>
      <c r="IJ341" s="63"/>
      <c r="IK341" s="63"/>
      <c r="IL341" s="63"/>
      <c r="IM341" s="63"/>
      <c r="IN341" s="63"/>
      <c r="IO341" s="1"/>
      <c r="IP341" s="1"/>
      <c r="IQ341" s="1"/>
      <c r="IR341" s="1"/>
      <c r="IS341" s="1"/>
      <c r="IT341" s="1"/>
      <c r="IU341" s="1"/>
      <c r="IV341" s="1"/>
      <c r="IW341" s="1"/>
      <c r="IX341" s="1"/>
      <c r="IY341" s="1"/>
      <c r="IZ341" s="1"/>
      <c r="JA341" s="1"/>
      <c r="JB341" s="1"/>
      <c r="JC341" s="138"/>
      <c r="JD341" s="1"/>
      <c r="JE341" s="63"/>
      <c r="JF341" s="63"/>
      <c r="JG341" s="63"/>
      <c r="JH341" s="63"/>
      <c r="JI341" s="63"/>
      <c r="JJ341" s="63"/>
      <c r="JK341" s="63"/>
      <c r="JL341" s="63"/>
      <c r="JM341" s="63"/>
      <c r="JN341" s="63"/>
      <c r="JO341" s="63"/>
      <c r="JP341" s="63"/>
      <c r="JQ341" s="63"/>
      <c r="JR341" s="63"/>
      <c r="JS341" s="63"/>
      <c r="JT341" s="63"/>
      <c r="JU341" s="1"/>
      <c r="JV341" s="1"/>
      <c r="JW341" s="1"/>
      <c r="JX341" s="1"/>
      <c r="JY341" s="1"/>
      <c r="JZ341" s="1"/>
      <c r="KA341" s="1"/>
      <c r="KB341" s="1"/>
      <c r="KC341" s="1"/>
      <c r="KD341" s="1"/>
      <c r="KE341" s="1"/>
      <c r="KF341" s="1"/>
      <c r="KG341" s="1"/>
      <c r="KH341" s="1"/>
      <c r="KI341" s="138"/>
      <c r="KJ341" s="1"/>
      <c r="KK341" s="63"/>
      <c r="KL341" s="63"/>
      <c r="KM341" s="63"/>
      <c r="KN341" s="63"/>
      <c r="KO341" s="63"/>
      <c r="KP341" s="63"/>
      <c r="KQ341" s="63"/>
      <c r="KR341" s="63"/>
      <c r="KS341" s="63"/>
      <c r="KT341" s="63"/>
      <c r="KU341" s="63"/>
      <c r="KV341" s="63"/>
      <c r="KW341" s="63"/>
      <c r="KX341" s="63"/>
      <c r="KY341" s="63"/>
      <c r="KZ341" s="63"/>
      <c r="LA341" s="1"/>
      <c r="LB341" s="1"/>
      <c r="LC341" s="1"/>
      <c r="LD341" s="1"/>
      <c r="LE341" s="1"/>
      <c r="LF341" s="1"/>
      <c r="LG341" s="1"/>
      <c r="LH341" s="1"/>
      <c r="LI341" s="1"/>
      <c r="LJ341" s="1"/>
      <c r="LK341" s="1"/>
      <c r="LL341" s="1"/>
      <c r="LM341" s="1"/>
      <c r="LN341" s="1"/>
      <c r="LO341" s="138"/>
      <c r="LP341" s="1"/>
      <c r="LQ341" s="63"/>
      <c r="LR341" s="63"/>
      <c r="LS341" s="63"/>
      <c r="LT341" s="63"/>
      <c r="LU341" s="63"/>
      <c r="LV341" s="63"/>
      <c r="LW341" s="63"/>
      <c r="LX341" s="63"/>
      <c r="LY341" s="63"/>
      <c r="LZ341" s="63"/>
      <c r="MA341" s="63"/>
      <c r="MB341" s="63"/>
      <c r="MC341" s="63"/>
      <c r="MD341" s="63"/>
      <c r="ME341" s="63"/>
      <c r="MF341" s="63"/>
    </row>
    <row r="342" spans="1:344" x14ac:dyDescent="0.35">
      <c r="A342" s="131">
        <v>338</v>
      </c>
      <c r="B342" s="170"/>
      <c r="C342" s="170"/>
      <c r="D342" s="152">
        <v>1038</v>
      </c>
      <c r="E342" s="72" t="str">
        <f>'BVEM Scorecard'!F341</f>
        <v>Solar + Storage</v>
      </c>
      <c r="F342" s="96">
        <f t="shared" si="472"/>
        <v>0.99999999999999989</v>
      </c>
      <c r="G342" s="96">
        <f t="shared" si="473"/>
        <v>1</v>
      </c>
      <c r="H342" s="96">
        <f t="shared" si="474"/>
        <v>0</v>
      </c>
      <c r="I342" s="96">
        <f t="shared" si="475"/>
        <v>0</v>
      </c>
      <c r="J342" s="62">
        <v>1</v>
      </c>
      <c r="K342" s="62">
        <v>1</v>
      </c>
      <c r="L342" s="62">
        <v>1</v>
      </c>
      <c r="M342" s="62">
        <v>1</v>
      </c>
      <c r="N342" s="62">
        <v>1</v>
      </c>
      <c r="O342" s="62">
        <v>1</v>
      </c>
      <c r="P342" s="62">
        <v>1</v>
      </c>
      <c r="Q342" s="62">
        <v>1</v>
      </c>
      <c r="R342" s="62">
        <v>1</v>
      </c>
      <c r="S342" s="62">
        <v>1</v>
      </c>
      <c r="T342" s="62">
        <v>1</v>
      </c>
      <c r="U342" s="62">
        <v>1</v>
      </c>
      <c r="V342" s="62">
        <v>1</v>
      </c>
      <c r="W342" s="62">
        <f t="shared" ref="W342" si="515">IFERROR(AVERAGE(M342:V342),0)</f>
        <v>1</v>
      </c>
      <c r="X342" s="62">
        <f t="shared" ref="X342" si="516">M$4*M342+N$4*N342+O$4*O342+P$4*P342+Q$4*Q342+R$4*R342+S$4*S342+T$4*T342+U$4*U342+V$4*V342</f>
        <v>0.99999999999999989</v>
      </c>
      <c r="Y342" s="87"/>
      <c r="Z342" s="5"/>
      <c r="AA342" s="5"/>
      <c r="AB342" s="5"/>
      <c r="AC342" s="5"/>
      <c r="AD342" s="5"/>
      <c r="AE342" s="5"/>
      <c r="AF342" s="5"/>
      <c r="AG342" s="5"/>
      <c r="AH342" s="5"/>
      <c r="AI342" s="5"/>
      <c r="AJ342" s="5"/>
      <c r="AK342" s="5"/>
      <c r="AL342" s="5"/>
      <c r="AM342" s="91" t="str">
        <f t="shared" si="464"/>
        <v/>
      </c>
      <c r="AN342" s="93" t="str">
        <f t="shared" si="465"/>
        <v/>
      </c>
      <c r="AO342" s="62"/>
      <c r="AP342" s="62"/>
      <c r="AQ342" s="62"/>
      <c r="AR342" s="62"/>
      <c r="AS342" s="62"/>
      <c r="AT342" s="62"/>
      <c r="AU342" s="62"/>
      <c r="AV342" s="62"/>
      <c r="AW342" s="62"/>
      <c r="AX342" s="62"/>
      <c r="AY342" s="62"/>
      <c r="AZ342" s="62"/>
      <c r="BA342" s="62"/>
      <c r="BB342" s="62"/>
      <c r="BC342" s="62" t="str">
        <f t="shared" si="466"/>
        <v/>
      </c>
      <c r="BD342" s="62" t="str">
        <f t="shared" si="467"/>
        <v/>
      </c>
      <c r="BE342" s="5"/>
      <c r="BF342" s="5"/>
      <c r="BG342" s="5"/>
      <c r="BH342" s="5"/>
      <c r="BI342" s="5"/>
      <c r="BJ342" s="5"/>
      <c r="BK342" s="5"/>
      <c r="BL342" s="5"/>
      <c r="BM342" s="5"/>
      <c r="BN342" s="5"/>
      <c r="BO342" s="5"/>
      <c r="BP342" s="5"/>
      <c r="BQ342" s="5"/>
      <c r="BR342" s="5"/>
      <c r="BS342" s="5" t="str">
        <f t="shared" si="468"/>
        <v/>
      </c>
      <c r="BT342" s="5" t="str">
        <f t="shared" si="469"/>
        <v/>
      </c>
      <c r="BU342" s="62"/>
      <c r="BV342" s="62"/>
      <c r="BW342" s="62"/>
      <c r="BX342" s="62"/>
      <c r="BY342" s="62"/>
      <c r="BZ342" s="62"/>
      <c r="CA342" s="62"/>
      <c r="CB342" s="62"/>
      <c r="CC342" s="62"/>
      <c r="CD342" s="62"/>
      <c r="CE342" s="62"/>
      <c r="CF342" s="62"/>
      <c r="CG342" s="62"/>
      <c r="CH342" s="62"/>
      <c r="CI342" s="62" t="str">
        <f t="shared" si="470"/>
        <v/>
      </c>
      <c r="CJ342" s="62" t="str">
        <f t="shared" si="471"/>
        <v/>
      </c>
      <c r="CK342" s="5"/>
      <c r="CL342" s="5"/>
      <c r="CM342" s="5"/>
      <c r="CN342" s="5"/>
      <c r="CO342" s="5"/>
      <c r="CP342" s="5"/>
      <c r="CQ342" s="5"/>
      <c r="CR342" s="5"/>
      <c r="CS342" s="5"/>
      <c r="CT342" s="5"/>
      <c r="CU342" s="5"/>
      <c r="CV342" s="5"/>
      <c r="CW342" s="5"/>
      <c r="CX342" s="5"/>
      <c r="CY342" s="91" t="str">
        <f t="shared" si="479"/>
        <v/>
      </c>
      <c r="CZ342" s="5" t="str">
        <f t="shared" si="480"/>
        <v/>
      </c>
      <c r="DA342" s="62"/>
      <c r="DB342" s="62"/>
      <c r="DC342" s="62"/>
      <c r="DD342" s="62"/>
      <c r="DE342" s="62"/>
      <c r="DF342" s="62"/>
      <c r="DG342" s="62"/>
      <c r="DH342" s="62"/>
      <c r="DI342" s="62"/>
      <c r="DJ342" s="62"/>
      <c r="DK342" s="62"/>
      <c r="DL342" s="62"/>
      <c r="DM342" s="62"/>
      <c r="DN342" s="62"/>
      <c r="DO342" s="62" t="str">
        <f t="shared" si="481"/>
        <v/>
      </c>
      <c r="DP342" s="62" t="str">
        <f t="shared" si="482"/>
        <v/>
      </c>
      <c r="DQ342" s="5"/>
      <c r="DR342" s="5"/>
      <c r="DS342" s="5"/>
      <c r="DT342" s="5"/>
      <c r="DU342" s="5"/>
      <c r="DV342" s="5"/>
      <c r="DW342" s="5"/>
      <c r="DX342" s="5"/>
      <c r="DY342" s="5"/>
      <c r="DZ342" s="5"/>
      <c r="EA342" s="5"/>
      <c r="EB342" s="5"/>
      <c r="EC342" s="5"/>
      <c r="ED342" s="5"/>
      <c r="EE342" s="91" t="str">
        <f t="shared" si="483"/>
        <v/>
      </c>
      <c r="EF342" s="5" t="str">
        <f t="shared" si="484"/>
        <v/>
      </c>
      <c r="EG342" s="62"/>
      <c r="EH342" s="62"/>
      <c r="EI342" s="62"/>
      <c r="EJ342" s="62"/>
      <c r="EK342" s="62"/>
      <c r="EL342" s="62"/>
      <c r="EM342" s="62"/>
      <c r="EN342" s="62"/>
      <c r="EO342" s="62"/>
      <c r="EP342" s="62"/>
      <c r="EQ342" s="62"/>
      <c r="ER342" s="62"/>
      <c r="ES342" s="62"/>
      <c r="ET342" s="62"/>
      <c r="EU342" s="62" t="str">
        <f t="shared" si="485"/>
        <v/>
      </c>
      <c r="EV342" s="62" t="str">
        <f t="shared" si="486"/>
        <v/>
      </c>
      <c r="EW342" s="5"/>
      <c r="EX342" s="5"/>
      <c r="EY342" s="5"/>
      <c r="EZ342" s="5"/>
      <c r="FA342" s="5"/>
      <c r="FB342" s="5"/>
      <c r="FC342" s="5"/>
      <c r="FD342" s="5"/>
      <c r="FE342" s="5"/>
      <c r="FF342" s="5"/>
      <c r="FG342" s="5"/>
      <c r="FH342" s="5"/>
      <c r="FI342" s="5"/>
      <c r="FJ342" s="5"/>
      <c r="FK342" s="91" t="str">
        <f t="shared" si="487"/>
        <v/>
      </c>
      <c r="FL342" s="5" t="str">
        <f t="shared" si="488"/>
        <v/>
      </c>
      <c r="FM342" s="62"/>
      <c r="FN342" s="62"/>
      <c r="FO342" s="62"/>
      <c r="FP342" s="62"/>
      <c r="FQ342" s="62"/>
      <c r="FR342" s="62"/>
      <c r="FS342" s="62"/>
      <c r="FT342" s="62"/>
      <c r="FU342" s="62"/>
      <c r="FV342" s="62"/>
      <c r="FW342" s="62"/>
      <c r="FX342" s="62"/>
      <c r="FY342" s="62"/>
      <c r="FZ342" s="62"/>
      <c r="GA342" s="62" t="str">
        <f t="shared" si="489"/>
        <v/>
      </c>
      <c r="GB342" s="62" t="str">
        <f t="shared" si="490"/>
        <v/>
      </c>
      <c r="GC342" s="5"/>
      <c r="GD342" s="5"/>
      <c r="GE342" s="5"/>
      <c r="GF342" s="5"/>
      <c r="GG342" s="5"/>
      <c r="GH342" s="5"/>
      <c r="GI342" s="5"/>
      <c r="GJ342" s="5"/>
      <c r="GK342" s="5"/>
      <c r="GL342" s="5"/>
      <c r="GM342" s="5"/>
      <c r="GN342" s="5"/>
      <c r="GO342" s="5"/>
      <c r="GP342" s="5"/>
      <c r="GQ342" s="91" t="str">
        <f t="shared" si="491"/>
        <v/>
      </c>
      <c r="GR342" s="5" t="str">
        <f t="shared" si="492"/>
        <v/>
      </c>
      <c r="GS342" s="62"/>
      <c r="GT342" s="62"/>
      <c r="GU342" s="62"/>
      <c r="GV342" s="62"/>
      <c r="GW342" s="62"/>
      <c r="GX342" s="62"/>
      <c r="GY342" s="62"/>
      <c r="GZ342" s="62"/>
      <c r="HA342" s="62"/>
      <c r="HB342" s="62"/>
      <c r="HC342" s="62"/>
      <c r="HD342" s="62"/>
      <c r="HE342" s="62"/>
      <c r="HF342" s="62"/>
      <c r="HG342" s="62" t="str">
        <f t="shared" si="493"/>
        <v/>
      </c>
      <c r="HH342" s="62" t="str">
        <f t="shared" si="494"/>
        <v/>
      </c>
      <c r="HI342" s="5"/>
      <c r="HJ342" s="5"/>
      <c r="HK342" s="5"/>
      <c r="HL342" s="5"/>
      <c r="HM342" s="5"/>
      <c r="HN342" s="5"/>
      <c r="HO342" s="5"/>
      <c r="HP342" s="5"/>
      <c r="HQ342" s="5"/>
      <c r="HR342" s="5"/>
      <c r="HS342" s="5"/>
      <c r="HT342" s="5"/>
      <c r="HU342" s="5"/>
      <c r="HV342" s="5"/>
      <c r="HW342" s="91" t="str">
        <f t="shared" si="495"/>
        <v/>
      </c>
      <c r="HX342" s="5" t="str">
        <f t="shared" si="496"/>
        <v/>
      </c>
      <c r="HY342" s="62"/>
      <c r="HZ342" s="62"/>
      <c r="IA342" s="62"/>
      <c r="IB342" s="62"/>
      <c r="IC342" s="62"/>
      <c r="ID342" s="62"/>
      <c r="IE342" s="62"/>
      <c r="IF342" s="62"/>
      <c r="IG342" s="62"/>
      <c r="IH342" s="62"/>
      <c r="II342" s="62"/>
      <c r="IJ342" s="62"/>
      <c r="IK342" s="62"/>
      <c r="IL342" s="62"/>
      <c r="IM342" s="62" t="str">
        <f t="shared" si="497"/>
        <v/>
      </c>
      <c r="IN342" s="62" t="str">
        <f t="shared" si="498"/>
        <v/>
      </c>
      <c r="IO342" s="5"/>
      <c r="IP342" s="5"/>
      <c r="IQ342" s="5"/>
      <c r="IR342" s="5"/>
      <c r="IS342" s="5"/>
      <c r="IT342" s="5"/>
      <c r="IU342" s="5"/>
      <c r="IV342" s="5"/>
      <c r="IW342" s="5"/>
      <c r="IX342" s="5"/>
      <c r="IY342" s="5"/>
      <c r="IZ342" s="5"/>
      <c r="JA342" s="5"/>
      <c r="JB342" s="5"/>
      <c r="JC342" s="91" t="str">
        <f t="shared" si="499"/>
        <v/>
      </c>
      <c r="JD342" s="5" t="str">
        <f t="shared" si="500"/>
        <v/>
      </c>
      <c r="JE342" s="62"/>
      <c r="JF342" s="62"/>
      <c r="JG342" s="62"/>
      <c r="JH342" s="62"/>
      <c r="JI342" s="62"/>
      <c r="JJ342" s="62"/>
      <c r="JK342" s="62"/>
      <c r="JL342" s="62"/>
      <c r="JM342" s="62"/>
      <c r="JN342" s="62"/>
      <c r="JO342" s="62"/>
      <c r="JP342" s="62"/>
      <c r="JQ342" s="62"/>
      <c r="JR342" s="62"/>
      <c r="JS342" s="62" t="str">
        <f t="shared" si="501"/>
        <v/>
      </c>
      <c r="JT342" s="62" t="str">
        <f t="shared" si="502"/>
        <v/>
      </c>
      <c r="JU342" s="5"/>
      <c r="JV342" s="5"/>
      <c r="JW342" s="5"/>
      <c r="JX342" s="5"/>
      <c r="JY342" s="5"/>
      <c r="JZ342" s="5"/>
      <c r="KA342" s="5"/>
      <c r="KB342" s="5"/>
      <c r="KC342" s="5"/>
      <c r="KD342" s="5"/>
      <c r="KE342" s="5"/>
      <c r="KF342" s="5"/>
      <c r="KG342" s="5"/>
      <c r="KH342" s="5"/>
      <c r="KI342" s="91" t="str">
        <f t="shared" si="503"/>
        <v/>
      </c>
      <c r="KJ342" s="5" t="str">
        <f t="shared" si="504"/>
        <v/>
      </c>
      <c r="KK342" s="62"/>
      <c r="KL342" s="62"/>
      <c r="KM342" s="62"/>
      <c r="KN342" s="62"/>
      <c r="KO342" s="62"/>
      <c r="KP342" s="62"/>
      <c r="KQ342" s="62"/>
      <c r="KR342" s="62"/>
      <c r="KS342" s="62"/>
      <c r="KT342" s="62"/>
      <c r="KU342" s="62"/>
      <c r="KV342" s="62"/>
      <c r="KW342" s="62"/>
      <c r="KX342" s="62"/>
      <c r="KY342" s="62" t="str">
        <f t="shared" si="505"/>
        <v/>
      </c>
      <c r="KZ342" s="62" t="str">
        <f t="shared" si="506"/>
        <v/>
      </c>
      <c r="LA342" s="5"/>
      <c r="LB342" s="5"/>
      <c r="LC342" s="5"/>
      <c r="LD342" s="5"/>
      <c r="LE342" s="5"/>
      <c r="LF342" s="5"/>
      <c r="LG342" s="5"/>
      <c r="LH342" s="5"/>
      <c r="LI342" s="5"/>
      <c r="LJ342" s="5"/>
      <c r="LK342" s="5"/>
      <c r="LL342" s="5"/>
      <c r="LM342" s="5"/>
      <c r="LN342" s="5"/>
      <c r="LO342" s="91" t="str">
        <f t="shared" si="507"/>
        <v/>
      </c>
      <c r="LP342" s="5" t="str">
        <f t="shared" si="508"/>
        <v/>
      </c>
      <c r="LQ342" s="62"/>
      <c r="LR342" s="62"/>
      <c r="LS342" s="62"/>
      <c r="LT342" s="62"/>
      <c r="LU342" s="62"/>
      <c r="LV342" s="62"/>
      <c r="LW342" s="62"/>
      <c r="LX342" s="62"/>
      <c r="LY342" s="62"/>
      <c r="LZ342" s="62"/>
      <c r="MA342" s="62"/>
      <c r="MB342" s="62"/>
      <c r="MC342" s="62"/>
      <c r="MD342" s="62"/>
      <c r="ME342" s="62" t="str">
        <f t="shared" si="509"/>
        <v/>
      </c>
      <c r="MF342" s="62" t="str">
        <f t="shared" si="510"/>
        <v/>
      </c>
    </row>
    <row r="343" spans="1:344" x14ac:dyDescent="0.35">
      <c r="A343" s="132">
        <v>339</v>
      </c>
      <c r="B343" s="170"/>
      <c r="C343" s="170"/>
      <c r="D343" s="152">
        <v>1035</v>
      </c>
      <c r="E343" s="72" t="str">
        <f>'BVEM Scorecard'!F342</f>
        <v>Storage</v>
      </c>
      <c r="F343" s="96"/>
      <c r="G343" s="96"/>
      <c r="H343" s="96"/>
      <c r="I343" s="96"/>
      <c r="J343" s="62"/>
      <c r="K343" s="62"/>
      <c r="L343" s="62"/>
      <c r="M343" s="62"/>
      <c r="N343" s="62"/>
      <c r="O343" s="62"/>
      <c r="P343" s="62"/>
      <c r="Q343" s="62"/>
      <c r="R343" s="62"/>
      <c r="S343" s="62"/>
      <c r="T343" s="62"/>
      <c r="U343" s="62"/>
      <c r="V343" s="62"/>
      <c r="W343" s="62"/>
      <c r="X343" s="62"/>
      <c r="Y343" s="1"/>
      <c r="Z343" s="1"/>
      <c r="AA343" s="1"/>
      <c r="AB343" s="1"/>
      <c r="AC343" s="1"/>
      <c r="AD343" s="1"/>
      <c r="AE343" s="1"/>
      <c r="AF343" s="1"/>
      <c r="AG343" s="1"/>
      <c r="AH343" s="1"/>
      <c r="AI343" s="1"/>
      <c r="AJ343" s="1"/>
      <c r="AK343" s="1"/>
      <c r="AL343" s="1"/>
      <c r="AM343" s="138"/>
      <c r="AN343" s="139"/>
      <c r="AO343" s="63"/>
      <c r="AP343" s="63"/>
      <c r="AQ343" s="63"/>
      <c r="AR343" s="63"/>
      <c r="AS343" s="63"/>
      <c r="AT343" s="63"/>
      <c r="AU343" s="63"/>
      <c r="AV343" s="63"/>
      <c r="AW343" s="63"/>
      <c r="AX343" s="63"/>
      <c r="AY343" s="63"/>
      <c r="AZ343" s="63"/>
      <c r="BA343" s="63"/>
      <c r="BB343" s="63"/>
      <c r="BC343" s="63"/>
      <c r="BD343" s="63"/>
      <c r="BE343" s="1"/>
      <c r="BF343" s="1"/>
      <c r="BG343" s="1"/>
      <c r="BH343" s="1"/>
      <c r="BI343" s="1"/>
      <c r="BJ343" s="1"/>
      <c r="BK343" s="1"/>
      <c r="BL343" s="1"/>
      <c r="BM343" s="1"/>
      <c r="BN343" s="1"/>
      <c r="BO343" s="1"/>
      <c r="BP343" s="1"/>
      <c r="BQ343" s="1"/>
      <c r="BR343" s="1"/>
      <c r="BS343" s="1"/>
      <c r="BT343" s="1"/>
      <c r="BU343" s="63"/>
      <c r="BV343" s="63"/>
      <c r="BW343" s="63"/>
      <c r="BX343" s="63"/>
      <c r="BY343" s="63"/>
      <c r="BZ343" s="63"/>
      <c r="CA343" s="63"/>
      <c r="CB343" s="63"/>
      <c r="CC343" s="63"/>
      <c r="CD343" s="63"/>
      <c r="CE343" s="63"/>
      <c r="CF343" s="63"/>
      <c r="CG343" s="63"/>
      <c r="CH343" s="63"/>
      <c r="CI343" s="63"/>
      <c r="CJ343" s="63"/>
      <c r="CK343" s="1"/>
      <c r="CL343" s="1"/>
      <c r="CM343" s="1"/>
      <c r="CN343" s="1"/>
      <c r="CO343" s="1"/>
      <c r="CP343" s="1"/>
      <c r="CQ343" s="1"/>
      <c r="CR343" s="1"/>
      <c r="CS343" s="1"/>
      <c r="CT343" s="1"/>
      <c r="CU343" s="1"/>
      <c r="CV343" s="1"/>
      <c r="CW343" s="1"/>
      <c r="CX343" s="1"/>
      <c r="CY343" s="138"/>
      <c r="CZ343" s="1"/>
      <c r="DA343" s="63"/>
      <c r="DB343" s="63"/>
      <c r="DC343" s="63"/>
      <c r="DD343" s="63"/>
      <c r="DE343" s="63"/>
      <c r="DF343" s="63"/>
      <c r="DG343" s="63"/>
      <c r="DH343" s="63"/>
      <c r="DI343" s="63"/>
      <c r="DJ343" s="63"/>
      <c r="DK343" s="63"/>
      <c r="DL343" s="63"/>
      <c r="DM343" s="63"/>
      <c r="DN343" s="63"/>
      <c r="DO343" s="63"/>
      <c r="DP343" s="63"/>
      <c r="DQ343" s="1"/>
      <c r="DR343" s="1"/>
      <c r="DS343" s="1"/>
      <c r="DT343" s="1"/>
      <c r="DU343" s="1"/>
      <c r="DV343" s="1"/>
      <c r="DW343" s="1"/>
      <c r="DX343" s="1"/>
      <c r="DY343" s="1"/>
      <c r="DZ343" s="1"/>
      <c r="EA343" s="1"/>
      <c r="EB343" s="1"/>
      <c r="EC343" s="1"/>
      <c r="ED343" s="1"/>
      <c r="EE343" s="138"/>
      <c r="EF343" s="1"/>
      <c r="EG343" s="63"/>
      <c r="EH343" s="63"/>
      <c r="EI343" s="63"/>
      <c r="EJ343" s="63"/>
      <c r="EK343" s="63"/>
      <c r="EL343" s="63"/>
      <c r="EM343" s="63"/>
      <c r="EN343" s="63"/>
      <c r="EO343" s="63"/>
      <c r="EP343" s="63"/>
      <c r="EQ343" s="63"/>
      <c r="ER343" s="63"/>
      <c r="ES343" s="63"/>
      <c r="ET343" s="63"/>
      <c r="EU343" s="63"/>
      <c r="EV343" s="63"/>
      <c r="EW343" s="1"/>
      <c r="EX343" s="1"/>
      <c r="EY343" s="1"/>
      <c r="EZ343" s="1"/>
      <c r="FA343" s="1"/>
      <c r="FB343" s="1"/>
      <c r="FC343" s="1"/>
      <c r="FD343" s="1"/>
      <c r="FE343" s="1"/>
      <c r="FF343" s="1"/>
      <c r="FG343" s="1"/>
      <c r="FH343" s="1"/>
      <c r="FI343" s="1"/>
      <c r="FJ343" s="1"/>
      <c r="FK343" s="138"/>
      <c r="FL343" s="1"/>
      <c r="FM343" s="63"/>
      <c r="FN343" s="63"/>
      <c r="FO343" s="63"/>
      <c r="FP343" s="63"/>
      <c r="FQ343" s="63"/>
      <c r="FR343" s="63"/>
      <c r="FS343" s="63"/>
      <c r="FT343" s="63"/>
      <c r="FU343" s="63"/>
      <c r="FV343" s="63"/>
      <c r="FW343" s="63"/>
      <c r="FX343" s="63"/>
      <c r="FY343" s="63"/>
      <c r="FZ343" s="63"/>
      <c r="GA343" s="63"/>
      <c r="GB343" s="63"/>
      <c r="GC343" s="1"/>
      <c r="GD343" s="1"/>
      <c r="GE343" s="1"/>
      <c r="GF343" s="1"/>
      <c r="GG343" s="1"/>
      <c r="GH343" s="1"/>
      <c r="GI343" s="1"/>
      <c r="GJ343" s="1"/>
      <c r="GK343" s="1"/>
      <c r="GL343" s="1"/>
      <c r="GM343" s="1"/>
      <c r="GN343" s="1"/>
      <c r="GO343" s="1"/>
      <c r="GP343" s="1"/>
      <c r="GQ343" s="138"/>
      <c r="GR343" s="1"/>
      <c r="GS343" s="63"/>
      <c r="GT343" s="63"/>
      <c r="GU343" s="63"/>
      <c r="GV343" s="63"/>
      <c r="GW343" s="63"/>
      <c r="GX343" s="63"/>
      <c r="GY343" s="63"/>
      <c r="GZ343" s="63"/>
      <c r="HA343" s="63"/>
      <c r="HB343" s="63"/>
      <c r="HC343" s="63"/>
      <c r="HD343" s="63"/>
      <c r="HE343" s="63"/>
      <c r="HF343" s="63"/>
      <c r="HG343" s="63"/>
      <c r="HH343" s="63"/>
      <c r="HI343" s="1"/>
      <c r="HJ343" s="1"/>
      <c r="HK343" s="1"/>
      <c r="HL343" s="1"/>
      <c r="HM343" s="1"/>
      <c r="HN343" s="1"/>
      <c r="HO343" s="1"/>
      <c r="HP343" s="1"/>
      <c r="HQ343" s="1"/>
      <c r="HR343" s="1"/>
      <c r="HS343" s="1"/>
      <c r="HT343" s="1"/>
      <c r="HU343" s="1"/>
      <c r="HV343" s="1"/>
      <c r="HW343" s="138"/>
      <c r="HX343" s="1"/>
      <c r="HY343" s="63"/>
      <c r="HZ343" s="63"/>
      <c r="IA343" s="63"/>
      <c r="IB343" s="63"/>
      <c r="IC343" s="63"/>
      <c r="ID343" s="63"/>
      <c r="IE343" s="63"/>
      <c r="IF343" s="63"/>
      <c r="IG343" s="63"/>
      <c r="IH343" s="63"/>
      <c r="II343" s="63"/>
      <c r="IJ343" s="63"/>
      <c r="IK343" s="63"/>
      <c r="IL343" s="63"/>
      <c r="IM343" s="63"/>
      <c r="IN343" s="63"/>
      <c r="IO343" s="1"/>
      <c r="IP343" s="1"/>
      <c r="IQ343" s="1"/>
      <c r="IR343" s="1"/>
      <c r="IS343" s="1"/>
      <c r="IT343" s="1"/>
      <c r="IU343" s="1"/>
      <c r="IV343" s="1"/>
      <c r="IW343" s="1"/>
      <c r="IX343" s="1"/>
      <c r="IY343" s="1"/>
      <c r="IZ343" s="1"/>
      <c r="JA343" s="1"/>
      <c r="JB343" s="1"/>
      <c r="JC343" s="138"/>
      <c r="JD343" s="1"/>
      <c r="JE343" s="63"/>
      <c r="JF343" s="63"/>
      <c r="JG343" s="63"/>
      <c r="JH343" s="63"/>
      <c r="JI343" s="63"/>
      <c r="JJ343" s="63"/>
      <c r="JK343" s="63"/>
      <c r="JL343" s="63"/>
      <c r="JM343" s="63"/>
      <c r="JN343" s="63"/>
      <c r="JO343" s="63"/>
      <c r="JP343" s="63"/>
      <c r="JQ343" s="63"/>
      <c r="JR343" s="63"/>
      <c r="JS343" s="63"/>
      <c r="JT343" s="63"/>
      <c r="JU343" s="1"/>
      <c r="JV343" s="1"/>
      <c r="JW343" s="1"/>
      <c r="JX343" s="1"/>
      <c r="JY343" s="1"/>
      <c r="JZ343" s="1"/>
      <c r="KA343" s="1"/>
      <c r="KB343" s="1"/>
      <c r="KC343" s="1"/>
      <c r="KD343" s="1"/>
      <c r="KE343" s="1"/>
      <c r="KF343" s="1"/>
      <c r="KG343" s="1"/>
      <c r="KH343" s="1"/>
      <c r="KI343" s="138"/>
      <c r="KJ343" s="1"/>
      <c r="KK343" s="63"/>
      <c r="KL343" s="63"/>
      <c r="KM343" s="63"/>
      <c r="KN343" s="63"/>
      <c r="KO343" s="63"/>
      <c r="KP343" s="63"/>
      <c r="KQ343" s="63"/>
      <c r="KR343" s="63"/>
      <c r="KS343" s="63"/>
      <c r="KT343" s="63"/>
      <c r="KU343" s="63"/>
      <c r="KV343" s="63"/>
      <c r="KW343" s="63"/>
      <c r="KX343" s="63"/>
      <c r="KY343" s="63"/>
      <c r="KZ343" s="63"/>
      <c r="LA343" s="1"/>
      <c r="LB343" s="1"/>
      <c r="LC343" s="1"/>
      <c r="LD343" s="1"/>
      <c r="LE343" s="1"/>
      <c r="LF343" s="1"/>
      <c r="LG343" s="1"/>
      <c r="LH343" s="1"/>
      <c r="LI343" s="1"/>
      <c r="LJ343" s="1"/>
      <c r="LK343" s="1"/>
      <c r="LL343" s="1"/>
      <c r="LM343" s="1"/>
      <c r="LN343" s="1"/>
      <c r="LO343" s="138"/>
      <c r="LP343" s="1"/>
      <c r="LQ343" s="63"/>
      <c r="LR343" s="63"/>
      <c r="LS343" s="63"/>
      <c r="LT343" s="63"/>
      <c r="LU343" s="63"/>
      <c r="LV343" s="63"/>
      <c r="LW343" s="63"/>
      <c r="LX343" s="63"/>
      <c r="LY343" s="63"/>
      <c r="LZ343" s="63"/>
      <c r="MA343" s="63"/>
      <c r="MB343" s="63"/>
      <c r="MC343" s="63"/>
      <c r="MD343" s="63"/>
      <c r="ME343" s="63"/>
      <c r="MF343" s="63"/>
    </row>
    <row r="344" spans="1:344" x14ac:dyDescent="0.35">
      <c r="A344" s="131">
        <v>340</v>
      </c>
      <c r="B344" s="170"/>
      <c r="C344" s="170"/>
      <c r="D344" s="152">
        <v>1039</v>
      </c>
      <c r="E344" s="72" t="str">
        <f>'BVEM Scorecard'!F343</f>
        <v>Storage</v>
      </c>
      <c r="F344" s="96">
        <f t="shared" si="472"/>
        <v>0.2</v>
      </c>
      <c r="G344" s="96">
        <f t="shared" si="473"/>
        <v>0.2</v>
      </c>
      <c r="H344" s="96">
        <f t="shared" si="474"/>
        <v>0</v>
      </c>
      <c r="I344" s="96">
        <f t="shared" si="475"/>
        <v>0</v>
      </c>
      <c r="J344" s="62">
        <v>1</v>
      </c>
      <c r="K344" s="62">
        <v>1</v>
      </c>
      <c r="L344" s="62">
        <v>1</v>
      </c>
      <c r="M344" s="62">
        <v>1</v>
      </c>
      <c r="N344" s="62">
        <v>0</v>
      </c>
      <c r="O344" s="62">
        <v>0</v>
      </c>
      <c r="P344" s="62">
        <v>0</v>
      </c>
      <c r="Q344" s="62">
        <v>0</v>
      </c>
      <c r="R344" s="62">
        <v>0</v>
      </c>
      <c r="S344" s="62">
        <v>0</v>
      </c>
      <c r="T344" s="62">
        <v>0</v>
      </c>
      <c r="U344" s="62">
        <v>0</v>
      </c>
      <c r="V344" s="62">
        <v>1</v>
      </c>
      <c r="W344" s="62">
        <f t="shared" ref="W344:W345" si="517">IFERROR(AVERAGE(M344:V344),0)</f>
        <v>0.2</v>
      </c>
      <c r="X344" s="62">
        <f t="shared" ref="X344:X345" si="518">M$4*M344+N$4*N344+O$4*O344+P$4*P344+Q$4*Q344+R$4*R344+S$4*S344+T$4*T344+U$4*U344+V$4*V344</f>
        <v>0.2</v>
      </c>
      <c r="Y344" s="87" t="s">
        <v>108</v>
      </c>
      <c r="Z344" s="5">
        <v>1</v>
      </c>
      <c r="AA344" s="5">
        <v>4</v>
      </c>
      <c r="AB344" s="5"/>
      <c r="AC344" s="5"/>
      <c r="AD344" s="5"/>
      <c r="AE344" s="5"/>
      <c r="AF344" s="5"/>
      <c r="AG344" s="5"/>
      <c r="AH344" s="5"/>
      <c r="AI344" s="5"/>
      <c r="AJ344" s="5"/>
      <c r="AK344" s="5"/>
      <c r="AL344" s="5" t="str">
        <f t="shared" ref="AL344:AL345" si="519">IFERROR(AVERAGE(AB344:AK344),"")</f>
        <v/>
      </c>
      <c r="AM344" s="91">
        <f t="shared" ref="AM344:AM345" si="520">IFERROR(AA344/SUM($AA344,$AQ344,$BG344,$BW344,$CM344,$DC344,$DS344,$EI344,$EY344,$FO344,$GE344,$GU344,$HK344,$IA344,$IQ344,$JG344,$JW344,$KM344,$LC344,$LS344),"")</f>
        <v>0.16666666666666666</v>
      </c>
      <c r="AN344" s="93">
        <f t="shared" ref="AN344:AN345" si="521">IFERROR((AB$4*AB344+AC$4*AC344+AD$4*AD344+AE$4*AE344+AF$4*AF344+AG$4*AG344+AH$4*AH344+AI$4*AI344+AJ$4*AJ344+AK$4*AK344)*AM344,"")</f>
        <v>0</v>
      </c>
      <c r="AO344" s="62" t="s">
        <v>88</v>
      </c>
      <c r="AP344" s="62"/>
      <c r="AQ344" s="62">
        <v>20</v>
      </c>
      <c r="AR344" s="62"/>
      <c r="AS344" s="62"/>
      <c r="AT344" s="62"/>
      <c r="AU344" s="62"/>
      <c r="AV344" s="62"/>
      <c r="AW344" s="62"/>
      <c r="AX344" s="62"/>
      <c r="AY344" s="62"/>
      <c r="AZ344" s="62"/>
      <c r="BA344" s="62"/>
      <c r="BB344" s="62"/>
      <c r="BC344" s="62">
        <f t="shared" si="466"/>
        <v>0.83333333333333337</v>
      </c>
      <c r="BD344" s="62">
        <f t="shared" si="467"/>
        <v>0</v>
      </c>
      <c r="BE344" s="5"/>
      <c r="BF344" s="5"/>
      <c r="BG344" s="5"/>
      <c r="BH344" s="5"/>
      <c r="BI344" s="5"/>
      <c r="BJ344" s="5"/>
      <c r="BK344" s="5"/>
      <c r="BL344" s="5"/>
      <c r="BM344" s="5"/>
      <c r="BN344" s="5"/>
      <c r="BO344" s="5"/>
      <c r="BP344" s="5"/>
      <c r="BQ344" s="5"/>
      <c r="BR344" s="5"/>
      <c r="BS344" s="5"/>
      <c r="BT344" s="5"/>
      <c r="BU344" s="62"/>
      <c r="BV344" s="62"/>
      <c r="BW344" s="62"/>
      <c r="BX344" s="62"/>
      <c r="BY344" s="62"/>
      <c r="BZ344" s="62"/>
      <c r="CA344" s="62"/>
      <c r="CB344" s="62"/>
      <c r="CC344" s="62"/>
      <c r="CD344" s="62"/>
      <c r="CE344" s="62"/>
      <c r="CF344" s="62"/>
      <c r="CG344" s="62"/>
      <c r="CH344" s="62"/>
      <c r="CI344" s="62"/>
      <c r="CJ344" s="62"/>
      <c r="CK344" s="5"/>
      <c r="CL344" s="5"/>
      <c r="CM344" s="5"/>
      <c r="CN344" s="5"/>
      <c r="CO344" s="5"/>
      <c r="CP344" s="5"/>
      <c r="CQ344" s="5"/>
      <c r="CR344" s="5"/>
      <c r="CS344" s="5"/>
      <c r="CT344" s="5"/>
      <c r="CU344" s="5"/>
      <c r="CV344" s="5"/>
      <c r="CW344" s="5"/>
      <c r="CX344" s="5"/>
      <c r="CY344" s="91"/>
      <c r="CZ344" s="5"/>
      <c r="DA344" s="62"/>
      <c r="DB344" s="62"/>
      <c r="DC344" s="62"/>
      <c r="DD344" s="62"/>
      <c r="DE344" s="62"/>
      <c r="DF344" s="62"/>
      <c r="DG344" s="62"/>
      <c r="DH344" s="62"/>
      <c r="DI344" s="62"/>
      <c r="DJ344" s="62"/>
      <c r="DK344" s="62"/>
      <c r="DL344" s="62"/>
      <c r="DM344" s="62"/>
      <c r="DN344" s="62"/>
      <c r="DO344" s="62"/>
      <c r="DP344" s="62"/>
      <c r="DQ344" s="5"/>
      <c r="DR344" s="5"/>
      <c r="DS344" s="5"/>
      <c r="DT344" s="5"/>
      <c r="DU344" s="5"/>
      <c r="DV344" s="5"/>
      <c r="DW344" s="5"/>
      <c r="DX344" s="5"/>
      <c r="DY344" s="5"/>
      <c r="DZ344" s="5"/>
      <c r="EA344" s="5"/>
      <c r="EB344" s="5"/>
      <c r="EC344" s="5"/>
      <c r="ED344" s="5"/>
      <c r="EE344" s="91"/>
      <c r="EF344" s="5"/>
      <c r="EG344" s="62"/>
      <c r="EH344" s="62"/>
      <c r="EI344" s="62"/>
      <c r="EJ344" s="62"/>
      <c r="EK344" s="62"/>
      <c r="EL344" s="62"/>
      <c r="EM344" s="62"/>
      <c r="EN344" s="62"/>
      <c r="EO344" s="62"/>
      <c r="EP344" s="62"/>
      <c r="EQ344" s="62"/>
      <c r="ER344" s="62"/>
      <c r="ES344" s="62"/>
      <c r="ET344" s="62"/>
      <c r="EU344" s="62"/>
      <c r="EV344" s="62"/>
      <c r="EW344" s="5"/>
      <c r="EX344" s="5"/>
      <c r="EY344" s="5"/>
      <c r="EZ344" s="5"/>
      <c r="FA344" s="5"/>
      <c r="FB344" s="5"/>
      <c r="FC344" s="5"/>
      <c r="FD344" s="5"/>
      <c r="FE344" s="5"/>
      <c r="FF344" s="5"/>
      <c r="FG344" s="5"/>
      <c r="FH344" s="5"/>
      <c r="FI344" s="5"/>
      <c r="FJ344" s="5"/>
      <c r="FK344" s="91"/>
      <c r="FL344" s="5"/>
      <c r="FM344" s="62"/>
      <c r="FN344" s="62"/>
      <c r="FO344" s="62"/>
      <c r="FP344" s="62"/>
      <c r="FQ344" s="62"/>
      <c r="FR344" s="62"/>
      <c r="FS344" s="62"/>
      <c r="FT344" s="62"/>
      <c r="FU344" s="62"/>
      <c r="FV344" s="62"/>
      <c r="FW344" s="62"/>
      <c r="FX344" s="62"/>
      <c r="FY344" s="62"/>
      <c r="FZ344" s="62"/>
      <c r="GA344" s="62"/>
      <c r="GB344" s="62"/>
      <c r="GC344" s="5"/>
      <c r="GD344" s="5"/>
      <c r="GE344" s="5"/>
      <c r="GF344" s="5"/>
      <c r="GG344" s="5"/>
      <c r="GH344" s="5"/>
      <c r="GI344" s="5"/>
      <c r="GJ344" s="5"/>
      <c r="GK344" s="5"/>
      <c r="GL344" s="5"/>
      <c r="GM344" s="5"/>
      <c r="GN344" s="5"/>
      <c r="GO344" s="5"/>
      <c r="GP344" s="5"/>
      <c r="GQ344" s="91"/>
      <c r="GR344" s="5"/>
      <c r="GS344" s="62"/>
      <c r="GT344" s="62"/>
      <c r="GU344" s="62"/>
      <c r="GV344" s="62"/>
      <c r="GW344" s="62"/>
      <c r="GX344" s="62"/>
      <c r="GY344" s="62"/>
      <c r="GZ344" s="62"/>
      <c r="HA344" s="62"/>
      <c r="HB344" s="62"/>
      <c r="HC344" s="62"/>
      <c r="HD344" s="62"/>
      <c r="HE344" s="62"/>
      <c r="HF344" s="62"/>
      <c r="HG344" s="62"/>
      <c r="HH344" s="62"/>
      <c r="HI344" s="5"/>
      <c r="HJ344" s="5"/>
      <c r="HK344" s="5"/>
      <c r="HL344" s="5"/>
      <c r="HM344" s="5"/>
      <c r="HN344" s="5"/>
      <c r="HO344" s="5"/>
      <c r="HP344" s="5"/>
      <c r="HQ344" s="5"/>
      <c r="HR344" s="5"/>
      <c r="HS344" s="5"/>
      <c r="HT344" s="5"/>
      <c r="HU344" s="5"/>
      <c r="HV344" s="5"/>
      <c r="HW344" s="91"/>
      <c r="HX344" s="5"/>
      <c r="HY344" s="62"/>
      <c r="HZ344" s="62"/>
      <c r="IA344" s="62"/>
      <c r="IB344" s="62"/>
      <c r="IC344" s="62"/>
      <c r="ID344" s="62"/>
      <c r="IE344" s="62"/>
      <c r="IF344" s="62"/>
      <c r="IG344" s="62"/>
      <c r="IH344" s="62"/>
      <c r="II344" s="62"/>
      <c r="IJ344" s="62"/>
      <c r="IK344" s="62"/>
      <c r="IL344" s="62"/>
      <c r="IM344" s="62"/>
      <c r="IN344" s="62"/>
      <c r="IO344" s="5"/>
      <c r="IP344" s="5"/>
      <c r="IQ344" s="5"/>
      <c r="IR344" s="5"/>
      <c r="IS344" s="5"/>
      <c r="IT344" s="5"/>
      <c r="IU344" s="5"/>
      <c r="IV344" s="5"/>
      <c r="IW344" s="5"/>
      <c r="IX344" s="5"/>
      <c r="IY344" s="5"/>
      <c r="IZ344" s="5"/>
      <c r="JA344" s="5"/>
      <c r="JB344" s="5"/>
      <c r="JC344" s="91"/>
      <c r="JD344" s="5"/>
      <c r="JE344" s="62"/>
      <c r="JF344" s="62"/>
      <c r="JG344" s="62"/>
      <c r="JH344" s="62"/>
      <c r="JI344" s="62"/>
      <c r="JJ344" s="62"/>
      <c r="JK344" s="62"/>
      <c r="JL344" s="62"/>
      <c r="JM344" s="62"/>
      <c r="JN344" s="62"/>
      <c r="JO344" s="62"/>
      <c r="JP344" s="62"/>
      <c r="JQ344" s="62"/>
      <c r="JR344" s="62"/>
      <c r="JS344" s="62"/>
      <c r="JT344" s="62"/>
      <c r="JU344" s="5"/>
      <c r="JV344" s="5"/>
      <c r="JW344" s="5"/>
      <c r="JX344" s="5"/>
      <c r="JY344" s="5"/>
      <c r="JZ344" s="5"/>
      <c r="KA344" s="5"/>
      <c r="KB344" s="5"/>
      <c r="KC344" s="5"/>
      <c r="KD344" s="5"/>
      <c r="KE344" s="5"/>
      <c r="KF344" s="5"/>
      <c r="KG344" s="5"/>
      <c r="KH344" s="5"/>
      <c r="KI344" s="91"/>
      <c r="KJ344" s="5"/>
      <c r="KK344" s="62"/>
      <c r="KL344" s="62"/>
      <c r="KM344" s="62"/>
      <c r="KN344" s="62"/>
      <c r="KO344" s="62"/>
      <c r="KP344" s="62"/>
      <c r="KQ344" s="62"/>
      <c r="KR344" s="62"/>
      <c r="KS344" s="62"/>
      <c r="KT344" s="62"/>
      <c r="KU344" s="62"/>
      <c r="KV344" s="62"/>
      <c r="KW344" s="62"/>
      <c r="KX344" s="62"/>
      <c r="KY344" s="62"/>
      <c r="KZ344" s="62"/>
      <c r="LA344" s="5"/>
      <c r="LB344" s="5"/>
      <c r="LC344" s="5"/>
      <c r="LD344" s="5"/>
      <c r="LE344" s="5"/>
      <c r="LF344" s="5"/>
      <c r="LG344" s="5"/>
      <c r="LH344" s="5"/>
      <c r="LI344" s="5"/>
      <c r="LJ344" s="5"/>
      <c r="LK344" s="5"/>
      <c r="LL344" s="5"/>
      <c r="LM344" s="5"/>
      <c r="LN344" s="5"/>
      <c r="LO344" s="91"/>
      <c r="LP344" s="5"/>
      <c r="LQ344" s="62"/>
      <c r="LR344" s="62"/>
      <c r="LS344" s="62"/>
      <c r="LT344" s="62"/>
      <c r="LU344" s="62"/>
      <c r="LV344" s="62"/>
      <c r="LW344" s="62"/>
      <c r="LX344" s="62"/>
      <c r="LY344" s="62"/>
      <c r="LZ344" s="62"/>
      <c r="MA344" s="62"/>
      <c r="MB344" s="62"/>
      <c r="MC344" s="62"/>
      <c r="MD344" s="62"/>
      <c r="ME344" s="62"/>
      <c r="MF344" s="62"/>
    </row>
    <row r="345" spans="1:344" x14ac:dyDescent="0.35">
      <c r="A345" s="132">
        <v>341</v>
      </c>
      <c r="B345" s="170"/>
      <c r="C345" s="170"/>
      <c r="D345" s="152">
        <v>1040</v>
      </c>
      <c r="E345" s="72" t="str">
        <f>'BVEM Scorecard'!F344</f>
        <v>Storage</v>
      </c>
      <c r="F345" s="96">
        <f t="shared" si="472"/>
        <v>0.2</v>
      </c>
      <c r="G345" s="96">
        <f t="shared" si="473"/>
        <v>0.2</v>
      </c>
      <c r="H345" s="96">
        <f t="shared" si="474"/>
        <v>0</v>
      </c>
      <c r="I345" s="96">
        <f t="shared" si="475"/>
        <v>0</v>
      </c>
      <c r="J345" s="62">
        <v>1</v>
      </c>
      <c r="K345" s="62">
        <v>1</v>
      </c>
      <c r="L345" s="62">
        <v>1</v>
      </c>
      <c r="M345" s="62">
        <v>1</v>
      </c>
      <c r="N345" s="62">
        <v>0</v>
      </c>
      <c r="O345" s="62">
        <v>0</v>
      </c>
      <c r="P345" s="62">
        <v>0</v>
      </c>
      <c r="Q345" s="62">
        <v>0</v>
      </c>
      <c r="R345" s="62">
        <v>0</v>
      </c>
      <c r="S345" s="62">
        <v>0</v>
      </c>
      <c r="T345" s="62">
        <v>0</v>
      </c>
      <c r="U345" s="62">
        <v>0</v>
      </c>
      <c r="V345" s="62">
        <v>1</v>
      </c>
      <c r="W345" s="62">
        <f t="shared" si="517"/>
        <v>0.2</v>
      </c>
      <c r="X345" s="62">
        <f t="shared" si="518"/>
        <v>0.2</v>
      </c>
      <c r="Y345" s="1" t="s">
        <v>108</v>
      </c>
      <c r="Z345" s="1">
        <v>1</v>
      </c>
      <c r="AA345" s="1">
        <v>4</v>
      </c>
      <c r="AB345" s="1"/>
      <c r="AC345" s="1"/>
      <c r="AD345" s="1"/>
      <c r="AE345" s="1"/>
      <c r="AF345" s="1"/>
      <c r="AG345" s="1"/>
      <c r="AH345" s="1"/>
      <c r="AI345" s="1"/>
      <c r="AJ345" s="1"/>
      <c r="AK345" s="1"/>
      <c r="AL345" s="1" t="str">
        <f t="shared" si="519"/>
        <v/>
      </c>
      <c r="AM345" s="138">
        <f t="shared" si="520"/>
        <v>0.16666666666666666</v>
      </c>
      <c r="AN345" s="139">
        <f t="shared" si="521"/>
        <v>0</v>
      </c>
      <c r="AO345" s="63" t="s">
        <v>88</v>
      </c>
      <c r="AP345" s="63"/>
      <c r="AQ345" s="63">
        <v>20</v>
      </c>
      <c r="AR345" s="63"/>
      <c r="AS345" s="63"/>
      <c r="AT345" s="63"/>
      <c r="AU345" s="63"/>
      <c r="AV345" s="63"/>
      <c r="AW345" s="63"/>
      <c r="AX345" s="63"/>
      <c r="AY345" s="63"/>
      <c r="AZ345" s="63"/>
      <c r="BA345" s="63"/>
      <c r="BB345" s="63"/>
      <c r="BC345" s="63">
        <f t="shared" si="466"/>
        <v>0.83333333333333337</v>
      </c>
      <c r="BD345" s="63">
        <f t="shared" si="467"/>
        <v>0</v>
      </c>
      <c r="BE345" s="1"/>
      <c r="BF345" s="1"/>
      <c r="BG345" s="1"/>
      <c r="BH345" s="1"/>
      <c r="BI345" s="1"/>
      <c r="BJ345" s="1"/>
      <c r="BK345" s="1"/>
      <c r="BL345" s="1"/>
      <c r="BM345" s="1"/>
      <c r="BN345" s="1"/>
      <c r="BO345" s="1"/>
      <c r="BP345" s="1"/>
      <c r="BQ345" s="1"/>
      <c r="BR345" s="1"/>
      <c r="BS345" s="1"/>
      <c r="BT345" s="1"/>
      <c r="BU345" s="63"/>
      <c r="BV345" s="63"/>
      <c r="BW345" s="63"/>
      <c r="BX345" s="63"/>
      <c r="BY345" s="63"/>
      <c r="BZ345" s="63"/>
      <c r="CA345" s="63"/>
      <c r="CB345" s="63"/>
      <c r="CC345" s="63"/>
      <c r="CD345" s="63"/>
      <c r="CE345" s="63"/>
      <c r="CF345" s="63"/>
      <c r="CG345" s="63"/>
      <c r="CH345" s="63"/>
      <c r="CI345" s="63"/>
      <c r="CJ345" s="63"/>
      <c r="CK345" s="1"/>
      <c r="CL345" s="1"/>
      <c r="CM345" s="1"/>
      <c r="CN345" s="1"/>
      <c r="CO345" s="1"/>
      <c r="CP345" s="1"/>
      <c r="CQ345" s="1"/>
      <c r="CR345" s="1"/>
      <c r="CS345" s="1"/>
      <c r="CT345" s="1"/>
      <c r="CU345" s="1"/>
      <c r="CV345" s="1"/>
      <c r="CW345" s="1"/>
      <c r="CX345" s="1"/>
      <c r="CY345" s="138"/>
      <c r="CZ345" s="1"/>
      <c r="DA345" s="63"/>
      <c r="DB345" s="63"/>
      <c r="DC345" s="63"/>
      <c r="DD345" s="63"/>
      <c r="DE345" s="63"/>
      <c r="DF345" s="63"/>
      <c r="DG345" s="63"/>
      <c r="DH345" s="63"/>
      <c r="DI345" s="63"/>
      <c r="DJ345" s="63"/>
      <c r="DK345" s="63"/>
      <c r="DL345" s="63"/>
      <c r="DM345" s="63"/>
      <c r="DN345" s="63"/>
      <c r="DO345" s="63"/>
      <c r="DP345" s="63"/>
      <c r="DQ345" s="1"/>
      <c r="DR345" s="1"/>
      <c r="DS345" s="1"/>
      <c r="DT345" s="1"/>
      <c r="DU345" s="1"/>
      <c r="DV345" s="1"/>
      <c r="DW345" s="1"/>
      <c r="DX345" s="1"/>
      <c r="DY345" s="1"/>
      <c r="DZ345" s="1"/>
      <c r="EA345" s="1"/>
      <c r="EB345" s="1"/>
      <c r="EC345" s="1"/>
      <c r="ED345" s="1"/>
      <c r="EE345" s="138"/>
      <c r="EF345" s="1"/>
      <c r="EG345" s="63"/>
      <c r="EH345" s="63"/>
      <c r="EI345" s="63"/>
      <c r="EJ345" s="63"/>
      <c r="EK345" s="63"/>
      <c r="EL345" s="63"/>
      <c r="EM345" s="63"/>
      <c r="EN345" s="63"/>
      <c r="EO345" s="63"/>
      <c r="EP345" s="63"/>
      <c r="EQ345" s="63"/>
      <c r="ER345" s="63"/>
      <c r="ES345" s="63"/>
      <c r="ET345" s="63"/>
      <c r="EU345" s="63"/>
      <c r="EV345" s="63"/>
      <c r="EW345" s="1"/>
      <c r="EX345" s="1"/>
      <c r="EY345" s="1"/>
      <c r="EZ345" s="1"/>
      <c r="FA345" s="1"/>
      <c r="FB345" s="1"/>
      <c r="FC345" s="1"/>
      <c r="FD345" s="1"/>
      <c r="FE345" s="1"/>
      <c r="FF345" s="1"/>
      <c r="FG345" s="1"/>
      <c r="FH345" s="1"/>
      <c r="FI345" s="1"/>
      <c r="FJ345" s="1"/>
      <c r="FK345" s="138"/>
      <c r="FL345" s="1"/>
      <c r="FM345" s="63"/>
      <c r="FN345" s="63"/>
      <c r="FO345" s="63"/>
      <c r="FP345" s="63"/>
      <c r="FQ345" s="63"/>
      <c r="FR345" s="63"/>
      <c r="FS345" s="63"/>
      <c r="FT345" s="63"/>
      <c r="FU345" s="63"/>
      <c r="FV345" s="63"/>
      <c r="FW345" s="63"/>
      <c r="FX345" s="63"/>
      <c r="FY345" s="63"/>
      <c r="FZ345" s="63"/>
      <c r="GA345" s="63"/>
      <c r="GB345" s="63"/>
      <c r="GC345" s="1"/>
      <c r="GD345" s="1"/>
      <c r="GE345" s="1"/>
      <c r="GF345" s="1"/>
      <c r="GG345" s="1"/>
      <c r="GH345" s="1"/>
      <c r="GI345" s="1"/>
      <c r="GJ345" s="1"/>
      <c r="GK345" s="1"/>
      <c r="GL345" s="1"/>
      <c r="GM345" s="1"/>
      <c r="GN345" s="1"/>
      <c r="GO345" s="1"/>
      <c r="GP345" s="1"/>
      <c r="GQ345" s="138"/>
      <c r="GR345" s="1"/>
      <c r="GS345" s="63"/>
      <c r="GT345" s="63"/>
      <c r="GU345" s="63"/>
      <c r="GV345" s="63"/>
      <c r="GW345" s="63"/>
      <c r="GX345" s="63"/>
      <c r="GY345" s="63"/>
      <c r="GZ345" s="63"/>
      <c r="HA345" s="63"/>
      <c r="HB345" s="63"/>
      <c r="HC345" s="63"/>
      <c r="HD345" s="63"/>
      <c r="HE345" s="63"/>
      <c r="HF345" s="63"/>
      <c r="HG345" s="63"/>
      <c r="HH345" s="63"/>
      <c r="HI345" s="1"/>
      <c r="HJ345" s="1"/>
      <c r="HK345" s="1"/>
      <c r="HL345" s="1"/>
      <c r="HM345" s="1"/>
      <c r="HN345" s="1"/>
      <c r="HO345" s="1"/>
      <c r="HP345" s="1"/>
      <c r="HQ345" s="1"/>
      <c r="HR345" s="1"/>
      <c r="HS345" s="1"/>
      <c r="HT345" s="1"/>
      <c r="HU345" s="1"/>
      <c r="HV345" s="1"/>
      <c r="HW345" s="138"/>
      <c r="HX345" s="1"/>
      <c r="HY345" s="63"/>
      <c r="HZ345" s="63"/>
      <c r="IA345" s="63"/>
      <c r="IB345" s="63"/>
      <c r="IC345" s="63"/>
      <c r="ID345" s="63"/>
      <c r="IE345" s="63"/>
      <c r="IF345" s="63"/>
      <c r="IG345" s="63"/>
      <c r="IH345" s="63"/>
      <c r="II345" s="63"/>
      <c r="IJ345" s="63"/>
      <c r="IK345" s="63"/>
      <c r="IL345" s="63"/>
      <c r="IM345" s="63"/>
      <c r="IN345" s="63"/>
      <c r="IO345" s="1"/>
      <c r="IP345" s="1"/>
      <c r="IQ345" s="1"/>
      <c r="IR345" s="1"/>
      <c r="IS345" s="1"/>
      <c r="IT345" s="1"/>
      <c r="IU345" s="1"/>
      <c r="IV345" s="1"/>
      <c r="IW345" s="1"/>
      <c r="IX345" s="1"/>
      <c r="IY345" s="1"/>
      <c r="IZ345" s="1"/>
      <c r="JA345" s="1"/>
      <c r="JB345" s="1"/>
      <c r="JC345" s="138"/>
      <c r="JD345" s="1"/>
      <c r="JE345" s="63"/>
      <c r="JF345" s="63"/>
      <c r="JG345" s="63"/>
      <c r="JH345" s="63"/>
      <c r="JI345" s="63"/>
      <c r="JJ345" s="63"/>
      <c r="JK345" s="63"/>
      <c r="JL345" s="63"/>
      <c r="JM345" s="63"/>
      <c r="JN345" s="63"/>
      <c r="JO345" s="63"/>
      <c r="JP345" s="63"/>
      <c r="JQ345" s="63"/>
      <c r="JR345" s="63"/>
      <c r="JS345" s="63"/>
      <c r="JT345" s="63"/>
      <c r="JU345" s="1"/>
      <c r="JV345" s="1"/>
      <c r="JW345" s="1"/>
      <c r="JX345" s="1"/>
      <c r="JY345" s="1"/>
      <c r="JZ345" s="1"/>
      <c r="KA345" s="1"/>
      <c r="KB345" s="1"/>
      <c r="KC345" s="1"/>
      <c r="KD345" s="1"/>
      <c r="KE345" s="1"/>
      <c r="KF345" s="1"/>
      <c r="KG345" s="1"/>
      <c r="KH345" s="1"/>
      <c r="KI345" s="138"/>
      <c r="KJ345" s="1"/>
      <c r="KK345" s="63"/>
      <c r="KL345" s="63"/>
      <c r="KM345" s="63"/>
      <c r="KN345" s="63"/>
      <c r="KO345" s="63"/>
      <c r="KP345" s="63"/>
      <c r="KQ345" s="63"/>
      <c r="KR345" s="63"/>
      <c r="KS345" s="63"/>
      <c r="KT345" s="63"/>
      <c r="KU345" s="63"/>
      <c r="KV345" s="63"/>
      <c r="KW345" s="63"/>
      <c r="KX345" s="63"/>
      <c r="KY345" s="63"/>
      <c r="KZ345" s="63"/>
      <c r="LA345" s="1"/>
      <c r="LB345" s="1"/>
      <c r="LC345" s="1"/>
      <c r="LD345" s="1"/>
      <c r="LE345" s="1"/>
      <c r="LF345" s="1"/>
      <c r="LG345" s="1"/>
      <c r="LH345" s="1"/>
      <c r="LI345" s="1"/>
      <c r="LJ345" s="1"/>
      <c r="LK345" s="1"/>
      <c r="LL345" s="1"/>
      <c r="LM345" s="1"/>
      <c r="LN345" s="1"/>
      <c r="LO345" s="138"/>
      <c r="LP345" s="1"/>
      <c r="LQ345" s="63"/>
      <c r="LR345" s="63"/>
      <c r="LS345" s="63"/>
      <c r="LT345" s="63"/>
      <c r="LU345" s="63"/>
      <c r="LV345" s="63"/>
      <c r="LW345" s="63"/>
      <c r="LX345" s="63"/>
      <c r="LY345" s="63"/>
      <c r="LZ345" s="63"/>
      <c r="MA345" s="63"/>
      <c r="MB345" s="63"/>
      <c r="MC345" s="63"/>
      <c r="MD345" s="63"/>
      <c r="ME345" s="63"/>
      <c r="MF345" s="63"/>
    </row>
    <row r="346" spans="1:344" x14ac:dyDescent="0.35">
      <c r="A346" s="131">
        <v>342</v>
      </c>
      <c r="B346" s="170"/>
      <c r="C346" s="170"/>
      <c r="D346" s="152">
        <v>628</v>
      </c>
      <c r="E346" s="72" t="str">
        <f>'BVEM Scorecard'!F345</f>
        <v>Solar + Storage</v>
      </c>
      <c r="F346" s="96"/>
      <c r="G346" s="96"/>
      <c r="H346" s="96"/>
      <c r="I346" s="96"/>
      <c r="J346" s="62"/>
      <c r="K346" s="62"/>
      <c r="L346" s="62"/>
      <c r="M346" s="62"/>
      <c r="N346" s="62"/>
      <c r="O346" s="62"/>
      <c r="P346" s="62"/>
      <c r="Q346" s="62"/>
      <c r="R346" s="62"/>
      <c r="S346" s="62"/>
      <c r="T346" s="62"/>
      <c r="U346" s="62"/>
      <c r="V346" s="62"/>
      <c r="W346" s="62"/>
      <c r="X346" s="62"/>
      <c r="Y346" s="87"/>
      <c r="Z346" s="5"/>
      <c r="AA346" s="5"/>
      <c r="AB346" s="5"/>
      <c r="AC346" s="5"/>
      <c r="AD346" s="5"/>
      <c r="AE346" s="5"/>
      <c r="AF346" s="5"/>
      <c r="AG346" s="5"/>
      <c r="AH346" s="5"/>
      <c r="AI346" s="5"/>
      <c r="AJ346" s="5"/>
      <c r="AK346" s="5"/>
      <c r="AL346" s="5"/>
      <c r="AM346" s="91"/>
      <c r="AN346" s="93"/>
      <c r="AO346" s="62"/>
      <c r="AP346" s="62"/>
      <c r="AQ346" s="62"/>
      <c r="AR346" s="62"/>
      <c r="AS346" s="62"/>
      <c r="AT346" s="62"/>
      <c r="AU346" s="62"/>
      <c r="AV346" s="62"/>
      <c r="AW346" s="62"/>
      <c r="AX346" s="62"/>
      <c r="AY346" s="62"/>
      <c r="AZ346" s="62"/>
      <c r="BA346" s="62"/>
      <c r="BB346" s="62"/>
      <c r="BC346" s="62"/>
      <c r="BD346" s="62"/>
      <c r="BE346" s="5"/>
      <c r="BF346" s="5"/>
      <c r="BG346" s="5"/>
      <c r="BH346" s="5"/>
      <c r="BI346" s="5"/>
      <c r="BJ346" s="5"/>
      <c r="BK346" s="5"/>
      <c r="BL346" s="5"/>
      <c r="BM346" s="5"/>
      <c r="BN346" s="5"/>
      <c r="BO346" s="5"/>
      <c r="BP346" s="5"/>
      <c r="BQ346" s="5"/>
      <c r="BR346" s="5"/>
      <c r="BS346" s="5"/>
      <c r="BT346" s="5"/>
      <c r="BU346" s="62"/>
      <c r="BV346" s="62"/>
      <c r="BW346" s="62"/>
      <c r="BX346" s="62"/>
      <c r="BY346" s="62"/>
      <c r="BZ346" s="62"/>
      <c r="CA346" s="62"/>
      <c r="CB346" s="62"/>
      <c r="CC346" s="62"/>
      <c r="CD346" s="62"/>
      <c r="CE346" s="62"/>
      <c r="CF346" s="62"/>
      <c r="CG346" s="62"/>
      <c r="CH346" s="62"/>
      <c r="CI346" s="62"/>
      <c r="CJ346" s="62"/>
      <c r="CK346" s="5"/>
      <c r="CL346" s="5"/>
      <c r="CM346" s="5"/>
      <c r="CN346" s="5"/>
      <c r="CO346" s="5"/>
      <c r="CP346" s="5"/>
      <c r="CQ346" s="5"/>
      <c r="CR346" s="5"/>
      <c r="CS346" s="5"/>
      <c r="CT346" s="5"/>
      <c r="CU346" s="5"/>
      <c r="CV346" s="5"/>
      <c r="CW346" s="5"/>
      <c r="CX346" s="5"/>
      <c r="CY346" s="91"/>
      <c r="CZ346" s="5"/>
      <c r="DA346" s="62"/>
      <c r="DB346" s="62"/>
      <c r="DC346" s="62"/>
      <c r="DD346" s="62"/>
      <c r="DE346" s="62"/>
      <c r="DF346" s="62"/>
      <c r="DG346" s="62"/>
      <c r="DH346" s="62"/>
      <c r="DI346" s="62"/>
      <c r="DJ346" s="62"/>
      <c r="DK346" s="62"/>
      <c r="DL346" s="62"/>
      <c r="DM346" s="62"/>
      <c r="DN346" s="62"/>
      <c r="DO346" s="62"/>
      <c r="DP346" s="62"/>
      <c r="DQ346" s="5"/>
      <c r="DR346" s="5"/>
      <c r="DS346" s="5"/>
      <c r="DT346" s="5"/>
      <c r="DU346" s="5"/>
      <c r="DV346" s="5"/>
      <c r="DW346" s="5"/>
      <c r="DX346" s="5"/>
      <c r="DY346" s="5"/>
      <c r="DZ346" s="5"/>
      <c r="EA346" s="5"/>
      <c r="EB346" s="5"/>
      <c r="EC346" s="5"/>
      <c r="ED346" s="5"/>
      <c r="EE346" s="91"/>
      <c r="EF346" s="5"/>
      <c r="EG346" s="62"/>
      <c r="EH346" s="62"/>
      <c r="EI346" s="62"/>
      <c r="EJ346" s="62"/>
      <c r="EK346" s="62"/>
      <c r="EL346" s="62"/>
      <c r="EM346" s="62"/>
      <c r="EN346" s="62"/>
      <c r="EO346" s="62"/>
      <c r="EP346" s="62"/>
      <c r="EQ346" s="62"/>
      <c r="ER346" s="62"/>
      <c r="ES346" s="62"/>
      <c r="ET346" s="62"/>
      <c r="EU346" s="62"/>
      <c r="EV346" s="62"/>
      <c r="EW346" s="5"/>
      <c r="EX346" s="5"/>
      <c r="EY346" s="5"/>
      <c r="EZ346" s="5"/>
      <c r="FA346" s="5"/>
      <c r="FB346" s="5"/>
      <c r="FC346" s="5"/>
      <c r="FD346" s="5"/>
      <c r="FE346" s="5"/>
      <c r="FF346" s="5"/>
      <c r="FG346" s="5"/>
      <c r="FH346" s="5"/>
      <c r="FI346" s="5"/>
      <c r="FJ346" s="5"/>
      <c r="FK346" s="91"/>
      <c r="FL346" s="5"/>
      <c r="FM346" s="62"/>
      <c r="FN346" s="62"/>
      <c r="FO346" s="62"/>
      <c r="FP346" s="62"/>
      <c r="FQ346" s="62"/>
      <c r="FR346" s="62"/>
      <c r="FS346" s="62"/>
      <c r="FT346" s="62"/>
      <c r="FU346" s="62"/>
      <c r="FV346" s="62"/>
      <c r="FW346" s="62"/>
      <c r="FX346" s="62"/>
      <c r="FY346" s="62"/>
      <c r="FZ346" s="62"/>
      <c r="GA346" s="62"/>
      <c r="GB346" s="62"/>
      <c r="GC346" s="5"/>
      <c r="GD346" s="5"/>
      <c r="GE346" s="5"/>
      <c r="GF346" s="5"/>
      <c r="GG346" s="5"/>
      <c r="GH346" s="5"/>
      <c r="GI346" s="5"/>
      <c r="GJ346" s="5"/>
      <c r="GK346" s="5"/>
      <c r="GL346" s="5"/>
      <c r="GM346" s="5"/>
      <c r="GN346" s="5"/>
      <c r="GO346" s="5"/>
      <c r="GP346" s="5"/>
      <c r="GQ346" s="91"/>
      <c r="GR346" s="5"/>
      <c r="GS346" s="62"/>
      <c r="GT346" s="62"/>
      <c r="GU346" s="62"/>
      <c r="GV346" s="62"/>
      <c r="GW346" s="62"/>
      <c r="GX346" s="62"/>
      <c r="GY346" s="62"/>
      <c r="GZ346" s="62"/>
      <c r="HA346" s="62"/>
      <c r="HB346" s="62"/>
      <c r="HC346" s="62"/>
      <c r="HD346" s="62"/>
      <c r="HE346" s="62"/>
      <c r="HF346" s="62"/>
      <c r="HG346" s="62"/>
      <c r="HH346" s="62"/>
      <c r="HI346" s="5"/>
      <c r="HJ346" s="5"/>
      <c r="HK346" s="5"/>
      <c r="HL346" s="5"/>
      <c r="HM346" s="5"/>
      <c r="HN346" s="5"/>
      <c r="HO346" s="5"/>
      <c r="HP346" s="5"/>
      <c r="HQ346" s="5"/>
      <c r="HR346" s="5"/>
      <c r="HS346" s="5"/>
      <c r="HT346" s="5"/>
      <c r="HU346" s="5"/>
      <c r="HV346" s="5"/>
      <c r="HW346" s="91"/>
      <c r="HX346" s="5"/>
      <c r="HY346" s="62"/>
      <c r="HZ346" s="62"/>
      <c r="IA346" s="62"/>
      <c r="IB346" s="62"/>
      <c r="IC346" s="62"/>
      <c r="ID346" s="62"/>
      <c r="IE346" s="62"/>
      <c r="IF346" s="62"/>
      <c r="IG346" s="62"/>
      <c r="IH346" s="62"/>
      <c r="II346" s="62"/>
      <c r="IJ346" s="62"/>
      <c r="IK346" s="62"/>
      <c r="IL346" s="62"/>
      <c r="IM346" s="62"/>
      <c r="IN346" s="62"/>
      <c r="IO346" s="5"/>
      <c r="IP346" s="5"/>
      <c r="IQ346" s="5"/>
      <c r="IR346" s="5"/>
      <c r="IS346" s="5"/>
      <c r="IT346" s="5"/>
      <c r="IU346" s="5"/>
      <c r="IV346" s="5"/>
      <c r="IW346" s="5"/>
      <c r="IX346" s="5"/>
      <c r="IY346" s="5"/>
      <c r="IZ346" s="5"/>
      <c r="JA346" s="5"/>
      <c r="JB346" s="5"/>
      <c r="JC346" s="91"/>
      <c r="JD346" s="5"/>
      <c r="JE346" s="62"/>
      <c r="JF346" s="62"/>
      <c r="JG346" s="62"/>
      <c r="JH346" s="62"/>
      <c r="JI346" s="62"/>
      <c r="JJ346" s="62"/>
      <c r="JK346" s="62"/>
      <c r="JL346" s="62"/>
      <c r="JM346" s="62"/>
      <c r="JN346" s="62"/>
      <c r="JO346" s="62"/>
      <c r="JP346" s="62"/>
      <c r="JQ346" s="62"/>
      <c r="JR346" s="62"/>
      <c r="JS346" s="62"/>
      <c r="JT346" s="62"/>
      <c r="JU346" s="5"/>
      <c r="JV346" s="5"/>
      <c r="JW346" s="5"/>
      <c r="JX346" s="5"/>
      <c r="JY346" s="5"/>
      <c r="JZ346" s="5"/>
      <c r="KA346" s="5"/>
      <c r="KB346" s="5"/>
      <c r="KC346" s="5"/>
      <c r="KD346" s="5"/>
      <c r="KE346" s="5"/>
      <c r="KF346" s="5"/>
      <c r="KG346" s="5"/>
      <c r="KH346" s="5"/>
      <c r="KI346" s="91"/>
      <c r="KJ346" s="5"/>
      <c r="KK346" s="62"/>
      <c r="KL346" s="62"/>
      <c r="KM346" s="62"/>
      <c r="KN346" s="62"/>
      <c r="KO346" s="62"/>
      <c r="KP346" s="62"/>
      <c r="KQ346" s="62"/>
      <c r="KR346" s="62"/>
      <c r="KS346" s="62"/>
      <c r="KT346" s="62"/>
      <c r="KU346" s="62"/>
      <c r="KV346" s="62"/>
      <c r="KW346" s="62"/>
      <c r="KX346" s="62"/>
      <c r="KY346" s="62"/>
      <c r="KZ346" s="62"/>
      <c r="LA346" s="5"/>
      <c r="LB346" s="5"/>
      <c r="LC346" s="5"/>
      <c r="LD346" s="5"/>
      <c r="LE346" s="5"/>
      <c r="LF346" s="5"/>
      <c r="LG346" s="5"/>
      <c r="LH346" s="5"/>
      <c r="LI346" s="5"/>
      <c r="LJ346" s="5"/>
      <c r="LK346" s="5"/>
      <c r="LL346" s="5"/>
      <c r="LM346" s="5"/>
      <c r="LN346" s="5"/>
      <c r="LO346" s="91"/>
      <c r="LP346" s="5"/>
      <c r="LQ346" s="62"/>
      <c r="LR346" s="62"/>
      <c r="LS346" s="62"/>
      <c r="LT346" s="62"/>
      <c r="LU346" s="62"/>
      <c r="LV346" s="62"/>
      <c r="LW346" s="62"/>
      <c r="LX346" s="62"/>
      <c r="LY346" s="62"/>
      <c r="LZ346" s="62"/>
      <c r="MA346" s="62"/>
      <c r="MB346" s="62"/>
      <c r="MC346" s="62"/>
      <c r="MD346" s="62"/>
      <c r="ME346" s="62"/>
      <c r="MF346" s="62"/>
    </row>
    <row r="347" spans="1:344" x14ac:dyDescent="0.35">
      <c r="A347" s="132">
        <v>343</v>
      </c>
      <c r="B347" s="170"/>
      <c r="C347" s="170"/>
      <c r="D347" s="152">
        <v>567</v>
      </c>
      <c r="E347" s="72" t="str">
        <f>'BVEM Scorecard'!F346</f>
        <v>Solar + Storage</v>
      </c>
      <c r="F347" s="96"/>
      <c r="G347" s="96"/>
      <c r="H347" s="96"/>
      <c r="I347" s="96"/>
      <c r="J347" s="62"/>
      <c r="K347" s="62"/>
      <c r="L347" s="62"/>
      <c r="M347" s="62"/>
      <c r="N347" s="62"/>
      <c r="O347" s="62"/>
      <c r="P347" s="62"/>
      <c r="Q347" s="62"/>
      <c r="R347" s="62"/>
      <c r="S347" s="62"/>
      <c r="T347" s="62"/>
      <c r="U347" s="62"/>
      <c r="V347" s="62"/>
      <c r="W347" s="62"/>
      <c r="X347" s="62"/>
      <c r="Y347" s="1"/>
      <c r="Z347" s="1"/>
      <c r="AA347" s="1"/>
      <c r="AB347" s="1"/>
      <c r="AC347" s="1"/>
      <c r="AD347" s="1"/>
      <c r="AE347" s="1"/>
      <c r="AF347" s="1"/>
      <c r="AG347" s="1"/>
      <c r="AH347" s="1"/>
      <c r="AI347" s="1"/>
      <c r="AJ347" s="1"/>
      <c r="AK347" s="1"/>
      <c r="AL347" s="1"/>
      <c r="AM347" s="138"/>
      <c r="AN347" s="139"/>
      <c r="AO347" s="63"/>
      <c r="AP347" s="63"/>
      <c r="AQ347" s="63"/>
      <c r="AR347" s="63"/>
      <c r="AS347" s="63"/>
      <c r="AT347" s="63"/>
      <c r="AU347" s="63"/>
      <c r="AV347" s="63"/>
      <c r="AW347" s="63"/>
      <c r="AX347" s="63"/>
      <c r="AY347" s="63"/>
      <c r="AZ347" s="63"/>
      <c r="BA347" s="63"/>
      <c r="BB347" s="63"/>
      <c r="BC347" s="63"/>
      <c r="BD347" s="63"/>
      <c r="BE347" s="1"/>
      <c r="BF347" s="1"/>
      <c r="BG347" s="1"/>
      <c r="BH347" s="1"/>
      <c r="BI347" s="1"/>
      <c r="BJ347" s="1"/>
      <c r="BK347" s="1"/>
      <c r="BL347" s="1"/>
      <c r="BM347" s="1"/>
      <c r="BN347" s="1"/>
      <c r="BO347" s="1"/>
      <c r="BP347" s="1"/>
      <c r="BQ347" s="1"/>
      <c r="BR347" s="1"/>
      <c r="BS347" s="1"/>
      <c r="BT347" s="1"/>
      <c r="BU347" s="63"/>
      <c r="BV347" s="63"/>
      <c r="BW347" s="63"/>
      <c r="BX347" s="63"/>
      <c r="BY347" s="63"/>
      <c r="BZ347" s="63"/>
      <c r="CA347" s="63"/>
      <c r="CB347" s="63"/>
      <c r="CC347" s="63"/>
      <c r="CD347" s="63"/>
      <c r="CE347" s="63"/>
      <c r="CF347" s="63"/>
      <c r="CG347" s="63"/>
      <c r="CH347" s="63"/>
      <c r="CI347" s="63"/>
      <c r="CJ347" s="63"/>
      <c r="CK347" s="1"/>
      <c r="CL347" s="1"/>
      <c r="CM347" s="1"/>
      <c r="CN347" s="1"/>
      <c r="CO347" s="1"/>
      <c r="CP347" s="1"/>
      <c r="CQ347" s="1"/>
      <c r="CR347" s="1"/>
      <c r="CS347" s="1"/>
      <c r="CT347" s="1"/>
      <c r="CU347" s="1"/>
      <c r="CV347" s="1"/>
      <c r="CW347" s="1"/>
      <c r="CX347" s="1"/>
      <c r="CY347" s="138"/>
      <c r="CZ347" s="1"/>
      <c r="DA347" s="63"/>
      <c r="DB347" s="63"/>
      <c r="DC347" s="63"/>
      <c r="DD347" s="63"/>
      <c r="DE347" s="63"/>
      <c r="DF347" s="63"/>
      <c r="DG347" s="63"/>
      <c r="DH347" s="63"/>
      <c r="DI347" s="63"/>
      <c r="DJ347" s="63"/>
      <c r="DK347" s="63"/>
      <c r="DL347" s="63"/>
      <c r="DM347" s="63"/>
      <c r="DN347" s="63"/>
      <c r="DO347" s="63"/>
      <c r="DP347" s="63"/>
      <c r="DQ347" s="1"/>
      <c r="DR347" s="1"/>
      <c r="DS347" s="1"/>
      <c r="DT347" s="1"/>
      <c r="DU347" s="1"/>
      <c r="DV347" s="1"/>
      <c r="DW347" s="1"/>
      <c r="DX347" s="1"/>
      <c r="DY347" s="1"/>
      <c r="DZ347" s="1"/>
      <c r="EA347" s="1"/>
      <c r="EB347" s="1"/>
      <c r="EC347" s="1"/>
      <c r="ED347" s="1"/>
      <c r="EE347" s="138"/>
      <c r="EF347" s="1"/>
      <c r="EG347" s="63"/>
      <c r="EH347" s="63"/>
      <c r="EI347" s="63"/>
      <c r="EJ347" s="63"/>
      <c r="EK347" s="63"/>
      <c r="EL347" s="63"/>
      <c r="EM347" s="63"/>
      <c r="EN347" s="63"/>
      <c r="EO347" s="63"/>
      <c r="EP347" s="63"/>
      <c r="EQ347" s="63"/>
      <c r="ER347" s="63"/>
      <c r="ES347" s="63"/>
      <c r="ET347" s="63"/>
      <c r="EU347" s="63"/>
      <c r="EV347" s="63"/>
      <c r="EW347" s="1"/>
      <c r="EX347" s="1"/>
      <c r="EY347" s="1"/>
      <c r="EZ347" s="1"/>
      <c r="FA347" s="1"/>
      <c r="FB347" s="1"/>
      <c r="FC347" s="1"/>
      <c r="FD347" s="1"/>
      <c r="FE347" s="1"/>
      <c r="FF347" s="1"/>
      <c r="FG347" s="1"/>
      <c r="FH347" s="1"/>
      <c r="FI347" s="1"/>
      <c r="FJ347" s="1"/>
      <c r="FK347" s="138"/>
      <c r="FL347" s="1"/>
      <c r="FM347" s="63"/>
      <c r="FN347" s="63"/>
      <c r="FO347" s="63"/>
      <c r="FP347" s="63"/>
      <c r="FQ347" s="63"/>
      <c r="FR347" s="63"/>
      <c r="FS347" s="63"/>
      <c r="FT347" s="63"/>
      <c r="FU347" s="63"/>
      <c r="FV347" s="63"/>
      <c r="FW347" s="63"/>
      <c r="FX347" s="63"/>
      <c r="FY347" s="63"/>
      <c r="FZ347" s="63"/>
      <c r="GA347" s="63"/>
      <c r="GB347" s="63"/>
      <c r="GC347" s="1"/>
      <c r="GD347" s="1"/>
      <c r="GE347" s="1"/>
      <c r="GF347" s="1"/>
      <c r="GG347" s="1"/>
      <c r="GH347" s="1"/>
      <c r="GI347" s="1"/>
      <c r="GJ347" s="1"/>
      <c r="GK347" s="1"/>
      <c r="GL347" s="1"/>
      <c r="GM347" s="1"/>
      <c r="GN347" s="1"/>
      <c r="GO347" s="1"/>
      <c r="GP347" s="1"/>
      <c r="GQ347" s="138"/>
      <c r="GR347" s="1"/>
      <c r="GS347" s="63"/>
      <c r="GT347" s="63"/>
      <c r="GU347" s="63"/>
      <c r="GV347" s="63"/>
      <c r="GW347" s="63"/>
      <c r="GX347" s="63"/>
      <c r="GY347" s="63"/>
      <c r="GZ347" s="63"/>
      <c r="HA347" s="63"/>
      <c r="HB347" s="63"/>
      <c r="HC347" s="63"/>
      <c r="HD347" s="63"/>
      <c r="HE347" s="63"/>
      <c r="HF347" s="63"/>
      <c r="HG347" s="63"/>
      <c r="HH347" s="63"/>
      <c r="HI347" s="1"/>
      <c r="HJ347" s="1"/>
      <c r="HK347" s="1"/>
      <c r="HL347" s="1"/>
      <c r="HM347" s="1"/>
      <c r="HN347" s="1"/>
      <c r="HO347" s="1"/>
      <c r="HP347" s="1"/>
      <c r="HQ347" s="1"/>
      <c r="HR347" s="1"/>
      <c r="HS347" s="1"/>
      <c r="HT347" s="1"/>
      <c r="HU347" s="1"/>
      <c r="HV347" s="1"/>
      <c r="HW347" s="138"/>
      <c r="HX347" s="1"/>
      <c r="HY347" s="63"/>
      <c r="HZ347" s="63"/>
      <c r="IA347" s="63"/>
      <c r="IB347" s="63"/>
      <c r="IC347" s="63"/>
      <c r="ID347" s="63"/>
      <c r="IE347" s="63"/>
      <c r="IF347" s="63"/>
      <c r="IG347" s="63"/>
      <c r="IH347" s="63"/>
      <c r="II347" s="63"/>
      <c r="IJ347" s="63"/>
      <c r="IK347" s="63"/>
      <c r="IL347" s="63"/>
      <c r="IM347" s="63"/>
      <c r="IN347" s="63"/>
      <c r="IO347" s="1"/>
      <c r="IP347" s="1"/>
      <c r="IQ347" s="1"/>
      <c r="IR347" s="1"/>
      <c r="IS347" s="1"/>
      <c r="IT347" s="1"/>
      <c r="IU347" s="1"/>
      <c r="IV347" s="1"/>
      <c r="IW347" s="1"/>
      <c r="IX347" s="1"/>
      <c r="IY347" s="1"/>
      <c r="IZ347" s="1"/>
      <c r="JA347" s="1"/>
      <c r="JB347" s="1"/>
      <c r="JC347" s="138"/>
      <c r="JD347" s="1"/>
      <c r="JE347" s="63"/>
      <c r="JF347" s="63"/>
      <c r="JG347" s="63"/>
      <c r="JH347" s="63"/>
      <c r="JI347" s="63"/>
      <c r="JJ347" s="63"/>
      <c r="JK347" s="63"/>
      <c r="JL347" s="63"/>
      <c r="JM347" s="63"/>
      <c r="JN347" s="63"/>
      <c r="JO347" s="63"/>
      <c r="JP347" s="63"/>
      <c r="JQ347" s="63"/>
      <c r="JR347" s="63"/>
      <c r="JS347" s="63"/>
      <c r="JT347" s="63"/>
      <c r="JU347" s="1"/>
      <c r="JV347" s="1"/>
      <c r="JW347" s="1"/>
      <c r="JX347" s="1"/>
      <c r="JY347" s="1"/>
      <c r="JZ347" s="1"/>
      <c r="KA347" s="1"/>
      <c r="KB347" s="1"/>
      <c r="KC347" s="1"/>
      <c r="KD347" s="1"/>
      <c r="KE347" s="1"/>
      <c r="KF347" s="1"/>
      <c r="KG347" s="1"/>
      <c r="KH347" s="1"/>
      <c r="KI347" s="138"/>
      <c r="KJ347" s="1"/>
      <c r="KK347" s="63"/>
      <c r="KL347" s="63"/>
      <c r="KM347" s="63"/>
      <c r="KN347" s="63"/>
      <c r="KO347" s="63"/>
      <c r="KP347" s="63"/>
      <c r="KQ347" s="63"/>
      <c r="KR347" s="63"/>
      <c r="KS347" s="63"/>
      <c r="KT347" s="63"/>
      <c r="KU347" s="63"/>
      <c r="KV347" s="63"/>
      <c r="KW347" s="63"/>
      <c r="KX347" s="63"/>
      <c r="KY347" s="63"/>
      <c r="KZ347" s="63"/>
      <c r="LA347" s="1"/>
      <c r="LB347" s="1"/>
      <c r="LC347" s="1"/>
      <c r="LD347" s="1"/>
      <c r="LE347" s="1"/>
      <c r="LF347" s="1"/>
      <c r="LG347" s="1"/>
      <c r="LH347" s="1"/>
      <c r="LI347" s="1"/>
      <c r="LJ347" s="1"/>
      <c r="LK347" s="1"/>
      <c r="LL347" s="1"/>
      <c r="LM347" s="1"/>
      <c r="LN347" s="1"/>
      <c r="LO347" s="138"/>
      <c r="LP347" s="1"/>
      <c r="LQ347" s="63"/>
      <c r="LR347" s="63"/>
      <c r="LS347" s="63"/>
      <c r="LT347" s="63"/>
      <c r="LU347" s="63"/>
      <c r="LV347" s="63"/>
      <c r="LW347" s="63"/>
      <c r="LX347" s="63"/>
      <c r="LY347" s="63"/>
      <c r="LZ347" s="63"/>
      <c r="MA347" s="63"/>
      <c r="MB347" s="63"/>
      <c r="MC347" s="63"/>
      <c r="MD347" s="63"/>
      <c r="ME347" s="63"/>
      <c r="MF347" s="63"/>
    </row>
    <row r="348" spans="1:344" x14ac:dyDescent="0.35">
      <c r="A348" s="131">
        <v>344</v>
      </c>
      <c r="B348" s="170"/>
      <c r="C348" s="170"/>
      <c r="D348" s="152">
        <v>632</v>
      </c>
      <c r="E348" s="72" t="str">
        <f>'BVEM Scorecard'!F347</f>
        <v>Solar + Storage</v>
      </c>
      <c r="F348" s="96"/>
      <c r="G348" s="96"/>
      <c r="H348" s="96"/>
      <c r="I348" s="96"/>
      <c r="J348" s="62"/>
      <c r="K348" s="62"/>
      <c r="L348" s="62"/>
      <c r="M348" s="62"/>
      <c r="N348" s="62"/>
      <c r="O348" s="62"/>
      <c r="P348" s="62"/>
      <c r="Q348" s="62"/>
      <c r="R348" s="62"/>
      <c r="S348" s="62"/>
      <c r="T348" s="62"/>
      <c r="U348" s="62"/>
      <c r="V348" s="62"/>
      <c r="W348" s="62"/>
      <c r="X348" s="62"/>
      <c r="Y348" s="87"/>
      <c r="Z348" s="5"/>
      <c r="AA348" s="5"/>
      <c r="AB348" s="5"/>
      <c r="AC348" s="5"/>
      <c r="AD348" s="5"/>
      <c r="AE348" s="5"/>
      <c r="AF348" s="5"/>
      <c r="AG348" s="5"/>
      <c r="AH348" s="5"/>
      <c r="AI348" s="5"/>
      <c r="AJ348" s="5"/>
      <c r="AK348" s="5"/>
      <c r="AL348" s="5"/>
      <c r="AM348" s="91"/>
      <c r="AN348" s="93"/>
      <c r="AO348" s="62"/>
      <c r="AP348" s="62"/>
      <c r="AQ348" s="62"/>
      <c r="AR348" s="62"/>
      <c r="AS348" s="62"/>
      <c r="AT348" s="62"/>
      <c r="AU348" s="62"/>
      <c r="AV348" s="62"/>
      <c r="AW348" s="62"/>
      <c r="AX348" s="62"/>
      <c r="AY348" s="62"/>
      <c r="AZ348" s="62"/>
      <c r="BA348" s="62"/>
      <c r="BB348" s="62"/>
      <c r="BC348" s="62"/>
      <c r="BD348" s="62"/>
      <c r="BE348" s="5"/>
      <c r="BF348" s="5"/>
      <c r="BG348" s="5"/>
      <c r="BH348" s="5"/>
      <c r="BI348" s="5"/>
      <c r="BJ348" s="5"/>
      <c r="BK348" s="5"/>
      <c r="BL348" s="5"/>
      <c r="BM348" s="5"/>
      <c r="BN348" s="5"/>
      <c r="BO348" s="5"/>
      <c r="BP348" s="5"/>
      <c r="BQ348" s="5"/>
      <c r="BR348" s="5"/>
      <c r="BS348" s="5"/>
      <c r="BT348" s="5"/>
      <c r="BU348" s="62"/>
      <c r="BV348" s="62"/>
      <c r="BW348" s="62"/>
      <c r="BX348" s="62"/>
      <c r="BY348" s="62"/>
      <c r="BZ348" s="62"/>
      <c r="CA348" s="62"/>
      <c r="CB348" s="62"/>
      <c r="CC348" s="62"/>
      <c r="CD348" s="62"/>
      <c r="CE348" s="62"/>
      <c r="CF348" s="62"/>
      <c r="CG348" s="62"/>
      <c r="CH348" s="62"/>
      <c r="CI348" s="62"/>
      <c r="CJ348" s="62"/>
      <c r="CK348" s="5"/>
      <c r="CL348" s="5"/>
      <c r="CM348" s="5"/>
      <c r="CN348" s="5"/>
      <c r="CO348" s="5"/>
      <c r="CP348" s="5"/>
      <c r="CQ348" s="5"/>
      <c r="CR348" s="5"/>
      <c r="CS348" s="5"/>
      <c r="CT348" s="5"/>
      <c r="CU348" s="5"/>
      <c r="CV348" s="5"/>
      <c r="CW348" s="5"/>
      <c r="CX348" s="5"/>
      <c r="CY348" s="91"/>
      <c r="CZ348" s="5"/>
      <c r="DA348" s="62"/>
      <c r="DB348" s="62"/>
      <c r="DC348" s="62"/>
      <c r="DD348" s="62"/>
      <c r="DE348" s="62"/>
      <c r="DF348" s="62"/>
      <c r="DG348" s="62"/>
      <c r="DH348" s="62"/>
      <c r="DI348" s="62"/>
      <c r="DJ348" s="62"/>
      <c r="DK348" s="62"/>
      <c r="DL348" s="62"/>
      <c r="DM348" s="62"/>
      <c r="DN348" s="62"/>
      <c r="DO348" s="62"/>
      <c r="DP348" s="62"/>
      <c r="DQ348" s="5"/>
      <c r="DR348" s="5"/>
      <c r="DS348" s="5"/>
      <c r="DT348" s="5"/>
      <c r="DU348" s="5"/>
      <c r="DV348" s="5"/>
      <c r="DW348" s="5"/>
      <c r="DX348" s="5"/>
      <c r="DY348" s="5"/>
      <c r="DZ348" s="5"/>
      <c r="EA348" s="5"/>
      <c r="EB348" s="5"/>
      <c r="EC348" s="5"/>
      <c r="ED348" s="5"/>
      <c r="EE348" s="91"/>
      <c r="EF348" s="5"/>
      <c r="EG348" s="62"/>
      <c r="EH348" s="62"/>
      <c r="EI348" s="62"/>
      <c r="EJ348" s="62"/>
      <c r="EK348" s="62"/>
      <c r="EL348" s="62"/>
      <c r="EM348" s="62"/>
      <c r="EN348" s="62"/>
      <c r="EO348" s="62"/>
      <c r="EP348" s="62"/>
      <c r="EQ348" s="62"/>
      <c r="ER348" s="62"/>
      <c r="ES348" s="62"/>
      <c r="ET348" s="62"/>
      <c r="EU348" s="62"/>
      <c r="EV348" s="62"/>
      <c r="EW348" s="5"/>
      <c r="EX348" s="5"/>
      <c r="EY348" s="5"/>
      <c r="EZ348" s="5"/>
      <c r="FA348" s="5"/>
      <c r="FB348" s="5"/>
      <c r="FC348" s="5"/>
      <c r="FD348" s="5"/>
      <c r="FE348" s="5"/>
      <c r="FF348" s="5"/>
      <c r="FG348" s="5"/>
      <c r="FH348" s="5"/>
      <c r="FI348" s="5"/>
      <c r="FJ348" s="5"/>
      <c r="FK348" s="91"/>
      <c r="FL348" s="5"/>
      <c r="FM348" s="62"/>
      <c r="FN348" s="62"/>
      <c r="FO348" s="62"/>
      <c r="FP348" s="62"/>
      <c r="FQ348" s="62"/>
      <c r="FR348" s="62"/>
      <c r="FS348" s="62"/>
      <c r="FT348" s="62"/>
      <c r="FU348" s="62"/>
      <c r="FV348" s="62"/>
      <c r="FW348" s="62"/>
      <c r="FX348" s="62"/>
      <c r="FY348" s="62"/>
      <c r="FZ348" s="62"/>
      <c r="GA348" s="62"/>
      <c r="GB348" s="62"/>
      <c r="GC348" s="5"/>
      <c r="GD348" s="5"/>
      <c r="GE348" s="5"/>
      <c r="GF348" s="5"/>
      <c r="GG348" s="5"/>
      <c r="GH348" s="5"/>
      <c r="GI348" s="5"/>
      <c r="GJ348" s="5"/>
      <c r="GK348" s="5"/>
      <c r="GL348" s="5"/>
      <c r="GM348" s="5"/>
      <c r="GN348" s="5"/>
      <c r="GO348" s="5"/>
      <c r="GP348" s="5"/>
      <c r="GQ348" s="91"/>
      <c r="GR348" s="5"/>
      <c r="GS348" s="62"/>
      <c r="GT348" s="62"/>
      <c r="GU348" s="62"/>
      <c r="GV348" s="62"/>
      <c r="GW348" s="62"/>
      <c r="GX348" s="62"/>
      <c r="GY348" s="62"/>
      <c r="GZ348" s="62"/>
      <c r="HA348" s="62"/>
      <c r="HB348" s="62"/>
      <c r="HC348" s="62"/>
      <c r="HD348" s="62"/>
      <c r="HE348" s="62"/>
      <c r="HF348" s="62"/>
      <c r="HG348" s="62"/>
      <c r="HH348" s="62"/>
      <c r="HI348" s="5"/>
      <c r="HJ348" s="5"/>
      <c r="HK348" s="5"/>
      <c r="HL348" s="5"/>
      <c r="HM348" s="5"/>
      <c r="HN348" s="5"/>
      <c r="HO348" s="5"/>
      <c r="HP348" s="5"/>
      <c r="HQ348" s="5"/>
      <c r="HR348" s="5"/>
      <c r="HS348" s="5"/>
      <c r="HT348" s="5"/>
      <c r="HU348" s="5"/>
      <c r="HV348" s="5"/>
      <c r="HW348" s="91"/>
      <c r="HX348" s="5"/>
      <c r="HY348" s="62"/>
      <c r="HZ348" s="62"/>
      <c r="IA348" s="62"/>
      <c r="IB348" s="62"/>
      <c r="IC348" s="62"/>
      <c r="ID348" s="62"/>
      <c r="IE348" s="62"/>
      <c r="IF348" s="62"/>
      <c r="IG348" s="62"/>
      <c r="IH348" s="62"/>
      <c r="II348" s="62"/>
      <c r="IJ348" s="62"/>
      <c r="IK348" s="62"/>
      <c r="IL348" s="62"/>
      <c r="IM348" s="62"/>
      <c r="IN348" s="62"/>
      <c r="IO348" s="5"/>
      <c r="IP348" s="5"/>
      <c r="IQ348" s="5"/>
      <c r="IR348" s="5"/>
      <c r="IS348" s="5"/>
      <c r="IT348" s="5"/>
      <c r="IU348" s="5"/>
      <c r="IV348" s="5"/>
      <c r="IW348" s="5"/>
      <c r="IX348" s="5"/>
      <c r="IY348" s="5"/>
      <c r="IZ348" s="5"/>
      <c r="JA348" s="5"/>
      <c r="JB348" s="5"/>
      <c r="JC348" s="91"/>
      <c r="JD348" s="5"/>
      <c r="JE348" s="62"/>
      <c r="JF348" s="62"/>
      <c r="JG348" s="62"/>
      <c r="JH348" s="62"/>
      <c r="JI348" s="62"/>
      <c r="JJ348" s="62"/>
      <c r="JK348" s="62"/>
      <c r="JL348" s="62"/>
      <c r="JM348" s="62"/>
      <c r="JN348" s="62"/>
      <c r="JO348" s="62"/>
      <c r="JP348" s="62"/>
      <c r="JQ348" s="62"/>
      <c r="JR348" s="62"/>
      <c r="JS348" s="62"/>
      <c r="JT348" s="62"/>
      <c r="JU348" s="5"/>
      <c r="JV348" s="5"/>
      <c r="JW348" s="5"/>
      <c r="JX348" s="5"/>
      <c r="JY348" s="5"/>
      <c r="JZ348" s="5"/>
      <c r="KA348" s="5"/>
      <c r="KB348" s="5"/>
      <c r="KC348" s="5"/>
      <c r="KD348" s="5"/>
      <c r="KE348" s="5"/>
      <c r="KF348" s="5"/>
      <c r="KG348" s="5"/>
      <c r="KH348" s="5"/>
      <c r="KI348" s="91"/>
      <c r="KJ348" s="5"/>
      <c r="KK348" s="62"/>
      <c r="KL348" s="62"/>
      <c r="KM348" s="62"/>
      <c r="KN348" s="62"/>
      <c r="KO348" s="62"/>
      <c r="KP348" s="62"/>
      <c r="KQ348" s="62"/>
      <c r="KR348" s="62"/>
      <c r="KS348" s="62"/>
      <c r="KT348" s="62"/>
      <c r="KU348" s="62"/>
      <c r="KV348" s="62"/>
      <c r="KW348" s="62"/>
      <c r="KX348" s="62"/>
      <c r="KY348" s="62"/>
      <c r="KZ348" s="62"/>
      <c r="LA348" s="5"/>
      <c r="LB348" s="5"/>
      <c r="LC348" s="5"/>
      <c r="LD348" s="5"/>
      <c r="LE348" s="5"/>
      <c r="LF348" s="5"/>
      <c r="LG348" s="5"/>
      <c r="LH348" s="5"/>
      <c r="LI348" s="5"/>
      <c r="LJ348" s="5"/>
      <c r="LK348" s="5"/>
      <c r="LL348" s="5"/>
      <c r="LM348" s="5"/>
      <c r="LN348" s="5"/>
      <c r="LO348" s="91"/>
      <c r="LP348" s="5"/>
      <c r="LQ348" s="62"/>
      <c r="LR348" s="62"/>
      <c r="LS348" s="62"/>
      <c r="LT348" s="62"/>
      <c r="LU348" s="62"/>
      <c r="LV348" s="62"/>
      <c r="LW348" s="62"/>
      <c r="LX348" s="62"/>
      <c r="LY348" s="62"/>
      <c r="LZ348" s="62"/>
      <c r="MA348" s="62"/>
      <c r="MB348" s="62"/>
      <c r="MC348" s="62"/>
      <c r="MD348" s="62"/>
      <c r="ME348" s="62"/>
      <c r="MF348" s="62"/>
    </row>
    <row r="349" spans="1:344" x14ac:dyDescent="0.35">
      <c r="A349" s="132">
        <v>345</v>
      </c>
      <c r="B349" s="170"/>
      <c r="C349" s="170"/>
      <c r="D349" s="152">
        <v>1041</v>
      </c>
      <c r="E349" s="72" t="str">
        <f>'BVEM Scorecard'!F348</f>
        <v>Solar</v>
      </c>
      <c r="F349" s="96">
        <f t="shared" si="472"/>
        <v>0.99999999999999989</v>
      </c>
      <c r="G349" s="96">
        <f t="shared" si="473"/>
        <v>1</v>
      </c>
      <c r="H349" s="96">
        <f t="shared" si="474"/>
        <v>0</v>
      </c>
      <c r="I349" s="96">
        <f t="shared" si="475"/>
        <v>0</v>
      </c>
      <c r="J349" s="62">
        <v>1</v>
      </c>
      <c r="K349" s="62">
        <v>1</v>
      </c>
      <c r="L349" s="62">
        <v>1</v>
      </c>
      <c r="M349" s="62">
        <v>1</v>
      </c>
      <c r="N349" s="62">
        <v>1</v>
      </c>
      <c r="O349" s="62">
        <v>1</v>
      </c>
      <c r="P349" s="62">
        <v>1</v>
      </c>
      <c r="Q349" s="62">
        <v>1</v>
      </c>
      <c r="R349" s="62">
        <v>1</v>
      </c>
      <c r="S349" s="62">
        <v>1</v>
      </c>
      <c r="T349" s="62">
        <v>1</v>
      </c>
      <c r="U349" s="62">
        <v>1</v>
      </c>
      <c r="V349" s="62">
        <v>1</v>
      </c>
      <c r="W349" s="62">
        <f t="shared" ref="W349" si="522">IFERROR(AVERAGE(M349:V349),0)</f>
        <v>1</v>
      </c>
      <c r="X349" s="62">
        <f t="shared" ref="X349" si="523">M$4*M349+N$4*N349+O$4*O349+P$4*P349+Q$4*Q349+R$4*R349+S$4*S349+T$4*T349+U$4*U349+V$4*V349</f>
        <v>0.99999999999999989</v>
      </c>
      <c r="Y349" s="1"/>
      <c r="Z349" s="1"/>
      <c r="AA349" s="1"/>
      <c r="AB349" s="1"/>
      <c r="AC349" s="1"/>
      <c r="AD349" s="1"/>
      <c r="AE349" s="1"/>
      <c r="AF349" s="1"/>
      <c r="AG349" s="1"/>
      <c r="AH349" s="1"/>
      <c r="AI349" s="1"/>
      <c r="AJ349" s="1"/>
      <c r="AK349" s="1"/>
      <c r="AL349" s="1"/>
      <c r="AM349" s="138" t="str">
        <f t="shared" si="464"/>
        <v/>
      </c>
      <c r="AN349" s="139" t="str">
        <f t="shared" si="465"/>
        <v/>
      </c>
      <c r="AO349" s="63"/>
      <c r="AP349" s="63"/>
      <c r="AQ349" s="63"/>
      <c r="AR349" s="63"/>
      <c r="AS349" s="63"/>
      <c r="AT349" s="63"/>
      <c r="AU349" s="63"/>
      <c r="AV349" s="63"/>
      <c r="AW349" s="63"/>
      <c r="AX349" s="63"/>
      <c r="AY349" s="63"/>
      <c r="AZ349" s="63"/>
      <c r="BA349" s="63"/>
      <c r="BB349" s="63"/>
      <c r="BC349" s="63" t="str">
        <f t="shared" si="466"/>
        <v/>
      </c>
      <c r="BD349" s="63" t="str">
        <f t="shared" si="467"/>
        <v/>
      </c>
      <c r="BE349" s="1"/>
      <c r="BF349" s="1"/>
      <c r="BG349" s="1"/>
      <c r="BH349" s="1"/>
      <c r="BI349" s="1"/>
      <c r="BJ349" s="1"/>
      <c r="BK349" s="1"/>
      <c r="BL349" s="1"/>
      <c r="BM349" s="1"/>
      <c r="BN349" s="1"/>
      <c r="BO349" s="1"/>
      <c r="BP349" s="1"/>
      <c r="BQ349" s="1"/>
      <c r="BR349" s="1"/>
      <c r="BS349" s="1" t="str">
        <f t="shared" si="468"/>
        <v/>
      </c>
      <c r="BT349" s="1" t="str">
        <f t="shared" si="469"/>
        <v/>
      </c>
      <c r="BU349" s="63"/>
      <c r="BV349" s="63"/>
      <c r="BW349" s="63"/>
      <c r="BX349" s="63"/>
      <c r="BY349" s="63"/>
      <c r="BZ349" s="63"/>
      <c r="CA349" s="63"/>
      <c r="CB349" s="63"/>
      <c r="CC349" s="63"/>
      <c r="CD349" s="63"/>
      <c r="CE349" s="63"/>
      <c r="CF349" s="63"/>
      <c r="CG349" s="63"/>
      <c r="CH349" s="63"/>
      <c r="CI349" s="63" t="str">
        <f t="shared" si="470"/>
        <v/>
      </c>
      <c r="CJ349" s="63" t="str">
        <f t="shared" si="471"/>
        <v/>
      </c>
      <c r="CK349" s="1"/>
      <c r="CL349" s="1"/>
      <c r="CM349" s="1"/>
      <c r="CN349" s="1"/>
      <c r="CO349" s="1"/>
      <c r="CP349" s="1"/>
      <c r="CQ349" s="1"/>
      <c r="CR349" s="1"/>
      <c r="CS349" s="1"/>
      <c r="CT349" s="1"/>
      <c r="CU349" s="1"/>
      <c r="CV349" s="1"/>
      <c r="CW349" s="1"/>
      <c r="CX349" s="1"/>
      <c r="CY349" s="138" t="str">
        <f t="shared" si="479"/>
        <v/>
      </c>
      <c r="CZ349" s="1" t="str">
        <f t="shared" si="480"/>
        <v/>
      </c>
      <c r="DA349" s="63"/>
      <c r="DB349" s="63"/>
      <c r="DC349" s="63"/>
      <c r="DD349" s="63"/>
      <c r="DE349" s="63"/>
      <c r="DF349" s="63"/>
      <c r="DG349" s="63"/>
      <c r="DH349" s="63"/>
      <c r="DI349" s="63"/>
      <c r="DJ349" s="63"/>
      <c r="DK349" s="63"/>
      <c r="DL349" s="63"/>
      <c r="DM349" s="63"/>
      <c r="DN349" s="63"/>
      <c r="DO349" s="63" t="str">
        <f t="shared" si="481"/>
        <v/>
      </c>
      <c r="DP349" s="63" t="str">
        <f t="shared" si="482"/>
        <v/>
      </c>
      <c r="DQ349" s="1"/>
      <c r="DR349" s="1"/>
      <c r="DS349" s="1"/>
      <c r="DT349" s="1"/>
      <c r="DU349" s="1"/>
      <c r="DV349" s="1"/>
      <c r="DW349" s="1"/>
      <c r="DX349" s="1"/>
      <c r="DY349" s="1"/>
      <c r="DZ349" s="1"/>
      <c r="EA349" s="1"/>
      <c r="EB349" s="1"/>
      <c r="EC349" s="1"/>
      <c r="ED349" s="1"/>
      <c r="EE349" s="138" t="str">
        <f t="shared" si="483"/>
        <v/>
      </c>
      <c r="EF349" s="1" t="str">
        <f t="shared" si="484"/>
        <v/>
      </c>
      <c r="EG349" s="63"/>
      <c r="EH349" s="63"/>
      <c r="EI349" s="63"/>
      <c r="EJ349" s="63"/>
      <c r="EK349" s="63"/>
      <c r="EL349" s="63"/>
      <c r="EM349" s="63"/>
      <c r="EN349" s="63"/>
      <c r="EO349" s="63"/>
      <c r="EP349" s="63"/>
      <c r="EQ349" s="63"/>
      <c r="ER349" s="63"/>
      <c r="ES349" s="63"/>
      <c r="ET349" s="63"/>
      <c r="EU349" s="63" t="str">
        <f t="shared" si="485"/>
        <v/>
      </c>
      <c r="EV349" s="63" t="str">
        <f t="shared" si="486"/>
        <v/>
      </c>
      <c r="EW349" s="1"/>
      <c r="EX349" s="1"/>
      <c r="EY349" s="1"/>
      <c r="EZ349" s="1"/>
      <c r="FA349" s="1"/>
      <c r="FB349" s="1"/>
      <c r="FC349" s="1"/>
      <c r="FD349" s="1"/>
      <c r="FE349" s="1"/>
      <c r="FF349" s="1"/>
      <c r="FG349" s="1"/>
      <c r="FH349" s="1"/>
      <c r="FI349" s="1"/>
      <c r="FJ349" s="1"/>
      <c r="FK349" s="138" t="str">
        <f t="shared" si="487"/>
        <v/>
      </c>
      <c r="FL349" s="1" t="str">
        <f t="shared" si="488"/>
        <v/>
      </c>
      <c r="FM349" s="63"/>
      <c r="FN349" s="63"/>
      <c r="FO349" s="63"/>
      <c r="FP349" s="63"/>
      <c r="FQ349" s="63"/>
      <c r="FR349" s="63"/>
      <c r="FS349" s="63"/>
      <c r="FT349" s="63"/>
      <c r="FU349" s="63"/>
      <c r="FV349" s="63"/>
      <c r="FW349" s="63"/>
      <c r="FX349" s="63"/>
      <c r="FY349" s="63"/>
      <c r="FZ349" s="63"/>
      <c r="GA349" s="63" t="str">
        <f t="shared" si="489"/>
        <v/>
      </c>
      <c r="GB349" s="63" t="str">
        <f t="shared" si="490"/>
        <v/>
      </c>
      <c r="GC349" s="1"/>
      <c r="GD349" s="1"/>
      <c r="GE349" s="1"/>
      <c r="GF349" s="1"/>
      <c r="GG349" s="1"/>
      <c r="GH349" s="1"/>
      <c r="GI349" s="1"/>
      <c r="GJ349" s="1"/>
      <c r="GK349" s="1"/>
      <c r="GL349" s="1"/>
      <c r="GM349" s="1"/>
      <c r="GN349" s="1"/>
      <c r="GO349" s="1"/>
      <c r="GP349" s="1"/>
      <c r="GQ349" s="138" t="str">
        <f t="shared" si="491"/>
        <v/>
      </c>
      <c r="GR349" s="1" t="str">
        <f t="shared" si="492"/>
        <v/>
      </c>
      <c r="GS349" s="63"/>
      <c r="GT349" s="63"/>
      <c r="GU349" s="63"/>
      <c r="GV349" s="63"/>
      <c r="GW349" s="63"/>
      <c r="GX349" s="63"/>
      <c r="GY349" s="63"/>
      <c r="GZ349" s="63"/>
      <c r="HA349" s="63"/>
      <c r="HB349" s="63"/>
      <c r="HC349" s="63"/>
      <c r="HD349" s="63"/>
      <c r="HE349" s="63"/>
      <c r="HF349" s="63"/>
      <c r="HG349" s="63" t="str">
        <f t="shared" si="493"/>
        <v/>
      </c>
      <c r="HH349" s="63" t="str">
        <f t="shared" si="494"/>
        <v/>
      </c>
      <c r="HI349" s="1"/>
      <c r="HJ349" s="1"/>
      <c r="HK349" s="1"/>
      <c r="HL349" s="1"/>
      <c r="HM349" s="1"/>
      <c r="HN349" s="1"/>
      <c r="HO349" s="1"/>
      <c r="HP349" s="1"/>
      <c r="HQ349" s="1"/>
      <c r="HR349" s="1"/>
      <c r="HS349" s="1"/>
      <c r="HT349" s="1"/>
      <c r="HU349" s="1"/>
      <c r="HV349" s="1"/>
      <c r="HW349" s="138" t="str">
        <f t="shared" si="495"/>
        <v/>
      </c>
      <c r="HX349" s="1" t="str">
        <f t="shared" si="496"/>
        <v/>
      </c>
      <c r="HY349" s="63"/>
      <c r="HZ349" s="63"/>
      <c r="IA349" s="63"/>
      <c r="IB349" s="63"/>
      <c r="IC349" s="63"/>
      <c r="ID349" s="63"/>
      <c r="IE349" s="63"/>
      <c r="IF349" s="63"/>
      <c r="IG349" s="63"/>
      <c r="IH349" s="63"/>
      <c r="II349" s="63"/>
      <c r="IJ349" s="63"/>
      <c r="IK349" s="63"/>
      <c r="IL349" s="63"/>
      <c r="IM349" s="63" t="str">
        <f t="shared" si="497"/>
        <v/>
      </c>
      <c r="IN349" s="63" t="str">
        <f t="shared" si="498"/>
        <v/>
      </c>
      <c r="IO349" s="1"/>
      <c r="IP349" s="1"/>
      <c r="IQ349" s="1"/>
      <c r="IR349" s="1"/>
      <c r="IS349" s="1"/>
      <c r="IT349" s="1"/>
      <c r="IU349" s="1"/>
      <c r="IV349" s="1"/>
      <c r="IW349" s="1"/>
      <c r="IX349" s="1"/>
      <c r="IY349" s="1"/>
      <c r="IZ349" s="1"/>
      <c r="JA349" s="1"/>
      <c r="JB349" s="1"/>
      <c r="JC349" s="138" t="str">
        <f t="shared" si="499"/>
        <v/>
      </c>
      <c r="JD349" s="1" t="str">
        <f t="shared" si="500"/>
        <v/>
      </c>
      <c r="JE349" s="63"/>
      <c r="JF349" s="63"/>
      <c r="JG349" s="63"/>
      <c r="JH349" s="63"/>
      <c r="JI349" s="63"/>
      <c r="JJ349" s="63"/>
      <c r="JK349" s="63"/>
      <c r="JL349" s="63"/>
      <c r="JM349" s="63"/>
      <c r="JN349" s="63"/>
      <c r="JO349" s="63"/>
      <c r="JP349" s="63"/>
      <c r="JQ349" s="63"/>
      <c r="JR349" s="63"/>
      <c r="JS349" s="63" t="str">
        <f t="shared" si="501"/>
        <v/>
      </c>
      <c r="JT349" s="63" t="str">
        <f t="shared" si="502"/>
        <v/>
      </c>
      <c r="JU349" s="1"/>
      <c r="JV349" s="1"/>
      <c r="JW349" s="1"/>
      <c r="JX349" s="1"/>
      <c r="JY349" s="1"/>
      <c r="JZ349" s="1"/>
      <c r="KA349" s="1"/>
      <c r="KB349" s="1"/>
      <c r="KC349" s="1"/>
      <c r="KD349" s="1"/>
      <c r="KE349" s="1"/>
      <c r="KF349" s="1"/>
      <c r="KG349" s="1"/>
      <c r="KH349" s="1"/>
      <c r="KI349" s="138" t="str">
        <f t="shared" si="503"/>
        <v/>
      </c>
      <c r="KJ349" s="1" t="str">
        <f t="shared" si="504"/>
        <v/>
      </c>
      <c r="KK349" s="63"/>
      <c r="KL349" s="63"/>
      <c r="KM349" s="63"/>
      <c r="KN349" s="63"/>
      <c r="KO349" s="63"/>
      <c r="KP349" s="63"/>
      <c r="KQ349" s="63"/>
      <c r="KR349" s="63"/>
      <c r="KS349" s="63"/>
      <c r="KT349" s="63"/>
      <c r="KU349" s="63"/>
      <c r="KV349" s="63"/>
      <c r="KW349" s="63"/>
      <c r="KX349" s="63"/>
      <c r="KY349" s="63" t="str">
        <f t="shared" si="505"/>
        <v/>
      </c>
      <c r="KZ349" s="63" t="str">
        <f t="shared" si="506"/>
        <v/>
      </c>
      <c r="LA349" s="1"/>
      <c r="LB349" s="1"/>
      <c r="LC349" s="1"/>
      <c r="LD349" s="1"/>
      <c r="LE349" s="1"/>
      <c r="LF349" s="1"/>
      <c r="LG349" s="1"/>
      <c r="LH349" s="1"/>
      <c r="LI349" s="1"/>
      <c r="LJ349" s="1"/>
      <c r="LK349" s="1"/>
      <c r="LL349" s="1"/>
      <c r="LM349" s="1"/>
      <c r="LN349" s="1"/>
      <c r="LO349" s="138" t="str">
        <f t="shared" si="507"/>
        <v/>
      </c>
      <c r="LP349" s="1" t="str">
        <f t="shared" si="508"/>
        <v/>
      </c>
      <c r="LQ349" s="63"/>
      <c r="LR349" s="63"/>
      <c r="LS349" s="63"/>
      <c r="LT349" s="63"/>
      <c r="LU349" s="63"/>
      <c r="LV349" s="63"/>
      <c r="LW349" s="63"/>
      <c r="LX349" s="63"/>
      <c r="LY349" s="63"/>
      <c r="LZ349" s="63"/>
      <c r="MA349" s="63"/>
      <c r="MB349" s="63"/>
      <c r="MC349" s="63"/>
      <c r="MD349" s="63"/>
      <c r="ME349" s="63" t="str">
        <f t="shared" si="509"/>
        <v/>
      </c>
      <c r="MF349" s="63" t="str">
        <f t="shared" si="510"/>
        <v/>
      </c>
    </row>
    <row r="350" spans="1:344" x14ac:dyDescent="0.35">
      <c r="A350" s="131">
        <v>346</v>
      </c>
      <c r="B350" s="170"/>
      <c r="C350" s="170"/>
      <c r="D350" s="152">
        <v>619</v>
      </c>
      <c r="E350" s="72" t="str">
        <f>'BVEM Scorecard'!F349</f>
        <v>Solar + Storage</v>
      </c>
      <c r="F350" s="96"/>
      <c r="G350" s="96"/>
      <c r="H350" s="96"/>
      <c r="I350" s="96"/>
      <c r="J350" s="62"/>
      <c r="K350" s="62"/>
      <c r="L350" s="62"/>
      <c r="M350" s="62"/>
      <c r="N350" s="62"/>
      <c r="O350" s="62"/>
      <c r="P350" s="62"/>
      <c r="Q350" s="62"/>
      <c r="R350" s="62"/>
      <c r="S350" s="62"/>
      <c r="T350" s="62"/>
      <c r="U350" s="62"/>
      <c r="V350" s="62"/>
      <c r="W350" s="62"/>
      <c r="X350" s="62"/>
      <c r="Y350" s="87"/>
      <c r="Z350" s="5"/>
      <c r="AA350" s="5"/>
      <c r="AB350" s="5"/>
      <c r="AC350" s="5"/>
      <c r="AD350" s="5"/>
      <c r="AE350" s="5"/>
      <c r="AF350" s="5"/>
      <c r="AG350" s="5"/>
      <c r="AH350" s="5"/>
      <c r="AI350" s="5"/>
      <c r="AJ350" s="5"/>
      <c r="AK350" s="5"/>
      <c r="AL350" s="5"/>
      <c r="AM350" s="91"/>
      <c r="AN350" s="93"/>
      <c r="AO350" s="62"/>
      <c r="AP350" s="62"/>
      <c r="AQ350" s="62"/>
      <c r="AR350" s="62"/>
      <c r="AS350" s="62"/>
      <c r="AT350" s="62"/>
      <c r="AU350" s="62"/>
      <c r="AV350" s="62"/>
      <c r="AW350" s="62"/>
      <c r="AX350" s="62"/>
      <c r="AY350" s="62"/>
      <c r="AZ350" s="62"/>
      <c r="BA350" s="62"/>
      <c r="BB350" s="62"/>
      <c r="BC350" s="62"/>
      <c r="BD350" s="62"/>
      <c r="BE350" s="5"/>
      <c r="BF350" s="5"/>
      <c r="BG350" s="5"/>
      <c r="BH350" s="5"/>
      <c r="BI350" s="5"/>
      <c r="BJ350" s="5"/>
      <c r="BK350" s="5"/>
      <c r="BL350" s="5"/>
      <c r="BM350" s="5"/>
      <c r="BN350" s="5"/>
      <c r="BO350" s="5"/>
      <c r="BP350" s="5"/>
      <c r="BQ350" s="5"/>
      <c r="BR350" s="5"/>
      <c r="BS350" s="5"/>
      <c r="BT350" s="5"/>
      <c r="BU350" s="62"/>
      <c r="BV350" s="62"/>
      <c r="BW350" s="62"/>
      <c r="BX350" s="62"/>
      <c r="BY350" s="62"/>
      <c r="BZ350" s="62"/>
      <c r="CA350" s="62"/>
      <c r="CB350" s="62"/>
      <c r="CC350" s="62"/>
      <c r="CD350" s="62"/>
      <c r="CE350" s="62"/>
      <c r="CF350" s="62"/>
      <c r="CG350" s="62"/>
      <c r="CH350" s="62"/>
      <c r="CI350" s="62"/>
      <c r="CJ350" s="62"/>
      <c r="CK350" s="5"/>
      <c r="CL350" s="5"/>
      <c r="CM350" s="5"/>
      <c r="CN350" s="5"/>
      <c r="CO350" s="5"/>
      <c r="CP350" s="5"/>
      <c r="CQ350" s="5"/>
      <c r="CR350" s="5"/>
      <c r="CS350" s="5"/>
      <c r="CT350" s="5"/>
      <c r="CU350" s="5"/>
      <c r="CV350" s="5"/>
      <c r="CW350" s="5"/>
      <c r="CX350" s="5"/>
      <c r="CY350" s="91"/>
      <c r="CZ350" s="5"/>
      <c r="DA350" s="62"/>
      <c r="DB350" s="62"/>
      <c r="DC350" s="62"/>
      <c r="DD350" s="62"/>
      <c r="DE350" s="62"/>
      <c r="DF350" s="62"/>
      <c r="DG350" s="62"/>
      <c r="DH350" s="62"/>
      <c r="DI350" s="62"/>
      <c r="DJ350" s="62"/>
      <c r="DK350" s="62"/>
      <c r="DL350" s="62"/>
      <c r="DM350" s="62"/>
      <c r="DN350" s="62"/>
      <c r="DO350" s="62"/>
      <c r="DP350" s="62"/>
      <c r="DQ350" s="5"/>
      <c r="DR350" s="5"/>
      <c r="DS350" s="5"/>
      <c r="DT350" s="5"/>
      <c r="DU350" s="5"/>
      <c r="DV350" s="5"/>
      <c r="DW350" s="5"/>
      <c r="DX350" s="5"/>
      <c r="DY350" s="5"/>
      <c r="DZ350" s="5"/>
      <c r="EA350" s="5"/>
      <c r="EB350" s="5"/>
      <c r="EC350" s="5"/>
      <c r="ED350" s="5"/>
      <c r="EE350" s="91"/>
      <c r="EF350" s="5"/>
      <c r="EG350" s="62"/>
      <c r="EH350" s="62"/>
      <c r="EI350" s="62"/>
      <c r="EJ350" s="62"/>
      <c r="EK350" s="62"/>
      <c r="EL350" s="62"/>
      <c r="EM350" s="62"/>
      <c r="EN350" s="62"/>
      <c r="EO350" s="62"/>
      <c r="EP350" s="62"/>
      <c r="EQ350" s="62"/>
      <c r="ER350" s="62"/>
      <c r="ES350" s="62"/>
      <c r="ET350" s="62"/>
      <c r="EU350" s="62"/>
      <c r="EV350" s="62"/>
      <c r="EW350" s="5"/>
      <c r="EX350" s="5"/>
      <c r="EY350" s="5"/>
      <c r="EZ350" s="5"/>
      <c r="FA350" s="5"/>
      <c r="FB350" s="5"/>
      <c r="FC350" s="5"/>
      <c r="FD350" s="5"/>
      <c r="FE350" s="5"/>
      <c r="FF350" s="5"/>
      <c r="FG350" s="5"/>
      <c r="FH350" s="5"/>
      <c r="FI350" s="5"/>
      <c r="FJ350" s="5"/>
      <c r="FK350" s="91"/>
      <c r="FL350" s="5"/>
      <c r="FM350" s="62"/>
      <c r="FN350" s="62"/>
      <c r="FO350" s="62"/>
      <c r="FP350" s="62"/>
      <c r="FQ350" s="62"/>
      <c r="FR350" s="62"/>
      <c r="FS350" s="62"/>
      <c r="FT350" s="62"/>
      <c r="FU350" s="62"/>
      <c r="FV350" s="62"/>
      <c r="FW350" s="62"/>
      <c r="FX350" s="62"/>
      <c r="FY350" s="62"/>
      <c r="FZ350" s="62"/>
      <c r="GA350" s="62"/>
      <c r="GB350" s="62"/>
      <c r="GC350" s="5"/>
      <c r="GD350" s="5"/>
      <c r="GE350" s="5"/>
      <c r="GF350" s="5"/>
      <c r="GG350" s="5"/>
      <c r="GH350" s="5"/>
      <c r="GI350" s="5"/>
      <c r="GJ350" s="5"/>
      <c r="GK350" s="5"/>
      <c r="GL350" s="5"/>
      <c r="GM350" s="5"/>
      <c r="GN350" s="5"/>
      <c r="GO350" s="5"/>
      <c r="GP350" s="5"/>
      <c r="GQ350" s="91"/>
      <c r="GR350" s="5"/>
      <c r="GS350" s="62"/>
      <c r="GT350" s="62"/>
      <c r="GU350" s="62"/>
      <c r="GV350" s="62"/>
      <c r="GW350" s="62"/>
      <c r="GX350" s="62"/>
      <c r="GY350" s="62"/>
      <c r="GZ350" s="62"/>
      <c r="HA350" s="62"/>
      <c r="HB350" s="62"/>
      <c r="HC350" s="62"/>
      <c r="HD350" s="62"/>
      <c r="HE350" s="62"/>
      <c r="HF350" s="62"/>
      <c r="HG350" s="62"/>
      <c r="HH350" s="62"/>
      <c r="HI350" s="5"/>
      <c r="HJ350" s="5"/>
      <c r="HK350" s="5"/>
      <c r="HL350" s="5"/>
      <c r="HM350" s="5"/>
      <c r="HN350" s="5"/>
      <c r="HO350" s="5"/>
      <c r="HP350" s="5"/>
      <c r="HQ350" s="5"/>
      <c r="HR350" s="5"/>
      <c r="HS350" s="5"/>
      <c r="HT350" s="5"/>
      <c r="HU350" s="5"/>
      <c r="HV350" s="5"/>
      <c r="HW350" s="91"/>
      <c r="HX350" s="5"/>
      <c r="HY350" s="62"/>
      <c r="HZ350" s="62"/>
      <c r="IA350" s="62"/>
      <c r="IB350" s="62"/>
      <c r="IC350" s="62"/>
      <c r="ID350" s="62"/>
      <c r="IE350" s="62"/>
      <c r="IF350" s="62"/>
      <c r="IG350" s="62"/>
      <c r="IH350" s="62"/>
      <c r="II350" s="62"/>
      <c r="IJ350" s="62"/>
      <c r="IK350" s="62"/>
      <c r="IL350" s="62"/>
      <c r="IM350" s="62"/>
      <c r="IN350" s="62"/>
      <c r="IO350" s="5"/>
      <c r="IP350" s="5"/>
      <c r="IQ350" s="5"/>
      <c r="IR350" s="5"/>
      <c r="IS350" s="5"/>
      <c r="IT350" s="5"/>
      <c r="IU350" s="5"/>
      <c r="IV350" s="5"/>
      <c r="IW350" s="5"/>
      <c r="IX350" s="5"/>
      <c r="IY350" s="5"/>
      <c r="IZ350" s="5"/>
      <c r="JA350" s="5"/>
      <c r="JB350" s="5"/>
      <c r="JC350" s="91"/>
      <c r="JD350" s="5"/>
      <c r="JE350" s="62"/>
      <c r="JF350" s="62"/>
      <c r="JG350" s="62"/>
      <c r="JH350" s="62"/>
      <c r="JI350" s="62"/>
      <c r="JJ350" s="62"/>
      <c r="JK350" s="62"/>
      <c r="JL350" s="62"/>
      <c r="JM350" s="62"/>
      <c r="JN350" s="62"/>
      <c r="JO350" s="62"/>
      <c r="JP350" s="62"/>
      <c r="JQ350" s="62"/>
      <c r="JR350" s="62"/>
      <c r="JS350" s="62"/>
      <c r="JT350" s="62"/>
      <c r="JU350" s="5"/>
      <c r="JV350" s="5"/>
      <c r="JW350" s="5"/>
      <c r="JX350" s="5"/>
      <c r="JY350" s="5"/>
      <c r="JZ350" s="5"/>
      <c r="KA350" s="5"/>
      <c r="KB350" s="5"/>
      <c r="KC350" s="5"/>
      <c r="KD350" s="5"/>
      <c r="KE350" s="5"/>
      <c r="KF350" s="5"/>
      <c r="KG350" s="5"/>
      <c r="KH350" s="5"/>
      <c r="KI350" s="91"/>
      <c r="KJ350" s="5"/>
      <c r="KK350" s="62"/>
      <c r="KL350" s="62"/>
      <c r="KM350" s="62"/>
      <c r="KN350" s="62"/>
      <c r="KO350" s="62"/>
      <c r="KP350" s="62"/>
      <c r="KQ350" s="62"/>
      <c r="KR350" s="62"/>
      <c r="KS350" s="62"/>
      <c r="KT350" s="62"/>
      <c r="KU350" s="62"/>
      <c r="KV350" s="62"/>
      <c r="KW350" s="62"/>
      <c r="KX350" s="62"/>
      <c r="KY350" s="62"/>
      <c r="KZ350" s="62"/>
      <c r="LA350" s="5"/>
      <c r="LB350" s="5"/>
      <c r="LC350" s="5"/>
      <c r="LD350" s="5"/>
      <c r="LE350" s="5"/>
      <c r="LF350" s="5"/>
      <c r="LG350" s="5"/>
      <c r="LH350" s="5"/>
      <c r="LI350" s="5"/>
      <c r="LJ350" s="5"/>
      <c r="LK350" s="5"/>
      <c r="LL350" s="5"/>
      <c r="LM350" s="5"/>
      <c r="LN350" s="5"/>
      <c r="LO350" s="91"/>
      <c r="LP350" s="5"/>
      <c r="LQ350" s="62"/>
      <c r="LR350" s="62"/>
      <c r="LS350" s="62"/>
      <c r="LT350" s="62"/>
      <c r="LU350" s="62"/>
      <c r="LV350" s="62"/>
      <c r="LW350" s="62"/>
      <c r="LX350" s="62"/>
      <c r="LY350" s="62"/>
      <c r="LZ350" s="62"/>
      <c r="MA350" s="62"/>
      <c r="MB350" s="62"/>
      <c r="MC350" s="62"/>
      <c r="MD350" s="62"/>
      <c r="ME350" s="62"/>
      <c r="MF350" s="62"/>
    </row>
    <row r="351" spans="1:344" x14ac:dyDescent="0.35">
      <c r="A351" s="132">
        <v>347</v>
      </c>
      <c r="B351" s="170"/>
      <c r="C351" s="170"/>
      <c r="D351" s="152">
        <v>1042</v>
      </c>
      <c r="E351" s="72" t="str">
        <f>'BVEM Scorecard'!F350</f>
        <v>Solar + Storage</v>
      </c>
      <c r="F351" s="96">
        <f t="shared" si="472"/>
        <v>0.7</v>
      </c>
      <c r="G351" s="96">
        <f t="shared" si="473"/>
        <v>0.7</v>
      </c>
      <c r="H351" s="96">
        <f t="shared" si="474"/>
        <v>0.7</v>
      </c>
      <c r="I351" s="96">
        <f t="shared" si="475"/>
        <v>0.69999999999999984</v>
      </c>
      <c r="J351" s="62">
        <v>1</v>
      </c>
      <c r="K351" s="62">
        <v>1</v>
      </c>
      <c r="L351" s="62">
        <v>1</v>
      </c>
      <c r="M351" s="62">
        <v>1</v>
      </c>
      <c r="N351" s="62">
        <v>1</v>
      </c>
      <c r="O351" s="62">
        <v>0</v>
      </c>
      <c r="P351" s="62">
        <v>0</v>
      </c>
      <c r="Q351" s="62">
        <v>1</v>
      </c>
      <c r="R351" s="62">
        <v>1</v>
      </c>
      <c r="S351" s="62">
        <v>1</v>
      </c>
      <c r="T351" s="62">
        <v>1</v>
      </c>
      <c r="U351" s="62">
        <v>0</v>
      </c>
      <c r="V351" s="62">
        <v>1</v>
      </c>
      <c r="W351" s="62">
        <f t="shared" ref="W351:W354" si="524">IFERROR(AVERAGE(M351:V351),0)</f>
        <v>0.7</v>
      </c>
      <c r="X351" s="62">
        <f t="shared" ref="X351:X354" si="525">M$4*M351+N$4*N351+O$4*O351+P$4*P351+Q$4*Q351+R$4*R351+S$4*S351+T$4*T351+U$4*U351+V$4*V351</f>
        <v>0.7</v>
      </c>
      <c r="Y351" s="1" t="s">
        <v>109</v>
      </c>
      <c r="Z351" s="1">
        <v>1</v>
      </c>
      <c r="AA351" s="1">
        <v>1</v>
      </c>
      <c r="AB351" s="1">
        <v>1</v>
      </c>
      <c r="AC351" s="1">
        <v>1</v>
      </c>
      <c r="AD351" s="1">
        <v>0</v>
      </c>
      <c r="AE351" s="1">
        <v>0</v>
      </c>
      <c r="AF351" s="1">
        <v>1</v>
      </c>
      <c r="AG351" s="1">
        <v>1</v>
      </c>
      <c r="AH351" s="1">
        <v>1</v>
      </c>
      <c r="AI351" s="1">
        <v>1</v>
      </c>
      <c r="AJ351" s="1">
        <v>0</v>
      </c>
      <c r="AK351" s="1">
        <v>1</v>
      </c>
      <c r="AL351" s="1">
        <f t="shared" ref="AL351" si="526">IFERROR(AVERAGE(AB351:AK351),"")</f>
        <v>0.7</v>
      </c>
      <c r="AM351" s="138">
        <f t="shared" si="464"/>
        <v>0.33333333333333331</v>
      </c>
      <c r="AN351" s="139">
        <f t="shared" si="465"/>
        <v>0.23333333333333331</v>
      </c>
      <c r="AO351" s="63" t="s">
        <v>110</v>
      </c>
      <c r="AP351" s="63">
        <v>1</v>
      </c>
      <c r="AQ351" s="63">
        <v>1</v>
      </c>
      <c r="AR351" s="63">
        <v>1</v>
      </c>
      <c r="AS351" s="63">
        <v>1</v>
      </c>
      <c r="AT351" s="63">
        <v>0</v>
      </c>
      <c r="AU351" s="63">
        <v>0</v>
      </c>
      <c r="AV351" s="63">
        <v>1</v>
      </c>
      <c r="AW351" s="63">
        <v>1</v>
      </c>
      <c r="AX351" s="63">
        <v>1</v>
      </c>
      <c r="AY351" s="63">
        <v>1</v>
      </c>
      <c r="AZ351" s="63">
        <v>0</v>
      </c>
      <c r="BA351" s="63">
        <v>1</v>
      </c>
      <c r="BB351" s="63">
        <f t="shared" ref="BB351" si="527">IFERROR(AVERAGE(AR351:BA351),"")</f>
        <v>0.7</v>
      </c>
      <c r="BC351" s="63">
        <f t="shared" si="466"/>
        <v>0.33333333333333331</v>
      </c>
      <c r="BD351" s="63">
        <f t="shared" si="467"/>
        <v>0.23333333333333331</v>
      </c>
      <c r="BE351" s="1" t="s">
        <v>72</v>
      </c>
      <c r="BF351" s="1">
        <v>1</v>
      </c>
      <c r="BG351" s="1">
        <v>1</v>
      </c>
      <c r="BH351" s="1">
        <v>1</v>
      </c>
      <c r="BI351" s="1">
        <v>1</v>
      </c>
      <c r="BJ351" s="1">
        <v>0</v>
      </c>
      <c r="BK351" s="1">
        <v>0</v>
      </c>
      <c r="BL351" s="1">
        <v>1</v>
      </c>
      <c r="BM351" s="1">
        <v>1</v>
      </c>
      <c r="BN351" s="1">
        <v>1</v>
      </c>
      <c r="BO351" s="1">
        <v>1</v>
      </c>
      <c r="BP351" s="1">
        <v>0</v>
      </c>
      <c r="BQ351" s="1">
        <v>1</v>
      </c>
      <c r="BR351" s="1">
        <f t="shared" ref="BR351" si="528">IFERROR(AVERAGE(BH351:BQ351),"")</f>
        <v>0.7</v>
      </c>
      <c r="BS351" s="1">
        <f t="shared" si="468"/>
        <v>0.33333333333333331</v>
      </c>
      <c r="BT351" s="1">
        <f t="shared" si="469"/>
        <v>0.23333333333333331</v>
      </c>
      <c r="BU351" s="63"/>
      <c r="BV351" s="63"/>
      <c r="BW351" s="63"/>
      <c r="BX351" s="63"/>
      <c r="BY351" s="63"/>
      <c r="BZ351" s="63"/>
      <c r="CA351" s="63"/>
      <c r="CB351" s="63"/>
      <c r="CC351" s="63"/>
      <c r="CD351" s="63"/>
      <c r="CE351" s="63"/>
      <c r="CF351" s="63"/>
      <c r="CG351" s="63"/>
      <c r="CH351" s="63"/>
      <c r="CI351" s="63"/>
      <c r="CJ351" s="63"/>
      <c r="CK351" s="1"/>
      <c r="CL351" s="1"/>
      <c r="CM351" s="1"/>
      <c r="CN351" s="1"/>
      <c r="CO351" s="1"/>
      <c r="CP351" s="1"/>
      <c r="CQ351" s="1"/>
      <c r="CR351" s="1"/>
      <c r="CS351" s="1"/>
      <c r="CT351" s="1"/>
      <c r="CU351" s="1"/>
      <c r="CV351" s="1"/>
      <c r="CW351" s="1"/>
      <c r="CX351" s="1"/>
      <c r="CY351" s="138"/>
      <c r="CZ351" s="1"/>
      <c r="DA351" s="63"/>
      <c r="DB351" s="63"/>
      <c r="DC351" s="63"/>
      <c r="DD351" s="63"/>
      <c r="DE351" s="63"/>
      <c r="DF351" s="63"/>
      <c r="DG351" s="63"/>
      <c r="DH351" s="63"/>
      <c r="DI351" s="63"/>
      <c r="DJ351" s="63"/>
      <c r="DK351" s="63"/>
      <c r="DL351" s="63"/>
      <c r="DM351" s="63"/>
      <c r="DN351" s="63"/>
      <c r="DO351" s="63"/>
      <c r="DP351" s="63"/>
      <c r="DQ351" s="1"/>
      <c r="DR351" s="1"/>
      <c r="DS351" s="1"/>
      <c r="DT351" s="1"/>
      <c r="DU351" s="1"/>
      <c r="DV351" s="1"/>
      <c r="DW351" s="1"/>
      <c r="DX351" s="1"/>
      <c r="DY351" s="1"/>
      <c r="DZ351" s="1"/>
      <c r="EA351" s="1"/>
      <c r="EB351" s="1"/>
      <c r="EC351" s="1"/>
      <c r="ED351" s="1"/>
      <c r="EE351" s="138"/>
      <c r="EF351" s="1"/>
      <c r="EG351" s="63"/>
      <c r="EH351" s="63"/>
      <c r="EI351" s="63"/>
      <c r="EJ351" s="63"/>
      <c r="EK351" s="63"/>
      <c r="EL351" s="63"/>
      <c r="EM351" s="63"/>
      <c r="EN351" s="63"/>
      <c r="EO351" s="63"/>
      <c r="EP351" s="63"/>
      <c r="EQ351" s="63"/>
      <c r="ER351" s="63"/>
      <c r="ES351" s="63"/>
      <c r="ET351" s="63"/>
      <c r="EU351" s="63"/>
      <c r="EV351" s="63"/>
      <c r="EW351" s="1"/>
      <c r="EX351" s="1"/>
      <c r="EY351" s="1"/>
      <c r="EZ351" s="1"/>
      <c r="FA351" s="1"/>
      <c r="FB351" s="1"/>
      <c r="FC351" s="1"/>
      <c r="FD351" s="1"/>
      <c r="FE351" s="1"/>
      <c r="FF351" s="1"/>
      <c r="FG351" s="1"/>
      <c r="FH351" s="1"/>
      <c r="FI351" s="1"/>
      <c r="FJ351" s="1"/>
      <c r="FK351" s="138"/>
      <c r="FL351" s="1"/>
      <c r="FM351" s="63"/>
      <c r="FN351" s="63"/>
      <c r="FO351" s="63"/>
      <c r="FP351" s="63"/>
      <c r="FQ351" s="63"/>
      <c r="FR351" s="63"/>
      <c r="FS351" s="63"/>
      <c r="FT351" s="63"/>
      <c r="FU351" s="63"/>
      <c r="FV351" s="63"/>
      <c r="FW351" s="63"/>
      <c r="FX351" s="63"/>
      <c r="FY351" s="63"/>
      <c r="FZ351" s="63"/>
      <c r="GA351" s="63"/>
      <c r="GB351" s="63"/>
      <c r="GC351" s="1"/>
      <c r="GD351" s="1"/>
      <c r="GE351" s="1"/>
      <c r="GF351" s="1"/>
      <c r="GG351" s="1"/>
      <c r="GH351" s="1"/>
      <c r="GI351" s="1"/>
      <c r="GJ351" s="1"/>
      <c r="GK351" s="1"/>
      <c r="GL351" s="1"/>
      <c r="GM351" s="1"/>
      <c r="GN351" s="1"/>
      <c r="GO351" s="1"/>
      <c r="GP351" s="1"/>
      <c r="GQ351" s="138"/>
      <c r="GR351" s="1"/>
      <c r="GS351" s="63"/>
      <c r="GT351" s="63"/>
      <c r="GU351" s="63"/>
      <c r="GV351" s="63"/>
      <c r="GW351" s="63"/>
      <c r="GX351" s="63"/>
      <c r="GY351" s="63"/>
      <c r="GZ351" s="63"/>
      <c r="HA351" s="63"/>
      <c r="HB351" s="63"/>
      <c r="HC351" s="63"/>
      <c r="HD351" s="63"/>
      <c r="HE351" s="63"/>
      <c r="HF351" s="63"/>
      <c r="HG351" s="63"/>
      <c r="HH351" s="63"/>
      <c r="HI351" s="1"/>
      <c r="HJ351" s="1"/>
      <c r="HK351" s="1"/>
      <c r="HL351" s="1"/>
      <c r="HM351" s="1"/>
      <c r="HN351" s="1"/>
      <c r="HO351" s="1"/>
      <c r="HP351" s="1"/>
      <c r="HQ351" s="1"/>
      <c r="HR351" s="1"/>
      <c r="HS351" s="1"/>
      <c r="HT351" s="1"/>
      <c r="HU351" s="1"/>
      <c r="HV351" s="1"/>
      <c r="HW351" s="138"/>
      <c r="HX351" s="1"/>
      <c r="HY351" s="63"/>
      <c r="HZ351" s="63"/>
      <c r="IA351" s="63"/>
      <c r="IB351" s="63"/>
      <c r="IC351" s="63"/>
      <c r="ID351" s="63"/>
      <c r="IE351" s="63"/>
      <c r="IF351" s="63"/>
      <c r="IG351" s="63"/>
      <c r="IH351" s="63"/>
      <c r="II351" s="63"/>
      <c r="IJ351" s="63"/>
      <c r="IK351" s="63"/>
      <c r="IL351" s="63"/>
      <c r="IM351" s="63"/>
      <c r="IN351" s="63"/>
      <c r="IO351" s="1"/>
      <c r="IP351" s="1"/>
      <c r="IQ351" s="1"/>
      <c r="IR351" s="1"/>
      <c r="IS351" s="1"/>
      <c r="IT351" s="1"/>
      <c r="IU351" s="1"/>
      <c r="IV351" s="1"/>
      <c r="IW351" s="1"/>
      <c r="IX351" s="1"/>
      <c r="IY351" s="1"/>
      <c r="IZ351" s="1"/>
      <c r="JA351" s="1"/>
      <c r="JB351" s="1"/>
      <c r="JC351" s="138"/>
      <c r="JD351" s="1"/>
      <c r="JE351" s="63"/>
      <c r="JF351" s="63"/>
      <c r="JG351" s="63"/>
      <c r="JH351" s="63"/>
      <c r="JI351" s="63"/>
      <c r="JJ351" s="63"/>
      <c r="JK351" s="63"/>
      <c r="JL351" s="63"/>
      <c r="JM351" s="63"/>
      <c r="JN351" s="63"/>
      <c r="JO351" s="63"/>
      <c r="JP351" s="63"/>
      <c r="JQ351" s="63"/>
      <c r="JR351" s="63"/>
      <c r="JS351" s="63"/>
      <c r="JT351" s="63"/>
      <c r="JU351" s="1"/>
      <c r="JV351" s="1"/>
      <c r="JW351" s="1"/>
      <c r="JX351" s="1"/>
      <c r="JY351" s="1"/>
      <c r="JZ351" s="1"/>
      <c r="KA351" s="1"/>
      <c r="KB351" s="1"/>
      <c r="KC351" s="1"/>
      <c r="KD351" s="1"/>
      <c r="KE351" s="1"/>
      <c r="KF351" s="1"/>
      <c r="KG351" s="1"/>
      <c r="KH351" s="1"/>
      <c r="KI351" s="138"/>
      <c r="KJ351" s="1"/>
      <c r="KK351" s="63"/>
      <c r="KL351" s="63"/>
      <c r="KM351" s="63"/>
      <c r="KN351" s="63"/>
      <c r="KO351" s="63"/>
      <c r="KP351" s="63"/>
      <c r="KQ351" s="63"/>
      <c r="KR351" s="63"/>
      <c r="KS351" s="63"/>
      <c r="KT351" s="63"/>
      <c r="KU351" s="63"/>
      <c r="KV351" s="63"/>
      <c r="KW351" s="63"/>
      <c r="KX351" s="63"/>
      <c r="KY351" s="63"/>
      <c r="KZ351" s="63"/>
      <c r="LA351" s="1"/>
      <c r="LB351" s="1"/>
      <c r="LC351" s="1"/>
      <c r="LD351" s="1"/>
      <c r="LE351" s="1"/>
      <c r="LF351" s="1"/>
      <c r="LG351" s="1"/>
      <c r="LH351" s="1"/>
      <c r="LI351" s="1"/>
      <c r="LJ351" s="1"/>
      <c r="LK351" s="1"/>
      <c r="LL351" s="1"/>
      <c r="LM351" s="1"/>
      <c r="LN351" s="1"/>
      <c r="LO351" s="138"/>
      <c r="LP351" s="1"/>
      <c r="LQ351" s="63"/>
      <c r="LR351" s="63"/>
      <c r="LS351" s="63"/>
      <c r="LT351" s="63"/>
      <c r="LU351" s="63"/>
      <c r="LV351" s="63"/>
      <c r="LW351" s="63"/>
      <c r="LX351" s="63"/>
      <c r="LY351" s="63"/>
      <c r="LZ351" s="63"/>
      <c r="MA351" s="63"/>
      <c r="MB351" s="63"/>
      <c r="MC351" s="63"/>
      <c r="MD351" s="63"/>
      <c r="ME351" s="63"/>
      <c r="MF351" s="63"/>
    </row>
    <row r="352" spans="1:344" x14ac:dyDescent="0.35">
      <c r="A352" s="131">
        <v>348</v>
      </c>
      <c r="B352" s="170"/>
      <c r="C352" s="170"/>
      <c r="D352" s="152">
        <v>1043</v>
      </c>
      <c r="E352" s="72" t="str">
        <f>'BVEM Scorecard'!F351</f>
        <v>Solar</v>
      </c>
      <c r="F352" s="96">
        <f t="shared" si="472"/>
        <v>0.99999999999999989</v>
      </c>
      <c r="G352" s="96">
        <f t="shared" si="473"/>
        <v>1</v>
      </c>
      <c r="H352" s="96">
        <f t="shared" si="474"/>
        <v>1</v>
      </c>
      <c r="I352" s="96">
        <f t="shared" si="475"/>
        <v>1</v>
      </c>
      <c r="J352" s="62">
        <v>1</v>
      </c>
      <c r="K352" s="62">
        <v>1</v>
      </c>
      <c r="L352" s="62">
        <v>1</v>
      </c>
      <c r="M352" s="62">
        <v>1</v>
      </c>
      <c r="N352" s="62">
        <v>1</v>
      </c>
      <c r="O352" s="62">
        <v>1</v>
      </c>
      <c r="P352" s="62">
        <v>1</v>
      </c>
      <c r="Q352" s="62">
        <v>1</v>
      </c>
      <c r="R352" s="62">
        <v>1</v>
      </c>
      <c r="S352" s="62">
        <v>1</v>
      </c>
      <c r="T352" s="62">
        <v>1</v>
      </c>
      <c r="U352" s="62">
        <v>1</v>
      </c>
      <c r="V352" s="62">
        <v>1</v>
      </c>
      <c r="W352" s="62">
        <f t="shared" si="524"/>
        <v>1</v>
      </c>
      <c r="X352" s="62">
        <f t="shared" si="525"/>
        <v>0.99999999999999989</v>
      </c>
      <c r="Y352" s="87" t="s">
        <v>84</v>
      </c>
      <c r="Z352" s="5">
        <v>1</v>
      </c>
      <c r="AA352" s="5"/>
      <c r="AB352" s="5"/>
      <c r="AC352" s="5"/>
      <c r="AD352" s="5"/>
      <c r="AE352" s="5"/>
      <c r="AF352" s="5"/>
      <c r="AG352" s="5"/>
      <c r="AH352" s="5"/>
      <c r="AI352" s="5"/>
      <c r="AJ352" s="5"/>
      <c r="AK352" s="5"/>
      <c r="AL352" s="5">
        <v>1</v>
      </c>
      <c r="AM352" s="91" t="str">
        <f t="shared" si="464"/>
        <v/>
      </c>
      <c r="AN352" s="93">
        <v>1</v>
      </c>
      <c r="AO352" s="62"/>
      <c r="AP352" s="62"/>
      <c r="AQ352" s="62"/>
      <c r="AR352" s="62"/>
      <c r="AS352" s="62"/>
      <c r="AT352" s="62"/>
      <c r="AU352" s="62"/>
      <c r="AV352" s="62"/>
      <c r="AW352" s="62"/>
      <c r="AX352" s="62"/>
      <c r="AY352" s="62"/>
      <c r="AZ352" s="62"/>
      <c r="BA352" s="62"/>
      <c r="BB352" s="62"/>
      <c r="BC352" s="62" t="str">
        <f t="shared" si="466"/>
        <v/>
      </c>
      <c r="BD352" s="62" t="str">
        <f t="shared" si="467"/>
        <v/>
      </c>
      <c r="BE352" s="5"/>
      <c r="BF352" s="5"/>
      <c r="BG352" s="5"/>
      <c r="BH352" s="5"/>
      <c r="BI352" s="5"/>
      <c r="BJ352" s="5"/>
      <c r="BK352" s="5"/>
      <c r="BL352" s="5"/>
      <c r="BM352" s="5"/>
      <c r="BN352" s="5"/>
      <c r="BO352" s="5"/>
      <c r="BP352" s="5"/>
      <c r="BQ352" s="5"/>
      <c r="BR352" s="5"/>
      <c r="BS352" s="5" t="str">
        <f t="shared" si="468"/>
        <v/>
      </c>
      <c r="BT352" s="5" t="str">
        <f t="shared" si="469"/>
        <v/>
      </c>
      <c r="BU352" s="62"/>
      <c r="BV352" s="62"/>
      <c r="BW352" s="62"/>
      <c r="BX352" s="62"/>
      <c r="BY352" s="62"/>
      <c r="BZ352" s="62"/>
      <c r="CA352" s="62"/>
      <c r="CB352" s="62"/>
      <c r="CC352" s="62"/>
      <c r="CD352" s="62"/>
      <c r="CE352" s="62"/>
      <c r="CF352" s="62"/>
      <c r="CG352" s="62"/>
      <c r="CH352" s="62"/>
      <c r="CI352" s="62" t="str">
        <f t="shared" si="470"/>
        <v/>
      </c>
      <c r="CJ352" s="62" t="str">
        <f t="shared" si="471"/>
        <v/>
      </c>
      <c r="CK352" s="5"/>
      <c r="CL352" s="5"/>
      <c r="CM352" s="5"/>
      <c r="CN352" s="5"/>
      <c r="CO352" s="5"/>
      <c r="CP352" s="5"/>
      <c r="CQ352" s="5"/>
      <c r="CR352" s="5"/>
      <c r="CS352" s="5"/>
      <c r="CT352" s="5"/>
      <c r="CU352" s="5"/>
      <c r="CV352" s="5"/>
      <c r="CW352" s="5"/>
      <c r="CX352" s="5"/>
      <c r="CY352" s="91" t="str">
        <f t="shared" si="479"/>
        <v/>
      </c>
      <c r="CZ352" s="5" t="str">
        <f t="shared" si="480"/>
        <v/>
      </c>
      <c r="DA352" s="62"/>
      <c r="DB352" s="62"/>
      <c r="DC352" s="62"/>
      <c r="DD352" s="62"/>
      <c r="DE352" s="62"/>
      <c r="DF352" s="62"/>
      <c r="DG352" s="62"/>
      <c r="DH352" s="62"/>
      <c r="DI352" s="62"/>
      <c r="DJ352" s="62"/>
      <c r="DK352" s="62"/>
      <c r="DL352" s="62"/>
      <c r="DM352" s="62"/>
      <c r="DN352" s="62"/>
      <c r="DO352" s="62" t="str">
        <f t="shared" si="481"/>
        <v/>
      </c>
      <c r="DP352" s="62" t="str">
        <f t="shared" si="482"/>
        <v/>
      </c>
      <c r="DQ352" s="5"/>
      <c r="DR352" s="5"/>
      <c r="DS352" s="5"/>
      <c r="DT352" s="5"/>
      <c r="DU352" s="5"/>
      <c r="DV352" s="5"/>
      <c r="DW352" s="5"/>
      <c r="DX352" s="5"/>
      <c r="DY352" s="5"/>
      <c r="DZ352" s="5"/>
      <c r="EA352" s="5"/>
      <c r="EB352" s="5"/>
      <c r="EC352" s="5"/>
      <c r="ED352" s="5"/>
      <c r="EE352" s="91" t="str">
        <f t="shared" si="483"/>
        <v/>
      </c>
      <c r="EF352" s="5" t="str">
        <f t="shared" si="484"/>
        <v/>
      </c>
      <c r="EG352" s="62"/>
      <c r="EH352" s="62"/>
      <c r="EI352" s="62"/>
      <c r="EJ352" s="62"/>
      <c r="EK352" s="62"/>
      <c r="EL352" s="62"/>
      <c r="EM352" s="62"/>
      <c r="EN352" s="62"/>
      <c r="EO352" s="62"/>
      <c r="EP352" s="62"/>
      <c r="EQ352" s="62"/>
      <c r="ER352" s="62"/>
      <c r="ES352" s="62"/>
      <c r="ET352" s="62"/>
      <c r="EU352" s="62" t="str">
        <f t="shared" si="485"/>
        <v/>
      </c>
      <c r="EV352" s="62" t="str">
        <f t="shared" si="486"/>
        <v/>
      </c>
      <c r="EW352" s="5"/>
      <c r="EX352" s="5"/>
      <c r="EY352" s="5"/>
      <c r="EZ352" s="5"/>
      <c r="FA352" s="5"/>
      <c r="FB352" s="5"/>
      <c r="FC352" s="5"/>
      <c r="FD352" s="5"/>
      <c r="FE352" s="5"/>
      <c r="FF352" s="5"/>
      <c r="FG352" s="5"/>
      <c r="FH352" s="5"/>
      <c r="FI352" s="5"/>
      <c r="FJ352" s="5"/>
      <c r="FK352" s="91" t="str">
        <f t="shared" si="487"/>
        <v/>
      </c>
      <c r="FL352" s="5" t="str">
        <f t="shared" si="488"/>
        <v/>
      </c>
      <c r="FM352" s="62"/>
      <c r="FN352" s="62"/>
      <c r="FO352" s="62"/>
      <c r="FP352" s="62"/>
      <c r="FQ352" s="62"/>
      <c r="FR352" s="62"/>
      <c r="FS352" s="62"/>
      <c r="FT352" s="62"/>
      <c r="FU352" s="62"/>
      <c r="FV352" s="62"/>
      <c r="FW352" s="62"/>
      <c r="FX352" s="62"/>
      <c r="FY352" s="62"/>
      <c r="FZ352" s="62"/>
      <c r="GA352" s="62" t="str">
        <f t="shared" si="489"/>
        <v/>
      </c>
      <c r="GB352" s="62" t="str">
        <f t="shared" si="490"/>
        <v/>
      </c>
      <c r="GC352" s="5"/>
      <c r="GD352" s="5"/>
      <c r="GE352" s="5"/>
      <c r="GF352" s="5"/>
      <c r="GG352" s="5"/>
      <c r="GH352" s="5"/>
      <c r="GI352" s="5"/>
      <c r="GJ352" s="5"/>
      <c r="GK352" s="5"/>
      <c r="GL352" s="5"/>
      <c r="GM352" s="5"/>
      <c r="GN352" s="5"/>
      <c r="GO352" s="5"/>
      <c r="GP352" s="5"/>
      <c r="GQ352" s="91" t="str">
        <f t="shared" si="491"/>
        <v/>
      </c>
      <c r="GR352" s="5" t="str">
        <f t="shared" si="492"/>
        <v/>
      </c>
      <c r="GS352" s="62"/>
      <c r="GT352" s="62"/>
      <c r="GU352" s="62"/>
      <c r="GV352" s="62"/>
      <c r="GW352" s="62"/>
      <c r="GX352" s="62"/>
      <c r="GY352" s="62"/>
      <c r="GZ352" s="62"/>
      <c r="HA352" s="62"/>
      <c r="HB352" s="62"/>
      <c r="HC352" s="62"/>
      <c r="HD352" s="62"/>
      <c r="HE352" s="62"/>
      <c r="HF352" s="62"/>
      <c r="HG352" s="62" t="str">
        <f t="shared" si="493"/>
        <v/>
      </c>
      <c r="HH352" s="62" t="str">
        <f t="shared" si="494"/>
        <v/>
      </c>
      <c r="HI352" s="5"/>
      <c r="HJ352" s="5"/>
      <c r="HK352" s="5"/>
      <c r="HL352" s="5"/>
      <c r="HM352" s="5"/>
      <c r="HN352" s="5"/>
      <c r="HO352" s="5"/>
      <c r="HP352" s="5"/>
      <c r="HQ352" s="5"/>
      <c r="HR352" s="5"/>
      <c r="HS352" s="5"/>
      <c r="HT352" s="5"/>
      <c r="HU352" s="5"/>
      <c r="HV352" s="5"/>
      <c r="HW352" s="91" t="str">
        <f t="shared" si="495"/>
        <v/>
      </c>
      <c r="HX352" s="5" t="str">
        <f t="shared" si="496"/>
        <v/>
      </c>
      <c r="HY352" s="62"/>
      <c r="HZ352" s="62"/>
      <c r="IA352" s="62"/>
      <c r="IB352" s="62"/>
      <c r="IC352" s="62"/>
      <c r="ID352" s="62"/>
      <c r="IE352" s="62"/>
      <c r="IF352" s="62"/>
      <c r="IG352" s="62"/>
      <c r="IH352" s="62"/>
      <c r="II352" s="62"/>
      <c r="IJ352" s="62"/>
      <c r="IK352" s="62"/>
      <c r="IL352" s="62"/>
      <c r="IM352" s="62" t="str">
        <f t="shared" si="497"/>
        <v/>
      </c>
      <c r="IN352" s="62" t="str">
        <f t="shared" si="498"/>
        <v/>
      </c>
      <c r="IO352" s="5"/>
      <c r="IP352" s="5"/>
      <c r="IQ352" s="5"/>
      <c r="IR352" s="5"/>
      <c r="IS352" s="5"/>
      <c r="IT352" s="5"/>
      <c r="IU352" s="5"/>
      <c r="IV352" s="5"/>
      <c r="IW352" s="5"/>
      <c r="IX352" s="5"/>
      <c r="IY352" s="5"/>
      <c r="IZ352" s="5"/>
      <c r="JA352" s="5"/>
      <c r="JB352" s="5"/>
      <c r="JC352" s="91" t="str">
        <f t="shared" si="499"/>
        <v/>
      </c>
      <c r="JD352" s="5" t="str">
        <f t="shared" si="500"/>
        <v/>
      </c>
      <c r="JE352" s="62"/>
      <c r="JF352" s="62"/>
      <c r="JG352" s="62"/>
      <c r="JH352" s="62"/>
      <c r="JI352" s="62"/>
      <c r="JJ352" s="62"/>
      <c r="JK352" s="62"/>
      <c r="JL352" s="62"/>
      <c r="JM352" s="62"/>
      <c r="JN352" s="62"/>
      <c r="JO352" s="62"/>
      <c r="JP352" s="62"/>
      <c r="JQ352" s="62"/>
      <c r="JR352" s="62"/>
      <c r="JS352" s="62" t="str">
        <f t="shared" si="501"/>
        <v/>
      </c>
      <c r="JT352" s="62" t="str">
        <f t="shared" si="502"/>
        <v/>
      </c>
      <c r="JU352" s="5"/>
      <c r="JV352" s="5"/>
      <c r="JW352" s="5"/>
      <c r="JX352" s="5"/>
      <c r="JY352" s="5"/>
      <c r="JZ352" s="5"/>
      <c r="KA352" s="5"/>
      <c r="KB352" s="5"/>
      <c r="KC352" s="5"/>
      <c r="KD352" s="5"/>
      <c r="KE352" s="5"/>
      <c r="KF352" s="5"/>
      <c r="KG352" s="5"/>
      <c r="KH352" s="5"/>
      <c r="KI352" s="91" t="str">
        <f t="shared" si="503"/>
        <v/>
      </c>
      <c r="KJ352" s="5" t="str">
        <f t="shared" si="504"/>
        <v/>
      </c>
      <c r="KK352" s="62"/>
      <c r="KL352" s="62"/>
      <c r="KM352" s="62"/>
      <c r="KN352" s="62"/>
      <c r="KO352" s="62"/>
      <c r="KP352" s="62"/>
      <c r="KQ352" s="62"/>
      <c r="KR352" s="62"/>
      <c r="KS352" s="62"/>
      <c r="KT352" s="62"/>
      <c r="KU352" s="62"/>
      <c r="KV352" s="62"/>
      <c r="KW352" s="62"/>
      <c r="KX352" s="62"/>
      <c r="KY352" s="62" t="str">
        <f t="shared" si="505"/>
        <v/>
      </c>
      <c r="KZ352" s="62" t="str">
        <f t="shared" si="506"/>
        <v/>
      </c>
      <c r="LA352" s="5"/>
      <c r="LB352" s="5"/>
      <c r="LC352" s="5"/>
      <c r="LD352" s="5"/>
      <c r="LE352" s="5"/>
      <c r="LF352" s="5"/>
      <c r="LG352" s="5"/>
      <c r="LH352" s="5"/>
      <c r="LI352" s="5"/>
      <c r="LJ352" s="5"/>
      <c r="LK352" s="5"/>
      <c r="LL352" s="5"/>
      <c r="LM352" s="5"/>
      <c r="LN352" s="5"/>
      <c r="LO352" s="91" t="str">
        <f t="shared" si="507"/>
        <v/>
      </c>
      <c r="LP352" s="5" t="str">
        <f t="shared" si="508"/>
        <v/>
      </c>
      <c r="LQ352" s="62"/>
      <c r="LR352" s="62"/>
      <c r="LS352" s="62"/>
      <c r="LT352" s="62"/>
      <c r="LU352" s="62"/>
      <c r="LV352" s="62"/>
      <c r="LW352" s="62"/>
      <c r="LX352" s="62"/>
      <c r="LY352" s="62"/>
      <c r="LZ352" s="62"/>
      <c r="MA352" s="62"/>
      <c r="MB352" s="62"/>
      <c r="MC352" s="62"/>
      <c r="MD352" s="62"/>
      <c r="ME352" s="62" t="str">
        <f t="shared" si="509"/>
        <v/>
      </c>
      <c r="MF352" s="62" t="str">
        <f t="shared" si="510"/>
        <v/>
      </c>
    </row>
    <row r="353" spans="1:344" x14ac:dyDescent="0.35">
      <c r="A353" s="132">
        <v>349</v>
      </c>
      <c r="B353" s="170"/>
      <c r="C353" s="170"/>
      <c r="D353" s="152">
        <v>1045</v>
      </c>
      <c r="E353" s="72" t="str">
        <f>'BVEM Scorecard'!F352</f>
        <v>Solar + Storage</v>
      </c>
      <c r="F353" s="96">
        <f t="shared" si="472"/>
        <v>0.99999999999999989</v>
      </c>
      <c r="G353" s="96">
        <f t="shared" si="473"/>
        <v>1</v>
      </c>
      <c r="H353" s="96">
        <f t="shared" si="474"/>
        <v>1</v>
      </c>
      <c r="I353" s="96">
        <f t="shared" si="475"/>
        <v>1</v>
      </c>
      <c r="J353" s="62">
        <v>1</v>
      </c>
      <c r="K353" s="62">
        <v>1</v>
      </c>
      <c r="L353" s="62">
        <v>1</v>
      </c>
      <c r="M353" s="62">
        <v>1</v>
      </c>
      <c r="N353" s="62">
        <v>1</v>
      </c>
      <c r="O353" s="62">
        <v>1</v>
      </c>
      <c r="P353" s="62">
        <v>1</v>
      </c>
      <c r="Q353" s="62">
        <v>1</v>
      </c>
      <c r="R353" s="62">
        <v>1</v>
      </c>
      <c r="S353" s="62">
        <v>1</v>
      </c>
      <c r="T353" s="62">
        <v>1</v>
      </c>
      <c r="U353" s="62">
        <v>1</v>
      </c>
      <c r="V353" s="62">
        <v>1</v>
      </c>
      <c r="W353" s="62">
        <f t="shared" si="524"/>
        <v>1</v>
      </c>
      <c r="X353" s="62">
        <f t="shared" si="525"/>
        <v>0.99999999999999989</v>
      </c>
      <c r="Y353" s="1" t="s">
        <v>84</v>
      </c>
      <c r="Z353" s="1">
        <v>1</v>
      </c>
      <c r="AA353" s="1"/>
      <c r="AB353" s="1"/>
      <c r="AC353" s="1"/>
      <c r="AD353" s="1"/>
      <c r="AE353" s="1"/>
      <c r="AF353" s="1"/>
      <c r="AG353" s="1"/>
      <c r="AH353" s="1"/>
      <c r="AI353" s="1"/>
      <c r="AJ353" s="1"/>
      <c r="AK353" s="1"/>
      <c r="AL353" s="1">
        <v>1</v>
      </c>
      <c r="AM353" s="138" t="str">
        <f t="shared" si="464"/>
        <v/>
      </c>
      <c r="AN353" s="139">
        <v>1</v>
      </c>
      <c r="AO353" s="63"/>
      <c r="AP353" s="63"/>
      <c r="AQ353" s="63"/>
      <c r="AR353" s="63"/>
      <c r="AS353" s="63"/>
      <c r="AT353" s="63"/>
      <c r="AU353" s="63"/>
      <c r="AV353" s="63"/>
      <c r="AW353" s="63"/>
      <c r="AX353" s="63"/>
      <c r="AY353" s="63"/>
      <c r="AZ353" s="63"/>
      <c r="BA353" s="63"/>
      <c r="BB353" s="63"/>
      <c r="BC353" s="63" t="str">
        <f t="shared" si="466"/>
        <v/>
      </c>
      <c r="BD353" s="63" t="str">
        <f t="shared" si="467"/>
        <v/>
      </c>
      <c r="BE353" s="1"/>
      <c r="BF353" s="1"/>
      <c r="BG353" s="1"/>
      <c r="BH353" s="1"/>
      <c r="BI353" s="1"/>
      <c r="BJ353" s="1"/>
      <c r="BK353" s="1"/>
      <c r="BL353" s="1"/>
      <c r="BM353" s="1"/>
      <c r="BN353" s="1"/>
      <c r="BO353" s="1"/>
      <c r="BP353" s="1"/>
      <c r="BQ353" s="1"/>
      <c r="BR353" s="1"/>
      <c r="BS353" s="1" t="str">
        <f t="shared" si="468"/>
        <v/>
      </c>
      <c r="BT353" s="1" t="str">
        <f t="shared" si="469"/>
        <v/>
      </c>
      <c r="BU353" s="63"/>
      <c r="BV353" s="63"/>
      <c r="BW353" s="63"/>
      <c r="BX353" s="63"/>
      <c r="BY353" s="63"/>
      <c r="BZ353" s="63"/>
      <c r="CA353" s="63"/>
      <c r="CB353" s="63"/>
      <c r="CC353" s="63"/>
      <c r="CD353" s="63"/>
      <c r="CE353" s="63"/>
      <c r="CF353" s="63"/>
      <c r="CG353" s="63"/>
      <c r="CH353" s="63"/>
      <c r="CI353" s="63" t="str">
        <f t="shared" si="470"/>
        <v/>
      </c>
      <c r="CJ353" s="63" t="str">
        <f t="shared" si="471"/>
        <v/>
      </c>
      <c r="CK353" s="1"/>
      <c r="CL353" s="1"/>
      <c r="CM353" s="1"/>
      <c r="CN353" s="1"/>
      <c r="CO353" s="1"/>
      <c r="CP353" s="1"/>
      <c r="CQ353" s="1"/>
      <c r="CR353" s="1"/>
      <c r="CS353" s="1"/>
      <c r="CT353" s="1"/>
      <c r="CU353" s="1"/>
      <c r="CV353" s="1"/>
      <c r="CW353" s="1"/>
      <c r="CX353" s="1"/>
      <c r="CY353" s="138" t="str">
        <f t="shared" si="479"/>
        <v/>
      </c>
      <c r="CZ353" s="1" t="str">
        <f t="shared" si="480"/>
        <v/>
      </c>
      <c r="DA353" s="63"/>
      <c r="DB353" s="63"/>
      <c r="DC353" s="63"/>
      <c r="DD353" s="63"/>
      <c r="DE353" s="63"/>
      <c r="DF353" s="63"/>
      <c r="DG353" s="63"/>
      <c r="DH353" s="63"/>
      <c r="DI353" s="63"/>
      <c r="DJ353" s="63"/>
      <c r="DK353" s="63"/>
      <c r="DL353" s="63"/>
      <c r="DM353" s="63"/>
      <c r="DN353" s="63"/>
      <c r="DO353" s="63" t="str">
        <f t="shared" si="481"/>
        <v/>
      </c>
      <c r="DP353" s="63" t="str">
        <f t="shared" si="482"/>
        <v/>
      </c>
      <c r="DQ353" s="1"/>
      <c r="DR353" s="1"/>
      <c r="DS353" s="1"/>
      <c r="DT353" s="1"/>
      <c r="DU353" s="1"/>
      <c r="DV353" s="1"/>
      <c r="DW353" s="1"/>
      <c r="DX353" s="1"/>
      <c r="DY353" s="1"/>
      <c r="DZ353" s="1"/>
      <c r="EA353" s="1"/>
      <c r="EB353" s="1"/>
      <c r="EC353" s="1"/>
      <c r="ED353" s="1"/>
      <c r="EE353" s="138" t="str">
        <f t="shared" si="483"/>
        <v/>
      </c>
      <c r="EF353" s="1" t="str">
        <f t="shared" si="484"/>
        <v/>
      </c>
      <c r="EG353" s="63"/>
      <c r="EH353" s="63"/>
      <c r="EI353" s="63"/>
      <c r="EJ353" s="63"/>
      <c r="EK353" s="63"/>
      <c r="EL353" s="63"/>
      <c r="EM353" s="63"/>
      <c r="EN353" s="63"/>
      <c r="EO353" s="63"/>
      <c r="EP353" s="63"/>
      <c r="EQ353" s="63"/>
      <c r="ER353" s="63"/>
      <c r="ES353" s="63"/>
      <c r="ET353" s="63"/>
      <c r="EU353" s="63" t="str">
        <f t="shared" si="485"/>
        <v/>
      </c>
      <c r="EV353" s="63" t="str">
        <f t="shared" si="486"/>
        <v/>
      </c>
      <c r="EW353" s="1"/>
      <c r="EX353" s="1"/>
      <c r="EY353" s="1"/>
      <c r="EZ353" s="1"/>
      <c r="FA353" s="1"/>
      <c r="FB353" s="1"/>
      <c r="FC353" s="1"/>
      <c r="FD353" s="1"/>
      <c r="FE353" s="1"/>
      <c r="FF353" s="1"/>
      <c r="FG353" s="1"/>
      <c r="FH353" s="1"/>
      <c r="FI353" s="1"/>
      <c r="FJ353" s="1"/>
      <c r="FK353" s="138" t="str">
        <f t="shared" si="487"/>
        <v/>
      </c>
      <c r="FL353" s="1" t="str">
        <f t="shared" si="488"/>
        <v/>
      </c>
      <c r="FM353" s="63"/>
      <c r="FN353" s="63"/>
      <c r="FO353" s="63"/>
      <c r="FP353" s="63"/>
      <c r="FQ353" s="63"/>
      <c r="FR353" s="63"/>
      <c r="FS353" s="63"/>
      <c r="FT353" s="63"/>
      <c r="FU353" s="63"/>
      <c r="FV353" s="63"/>
      <c r="FW353" s="63"/>
      <c r="FX353" s="63"/>
      <c r="FY353" s="63"/>
      <c r="FZ353" s="63"/>
      <c r="GA353" s="63" t="str">
        <f t="shared" si="489"/>
        <v/>
      </c>
      <c r="GB353" s="63" t="str">
        <f t="shared" si="490"/>
        <v/>
      </c>
      <c r="GC353" s="1"/>
      <c r="GD353" s="1"/>
      <c r="GE353" s="1"/>
      <c r="GF353" s="1"/>
      <c r="GG353" s="1"/>
      <c r="GH353" s="1"/>
      <c r="GI353" s="1"/>
      <c r="GJ353" s="1"/>
      <c r="GK353" s="1"/>
      <c r="GL353" s="1"/>
      <c r="GM353" s="1"/>
      <c r="GN353" s="1"/>
      <c r="GO353" s="1"/>
      <c r="GP353" s="1"/>
      <c r="GQ353" s="138" t="str">
        <f t="shared" si="491"/>
        <v/>
      </c>
      <c r="GR353" s="1" t="str">
        <f t="shared" si="492"/>
        <v/>
      </c>
      <c r="GS353" s="63"/>
      <c r="GT353" s="63"/>
      <c r="GU353" s="63"/>
      <c r="GV353" s="63"/>
      <c r="GW353" s="63"/>
      <c r="GX353" s="63"/>
      <c r="GY353" s="63"/>
      <c r="GZ353" s="63"/>
      <c r="HA353" s="63"/>
      <c r="HB353" s="63"/>
      <c r="HC353" s="63"/>
      <c r="HD353" s="63"/>
      <c r="HE353" s="63"/>
      <c r="HF353" s="63"/>
      <c r="HG353" s="63" t="str">
        <f t="shared" si="493"/>
        <v/>
      </c>
      <c r="HH353" s="63" t="str">
        <f t="shared" si="494"/>
        <v/>
      </c>
      <c r="HI353" s="1"/>
      <c r="HJ353" s="1"/>
      <c r="HK353" s="1"/>
      <c r="HL353" s="1"/>
      <c r="HM353" s="1"/>
      <c r="HN353" s="1"/>
      <c r="HO353" s="1"/>
      <c r="HP353" s="1"/>
      <c r="HQ353" s="1"/>
      <c r="HR353" s="1"/>
      <c r="HS353" s="1"/>
      <c r="HT353" s="1"/>
      <c r="HU353" s="1"/>
      <c r="HV353" s="1"/>
      <c r="HW353" s="138" t="str">
        <f t="shared" si="495"/>
        <v/>
      </c>
      <c r="HX353" s="1" t="str">
        <f t="shared" si="496"/>
        <v/>
      </c>
      <c r="HY353" s="63"/>
      <c r="HZ353" s="63"/>
      <c r="IA353" s="63"/>
      <c r="IB353" s="63"/>
      <c r="IC353" s="63"/>
      <c r="ID353" s="63"/>
      <c r="IE353" s="63"/>
      <c r="IF353" s="63"/>
      <c r="IG353" s="63"/>
      <c r="IH353" s="63"/>
      <c r="II353" s="63"/>
      <c r="IJ353" s="63"/>
      <c r="IK353" s="63"/>
      <c r="IL353" s="63"/>
      <c r="IM353" s="63" t="str">
        <f t="shared" si="497"/>
        <v/>
      </c>
      <c r="IN353" s="63" t="str">
        <f t="shared" si="498"/>
        <v/>
      </c>
      <c r="IO353" s="1"/>
      <c r="IP353" s="1"/>
      <c r="IQ353" s="1"/>
      <c r="IR353" s="1"/>
      <c r="IS353" s="1"/>
      <c r="IT353" s="1"/>
      <c r="IU353" s="1"/>
      <c r="IV353" s="1"/>
      <c r="IW353" s="1"/>
      <c r="IX353" s="1"/>
      <c r="IY353" s="1"/>
      <c r="IZ353" s="1"/>
      <c r="JA353" s="1"/>
      <c r="JB353" s="1"/>
      <c r="JC353" s="138" t="str">
        <f t="shared" si="499"/>
        <v/>
      </c>
      <c r="JD353" s="1" t="str">
        <f t="shared" si="500"/>
        <v/>
      </c>
      <c r="JE353" s="63"/>
      <c r="JF353" s="63"/>
      <c r="JG353" s="63"/>
      <c r="JH353" s="63"/>
      <c r="JI353" s="63"/>
      <c r="JJ353" s="63"/>
      <c r="JK353" s="63"/>
      <c r="JL353" s="63"/>
      <c r="JM353" s="63"/>
      <c r="JN353" s="63"/>
      <c r="JO353" s="63"/>
      <c r="JP353" s="63"/>
      <c r="JQ353" s="63"/>
      <c r="JR353" s="63"/>
      <c r="JS353" s="63" t="str">
        <f t="shared" si="501"/>
        <v/>
      </c>
      <c r="JT353" s="63" t="str">
        <f t="shared" si="502"/>
        <v/>
      </c>
      <c r="JU353" s="1"/>
      <c r="JV353" s="1"/>
      <c r="JW353" s="1"/>
      <c r="JX353" s="1"/>
      <c r="JY353" s="1"/>
      <c r="JZ353" s="1"/>
      <c r="KA353" s="1"/>
      <c r="KB353" s="1"/>
      <c r="KC353" s="1"/>
      <c r="KD353" s="1"/>
      <c r="KE353" s="1"/>
      <c r="KF353" s="1"/>
      <c r="KG353" s="1"/>
      <c r="KH353" s="1"/>
      <c r="KI353" s="138" t="str">
        <f t="shared" si="503"/>
        <v/>
      </c>
      <c r="KJ353" s="1" t="str">
        <f t="shared" si="504"/>
        <v/>
      </c>
      <c r="KK353" s="63"/>
      <c r="KL353" s="63"/>
      <c r="KM353" s="63"/>
      <c r="KN353" s="63"/>
      <c r="KO353" s="63"/>
      <c r="KP353" s="63"/>
      <c r="KQ353" s="63"/>
      <c r="KR353" s="63"/>
      <c r="KS353" s="63"/>
      <c r="KT353" s="63"/>
      <c r="KU353" s="63"/>
      <c r="KV353" s="63"/>
      <c r="KW353" s="63"/>
      <c r="KX353" s="63"/>
      <c r="KY353" s="63" t="str">
        <f t="shared" si="505"/>
        <v/>
      </c>
      <c r="KZ353" s="63" t="str">
        <f t="shared" si="506"/>
        <v/>
      </c>
      <c r="LA353" s="1"/>
      <c r="LB353" s="1"/>
      <c r="LC353" s="1"/>
      <c r="LD353" s="1"/>
      <c r="LE353" s="1"/>
      <c r="LF353" s="1"/>
      <c r="LG353" s="1"/>
      <c r="LH353" s="1"/>
      <c r="LI353" s="1"/>
      <c r="LJ353" s="1"/>
      <c r="LK353" s="1"/>
      <c r="LL353" s="1"/>
      <c r="LM353" s="1"/>
      <c r="LN353" s="1"/>
      <c r="LO353" s="138" t="str">
        <f t="shared" si="507"/>
        <v/>
      </c>
      <c r="LP353" s="1" t="str">
        <f t="shared" si="508"/>
        <v/>
      </c>
      <c r="LQ353" s="63"/>
      <c r="LR353" s="63"/>
      <c r="LS353" s="63"/>
      <c r="LT353" s="63"/>
      <c r="LU353" s="63"/>
      <c r="LV353" s="63"/>
      <c r="LW353" s="63"/>
      <c r="LX353" s="63"/>
      <c r="LY353" s="63"/>
      <c r="LZ353" s="63"/>
      <c r="MA353" s="63"/>
      <c r="MB353" s="63"/>
      <c r="MC353" s="63"/>
      <c r="MD353" s="63"/>
      <c r="ME353" s="63" t="str">
        <f t="shared" si="509"/>
        <v/>
      </c>
      <c r="MF353" s="63" t="str">
        <f t="shared" si="510"/>
        <v/>
      </c>
    </row>
    <row r="354" spans="1:344" x14ac:dyDescent="0.35">
      <c r="A354" s="131">
        <v>350</v>
      </c>
      <c r="B354" s="170"/>
      <c r="C354" s="170"/>
      <c r="D354" s="152">
        <v>1061</v>
      </c>
      <c r="E354" s="72" t="str">
        <f>'BVEM Scorecard'!F353</f>
        <v>Gas</v>
      </c>
      <c r="F354" s="96">
        <f t="shared" si="472"/>
        <v>0</v>
      </c>
      <c r="G354" s="96">
        <f t="shared" si="473"/>
        <v>0</v>
      </c>
      <c r="H354" s="96">
        <f t="shared" si="474"/>
        <v>0</v>
      </c>
      <c r="I354" s="96">
        <f t="shared" si="475"/>
        <v>0</v>
      </c>
      <c r="J354" s="62">
        <v>0</v>
      </c>
      <c r="K354" s="62">
        <v>0</v>
      </c>
      <c r="L354" s="62">
        <v>0</v>
      </c>
      <c r="M354" s="62">
        <v>0</v>
      </c>
      <c r="N354" s="62">
        <v>0</v>
      </c>
      <c r="O354" s="62">
        <v>0</v>
      </c>
      <c r="P354" s="62">
        <v>0</v>
      </c>
      <c r="Q354" s="62">
        <v>0</v>
      </c>
      <c r="R354" s="62">
        <v>0</v>
      </c>
      <c r="S354" s="62">
        <v>0</v>
      </c>
      <c r="T354" s="62">
        <v>0</v>
      </c>
      <c r="U354" s="62">
        <v>0</v>
      </c>
      <c r="V354" s="62">
        <v>0</v>
      </c>
      <c r="W354" s="62">
        <f t="shared" si="524"/>
        <v>0</v>
      </c>
      <c r="X354" s="62">
        <f t="shared" si="525"/>
        <v>0</v>
      </c>
      <c r="Y354" s="87"/>
      <c r="Z354" s="5"/>
      <c r="AA354" s="5"/>
      <c r="AB354" s="5"/>
      <c r="AC354" s="5"/>
      <c r="AD354" s="5"/>
      <c r="AE354" s="5"/>
      <c r="AF354" s="5"/>
      <c r="AG354" s="5"/>
      <c r="AH354" s="5"/>
      <c r="AI354" s="5"/>
      <c r="AJ354" s="5"/>
      <c r="AK354" s="5"/>
      <c r="AL354" s="5"/>
      <c r="AM354" s="91" t="str">
        <f t="shared" si="464"/>
        <v/>
      </c>
      <c r="AN354" s="93" t="str">
        <f t="shared" si="465"/>
        <v/>
      </c>
      <c r="AO354" s="62"/>
      <c r="AP354" s="62"/>
      <c r="AQ354" s="62"/>
      <c r="AR354" s="62"/>
      <c r="AS354" s="62"/>
      <c r="AT354" s="62"/>
      <c r="AU354" s="62"/>
      <c r="AV354" s="62"/>
      <c r="AW354" s="62"/>
      <c r="AX354" s="62"/>
      <c r="AY354" s="62"/>
      <c r="AZ354" s="62"/>
      <c r="BA354" s="62"/>
      <c r="BB354" s="62"/>
      <c r="BC354" s="62" t="str">
        <f t="shared" si="466"/>
        <v/>
      </c>
      <c r="BD354" s="62" t="str">
        <f t="shared" si="467"/>
        <v/>
      </c>
      <c r="BE354" s="5"/>
      <c r="BF354" s="5"/>
      <c r="BG354" s="5"/>
      <c r="BH354" s="5"/>
      <c r="BI354" s="5"/>
      <c r="BJ354" s="5"/>
      <c r="BK354" s="5"/>
      <c r="BL354" s="5"/>
      <c r="BM354" s="5"/>
      <c r="BN354" s="5"/>
      <c r="BO354" s="5"/>
      <c r="BP354" s="5"/>
      <c r="BQ354" s="5"/>
      <c r="BR354" s="5"/>
      <c r="BS354" s="5" t="str">
        <f t="shared" si="468"/>
        <v/>
      </c>
      <c r="BT354" s="5" t="str">
        <f t="shared" si="469"/>
        <v/>
      </c>
      <c r="BU354" s="62"/>
      <c r="BV354" s="62"/>
      <c r="BW354" s="62"/>
      <c r="BX354" s="62"/>
      <c r="BY354" s="62"/>
      <c r="BZ354" s="62"/>
      <c r="CA354" s="62"/>
      <c r="CB354" s="62"/>
      <c r="CC354" s="62"/>
      <c r="CD354" s="62"/>
      <c r="CE354" s="62"/>
      <c r="CF354" s="62"/>
      <c r="CG354" s="62"/>
      <c r="CH354" s="62"/>
      <c r="CI354" s="62" t="str">
        <f t="shared" si="470"/>
        <v/>
      </c>
      <c r="CJ354" s="62" t="str">
        <f t="shared" si="471"/>
        <v/>
      </c>
      <c r="CK354" s="5"/>
      <c r="CL354" s="5"/>
      <c r="CM354" s="5"/>
      <c r="CN354" s="5"/>
      <c r="CO354" s="5"/>
      <c r="CP354" s="5"/>
      <c r="CQ354" s="5"/>
      <c r="CR354" s="5"/>
      <c r="CS354" s="5"/>
      <c r="CT354" s="5"/>
      <c r="CU354" s="5"/>
      <c r="CV354" s="5"/>
      <c r="CW354" s="5"/>
      <c r="CX354" s="5"/>
      <c r="CY354" s="91" t="str">
        <f t="shared" si="479"/>
        <v/>
      </c>
      <c r="CZ354" s="5" t="str">
        <f t="shared" si="480"/>
        <v/>
      </c>
      <c r="DA354" s="62"/>
      <c r="DB354" s="62"/>
      <c r="DC354" s="62"/>
      <c r="DD354" s="62"/>
      <c r="DE354" s="62"/>
      <c r="DF354" s="62"/>
      <c r="DG354" s="62"/>
      <c r="DH354" s="62"/>
      <c r="DI354" s="62"/>
      <c r="DJ354" s="62"/>
      <c r="DK354" s="62"/>
      <c r="DL354" s="62"/>
      <c r="DM354" s="62"/>
      <c r="DN354" s="62"/>
      <c r="DO354" s="62" t="str">
        <f t="shared" si="481"/>
        <v/>
      </c>
      <c r="DP354" s="62" t="str">
        <f t="shared" si="482"/>
        <v/>
      </c>
      <c r="DQ354" s="5"/>
      <c r="DR354" s="5"/>
      <c r="DS354" s="5"/>
      <c r="DT354" s="5"/>
      <c r="DU354" s="5"/>
      <c r="DV354" s="5"/>
      <c r="DW354" s="5"/>
      <c r="DX354" s="5"/>
      <c r="DY354" s="5"/>
      <c r="DZ354" s="5"/>
      <c r="EA354" s="5"/>
      <c r="EB354" s="5"/>
      <c r="EC354" s="5"/>
      <c r="ED354" s="5"/>
      <c r="EE354" s="91" t="str">
        <f t="shared" si="483"/>
        <v/>
      </c>
      <c r="EF354" s="5" t="str">
        <f t="shared" si="484"/>
        <v/>
      </c>
      <c r="EG354" s="62"/>
      <c r="EH354" s="62"/>
      <c r="EI354" s="62"/>
      <c r="EJ354" s="62"/>
      <c r="EK354" s="62"/>
      <c r="EL354" s="62"/>
      <c r="EM354" s="62"/>
      <c r="EN354" s="62"/>
      <c r="EO354" s="62"/>
      <c r="EP354" s="62"/>
      <c r="EQ354" s="62"/>
      <c r="ER354" s="62"/>
      <c r="ES354" s="62"/>
      <c r="ET354" s="62"/>
      <c r="EU354" s="62" t="str">
        <f t="shared" si="485"/>
        <v/>
      </c>
      <c r="EV354" s="62" t="str">
        <f t="shared" si="486"/>
        <v/>
      </c>
      <c r="EW354" s="5"/>
      <c r="EX354" s="5"/>
      <c r="EY354" s="5"/>
      <c r="EZ354" s="5"/>
      <c r="FA354" s="5"/>
      <c r="FB354" s="5"/>
      <c r="FC354" s="5"/>
      <c r="FD354" s="5"/>
      <c r="FE354" s="5"/>
      <c r="FF354" s="5"/>
      <c r="FG354" s="5"/>
      <c r="FH354" s="5"/>
      <c r="FI354" s="5"/>
      <c r="FJ354" s="5"/>
      <c r="FK354" s="91" t="str">
        <f t="shared" si="487"/>
        <v/>
      </c>
      <c r="FL354" s="5" t="str">
        <f t="shared" si="488"/>
        <v/>
      </c>
      <c r="FM354" s="62"/>
      <c r="FN354" s="62"/>
      <c r="FO354" s="62"/>
      <c r="FP354" s="62"/>
      <c r="FQ354" s="62"/>
      <c r="FR354" s="62"/>
      <c r="FS354" s="62"/>
      <c r="FT354" s="62"/>
      <c r="FU354" s="62"/>
      <c r="FV354" s="62"/>
      <c r="FW354" s="62"/>
      <c r="FX354" s="62"/>
      <c r="FY354" s="62"/>
      <c r="FZ354" s="62"/>
      <c r="GA354" s="62" t="str">
        <f t="shared" si="489"/>
        <v/>
      </c>
      <c r="GB354" s="62" t="str">
        <f t="shared" si="490"/>
        <v/>
      </c>
      <c r="GC354" s="5"/>
      <c r="GD354" s="5"/>
      <c r="GE354" s="5"/>
      <c r="GF354" s="5"/>
      <c r="GG354" s="5"/>
      <c r="GH354" s="5"/>
      <c r="GI354" s="5"/>
      <c r="GJ354" s="5"/>
      <c r="GK354" s="5"/>
      <c r="GL354" s="5"/>
      <c r="GM354" s="5"/>
      <c r="GN354" s="5"/>
      <c r="GO354" s="5"/>
      <c r="GP354" s="5"/>
      <c r="GQ354" s="91" t="str">
        <f t="shared" si="491"/>
        <v/>
      </c>
      <c r="GR354" s="5" t="str">
        <f t="shared" si="492"/>
        <v/>
      </c>
      <c r="GS354" s="62"/>
      <c r="GT354" s="62"/>
      <c r="GU354" s="62"/>
      <c r="GV354" s="62"/>
      <c r="GW354" s="62"/>
      <c r="GX354" s="62"/>
      <c r="GY354" s="62"/>
      <c r="GZ354" s="62"/>
      <c r="HA354" s="62"/>
      <c r="HB354" s="62"/>
      <c r="HC354" s="62"/>
      <c r="HD354" s="62"/>
      <c r="HE354" s="62"/>
      <c r="HF354" s="62"/>
      <c r="HG354" s="62" t="str">
        <f t="shared" si="493"/>
        <v/>
      </c>
      <c r="HH354" s="62" t="str">
        <f t="shared" si="494"/>
        <v/>
      </c>
      <c r="HI354" s="5"/>
      <c r="HJ354" s="5"/>
      <c r="HK354" s="5"/>
      <c r="HL354" s="5"/>
      <c r="HM354" s="5"/>
      <c r="HN354" s="5"/>
      <c r="HO354" s="5"/>
      <c r="HP354" s="5"/>
      <c r="HQ354" s="5"/>
      <c r="HR354" s="5"/>
      <c r="HS354" s="5"/>
      <c r="HT354" s="5"/>
      <c r="HU354" s="5"/>
      <c r="HV354" s="5"/>
      <c r="HW354" s="91" t="str">
        <f t="shared" si="495"/>
        <v/>
      </c>
      <c r="HX354" s="5" t="str">
        <f t="shared" si="496"/>
        <v/>
      </c>
      <c r="HY354" s="62"/>
      <c r="HZ354" s="62"/>
      <c r="IA354" s="62"/>
      <c r="IB354" s="62"/>
      <c r="IC354" s="62"/>
      <c r="ID354" s="62"/>
      <c r="IE354" s="62"/>
      <c r="IF354" s="62"/>
      <c r="IG354" s="62"/>
      <c r="IH354" s="62"/>
      <c r="II354" s="62"/>
      <c r="IJ354" s="62"/>
      <c r="IK354" s="62"/>
      <c r="IL354" s="62"/>
      <c r="IM354" s="62" t="str">
        <f t="shared" si="497"/>
        <v/>
      </c>
      <c r="IN354" s="62" t="str">
        <f t="shared" si="498"/>
        <v/>
      </c>
      <c r="IO354" s="5"/>
      <c r="IP354" s="5"/>
      <c r="IQ354" s="5"/>
      <c r="IR354" s="5"/>
      <c r="IS354" s="5"/>
      <c r="IT354" s="5"/>
      <c r="IU354" s="5"/>
      <c r="IV354" s="5"/>
      <c r="IW354" s="5"/>
      <c r="IX354" s="5"/>
      <c r="IY354" s="5"/>
      <c r="IZ354" s="5"/>
      <c r="JA354" s="5"/>
      <c r="JB354" s="5"/>
      <c r="JC354" s="91" t="str">
        <f t="shared" si="499"/>
        <v/>
      </c>
      <c r="JD354" s="5" t="str">
        <f t="shared" si="500"/>
        <v/>
      </c>
      <c r="JE354" s="62"/>
      <c r="JF354" s="62"/>
      <c r="JG354" s="62"/>
      <c r="JH354" s="62"/>
      <c r="JI354" s="62"/>
      <c r="JJ354" s="62"/>
      <c r="JK354" s="62"/>
      <c r="JL354" s="62"/>
      <c r="JM354" s="62"/>
      <c r="JN354" s="62"/>
      <c r="JO354" s="62"/>
      <c r="JP354" s="62"/>
      <c r="JQ354" s="62"/>
      <c r="JR354" s="62"/>
      <c r="JS354" s="62" t="str">
        <f t="shared" si="501"/>
        <v/>
      </c>
      <c r="JT354" s="62" t="str">
        <f t="shared" si="502"/>
        <v/>
      </c>
      <c r="JU354" s="5"/>
      <c r="JV354" s="5"/>
      <c r="JW354" s="5"/>
      <c r="JX354" s="5"/>
      <c r="JY354" s="5"/>
      <c r="JZ354" s="5"/>
      <c r="KA354" s="5"/>
      <c r="KB354" s="5"/>
      <c r="KC354" s="5"/>
      <c r="KD354" s="5"/>
      <c r="KE354" s="5"/>
      <c r="KF354" s="5"/>
      <c r="KG354" s="5"/>
      <c r="KH354" s="5"/>
      <c r="KI354" s="91" t="str">
        <f t="shared" si="503"/>
        <v/>
      </c>
      <c r="KJ354" s="5" t="str">
        <f t="shared" si="504"/>
        <v/>
      </c>
      <c r="KK354" s="62"/>
      <c r="KL354" s="62"/>
      <c r="KM354" s="62"/>
      <c r="KN354" s="62"/>
      <c r="KO354" s="62"/>
      <c r="KP354" s="62"/>
      <c r="KQ354" s="62"/>
      <c r="KR354" s="62"/>
      <c r="KS354" s="62"/>
      <c r="KT354" s="62"/>
      <c r="KU354" s="62"/>
      <c r="KV354" s="62"/>
      <c r="KW354" s="62"/>
      <c r="KX354" s="62"/>
      <c r="KY354" s="62" t="str">
        <f t="shared" si="505"/>
        <v/>
      </c>
      <c r="KZ354" s="62" t="str">
        <f t="shared" si="506"/>
        <v/>
      </c>
      <c r="LA354" s="5"/>
      <c r="LB354" s="5"/>
      <c r="LC354" s="5"/>
      <c r="LD354" s="5"/>
      <c r="LE354" s="5"/>
      <c r="LF354" s="5"/>
      <c r="LG354" s="5"/>
      <c r="LH354" s="5"/>
      <c r="LI354" s="5"/>
      <c r="LJ354" s="5"/>
      <c r="LK354" s="5"/>
      <c r="LL354" s="5"/>
      <c r="LM354" s="5"/>
      <c r="LN354" s="5"/>
      <c r="LO354" s="91" t="str">
        <f t="shared" si="507"/>
        <v/>
      </c>
      <c r="LP354" s="5" t="str">
        <f t="shared" si="508"/>
        <v/>
      </c>
      <c r="LQ354" s="62"/>
      <c r="LR354" s="62"/>
      <c r="LS354" s="62"/>
      <c r="LT354" s="62"/>
      <c r="LU354" s="62"/>
      <c r="LV354" s="62"/>
      <c r="LW354" s="62"/>
      <c r="LX354" s="62"/>
      <c r="LY354" s="62"/>
      <c r="LZ354" s="62"/>
      <c r="MA354" s="62"/>
      <c r="MB354" s="62"/>
      <c r="MC354" s="62"/>
      <c r="MD354" s="62"/>
      <c r="ME354" s="62" t="str">
        <f t="shared" si="509"/>
        <v/>
      </c>
      <c r="MF354" s="62" t="str">
        <f t="shared" si="510"/>
        <v/>
      </c>
    </row>
    <row r="355" spans="1:344" x14ac:dyDescent="0.35">
      <c r="A355" s="132">
        <v>351</v>
      </c>
      <c r="B355" s="170"/>
      <c r="C355" s="170"/>
      <c r="D355" s="152">
        <v>1009</v>
      </c>
      <c r="E355" s="72" t="str">
        <f>'BVEM Scorecard'!F354</f>
        <v>Storage</v>
      </c>
      <c r="F355" s="96"/>
      <c r="G355" s="96"/>
      <c r="H355" s="96"/>
      <c r="I355" s="96"/>
      <c r="J355" s="62"/>
      <c r="K355" s="62"/>
      <c r="L355" s="62"/>
      <c r="M355" s="62"/>
      <c r="N355" s="62"/>
      <c r="O355" s="62"/>
      <c r="P355" s="62"/>
      <c r="Q355" s="62"/>
      <c r="R355" s="62"/>
      <c r="S355" s="62"/>
      <c r="T355" s="62"/>
      <c r="U355" s="62"/>
      <c r="V355" s="62"/>
      <c r="W355" s="62"/>
      <c r="X355" s="62"/>
      <c r="Y355" s="1"/>
      <c r="Z355" s="1"/>
      <c r="AA355" s="1"/>
      <c r="AB355" s="1"/>
      <c r="AC355" s="1"/>
      <c r="AD355" s="1"/>
      <c r="AE355" s="1"/>
      <c r="AF355" s="1"/>
      <c r="AG355" s="1"/>
      <c r="AH355" s="1"/>
      <c r="AI355" s="1"/>
      <c r="AJ355" s="1"/>
      <c r="AK355" s="1"/>
      <c r="AL355" s="1"/>
      <c r="AM355" s="138"/>
      <c r="AN355" s="139"/>
      <c r="AO355" s="63"/>
      <c r="AP355" s="63"/>
      <c r="AQ355" s="63"/>
      <c r="AR355" s="63"/>
      <c r="AS355" s="63"/>
      <c r="AT355" s="63"/>
      <c r="AU355" s="63"/>
      <c r="AV355" s="63"/>
      <c r="AW355" s="63"/>
      <c r="AX355" s="63"/>
      <c r="AY355" s="63"/>
      <c r="AZ355" s="63"/>
      <c r="BA355" s="63"/>
      <c r="BB355" s="63"/>
      <c r="BC355" s="63"/>
      <c r="BD355" s="63"/>
      <c r="BE355" s="1"/>
      <c r="BF355" s="1"/>
      <c r="BG355" s="1"/>
      <c r="BH355" s="1"/>
      <c r="BI355" s="1"/>
      <c r="BJ355" s="1"/>
      <c r="BK355" s="1"/>
      <c r="BL355" s="1"/>
      <c r="BM355" s="1"/>
      <c r="BN355" s="1"/>
      <c r="BO355" s="1"/>
      <c r="BP355" s="1"/>
      <c r="BQ355" s="1"/>
      <c r="BR355" s="1"/>
      <c r="BS355" s="1"/>
      <c r="BT355" s="1"/>
      <c r="BU355" s="63"/>
      <c r="BV355" s="63"/>
      <c r="BW355" s="63"/>
      <c r="BX355" s="63"/>
      <c r="BY355" s="63"/>
      <c r="BZ355" s="63"/>
      <c r="CA355" s="63"/>
      <c r="CB355" s="63"/>
      <c r="CC355" s="63"/>
      <c r="CD355" s="63"/>
      <c r="CE355" s="63"/>
      <c r="CF355" s="63"/>
      <c r="CG355" s="63"/>
      <c r="CH355" s="63"/>
      <c r="CI355" s="63"/>
      <c r="CJ355" s="63"/>
      <c r="CK355" s="1"/>
      <c r="CL355" s="1"/>
      <c r="CM355" s="1"/>
      <c r="CN355" s="1"/>
      <c r="CO355" s="1"/>
      <c r="CP355" s="1"/>
      <c r="CQ355" s="1"/>
      <c r="CR355" s="1"/>
      <c r="CS355" s="1"/>
      <c r="CT355" s="1"/>
      <c r="CU355" s="1"/>
      <c r="CV355" s="1"/>
      <c r="CW355" s="1"/>
      <c r="CX355" s="1"/>
      <c r="CY355" s="138"/>
      <c r="CZ355" s="1"/>
      <c r="DA355" s="63"/>
      <c r="DB355" s="63"/>
      <c r="DC355" s="63"/>
      <c r="DD355" s="63"/>
      <c r="DE355" s="63"/>
      <c r="DF355" s="63"/>
      <c r="DG355" s="63"/>
      <c r="DH355" s="63"/>
      <c r="DI355" s="63"/>
      <c r="DJ355" s="63"/>
      <c r="DK355" s="63"/>
      <c r="DL355" s="63"/>
      <c r="DM355" s="63"/>
      <c r="DN355" s="63"/>
      <c r="DO355" s="63"/>
      <c r="DP355" s="63"/>
      <c r="DQ355" s="1"/>
      <c r="DR355" s="1"/>
      <c r="DS355" s="1"/>
      <c r="DT355" s="1"/>
      <c r="DU355" s="1"/>
      <c r="DV355" s="1"/>
      <c r="DW355" s="1"/>
      <c r="DX355" s="1"/>
      <c r="DY355" s="1"/>
      <c r="DZ355" s="1"/>
      <c r="EA355" s="1"/>
      <c r="EB355" s="1"/>
      <c r="EC355" s="1"/>
      <c r="ED355" s="1"/>
      <c r="EE355" s="138"/>
      <c r="EF355" s="1"/>
      <c r="EG355" s="63"/>
      <c r="EH355" s="63"/>
      <c r="EI355" s="63"/>
      <c r="EJ355" s="63"/>
      <c r="EK355" s="63"/>
      <c r="EL355" s="63"/>
      <c r="EM355" s="63"/>
      <c r="EN355" s="63"/>
      <c r="EO355" s="63"/>
      <c r="EP355" s="63"/>
      <c r="EQ355" s="63"/>
      <c r="ER355" s="63"/>
      <c r="ES355" s="63"/>
      <c r="ET355" s="63"/>
      <c r="EU355" s="63"/>
      <c r="EV355" s="63"/>
      <c r="EW355" s="1"/>
      <c r="EX355" s="1"/>
      <c r="EY355" s="1"/>
      <c r="EZ355" s="1"/>
      <c r="FA355" s="1"/>
      <c r="FB355" s="1"/>
      <c r="FC355" s="1"/>
      <c r="FD355" s="1"/>
      <c r="FE355" s="1"/>
      <c r="FF355" s="1"/>
      <c r="FG355" s="1"/>
      <c r="FH355" s="1"/>
      <c r="FI355" s="1"/>
      <c r="FJ355" s="1"/>
      <c r="FK355" s="138"/>
      <c r="FL355" s="1"/>
      <c r="FM355" s="63"/>
      <c r="FN355" s="63"/>
      <c r="FO355" s="63"/>
      <c r="FP355" s="63"/>
      <c r="FQ355" s="63"/>
      <c r="FR355" s="63"/>
      <c r="FS355" s="63"/>
      <c r="FT355" s="63"/>
      <c r="FU355" s="63"/>
      <c r="FV355" s="63"/>
      <c r="FW355" s="63"/>
      <c r="FX355" s="63"/>
      <c r="FY355" s="63"/>
      <c r="FZ355" s="63"/>
      <c r="GA355" s="63"/>
      <c r="GB355" s="63"/>
      <c r="GC355" s="1"/>
      <c r="GD355" s="1"/>
      <c r="GE355" s="1"/>
      <c r="GF355" s="1"/>
      <c r="GG355" s="1"/>
      <c r="GH355" s="1"/>
      <c r="GI355" s="1"/>
      <c r="GJ355" s="1"/>
      <c r="GK355" s="1"/>
      <c r="GL355" s="1"/>
      <c r="GM355" s="1"/>
      <c r="GN355" s="1"/>
      <c r="GO355" s="1"/>
      <c r="GP355" s="1"/>
      <c r="GQ355" s="138"/>
      <c r="GR355" s="1"/>
      <c r="GS355" s="63"/>
      <c r="GT355" s="63"/>
      <c r="GU355" s="63"/>
      <c r="GV355" s="63"/>
      <c r="GW355" s="63"/>
      <c r="GX355" s="63"/>
      <c r="GY355" s="63"/>
      <c r="GZ355" s="63"/>
      <c r="HA355" s="63"/>
      <c r="HB355" s="63"/>
      <c r="HC355" s="63"/>
      <c r="HD355" s="63"/>
      <c r="HE355" s="63"/>
      <c r="HF355" s="63"/>
      <c r="HG355" s="63"/>
      <c r="HH355" s="63"/>
      <c r="HI355" s="1"/>
      <c r="HJ355" s="1"/>
      <c r="HK355" s="1"/>
      <c r="HL355" s="1"/>
      <c r="HM355" s="1"/>
      <c r="HN355" s="1"/>
      <c r="HO355" s="1"/>
      <c r="HP355" s="1"/>
      <c r="HQ355" s="1"/>
      <c r="HR355" s="1"/>
      <c r="HS355" s="1"/>
      <c r="HT355" s="1"/>
      <c r="HU355" s="1"/>
      <c r="HV355" s="1"/>
      <c r="HW355" s="138"/>
      <c r="HX355" s="1"/>
      <c r="HY355" s="63"/>
      <c r="HZ355" s="63"/>
      <c r="IA355" s="63"/>
      <c r="IB355" s="63"/>
      <c r="IC355" s="63"/>
      <c r="ID355" s="63"/>
      <c r="IE355" s="63"/>
      <c r="IF355" s="63"/>
      <c r="IG355" s="63"/>
      <c r="IH355" s="63"/>
      <c r="II355" s="63"/>
      <c r="IJ355" s="63"/>
      <c r="IK355" s="63"/>
      <c r="IL355" s="63"/>
      <c r="IM355" s="63"/>
      <c r="IN355" s="63"/>
      <c r="IO355" s="1"/>
      <c r="IP355" s="1"/>
      <c r="IQ355" s="1"/>
      <c r="IR355" s="1"/>
      <c r="IS355" s="1"/>
      <c r="IT355" s="1"/>
      <c r="IU355" s="1"/>
      <c r="IV355" s="1"/>
      <c r="IW355" s="1"/>
      <c r="IX355" s="1"/>
      <c r="IY355" s="1"/>
      <c r="IZ355" s="1"/>
      <c r="JA355" s="1"/>
      <c r="JB355" s="1"/>
      <c r="JC355" s="138"/>
      <c r="JD355" s="1"/>
      <c r="JE355" s="63"/>
      <c r="JF355" s="63"/>
      <c r="JG355" s="63"/>
      <c r="JH355" s="63"/>
      <c r="JI355" s="63"/>
      <c r="JJ355" s="63"/>
      <c r="JK355" s="63"/>
      <c r="JL355" s="63"/>
      <c r="JM355" s="63"/>
      <c r="JN355" s="63"/>
      <c r="JO355" s="63"/>
      <c r="JP355" s="63"/>
      <c r="JQ355" s="63"/>
      <c r="JR355" s="63"/>
      <c r="JS355" s="63"/>
      <c r="JT355" s="63"/>
      <c r="JU355" s="1"/>
      <c r="JV355" s="1"/>
      <c r="JW355" s="1"/>
      <c r="JX355" s="1"/>
      <c r="JY355" s="1"/>
      <c r="JZ355" s="1"/>
      <c r="KA355" s="1"/>
      <c r="KB355" s="1"/>
      <c r="KC355" s="1"/>
      <c r="KD355" s="1"/>
      <c r="KE355" s="1"/>
      <c r="KF355" s="1"/>
      <c r="KG355" s="1"/>
      <c r="KH355" s="1"/>
      <c r="KI355" s="138"/>
      <c r="KJ355" s="1"/>
      <c r="KK355" s="63"/>
      <c r="KL355" s="63"/>
      <c r="KM355" s="63"/>
      <c r="KN355" s="63"/>
      <c r="KO355" s="63"/>
      <c r="KP355" s="63"/>
      <c r="KQ355" s="63"/>
      <c r="KR355" s="63"/>
      <c r="KS355" s="63"/>
      <c r="KT355" s="63"/>
      <c r="KU355" s="63"/>
      <c r="KV355" s="63"/>
      <c r="KW355" s="63"/>
      <c r="KX355" s="63"/>
      <c r="KY355" s="63"/>
      <c r="KZ355" s="63"/>
      <c r="LA355" s="1"/>
      <c r="LB355" s="1"/>
      <c r="LC355" s="1"/>
      <c r="LD355" s="1"/>
      <c r="LE355" s="1"/>
      <c r="LF355" s="1"/>
      <c r="LG355" s="1"/>
      <c r="LH355" s="1"/>
      <c r="LI355" s="1"/>
      <c r="LJ355" s="1"/>
      <c r="LK355" s="1"/>
      <c r="LL355" s="1"/>
      <c r="LM355" s="1"/>
      <c r="LN355" s="1"/>
      <c r="LO355" s="138"/>
      <c r="LP355" s="1"/>
      <c r="LQ355" s="63"/>
      <c r="LR355" s="63"/>
      <c r="LS355" s="63"/>
      <c r="LT355" s="63"/>
      <c r="LU355" s="63"/>
      <c r="LV355" s="63"/>
      <c r="LW355" s="63"/>
      <c r="LX355" s="63"/>
      <c r="LY355" s="63"/>
      <c r="LZ355" s="63"/>
      <c r="MA355" s="63"/>
      <c r="MB355" s="63"/>
      <c r="MC355" s="63"/>
      <c r="MD355" s="63"/>
      <c r="ME355" s="63"/>
      <c r="MF355" s="63"/>
    </row>
    <row r="356" spans="1:344" x14ac:dyDescent="0.35">
      <c r="A356" s="131">
        <v>352</v>
      </c>
      <c r="B356" s="170"/>
      <c r="C356" s="170"/>
      <c r="D356" s="152">
        <v>1080</v>
      </c>
      <c r="E356" s="72" t="str">
        <f>'BVEM Scorecard'!F355</f>
        <v>Storage</v>
      </c>
      <c r="F356" s="96"/>
      <c r="G356" s="96"/>
      <c r="H356" s="96"/>
      <c r="I356" s="96"/>
      <c r="J356" s="62"/>
      <c r="K356" s="62"/>
      <c r="L356" s="62"/>
      <c r="M356" s="62"/>
      <c r="N356" s="62"/>
      <c r="O356" s="62"/>
      <c r="P356" s="62"/>
      <c r="Q356" s="62"/>
      <c r="R356" s="62"/>
      <c r="S356" s="62"/>
      <c r="T356" s="62"/>
      <c r="U356" s="62"/>
      <c r="V356" s="62"/>
      <c r="W356" s="62"/>
      <c r="X356" s="62"/>
      <c r="Y356" s="87"/>
      <c r="Z356" s="5"/>
      <c r="AA356" s="5"/>
      <c r="AB356" s="5"/>
      <c r="AC356" s="5"/>
      <c r="AD356" s="5"/>
      <c r="AE356" s="5"/>
      <c r="AF356" s="5"/>
      <c r="AG356" s="5"/>
      <c r="AH356" s="5"/>
      <c r="AI356" s="5"/>
      <c r="AJ356" s="5"/>
      <c r="AK356" s="5"/>
      <c r="AL356" s="5"/>
      <c r="AM356" s="91"/>
      <c r="AN356" s="93"/>
      <c r="AO356" s="62"/>
      <c r="AP356" s="62"/>
      <c r="AQ356" s="62"/>
      <c r="AR356" s="62"/>
      <c r="AS356" s="62"/>
      <c r="AT356" s="62"/>
      <c r="AU356" s="62"/>
      <c r="AV356" s="62"/>
      <c r="AW356" s="62"/>
      <c r="AX356" s="62"/>
      <c r="AY356" s="62"/>
      <c r="AZ356" s="62"/>
      <c r="BA356" s="62"/>
      <c r="BB356" s="62"/>
      <c r="BC356" s="62"/>
      <c r="BD356" s="62"/>
      <c r="BE356" s="5"/>
      <c r="BF356" s="5"/>
      <c r="BG356" s="5"/>
      <c r="BH356" s="5"/>
      <c r="BI356" s="5"/>
      <c r="BJ356" s="5"/>
      <c r="BK356" s="5"/>
      <c r="BL356" s="5"/>
      <c r="BM356" s="5"/>
      <c r="BN356" s="5"/>
      <c r="BO356" s="5"/>
      <c r="BP356" s="5"/>
      <c r="BQ356" s="5"/>
      <c r="BR356" s="5"/>
      <c r="BS356" s="5"/>
      <c r="BT356" s="5"/>
      <c r="BU356" s="62"/>
      <c r="BV356" s="62"/>
      <c r="BW356" s="62"/>
      <c r="BX356" s="62"/>
      <c r="BY356" s="62"/>
      <c r="BZ356" s="62"/>
      <c r="CA356" s="62"/>
      <c r="CB356" s="62"/>
      <c r="CC356" s="62"/>
      <c r="CD356" s="62"/>
      <c r="CE356" s="62"/>
      <c r="CF356" s="62"/>
      <c r="CG356" s="62"/>
      <c r="CH356" s="62"/>
      <c r="CI356" s="62"/>
      <c r="CJ356" s="62"/>
      <c r="CK356" s="5"/>
      <c r="CL356" s="5"/>
      <c r="CM356" s="5"/>
      <c r="CN356" s="5"/>
      <c r="CO356" s="5"/>
      <c r="CP356" s="5"/>
      <c r="CQ356" s="5"/>
      <c r="CR356" s="5"/>
      <c r="CS356" s="5"/>
      <c r="CT356" s="5"/>
      <c r="CU356" s="5"/>
      <c r="CV356" s="5"/>
      <c r="CW356" s="5"/>
      <c r="CX356" s="5"/>
      <c r="CY356" s="91"/>
      <c r="CZ356" s="5"/>
      <c r="DA356" s="62"/>
      <c r="DB356" s="62"/>
      <c r="DC356" s="62"/>
      <c r="DD356" s="62"/>
      <c r="DE356" s="62"/>
      <c r="DF356" s="62"/>
      <c r="DG356" s="62"/>
      <c r="DH356" s="62"/>
      <c r="DI356" s="62"/>
      <c r="DJ356" s="62"/>
      <c r="DK356" s="62"/>
      <c r="DL356" s="62"/>
      <c r="DM356" s="62"/>
      <c r="DN356" s="62"/>
      <c r="DO356" s="62"/>
      <c r="DP356" s="62"/>
      <c r="DQ356" s="5"/>
      <c r="DR356" s="5"/>
      <c r="DS356" s="5"/>
      <c r="DT356" s="5"/>
      <c r="DU356" s="5"/>
      <c r="DV356" s="5"/>
      <c r="DW356" s="5"/>
      <c r="DX356" s="5"/>
      <c r="DY356" s="5"/>
      <c r="DZ356" s="5"/>
      <c r="EA356" s="5"/>
      <c r="EB356" s="5"/>
      <c r="EC356" s="5"/>
      <c r="ED356" s="5"/>
      <c r="EE356" s="91"/>
      <c r="EF356" s="5"/>
      <c r="EG356" s="62"/>
      <c r="EH356" s="62"/>
      <c r="EI356" s="62"/>
      <c r="EJ356" s="62"/>
      <c r="EK356" s="62"/>
      <c r="EL356" s="62"/>
      <c r="EM356" s="62"/>
      <c r="EN356" s="62"/>
      <c r="EO356" s="62"/>
      <c r="EP356" s="62"/>
      <c r="EQ356" s="62"/>
      <c r="ER356" s="62"/>
      <c r="ES356" s="62"/>
      <c r="ET356" s="62"/>
      <c r="EU356" s="62"/>
      <c r="EV356" s="62"/>
      <c r="EW356" s="5"/>
      <c r="EX356" s="5"/>
      <c r="EY356" s="5"/>
      <c r="EZ356" s="5"/>
      <c r="FA356" s="5"/>
      <c r="FB356" s="5"/>
      <c r="FC356" s="5"/>
      <c r="FD356" s="5"/>
      <c r="FE356" s="5"/>
      <c r="FF356" s="5"/>
      <c r="FG356" s="5"/>
      <c r="FH356" s="5"/>
      <c r="FI356" s="5"/>
      <c r="FJ356" s="5"/>
      <c r="FK356" s="91"/>
      <c r="FL356" s="5"/>
      <c r="FM356" s="62"/>
      <c r="FN356" s="62"/>
      <c r="FO356" s="62"/>
      <c r="FP356" s="62"/>
      <c r="FQ356" s="62"/>
      <c r="FR356" s="62"/>
      <c r="FS356" s="62"/>
      <c r="FT356" s="62"/>
      <c r="FU356" s="62"/>
      <c r="FV356" s="62"/>
      <c r="FW356" s="62"/>
      <c r="FX356" s="62"/>
      <c r="FY356" s="62"/>
      <c r="FZ356" s="62"/>
      <c r="GA356" s="62"/>
      <c r="GB356" s="62"/>
      <c r="GC356" s="5"/>
      <c r="GD356" s="5"/>
      <c r="GE356" s="5"/>
      <c r="GF356" s="5"/>
      <c r="GG356" s="5"/>
      <c r="GH356" s="5"/>
      <c r="GI356" s="5"/>
      <c r="GJ356" s="5"/>
      <c r="GK356" s="5"/>
      <c r="GL356" s="5"/>
      <c r="GM356" s="5"/>
      <c r="GN356" s="5"/>
      <c r="GO356" s="5"/>
      <c r="GP356" s="5"/>
      <c r="GQ356" s="91"/>
      <c r="GR356" s="5"/>
      <c r="GS356" s="62"/>
      <c r="GT356" s="62"/>
      <c r="GU356" s="62"/>
      <c r="GV356" s="62"/>
      <c r="GW356" s="62"/>
      <c r="GX356" s="62"/>
      <c r="GY356" s="62"/>
      <c r="GZ356" s="62"/>
      <c r="HA356" s="62"/>
      <c r="HB356" s="62"/>
      <c r="HC356" s="62"/>
      <c r="HD356" s="62"/>
      <c r="HE356" s="62"/>
      <c r="HF356" s="62"/>
      <c r="HG356" s="62"/>
      <c r="HH356" s="62"/>
      <c r="HI356" s="5"/>
      <c r="HJ356" s="5"/>
      <c r="HK356" s="5"/>
      <c r="HL356" s="5"/>
      <c r="HM356" s="5"/>
      <c r="HN356" s="5"/>
      <c r="HO356" s="5"/>
      <c r="HP356" s="5"/>
      <c r="HQ356" s="5"/>
      <c r="HR356" s="5"/>
      <c r="HS356" s="5"/>
      <c r="HT356" s="5"/>
      <c r="HU356" s="5"/>
      <c r="HV356" s="5"/>
      <c r="HW356" s="91"/>
      <c r="HX356" s="5"/>
      <c r="HY356" s="62"/>
      <c r="HZ356" s="62"/>
      <c r="IA356" s="62"/>
      <c r="IB356" s="62"/>
      <c r="IC356" s="62"/>
      <c r="ID356" s="62"/>
      <c r="IE356" s="62"/>
      <c r="IF356" s="62"/>
      <c r="IG356" s="62"/>
      <c r="IH356" s="62"/>
      <c r="II356" s="62"/>
      <c r="IJ356" s="62"/>
      <c r="IK356" s="62"/>
      <c r="IL356" s="62"/>
      <c r="IM356" s="62"/>
      <c r="IN356" s="62"/>
      <c r="IO356" s="5"/>
      <c r="IP356" s="5"/>
      <c r="IQ356" s="5"/>
      <c r="IR356" s="5"/>
      <c r="IS356" s="5"/>
      <c r="IT356" s="5"/>
      <c r="IU356" s="5"/>
      <c r="IV356" s="5"/>
      <c r="IW356" s="5"/>
      <c r="IX356" s="5"/>
      <c r="IY356" s="5"/>
      <c r="IZ356" s="5"/>
      <c r="JA356" s="5"/>
      <c r="JB356" s="5"/>
      <c r="JC356" s="91"/>
      <c r="JD356" s="5"/>
      <c r="JE356" s="62"/>
      <c r="JF356" s="62"/>
      <c r="JG356" s="62"/>
      <c r="JH356" s="62"/>
      <c r="JI356" s="62"/>
      <c r="JJ356" s="62"/>
      <c r="JK356" s="62"/>
      <c r="JL356" s="62"/>
      <c r="JM356" s="62"/>
      <c r="JN356" s="62"/>
      <c r="JO356" s="62"/>
      <c r="JP356" s="62"/>
      <c r="JQ356" s="62"/>
      <c r="JR356" s="62"/>
      <c r="JS356" s="62"/>
      <c r="JT356" s="62"/>
      <c r="JU356" s="5"/>
      <c r="JV356" s="5"/>
      <c r="JW356" s="5"/>
      <c r="JX356" s="5"/>
      <c r="JY356" s="5"/>
      <c r="JZ356" s="5"/>
      <c r="KA356" s="5"/>
      <c r="KB356" s="5"/>
      <c r="KC356" s="5"/>
      <c r="KD356" s="5"/>
      <c r="KE356" s="5"/>
      <c r="KF356" s="5"/>
      <c r="KG356" s="5"/>
      <c r="KH356" s="5"/>
      <c r="KI356" s="91"/>
      <c r="KJ356" s="5"/>
      <c r="KK356" s="62"/>
      <c r="KL356" s="62"/>
      <c r="KM356" s="62"/>
      <c r="KN356" s="62"/>
      <c r="KO356" s="62"/>
      <c r="KP356" s="62"/>
      <c r="KQ356" s="62"/>
      <c r="KR356" s="62"/>
      <c r="KS356" s="62"/>
      <c r="KT356" s="62"/>
      <c r="KU356" s="62"/>
      <c r="KV356" s="62"/>
      <c r="KW356" s="62"/>
      <c r="KX356" s="62"/>
      <c r="KY356" s="62"/>
      <c r="KZ356" s="62"/>
      <c r="LA356" s="5"/>
      <c r="LB356" s="5"/>
      <c r="LC356" s="5"/>
      <c r="LD356" s="5"/>
      <c r="LE356" s="5"/>
      <c r="LF356" s="5"/>
      <c r="LG356" s="5"/>
      <c r="LH356" s="5"/>
      <c r="LI356" s="5"/>
      <c r="LJ356" s="5"/>
      <c r="LK356" s="5"/>
      <c r="LL356" s="5"/>
      <c r="LM356" s="5"/>
      <c r="LN356" s="5"/>
      <c r="LO356" s="91"/>
      <c r="LP356" s="5"/>
      <c r="LQ356" s="62"/>
      <c r="LR356" s="62"/>
      <c r="LS356" s="62"/>
      <c r="LT356" s="62"/>
      <c r="LU356" s="62"/>
      <c r="LV356" s="62"/>
      <c r="LW356" s="62"/>
      <c r="LX356" s="62"/>
      <c r="LY356" s="62"/>
      <c r="LZ356" s="62"/>
      <c r="MA356" s="62"/>
      <c r="MB356" s="62"/>
      <c r="MC356" s="62"/>
      <c r="MD356" s="62"/>
      <c r="ME356" s="62"/>
      <c r="MF356" s="62"/>
    </row>
    <row r="357" spans="1:344" x14ac:dyDescent="0.35">
      <c r="A357" s="132">
        <v>353</v>
      </c>
      <c r="B357" s="170"/>
      <c r="C357" s="170"/>
      <c r="D357" s="152">
        <v>1079</v>
      </c>
      <c r="E357" s="72" t="str">
        <f>'BVEM Scorecard'!F356</f>
        <v>Storage</v>
      </c>
      <c r="F357" s="96"/>
      <c r="G357" s="96"/>
      <c r="H357" s="96"/>
      <c r="I357" s="96"/>
      <c r="J357" s="62"/>
      <c r="K357" s="62"/>
      <c r="L357" s="62"/>
      <c r="M357" s="62"/>
      <c r="N357" s="62"/>
      <c r="O357" s="62"/>
      <c r="P357" s="62"/>
      <c r="Q357" s="62"/>
      <c r="R357" s="62"/>
      <c r="S357" s="62"/>
      <c r="T357" s="62"/>
      <c r="U357" s="62"/>
      <c r="V357" s="62"/>
      <c r="W357" s="62"/>
      <c r="X357" s="62"/>
      <c r="Y357" s="1"/>
      <c r="Z357" s="1"/>
      <c r="AA357" s="1"/>
      <c r="AB357" s="1"/>
      <c r="AC357" s="1"/>
      <c r="AD357" s="1"/>
      <c r="AE357" s="1"/>
      <c r="AF357" s="1"/>
      <c r="AG357" s="1"/>
      <c r="AH357" s="1"/>
      <c r="AI357" s="1"/>
      <c r="AJ357" s="1"/>
      <c r="AK357" s="1"/>
      <c r="AL357" s="1"/>
      <c r="AM357" s="138"/>
      <c r="AN357" s="139"/>
      <c r="AO357" s="63"/>
      <c r="AP357" s="63"/>
      <c r="AQ357" s="63"/>
      <c r="AR357" s="63"/>
      <c r="AS357" s="63"/>
      <c r="AT357" s="63"/>
      <c r="AU357" s="63"/>
      <c r="AV357" s="63"/>
      <c r="AW357" s="63"/>
      <c r="AX357" s="63"/>
      <c r="AY357" s="63"/>
      <c r="AZ357" s="63"/>
      <c r="BA357" s="63"/>
      <c r="BB357" s="63"/>
      <c r="BC357" s="63"/>
      <c r="BD357" s="63"/>
      <c r="BE357" s="1"/>
      <c r="BF357" s="1"/>
      <c r="BG357" s="1"/>
      <c r="BH357" s="1"/>
      <c r="BI357" s="1"/>
      <c r="BJ357" s="1"/>
      <c r="BK357" s="1"/>
      <c r="BL357" s="1"/>
      <c r="BM357" s="1"/>
      <c r="BN357" s="1"/>
      <c r="BO357" s="1"/>
      <c r="BP357" s="1"/>
      <c r="BQ357" s="1"/>
      <c r="BR357" s="1"/>
      <c r="BS357" s="1"/>
      <c r="BT357" s="1"/>
      <c r="BU357" s="63"/>
      <c r="BV357" s="63"/>
      <c r="BW357" s="63"/>
      <c r="BX357" s="63"/>
      <c r="BY357" s="63"/>
      <c r="BZ357" s="63"/>
      <c r="CA357" s="63"/>
      <c r="CB357" s="63"/>
      <c r="CC357" s="63"/>
      <c r="CD357" s="63"/>
      <c r="CE357" s="63"/>
      <c r="CF357" s="63"/>
      <c r="CG357" s="63"/>
      <c r="CH357" s="63"/>
      <c r="CI357" s="63"/>
      <c r="CJ357" s="63"/>
      <c r="CK357" s="1"/>
      <c r="CL357" s="1"/>
      <c r="CM357" s="1"/>
      <c r="CN357" s="1"/>
      <c r="CO357" s="1"/>
      <c r="CP357" s="1"/>
      <c r="CQ357" s="1"/>
      <c r="CR357" s="1"/>
      <c r="CS357" s="1"/>
      <c r="CT357" s="1"/>
      <c r="CU357" s="1"/>
      <c r="CV357" s="1"/>
      <c r="CW357" s="1"/>
      <c r="CX357" s="1"/>
      <c r="CY357" s="138"/>
      <c r="CZ357" s="1"/>
      <c r="DA357" s="63"/>
      <c r="DB357" s="63"/>
      <c r="DC357" s="63"/>
      <c r="DD357" s="63"/>
      <c r="DE357" s="63"/>
      <c r="DF357" s="63"/>
      <c r="DG357" s="63"/>
      <c r="DH357" s="63"/>
      <c r="DI357" s="63"/>
      <c r="DJ357" s="63"/>
      <c r="DK357" s="63"/>
      <c r="DL357" s="63"/>
      <c r="DM357" s="63"/>
      <c r="DN357" s="63"/>
      <c r="DO357" s="63"/>
      <c r="DP357" s="63"/>
      <c r="DQ357" s="1"/>
      <c r="DR357" s="1"/>
      <c r="DS357" s="1"/>
      <c r="DT357" s="1"/>
      <c r="DU357" s="1"/>
      <c r="DV357" s="1"/>
      <c r="DW357" s="1"/>
      <c r="DX357" s="1"/>
      <c r="DY357" s="1"/>
      <c r="DZ357" s="1"/>
      <c r="EA357" s="1"/>
      <c r="EB357" s="1"/>
      <c r="EC357" s="1"/>
      <c r="ED357" s="1"/>
      <c r="EE357" s="138"/>
      <c r="EF357" s="1"/>
      <c r="EG357" s="63"/>
      <c r="EH357" s="63"/>
      <c r="EI357" s="63"/>
      <c r="EJ357" s="63"/>
      <c r="EK357" s="63"/>
      <c r="EL357" s="63"/>
      <c r="EM357" s="63"/>
      <c r="EN357" s="63"/>
      <c r="EO357" s="63"/>
      <c r="EP357" s="63"/>
      <c r="EQ357" s="63"/>
      <c r="ER357" s="63"/>
      <c r="ES357" s="63"/>
      <c r="ET357" s="63"/>
      <c r="EU357" s="63"/>
      <c r="EV357" s="63"/>
      <c r="EW357" s="1"/>
      <c r="EX357" s="1"/>
      <c r="EY357" s="1"/>
      <c r="EZ357" s="1"/>
      <c r="FA357" s="1"/>
      <c r="FB357" s="1"/>
      <c r="FC357" s="1"/>
      <c r="FD357" s="1"/>
      <c r="FE357" s="1"/>
      <c r="FF357" s="1"/>
      <c r="FG357" s="1"/>
      <c r="FH357" s="1"/>
      <c r="FI357" s="1"/>
      <c r="FJ357" s="1"/>
      <c r="FK357" s="138"/>
      <c r="FL357" s="1"/>
      <c r="FM357" s="63"/>
      <c r="FN357" s="63"/>
      <c r="FO357" s="63"/>
      <c r="FP357" s="63"/>
      <c r="FQ357" s="63"/>
      <c r="FR357" s="63"/>
      <c r="FS357" s="63"/>
      <c r="FT357" s="63"/>
      <c r="FU357" s="63"/>
      <c r="FV357" s="63"/>
      <c r="FW357" s="63"/>
      <c r="FX357" s="63"/>
      <c r="FY357" s="63"/>
      <c r="FZ357" s="63"/>
      <c r="GA357" s="63"/>
      <c r="GB357" s="63"/>
      <c r="GC357" s="1"/>
      <c r="GD357" s="1"/>
      <c r="GE357" s="1"/>
      <c r="GF357" s="1"/>
      <c r="GG357" s="1"/>
      <c r="GH357" s="1"/>
      <c r="GI357" s="1"/>
      <c r="GJ357" s="1"/>
      <c r="GK357" s="1"/>
      <c r="GL357" s="1"/>
      <c r="GM357" s="1"/>
      <c r="GN357" s="1"/>
      <c r="GO357" s="1"/>
      <c r="GP357" s="1"/>
      <c r="GQ357" s="138"/>
      <c r="GR357" s="1"/>
      <c r="GS357" s="63"/>
      <c r="GT357" s="63"/>
      <c r="GU357" s="63"/>
      <c r="GV357" s="63"/>
      <c r="GW357" s="63"/>
      <c r="GX357" s="63"/>
      <c r="GY357" s="63"/>
      <c r="GZ357" s="63"/>
      <c r="HA357" s="63"/>
      <c r="HB357" s="63"/>
      <c r="HC357" s="63"/>
      <c r="HD357" s="63"/>
      <c r="HE357" s="63"/>
      <c r="HF357" s="63"/>
      <c r="HG357" s="63"/>
      <c r="HH357" s="63"/>
      <c r="HI357" s="1"/>
      <c r="HJ357" s="1"/>
      <c r="HK357" s="1"/>
      <c r="HL357" s="1"/>
      <c r="HM357" s="1"/>
      <c r="HN357" s="1"/>
      <c r="HO357" s="1"/>
      <c r="HP357" s="1"/>
      <c r="HQ357" s="1"/>
      <c r="HR357" s="1"/>
      <c r="HS357" s="1"/>
      <c r="HT357" s="1"/>
      <c r="HU357" s="1"/>
      <c r="HV357" s="1"/>
      <c r="HW357" s="138"/>
      <c r="HX357" s="1"/>
      <c r="HY357" s="63"/>
      <c r="HZ357" s="63"/>
      <c r="IA357" s="63"/>
      <c r="IB357" s="63"/>
      <c r="IC357" s="63"/>
      <c r="ID357" s="63"/>
      <c r="IE357" s="63"/>
      <c r="IF357" s="63"/>
      <c r="IG357" s="63"/>
      <c r="IH357" s="63"/>
      <c r="II357" s="63"/>
      <c r="IJ357" s="63"/>
      <c r="IK357" s="63"/>
      <c r="IL357" s="63"/>
      <c r="IM357" s="63"/>
      <c r="IN357" s="63"/>
      <c r="IO357" s="1"/>
      <c r="IP357" s="1"/>
      <c r="IQ357" s="1"/>
      <c r="IR357" s="1"/>
      <c r="IS357" s="1"/>
      <c r="IT357" s="1"/>
      <c r="IU357" s="1"/>
      <c r="IV357" s="1"/>
      <c r="IW357" s="1"/>
      <c r="IX357" s="1"/>
      <c r="IY357" s="1"/>
      <c r="IZ357" s="1"/>
      <c r="JA357" s="1"/>
      <c r="JB357" s="1"/>
      <c r="JC357" s="138"/>
      <c r="JD357" s="1"/>
      <c r="JE357" s="63"/>
      <c r="JF357" s="63"/>
      <c r="JG357" s="63"/>
      <c r="JH357" s="63"/>
      <c r="JI357" s="63"/>
      <c r="JJ357" s="63"/>
      <c r="JK357" s="63"/>
      <c r="JL357" s="63"/>
      <c r="JM357" s="63"/>
      <c r="JN357" s="63"/>
      <c r="JO357" s="63"/>
      <c r="JP357" s="63"/>
      <c r="JQ357" s="63"/>
      <c r="JR357" s="63"/>
      <c r="JS357" s="63"/>
      <c r="JT357" s="63"/>
      <c r="JU357" s="1"/>
      <c r="JV357" s="1"/>
      <c r="JW357" s="1"/>
      <c r="JX357" s="1"/>
      <c r="JY357" s="1"/>
      <c r="JZ357" s="1"/>
      <c r="KA357" s="1"/>
      <c r="KB357" s="1"/>
      <c r="KC357" s="1"/>
      <c r="KD357" s="1"/>
      <c r="KE357" s="1"/>
      <c r="KF357" s="1"/>
      <c r="KG357" s="1"/>
      <c r="KH357" s="1"/>
      <c r="KI357" s="138"/>
      <c r="KJ357" s="1"/>
      <c r="KK357" s="63"/>
      <c r="KL357" s="63"/>
      <c r="KM357" s="63"/>
      <c r="KN357" s="63"/>
      <c r="KO357" s="63"/>
      <c r="KP357" s="63"/>
      <c r="KQ357" s="63"/>
      <c r="KR357" s="63"/>
      <c r="KS357" s="63"/>
      <c r="KT357" s="63"/>
      <c r="KU357" s="63"/>
      <c r="KV357" s="63"/>
      <c r="KW357" s="63"/>
      <c r="KX357" s="63"/>
      <c r="KY357" s="63"/>
      <c r="KZ357" s="63"/>
      <c r="LA357" s="1"/>
      <c r="LB357" s="1"/>
      <c r="LC357" s="1"/>
      <c r="LD357" s="1"/>
      <c r="LE357" s="1"/>
      <c r="LF357" s="1"/>
      <c r="LG357" s="1"/>
      <c r="LH357" s="1"/>
      <c r="LI357" s="1"/>
      <c r="LJ357" s="1"/>
      <c r="LK357" s="1"/>
      <c r="LL357" s="1"/>
      <c r="LM357" s="1"/>
      <c r="LN357" s="1"/>
      <c r="LO357" s="138"/>
      <c r="LP357" s="1"/>
      <c r="LQ357" s="63"/>
      <c r="LR357" s="63"/>
      <c r="LS357" s="63"/>
      <c r="LT357" s="63"/>
      <c r="LU357" s="63"/>
      <c r="LV357" s="63"/>
      <c r="LW357" s="63"/>
      <c r="LX357" s="63"/>
      <c r="LY357" s="63"/>
      <c r="LZ357" s="63"/>
      <c r="MA357" s="63"/>
      <c r="MB357" s="63"/>
      <c r="MC357" s="63"/>
      <c r="MD357" s="63"/>
      <c r="ME357" s="63"/>
      <c r="MF357" s="63"/>
    </row>
    <row r="358" spans="1:344" x14ac:dyDescent="0.35">
      <c r="A358" s="131">
        <v>354</v>
      </c>
      <c r="B358" s="170"/>
      <c r="C358" s="170"/>
      <c r="D358" s="152">
        <v>1076</v>
      </c>
      <c r="E358" s="72" t="str">
        <f>'BVEM Scorecard'!F357</f>
        <v>Solar + Storage</v>
      </c>
      <c r="F358" s="96">
        <f t="shared" si="472"/>
        <v>0.99999999999999989</v>
      </c>
      <c r="G358" s="96">
        <f t="shared" si="473"/>
        <v>1</v>
      </c>
      <c r="H358" s="96">
        <f t="shared" si="474"/>
        <v>1</v>
      </c>
      <c r="I358" s="96">
        <f t="shared" si="475"/>
        <v>1</v>
      </c>
      <c r="J358" s="62">
        <v>1</v>
      </c>
      <c r="K358" s="62">
        <v>1</v>
      </c>
      <c r="L358" s="62">
        <v>1</v>
      </c>
      <c r="M358" s="62">
        <v>1</v>
      </c>
      <c r="N358" s="62">
        <v>1</v>
      </c>
      <c r="O358" s="62">
        <v>1</v>
      </c>
      <c r="P358" s="62">
        <v>1</v>
      </c>
      <c r="Q358" s="62">
        <v>1</v>
      </c>
      <c r="R358" s="62">
        <v>1</v>
      </c>
      <c r="S358" s="62">
        <v>1</v>
      </c>
      <c r="T358" s="62">
        <v>1</v>
      </c>
      <c r="U358" s="62">
        <v>1</v>
      </c>
      <c r="V358" s="62">
        <v>1</v>
      </c>
      <c r="W358" s="62">
        <f t="shared" ref="W358:W360" si="529">IFERROR(AVERAGE(M358:V358),0)</f>
        <v>1</v>
      </c>
      <c r="X358" s="62">
        <f t="shared" ref="X358:X360" si="530">M$4*M358+N$4*N358+O$4*O358+P$4*P358+Q$4*Q358+R$4*R358+S$4*S358+T$4*T358+U$4*U358+V$4*V358</f>
        <v>0.99999999999999989</v>
      </c>
      <c r="Y358" s="87" t="s">
        <v>84</v>
      </c>
      <c r="Z358" s="5">
        <v>1</v>
      </c>
      <c r="AA358" s="5"/>
      <c r="AB358" s="5"/>
      <c r="AC358" s="5"/>
      <c r="AD358" s="5"/>
      <c r="AE358" s="5"/>
      <c r="AF358" s="5"/>
      <c r="AG358" s="5"/>
      <c r="AH358" s="5"/>
      <c r="AI358" s="5"/>
      <c r="AJ358" s="5"/>
      <c r="AK358" s="5"/>
      <c r="AL358" s="5">
        <v>1</v>
      </c>
      <c r="AM358" s="91" t="str">
        <f t="shared" ref="AM358:AM359" si="531">IFERROR(AA358/SUM($AA358,$AQ358,$BG358,$BW358,$CM358,$DC358,$DS358,$EI358,$EY358,$FO358,$GE358,$GU358,$HK358,$IA358,$IQ358,$JG358,$JW358,$KM358,$LC358,$LS358),"")</f>
        <v/>
      </c>
      <c r="AN358" s="93">
        <v>1</v>
      </c>
      <c r="AO358" s="62"/>
      <c r="AP358" s="62"/>
      <c r="AQ358" s="62"/>
      <c r="AR358" s="62"/>
      <c r="AS358" s="62"/>
      <c r="AT358" s="62"/>
      <c r="AU358" s="62"/>
      <c r="AV358" s="62"/>
      <c r="AW358" s="62"/>
      <c r="AX358" s="62"/>
      <c r="AY358" s="62"/>
      <c r="AZ358" s="62"/>
      <c r="BA358" s="62"/>
      <c r="BB358" s="62"/>
      <c r="BC358" s="62" t="str">
        <f t="shared" si="466"/>
        <v/>
      </c>
      <c r="BD358" s="62" t="str">
        <f t="shared" si="467"/>
        <v/>
      </c>
      <c r="BE358" s="5"/>
      <c r="BF358" s="5"/>
      <c r="BG358" s="5"/>
      <c r="BH358" s="5"/>
      <c r="BI358" s="5"/>
      <c r="BJ358" s="5"/>
      <c r="BK358" s="5"/>
      <c r="BL358" s="5"/>
      <c r="BM358" s="5"/>
      <c r="BN358" s="5"/>
      <c r="BO358" s="5"/>
      <c r="BP358" s="5"/>
      <c r="BQ358" s="5"/>
      <c r="BR358" s="5"/>
      <c r="BS358" s="5" t="str">
        <f t="shared" si="468"/>
        <v/>
      </c>
      <c r="BT358" s="5" t="str">
        <f t="shared" si="469"/>
        <v/>
      </c>
      <c r="BU358" s="62"/>
      <c r="BV358" s="62"/>
      <c r="BW358" s="62"/>
      <c r="BX358" s="62"/>
      <c r="BY358" s="62"/>
      <c r="BZ358" s="62"/>
      <c r="CA358" s="62"/>
      <c r="CB358" s="62"/>
      <c r="CC358" s="62"/>
      <c r="CD358" s="62"/>
      <c r="CE358" s="62"/>
      <c r="CF358" s="62"/>
      <c r="CG358" s="62"/>
      <c r="CH358" s="62"/>
      <c r="CI358" s="62" t="str">
        <f t="shared" si="470"/>
        <v/>
      </c>
      <c r="CJ358" s="62" t="str">
        <f t="shared" si="471"/>
        <v/>
      </c>
      <c r="CK358" s="5"/>
      <c r="CL358" s="5"/>
      <c r="CM358" s="5"/>
      <c r="CN358" s="5"/>
      <c r="CO358" s="5"/>
      <c r="CP358" s="5"/>
      <c r="CQ358" s="5"/>
      <c r="CR358" s="5"/>
      <c r="CS358" s="5"/>
      <c r="CT358" s="5"/>
      <c r="CU358" s="5"/>
      <c r="CV358" s="5"/>
      <c r="CW358" s="5"/>
      <c r="CX358" s="5"/>
      <c r="CY358" s="91" t="str">
        <f t="shared" si="479"/>
        <v/>
      </c>
      <c r="CZ358" s="5" t="str">
        <f t="shared" si="480"/>
        <v/>
      </c>
      <c r="DA358" s="62"/>
      <c r="DB358" s="62"/>
      <c r="DC358" s="62"/>
      <c r="DD358" s="62"/>
      <c r="DE358" s="62"/>
      <c r="DF358" s="62"/>
      <c r="DG358" s="62"/>
      <c r="DH358" s="62"/>
      <c r="DI358" s="62"/>
      <c r="DJ358" s="62"/>
      <c r="DK358" s="62"/>
      <c r="DL358" s="62"/>
      <c r="DM358" s="62"/>
      <c r="DN358" s="62"/>
      <c r="DO358" s="62" t="str">
        <f t="shared" si="481"/>
        <v/>
      </c>
      <c r="DP358" s="62" t="str">
        <f t="shared" si="482"/>
        <v/>
      </c>
      <c r="DQ358" s="5"/>
      <c r="DR358" s="5"/>
      <c r="DS358" s="5"/>
      <c r="DT358" s="5"/>
      <c r="DU358" s="5"/>
      <c r="DV358" s="5"/>
      <c r="DW358" s="5"/>
      <c r="DX358" s="5"/>
      <c r="DY358" s="5"/>
      <c r="DZ358" s="5"/>
      <c r="EA358" s="5"/>
      <c r="EB358" s="5"/>
      <c r="EC358" s="5"/>
      <c r="ED358" s="5"/>
      <c r="EE358" s="91" t="str">
        <f t="shared" si="483"/>
        <v/>
      </c>
      <c r="EF358" s="5" t="str">
        <f t="shared" si="484"/>
        <v/>
      </c>
      <c r="EG358" s="62"/>
      <c r="EH358" s="62"/>
      <c r="EI358" s="62"/>
      <c r="EJ358" s="62"/>
      <c r="EK358" s="62"/>
      <c r="EL358" s="62"/>
      <c r="EM358" s="62"/>
      <c r="EN358" s="62"/>
      <c r="EO358" s="62"/>
      <c r="EP358" s="62"/>
      <c r="EQ358" s="62"/>
      <c r="ER358" s="62"/>
      <c r="ES358" s="62"/>
      <c r="ET358" s="62"/>
      <c r="EU358" s="62" t="str">
        <f t="shared" si="485"/>
        <v/>
      </c>
      <c r="EV358" s="62" t="str">
        <f t="shared" si="486"/>
        <v/>
      </c>
      <c r="EW358" s="5"/>
      <c r="EX358" s="5"/>
      <c r="EY358" s="5"/>
      <c r="EZ358" s="5"/>
      <c r="FA358" s="5"/>
      <c r="FB358" s="5"/>
      <c r="FC358" s="5"/>
      <c r="FD358" s="5"/>
      <c r="FE358" s="5"/>
      <c r="FF358" s="5"/>
      <c r="FG358" s="5"/>
      <c r="FH358" s="5"/>
      <c r="FI358" s="5"/>
      <c r="FJ358" s="5"/>
      <c r="FK358" s="91" t="str">
        <f t="shared" si="487"/>
        <v/>
      </c>
      <c r="FL358" s="5" t="str">
        <f t="shared" si="488"/>
        <v/>
      </c>
      <c r="FM358" s="62"/>
      <c r="FN358" s="62"/>
      <c r="FO358" s="62"/>
      <c r="FP358" s="62"/>
      <c r="FQ358" s="62"/>
      <c r="FR358" s="62"/>
      <c r="FS358" s="62"/>
      <c r="FT358" s="62"/>
      <c r="FU358" s="62"/>
      <c r="FV358" s="62"/>
      <c r="FW358" s="62"/>
      <c r="FX358" s="62"/>
      <c r="FY358" s="62"/>
      <c r="FZ358" s="62"/>
      <c r="GA358" s="62" t="str">
        <f t="shared" si="489"/>
        <v/>
      </c>
      <c r="GB358" s="62" t="str">
        <f t="shared" si="490"/>
        <v/>
      </c>
      <c r="GC358" s="5"/>
      <c r="GD358" s="5"/>
      <c r="GE358" s="5"/>
      <c r="GF358" s="5"/>
      <c r="GG358" s="5"/>
      <c r="GH358" s="5"/>
      <c r="GI358" s="5"/>
      <c r="GJ358" s="5"/>
      <c r="GK358" s="5"/>
      <c r="GL358" s="5"/>
      <c r="GM358" s="5"/>
      <c r="GN358" s="5"/>
      <c r="GO358" s="5"/>
      <c r="GP358" s="5"/>
      <c r="GQ358" s="91" t="str">
        <f t="shared" si="491"/>
        <v/>
      </c>
      <c r="GR358" s="5" t="str">
        <f t="shared" si="492"/>
        <v/>
      </c>
      <c r="GS358" s="62"/>
      <c r="GT358" s="62"/>
      <c r="GU358" s="62"/>
      <c r="GV358" s="62"/>
      <c r="GW358" s="62"/>
      <c r="GX358" s="62"/>
      <c r="GY358" s="62"/>
      <c r="GZ358" s="62"/>
      <c r="HA358" s="62"/>
      <c r="HB358" s="62"/>
      <c r="HC358" s="62"/>
      <c r="HD358" s="62"/>
      <c r="HE358" s="62"/>
      <c r="HF358" s="62"/>
      <c r="HG358" s="62" t="str">
        <f t="shared" si="493"/>
        <v/>
      </c>
      <c r="HH358" s="62" t="str">
        <f t="shared" si="494"/>
        <v/>
      </c>
      <c r="HI358" s="5"/>
      <c r="HJ358" s="5"/>
      <c r="HK358" s="5"/>
      <c r="HL358" s="5"/>
      <c r="HM358" s="5"/>
      <c r="HN358" s="5"/>
      <c r="HO358" s="5"/>
      <c r="HP358" s="5"/>
      <c r="HQ358" s="5"/>
      <c r="HR358" s="5"/>
      <c r="HS358" s="5"/>
      <c r="HT358" s="5"/>
      <c r="HU358" s="5"/>
      <c r="HV358" s="5"/>
      <c r="HW358" s="91" t="str">
        <f t="shared" si="495"/>
        <v/>
      </c>
      <c r="HX358" s="5" t="str">
        <f t="shared" si="496"/>
        <v/>
      </c>
      <c r="HY358" s="62"/>
      <c r="HZ358" s="62"/>
      <c r="IA358" s="62"/>
      <c r="IB358" s="62"/>
      <c r="IC358" s="62"/>
      <c r="ID358" s="62"/>
      <c r="IE358" s="62"/>
      <c r="IF358" s="62"/>
      <c r="IG358" s="62"/>
      <c r="IH358" s="62"/>
      <c r="II358" s="62"/>
      <c r="IJ358" s="62"/>
      <c r="IK358" s="62"/>
      <c r="IL358" s="62"/>
      <c r="IM358" s="62" t="str">
        <f t="shared" si="497"/>
        <v/>
      </c>
      <c r="IN358" s="62" t="str">
        <f t="shared" si="498"/>
        <v/>
      </c>
      <c r="IO358" s="5"/>
      <c r="IP358" s="5"/>
      <c r="IQ358" s="5"/>
      <c r="IR358" s="5"/>
      <c r="IS358" s="5"/>
      <c r="IT358" s="5"/>
      <c r="IU358" s="5"/>
      <c r="IV358" s="5"/>
      <c r="IW358" s="5"/>
      <c r="IX358" s="5"/>
      <c r="IY358" s="5"/>
      <c r="IZ358" s="5"/>
      <c r="JA358" s="5"/>
      <c r="JB358" s="5"/>
      <c r="JC358" s="91" t="str">
        <f t="shared" si="499"/>
        <v/>
      </c>
      <c r="JD358" s="5" t="str">
        <f t="shared" si="500"/>
        <v/>
      </c>
      <c r="JE358" s="62"/>
      <c r="JF358" s="62"/>
      <c r="JG358" s="62"/>
      <c r="JH358" s="62"/>
      <c r="JI358" s="62"/>
      <c r="JJ358" s="62"/>
      <c r="JK358" s="62"/>
      <c r="JL358" s="62"/>
      <c r="JM358" s="62"/>
      <c r="JN358" s="62"/>
      <c r="JO358" s="62"/>
      <c r="JP358" s="62"/>
      <c r="JQ358" s="62"/>
      <c r="JR358" s="62"/>
      <c r="JS358" s="62" t="str">
        <f t="shared" si="501"/>
        <v/>
      </c>
      <c r="JT358" s="62" t="str">
        <f t="shared" si="502"/>
        <v/>
      </c>
      <c r="JU358" s="5"/>
      <c r="JV358" s="5"/>
      <c r="JW358" s="5"/>
      <c r="JX358" s="5"/>
      <c r="JY358" s="5"/>
      <c r="JZ358" s="5"/>
      <c r="KA358" s="5"/>
      <c r="KB358" s="5"/>
      <c r="KC358" s="5"/>
      <c r="KD358" s="5"/>
      <c r="KE358" s="5"/>
      <c r="KF358" s="5"/>
      <c r="KG358" s="5"/>
      <c r="KH358" s="5"/>
      <c r="KI358" s="91" t="str">
        <f t="shared" si="503"/>
        <v/>
      </c>
      <c r="KJ358" s="5" t="str">
        <f t="shared" si="504"/>
        <v/>
      </c>
      <c r="KK358" s="62"/>
      <c r="KL358" s="62"/>
      <c r="KM358" s="62"/>
      <c r="KN358" s="62"/>
      <c r="KO358" s="62"/>
      <c r="KP358" s="62"/>
      <c r="KQ358" s="62"/>
      <c r="KR358" s="62"/>
      <c r="KS358" s="62"/>
      <c r="KT358" s="62"/>
      <c r="KU358" s="62"/>
      <c r="KV358" s="62"/>
      <c r="KW358" s="62"/>
      <c r="KX358" s="62"/>
      <c r="KY358" s="62" t="str">
        <f t="shared" si="505"/>
        <v/>
      </c>
      <c r="KZ358" s="62" t="str">
        <f t="shared" si="506"/>
        <v/>
      </c>
      <c r="LA358" s="5"/>
      <c r="LB358" s="5"/>
      <c r="LC358" s="5"/>
      <c r="LD358" s="5"/>
      <c r="LE358" s="5"/>
      <c r="LF358" s="5"/>
      <c r="LG358" s="5"/>
      <c r="LH358" s="5"/>
      <c r="LI358" s="5"/>
      <c r="LJ358" s="5"/>
      <c r="LK358" s="5"/>
      <c r="LL358" s="5"/>
      <c r="LM358" s="5"/>
      <c r="LN358" s="5"/>
      <c r="LO358" s="91" t="str">
        <f t="shared" si="507"/>
        <v/>
      </c>
      <c r="LP358" s="5" t="str">
        <f t="shared" si="508"/>
        <v/>
      </c>
      <c r="LQ358" s="62"/>
      <c r="LR358" s="62"/>
      <c r="LS358" s="62"/>
      <c r="LT358" s="62"/>
      <c r="LU358" s="62"/>
      <c r="LV358" s="62"/>
      <c r="LW358" s="62"/>
      <c r="LX358" s="62"/>
      <c r="LY358" s="62"/>
      <c r="LZ358" s="62"/>
      <c r="MA358" s="62"/>
      <c r="MB358" s="62"/>
      <c r="MC358" s="62"/>
      <c r="MD358" s="62"/>
      <c r="ME358" s="62" t="str">
        <f t="shared" si="509"/>
        <v/>
      </c>
      <c r="MF358" s="62" t="str">
        <f t="shared" si="510"/>
        <v/>
      </c>
    </row>
    <row r="359" spans="1:344" x14ac:dyDescent="0.35">
      <c r="A359" s="132">
        <v>355</v>
      </c>
      <c r="B359" s="170"/>
      <c r="C359" s="170"/>
      <c r="D359" s="152">
        <v>1077</v>
      </c>
      <c r="E359" s="72" t="str">
        <f>'BVEM Scorecard'!F358</f>
        <v>Solar + Storage</v>
      </c>
      <c r="F359" s="96">
        <f t="shared" si="472"/>
        <v>0.99999999999999989</v>
      </c>
      <c r="G359" s="96">
        <f t="shared" si="473"/>
        <v>1</v>
      </c>
      <c r="H359" s="96">
        <f t="shared" si="474"/>
        <v>1</v>
      </c>
      <c r="I359" s="96">
        <f t="shared" si="475"/>
        <v>1</v>
      </c>
      <c r="J359" s="62">
        <v>1</v>
      </c>
      <c r="K359" s="62">
        <v>1</v>
      </c>
      <c r="L359" s="62">
        <v>1</v>
      </c>
      <c r="M359" s="62">
        <v>1</v>
      </c>
      <c r="N359" s="62">
        <v>1</v>
      </c>
      <c r="O359" s="62">
        <v>1</v>
      </c>
      <c r="P359" s="62">
        <v>1</v>
      </c>
      <c r="Q359" s="62">
        <v>1</v>
      </c>
      <c r="R359" s="62">
        <v>1</v>
      </c>
      <c r="S359" s="62">
        <v>1</v>
      </c>
      <c r="T359" s="62">
        <v>1</v>
      </c>
      <c r="U359" s="62">
        <v>1</v>
      </c>
      <c r="V359" s="62">
        <v>1</v>
      </c>
      <c r="W359" s="62">
        <f t="shared" si="529"/>
        <v>1</v>
      </c>
      <c r="X359" s="62">
        <f t="shared" si="530"/>
        <v>0.99999999999999989</v>
      </c>
      <c r="Y359" s="1" t="s">
        <v>84</v>
      </c>
      <c r="Z359" s="1">
        <v>1</v>
      </c>
      <c r="AA359" s="1"/>
      <c r="AB359" s="1"/>
      <c r="AC359" s="1"/>
      <c r="AD359" s="1"/>
      <c r="AE359" s="1"/>
      <c r="AF359" s="1"/>
      <c r="AG359" s="1"/>
      <c r="AH359" s="1"/>
      <c r="AI359" s="1"/>
      <c r="AJ359" s="1"/>
      <c r="AK359" s="1"/>
      <c r="AL359" s="1">
        <v>1</v>
      </c>
      <c r="AM359" s="138" t="str">
        <f t="shared" si="531"/>
        <v/>
      </c>
      <c r="AN359" s="139">
        <v>1</v>
      </c>
      <c r="AO359" s="63"/>
      <c r="AP359" s="63"/>
      <c r="AQ359" s="63"/>
      <c r="AR359" s="63"/>
      <c r="AS359" s="63"/>
      <c r="AT359" s="63"/>
      <c r="AU359" s="63"/>
      <c r="AV359" s="63"/>
      <c r="AW359" s="63"/>
      <c r="AX359" s="63"/>
      <c r="AY359" s="63"/>
      <c r="AZ359" s="63"/>
      <c r="BA359" s="63"/>
      <c r="BB359" s="63"/>
      <c r="BC359" s="63" t="str">
        <f t="shared" si="466"/>
        <v/>
      </c>
      <c r="BD359" s="63" t="str">
        <f t="shared" si="467"/>
        <v/>
      </c>
      <c r="BE359" s="1"/>
      <c r="BF359" s="1"/>
      <c r="BG359" s="1"/>
      <c r="BH359" s="1"/>
      <c r="BI359" s="1"/>
      <c r="BJ359" s="1"/>
      <c r="BK359" s="1"/>
      <c r="BL359" s="1"/>
      <c r="BM359" s="1"/>
      <c r="BN359" s="1"/>
      <c r="BO359" s="1"/>
      <c r="BP359" s="1"/>
      <c r="BQ359" s="1"/>
      <c r="BR359" s="1"/>
      <c r="BS359" s="1" t="str">
        <f t="shared" si="468"/>
        <v/>
      </c>
      <c r="BT359" s="1" t="str">
        <f t="shared" si="469"/>
        <v/>
      </c>
      <c r="BU359" s="63"/>
      <c r="BV359" s="63"/>
      <c r="BW359" s="63"/>
      <c r="BX359" s="63"/>
      <c r="BY359" s="63"/>
      <c r="BZ359" s="63"/>
      <c r="CA359" s="63"/>
      <c r="CB359" s="63"/>
      <c r="CC359" s="63"/>
      <c r="CD359" s="63"/>
      <c r="CE359" s="63"/>
      <c r="CF359" s="63"/>
      <c r="CG359" s="63"/>
      <c r="CH359" s="63"/>
      <c r="CI359" s="63" t="str">
        <f t="shared" si="470"/>
        <v/>
      </c>
      <c r="CJ359" s="63" t="str">
        <f t="shared" si="471"/>
        <v/>
      </c>
      <c r="CK359" s="1"/>
      <c r="CL359" s="1"/>
      <c r="CM359" s="1"/>
      <c r="CN359" s="1"/>
      <c r="CO359" s="1"/>
      <c r="CP359" s="1"/>
      <c r="CQ359" s="1"/>
      <c r="CR359" s="1"/>
      <c r="CS359" s="1"/>
      <c r="CT359" s="1"/>
      <c r="CU359" s="1"/>
      <c r="CV359" s="1"/>
      <c r="CW359" s="1"/>
      <c r="CX359" s="1"/>
      <c r="CY359" s="138" t="str">
        <f t="shared" si="479"/>
        <v/>
      </c>
      <c r="CZ359" s="1" t="str">
        <f t="shared" si="480"/>
        <v/>
      </c>
      <c r="DA359" s="63"/>
      <c r="DB359" s="63"/>
      <c r="DC359" s="63"/>
      <c r="DD359" s="63"/>
      <c r="DE359" s="63"/>
      <c r="DF359" s="63"/>
      <c r="DG359" s="63"/>
      <c r="DH359" s="63"/>
      <c r="DI359" s="63"/>
      <c r="DJ359" s="63"/>
      <c r="DK359" s="63"/>
      <c r="DL359" s="63"/>
      <c r="DM359" s="63"/>
      <c r="DN359" s="63"/>
      <c r="DO359" s="63" t="str">
        <f t="shared" si="481"/>
        <v/>
      </c>
      <c r="DP359" s="63" t="str">
        <f t="shared" si="482"/>
        <v/>
      </c>
      <c r="DQ359" s="1"/>
      <c r="DR359" s="1"/>
      <c r="DS359" s="1"/>
      <c r="DT359" s="1"/>
      <c r="DU359" s="1"/>
      <c r="DV359" s="1"/>
      <c r="DW359" s="1"/>
      <c r="DX359" s="1"/>
      <c r="DY359" s="1"/>
      <c r="DZ359" s="1"/>
      <c r="EA359" s="1"/>
      <c r="EB359" s="1"/>
      <c r="EC359" s="1"/>
      <c r="ED359" s="1"/>
      <c r="EE359" s="138" t="str">
        <f t="shared" si="483"/>
        <v/>
      </c>
      <c r="EF359" s="1" t="str">
        <f t="shared" si="484"/>
        <v/>
      </c>
      <c r="EG359" s="63"/>
      <c r="EH359" s="63"/>
      <c r="EI359" s="63"/>
      <c r="EJ359" s="63"/>
      <c r="EK359" s="63"/>
      <c r="EL359" s="63"/>
      <c r="EM359" s="63"/>
      <c r="EN359" s="63"/>
      <c r="EO359" s="63"/>
      <c r="EP359" s="63"/>
      <c r="EQ359" s="63"/>
      <c r="ER359" s="63"/>
      <c r="ES359" s="63"/>
      <c r="ET359" s="63"/>
      <c r="EU359" s="63" t="str">
        <f t="shared" si="485"/>
        <v/>
      </c>
      <c r="EV359" s="63" t="str">
        <f t="shared" si="486"/>
        <v/>
      </c>
      <c r="EW359" s="1"/>
      <c r="EX359" s="1"/>
      <c r="EY359" s="1"/>
      <c r="EZ359" s="1"/>
      <c r="FA359" s="1"/>
      <c r="FB359" s="1"/>
      <c r="FC359" s="1"/>
      <c r="FD359" s="1"/>
      <c r="FE359" s="1"/>
      <c r="FF359" s="1"/>
      <c r="FG359" s="1"/>
      <c r="FH359" s="1"/>
      <c r="FI359" s="1"/>
      <c r="FJ359" s="1"/>
      <c r="FK359" s="138" t="str">
        <f t="shared" si="487"/>
        <v/>
      </c>
      <c r="FL359" s="1" t="str">
        <f t="shared" si="488"/>
        <v/>
      </c>
      <c r="FM359" s="63"/>
      <c r="FN359" s="63"/>
      <c r="FO359" s="63"/>
      <c r="FP359" s="63"/>
      <c r="FQ359" s="63"/>
      <c r="FR359" s="63"/>
      <c r="FS359" s="63"/>
      <c r="FT359" s="63"/>
      <c r="FU359" s="63"/>
      <c r="FV359" s="63"/>
      <c r="FW359" s="63"/>
      <c r="FX359" s="63"/>
      <c r="FY359" s="63"/>
      <c r="FZ359" s="63"/>
      <c r="GA359" s="63" t="str">
        <f t="shared" si="489"/>
        <v/>
      </c>
      <c r="GB359" s="63" t="str">
        <f t="shared" si="490"/>
        <v/>
      </c>
      <c r="GC359" s="1"/>
      <c r="GD359" s="1"/>
      <c r="GE359" s="1"/>
      <c r="GF359" s="1"/>
      <c r="GG359" s="1"/>
      <c r="GH359" s="1"/>
      <c r="GI359" s="1"/>
      <c r="GJ359" s="1"/>
      <c r="GK359" s="1"/>
      <c r="GL359" s="1"/>
      <c r="GM359" s="1"/>
      <c r="GN359" s="1"/>
      <c r="GO359" s="1"/>
      <c r="GP359" s="1"/>
      <c r="GQ359" s="138" t="str">
        <f t="shared" si="491"/>
        <v/>
      </c>
      <c r="GR359" s="1" t="str">
        <f t="shared" si="492"/>
        <v/>
      </c>
      <c r="GS359" s="63"/>
      <c r="GT359" s="63"/>
      <c r="GU359" s="63"/>
      <c r="GV359" s="63"/>
      <c r="GW359" s="63"/>
      <c r="GX359" s="63"/>
      <c r="GY359" s="63"/>
      <c r="GZ359" s="63"/>
      <c r="HA359" s="63"/>
      <c r="HB359" s="63"/>
      <c r="HC359" s="63"/>
      <c r="HD359" s="63"/>
      <c r="HE359" s="63"/>
      <c r="HF359" s="63"/>
      <c r="HG359" s="63" t="str">
        <f t="shared" si="493"/>
        <v/>
      </c>
      <c r="HH359" s="63" t="str">
        <f t="shared" si="494"/>
        <v/>
      </c>
      <c r="HI359" s="1"/>
      <c r="HJ359" s="1"/>
      <c r="HK359" s="1"/>
      <c r="HL359" s="1"/>
      <c r="HM359" s="1"/>
      <c r="HN359" s="1"/>
      <c r="HO359" s="1"/>
      <c r="HP359" s="1"/>
      <c r="HQ359" s="1"/>
      <c r="HR359" s="1"/>
      <c r="HS359" s="1"/>
      <c r="HT359" s="1"/>
      <c r="HU359" s="1"/>
      <c r="HV359" s="1"/>
      <c r="HW359" s="138" t="str">
        <f t="shared" si="495"/>
        <v/>
      </c>
      <c r="HX359" s="1" t="str">
        <f t="shared" si="496"/>
        <v/>
      </c>
      <c r="HY359" s="63"/>
      <c r="HZ359" s="63"/>
      <c r="IA359" s="63"/>
      <c r="IB359" s="63"/>
      <c r="IC359" s="63"/>
      <c r="ID359" s="63"/>
      <c r="IE359" s="63"/>
      <c r="IF359" s="63"/>
      <c r="IG359" s="63"/>
      <c r="IH359" s="63"/>
      <c r="II359" s="63"/>
      <c r="IJ359" s="63"/>
      <c r="IK359" s="63"/>
      <c r="IL359" s="63"/>
      <c r="IM359" s="63" t="str">
        <f t="shared" si="497"/>
        <v/>
      </c>
      <c r="IN359" s="63" t="str">
        <f t="shared" si="498"/>
        <v/>
      </c>
      <c r="IO359" s="1"/>
      <c r="IP359" s="1"/>
      <c r="IQ359" s="1"/>
      <c r="IR359" s="1"/>
      <c r="IS359" s="1"/>
      <c r="IT359" s="1"/>
      <c r="IU359" s="1"/>
      <c r="IV359" s="1"/>
      <c r="IW359" s="1"/>
      <c r="IX359" s="1"/>
      <c r="IY359" s="1"/>
      <c r="IZ359" s="1"/>
      <c r="JA359" s="1"/>
      <c r="JB359" s="1"/>
      <c r="JC359" s="138" t="str">
        <f t="shared" si="499"/>
        <v/>
      </c>
      <c r="JD359" s="1" t="str">
        <f t="shared" si="500"/>
        <v/>
      </c>
      <c r="JE359" s="63"/>
      <c r="JF359" s="63"/>
      <c r="JG359" s="63"/>
      <c r="JH359" s="63"/>
      <c r="JI359" s="63"/>
      <c r="JJ359" s="63"/>
      <c r="JK359" s="63"/>
      <c r="JL359" s="63"/>
      <c r="JM359" s="63"/>
      <c r="JN359" s="63"/>
      <c r="JO359" s="63"/>
      <c r="JP359" s="63"/>
      <c r="JQ359" s="63"/>
      <c r="JR359" s="63"/>
      <c r="JS359" s="63" t="str">
        <f t="shared" si="501"/>
        <v/>
      </c>
      <c r="JT359" s="63" t="str">
        <f t="shared" si="502"/>
        <v/>
      </c>
      <c r="JU359" s="1"/>
      <c r="JV359" s="1"/>
      <c r="JW359" s="1"/>
      <c r="JX359" s="1"/>
      <c r="JY359" s="1"/>
      <c r="JZ359" s="1"/>
      <c r="KA359" s="1"/>
      <c r="KB359" s="1"/>
      <c r="KC359" s="1"/>
      <c r="KD359" s="1"/>
      <c r="KE359" s="1"/>
      <c r="KF359" s="1"/>
      <c r="KG359" s="1"/>
      <c r="KH359" s="1"/>
      <c r="KI359" s="138" t="str">
        <f t="shared" si="503"/>
        <v/>
      </c>
      <c r="KJ359" s="1" t="str">
        <f t="shared" si="504"/>
        <v/>
      </c>
      <c r="KK359" s="63"/>
      <c r="KL359" s="63"/>
      <c r="KM359" s="63"/>
      <c r="KN359" s="63"/>
      <c r="KO359" s="63"/>
      <c r="KP359" s="63"/>
      <c r="KQ359" s="63"/>
      <c r="KR359" s="63"/>
      <c r="KS359" s="63"/>
      <c r="KT359" s="63"/>
      <c r="KU359" s="63"/>
      <c r="KV359" s="63"/>
      <c r="KW359" s="63"/>
      <c r="KX359" s="63"/>
      <c r="KY359" s="63" t="str">
        <f t="shared" si="505"/>
        <v/>
      </c>
      <c r="KZ359" s="63" t="str">
        <f t="shared" si="506"/>
        <v/>
      </c>
      <c r="LA359" s="1"/>
      <c r="LB359" s="1"/>
      <c r="LC359" s="1"/>
      <c r="LD359" s="1"/>
      <c r="LE359" s="1"/>
      <c r="LF359" s="1"/>
      <c r="LG359" s="1"/>
      <c r="LH359" s="1"/>
      <c r="LI359" s="1"/>
      <c r="LJ359" s="1"/>
      <c r="LK359" s="1"/>
      <c r="LL359" s="1"/>
      <c r="LM359" s="1"/>
      <c r="LN359" s="1"/>
      <c r="LO359" s="138" t="str">
        <f t="shared" si="507"/>
        <v/>
      </c>
      <c r="LP359" s="1" t="str">
        <f t="shared" si="508"/>
        <v/>
      </c>
      <c r="LQ359" s="63"/>
      <c r="LR359" s="63"/>
      <c r="LS359" s="63"/>
      <c r="LT359" s="63"/>
      <c r="LU359" s="63"/>
      <c r="LV359" s="63"/>
      <c r="LW359" s="63"/>
      <c r="LX359" s="63"/>
      <c r="LY359" s="63"/>
      <c r="LZ359" s="63"/>
      <c r="MA359" s="63"/>
      <c r="MB359" s="63"/>
      <c r="MC359" s="63"/>
      <c r="MD359" s="63"/>
      <c r="ME359" s="63" t="str">
        <f t="shared" si="509"/>
        <v/>
      </c>
      <c r="MF359" s="63" t="str">
        <f t="shared" si="510"/>
        <v/>
      </c>
    </row>
    <row r="360" spans="1:344" x14ac:dyDescent="0.35">
      <c r="A360" s="131">
        <v>356</v>
      </c>
      <c r="B360" s="170"/>
      <c r="C360" s="170"/>
      <c r="D360" s="152">
        <v>1085</v>
      </c>
      <c r="E360" s="72" t="str">
        <f>'BVEM Scorecard'!F359</f>
        <v>Storage</v>
      </c>
      <c r="F360" s="96">
        <f t="shared" si="472"/>
        <v>0.2</v>
      </c>
      <c r="G360" s="96">
        <f t="shared" si="473"/>
        <v>0.2</v>
      </c>
      <c r="H360" s="96">
        <f t="shared" si="474"/>
        <v>0</v>
      </c>
      <c r="I360" s="96">
        <f t="shared" si="475"/>
        <v>0</v>
      </c>
      <c r="J360" s="62">
        <v>1</v>
      </c>
      <c r="K360" s="62">
        <v>1</v>
      </c>
      <c r="L360" s="62">
        <v>1</v>
      </c>
      <c r="M360" s="62">
        <v>1</v>
      </c>
      <c r="N360" s="62">
        <v>0</v>
      </c>
      <c r="O360" s="62">
        <v>0</v>
      </c>
      <c r="P360" s="62">
        <v>0</v>
      </c>
      <c r="Q360" s="62">
        <v>0</v>
      </c>
      <c r="R360" s="62">
        <v>0</v>
      </c>
      <c r="S360" s="62">
        <v>0</v>
      </c>
      <c r="T360" s="62">
        <v>0</v>
      </c>
      <c r="U360" s="62">
        <v>0</v>
      </c>
      <c r="V360" s="62">
        <v>1</v>
      </c>
      <c r="W360" s="62">
        <f t="shared" si="529"/>
        <v>0.2</v>
      </c>
      <c r="X360" s="62">
        <f t="shared" si="530"/>
        <v>0.2</v>
      </c>
      <c r="Y360" s="87"/>
      <c r="Z360" s="5"/>
      <c r="AA360" s="5"/>
      <c r="AB360" s="5"/>
      <c r="AC360" s="5"/>
      <c r="AD360" s="5"/>
      <c r="AE360" s="5"/>
      <c r="AF360" s="5"/>
      <c r="AG360" s="5"/>
      <c r="AH360" s="5"/>
      <c r="AI360" s="5"/>
      <c r="AJ360" s="5"/>
      <c r="AK360" s="5"/>
      <c r="AL360" s="5"/>
      <c r="AM360" s="91" t="str">
        <f t="shared" si="464"/>
        <v/>
      </c>
      <c r="AN360" s="93" t="str">
        <f t="shared" si="465"/>
        <v/>
      </c>
      <c r="AO360" s="62"/>
      <c r="AP360" s="62"/>
      <c r="AQ360" s="62"/>
      <c r="AR360" s="62"/>
      <c r="AS360" s="62"/>
      <c r="AT360" s="62"/>
      <c r="AU360" s="62"/>
      <c r="AV360" s="62"/>
      <c r="AW360" s="62"/>
      <c r="AX360" s="62"/>
      <c r="AY360" s="62"/>
      <c r="AZ360" s="62"/>
      <c r="BA360" s="62"/>
      <c r="BB360" s="62"/>
      <c r="BC360" s="62" t="str">
        <f t="shared" si="466"/>
        <v/>
      </c>
      <c r="BD360" s="62" t="str">
        <f t="shared" si="467"/>
        <v/>
      </c>
      <c r="BE360" s="5"/>
      <c r="BF360" s="5"/>
      <c r="BG360" s="5"/>
      <c r="BH360" s="5"/>
      <c r="BI360" s="5"/>
      <c r="BJ360" s="5"/>
      <c r="BK360" s="5"/>
      <c r="BL360" s="5"/>
      <c r="BM360" s="5"/>
      <c r="BN360" s="5"/>
      <c r="BO360" s="5"/>
      <c r="BP360" s="5"/>
      <c r="BQ360" s="5"/>
      <c r="BR360" s="5"/>
      <c r="BS360" s="5" t="str">
        <f t="shared" si="468"/>
        <v/>
      </c>
      <c r="BT360" s="5" t="str">
        <f t="shared" si="469"/>
        <v/>
      </c>
      <c r="BU360" s="62"/>
      <c r="BV360" s="62"/>
      <c r="BW360" s="62"/>
      <c r="BX360" s="62"/>
      <c r="BY360" s="62"/>
      <c r="BZ360" s="62"/>
      <c r="CA360" s="62"/>
      <c r="CB360" s="62"/>
      <c r="CC360" s="62"/>
      <c r="CD360" s="62"/>
      <c r="CE360" s="62"/>
      <c r="CF360" s="62"/>
      <c r="CG360" s="62"/>
      <c r="CH360" s="62"/>
      <c r="CI360" s="62" t="str">
        <f t="shared" si="470"/>
        <v/>
      </c>
      <c r="CJ360" s="62" t="str">
        <f t="shared" si="471"/>
        <v/>
      </c>
      <c r="CK360" s="5"/>
      <c r="CL360" s="5"/>
      <c r="CM360" s="5"/>
      <c r="CN360" s="5"/>
      <c r="CO360" s="5"/>
      <c r="CP360" s="5"/>
      <c r="CQ360" s="5"/>
      <c r="CR360" s="5"/>
      <c r="CS360" s="5"/>
      <c r="CT360" s="5"/>
      <c r="CU360" s="5"/>
      <c r="CV360" s="5"/>
      <c r="CW360" s="5"/>
      <c r="CX360" s="5"/>
      <c r="CY360" s="91" t="str">
        <f t="shared" si="479"/>
        <v/>
      </c>
      <c r="CZ360" s="5" t="str">
        <f t="shared" si="480"/>
        <v/>
      </c>
      <c r="DA360" s="62"/>
      <c r="DB360" s="62"/>
      <c r="DC360" s="62"/>
      <c r="DD360" s="62"/>
      <c r="DE360" s="62"/>
      <c r="DF360" s="62"/>
      <c r="DG360" s="62"/>
      <c r="DH360" s="62"/>
      <c r="DI360" s="62"/>
      <c r="DJ360" s="62"/>
      <c r="DK360" s="62"/>
      <c r="DL360" s="62"/>
      <c r="DM360" s="62"/>
      <c r="DN360" s="62"/>
      <c r="DO360" s="62" t="str">
        <f t="shared" si="481"/>
        <v/>
      </c>
      <c r="DP360" s="62" t="str">
        <f t="shared" si="482"/>
        <v/>
      </c>
      <c r="DQ360" s="5"/>
      <c r="DR360" s="5"/>
      <c r="DS360" s="5"/>
      <c r="DT360" s="5"/>
      <c r="DU360" s="5"/>
      <c r="DV360" s="5"/>
      <c r="DW360" s="5"/>
      <c r="DX360" s="5"/>
      <c r="DY360" s="5"/>
      <c r="DZ360" s="5"/>
      <c r="EA360" s="5"/>
      <c r="EB360" s="5"/>
      <c r="EC360" s="5"/>
      <c r="ED360" s="5"/>
      <c r="EE360" s="91" t="str">
        <f t="shared" si="483"/>
        <v/>
      </c>
      <c r="EF360" s="5" t="str">
        <f t="shared" si="484"/>
        <v/>
      </c>
      <c r="EG360" s="62"/>
      <c r="EH360" s="62"/>
      <c r="EI360" s="62"/>
      <c r="EJ360" s="62"/>
      <c r="EK360" s="62"/>
      <c r="EL360" s="62"/>
      <c r="EM360" s="62"/>
      <c r="EN360" s="62"/>
      <c r="EO360" s="62"/>
      <c r="EP360" s="62"/>
      <c r="EQ360" s="62"/>
      <c r="ER360" s="62"/>
      <c r="ES360" s="62"/>
      <c r="ET360" s="62"/>
      <c r="EU360" s="62" t="str">
        <f t="shared" si="485"/>
        <v/>
      </c>
      <c r="EV360" s="62" t="str">
        <f t="shared" si="486"/>
        <v/>
      </c>
      <c r="EW360" s="5"/>
      <c r="EX360" s="5"/>
      <c r="EY360" s="5"/>
      <c r="EZ360" s="5"/>
      <c r="FA360" s="5"/>
      <c r="FB360" s="5"/>
      <c r="FC360" s="5"/>
      <c r="FD360" s="5"/>
      <c r="FE360" s="5"/>
      <c r="FF360" s="5"/>
      <c r="FG360" s="5"/>
      <c r="FH360" s="5"/>
      <c r="FI360" s="5"/>
      <c r="FJ360" s="5"/>
      <c r="FK360" s="91" t="str">
        <f t="shared" si="487"/>
        <v/>
      </c>
      <c r="FL360" s="5" t="str">
        <f t="shared" si="488"/>
        <v/>
      </c>
      <c r="FM360" s="62"/>
      <c r="FN360" s="62"/>
      <c r="FO360" s="62"/>
      <c r="FP360" s="62"/>
      <c r="FQ360" s="62"/>
      <c r="FR360" s="62"/>
      <c r="FS360" s="62"/>
      <c r="FT360" s="62"/>
      <c r="FU360" s="62"/>
      <c r="FV360" s="62"/>
      <c r="FW360" s="62"/>
      <c r="FX360" s="62"/>
      <c r="FY360" s="62"/>
      <c r="FZ360" s="62"/>
      <c r="GA360" s="62" t="str">
        <f t="shared" si="489"/>
        <v/>
      </c>
      <c r="GB360" s="62" t="str">
        <f t="shared" si="490"/>
        <v/>
      </c>
      <c r="GC360" s="5"/>
      <c r="GD360" s="5"/>
      <c r="GE360" s="5"/>
      <c r="GF360" s="5"/>
      <c r="GG360" s="5"/>
      <c r="GH360" s="5"/>
      <c r="GI360" s="5"/>
      <c r="GJ360" s="5"/>
      <c r="GK360" s="5"/>
      <c r="GL360" s="5"/>
      <c r="GM360" s="5"/>
      <c r="GN360" s="5"/>
      <c r="GO360" s="5"/>
      <c r="GP360" s="5"/>
      <c r="GQ360" s="91" t="str">
        <f t="shared" si="491"/>
        <v/>
      </c>
      <c r="GR360" s="5" t="str">
        <f t="shared" si="492"/>
        <v/>
      </c>
      <c r="GS360" s="62"/>
      <c r="GT360" s="62"/>
      <c r="GU360" s="62"/>
      <c r="GV360" s="62"/>
      <c r="GW360" s="62"/>
      <c r="GX360" s="62"/>
      <c r="GY360" s="62"/>
      <c r="GZ360" s="62"/>
      <c r="HA360" s="62"/>
      <c r="HB360" s="62"/>
      <c r="HC360" s="62"/>
      <c r="HD360" s="62"/>
      <c r="HE360" s="62"/>
      <c r="HF360" s="62"/>
      <c r="HG360" s="62" t="str">
        <f t="shared" si="493"/>
        <v/>
      </c>
      <c r="HH360" s="62" t="str">
        <f t="shared" si="494"/>
        <v/>
      </c>
      <c r="HI360" s="5"/>
      <c r="HJ360" s="5"/>
      <c r="HK360" s="5"/>
      <c r="HL360" s="5"/>
      <c r="HM360" s="5"/>
      <c r="HN360" s="5"/>
      <c r="HO360" s="5"/>
      <c r="HP360" s="5"/>
      <c r="HQ360" s="5"/>
      <c r="HR360" s="5"/>
      <c r="HS360" s="5"/>
      <c r="HT360" s="5"/>
      <c r="HU360" s="5"/>
      <c r="HV360" s="5"/>
      <c r="HW360" s="91" t="str">
        <f t="shared" si="495"/>
        <v/>
      </c>
      <c r="HX360" s="5" t="str">
        <f t="shared" si="496"/>
        <v/>
      </c>
      <c r="HY360" s="62"/>
      <c r="HZ360" s="62"/>
      <c r="IA360" s="62"/>
      <c r="IB360" s="62"/>
      <c r="IC360" s="62"/>
      <c r="ID360" s="62"/>
      <c r="IE360" s="62"/>
      <c r="IF360" s="62"/>
      <c r="IG360" s="62"/>
      <c r="IH360" s="62"/>
      <c r="II360" s="62"/>
      <c r="IJ360" s="62"/>
      <c r="IK360" s="62"/>
      <c r="IL360" s="62"/>
      <c r="IM360" s="62" t="str">
        <f t="shared" si="497"/>
        <v/>
      </c>
      <c r="IN360" s="62" t="str">
        <f t="shared" si="498"/>
        <v/>
      </c>
      <c r="IO360" s="5"/>
      <c r="IP360" s="5"/>
      <c r="IQ360" s="5"/>
      <c r="IR360" s="5"/>
      <c r="IS360" s="5"/>
      <c r="IT360" s="5"/>
      <c r="IU360" s="5"/>
      <c r="IV360" s="5"/>
      <c r="IW360" s="5"/>
      <c r="IX360" s="5"/>
      <c r="IY360" s="5"/>
      <c r="IZ360" s="5"/>
      <c r="JA360" s="5"/>
      <c r="JB360" s="5"/>
      <c r="JC360" s="91" t="str">
        <f t="shared" si="499"/>
        <v/>
      </c>
      <c r="JD360" s="5" t="str">
        <f t="shared" si="500"/>
        <v/>
      </c>
      <c r="JE360" s="62"/>
      <c r="JF360" s="62"/>
      <c r="JG360" s="62"/>
      <c r="JH360" s="62"/>
      <c r="JI360" s="62"/>
      <c r="JJ360" s="62"/>
      <c r="JK360" s="62"/>
      <c r="JL360" s="62"/>
      <c r="JM360" s="62"/>
      <c r="JN360" s="62"/>
      <c r="JO360" s="62"/>
      <c r="JP360" s="62"/>
      <c r="JQ360" s="62"/>
      <c r="JR360" s="62"/>
      <c r="JS360" s="62" t="str">
        <f t="shared" si="501"/>
        <v/>
      </c>
      <c r="JT360" s="62" t="str">
        <f t="shared" si="502"/>
        <v/>
      </c>
      <c r="JU360" s="5"/>
      <c r="JV360" s="5"/>
      <c r="JW360" s="5"/>
      <c r="JX360" s="5"/>
      <c r="JY360" s="5"/>
      <c r="JZ360" s="5"/>
      <c r="KA360" s="5"/>
      <c r="KB360" s="5"/>
      <c r="KC360" s="5"/>
      <c r="KD360" s="5"/>
      <c r="KE360" s="5"/>
      <c r="KF360" s="5"/>
      <c r="KG360" s="5"/>
      <c r="KH360" s="5"/>
      <c r="KI360" s="91" t="str">
        <f t="shared" si="503"/>
        <v/>
      </c>
      <c r="KJ360" s="5" t="str">
        <f t="shared" si="504"/>
        <v/>
      </c>
      <c r="KK360" s="62"/>
      <c r="KL360" s="62"/>
      <c r="KM360" s="62"/>
      <c r="KN360" s="62"/>
      <c r="KO360" s="62"/>
      <c r="KP360" s="62"/>
      <c r="KQ360" s="62"/>
      <c r="KR360" s="62"/>
      <c r="KS360" s="62"/>
      <c r="KT360" s="62"/>
      <c r="KU360" s="62"/>
      <c r="KV360" s="62"/>
      <c r="KW360" s="62"/>
      <c r="KX360" s="62"/>
      <c r="KY360" s="62" t="str">
        <f t="shared" si="505"/>
        <v/>
      </c>
      <c r="KZ360" s="62" t="str">
        <f t="shared" si="506"/>
        <v/>
      </c>
      <c r="LA360" s="5"/>
      <c r="LB360" s="5"/>
      <c r="LC360" s="5"/>
      <c r="LD360" s="5"/>
      <c r="LE360" s="5"/>
      <c r="LF360" s="5"/>
      <c r="LG360" s="5"/>
      <c r="LH360" s="5"/>
      <c r="LI360" s="5"/>
      <c r="LJ360" s="5"/>
      <c r="LK360" s="5"/>
      <c r="LL360" s="5"/>
      <c r="LM360" s="5"/>
      <c r="LN360" s="5"/>
      <c r="LO360" s="91" t="str">
        <f t="shared" si="507"/>
        <v/>
      </c>
      <c r="LP360" s="5" t="str">
        <f t="shared" si="508"/>
        <v/>
      </c>
      <c r="LQ360" s="62"/>
      <c r="LR360" s="62"/>
      <c r="LS360" s="62"/>
      <c r="LT360" s="62"/>
      <c r="LU360" s="62"/>
      <c r="LV360" s="62"/>
      <c r="LW360" s="62"/>
      <c r="LX360" s="62"/>
      <c r="LY360" s="62"/>
      <c r="LZ360" s="62"/>
      <c r="MA360" s="62"/>
      <c r="MB360" s="62"/>
      <c r="MC360" s="62"/>
      <c r="MD360" s="62"/>
      <c r="ME360" s="62" t="str">
        <f t="shared" si="509"/>
        <v/>
      </c>
      <c r="MF360" s="62" t="str">
        <f t="shared" si="510"/>
        <v/>
      </c>
    </row>
    <row r="361" spans="1:344" x14ac:dyDescent="0.35">
      <c r="A361" s="132">
        <v>357</v>
      </c>
      <c r="B361" s="170"/>
      <c r="C361" s="170"/>
      <c r="D361" s="152">
        <v>622</v>
      </c>
      <c r="E361" s="72" t="str">
        <f>'BVEM Scorecard'!F360</f>
        <v>Solar + Storage</v>
      </c>
      <c r="F361" s="96"/>
      <c r="G361" s="96"/>
      <c r="H361" s="96"/>
      <c r="I361" s="96"/>
      <c r="J361" s="62"/>
      <c r="K361" s="62"/>
      <c r="L361" s="62"/>
      <c r="M361" s="62"/>
      <c r="N361" s="62"/>
      <c r="O361" s="62"/>
      <c r="P361" s="62"/>
      <c r="Q361" s="62"/>
      <c r="R361" s="62"/>
      <c r="S361" s="62"/>
      <c r="T361" s="62"/>
      <c r="U361" s="62"/>
      <c r="V361" s="62"/>
      <c r="W361" s="62"/>
      <c r="X361" s="62"/>
      <c r="Y361" s="1"/>
      <c r="Z361" s="1"/>
      <c r="AA361" s="1"/>
      <c r="AB361" s="1"/>
      <c r="AC361" s="1"/>
      <c r="AD361" s="1"/>
      <c r="AE361" s="1"/>
      <c r="AF361" s="1"/>
      <c r="AG361" s="1"/>
      <c r="AH361" s="1"/>
      <c r="AI361" s="1"/>
      <c r="AJ361" s="1"/>
      <c r="AK361" s="1"/>
      <c r="AL361" s="1"/>
      <c r="AM361" s="138"/>
      <c r="AN361" s="139"/>
      <c r="AO361" s="63"/>
      <c r="AP361" s="63"/>
      <c r="AQ361" s="63"/>
      <c r="AR361" s="63"/>
      <c r="AS361" s="63"/>
      <c r="AT361" s="63"/>
      <c r="AU361" s="63"/>
      <c r="AV361" s="63"/>
      <c r="AW361" s="63"/>
      <c r="AX361" s="63"/>
      <c r="AY361" s="63"/>
      <c r="AZ361" s="63"/>
      <c r="BA361" s="63"/>
      <c r="BB361" s="63"/>
      <c r="BC361" s="63"/>
      <c r="BD361" s="63"/>
      <c r="BE361" s="1"/>
      <c r="BF361" s="1"/>
      <c r="BG361" s="1"/>
      <c r="BH361" s="1"/>
      <c r="BI361" s="1"/>
      <c r="BJ361" s="1"/>
      <c r="BK361" s="1"/>
      <c r="BL361" s="1"/>
      <c r="BM361" s="1"/>
      <c r="BN361" s="1"/>
      <c r="BO361" s="1"/>
      <c r="BP361" s="1"/>
      <c r="BQ361" s="1"/>
      <c r="BR361" s="1"/>
      <c r="BS361" s="1"/>
      <c r="BT361" s="1"/>
      <c r="BU361" s="63"/>
      <c r="BV361" s="63"/>
      <c r="BW361" s="63"/>
      <c r="BX361" s="63"/>
      <c r="BY361" s="63"/>
      <c r="BZ361" s="63"/>
      <c r="CA361" s="63"/>
      <c r="CB361" s="63"/>
      <c r="CC361" s="63"/>
      <c r="CD361" s="63"/>
      <c r="CE361" s="63"/>
      <c r="CF361" s="63"/>
      <c r="CG361" s="63"/>
      <c r="CH361" s="63"/>
      <c r="CI361" s="63"/>
      <c r="CJ361" s="63"/>
      <c r="CK361" s="1"/>
      <c r="CL361" s="1"/>
      <c r="CM361" s="1"/>
      <c r="CN361" s="1"/>
      <c r="CO361" s="1"/>
      <c r="CP361" s="1"/>
      <c r="CQ361" s="1"/>
      <c r="CR361" s="1"/>
      <c r="CS361" s="1"/>
      <c r="CT361" s="1"/>
      <c r="CU361" s="1"/>
      <c r="CV361" s="1"/>
      <c r="CW361" s="1"/>
      <c r="CX361" s="1"/>
      <c r="CY361" s="138"/>
      <c r="CZ361" s="1"/>
      <c r="DA361" s="63"/>
      <c r="DB361" s="63"/>
      <c r="DC361" s="63"/>
      <c r="DD361" s="63"/>
      <c r="DE361" s="63"/>
      <c r="DF361" s="63"/>
      <c r="DG361" s="63"/>
      <c r="DH361" s="63"/>
      <c r="DI361" s="63"/>
      <c r="DJ361" s="63"/>
      <c r="DK361" s="63"/>
      <c r="DL361" s="63"/>
      <c r="DM361" s="63"/>
      <c r="DN361" s="63"/>
      <c r="DO361" s="63"/>
      <c r="DP361" s="63"/>
      <c r="DQ361" s="1"/>
      <c r="DR361" s="1"/>
      <c r="DS361" s="1"/>
      <c r="DT361" s="1"/>
      <c r="DU361" s="1"/>
      <c r="DV361" s="1"/>
      <c r="DW361" s="1"/>
      <c r="DX361" s="1"/>
      <c r="DY361" s="1"/>
      <c r="DZ361" s="1"/>
      <c r="EA361" s="1"/>
      <c r="EB361" s="1"/>
      <c r="EC361" s="1"/>
      <c r="ED361" s="1"/>
      <c r="EE361" s="138"/>
      <c r="EF361" s="1"/>
      <c r="EG361" s="63"/>
      <c r="EH361" s="63"/>
      <c r="EI361" s="63"/>
      <c r="EJ361" s="63"/>
      <c r="EK361" s="63"/>
      <c r="EL361" s="63"/>
      <c r="EM361" s="63"/>
      <c r="EN361" s="63"/>
      <c r="EO361" s="63"/>
      <c r="EP361" s="63"/>
      <c r="EQ361" s="63"/>
      <c r="ER361" s="63"/>
      <c r="ES361" s="63"/>
      <c r="ET361" s="63"/>
      <c r="EU361" s="63"/>
      <c r="EV361" s="63"/>
      <c r="EW361" s="1"/>
      <c r="EX361" s="1"/>
      <c r="EY361" s="1"/>
      <c r="EZ361" s="1"/>
      <c r="FA361" s="1"/>
      <c r="FB361" s="1"/>
      <c r="FC361" s="1"/>
      <c r="FD361" s="1"/>
      <c r="FE361" s="1"/>
      <c r="FF361" s="1"/>
      <c r="FG361" s="1"/>
      <c r="FH361" s="1"/>
      <c r="FI361" s="1"/>
      <c r="FJ361" s="1"/>
      <c r="FK361" s="138"/>
      <c r="FL361" s="1"/>
      <c r="FM361" s="63"/>
      <c r="FN361" s="63"/>
      <c r="FO361" s="63"/>
      <c r="FP361" s="63"/>
      <c r="FQ361" s="63"/>
      <c r="FR361" s="63"/>
      <c r="FS361" s="63"/>
      <c r="FT361" s="63"/>
      <c r="FU361" s="63"/>
      <c r="FV361" s="63"/>
      <c r="FW361" s="63"/>
      <c r="FX361" s="63"/>
      <c r="FY361" s="63"/>
      <c r="FZ361" s="63"/>
      <c r="GA361" s="63"/>
      <c r="GB361" s="63"/>
      <c r="GC361" s="1"/>
      <c r="GD361" s="1"/>
      <c r="GE361" s="1"/>
      <c r="GF361" s="1"/>
      <c r="GG361" s="1"/>
      <c r="GH361" s="1"/>
      <c r="GI361" s="1"/>
      <c r="GJ361" s="1"/>
      <c r="GK361" s="1"/>
      <c r="GL361" s="1"/>
      <c r="GM361" s="1"/>
      <c r="GN361" s="1"/>
      <c r="GO361" s="1"/>
      <c r="GP361" s="1"/>
      <c r="GQ361" s="138"/>
      <c r="GR361" s="1"/>
      <c r="GS361" s="63"/>
      <c r="GT361" s="63"/>
      <c r="GU361" s="63"/>
      <c r="GV361" s="63"/>
      <c r="GW361" s="63"/>
      <c r="GX361" s="63"/>
      <c r="GY361" s="63"/>
      <c r="GZ361" s="63"/>
      <c r="HA361" s="63"/>
      <c r="HB361" s="63"/>
      <c r="HC361" s="63"/>
      <c r="HD361" s="63"/>
      <c r="HE361" s="63"/>
      <c r="HF361" s="63"/>
      <c r="HG361" s="63"/>
      <c r="HH361" s="63"/>
      <c r="HI361" s="1"/>
      <c r="HJ361" s="1"/>
      <c r="HK361" s="1"/>
      <c r="HL361" s="1"/>
      <c r="HM361" s="1"/>
      <c r="HN361" s="1"/>
      <c r="HO361" s="1"/>
      <c r="HP361" s="1"/>
      <c r="HQ361" s="1"/>
      <c r="HR361" s="1"/>
      <c r="HS361" s="1"/>
      <c r="HT361" s="1"/>
      <c r="HU361" s="1"/>
      <c r="HV361" s="1"/>
      <c r="HW361" s="138"/>
      <c r="HX361" s="1"/>
      <c r="HY361" s="63"/>
      <c r="HZ361" s="63"/>
      <c r="IA361" s="63"/>
      <c r="IB361" s="63"/>
      <c r="IC361" s="63"/>
      <c r="ID361" s="63"/>
      <c r="IE361" s="63"/>
      <c r="IF361" s="63"/>
      <c r="IG361" s="63"/>
      <c r="IH361" s="63"/>
      <c r="II361" s="63"/>
      <c r="IJ361" s="63"/>
      <c r="IK361" s="63"/>
      <c r="IL361" s="63"/>
      <c r="IM361" s="63"/>
      <c r="IN361" s="63"/>
      <c r="IO361" s="1"/>
      <c r="IP361" s="1"/>
      <c r="IQ361" s="1"/>
      <c r="IR361" s="1"/>
      <c r="IS361" s="1"/>
      <c r="IT361" s="1"/>
      <c r="IU361" s="1"/>
      <c r="IV361" s="1"/>
      <c r="IW361" s="1"/>
      <c r="IX361" s="1"/>
      <c r="IY361" s="1"/>
      <c r="IZ361" s="1"/>
      <c r="JA361" s="1"/>
      <c r="JB361" s="1"/>
      <c r="JC361" s="138"/>
      <c r="JD361" s="1"/>
      <c r="JE361" s="63"/>
      <c r="JF361" s="63"/>
      <c r="JG361" s="63"/>
      <c r="JH361" s="63"/>
      <c r="JI361" s="63"/>
      <c r="JJ361" s="63"/>
      <c r="JK361" s="63"/>
      <c r="JL361" s="63"/>
      <c r="JM361" s="63"/>
      <c r="JN361" s="63"/>
      <c r="JO361" s="63"/>
      <c r="JP361" s="63"/>
      <c r="JQ361" s="63"/>
      <c r="JR361" s="63"/>
      <c r="JS361" s="63"/>
      <c r="JT361" s="63"/>
      <c r="JU361" s="1"/>
      <c r="JV361" s="1"/>
      <c r="JW361" s="1"/>
      <c r="JX361" s="1"/>
      <c r="JY361" s="1"/>
      <c r="JZ361" s="1"/>
      <c r="KA361" s="1"/>
      <c r="KB361" s="1"/>
      <c r="KC361" s="1"/>
      <c r="KD361" s="1"/>
      <c r="KE361" s="1"/>
      <c r="KF361" s="1"/>
      <c r="KG361" s="1"/>
      <c r="KH361" s="1"/>
      <c r="KI361" s="138"/>
      <c r="KJ361" s="1"/>
      <c r="KK361" s="63"/>
      <c r="KL361" s="63"/>
      <c r="KM361" s="63"/>
      <c r="KN361" s="63"/>
      <c r="KO361" s="63"/>
      <c r="KP361" s="63"/>
      <c r="KQ361" s="63"/>
      <c r="KR361" s="63"/>
      <c r="KS361" s="63"/>
      <c r="KT361" s="63"/>
      <c r="KU361" s="63"/>
      <c r="KV361" s="63"/>
      <c r="KW361" s="63"/>
      <c r="KX361" s="63"/>
      <c r="KY361" s="63"/>
      <c r="KZ361" s="63"/>
      <c r="LA361" s="1"/>
      <c r="LB361" s="1"/>
      <c r="LC361" s="1"/>
      <c r="LD361" s="1"/>
      <c r="LE361" s="1"/>
      <c r="LF361" s="1"/>
      <c r="LG361" s="1"/>
      <c r="LH361" s="1"/>
      <c r="LI361" s="1"/>
      <c r="LJ361" s="1"/>
      <c r="LK361" s="1"/>
      <c r="LL361" s="1"/>
      <c r="LM361" s="1"/>
      <c r="LN361" s="1"/>
      <c r="LO361" s="138"/>
      <c r="LP361" s="1"/>
      <c r="LQ361" s="63"/>
      <c r="LR361" s="63"/>
      <c r="LS361" s="63"/>
      <c r="LT361" s="63"/>
      <c r="LU361" s="63"/>
      <c r="LV361" s="63"/>
      <c r="LW361" s="63"/>
      <c r="LX361" s="63"/>
      <c r="LY361" s="63"/>
      <c r="LZ361" s="63"/>
      <c r="MA361" s="63"/>
      <c r="MB361" s="63"/>
      <c r="MC361" s="63"/>
      <c r="MD361" s="63"/>
      <c r="ME361" s="63"/>
      <c r="MF361" s="63"/>
    </row>
    <row r="362" spans="1:344" x14ac:dyDescent="0.35">
      <c r="A362" s="131">
        <v>358</v>
      </c>
      <c r="B362" s="170"/>
      <c r="C362" s="170"/>
      <c r="D362" s="152">
        <v>720</v>
      </c>
      <c r="E362" s="72" t="str">
        <f>'BVEM Scorecard'!F361</f>
        <v>Solar + Storage</v>
      </c>
      <c r="F362" s="96"/>
      <c r="G362" s="96"/>
      <c r="H362" s="96"/>
      <c r="I362" s="96"/>
      <c r="J362" s="62"/>
      <c r="K362" s="62"/>
      <c r="L362" s="62"/>
      <c r="M362" s="62"/>
      <c r="N362" s="62"/>
      <c r="O362" s="62"/>
      <c r="P362" s="62"/>
      <c r="Q362" s="62"/>
      <c r="R362" s="62"/>
      <c r="S362" s="62"/>
      <c r="T362" s="62"/>
      <c r="U362" s="62"/>
      <c r="V362" s="62"/>
      <c r="W362" s="62"/>
      <c r="X362" s="62"/>
      <c r="Y362" s="87"/>
      <c r="Z362" s="5"/>
      <c r="AA362" s="5"/>
      <c r="AB362" s="5"/>
      <c r="AC362" s="5"/>
      <c r="AD362" s="5"/>
      <c r="AE362" s="5"/>
      <c r="AF362" s="5"/>
      <c r="AG362" s="5"/>
      <c r="AH362" s="5"/>
      <c r="AI362" s="5"/>
      <c r="AJ362" s="5"/>
      <c r="AK362" s="5"/>
      <c r="AL362" s="5"/>
      <c r="AM362" s="91"/>
      <c r="AN362" s="93"/>
      <c r="AO362" s="62"/>
      <c r="AP362" s="62"/>
      <c r="AQ362" s="62"/>
      <c r="AR362" s="62"/>
      <c r="AS362" s="62"/>
      <c r="AT362" s="62"/>
      <c r="AU362" s="62"/>
      <c r="AV362" s="62"/>
      <c r="AW362" s="62"/>
      <c r="AX362" s="62"/>
      <c r="AY362" s="62"/>
      <c r="AZ362" s="62"/>
      <c r="BA362" s="62"/>
      <c r="BB362" s="62"/>
      <c r="BC362" s="62"/>
      <c r="BD362" s="62"/>
      <c r="BE362" s="5"/>
      <c r="BF362" s="5"/>
      <c r="BG362" s="5"/>
      <c r="BH362" s="5"/>
      <c r="BI362" s="5"/>
      <c r="BJ362" s="5"/>
      <c r="BK362" s="5"/>
      <c r="BL362" s="5"/>
      <c r="BM362" s="5"/>
      <c r="BN362" s="5"/>
      <c r="BO362" s="5"/>
      <c r="BP362" s="5"/>
      <c r="BQ362" s="5"/>
      <c r="BR362" s="5"/>
      <c r="BS362" s="5"/>
      <c r="BT362" s="5"/>
      <c r="BU362" s="62"/>
      <c r="BV362" s="62"/>
      <c r="BW362" s="62"/>
      <c r="BX362" s="62"/>
      <c r="BY362" s="62"/>
      <c r="BZ362" s="62"/>
      <c r="CA362" s="62"/>
      <c r="CB362" s="62"/>
      <c r="CC362" s="62"/>
      <c r="CD362" s="62"/>
      <c r="CE362" s="62"/>
      <c r="CF362" s="62"/>
      <c r="CG362" s="62"/>
      <c r="CH362" s="62"/>
      <c r="CI362" s="62"/>
      <c r="CJ362" s="62"/>
      <c r="CK362" s="5"/>
      <c r="CL362" s="5"/>
      <c r="CM362" s="5"/>
      <c r="CN362" s="5"/>
      <c r="CO362" s="5"/>
      <c r="CP362" s="5"/>
      <c r="CQ362" s="5"/>
      <c r="CR362" s="5"/>
      <c r="CS362" s="5"/>
      <c r="CT362" s="5"/>
      <c r="CU362" s="5"/>
      <c r="CV362" s="5"/>
      <c r="CW362" s="5"/>
      <c r="CX362" s="5"/>
      <c r="CY362" s="91"/>
      <c r="CZ362" s="5"/>
      <c r="DA362" s="62"/>
      <c r="DB362" s="62"/>
      <c r="DC362" s="62"/>
      <c r="DD362" s="62"/>
      <c r="DE362" s="62"/>
      <c r="DF362" s="62"/>
      <c r="DG362" s="62"/>
      <c r="DH362" s="62"/>
      <c r="DI362" s="62"/>
      <c r="DJ362" s="62"/>
      <c r="DK362" s="62"/>
      <c r="DL362" s="62"/>
      <c r="DM362" s="62"/>
      <c r="DN362" s="62"/>
      <c r="DO362" s="62"/>
      <c r="DP362" s="62"/>
      <c r="DQ362" s="5"/>
      <c r="DR362" s="5"/>
      <c r="DS362" s="5"/>
      <c r="DT362" s="5"/>
      <c r="DU362" s="5"/>
      <c r="DV362" s="5"/>
      <c r="DW362" s="5"/>
      <c r="DX362" s="5"/>
      <c r="DY362" s="5"/>
      <c r="DZ362" s="5"/>
      <c r="EA362" s="5"/>
      <c r="EB362" s="5"/>
      <c r="EC362" s="5"/>
      <c r="ED362" s="5"/>
      <c r="EE362" s="91"/>
      <c r="EF362" s="5"/>
      <c r="EG362" s="62"/>
      <c r="EH362" s="62"/>
      <c r="EI362" s="62"/>
      <c r="EJ362" s="62"/>
      <c r="EK362" s="62"/>
      <c r="EL362" s="62"/>
      <c r="EM362" s="62"/>
      <c r="EN362" s="62"/>
      <c r="EO362" s="62"/>
      <c r="EP362" s="62"/>
      <c r="EQ362" s="62"/>
      <c r="ER362" s="62"/>
      <c r="ES362" s="62"/>
      <c r="ET362" s="62"/>
      <c r="EU362" s="62"/>
      <c r="EV362" s="62"/>
      <c r="EW362" s="5"/>
      <c r="EX362" s="5"/>
      <c r="EY362" s="5"/>
      <c r="EZ362" s="5"/>
      <c r="FA362" s="5"/>
      <c r="FB362" s="5"/>
      <c r="FC362" s="5"/>
      <c r="FD362" s="5"/>
      <c r="FE362" s="5"/>
      <c r="FF362" s="5"/>
      <c r="FG362" s="5"/>
      <c r="FH362" s="5"/>
      <c r="FI362" s="5"/>
      <c r="FJ362" s="5"/>
      <c r="FK362" s="91"/>
      <c r="FL362" s="5"/>
      <c r="FM362" s="62"/>
      <c r="FN362" s="62"/>
      <c r="FO362" s="62"/>
      <c r="FP362" s="62"/>
      <c r="FQ362" s="62"/>
      <c r="FR362" s="62"/>
      <c r="FS362" s="62"/>
      <c r="FT362" s="62"/>
      <c r="FU362" s="62"/>
      <c r="FV362" s="62"/>
      <c r="FW362" s="62"/>
      <c r="FX362" s="62"/>
      <c r="FY362" s="62"/>
      <c r="FZ362" s="62"/>
      <c r="GA362" s="62"/>
      <c r="GB362" s="62"/>
      <c r="GC362" s="5"/>
      <c r="GD362" s="5"/>
      <c r="GE362" s="5"/>
      <c r="GF362" s="5"/>
      <c r="GG362" s="5"/>
      <c r="GH362" s="5"/>
      <c r="GI362" s="5"/>
      <c r="GJ362" s="5"/>
      <c r="GK362" s="5"/>
      <c r="GL362" s="5"/>
      <c r="GM362" s="5"/>
      <c r="GN362" s="5"/>
      <c r="GO362" s="5"/>
      <c r="GP362" s="5"/>
      <c r="GQ362" s="91"/>
      <c r="GR362" s="5"/>
      <c r="GS362" s="62"/>
      <c r="GT362" s="62"/>
      <c r="GU362" s="62"/>
      <c r="GV362" s="62"/>
      <c r="GW362" s="62"/>
      <c r="GX362" s="62"/>
      <c r="GY362" s="62"/>
      <c r="GZ362" s="62"/>
      <c r="HA362" s="62"/>
      <c r="HB362" s="62"/>
      <c r="HC362" s="62"/>
      <c r="HD362" s="62"/>
      <c r="HE362" s="62"/>
      <c r="HF362" s="62"/>
      <c r="HG362" s="62"/>
      <c r="HH362" s="62"/>
      <c r="HI362" s="5"/>
      <c r="HJ362" s="5"/>
      <c r="HK362" s="5"/>
      <c r="HL362" s="5"/>
      <c r="HM362" s="5"/>
      <c r="HN362" s="5"/>
      <c r="HO362" s="5"/>
      <c r="HP362" s="5"/>
      <c r="HQ362" s="5"/>
      <c r="HR362" s="5"/>
      <c r="HS362" s="5"/>
      <c r="HT362" s="5"/>
      <c r="HU362" s="5"/>
      <c r="HV362" s="5"/>
      <c r="HW362" s="91"/>
      <c r="HX362" s="5"/>
      <c r="HY362" s="62"/>
      <c r="HZ362" s="62"/>
      <c r="IA362" s="62"/>
      <c r="IB362" s="62"/>
      <c r="IC362" s="62"/>
      <c r="ID362" s="62"/>
      <c r="IE362" s="62"/>
      <c r="IF362" s="62"/>
      <c r="IG362" s="62"/>
      <c r="IH362" s="62"/>
      <c r="II362" s="62"/>
      <c r="IJ362" s="62"/>
      <c r="IK362" s="62"/>
      <c r="IL362" s="62"/>
      <c r="IM362" s="62"/>
      <c r="IN362" s="62"/>
      <c r="IO362" s="5"/>
      <c r="IP362" s="5"/>
      <c r="IQ362" s="5"/>
      <c r="IR362" s="5"/>
      <c r="IS362" s="5"/>
      <c r="IT362" s="5"/>
      <c r="IU362" s="5"/>
      <c r="IV362" s="5"/>
      <c r="IW362" s="5"/>
      <c r="IX362" s="5"/>
      <c r="IY362" s="5"/>
      <c r="IZ362" s="5"/>
      <c r="JA362" s="5"/>
      <c r="JB362" s="5"/>
      <c r="JC362" s="91"/>
      <c r="JD362" s="5"/>
      <c r="JE362" s="62"/>
      <c r="JF362" s="62"/>
      <c r="JG362" s="62"/>
      <c r="JH362" s="62"/>
      <c r="JI362" s="62"/>
      <c r="JJ362" s="62"/>
      <c r="JK362" s="62"/>
      <c r="JL362" s="62"/>
      <c r="JM362" s="62"/>
      <c r="JN362" s="62"/>
      <c r="JO362" s="62"/>
      <c r="JP362" s="62"/>
      <c r="JQ362" s="62"/>
      <c r="JR362" s="62"/>
      <c r="JS362" s="62"/>
      <c r="JT362" s="62"/>
      <c r="JU362" s="5"/>
      <c r="JV362" s="5"/>
      <c r="JW362" s="5"/>
      <c r="JX362" s="5"/>
      <c r="JY362" s="5"/>
      <c r="JZ362" s="5"/>
      <c r="KA362" s="5"/>
      <c r="KB362" s="5"/>
      <c r="KC362" s="5"/>
      <c r="KD362" s="5"/>
      <c r="KE362" s="5"/>
      <c r="KF362" s="5"/>
      <c r="KG362" s="5"/>
      <c r="KH362" s="5"/>
      <c r="KI362" s="91"/>
      <c r="KJ362" s="5"/>
      <c r="KK362" s="62"/>
      <c r="KL362" s="62"/>
      <c r="KM362" s="62"/>
      <c r="KN362" s="62"/>
      <c r="KO362" s="62"/>
      <c r="KP362" s="62"/>
      <c r="KQ362" s="62"/>
      <c r="KR362" s="62"/>
      <c r="KS362" s="62"/>
      <c r="KT362" s="62"/>
      <c r="KU362" s="62"/>
      <c r="KV362" s="62"/>
      <c r="KW362" s="62"/>
      <c r="KX362" s="62"/>
      <c r="KY362" s="62"/>
      <c r="KZ362" s="62"/>
      <c r="LA362" s="5"/>
      <c r="LB362" s="5"/>
      <c r="LC362" s="5"/>
      <c r="LD362" s="5"/>
      <c r="LE362" s="5"/>
      <c r="LF362" s="5"/>
      <c r="LG362" s="5"/>
      <c r="LH362" s="5"/>
      <c r="LI362" s="5"/>
      <c r="LJ362" s="5"/>
      <c r="LK362" s="5"/>
      <c r="LL362" s="5"/>
      <c r="LM362" s="5"/>
      <c r="LN362" s="5"/>
      <c r="LO362" s="91"/>
      <c r="LP362" s="5"/>
      <c r="LQ362" s="62"/>
      <c r="LR362" s="62"/>
      <c r="LS362" s="62"/>
      <c r="LT362" s="62"/>
      <c r="LU362" s="62"/>
      <c r="LV362" s="62"/>
      <c r="LW362" s="62"/>
      <c r="LX362" s="62"/>
      <c r="LY362" s="62"/>
      <c r="LZ362" s="62"/>
      <c r="MA362" s="62"/>
      <c r="MB362" s="62"/>
      <c r="MC362" s="62"/>
      <c r="MD362" s="62"/>
      <c r="ME362" s="62"/>
      <c r="MF362" s="62"/>
    </row>
    <row r="363" spans="1:344" x14ac:dyDescent="0.35">
      <c r="A363" s="132">
        <v>359</v>
      </c>
      <c r="B363" s="170"/>
      <c r="C363" s="170"/>
      <c r="D363" s="152">
        <v>255</v>
      </c>
      <c r="E363" s="72" t="str">
        <f>'BVEM Scorecard'!F362</f>
        <v>Wind</v>
      </c>
      <c r="F363" s="96"/>
      <c r="G363" s="96"/>
      <c r="H363" s="96"/>
      <c r="I363" s="96"/>
      <c r="J363" s="62"/>
      <c r="K363" s="62"/>
      <c r="L363" s="62"/>
      <c r="M363" s="62"/>
      <c r="N363" s="62"/>
      <c r="O363" s="62"/>
      <c r="P363" s="62"/>
      <c r="Q363" s="62"/>
      <c r="R363" s="62"/>
      <c r="S363" s="62"/>
      <c r="T363" s="62"/>
      <c r="U363" s="62"/>
      <c r="V363" s="62"/>
      <c r="W363" s="62"/>
      <c r="X363" s="62"/>
      <c r="Y363" s="1"/>
      <c r="Z363" s="1"/>
      <c r="AA363" s="1"/>
      <c r="AB363" s="1"/>
      <c r="AC363" s="1"/>
      <c r="AD363" s="1"/>
      <c r="AE363" s="1"/>
      <c r="AF363" s="1"/>
      <c r="AG363" s="1"/>
      <c r="AH363" s="1"/>
      <c r="AI363" s="1"/>
      <c r="AJ363" s="1"/>
      <c r="AK363" s="1"/>
      <c r="AL363" s="1"/>
      <c r="AM363" s="138"/>
      <c r="AN363" s="139"/>
      <c r="AO363" s="63"/>
      <c r="AP363" s="63"/>
      <c r="AQ363" s="63"/>
      <c r="AR363" s="63"/>
      <c r="AS363" s="63"/>
      <c r="AT363" s="63"/>
      <c r="AU363" s="63"/>
      <c r="AV363" s="63"/>
      <c r="AW363" s="63"/>
      <c r="AX363" s="63"/>
      <c r="AY363" s="63"/>
      <c r="AZ363" s="63"/>
      <c r="BA363" s="63"/>
      <c r="BB363" s="63"/>
      <c r="BC363" s="63"/>
      <c r="BD363" s="63"/>
      <c r="BE363" s="1"/>
      <c r="BF363" s="1"/>
      <c r="BG363" s="1"/>
      <c r="BH363" s="1"/>
      <c r="BI363" s="1"/>
      <c r="BJ363" s="1"/>
      <c r="BK363" s="1"/>
      <c r="BL363" s="1"/>
      <c r="BM363" s="1"/>
      <c r="BN363" s="1"/>
      <c r="BO363" s="1"/>
      <c r="BP363" s="1"/>
      <c r="BQ363" s="1"/>
      <c r="BR363" s="1"/>
      <c r="BS363" s="1"/>
      <c r="BT363" s="1"/>
      <c r="BU363" s="63"/>
      <c r="BV363" s="63"/>
      <c r="BW363" s="63"/>
      <c r="BX363" s="63"/>
      <c r="BY363" s="63"/>
      <c r="BZ363" s="63"/>
      <c r="CA363" s="63"/>
      <c r="CB363" s="63"/>
      <c r="CC363" s="63"/>
      <c r="CD363" s="63"/>
      <c r="CE363" s="63"/>
      <c r="CF363" s="63"/>
      <c r="CG363" s="63"/>
      <c r="CH363" s="63"/>
      <c r="CI363" s="63"/>
      <c r="CJ363" s="63"/>
      <c r="CK363" s="1"/>
      <c r="CL363" s="1"/>
      <c r="CM363" s="1"/>
      <c r="CN363" s="1"/>
      <c r="CO363" s="1"/>
      <c r="CP363" s="1"/>
      <c r="CQ363" s="1"/>
      <c r="CR363" s="1"/>
      <c r="CS363" s="1"/>
      <c r="CT363" s="1"/>
      <c r="CU363" s="1"/>
      <c r="CV363" s="1"/>
      <c r="CW363" s="1"/>
      <c r="CX363" s="1"/>
      <c r="CY363" s="138"/>
      <c r="CZ363" s="1"/>
      <c r="DA363" s="63"/>
      <c r="DB363" s="63"/>
      <c r="DC363" s="63"/>
      <c r="DD363" s="63"/>
      <c r="DE363" s="63"/>
      <c r="DF363" s="63"/>
      <c r="DG363" s="63"/>
      <c r="DH363" s="63"/>
      <c r="DI363" s="63"/>
      <c r="DJ363" s="63"/>
      <c r="DK363" s="63"/>
      <c r="DL363" s="63"/>
      <c r="DM363" s="63"/>
      <c r="DN363" s="63"/>
      <c r="DO363" s="63"/>
      <c r="DP363" s="63"/>
      <c r="DQ363" s="1"/>
      <c r="DR363" s="1"/>
      <c r="DS363" s="1"/>
      <c r="DT363" s="1"/>
      <c r="DU363" s="1"/>
      <c r="DV363" s="1"/>
      <c r="DW363" s="1"/>
      <c r="DX363" s="1"/>
      <c r="DY363" s="1"/>
      <c r="DZ363" s="1"/>
      <c r="EA363" s="1"/>
      <c r="EB363" s="1"/>
      <c r="EC363" s="1"/>
      <c r="ED363" s="1"/>
      <c r="EE363" s="138"/>
      <c r="EF363" s="1"/>
      <c r="EG363" s="63"/>
      <c r="EH363" s="63"/>
      <c r="EI363" s="63"/>
      <c r="EJ363" s="63"/>
      <c r="EK363" s="63"/>
      <c r="EL363" s="63"/>
      <c r="EM363" s="63"/>
      <c r="EN363" s="63"/>
      <c r="EO363" s="63"/>
      <c r="EP363" s="63"/>
      <c r="EQ363" s="63"/>
      <c r="ER363" s="63"/>
      <c r="ES363" s="63"/>
      <c r="ET363" s="63"/>
      <c r="EU363" s="63"/>
      <c r="EV363" s="63"/>
      <c r="EW363" s="1"/>
      <c r="EX363" s="1"/>
      <c r="EY363" s="1"/>
      <c r="EZ363" s="1"/>
      <c r="FA363" s="1"/>
      <c r="FB363" s="1"/>
      <c r="FC363" s="1"/>
      <c r="FD363" s="1"/>
      <c r="FE363" s="1"/>
      <c r="FF363" s="1"/>
      <c r="FG363" s="1"/>
      <c r="FH363" s="1"/>
      <c r="FI363" s="1"/>
      <c r="FJ363" s="1"/>
      <c r="FK363" s="138"/>
      <c r="FL363" s="1"/>
      <c r="FM363" s="63"/>
      <c r="FN363" s="63"/>
      <c r="FO363" s="63"/>
      <c r="FP363" s="63"/>
      <c r="FQ363" s="63"/>
      <c r="FR363" s="63"/>
      <c r="FS363" s="63"/>
      <c r="FT363" s="63"/>
      <c r="FU363" s="63"/>
      <c r="FV363" s="63"/>
      <c r="FW363" s="63"/>
      <c r="FX363" s="63"/>
      <c r="FY363" s="63"/>
      <c r="FZ363" s="63"/>
      <c r="GA363" s="63"/>
      <c r="GB363" s="63"/>
      <c r="GC363" s="1"/>
      <c r="GD363" s="1"/>
      <c r="GE363" s="1"/>
      <c r="GF363" s="1"/>
      <c r="GG363" s="1"/>
      <c r="GH363" s="1"/>
      <c r="GI363" s="1"/>
      <c r="GJ363" s="1"/>
      <c r="GK363" s="1"/>
      <c r="GL363" s="1"/>
      <c r="GM363" s="1"/>
      <c r="GN363" s="1"/>
      <c r="GO363" s="1"/>
      <c r="GP363" s="1"/>
      <c r="GQ363" s="138"/>
      <c r="GR363" s="1"/>
      <c r="GS363" s="63"/>
      <c r="GT363" s="63"/>
      <c r="GU363" s="63"/>
      <c r="GV363" s="63"/>
      <c r="GW363" s="63"/>
      <c r="GX363" s="63"/>
      <c r="GY363" s="63"/>
      <c r="GZ363" s="63"/>
      <c r="HA363" s="63"/>
      <c r="HB363" s="63"/>
      <c r="HC363" s="63"/>
      <c r="HD363" s="63"/>
      <c r="HE363" s="63"/>
      <c r="HF363" s="63"/>
      <c r="HG363" s="63"/>
      <c r="HH363" s="63"/>
      <c r="HI363" s="1"/>
      <c r="HJ363" s="1"/>
      <c r="HK363" s="1"/>
      <c r="HL363" s="1"/>
      <c r="HM363" s="1"/>
      <c r="HN363" s="1"/>
      <c r="HO363" s="1"/>
      <c r="HP363" s="1"/>
      <c r="HQ363" s="1"/>
      <c r="HR363" s="1"/>
      <c r="HS363" s="1"/>
      <c r="HT363" s="1"/>
      <c r="HU363" s="1"/>
      <c r="HV363" s="1"/>
      <c r="HW363" s="138"/>
      <c r="HX363" s="1"/>
      <c r="HY363" s="63"/>
      <c r="HZ363" s="63"/>
      <c r="IA363" s="63"/>
      <c r="IB363" s="63"/>
      <c r="IC363" s="63"/>
      <c r="ID363" s="63"/>
      <c r="IE363" s="63"/>
      <c r="IF363" s="63"/>
      <c r="IG363" s="63"/>
      <c r="IH363" s="63"/>
      <c r="II363" s="63"/>
      <c r="IJ363" s="63"/>
      <c r="IK363" s="63"/>
      <c r="IL363" s="63"/>
      <c r="IM363" s="63"/>
      <c r="IN363" s="63"/>
      <c r="IO363" s="1"/>
      <c r="IP363" s="1"/>
      <c r="IQ363" s="1"/>
      <c r="IR363" s="1"/>
      <c r="IS363" s="1"/>
      <c r="IT363" s="1"/>
      <c r="IU363" s="1"/>
      <c r="IV363" s="1"/>
      <c r="IW363" s="1"/>
      <c r="IX363" s="1"/>
      <c r="IY363" s="1"/>
      <c r="IZ363" s="1"/>
      <c r="JA363" s="1"/>
      <c r="JB363" s="1"/>
      <c r="JC363" s="138"/>
      <c r="JD363" s="1"/>
      <c r="JE363" s="63"/>
      <c r="JF363" s="63"/>
      <c r="JG363" s="63"/>
      <c r="JH363" s="63"/>
      <c r="JI363" s="63"/>
      <c r="JJ363" s="63"/>
      <c r="JK363" s="63"/>
      <c r="JL363" s="63"/>
      <c r="JM363" s="63"/>
      <c r="JN363" s="63"/>
      <c r="JO363" s="63"/>
      <c r="JP363" s="63"/>
      <c r="JQ363" s="63"/>
      <c r="JR363" s="63"/>
      <c r="JS363" s="63"/>
      <c r="JT363" s="63"/>
      <c r="JU363" s="1"/>
      <c r="JV363" s="1"/>
      <c r="JW363" s="1"/>
      <c r="JX363" s="1"/>
      <c r="JY363" s="1"/>
      <c r="JZ363" s="1"/>
      <c r="KA363" s="1"/>
      <c r="KB363" s="1"/>
      <c r="KC363" s="1"/>
      <c r="KD363" s="1"/>
      <c r="KE363" s="1"/>
      <c r="KF363" s="1"/>
      <c r="KG363" s="1"/>
      <c r="KH363" s="1"/>
      <c r="KI363" s="138"/>
      <c r="KJ363" s="1"/>
      <c r="KK363" s="63"/>
      <c r="KL363" s="63"/>
      <c r="KM363" s="63"/>
      <c r="KN363" s="63"/>
      <c r="KO363" s="63"/>
      <c r="KP363" s="63"/>
      <c r="KQ363" s="63"/>
      <c r="KR363" s="63"/>
      <c r="KS363" s="63"/>
      <c r="KT363" s="63"/>
      <c r="KU363" s="63"/>
      <c r="KV363" s="63"/>
      <c r="KW363" s="63"/>
      <c r="KX363" s="63"/>
      <c r="KY363" s="63"/>
      <c r="KZ363" s="63"/>
      <c r="LA363" s="1"/>
      <c r="LB363" s="1"/>
      <c r="LC363" s="1"/>
      <c r="LD363" s="1"/>
      <c r="LE363" s="1"/>
      <c r="LF363" s="1"/>
      <c r="LG363" s="1"/>
      <c r="LH363" s="1"/>
      <c r="LI363" s="1"/>
      <c r="LJ363" s="1"/>
      <c r="LK363" s="1"/>
      <c r="LL363" s="1"/>
      <c r="LM363" s="1"/>
      <c r="LN363" s="1"/>
      <c r="LO363" s="138"/>
      <c r="LP363" s="1"/>
      <c r="LQ363" s="63"/>
      <c r="LR363" s="63"/>
      <c r="LS363" s="63"/>
      <c r="LT363" s="63"/>
      <c r="LU363" s="63"/>
      <c r="LV363" s="63"/>
      <c r="LW363" s="63"/>
      <c r="LX363" s="63"/>
      <c r="LY363" s="63"/>
      <c r="LZ363" s="63"/>
      <c r="MA363" s="63"/>
      <c r="MB363" s="63"/>
      <c r="MC363" s="63"/>
      <c r="MD363" s="63"/>
      <c r="ME363" s="63"/>
      <c r="MF363" s="63"/>
    </row>
    <row r="364" spans="1:344" x14ac:dyDescent="0.35">
      <c r="A364" s="131">
        <v>360</v>
      </c>
      <c r="B364" s="170"/>
      <c r="C364" s="170"/>
      <c r="D364" s="152">
        <v>263</v>
      </c>
      <c r="E364" s="72" t="str">
        <f>'BVEM Scorecard'!F363</f>
        <v>Wind</v>
      </c>
      <c r="F364" s="96"/>
      <c r="G364" s="96"/>
      <c r="H364" s="96"/>
      <c r="I364" s="96"/>
      <c r="J364" s="62"/>
      <c r="K364" s="62"/>
      <c r="L364" s="62"/>
      <c r="M364" s="62"/>
      <c r="N364" s="62"/>
      <c r="O364" s="62"/>
      <c r="P364" s="62"/>
      <c r="Q364" s="62"/>
      <c r="R364" s="62"/>
      <c r="S364" s="62"/>
      <c r="T364" s="62"/>
      <c r="U364" s="62"/>
      <c r="V364" s="62"/>
      <c r="W364" s="62"/>
      <c r="X364" s="62"/>
      <c r="Y364" s="87"/>
      <c r="Z364" s="5"/>
      <c r="AA364" s="5"/>
      <c r="AB364" s="5"/>
      <c r="AC364" s="5"/>
      <c r="AD364" s="5"/>
      <c r="AE364" s="5"/>
      <c r="AF364" s="5"/>
      <c r="AG364" s="5"/>
      <c r="AH364" s="5"/>
      <c r="AI364" s="5"/>
      <c r="AJ364" s="5"/>
      <c r="AK364" s="5"/>
      <c r="AL364" s="5"/>
      <c r="AM364" s="91"/>
      <c r="AN364" s="93"/>
      <c r="AO364" s="62"/>
      <c r="AP364" s="62"/>
      <c r="AQ364" s="62"/>
      <c r="AR364" s="62"/>
      <c r="AS364" s="62"/>
      <c r="AT364" s="62"/>
      <c r="AU364" s="62"/>
      <c r="AV364" s="62"/>
      <c r="AW364" s="62"/>
      <c r="AX364" s="62"/>
      <c r="AY364" s="62"/>
      <c r="AZ364" s="62"/>
      <c r="BA364" s="62"/>
      <c r="BB364" s="62"/>
      <c r="BC364" s="62"/>
      <c r="BD364" s="62"/>
      <c r="BE364" s="5"/>
      <c r="BF364" s="5"/>
      <c r="BG364" s="5"/>
      <c r="BH364" s="5"/>
      <c r="BI364" s="5"/>
      <c r="BJ364" s="5"/>
      <c r="BK364" s="5"/>
      <c r="BL364" s="5"/>
      <c r="BM364" s="5"/>
      <c r="BN364" s="5"/>
      <c r="BO364" s="5"/>
      <c r="BP364" s="5"/>
      <c r="BQ364" s="5"/>
      <c r="BR364" s="5"/>
      <c r="BS364" s="5"/>
      <c r="BT364" s="5"/>
      <c r="BU364" s="62"/>
      <c r="BV364" s="62"/>
      <c r="BW364" s="62"/>
      <c r="BX364" s="62"/>
      <c r="BY364" s="62"/>
      <c r="BZ364" s="62"/>
      <c r="CA364" s="62"/>
      <c r="CB364" s="62"/>
      <c r="CC364" s="62"/>
      <c r="CD364" s="62"/>
      <c r="CE364" s="62"/>
      <c r="CF364" s="62"/>
      <c r="CG364" s="62"/>
      <c r="CH364" s="62"/>
      <c r="CI364" s="62"/>
      <c r="CJ364" s="62"/>
      <c r="CK364" s="5"/>
      <c r="CL364" s="5"/>
      <c r="CM364" s="5"/>
      <c r="CN364" s="5"/>
      <c r="CO364" s="5"/>
      <c r="CP364" s="5"/>
      <c r="CQ364" s="5"/>
      <c r="CR364" s="5"/>
      <c r="CS364" s="5"/>
      <c r="CT364" s="5"/>
      <c r="CU364" s="5"/>
      <c r="CV364" s="5"/>
      <c r="CW364" s="5"/>
      <c r="CX364" s="5"/>
      <c r="CY364" s="91"/>
      <c r="CZ364" s="5"/>
      <c r="DA364" s="62"/>
      <c r="DB364" s="62"/>
      <c r="DC364" s="62"/>
      <c r="DD364" s="62"/>
      <c r="DE364" s="62"/>
      <c r="DF364" s="62"/>
      <c r="DG364" s="62"/>
      <c r="DH364" s="62"/>
      <c r="DI364" s="62"/>
      <c r="DJ364" s="62"/>
      <c r="DK364" s="62"/>
      <c r="DL364" s="62"/>
      <c r="DM364" s="62"/>
      <c r="DN364" s="62"/>
      <c r="DO364" s="62"/>
      <c r="DP364" s="62"/>
      <c r="DQ364" s="5"/>
      <c r="DR364" s="5"/>
      <c r="DS364" s="5"/>
      <c r="DT364" s="5"/>
      <c r="DU364" s="5"/>
      <c r="DV364" s="5"/>
      <c r="DW364" s="5"/>
      <c r="DX364" s="5"/>
      <c r="DY364" s="5"/>
      <c r="DZ364" s="5"/>
      <c r="EA364" s="5"/>
      <c r="EB364" s="5"/>
      <c r="EC364" s="5"/>
      <c r="ED364" s="5"/>
      <c r="EE364" s="91"/>
      <c r="EF364" s="5"/>
      <c r="EG364" s="62"/>
      <c r="EH364" s="62"/>
      <c r="EI364" s="62"/>
      <c r="EJ364" s="62"/>
      <c r="EK364" s="62"/>
      <c r="EL364" s="62"/>
      <c r="EM364" s="62"/>
      <c r="EN364" s="62"/>
      <c r="EO364" s="62"/>
      <c r="EP364" s="62"/>
      <c r="EQ364" s="62"/>
      <c r="ER364" s="62"/>
      <c r="ES364" s="62"/>
      <c r="ET364" s="62"/>
      <c r="EU364" s="62"/>
      <c r="EV364" s="62"/>
      <c r="EW364" s="5"/>
      <c r="EX364" s="5"/>
      <c r="EY364" s="5"/>
      <c r="EZ364" s="5"/>
      <c r="FA364" s="5"/>
      <c r="FB364" s="5"/>
      <c r="FC364" s="5"/>
      <c r="FD364" s="5"/>
      <c r="FE364" s="5"/>
      <c r="FF364" s="5"/>
      <c r="FG364" s="5"/>
      <c r="FH364" s="5"/>
      <c r="FI364" s="5"/>
      <c r="FJ364" s="5"/>
      <c r="FK364" s="91"/>
      <c r="FL364" s="5"/>
      <c r="FM364" s="62"/>
      <c r="FN364" s="62"/>
      <c r="FO364" s="62"/>
      <c r="FP364" s="62"/>
      <c r="FQ364" s="62"/>
      <c r="FR364" s="62"/>
      <c r="FS364" s="62"/>
      <c r="FT364" s="62"/>
      <c r="FU364" s="62"/>
      <c r="FV364" s="62"/>
      <c r="FW364" s="62"/>
      <c r="FX364" s="62"/>
      <c r="FY364" s="62"/>
      <c r="FZ364" s="62"/>
      <c r="GA364" s="62"/>
      <c r="GB364" s="62"/>
      <c r="GC364" s="5"/>
      <c r="GD364" s="5"/>
      <c r="GE364" s="5"/>
      <c r="GF364" s="5"/>
      <c r="GG364" s="5"/>
      <c r="GH364" s="5"/>
      <c r="GI364" s="5"/>
      <c r="GJ364" s="5"/>
      <c r="GK364" s="5"/>
      <c r="GL364" s="5"/>
      <c r="GM364" s="5"/>
      <c r="GN364" s="5"/>
      <c r="GO364" s="5"/>
      <c r="GP364" s="5"/>
      <c r="GQ364" s="91"/>
      <c r="GR364" s="5"/>
      <c r="GS364" s="62"/>
      <c r="GT364" s="62"/>
      <c r="GU364" s="62"/>
      <c r="GV364" s="62"/>
      <c r="GW364" s="62"/>
      <c r="GX364" s="62"/>
      <c r="GY364" s="62"/>
      <c r="GZ364" s="62"/>
      <c r="HA364" s="62"/>
      <c r="HB364" s="62"/>
      <c r="HC364" s="62"/>
      <c r="HD364" s="62"/>
      <c r="HE364" s="62"/>
      <c r="HF364" s="62"/>
      <c r="HG364" s="62"/>
      <c r="HH364" s="62"/>
      <c r="HI364" s="5"/>
      <c r="HJ364" s="5"/>
      <c r="HK364" s="5"/>
      <c r="HL364" s="5"/>
      <c r="HM364" s="5"/>
      <c r="HN364" s="5"/>
      <c r="HO364" s="5"/>
      <c r="HP364" s="5"/>
      <c r="HQ364" s="5"/>
      <c r="HR364" s="5"/>
      <c r="HS364" s="5"/>
      <c r="HT364" s="5"/>
      <c r="HU364" s="5"/>
      <c r="HV364" s="5"/>
      <c r="HW364" s="91"/>
      <c r="HX364" s="5"/>
      <c r="HY364" s="62"/>
      <c r="HZ364" s="62"/>
      <c r="IA364" s="62"/>
      <c r="IB364" s="62"/>
      <c r="IC364" s="62"/>
      <c r="ID364" s="62"/>
      <c r="IE364" s="62"/>
      <c r="IF364" s="62"/>
      <c r="IG364" s="62"/>
      <c r="IH364" s="62"/>
      <c r="II364" s="62"/>
      <c r="IJ364" s="62"/>
      <c r="IK364" s="62"/>
      <c r="IL364" s="62"/>
      <c r="IM364" s="62"/>
      <c r="IN364" s="62"/>
      <c r="IO364" s="5"/>
      <c r="IP364" s="5"/>
      <c r="IQ364" s="5"/>
      <c r="IR364" s="5"/>
      <c r="IS364" s="5"/>
      <c r="IT364" s="5"/>
      <c r="IU364" s="5"/>
      <c r="IV364" s="5"/>
      <c r="IW364" s="5"/>
      <c r="IX364" s="5"/>
      <c r="IY364" s="5"/>
      <c r="IZ364" s="5"/>
      <c r="JA364" s="5"/>
      <c r="JB364" s="5"/>
      <c r="JC364" s="91"/>
      <c r="JD364" s="5"/>
      <c r="JE364" s="62"/>
      <c r="JF364" s="62"/>
      <c r="JG364" s="62"/>
      <c r="JH364" s="62"/>
      <c r="JI364" s="62"/>
      <c r="JJ364" s="62"/>
      <c r="JK364" s="62"/>
      <c r="JL364" s="62"/>
      <c r="JM364" s="62"/>
      <c r="JN364" s="62"/>
      <c r="JO364" s="62"/>
      <c r="JP364" s="62"/>
      <c r="JQ364" s="62"/>
      <c r="JR364" s="62"/>
      <c r="JS364" s="62"/>
      <c r="JT364" s="62"/>
      <c r="JU364" s="5"/>
      <c r="JV364" s="5"/>
      <c r="JW364" s="5"/>
      <c r="JX364" s="5"/>
      <c r="JY364" s="5"/>
      <c r="JZ364" s="5"/>
      <c r="KA364" s="5"/>
      <c r="KB364" s="5"/>
      <c r="KC364" s="5"/>
      <c r="KD364" s="5"/>
      <c r="KE364" s="5"/>
      <c r="KF364" s="5"/>
      <c r="KG364" s="5"/>
      <c r="KH364" s="5"/>
      <c r="KI364" s="91"/>
      <c r="KJ364" s="5"/>
      <c r="KK364" s="62"/>
      <c r="KL364" s="62"/>
      <c r="KM364" s="62"/>
      <c r="KN364" s="62"/>
      <c r="KO364" s="62"/>
      <c r="KP364" s="62"/>
      <c r="KQ364" s="62"/>
      <c r="KR364" s="62"/>
      <c r="KS364" s="62"/>
      <c r="KT364" s="62"/>
      <c r="KU364" s="62"/>
      <c r="KV364" s="62"/>
      <c r="KW364" s="62"/>
      <c r="KX364" s="62"/>
      <c r="KY364" s="62"/>
      <c r="KZ364" s="62"/>
      <c r="LA364" s="5"/>
      <c r="LB364" s="5"/>
      <c r="LC364" s="5"/>
      <c r="LD364" s="5"/>
      <c r="LE364" s="5"/>
      <c r="LF364" s="5"/>
      <c r="LG364" s="5"/>
      <c r="LH364" s="5"/>
      <c r="LI364" s="5"/>
      <c r="LJ364" s="5"/>
      <c r="LK364" s="5"/>
      <c r="LL364" s="5"/>
      <c r="LM364" s="5"/>
      <c r="LN364" s="5"/>
      <c r="LO364" s="91"/>
      <c r="LP364" s="5"/>
      <c r="LQ364" s="62"/>
      <c r="LR364" s="62"/>
      <c r="LS364" s="62"/>
      <c r="LT364" s="62"/>
      <c r="LU364" s="62"/>
      <c r="LV364" s="62"/>
      <c r="LW364" s="62"/>
      <c r="LX364" s="62"/>
      <c r="LY364" s="62"/>
      <c r="LZ364" s="62"/>
      <c r="MA364" s="62"/>
      <c r="MB364" s="62"/>
      <c r="MC364" s="62"/>
      <c r="MD364" s="62"/>
      <c r="ME364" s="62"/>
      <c r="MF364" s="62"/>
    </row>
    <row r="365" spans="1:344" x14ac:dyDescent="0.35">
      <c r="A365" s="132">
        <v>361</v>
      </c>
      <c r="B365" s="170"/>
      <c r="C365" s="170"/>
      <c r="D365" s="152">
        <v>264</v>
      </c>
      <c r="E365" s="72" t="str">
        <f>'BVEM Scorecard'!F364</f>
        <v>Wind</v>
      </c>
      <c r="F365" s="96"/>
      <c r="G365" s="96"/>
      <c r="H365" s="96"/>
      <c r="I365" s="96"/>
      <c r="J365" s="62"/>
      <c r="K365" s="62"/>
      <c r="L365" s="62"/>
      <c r="M365" s="62"/>
      <c r="N365" s="62"/>
      <c r="O365" s="62"/>
      <c r="P365" s="62"/>
      <c r="Q365" s="62"/>
      <c r="R365" s="62"/>
      <c r="S365" s="62"/>
      <c r="T365" s="62"/>
      <c r="U365" s="62"/>
      <c r="V365" s="62"/>
      <c r="W365" s="62"/>
      <c r="X365" s="62"/>
      <c r="Y365" s="1"/>
      <c r="Z365" s="1"/>
      <c r="AA365" s="1"/>
      <c r="AB365" s="1"/>
      <c r="AC365" s="1"/>
      <c r="AD365" s="1"/>
      <c r="AE365" s="1"/>
      <c r="AF365" s="1"/>
      <c r="AG365" s="1"/>
      <c r="AH365" s="1"/>
      <c r="AI365" s="1"/>
      <c r="AJ365" s="1"/>
      <c r="AK365" s="1"/>
      <c r="AL365" s="1"/>
      <c r="AM365" s="138"/>
      <c r="AN365" s="139"/>
      <c r="AO365" s="63"/>
      <c r="AP365" s="63"/>
      <c r="AQ365" s="63"/>
      <c r="AR365" s="63"/>
      <c r="AS365" s="63"/>
      <c r="AT365" s="63"/>
      <c r="AU365" s="63"/>
      <c r="AV365" s="63"/>
      <c r="AW365" s="63"/>
      <c r="AX365" s="63"/>
      <c r="AY365" s="63"/>
      <c r="AZ365" s="63"/>
      <c r="BA365" s="63"/>
      <c r="BB365" s="63"/>
      <c r="BC365" s="63"/>
      <c r="BD365" s="63"/>
      <c r="BE365" s="1"/>
      <c r="BF365" s="1"/>
      <c r="BG365" s="1"/>
      <c r="BH365" s="1"/>
      <c r="BI365" s="1"/>
      <c r="BJ365" s="1"/>
      <c r="BK365" s="1"/>
      <c r="BL365" s="1"/>
      <c r="BM365" s="1"/>
      <c r="BN365" s="1"/>
      <c r="BO365" s="1"/>
      <c r="BP365" s="1"/>
      <c r="BQ365" s="1"/>
      <c r="BR365" s="1"/>
      <c r="BS365" s="1"/>
      <c r="BT365" s="1"/>
      <c r="BU365" s="63"/>
      <c r="BV365" s="63"/>
      <c r="BW365" s="63"/>
      <c r="BX365" s="63"/>
      <c r="BY365" s="63"/>
      <c r="BZ365" s="63"/>
      <c r="CA365" s="63"/>
      <c r="CB365" s="63"/>
      <c r="CC365" s="63"/>
      <c r="CD365" s="63"/>
      <c r="CE365" s="63"/>
      <c r="CF365" s="63"/>
      <c r="CG365" s="63"/>
      <c r="CH365" s="63"/>
      <c r="CI365" s="63"/>
      <c r="CJ365" s="63"/>
      <c r="CK365" s="1"/>
      <c r="CL365" s="1"/>
      <c r="CM365" s="1"/>
      <c r="CN365" s="1"/>
      <c r="CO365" s="1"/>
      <c r="CP365" s="1"/>
      <c r="CQ365" s="1"/>
      <c r="CR365" s="1"/>
      <c r="CS365" s="1"/>
      <c r="CT365" s="1"/>
      <c r="CU365" s="1"/>
      <c r="CV365" s="1"/>
      <c r="CW365" s="1"/>
      <c r="CX365" s="1"/>
      <c r="CY365" s="138"/>
      <c r="CZ365" s="1"/>
      <c r="DA365" s="63"/>
      <c r="DB365" s="63"/>
      <c r="DC365" s="63"/>
      <c r="DD365" s="63"/>
      <c r="DE365" s="63"/>
      <c r="DF365" s="63"/>
      <c r="DG365" s="63"/>
      <c r="DH365" s="63"/>
      <c r="DI365" s="63"/>
      <c r="DJ365" s="63"/>
      <c r="DK365" s="63"/>
      <c r="DL365" s="63"/>
      <c r="DM365" s="63"/>
      <c r="DN365" s="63"/>
      <c r="DO365" s="63"/>
      <c r="DP365" s="63"/>
      <c r="DQ365" s="1"/>
      <c r="DR365" s="1"/>
      <c r="DS365" s="1"/>
      <c r="DT365" s="1"/>
      <c r="DU365" s="1"/>
      <c r="DV365" s="1"/>
      <c r="DW365" s="1"/>
      <c r="DX365" s="1"/>
      <c r="DY365" s="1"/>
      <c r="DZ365" s="1"/>
      <c r="EA365" s="1"/>
      <c r="EB365" s="1"/>
      <c r="EC365" s="1"/>
      <c r="ED365" s="1"/>
      <c r="EE365" s="138"/>
      <c r="EF365" s="1"/>
      <c r="EG365" s="63"/>
      <c r="EH365" s="63"/>
      <c r="EI365" s="63"/>
      <c r="EJ365" s="63"/>
      <c r="EK365" s="63"/>
      <c r="EL365" s="63"/>
      <c r="EM365" s="63"/>
      <c r="EN365" s="63"/>
      <c r="EO365" s="63"/>
      <c r="EP365" s="63"/>
      <c r="EQ365" s="63"/>
      <c r="ER365" s="63"/>
      <c r="ES365" s="63"/>
      <c r="ET365" s="63"/>
      <c r="EU365" s="63"/>
      <c r="EV365" s="63"/>
      <c r="EW365" s="1"/>
      <c r="EX365" s="1"/>
      <c r="EY365" s="1"/>
      <c r="EZ365" s="1"/>
      <c r="FA365" s="1"/>
      <c r="FB365" s="1"/>
      <c r="FC365" s="1"/>
      <c r="FD365" s="1"/>
      <c r="FE365" s="1"/>
      <c r="FF365" s="1"/>
      <c r="FG365" s="1"/>
      <c r="FH365" s="1"/>
      <c r="FI365" s="1"/>
      <c r="FJ365" s="1"/>
      <c r="FK365" s="138"/>
      <c r="FL365" s="1"/>
      <c r="FM365" s="63"/>
      <c r="FN365" s="63"/>
      <c r="FO365" s="63"/>
      <c r="FP365" s="63"/>
      <c r="FQ365" s="63"/>
      <c r="FR365" s="63"/>
      <c r="FS365" s="63"/>
      <c r="FT365" s="63"/>
      <c r="FU365" s="63"/>
      <c r="FV365" s="63"/>
      <c r="FW365" s="63"/>
      <c r="FX365" s="63"/>
      <c r="FY365" s="63"/>
      <c r="FZ365" s="63"/>
      <c r="GA365" s="63"/>
      <c r="GB365" s="63"/>
      <c r="GC365" s="1"/>
      <c r="GD365" s="1"/>
      <c r="GE365" s="1"/>
      <c r="GF365" s="1"/>
      <c r="GG365" s="1"/>
      <c r="GH365" s="1"/>
      <c r="GI365" s="1"/>
      <c r="GJ365" s="1"/>
      <c r="GK365" s="1"/>
      <c r="GL365" s="1"/>
      <c r="GM365" s="1"/>
      <c r="GN365" s="1"/>
      <c r="GO365" s="1"/>
      <c r="GP365" s="1"/>
      <c r="GQ365" s="138"/>
      <c r="GR365" s="1"/>
      <c r="GS365" s="63"/>
      <c r="GT365" s="63"/>
      <c r="GU365" s="63"/>
      <c r="GV365" s="63"/>
      <c r="GW365" s="63"/>
      <c r="GX365" s="63"/>
      <c r="GY365" s="63"/>
      <c r="GZ365" s="63"/>
      <c r="HA365" s="63"/>
      <c r="HB365" s="63"/>
      <c r="HC365" s="63"/>
      <c r="HD365" s="63"/>
      <c r="HE365" s="63"/>
      <c r="HF365" s="63"/>
      <c r="HG365" s="63"/>
      <c r="HH365" s="63"/>
      <c r="HI365" s="1"/>
      <c r="HJ365" s="1"/>
      <c r="HK365" s="1"/>
      <c r="HL365" s="1"/>
      <c r="HM365" s="1"/>
      <c r="HN365" s="1"/>
      <c r="HO365" s="1"/>
      <c r="HP365" s="1"/>
      <c r="HQ365" s="1"/>
      <c r="HR365" s="1"/>
      <c r="HS365" s="1"/>
      <c r="HT365" s="1"/>
      <c r="HU365" s="1"/>
      <c r="HV365" s="1"/>
      <c r="HW365" s="138"/>
      <c r="HX365" s="1"/>
      <c r="HY365" s="63"/>
      <c r="HZ365" s="63"/>
      <c r="IA365" s="63"/>
      <c r="IB365" s="63"/>
      <c r="IC365" s="63"/>
      <c r="ID365" s="63"/>
      <c r="IE365" s="63"/>
      <c r="IF365" s="63"/>
      <c r="IG365" s="63"/>
      <c r="IH365" s="63"/>
      <c r="II365" s="63"/>
      <c r="IJ365" s="63"/>
      <c r="IK365" s="63"/>
      <c r="IL365" s="63"/>
      <c r="IM365" s="63"/>
      <c r="IN365" s="63"/>
      <c r="IO365" s="1"/>
      <c r="IP365" s="1"/>
      <c r="IQ365" s="1"/>
      <c r="IR365" s="1"/>
      <c r="IS365" s="1"/>
      <c r="IT365" s="1"/>
      <c r="IU365" s="1"/>
      <c r="IV365" s="1"/>
      <c r="IW365" s="1"/>
      <c r="IX365" s="1"/>
      <c r="IY365" s="1"/>
      <c r="IZ365" s="1"/>
      <c r="JA365" s="1"/>
      <c r="JB365" s="1"/>
      <c r="JC365" s="138"/>
      <c r="JD365" s="1"/>
      <c r="JE365" s="63"/>
      <c r="JF365" s="63"/>
      <c r="JG365" s="63"/>
      <c r="JH365" s="63"/>
      <c r="JI365" s="63"/>
      <c r="JJ365" s="63"/>
      <c r="JK365" s="63"/>
      <c r="JL365" s="63"/>
      <c r="JM365" s="63"/>
      <c r="JN365" s="63"/>
      <c r="JO365" s="63"/>
      <c r="JP365" s="63"/>
      <c r="JQ365" s="63"/>
      <c r="JR365" s="63"/>
      <c r="JS365" s="63"/>
      <c r="JT365" s="63"/>
      <c r="JU365" s="1"/>
      <c r="JV365" s="1"/>
      <c r="JW365" s="1"/>
      <c r="JX365" s="1"/>
      <c r="JY365" s="1"/>
      <c r="JZ365" s="1"/>
      <c r="KA365" s="1"/>
      <c r="KB365" s="1"/>
      <c r="KC365" s="1"/>
      <c r="KD365" s="1"/>
      <c r="KE365" s="1"/>
      <c r="KF365" s="1"/>
      <c r="KG365" s="1"/>
      <c r="KH365" s="1"/>
      <c r="KI365" s="138"/>
      <c r="KJ365" s="1"/>
      <c r="KK365" s="63"/>
      <c r="KL365" s="63"/>
      <c r="KM365" s="63"/>
      <c r="KN365" s="63"/>
      <c r="KO365" s="63"/>
      <c r="KP365" s="63"/>
      <c r="KQ365" s="63"/>
      <c r="KR365" s="63"/>
      <c r="KS365" s="63"/>
      <c r="KT365" s="63"/>
      <c r="KU365" s="63"/>
      <c r="KV365" s="63"/>
      <c r="KW365" s="63"/>
      <c r="KX365" s="63"/>
      <c r="KY365" s="63"/>
      <c r="KZ365" s="63"/>
      <c r="LA365" s="1"/>
      <c r="LB365" s="1"/>
      <c r="LC365" s="1"/>
      <c r="LD365" s="1"/>
      <c r="LE365" s="1"/>
      <c r="LF365" s="1"/>
      <c r="LG365" s="1"/>
      <c r="LH365" s="1"/>
      <c r="LI365" s="1"/>
      <c r="LJ365" s="1"/>
      <c r="LK365" s="1"/>
      <c r="LL365" s="1"/>
      <c r="LM365" s="1"/>
      <c r="LN365" s="1"/>
      <c r="LO365" s="138"/>
      <c r="LP365" s="1"/>
      <c r="LQ365" s="63"/>
      <c r="LR365" s="63"/>
      <c r="LS365" s="63"/>
      <c r="LT365" s="63"/>
      <c r="LU365" s="63"/>
      <c r="LV365" s="63"/>
      <c r="LW365" s="63"/>
      <c r="LX365" s="63"/>
      <c r="LY365" s="63"/>
      <c r="LZ365" s="63"/>
      <c r="MA365" s="63"/>
      <c r="MB365" s="63"/>
      <c r="MC365" s="63"/>
      <c r="MD365" s="63"/>
      <c r="ME365" s="63"/>
      <c r="MF365" s="63"/>
    </row>
    <row r="366" spans="1:344" x14ac:dyDescent="0.35">
      <c r="A366" s="131">
        <v>362</v>
      </c>
      <c r="B366" s="170"/>
      <c r="C366" s="170"/>
      <c r="D366" s="152">
        <v>1050</v>
      </c>
      <c r="E366" s="72" t="str">
        <f>'BVEM Scorecard'!F365</f>
        <v>Storage</v>
      </c>
      <c r="F366" s="96"/>
      <c r="G366" s="96"/>
      <c r="H366" s="96"/>
      <c r="I366" s="96"/>
      <c r="J366" s="62"/>
      <c r="K366" s="62"/>
      <c r="L366" s="62"/>
      <c r="M366" s="62"/>
      <c r="N366" s="62"/>
      <c r="O366" s="62"/>
      <c r="P366" s="62"/>
      <c r="Q366" s="62"/>
      <c r="R366" s="62"/>
      <c r="S366" s="62"/>
      <c r="T366" s="62"/>
      <c r="U366" s="62"/>
      <c r="V366" s="62"/>
      <c r="W366" s="62"/>
      <c r="X366" s="62"/>
      <c r="Y366" s="87"/>
      <c r="Z366" s="5"/>
      <c r="AA366" s="5"/>
      <c r="AB366" s="5"/>
      <c r="AC366" s="5"/>
      <c r="AD366" s="5"/>
      <c r="AE366" s="5"/>
      <c r="AF366" s="5"/>
      <c r="AG366" s="5"/>
      <c r="AH366" s="5"/>
      <c r="AI366" s="5"/>
      <c r="AJ366" s="5"/>
      <c r="AK366" s="5"/>
      <c r="AL366" s="5"/>
      <c r="AM366" s="91"/>
      <c r="AN366" s="93"/>
      <c r="AO366" s="62"/>
      <c r="AP366" s="62"/>
      <c r="AQ366" s="62"/>
      <c r="AR366" s="62"/>
      <c r="AS366" s="62"/>
      <c r="AT366" s="62"/>
      <c r="AU366" s="62"/>
      <c r="AV366" s="62"/>
      <c r="AW366" s="62"/>
      <c r="AX366" s="62"/>
      <c r="AY366" s="62"/>
      <c r="AZ366" s="62"/>
      <c r="BA366" s="62"/>
      <c r="BB366" s="62"/>
      <c r="BC366" s="62"/>
      <c r="BD366" s="62"/>
      <c r="BE366" s="5"/>
      <c r="BF366" s="5"/>
      <c r="BG366" s="5"/>
      <c r="BH366" s="5"/>
      <c r="BI366" s="5"/>
      <c r="BJ366" s="5"/>
      <c r="BK366" s="5"/>
      <c r="BL366" s="5"/>
      <c r="BM366" s="5"/>
      <c r="BN366" s="5"/>
      <c r="BO366" s="5"/>
      <c r="BP366" s="5"/>
      <c r="BQ366" s="5"/>
      <c r="BR366" s="5"/>
      <c r="BS366" s="5"/>
      <c r="BT366" s="5"/>
      <c r="BU366" s="62"/>
      <c r="BV366" s="62"/>
      <c r="BW366" s="62"/>
      <c r="BX366" s="62"/>
      <c r="BY366" s="62"/>
      <c r="BZ366" s="62"/>
      <c r="CA366" s="62"/>
      <c r="CB366" s="62"/>
      <c r="CC366" s="62"/>
      <c r="CD366" s="62"/>
      <c r="CE366" s="62"/>
      <c r="CF366" s="62"/>
      <c r="CG366" s="62"/>
      <c r="CH366" s="62"/>
      <c r="CI366" s="62"/>
      <c r="CJ366" s="62"/>
      <c r="CK366" s="5"/>
      <c r="CL366" s="5"/>
      <c r="CM366" s="5"/>
      <c r="CN366" s="5"/>
      <c r="CO366" s="5"/>
      <c r="CP366" s="5"/>
      <c r="CQ366" s="5"/>
      <c r="CR366" s="5"/>
      <c r="CS366" s="5"/>
      <c r="CT366" s="5"/>
      <c r="CU366" s="5"/>
      <c r="CV366" s="5"/>
      <c r="CW366" s="5"/>
      <c r="CX366" s="5"/>
      <c r="CY366" s="91"/>
      <c r="CZ366" s="5"/>
      <c r="DA366" s="62"/>
      <c r="DB366" s="62"/>
      <c r="DC366" s="62"/>
      <c r="DD366" s="62"/>
      <c r="DE366" s="62"/>
      <c r="DF366" s="62"/>
      <c r="DG366" s="62"/>
      <c r="DH366" s="62"/>
      <c r="DI366" s="62"/>
      <c r="DJ366" s="62"/>
      <c r="DK366" s="62"/>
      <c r="DL366" s="62"/>
      <c r="DM366" s="62"/>
      <c r="DN366" s="62"/>
      <c r="DO366" s="62"/>
      <c r="DP366" s="62"/>
      <c r="DQ366" s="5"/>
      <c r="DR366" s="5"/>
      <c r="DS366" s="5"/>
      <c r="DT366" s="5"/>
      <c r="DU366" s="5"/>
      <c r="DV366" s="5"/>
      <c r="DW366" s="5"/>
      <c r="DX366" s="5"/>
      <c r="DY366" s="5"/>
      <c r="DZ366" s="5"/>
      <c r="EA366" s="5"/>
      <c r="EB366" s="5"/>
      <c r="EC366" s="5"/>
      <c r="ED366" s="5"/>
      <c r="EE366" s="91"/>
      <c r="EF366" s="5"/>
      <c r="EG366" s="62"/>
      <c r="EH366" s="62"/>
      <c r="EI366" s="62"/>
      <c r="EJ366" s="62"/>
      <c r="EK366" s="62"/>
      <c r="EL366" s="62"/>
      <c r="EM366" s="62"/>
      <c r="EN366" s="62"/>
      <c r="EO366" s="62"/>
      <c r="EP366" s="62"/>
      <c r="EQ366" s="62"/>
      <c r="ER366" s="62"/>
      <c r="ES366" s="62"/>
      <c r="ET366" s="62"/>
      <c r="EU366" s="62"/>
      <c r="EV366" s="62"/>
      <c r="EW366" s="5"/>
      <c r="EX366" s="5"/>
      <c r="EY366" s="5"/>
      <c r="EZ366" s="5"/>
      <c r="FA366" s="5"/>
      <c r="FB366" s="5"/>
      <c r="FC366" s="5"/>
      <c r="FD366" s="5"/>
      <c r="FE366" s="5"/>
      <c r="FF366" s="5"/>
      <c r="FG366" s="5"/>
      <c r="FH366" s="5"/>
      <c r="FI366" s="5"/>
      <c r="FJ366" s="5"/>
      <c r="FK366" s="91"/>
      <c r="FL366" s="5"/>
      <c r="FM366" s="62"/>
      <c r="FN366" s="62"/>
      <c r="FO366" s="62"/>
      <c r="FP366" s="62"/>
      <c r="FQ366" s="62"/>
      <c r="FR366" s="62"/>
      <c r="FS366" s="62"/>
      <c r="FT366" s="62"/>
      <c r="FU366" s="62"/>
      <c r="FV366" s="62"/>
      <c r="FW366" s="62"/>
      <c r="FX366" s="62"/>
      <c r="FY366" s="62"/>
      <c r="FZ366" s="62"/>
      <c r="GA366" s="62"/>
      <c r="GB366" s="62"/>
      <c r="GC366" s="5"/>
      <c r="GD366" s="5"/>
      <c r="GE366" s="5"/>
      <c r="GF366" s="5"/>
      <c r="GG366" s="5"/>
      <c r="GH366" s="5"/>
      <c r="GI366" s="5"/>
      <c r="GJ366" s="5"/>
      <c r="GK366" s="5"/>
      <c r="GL366" s="5"/>
      <c r="GM366" s="5"/>
      <c r="GN366" s="5"/>
      <c r="GO366" s="5"/>
      <c r="GP366" s="5"/>
      <c r="GQ366" s="91"/>
      <c r="GR366" s="5"/>
      <c r="GS366" s="62"/>
      <c r="GT366" s="62"/>
      <c r="GU366" s="62"/>
      <c r="GV366" s="62"/>
      <c r="GW366" s="62"/>
      <c r="GX366" s="62"/>
      <c r="GY366" s="62"/>
      <c r="GZ366" s="62"/>
      <c r="HA366" s="62"/>
      <c r="HB366" s="62"/>
      <c r="HC366" s="62"/>
      <c r="HD366" s="62"/>
      <c r="HE366" s="62"/>
      <c r="HF366" s="62"/>
      <c r="HG366" s="62"/>
      <c r="HH366" s="62"/>
      <c r="HI366" s="5"/>
      <c r="HJ366" s="5"/>
      <c r="HK366" s="5"/>
      <c r="HL366" s="5"/>
      <c r="HM366" s="5"/>
      <c r="HN366" s="5"/>
      <c r="HO366" s="5"/>
      <c r="HP366" s="5"/>
      <c r="HQ366" s="5"/>
      <c r="HR366" s="5"/>
      <c r="HS366" s="5"/>
      <c r="HT366" s="5"/>
      <c r="HU366" s="5"/>
      <c r="HV366" s="5"/>
      <c r="HW366" s="91"/>
      <c r="HX366" s="5"/>
      <c r="HY366" s="62"/>
      <c r="HZ366" s="62"/>
      <c r="IA366" s="62"/>
      <c r="IB366" s="62"/>
      <c r="IC366" s="62"/>
      <c r="ID366" s="62"/>
      <c r="IE366" s="62"/>
      <c r="IF366" s="62"/>
      <c r="IG366" s="62"/>
      <c r="IH366" s="62"/>
      <c r="II366" s="62"/>
      <c r="IJ366" s="62"/>
      <c r="IK366" s="62"/>
      <c r="IL366" s="62"/>
      <c r="IM366" s="62"/>
      <c r="IN366" s="62"/>
      <c r="IO366" s="5"/>
      <c r="IP366" s="5"/>
      <c r="IQ366" s="5"/>
      <c r="IR366" s="5"/>
      <c r="IS366" s="5"/>
      <c r="IT366" s="5"/>
      <c r="IU366" s="5"/>
      <c r="IV366" s="5"/>
      <c r="IW366" s="5"/>
      <c r="IX366" s="5"/>
      <c r="IY366" s="5"/>
      <c r="IZ366" s="5"/>
      <c r="JA366" s="5"/>
      <c r="JB366" s="5"/>
      <c r="JC366" s="91"/>
      <c r="JD366" s="5"/>
      <c r="JE366" s="62"/>
      <c r="JF366" s="62"/>
      <c r="JG366" s="62"/>
      <c r="JH366" s="62"/>
      <c r="JI366" s="62"/>
      <c r="JJ366" s="62"/>
      <c r="JK366" s="62"/>
      <c r="JL366" s="62"/>
      <c r="JM366" s="62"/>
      <c r="JN366" s="62"/>
      <c r="JO366" s="62"/>
      <c r="JP366" s="62"/>
      <c r="JQ366" s="62"/>
      <c r="JR366" s="62"/>
      <c r="JS366" s="62"/>
      <c r="JT366" s="62"/>
      <c r="JU366" s="5"/>
      <c r="JV366" s="5"/>
      <c r="JW366" s="5"/>
      <c r="JX366" s="5"/>
      <c r="JY366" s="5"/>
      <c r="JZ366" s="5"/>
      <c r="KA366" s="5"/>
      <c r="KB366" s="5"/>
      <c r="KC366" s="5"/>
      <c r="KD366" s="5"/>
      <c r="KE366" s="5"/>
      <c r="KF366" s="5"/>
      <c r="KG366" s="5"/>
      <c r="KH366" s="5"/>
      <c r="KI366" s="91"/>
      <c r="KJ366" s="5"/>
      <c r="KK366" s="62"/>
      <c r="KL366" s="62"/>
      <c r="KM366" s="62"/>
      <c r="KN366" s="62"/>
      <c r="KO366" s="62"/>
      <c r="KP366" s="62"/>
      <c r="KQ366" s="62"/>
      <c r="KR366" s="62"/>
      <c r="KS366" s="62"/>
      <c r="KT366" s="62"/>
      <c r="KU366" s="62"/>
      <c r="KV366" s="62"/>
      <c r="KW366" s="62"/>
      <c r="KX366" s="62"/>
      <c r="KY366" s="62"/>
      <c r="KZ366" s="62"/>
      <c r="LA366" s="5"/>
      <c r="LB366" s="5"/>
      <c r="LC366" s="5"/>
      <c r="LD366" s="5"/>
      <c r="LE366" s="5"/>
      <c r="LF366" s="5"/>
      <c r="LG366" s="5"/>
      <c r="LH366" s="5"/>
      <c r="LI366" s="5"/>
      <c r="LJ366" s="5"/>
      <c r="LK366" s="5"/>
      <c r="LL366" s="5"/>
      <c r="LM366" s="5"/>
      <c r="LN366" s="5"/>
      <c r="LO366" s="91"/>
      <c r="LP366" s="5"/>
      <c r="LQ366" s="62"/>
      <c r="LR366" s="62"/>
      <c r="LS366" s="62"/>
      <c r="LT366" s="62"/>
      <c r="LU366" s="62"/>
      <c r="LV366" s="62"/>
      <c r="LW366" s="62"/>
      <c r="LX366" s="62"/>
      <c r="LY366" s="62"/>
      <c r="LZ366" s="62"/>
      <c r="MA366" s="62"/>
      <c r="MB366" s="62"/>
      <c r="MC366" s="62"/>
      <c r="MD366" s="62"/>
      <c r="ME366" s="62"/>
      <c r="MF366" s="62"/>
    </row>
    <row r="367" spans="1:344" x14ac:dyDescent="0.35">
      <c r="A367" s="132">
        <v>363</v>
      </c>
      <c r="B367" s="170"/>
      <c r="C367" s="170"/>
      <c r="D367" s="152">
        <v>1086</v>
      </c>
      <c r="E367" s="72" t="str">
        <f>'BVEM Scorecard'!F366</f>
        <v>Wind</v>
      </c>
      <c r="F367" s="96">
        <f t="shared" si="472"/>
        <v>0.99999999999999989</v>
      </c>
      <c r="G367" s="96">
        <f t="shared" si="473"/>
        <v>1</v>
      </c>
      <c r="H367" s="96">
        <f t="shared" si="474"/>
        <v>1</v>
      </c>
      <c r="I367" s="96">
        <f t="shared" si="475"/>
        <v>1</v>
      </c>
      <c r="J367" s="62">
        <v>1</v>
      </c>
      <c r="K367" s="62">
        <v>1</v>
      </c>
      <c r="L367" s="62">
        <v>1</v>
      </c>
      <c r="M367" s="62">
        <v>1</v>
      </c>
      <c r="N367" s="62">
        <v>1</v>
      </c>
      <c r="O367" s="62">
        <v>1</v>
      </c>
      <c r="P367" s="62">
        <v>1</v>
      </c>
      <c r="Q367" s="62">
        <v>1</v>
      </c>
      <c r="R367" s="62">
        <v>1</v>
      </c>
      <c r="S367" s="62">
        <v>1</v>
      </c>
      <c r="T367" s="62">
        <v>1</v>
      </c>
      <c r="U367" s="62">
        <v>1</v>
      </c>
      <c r="V367" s="62">
        <v>1</v>
      </c>
      <c r="W367" s="62">
        <f t="shared" ref="W367:W386" si="532">IFERROR(AVERAGE(M367:V367),0)</f>
        <v>1</v>
      </c>
      <c r="X367" s="62">
        <f t="shared" ref="X367:X368" si="533">M$4*M367+N$4*N367+O$4*O367+P$4*P367+Q$4*Q367+R$4*R367+S$4*S367+T$4*T367+U$4*U367+V$4*V367</f>
        <v>0.99999999999999989</v>
      </c>
      <c r="Y367" s="1" t="s">
        <v>84</v>
      </c>
      <c r="Z367" s="1">
        <v>1</v>
      </c>
      <c r="AA367" s="1"/>
      <c r="AB367" s="1"/>
      <c r="AC367" s="1"/>
      <c r="AD367" s="1"/>
      <c r="AE367" s="1"/>
      <c r="AF367" s="1"/>
      <c r="AG367" s="1"/>
      <c r="AH367" s="1"/>
      <c r="AI367" s="1"/>
      <c r="AJ367" s="1"/>
      <c r="AK367" s="1"/>
      <c r="AL367" s="1">
        <v>1</v>
      </c>
      <c r="AM367" s="138" t="str">
        <f t="shared" ref="AM367:AM368" si="534">IFERROR(AA367/SUM($AA367,$AQ367,$BG367,$BW367,$CM367,$DC367,$DS367,$EI367,$EY367,$FO367,$GE367,$GU367,$HK367,$IA367,$IQ367,$JG367,$JW367,$KM367,$LC367,$LS367),"")</f>
        <v/>
      </c>
      <c r="AN367" s="139">
        <v>1</v>
      </c>
      <c r="AO367" s="63"/>
      <c r="AP367" s="63"/>
      <c r="AQ367" s="63"/>
      <c r="AR367" s="63"/>
      <c r="AS367" s="63"/>
      <c r="AT367" s="63"/>
      <c r="AU367" s="63"/>
      <c r="AV367" s="63"/>
      <c r="AW367" s="63"/>
      <c r="AX367" s="63"/>
      <c r="AY367" s="63"/>
      <c r="AZ367" s="63"/>
      <c r="BA367" s="63"/>
      <c r="BB367" s="63"/>
      <c r="BC367" s="63" t="str">
        <f t="shared" si="466"/>
        <v/>
      </c>
      <c r="BD367" s="63" t="str">
        <f t="shared" si="467"/>
        <v/>
      </c>
      <c r="BE367" s="1"/>
      <c r="BF367" s="1"/>
      <c r="BG367" s="1"/>
      <c r="BH367" s="1"/>
      <c r="BI367" s="1"/>
      <c r="BJ367" s="1"/>
      <c r="BK367" s="1"/>
      <c r="BL367" s="1"/>
      <c r="BM367" s="1"/>
      <c r="BN367" s="1"/>
      <c r="BO367" s="1"/>
      <c r="BP367" s="1"/>
      <c r="BQ367" s="1"/>
      <c r="BR367" s="1"/>
      <c r="BS367" s="1" t="str">
        <f t="shared" si="468"/>
        <v/>
      </c>
      <c r="BT367" s="1" t="str">
        <f t="shared" si="469"/>
        <v/>
      </c>
      <c r="BU367" s="63"/>
      <c r="BV367" s="63"/>
      <c r="BW367" s="63"/>
      <c r="BX367" s="63"/>
      <c r="BY367" s="63"/>
      <c r="BZ367" s="63"/>
      <c r="CA367" s="63"/>
      <c r="CB367" s="63"/>
      <c r="CC367" s="63"/>
      <c r="CD367" s="63"/>
      <c r="CE367" s="63"/>
      <c r="CF367" s="63"/>
      <c r="CG367" s="63"/>
      <c r="CH367" s="63"/>
      <c r="CI367" s="63" t="str">
        <f t="shared" si="470"/>
        <v/>
      </c>
      <c r="CJ367" s="63" t="str">
        <f t="shared" si="471"/>
        <v/>
      </c>
      <c r="CK367" s="1"/>
      <c r="CL367" s="1"/>
      <c r="CM367" s="1"/>
      <c r="CN367" s="1"/>
      <c r="CO367" s="1"/>
      <c r="CP367" s="1"/>
      <c r="CQ367" s="1"/>
      <c r="CR367" s="1"/>
      <c r="CS367" s="1"/>
      <c r="CT367" s="1"/>
      <c r="CU367" s="1"/>
      <c r="CV367" s="1"/>
      <c r="CW367" s="1"/>
      <c r="CX367" s="1"/>
      <c r="CY367" s="138" t="str">
        <f t="shared" si="479"/>
        <v/>
      </c>
      <c r="CZ367" s="1" t="str">
        <f t="shared" si="480"/>
        <v/>
      </c>
      <c r="DA367" s="63"/>
      <c r="DB367" s="63"/>
      <c r="DC367" s="63"/>
      <c r="DD367" s="63"/>
      <c r="DE367" s="63"/>
      <c r="DF367" s="63"/>
      <c r="DG367" s="63"/>
      <c r="DH367" s="63"/>
      <c r="DI367" s="63"/>
      <c r="DJ367" s="63"/>
      <c r="DK367" s="63"/>
      <c r="DL367" s="63"/>
      <c r="DM367" s="63"/>
      <c r="DN367" s="63"/>
      <c r="DO367" s="63" t="str">
        <f t="shared" si="481"/>
        <v/>
      </c>
      <c r="DP367" s="63" t="str">
        <f t="shared" si="482"/>
        <v/>
      </c>
      <c r="DQ367" s="1"/>
      <c r="DR367" s="1"/>
      <c r="DS367" s="1"/>
      <c r="DT367" s="1"/>
      <c r="DU367" s="1"/>
      <c r="DV367" s="1"/>
      <c r="DW367" s="1"/>
      <c r="DX367" s="1"/>
      <c r="DY367" s="1"/>
      <c r="DZ367" s="1"/>
      <c r="EA367" s="1"/>
      <c r="EB367" s="1"/>
      <c r="EC367" s="1"/>
      <c r="ED367" s="1"/>
      <c r="EE367" s="138" t="str">
        <f t="shared" si="483"/>
        <v/>
      </c>
      <c r="EF367" s="1" t="str">
        <f t="shared" si="484"/>
        <v/>
      </c>
      <c r="EG367" s="63"/>
      <c r="EH367" s="63"/>
      <c r="EI367" s="63"/>
      <c r="EJ367" s="63"/>
      <c r="EK367" s="63"/>
      <c r="EL367" s="63"/>
      <c r="EM367" s="63"/>
      <c r="EN367" s="63"/>
      <c r="EO367" s="63"/>
      <c r="EP367" s="63"/>
      <c r="EQ367" s="63"/>
      <c r="ER367" s="63"/>
      <c r="ES367" s="63"/>
      <c r="ET367" s="63"/>
      <c r="EU367" s="63" t="str">
        <f t="shared" si="485"/>
        <v/>
      </c>
      <c r="EV367" s="63" t="str">
        <f t="shared" si="486"/>
        <v/>
      </c>
      <c r="EW367" s="1"/>
      <c r="EX367" s="1"/>
      <c r="EY367" s="1"/>
      <c r="EZ367" s="1"/>
      <c r="FA367" s="1"/>
      <c r="FB367" s="1"/>
      <c r="FC367" s="1"/>
      <c r="FD367" s="1"/>
      <c r="FE367" s="1"/>
      <c r="FF367" s="1"/>
      <c r="FG367" s="1"/>
      <c r="FH367" s="1"/>
      <c r="FI367" s="1"/>
      <c r="FJ367" s="1"/>
      <c r="FK367" s="138" t="str">
        <f t="shared" si="487"/>
        <v/>
      </c>
      <c r="FL367" s="1" t="str">
        <f t="shared" si="488"/>
        <v/>
      </c>
      <c r="FM367" s="63"/>
      <c r="FN367" s="63"/>
      <c r="FO367" s="63"/>
      <c r="FP367" s="63"/>
      <c r="FQ367" s="63"/>
      <c r="FR367" s="63"/>
      <c r="FS367" s="63"/>
      <c r="FT367" s="63"/>
      <c r="FU367" s="63"/>
      <c r="FV367" s="63"/>
      <c r="FW367" s="63"/>
      <c r="FX367" s="63"/>
      <c r="FY367" s="63"/>
      <c r="FZ367" s="63"/>
      <c r="GA367" s="63" t="str">
        <f t="shared" si="489"/>
        <v/>
      </c>
      <c r="GB367" s="63" t="str">
        <f t="shared" si="490"/>
        <v/>
      </c>
      <c r="GC367" s="1"/>
      <c r="GD367" s="1"/>
      <c r="GE367" s="1"/>
      <c r="GF367" s="1"/>
      <c r="GG367" s="1"/>
      <c r="GH367" s="1"/>
      <c r="GI367" s="1"/>
      <c r="GJ367" s="1"/>
      <c r="GK367" s="1"/>
      <c r="GL367" s="1"/>
      <c r="GM367" s="1"/>
      <c r="GN367" s="1"/>
      <c r="GO367" s="1"/>
      <c r="GP367" s="1"/>
      <c r="GQ367" s="138" t="str">
        <f t="shared" si="491"/>
        <v/>
      </c>
      <c r="GR367" s="1" t="str">
        <f t="shared" si="492"/>
        <v/>
      </c>
      <c r="GS367" s="63"/>
      <c r="GT367" s="63"/>
      <c r="GU367" s="63"/>
      <c r="GV367" s="63"/>
      <c r="GW367" s="63"/>
      <c r="GX367" s="63"/>
      <c r="GY367" s="63"/>
      <c r="GZ367" s="63"/>
      <c r="HA367" s="63"/>
      <c r="HB367" s="63"/>
      <c r="HC367" s="63"/>
      <c r="HD367" s="63"/>
      <c r="HE367" s="63"/>
      <c r="HF367" s="63"/>
      <c r="HG367" s="63" t="str">
        <f t="shared" si="493"/>
        <v/>
      </c>
      <c r="HH367" s="63" t="str">
        <f t="shared" si="494"/>
        <v/>
      </c>
      <c r="HI367" s="1"/>
      <c r="HJ367" s="1"/>
      <c r="HK367" s="1"/>
      <c r="HL367" s="1"/>
      <c r="HM367" s="1"/>
      <c r="HN367" s="1"/>
      <c r="HO367" s="1"/>
      <c r="HP367" s="1"/>
      <c r="HQ367" s="1"/>
      <c r="HR367" s="1"/>
      <c r="HS367" s="1"/>
      <c r="HT367" s="1"/>
      <c r="HU367" s="1"/>
      <c r="HV367" s="1"/>
      <c r="HW367" s="138" t="str">
        <f t="shared" si="495"/>
        <v/>
      </c>
      <c r="HX367" s="1" t="str">
        <f t="shared" si="496"/>
        <v/>
      </c>
      <c r="HY367" s="63"/>
      <c r="HZ367" s="63"/>
      <c r="IA367" s="63"/>
      <c r="IB367" s="63"/>
      <c r="IC367" s="63"/>
      <c r="ID367" s="63"/>
      <c r="IE367" s="63"/>
      <c r="IF367" s="63"/>
      <c r="IG367" s="63"/>
      <c r="IH367" s="63"/>
      <c r="II367" s="63"/>
      <c r="IJ367" s="63"/>
      <c r="IK367" s="63"/>
      <c r="IL367" s="63"/>
      <c r="IM367" s="63" t="str">
        <f t="shared" si="497"/>
        <v/>
      </c>
      <c r="IN367" s="63" t="str">
        <f t="shared" si="498"/>
        <v/>
      </c>
      <c r="IO367" s="1"/>
      <c r="IP367" s="1"/>
      <c r="IQ367" s="1"/>
      <c r="IR367" s="1"/>
      <c r="IS367" s="1"/>
      <c r="IT367" s="1"/>
      <c r="IU367" s="1"/>
      <c r="IV367" s="1"/>
      <c r="IW367" s="1"/>
      <c r="IX367" s="1"/>
      <c r="IY367" s="1"/>
      <c r="IZ367" s="1"/>
      <c r="JA367" s="1"/>
      <c r="JB367" s="1"/>
      <c r="JC367" s="138" t="str">
        <f t="shared" si="499"/>
        <v/>
      </c>
      <c r="JD367" s="1" t="str">
        <f t="shared" si="500"/>
        <v/>
      </c>
      <c r="JE367" s="63"/>
      <c r="JF367" s="63"/>
      <c r="JG367" s="63"/>
      <c r="JH367" s="63"/>
      <c r="JI367" s="63"/>
      <c r="JJ367" s="63"/>
      <c r="JK367" s="63"/>
      <c r="JL367" s="63"/>
      <c r="JM367" s="63"/>
      <c r="JN367" s="63"/>
      <c r="JO367" s="63"/>
      <c r="JP367" s="63"/>
      <c r="JQ367" s="63"/>
      <c r="JR367" s="63"/>
      <c r="JS367" s="63" t="str">
        <f t="shared" si="501"/>
        <v/>
      </c>
      <c r="JT367" s="63" t="str">
        <f t="shared" si="502"/>
        <v/>
      </c>
      <c r="JU367" s="1"/>
      <c r="JV367" s="1"/>
      <c r="JW367" s="1"/>
      <c r="JX367" s="1"/>
      <c r="JY367" s="1"/>
      <c r="JZ367" s="1"/>
      <c r="KA367" s="1"/>
      <c r="KB367" s="1"/>
      <c r="KC367" s="1"/>
      <c r="KD367" s="1"/>
      <c r="KE367" s="1"/>
      <c r="KF367" s="1"/>
      <c r="KG367" s="1"/>
      <c r="KH367" s="1"/>
      <c r="KI367" s="138" t="str">
        <f t="shared" si="503"/>
        <v/>
      </c>
      <c r="KJ367" s="1" t="str">
        <f t="shared" si="504"/>
        <v/>
      </c>
      <c r="KK367" s="63"/>
      <c r="KL367" s="63"/>
      <c r="KM367" s="63"/>
      <c r="KN367" s="63"/>
      <c r="KO367" s="63"/>
      <c r="KP367" s="63"/>
      <c r="KQ367" s="63"/>
      <c r="KR367" s="63"/>
      <c r="KS367" s="63"/>
      <c r="KT367" s="63"/>
      <c r="KU367" s="63"/>
      <c r="KV367" s="63"/>
      <c r="KW367" s="63"/>
      <c r="KX367" s="63"/>
      <c r="KY367" s="63" t="str">
        <f t="shared" si="505"/>
        <v/>
      </c>
      <c r="KZ367" s="63" t="str">
        <f t="shared" si="506"/>
        <v/>
      </c>
      <c r="LA367" s="1"/>
      <c r="LB367" s="1"/>
      <c r="LC367" s="1"/>
      <c r="LD367" s="1"/>
      <c r="LE367" s="1"/>
      <c r="LF367" s="1"/>
      <c r="LG367" s="1"/>
      <c r="LH367" s="1"/>
      <c r="LI367" s="1"/>
      <c r="LJ367" s="1"/>
      <c r="LK367" s="1"/>
      <c r="LL367" s="1"/>
      <c r="LM367" s="1"/>
      <c r="LN367" s="1"/>
      <c r="LO367" s="138" t="str">
        <f t="shared" si="507"/>
        <v/>
      </c>
      <c r="LP367" s="1" t="str">
        <f t="shared" si="508"/>
        <v/>
      </c>
      <c r="LQ367" s="63"/>
      <c r="LR367" s="63"/>
      <c r="LS367" s="63"/>
      <c r="LT367" s="63"/>
      <c r="LU367" s="63"/>
      <c r="LV367" s="63"/>
      <c r="LW367" s="63"/>
      <c r="LX367" s="63"/>
      <c r="LY367" s="63"/>
      <c r="LZ367" s="63"/>
      <c r="MA367" s="63"/>
      <c r="MB367" s="63"/>
      <c r="MC367" s="63"/>
      <c r="MD367" s="63"/>
      <c r="ME367" s="63" t="str">
        <f t="shared" si="509"/>
        <v/>
      </c>
      <c r="MF367" s="63" t="str">
        <f t="shared" si="510"/>
        <v/>
      </c>
    </row>
    <row r="368" spans="1:344" x14ac:dyDescent="0.35">
      <c r="A368" s="131">
        <v>364</v>
      </c>
      <c r="B368" s="170"/>
      <c r="C368" s="170"/>
      <c r="D368" s="152">
        <v>14</v>
      </c>
      <c r="E368" s="72" t="str">
        <f>'BVEM Scorecard'!F367</f>
        <v>Storage</v>
      </c>
      <c r="F368" s="96">
        <f t="shared" si="472"/>
        <v>0.99999999999999989</v>
      </c>
      <c r="G368" s="96">
        <f t="shared" si="473"/>
        <v>1</v>
      </c>
      <c r="H368" s="96">
        <f t="shared" si="474"/>
        <v>1</v>
      </c>
      <c r="I368" s="96">
        <f t="shared" si="475"/>
        <v>1</v>
      </c>
      <c r="J368" s="62">
        <v>1</v>
      </c>
      <c r="K368" s="62">
        <v>1</v>
      </c>
      <c r="L368" s="62">
        <v>1</v>
      </c>
      <c r="M368" s="62">
        <v>1</v>
      </c>
      <c r="N368" s="62">
        <v>1</v>
      </c>
      <c r="O368" s="62">
        <v>1</v>
      </c>
      <c r="P368" s="62">
        <v>1</v>
      </c>
      <c r="Q368" s="62">
        <v>1</v>
      </c>
      <c r="R368" s="62">
        <v>1</v>
      </c>
      <c r="S368" s="62">
        <v>1</v>
      </c>
      <c r="T368" s="62">
        <v>1</v>
      </c>
      <c r="U368" s="62">
        <v>1</v>
      </c>
      <c r="V368" s="62">
        <v>1</v>
      </c>
      <c r="W368" s="62">
        <f t="shared" si="532"/>
        <v>1</v>
      </c>
      <c r="X368" s="62">
        <f t="shared" si="533"/>
        <v>0.99999999999999989</v>
      </c>
      <c r="Y368" s="87" t="s">
        <v>84</v>
      </c>
      <c r="Z368" s="5">
        <v>1</v>
      </c>
      <c r="AA368" s="5"/>
      <c r="AB368" s="5"/>
      <c r="AC368" s="5"/>
      <c r="AD368" s="5"/>
      <c r="AE368" s="5"/>
      <c r="AF368" s="5"/>
      <c r="AG368" s="5"/>
      <c r="AH368" s="5"/>
      <c r="AI368" s="5"/>
      <c r="AJ368" s="5"/>
      <c r="AK368" s="5"/>
      <c r="AL368" s="5">
        <v>1</v>
      </c>
      <c r="AM368" s="91" t="str">
        <f t="shared" si="534"/>
        <v/>
      </c>
      <c r="AN368" s="93">
        <v>1</v>
      </c>
      <c r="AO368" s="62"/>
      <c r="AP368" s="62"/>
      <c r="AQ368" s="62"/>
      <c r="AR368" s="62"/>
      <c r="AS368" s="62"/>
      <c r="AT368" s="62"/>
      <c r="AU368" s="62"/>
      <c r="AV368" s="62"/>
      <c r="AW368" s="62"/>
      <c r="AX368" s="62"/>
      <c r="AY368" s="62"/>
      <c r="AZ368" s="62"/>
      <c r="BA368" s="62"/>
      <c r="BB368" s="62"/>
      <c r="BC368" s="62" t="str">
        <f t="shared" si="466"/>
        <v/>
      </c>
      <c r="BD368" s="62" t="str">
        <f t="shared" si="467"/>
        <v/>
      </c>
      <c r="BE368" s="5"/>
      <c r="BF368" s="5"/>
      <c r="BG368" s="5"/>
      <c r="BH368" s="5"/>
      <c r="BI368" s="5"/>
      <c r="BJ368" s="5"/>
      <c r="BK368" s="5"/>
      <c r="BL368" s="5"/>
      <c r="BM368" s="5"/>
      <c r="BN368" s="5"/>
      <c r="BO368" s="5"/>
      <c r="BP368" s="5"/>
      <c r="BQ368" s="5"/>
      <c r="BR368" s="5"/>
      <c r="BS368" s="5" t="str">
        <f t="shared" si="468"/>
        <v/>
      </c>
      <c r="BT368" s="5" t="str">
        <f t="shared" si="469"/>
        <v/>
      </c>
      <c r="BU368" s="62"/>
      <c r="BV368" s="62"/>
      <c r="BW368" s="62"/>
      <c r="BX368" s="62"/>
      <c r="BY368" s="62"/>
      <c r="BZ368" s="62"/>
      <c r="CA368" s="62"/>
      <c r="CB368" s="62"/>
      <c r="CC368" s="62"/>
      <c r="CD368" s="62"/>
      <c r="CE368" s="62"/>
      <c r="CF368" s="62"/>
      <c r="CG368" s="62"/>
      <c r="CH368" s="62"/>
      <c r="CI368" s="62" t="str">
        <f t="shared" si="470"/>
        <v/>
      </c>
      <c r="CJ368" s="62" t="str">
        <f t="shared" si="471"/>
        <v/>
      </c>
      <c r="CK368" s="5"/>
      <c r="CL368" s="5"/>
      <c r="CM368" s="5"/>
      <c r="CN368" s="5"/>
      <c r="CO368" s="5"/>
      <c r="CP368" s="5"/>
      <c r="CQ368" s="5"/>
      <c r="CR368" s="5"/>
      <c r="CS368" s="5"/>
      <c r="CT368" s="5"/>
      <c r="CU368" s="5"/>
      <c r="CV368" s="5"/>
      <c r="CW368" s="5"/>
      <c r="CX368" s="5"/>
      <c r="CY368" s="91" t="str">
        <f t="shared" si="479"/>
        <v/>
      </c>
      <c r="CZ368" s="5" t="str">
        <f t="shared" si="480"/>
        <v/>
      </c>
      <c r="DA368" s="62"/>
      <c r="DB368" s="62"/>
      <c r="DC368" s="62"/>
      <c r="DD368" s="62"/>
      <c r="DE368" s="62"/>
      <c r="DF368" s="62"/>
      <c r="DG368" s="62"/>
      <c r="DH368" s="62"/>
      <c r="DI368" s="62"/>
      <c r="DJ368" s="62"/>
      <c r="DK368" s="62"/>
      <c r="DL368" s="62"/>
      <c r="DM368" s="62"/>
      <c r="DN368" s="62"/>
      <c r="DO368" s="62" t="str">
        <f t="shared" si="481"/>
        <v/>
      </c>
      <c r="DP368" s="62" t="str">
        <f t="shared" si="482"/>
        <v/>
      </c>
      <c r="DQ368" s="5"/>
      <c r="DR368" s="5"/>
      <c r="DS368" s="5"/>
      <c r="DT368" s="5"/>
      <c r="DU368" s="5"/>
      <c r="DV368" s="5"/>
      <c r="DW368" s="5"/>
      <c r="DX368" s="5"/>
      <c r="DY368" s="5"/>
      <c r="DZ368" s="5"/>
      <c r="EA368" s="5"/>
      <c r="EB368" s="5"/>
      <c r="EC368" s="5"/>
      <c r="ED368" s="5"/>
      <c r="EE368" s="91" t="str">
        <f t="shared" si="483"/>
        <v/>
      </c>
      <c r="EF368" s="5" t="str">
        <f t="shared" si="484"/>
        <v/>
      </c>
      <c r="EG368" s="62"/>
      <c r="EH368" s="62"/>
      <c r="EI368" s="62"/>
      <c r="EJ368" s="62"/>
      <c r="EK368" s="62"/>
      <c r="EL368" s="62"/>
      <c r="EM368" s="62"/>
      <c r="EN368" s="62"/>
      <c r="EO368" s="62"/>
      <c r="EP368" s="62"/>
      <c r="EQ368" s="62"/>
      <c r="ER368" s="62"/>
      <c r="ES368" s="62"/>
      <c r="ET368" s="62"/>
      <c r="EU368" s="62" t="str">
        <f t="shared" si="485"/>
        <v/>
      </c>
      <c r="EV368" s="62" t="str">
        <f t="shared" si="486"/>
        <v/>
      </c>
      <c r="EW368" s="5"/>
      <c r="EX368" s="5"/>
      <c r="EY368" s="5"/>
      <c r="EZ368" s="5"/>
      <c r="FA368" s="5"/>
      <c r="FB368" s="5"/>
      <c r="FC368" s="5"/>
      <c r="FD368" s="5"/>
      <c r="FE368" s="5"/>
      <c r="FF368" s="5"/>
      <c r="FG368" s="5"/>
      <c r="FH368" s="5"/>
      <c r="FI368" s="5"/>
      <c r="FJ368" s="5"/>
      <c r="FK368" s="91" t="str">
        <f t="shared" si="487"/>
        <v/>
      </c>
      <c r="FL368" s="5" t="str">
        <f t="shared" si="488"/>
        <v/>
      </c>
      <c r="FM368" s="62"/>
      <c r="FN368" s="62"/>
      <c r="FO368" s="62"/>
      <c r="FP368" s="62"/>
      <c r="FQ368" s="62"/>
      <c r="FR368" s="62"/>
      <c r="FS368" s="62"/>
      <c r="FT368" s="62"/>
      <c r="FU368" s="62"/>
      <c r="FV368" s="62"/>
      <c r="FW368" s="62"/>
      <c r="FX368" s="62"/>
      <c r="FY368" s="62"/>
      <c r="FZ368" s="62"/>
      <c r="GA368" s="62" t="str">
        <f t="shared" si="489"/>
        <v/>
      </c>
      <c r="GB368" s="62" t="str">
        <f t="shared" si="490"/>
        <v/>
      </c>
      <c r="GC368" s="5"/>
      <c r="GD368" s="5"/>
      <c r="GE368" s="5"/>
      <c r="GF368" s="5"/>
      <c r="GG368" s="5"/>
      <c r="GH368" s="5"/>
      <c r="GI368" s="5"/>
      <c r="GJ368" s="5"/>
      <c r="GK368" s="5"/>
      <c r="GL368" s="5"/>
      <c r="GM368" s="5"/>
      <c r="GN368" s="5"/>
      <c r="GO368" s="5"/>
      <c r="GP368" s="5"/>
      <c r="GQ368" s="91" t="str">
        <f t="shared" si="491"/>
        <v/>
      </c>
      <c r="GR368" s="5" t="str">
        <f t="shared" si="492"/>
        <v/>
      </c>
      <c r="GS368" s="62"/>
      <c r="GT368" s="62"/>
      <c r="GU368" s="62"/>
      <c r="GV368" s="62"/>
      <c r="GW368" s="62"/>
      <c r="GX368" s="62"/>
      <c r="GY368" s="62"/>
      <c r="GZ368" s="62"/>
      <c r="HA368" s="62"/>
      <c r="HB368" s="62"/>
      <c r="HC368" s="62"/>
      <c r="HD368" s="62"/>
      <c r="HE368" s="62"/>
      <c r="HF368" s="62"/>
      <c r="HG368" s="62" t="str">
        <f t="shared" si="493"/>
        <v/>
      </c>
      <c r="HH368" s="62" t="str">
        <f t="shared" si="494"/>
        <v/>
      </c>
      <c r="HI368" s="5"/>
      <c r="HJ368" s="5"/>
      <c r="HK368" s="5"/>
      <c r="HL368" s="5"/>
      <c r="HM368" s="5"/>
      <c r="HN368" s="5"/>
      <c r="HO368" s="5"/>
      <c r="HP368" s="5"/>
      <c r="HQ368" s="5"/>
      <c r="HR368" s="5"/>
      <c r="HS368" s="5"/>
      <c r="HT368" s="5"/>
      <c r="HU368" s="5"/>
      <c r="HV368" s="5"/>
      <c r="HW368" s="91" t="str">
        <f t="shared" si="495"/>
        <v/>
      </c>
      <c r="HX368" s="5" t="str">
        <f t="shared" si="496"/>
        <v/>
      </c>
      <c r="HY368" s="62"/>
      <c r="HZ368" s="62"/>
      <c r="IA368" s="62"/>
      <c r="IB368" s="62"/>
      <c r="IC368" s="62"/>
      <c r="ID368" s="62"/>
      <c r="IE368" s="62"/>
      <c r="IF368" s="62"/>
      <c r="IG368" s="62"/>
      <c r="IH368" s="62"/>
      <c r="II368" s="62"/>
      <c r="IJ368" s="62"/>
      <c r="IK368" s="62"/>
      <c r="IL368" s="62"/>
      <c r="IM368" s="62" t="str">
        <f t="shared" si="497"/>
        <v/>
      </c>
      <c r="IN368" s="62" t="str">
        <f t="shared" si="498"/>
        <v/>
      </c>
      <c r="IO368" s="5"/>
      <c r="IP368" s="5"/>
      <c r="IQ368" s="5"/>
      <c r="IR368" s="5"/>
      <c r="IS368" s="5"/>
      <c r="IT368" s="5"/>
      <c r="IU368" s="5"/>
      <c r="IV368" s="5"/>
      <c r="IW368" s="5"/>
      <c r="IX368" s="5"/>
      <c r="IY368" s="5"/>
      <c r="IZ368" s="5"/>
      <c r="JA368" s="5"/>
      <c r="JB368" s="5"/>
      <c r="JC368" s="91" t="str">
        <f t="shared" si="499"/>
        <v/>
      </c>
      <c r="JD368" s="5" t="str">
        <f t="shared" si="500"/>
        <v/>
      </c>
      <c r="JE368" s="62"/>
      <c r="JF368" s="62"/>
      <c r="JG368" s="62"/>
      <c r="JH368" s="62"/>
      <c r="JI368" s="62"/>
      <c r="JJ368" s="62"/>
      <c r="JK368" s="62"/>
      <c r="JL368" s="62"/>
      <c r="JM368" s="62"/>
      <c r="JN368" s="62"/>
      <c r="JO368" s="62"/>
      <c r="JP368" s="62"/>
      <c r="JQ368" s="62"/>
      <c r="JR368" s="62"/>
      <c r="JS368" s="62" t="str">
        <f t="shared" si="501"/>
        <v/>
      </c>
      <c r="JT368" s="62" t="str">
        <f t="shared" si="502"/>
        <v/>
      </c>
      <c r="JU368" s="5"/>
      <c r="JV368" s="5"/>
      <c r="JW368" s="5"/>
      <c r="JX368" s="5"/>
      <c r="JY368" s="5"/>
      <c r="JZ368" s="5"/>
      <c r="KA368" s="5"/>
      <c r="KB368" s="5"/>
      <c r="KC368" s="5"/>
      <c r="KD368" s="5"/>
      <c r="KE368" s="5"/>
      <c r="KF368" s="5"/>
      <c r="KG368" s="5"/>
      <c r="KH368" s="5"/>
      <c r="KI368" s="91" t="str">
        <f t="shared" si="503"/>
        <v/>
      </c>
      <c r="KJ368" s="5" t="str">
        <f t="shared" si="504"/>
        <v/>
      </c>
      <c r="KK368" s="62"/>
      <c r="KL368" s="62"/>
      <c r="KM368" s="62"/>
      <c r="KN368" s="62"/>
      <c r="KO368" s="62"/>
      <c r="KP368" s="62"/>
      <c r="KQ368" s="62"/>
      <c r="KR368" s="62"/>
      <c r="KS368" s="62"/>
      <c r="KT368" s="62"/>
      <c r="KU368" s="62"/>
      <c r="KV368" s="62"/>
      <c r="KW368" s="62"/>
      <c r="KX368" s="62"/>
      <c r="KY368" s="62" t="str">
        <f t="shared" si="505"/>
        <v/>
      </c>
      <c r="KZ368" s="62" t="str">
        <f t="shared" si="506"/>
        <v/>
      </c>
      <c r="LA368" s="5"/>
      <c r="LB368" s="5"/>
      <c r="LC368" s="5"/>
      <c r="LD368" s="5"/>
      <c r="LE368" s="5"/>
      <c r="LF368" s="5"/>
      <c r="LG368" s="5"/>
      <c r="LH368" s="5"/>
      <c r="LI368" s="5"/>
      <c r="LJ368" s="5"/>
      <c r="LK368" s="5"/>
      <c r="LL368" s="5"/>
      <c r="LM368" s="5"/>
      <c r="LN368" s="5"/>
      <c r="LO368" s="91" t="str">
        <f t="shared" si="507"/>
        <v/>
      </c>
      <c r="LP368" s="5" t="str">
        <f t="shared" si="508"/>
        <v/>
      </c>
      <c r="LQ368" s="62"/>
      <c r="LR368" s="62"/>
      <c r="LS368" s="62"/>
      <c r="LT368" s="62"/>
      <c r="LU368" s="62"/>
      <c r="LV368" s="62"/>
      <c r="LW368" s="62"/>
      <c r="LX368" s="62"/>
      <c r="LY368" s="62"/>
      <c r="LZ368" s="62"/>
      <c r="MA368" s="62"/>
      <c r="MB368" s="62"/>
      <c r="MC368" s="62"/>
      <c r="MD368" s="62"/>
      <c r="ME368" s="62" t="str">
        <f t="shared" si="509"/>
        <v/>
      </c>
      <c r="MF368" s="62" t="str">
        <f t="shared" si="510"/>
        <v/>
      </c>
    </row>
    <row r="369" spans="1:344" x14ac:dyDescent="0.35">
      <c r="A369" s="132">
        <v>365</v>
      </c>
      <c r="B369" s="170"/>
      <c r="C369" s="170"/>
      <c r="D369" s="152">
        <v>1007</v>
      </c>
      <c r="E369" s="72" t="str">
        <f>'BVEM Scorecard'!F368</f>
        <v>Storage</v>
      </c>
      <c r="F369" s="96"/>
      <c r="G369" s="96"/>
      <c r="H369" s="96"/>
      <c r="I369" s="96"/>
      <c r="J369" s="62"/>
      <c r="K369" s="62"/>
      <c r="L369" s="62"/>
      <c r="M369" s="62"/>
      <c r="N369" s="62"/>
      <c r="O369" s="62"/>
      <c r="P369" s="62"/>
      <c r="Q369" s="62"/>
      <c r="R369" s="62"/>
      <c r="S369" s="62"/>
      <c r="T369" s="62"/>
      <c r="U369" s="62"/>
      <c r="V369" s="62"/>
      <c r="W369" s="62"/>
      <c r="X369" s="62"/>
      <c r="Y369" s="1"/>
      <c r="Z369" s="1"/>
      <c r="AA369" s="1"/>
      <c r="AB369" s="1"/>
      <c r="AC369" s="1"/>
      <c r="AD369" s="1"/>
      <c r="AE369" s="1"/>
      <c r="AF369" s="1"/>
      <c r="AG369" s="1"/>
      <c r="AH369" s="1"/>
      <c r="AI369" s="1"/>
      <c r="AJ369" s="1"/>
      <c r="AK369" s="1"/>
      <c r="AL369" s="1"/>
      <c r="AM369" s="138"/>
      <c r="AN369" s="139"/>
      <c r="AO369" s="63"/>
      <c r="AP369" s="63"/>
      <c r="AQ369" s="63"/>
      <c r="AR369" s="63"/>
      <c r="AS369" s="63"/>
      <c r="AT369" s="63"/>
      <c r="AU369" s="63"/>
      <c r="AV369" s="63"/>
      <c r="AW369" s="63"/>
      <c r="AX369" s="63"/>
      <c r="AY369" s="63"/>
      <c r="AZ369" s="63"/>
      <c r="BA369" s="63"/>
      <c r="BB369" s="63"/>
      <c r="BC369" s="63"/>
      <c r="BD369" s="63"/>
      <c r="BE369" s="1"/>
      <c r="BF369" s="1"/>
      <c r="BG369" s="1"/>
      <c r="BH369" s="1"/>
      <c r="BI369" s="1"/>
      <c r="BJ369" s="1"/>
      <c r="BK369" s="1"/>
      <c r="BL369" s="1"/>
      <c r="BM369" s="1"/>
      <c r="BN369" s="1"/>
      <c r="BO369" s="1"/>
      <c r="BP369" s="1"/>
      <c r="BQ369" s="1"/>
      <c r="BR369" s="1"/>
      <c r="BS369" s="1"/>
      <c r="BT369" s="1"/>
      <c r="BU369" s="63"/>
      <c r="BV369" s="63"/>
      <c r="BW369" s="63"/>
      <c r="BX369" s="63"/>
      <c r="BY369" s="63"/>
      <c r="BZ369" s="63"/>
      <c r="CA369" s="63"/>
      <c r="CB369" s="63"/>
      <c r="CC369" s="63"/>
      <c r="CD369" s="63"/>
      <c r="CE369" s="63"/>
      <c r="CF369" s="63"/>
      <c r="CG369" s="63"/>
      <c r="CH369" s="63"/>
      <c r="CI369" s="63"/>
      <c r="CJ369" s="63"/>
      <c r="CK369" s="1"/>
      <c r="CL369" s="1"/>
      <c r="CM369" s="1"/>
      <c r="CN369" s="1"/>
      <c r="CO369" s="1"/>
      <c r="CP369" s="1"/>
      <c r="CQ369" s="1"/>
      <c r="CR369" s="1"/>
      <c r="CS369" s="1"/>
      <c r="CT369" s="1"/>
      <c r="CU369" s="1"/>
      <c r="CV369" s="1"/>
      <c r="CW369" s="1"/>
      <c r="CX369" s="1"/>
      <c r="CY369" s="138"/>
      <c r="CZ369" s="1"/>
      <c r="DA369" s="63"/>
      <c r="DB369" s="63"/>
      <c r="DC369" s="63"/>
      <c r="DD369" s="63"/>
      <c r="DE369" s="63"/>
      <c r="DF369" s="63"/>
      <c r="DG369" s="63"/>
      <c r="DH369" s="63"/>
      <c r="DI369" s="63"/>
      <c r="DJ369" s="63"/>
      <c r="DK369" s="63"/>
      <c r="DL369" s="63"/>
      <c r="DM369" s="63"/>
      <c r="DN369" s="63"/>
      <c r="DO369" s="63"/>
      <c r="DP369" s="63"/>
      <c r="DQ369" s="1"/>
      <c r="DR369" s="1"/>
      <c r="DS369" s="1"/>
      <c r="DT369" s="1"/>
      <c r="DU369" s="1"/>
      <c r="DV369" s="1"/>
      <c r="DW369" s="1"/>
      <c r="DX369" s="1"/>
      <c r="DY369" s="1"/>
      <c r="DZ369" s="1"/>
      <c r="EA369" s="1"/>
      <c r="EB369" s="1"/>
      <c r="EC369" s="1"/>
      <c r="ED369" s="1"/>
      <c r="EE369" s="138"/>
      <c r="EF369" s="1"/>
      <c r="EG369" s="63"/>
      <c r="EH369" s="63"/>
      <c r="EI369" s="63"/>
      <c r="EJ369" s="63"/>
      <c r="EK369" s="63"/>
      <c r="EL369" s="63"/>
      <c r="EM369" s="63"/>
      <c r="EN369" s="63"/>
      <c r="EO369" s="63"/>
      <c r="EP369" s="63"/>
      <c r="EQ369" s="63"/>
      <c r="ER369" s="63"/>
      <c r="ES369" s="63"/>
      <c r="ET369" s="63"/>
      <c r="EU369" s="63"/>
      <c r="EV369" s="63"/>
      <c r="EW369" s="1"/>
      <c r="EX369" s="1"/>
      <c r="EY369" s="1"/>
      <c r="EZ369" s="1"/>
      <c r="FA369" s="1"/>
      <c r="FB369" s="1"/>
      <c r="FC369" s="1"/>
      <c r="FD369" s="1"/>
      <c r="FE369" s="1"/>
      <c r="FF369" s="1"/>
      <c r="FG369" s="1"/>
      <c r="FH369" s="1"/>
      <c r="FI369" s="1"/>
      <c r="FJ369" s="1"/>
      <c r="FK369" s="138"/>
      <c r="FL369" s="1"/>
      <c r="FM369" s="63"/>
      <c r="FN369" s="63"/>
      <c r="FO369" s="63"/>
      <c r="FP369" s="63"/>
      <c r="FQ369" s="63"/>
      <c r="FR369" s="63"/>
      <c r="FS369" s="63"/>
      <c r="FT369" s="63"/>
      <c r="FU369" s="63"/>
      <c r="FV369" s="63"/>
      <c r="FW369" s="63"/>
      <c r="FX369" s="63"/>
      <c r="FY369" s="63"/>
      <c r="FZ369" s="63"/>
      <c r="GA369" s="63"/>
      <c r="GB369" s="63"/>
      <c r="GC369" s="1"/>
      <c r="GD369" s="1"/>
      <c r="GE369" s="1"/>
      <c r="GF369" s="1"/>
      <c r="GG369" s="1"/>
      <c r="GH369" s="1"/>
      <c r="GI369" s="1"/>
      <c r="GJ369" s="1"/>
      <c r="GK369" s="1"/>
      <c r="GL369" s="1"/>
      <c r="GM369" s="1"/>
      <c r="GN369" s="1"/>
      <c r="GO369" s="1"/>
      <c r="GP369" s="1"/>
      <c r="GQ369" s="138"/>
      <c r="GR369" s="1"/>
      <c r="GS369" s="63"/>
      <c r="GT369" s="63"/>
      <c r="GU369" s="63"/>
      <c r="GV369" s="63"/>
      <c r="GW369" s="63"/>
      <c r="GX369" s="63"/>
      <c r="GY369" s="63"/>
      <c r="GZ369" s="63"/>
      <c r="HA369" s="63"/>
      <c r="HB369" s="63"/>
      <c r="HC369" s="63"/>
      <c r="HD369" s="63"/>
      <c r="HE369" s="63"/>
      <c r="HF369" s="63"/>
      <c r="HG369" s="63"/>
      <c r="HH369" s="63"/>
      <c r="HI369" s="1"/>
      <c r="HJ369" s="1"/>
      <c r="HK369" s="1"/>
      <c r="HL369" s="1"/>
      <c r="HM369" s="1"/>
      <c r="HN369" s="1"/>
      <c r="HO369" s="1"/>
      <c r="HP369" s="1"/>
      <c r="HQ369" s="1"/>
      <c r="HR369" s="1"/>
      <c r="HS369" s="1"/>
      <c r="HT369" s="1"/>
      <c r="HU369" s="1"/>
      <c r="HV369" s="1"/>
      <c r="HW369" s="138"/>
      <c r="HX369" s="1"/>
      <c r="HY369" s="63"/>
      <c r="HZ369" s="63"/>
      <c r="IA369" s="63"/>
      <c r="IB369" s="63"/>
      <c r="IC369" s="63"/>
      <c r="ID369" s="63"/>
      <c r="IE369" s="63"/>
      <c r="IF369" s="63"/>
      <c r="IG369" s="63"/>
      <c r="IH369" s="63"/>
      <c r="II369" s="63"/>
      <c r="IJ369" s="63"/>
      <c r="IK369" s="63"/>
      <c r="IL369" s="63"/>
      <c r="IM369" s="63"/>
      <c r="IN369" s="63"/>
      <c r="IO369" s="1"/>
      <c r="IP369" s="1"/>
      <c r="IQ369" s="1"/>
      <c r="IR369" s="1"/>
      <c r="IS369" s="1"/>
      <c r="IT369" s="1"/>
      <c r="IU369" s="1"/>
      <c r="IV369" s="1"/>
      <c r="IW369" s="1"/>
      <c r="IX369" s="1"/>
      <c r="IY369" s="1"/>
      <c r="IZ369" s="1"/>
      <c r="JA369" s="1"/>
      <c r="JB369" s="1"/>
      <c r="JC369" s="138"/>
      <c r="JD369" s="1"/>
      <c r="JE369" s="63"/>
      <c r="JF369" s="63"/>
      <c r="JG369" s="63"/>
      <c r="JH369" s="63"/>
      <c r="JI369" s="63"/>
      <c r="JJ369" s="63"/>
      <c r="JK369" s="63"/>
      <c r="JL369" s="63"/>
      <c r="JM369" s="63"/>
      <c r="JN369" s="63"/>
      <c r="JO369" s="63"/>
      <c r="JP369" s="63"/>
      <c r="JQ369" s="63"/>
      <c r="JR369" s="63"/>
      <c r="JS369" s="63"/>
      <c r="JT369" s="63"/>
      <c r="JU369" s="1"/>
      <c r="JV369" s="1"/>
      <c r="JW369" s="1"/>
      <c r="JX369" s="1"/>
      <c r="JY369" s="1"/>
      <c r="JZ369" s="1"/>
      <c r="KA369" s="1"/>
      <c r="KB369" s="1"/>
      <c r="KC369" s="1"/>
      <c r="KD369" s="1"/>
      <c r="KE369" s="1"/>
      <c r="KF369" s="1"/>
      <c r="KG369" s="1"/>
      <c r="KH369" s="1"/>
      <c r="KI369" s="138"/>
      <c r="KJ369" s="1"/>
      <c r="KK369" s="63"/>
      <c r="KL369" s="63"/>
      <c r="KM369" s="63"/>
      <c r="KN369" s="63"/>
      <c r="KO369" s="63"/>
      <c r="KP369" s="63"/>
      <c r="KQ369" s="63"/>
      <c r="KR369" s="63"/>
      <c r="KS369" s="63"/>
      <c r="KT369" s="63"/>
      <c r="KU369" s="63"/>
      <c r="KV369" s="63"/>
      <c r="KW369" s="63"/>
      <c r="KX369" s="63"/>
      <c r="KY369" s="63"/>
      <c r="KZ369" s="63"/>
      <c r="LA369" s="1"/>
      <c r="LB369" s="1"/>
      <c r="LC369" s="1"/>
      <c r="LD369" s="1"/>
      <c r="LE369" s="1"/>
      <c r="LF369" s="1"/>
      <c r="LG369" s="1"/>
      <c r="LH369" s="1"/>
      <c r="LI369" s="1"/>
      <c r="LJ369" s="1"/>
      <c r="LK369" s="1"/>
      <c r="LL369" s="1"/>
      <c r="LM369" s="1"/>
      <c r="LN369" s="1"/>
      <c r="LO369" s="138"/>
      <c r="LP369" s="1"/>
      <c r="LQ369" s="63"/>
      <c r="LR369" s="63"/>
      <c r="LS369" s="63"/>
      <c r="LT369" s="63"/>
      <c r="LU369" s="63"/>
      <c r="LV369" s="63"/>
      <c r="LW369" s="63"/>
      <c r="LX369" s="63"/>
      <c r="LY369" s="63"/>
      <c r="LZ369" s="63"/>
      <c r="MA369" s="63"/>
      <c r="MB369" s="63"/>
      <c r="MC369" s="63"/>
      <c r="MD369" s="63"/>
      <c r="ME369" s="63"/>
      <c r="MF369" s="63"/>
    </row>
    <row r="370" spans="1:344" x14ac:dyDescent="0.35">
      <c r="A370" s="131">
        <v>366</v>
      </c>
      <c r="B370" s="170"/>
      <c r="C370" s="170"/>
      <c r="D370" s="152">
        <v>1116</v>
      </c>
      <c r="E370" s="72" t="str">
        <f>'BVEM Scorecard'!F369</f>
        <v>Storage</v>
      </c>
      <c r="F370" s="96">
        <f t="shared" si="472"/>
        <v>0.99999999999999989</v>
      </c>
      <c r="G370" s="96">
        <f t="shared" si="473"/>
        <v>1</v>
      </c>
      <c r="H370" s="96">
        <f t="shared" si="474"/>
        <v>1</v>
      </c>
      <c r="I370" s="96">
        <f t="shared" si="475"/>
        <v>1</v>
      </c>
      <c r="J370" s="62">
        <v>1</v>
      </c>
      <c r="K370" s="62">
        <v>1</v>
      </c>
      <c r="L370" s="62">
        <v>1</v>
      </c>
      <c r="M370" s="62">
        <v>1</v>
      </c>
      <c r="N370" s="62">
        <v>1</v>
      </c>
      <c r="O370" s="62">
        <v>1</v>
      </c>
      <c r="P370" s="62">
        <v>1</v>
      </c>
      <c r="Q370" s="62">
        <v>1</v>
      </c>
      <c r="R370" s="62">
        <v>1</v>
      </c>
      <c r="S370" s="62">
        <v>1</v>
      </c>
      <c r="T370" s="62">
        <v>1</v>
      </c>
      <c r="U370" s="62">
        <v>1</v>
      </c>
      <c r="V370" s="62">
        <v>1</v>
      </c>
      <c r="W370" s="62">
        <f t="shared" si="532"/>
        <v>1</v>
      </c>
      <c r="X370" s="62">
        <f t="shared" ref="X370:X371" si="535">M$4*M370+N$4*N370+O$4*O370+P$4*P370+Q$4*Q370+R$4*R370+S$4*S370+T$4*T370+U$4*U370+V$4*V370</f>
        <v>0.99999999999999989</v>
      </c>
      <c r="Y370" s="87" t="s">
        <v>84</v>
      </c>
      <c r="Z370" s="5">
        <v>1</v>
      </c>
      <c r="AA370" s="5"/>
      <c r="AB370" s="5"/>
      <c r="AC370" s="5"/>
      <c r="AD370" s="5"/>
      <c r="AE370" s="5"/>
      <c r="AF370" s="5"/>
      <c r="AG370" s="5"/>
      <c r="AH370" s="5"/>
      <c r="AI370" s="5"/>
      <c r="AJ370" s="5"/>
      <c r="AK370" s="5"/>
      <c r="AL370" s="5">
        <v>1</v>
      </c>
      <c r="AM370" s="91" t="str">
        <f t="shared" ref="AM370:AM371" si="536">IFERROR(AA370/SUM($AA370,$AQ370,$BG370,$BW370,$CM370,$DC370,$DS370,$EI370,$EY370,$FO370,$GE370,$GU370,$HK370,$IA370,$IQ370,$JG370,$JW370,$KM370,$LC370,$LS370),"")</f>
        <v/>
      </c>
      <c r="AN370" s="93">
        <v>1</v>
      </c>
      <c r="AO370" s="62"/>
      <c r="AP370" s="62"/>
      <c r="AQ370" s="62"/>
      <c r="AR370" s="62"/>
      <c r="AS370" s="62"/>
      <c r="AT370" s="62"/>
      <c r="AU370" s="62"/>
      <c r="AV370" s="62"/>
      <c r="AW370" s="62"/>
      <c r="AX370" s="62"/>
      <c r="AY370" s="62"/>
      <c r="AZ370" s="62"/>
      <c r="BA370" s="62"/>
      <c r="BB370" s="62"/>
      <c r="BC370" s="62" t="str">
        <f t="shared" si="466"/>
        <v/>
      </c>
      <c r="BD370" s="62" t="str">
        <f t="shared" si="467"/>
        <v/>
      </c>
      <c r="BE370" s="5"/>
      <c r="BF370" s="5"/>
      <c r="BG370" s="5"/>
      <c r="BH370" s="5"/>
      <c r="BI370" s="5"/>
      <c r="BJ370" s="5"/>
      <c r="BK370" s="5"/>
      <c r="BL370" s="5"/>
      <c r="BM370" s="5"/>
      <c r="BN370" s="5"/>
      <c r="BO370" s="5"/>
      <c r="BP370" s="5"/>
      <c r="BQ370" s="5"/>
      <c r="BR370" s="5"/>
      <c r="BS370" s="5" t="str">
        <f t="shared" si="468"/>
        <v/>
      </c>
      <c r="BT370" s="5" t="str">
        <f t="shared" si="469"/>
        <v/>
      </c>
      <c r="BU370" s="62"/>
      <c r="BV370" s="62"/>
      <c r="BW370" s="62"/>
      <c r="BX370" s="62"/>
      <c r="BY370" s="62"/>
      <c r="BZ370" s="62"/>
      <c r="CA370" s="62"/>
      <c r="CB370" s="62"/>
      <c r="CC370" s="62"/>
      <c r="CD370" s="62"/>
      <c r="CE370" s="62"/>
      <c r="CF370" s="62"/>
      <c r="CG370" s="62"/>
      <c r="CH370" s="62"/>
      <c r="CI370" s="62" t="str">
        <f t="shared" si="470"/>
        <v/>
      </c>
      <c r="CJ370" s="62" t="str">
        <f t="shared" si="471"/>
        <v/>
      </c>
      <c r="CK370" s="5"/>
      <c r="CL370" s="5"/>
      <c r="CM370" s="5"/>
      <c r="CN370" s="5"/>
      <c r="CO370" s="5"/>
      <c r="CP370" s="5"/>
      <c r="CQ370" s="5"/>
      <c r="CR370" s="5"/>
      <c r="CS370" s="5"/>
      <c r="CT370" s="5"/>
      <c r="CU370" s="5"/>
      <c r="CV370" s="5"/>
      <c r="CW370" s="5"/>
      <c r="CX370" s="5"/>
      <c r="CY370" s="91" t="str">
        <f t="shared" si="479"/>
        <v/>
      </c>
      <c r="CZ370" s="5" t="str">
        <f t="shared" si="480"/>
        <v/>
      </c>
      <c r="DA370" s="62"/>
      <c r="DB370" s="62"/>
      <c r="DC370" s="62"/>
      <c r="DD370" s="62"/>
      <c r="DE370" s="62"/>
      <c r="DF370" s="62"/>
      <c r="DG370" s="62"/>
      <c r="DH370" s="62"/>
      <c r="DI370" s="62"/>
      <c r="DJ370" s="62"/>
      <c r="DK370" s="62"/>
      <c r="DL370" s="62"/>
      <c r="DM370" s="62"/>
      <c r="DN370" s="62"/>
      <c r="DO370" s="62" t="str">
        <f t="shared" si="481"/>
        <v/>
      </c>
      <c r="DP370" s="62" t="str">
        <f t="shared" si="482"/>
        <v/>
      </c>
      <c r="DQ370" s="5"/>
      <c r="DR370" s="5"/>
      <c r="DS370" s="5"/>
      <c r="DT370" s="5"/>
      <c r="DU370" s="5"/>
      <c r="DV370" s="5"/>
      <c r="DW370" s="5"/>
      <c r="DX370" s="5"/>
      <c r="DY370" s="5"/>
      <c r="DZ370" s="5"/>
      <c r="EA370" s="5"/>
      <c r="EB370" s="5"/>
      <c r="EC370" s="5"/>
      <c r="ED370" s="5"/>
      <c r="EE370" s="91" t="str">
        <f t="shared" si="483"/>
        <v/>
      </c>
      <c r="EF370" s="5" t="str">
        <f t="shared" si="484"/>
        <v/>
      </c>
      <c r="EG370" s="62"/>
      <c r="EH370" s="62"/>
      <c r="EI370" s="62"/>
      <c r="EJ370" s="62"/>
      <c r="EK370" s="62"/>
      <c r="EL370" s="62"/>
      <c r="EM370" s="62"/>
      <c r="EN370" s="62"/>
      <c r="EO370" s="62"/>
      <c r="EP370" s="62"/>
      <c r="EQ370" s="62"/>
      <c r="ER370" s="62"/>
      <c r="ES370" s="62"/>
      <c r="ET370" s="62"/>
      <c r="EU370" s="62" t="str">
        <f t="shared" si="485"/>
        <v/>
      </c>
      <c r="EV370" s="62" t="str">
        <f t="shared" si="486"/>
        <v/>
      </c>
      <c r="EW370" s="5"/>
      <c r="EX370" s="5"/>
      <c r="EY370" s="5"/>
      <c r="EZ370" s="5"/>
      <c r="FA370" s="5"/>
      <c r="FB370" s="5"/>
      <c r="FC370" s="5"/>
      <c r="FD370" s="5"/>
      <c r="FE370" s="5"/>
      <c r="FF370" s="5"/>
      <c r="FG370" s="5"/>
      <c r="FH370" s="5"/>
      <c r="FI370" s="5"/>
      <c r="FJ370" s="5"/>
      <c r="FK370" s="91" t="str">
        <f t="shared" si="487"/>
        <v/>
      </c>
      <c r="FL370" s="5" t="str">
        <f t="shared" si="488"/>
        <v/>
      </c>
      <c r="FM370" s="62"/>
      <c r="FN370" s="62"/>
      <c r="FO370" s="62"/>
      <c r="FP370" s="62"/>
      <c r="FQ370" s="62"/>
      <c r="FR370" s="62"/>
      <c r="FS370" s="62"/>
      <c r="FT370" s="62"/>
      <c r="FU370" s="62"/>
      <c r="FV370" s="62"/>
      <c r="FW370" s="62"/>
      <c r="FX370" s="62"/>
      <c r="FY370" s="62"/>
      <c r="FZ370" s="62"/>
      <c r="GA370" s="62" t="str">
        <f t="shared" si="489"/>
        <v/>
      </c>
      <c r="GB370" s="62" t="str">
        <f t="shared" si="490"/>
        <v/>
      </c>
      <c r="GC370" s="5"/>
      <c r="GD370" s="5"/>
      <c r="GE370" s="5"/>
      <c r="GF370" s="5"/>
      <c r="GG370" s="5"/>
      <c r="GH370" s="5"/>
      <c r="GI370" s="5"/>
      <c r="GJ370" s="5"/>
      <c r="GK370" s="5"/>
      <c r="GL370" s="5"/>
      <c r="GM370" s="5"/>
      <c r="GN370" s="5"/>
      <c r="GO370" s="5"/>
      <c r="GP370" s="5"/>
      <c r="GQ370" s="91" t="str">
        <f t="shared" si="491"/>
        <v/>
      </c>
      <c r="GR370" s="5" t="str">
        <f t="shared" si="492"/>
        <v/>
      </c>
      <c r="GS370" s="62"/>
      <c r="GT370" s="62"/>
      <c r="GU370" s="62"/>
      <c r="GV370" s="62"/>
      <c r="GW370" s="62"/>
      <c r="GX370" s="62"/>
      <c r="GY370" s="62"/>
      <c r="GZ370" s="62"/>
      <c r="HA370" s="62"/>
      <c r="HB370" s="62"/>
      <c r="HC370" s="62"/>
      <c r="HD370" s="62"/>
      <c r="HE370" s="62"/>
      <c r="HF370" s="62"/>
      <c r="HG370" s="62" t="str">
        <f t="shared" si="493"/>
        <v/>
      </c>
      <c r="HH370" s="62" t="str">
        <f t="shared" si="494"/>
        <v/>
      </c>
      <c r="HI370" s="5"/>
      <c r="HJ370" s="5"/>
      <c r="HK370" s="5"/>
      <c r="HL370" s="5"/>
      <c r="HM370" s="5"/>
      <c r="HN370" s="5"/>
      <c r="HO370" s="5"/>
      <c r="HP370" s="5"/>
      <c r="HQ370" s="5"/>
      <c r="HR370" s="5"/>
      <c r="HS370" s="5"/>
      <c r="HT370" s="5"/>
      <c r="HU370" s="5"/>
      <c r="HV370" s="5"/>
      <c r="HW370" s="91" t="str">
        <f t="shared" si="495"/>
        <v/>
      </c>
      <c r="HX370" s="5" t="str">
        <f t="shared" si="496"/>
        <v/>
      </c>
      <c r="HY370" s="62"/>
      <c r="HZ370" s="62"/>
      <c r="IA370" s="62"/>
      <c r="IB370" s="62"/>
      <c r="IC370" s="62"/>
      <c r="ID370" s="62"/>
      <c r="IE370" s="62"/>
      <c r="IF370" s="62"/>
      <c r="IG370" s="62"/>
      <c r="IH370" s="62"/>
      <c r="II370" s="62"/>
      <c r="IJ370" s="62"/>
      <c r="IK370" s="62"/>
      <c r="IL370" s="62"/>
      <c r="IM370" s="62" t="str">
        <f t="shared" si="497"/>
        <v/>
      </c>
      <c r="IN370" s="62" t="str">
        <f t="shared" si="498"/>
        <v/>
      </c>
      <c r="IO370" s="5"/>
      <c r="IP370" s="5"/>
      <c r="IQ370" s="5"/>
      <c r="IR370" s="5"/>
      <c r="IS370" s="5"/>
      <c r="IT370" s="5"/>
      <c r="IU370" s="5"/>
      <c r="IV370" s="5"/>
      <c r="IW370" s="5"/>
      <c r="IX370" s="5"/>
      <c r="IY370" s="5"/>
      <c r="IZ370" s="5"/>
      <c r="JA370" s="5"/>
      <c r="JB370" s="5"/>
      <c r="JC370" s="91" t="str">
        <f t="shared" si="499"/>
        <v/>
      </c>
      <c r="JD370" s="5" t="str">
        <f t="shared" si="500"/>
        <v/>
      </c>
      <c r="JE370" s="62"/>
      <c r="JF370" s="62"/>
      <c r="JG370" s="62"/>
      <c r="JH370" s="62"/>
      <c r="JI370" s="62"/>
      <c r="JJ370" s="62"/>
      <c r="JK370" s="62"/>
      <c r="JL370" s="62"/>
      <c r="JM370" s="62"/>
      <c r="JN370" s="62"/>
      <c r="JO370" s="62"/>
      <c r="JP370" s="62"/>
      <c r="JQ370" s="62"/>
      <c r="JR370" s="62"/>
      <c r="JS370" s="62" t="str">
        <f t="shared" si="501"/>
        <v/>
      </c>
      <c r="JT370" s="62" t="str">
        <f t="shared" si="502"/>
        <v/>
      </c>
      <c r="JU370" s="5"/>
      <c r="JV370" s="5"/>
      <c r="JW370" s="5"/>
      <c r="JX370" s="5"/>
      <c r="JY370" s="5"/>
      <c r="JZ370" s="5"/>
      <c r="KA370" s="5"/>
      <c r="KB370" s="5"/>
      <c r="KC370" s="5"/>
      <c r="KD370" s="5"/>
      <c r="KE370" s="5"/>
      <c r="KF370" s="5"/>
      <c r="KG370" s="5"/>
      <c r="KH370" s="5"/>
      <c r="KI370" s="91" t="str">
        <f t="shared" si="503"/>
        <v/>
      </c>
      <c r="KJ370" s="5" t="str">
        <f t="shared" si="504"/>
        <v/>
      </c>
      <c r="KK370" s="62"/>
      <c r="KL370" s="62"/>
      <c r="KM370" s="62"/>
      <c r="KN370" s="62"/>
      <c r="KO370" s="62"/>
      <c r="KP370" s="62"/>
      <c r="KQ370" s="62"/>
      <c r="KR370" s="62"/>
      <c r="KS370" s="62"/>
      <c r="KT370" s="62"/>
      <c r="KU370" s="62"/>
      <c r="KV370" s="62"/>
      <c r="KW370" s="62"/>
      <c r="KX370" s="62"/>
      <c r="KY370" s="62" t="str">
        <f t="shared" si="505"/>
        <v/>
      </c>
      <c r="KZ370" s="62" t="str">
        <f t="shared" si="506"/>
        <v/>
      </c>
      <c r="LA370" s="5"/>
      <c r="LB370" s="5"/>
      <c r="LC370" s="5"/>
      <c r="LD370" s="5"/>
      <c r="LE370" s="5"/>
      <c r="LF370" s="5"/>
      <c r="LG370" s="5"/>
      <c r="LH370" s="5"/>
      <c r="LI370" s="5"/>
      <c r="LJ370" s="5"/>
      <c r="LK370" s="5"/>
      <c r="LL370" s="5"/>
      <c r="LM370" s="5"/>
      <c r="LN370" s="5"/>
      <c r="LO370" s="91" t="str">
        <f t="shared" si="507"/>
        <v/>
      </c>
      <c r="LP370" s="5" t="str">
        <f t="shared" si="508"/>
        <v/>
      </c>
      <c r="LQ370" s="62"/>
      <c r="LR370" s="62"/>
      <c r="LS370" s="62"/>
      <c r="LT370" s="62"/>
      <c r="LU370" s="62"/>
      <c r="LV370" s="62"/>
      <c r="LW370" s="62"/>
      <c r="LX370" s="62"/>
      <c r="LY370" s="62"/>
      <c r="LZ370" s="62"/>
      <c r="MA370" s="62"/>
      <c r="MB370" s="62"/>
      <c r="MC370" s="62"/>
      <c r="MD370" s="62"/>
      <c r="ME370" s="62" t="str">
        <f t="shared" si="509"/>
        <v/>
      </c>
      <c r="MF370" s="62" t="str">
        <f t="shared" si="510"/>
        <v/>
      </c>
    </row>
    <row r="371" spans="1:344" x14ac:dyDescent="0.35">
      <c r="A371" s="132">
        <v>367</v>
      </c>
      <c r="B371" s="170"/>
      <c r="C371" s="170"/>
      <c r="D371" s="152">
        <v>1117</v>
      </c>
      <c r="E371" s="72" t="str">
        <f>'BVEM Scorecard'!F370</f>
        <v>Storage</v>
      </c>
      <c r="F371" s="96">
        <f t="shared" si="472"/>
        <v>0.99999999999999989</v>
      </c>
      <c r="G371" s="96">
        <f t="shared" si="473"/>
        <v>1</v>
      </c>
      <c r="H371" s="96">
        <f t="shared" si="474"/>
        <v>1</v>
      </c>
      <c r="I371" s="96">
        <f t="shared" si="475"/>
        <v>1</v>
      </c>
      <c r="J371" s="62">
        <v>1</v>
      </c>
      <c r="K371" s="62">
        <v>1</v>
      </c>
      <c r="L371" s="62">
        <v>1</v>
      </c>
      <c r="M371" s="62">
        <v>1</v>
      </c>
      <c r="N371" s="62">
        <v>1</v>
      </c>
      <c r="O371" s="62">
        <v>1</v>
      </c>
      <c r="P371" s="62">
        <v>1</v>
      </c>
      <c r="Q371" s="62">
        <v>1</v>
      </c>
      <c r="R371" s="62">
        <v>1</v>
      </c>
      <c r="S371" s="62">
        <v>1</v>
      </c>
      <c r="T371" s="62">
        <v>1</v>
      </c>
      <c r="U371" s="62">
        <v>1</v>
      </c>
      <c r="V371" s="62">
        <v>1</v>
      </c>
      <c r="W371" s="62">
        <f t="shared" si="532"/>
        <v>1</v>
      </c>
      <c r="X371" s="62">
        <f t="shared" si="535"/>
        <v>0.99999999999999989</v>
      </c>
      <c r="Y371" s="1" t="s">
        <v>84</v>
      </c>
      <c r="Z371" s="1">
        <v>1</v>
      </c>
      <c r="AA371" s="1"/>
      <c r="AB371" s="1"/>
      <c r="AC371" s="1"/>
      <c r="AD371" s="1"/>
      <c r="AE371" s="1"/>
      <c r="AF371" s="1"/>
      <c r="AG371" s="1"/>
      <c r="AH371" s="1"/>
      <c r="AI371" s="1"/>
      <c r="AJ371" s="1"/>
      <c r="AK371" s="1"/>
      <c r="AL371" s="1">
        <v>1</v>
      </c>
      <c r="AM371" s="138" t="str">
        <f t="shared" si="536"/>
        <v/>
      </c>
      <c r="AN371" s="139">
        <v>1</v>
      </c>
      <c r="AO371" s="63"/>
      <c r="AP371" s="63"/>
      <c r="AQ371" s="63"/>
      <c r="AR371" s="63"/>
      <c r="AS371" s="63"/>
      <c r="AT371" s="63"/>
      <c r="AU371" s="63"/>
      <c r="AV371" s="63"/>
      <c r="AW371" s="63"/>
      <c r="AX371" s="63"/>
      <c r="AY371" s="63"/>
      <c r="AZ371" s="63"/>
      <c r="BA371" s="63"/>
      <c r="BB371" s="63"/>
      <c r="BC371" s="63" t="str">
        <f t="shared" si="466"/>
        <v/>
      </c>
      <c r="BD371" s="63" t="str">
        <f t="shared" si="467"/>
        <v/>
      </c>
      <c r="BE371" s="1"/>
      <c r="BF371" s="1"/>
      <c r="BG371" s="1"/>
      <c r="BH371" s="1"/>
      <c r="BI371" s="1"/>
      <c r="BJ371" s="1"/>
      <c r="BK371" s="1"/>
      <c r="BL371" s="1"/>
      <c r="BM371" s="1"/>
      <c r="BN371" s="1"/>
      <c r="BO371" s="1"/>
      <c r="BP371" s="1"/>
      <c r="BQ371" s="1"/>
      <c r="BR371" s="1"/>
      <c r="BS371" s="1" t="str">
        <f t="shared" si="468"/>
        <v/>
      </c>
      <c r="BT371" s="1" t="str">
        <f t="shared" si="469"/>
        <v/>
      </c>
      <c r="BU371" s="63"/>
      <c r="BV371" s="63"/>
      <c r="BW371" s="63"/>
      <c r="BX371" s="63"/>
      <c r="BY371" s="63"/>
      <c r="BZ371" s="63"/>
      <c r="CA371" s="63"/>
      <c r="CB371" s="63"/>
      <c r="CC371" s="63"/>
      <c r="CD371" s="63"/>
      <c r="CE371" s="63"/>
      <c r="CF371" s="63"/>
      <c r="CG371" s="63"/>
      <c r="CH371" s="63"/>
      <c r="CI371" s="63" t="str">
        <f t="shared" si="470"/>
        <v/>
      </c>
      <c r="CJ371" s="63" t="str">
        <f t="shared" si="471"/>
        <v/>
      </c>
      <c r="CK371" s="1"/>
      <c r="CL371" s="1"/>
      <c r="CM371" s="1"/>
      <c r="CN371" s="1"/>
      <c r="CO371" s="1"/>
      <c r="CP371" s="1"/>
      <c r="CQ371" s="1"/>
      <c r="CR371" s="1"/>
      <c r="CS371" s="1"/>
      <c r="CT371" s="1"/>
      <c r="CU371" s="1"/>
      <c r="CV371" s="1"/>
      <c r="CW371" s="1"/>
      <c r="CX371" s="1"/>
      <c r="CY371" s="138" t="str">
        <f t="shared" si="479"/>
        <v/>
      </c>
      <c r="CZ371" s="1" t="str">
        <f t="shared" si="480"/>
        <v/>
      </c>
      <c r="DA371" s="63"/>
      <c r="DB371" s="63"/>
      <c r="DC371" s="63"/>
      <c r="DD371" s="63"/>
      <c r="DE371" s="63"/>
      <c r="DF371" s="63"/>
      <c r="DG371" s="63"/>
      <c r="DH371" s="63"/>
      <c r="DI371" s="63"/>
      <c r="DJ371" s="63"/>
      <c r="DK371" s="63"/>
      <c r="DL371" s="63"/>
      <c r="DM371" s="63"/>
      <c r="DN371" s="63"/>
      <c r="DO371" s="63" t="str">
        <f t="shared" si="481"/>
        <v/>
      </c>
      <c r="DP371" s="63" t="str">
        <f t="shared" si="482"/>
        <v/>
      </c>
      <c r="DQ371" s="1"/>
      <c r="DR371" s="1"/>
      <c r="DS371" s="1"/>
      <c r="DT371" s="1"/>
      <c r="DU371" s="1"/>
      <c r="DV371" s="1"/>
      <c r="DW371" s="1"/>
      <c r="DX371" s="1"/>
      <c r="DY371" s="1"/>
      <c r="DZ371" s="1"/>
      <c r="EA371" s="1"/>
      <c r="EB371" s="1"/>
      <c r="EC371" s="1"/>
      <c r="ED371" s="1"/>
      <c r="EE371" s="138" t="str">
        <f t="shared" si="483"/>
        <v/>
      </c>
      <c r="EF371" s="1" t="str">
        <f t="shared" si="484"/>
        <v/>
      </c>
      <c r="EG371" s="63"/>
      <c r="EH371" s="63"/>
      <c r="EI371" s="63"/>
      <c r="EJ371" s="63"/>
      <c r="EK371" s="63"/>
      <c r="EL371" s="63"/>
      <c r="EM371" s="63"/>
      <c r="EN371" s="63"/>
      <c r="EO371" s="63"/>
      <c r="EP371" s="63"/>
      <c r="EQ371" s="63"/>
      <c r="ER371" s="63"/>
      <c r="ES371" s="63"/>
      <c r="ET371" s="63"/>
      <c r="EU371" s="63" t="str">
        <f t="shared" si="485"/>
        <v/>
      </c>
      <c r="EV371" s="63" t="str">
        <f t="shared" si="486"/>
        <v/>
      </c>
      <c r="EW371" s="1"/>
      <c r="EX371" s="1"/>
      <c r="EY371" s="1"/>
      <c r="EZ371" s="1"/>
      <c r="FA371" s="1"/>
      <c r="FB371" s="1"/>
      <c r="FC371" s="1"/>
      <c r="FD371" s="1"/>
      <c r="FE371" s="1"/>
      <c r="FF371" s="1"/>
      <c r="FG371" s="1"/>
      <c r="FH371" s="1"/>
      <c r="FI371" s="1"/>
      <c r="FJ371" s="1"/>
      <c r="FK371" s="138" t="str">
        <f t="shared" si="487"/>
        <v/>
      </c>
      <c r="FL371" s="1" t="str">
        <f t="shared" si="488"/>
        <v/>
      </c>
      <c r="FM371" s="63"/>
      <c r="FN371" s="63"/>
      <c r="FO371" s="63"/>
      <c r="FP371" s="63"/>
      <c r="FQ371" s="63"/>
      <c r="FR371" s="63"/>
      <c r="FS371" s="63"/>
      <c r="FT371" s="63"/>
      <c r="FU371" s="63"/>
      <c r="FV371" s="63"/>
      <c r="FW371" s="63"/>
      <c r="FX371" s="63"/>
      <c r="FY371" s="63"/>
      <c r="FZ371" s="63"/>
      <c r="GA371" s="63" t="str">
        <f t="shared" si="489"/>
        <v/>
      </c>
      <c r="GB371" s="63" t="str">
        <f t="shared" si="490"/>
        <v/>
      </c>
      <c r="GC371" s="1"/>
      <c r="GD371" s="1"/>
      <c r="GE371" s="1"/>
      <c r="GF371" s="1"/>
      <c r="GG371" s="1"/>
      <c r="GH371" s="1"/>
      <c r="GI371" s="1"/>
      <c r="GJ371" s="1"/>
      <c r="GK371" s="1"/>
      <c r="GL371" s="1"/>
      <c r="GM371" s="1"/>
      <c r="GN371" s="1"/>
      <c r="GO371" s="1"/>
      <c r="GP371" s="1"/>
      <c r="GQ371" s="138" t="str">
        <f t="shared" si="491"/>
        <v/>
      </c>
      <c r="GR371" s="1" t="str">
        <f t="shared" si="492"/>
        <v/>
      </c>
      <c r="GS371" s="63"/>
      <c r="GT371" s="63"/>
      <c r="GU371" s="63"/>
      <c r="GV371" s="63"/>
      <c r="GW371" s="63"/>
      <c r="GX371" s="63"/>
      <c r="GY371" s="63"/>
      <c r="GZ371" s="63"/>
      <c r="HA371" s="63"/>
      <c r="HB371" s="63"/>
      <c r="HC371" s="63"/>
      <c r="HD371" s="63"/>
      <c r="HE371" s="63"/>
      <c r="HF371" s="63"/>
      <c r="HG371" s="63" t="str">
        <f t="shared" si="493"/>
        <v/>
      </c>
      <c r="HH371" s="63" t="str">
        <f t="shared" si="494"/>
        <v/>
      </c>
      <c r="HI371" s="1"/>
      <c r="HJ371" s="1"/>
      <c r="HK371" s="1"/>
      <c r="HL371" s="1"/>
      <c r="HM371" s="1"/>
      <c r="HN371" s="1"/>
      <c r="HO371" s="1"/>
      <c r="HP371" s="1"/>
      <c r="HQ371" s="1"/>
      <c r="HR371" s="1"/>
      <c r="HS371" s="1"/>
      <c r="HT371" s="1"/>
      <c r="HU371" s="1"/>
      <c r="HV371" s="1"/>
      <c r="HW371" s="138" t="str">
        <f t="shared" si="495"/>
        <v/>
      </c>
      <c r="HX371" s="1" t="str">
        <f t="shared" si="496"/>
        <v/>
      </c>
      <c r="HY371" s="63"/>
      <c r="HZ371" s="63"/>
      <c r="IA371" s="63"/>
      <c r="IB371" s="63"/>
      <c r="IC371" s="63"/>
      <c r="ID371" s="63"/>
      <c r="IE371" s="63"/>
      <c r="IF371" s="63"/>
      <c r="IG371" s="63"/>
      <c r="IH371" s="63"/>
      <c r="II371" s="63"/>
      <c r="IJ371" s="63"/>
      <c r="IK371" s="63"/>
      <c r="IL371" s="63"/>
      <c r="IM371" s="63" t="str">
        <f t="shared" si="497"/>
        <v/>
      </c>
      <c r="IN371" s="63" t="str">
        <f t="shared" si="498"/>
        <v/>
      </c>
      <c r="IO371" s="1"/>
      <c r="IP371" s="1"/>
      <c r="IQ371" s="1"/>
      <c r="IR371" s="1"/>
      <c r="IS371" s="1"/>
      <c r="IT371" s="1"/>
      <c r="IU371" s="1"/>
      <c r="IV371" s="1"/>
      <c r="IW371" s="1"/>
      <c r="IX371" s="1"/>
      <c r="IY371" s="1"/>
      <c r="IZ371" s="1"/>
      <c r="JA371" s="1"/>
      <c r="JB371" s="1"/>
      <c r="JC371" s="138" t="str">
        <f t="shared" si="499"/>
        <v/>
      </c>
      <c r="JD371" s="1" t="str">
        <f t="shared" si="500"/>
        <v/>
      </c>
      <c r="JE371" s="63"/>
      <c r="JF371" s="63"/>
      <c r="JG371" s="63"/>
      <c r="JH371" s="63"/>
      <c r="JI371" s="63"/>
      <c r="JJ371" s="63"/>
      <c r="JK371" s="63"/>
      <c r="JL371" s="63"/>
      <c r="JM371" s="63"/>
      <c r="JN371" s="63"/>
      <c r="JO371" s="63"/>
      <c r="JP371" s="63"/>
      <c r="JQ371" s="63"/>
      <c r="JR371" s="63"/>
      <c r="JS371" s="63" t="str">
        <f t="shared" si="501"/>
        <v/>
      </c>
      <c r="JT371" s="63" t="str">
        <f t="shared" si="502"/>
        <v/>
      </c>
      <c r="JU371" s="1"/>
      <c r="JV371" s="1"/>
      <c r="JW371" s="1"/>
      <c r="JX371" s="1"/>
      <c r="JY371" s="1"/>
      <c r="JZ371" s="1"/>
      <c r="KA371" s="1"/>
      <c r="KB371" s="1"/>
      <c r="KC371" s="1"/>
      <c r="KD371" s="1"/>
      <c r="KE371" s="1"/>
      <c r="KF371" s="1"/>
      <c r="KG371" s="1"/>
      <c r="KH371" s="1"/>
      <c r="KI371" s="138" t="str">
        <f t="shared" si="503"/>
        <v/>
      </c>
      <c r="KJ371" s="1" t="str">
        <f t="shared" si="504"/>
        <v/>
      </c>
      <c r="KK371" s="63"/>
      <c r="KL371" s="63"/>
      <c r="KM371" s="63"/>
      <c r="KN371" s="63"/>
      <c r="KO371" s="63"/>
      <c r="KP371" s="63"/>
      <c r="KQ371" s="63"/>
      <c r="KR371" s="63"/>
      <c r="KS371" s="63"/>
      <c r="KT371" s="63"/>
      <c r="KU371" s="63"/>
      <c r="KV371" s="63"/>
      <c r="KW371" s="63"/>
      <c r="KX371" s="63"/>
      <c r="KY371" s="63" t="str">
        <f t="shared" si="505"/>
        <v/>
      </c>
      <c r="KZ371" s="63" t="str">
        <f t="shared" si="506"/>
        <v/>
      </c>
      <c r="LA371" s="1"/>
      <c r="LB371" s="1"/>
      <c r="LC371" s="1"/>
      <c r="LD371" s="1"/>
      <c r="LE371" s="1"/>
      <c r="LF371" s="1"/>
      <c r="LG371" s="1"/>
      <c r="LH371" s="1"/>
      <c r="LI371" s="1"/>
      <c r="LJ371" s="1"/>
      <c r="LK371" s="1"/>
      <c r="LL371" s="1"/>
      <c r="LM371" s="1"/>
      <c r="LN371" s="1"/>
      <c r="LO371" s="138" t="str">
        <f t="shared" si="507"/>
        <v/>
      </c>
      <c r="LP371" s="1" t="str">
        <f t="shared" si="508"/>
        <v/>
      </c>
      <c r="LQ371" s="63"/>
      <c r="LR371" s="63"/>
      <c r="LS371" s="63"/>
      <c r="LT371" s="63"/>
      <c r="LU371" s="63"/>
      <c r="LV371" s="63"/>
      <c r="LW371" s="63"/>
      <c r="LX371" s="63"/>
      <c r="LY371" s="63"/>
      <c r="LZ371" s="63"/>
      <c r="MA371" s="63"/>
      <c r="MB371" s="63"/>
      <c r="MC371" s="63"/>
      <c r="MD371" s="63"/>
      <c r="ME371" s="63" t="str">
        <f t="shared" si="509"/>
        <v/>
      </c>
      <c r="MF371" s="63" t="str">
        <f t="shared" si="510"/>
        <v/>
      </c>
    </row>
    <row r="372" spans="1:344" x14ac:dyDescent="0.35">
      <c r="A372" s="131">
        <v>368</v>
      </c>
      <c r="B372" s="170"/>
      <c r="C372" s="170"/>
      <c r="D372" s="152">
        <v>361</v>
      </c>
      <c r="E372" s="72" t="str">
        <f>'BVEM Scorecard'!F371</f>
        <v>Solar</v>
      </c>
      <c r="F372" s="96"/>
      <c r="G372" s="96"/>
      <c r="H372" s="96"/>
      <c r="I372" s="96"/>
      <c r="J372" s="62"/>
      <c r="K372" s="62"/>
      <c r="L372" s="62"/>
      <c r="M372" s="62"/>
      <c r="N372" s="62"/>
      <c r="O372" s="62"/>
      <c r="P372" s="62"/>
      <c r="Q372" s="62"/>
      <c r="R372" s="62"/>
      <c r="S372" s="62"/>
      <c r="T372" s="62"/>
      <c r="U372" s="62"/>
      <c r="V372" s="62"/>
      <c r="W372" s="62"/>
      <c r="X372" s="62"/>
      <c r="Y372" s="87"/>
      <c r="Z372" s="5"/>
      <c r="AA372" s="5"/>
      <c r="AB372" s="5"/>
      <c r="AC372" s="5"/>
      <c r="AD372" s="5"/>
      <c r="AE372" s="5"/>
      <c r="AF372" s="5"/>
      <c r="AG372" s="5"/>
      <c r="AH372" s="5"/>
      <c r="AI372" s="5"/>
      <c r="AJ372" s="5"/>
      <c r="AK372" s="5"/>
      <c r="AL372" s="5"/>
      <c r="AM372" s="91"/>
      <c r="AN372" s="93"/>
      <c r="AO372" s="62"/>
      <c r="AP372" s="62"/>
      <c r="AQ372" s="62"/>
      <c r="AR372" s="62"/>
      <c r="AS372" s="62"/>
      <c r="AT372" s="62"/>
      <c r="AU372" s="62"/>
      <c r="AV372" s="62"/>
      <c r="AW372" s="62"/>
      <c r="AX372" s="62"/>
      <c r="AY372" s="62"/>
      <c r="AZ372" s="62"/>
      <c r="BA372" s="62"/>
      <c r="BB372" s="62"/>
      <c r="BC372" s="62"/>
      <c r="BD372" s="62"/>
      <c r="BE372" s="5"/>
      <c r="BF372" s="5"/>
      <c r="BG372" s="5"/>
      <c r="BH372" s="5"/>
      <c r="BI372" s="5"/>
      <c r="BJ372" s="5"/>
      <c r="BK372" s="5"/>
      <c r="BL372" s="5"/>
      <c r="BM372" s="5"/>
      <c r="BN372" s="5"/>
      <c r="BO372" s="5"/>
      <c r="BP372" s="5"/>
      <c r="BQ372" s="5"/>
      <c r="BR372" s="5"/>
      <c r="BS372" s="5"/>
      <c r="BT372" s="5"/>
      <c r="BU372" s="62"/>
      <c r="BV372" s="62"/>
      <c r="BW372" s="62"/>
      <c r="BX372" s="62"/>
      <c r="BY372" s="62"/>
      <c r="BZ372" s="62"/>
      <c r="CA372" s="62"/>
      <c r="CB372" s="62"/>
      <c r="CC372" s="62"/>
      <c r="CD372" s="62"/>
      <c r="CE372" s="62"/>
      <c r="CF372" s="62"/>
      <c r="CG372" s="62"/>
      <c r="CH372" s="62"/>
      <c r="CI372" s="62"/>
      <c r="CJ372" s="62"/>
      <c r="CK372" s="5"/>
      <c r="CL372" s="5"/>
      <c r="CM372" s="5"/>
      <c r="CN372" s="5"/>
      <c r="CO372" s="5"/>
      <c r="CP372" s="5"/>
      <c r="CQ372" s="5"/>
      <c r="CR372" s="5"/>
      <c r="CS372" s="5"/>
      <c r="CT372" s="5"/>
      <c r="CU372" s="5"/>
      <c r="CV372" s="5"/>
      <c r="CW372" s="5"/>
      <c r="CX372" s="5"/>
      <c r="CY372" s="91"/>
      <c r="CZ372" s="5"/>
      <c r="DA372" s="62"/>
      <c r="DB372" s="62"/>
      <c r="DC372" s="62"/>
      <c r="DD372" s="62"/>
      <c r="DE372" s="62"/>
      <c r="DF372" s="62"/>
      <c r="DG372" s="62"/>
      <c r="DH372" s="62"/>
      <c r="DI372" s="62"/>
      <c r="DJ372" s="62"/>
      <c r="DK372" s="62"/>
      <c r="DL372" s="62"/>
      <c r="DM372" s="62"/>
      <c r="DN372" s="62"/>
      <c r="DO372" s="62"/>
      <c r="DP372" s="62"/>
      <c r="DQ372" s="5"/>
      <c r="DR372" s="5"/>
      <c r="DS372" s="5"/>
      <c r="DT372" s="5"/>
      <c r="DU372" s="5"/>
      <c r="DV372" s="5"/>
      <c r="DW372" s="5"/>
      <c r="DX372" s="5"/>
      <c r="DY372" s="5"/>
      <c r="DZ372" s="5"/>
      <c r="EA372" s="5"/>
      <c r="EB372" s="5"/>
      <c r="EC372" s="5"/>
      <c r="ED372" s="5"/>
      <c r="EE372" s="91"/>
      <c r="EF372" s="5"/>
      <c r="EG372" s="62"/>
      <c r="EH372" s="62"/>
      <c r="EI372" s="62"/>
      <c r="EJ372" s="62"/>
      <c r="EK372" s="62"/>
      <c r="EL372" s="62"/>
      <c r="EM372" s="62"/>
      <c r="EN372" s="62"/>
      <c r="EO372" s="62"/>
      <c r="EP372" s="62"/>
      <c r="EQ372" s="62"/>
      <c r="ER372" s="62"/>
      <c r="ES372" s="62"/>
      <c r="ET372" s="62"/>
      <c r="EU372" s="62"/>
      <c r="EV372" s="62"/>
      <c r="EW372" s="5"/>
      <c r="EX372" s="5"/>
      <c r="EY372" s="5"/>
      <c r="EZ372" s="5"/>
      <c r="FA372" s="5"/>
      <c r="FB372" s="5"/>
      <c r="FC372" s="5"/>
      <c r="FD372" s="5"/>
      <c r="FE372" s="5"/>
      <c r="FF372" s="5"/>
      <c r="FG372" s="5"/>
      <c r="FH372" s="5"/>
      <c r="FI372" s="5"/>
      <c r="FJ372" s="5"/>
      <c r="FK372" s="91"/>
      <c r="FL372" s="5"/>
      <c r="FM372" s="62"/>
      <c r="FN372" s="62"/>
      <c r="FO372" s="62"/>
      <c r="FP372" s="62"/>
      <c r="FQ372" s="62"/>
      <c r="FR372" s="62"/>
      <c r="FS372" s="62"/>
      <c r="FT372" s="62"/>
      <c r="FU372" s="62"/>
      <c r="FV372" s="62"/>
      <c r="FW372" s="62"/>
      <c r="FX372" s="62"/>
      <c r="FY372" s="62"/>
      <c r="FZ372" s="62"/>
      <c r="GA372" s="62"/>
      <c r="GB372" s="62"/>
      <c r="GC372" s="5"/>
      <c r="GD372" s="5"/>
      <c r="GE372" s="5"/>
      <c r="GF372" s="5"/>
      <c r="GG372" s="5"/>
      <c r="GH372" s="5"/>
      <c r="GI372" s="5"/>
      <c r="GJ372" s="5"/>
      <c r="GK372" s="5"/>
      <c r="GL372" s="5"/>
      <c r="GM372" s="5"/>
      <c r="GN372" s="5"/>
      <c r="GO372" s="5"/>
      <c r="GP372" s="5"/>
      <c r="GQ372" s="91"/>
      <c r="GR372" s="5"/>
      <c r="GS372" s="62"/>
      <c r="GT372" s="62"/>
      <c r="GU372" s="62"/>
      <c r="GV372" s="62"/>
      <c r="GW372" s="62"/>
      <c r="GX372" s="62"/>
      <c r="GY372" s="62"/>
      <c r="GZ372" s="62"/>
      <c r="HA372" s="62"/>
      <c r="HB372" s="62"/>
      <c r="HC372" s="62"/>
      <c r="HD372" s="62"/>
      <c r="HE372" s="62"/>
      <c r="HF372" s="62"/>
      <c r="HG372" s="62"/>
      <c r="HH372" s="62"/>
      <c r="HI372" s="5"/>
      <c r="HJ372" s="5"/>
      <c r="HK372" s="5"/>
      <c r="HL372" s="5"/>
      <c r="HM372" s="5"/>
      <c r="HN372" s="5"/>
      <c r="HO372" s="5"/>
      <c r="HP372" s="5"/>
      <c r="HQ372" s="5"/>
      <c r="HR372" s="5"/>
      <c r="HS372" s="5"/>
      <c r="HT372" s="5"/>
      <c r="HU372" s="5"/>
      <c r="HV372" s="5"/>
      <c r="HW372" s="91"/>
      <c r="HX372" s="5"/>
      <c r="HY372" s="62"/>
      <c r="HZ372" s="62"/>
      <c r="IA372" s="62"/>
      <c r="IB372" s="62"/>
      <c r="IC372" s="62"/>
      <c r="ID372" s="62"/>
      <c r="IE372" s="62"/>
      <c r="IF372" s="62"/>
      <c r="IG372" s="62"/>
      <c r="IH372" s="62"/>
      <c r="II372" s="62"/>
      <c r="IJ372" s="62"/>
      <c r="IK372" s="62"/>
      <c r="IL372" s="62"/>
      <c r="IM372" s="62"/>
      <c r="IN372" s="62"/>
      <c r="IO372" s="5"/>
      <c r="IP372" s="5"/>
      <c r="IQ372" s="5"/>
      <c r="IR372" s="5"/>
      <c r="IS372" s="5"/>
      <c r="IT372" s="5"/>
      <c r="IU372" s="5"/>
      <c r="IV372" s="5"/>
      <c r="IW372" s="5"/>
      <c r="IX372" s="5"/>
      <c r="IY372" s="5"/>
      <c r="IZ372" s="5"/>
      <c r="JA372" s="5"/>
      <c r="JB372" s="5"/>
      <c r="JC372" s="91"/>
      <c r="JD372" s="5"/>
      <c r="JE372" s="62"/>
      <c r="JF372" s="62"/>
      <c r="JG372" s="62"/>
      <c r="JH372" s="62"/>
      <c r="JI372" s="62"/>
      <c r="JJ372" s="62"/>
      <c r="JK372" s="62"/>
      <c r="JL372" s="62"/>
      <c r="JM372" s="62"/>
      <c r="JN372" s="62"/>
      <c r="JO372" s="62"/>
      <c r="JP372" s="62"/>
      <c r="JQ372" s="62"/>
      <c r="JR372" s="62"/>
      <c r="JS372" s="62"/>
      <c r="JT372" s="62"/>
      <c r="JU372" s="5"/>
      <c r="JV372" s="5"/>
      <c r="JW372" s="5"/>
      <c r="JX372" s="5"/>
      <c r="JY372" s="5"/>
      <c r="JZ372" s="5"/>
      <c r="KA372" s="5"/>
      <c r="KB372" s="5"/>
      <c r="KC372" s="5"/>
      <c r="KD372" s="5"/>
      <c r="KE372" s="5"/>
      <c r="KF372" s="5"/>
      <c r="KG372" s="5"/>
      <c r="KH372" s="5"/>
      <c r="KI372" s="91"/>
      <c r="KJ372" s="5"/>
      <c r="KK372" s="62"/>
      <c r="KL372" s="62"/>
      <c r="KM372" s="62"/>
      <c r="KN372" s="62"/>
      <c r="KO372" s="62"/>
      <c r="KP372" s="62"/>
      <c r="KQ372" s="62"/>
      <c r="KR372" s="62"/>
      <c r="KS372" s="62"/>
      <c r="KT372" s="62"/>
      <c r="KU372" s="62"/>
      <c r="KV372" s="62"/>
      <c r="KW372" s="62"/>
      <c r="KX372" s="62"/>
      <c r="KY372" s="62"/>
      <c r="KZ372" s="62"/>
      <c r="LA372" s="5"/>
      <c r="LB372" s="5"/>
      <c r="LC372" s="5"/>
      <c r="LD372" s="5"/>
      <c r="LE372" s="5"/>
      <c r="LF372" s="5"/>
      <c r="LG372" s="5"/>
      <c r="LH372" s="5"/>
      <c r="LI372" s="5"/>
      <c r="LJ372" s="5"/>
      <c r="LK372" s="5"/>
      <c r="LL372" s="5"/>
      <c r="LM372" s="5"/>
      <c r="LN372" s="5"/>
      <c r="LO372" s="91"/>
      <c r="LP372" s="5"/>
      <c r="LQ372" s="62"/>
      <c r="LR372" s="62"/>
      <c r="LS372" s="62"/>
      <c r="LT372" s="62"/>
      <c r="LU372" s="62"/>
      <c r="LV372" s="62"/>
      <c r="LW372" s="62"/>
      <c r="LX372" s="62"/>
      <c r="LY372" s="62"/>
      <c r="LZ372" s="62"/>
      <c r="MA372" s="62"/>
      <c r="MB372" s="62"/>
      <c r="MC372" s="62"/>
      <c r="MD372" s="62"/>
      <c r="ME372" s="62"/>
      <c r="MF372" s="62"/>
    </row>
    <row r="373" spans="1:344" x14ac:dyDescent="0.35">
      <c r="A373" s="132">
        <v>369</v>
      </c>
      <c r="B373" s="170"/>
      <c r="C373" s="170"/>
      <c r="D373" s="152">
        <v>1122</v>
      </c>
      <c r="E373" s="72" t="str">
        <f>'BVEM Scorecard'!F372</f>
        <v>Solar + Storage</v>
      </c>
      <c r="F373" s="96">
        <f t="shared" si="472"/>
        <v>0.99999999999999989</v>
      </c>
      <c r="G373" s="96">
        <f t="shared" si="473"/>
        <v>1</v>
      </c>
      <c r="H373" s="96">
        <f t="shared" si="474"/>
        <v>0.90000000000000013</v>
      </c>
      <c r="I373" s="96">
        <f t="shared" si="475"/>
        <v>0.75789473684210551</v>
      </c>
      <c r="J373" s="62">
        <v>1</v>
      </c>
      <c r="K373" s="62">
        <v>1</v>
      </c>
      <c r="L373" s="62">
        <v>1</v>
      </c>
      <c r="M373" s="62">
        <v>1</v>
      </c>
      <c r="N373" s="62">
        <v>1</v>
      </c>
      <c r="O373" s="62">
        <v>1</v>
      </c>
      <c r="P373" s="62">
        <v>1</v>
      </c>
      <c r="Q373" s="62">
        <v>1</v>
      </c>
      <c r="R373" s="62">
        <v>1</v>
      </c>
      <c r="S373" s="62">
        <v>1</v>
      </c>
      <c r="T373" s="62">
        <v>1</v>
      </c>
      <c r="U373" s="62">
        <v>1</v>
      </c>
      <c r="V373" s="62">
        <v>1</v>
      </c>
      <c r="W373" s="62">
        <f t="shared" si="532"/>
        <v>1</v>
      </c>
      <c r="X373" s="62">
        <f t="shared" ref="X373" si="537">M$4*M373+N$4*N373+O$4*O373+P$4*P373+Q$4*Q373+R$4*R373+S$4*S373+T$4*T373+U$4*U373+V$4*V373</f>
        <v>0.99999999999999989</v>
      </c>
      <c r="Y373" s="1" t="s">
        <v>111</v>
      </c>
      <c r="Z373" s="1">
        <v>1</v>
      </c>
      <c r="AA373" s="1">
        <v>1</v>
      </c>
      <c r="AB373" s="1">
        <v>1</v>
      </c>
      <c r="AC373" s="1">
        <v>1</v>
      </c>
      <c r="AD373" s="1">
        <v>0</v>
      </c>
      <c r="AE373" s="1">
        <v>1</v>
      </c>
      <c r="AF373" s="1">
        <v>1</v>
      </c>
      <c r="AG373" s="1">
        <v>1</v>
      </c>
      <c r="AH373" s="1">
        <v>1</v>
      </c>
      <c r="AI373" s="1">
        <v>1</v>
      </c>
      <c r="AJ373" s="1">
        <v>1</v>
      </c>
      <c r="AK373" s="1">
        <v>1</v>
      </c>
      <c r="AL373" s="1">
        <f t="shared" ref="AL373" si="538">IFERROR(AVERAGE(AB373:AK373),"")</f>
        <v>0.9</v>
      </c>
      <c r="AM373" s="138">
        <f t="shared" ref="AM373" si="539">IFERROR(AA373/SUM($AA373,$AQ373,$BG373,$BW373,$CM373,$DC373,$DS373,$EI373,$EY373,$FO373,$GE373,$GU373,$HK373,$IA373,$IQ373,$JG373,$JW373,$KM373,$LC373,$LS373),"")</f>
        <v>5.2631578947368418E-2</v>
      </c>
      <c r="AN373" s="139">
        <f t="shared" ref="AN373" si="540">IFERROR((AB$4*AB373+AC$4*AC373+AD$4*AD373+AE$4*AE373+AF$4*AF373+AG$4*AG373+AH$4*AH373+AI$4*AI373+AJ$4*AJ373+AK$4*AK373)*AM373,"")</f>
        <v>4.7368421052631574E-2</v>
      </c>
      <c r="AO373" s="63" t="s">
        <v>112</v>
      </c>
      <c r="AP373" s="63">
        <v>1</v>
      </c>
      <c r="AQ373" s="63">
        <v>1</v>
      </c>
      <c r="AR373" s="63">
        <v>1</v>
      </c>
      <c r="AS373" s="63">
        <v>1</v>
      </c>
      <c r="AT373" s="63">
        <v>0</v>
      </c>
      <c r="AU373" s="63">
        <v>1</v>
      </c>
      <c r="AV373" s="63">
        <v>1</v>
      </c>
      <c r="AW373" s="63">
        <v>1</v>
      </c>
      <c r="AX373" s="63">
        <v>1</v>
      </c>
      <c r="AY373" s="63">
        <v>1</v>
      </c>
      <c r="AZ373" s="63">
        <v>1</v>
      </c>
      <c r="BA373" s="63">
        <v>1</v>
      </c>
      <c r="BB373" s="63">
        <f t="shared" ref="BB373" si="541">IFERROR(AVERAGE(AR373:BA373),"")</f>
        <v>0.9</v>
      </c>
      <c r="BC373" s="63">
        <f t="shared" si="466"/>
        <v>5.2631578947368418E-2</v>
      </c>
      <c r="BD373" s="63">
        <f t="shared" si="467"/>
        <v>4.7368421052631574E-2</v>
      </c>
      <c r="BE373" s="1" t="s">
        <v>113</v>
      </c>
      <c r="BF373" s="1">
        <v>1</v>
      </c>
      <c r="BG373" s="1">
        <v>1</v>
      </c>
      <c r="BH373" s="1">
        <v>1</v>
      </c>
      <c r="BI373" s="1">
        <v>1</v>
      </c>
      <c r="BJ373" s="1">
        <v>0</v>
      </c>
      <c r="BK373" s="1">
        <v>1</v>
      </c>
      <c r="BL373" s="1">
        <v>1</v>
      </c>
      <c r="BM373" s="1">
        <v>1</v>
      </c>
      <c r="BN373" s="1">
        <v>1</v>
      </c>
      <c r="BO373" s="1">
        <v>1</v>
      </c>
      <c r="BP373" s="1">
        <v>1</v>
      </c>
      <c r="BQ373" s="1">
        <v>1</v>
      </c>
      <c r="BR373" s="1">
        <f t="shared" ref="BR373" si="542">IFERROR(AVERAGE(BH373:BQ373),"")</f>
        <v>0.9</v>
      </c>
      <c r="BS373" s="1">
        <f t="shared" si="468"/>
        <v>5.2631578947368418E-2</v>
      </c>
      <c r="BT373" s="1">
        <f t="shared" si="469"/>
        <v>4.7368421052631574E-2</v>
      </c>
      <c r="BU373" s="63" t="s">
        <v>114</v>
      </c>
      <c r="BV373" s="63">
        <v>1</v>
      </c>
      <c r="BW373" s="63">
        <v>1</v>
      </c>
      <c r="BX373" s="63">
        <v>1</v>
      </c>
      <c r="BY373" s="63">
        <v>1</v>
      </c>
      <c r="BZ373" s="63">
        <v>0</v>
      </c>
      <c r="CA373" s="63">
        <v>1</v>
      </c>
      <c r="CB373" s="63">
        <v>1</v>
      </c>
      <c r="CC373" s="63">
        <v>1</v>
      </c>
      <c r="CD373" s="63">
        <v>1</v>
      </c>
      <c r="CE373" s="63">
        <v>1</v>
      </c>
      <c r="CF373" s="63">
        <v>1</v>
      </c>
      <c r="CG373" s="63">
        <v>1</v>
      </c>
      <c r="CH373" s="63">
        <f t="shared" ref="CH373" si="543">IFERROR(AVERAGE(BX373:CG373),"")</f>
        <v>0.9</v>
      </c>
      <c r="CI373" s="63">
        <f t="shared" si="470"/>
        <v>5.2631578947368418E-2</v>
      </c>
      <c r="CJ373" s="63">
        <f t="shared" si="471"/>
        <v>4.7368421052631574E-2</v>
      </c>
      <c r="CK373" s="1" t="s">
        <v>115</v>
      </c>
      <c r="CL373" s="1">
        <v>1</v>
      </c>
      <c r="CM373" s="1">
        <v>1</v>
      </c>
      <c r="CN373" s="1">
        <v>1</v>
      </c>
      <c r="CO373" s="1">
        <v>1</v>
      </c>
      <c r="CP373" s="1">
        <v>0</v>
      </c>
      <c r="CQ373" s="1">
        <v>1</v>
      </c>
      <c r="CR373" s="1">
        <v>1</v>
      </c>
      <c r="CS373" s="1">
        <v>1</v>
      </c>
      <c r="CT373" s="1">
        <v>1</v>
      </c>
      <c r="CU373" s="1">
        <v>1</v>
      </c>
      <c r="CV373" s="1">
        <v>1</v>
      </c>
      <c r="CW373" s="1">
        <v>1</v>
      </c>
      <c r="CX373" s="1">
        <f t="shared" ref="CX373" si="544">IFERROR(AVERAGE(CN373:CW373),"")</f>
        <v>0.9</v>
      </c>
      <c r="CY373" s="138">
        <f t="shared" si="479"/>
        <v>5.2631578947368418E-2</v>
      </c>
      <c r="CZ373" s="1">
        <f t="shared" si="480"/>
        <v>4.7368421052631574E-2</v>
      </c>
      <c r="DA373" s="63" t="s">
        <v>116</v>
      </c>
      <c r="DB373" s="63">
        <v>1</v>
      </c>
      <c r="DC373" s="63">
        <v>1</v>
      </c>
      <c r="DD373" s="63">
        <v>1</v>
      </c>
      <c r="DE373" s="63">
        <v>1</v>
      </c>
      <c r="DF373" s="63">
        <v>0</v>
      </c>
      <c r="DG373" s="63">
        <v>1</v>
      </c>
      <c r="DH373" s="63">
        <v>1</v>
      </c>
      <c r="DI373" s="63">
        <v>1</v>
      </c>
      <c r="DJ373" s="63">
        <v>1</v>
      </c>
      <c r="DK373" s="63">
        <v>1</v>
      </c>
      <c r="DL373" s="63">
        <v>1</v>
      </c>
      <c r="DM373" s="63">
        <v>1</v>
      </c>
      <c r="DN373" s="63">
        <f t="shared" ref="DN373" si="545">IFERROR(AVERAGE(DD373:DM373),"")</f>
        <v>0.9</v>
      </c>
      <c r="DO373" s="63">
        <f t="shared" si="481"/>
        <v>5.2631578947368418E-2</v>
      </c>
      <c r="DP373" s="63">
        <f t="shared" si="482"/>
        <v>4.7368421052631574E-2</v>
      </c>
      <c r="DQ373" s="1" t="s">
        <v>117</v>
      </c>
      <c r="DR373" s="1">
        <v>1</v>
      </c>
      <c r="DS373" s="1">
        <v>1</v>
      </c>
      <c r="DT373" s="1">
        <v>1</v>
      </c>
      <c r="DU373" s="1">
        <v>1</v>
      </c>
      <c r="DV373" s="1">
        <v>0</v>
      </c>
      <c r="DW373" s="1">
        <v>1</v>
      </c>
      <c r="DX373" s="1">
        <v>1</v>
      </c>
      <c r="DY373" s="1">
        <v>1</v>
      </c>
      <c r="DZ373" s="1">
        <v>1</v>
      </c>
      <c r="EA373" s="1">
        <v>1</v>
      </c>
      <c r="EB373" s="1">
        <v>1</v>
      </c>
      <c r="EC373" s="1">
        <v>1</v>
      </c>
      <c r="ED373" s="1">
        <f t="shared" ref="ED373" si="546">IFERROR(AVERAGE(DT373:EC373),"")</f>
        <v>0.9</v>
      </c>
      <c r="EE373" s="138">
        <f t="shared" si="483"/>
        <v>5.2631578947368418E-2</v>
      </c>
      <c r="EF373" s="1">
        <f t="shared" si="484"/>
        <v>4.7368421052631574E-2</v>
      </c>
      <c r="EG373" s="63" t="s">
        <v>118</v>
      </c>
      <c r="EH373" s="63">
        <v>1</v>
      </c>
      <c r="EI373" s="63">
        <v>1</v>
      </c>
      <c r="EJ373" s="63">
        <v>1</v>
      </c>
      <c r="EK373" s="63">
        <v>1</v>
      </c>
      <c r="EL373" s="63">
        <v>0</v>
      </c>
      <c r="EM373" s="63">
        <v>1</v>
      </c>
      <c r="EN373" s="63">
        <v>1</v>
      </c>
      <c r="EO373" s="63">
        <v>1</v>
      </c>
      <c r="EP373" s="63">
        <v>1</v>
      </c>
      <c r="EQ373" s="63">
        <v>1</v>
      </c>
      <c r="ER373" s="63">
        <v>1</v>
      </c>
      <c r="ES373" s="63">
        <v>1</v>
      </c>
      <c r="ET373" s="63">
        <f t="shared" ref="ET373" si="547">IFERROR(AVERAGE(EJ373:ES373),"")</f>
        <v>0.9</v>
      </c>
      <c r="EU373" s="63">
        <f t="shared" si="485"/>
        <v>5.2631578947368418E-2</v>
      </c>
      <c r="EV373" s="63">
        <f t="shared" si="486"/>
        <v>4.7368421052631574E-2</v>
      </c>
      <c r="EW373" s="1" t="s">
        <v>119</v>
      </c>
      <c r="EX373" s="1">
        <v>1</v>
      </c>
      <c r="EY373" s="1">
        <v>1</v>
      </c>
      <c r="EZ373" s="1">
        <v>1</v>
      </c>
      <c r="FA373" s="1">
        <v>1</v>
      </c>
      <c r="FB373" s="1">
        <v>0</v>
      </c>
      <c r="FC373" s="1">
        <v>1</v>
      </c>
      <c r="FD373" s="1">
        <v>1</v>
      </c>
      <c r="FE373" s="1">
        <v>1</v>
      </c>
      <c r="FF373" s="1">
        <v>1</v>
      </c>
      <c r="FG373" s="1">
        <v>1</v>
      </c>
      <c r="FH373" s="1">
        <v>1</v>
      </c>
      <c r="FI373" s="1">
        <v>1</v>
      </c>
      <c r="FJ373" s="1">
        <f t="shared" ref="FJ373" si="548">IFERROR(AVERAGE(EZ373:FI373),"")</f>
        <v>0.9</v>
      </c>
      <c r="FK373" s="138">
        <f t="shared" si="487"/>
        <v>5.2631578947368418E-2</v>
      </c>
      <c r="FL373" s="1">
        <f t="shared" si="488"/>
        <v>4.7368421052631574E-2</v>
      </c>
      <c r="FM373" s="63" t="s">
        <v>120</v>
      </c>
      <c r="FN373" s="63">
        <v>1</v>
      </c>
      <c r="FO373" s="63">
        <v>1</v>
      </c>
      <c r="FP373" s="63">
        <v>1</v>
      </c>
      <c r="FQ373" s="63">
        <v>1</v>
      </c>
      <c r="FR373" s="63">
        <v>0</v>
      </c>
      <c r="FS373" s="63">
        <v>1</v>
      </c>
      <c r="FT373" s="63">
        <v>1</v>
      </c>
      <c r="FU373" s="63">
        <v>1</v>
      </c>
      <c r="FV373" s="63">
        <v>1</v>
      </c>
      <c r="FW373" s="63">
        <v>1</v>
      </c>
      <c r="FX373" s="63">
        <v>1</v>
      </c>
      <c r="FY373" s="63">
        <v>1</v>
      </c>
      <c r="FZ373" s="63">
        <f t="shared" ref="FZ373" si="549">IFERROR(AVERAGE(FP373:FY373),"")</f>
        <v>0.9</v>
      </c>
      <c r="GA373" s="63">
        <f t="shared" si="489"/>
        <v>5.2631578947368418E-2</v>
      </c>
      <c r="GB373" s="63">
        <f t="shared" si="490"/>
        <v>4.7368421052631574E-2</v>
      </c>
      <c r="GC373" s="1" t="s">
        <v>121</v>
      </c>
      <c r="GD373" s="1">
        <v>1</v>
      </c>
      <c r="GE373" s="1">
        <v>1</v>
      </c>
      <c r="GF373" s="1">
        <v>1</v>
      </c>
      <c r="GG373" s="1">
        <v>1</v>
      </c>
      <c r="GH373" s="1">
        <v>0</v>
      </c>
      <c r="GI373" s="1">
        <v>1</v>
      </c>
      <c r="GJ373" s="1">
        <v>1</v>
      </c>
      <c r="GK373" s="1">
        <v>1</v>
      </c>
      <c r="GL373" s="1">
        <v>1</v>
      </c>
      <c r="GM373" s="1">
        <v>1</v>
      </c>
      <c r="GN373" s="1">
        <v>1</v>
      </c>
      <c r="GO373" s="1">
        <v>1</v>
      </c>
      <c r="GP373" s="1">
        <f t="shared" ref="GP373" si="550">IFERROR(AVERAGE(GF373:GO373),"")</f>
        <v>0.9</v>
      </c>
      <c r="GQ373" s="138">
        <f t="shared" si="491"/>
        <v>5.2631578947368418E-2</v>
      </c>
      <c r="GR373" s="1">
        <f t="shared" si="492"/>
        <v>4.7368421052631574E-2</v>
      </c>
      <c r="GS373" s="63" t="s">
        <v>122</v>
      </c>
      <c r="GT373" s="63">
        <v>1</v>
      </c>
      <c r="GU373" s="63">
        <v>1</v>
      </c>
      <c r="GV373" s="63">
        <v>1</v>
      </c>
      <c r="GW373" s="63">
        <v>1</v>
      </c>
      <c r="GX373" s="63">
        <v>0</v>
      </c>
      <c r="GY373" s="63">
        <v>1</v>
      </c>
      <c r="GZ373" s="63">
        <v>1</v>
      </c>
      <c r="HA373" s="63">
        <v>1</v>
      </c>
      <c r="HB373" s="63">
        <v>1</v>
      </c>
      <c r="HC373" s="63">
        <v>1</v>
      </c>
      <c r="HD373" s="63">
        <v>1</v>
      </c>
      <c r="HE373" s="63">
        <v>1</v>
      </c>
      <c r="HF373" s="63">
        <f t="shared" ref="HF373" si="551">IFERROR(AVERAGE(GV373:HE373),"")</f>
        <v>0.9</v>
      </c>
      <c r="HG373" s="63">
        <f t="shared" si="493"/>
        <v>5.2631578947368418E-2</v>
      </c>
      <c r="HH373" s="63">
        <f t="shared" si="494"/>
        <v>4.7368421052631574E-2</v>
      </c>
      <c r="HI373" s="1" t="s">
        <v>67</v>
      </c>
      <c r="HJ373" s="1">
        <v>1</v>
      </c>
      <c r="HK373" s="1">
        <v>1</v>
      </c>
      <c r="HL373" s="1">
        <v>1</v>
      </c>
      <c r="HM373" s="1">
        <v>1</v>
      </c>
      <c r="HN373" s="1">
        <v>0</v>
      </c>
      <c r="HO373" s="1">
        <v>1</v>
      </c>
      <c r="HP373" s="1">
        <v>1</v>
      </c>
      <c r="HQ373" s="1">
        <v>1</v>
      </c>
      <c r="HR373" s="1">
        <v>1</v>
      </c>
      <c r="HS373" s="1">
        <v>1</v>
      </c>
      <c r="HT373" s="1">
        <v>1</v>
      </c>
      <c r="HU373" s="1">
        <v>1</v>
      </c>
      <c r="HV373" s="1">
        <f t="shared" ref="HV373" si="552">IFERROR(AVERAGE(HL373:HU373),"")</f>
        <v>0.9</v>
      </c>
      <c r="HW373" s="138">
        <f t="shared" si="495"/>
        <v>5.2631578947368418E-2</v>
      </c>
      <c r="HX373" s="1">
        <f t="shared" si="496"/>
        <v>4.7368421052631574E-2</v>
      </c>
      <c r="HY373" s="63" t="s">
        <v>123</v>
      </c>
      <c r="HZ373" s="63">
        <v>1</v>
      </c>
      <c r="IA373" s="63">
        <v>1</v>
      </c>
      <c r="IB373" s="63">
        <v>1</v>
      </c>
      <c r="IC373" s="63">
        <v>1</v>
      </c>
      <c r="ID373" s="63">
        <v>0</v>
      </c>
      <c r="IE373" s="63">
        <v>1</v>
      </c>
      <c r="IF373" s="63">
        <v>1</v>
      </c>
      <c r="IG373" s="63">
        <v>1</v>
      </c>
      <c r="IH373" s="63">
        <v>1</v>
      </c>
      <c r="II373" s="63">
        <v>1</v>
      </c>
      <c r="IJ373" s="63">
        <v>1</v>
      </c>
      <c r="IK373" s="63">
        <v>1</v>
      </c>
      <c r="IL373" s="63">
        <f t="shared" ref="IL373" si="553">IFERROR(AVERAGE(IB373:IK373),"")</f>
        <v>0.9</v>
      </c>
      <c r="IM373" s="63">
        <f t="shared" si="497"/>
        <v>5.2631578947368418E-2</v>
      </c>
      <c r="IN373" s="63">
        <f t="shared" si="498"/>
        <v>4.7368421052631574E-2</v>
      </c>
      <c r="IO373" s="1" t="s">
        <v>124</v>
      </c>
      <c r="IP373" s="1">
        <v>1</v>
      </c>
      <c r="IQ373" s="1">
        <v>1</v>
      </c>
      <c r="IR373" s="1">
        <v>1</v>
      </c>
      <c r="IS373" s="1">
        <v>1</v>
      </c>
      <c r="IT373" s="1">
        <v>0</v>
      </c>
      <c r="IU373" s="1">
        <v>1</v>
      </c>
      <c r="IV373" s="1">
        <v>1</v>
      </c>
      <c r="IW373" s="1">
        <v>1</v>
      </c>
      <c r="IX373" s="1">
        <v>1</v>
      </c>
      <c r="IY373" s="1">
        <v>1</v>
      </c>
      <c r="IZ373" s="1">
        <v>1</v>
      </c>
      <c r="JA373" s="1">
        <v>1</v>
      </c>
      <c r="JB373" s="1">
        <f t="shared" ref="JB373" si="554">IFERROR(AVERAGE(IR373:JA373),"")</f>
        <v>0.9</v>
      </c>
      <c r="JC373" s="138">
        <f t="shared" si="499"/>
        <v>5.2631578947368418E-2</v>
      </c>
      <c r="JD373" s="1">
        <f t="shared" si="500"/>
        <v>4.7368421052631574E-2</v>
      </c>
      <c r="JE373" s="63" t="s">
        <v>125</v>
      </c>
      <c r="JF373" s="63">
        <v>1</v>
      </c>
      <c r="JG373" s="63">
        <v>1</v>
      </c>
      <c r="JH373" s="63">
        <v>1</v>
      </c>
      <c r="JI373" s="63">
        <v>1</v>
      </c>
      <c r="JJ373" s="63">
        <v>0</v>
      </c>
      <c r="JK373" s="63">
        <v>1</v>
      </c>
      <c r="JL373" s="63">
        <v>1</v>
      </c>
      <c r="JM373" s="63">
        <v>1</v>
      </c>
      <c r="JN373" s="63">
        <v>1</v>
      </c>
      <c r="JO373" s="63">
        <v>1</v>
      </c>
      <c r="JP373" s="63">
        <v>1</v>
      </c>
      <c r="JQ373" s="63">
        <v>1</v>
      </c>
      <c r="JR373" s="63">
        <f t="shared" ref="JR373" si="555">IFERROR(AVERAGE(JH373:JQ373),"")</f>
        <v>0.9</v>
      </c>
      <c r="JS373" s="63">
        <f t="shared" si="501"/>
        <v>5.2631578947368418E-2</v>
      </c>
      <c r="JT373" s="63">
        <f t="shared" si="502"/>
        <v>4.7368421052631574E-2</v>
      </c>
      <c r="JU373" s="1" t="s">
        <v>126</v>
      </c>
      <c r="JV373" s="1">
        <v>1</v>
      </c>
      <c r="JW373" s="1">
        <v>1</v>
      </c>
      <c r="JX373" s="1">
        <v>1</v>
      </c>
      <c r="JY373" s="1">
        <v>1</v>
      </c>
      <c r="JZ373" s="1">
        <v>0</v>
      </c>
      <c r="KA373" s="1">
        <v>1</v>
      </c>
      <c r="KB373" s="1">
        <v>1</v>
      </c>
      <c r="KC373" s="1">
        <v>1</v>
      </c>
      <c r="KD373" s="1">
        <v>1</v>
      </c>
      <c r="KE373" s="1">
        <v>1</v>
      </c>
      <c r="KF373" s="1">
        <v>1</v>
      </c>
      <c r="KG373" s="1">
        <v>1</v>
      </c>
      <c r="KH373" s="1"/>
      <c r="KI373" s="138">
        <f t="shared" si="503"/>
        <v>5.2631578947368418E-2</v>
      </c>
      <c r="KJ373" s="1">
        <f t="shared" si="504"/>
        <v>4.7368421052631574E-2</v>
      </c>
      <c r="KK373" s="63" t="s">
        <v>127</v>
      </c>
      <c r="KL373" s="63">
        <v>1</v>
      </c>
      <c r="KM373" s="63">
        <v>1</v>
      </c>
      <c r="KN373" s="63">
        <v>1</v>
      </c>
      <c r="KO373" s="63">
        <v>1</v>
      </c>
      <c r="KP373" s="63">
        <v>0</v>
      </c>
      <c r="KQ373" s="63">
        <v>1</v>
      </c>
      <c r="KR373" s="63">
        <v>1</v>
      </c>
      <c r="KS373" s="63">
        <v>1</v>
      </c>
      <c r="KT373" s="63">
        <v>1</v>
      </c>
      <c r="KU373" s="63">
        <v>1</v>
      </c>
      <c r="KV373" s="63">
        <v>1</v>
      </c>
      <c r="KW373" s="63">
        <v>1</v>
      </c>
      <c r="KX373" s="63"/>
      <c r="KY373" s="63">
        <f t="shared" si="505"/>
        <v>5.2631578947368418E-2</v>
      </c>
      <c r="KZ373" s="63">
        <f t="shared" si="506"/>
        <v>4.7368421052631574E-2</v>
      </c>
      <c r="LA373" s="1" t="s">
        <v>128</v>
      </c>
      <c r="LB373" s="1">
        <v>1</v>
      </c>
      <c r="LC373" s="1">
        <v>1</v>
      </c>
      <c r="LD373" s="1">
        <v>1</v>
      </c>
      <c r="LE373" s="1">
        <v>1</v>
      </c>
      <c r="LF373" s="1">
        <v>0</v>
      </c>
      <c r="LG373" s="1">
        <v>1</v>
      </c>
      <c r="LH373" s="1">
        <v>1</v>
      </c>
      <c r="LI373" s="1">
        <v>1</v>
      </c>
      <c r="LJ373" s="1">
        <v>1</v>
      </c>
      <c r="LK373" s="1">
        <v>1</v>
      </c>
      <c r="LL373" s="1">
        <v>1</v>
      </c>
      <c r="LM373" s="1">
        <v>1</v>
      </c>
      <c r="LN373" s="1"/>
      <c r="LO373" s="138">
        <f t="shared" si="507"/>
        <v>5.2631578947368418E-2</v>
      </c>
      <c r="LP373" s="1">
        <f t="shared" si="508"/>
        <v>4.7368421052631574E-2</v>
      </c>
      <c r="LQ373" s="63"/>
      <c r="LR373" s="63"/>
      <c r="LS373" s="63"/>
      <c r="LT373" s="63"/>
      <c r="LU373" s="63"/>
      <c r="LV373" s="63"/>
      <c r="LW373" s="63"/>
      <c r="LX373" s="63"/>
      <c r="LY373" s="63"/>
      <c r="LZ373" s="63"/>
      <c r="MA373" s="63"/>
      <c r="MB373" s="63"/>
      <c r="MC373" s="63"/>
      <c r="MD373" s="63"/>
      <c r="ME373" s="63">
        <f t="shared" si="509"/>
        <v>0</v>
      </c>
      <c r="MF373" s="63">
        <f t="shared" si="510"/>
        <v>0</v>
      </c>
    </row>
    <row r="374" spans="1:344" x14ac:dyDescent="0.35">
      <c r="A374" s="131">
        <v>370</v>
      </c>
      <c r="B374" s="170"/>
      <c r="C374" s="170"/>
      <c r="D374" s="152">
        <v>704</v>
      </c>
      <c r="E374" s="72" t="str">
        <f>'BVEM Scorecard'!F373</f>
        <v>Solar + Storage</v>
      </c>
      <c r="F374" s="96"/>
      <c r="G374" s="96"/>
      <c r="H374" s="96"/>
      <c r="I374" s="96"/>
      <c r="J374" s="62"/>
      <c r="K374" s="62"/>
      <c r="L374" s="62"/>
      <c r="M374" s="62"/>
      <c r="N374" s="62"/>
      <c r="O374" s="62"/>
      <c r="P374" s="62"/>
      <c r="Q374" s="62"/>
      <c r="R374" s="62"/>
      <c r="S374" s="62"/>
      <c r="T374" s="62"/>
      <c r="U374" s="62"/>
      <c r="V374" s="62"/>
      <c r="W374" s="62"/>
      <c r="X374" s="62"/>
      <c r="Y374" s="87"/>
      <c r="Z374" s="5"/>
      <c r="AA374" s="5"/>
      <c r="AB374" s="5"/>
      <c r="AC374" s="5"/>
      <c r="AD374" s="5"/>
      <c r="AE374" s="5"/>
      <c r="AF374" s="5"/>
      <c r="AG374" s="5"/>
      <c r="AH374" s="5"/>
      <c r="AI374" s="5"/>
      <c r="AJ374" s="5"/>
      <c r="AK374" s="5"/>
      <c r="AL374" s="5"/>
      <c r="AM374" s="91"/>
      <c r="AN374" s="93"/>
      <c r="AO374" s="62"/>
      <c r="AP374" s="62"/>
      <c r="AQ374" s="62"/>
      <c r="AR374" s="62"/>
      <c r="AS374" s="62"/>
      <c r="AT374" s="62"/>
      <c r="AU374" s="62"/>
      <c r="AV374" s="62"/>
      <c r="AW374" s="62"/>
      <c r="AX374" s="62"/>
      <c r="AY374" s="62"/>
      <c r="AZ374" s="62"/>
      <c r="BA374" s="62"/>
      <c r="BB374" s="62"/>
      <c r="BC374" s="62"/>
      <c r="BD374" s="62"/>
      <c r="BE374" s="5"/>
      <c r="BF374" s="5"/>
      <c r="BG374" s="5"/>
      <c r="BH374" s="5"/>
      <c r="BI374" s="5"/>
      <c r="BJ374" s="5"/>
      <c r="BK374" s="5"/>
      <c r="BL374" s="5"/>
      <c r="BM374" s="5"/>
      <c r="BN374" s="5"/>
      <c r="BO374" s="5"/>
      <c r="BP374" s="5"/>
      <c r="BQ374" s="5"/>
      <c r="BR374" s="5"/>
      <c r="BS374" s="5"/>
      <c r="BT374" s="5"/>
      <c r="BU374" s="62"/>
      <c r="BV374" s="62"/>
      <c r="BW374" s="62"/>
      <c r="BX374" s="62"/>
      <c r="BY374" s="62"/>
      <c r="BZ374" s="62"/>
      <c r="CA374" s="62"/>
      <c r="CB374" s="62"/>
      <c r="CC374" s="62"/>
      <c r="CD374" s="62"/>
      <c r="CE374" s="62"/>
      <c r="CF374" s="62"/>
      <c r="CG374" s="62"/>
      <c r="CH374" s="62"/>
      <c r="CI374" s="62"/>
      <c r="CJ374" s="62"/>
      <c r="CK374" s="5"/>
      <c r="CL374" s="5"/>
      <c r="CM374" s="5"/>
      <c r="CN374" s="5"/>
      <c r="CO374" s="5"/>
      <c r="CP374" s="5"/>
      <c r="CQ374" s="5"/>
      <c r="CR374" s="5"/>
      <c r="CS374" s="5"/>
      <c r="CT374" s="5"/>
      <c r="CU374" s="5"/>
      <c r="CV374" s="5"/>
      <c r="CW374" s="5"/>
      <c r="CX374" s="5"/>
      <c r="CY374" s="91"/>
      <c r="CZ374" s="5"/>
      <c r="DA374" s="62"/>
      <c r="DB374" s="62"/>
      <c r="DC374" s="62"/>
      <c r="DD374" s="62"/>
      <c r="DE374" s="62"/>
      <c r="DF374" s="62"/>
      <c r="DG374" s="62"/>
      <c r="DH374" s="62"/>
      <c r="DI374" s="62"/>
      <c r="DJ374" s="62"/>
      <c r="DK374" s="62"/>
      <c r="DL374" s="62"/>
      <c r="DM374" s="62"/>
      <c r="DN374" s="62"/>
      <c r="DO374" s="62"/>
      <c r="DP374" s="62"/>
      <c r="DQ374" s="5"/>
      <c r="DR374" s="5"/>
      <c r="DS374" s="5"/>
      <c r="DT374" s="5"/>
      <c r="DU374" s="5"/>
      <c r="DV374" s="5"/>
      <c r="DW374" s="5"/>
      <c r="DX374" s="5"/>
      <c r="DY374" s="5"/>
      <c r="DZ374" s="5"/>
      <c r="EA374" s="5"/>
      <c r="EB374" s="5"/>
      <c r="EC374" s="5"/>
      <c r="ED374" s="5"/>
      <c r="EE374" s="91"/>
      <c r="EF374" s="5"/>
      <c r="EG374" s="62"/>
      <c r="EH374" s="62"/>
      <c r="EI374" s="62"/>
      <c r="EJ374" s="62"/>
      <c r="EK374" s="62"/>
      <c r="EL374" s="62"/>
      <c r="EM374" s="62"/>
      <c r="EN374" s="62"/>
      <c r="EO374" s="62"/>
      <c r="EP374" s="62"/>
      <c r="EQ374" s="62"/>
      <c r="ER374" s="62"/>
      <c r="ES374" s="62"/>
      <c r="ET374" s="62"/>
      <c r="EU374" s="62"/>
      <c r="EV374" s="62"/>
      <c r="EW374" s="5"/>
      <c r="EX374" s="5"/>
      <c r="EY374" s="5"/>
      <c r="EZ374" s="5"/>
      <c r="FA374" s="5"/>
      <c r="FB374" s="5"/>
      <c r="FC374" s="5"/>
      <c r="FD374" s="5"/>
      <c r="FE374" s="5"/>
      <c r="FF374" s="5"/>
      <c r="FG374" s="5"/>
      <c r="FH374" s="5"/>
      <c r="FI374" s="5"/>
      <c r="FJ374" s="5"/>
      <c r="FK374" s="91"/>
      <c r="FL374" s="5"/>
      <c r="FM374" s="62"/>
      <c r="FN374" s="62"/>
      <c r="FO374" s="62"/>
      <c r="FP374" s="62"/>
      <c r="FQ374" s="62"/>
      <c r="FR374" s="62"/>
      <c r="FS374" s="62"/>
      <c r="FT374" s="62"/>
      <c r="FU374" s="62"/>
      <c r="FV374" s="62"/>
      <c r="FW374" s="62"/>
      <c r="FX374" s="62"/>
      <c r="FY374" s="62"/>
      <c r="FZ374" s="62"/>
      <c r="GA374" s="62"/>
      <c r="GB374" s="62"/>
      <c r="GC374" s="5"/>
      <c r="GD374" s="5"/>
      <c r="GE374" s="5"/>
      <c r="GF374" s="5"/>
      <c r="GG374" s="5"/>
      <c r="GH374" s="5"/>
      <c r="GI374" s="5"/>
      <c r="GJ374" s="5"/>
      <c r="GK374" s="5"/>
      <c r="GL374" s="5"/>
      <c r="GM374" s="5"/>
      <c r="GN374" s="5"/>
      <c r="GO374" s="5"/>
      <c r="GP374" s="5"/>
      <c r="GQ374" s="91"/>
      <c r="GR374" s="5"/>
      <c r="GS374" s="62"/>
      <c r="GT374" s="62"/>
      <c r="GU374" s="62"/>
      <c r="GV374" s="62"/>
      <c r="GW374" s="62"/>
      <c r="GX374" s="62"/>
      <c r="GY374" s="62"/>
      <c r="GZ374" s="62"/>
      <c r="HA374" s="62"/>
      <c r="HB374" s="62"/>
      <c r="HC374" s="62"/>
      <c r="HD374" s="62"/>
      <c r="HE374" s="62"/>
      <c r="HF374" s="62"/>
      <c r="HG374" s="62"/>
      <c r="HH374" s="62"/>
      <c r="HI374" s="5"/>
      <c r="HJ374" s="5"/>
      <c r="HK374" s="5"/>
      <c r="HL374" s="5"/>
      <c r="HM374" s="5"/>
      <c r="HN374" s="5"/>
      <c r="HO374" s="5"/>
      <c r="HP374" s="5"/>
      <c r="HQ374" s="5"/>
      <c r="HR374" s="5"/>
      <c r="HS374" s="5"/>
      <c r="HT374" s="5"/>
      <c r="HU374" s="5"/>
      <c r="HV374" s="5"/>
      <c r="HW374" s="91"/>
      <c r="HX374" s="5"/>
      <c r="HY374" s="62"/>
      <c r="HZ374" s="62"/>
      <c r="IA374" s="62"/>
      <c r="IB374" s="62"/>
      <c r="IC374" s="62"/>
      <c r="ID374" s="62"/>
      <c r="IE374" s="62"/>
      <c r="IF374" s="62"/>
      <c r="IG374" s="62"/>
      <c r="IH374" s="62"/>
      <c r="II374" s="62"/>
      <c r="IJ374" s="62"/>
      <c r="IK374" s="62"/>
      <c r="IL374" s="62"/>
      <c r="IM374" s="62"/>
      <c r="IN374" s="62"/>
      <c r="IO374" s="5"/>
      <c r="IP374" s="5"/>
      <c r="IQ374" s="5"/>
      <c r="IR374" s="5"/>
      <c r="IS374" s="5"/>
      <c r="IT374" s="5"/>
      <c r="IU374" s="5"/>
      <c r="IV374" s="5"/>
      <c r="IW374" s="5"/>
      <c r="IX374" s="5"/>
      <c r="IY374" s="5"/>
      <c r="IZ374" s="5"/>
      <c r="JA374" s="5"/>
      <c r="JB374" s="5"/>
      <c r="JC374" s="91"/>
      <c r="JD374" s="5"/>
      <c r="JE374" s="62"/>
      <c r="JF374" s="62"/>
      <c r="JG374" s="62"/>
      <c r="JH374" s="62"/>
      <c r="JI374" s="62"/>
      <c r="JJ374" s="62"/>
      <c r="JK374" s="62"/>
      <c r="JL374" s="62"/>
      <c r="JM374" s="62"/>
      <c r="JN374" s="62"/>
      <c r="JO374" s="62"/>
      <c r="JP374" s="62"/>
      <c r="JQ374" s="62"/>
      <c r="JR374" s="62"/>
      <c r="JS374" s="62"/>
      <c r="JT374" s="62"/>
      <c r="JU374" s="5"/>
      <c r="JV374" s="5"/>
      <c r="JW374" s="5"/>
      <c r="JX374" s="5"/>
      <c r="JY374" s="5"/>
      <c r="JZ374" s="5"/>
      <c r="KA374" s="5"/>
      <c r="KB374" s="5"/>
      <c r="KC374" s="5"/>
      <c r="KD374" s="5"/>
      <c r="KE374" s="5"/>
      <c r="KF374" s="5"/>
      <c r="KG374" s="5"/>
      <c r="KH374" s="5"/>
      <c r="KI374" s="91"/>
      <c r="KJ374" s="5"/>
      <c r="KK374" s="62"/>
      <c r="KL374" s="62"/>
      <c r="KM374" s="62"/>
      <c r="KN374" s="62"/>
      <c r="KO374" s="62"/>
      <c r="KP374" s="62"/>
      <c r="KQ374" s="62"/>
      <c r="KR374" s="62"/>
      <c r="KS374" s="62"/>
      <c r="KT374" s="62"/>
      <c r="KU374" s="62"/>
      <c r="KV374" s="62"/>
      <c r="KW374" s="62"/>
      <c r="KX374" s="62"/>
      <c r="KY374" s="62"/>
      <c r="KZ374" s="62"/>
      <c r="LA374" s="5"/>
      <c r="LB374" s="5"/>
      <c r="LC374" s="5"/>
      <c r="LD374" s="5"/>
      <c r="LE374" s="5"/>
      <c r="LF374" s="5"/>
      <c r="LG374" s="5"/>
      <c r="LH374" s="5"/>
      <c r="LI374" s="5"/>
      <c r="LJ374" s="5"/>
      <c r="LK374" s="5"/>
      <c r="LL374" s="5"/>
      <c r="LM374" s="5"/>
      <c r="LN374" s="5"/>
      <c r="LO374" s="91"/>
      <c r="LP374" s="5"/>
      <c r="LQ374" s="62"/>
      <c r="LR374" s="62"/>
      <c r="LS374" s="62"/>
      <c r="LT374" s="62"/>
      <c r="LU374" s="62"/>
      <c r="LV374" s="62"/>
      <c r="LW374" s="62"/>
      <c r="LX374" s="62"/>
      <c r="LY374" s="62"/>
      <c r="LZ374" s="62"/>
      <c r="MA374" s="62"/>
      <c r="MB374" s="62"/>
      <c r="MC374" s="62"/>
      <c r="MD374" s="62"/>
      <c r="ME374" s="62"/>
      <c r="MF374" s="62"/>
    </row>
    <row r="375" spans="1:344" x14ac:dyDescent="0.35">
      <c r="A375" s="132">
        <v>371</v>
      </c>
      <c r="B375" s="170"/>
      <c r="C375" s="170"/>
      <c r="D375" s="152">
        <v>581</v>
      </c>
      <c r="E375" s="72" t="str">
        <f>'BVEM Scorecard'!F374</f>
        <v>Solar</v>
      </c>
      <c r="F375" s="96"/>
      <c r="G375" s="96"/>
      <c r="H375" s="96"/>
      <c r="I375" s="96"/>
      <c r="J375" s="62"/>
      <c r="K375" s="62"/>
      <c r="L375" s="62"/>
      <c r="M375" s="62"/>
      <c r="N375" s="62"/>
      <c r="O375" s="62"/>
      <c r="P375" s="62"/>
      <c r="Q375" s="62"/>
      <c r="R375" s="62"/>
      <c r="S375" s="62"/>
      <c r="T375" s="62"/>
      <c r="U375" s="62"/>
      <c r="V375" s="62"/>
      <c r="W375" s="62"/>
      <c r="X375" s="62"/>
      <c r="Y375" s="1"/>
      <c r="Z375" s="1"/>
      <c r="AA375" s="1"/>
      <c r="AB375" s="1"/>
      <c r="AC375" s="1"/>
      <c r="AD375" s="1"/>
      <c r="AE375" s="1"/>
      <c r="AF375" s="1"/>
      <c r="AG375" s="1"/>
      <c r="AH375" s="1"/>
      <c r="AI375" s="1"/>
      <c r="AJ375" s="1"/>
      <c r="AK375" s="1"/>
      <c r="AL375" s="1"/>
      <c r="AM375" s="138"/>
      <c r="AN375" s="139"/>
      <c r="AO375" s="63"/>
      <c r="AP375" s="63"/>
      <c r="AQ375" s="63"/>
      <c r="AR375" s="63"/>
      <c r="AS375" s="63"/>
      <c r="AT375" s="63"/>
      <c r="AU375" s="63"/>
      <c r="AV375" s="63"/>
      <c r="AW375" s="63"/>
      <c r="AX375" s="63"/>
      <c r="AY375" s="63"/>
      <c r="AZ375" s="63"/>
      <c r="BA375" s="63"/>
      <c r="BB375" s="63"/>
      <c r="BC375" s="63"/>
      <c r="BD375" s="63"/>
      <c r="BE375" s="1"/>
      <c r="BF375" s="1"/>
      <c r="BG375" s="1"/>
      <c r="BH375" s="1"/>
      <c r="BI375" s="1"/>
      <c r="BJ375" s="1"/>
      <c r="BK375" s="1"/>
      <c r="BL375" s="1"/>
      <c r="BM375" s="1"/>
      <c r="BN375" s="1"/>
      <c r="BO375" s="1"/>
      <c r="BP375" s="1"/>
      <c r="BQ375" s="1"/>
      <c r="BR375" s="1"/>
      <c r="BS375" s="1"/>
      <c r="BT375" s="1"/>
      <c r="BU375" s="63"/>
      <c r="BV375" s="63"/>
      <c r="BW375" s="63"/>
      <c r="BX375" s="63"/>
      <c r="BY375" s="63"/>
      <c r="BZ375" s="63"/>
      <c r="CA375" s="63"/>
      <c r="CB375" s="63"/>
      <c r="CC375" s="63"/>
      <c r="CD375" s="63"/>
      <c r="CE375" s="63"/>
      <c r="CF375" s="63"/>
      <c r="CG375" s="63"/>
      <c r="CH375" s="63"/>
      <c r="CI375" s="63"/>
      <c r="CJ375" s="63"/>
      <c r="CK375" s="1"/>
      <c r="CL375" s="1"/>
      <c r="CM375" s="1"/>
      <c r="CN375" s="1"/>
      <c r="CO375" s="1"/>
      <c r="CP375" s="1"/>
      <c r="CQ375" s="1"/>
      <c r="CR375" s="1"/>
      <c r="CS375" s="1"/>
      <c r="CT375" s="1"/>
      <c r="CU375" s="1"/>
      <c r="CV375" s="1"/>
      <c r="CW375" s="1"/>
      <c r="CX375" s="1"/>
      <c r="CY375" s="138"/>
      <c r="CZ375" s="1"/>
      <c r="DA375" s="63"/>
      <c r="DB375" s="63"/>
      <c r="DC375" s="63"/>
      <c r="DD375" s="63"/>
      <c r="DE375" s="63"/>
      <c r="DF375" s="63"/>
      <c r="DG375" s="63"/>
      <c r="DH375" s="63"/>
      <c r="DI375" s="63"/>
      <c r="DJ375" s="63"/>
      <c r="DK375" s="63"/>
      <c r="DL375" s="63"/>
      <c r="DM375" s="63"/>
      <c r="DN375" s="63"/>
      <c r="DO375" s="63"/>
      <c r="DP375" s="63"/>
      <c r="DQ375" s="1"/>
      <c r="DR375" s="1"/>
      <c r="DS375" s="1"/>
      <c r="DT375" s="1"/>
      <c r="DU375" s="1"/>
      <c r="DV375" s="1"/>
      <c r="DW375" s="1"/>
      <c r="DX375" s="1"/>
      <c r="DY375" s="1"/>
      <c r="DZ375" s="1"/>
      <c r="EA375" s="1"/>
      <c r="EB375" s="1"/>
      <c r="EC375" s="1"/>
      <c r="ED375" s="1"/>
      <c r="EE375" s="138"/>
      <c r="EF375" s="1"/>
      <c r="EG375" s="63"/>
      <c r="EH375" s="63"/>
      <c r="EI375" s="63"/>
      <c r="EJ375" s="63"/>
      <c r="EK375" s="63"/>
      <c r="EL375" s="63"/>
      <c r="EM375" s="63"/>
      <c r="EN375" s="63"/>
      <c r="EO375" s="63"/>
      <c r="EP375" s="63"/>
      <c r="EQ375" s="63"/>
      <c r="ER375" s="63"/>
      <c r="ES375" s="63"/>
      <c r="ET375" s="63"/>
      <c r="EU375" s="63"/>
      <c r="EV375" s="63"/>
      <c r="EW375" s="1"/>
      <c r="EX375" s="1"/>
      <c r="EY375" s="1"/>
      <c r="EZ375" s="1"/>
      <c r="FA375" s="1"/>
      <c r="FB375" s="1"/>
      <c r="FC375" s="1"/>
      <c r="FD375" s="1"/>
      <c r="FE375" s="1"/>
      <c r="FF375" s="1"/>
      <c r="FG375" s="1"/>
      <c r="FH375" s="1"/>
      <c r="FI375" s="1"/>
      <c r="FJ375" s="1"/>
      <c r="FK375" s="138"/>
      <c r="FL375" s="1"/>
      <c r="FM375" s="63"/>
      <c r="FN375" s="63"/>
      <c r="FO375" s="63"/>
      <c r="FP375" s="63"/>
      <c r="FQ375" s="63"/>
      <c r="FR375" s="63"/>
      <c r="FS375" s="63"/>
      <c r="FT375" s="63"/>
      <c r="FU375" s="63"/>
      <c r="FV375" s="63"/>
      <c r="FW375" s="63"/>
      <c r="FX375" s="63"/>
      <c r="FY375" s="63"/>
      <c r="FZ375" s="63"/>
      <c r="GA375" s="63"/>
      <c r="GB375" s="63"/>
      <c r="GC375" s="1"/>
      <c r="GD375" s="1"/>
      <c r="GE375" s="1"/>
      <c r="GF375" s="1"/>
      <c r="GG375" s="1"/>
      <c r="GH375" s="1"/>
      <c r="GI375" s="1"/>
      <c r="GJ375" s="1"/>
      <c r="GK375" s="1"/>
      <c r="GL375" s="1"/>
      <c r="GM375" s="1"/>
      <c r="GN375" s="1"/>
      <c r="GO375" s="1"/>
      <c r="GP375" s="1"/>
      <c r="GQ375" s="138"/>
      <c r="GR375" s="1"/>
      <c r="GS375" s="63"/>
      <c r="GT375" s="63"/>
      <c r="GU375" s="63"/>
      <c r="GV375" s="63"/>
      <c r="GW375" s="63"/>
      <c r="GX375" s="63"/>
      <c r="GY375" s="63"/>
      <c r="GZ375" s="63"/>
      <c r="HA375" s="63"/>
      <c r="HB375" s="63"/>
      <c r="HC375" s="63"/>
      <c r="HD375" s="63"/>
      <c r="HE375" s="63"/>
      <c r="HF375" s="63"/>
      <c r="HG375" s="63"/>
      <c r="HH375" s="63"/>
      <c r="HI375" s="1"/>
      <c r="HJ375" s="1"/>
      <c r="HK375" s="1"/>
      <c r="HL375" s="1"/>
      <c r="HM375" s="1"/>
      <c r="HN375" s="1"/>
      <c r="HO375" s="1"/>
      <c r="HP375" s="1"/>
      <c r="HQ375" s="1"/>
      <c r="HR375" s="1"/>
      <c r="HS375" s="1"/>
      <c r="HT375" s="1"/>
      <c r="HU375" s="1"/>
      <c r="HV375" s="1"/>
      <c r="HW375" s="138"/>
      <c r="HX375" s="1"/>
      <c r="HY375" s="63"/>
      <c r="HZ375" s="63"/>
      <c r="IA375" s="63"/>
      <c r="IB375" s="63"/>
      <c r="IC375" s="63"/>
      <c r="ID375" s="63"/>
      <c r="IE375" s="63"/>
      <c r="IF375" s="63"/>
      <c r="IG375" s="63"/>
      <c r="IH375" s="63"/>
      <c r="II375" s="63"/>
      <c r="IJ375" s="63"/>
      <c r="IK375" s="63"/>
      <c r="IL375" s="63"/>
      <c r="IM375" s="63"/>
      <c r="IN375" s="63"/>
      <c r="IO375" s="1"/>
      <c r="IP375" s="1"/>
      <c r="IQ375" s="1"/>
      <c r="IR375" s="1"/>
      <c r="IS375" s="1"/>
      <c r="IT375" s="1"/>
      <c r="IU375" s="1"/>
      <c r="IV375" s="1"/>
      <c r="IW375" s="1"/>
      <c r="IX375" s="1"/>
      <c r="IY375" s="1"/>
      <c r="IZ375" s="1"/>
      <c r="JA375" s="1"/>
      <c r="JB375" s="1"/>
      <c r="JC375" s="138"/>
      <c r="JD375" s="1"/>
      <c r="JE375" s="63"/>
      <c r="JF375" s="63"/>
      <c r="JG375" s="63"/>
      <c r="JH375" s="63"/>
      <c r="JI375" s="63"/>
      <c r="JJ375" s="63"/>
      <c r="JK375" s="63"/>
      <c r="JL375" s="63"/>
      <c r="JM375" s="63"/>
      <c r="JN375" s="63"/>
      <c r="JO375" s="63"/>
      <c r="JP375" s="63"/>
      <c r="JQ375" s="63"/>
      <c r="JR375" s="63"/>
      <c r="JS375" s="63"/>
      <c r="JT375" s="63"/>
      <c r="JU375" s="1"/>
      <c r="JV375" s="1"/>
      <c r="JW375" s="1"/>
      <c r="JX375" s="1"/>
      <c r="JY375" s="1"/>
      <c r="JZ375" s="1"/>
      <c r="KA375" s="1"/>
      <c r="KB375" s="1"/>
      <c r="KC375" s="1"/>
      <c r="KD375" s="1"/>
      <c r="KE375" s="1"/>
      <c r="KF375" s="1"/>
      <c r="KG375" s="1"/>
      <c r="KH375" s="1"/>
      <c r="KI375" s="138"/>
      <c r="KJ375" s="1"/>
      <c r="KK375" s="63"/>
      <c r="KL375" s="63"/>
      <c r="KM375" s="63"/>
      <c r="KN375" s="63"/>
      <c r="KO375" s="63"/>
      <c r="KP375" s="63"/>
      <c r="KQ375" s="63"/>
      <c r="KR375" s="63"/>
      <c r="KS375" s="63"/>
      <c r="KT375" s="63"/>
      <c r="KU375" s="63"/>
      <c r="KV375" s="63"/>
      <c r="KW375" s="63"/>
      <c r="KX375" s="63"/>
      <c r="KY375" s="63"/>
      <c r="KZ375" s="63"/>
      <c r="LA375" s="1"/>
      <c r="LB375" s="1"/>
      <c r="LC375" s="1"/>
      <c r="LD375" s="1"/>
      <c r="LE375" s="1"/>
      <c r="LF375" s="1"/>
      <c r="LG375" s="1"/>
      <c r="LH375" s="1"/>
      <c r="LI375" s="1"/>
      <c r="LJ375" s="1"/>
      <c r="LK375" s="1"/>
      <c r="LL375" s="1"/>
      <c r="LM375" s="1"/>
      <c r="LN375" s="1"/>
      <c r="LO375" s="138"/>
      <c r="LP375" s="1"/>
      <c r="LQ375" s="63"/>
      <c r="LR375" s="63"/>
      <c r="LS375" s="63"/>
      <c r="LT375" s="63"/>
      <c r="LU375" s="63"/>
      <c r="LV375" s="63"/>
      <c r="LW375" s="63"/>
      <c r="LX375" s="63"/>
      <c r="LY375" s="63"/>
      <c r="LZ375" s="63"/>
      <c r="MA375" s="63"/>
      <c r="MB375" s="63"/>
      <c r="MC375" s="63"/>
      <c r="MD375" s="63"/>
      <c r="ME375" s="63"/>
      <c r="MF375" s="63"/>
    </row>
    <row r="376" spans="1:344" x14ac:dyDescent="0.35">
      <c r="A376" s="131">
        <v>372</v>
      </c>
      <c r="B376" s="170"/>
      <c r="C376" s="170"/>
      <c r="D376" s="152">
        <v>266</v>
      </c>
      <c r="E376" s="72" t="str">
        <f>'BVEM Scorecard'!F375</f>
        <v>Solar</v>
      </c>
      <c r="F376" s="96"/>
      <c r="G376" s="96"/>
      <c r="H376" s="96"/>
      <c r="I376" s="96"/>
      <c r="J376" s="62"/>
      <c r="K376" s="62"/>
      <c r="L376" s="62"/>
      <c r="M376" s="62"/>
      <c r="N376" s="62"/>
      <c r="O376" s="62"/>
      <c r="P376" s="62"/>
      <c r="Q376" s="62"/>
      <c r="R376" s="62"/>
      <c r="S376" s="62"/>
      <c r="T376" s="62"/>
      <c r="U376" s="62"/>
      <c r="V376" s="62"/>
      <c r="W376" s="62"/>
      <c r="X376" s="62"/>
      <c r="Y376" s="87"/>
      <c r="Z376" s="5"/>
      <c r="AA376" s="5"/>
      <c r="AB376" s="5"/>
      <c r="AC376" s="5"/>
      <c r="AD376" s="5"/>
      <c r="AE376" s="5"/>
      <c r="AF376" s="5"/>
      <c r="AG376" s="5"/>
      <c r="AH376" s="5"/>
      <c r="AI376" s="5"/>
      <c r="AJ376" s="5"/>
      <c r="AK376" s="5"/>
      <c r="AL376" s="5"/>
      <c r="AM376" s="91"/>
      <c r="AN376" s="93"/>
      <c r="AO376" s="62"/>
      <c r="AP376" s="62"/>
      <c r="AQ376" s="62"/>
      <c r="AR376" s="62"/>
      <c r="AS376" s="62"/>
      <c r="AT376" s="62"/>
      <c r="AU376" s="62"/>
      <c r="AV376" s="62"/>
      <c r="AW376" s="62"/>
      <c r="AX376" s="62"/>
      <c r="AY376" s="62"/>
      <c r="AZ376" s="62"/>
      <c r="BA376" s="62"/>
      <c r="BB376" s="62"/>
      <c r="BC376" s="62"/>
      <c r="BD376" s="62"/>
      <c r="BE376" s="5"/>
      <c r="BF376" s="5"/>
      <c r="BG376" s="5"/>
      <c r="BH376" s="5"/>
      <c r="BI376" s="5"/>
      <c r="BJ376" s="5"/>
      <c r="BK376" s="5"/>
      <c r="BL376" s="5"/>
      <c r="BM376" s="5"/>
      <c r="BN376" s="5"/>
      <c r="BO376" s="5"/>
      <c r="BP376" s="5"/>
      <c r="BQ376" s="5"/>
      <c r="BR376" s="5"/>
      <c r="BS376" s="5"/>
      <c r="BT376" s="5"/>
      <c r="BU376" s="62"/>
      <c r="BV376" s="62"/>
      <c r="BW376" s="62"/>
      <c r="BX376" s="62"/>
      <c r="BY376" s="62"/>
      <c r="BZ376" s="62"/>
      <c r="CA376" s="62"/>
      <c r="CB376" s="62"/>
      <c r="CC376" s="62"/>
      <c r="CD376" s="62"/>
      <c r="CE376" s="62"/>
      <c r="CF376" s="62"/>
      <c r="CG376" s="62"/>
      <c r="CH376" s="62"/>
      <c r="CI376" s="62"/>
      <c r="CJ376" s="62"/>
      <c r="CK376" s="5"/>
      <c r="CL376" s="5"/>
      <c r="CM376" s="5"/>
      <c r="CN376" s="5"/>
      <c r="CO376" s="5"/>
      <c r="CP376" s="5"/>
      <c r="CQ376" s="5"/>
      <c r="CR376" s="5"/>
      <c r="CS376" s="5"/>
      <c r="CT376" s="5"/>
      <c r="CU376" s="5"/>
      <c r="CV376" s="5"/>
      <c r="CW376" s="5"/>
      <c r="CX376" s="5"/>
      <c r="CY376" s="91"/>
      <c r="CZ376" s="5"/>
      <c r="DA376" s="62"/>
      <c r="DB376" s="62"/>
      <c r="DC376" s="62"/>
      <c r="DD376" s="62"/>
      <c r="DE376" s="62"/>
      <c r="DF376" s="62"/>
      <c r="DG376" s="62"/>
      <c r="DH376" s="62"/>
      <c r="DI376" s="62"/>
      <c r="DJ376" s="62"/>
      <c r="DK376" s="62"/>
      <c r="DL376" s="62"/>
      <c r="DM376" s="62"/>
      <c r="DN376" s="62"/>
      <c r="DO376" s="62"/>
      <c r="DP376" s="62"/>
      <c r="DQ376" s="5"/>
      <c r="DR376" s="5"/>
      <c r="DS376" s="5"/>
      <c r="DT376" s="5"/>
      <c r="DU376" s="5"/>
      <c r="DV376" s="5"/>
      <c r="DW376" s="5"/>
      <c r="DX376" s="5"/>
      <c r="DY376" s="5"/>
      <c r="DZ376" s="5"/>
      <c r="EA376" s="5"/>
      <c r="EB376" s="5"/>
      <c r="EC376" s="5"/>
      <c r="ED376" s="5"/>
      <c r="EE376" s="91"/>
      <c r="EF376" s="5"/>
      <c r="EG376" s="62"/>
      <c r="EH376" s="62"/>
      <c r="EI376" s="62"/>
      <c r="EJ376" s="62"/>
      <c r="EK376" s="62"/>
      <c r="EL376" s="62"/>
      <c r="EM376" s="62"/>
      <c r="EN376" s="62"/>
      <c r="EO376" s="62"/>
      <c r="EP376" s="62"/>
      <c r="EQ376" s="62"/>
      <c r="ER376" s="62"/>
      <c r="ES376" s="62"/>
      <c r="ET376" s="62"/>
      <c r="EU376" s="62"/>
      <c r="EV376" s="62"/>
      <c r="EW376" s="5"/>
      <c r="EX376" s="5"/>
      <c r="EY376" s="5"/>
      <c r="EZ376" s="5"/>
      <c r="FA376" s="5"/>
      <c r="FB376" s="5"/>
      <c r="FC376" s="5"/>
      <c r="FD376" s="5"/>
      <c r="FE376" s="5"/>
      <c r="FF376" s="5"/>
      <c r="FG376" s="5"/>
      <c r="FH376" s="5"/>
      <c r="FI376" s="5"/>
      <c r="FJ376" s="5"/>
      <c r="FK376" s="91"/>
      <c r="FL376" s="5"/>
      <c r="FM376" s="62"/>
      <c r="FN376" s="62"/>
      <c r="FO376" s="62"/>
      <c r="FP376" s="62"/>
      <c r="FQ376" s="62"/>
      <c r="FR376" s="62"/>
      <c r="FS376" s="62"/>
      <c r="FT376" s="62"/>
      <c r="FU376" s="62"/>
      <c r="FV376" s="62"/>
      <c r="FW376" s="62"/>
      <c r="FX376" s="62"/>
      <c r="FY376" s="62"/>
      <c r="FZ376" s="62"/>
      <c r="GA376" s="62"/>
      <c r="GB376" s="62"/>
      <c r="GC376" s="5"/>
      <c r="GD376" s="5"/>
      <c r="GE376" s="5"/>
      <c r="GF376" s="5"/>
      <c r="GG376" s="5"/>
      <c r="GH376" s="5"/>
      <c r="GI376" s="5"/>
      <c r="GJ376" s="5"/>
      <c r="GK376" s="5"/>
      <c r="GL376" s="5"/>
      <c r="GM376" s="5"/>
      <c r="GN376" s="5"/>
      <c r="GO376" s="5"/>
      <c r="GP376" s="5"/>
      <c r="GQ376" s="91"/>
      <c r="GR376" s="5"/>
      <c r="GS376" s="62"/>
      <c r="GT376" s="62"/>
      <c r="GU376" s="62"/>
      <c r="GV376" s="62"/>
      <c r="GW376" s="62"/>
      <c r="GX376" s="62"/>
      <c r="GY376" s="62"/>
      <c r="GZ376" s="62"/>
      <c r="HA376" s="62"/>
      <c r="HB376" s="62"/>
      <c r="HC376" s="62"/>
      <c r="HD376" s="62"/>
      <c r="HE376" s="62"/>
      <c r="HF376" s="62"/>
      <c r="HG376" s="62"/>
      <c r="HH376" s="62"/>
      <c r="HI376" s="5"/>
      <c r="HJ376" s="5"/>
      <c r="HK376" s="5"/>
      <c r="HL376" s="5"/>
      <c r="HM376" s="5"/>
      <c r="HN376" s="5"/>
      <c r="HO376" s="5"/>
      <c r="HP376" s="5"/>
      <c r="HQ376" s="5"/>
      <c r="HR376" s="5"/>
      <c r="HS376" s="5"/>
      <c r="HT376" s="5"/>
      <c r="HU376" s="5"/>
      <c r="HV376" s="5"/>
      <c r="HW376" s="91"/>
      <c r="HX376" s="5"/>
      <c r="HY376" s="62"/>
      <c r="HZ376" s="62"/>
      <c r="IA376" s="62"/>
      <c r="IB376" s="62"/>
      <c r="IC376" s="62"/>
      <c r="ID376" s="62"/>
      <c r="IE376" s="62"/>
      <c r="IF376" s="62"/>
      <c r="IG376" s="62"/>
      <c r="IH376" s="62"/>
      <c r="II376" s="62"/>
      <c r="IJ376" s="62"/>
      <c r="IK376" s="62"/>
      <c r="IL376" s="62"/>
      <c r="IM376" s="62"/>
      <c r="IN376" s="62"/>
      <c r="IO376" s="5"/>
      <c r="IP376" s="5"/>
      <c r="IQ376" s="5"/>
      <c r="IR376" s="5"/>
      <c r="IS376" s="5"/>
      <c r="IT376" s="5"/>
      <c r="IU376" s="5"/>
      <c r="IV376" s="5"/>
      <c r="IW376" s="5"/>
      <c r="IX376" s="5"/>
      <c r="IY376" s="5"/>
      <c r="IZ376" s="5"/>
      <c r="JA376" s="5"/>
      <c r="JB376" s="5"/>
      <c r="JC376" s="91"/>
      <c r="JD376" s="5"/>
      <c r="JE376" s="62"/>
      <c r="JF376" s="62"/>
      <c r="JG376" s="62"/>
      <c r="JH376" s="62"/>
      <c r="JI376" s="62"/>
      <c r="JJ376" s="62"/>
      <c r="JK376" s="62"/>
      <c r="JL376" s="62"/>
      <c r="JM376" s="62"/>
      <c r="JN376" s="62"/>
      <c r="JO376" s="62"/>
      <c r="JP376" s="62"/>
      <c r="JQ376" s="62"/>
      <c r="JR376" s="62"/>
      <c r="JS376" s="62"/>
      <c r="JT376" s="62"/>
      <c r="JU376" s="5"/>
      <c r="JV376" s="5"/>
      <c r="JW376" s="5"/>
      <c r="JX376" s="5"/>
      <c r="JY376" s="5"/>
      <c r="JZ376" s="5"/>
      <c r="KA376" s="5"/>
      <c r="KB376" s="5"/>
      <c r="KC376" s="5"/>
      <c r="KD376" s="5"/>
      <c r="KE376" s="5"/>
      <c r="KF376" s="5"/>
      <c r="KG376" s="5"/>
      <c r="KH376" s="5"/>
      <c r="KI376" s="91"/>
      <c r="KJ376" s="5"/>
      <c r="KK376" s="62"/>
      <c r="KL376" s="62"/>
      <c r="KM376" s="62"/>
      <c r="KN376" s="62"/>
      <c r="KO376" s="62"/>
      <c r="KP376" s="62"/>
      <c r="KQ376" s="62"/>
      <c r="KR376" s="62"/>
      <c r="KS376" s="62"/>
      <c r="KT376" s="62"/>
      <c r="KU376" s="62"/>
      <c r="KV376" s="62"/>
      <c r="KW376" s="62"/>
      <c r="KX376" s="62"/>
      <c r="KY376" s="62"/>
      <c r="KZ376" s="62"/>
      <c r="LA376" s="5"/>
      <c r="LB376" s="5"/>
      <c r="LC376" s="5"/>
      <c r="LD376" s="5"/>
      <c r="LE376" s="5"/>
      <c r="LF376" s="5"/>
      <c r="LG376" s="5"/>
      <c r="LH376" s="5"/>
      <c r="LI376" s="5"/>
      <c r="LJ376" s="5"/>
      <c r="LK376" s="5"/>
      <c r="LL376" s="5"/>
      <c r="LM376" s="5"/>
      <c r="LN376" s="5"/>
      <c r="LO376" s="91"/>
      <c r="LP376" s="5"/>
      <c r="LQ376" s="62"/>
      <c r="LR376" s="62"/>
      <c r="LS376" s="62"/>
      <c r="LT376" s="62"/>
      <c r="LU376" s="62"/>
      <c r="LV376" s="62"/>
      <c r="LW376" s="62"/>
      <c r="LX376" s="62"/>
      <c r="LY376" s="62"/>
      <c r="LZ376" s="62"/>
      <c r="MA376" s="62"/>
      <c r="MB376" s="62"/>
      <c r="MC376" s="62"/>
      <c r="MD376" s="62"/>
      <c r="ME376" s="62"/>
      <c r="MF376" s="62"/>
    </row>
    <row r="377" spans="1:344" x14ac:dyDescent="0.35">
      <c r="A377" s="132">
        <v>373</v>
      </c>
      <c r="B377" s="170"/>
      <c r="C377" s="170"/>
      <c r="D377" s="152">
        <v>250</v>
      </c>
      <c r="E377" s="72" t="str">
        <f>'BVEM Scorecard'!F376</f>
        <v>Solar</v>
      </c>
      <c r="F377" s="96"/>
      <c r="G377" s="96"/>
      <c r="H377" s="96"/>
      <c r="I377" s="96"/>
      <c r="J377" s="62"/>
      <c r="K377" s="62"/>
      <c r="L377" s="62"/>
      <c r="M377" s="62"/>
      <c r="N377" s="62"/>
      <c r="O377" s="62"/>
      <c r="P377" s="62"/>
      <c r="Q377" s="62"/>
      <c r="R377" s="62"/>
      <c r="S377" s="62"/>
      <c r="T377" s="62"/>
      <c r="U377" s="62"/>
      <c r="V377" s="62"/>
      <c r="W377" s="62"/>
      <c r="X377" s="62"/>
      <c r="Y377" s="1"/>
      <c r="Z377" s="1"/>
      <c r="AA377" s="1"/>
      <c r="AB377" s="1"/>
      <c r="AC377" s="1"/>
      <c r="AD377" s="1"/>
      <c r="AE377" s="1"/>
      <c r="AF377" s="1"/>
      <c r="AG377" s="1"/>
      <c r="AH377" s="1"/>
      <c r="AI377" s="1"/>
      <c r="AJ377" s="1"/>
      <c r="AK377" s="1"/>
      <c r="AL377" s="1"/>
      <c r="AM377" s="138"/>
      <c r="AN377" s="139"/>
      <c r="AO377" s="63"/>
      <c r="AP377" s="63"/>
      <c r="AQ377" s="63"/>
      <c r="AR377" s="63"/>
      <c r="AS377" s="63"/>
      <c r="AT377" s="63"/>
      <c r="AU377" s="63"/>
      <c r="AV377" s="63"/>
      <c r="AW377" s="63"/>
      <c r="AX377" s="63"/>
      <c r="AY377" s="63"/>
      <c r="AZ377" s="63"/>
      <c r="BA377" s="63"/>
      <c r="BB377" s="63"/>
      <c r="BC377" s="63"/>
      <c r="BD377" s="63"/>
      <c r="BE377" s="1"/>
      <c r="BF377" s="1"/>
      <c r="BG377" s="1"/>
      <c r="BH377" s="1"/>
      <c r="BI377" s="1"/>
      <c r="BJ377" s="1"/>
      <c r="BK377" s="1"/>
      <c r="BL377" s="1"/>
      <c r="BM377" s="1"/>
      <c r="BN377" s="1"/>
      <c r="BO377" s="1"/>
      <c r="BP377" s="1"/>
      <c r="BQ377" s="1"/>
      <c r="BR377" s="1"/>
      <c r="BS377" s="1"/>
      <c r="BT377" s="1"/>
      <c r="BU377" s="63"/>
      <c r="BV377" s="63"/>
      <c r="BW377" s="63"/>
      <c r="BX377" s="63"/>
      <c r="BY377" s="63"/>
      <c r="BZ377" s="63"/>
      <c r="CA377" s="63"/>
      <c r="CB377" s="63"/>
      <c r="CC377" s="63"/>
      <c r="CD377" s="63"/>
      <c r="CE377" s="63"/>
      <c r="CF377" s="63"/>
      <c r="CG377" s="63"/>
      <c r="CH377" s="63"/>
      <c r="CI377" s="63"/>
      <c r="CJ377" s="63"/>
      <c r="CK377" s="1"/>
      <c r="CL377" s="1"/>
      <c r="CM377" s="1"/>
      <c r="CN377" s="1"/>
      <c r="CO377" s="1"/>
      <c r="CP377" s="1"/>
      <c r="CQ377" s="1"/>
      <c r="CR377" s="1"/>
      <c r="CS377" s="1"/>
      <c r="CT377" s="1"/>
      <c r="CU377" s="1"/>
      <c r="CV377" s="1"/>
      <c r="CW377" s="1"/>
      <c r="CX377" s="1"/>
      <c r="CY377" s="138"/>
      <c r="CZ377" s="1"/>
      <c r="DA377" s="63"/>
      <c r="DB377" s="63"/>
      <c r="DC377" s="63"/>
      <c r="DD377" s="63"/>
      <c r="DE377" s="63"/>
      <c r="DF377" s="63"/>
      <c r="DG377" s="63"/>
      <c r="DH377" s="63"/>
      <c r="DI377" s="63"/>
      <c r="DJ377" s="63"/>
      <c r="DK377" s="63"/>
      <c r="DL377" s="63"/>
      <c r="DM377" s="63"/>
      <c r="DN377" s="63"/>
      <c r="DO377" s="63"/>
      <c r="DP377" s="63"/>
      <c r="DQ377" s="1"/>
      <c r="DR377" s="1"/>
      <c r="DS377" s="1"/>
      <c r="DT377" s="1"/>
      <c r="DU377" s="1"/>
      <c r="DV377" s="1"/>
      <c r="DW377" s="1"/>
      <c r="DX377" s="1"/>
      <c r="DY377" s="1"/>
      <c r="DZ377" s="1"/>
      <c r="EA377" s="1"/>
      <c r="EB377" s="1"/>
      <c r="EC377" s="1"/>
      <c r="ED377" s="1"/>
      <c r="EE377" s="138"/>
      <c r="EF377" s="1"/>
      <c r="EG377" s="63"/>
      <c r="EH377" s="63"/>
      <c r="EI377" s="63"/>
      <c r="EJ377" s="63"/>
      <c r="EK377" s="63"/>
      <c r="EL377" s="63"/>
      <c r="EM377" s="63"/>
      <c r="EN377" s="63"/>
      <c r="EO377" s="63"/>
      <c r="EP377" s="63"/>
      <c r="EQ377" s="63"/>
      <c r="ER377" s="63"/>
      <c r="ES377" s="63"/>
      <c r="ET377" s="63"/>
      <c r="EU377" s="63"/>
      <c r="EV377" s="63"/>
      <c r="EW377" s="1"/>
      <c r="EX377" s="1"/>
      <c r="EY377" s="1"/>
      <c r="EZ377" s="1"/>
      <c r="FA377" s="1"/>
      <c r="FB377" s="1"/>
      <c r="FC377" s="1"/>
      <c r="FD377" s="1"/>
      <c r="FE377" s="1"/>
      <c r="FF377" s="1"/>
      <c r="FG377" s="1"/>
      <c r="FH377" s="1"/>
      <c r="FI377" s="1"/>
      <c r="FJ377" s="1"/>
      <c r="FK377" s="138"/>
      <c r="FL377" s="1"/>
      <c r="FM377" s="63"/>
      <c r="FN377" s="63"/>
      <c r="FO377" s="63"/>
      <c r="FP377" s="63"/>
      <c r="FQ377" s="63"/>
      <c r="FR377" s="63"/>
      <c r="FS377" s="63"/>
      <c r="FT377" s="63"/>
      <c r="FU377" s="63"/>
      <c r="FV377" s="63"/>
      <c r="FW377" s="63"/>
      <c r="FX377" s="63"/>
      <c r="FY377" s="63"/>
      <c r="FZ377" s="63"/>
      <c r="GA377" s="63"/>
      <c r="GB377" s="63"/>
      <c r="GC377" s="1"/>
      <c r="GD377" s="1"/>
      <c r="GE377" s="1"/>
      <c r="GF377" s="1"/>
      <c r="GG377" s="1"/>
      <c r="GH377" s="1"/>
      <c r="GI377" s="1"/>
      <c r="GJ377" s="1"/>
      <c r="GK377" s="1"/>
      <c r="GL377" s="1"/>
      <c r="GM377" s="1"/>
      <c r="GN377" s="1"/>
      <c r="GO377" s="1"/>
      <c r="GP377" s="1"/>
      <c r="GQ377" s="138"/>
      <c r="GR377" s="1"/>
      <c r="GS377" s="63"/>
      <c r="GT377" s="63"/>
      <c r="GU377" s="63"/>
      <c r="GV377" s="63"/>
      <c r="GW377" s="63"/>
      <c r="GX377" s="63"/>
      <c r="GY377" s="63"/>
      <c r="GZ377" s="63"/>
      <c r="HA377" s="63"/>
      <c r="HB377" s="63"/>
      <c r="HC377" s="63"/>
      <c r="HD377" s="63"/>
      <c r="HE377" s="63"/>
      <c r="HF377" s="63"/>
      <c r="HG377" s="63"/>
      <c r="HH377" s="63"/>
      <c r="HI377" s="1"/>
      <c r="HJ377" s="1"/>
      <c r="HK377" s="1"/>
      <c r="HL377" s="1"/>
      <c r="HM377" s="1"/>
      <c r="HN377" s="1"/>
      <c r="HO377" s="1"/>
      <c r="HP377" s="1"/>
      <c r="HQ377" s="1"/>
      <c r="HR377" s="1"/>
      <c r="HS377" s="1"/>
      <c r="HT377" s="1"/>
      <c r="HU377" s="1"/>
      <c r="HV377" s="1"/>
      <c r="HW377" s="138"/>
      <c r="HX377" s="1"/>
      <c r="HY377" s="63"/>
      <c r="HZ377" s="63"/>
      <c r="IA377" s="63"/>
      <c r="IB377" s="63"/>
      <c r="IC377" s="63"/>
      <c r="ID377" s="63"/>
      <c r="IE377" s="63"/>
      <c r="IF377" s="63"/>
      <c r="IG377" s="63"/>
      <c r="IH377" s="63"/>
      <c r="II377" s="63"/>
      <c r="IJ377" s="63"/>
      <c r="IK377" s="63"/>
      <c r="IL377" s="63"/>
      <c r="IM377" s="63"/>
      <c r="IN377" s="63"/>
      <c r="IO377" s="1"/>
      <c r="IP377" s="1"/>
      <c r="IQ377" s="1"/>
      <c r="IR377" s="1"/>
      <c r="IS377" s="1"/>
      <c r="IT377" s="1"/>
      <c r="IU377" s="1"/>
      <c r="IV377" s="1"/>
      <c r="IW377" s="1"/>
      <c r="IX377" s="1"/>
      <c r="IY377" s="1"/>
      <c r="IZ377" s="1"/>
      <c r="JA377" s="1"/>
      <c r="JB377" s="1"/>
      <c r="JC377" s="138"/>
      <c r="JD377" s="1"/>
      <c r="JE377" s="63"/>
      <c r="JF377" s="63"/>
      <c r="JG377" s="63"/>
      <c r="JH377" s="63"/>
      <c r="JI377" s="63"/>
      <c r="JJ377" s="63"/>
      <c r="JK377" s="63"/>
      <c r="JL377" s="63"/>
      <c r="JM377" s="63"/>
      <c r="JN377" s="63"/>
      <c r="JO377" s="63"/>
      <c r="JP377" s="63"/>
      <c r="JQ377" s="63"/>
      <c r="JR377" s="63"/>
      <c r="JS377" s="63"/>
      <c r="JT377" s="63"/>
      <c r="JU377" s="1"/>
      <c r="JV377" s="1"/>
      <c r="JW377" s="1"/>
      <c r="JX377" s="1"/>
      <c r="JY377" s="1"/>
      <c r="JZ377" s="1"/>
      <c r="KA377" s="1"/>
      <c r="KB377" s="1"/>
      <c r="KC377" s="1"/>
      <c r="KD377" s="1"/>
      <c r="KE377" s="1"/>
      <c r="KF377" s="1"/>
      <c r="KG377" s="1"/>
      <c r="KH377" s="1"/>
      <c r="KI377" s="138"/>
      <c r="KJ377" s="1"/>
      <c r="KK377" s="63"/>
      <c r="KL377" s="63"/>
      <c r="KM377" s="63"/>
      <c r="KN377" s="63"/>
      <c r="KO377" s="63"/>
      <c r="KP377" s="63"/>
      <c r="KQ377" s="63"/>
      <c r="KR377" s="63"/>
      <c r="KS377" s="63"/>
      <c r="KT377" s="63"/>
      <c r="KU377" s="63"/>
      <c r="KV377" s="63"/>
      <c r="KW377" s="63"/>
      <c r="KX377" s="63"/>
      <c r="KY377" s="63"/>
      <c r="KZ377" s="63"/>
      <c r="LA377" s="1"/>
      <c r="LB377" s="1"/>
      <c r="LC377" s="1"/>
      <c r="LD377" s="1"/>
      <c r="LE377" s="1"/>
      <c r="LF377" s="1"/>
      <c r="LG377" s="1"/>
      <c r="LH377" s="1"/>
      <c r="LI377" s="1"/>
      <c r="LJ377" s="1"/>
      <c r="LK377" s="1"/>
      <c r="LL377" s="1"/>
      <c r="LM377" s="1"/>
      <c r="LN377" s="1"/>
      <c r="LO377" s="138"/>
      <c r="LP377" s="1"/>
      <c r="LQ377" s="63"/>
      <c r="LR377" s="63"/>
      <c r="LS377" s="63"/>
      <c r="LT377" s="63"/>
      <c r="LU377" s="63"/>
      <c r="LV377" s="63"/>
      <c r="LW377" s="63"/>
      <c r="LX377" s="63"/>
      <c r="LY377" s="63"/>
      <c r="LZ377" s="63"/>
      <c r="MA377" s="63"/>
      <c r="MB377" s="63"/>
      <c r="MC377" s="63"/>
      <c r="MD377" s="63"/>
      <c r="ME377" s="63"/>
      <c r="MF377" s="63"/>
    </row>
    <row r="378" spans="1:344" x14ac:dyDescent="0.35">
      <c r="A378" s="131">
        <v>374</v>
      </c>
      <c r="B378" s="170"/>
      <c r="C378" s="170"/>
      <c r="D378" s="152">
        <v>1124</v>
      </c>
      <c r="E378" s="72" t="str">
        <f>'BVEM Scorecard'!F377</f>
        <v>Solar</v>
      </c>
      <c r="F378" s="96">
        <f t="shared" si="472"/>
        <v>0.4</v>
      </c>
      <c r="G378" s="96">
        <f t="shared" si="473"/>
        <v>0.4</v>
      </c>
      <c r="H378" s="96">
        <f t="shared" si="474"/>
        <v>0</v>
      </c>
      <c r="I378" s="96">
        <f t="shared" si="475"/>
        <v>0</v>
      </c>
      <c r="J378" s="62">
        <v>0</v>
      </c>
      <c r="K378" s="62">
        <v>1</v>
      </c>
      <c r="L378" s="62">
        <v>1</v>
      </c>
      <c r="M378" s="62">
        <v>1</v>
      </c>
      <c r="N378" s="62">
        <v>1</v>
      </c>
      <c r="O378" s="62">
        <v>0</v>
      </c>
      <c r="P378" s="62">
        <v>0</v>
      </c>
      <c r="Q378" s="62">
        <v>0</v>
      </c>
      <c r="R378" s="62">
        <v>0</v>
      </c>
      <c r="S378" s="62">
        <v>0</v>
      </c>
      <c r="T378" s="62">
        <v>1</v>
      </c>
      <c r="U378" s="62">
        <v>0</v>
      </c>
      <c r="V378" s="62">
        <v>1</v>
      </c>
      <c r="W378" s="62">
        <f t="shared" si="532"/>
        <v>0.4</v>
      </c>
      <c r="X378" s="62">
        <f t="shared" ref="X378" si="556">M$4*M378+N$4*N378+O$4*O378+P$4*P378+Q$4*Q378+R$4*R378+S$4*S378+T$4*T378+U$4*U378+V$4*V378</f>
        <v>0.4</v>
      </c>
      <c r="Y378" s="87"/>
      <c r="Z378" s="5"/>
      <c r="AA378" s="5"/>
      <c r="AB378" s="5"/>
      <c r="AC378" s="5"/>
      <c r="AD378" s="5"/>
      <c r="AE378" s="5"/>
      <c r="AF378" s="5"/>
      <c r="AG378" s="5"/>
      <c r="AH378" s="5"/>
      <c r="AI378" s="5"/>
      <c r="AJ378" s="5"/>
      <c r="AK378" s="5"/>
      <c r="AL378" s="5"/>
      <c r="AM378" s="91" t="str">
        <f t="shared" si="464"/>
        <v/>
      </c>
      <c r="AN378" s="93" t="str">
        <f t="shared" si="465"/>
        <v/>
      </c>
      <c r="AO378" s="62"/>
      <c r="AP378" s="62"/>
      <c r="AQ378" s="62"/>
      <c r="AR378" s="62"/>
      <c r="AS378" s="62"/>
      <c r="AT378" s="62"/>
      <c r="AU378" s="62"/>
      <c r="AV378" s="62"/>
      <c r="AW378" s="62"/>
      <c r="AX378" s="62"/>
      <c r="AY378" s="62"/>
      <c r="AZ378" s="62"/>
      <c r="BA378" s="62"/>
      <c r="BB378" s="62"/>
      <c r="BC378" s="62" t="str">
        <f t="shared" si="466"/>
        <v/>
      </c>
      <c r="BD378" s="62" t="str">
        <f t="shared" si="467"/>
        <v/>
      </c>
      <c r="BE378" s="5"/>
      <c r="BF378" s="5"/>
      <c r="BG378" s="5"/>
      <c r="BH378" s="5"/>
      <c r="BI378" s="5"/>
      <c r="BJ378" s="5"/>
      <c r="BK378" s="5"/>
      <c r="BL378" s="5"/>
      <c r="BM378" s="5"/>
      <c r="BN378" s="5"/>
      <c r="BO378" s="5"/>
      <c r="BP378" s="5"/>
      <c r="BQ378" s="5"/>
      <c r="BR378" s="5"/>
      <c r="BS378" s="5" t="str">
        <f t="shared" si="468"/>
        <v/>
      </c>
      <c r="BT378" s="5" t="str">
        <f t="shared" si="469"/>
        <v/>
      </c>
      <c r="BU378" s="62"/>
      <c r="BV378" s="62"/>
      <c r="BW378" s="62"/>
      <c r="BX378" s="62"/>
      <c r="BY378" s="62"/>
      <c r="BZ378" s="62"/>
      <c r="CA378" s="62"/>
      <c r="CB378" s="62"/>
      <c r="CC378" s="62"/>
      <c r="CD378" s="62"/>
      <c r="CE378" s="62"/>
      <c r="CF378" s="62"/>
      <c r="CG378" s="62"/>
      <c r="CH378" s="62"/>
      <c r="CI378" s="62" t="str">
        <f t="shared" si="470"/>
        <v/>
      </c>
      <c r="CJ378" s="62" t="str">
        <f t="shared" si="471"/>
        <v/>
      </c>
      <c r="CK378" s="5"/>
      <c r="CL378" s="5"/>
      <c r="CM378" s="5"/>
      <c r="CN378" s="5"/>
      <c r="CO378" s="5"/>
      <c r="CP378" s="5"/>
      <c r="CQ378" s="5"/>
      <c r="CR378" s="5"/>
      <c r="CS378" s="5"/>
      <c r="CT378" s="5"/>
      <c r="CU378" s="5"/>
      <c r="CV378" s="5"/>
      <c r="CW378" s="5"/>
      <c r="CX378" s="5"/>
      <c r="CY378" s="91" t="str">
        <f t="shared" si="479"/>
        <v/>
      </c>
      <c r="CZ378" s="5" t="str">
        <f t="shared" si="480"/>
        <v/>
      </c>
      <c r="DA378" s="62"/>
      <c r="DB378" s="62"/>
      <c r="DC378" s="62"/>
      <c r="DD378" s="62"/>
      <c r="DE378" s="62"/>
      <c r="DF378" s="62"/>
      <c r="DG378" s="62"/>
      <c r="DH378" s="62"/>
      <c r="DI378" s="62"/>
      <c r="DJ378" s="62"/>
      <c r="DK378" s="62"/>
      <c r="DL378" s="62"/>
      <c r="DM378" s="62"/>
      <c r="DN378" s="62"/>
      <c r="DO378" s="62" t="str">
        <f t="shared" si="481"/>
        <v/>
      </c>
      <c r="DP378" s="62" t="str">
        <f t="shared" si="482"/>
        <v/>
      </c>
      <c r="DQ378" s="5"/>
      <c r="DR378" s="5"/>
      <c r="DS378" s="5"/>
      <c r="DT378" s="5"/>
      <c r="DU378" s="5"/>
      <c r="DV378" s="5"/>
      <c r="DW378" s="5"/>
      <c r="DX378" s="5"/>
      <c r="DY378" s="5"/>
      <c r="DZ378" s="5"/>
      <c r="EA378" s="5"/>
      <c r="EB378" s="5"/>
      <c r="EC378" s="5"/>
      <c r="ED378" s="5"/>
      <c r="EE378" s="91" t="str">
        <f t="shared" si="483"/>
        <v/>
      </c>
      <c r="EF378" s="5" t="str">
        <f t="shared" si="484"/>
        <v/>
      </c>
      <c r="EG378" s="62"/>
      <c r="EH378" s="62"/>
      <c r="EI378" s="62"/>
      <c r="EJ378" s="62"/>
      <c r="EK378" s="62"/>
      <c r="EL378" s="62"/>
      <c r="EM378" s="62"/>
      <c r="EN378" s="62"/>
      <c r="EO378" s="62"/>
      <c r="EP378" s="62"/>
      <c r="EQ378" s="62"/>
      <c r="ER378" s="62"/>
      <c r="ES378" s="62"/>
      <c r="ET378" s="62"/>
      <c r="EU378" s="62" t="str">
        <f t="shared" si="485"/>
        <v/>
      </c>
      <c r="EV378" s="62" t="str">
        <f t="shared" si="486"/>
        <v/>
      </c>
      <c r="EW378" s="5"/>
      <c r="EX378" s="5"/>
      <c r="EY378" s="5"/>
      <c r="EZ378" s="5"/>
      <c r="FA378" s="5"/>
      <c r="FB378" s="5"/>
      <c r="FC378" s="5"/>
      <c r="FD378" s="5"/>
      <c r="FE378" s="5"/>
      <c r="FF378" s="5"/>
      <c r="FG378" s="5"/>
      <c r="FH378" s="5"/>
      <c r="FI378" s="5"/>
      <c r="FJ378" s="5"/>
      <c r="FK378" s="91" t="str">
        <f t="shared" si="487"/>
        <v/>
      </c>
      <c r="FL378" s="5" t="str">
        <f t="shared" si="488"/>
        <v/>
      </c>
      <c r="FM378" s="62"/>
      <c r="FN378" s="62"/>
      <c r="FO378" s="62"/>
      <c r="FP378" s="62"/>
      <c r="FQ378" s="62"/>
      <c r="FR378" s="62"/>
      <c r="FS378" s="62"/>
      <c r="FT378" s="62"/>
      <c r="FU378" s="62"/>
      <c r="FV378" s="62"/>
      <c r="FW378" s="62"/>
      <c r="FX378" s="62"/>
      <c r="FY378" s="62"/>
      <c r="FZ378" s="62"/>
      <c r="GA378" s="62" t="str">
        <f t="shared" si="489"/>
        <v/>
      </c>
      <c r="GB378" s="62" t="str">
        <f t="shared" si="490"/>
        <v/>
      </c>
      <c r="GC378" s="5"/>
      <c r="GD378" s="5"/>
      <c r="GE378" s="5"/>
      <c r="GF378" s="5"/>
      <c r="GG378" s="5"/>
      <c r="GH378" s="5"/>
      <c r="GI378" s="5"/>
      <c r="GJ378" s="5"/>
      <c r="GK378" s="5"/>
      <c r="GL378" s="5"/>
      <c r="GM378" s="5"/>
      <c r="GN378" s="5"/>
      <c r="GO378" s="5"/>
      <c r="GP378" s="5"/>
      <c r="GQ378" s="91" t="str">
        <f t="shared" si="491"/>
        <v/>
      </c>
      <c r="GR378" s="5" t="str">
        <f t="shared" si="492"/>
        <v/>
      </c>
      <c r="GS378" s="62"/>
      <c r="GT378" s="62"/>
      <c r="GU378" s="62"/>
      <c r="GV378" s="62"/>
      <c r="GW378" s="62"/>
      <c r="GX378" s="62"/>
      <c r="GY378" s="62"/>
      <c r="GZ378" s="62"/>
      <c r="HA378" s="62"/>
      <c r="HB378" s="62"/>
      <c r="HC378" s="62"/>
      <c r="HD378" s="62"/>
      <c r="HE378" s="62"/>
      <c r="HF378" s="62"/>
      <c r="HG378" s="62" t="str">
        <f t="shared" si="493"/>
        <v/>
      </c>
      <c r="HH378" s="62" t="str">
        <f t="shared" si="494"/>
        <v/>
      </c>
      <c r="HI378" s="5"/>
      <c r="HJ378" s="5"/>
      <c r="HK378" s="5"/>
      <c r="HL378" s="5"/>
      <c r="HM378" s="5"/>
      <c r="HN378" s="5"/>
      <c r="HO378" s="5"/>
      <c r="HP378" s="5"/>
      <c r="HQ378" s="5"/>
      <c r="HR378" s="5"/>
      <c r="HS378" s="5"/>
      <c r="HT378" s="5"/>
      <c r="HU378" s="5"/>
      <c r="HV378" s="5"/>
      <c r="HW378" s="91" t="str">
        <f t="shared" si="495"/>
        <v/>
      </c>
      <c r="HX378" s="5" t="str">
        <f t="shared" si="496"/>
        <v/>
      </c>
      <c r="HY378" s="62"/>
      <c r="HZ378" s="62"/>
      <c r="IA378" s="62"/>
      <c r="IB378" s="62"/>
      <c r="IC378" s="62"/>
      <c r="ID378" s="62"/>
      <c r="IE378" s="62"/>
      <c r="IF378" s="62"/>
      <c r="IG378" s="62"/>
      <c r="IH378" s="62"/>
      <c r="II378" s="62"/>
      <c r="IJ378" s="62"/>
      <c r="IK378" s="62"/>
      <c r="IL378" s="62"/>
      <c r="IM378" s="62" t="str">
        <f t="shared" si="497"/>
        <v/>
      </c>
      <c r="IN378" s="62" t="str">
        <f t="shared" si="498"/>
        <v/>
      </c>
      <c r="IO378" s="5"/>
      <c r="IP378" s="5"/>
      <c r="IQ378" s="5"/>
      <c r="IR378" s="5"/>
      <c r="IS378" s="5"/>
      <c r="IT378" s="5"/>
      <c r="IU378" s="5"/>
      <c r="IV378" s="5"/>
      <c r="IW378" s="5"/>
      <c r="IX378" s="5"/>
      <c r="IY378" s="5"/>
      <c r="IZ378" s="5"/>
      <c r="JA378" s="5"/>
      <c r="JB378" s="5"/>
      <c r="JC378" s="91" t="str">
        <f t="shared" si="499"/>
        <v/>
      </c>
      <c r="JD378" s="5" t="str">
        <f t="shared" si="500"/>
        <v/>
      </c>
      <c r="JE378" s="62"/>
      <c r="JF378" s="62"/>
      <c r="JG378" s="62"/>
      <c r="JH378" s="62"/>
      <c r="JI378" s="62"/>
      <c r="JJ378" s="62"/>
      <c r="JK378" s="62"/>
      <c r="JL378" s="62"/>
      <c r="JM378" s="62"/>
      <c r="JN378" s="62"/>
      <c r="JO378" s="62"/>
      <c r="JP378" s="62"/>
      <c r="JQ378" s="62"/>
      <c r="JR378" s="62"/>
      <c r="JS378" s="62" t="str">
        <f t="shared" si="501"/>
        <v/>
      </c>
      <c r="JT378" s="62" t="str">
        <f t="shared" si="502"/>
        <v/>
      </c>
      <c r="JU378" s="5"/>
      <c r="JV378" s="5"/>
      <c r="JW378" s="5"/>
      <c r="JX378" s="5"/>
      <c r="JY378" s="5"/>
      <c r="JZ378" s="5"/>
      <c r="KA378" s="5"/>
      <c r="KB378" s="5"/>
      <c r="KC378" s="5"/>
      <c r="KD378" s="5"/>
      <c r="KE378" s="5"/>
      <c r="KF378" s="5"/>
      <c r="KG378" s="5"/>
      <c r="KH378" s="5"/>
      <c r="KI378" s="91" t="str">
        <f t="shared" si="503"/>
        <v/>
      </c>
      <c r="KJ378" s="5" t="str">
        <f t="shared" si="504"/>
        <v/>
      </c>
      <c r="KK378" s="62"/>
      <c r="KL378" s="62"/>
      <c r="KM378" s="62"/>
      <c r="KN378" s="62"/>
      <c r="KO378" s="62"/>
      <c r="KP378" s="62"/>
      <c r="KQ378" s="62"/>
      <c r="KR378" s="62"/>
      <c r="KS378" s="62"/>
      <c r="KT378" s="62"/>
      <c r="KU378" s="62"/>
      <c r="KV378" s="62"/>
      <c r="KW378" s="62"/>
      <c r="KX378" s="62"/>
      <c r="KY378" s="62" t="str">
        <f t="shared" si="505"/>
        <v/>
      </c>
      <c r="KZ378" s="62" t="str">
        <f t="shared" si="506"/>
        <v/>
      </c>
      <c r="LA378" s="5"/>
      <c r="LB378" s="5"/>
      <c r="LC378" s="5"/>
      <c r="LD378" s="5"/>
      <c r="LE378" s="5"/>
      <c r="LF378" s="5"/>
      <c r="LG378" s="5"/>
      <c r="LH378" s="5"/>
      <c r="LI378" s="5"/>
      <c r="LJ378" s="5"/>
      <c r="LK378" s="5"/>
      <c r="LL378" s="5"/>
      <c r="LM378" s="5"/>
      <c r="LN378" s="5"/>
      <c r="LO378" s="91" t="str">
        <f t="shared" si="507"/>
        <v/>
      </c>
      <c r="LP378" s="5" t="str">
        <f t="shared" si="508"/>
        <v/>
      </c>
      <c r="LQ378" s="62"/>
      <c r="LR378" s="62"/>
      <c r="LS378" s="62"/>
      <c r="LT378" s="62"/>
      <c r="LU378" s="62"/>
      <c r="LV378" s="62"/>
      <c r="LW378" s="62"/>
      <c r="LX378" s="62"/>
      <c r="LY378" s="62"/>
      <c r="LZ378" s="62"/>
      <c r="MA378" s="62"/>
      <c r="MB378" s="62"/>
      <c r="MC378" s="62"/>
      <c r="MD378" s="62"/>
      <c r="ME378" s="62" t="str">
        <f t="shared" si="509"/>
        <v/>
      </c>
      <c r="MF378" s="62" t="str">
        <f t="shared" si="510"/>
        <v/>
      </c>
    </row>
    <row r="379" spans="1:344" x14ac:dyDescent="0.35">
      <c r="A379" s="132">
        <v>375</v>
      </c>
      <c r="B379" s="170"/>
      <c r="C379" s="170"/>
      <c r="D379" s="152">
        <v>1125</v>
      </c>
      <c r="E379" s="72" t="str">
        <f>'BVEM Scorecard'!F378</f>
        <v>Solar</v>
      </c>
      <c r="F379" s="96">
        <f t="shared" si="472"/>
        <v>0.4</v>
      </c>
      <c r="G379" s="96">
        <f t="shared" si="473"/>
        <v>0.4</v>
      </c>
      <c r="H379" s="96">
        <f t="shared" si="474"/>
        <v>0</v>
      </c>
      <c r="I379" s="96">
        <f t="shared" si="475"/>
        <v>0</v>
      </c>
      <c r="J379" s="62">
        <v>0</v>
      </c>
      <c r="K379" s="62">
        <v>1</v>
      </c>
      <c r="L379" s="62">
        <v>1</v>
      </c>
      <c r="M379" s="62">
        <v>1</v>
      </c>
      <c r="N379" s="62">
        <v>1</v>
      </c>
      <c r="O379" s="62">
        <v>0</v>
      </c>
      <c r="P379" s="62">
        <v>0</v>
      </c>
      <c r="Q379" s="62">
        <v>0</v>
      </c>
      <c r="R379" s="62">
        <v>0</v>
      </c>
      <c r="S379" s="62">
        <v>0</v>
      </c>
      <c r="T379" s="62">
        <v>1</v>
      </c>
      <c r="U379" s="62">
        <v>0</v>
      </c>
      <c r="V379" s="62">
        <v>1</v>
      </c>
      <c r="W379" s="62">
        <f t="shared" si="532"/>
        <v>0.4</v>
      </c>
      <c r="X379" s="62">
        <f t="shared" ref="X379" si="557">M$4*M379+N$4*N379+O$4*O379+P$4*P379+Q$4*Q379+R$4*R379+S$4*S379+T$4*T379+U$4*U379+V$4*V379</f>
        <v>0.4</v>
      </c>
      <c r="Y379" s="1"/>
      <c r="Z379" s="1"/>
      <c r="AA379" s="1"/>
      <c r="AB379" s="1"/>
      <c r="AC379" s="1"/>
      <c r="AD379" s="1"/>
      <c r="AE379" s="1"/>
      <c r="AF379" s="1"/>
      <c r="AG379" s="1"/>
      <c r="AH379" s="1"/>
      <c r="AI379" s="1"/>
      <c r="AJ379" s="1"/>
      <c r="AK379" s="1"/>
      <c r="AL379" s="1"/>
      <c r="AM379" s="138" t="str">
        <f t="shared" si="464"/>
        <v/>
      </c>
      <c r="AN379" s="139" t="str">
        <f t="shared" si="465"/>
        <v/>
      </c>
      <c r="AO379" s="63"/>
      <c r="AP379" s="63"/>
      <c r="AQ379" s="63"/>
      <c r="AR379" s="63"/>
      <c r="AS379" s="63"/>
      <c r="AT379" s="63"/>
      <c r="AU379" s="63"/>
      <c r="AV379" s="63"/>
      <c r="AW379" s="63"/>
      <c r="AX379" s="63"/>
      <c r="AY379" s="63"/>
      <c r="AZ379" s="63"/>
      <c r="BA379" s="63"/>
      <c r="BB379" s="63"/>
      <c r="BC379" s="63" t="str">
        <f t="shared" si="466"/>
        <v/>
      </c>
      <c r="BD379" s="63" t="str">
        <f t="shared" si="467"/>
        <v/>
      </c>
      <c r="BE379" s="1"/>
      <c r="BF379" s="1"/>
      <c r="BG379" s="1"/>
      <c r="BH379" s="1"/>
      <c r="BI379" s="1"/>
      <c r="BJ379" s="1"/>
      <c r="BK379" s="1"/>
      <c r="BL379" s="1"/>
      <c r="BM379" s="1"/>
      <c r="BN379" s="1"/>
      <c r="BO379" s="1"/>
      <c r="BP379" s="1"/>
      <c r="BQ379" s="1"/>
      <c r="BR379" s="1"/>
      <c r="BS379" s="1" t="str">
        <f t="shared" si="468"/>
        <v/>
      </c>
      <c r="BT379" s="1" t="str">
        <f t="shared" si="469"/>
        <v/>
      </c>
      <c r="BU379" s="63"/>
      <c r="BV379" s="63"/>
      <c r="BW379" s="63"/>
      <c r="BX379" s="63"/>
      <c r="BY379" s="63"/>
      <c r="BZ379" s="63"/>
      <c r="CA379" s="63"/>
      <c r="CB379" s="63"/>
      <c r="CC379" s="63"/>
      <c r="CD379" s="63"/>
      <c r="CE379" s="63"/>
      <c r="CF379" s="63"/>
      <c r="CG379" s="63"/>
      <c r="CH379" s="63"/>
      <c r="CI379" s="63" t="str">
        <f t="shared" si="470"/>
        <v/>
      </c>
      <c r="CJ379" s="63" t="str">
        <f t="shared" si="471"/>
        <v/>
      </c>
      <c r="CK379" s="1"/>
      <c r="CL379" s="1"/>
      <c r="CM379" s="1"/>
      <c r="CN379" s="1"/>
      <c r="CO379" s="1"/>
      <c r="CP379" s="1"/>
      <c r="CQ379" s="1"/>
      <c r="CR379" s="1"/>
      <c r="CS379" s="1"/>
      <c r="CT379" s="1"/>
      <c r="CU379" s="1"/>
      <c r="CV379" s="1"/>
      <c r="CW379" s="1"/>
      <c r="CX379" s="1"/>
      <c r="CY379" s="138" t="str">
        <f t="shared" si="479"/>
        <v/>
      </c>
      <c r="CZ379" s="1" t="str">
        <f t="shared" si="480"/>
        <v/>
      </c>
      <c r="DA379" s="63"/>
      <c r="DB379" s="63"/>
      <c r="DC379" s="63"/>
      <c r="DD379" s="63"/>
      <c r="DE379" s="63"/>
      <c r="DF379" s="63"/>
      <c r="DG379" s="63"/>
      <c r="DH379" s="63"/>
      <c r="DI379" s="63"/>
      <c r="DJ379" s="63"/>
      <c r="DK379" s="63"/>
      <c r="DL379" s="63"/>
      <c r="DM379" s="63"/>
      <c r="DN379" s="63"/>
      <c r="DO379" s="63" t="str">
        <f t="shared" si="481"/>
        <v/>
      </c>
      <c r="DP379" s="63" t="str">
        <f t="shared" si="482"/>
        <v/>
      </c>
      <c r="DQ379" s="1"/>
      <c r="DR379" s="1"/>
      <c r="DS379" s="1"/>
      <c r="DT379" s="1"/>
      <c r="DU379" s="1"/>
      <c r="DV379" s="1"/>
      <c r="DW379" s="1"/>
      <c r="DX379" s="1"/>
      <c r="DY379" s="1"/>
      <c r="DZ379" s="1"/>
      <c r="EA379" s="1"/>
      <c r="EB379" s="1"/>
      <c r="EC379" s="1"/>
      <c r="ED379" s="1"/>
      <c r="EE379" s="138" t="str">
        <f t="shared" si="483"/>
        <v/>
      </c>
      <c r="EF379" s="1" t="str">
        <f t="shared" si="484"/>
        <v/>
      </c>
      <c r="EG379" s="63"/>
      <c r="EH379" s="63"/>
      <c r="EI379" s="63"/>
      <c r="EJ379" s="63"/>
      <c r="EK379" s="63"/>
      <c r="EL379" s="63"/>
      <c r="EM379" s="63"/>
      <c r="EN379" s="63"/>
      <c r="EO379" s="63"/>
      <c r="EP379" s="63"/>
      <c r="EQ379" s="63"/>
      <c r="ER379" s="63"/>
      <c r="ES379" s="63"/>
      <c r="ET379" s="63"/>
      <c r="EU379" s="63" t="str">
        <f t="shared" si="485"/>
        <v/>
      </c>
      <c r="EV379" s="63" t="str">
        <f t="shared" si="486"/>
        <v/>
      </c>
      <c r="EW379" s="1"/>
      <c r="EX379" s="1"/>
      <c r="EY379" s="1"/>
      <c r="EZ379" s="1"/>
      <c r="FA379" s="1"/>
      <c r="FB379" s="1"/>
      <c r="FC379" s="1"/>
      <c r="FD379" s="1"/>
      <c r="FE379" s="1"/>
      <c r="FF379" s="1"/>
      <c r="FG379" s="1"/>
      <c r="FH379" s="1"/>
      <c r="FI379" s="1"/>
      <c r="FJ379" s="1"/>
      <c r="FK379" s="138" t="str">
        <f t="shared" si="487"/>
        <v/>
      </c>
      <c r="FL379" s="1" t="str">
        <f t="shared" si="488"/>
        <v/>
      </c>
      <c r="FM379" s="63"/>
      <c r="FN379" s="63"/>
      <c r="FO379" s="63"/>
      <c r="FP379" s="63"/>
      <c r="FQ379" s="63"/>
      <c r="FR379" s="63"/>
      <c r="FS379" s="63"/>
      <c r="FT379" s="63"/>
      <c r="FU379" s="63"/>
      <c r="FV379" s="63"/>
      <c r="FW379" s="63"/>
      <c r="FX379" s="63"/>
      <c r="FY379" s="63"/>
      <c r="FZ379" s="63"/>
      <c r="GA379" s="63" t="str">
        <f t="shared" si="489"/>
        <v/>
      </c>
      <c r="GB379" s="63" t="str">
        <f t="shared" si="490"/>
        <v/>
      </c>
      <c r="GC379" s="1"/>
      <c r="GD379" s="1"/>
      <c r="GE379" s="1"/>
      <c r="GF379" s="1"/>
      <c r="GG379" s="1"/>
      <c r="GH379" s="1"/>
      <c r="GI379" s="1"/>
      <c r="GJ379" s="1"/>
      <c r="GK379" s="1"/>
      <c r="GL379" s="1"/>
      <c r="GM379" s="1"/>
      <c r="GN379" s="1"/>
      <c r="GO379" s="1"/>
      <c r="GP379" s="1"/>
      <c r="GQ379" s="138" t="str">
        <f t="shared" si="491"/>
        <v/>
      </c>
      <c r="GR379" s="1" t="str">
        <f t="shared" si="492"/>
        <v/>
      </c>
      <c r="GS379" s="63"/>
      <c r="GT379" s="63"/>
      <c r="GU379" s="63"/>
      <c r="GV379" s="63"/>
      <c r="GW379" s="63"/>
      <c r="GX379" s="63"/>
      <c r="GY379" s="63"/>
      <c r="GZ379" s="63"/>
      <c r="HA379" s="63"/>
      <c r="HB379" s="63"/>
      <c r="HC379" s="63"/>
      <c r="HD379" s="63"/>
      <c r="HE379" s="63"/>
      <c r="HF379" s="63"/>
      <c r="HG379" s="63" t="str">
        <f t="shared" si="493"/>
        <v/>
      </c>
      <c r="HH379" s="63" t="str">
        <f t="shared" si="494"/>
        <v/>
      </c>
      <c r="HI379" s="1"/>
      <c r="HJ379" s="1"/>
      <c r="HK379" s="1"/>
      <c r="HL379" s="1"/>
      <c r="HM379" s="1"/>
      <c r="HN379" s="1"/>
      <c r="HO379" s="1"/>
      <c r="HP379" s="1"/>
      <c r="HQ379" s="1"/>
      <c r="HR379" s="1"/>
      <c r="HS379" s="1"/>
      <c r="HT379" s="1"/>
      <c r="HU379" s="1"/>
      <c r="HV379" s="1"/>
      <c r="HW379" s="138" t="str">
        <f t="shared" si="495"/>
        <v/>
      </c>
      <c r="HX379" s="1" t="str">
        <f t="shared" si="496"/>
        <v/>
      </c>
      <c r="HY379" s="63"/>
      <c r="HZ379" s="63"/>
      <c r="IA379" s="63"/>
      <c r="IB379" s="63"/>
      <c r="IC379" s="63"/>
      <c r="ID379" s="63"/>
      <c r="IE379" s="63"/>
      <c r="IF379" s="63"/>
      <c r="IG379" s="63"/>
      <c r="IH379" s="63"/>
      <c r="II379" s="63"/>
      <c r="IJ379" s="63"/>
      <c r="IK379" s="63"/>
      <c r="IL379" s="63"/>
      <c r="IM379" s="63" t="str">
        <f t="shared" si="497"/>
        <v/>
      </c>
      <c r="IN379" s="63" t="str">
        <f t="shared" si="498"/>
        <v/>
      </c>
      <c r="IO379" s="1"/>
      <c r="IP379" s="1"/>
      <c r="IQ379" s="1"/>
      <c r="IR379" s="1"/>
      <c r="IS379" s="1"/>
      <c r="IT379" s="1"/>
      <c r="IU379" s="1"/>
      <c r="IV379" s="1"/>
      <c r="IW379" s="1"/>
      <c r="IX379" s="1"/>
      <c r="IY379" s="1"/>
      <c r="IZ379" s="1"/>
      <c r="JA379" s="1"/>
      <c r="JB379" s="1"/>
      <c r="JC379" s="138" t="str">
        <f t="shared" si="499"/>
        <v/>
      </c>
      <c r="JD379" s="1" t="str">
        <f t="shared" si="500"/>
        <v/>
      </c>
      <c r="JE379" s="63"/>
      <c r="JF379" s="63"/>
      <c r="JG379" s="63"/>
      <c r="JH379" s="63"/>
      <c r="JI379" s="63"/>
      <c r="JJ379" s="63"/>
      <c r="JK379" s="63"/>
      <c r="JL379" s="63"/>
      <c r="JM379" s="63"/>
      <c r="JN379" s="63"/>
      <c r="JO379" s="63"/>
      <c r="JP379" s="63"/>
      <c r="JQ379" s="63"/>
      <c r="JR379" s="63"/>
      <c r="JS379" s="63" t="str">
        <f t="shared" si="501"/>
        <v/>
      </c>
      <c r="JT379" s="63" t="str">
        <f t="shared" si="502"/>
        <v/>
      </c>
      <c r="JU379" s="1"/>
      <c r="JV379" s="1"/>
      <c r="JW379" s="1"/>
      <c r="JX379" s="1"/>
      <c r="JY379" s="1"/>
      <c r="JZ379" s="1"/>
      <c r="KA379" s="1"/>
      <c r="KB379" s="1"/>
      <c r="KC379" s="1"/>
      <c r="KD379" s="1"/>
      <c r="KE379" s="1"/>
      <c r="KF379" s="1"/>
      <c r="KG379" s="1"/>
      <c r="KH379" s="1"/>
      <c r="KI379" s="138" t="str">
        <f t="shared" si="503"/>
        <v/>
      </c>
      <c r="KJ379" s="1" t="str">
        <f t="shared" si="504"/>
        <v/>
      </c>
      <c r="KK379" s="63"/>
      <c r="KL379" s="63"/>
      <c r="KM379" s="63"/>
      <c r="KN379" s="63"/>
      <c r="KO379" s="63"/>
      <c r="KP379" s="63"/>
      <c r="KQ379" s="63"/>
      <c r="KR379" s="63"/>
      <c r="KS379" s="63"/>
      <c r="KT379" s="63"/>
      <c r="KU379" s="63"/>
      <c r="KV379" s="63"/>
      <c r="KW379" s="63"/>
      <c r="KX379" s="63"/>
      <c r="KY379" s="63" t="str">
        <f t="shared" si="505"/>
        <v/>
      </c>
      <c r="KZ379" s="63" t="str">
        <f t="shared" si="506"/>
        <v/>
      </c>
      <c r="LA379" s="1"/>
      <c r="LB379" s="1"/>
      <c r="LC379" s="1"/>
      <c r="LD379" s="1"/>
      <c r="LE379" s="1"/>
      <c r="LF379" s="1"/>
      <c r="LG379" s="1"/>
      <c r="LH379" s="1"/>
      <c r="LI379" s="1"/>
      <c r="LJ379" s="1"/>
      <c r="LK379" s="1"/>
      <c r="LL379" s="1"/>
      <c r="LM379" s="1"/>
      <c r="LN379" s="1"/>
      <c r="LO379" s="138" t="str">
        <f t="shared" si="507"/>
        <v/>
      </c>
      <c r="LP379" s="1" t="str">
        <f t="shared" si="508"/>
        <v/>
      </c>
      <c r="LQ379" s="63"/>
      <c r="LR379" s="63"/>
      <c r="LS379" s="63"/>
      <c r="LT379" s="63"/>
      <c r="LU379" s="63"/>
      <c r="LV379" s="63"/>
      <c r="LW379" s="63"/>
      <c r="LX379" s="63"/>
      <c r="LY379" s="63"/>
      <c r="LZ379" s="63"/>
      <c r="MA379" s="63"/>
      <c r="MB379" s="63"/>
      <c r="MC379" s="63"/>
      <c r="MD379" s="63"/>
      <c r="ME379" s="63" t="str">
        <f t="shared" si="509"/>
        <v/>
      </c>
      <c r="MF379" s="63" t="str">
        <f t="shared" si="510"/>
        <v/>
      </c>
    </row>
    <row r="380" spans="1:344" x14ac:dyDescent="0.35">
      <c r="A380" s="131">
        <v>376</v>
      </c>
      <c r="B380" s="170"/>
      <c r="C380" s="170"/>
      <c r="D380" s="152">
        <v>247</v>
      </c>
      <c r="E380" s="72" t="str">
        <f>'BVEM Scorecard'!F379</f>
        <v>Solar</v>
      </c>
      <c r="F380" s="96"/>
      <c r="G380" s="96"/>
      <c r="H380" s="96"/>
      <c r="I380" s="96"/>
      <c r="J380" s="62"/>
      <c r="K380" s="62"/>
      <c r="L380" s="62"/>
      <c r="M380" s="62"/>
      <c r="N380" s="62"/>
      <c r="O380" s="62"/>
      <c r="P380" s="62"/>
      <c r="Q380" s="62"/>
      <c r="R380" s="62"/>
      <c r="S380" s="62"/>
      <c r="T380" s="62"/>
      <c r="U380" s="62"/>
      <c r="V380" s="62"/>
      <c r="W380" s="62"/>
      <c r="X380" s="62"/>
      <c r="Y380" s="87"/>
      <c r="Z380" s="5"/>
      <c r="AA380" s="5"/>
      <c r="AB380" s="5"/>
      <c r="AC380" s="5"/>
      <c r="AD380" s="5"/>
      <c r="AE380" s="5"/>
      <c r="AF380" s="5"/>
      <c r="AG380" s="5"/>
      <c r="AH380" s="5"/>
      <c r="AI380" s="5"/>
      <c r="AJ380" s="5"/>
      <c r="AK380" s="5"/>
      <c r="AL380" s="5"/>
      <c r="AM380" s="91"/>
      <c r="AN380" s="93"/>
      <c r="AO380" s="62"/>
      <c r="AP380" s="62"/>
      <c r="AQ380" s="62"/>
      <c r="AR380" s="62"/>
      <c r="AS380" s="62"/>
      <c r="AT380" s="62"/>
      <c r="AU380" s="62"/>
      <c r="AV380" s="62"/>
      <c r="AW380" s="62"/>
      <c r="AX380" s="62"/>
      <c r="AY380" s="62"/>
      <c r="AZ380" s="62"/>
      <c r="BA380" s="62"/>
      <c r="BB380" s="62"/>
      <c r="BC380" s="62"/>
      <c r="BD380" s="62"/>
      <c r="BE380" s="5"/>
      <c r="BF380" s="5"/>
      <c r="BG380" s="5"/>
      <c r="BH380" s="5"/>
      <c r="BI380" s="5"/>
      <c r="BJ380" s="5"/>
      <c r="BK380" s="5"/>
      <c r="BL380" s="5"/>
      <c r="BM380" s="5"/>
      <c r="BN380" s="5"/>
      <c r="BO380" s="5"/>
      <c r="BP380" s="5"/>
      <c r="BQ380" s="5"/>
      <c r="BR380" s="5"/>
      <c r="BS380" s="5"/>
      <c r="BT380" s="5"/>
      <c r="BU380" s="62"/>
      <c r="BV380" s="62"/>
      <c r="BW380" s="62"/>
      <c r="BX380" s="62"/>
      <c r="BY380" s="62"/>
      <c r="BZ380" s="62"/>
      <c r="CA380" s="62"/>
      <c r="CB380" s="62"/>
      <c r="CC380" s="62"/>
      <c r="CD380" s="62"/>
      <c r="CE380" s="62"/>
      <c r="CF380" s="62"/>
      <c r="CG380" s="62"/>
      <c r="CH380" s="62"/>
      <c r="CI380" s="62"/>
      <c r="CJ380" s="62"/>
      <c r="CK380" s="5"/>
      <c r="CL380" s="5"/>
      <c r="CM380" s="5"/>
      <c r="CN380" s="5"/>
      <c r="CO380" s="5"/>
      <c r="CP380" s="5"/>
      <c r="CQ380" s="5"/>
      <c r="CR380" s="5"/>
      <c r="CS380" s="5"/>
      <c r="CT380" s="5"/>
      <c r="CU380" s="5"/>
      <c r="CV380" s="5"/>
      <c r="CW380" s="5"/>
      <c r="CX380" s="5"/>
      <c r="CY380" s="91"/>
      <c r="CZ380" s="5"/>
      <c r="DA380" s="62"/>
      <c r="DB380" s="62"/>
      <c r="DC380" s="62"/>
      <c r="DD380" s="62"/>
      <c r="DE380" s="62"/>
      <c r="DF380" s="62"/>
      <c r="DG380" s="62"/>
      <c r="DH380" s="62"/>
      <c r="DI380" s="62"/>
      <c r="DJ380" s="62"/>
      <c r="DK380" s="62"/>
      <c r="DL380" s="62"/>
      <c r="DM380" s="62"/>
      <c r="DN380" s="62"/>
      <c r="DO380" s="62"/>
      <c r="DP380" s="62"/>
      <c r="DQ380" s="5"/>
      <c r="DR380" s="5"/>
      <c r="DS380" s="5"/>
      <c r="DT380" s="5"/>
      <c r="DU380" s="5"/>
      <c r="DV380" s="5"/>
      <c r="DW380" s="5"/>
      <c r="DX380" s="5"/>
      <c r="DY380" s="5"/>
      <c r="DZ380" s="5"/>
      <c r="EA380" s="5"/>
      <c r="EB380" s="5"/>
      <c r="EC380" s="5"/>
      <c r="ED380" s="5"/>
      <c r="EE380" s="91"/>
      <c r="EF380" s="5"/>
      <c r="EG380" s="62"/>
      <c r="EH380" s="62"/>
      <c r="EI380" s="62"/>
      <c r="EJ380" s="62"/>
      <c r="EK380" s="62"/>
      <c r="EL380" s="62"/>
      <c r="EM380" s="62"/>
      <c r="EN380" s="62"/>
      <c r="EO380" s="62"/>
      <c r="EP380" s="62"/>
      <c r="EQ380" s="62"/>
      <c r="ER380" s="62"/>
      <c r="ES380" s="62"/>
      <c r="ET380" s="62"/>
      <c r="EU380" s="62"/>
      <c r="EV380" s="62"/>
      <c r="EW380" s="5"/>
      <c r="EX380" s="5"/>
      <c r="EY380" s="5"/>
      <c r="EZ380" s="5"/>
      <c r="FA380" s="5"/>
      <c r="FB380" s="5"/>
      <c r="FC380" s="5"/>
      <c r="FD380" s="5"/>
      <c r="FE380" s="5"/>
      <c r="FF380" s="5"/>
      <c r="FG380" s="5"/>
      <c r="FH380" s="5"/>
      <c r="FI380" s="5"/>
      <c r="FJ380" s="5"/>
      <c r="FK380" s="91"/>
      <c r="FL380" s="5"/>
      <c r="FM380" s="62"/>
      <c r="FN380" s="62"/>
      <c r="FO380" s="62"/>
      <c r="FP380" s="62"/>
      <c r="FQ380" s="62"/>
      <c r="FR380" s="62"/>
      <c r="FS380" s="62"/>
      <c r="FT380" s="62"/>
      <c r="FU380" s="62"/>
      <c r="FV380" s="62"/>
      <c r="FW380" s="62"/>
      <c r="FX380" s="62"/>
      <c r="FY380" s="62"/>
      <c r="FZ380" s="62"/>
      <c r="GA380" s="62"/>
      <c r="GB380" s="62"/>
      <c r="GC380" s="5"/>
      <c r="GD380" s="5"/>
      <c r="GE380" s="5"/>
      <c r="GF380" s="5"/>
      <c r="GG380" s="5"/>
      <c r="GH380" s="5"/>
      <c r="GI380" s="5"/>
      <c r="GJ380" s="5"/>
      <c r="GK380" s="5"/>
      <c r="GL380" s="5"/>
      <c r="GM380" s="5"/>
      <c r="GN380" s="5"/>
      <c r="GO380" s="5"/>
      <c r="GP380" s="5"/>
      <c r="GQ380" s="91"/>
      <c r="GR380" s="5"/>
      <c r="GS380" s="62"/>
      <c r="GT380" s="62"/>
      <c r="GU380" s="62"/>
      <c r="GV380" s="62"/>
      <c r="GW380" s="62"/>
      <c r="GX380" s="62"/>
      <c r="GY380" s="62"/>
      <c r="GZ380" s="62"/>
      <c r="HA380" s="62"/>
      <c r="HB380" s="62"/>
      <c r="HC380" s="62"/>
      <c r="HD380" s="62"/>
      <c r="HE380" s="62"/>
      <c r="HF380" s="62"/>
      <c r="HG380" s="62"/>
      <c r="HH380" s="62"/>
      <c r="HI380" s="5"/>
      <c r="HJ380" s="5"/>
      <c r="HK380" s="5"/>
      <c r="HL380" s="5"/>
      <c r="HM380" s="5"/>
      <c r="HN380" s="5"/>
      <c r="HO380" s="5"/>
      <c r="HP380" s="5"/>
      <c r="HQ380" s="5"/>
      <c r="HR380" s="5"/>
      <c r="HS380" s="5"/>
      <c r="HT380" s="5"/>
      <c r="HU380" s="5"/>
      <c r="HV380" s="5"/>
      <c r="HW380" s="91"/>
      <c r="HX380" s="5"/>
      <c r="HY380" s="62"/>
      <c r="HZ380" s="62"/>
      <c r="IA380" s="62"/>
      <c r="IB380" s="62"/>
      <c r="IC380" s="62"/>
      <c r="ID380" s="62"/>
      <c r="IE380" s="62"/>
      <c r="IF380" s="62"/>
      <c r="IG380" s="62"/>
      <c r="IH380" s="62"/>
      <c r="II380" s="62"/>
      <c r="IJ380" s="62"/>
      <c r="IK380" s="62"/>
      <c r="IL380" s="62"/>
      <c r="IM380" s="62"/>
      <c r="IN380" s="62"/>
      <c r="IO380" s="5"/>
      <c r="IP380" s="5"/>
      <c r="IQ380" s="5"/>
      <c r="IR380" s="5"/>
      <c r="IS380" s="5"/>
      <c r="IT380" s="5"/>
      <c r="IU380" s="5"/>
      <c r="IV380" s="5"/>
      <c r="IW380" s="5"/>
      <c r="IX380" s="5"/>
      <c r="IY380" s="5"/>
      <c r="IZ380" s="5"/>
      <c r="JA380" s="5"/>
      <c r="JB380" s="5"/>
      <c r="JC380" s="91"/>
      <c r="JD380" s="5"/>
      <c r="JE380" s="62"/>
      <c r="JF380" s="62"/>
      <c r="JG380" s="62"/>
      <c r="JH380" s="62"/>
      <c r="JI380" s="62"/>
      <c r="JJ380" s="62"/>
      <c r="JK380" s="62"/>
      <c r="JL380" s="62"/>
      <c r="JM380" s="62"/>
      <c r="JN380" s="62"/>
      <c r="JO380" s="62"/>
      <c r="JP380" s="62"/>
      <c r="JQ380" s="62"/>
      <c r="JR380" s="62"/>
      <c r="JS380" s="62"/>
      <c r="JT380" s="62"/>
      <c r="JU380" s="5"/>
      <c r="JV380" s="5"/>
      <c r="JW380" s="5"/>
      <c r="JX380" s="5"/>
      <c r="JY380" s="5"/>
      <c r="JZ380" s="5"/>
      <c r="KA380" s="5"/>
      <c r="KB380" s="5"/>
      <c r="KC380" s="5"/>
      <c r="KD380" s="5"/>
      <c r="KE380" s="5"/>
      <c r="KF380" s="5"/>
      <c r="KG380" s="5"/>
      <c r="KH380" s="5"/>
      <c r="KI380" s="91"/>
      <c r="KJ380" s="5"/>
      <c r="KK380" s="62"/>
      <c r="KL380" s="62"/>
      <c r="KM380" s="62"/>
      <c r="KN380" s="62"/>
      <c r="KO380" s="62"/>
      <c r="KP380" s="62"/>
      <c r="KQ380" s="62"/>
      <c r="KR380" s="62"/>
      <c r="KS380" s="62"/>
      <c r="KT380" s="62"/>
      <c r="KU380" s="62"/>
      <c r="KV380" s="62"/>
      <c r="KW380" s="62"/>
      <c r="KX380" s="62"/>
      <c r="KY380" s="62"/>
      <c r="KZ380" s="62"/>
      <c r="LA380" s="5"/>
      <c r="LB380" s="5"/>
      <c r="LC380" s="5"/>
      <c r="LD380" s="5"/>
      <c r="LE380" s="5"/>
      <c r="LF380" s="5"/>
      <c r="LG380" s="5"/>
      <c r="LH380" s="5"/>
      <c r="LI380" s="5"/>
      <c r="LJ380" s="5"/>
      <c r="LK380" s="5"/>
      <c r="LL380" s="5"/>
      <c r="LM380" s="5"/>
      <c r="LN380" s="5"/>
      <c r="LO380" s="91"/>
      <c r="LP380" s="5"/>
      <c r="LQ380" s="62"/>
      <c r="LR380" s="62"/>
      <c r="LS380" s="62"/>
      <c r="LT380" s="62"/>
      <c r="LU380" s="62"/>
      <c r="LV380" s="62"/>
      <c r="LW380" s="62"/>
      <c r="LX380" s="62"/>
      <c r="LY380" s="62"/>
      <c r="LZ380" s="62"/>
      <c r="MA380" s="62"/>
      <c r="MB380" s="62"/>
      <c r="MC380" s="62"/>
      <c r="MD380" s="62"/>
      <c r="ME380" s="62"/>
      <c r="MF380" s="62"/>
    </row>
    <row r="381" spans="1:344" x14ac:dyDescent="0.35">
      <c r="A381" s="132">
        <v>377</v>
      </c>
      <c r="B381" s="170"/>
      <c r="C381" s="170"/>
      <c r="D381" s="152">
        <v>661</v>
      </c>
      <c r="E381" s="72" t="str">
        <f>'BVEM Scorecard'!F380</f>
        <v>Solar + Storage</v>
      </c>
      <c r="F381" s="96"/>
      <c r="G381" s="96"/>
      <c r="H381" s="96"/>
      <c r="I381" s="96"/>
      <c r="J381" s="62"/>
      <c r="K381" s="62"/>
      <c r="L381" s="62"/>
      <c r="M381" s="62"/>
      <c r="N381" s="62"/>
      <c r="O381" s="62"/>
      <c r="P381" s="62"/>
      <c r="Q381" s="62"/>
      <c r="R381" s="62"/>
      <c r="S381" s="62"/>
      <c r="T381" s="62"/>
      <c r="U381" s="62"/>
      <c r="V381" s="62"/>
      <c r="W381" s="62"/>
      <c r="X381" s="62"/>
      <c r="Y381" s="1"/>
      <c r="Z381" s="1"/>
      <c r="AA381" s="1"/>
      <c r="AB381" s="1"/>
      <c r="AC381" s="1"/>
      <c r="AD381" s="1"/>
      <c r="AE381" s="1"/>
      <c r="AF381" s="1"/>
      <c r="AG381" s="1"/>
      <c r="AH381" s="1"/>
      <c r="AI381" s="1"/>
      <c r="AJ381" s="1"/>
      <c r="AK381" s="1"/>
      <c r="AL381" s="1"/>
      <c r="AM381" s="138"/>
      <c r="AN381" s="139"/>
      <c r="AO381" s="63"/>
      <c r="AP381" s="63"/>
      <c r="AQ381" s="63"/>
      <c r="AR381" s="63"/>
      <c r="AS381" s="63"/>
      <c r="AT381" s="63"/>
      <c r="AU381" s="63"/>
      <c r="AV381" s="63"/>
      <c r="AW381" s="63"/>
      <c r="AX381" s="63"/>
      <c r="AY381" s="63"/>
      <c r="AZ381" s="63"/>
      <c r="BA381" s="63"/>
      <c r="BB381" s="63"/>
      <c r="BC381" s="63"/>
      <c r="BD381" s="63"/>
      <c r="BE381" s="1"/>
      <c r="BF381" s="1"/>
      <c r="BG381" s="1"/>
      <c r="BH381" s="1"/>
      <c r="BI381" s="1"/>
      <c r="BJ381" s="1"/>
      <c r="BK381" s="1"/>
      <c r="BL381" s="1"/>
      <c r="BM381" s="1"/>
      <c r="BN381" s="1"/>
      <c r="BO381" s="1"/>
      <c r="BP381" s="1"/>
      <c r="BQ381" s="1"/>
      <c r="BR381" s="1"/>
      <c r="BS381" s="1"/>
      <c r="BT381" s="1"/>
      <c r="BU381" s="63"/>
      <c r="BV381" s="63"/>
      <c r="BW381" s="63"/>
      <c r="BX381" s="63"/>
      <c r="BY381" s="63"/>
      <c r="BZ381" s="63"/>
      <c r="CA381" s="63"/>
      <c r="CB381" s="63"/>
      <c r="CC381" s="63"/>
      <c r="CD381" s="63"/>
      <c r="CE381" s="63"/>
      <c r="CF381" s="63"/>
      <c r="CG381" s="63"/>
      <c r="CH381" s="63"/>
      <c r="CI381" s="63"/>
      <c r="CJ381" s="63"/>
      <c r="CK381" s="1"/>
      <c r="CL381" s="1"/>
      <c r="CM381" s="1"/>
      <c r="CN381" s="1"/>
      <c r="CO381" s="1"/>
      <c r="CP381" s="1"/>
      <c r="CQ381" s="1"/>
      <c r="CR381" s="1"/>
      <c r="CS381" s="1"/>
      <c r="CT381" s="1"/>
      <c r="CU381" s="1"/>
      <c r="CV381" s="1"/>
      <c r="CW381" s="1"/>
      <c r="CX381" s="1"/>
      <c r="CY381" s="138"/>
      <c r="CZ381" s="1"/>
      <c r="DA381" s="63"/>
      <c r="DB381" s="63"/>
      <c r="DC381" s="63"/>
      <c r="DD381" s="63"/>
      <c r="DE381" s="63"/>
      <c r="DF381" s="63"/>
      <c r="DG381" s="63"/>
      <c r="DH381" s="63"/>
      <c r="DI381" s="63"/>
      <c r="DJ381" s="63"/>
      <c r="DK381" s="63"/>
      <c r="DL381" s="63"/>
      <c r="DM381" s="63"/>
      <c r="DN381" s="63"/>
      <c r="DO381" s="63"/>
      <c r="DP381" s="63"/>
      <c r="DQ381" s="1"/>
      <c r="DR381" s="1"/>
      <c r="DS381" s="1"/>
      <c r="DT381" s="1"/>
      <c r="DU381" s="1"/>
      <c r="DV381" s="1"/>
      <c r="DW381" s="1"/>
      <c r="DX381" s="1"/>
      <c r="DY381" s="1"/>
      <c r="DZ381" s="1"/>
      <c r="EA381" s="1"/>
      <c r="EB381" s="1"/>
      <c r="EC381" s="1"/>
      <c r="ED381" s="1"/>
      <c r="EE381" s="138"/>
      <c r="EF381" s="1"/>
      <c r="EG381" s="63"/>
      <c r="EH381" s="63"/>
      <c r="EI381" s="63"/>
      <c r="EJ381" s="63"/>
      <c r="EK381" s="63"/>
      <c r="EL381" s="63"/>
      <c r="EM381" s="63"/>
      <c r="EN381" s="63"/>
      <c r="EO381" s="63"/>
      <c r="EP381" s="63"/>
      <c r="EQ381" s="63"/>
      <c r="ER381" s="63"/>
      <c r="ES381" s="63"/>
      <c r="ET381" s="63"/>
      <c r="EU381" s="63"/>
      <c r="EV381" s="63"/>
      <c r="EW381" s="1"/>
      <c r="EX381" s="1"/>
      <c r="EY381" s="1"/>
      <c r="EZ381" s="1"/>
      <c r="FA381" s="1"/>
      <c r="FB381" s="1"/>
      <c r="FC381" s="1"/>
      <c r="FD381" s="1"/>
      <c r="FE381" s="1"/>
      <c r="FF381" s="1"/>
      <c r="FG381" s="1"/>
      <c r="FH381" s="1"/>
      <c r="FI381" s="1"/>
      <c r="FJ381" s="1"/>
      <c r="FK381" s="138"/>
      <c r="FL381" s="1"/>
      <c r="FM381" s="63"/>
      <c r="FN381" s="63"/>
      <c r="FO381" s="63"/>
      <c r="FP381" s="63"/>
      <c r="FQ381" s="63"/>
      <c r="FR381" s="63"/>
      <c r="FS381" s="63"/>
      <c r="FT381" s="63"/>
      <c r="FU381" s="63"/>
      <c r="FV381" s="63"/>
      <c r="FW381" s="63"/>
      <c r="FX381" s="63"/>
      <c r="FY381" s="63"/>
      <c r="FZ381" s="63"/>
      <c r="GA381" s="63"/>
      <c r="GB381" s="63"/>
      <c r="GC381" s="1"/>
      <c r="GD381" s="1"/>
      <c r="GE381" s="1"/>
      <c r="GF381" s="1"/>
      <c r="GG381" s="1"/>
      <c r="GH381" s="1"/>
      <c r="GI381" s="1"/>
      <c r="GJ381" s="1"/>
      <c r="GK381" s="1"/>
      <c r="GL381" s="1"/>
      <c r="GM381" s="1"/>
      <c r="GN381" s="1"/>
      <c r="GO381" s="1"/>
      <c r="GP381" s="1"/>
      <c r="GQ381" s="138"/>
      <c r="GR381" s="1"/>
      <c r="GS381" s="63"/>
      <c r="GT381" s="63"/>
      <c r="GU381" s="63"/>
      <c r="GV381" s="63"/>
      <c r="GW381" s="63"/>
      <c r="GX381" s="63"/>
      <c r="GY381" s="63"/>
      <c r="GZ381" s="63"/>
      <c r="HA381" s="63"/>
      <c r="HB381" s="63"/>
      <c r="HC381" s="63"/>
      <c r="HD381" s="63"/>
      <c r="HE381" s="63"/>
      <c r="HF381" s="63"/>
      <c r="HG381" s="63"/>
      <c r="HH381" s="63"/>
      <c r="HI381" s="1"/>
      <c r="HJ381" s="1"/>
      <c r="HK381" s="1"/>
      <c r="HL381" s="1"/>
      <c r="HM381" s="1"/>
      <c r="HN381" s="1"/>
      <c r="HO381" s="1"/>
      <c r="HP381" s="1"/>
      <c r="HQ381" s="1"/>
      <c r="HR381" s="1"/>
      <c r="HS381" s="1"/>
      <c r="HT381" s="1"/>
      <c r="HU381" s="1"/>
      <c r="HV381" s="1"/>
      <c r="HW381" s="138"/>
      <c r="HX381" s="1"/>
      <c r="HY381" s="63"/>
      <c r="HZ381" s="63"/>
      <c r="IA381" s="63"/>
      <c r="IB381" s="63"/>
      <c r="IC381" s="63"/>
      <c r="ID381" s="63"/>
      <c r="IE381" s="63"/>
      <c r="IF381" s="63"/>
      <c r="IG381" s="63"/>
      <c r="IH381" s="63"/>
      <c r="II381" s="63"/>
      <c r="IJ381" s="63"/>
      <c r="IK381" s="63"/>
      <c r="IL381" s="63"/>
      <c r="IM381" s="63"/>
      <c r="IN381" s="63"/>
      <c r="IO381" s="1"/>
      <c r="IP381" s="1"/>
      <c r="IQ381" s="1"/>
      <c r="IR381" s="1"/>
      <c r="IS381" s="1"/>
      <c r="IT381" s="1"/>
      <c r="IU381" s="1"/>
      <c r="IV381" s="1"/>
      <c r="IW381" s="1"/>
      <c r="IX381" s="1"/>
      <c r="IY381" s="1"/>
      <c r="IZ381" s="1"/>
      <c r="JA381" s="1"/>
      <c r="JB381" s="1"/>
      <c r="JC381" s="138"/>
      <c r="JD381" s="1"/>
      <c r="JE381" s="63"/>
      <c r="JF381" s="63"/>
      <c r="JG381" s="63"/>
      <c r="JH381" s="63"/>
      <c r="JI381" s="63"/>
      <c r="JJ381" s="63"/>
      <c r="JK381" s="63"/>
      <c r="JL381" s="63"/>
      <c r="JM381" s="63"/>
      <c r="JN381" s="63"/>
      <c r="JO381" s="63"/>
      <c r="JP381" s="63"/>
      <c r="JQ381" s="63"/>
      <c r="JR381" s="63"/>
      <c r="JS381" s="63"/>
      <c r="JT381" s="63"/>
      <c r="JU381" s="1"/>
      <c r="JV381" s="1"/>
      <c r="JW381" s="1"/>
      <c r="JX381" s="1"/>
      <c r="JY381" s="1"/>
      <c r="JZ381" s="1"/>
      <c r="KA381" s="1"/>
      <c r="KB381" s="1"/>
      <c r="KC381" s="1"/>
      <c r="KD381" s="1"/>
      <c r="KE381" s="1"/>
      <c r="KF381" s="1"/>
      <c r="KG381" s="1"/>
      <c r="KH381" s="1"/>
      <c r="KI381" s="138"/>
      <c r="KJ381" s="1"/>
      <c r="KK381" s="63"/>
      <c r="KL381" s="63"/>
      <c r="KM381" s="63"/>
      <c r="KN381" s="63"/>
      <c r="KO381" s="63"/>
      <c r="KP381" s="63"/>
      <c r="KQ381" s="63"/>
      <c r="KR381" s="63"/>
      <c r="KS381" s="63"/>
      <c r="KT381" s="63"/>
      <c r="KU381" s="63"/>
      <c r="KV381" s="63"/>
      <c r="KW381" s="63"/>
      <c r="KX381" s="63"/>
      <c r="KY381" s="63"/>
      <c r="KZ381" s="63"/>
      <c r="LA381" s="1"/>
      <c r="LB381" s="1"/>
      <c r="LC381" s="1"/>
      <c r="LD381" s="1"/>
      <c r="LE381" s="1"/>
      <c r="LF381" s="1"/>
      <c r="LG381" s="1"/>
      <c r="LH381" s="1"/>
      <c r="LI381" s="1"/>
      <c r="LJ381" s="1"/>
      <c r="LK381" s="1"/>
      <c r="LL381" s="1"/>
      <c r="LM381" s="1"/>
      <c r="LN381" s="1"/>
      <c r="LO381" s="138"/>
      <c r="LP381" s="1"/>
      <c r="LQ381" s="63"/>
      <c r="LR381" s="63"/>
      <c r="LS381" s="63"/>
      <c r="LT381" s="63"/>
      <c r="LU381" s="63"/>
      <c r="LV381" s="63"/>
      <c r="LW381" s="63"/>
      <c r="LX381" s="63"/>
      <c r="LY381" s="63"/>
      <c r="LZ381" s="63"/>
      <c r="MA381" s="63"/>
      <c r="MB381" s="63"/>
      <c r="MC381" s="63"/>
      <c r="MD381" s="63"/>
      <c r="ME381" s="63"/>
      <c r="MF381" s="63"/>
    </row>
    <row r="382" spans="1:344" x14ac:dyDescent="0.35">
      <c r="A382" s="131">
        <v>378</v>
      </c>
      <c r="B382" s="170"/>
      <c r="C382" s="170"/>
      <c r="D382" s="152">
        <v>435</v>
      </c>
      <c r="E382" s="72" t="str">
        <f>'BVEM Scorecard'!F381</f>
        <v>Solar</v>
      </c>
      <c r="F382" s="96"/>
      <c r="G382" s="96"/>
      <c r="H382" s="96"/>
      <c r="I382" s="96"/>
      <c r="J382" s="62"/>
      <c r="K382" s="62"/>
      <c r="L382" s="62"/>
      <c r="M382" s="62"/>
      <c r="N382" s="62"/>
      <c r="O382" s="62"/>
      <c r="P382" s="62"/>
      <c r="Q382" s="62"/>
      <c r="R382" s="62"/>
      <c r="S382" s="62"/>
      <c r="T382" s="62"/>
      <c r="U382" s="62"/>
      <c r="V382" s="62"/>
      <c r="W382" s="62"/>
      <c r="X382" s="62"/>
      <c r="Y382" s="87"/>
      <c r="Z382" s="5"/>
      <c r="AA382" s="5"/>
      <c r="AB382" s="5"/>
      <c r="AC382" s="5"/>
      <c r="AD382" s="5"/>
      <c r="AE382" s="5"/>
      <c r="AF382" s="5"/>
      <c r="AG382" s="5"/>
      <c r="AH382" s="5"/>
      <c r="AI382" s="5"/>
      <c r="AJ382" s="5"/>
      <c r="AK382" s="5"/>
      <c r="AL382" s="5"/>
      <c r="AM382" s="91"/>
      <c r="AN382" s="93"/>
      <c r="AO382" s="62"/>
      <c r="AP382" s="62"/>
      <c r="AQ382" s="62"/>
      <c r="AR382" s="62"/>
      <c r="AS382" s="62"/>
      <c r="AT382" s="62"/>
      <c r="AU382" s="62"/>
      <c r="AV382" s="62"/>
      <c r="AW382" s="62"/>
      <c r="AX382" s="62"/>
      <c r="AY382" s="62"/>
      <c r="AZ382" s="62"/>
      <c r="BA382" s="62"/>
      <c r="BB382" s="62"/>
      <c r="BC382" s="62"/>
      <c r="BD382" s="62"/>
      <c r="BE382" s="5"/>
      <c r="BF382" s="5"/>
      <c r="BG382" s="5"/>
      <c r="BH382" s="5"/>
      <c r="BI382" s="5"/>
      <c r="BJ382" s="5"/>
      <c r="BK382" s="5"/>
      <c r="BL382" s="5"/>
      <c r="BM382" s="5"/>
      <c r="BN382" s="5"/>
      <c r="BO382" s="5"/>
      <c r="BP382" s="5"/>
      <c r="BQ382" s="5"/>
      <c r="BR382" s="5"/>
      <c r="BS382" s="5"/>
      <c r="BT382" s="5"/>
      <c r="BU382" s="62"/>
      <c r="BV382" s="62"/>
      <c r="BW382" s="62"/>
      <c r="BX382" s="62"/>
      <c r="BY382" s="62"/>
      <c r="BZ382" s="62"/>
      <c r="CA382" s="62"/>
      <c r="CB382" s="62"/>
      <c r="CC382" s="62"/>
      <c r="CD382" s="62"/>
      <c r="CE382" s="62"/>
      <c r="CF382" s="62"/>
      <c r="CG382" s="62"/>
      <c r="CH382" s="62"/>
      <c r="CI382" s="62"/>
      <c r="CJ382" s="62"/>
      <c r="CK382" s="5"/>
      <c r="CL382" s="5"/>
      <c r="CM382" s="5"/>
      <c r="CN382" s="5"/>
      <c r="CO382" s="5"/>
      <c r="CP382" s="5"/>
      <c r="CQ382" s="5"/>
      <c r="CR382" s="5"/>
      <c r="CS382" s="5"/>
      <c r="CT382" s="5"/>
      <c r="CU382" s="5"/>
      <c r="CV382" s="5"/>
      <c r="CW382" s="5"/>
      <c r="CX382" s="5"/>
      <c r="CY382" s="91"/>
      <c r="CZ382" s="5"/>
      <c r="DA382" s="62"/>
      <c r="DB382" s="62"/>
      <c r="DC382" s="62"/>
      <c r="DD382" s="62"/>
      <c r="DE382" s="62"/>
      <c r="DF382" s="62"/>
      <c r="DG382" s="62"/>
      <c r="DH382" s="62"/>
      <c r="DI382" s="62"/>
      <c r="DJ382" s="62"/>
      <c r="DK382" s="62"/>
      <c r="DL382" s="62"/>
      <c r="DM382" s="62"/>
      <c r="DN382" s="62"/>
      <c r="DO382" s="62"/>
      <c r="DP382" s="62"/>
      <c r="DQ382" s="5"/>
      <c r="DR382" s="5"/>
      <c r="DS382" s="5"/>
      <c r="DT382" s="5"/>
      <c r="DU382" s="5"/>
      <c r="DV382" s="5"/>
      <c r="DW382" s="5"/>
      <c r="DX382" s="5"/>
      <c r="DY382" s="5"/>
      <c r="DZ382" s="5"/>
      <c r="EA382" s="5"/>
      <c r="EB382" s="5"/>
      <c r="EC382" s="5"/>
      <c r="ED382" s="5"/>
      <c r="EE382" s="91"/>
      <c r="EF382" s="5"/>
      <c r="EG382" s="62"/>
      <c r="EH382" s="62"/>
      <c r="EI382" s="62"/>
      <c r="EJ382" s="62"/>
      <c r="EK382" s="62"/>
      <c r="EL382" s="62"/>
      <c r="EM382" s="62"/>
      <c r="EN382" s="62"/>
      <c r="EO382" s="62"/>
      <c r="EP382" s="62"/>
      <c r="EQ382" s="62"/>
      <c r="ER382" s="62"/>
      <c r="ES382" s="62"/>
      <c r="ET382" s="62"/>
      <c r="EU382" s="62"/>
      <c r="EV382" s="62"/>
      <c r="EW382" s="5"/>
      <c r="EX382" s="5"/>
      <c r="EY382" s="5"/>
      <c r="EZ382" s="5"/>
      <c r="FA382" s="5"/>
      <c r="FB382" s="5"/>
      <c r="FC382" s="5"/>
      <c r="FD382" s="5"/>
      <c r="FE382" s="5"/>
      <c r="FF382" s="5"/>
      <c r="FG382" s="5"/>
      <c r="FH382" s="5"/>
      <c r="FI382" s="5"/>
      <c r="FJ382" s="5"/>
      <c r="FK382" s="91"/>
      <c r="FL382" s="5"/>
      <c r="FM382" s="62"/>
      <c r="FN382" s="62"/>
      <c r="FO382" s="62"/>
      <c r="FP382" s="62"/>
      <c r="FQ382" s="62"/>
      <c r="FR382" s="62"/>
      <c r="FS382" s="62"/>
      <c r="FT382" s="62"/>
      <c r="FU382" s="62"/>
      <c r="FV382" s="62"/>
      <c r="FW382" s="62"/>
      <c r="FX382" s="62"/>
      <c r="FY382" s="62"/>
      <c r="FZ382" s="62"/>
      <c r="GA382" s="62"/>
      <c r="GB382" s="62"/>
      <c r="GC382" s="5"/>
      <c r="GD382" s="5"/>
      <c r="GE382" s="5"/>
      <c r="GF382" s="5"/>
      <c r="GG382" s="5"/>
      <c r="GH382" s="5"/>
      <c r="GI382" s="5"/>
      <c r="GJ382" s="5"/>
      <c r="GK382" s="5"/>
      <c r="GL382" s="5"/>
      <c r="GM382" s="5"/>
      <c r="GN382" s="5"/>
      <c r="GO382" s="5"/>
      <c r="GP382" s="5"/>
      <c r="GQ382" s="91"/>
      <c r="GR382" s="5"/>
      <c r="GS382" s="62"/>
      <c r="GT382" s="62"/>
      <c r="GU382" s="62"/>
      <c r="GV382" s="62"/>
      <c r="GW382" s="62"/>
      <c r="GX382" s="62"/>
      <c r="GY382" s="62"/>
      <c r="GZ382" s="62"/>
      <c r="HA382" s="62"/>
      <c r="HB382" s="62"/>
      <c r="HC382" s="62"/>
      <c r="HD382" s="62"/>
      <c r="HE382" s="62"/>
      <c r="HF382" s="62"/>
      <c r="HG382" s="62"/>
      <c r="HH382" s="62"/>
      <c r="HI382" s="5"/>
      <c r="HJ382" s="5"/>
      <c r="HK382" s="5"/>
      <c r="HL382" s="5"/>
      <c r="HM382" s="5"/>
      <c r="HN382" s="5"/>
      <c r="HO382" s="5"/>
      <c r="HP382" s="5"/>
      <c r="HQ382" s="5"/>
      <c r="HR382" s="5"/>
      <c r="HS382" s="5"/>
      <c r="HT382" s="5"/>
      <c r="HU382" s="5"/>
      <c r="HV382" s="5"/>
      <c r="HW382" s="91"/>
      <c r="HX382" s="5"/>
      <c r="HY382" s="62"/>
      <c r="HZ382" s="62"/>
      <c r="IA382" s="62"/>
      <c r="IB382" s="62"/>
      <c r="IC382" s="62"/>
      <c r="ID382" s="62"/>
      <c r="IE382" s="62"/>
      <c r="IF382" s="62"/>
      <c r="IG382" s="62"/>
      <c r="IH382" s="62"/>
      <c r="II382" s="62"/>
      <c r="IJ382" s="62"/>
      <c r="IK382" s="62"/>
      <c r="IL382" s="62"/>
      <c r="IM382" s="62"/>
      <c r="IN382" s="62"/>
      <c r="IO382" s="5"/>
      <c r="IP382" s="5"/>
      <c r="IQ382" s="5"/>
      <c r="IR382" s="5"/>
      <c r="IS382" s="5"/>
      <c r="IT382" s="5"/>
      <c r="IU382" s="5"/>
      <c r="IV382" s="5"/>
      <c r="IW382" s="5"/>
      <c r="IX382" s="5"/>
      <c r="IY382" s="5"/>
      <c r="IZ382" s="5"/>
      <c r="JA382" s="5"/>
      <c r="JB382" s="5"/>
      <c r="JC382" s="91"/>
      <c r="JD382" s="5"/>
      <c r="JE382" s="62"/>
      <c r="JF382" s="62"/>
      <c r="JG382" s="62"/>
      <c r="JH382" s="62"/>
      <c r="JI382" s="62"/>
      <c r="JJ382" s="62"/>
      <c r="JK382" s="62"/>
      <c r="JL382" s="62"/>
      <c r="JM382" s="62"/>
      <c r="JN382" s="62"/>
      <c r="JO382" s="62"/>
      <c r="JP382" s="62"/>
      <c r="JQ382" s="62"/>
      <c r="JR382" s="62"/>
      <c r="JS382" s="62"/>
      <c r="JT382" s="62"/>
      <c r="JU382" s="5"/>
      <c r="JV382" s="5"/>
      <c r="JW382" s="5"/>
      <c r="JX382" s="5"/>
      <c r="JY382" s="5"/>
      <c r="JZ382" s="5"/>
      <c r="KA382" s="5"/>
      <c r="KB382" s="5"/>
      <c r="KC382" s="5"/>
      <c r="KD382" s="5"/>
      <c r="KE382" s="5"/>
      <c r="KF382" s="5"/>
      <c r="KG382" s="5"/>
      <c r="KH382" s="5"/>
      <c r="KI382" s="91"/>
      <c r="KJ382" s="5"/>
      <c r="KK382" s="62"/>
      <c r="KL382" s="62"/>
      <c r="KM382" s="62"/>
      <c r="KN382" s="62"/>
      <c r="KO382" s="62"/>
      <c r="KP382" s="62"/>
      <c r="KQ382" s="62"/>
      <c r="KR382" s="62"/>
      <c r="KS382" s="62"/>
      <c r="KT382" s="62"/>
      <c r="KU382" s="62"/>
      <c r="KV382" s="62"/>
      <c r="KW382" s="62"/>
      <c r="KX382" s="62"/>
      <c r="KY382" s="62"/>
      <c r="KZ382" s="62"/>
      <c r="LA382" s="5"/>
      <c r="LB382" s="5"/>
      <c r="LC382" s="5"/>
      <c r="LD382" s="5"/>
      <c r="LE382" s="5"/>
      <c r="LF382" s="5"/>
      <c r="LG382" s="5"/>
      <c r="LH382" s="5"/>
      <c r="LI382" s="5"/>
      <c r="LJ382" s="5"/>
      <c r="LK382" s="5"/>
      <c r="LL382" s="5"/>
      <c r="LM382" s="5"/>
      <c r="LN382" s="5"/>
      <c r="LO382" s="91"/>
      <c r="LP382" s="5"/>
      <c r="LQ382" s="62"/>
      <c r="LR382" s="62"/>
      <c r="LS382" s="62"/>
      <c r="LT382" s="62"/>
      <c r="LU382" s="62"/>
      <c r="LV382" s="62"/>
      <c r="LW382" s="62"/>
      <c r="LX382" s="62"/>
      <c r="LY382" s="62"/>
      <c r="LZ382" s="62"/>
      <c r="MA382" s="62"/>
      <c r="MB382" s="62"/>
      <c r="MC382" s="62"/>
      <c r="MD382" s="62"/>
      <c r="ME382" s="62"/>
      <c r="MF382" s="62"/>
    </row>
    <row r="383" spans="1:344" x14ac:dyDescent="0.35">
      <c r="A383" s="132">
        <v>379</v>
      </c>
      <c r="B383" s="170"/>
      <c r="C383" s="170"/>
      <c r="D383" s="152">
        <v>369</v>
      </c>
      <c r="E383" s="72" t="str">
        <f>'BVEM Scorecard'!F382</f>
        <v>Wind</v>
      </c>
      <c r="F383" s="96"/>
      <c r="G383" s="96"/>
      <c r="H383" s="96"/>
      <c r="I383" s="96"/>
      <c r="J383" s="62"/>
      <c r="K383" s="62"/>
      <c r="L383" s="62"/>
      <c r="M383" s="62"/>
      <c r="N383" s="62"/>
      <c r="O383" s="62"/>
      <c r="P383" s="62"/>
      <c r="Q383" s="62"/>
      <c r="R383" s="62"/>
      <c r="S383" s="62"/>
      <c r="T383" s="62"/>
      <c r="U383" s="62"/>
      <c r="V383" s="62"/>
      <c r="W383" s="62"/>
      <c r="X383" s="62"/>
      <c r="Y383" s="1"/>
      <c r="Z383" s="1"/>
      <c r="AA383" s="1"/>
      <c r="AB383" s="1"/>
      <c r="AC383" s="1"/>
      <c r="AD383" s="1"/>
      <c r="AE383" s="1"/>
      <c r="AF383" s="1"/>
      <c r="AG383" s="1"/>
      <c r="AH383" s="1"/>
      <c r="AI383" s="1"/>
      <c r="AJ383" s="1"/>
      <c r="AK383" s="1"/>
      <c r="AL383" s="1"/>
      <c r="AM383" s="138"/>
      <c r="AN383" s="139"/>
      <c r="AO383" s="63"/>
      <c r="AP383" s="63"/>
      <c r="AQ383" s="63"/>
      <c r="AR383" s="63"/>
      <c r="AS383" s="63"/>
      <c r="AT383" s="63"/>
      <c r="AU383" s="63"/>
      <c r="AV383" s="63"/>
      <c r="AW383" s="63"/>
      <c r="AX383" s="63"/>
      <c r="AY383" s="63"/>
      <c r="AZ383" s="63"/>
      <c r="BA383" s="63"/>
      <c r="BB383" s="63"/>
      <c r="BC383" s="63"/>
      <c r="BD383" s="63"/>
      <c r="BE383" s="1"/>
      <c r="BF383" s="1"/>
      <c r="BG383" s="1"/>
      <c r="BH383" s="1"/>
      <c r="BI383" s="1"/>
      <c r="BJ383" s="1"/>
      <c r="BK383" s="1"/>
      <c r="BL383" s="1"/>
      <c r="BM383" s="1"/>
      <c r="BN383" s="1"/>
      <c r="BO383" s="1"/>
      <c r="BP383" s="1"/>
      <c r="BQ383" s="1"/>
      <c r="BR383" s="1"/>
      <c r="BS383" s="1"/>
      <c r="BT383" s="1"/>
      <c r="BU383" s="63"/>
      <c r="BV383" s="63"/>
      <c r="BW383" s="63"/>
      <c r="BX383" s="63"/>
      <c r="BY383" s="63"/>
      <c r="BZ383" s="63"/>
      <c r="CA383" s="63"/>
      <c r="CB383" s="63"/>
      <c r="CC383" s="63"/>
      <c r="CD383" s="63"/>
      <c r="CE383" s="63"/>
      <c r="CF383" s="63"/>
      <c r="CG383" s="63"/>
      <c r="CH383" s="63"/>
      <c r="CI383" s="63"/>
      <c r="CJ383" s="63"/>
      <c r="CK383" s="1"/>
      <c r="CL383" s="1"/>
      <c r="CM383" s="1"/>
      <c r="CN383" s="1"/>
      <c r="CO383" s="1"/>
      <c r="CP383" s="1"/>
      <c r="CQ383" s="1"/>
      <c r="CR383" s="1"/>
      <c r="CS383" s="1"/>
      <c r="CT383" s="1"/>
      <c r="CU383" s="1"/>
      <c r="CV383" s="1"/>
      <c r="CW383" s="1"/>
      <c r="CX383" s="1"/>
      <c r="CY383" s="138"/>
      <c r="CZ383" s="1"/>
      <c r="DA383" s="63"/>
      <c r="DB383" s="63"/>
      <c r="DC383" s="63"/>
      <c r="DD383" s="63"/>
      <c r="DE383" s="63"/>
      <c r="DF383" s="63"/>
      <c r="DG383" s="63"/>
      <c r="DH383" s="63"/>
      <c r="DI383" s="63"/>
      <c r="DJ383" s="63"/>
      <c r="DK383" s="63"/>
      <c r="DL383" s="63"/>
      <c r="DM383" s="63"/>
      <c r="DN383" s="63"/>
      <c r="DO383" s="63"/>
      <c r="DP383" s="63"/>
      <c r="DQ383" s="1"/>
      <c r="DR383" s="1"/>
      <c r="DS383" s="1"/>
      <c r="DT383" s="1"/>
      <c r="DU383" s="1"/>
      <c r="DV383" s="1"/>
      <c r="DW383" s="1"/>
      <c r="DX383" s="1"/>
      <c r="DY383" s="1"/>
      <c r="DZ383" s="1"/>
      <c r="EA383" s="1"/>
      <c r="EB383" s="1"/>
      <c r="EC383" s="1"/>
      <c r="ED383" s="1"/>
      <c r="EE383" s="138"/>
      <c r="EF383" s="1"/>
      <c r="EG383" s="63"/>
      <c r="EH383" s="63"/>
      <c r="EI383" s="63"/>
      <c r="EJ383" s="63"/>
      <c r="EK383" s="63"/>
      <c r="EL383" s="63"/>
      <c r="EM383" s="63"/>
      <c r="EN383" s="63"/>
      <c r="EO383" s="63"/>
      <c r="EP383" s="63"/>
      <c r="EQ383" s="63"/>
      <c r="ER383" s="63"/>
      <c r="ES383" s="63"/>
      <c r="ET383" s="63"/>
      <c r="EU383" s="63"/>
      <c r="EV383" s="63"/>
      <c r="EW383" s="1"/>
      <c r="EX383" s="1"/>
      <c r="EY383" s="1"/>
      <c r="EZ383" s="1"/>
      <c r="FA383" s="1"/>
      <c r="FB383" s="1"/>
      <c r="FC383" s="1"/>
      <c r="FD383" s="1"/>
      <c r="FE383" s="1"/>
      <c r="FF383" s="1"/>
      <c r="FG383" s="1"/>
      <c r="FH383" s="1"/>
      <c r="FI383" s="1"/>
      <c r="FJ383" s="1"/>
      <c r="FK383" s="138"/>
      <c r="FL383" s="1"/>
      <c r="FM383" s="63"/>
      <c r="FN383" s="63"/>
      <c r="FO383" s="63"/>
      <c r="FP383" s="63"/>
      <c r="FQ383" s="63"/>
      <c r="FR383" s="63"/>
      <c r="FS383" s="63"/>
      <c r="FT383" s="63"/>
      <c r="FU383" s="63"/>
      <c r="FV383" s="63"/>
      <c r="FW383" s="63"/>
      <c r="FX383" s="63"/>
      <c r="FY383" s="63"/>
      <c r="FZ383" s="63"/>
      <c r="GA383" s="63"/>
      <c r="GB383" s="63"/>
      <c r="GC383" s="1"/>
      <c r="GD383" s="1"/>
      <c r="GE383" s="1"/>
      <c r="GF383" s="1"/>
      <c r="GG383" s="1"/>
      <c r="GH383" s="1"/>
      <c r="GI383" s="1"/>
      <c r="GJ383" s="1"/>
      <c r="GK383" s="1"/>
      <c r="GL383" s="1"/>
      <c r="GM383" s="1"/>
      <c r="GN383" s="1"/>
      <c r="GO383" s="1"/>
      <c r="GP383" s="1"/>
      <c r="GQ383" s="138"/>
      <c r="GR383" s="1"/>
      <c r="GS383" s="63"/>
      <c r="GT383" s="63"/>
      <c r="GU383" s="63"/>
      <c r="GV383" s="63"/>
      <c r="GW383" s="63"/>
      <c r="GX383" s="63"/>
      <c r="GY383" s="63"/>
      <c r="GZ383" s="63"/>
      <c r="HA383" s="63"/>
      <c r="HB383" s="63"/>
      <c r="HC383" s="63"/>
      <c r="HD383" s="63"/>
      <c r="HE383" s="63"/>
      <c r="HF383" s="63"/>
      <c r="HG383" s="63"/>
      <c r="HH383" s="63"/>
      <c r="HI383" s="1"/>
      <c r="HJ383" s="1"/>
      <c r="HK383" s="1"/>
      <c r="HL383" s="1"/>
      <c r="HM383" s="1"/>
      <c r="HN383" s="1"/>
      <c r="HO383" s="1"/>
      <c r="HP383" s="1"/>
      <c r="HQ383" s="1"/>
      <c r="HR383" s="1"/>
      <c r="HS383" s="1"/>
      <c r="HT383" s="1"/>
      <c r="HU383" s="1"/>
      <c r="HV383" s="1"/>
      <c r="HW383" s="138"/>
      <c r="HX383" s="1"/>
      <c r="HY383" s="63"/>
      <c r="HZ383" s="63"/>
      <c r="IA383" s="63"/>
      <c r="IB383" s="63"/>
      <c r="IC383" s="63"/>
      <c r="ID383" s="63"/>
      <c r="IE383" s="63"/>
      <c r="IF383" s="63"/>
      <c r="IG383" s="63"/>
      <c r="IH383" s="63"/>
      <c r="II383" s="63"/>
      <c r="IJ383" s="63"/>
      <c r="IK383" s="63"/>
      <c r="IL383" s="63"/>
      <c r="IM383" s="63"/>
      <c r="IN383" s="63"/>
      <c r="IO383" s="1"/>
      <c r="IP383" s="1"/>
      <c r="IQ383" s="1"/>
      <c r="IR383" s="1"/>
      <c r="IS383" s="1"/>
      <c r="IT383" s="1"/>
      <c r="IU383" s="1"/>
      <c r="IV383" s="1"/>
      <c r="IW383" s="1"/>
      <c r="IX383" s="1"/>
      <c r="IY383" s="1"/>
      <c r="IZ383" s="1"/>
      <c r="JA383" s="1"/>
      <c r="JB383" s="1"/>
      <c r="JC383" s="138"/>
      <c r="JD383" s="1"/>
      <c r="JE383" s="63"/>
      <c r="JF383" s="63"/>
      <c r="JG383" s="63"/>
      <c r="JH383" s="63"/>
      <c r="JI383" s="63"/>
      <c r="JJ383" s="63"/>
      <c r="JK383" s="63"/>
      <c r="JL383" s="63"/>
      <c r="JM383" s="63"/>
      <c r="JN383" s="63"/>
      <c r="JO383" s="63"/>
      <c r="JP383" s="63"/>
      <c r="JQ383" s="63"/>
      <c r="JR383" s="63"/>
      <c r="JS383" s="63"/>
      <c r="JT383" s="63"/>
      <c r="JU383" s="1"/>
      <c r="JV383" s="1"/>
      <c r="JW383" s="1"/>
      <c r="JX383" s="1"/>
      <c r="JY383" s="1"/>
      <c r="JZ383" s="1"/>
      <c r="KA383" s="1"/>
      <c r="KB383" s="1"/>
      <c r="KC383" s="1"/>
      <c r="KD383" s="1"/>
      <c r="KE383" s="1"/>
      <c r="KF383" s="1"/>
      <c r="KG383" s="1"/>
      <c r="KH383" s="1"/>
      <c r="KI383" s="138"/>
      <c r="KJ383" s="1"/>
      <c r="KK383" s="63"/>
      <c r="KL383" s="63"/>
      <c r="KM383" s="63"/>
      <c r="KN383" s="63"/>
      <c r="KO383" s="63"/>
      <c r="KP383" s="63"/>
      <c r="KQ383" s="63"/>
      <c r="KR383" s="63"/>
      <c r="KS383" s="63"/>
      <c r="KT383" s="63"/>
      <c r="KU383" s="63"/>
      <c r="KV383" s="63"/>
      <c r="KW383" s="63"/>
      <c r="KX383" s="63"/>
      <c r="KY383" s="63"/>
      <c r="KZ383" s="63"/>
      <c r="LA383" s="1"/>
      <c r="LB383" s="1"/>
      <c r="LC383" s="1"/>
      <c r="LD383" s="1"/>
      <c r="LE383" s="1"/>
      <c r="LF383" s="1"/>
      <c r="LG383" s="1"/>
      <c r="LH383" s="1"/>
      <c r="LI383" s="1"/>
      <c r="LJ383" s="1"/>
      <c r="LK383" s="1"/>
      <c r="LL383" s="1"/>
      <c r="LM383" s="1"/>
      <c r="LN383" s="1"/>
      <c r="LO383" s="138"/>
      <c r="LP383" s="1"/>
      <c r="LQ383" s="63"/>
      <c r="LR383" s="63"/>
      <c r="LS383" s="63"/>
      <c r="LT383" s="63"/>
      <c r="LU383" s="63"/>
      <c r="LV383" s="63"/>
      <c r="LW383" s="63"/>
      <c r="LX383" s="63"/>
      <c r="LY383" s="63"/>
      <c r="LZ383" s="63"/>
      <c r="MA383" s="63"/>
      <c r="MB383" s="63"/>
      <c r="MC383" s="63"/>
      <c r="MD383" s="63"/>
      <c r="ME383" s="63"/>
      <c r="MF383" s="63"/>
    </row>
    <row r="384" spans="1:344" x14ac:dyDescent="0.35">
      <c r="A384" s="131">
        <v>380</v>
      </c>
      <c r="B384" s="170"/>
      <c r="C384" s="170"/>
      <c r="D384" s="152">
        <v>654</v>
      </c>
      <c r="E384" s="72" t="str">
        <f>'BVEM Scorecard'!F383</f>
        <v>Solar + Storage</v>
      </c>
      <c r="F384" s="96"/>
      <c r="G384" s="96"/>
      <c r="H384" s="96"/>
      <c r="I384" s="96"/>
      <c r="J384" s="62"/>
      <c r="K384" s="62"/>
      <c r="L384" s="62"/>
      <c r="M384" s="62"/>
      <c r="N384" s="62"/>
      <c r="O384" s="62"/>
      <c r="P384" s="62"/>
      <c r="Q384" s="62"/>
      <c r="R384" s="62"/>
      <c r="S384" s="62"/>
      <c r="T384" s="62"/>
      <c r="U384" s="62"/>
      <c r="V384" s="62"/>
      <c r="W384" s="62"/>
      <c r="X384" s="62"/>
      <c r="Y384" s="87"/>
      <c r="Z384" s="5"/>
      <c r="AA384" s="5"/>
      <c r="AB384" s="5"/>
      <c r="AC384" s="5"/>
      <c r="AD384" s="5"/>
      <c r="AE384" s="5"/>
      <c r="AF384" s="5"/>
      <c r="AG384" s="5"/>
      <c r="AH384" s="5"/>
      <c r="AI384" s="5"/>
      <c r="AJ384" s="5"/>
      <c r="AK384" s="5"/>
      <c r="AL384" s="5"/>
      <c r="AM384" s="91"/>
      <c r="AN384" s="93"/>
      <c r="AO384" s="62"/>
      <c r="AP384" s="62"/>
      <c r="AQ384" s="62"/>
      <c r="AR384" s="62"/>
      <c r="AS384" s="62"/>
      <c r="AT384" s="62"/>
      <c r="AU384" s="62"/>
      <c r="AV384" s="62"/>
      <c r="AW384" s="62"/>
      <c r="AX384" s="62"/>
      <c r="AY384" s="62"/>
      <c r="AZ384" s="62"/>
      <c r="BA384" s="62"/>
      <c r="BB384" s="62"/>
      <c r="BC384" s="62"/>
      <c r="BD384" s="62"/>
      <c r="BE384" s="5"/>
      <c r="BF384" s="5"/>
      <c r="BG384" s="5"/>
      <c r="BH384" s="5"/>
      <c r="BI384" s="5"/>
      <c r="BJ384" s="5"/>
      <c r="BK384" s="5"/>
      <c r="BL384" s="5"/>
      <c r="BM384" s="5"/>
      <c r="BN384" s="5"/>
      <c r="BO384" s="5"/>
      <c r="BP384" s="5"/>
      <c r="BQ384" s="5"/>
      <c r="BR384" s="5"/>
      <c r="BS384" s="5"/>
      <c r="BT384" s="5"/>
      <c r="BU384" s="62"/>
      <c r="BV384" s="62"/>
      <c r="BW384" s="62"/>
      <c r="BX384" s="62"/>
      <c r="BY384" s="62"/>
      <c r="BZ384" s="62"/>
      <c r="CA384" s="62"/>
      <c r="CB384" s="62"/>
      <c r="CC384" s="62"/>
      <c r="CD384" s="62"/>
      <c r="CE384" s="62"/>
      <c r="CF384" s="62"/>
      <c r="CG384" s="62"/>
      <c r="CH384" s="62"/>
      <c r="CI384" s="62"/>
      <c r="CJ384" s="62"/>
      <c r="CK384" s="5"/>
      <c r="CL384" s="5"/>
      <c r="CM384" s="5"/>
      <c r="CN384" s="5"/>
      <c r="CO384" s="5"/>
      <c r="CP384" s="5"/>
      <c r="CQ384" s="5"/>
      <c r="CR384" s="5"/>
      <c r="CS384" s="5"/>
      <c r="CT384" s="5"/>
      <c r="CU384" s="5"/>
      <c r="CV384" s="5"/>
      <c r="CW384" s="5"/>
      <c r="CX384" s="5"/>
      <c r="CY384" s="91"/>
      <c r="CZ384" s="5"/>
      <c r="DA384" s="62"/>
      <c r="DB384" s="62"/>
      <c r="DC384" s="62"/>
      <c r="DD384" s="62"/>
      <c r="DE384" s="62"/>
      <c r="DF384" s="62"/>
      <c r="DG384" s="62"/>
      <c r="DH384" s="62"/>
      <c r="DI384" s="62"/>
      <c r="DJ384" s="62"/>
      <c r="DK384" s="62"/>
      <c r="DL384" s="62"/>
      <c r="DM384" s="62"/>
      <c r="DN384" s="62"/>
      <c r="DO384" s="62"/>
      <c r="DP384" s="62"/>
      <c r="DQ384" s="5"/>
      <c r="DR384" s="5"/>
      <c r="DS384" s="5"/>
      <c r="DT384" s="5"/>
      <c r="DU384" s="5"/>
      <c r="DV384" s="5"/>
      <c r="DW384" s="5"/>
      <c r="DX384" s="5"/>
      <c r="DY384" s="5"/>
      <c r="DZ384" s="5"/>
      <c r="EA384" s="5"/>
      <c r="EB384" s="5"/>
      <c r="EC384" s="5"/>
      <c r="ED384" s="5"/>
      <c r="EE384" s="91"/>
      <c r="EF384" s="5"/>
      <c r="EG384" s="62"/>
      <c r="EH384" s="62"/>
      <c r="EI384" s="62"/>
      <c r="EJ384" s="62"/>
      <c r="EK384" s="62"/>
      <c r="EL384" s="62"/>
      <c r="EM384" s="62"/>
      <c r="EN384" s="62"/>
      <c r="EO384" s="62"/>
      <c r="EP384" s="62"/>
      <c r="EQ384" s="62"/>
      <c r="ER384" s="62"/>
      <c r="ES384" s="62"/>
      <c r="ET384" s="62"/>
      <c r="EU384" s="62"/>
      <c r="EV384" s="62"/>
      <c r="EW384" s="5"/>
      <c r="EX384" s="5"/>
      <c r="EY384" s="5"/>
      <c r="EZ384" s="5"/>
      <c r="FA384" s="5"/>
      <c r="FB384" s="5"/>
      <c r="FC384" s="5"/>
      <c r="FD384" s="5"/>
      <c r="FE384" s="5"/>
      <c r="FF384" s="5"/>
      <c r="FG384" s="5"/>
      <c r="FH384" s="5"/>
      <c r="FI384" s="5"/>
      <c r="FJ384" s="5"/>
      <c r="FK384" s="91"/>
      <c r="FL384" s="5"/>
      <c r="FM384" s="62"/>
      <c r="FN384" s="62"/>
      <c r="FO384" s="62"/>
      <c r="FP384" s="62"/>
      <c r="FQ384" s="62"/>
      <c r="FR384" s="62"/>
      <c r="FS384" s="62"/>
      <c r="FT384" s="62"/>
      <c r="FU384" s="62"/>
      <c r="FV384" s="62"/>
      <c r="FW384" s="62"/>
      <c r="FX384" s="62"/>
      <c r="FY384" s="62"/>
      <c r="FZ384" s="62"/>
      <c r="GA384" s="62"/>
      <c r="GB384" s="62"/>
      <c r="GC384" s="5"/>
      <c r="GD384" s="5"/>
      <c r="GE384" s="5"/>
      <c r="GF384" s="5"/>
      <c r="GG384" s="5"/>
      <c r="GH384" s="5"/>
      <c r="GI384" s="5"/>
      <c r="GJ384" s="5"/>
      <c r="GK384" s="5"/>
      <c r="GL384" s="5"/>
      <c r="GM384" s="5"/>
      <c r="GN384" s="5"/>
      <c r="GO384" s="5"/>
      <c r="GP384" s="5"/>
      <c r="GQ384" s="91"/>
      <c r="GR384" s="5"/>
      <c r="GS384" s="62"/>
      <c r="GT384" s="62"/>
      <c r="GU384" s="62"/>
      <c r="GV384" s="62"/>
      <c r="GW384" s="62"/>
      <c r="GX384" s="62"/>
      <c r="GY384" s="62"/>
      <c r="GZ384" s="62"/>
      <c r="HA384" s="62"/>
      <c r="HB384" s="62"/>
      <c r="HC384" s="62"/>
      <c r="HD384" s="62"/>
      <c r="HE384" s="62"/>
      <c r="HF384" s="62"/>
      <c r="HG384" s="62"/>
      <c r="HH384" s="62"/>
      <c r="HI384" s="5"/>
      <c r="HJ384" s="5"/>
      <c r="HK384" s="5"/>
      <c r="HL384" s="5"/>
      <c r="HM384" s="5"/>
      <c r="HN384" s="5"/>
      <c r="HO384" s="5"/>
      <c r="HP384" s="5"/>
      <c r="HQ384" s="5"/>
      <c r="HR384" s="5"/>
      <c r="HS384" s="5"/>
      <c r="HT384" s="5"/>
      <c r="HU384" s="5"/>
      <c r="HV384" s="5"/>
      <c r="HW384" s="91"/>
      <c r="HX384" s="5"/>
      <c r="HY384" s="62"/>
      <c r="HZ384" s="62"/>
      <c r="IA384" s="62"/>
      <c r="IB384" s="62"/>
      <c r="IC384" s="62"/>
      <c r="ID384" s="62"/>
      <c r="IE384" s="62"/>
      <c r="IF384" s="62"/>
      <c r="IG384" s="62"/>
      <c r="IH384" s="62"/>
      <c r="II384" s="62"/>
      <c r="IJ384" s="62"/>
      <c r="IK384" s="62"/>
      <c r="IL384" s="62"/>
      <c r="IM384" s="62"/>
      <c r="IN384" s="62"/>
      <c r="IO384" s="5"/>
      <c r="IP384" s="5"/>
      <c r="IQ384" s="5"/>
      <c r="IR384" s="5"/>
      <c r="IS384" s="5"/>
      <c r="IT384" s="5"/>
      <c r="IU384" s="5"/>
      <c r="IV384" s="5"/>
      <c r="IW384" s="5"/>
      <c r="IX384" s="5"/>
      <c r="IY384" s="5"/>
      <c r="IZ384" s="5"/>
      <c r="JA384" s="5"/>
      <c r="JB384" s="5"/>
      <c r="JC384" s="91"/>
      <c r="JD384" s="5"/>
      <c r="JE384" s="62"/>
      <c r="JF384" s="62"/>
      <c r="JG384" s="62"/>
      <c r="JH384" s="62"/>
      <c r="JI384" s="62"/>
      <c r="JJ384" s="62"/>
      <c r="JK384" s="62"/>
      <c r="JL384" s="62"/>
      <c r="JM384" s="62"/>
      <c r="JN384" s="62"/>
      <c r="JO384" s="62"/>
      <c r="JP384" s="62"/>
      <c r="JQ384" s="62"/>
      <c r="JR384" s="62"/>
      <c r="JS384" s="62"/>
      <c r="JT384" s="62"/>
      <c r="JU384" s="5"/>
      <c r="JV384" s="5"/>
      <c r="JW384" s="5"/>
      <c r="JX384" s="5"/>
      <c r="JY384" s="5"/>
      <c r="JZ384" s="5"/>
      <c r="KA384" s="5"/>
      <c r="KB384" s="5"/>
      <c r="KC384" s="5"/>
      <c r="KD384" s="5"/>
      <c r="KE384" s="5"/>
      <c r="KF384" s="5"/>
      <c r="KG384" s="5"/>
      <c r="KH384" s="5"/>
      <c r="KI384" s="91"/>
      <c r="KJ384" s="5"/>
      <c r="KK384" s="62"/>
      <c r="KL384" s="62"/>
      <c r="KM384" s="62"/>
      <c r="KN384" s="62"/>
      <c r="KO384" s="62"/>
      <c r="KP384" s="62"/>
      <c r="KQ384" s="62"/>
      <c r="KR384" s="62"/>
      <c r="KS384" s="62"/>
      <c r="KT384" s="62"/>
      <c r="KU384" s="62"/>
      <c r="KV384" s="62"/>
      <c r="KW384" s="62"/>
      <c r="KX384" s="62"/>
      <c r="KY384" s="62"/>
      <c r="KZ384" s="62"/>
      <c r="LA384" s="5"/>
      <c r="LB384" s="5"/>
      <c r="LC384" s="5"/>
      <c r="LD384" s="5"/>
      <c r="LE384" s="5"/>
      <c r="LF384" s="5"/>
      <c r="LG384" s="5"/>
      <c r="LH384" s="5"/>
      <c r="LI384" s="5"/>
      <c r="LJ384" s="5"/>
      <c r="LK384" s="5"/>
      <c r="LL384" s="5"/>
      <c r="LM384" s="5"/>
      <c r="LN384" s="5"/>
      <c r="LO384" s="91"/>
      <c r="LP384" s="5"/>
      <c r="LQ384" s="62"/>
      <c r="LR384" s="62"/>
      <c r="LS384" s="62"/>
      <c r="LT384" s="62"/>
      <c r="LU384" s="62"/>
      <c r="LV384" s="62"/>
      <c r="LW384" s="62"/>
      <c r="LX384" s="62"/>
      <c r="LY384" s="62"/>
      <c r="LZ384" s="62"/>
      <c r="MA384" s="62"/>
      <c r="MB384" s="62"/>
      <c r="MC384" s="62"/>
      <c r="MD384" s="62"/>
      <c r="ME384" s="62"/>
      <c r="MF384" s="62"/>
    </row>
    <row r="385" spans="1:344" x14ac:dyDescent="0.35">
      <c r="A385" s="132">
        <v>381</v>
      </c>
      <c r="B385" s="170"/>
      <c r="C385" s="170"/>
      <c r="D385" s="152">
        <v>662</v>
      </c>
      <c r="E385" s="72" t="str">
        <f>'BVEM Scorecard'!F384</f>
        <v>Solar + Storage</v>
      </c>
      <c r="F385" s="96"/>
      <c r="G385" s="96"/>
      <c r="H385" s="96"/>
      <c r="I385" s="96"/>
      <c r="J385" s="62"/>
      <c r="K385" s="62"/>
      <c r="L385" s="62"/>
      <c r="M385" s="62"/>
      <c r="N385" s="62"/>
      <c r="O385" s="62"/>
      <c r="P385" s="62"/>
      <c r="Q385" s="62"/>
      <c r="R385" s="62"/>
      <c r="S385" s="62"/>
      <c r="T385" s="62"/>
      <c r="U385" s="62"/>
      <c r="V385" s="62"/>
      <c r="W385" s="62"/>
      <c r="X385" s="62"/>
      <c r="Y385" s="1"/>
      <c r="Z385" s="1"/>
      <c r="AA385" s="1"/>
      <c r="AB385" s="1"/>
      <c r="AC385" s="1"/>
      <c r="AD385" s="1"/>
      <c r="AE385" s="1"/>
      <c r="AF385" s="1"/>
      <c r="AG385" s="1"/>
      <c r="AH385" s="1"/>
      <c r="AI385" s="1"/>
      <c r="AJ385" s="1"/>
      <c r="AK385" s="1"/>
      <c r="AL385" s="1"/>
      <c r="AM385" s="138"/>
      <c r="AN385" s="139"/>
      <c r="AO385" s="63"/>
      <c r="AP385" s="63"/>
      <c r="AQ385" s="63"/>
      <c r="AR385" s="63"/>
      <c r="AS385" s="63"/>
      <c r="AT385" s="63"/>
      <c r="AU385" s="63"/>
      <c r="AV385" s="63"/>
      <c r="AW385" s="63"/>
      <c r="AX385" s="63"/>
      <c r="AY385" s="63"/>
      <c r="AZ385" s="63"/>
      <c r="BA385" s="63"/>
      <c r="BB385" s="63"/>
      <c r="BC385" s="63"/>
      <c r="BD385" s="63"/>
      <c r="BE385" s="1"/>
      <c r="BF385" s="1"/>
      <c r="BG385" s="1"/>
      <c r="BH385" s="1"/>
      <c r="BI385" s="1"/>
      <c r="BJ385" s="1"/>
      <c r="BK385" s="1"/>
      <c r="BL385" s="1"/>
      <c r="BM385" s="1"/>
      <c r="BN385" s="1"/>
      <c r="BO385" s="1"/>
      <c r="BP385" s="1"/>
      <c r="BQ385" s="1"/>
      <c r="BR385" s="1"/>
      <c r="BS385" s="1"/>
      <c r="BT385" s="1"/>
      <c r="BU385" s="63"/>
      <c r="BV385" s="63"/>
      <c r="BW385" s="63"/>
      <c r="BX385" s="63"/>
      <c r="BY385" s="63"/>
      <c r="BZ385" s="63"/>
      <c r="CA385" s="63"/>
      <c r="CB385" s="63"/>
      <c r="CC385" s="63"/>
      <c r="CD385" s="63"/>
      <c r="CE385" s="63"/>
      <c r="CF385" s="63"/>
      <c r="CG385" s="63"/>
      <c r="CH385" s="63"/>
      <c r="CI385" s="63"/>
      <c r="CJ385" s="63"/>
      <c r="CK385" s="1"/>
      <c r="CL385" s="1"/>
      <c r="CM385" s="1"/>
      <c r="CN385" s="1"/>
      <c r="CO385" s="1"/>
      <c r="CP385" s="1"/>
      <c r="CQ385" s="1"/>
      <c r="CR385" s="1"/>
      <c r="CS385" s="1"/>
      <c r="CT385" s="1"/>
      <c r="CU385" s="1"/>
      <c r="CV385" s="1"/>
      <c r="CW385" s="1"/>
      <c r="CX385" s="1"/>
      <c r="CY385" s="138"/>
      <c r="CZ385" s="1"/>
      <c r="DA385" s="63"/>
      <c r="DB385" s="63"/>
      <c r="DC385" s="63"/>
      <c r="DD385" s="63"/>
      <c r="DE385" s="63"/>
      <c r="DF385" s="63"/>
      <c r="DG385" s="63"/>
      <c r="DH385" s="63"/>
      <c r="DI385" s="63"/>
      <c r="DJ385" s="63"/>
      <c r="DK385" s="63"/>
      <c r="DL385" s="63"/>
      <c r="DM385" s="63"/>
      <c r="DN385" s="63"/>
      <c r="DO385" s="63"/>
      <c r="DP385" s="63"/>
      <c r="DQ385" s="1"/>
      <c r="DR385" s="1"/>
      <c r="DS385" s="1"/>
      <c r="DT385" s="1"/>
      <c r="DU385" s="1"/>
      <c r="DV385" s="1"/>
      <c r="DW385" s="1"/>
      <c r="DX385" s="1"/>
      <c r="DY385" s="1"/>
      <c r="DZ385" s="1"/>
      <c r="EA385" s="1"/>
      <c r="EB385" s="1"/>
      <c r="EC385" s="1"/>
      <c r="ED385" s="1"/>
      <c r="EE385" s="138"/>
      <c r="EF385" s="1"/>
      <c r="EG385" s="63"/>
      <c r="EH385" s="63"/>
      <c r="EI385" s="63"/>
      <c r="EJ385" s="63"/>
      <c r="EK385" s="63"/>
      <c r="EL385" s="63"/>
      <c r="EM385" s="63"/>
      <c r="EN385" s="63"/>
      <c r="EO385" s="63"/>
      <c r="EP385" s="63"/>
      <c r="EQ385" s="63"/>
      <c r="ER385" s="63"/>
      <c r="ES385" s="63"/>
      <c r="ET385" s="63"/>
      <c r="EU385" s="63"/>
      <c r="EV385" s="63"/>
      <c r="EW385" s="1"/>
      <c r="EX385" s="1"/>
      <c r="EY385" s="1"/>
      <c r="EZ385" s="1"/>
      <c r="FA385" s="1"/>
      <c r="FB385" s="1"/>
      <c r="FC385" s="1"/>
      <c r="FD385" s="1"/>
      <c r="FE385" s="1"/>
      <c r="FF385" s="1"/>
      <c r="FG385" s="1"/>
      <c r="FH385" s="1"/>
      <c r="FI385" s="1"/>
      <c r="FJ385" s="1"/>
      <c r="FK385" s="138"/>
      <c r="FL385" s="1"/>
      <c r="FM385" s="63"/>
      <c r="FN385" s="63"/>
      <c r="FO385" s="63"/>
      <c r="FP385" s="63"/>
      <c r="FQ385" s="63"/>
      <c r="FR385" s="63"/>
      <c r="FS385" s="63"/>
      <c r="FT385" s="63"/>
      <c r="FU385" s="63"/>
      <c r="FV385" s="63"/>
      <c r="FW385" s="63"/>
      <c r="FX385" s="63"/>
      <c r="FY385" s="63"/>
      <c r="FZ385" s="63"/>
      <c r="GA385" s="63"/>
      <c r="GB385" s="63"/>
      <c r="GC385" s="1"/>
      <c r="GD385" s="1"/>
      <c r="GE385" s="1"/>
      <c r="GF385" s="1"/>
      <c r="GG385" s="1"/>
      <c r="GH385" s="1"/>
      <c r="GI385" s="1"/>
      <c r="GJ385" s="1"/>
      <c r="GK385" s="1"/>
      <c r="GL385" s="1"/>
      <c r="GM385" s="1"/>
      <c r="GN385" s="1"/>
      <c r="GO385" s="1"/>
      <c r="GP385" s="1"/>
      <c r="GQ385" s="138"/>
      <c r="GR385" s="1"/>
      <c r="GS385" s="63"/>
      <c r="GT385" s="63"/>
      <c r="GU385" s="63"/>
      <c r="GV385" s="63"/>
      <c r="GW385" s="63"/>
      <c r="GX385" s="63"/>
      <c r="GY385" s="63"/>
      <c r="GZ385" s="63"/>
      <c r="HA385" s="63"/>
      <c r="HB385" s="63"/>
      <c r="HC385" s="63"/>
      <c r="HD385" s="63"/>
      <c r="HE385" s="63"/>
      <c r="HF385" s="63"/>
      <c r="HG385" s="63"/>
      <c r="HH385" s="63"/>
      <c r="HI385" s="1"/>
      <c r="HJ385" s="1"/>
      <c r="HK385" s="1"/>
      <c r="HL385" s="1"/>
      <c r="HM385" s="1"/>
      <c r="HN385" s="1"/>
      <c r="HO385" s="1"/>
      <c r="HP385" s="1"/>
      <c r="HQ385" s="1"/>
      <c r="HR385" s="1"/>
      <c r="HS385" s="1"/>
      <c r="HT385" s="1"/>
      <c r="HU385" s="1"/>
      <c r="HV385" s="1"/>
      <c r="HW385" s="138"/>
      <c r="HX385" s="1"/>
      <c r="HY385" s="63"/>
      <c r="HZ385" s="63"/>
      <c r="IA385" s="63"/>
      <c r="IB385" s="63"/>
      <c r="IC385" s="63"/>
      <c r="ID385" s="63"/>
      <c r="IE385" s="63"/>
      <c r="IF385" s="63"/>
      <c r="IG385" s="63"/>
      <c r="IH385" s="63"/>
      <c r="II385" s="63"/>
      <c r="IJ385" s="63"/>
      <c r="IK385" s="63"/>
      <c r="IL385" s="63"/>
      <c r="IM385" s="63"/>
      <c r="IN385" s="63"/>
      <c r="IO385" s="1"/>
      <c r="IP385" s="1"/>
      <c r="IQ385" s="1"/>
      <c r="IR385" s="1"/>
      <c r="IS385" s="1"/>
      <c r="IT385" s="1"/>
      <c r="IU385" s="1"/>
      <c r="IV385" s="1"/>
      <c r="IW385" s="1"/>
      <c r="IX385" s="1"/>
      <c r="IY385" s="1"/>
      <c r="IZ385" s="1"/>
      <c r="JA385" s="1"/>
      <c r="JB385" s="1"/>
      <c r="JC385" s="138"/>
      <c r="JD385" s="1"/>
      <c r="JE385" s="63"/>
      <c r="JF385" s="63"/>
      <c r="JG385" s="63"/>
      <c r="JH385" s="63"/>
      <c r="JI385" s="63"/>
      <c r="JJ385" s="63"/>
      <c r="JK385" s="63"/>
      <c r="JL385" s="63"/>
      <c r="JM385" s="63"/>
      <c r="JN385" s="63"/>
      <c r="JO385" s="63"/>
      <c r="JP385" s="63"/>
      <c r="JQ385" s="63"/>
      <c r="JR385" s="63"/>
      <c r="JS385" s="63"/>
      <c r="JT385" s="63"/>
      <c r="JU385" s="1"/>
      <c r="JV385" s="1"/>
      <c r="JW385" s="1"/>
      <c r="JX385" s="1"/>
      <c r="JY385" s="1"/>
      <c r="JZ385" s="1"/>
      <c r="KA385" s="1"/>
      <c r="KB385" s="1"/>
      <c r="KC385" s="1"/>
      <c r="KD385" s="1"/>
      <c r="KE385" s="1"/>
      <c r="KF385" s="1"/>
      <c r="KG385" s="1"/>
      <c r="KH385" s="1"/>
      <c r="KI385" s="138"/>
      <c r="KJ385" s="1"/>
      <c r="KK385" s="63"/>
      <c r="KL385" s="63"/>
      <c r="KM385" s="63"/>
      <c r="KN385" s="63"/>
      <c r="KO385" s="63"/>
      <c r="KP385" s="63"/>
      <c r="KQ385" s="63"/>
      <c r="KR385" s="63"/>
      <c r="KS385" s="63"/>
      <c r="KT385" s="63"/>
      <c r="KU385" s="63"/>
      <c r="KV385" s="63"/>
      <c r="KW385" s="63"/>
      <c r="KX385" s="63"/>
      <c r="KY385" s="63"/>
      <c r="KZ385" s="63"/>
      <c r="LA385" s="1"/>
      <c r="LB385" s="1"/>
      <c r="LC385" s="1"/>
      <c r="LD385" s="1"/>
      <c r="LE385" s="1"/>
      <c r="LF385" s="1"/>
      <c r="LG385" s="1"/>
      <c r="LH385" s="1"/>
      <c r="LI385" s="1"/>
      <c r="LJ385" s="1"/>
      <c r="LK385" s="1"/>
      <c r="LL385" s="1"/>
      <c r="LM385" s="1"/>
      <c r="LN385" s="1"/>
      <c r="LO385" s="138"/>
      <c r="LP385" s="1"/>
      <c r="LQ385" s="63"/>
      <c r="LR385" s="63"/>
      <c r="LS385" s="63"/>
      <c r="LT385" s="63"/>
      <c r="LU385" s="63"/>
      <c r="LV385" s="63"/>
      <c r="LW385" s="63"/>
      <c r="LX385" s="63"/>
      <c r="LY385" s="63"/>
      <c r="LZ385" s="63"/>
      <c r="MA385" s="63"/>
      <c r="MB385" s="63"/>
      <c r="MC385" s="63"/>
      <c r="MD385" s="63"/>
      <c r="ME385" s="63"/>
      <c r="MF385" s="63"/>
    </row>
    <row r="386" spans="1:344" x14ac:dyDescent="0.35">
      <c r="A386" s="131">
        <v>382</v>
      </c>
      <c r="B386" s="170"/>
      <c r="C386" s="170"/>
      <c r="D386" s="152">
        <v>1127</v>
      </c>
      <c r="E386" s="72" t="str">
        <f>'BVEM Scorecard'!F385</f>
        <v>Solar + Storage</v>
      </c>
      <c r="F386" s="96">
        <f t="shared" si="472"/>
        <v>0.4</v>
      </c>
      <c r="G386" s="96">
        <f t="shared" si="473"/>
        <v>0.4</v>
      </c>
      <c r="H386" s="96">
        <f t="shared" si="474"/>
        <v>0</v>
      </c>
      <c r="I386" s="96">
        <f t="shared" si="475"/>
        <v>0</v>
      </c>
      <c r="J386" s="62">
        <v>0</v>
      </c>
      <c r="K386" s="62">
        <v>1</v>
      </c>
      <c r="L386" s="62">
        <v>0</v>
      </c>
      <c r="M386" s="62">
        <v>1</v>
      </c>
      <c r="N386" s="62">
        <v>1</v>
      </c>
      <c r="O386" s="62">
        <v>0</v>
      </c>
      <c r="P386" s="62">
        <v>1</v>
      </c>
      <c r="Q386" s="62">
        <v>0</v>
      </c>
      <c r="R386" s="62">
        <v>0</v>
      </c>
      <c r="S386" s="62">
        <v>1</v>
      </c>
      <c r="T386" s="62">
        <v>0</v>
      </c>
      <c r="U386" s="62">
        <v>0</v>
      </c>
      <c r="V386" s="62">
        <v>0</v>
      </c>
      <c r="W386" s="62">
        <f t="shared" si="532"/>
        <v>0.4</v>
      </c>
      <c r="X386" s="62">
        <f t="shared" ref="X386" si="558">M$4*M386+N$4*N386+O$4*O386+P$4*P386+Q$4*Q386+R$4*R386+S$4*S386+T$4*T386+U$4*U386+V$4*V386</f>
        <v>0.4</v>
      </c>
      <c r="Y386" s="87"/>
      <c r="Z386" s="5"/>
      <c r="AA386" s="5"/>
      <c r="AB386" s="5"/>
      <c r="AC386" s="5"/>
      <c r="AD386" s="5"/>
      <c r="AE386" s="5"/>
      <c r="AF386" s="5"/>
      <c r="AG386" s="5"/>
      <c r="AH386" s="5"/>
      <c r="AI386" s="5"/>
      <c r="AJ386" s="5"/>
      <c r="AK386" s="5"/>
      <c r="AL386" s="5"/>
      <c r="AM386" s="91" t="str">
        <f t="shared" si="464"/>
        <v/>
      </c>
      <c r="AN386" s="93" t="str">
        <f t="shared" si="465"/>
        <v/>
      </c>
      <c r="AO386" s="62"/>
      <c r="AP386" s="62"/>
      <c r="AQ386" s="62"/>
      <c r="AR386" s="62"/>
      <c r="AS386" s="62"/>
      <c r="AT386" s="62"/>
      <c r="AU386" s="62"/>
      <c r="AV386" s="62"/>
      <c r="AW386" s="62"/>
      <c r="AX386" s="62"/>
      <c r="AY386" s="62"/>
      <c r="AZ386" s="62"/>
      <c r="BA386" s="62"/>
      <c r="BB386" s="62"/>
      <c r="BC386" s="62" t="str">
        <f t="shared" si="466"/>
        <v/>
      </c>
      <c r="BD386" s="62" t="str">
        <f t="shared" si="467"/>
        <v/>
      </c>
      <c r="BE386" s="5"/>
      <c r="BF386" s="5"/>
      <c r="BG386" s="5"/>
      <c r="BH386" s="5"/>
      <c r="BI386" s="5"/>
      <c r="BJ386" s="5"/>
      <c r="BK386" s="5"/>
      <c r="BL386" s="5"/>
      <c r="BM386" s="5"/>
      <c r="BN386" s="5"/>
      <c r="BO386" s="5"/>
      <c r="BP386" s="5"/>
      <c r="BQ386" s="5"/>
      <c r="BR386" s="5"/>
      <c r="BS386" s="5" t="str">
        <f t="shared" si="468"/>
        <v/>
      </c>
      <c r="BT386" s="5" t="str">
        <f t="shared" si="469"/>
        <v/>
      </c>
      <c r="BU386" s="62"/>
      <c r="BV386" s="62"/>
      <c r="BW386" s="62"/>
      <c r="BX386" s="62"/>
      <c r="BY386" s="62"/>
      <c r="BZ386" s="62"/>
      <c r="CA386" s="62"/>
      <c r="CB386" s="62"/>
      <c r="CC386" s="62"/>
      <c r="CD386" s="62"/>
      <c r="CE386" s="62"/>
      <c r="CF386" s="62"/>
      <c r="CG386" s="62"/>
      <c r="CH386" s="62"/>
      <c r="CI386" s="62" t="str">
        <f t="shared" si="470"/>
        <v/>
      </c>
      <c r="CJ386" s="62" t="str">
        <f t="shared" si="471"/>
        <v/>
      </c>
      <c r="CK386" s="5"/>
      <c r="CL386" s="5"/>
      <c r="CM386" s="5"/>
      <c r="CN386" s="5"/>
      <c r="CO386" s="5"/>
      <c r="CP386" s="5"/>
      <c r="CQ386" s="5"/>
      <c r="CR386" s="5"/>
      <c r="CS386" s="5"/>
      <c r="CT386" s="5"/>
      <c r="CU386" s="5"/>
      <c r="CV386" s="5"/>
      <c r="CW386" s="5"/>
      <c r="CX386" s="5"/>
      <c r="CY386" s="91" t="str">
        <f t="shared" si="479"/>
        <v/>
      </c>
      <c r="CZ386" s="5" t="str">
        <f t="shared" si="480"/>
        <v/>
      </c>
      <c r="DA386" s="62"/>
      <c r="DB386" s="62"/>
      <c r="DC386" s="62"/>
      <c r="DD386" s="62"/>
      <c r="DE386" s="62"/>
      <c r="DF386" s="62"/>
      <c r="DG386" s="62"/>
      <c r="DH386" s="62"/>
      <c r="DI386" s="62"/>
      <c r="DJ386" s="62"/>
      <c r="DK386" s="62"/>
      <c r="DL386" s="62"/>
      <c r="DM386" s="62"/>
      <c r="DN386" s="62"/>
      <c r="DO386" s="62" t="str">
        <f t="shared" si="481"/>
        <v/>
      </c>
      <c r="DP386" s="62" t="str">
        <f t="shared" si="482"/>
        <v/>
      </c>
      <c r="DQ386" s="5"/>
      <c r="DR386" s="5"/>
      <c r="DS386" s="5"/>
      <c r="DT386" s="5"/>
      <c r="DU386" s="5"/>
      <c r="DV386" s="5"/>
      <c r="DW386" s="5"/>
      <c r="DX386" s="5"/>
      <c r="DY386" s="5"/>
      <c r="DZ386" s="5"/>
      <c r="EA386" s="5"/>
      <c r="EB386" s="5"/>
      <c r="EC386" s="5"/>
      <c r="ED386" s="5"/>
      <c r="EE386" s="91" t="str">
        <f t="shared" si="483"/>
        <v/>
      </c>
      <c r="EF386" s="5" t="str">
        <f t="shared" si="484"/>
        <v/>
      </c>
      <c r="EG386" s="62"/>
      <c r="EH386" s="62"/>
      <c r="EI386" s="62"/>
      <c r="EJ386" s="62"/>
      <c r="EK386" s="62"/>
      <c r="EL386" s="62"/>
      <c r="EM386" s="62"/>
      <c r="EN386" s="62"/>
      <c r="EO386" s="62"/>
      <c r="EP386" s="62"/>
      <c r="EQ386" s="62"/>
      <c r="ER386" s="62"/>
      <c r="ES386" s="62"/>
      <c r="ET386" s="62"/>
      <c r="EU386" s="62" t="str">
        <f t="shared" si="485"/>
        <v/>
      </c>
      <c r="EV386" s="62" t="str">
        <f t="shared" si="486"/>
        <v/>
      </c>
      <c r="EW386" s="5"/>
      <c r="EX386" s="5"/>
      <c r="EY386" s="5"/>
      <c r="EZ386" s="5"/>
      <c r="FA386" s="5"/>
      <c r="FB386" s="5"/>
      <c r="FC386" s="5"/>
      <c r="FD386" s="5"/>
      <c r="FE386" s="5"/>
      <c r="FF386" s="5"/>
      <c r="FG386" s="5"/>
      <c r="FH386" s="5"/>
      <c r="FI386" s="5"/>
      <c r="FJ386" s="5"/>
      <c r="FK386" s="91" t="str">
        <f t="shared" si="487"/>
        <v/>
      </c>
      <c r="FL386" s="5" t="str">
        <f t="shared" si="488"/>
        <v/>
      </c>
      <c r="FM386" s="62"/>
      <c r="FN386" s="62"/>
      <c r="FO386" s="62"/>
      <c r="FP386" s="62"/>
      <c r="FQ386" s="62"/>
      <c r="FR386" s="62"/>
      <c r="FS386" s="62"/>
      <c r="FT386" s="62"/>
      <c r="FU386" s="62"/>
      <c r="FV386" s="62"/>
      <c r="FW386" s="62"/>
      <c r="FX386" s="62"/>
      <c r="FY386" s="62"/>
      <c r="FZ386" s="62"/>
      <c r="GA386" s="62" t="str">
        <f t="shared" si="489"/>
        <v/>
      </c>
      <c r="GB386" s="62" t="str">
        <f t="shared" si="490"/>
        <v/>
      </c>
      <c r="GC386" s="5"/>
      <c r="GD386" s="5"/>
      <c r="GE386" s="5"/>
      <c r="GF386" s="5"/>
      <c r="GG386" s="5"/>
      <c r="GH386" s="5"/>
      <c r="GI386" s="5"/>
      <c r="GJ386" s="5"/>
      <c r="GK386" s="5"/>
      <c r="GL386" s="5"/>
      <c r="GM386" s="5"/>
      <c r="GN386" s="5"/>
      <c r="GO386" s="5"/>
      <c r="GP386" s="5"/>
      <c r="GQ386" s="91" t="str">
        <f t="shared" si="491"/>
        <v/>
      </c>
      <c r="GR386" s="5" t="str">
        <f t="shared" si="492"/>
        <v/>
      </c>
      <c r="GS386" s="62"/>
      <c r="GT386" s="62"/>
      <c r="GU386" s="62"/>
      <c r="GV386" s="62"/>
      <c r="GW386" s="62"/>
      <c r="GX386" s="62"/>
      <c r="GY386" s="62"/>
      <c r="GZ386" s="62"/>
      <c r="HA386" s="62"/>
      <c r="HB386" s="62"/>
      <c r="HC386" s="62"/>
      <c r="HD386" s="62"/>
      <c r="HE386" s="62"/>
      <c r="HF386" s="62"/>
      <c r="HG386" s="62" t="str">
        <f t="shared" si="493"/>
        <v/>
      </c>
      <c r="HH386" s="62" t="str">
        <f t="shared" si="494"/>
        <v/>
      </c>
      <c r="HI386" s="5"/>
      <c r="HJ386" s="5"/>
      <c r="HK386" s="5"/>
      <c r="HL386" s="5"/>
      <c r="HM386" s="5"/>
      <c r="HN386" s="5"/>
      <c r="HO386" s="5"/>
      <c r="HP386" s="5"/>
      <c r="HQ386" s="5"/>
      <c r="HR386" s="5"/>
      <c r="HS386" s="5"/>
      <c r="HT386" s="5"/>
      <c r="HU386" s="5"/>
      <c r="HV386" s="5"/>
      <c r="HW386" s="91" t="str">
        <f t="shared" si="495"/>
        <v/>
      </c>
      <c r="HX386" s="5" t="str">
        <f t="shared" si="496"/>
        <v/>
      </c>
      <c r="HY386" s="62"/>
      <c r="HZ386" s="62"/>
      <c r="IA386" s="62"/>
      <c r="IB386" s="62"/>
      <c r="IC386" s="62"/>
      <c r="ID386" s="62"/>
      <c r="IE386" s="62"/>
      <c r="IF386" s="62"/>
      <c r="IG386" s="62"/>
      <c r="IH386" s="62"/>
      <c r="II386" s="62"/>
      <c r="IJ386" s="62"/>
      <c r="IK386" s="62"/>
      <c r="IL386" s="62"/>
      <c r="IM386" s="62" t="str">
        <f t="shared" si="497"/>
        <v/>
      </c>
      <c r="IN386" s="62" t="str">
        <f t="shared" si="498"/>
        <v/>
      </c>
      <c r="IO386" s="5"/>
      <c r="IP386" s="5"/>
      <c r="IQ386" s="5"/>
      <c r="IR386" s="5"/>
      <c r="IS386" s="5"/>
      <c r="IT386" s="5"/>
      <c r="IU386" s="5"/>
      <c r="IV386" s="5"/>
      <c r="IW386" s="5"/>
      <c r="IX386" s="5"/>
      <c r="IY386" s="5"/>
      <c r="IZ386" s="5"/>
      <c r="JA386" s="5"/>
      <c r="JB386" s="5"/>
      <c r="JC386" s="91" t="str">
        <f t="shared" si="499"/>
        <v/>
      </c>
      <c r="JD386" s="5" t="str">
        <f t="shared" si="500"/>
        <v/>
      </c>
      <c r="JE386" s="62"/>
      <c r="JF386" s="62"/>
      <c r="JG386" s="62"/>
      <c r="JH386" s="62"/>
      <c r="JI386" s="62"/>
      <c r="JJ386" s="62"/>
      <c r="JK386" s="62"/>
      <c r="JL386" s="62"/>
      <c r="JM386" s="62"/>
      <c r="JN386" s="62"/>
      <c r="JO386" s="62"/>
      <c r="JP386" s="62"/>
      <c r="JQ386" s="62"/>
      <c r="JR386" s="62"/>
      <c r="JS386" s="62" t="str">
        <f t="shared" si="501"/>
        <v/>
      </c>
      <c r="JT386" s="62" t="str">
        <f t="shared" si="502"/>
        <v/>
      </c>
      <c r="JU386" s="5"/>
      <c r="JV386" s="5"/>
      <c r="JW386" s="5"/>
      <c r="JX386" s="5"/>
      <c r="JY386" s="5"/>
      <c r="JZ386" s="5"/>
      <c r="KA386" s="5"/>
      <c r="KB386" s="5"/>
      <c r="KC386" s="5"/>
      <c r="KD386" s="5"/>
      <c r="KE386" s="5"/>
      <c r="KF386" s="5"/>
      <c r="KG386" s="5"/>
      <c r="KH386" s="5"/>
      <c r="KI386" s="91" t="str">
        <f t="shared" si="503"/>
        <v/>
      </c>
      <c r="KJ386" s="5" t="str">
        <f t="shared" si="504"/>
        <v/>
      </c>
      <c r="KK386" s="62"/>
      <c r="KL386" s="62"/>
      <c r="KM386" s="62"/>
      <c r="KN386" s="62"/>
      <c r="KO386" s="62"/>
      <c r="KP386" s="62"/>
      <c r="KQ386" s="62"/>
      <c r="KR386" s="62"/>
      <c r="KS386" s="62"/>
      <c r="KT386" s="62"/>
      <c r="KU386" s="62"/>
      <c r="KV386" s="62"/>
      <c r="KW386" s="62"/>
      <c r="KX386" s="62"/>
      <c r="KY386" s="62" t="str">
        <f t="shared" si="505"/>
        <v/>
      </c>
      <c r="KZ386" s="62" t="str">
        <f t="shared" si="506"/>
        <v/>
      </c>
      <c r="LA386" s="5"/>
      <c r="LB386" s="5"/>
      <c r="LC386" s="5"/>
      <c r="LD386" s="5"/>
      <c r="LE386" s="5"/>
      <c r="LF386" s="5"/>
      <c r="LG386" s="5"/>
      <c r="LH386" s="5"/>
      <c r="LI386" s="5"/>
      <c r="LJ386" s="5"/>
      <c r="LK386" s="5"/>
      <c r="LL386" s="5"/>
      <c r="LM386" s="5"/>
      <c r="LN386" s="5"/>
      <c r="LO386" s="91" t="str">
        <f t="shared" si="507"/>
        <v/>
      </c>
      <c r="LP386" s="5" t="str">
        <f t="shared" si="508"/>
        <v/>
      </c>
      <c r="LQ386" s="62"/>
      <c r="LR386" s="62"/>
      <c r="LS386" s="62"/>
      <c r="LT386" s="62"/>
      <c r="LU386" s="62"/>
      <c r="LV386" s="62"/>
      <c r="LW386" s="62"/>
      <c r="LX386" s="62"/>
      <c r="LY386" s="62"/>
      <c r="LZ386" s="62"/>
      <c r="MA386" s="62"/>
      <c r="MB386" s="62"/>
      <c r="MC386" s="62"/>
      <c r="MD386" s="62"/>
      <c r="ME386" s="62" t="str">
        <f t="shared" si="509"/>
        <v/>
      </c>
      <c r="MF386" s="62" t="str">
        <f t="shared" si="510"/>
        <v/>
      </c>
    </row>
  </sheetData>
  <sortState xmlns:xlrd2="http://schemas.microsoft.com/office/spreadsheetml/2017/richdata2" ref="MH390:MH771">
    <sortCondition ref="MH390:MH771"/>
  </sortState>
  <mergeCells count="362">
    <mergeCell ref="Z2:Z3"/>
    <mergeCell ref="AB2:AB3"/>
    <mergeCell ref="AC2:AC3"/>
    <mergeCell ref="P2:P3"/>
    <mergeCell ref="Q2:Q3"/>
    <mergeCell ref="R2:R3"/>
    <mergeCell ref="S2:S3"/>
    <mergeCell ref="AA2:AA3"/>
    <mergeCell ref="AJ2:AJ3"/>
    <mergeCell ref="J2:J3"/>
    <mergeCell ref="K2:K3"/>
    <mergeCell ref="M2:M3"/>
    <mergeCell ref="N2:N3"/>
    <mergeCell ref="O2:O3"/>
    <mergeCell ref="J1:X1"/>
    <mergeCell ref="W2:W3"/>
    <mergeCell ref="X2:X3"/>
    <mergeCell ref="F2:F3"/>
    <mergeCell ref="G2:G3"/>
    <mergeCell ref="H2:H3"/>
    <mergeCell ref="I2:I3"/>
    <mergeCell ref="L2:L3"/>
    <mergeCell ref="AZ2:AZ3"/>
    <mergeCell ref="AQ2:AQ3"/>
    <mergeCell ref="AR2:AR3"/>
    <mergeCell ref="AS2:AS3"/>
    <mergeCell ref="AT2:AT3"/>
    <mergeCell ref="AU2:AU3"/>
    <mergeCell ref="AV2:AV3"/>
    <mergeCell ref="AD2:AD3"/>
    <mergeCell ref="AE2:AE3"/>
    <mergeCell ref="AF2:AF3"/>
    <mergeCell ref="AG2:AG3"/>
    <mergeCell ref="AH2:AH3"/>
    <mergeCell ref="AI2:AI3"/>
    <mergeCell ref="AK2:AK3"/>
    <mergeCell ref="AL2:AL3"/>
    <mergeCell ref="AN2:AN3"/>
    <mergeCell ref="AO2:AO3"/>
    <mergeCell ref="AP2:AP3"/>
    <mergeCell ref="BH2:BH3"/>
    <mergeCell ref="BI2:BI3"/>
    <mergeCell ref="BJ2:BJ3"/>
    <mergeCell ref="BK2:BK3"/>
    <mergeCell ref="BL2:BL3"/>
    <mergeCell ref="BM2:BM3"/>
    <mergeCell ref="BA2:BA3"/>
    <mergeCell ref="BB2:BB3"/>
    <mergeCell ref="BD2:BD3"/>
    <mergeCell ref="BE2:BE3"/>
    <mergeCell ref="BF2:BF3"/>
    <mergeCell ref="BG2:BG3"/>
    <mergeCell ref="BU2:BU3"/>
    <mergeCell ref="BV2:BV3"/>
    <mergeCell ref="BW2:BW3"/>
    <mergeCell ref="BX2:BX3"/>
    <mergeCell ref="BY2:BY3"/>
    <mergeCell ref="BZ2:BZ3"/>
    <mergeCell ref="BN2:BN3"/>
    <mergeCell ref="BO2:BO3"/>
    <mergeCell ref="BP2:BP3"/>
    <mergeCell ref="BQ2:BQ3"/>
    <mergeCell ref="BR2:BR3"/>
    <mergeCell ref="BT2:BT3"/>
    <mergeCell ref="CG2:CG3"/>
    <mergeCell ref="CH2:CH3"/>
    <mergeCell ref="CJ2:CJ3"/>
    <mergeCell ref="CK2:CK3"/>
    <mergeCell ref="CL2:CL3"/>
    <mergeCell ref="CM2:CM3"/>
    <mergeCell ref="CA2:CA3"/>
    <mergeCell ref="CB2:CB3"/>
    <mergeCell ref="CC2:CC3"/>
    <mergeCell ref="CD2:CD3"/>
    <mergeCell ref="CE2:CE3"/>
    <mergeCell ref="CF2:CF3"/>
    <mergeCell ref="DQ2:DQ3"/>
    <mergeCell ref="DR2:DR3"/>
    <mergeCell ref="DS2:DS3"/>
    <mergeCell ref="CW2:CW3"/>
    <mergeCell ref="CX2:CX3"/>
    <mergeCell ref="CZ2:CZ3"/>
    <mergeCell ref="CN2:CN3"/>
    <mergeCell ref="CO2:CO3"/>
    <mergeCell ref="CP2:CP3"/>
    <mergeCell ref="CQ2:CQ3"/>
    <mergeCell ref="CR2:CR3"/>
    <mergeCell ref="CS2:CS3"/>
    <mergeCell ref="DM2:DM3"/>
    <mergeCell ref="DN2:DN3"/>
    <mergeCell ref="DZ2:DZ3"/>
    <mergeCell ref="EA2:EA3"/>
    <mergeCell ref="EB2:EB3"/>
    <mergeCell ref="EC2:EC3"/>
    <mergeCell ref="ED2:ED3"/>
    <mergeCell ref="EF2:EF3"/>
    <mergeCell ref="DT2:DT3"/>
    <mergeCell ref="DU2:DU3"/>
    <mergeCell ref="DV2:DV3"/>
    <mergeCell ref="DW2:DW3"/>
    <mergeCell ref="DX2:DX3"/>
    <mergeCell ref="DY2:DY3"/>
    <mergeCell ref="EM2:EM3"/>
    <mergeCell ref="EN2:EN3"/>
    <mergeCell ref="EO2:EO3"/>
    <mergeCell ref="EP2:EP3"/>
    <mergeCell ref="EQ2:EQ3"/>
    <mergeCell ref="ER2:ER3"/>
    <mergeCell ref="EG2:EG3"/>
    <mergeCell ref="EH2:EH3"/>
    <mergeCell ref="EI2:EI3"/>
    <mergeCell ref="EJ2:EJ3"/>
    <mergeCell ref="EK2:EK3"/>
    <mergeCell ref="EL2:EL3"/>
    <mergeCell ref="EZ2:EZ3"/>
    <mergeCell ref="FA2:FA3"/>
    <mergeCell ref="FB2:FB3"/>
    <mergeCell ref="FC2:FC3"/>
    <mergeCell ref="FD2:FD3"/>
    <mergeCell ref="FE2:FE3"/>
    <mergeCell ref="ES2:ES3"/>
    <mergeCell ref="ET2:ET3"/>
    <mergeCell ref="EV2:EV3"/>
    <mergeCell ref="EW2:EW3"/>
    <mergeCell ref="EX2:EX3"/>
    <mergeCell ref="EY2:EY3"/>
    <mergeCell ref="FY2:FY3"/>
    <mergeCell ref="FZ2:FZ3"/>
    <mergeCell ref="GB2:GB3"/>
    <mergeCell ref="GC2:GC3"/>
    <mergeCell ref="GD2:GD3"/>
    <mergeCell ref="GE2:GE3"/>
    <mergeCell ref="FI2:FI3"/>
    <mergeCell ref="FJ2:FJ3"/>
    <mergeCell ref="FL2:FL3"/>
    <mergeCell ref="GL2:GL3"/>
    <mergeCell ref="GM2:GM3"/>
    <mergeCell ref="GN2:GN3"/>
    <mergeCell ref="GO2:GO3"/>
    <mergeCell ref="GP2:GP3"/>
    <mergeCell ref="GR2:GR3"/>
    <mergeCell ref="GF2:GF3"/>
    <mergeCell ref="GG2:GG3"/>
    <mergeCell ref="GH2:GH3"/>
    <mergeCell ref="GI2:GI3"/>
    <mergeCell ref="GJ2:GJ3"/>
    <mergeCell ref="GK2:GK3"/>
    <mergeCell ref="GY2:GY3"/>
    <mergeCell ref="GZ2:GZ3"/>
    <mergeCell ref="HA2:HA3"/>
    <mergeCell ref="HB2:HB3"/>
    <mergeCell ref="HC2:HC3"/>
    <mergeCell ref="HD2:HD3"/>
    <mergeCell ref="GS2:GS3"/>
    <mergeCell ref="GT2:GT3"/>
    <mergeCell ref="GU2:GU3"/>
    <mergeCell ref="GV2:GV3"/>
    <mergeCell ref="GW2:GW3"/>
    <mergeCell ref="GX2:GX3"/>
    <mergeCell ref="HL2:HL3"/>
    <mergeCell ref="HM2:HM3"/>
    <mergeCell ref="HN2:HN3"/>
    <mergeCell ref="HO2:HO3"/>
    <mergeCell ref="HP2:HP3"/>
    <mergeCell ref="HQ2:HQ3"/>
    <mergeCell ref="HE2:HE3"/>
    <mergeCell ref="HF2:HF3"/>
    <mergeCell ref="HH2:HH3"/>
    <mergeCell ref="HI2:HI3"/>
    <mergeCell ref="HJ2:HJ3"/>
    <mergeCell ref="HK2:HK3"/>
    <mergeCell ref="IJ2:IJ3"/>
    <mergeCell ref="HY2:HY3"/>
    <mergeCell ref="HZ2:HZ3"/>
    <mergeCell ref="IA2:IA3"/>
    <mergeCell ref="IB2:IB3"/>
    <mergeCell ref="IC2:IC3"/>
    <mergeCell ref="ID2:ID3"/>
    <mergeCell ref="HR2:HR3"/>
    <mergeCell ref="HS2:HS3"/>
    <mergeCell ref="HT2:HT3"/>
    <mergeCell ref="HU2:HU3"/>
    <mergeCell ref="HV2:HV3"/>
    <mergeCell ref="HX2:HX3"/>
    <mergeCell ref="DQ1:EF1"/>
    <mergeCell ref="EG1:EV1"/>
    <mergeCell ref="EW1:FL1"/>
    <mergeCell ref="FM1:GB1"/>
    <mergeCell ref="T2:T3"/>
    <mergeCell ref="U2:U3"/>
    <mergeCell ref="V2:V3"/>
    <mergeCell ref="Y2:Y3"/>
    <mergeCell ref="Y1:AN1"/>
    <mergeCell ref="FS2:FS3"/>
    <mergeCell ref="FT2:FT3"/>
    <mergeCell ref="FU2:FU3"/>
    <mergeCell ref="FV2:FV3"/>
    <mergeCell ref="FW2:FW3"/>
    <mergeCell ref="FX2:FX3"/>
    <mergeCell ref="FM2:FM3"/>
    <mergeCell ref="FN2:FN3"/>
    <mergeCell ref="FO2:FO3"/>
    <mergeCell ref="FP2:FP3"/>
    <mergeCell ref="FQ2:FQ3"/>
    <mergeCell ref="FR2:FR3"/>
    <mergeCell ref="FF2:FF3"/>
    <mergeCell ref="FG2:FG3"/>
    <mergeCell ref="FH2:FH3"/>
    <mergeCell ref="GC1:GR1"/>
    <mergeCell ref="GS1:HH1"/>
    <mergeCell ref="HI1:HX1"/>
    <mergeCell ref="HY1:IN1"/>
    <mergeCell ref="IO1:JD1"/>
    <mergeCell ref="JE1:JT1"/>
    <mergeCell ref="IX2:IX3"/>
    <mergeCell ref="IR2:IR3"/>
    <mergeCell ref="IS2:IS3"/>
    <mergeCell ref="IT2:IT3"/>
    <mergeCell ref="IU2:IU3"/>
    <mergeCell ref="IV2:IV3"/>
    <mergeCell ref="IW2:IW3"/>
    <mergeCell ref="IK2:IK3"/>
    <mergeCell ref="IL2:IL3"/>
    <mergeCell ref="IN2:IN3"/>
    <mergeCell ref="IO2:IO3"/>
    <mergeCell ref="IP2:IP3"/>
    <mergeCell ref="IQ2:IQ3"/>
    <mergeCell ref="IE2:IE3"/>
    <mergeCell ref="IF2:IF3"/>
    <mergeCell ref="IG2:IG3"/>
    <mergeCell ref="IH2:IH3"/>
    <mergeCell ref="II2:II3"/>
    <mergeCell ref="JT2:JT3"/>
    <mergeCell ref="JU2:JU3"/>
    <mergeCell ref="JV2:JV3"/>
    <mergeCell ref="JW2:JW3"/>
    <mergeCell ref="JX2:JX3"/>
    <mergeCell ref="JY2:JY3"/>
    <mergeCell ref="JZ2:JZ3"/>
    <mergeCell ref="IY2:IY3"/>
    <mergeCell ref="IZ2:IZ3"/>
    <mergeCell ref="JA2:JA3"/>
    <mergeCell ref="MD2:MD3"/>
    <mergeCell ref="MC2:MC3"/>
    <mergeCell ref="MB2:MB3"/>
    <mergeCell ref="MA2:MA3"/>
    <mergeCell ref="ME2:ME3"/>
    <mergeCell ref="MF2:MF3"/>
    <mergeCell ref="LH2:LH3"/>
    <mergeCell ref="LI2:LI3"/>
    <mergeCell ref="KX2:KX3"/>
    <mergeCell ref="KZ2:KZ3"/>
    <mergeCell ref="LA2:LA3"/>
    <mergeCell ref="LB2:LB3"/>
    <mergeCell ref="LC2:LC3"/>
    <mergeCell ref="LD2:LD3"/>
    <mergeCell ref="LE2:LE3"/>
    <mergeCell ref="LF2:LF3"/>
    <mergeCell ref="LG2:LG3"/>
    <mergeCell ref="LP2:LP3"/>
    <mergeCell ref="LN2:LN3"/>
    <mergeCell ref="LM2:LM3"/>
    <mergeCell ref="LL2:LL3"/>
    <mergeCell ref="LK2:LK3"/>
    <mergeCell ref="LJ2:LJ3"/>
    <mergeCell ref="LZ2:LZ3"/>
    <mergeCell ref="KA2:KA3"/>
    <mergeCell ref="KB2:KB3"/>
    <mergeCell ref="KC2:KC3"/>
    <mergeCell ref="KD2:KD3"/>
    <mergeCell ref="KE2:KE3"/>
    <mergeCell ref="KF2:KF3"/>
    <mergeCell ref="KG2:KG3"/>
    <mergeCell ref="KH2:KH3"/>
    <mergeCell ref="JB2:JB3"/>
    <mergeCell ref="JD2:JD3"/>
    <mergeCell ref="JE2:JE3"/>
    <mergeCell ref="JF2:JF3"/>
    <mergeCell ref="JG2:JG3"/>
    <mergeCell ref="JH2:JH3"/>
    <mergeCell ref="JI2:JI3"/>
    <mergeCell ref="JJ2:JJ3"/>
    <mergeCell ref="JK2:JK3"/>
    <mergeCell ref="JL2:JL3"/>
    <mergeCell ref="JM2:JM3"/>
    <mergeCell ref="JN2:JN3"/>
    <mergeCell ref="JO2:JO3"/>
    <mergeCell ref="JP2:JP3"/>
    <mergeCell ref="JQ2:JQ3"/>
    <mergeCell ref="JR2:JR3"/>
    <mergeCell ref="LY2:LY3"/>
    <mergeCell ref="LX2:LX3"/>
    <mergeCell ref="LW2:LW3"/>
    <mergeCell ref="LV2:LV3"/>
    <mergeCell ref="LU2:LU3"/>
    <mergeCell ref="LT2:LT3"/>
    <mergeCell ref="LS2:LS3"/>
    <mergeCell ref="LR2:LR3"/>
    <mergeCell ref="KJ2:KJ3"/>
    <mergeCell ref="KK2:KK3"/>
    <mergeCell ref="KL2:KL3"/>
    <mergeCell ref="KM2:KM3"/>
    <mergeCell ref="KN2:KN3"/>
    <mergeCell ref="KO2:KO3"/>
    <mergeCell ref="KP2:KP3"/>
    <mergeCell ref="KQ2:KQ3"/>
    <mergeCell ref="KR2:KR3"/>
    <mergeCell ref="KS2:KS3"/>
    <mergeCell ref="KT2:KT3"/>
    <mergeCell ref="KU2:KU3"/>
    <mergeCell ref="KV2:KV3"/>
    <mergeCell ref="KW2:KW3"/>
    <mergeCell ref="LQ2:LQ3"/>
    <mergeCell ref="LO2:LO3"/>
    <mergeCell ref="AO1:BD1"/>
    <mergeCell ref="AW2:AW3"/>
    <mergeCell ref="AX2:AX3"/>
    <mergeCell ref="AY2:AY3"/>
    <mergeCell ref="BE1:BT1"/>
    <mergeCell ref="BU1:CJ1"/>
    <mergeCell ref="CK1:CZ1"/>
    <mergeCell ref="DA1:DP1"/>
    <mergeCell ref="DG2:DG3"/>
    <mergeCell ref="DH2:DH3"/>
    <mergeCell ref="DI2:DI3"/>
    <mergeCell ref="DJ2:DJ3"/>
    <mergeCell ref="DK2:DK3"/>
    <mergeCell ref="DL2:DL3"/>
    <mergeCell ref="DA2:DA3"/>
    <mergeCell ref="DB2:DB3"/>
    <mergeCell ref="DC2:DC3"/>
    <mergeCell ref="DD2:DD3"/>
    <mergeCell ref="DE2:DE3"/>
    <mergeCell ref="DF2:DF3"/>
    <mergeCell ref="CT2:CT3"/>
    <mergeCell ref="CU2:CU3"/>
    <mergeCell ref="CV2:CV3"/>
    <mergeCell ref="DP2:DP3"/>
    <mergeCell ref="D1:D3"/>
    <mergeCell ref="E2:E3"/>
    <mergeCell ref="JU1:KJ1"/>
    <mergeCell ref="KK1:KZ1"/>
    <mergeCell ref="LA1:LP1"/>
    <mergeCell ref="LQ1:MF1"/>
    <mergeCell ref="AM2:AM3"/>
    <mergeCell ref="BC2:BC3"/>
    <mergeCell ref="BS2:BS3"/>
    <mergeCell ref="CI2:CI3"/>
    <mergeCell ref="CY2:CY3"/>
    <mergeCell ref="DO2:DO3"/>
    <mergeCell ref="EE2:EE3"/>
    <mergeCell ref="EU2:EU3"/>
    <mergeCell ref="FK2:FK3"/>
    <mergeCell ref="GA2:GA3"/>
    <mergeCell ref="GQ2:GQ3"/>
    <mergeCell ref="HG2:HG3"/>
    <mergeCell ref="HW2:HW3"/>
    <mergeCell ref="IM2:IM3"/>
    <mergeCell ref="JC2:JC3"/>
    <mergeCell ref="JS2:JS3"/>
    <mergeCell ref="KI2:KI3"/>
    <mergeCell ref="KY2:KY3"/>
  </mergeCells>
  <phoneticPr fontId="10" type="noConversion"/>
  <pageMargins left="0.7" right="0.7" top="0.75" bottom="0.75" header="0.3" footer="0.3"/>
  <pageSetup scale="10" fitToWidth="0" fitToHeight="0" orientation="landscape"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874D4-A214-4236-ABA8-346D7E0DBCE9}">
  <sheetPr>
    <tabColor theme="6" tint="0.79998168889431442"/>
  </sheetPr>
  <dimension ref="A1:LL386"/>
  <sheetViews>
    <sheetView zoomScaleNormal="100" workbookViewId="0">
      <pane xSplit="1" ySplit="4" topLeftCell="B378" activePane="bottomRight" state="frozen"/>
      <selection pane="topRight" activeCell="B1" sqref="B1"/>
      <selection pane="bottomLeft" activeCell="A5" sqref="A5"/>
      <selection pane="bottomRight" activeCell="C6" sqref="B6:C386"/>
    </sheetView>
  </sheetViews>
  <sheetFormatPr defaultRowHeight="14.5" x14ac:dyDescent="0.35"/>
  <cols>
    <col min="1" max="1" width="7.1796875" style="39" bestFit="1" customWidth="1"/>
    <col min="2" max="2" width="26.81640625" style="39" customWidth="1"/>
    <col min="3" max="3" width="20.26953125" style="39" customWidth="1"/>
    <col min="4" max="4" width="17" style="158" customWidth="1"/>
    <col min="5" max="5" width="22.7265625" style="39" customWidth="1"/>
    <col min="6" max="6" width="3.7265625" style="39" bestFit="1" customWidth="1"/>
    <col min="7" max="7" width="3.7265625" bestFit="1" customWidth="1"/>
    <col min="8" max="8" width="8.453125" bestFit="1" customWidth="1"/>
    <col min="9" max="9" width="3.7265625" bestFit="1" customWidth="1"/>
    <col min="10" max="11" width="3.7265625" customWidth="1"/>
    <col min="12" max="12" width="4.453125" bestFit="1" customWidth="1"/>
    <col min="13" max="14" width="3.7265625" customWidth="1"/>
    <col min="15" max="16" width="3.7265625" bestFit="1" customWidth="1"/>
    <col min="17" max="21" width="4.54296875" customWidth="1"/>
    <col min="22" max="22" width="3.7265625" customWidth="1"/>
    <col min="23" max="23" width="3.7265625" bestFit="1" customWidth="1"/>
    <col min="24" max="24" width="25.54296875" bestFit="1" customWidth="1"/>
    <col min="25" max="26" width="3.7265625" customWidth="1"/>
    <col min="27" max="28" width="6.7265625" bestFit="1" customWidth="1"/>
    <col min="29" max="29" width="7.81640625" bestFit="1" customWidth="1"/>
    <col min="30" max="30" width="6.7265625" bestFit="1" customWidth="1"/>
    <col min="31" max="31" width="4.54296875" customWidth="1"/>
    <col min="32" max="35" width="4.54296875" bestFit="1" customWidth="1"/>
    <col min="36" max="36" width="3.7265625" customWidth="1"/>
    <col min="37" max="38" width="7.7265625" bestFit="1" customWidth="1"/>
    <col min="39" max="39" width="4.453125" customWidth="1"/>
    <col min="40" max="40" width="23" bestFit="1" customWidth="1"/>
    <col min="41" max="44" width="3.7265625" customWidth="1"/>
    <col min="45" max="45" width="6.7265625" bestFit="1" customWidth="1"/>
    <col min="46" max="46" width="8.26953125" bestFit="1" customWidth="1"/>
    <col min="47" max="47" width="4.54296875" customWidth="1"/>
    <col min="48" max="51" width="4.54296875" bestFit="1" customWidth="1"/>
    <col min="52" max="53" width="3.7265625" customWidth="1"/>
    <col min="54" max="54" width="5.453125" bestFit="1" customWidth="1"/>
    <col min="55" max="55" width="32.7265625" bestFit="1" customWidth="1"/>
    <col min="56" max="59" width="3.7265625" customWidth="1"/>
    <col min="60" max="61" width="7" bestFit="1" customWidth="1"/>
    <col min="62" max="66" width="4.54296875" bestFit="1" customWidth="1"/>
    <col min="67" max="68" width="3.7265625" customWidth="1"/>
    <col min="69" max="69" width="4" bestFit="1" customWidth="1"/>
    <col min="70" max="70" width="29" bestFit="1" customWidth="1"/>
    <col min="71" max="74" width="3.7265625" customWidth="1"/>
    <col min="75" max="76" width="6" bestFit="1" customWidth="1"/>
    <col min="77" max="81" width="4.54296875" bestFit="1" customWidth="1"/>
    <col min="82" max="83" width="3.7265625" customWidth="1"/>
    <col min="84" max="84" width="4" bestFit="1" customWidth="1"/>
    <col min="85" max="85" width="24.81640625" bestFit="1" customWidth="1"/>
    <col min="86" max="89" width="3.7265625" customWidth="1"/>
    <col min="90" max="90" width="6" bestFit="1" customWidth="1"/>
    <col min="91" max="91" width="7" bestFit="1" customWidth="1"/>
    <col min="92" max="96" width="4.54296875" bestFit="1" customWidth="1"/>
    <col min="97" max="98" width="3.7265625" customWidth="1"/>
    <col min="99" max="99" width="4" bestFit="1" customWidth="1"/>
    <col min="100" max="100" width="22.7265625" bestFit="1" customWidth="1"/>
    <col min="101" max="104" width="3.7265625" customWidth="1"/>
    <col min="105" max="106" width="6" bestFit="1" customWidth="1"/>
    <col min="107" max="111" width="4.54296875" bestFit="1" customWidth="1"/>
    <col min="112" max="113" width="3.7265625" customWidth="1"/>
    <col min="114" max="114" width="4" bestFit="1" customWidth="1"/>
    <col min="115" max="115" width="17" bestFit="1" customWidth="1"/>
    <col min="116" max="119" width="3.7265625" customWidth="1"/>
    <col min="120" max="121" width="6" bestFit="1" customWidth="1"/>
    <col min="122" max="126" width="4.54296875" bestFit="1" customWidth="1"/>
    <col min="127" max="128" width="3.7265625" customWidth="1"/>
    <col min="129" max="129" width="4" bestFit="1" customWidth="1"/>
    <col min="130" max="130" width="18.54296875" bestFit="1" customWidth="1"/>
    <col min="131" max="134" width="3.7265625" customWidth="1"/>
    <col min="135" max="136" width="6" bestFit="1" customWidth="1"/>
    <col min="137" max="141" width="4.54296875" bestFit="1" customWidth="1"/>
    <col min="142" max="143" width="3.7265625" customWidth="1"/>
    <col min="144" max="144" width="4" bestFit="1" customWidth="1"/>
    <col min="145" max="145" width="4.26953125" customWidth="1"/>
    <col min="146" max="149" width="3.7265625" customWidth="1"/>
    <col min="150" max="151" width="6" bestFit="1" customWidth="1"/>
    <col min="152" max="156" width="4.54296875" bestFit="1" customWidth="1"/>
    <col min="157" max="158" width="3.7265625" customWidth="1"/>
    <col min="159" max="159" width="5.453125" bestFit="1" customWidth="1"/>
    <col min="160" max="160" width="4.26953125" customWidth="1"/>
    <col min="161" max="164" width="3.7265625" customWidth="1"/>
    <col min="165" max="166" width="6" bestFit="1" customWidth="1"/>
    <col min="167" max="171" width="4.54296875" bestFit="1" customWidth="1"/>
    <col min="172" max="173" width="3.7265625" customWidth="1"/>
    <col min="174" max="174" width="4" bestFit="1" customWidth="1"/>
    <col min="175" max="175" width="4.26953125" customWidth="1"/>
    <col min="176" max="179" width="3.7265625" customWidth="1"/>
    <col min="180" max="181" width="6" bestFit="1" customWidth="1"/>
    <col min="182" max="186" width="4.54296875" bestFit="1" customWidth="1"/>
    <col min="187" max="188" width="3.7265625" customWidth="1"/>
    <col min="189" max="189" width="4" bestFit="1" customWidth="1"/>
    <col min="190" max="190" width="4.26953125" customWidth="1"/>
    <col min="191" max="194" width="3.7265625" customWidth="1"/>
    <col min="195" max="196" width="6" bestFit="1" customWidth="1"/>
    <col min="197" max="201" width="4.54296875" bestFit="1" customWidth="1"/>
    <col min="202" max="203" width="3.7265625" customWidth="1"/>
    <col min="204" max="204" width="4" bestFit="1" customWidth="1"/>
    <col min="205" max="205" width="4.26953125" customWidth="1"/>
    <col min="206" max="209" width="3.7265625" customWidth="1"/>
    <col min="210" max="211" width="6" bestFit="1" customWidth="1"/>
    <col min="212" max="216" width="4.54296875" bestFit="1" customWidth="1"/>
    <col min="217" max="218" width="3.7265625" customWidth="1"/>
    <col min="219" max="219" width="4" bestFit="1" customWidth="1"/>
    <col min="220" max="220" width="4.26953125" customWidth="1"/>
    <col min="221" max="224" width="3.7265625" customWidth="1"/>
    <col min="225" max="226" width="6" bestFit="1" customWidth="1"/>
    <col min="227" max="231" width="4.54296875" bestFit="1" customWidth="1"/>
    <col min="232" max="233" width="3.7265625" customWidth="1"/>
    <col min="234" max="234" width="4" bestFit="1" customWidth="1"/>
    <col min="235" max="235" width="4.26953125" customWidth="1"/>
    <col min="236" max="239" width="3.7265625" customWidth="1"/>
    <col min="240" max="241" width="6" bestFit="1" customWidth="1"/>
    <col min="242" max="246" width="4.54296875" bestFit="1" customWidth="1"/>
    <col min="247" max="248" width="3.7265625" customWidth="1"/>
    <col min="249" max="249" width="4" bestFit="1" customWidth="1"/>
    <col min="250" max="250" width="4.26953125" customWidth="1"/>
    <col min="251" max="254" width="3.7265625" customWidth="1"/>
    <col min="255" max="256" width="6" bestFit="1" customWidth="1"/>
    <col min="257" max="261" width="4.54296875" bestFit="1" customWidth="1"/>
    <col min="262" max="263" width="3.7265625" customWidth="1"/>
    <col min="264" max="264" width="4" bestFit="1" customWidth="1"/>
    <col min="265" max="265" width="4.26953125" customWidth="1"/>
    <col min="266" max="269" width="3.7265625" customWidth="1"/>
    <col min="270" max="271" width="6" bestFit="1" customWidth="1"/>
    <col min="272" max="276" width="4.54296875" bestFit="1" customWidth="1"/>
    <col min="277" max="278" width="3.7265625" customWidth="1"/>
    <col min="279" max="279" width="4" bestFit="1" customWidth="1"/>
    <col min="280" max="280" width="4.26953125" customWidth="1"/>
    <col min="281" max="284" width="3.7265625" customWidth="1"/>
    <col min="285" max="286" width="6" bestFit="1" customWidth="1"/>
    <col min="287" max="291" width="4.54296875" bestFit="1" customWidth="1"/>
    <col min="292" max="293" width="3.7265625" customWidth="1"/>
    <col min="294" max="294" width="4" bestFit="1" customWidth="1"/>
    <col min="295" max="295" width="4.26953125" customWidth="1"/>
    <col min="296" max="299" width="3.7265625" customWidth="1"/>
    <col min="300" max="301" width="6" bestFit="1" customWidth="1"/>
    <col min="302" max="306" width="4.54296875" bestFit="1" customWidth="1"/>
    <col min="307" max="308" width="3.7265625" customWidth="1"/>
    <col min="309" max="309" width="4" bestFit="1" customWidth="1"/>
    <col min="310" max="310" width="4.26953125" customWidth="1"/>
    <col min="311" max="314" width="3.7265625" customWidth="1"/>
    <col min="315" max="316" width="6" bestFit="1" customWidth="1"/>
    <col min="317" max="321" width="4.54296875" bestFit="1" customWidth="1"/>
    <col min="322" max="322" width="3.7265625" customWidth="1"/>
    <col min="323" max="323" width="4.81640625" bestFit="1" customWidth="1"/>
    <col min="324" max="324" width="4" bestFit="1" customWidth="1"/>
  </cols>
  <sheetData>
    <row r="1" spans="1:324" ht="15" customHeight="1" x14ac:dyDescent="0.35">
      <c r="A1" s="51" t="s">
        <v>0</v>
      </c>
      <c r="B1" s="34"/>
      <c r="C1" s="33"/>
      <c r="D1" s="195" t="s">
        <v>328</v>
      </c>
      <c r="E1" s="67"/>
      <c r="F1" s="74"/>
      <c r="G1" s="75"/>
      <c r="H1" s="75"/>
      <c r="I1" s="76"/>
      <c r="J1" s="207" t="s">
        <v>16</v>
      </c>
      <c r="K1" s="207"/>
      <c r="L1" s="207"/>
      <c r="M1" s="207"/>
      <c r="N1" s="207"/>
      <c r="O1" s="208"/>
      <c r="P1" s="208"/>
      <c r="Q1" s="208"/>
      <c r="R1" s="208"/>
      <c r="S1" s="208"/>
      <c r="T1" s="208"/>
      <c r="U1" s="208"/>
      <c r="V1" s="208"/>
      <c r="W1" s="208"/>
      <c r="X1" s="197" t="s">
        <v>17</v>
      </c>
      <c r="Y1" s="197"/>
      <c r="Z1" s="197"/>
      <c r="AA1" s="197"/>
      <c r="AB1" s="197"/>
      <c r="AC1" s="198"/>
      <c r="AD1" s="198"/>
      <c r="AE1" s="198"/>
      <c r="AF1" s="198"/>
      <c r="AG1" s="198"/>
      <c r="AH1" s="198"/>
      <c r="AI1" s="198"/>
      <c r="AJ1" s="198"/>
      <c r="AK1" s="198"/>
      <c r="AL1" s="198"/>
      <c r="AM1" s="111"/>
      <c r="AN1" s="199" t="s">
        <v>18</v>
      </c>
      <c r="AO1" s="199"/>
      <c r="AP1" s="199"/>
      <c r="AQ1" s="199"/>
      <c r="AR1" s="199"/>
      <c r="AS1" s="200"/>
      <c r="AT1" s="200"/>
      <c r="AU1" s="200"/>
      <c r="AV1" s="200"/>
      <c r="AW1" s="200"/>
      <c r="AX1" s="200"/>
      <c r="AY1" s="200"/>
      <c r="AZ1" s="200"/>
      <c r="BA1" s="200"/>
      <c r="BB1" s="200"/>
      <c r="BC1" s="197" t="s">
        <v>19</v>
      </c>
      <c r="BD1" s="197"/>
      <c r="BE1" s="197"/>
      <c r="BF1" s="197"/>
      <c r="BG1" s="197"/>
      <c r="BH1" s="198"/>
      <c r="BI1" s="198"/>
      <c r="BJ1" s="198"/>
      <c r="BK1" s="198"/>
      <c r="BL1" s="198"/>
      <c r="BM1" s="198"/>
      <c r="BN1" s="198"/>
      <c r="BO1" s="198"/>
      <c r="BP1" s="198"/>
      <c r="BQ1" s="198"/>
      <c r="BR1" s="199" t="s">
        <v>20</v>
      </c>
      <c r="BS1" s="199"/>
      <c r="BT1" s="199"/>
      <c r="BU1" s="199"/>
      <c r="BV1" s="199"/>
      <c r="BW1" s="200"/>
      <c r="BX1" s="200"/>
      <c r="BY1" s="200"/>
      <c r="BZ1" s="200"/>
      <c r="CA1" s="200"/>
      <c r="CB1" s="200"/>
      <c r="CC1" s="200"/>
      <c r="CD1" s="200"/>
      <c r="CE1" s="200"/>
      <c r="CF1" s="200"/>
      <c r="CG1" s="197" t="s">
        <v>21</v>
      </c>
      <c r="CH1" s="197"/>
      <c r="CI1" s="197"/>
      <c r="CJ1" s="197"/>
      <c r="CK1" s="197"/>
      <c r="CL1" s="198"/>
      <c r="CM1" s="198"/>
      <c r="CN1" s="198"/>
      <c r="CO1" s="198"/>
      <c r="CP1" s="198"/>
      <c r="CQ1" s="198"/>
      <c r="CR1" s="198"/>
      <c r="CS1" s="198"/>
      <c r="CT1" s="198"/>
      <c r="CU1" s="198"/>
      <c r="CV1" s="199" t="s">
        <v>22</v>
      </c>
      <c r="CW1" s="199"/>
      <c r="CX1" s="199"/>
      <c r="CY1" s="199"/>
      <c r="CZ1" s="199"/>
      <c r="DA1" s="200"/>
      <c r="DB1" s="200"/>
      <c r="DC1" s="200"/>
      <c r="DD1" s="200"/>
      <c r="DE1" s="200"/>
      <c r="DF1" s="200"/>
      <c r="DG1" s="200"/>
      <c r="DH1" s="200"/>
      <c r="DI1" s="200"/>
      <c r="DJ1" s="200"/>
      <c r="DK1" s="197" t="s">
        <v>23</v>
      </c>
      <c r="DL1" s="197"/>
      <c r="DM1" s="197"/>
      <c r="DN1" s="197"/>
      <c r="DO1" s="197"/>
      <c r="DP1" s="198"/>
      <c r="DQ1" s="198"/>
      <c r="DR1" s="198"/>
      <c r="DS1" s="198"/>
      <c r="DT1" s="198"/>
      <c r="DU1" s="198"/>
      <c r="DV1" s="198"/>
      <c r="DW1" s="198"/>
      <c r="DX1" s="198"/>
      <c r="DY1" s="198"/>
      <c r="DZ1" s="199" t="s">
        <v>24</v>
      </c>
      <c r="EA1" s="199"/>
      <c r="EB1" s="199"/>
      <c r="EC1" s="199"/>
      <c r="ED1" s="199"/>
      <c r="EE1" s="200"/>
      <c r="EF1" s="200"/>
      <c r="EG1" s="200"/>
      <c r="EH1" s="200"/>
      <c r="EI1" s="200"/>
      <c r="EJ1" s="200"/>
      <c r="EK1" s="200"/>
      <c r="EL1" s="200"/>
      <c r="EM1" s="200"/>
      <c r="EN1" s="200"/>
      <c r="EO1" s="197" t="s">
        <v>25</v>
      </c>
      <c r="EP1" s="197"/>
      <c r="EQ1" s="197"/>
      <c r="ER1" s="197"/>
      <c r="ES1" s="197"/>
      <c r="ET1" s="198"/>
      <c r="EU1" s="198"/>
      <c r="EV1" s="198"/>
      <c r="EW1" s="198"/>
      <c r="EX1" s="198"/>
      <c r="EY1" s="198"/>
      <c r="EZ1" s="198"/>
      <c r="FA1" s="198"/>
      <c r="FB1" s="198"/>
      <c r="FC1" s="198"/>
      <c r="FD1" s="199" t="s">
        <v>26</v>
      </c>
      <c r="FE1" s="199"/>
      <c r="FF1" s="199"/>
      <c r="FG1" s="199"/>
      <c r="FH1" s="199"/>
      <c r="FI1" s="200"/>
      <c r="FJ1" s="200"/>
      <c r="FK1" s="200"/>
      <c r="FL1" s="200"/>
      <c r="FM1" s="200"/>
      <c r="FN1" s="200"/>
      <c r="FO1" s="200"/>
      <c r="FP1" s="200"/>
      <c r="FQ1" s="200"/>
      <c r="FR1" s="200"/>
      <c r="FS1" s="197" t="s">
        <v>27</v>
      </c>
      <c r="FT1" s="197"/>
      <c r="FU1" s="197"/>
      <c r="FV1" s="197"/>
      <c r="FW1" s="197"/>
      <c r="FX1" s="198"/>
      <c r="FY1" s="198"/>
      <c r="FZ1" s="198"/>
      <c r="GA1" s="198"/>
      <c r="GB1" s="198"/>
      <c r="GC1" s="198"/>
      <c r="GD1" s="198"/>
      <c r="GE1" s="198"/>
      <c r="GF1" s="198"/>
      <c r="GG1" s="198"/>
      <c r="GH1" s="199" t="s">
        <v>28</v>
      </c>
      <c r="GI1" s="199"/>
      <c r="GJ1" s="199"/>
      <c r="GK1" s="199"/>
      <c r="GL1" s="199"/>
      <c r="GM1" s="200"/>
      <c r="GN1" s="200"/>
      <c r="GO1" s="200"/>
      <c r="GP1" s="200"/>
      <c r="GQ1" s="200"/>
      <c r="GR1" s="200"/>
      <c r="GS1" s="200"/>
      <c r="GT1" s="200"/>
      <c r="GU1" s="200"/>
      <c r="GV1" s="200"/>
      <c r="GW1" s="197" t="s">
        <v>29</v>
      </c>
      <c r="GX1" s="197"/>
      <c r="GY1" s="197"/>
      <c r="GZ1" s="197"/>
      <c r="HA1" s="197"/>
      <c r="HB1" s="198"/>
      <c r="HC1" s="198"/>
      <c r="HD1" s="198"/>
      <c r="HE1" s="198"/>
      <c r="HF1" s="198"/>
      <c r="HG1" s="198"/>
      <c r="HH1" s="198"/>
      <c r="HI1" s="198"/>
      <c r="HJ1" s="198"/>
      <c r="HK1" s="198"/>
      <c r="HL1" s="199" t="s">
        <v>30</v>
      </c>
      <c r="HM1" s="199"/>
      <c r="HN1" s="199"/>
      <c r="HO1" s="199"/>
      <c r="HP1" s="199"/>
      <c r="HQ1" s="200"/>
      <c r="HR1" s="200"/>
      <c r="HS1" s="200"/>
      <c r="HT1" s="200"/>
      <c r="HU1" s="200"/>
      <c r="HV1" s="200"/>
      <c r="HW1" s="200"/>
      <c r="HX1" s="200"/>
      <c r="HY1" s="200"/>
      <c r="HZ1" s="200"/>
      <c r="IA1" s="197" t="s">
        <v>31</v>
      </c>
      <c r="IB1" s="197"/>
      <c r="IC1" s="197"/>
      <c r="ID1" s="197"/>
      <c r="IE1" s="197"/>
      <c r="IF1" s="198"/>
      <c r="IG1" s="198"/>
      <c r="IH1" s="198"/>
      <c r="II1" s="198"/>
      <c r="IJ1" s="198"/>
      <c r="IK1" s="198"/>
      <c r="IL1" s="198"/>
      <c r="IM1" s="198"/>
      <c r="IN1" s="198"/>
      <c r="IO1" s="198"/>
      <c r="IP1" s="199" t="s">
        <v>32</v>
      </c>
      <c r="IQ1" s="199"/>
      <c r="IR1" s="199"/>
      <c r="IS1" s="199"/>
      <c r="IT1" s="199"/>
      <c r="IU1" s="200"/>
      <c r="IV1" s="200"/>
      <c r="IW1" s="200"/>
      <c r="IX1" s="200"/>
      <c r="IY1" s="200"/>
      <c r="IZ1" s="200"/>
      <c r="JA1" s="200"/>
      <c r="JB1" s="200"/>
      <c r="JC1" s="200"/>
      <c r="JD1" s="200"/>
      <c r="JE1" s="197" t="s">
        <v>33</v>
      </c>
      <c r="JF1" s="197"/>
      <c r="JG1" s="197"/>
      <c r="JH1" s="197"/>
      <c r="JI1" s="197"/>
      <c r="JJ1" s="198"/>
      <c r="JK1" s="198"/>
      <c r="JL1" s="198"/>
      <c r="JM1" s="198"/>
      <c r="JN1" s="198"/>
      <c r="JO1" s="198"/>
      <c r="JP1" s="198"/>
      <c r="JQ1" s="198"/>
      <c r="JR1" s="198"/>
      <c r="JS1" s="198"/>
      <c r="JT1" s="199" t="s">
        <v>34</v>
      </c>
      <c r="JU1" s="199"/>
      <c r="JV1" s="199"/>
      <c r="JW1" s="199"/>
      <c r="JX1" s="199"/>
      <c r="JY1" s="200"/>
      <c r="JZ1" s="200"/>
      <c r="KA1" s="200"/>
      <c r="KB1" s="200"/>
      <c r="KC1" s="200"/>
      <c r="KD1" s="200"/>
      <c r="KE1" s="200"/>
      <c r="KF1" s="200"/>
      <c r="KG1" s="200"/>
      <c r="KH1" s="200"/>
      <c r="KI1" s="197" t="s">
        <v>35</v>
      </c>
      <c r="KJ1" s="197"/>
      <c r="KK1" s="197"/>
      <c r="KL1" s="197"/>
      <c r="KM1" s="197"/>
      <c r="KN1" s="198"/>
      <c r="KO1" s="198"/>
      <c r="KP1" s="198"/>
      <c r="KQ1" s="198"/>
      <c r="KR1" s="198"/>
      <c r="KS1" s="198"/>
      <c r="KT1" s="198"/>
      <c r="KU1" s="198"/>
      <c r="KV1" s="198"/>
      <c r="KW1" s="198"/>
      <c r="KX1" s="199" t="s">
        <v>36</v>
      </c>
      <c r="KY1" s="199"/>
      <c r="KZ1" s="199"/>
      <c r="LA1" s="199"/>
      <c r="LB1" s="199"/>
      <c r="LC1" s="200"/>
      <c r="LD1" s="200"/>
      <c r="LE1" s="200"/>
      <c r="LF1" s="200"/>
      <c r="LG1" s="200"/>
      <c r="LH1" s="200"/>
      <c r="LI1" s="200"/>
      <c r="LJ1" s="200"/>
      <c r="LK1" s="200"/>
      <c r="LL1" s="200"/>
    </row>
    <row r="2" spans="1:324" ht="79.5" customHeight="1" x14ac:dyDescent="0.35">
      <c r="A2" s="52"/>
      <c r="B2" s="33"/>
      <c r="C2" s="33"/>
      <c r="D2" s="195"/>
      <c r="E2" s="192" t="s">
        <v>5</v>
      </c>
      <c r="F2" s="209" t="s">
        <v>7</v>
      </c>
      <c r="G2" s="211" t="s">
        <v>8</v>
      </c>
      <c r="H2" s="211" t="s">
        <v>9</v>
      </c>
      <c r="I2" s="213" t="s">
        <v>10</v>
      </c>
      <c r="J2" s="216" t="s">
        <v>129</v>
      </c>
      <c r="K2" s="216" t="s">
        <v>38</v>
      </c>
      <c r="L2" s="216" t="s">
        <v>130</v>
      </c>
      <c r="M2" s="216" t="s">
        <v>131</v>
      </c>
      <c r="N2" s="216" t="s">
        <v>132</v>
      </c>
      <c r="O2" s="216" t="s">
        <v>133</v>
      </c>
      <c r="P2" s="216" t="s">
        <v>134</v>
      </c>
      <c r="Q2" s="216" t="s">
        <v>135</v>
      </c>
      <c r="R2" s="216" t="s">
        <v>136</v>
      </c>
      <c r="S2" s="216" t="s">
        <v>137</v>
      </c>
      <c r="T2" s="216" t="s">
        <v>138</v>
      </c>
      <c r="U2" s="216" t="s">
        <v>139</v>
      </c>
      <c r="V2" s="216" t="s">
        <v>50</v>
      </c>
      <c r="W2" s="216" t="s">
        <v>51</v>
      </c>
      <c r="X2" s="201" t="s">
        <v>140</v>
      </c>
      <c r="Y2" s="201" t="s">
        <v>38</v>
      </c>
      <c r="Z2" s="201" t="s">
        <v>130</v>
      </c>
      <c r="AA2" s="201" t="s">
        <v>131</v>
      </c>
      <c r="AB2" s="201" t="s">
        <v>132</v>
      </c>
      <c r="AC2" s="201" t="s">
        <v>133</v>
      </c>
      <c r="AD2" s="201" t="s">
        <v>141</v>
      </c>
      <c r="AE2" s="201" t="s">
        <v>142</v>
      </c>
      <c r="AF2" s="201" t="s">
        <v>136</v>
      </c>
      <c r="AG2" s="201" t="s">
        <v>143</v>
      </c>
      <c r="AH2" s="201" t="s">
        <v>138</v>
      </c>
      <c r="AI2" s="201" t="s">
        <v>144</v>
      </c>
      <c r="AJ2" s="201" t="s">
        <v>50</v>
      </c>
      <c r="AK2" s="201" t="s">
        <v>55</v>
      </c>
      <c r="AL2" s="201" t="s">
        <v>51</v>
      </c>
      <c r="AM2" s="110"/>
      <c r="AN2" s="203" t="s">
        <v>140</v>
      </c>
      <c r="AO2" s="203" t="s">
        <v>38</v>
      </c>
      <c r="AP2" s="203" t="s">
        <v>130</v>
      </c>
      <c r="AQ2" s="203" t="s">
        <v>131</v>
      </c>
      <c r="AR2" s="203" t="s">
        <v>132</v>
      </c>
      <c r="AS2" s="203" t="s">
        <v>133</v>
      </c>
      <c r="AT2" s="203" t="s">
        <v>141</v>
      </c>
      <c r="AU2" s="203" t="s">
        <v>142</v>
      </c>
      <c r="AV2" s="203" t="s">
        <v>136</v>
      </c>
      <c r="AW2" s="203" t="s">
        <v>143</v>
      </c>
      <c r="AX2" s="203" t="s">
        <v>138</v>
      </c>
      <c r="AY2" s="203" t="s">
        <v>144</v>
      </c>
      <c r="AZ2" s="203" t="s">
        <v>50</v>
      </c>
      <c r="BA2" s="203" t="s">
        <v>55</v>
      </c>
      <c r="BB2" s="203" t="s">
        <v>51</v>
      </c>
      <c r="BC2" s="201" t="s">
        <v>140</v>
      </c>
      <c r="BD2" s="201" t="s">
        <v>38</v>
      </c>
      <c r="BE2" s="201" t="s">
        <v>130</v>
      </c>
      <c r="BF2" s="201" t="s">
        <v>131</v>
      </c>
      <c r="BG2" s="201" t="s">
        <v>132</v>
      </c>
      <c r="BH2" s="201" t="s">
        <v>133</v>
      </c>
      <c r="BI2" s="201" t="s">
        <v>145</v>
      </c>
      <c r="BJ2" s="201" t="s">
        <v>142</v>
      </c>
      <c r="BK2" s="201" t="s">
        <v>136</v>
      </c>
      <c r="BL2" s="201" t="s">
        <v>137</v>
      </c>
      <c r="BM2" s="201" t="s">
        <v>138</v>
      </c>
      <c r="BN2" s="201" t="s">
        <v>139</v>
      </c>
      <c r="BO2" s="201" t="s">
        <v>50</v>
      </c>
      <c r="BP2" s="201" t="s">
        <v>55</v>
      </c>
      <c r="BQ2" s="201" t="s">
        <v>51</v>
      </c>
      <c r="BR2" s="203" t="s">
        <v>140</v>
      </c>
      <c r="BS2" s="203" t="s">
        <v>38</v>
      </c>
      <c r="BT2" s="203" t="s">
        <v>130</v>
      </c>
      <c r="BU2" s="203" t="s">
        <v>131</v>
      </c>
      <c r="BV2" s="203" t="s">
        <v>132</v>
      </c>
      <c r="BW2" s="203" t="s">
        <v>133</v>
      </c>
      <c r="BX2" s="203" t="s">
        <v>145</v>
      </c>
      <c r="BY2" s="203" t="s">
        <v>142</v>
      </c>
      <c r="BZ2" s="203" t="s">
        <v>136</v>
      </c>
      <c r="CA2" s="203" t="s">
        <v>137</v>
      </c>
      <c r="CB2" s="203" t="s">
        <v>138</v>
      </c>
      <c r="CC2" s="203" t="s">
        <v>139</v>
      </c>
      <c r="CD2" s="203" t="s">
        <v>50</v>
      </c>
      <c r="CE2" s="203" t="s">
        <v>55</v>
      </c>
      <c r="CF2" s="203" t="s">
        <v>51</v>
      </c>
      <c r="CG2" s="201" t="s">
        <v>140</v>
      </c>
      <c r="CH2" s="201" t="s">
        <v>38</v>
      </c>
      <c r="CI2" s="201" t="s">
        <v>130</v>
      </c>
      <c r="CJ2" s="201" t="s">
        <v>131</v>
      </c>
      <c r="CK2" s="201" t="s">
        <v>132</v>
      </c>
      <c r="CL2" s="201" t="s">
        <v>133</v>
      </c>
      <c r="CM2" s="201" t="s">
        <v>145</v>
      </c>
      <c r="CN2" s="201" t="s">
        <v>142</v>
      </c>
      <c r="CO2" s="201" t="s">
        <v>136</v>
      </c>
      <c r="CP2" s="201" t="s">
        <v>137</v>
      </c>
      <c r="CQ2" s="201" t="s">
        <v>138</v>
      </c>
      <c r="CR2" s="201" t="s">
        <v>139</v>
      </c>
      <c r="CS2" s="201" t="s">
        <v>50</v>
      </c>
      <c r="CT2" s="201" t="s">
        <v>55</v>
      </c>
      <c r="CU2" s="201" t="s">
        <v>51</v>
      </c>
      <c r="CV2" s="203" t="s">
        <v>140</v>
      </c>
      <c r="CW2" s="203" t="s">
        <v>38</v>
      </c>
      <c r="CX2" s="203" t="s">
        <v>130</v>
      </c>
      <c r="CY2" s="203" t="s">
        <v>131</v>
      </c>
      <c r="CZ2" s="203" t="s">
        <v>132</v>
      </c>
      <c r="DA2" s="203" t="s">
        <v>133</v>
      </c>
      <c r="DB2" s="203" t="s">
        <v>145</v>
      </c>
      <c r="DC2" s="203" t="s">
        <v>142</v>
      </c>
      <c r="DD2" s="203" t="s">
        <v>136</v>
      </c>
      <c r="DE2" s="203" t="s">
        <v>137</v>
      </c>
      <c r="DF2" s="203" t="s">
        <v>138</v>
      </c>
      <c r="DG2" s="203" t="s">
        <v>139</v>
      </c>
      <c r="DH2" s="203" t="s">
        <v>50</v>
      </c>
      <c r="DI2" s="203" t="s">
        <v>55</v>
      </c>
      <c r="DJ2" s="203" t="s">
        <v>51</v>
      </c>
      <c r="DK2" s="201" t="s">
        <v>140</v>
      </c>
      <c r="DL2" s="201" t="s">
        <v>38</v>
      </c>
      <c r="DM2" s="201" t="s">
        <v>130</v>
      </c>
      <c r="DN2" s="201" t="s">
        <v>131</v>
      </c>
      <c r="DO2" s="201" t="s">
        <v>132</v>
      </c>
      <c r="DP2" s="201" t="s">
        <v>133</v>
      </c>
      <c r="DQ2" s="201" t="s">
        <v>145</v>
      </c>
      <c r="DR2" s="201" t="s">
        <v>142</v>
      </c>
      <c r="DS2" s="201" t="s">
        <v>136</v>
      </c>
      <c r="DT2" s="201" t="s">
        <v>137</v>
      </c>
      <c r="DU2" s="201" t="s">
        <v>138</v>
      </c>
      <c r="DV2" s="201" t="s">
        <v>139</v>
      </c>
      <c r="DW2" s="201" t="s">
        <v>50</v>
      </c>
      <c r="DX2" s="201" t="s">
        <v>55</v>
      </c>
      <c r="DY2" s="201" t="s">
        <v>51</v>
      </c>
      <c r="DZ2" s="203" t="s">
        <v>140</v>
      </c>
      <c r="EA2" s="203" t="s">
        <v>38</v>
      </c>
      <c r="EB2" s="203" t="s">
        <v>130</v>
      </c>
      <c r="EC2" s="203" t="s">
        <v>131</v>
      </c>
      <c r="ED2" s="203" t="s">
        <v>132</v>
      </c>
      <c r="EE2" s="203" t="s">
        <v>133</v>
      </c>
      <c r="EF2" s="203" t="s">
        <v>145</v>
      </c>
      <c r="EG2" s="203" t="s">
        <v>142</v>
      </c>
      <c r="EH2" s="203" t="s">
        <v>136</v>
      </c>
      <c r="EI2" s="203" t="s">
        <v>137</v>
      </c>
      <c r="EJ2" s="203" t="s">
        <v>138</v>
      </c>
      <c r="EK2" s="203" t="s">
        <v>139</v>
      </c>
      <c r="EL2" s="203" t="s">
        <v>50</v>
      </c>
      <c r="EM2" s="203" t="s">
        <v>55</v>
      </c>
      <c r="EN2" s="203" t="s">
        <v>51</v>
      </c>
      <c r="EO2" s="201" t="s">
        <v>140</v>
      </c>
      <c r="EP2" s="201" t="s">
        <v>38</v>
      </c>
      <c r="EQ2" s="201" t="s">
        <v>130</v>
      </c>
      <c r="ER2" s="201" t="s">
        <v>131</v>
      </c>
      <c r="ES2" s="201" t="s">
        <v>132</v>
      </c>
      <c r="ET2" s="201" t="s">
        <v>133</v>
      </c>
      <c r="EU2" s="201" t="s">
        <v>145</v>
      </c>
      <c r="EV2" s="201" t="s">
        <v>142</v>
      </c>
      <c r="EW2" s="201" t="s">
        <v>136</v>
      </c>
      <c r="EX2" s="201" t="s">
        <v>137</v>
      </c>
      <c r="EY2" s="201" t="s">
        <v>138</v>
      </c>
      <c r="EZ2" s="201" t="s">
        <v>139</v>
      </c>
      <c r="FA2" s="201" t="s">
        <v>50</v>
      </c>
      <c r="FB2" s="201" t="s">
        <v>55</v>
      </c>
      <c r="FC2" s="201" t="s">
        <v>51</v>
      </c>
      <c r="FD2" s="203" t="s">
        <v>140</v>
      </c>
      <c r="FE2" s="203" t="s">
        <v>38</v>
      </c>
      <c r="FF2" s="203" t="s">
        <v>130</v>
      </c>
      <c r="FG2" s="203" t="s">
        <v>131</v>
      </c>
      <c r="FH2" s="203" t="s">
        <v>132</v>
      </c>
      <c r="FI2" s="203" t="s">
        <v>133</v>
      </c>
      <c r="FJ2" s="203" t="s">
        <v>145</v>
      </c>
      <c r="FK2" s="203" t="s">
        <v>142</v>
      </c>
      <c r="FL2" s="203" t="s">
        <v>136</v>
      </c>
      <c r="FM2" s="203" t="s">
        <v>137</v>
      </c>
      <c r="FN2" s="203" t="s">
        <v>138</v>
      </c>
      <c r="FO2" s="203" t="s">
        <v>139</v>
      </c>
      <c r="FP2" s="203" t="s">
        <v>50</v>
      </c>
      <c r="FQ2" s="203" t="s">
        <v>55</v>
      </c>
      <c r="FR2" s="203" t="s">
        <v>51</v>
      </c>
      <c r="FS2" s="201" t="s">
        <v>140</v>
      </c>
      <c r="FT2" s="201" t="s">
        <v>38</v>
      </c>
      <c r="FU2" s="201" t="s">
        <v>130</v>
      </c>
      <c r="FV2" s="201" t="s">
        <v>131</v>
      </c>
      <c r="FW2" s="201" t="s">
        <v>132</v>
      </c>
      <c r="FX2" s="201" t="s">
        <v>133</v>
      </c>
      <c r="FY2" s="201" t="s">
        <v>145</v>
      </c>
      <c r="FZ2" s="201" t="s">
        <v>142</v>
      </c>
      <c r="GA2" s="201" t="s">
        <v>136</v>
      </c>
      <c r="GB2" s="201" t="s">
        <v>137</v>
      </c>
      <c r="GC2" s="201" t="s">
        <v>138</v>
      </c>
      <c r="GD2" s="201" t="s">
        <v>139</v>
      </c>
      <c r="GE2" s="201" t="s">
        <v>50</v>
      </c>
      <c r="GF2" s="201" t="s">
        <v>55</v>
      </c>
      <c r="GG2" s="201" t="s">
        <v>51</v>
      </c>
      <c r="GH2" s="203" t="s">
        <v>140</v>
      </c>
      <c r="GI2" s="203" t="s">
        <v>38</v>
      </c>
      <c r="GJ2" s="203" t="s">
        <v>130</v>
      </c>
      <c r="GK2" s="203" t="s">
        <v>131</v>
      </c>
      <c r="GL2" s="203" t="s">
        <v>132</v>
      </c>
      <c r="GM2" s="203" t="s">
        <v>133</v>
      </c>
      <c r="GN2" s="203" t="s">
        <v>145</v>
      </c>
      <c r="GO2" s="203" t="s">
        <v>142</v>
      </c>
      <c r="GP2" s="203" t="s">
        <v>136</v>
      </c>
      <c r="GQ2" s="203" t="s">
        <v>137</v>
      </c>
      <c r="GR2" s="203" t="s">
        <v>138</v>
      </c>
      <c r="GS2" s="203" t="s">
        <v>139</v>
      </c>
      <c r="GT2" s="203" t="s">
        <v>50</v>
      </c>
      <c r="GU2" s="203" t="s">
        <v>55</v>
      </c>
      <c r="GV2" s="203" t="s">
        <v>51</v>
      </c>
      <c r="GW2" s="201" t="s">
        <v>140</v>
      </c>
      <c r="GX2" s="201" t="s">
        <v>38</v>
      </c>
      <c r="GY2" s="201" t="s">
        <v>130</v>
      </c>
      <c r="GZ2" s="201" t="s">
        <v>131</v>
      </c>
      <c r="HA2" s="201" t="s">
        <v>132</v>
      </c>
      <c r="HB2" s="201" t="s">
        <v>133</v>
      </c>
      <c r="HC2" s="201" t="s">
        <v>145</v>
      </c>
      <c r="HD2" s="201" t="s">
        <v>142</v>
      </c>
      <c r="HE2" s="201" t="s">
        <v>136</v>
      </c>
      <c r="HF2" s="201" t="s">
        <v>137</v>
      </c>
      <c r="HG2" s="201" t="s">
        <v>138</v>
      </c>
      <c r="HH2" s="201" t="s">
        <v>139</v>
      </c>
      <c r="HI2" s="201" t="s">
        <v>50</v>
      </c>
      <c r="HJ2" s="201" t="s">
        <v>55</v>
      </c>
      <c r="HK2" s="201" t="s">
        <v>51</v>
      </c>
      <c r="HL2" s="203" t="s">
        <v>140</v>
      </c>
      <c r="HM2" s="203" t="s">
        <v>38</v>
      </c>
      <c r="HN2" s="203" t="s">
        <v>130</v>
      </c>
      <c r="HO2" s="203" t="s">
        <v>131</v>
      </c>
      <c r="HP2" s="203" t="s">
        <v>132</v>
      </c>
      <c r="HQ2" s="203" t="s">
        <v>133</v>
      </c>
      <c r="HR2" s="203" t="s">
        <v>145</v>
      </c>
      <c r="HS2" s="203" t="s">
        <v>142</v>
      </c>
      <c r="HT2" s="203" t="s">
        <v>136</v>
      </c>
      <c r="HU2" s="203" t="s">
        <v>137</v>
      </c>
      <c r="HV2" s="203" t="s">
        <v>138</v>
      </c>
      <c r="HW2" s="203" t="s">
        <v>139</v>
      </c>
      <c r="HX2" s="203" t="s">
        <v>50</v>
      </c>
      <c r="HY2" s="203" t="s">
        <v>55</v>
      </c>
      <c r="HZ2" s="203" t="s">
        <v>51</v>
      </c>
      <c r="IA2" s="201" t="s">
        <v>140</v>
      </c>
      <c r="IB2" s="201" t="s">
        <v>38</v>
      </c>
      <c r="IC2" s="201" t="s">
        <v>130</v>
      </c>
      <c r="ID2" s="201" t="s">
        <v>131</v>
      </c>
      <c r="IE2" s="201" t="s">
        <v>132</v>
      </c>
      <c r="IF2" s="201" t="s">
        <v>133</v>
      </c>
      <c r="IG2" s="201" t="s">
        <v>145</v>
      </c>
      <c r="IH2" s="201" t="s">
        <v>142</v>
      </c>
      <c r="II2" s="201" t="s">
        <v>136</v>
      </c>
      <c r="IJ2" s="201" t="s">
        <v>137</v>
      </c>
      <c r="IK2" s="201" t="s">
        <v>138</v>
      </c>
      <c r="IL2" s="201" t="s">
        <v>139</v>
      </c>
      <c r="IM2" s="201" t="s">
        <v>50</v>
      </c>
      <c r="IN2" s="201" t="s">
        <v>55</v>
      </c>
      <c r="IO2" s="201" t="s">
        <v>51</v>
      </c>
      <c r="IP2" s="203" t="s">
        <v>140</v>
      </c>
      <c r="IQ2" s="203" t="s">
        <v>38</v>
      </c>
      <c r="IR2" s="203" t="s">
        <v>130</v>
      </c>
      <c r="IS2" s="203" t="s">
        <v>131</v>
      </c>
      <c r="IT2" s="203" t="s">
        <v>132</v>
      </c>
      <c r="IU2" s="203" t="s">
        <v>133</v>
      </c>
      <c r="IV2" s="203" t="s">
        <v>145</v>
      </c>
      <c r="IW2" s="203" t="s">
        <v>142</v>
      </c>
      <c r="IX2" s="203" t="s">
        <v>136</v>
      </c>
      <c r="IY2" s="203" t="s">
        <v>137</v>
      </c>
      <c r="IZ2" s="203" t="s">
        <v>138</v>
      </c>
      <c r="JA2" s="203" t="s">
        <v>139</v>
      </c>
      <c r="JB2" s="203" t="s">
        <v>50</v>
      </c>
      <c r="JC2" s="203" t="s">
        <v>55</v>
      </c>
      <c r="JD2" s="203" t="s">
        <v>51</v>
      </c>
      <c r="JE2" s="201" t="s">
        <v>140</v>
      </c>
      <c r="JF2" s="201" t="s">
        <v>38</v>
      </c>
      <c r="JG2" s="201" t="s">
        <v>130</v>
      </c>
      <c r="JH2" s="201" t="s">
        <v>131</v>
      </c>
      <c r="JI2" s="201" t="s">
        <v>132</v>
      </c>
      <c r="JJ2" s="201" t="s">
        <v>133</v>
      </c>
      <c r="JK2" s="201" t="s">
        <v>145</v>
      </c>
      <c r="JL2" s="201" t="s">
        <v>142</v>
      </c>
      <c r="JM2" s="201" t="s">
        <v>136</v>
      </c>
      <c r="JN2" s="201" t="s">
        <v>137</v>
      </c>
      <c r="JO2" s="201" t="s">
        <v>138</v>
      </c>
      <c r="JP2" s="201" t="s">
        <v>139</v>
      </c>
      <c r="JQ2" s="201" t="s">
        <v>50</v>
      </c>
      <c r="JR2" s="201" t="s">
        <v>55</v>
      </c>
      <c r="JS2" s="201" t="s">
        <v>51</v>
      </c>
      <c r="JT2" s="203" t="s">
        <v>140</v>
      </c>
      <c r="JU2" s="203" t="s">
        <v>38</v>
      </c>
      <c r="JV2" s="203" t="s">
        <v>130</v>
      </c>
      <c r="JW2" s="203" t="s">
        <v>131</v>
      </c>
      <c r="JX2" s="203" t="s">
        <v>132</v>
      </c>
      <c r="JY2" s="203" t="s">
        <v>133</v>
      </c>
      <c r="JZ2" s="203" t="s">
        <v>145</v>
      </c>
      <c r="KA2" s="203" t="s">
        <v>142</v>
      </c>
      <c r="KB2" s="203" t="s">
        <v>136</v>
      </c>
      <c r="KC2" s="203" t="s">
        <v>137</v>
      </c>
      <c r="KD2" s="203" t="s">
        <v>138</v>
      </c>
      <c r="KE2" s="203" t="s">
        <v>139</v>
      </c>
      <c r="KF2" s="203" t="s">
        <v>50</v>
      </c>
      <c r="KG2" s="203" t="s">
        <v>55</v>
      </c>
      <c r="KH2" s="203" t="s">
        <v>51</v>
      </c>
      <c r="KI2" s="201" t="s">
        <v>140</v>
      </c>
      <c r="KJ2" s="201" t="s">
        <v>38</v>
      </c>
      <c r="KK2" s="201" t="s">
        <v>130</v>
      </c>
      <c r="KL2" s="201" t="s">
        <v>131</v>
      </c>
      <c r="KM2" s="201" t="s">
        <v>132</v>
      </c>
      <c r="KN2" s="201" t="s">
        <v>133</v>
      </c>
      <c r="KO2" s="201" t="s">
        <v>145</v>
      </c>
      <c r="KP2" s="201" t="s">
        <v>142</v>
      </c>
      <c r="KQ2" s="201" t="s">
        <v>136</v>
      </c>
      <c r="KR2" s="201" t="s">
        <v>137</v>
      </c>
      <c r="KS2" s="201" t="s">
        <v>138</v>
      </c>
      <c r="KT2" s="201" t="s">
        <v>139</v>
      </c>
      <c r="KU2" s="201" t="s">
        <v>50</v>
      </c>
      <c r="KV2" s="201" t="s">
        <v>55</v>
      </c>
      <c r="KW2" s="201" t="s">
        <v>51</v>
      </c>
      <c r="KX2" s="203" t="s">
        <v>140</v>
      </c>
      <c r="KY2" s="203" t="s">
        <v>38</v>
      </c>
      <c r="KZ2" s="203" t="s">
        <v>130</v>
      </c>
      <c r="LA2" s="203" t="s">
        <v>131</v>
      </c>
      <c r="LB2" s="203" t="s">
        <v>132</v>
      </c>
      <c r="LC2" s="203" t="s">
        <v>133</v>
      </c>
      <c r="LD2" s="203" t="s">
        <v>145</v>
      </c>
      <c r="LE2" s="203" t="s">
        <v>142</v>
      </c>
      <c r="LF2" s="203" t="s">
        <v>136</v>
      </c>
      <c r="LG2" s="203" t="s">
        <v>137</v>
      </c>
      <c r="LH2" s="203" t="s">
        <v>138</v>
      </c>
      <c r="LI2" s="203" t="s">
        <v>139</v>
      </c>
      <c r="LJ2" s="203" t="s">
        <v>50</v>
      </c>
      <c r="LK2" s="203" t="s">
        <v>55</v>
      </c>
      <c r="LL2" s="203" t="s">
        <v>51</v>
      </c>
    </row>
    <row r="3" spans="1:324" ht="49" customHeight="1" thickBot="1" x14ac:dyDescent="0.4">
      <c r="A3" s="53" t="s">
        <v>12</v>
      </c>
      <c r="B3" s="38" t="str">
        <f>'BVEM Scorecard'!B1</f>
        <v>Company Name</v>
      </c>
      <c r="C3" s="38" t="str">
        <f>'BVEM Scorecard'!C1</f>
        <v>Project</v>
      </c>
      <c r="D3" s="196"/>
      <c r="E3" s="193"/>
      <c r="F3" s="210"/>
      <c r="G3" s="212"/>
      <c r="H3" s="212"/>
      <c r="I3" s="214"/>
      <c r="J3" s="217"/>
      <c r="K3" s="217"/>
      <c r="L3" s="217"/>
      <c r="M3" s="217"/>
      <c r="N3" s="217"/>
      <c r="O3" s="219"/>
      <c r="P3" s="219"/>
      <c r="Q3" s="219"/>
      <c r="R3" s="219"/>
      <c r="S3" s="219"/>
      <c r="T3" s="219"/>
      <c r="U3" s="219"/>
      <c r="V3" s="219"/>
      <c r="W3" s="219"/>
      <c r="X3" s="215"/>
      <c r="Y3" s="215"/>
      <c r="Z3" s="215"/>
      <c r="AA3" s="215"/>
      <c r="AB3" s="215"/>
      <c r="AC3" s="215"/>
      <c r="AD3" s="215"/>
      <c r="AE3" s="215"/>
      <c r="AF3" s="215"/>
      <c r="AG3" s="215"/>
      <c r="AH3" s="215"/>
      <c r="AI3" s="215"/>
      <c r="AJ3" s="215"/>
      <c r="AK3" s="215"/>
      <c r="AL3" s="215"/>
      <c r="AM3" s="112" t="s">
        <v>146</v>
      </c>
      <c r="AN3" s="218"/>
      <c r="AO3" s="218"/>
      <c r="AP3" s="218"/>
      <c r="AQ3" s="218"/>
      <c r="AR3" s="218"/>
      <c r="AS3" s="218"/>
      <c r="AT3" s="218"/>
      <c r="AU3" s="218"/>
      <c r="AV3" s="218"/>
      <c r="AW3" s="218"/>
      <c r="AX3" s="218"/>
      <c r="AY3" s="218"/>
      <c r="AZ3" s="218"/>
      <c r="BA3" s="218"/>
      <c r="BB3" s="218"/>
      <c r="BC3" s="215"/>
      <c r="BD3" s="215"/>
      <c r="BE3" s="215"/>
      <c r="BF3" s="215"/>
      <c r="BG3" s="215"/>
      <c r="BH3" s="215"/>
      <c r="BI3" s="215"/>
      <c r="BJ3" s="215"/>
      <c r="BK3" s="215"/>
      <c r="BL3" s="215"/>
      <c r="BM3" s="215"/>
      <c r="BN3" s="215"/>
      <c r="BO3" s="215"/>
      <c r="BP3" s="215"/>
      <c r="BQ3" s="202"/>
      <c r="BR3" s="204"/>
      <c r="BS3" s="204"/>
      <c r="BT3" s="204"/>
      <c r="BU3" s="204"/>
      <c r="BV3" s="204"/>
      <c r="BW3" s="204"/>
      <c r="BX3" s="204"/>
      <c r="BY3" s="204"/>
      <c r="BZ3" s="204"/>
      <c r="CA3" s="204"/>
      <c r="CB3" s="204"/>
      <c r="CC3" s="204"/>
      <c r="CD3" s="204"/>
      <c r="CE3" s="204"/>
      <c r="CF3" s="204"/>
      <c r="CG3" s="202"/>
      <c r="CH3" s="202"/>
      <c r="CI3" s="202"/>
      <c r="CJ3" s="202"/>
      <c r="CK3" s="202"/>
      <c r="CL3" s="202"/>
      <c r="CM3" s="202"/>
      <c r="CN3" s="202"/>
      <c r="CO3" s="202"/>
      <c r="CP3" s="202"/>
      <c r="CQ3" s="202"/>
      <c r="CR3" s="202"/>
      <c r="CS3" s="202"/>
      <c r="CT3" s="215"/>
      <c r="CU3" s="202"/>
      <c r="CV3" s="204"/>
      <c r="CW3" s="204"/>
      <c r="CX3" s="204"/>
      <c r="CY3" s="204"/>
      <c r="CZ3" s="204"/>
      <c r="DA3" s="204"/>
      <c r="DB3" s="204"/>
      <c r="DC3" s="204"/>
      <c r="DD3" s="204"/>
      <c r="DE3" s="204"/>
      <c r="DF3" s="204"/>
      <c r="DG3" s="204"/>
      <c r="DH3" s="204"/>
      <c r="DI3" s="204"/>
      <c r="DJ3" s="204"/>
      <c r="DK3" s="202"/>
      <c r="DL3" s="202"/>
      <c r="DM3" s="202"/>
      <c r="DN3" s="202"/>
      <c r="DO3" s="202"/>
      <c r="DP3" s="202"/>
      <c r="DQ3" s="202"/>
      <c r="DR3" s="202"/>
      <c r="DS3" s="202"/>
      <c r="DT3" s="202"/>
      <c r="DU3" s="202"/>
      <c r="DV3" s="202"/>
      <c r="DW3" s="202"/>
      <c r="DX3" s="215"/>
      <c r="DY3" s="202"/>
      <c r="DZ3" s="204"/>
      <c r="EA3" s="204"/>
      <c r="EB3" s="204"/>
      <c r="EC3" s="204"/>
      <c r="ED3" s="204"/>
      <c r="EE3" s="204"/>
      <c r="EF3" s="204"/>
      <c r="EG3" s="204"/>
      <c r="EH3" s="204"/>
      <c r="EI3" s="204"/>
      <c r="EJ3" s="204"/>
      <c r="EK3" s="204"/>
      <c r="EL3" s="204"/>
      <c r="EM3" s="204"/>
      <c r="EN3" s="204"/>
      <c r="EO3" s="202"/>
      <c r="EP3" s="202"/>
      <c r="EQ3" s="202"/>
      <c r="ER3" s="202"/>
      <c r="ES3" s="202"/>
      <c r="ET3" s="202"/>
      <c r="EU3" s="202"/>
      <c r="EV3" s="202"/>
      <c r="EW3" s="202"/>
      <c r="EX3" s="202"/>
      <c r="EY3" s="202"/>
      <c r="EZ3" s="202"/>
      <c r="FA3" s="202"/>
      <c r="FB3" s="215"/>
      <c r="FC3" s="202"/>
      <c r="FD3" s="204"/>
      <c r="FE3" s="204"/>
      <c r="FF3" s="204"/>
      <c r="FG3" s="204"/>
      <c r="FH3" s="204"/>
      <c r="FI3" s="204"/>
      <c r="FJ3" s="204"/>
      <c r="FK3" s="204"/>
      <c r="FL3" s="204"/>
      <c r="FM3" s="204"/>
      <c r="FN3" s="204"/>
      <c r="FO3" s="204"/>
      <c r="FP3" s="204"/>
      <c r="FQ3" s="204"/>
      <c r="FR3" s="204"/>
      <c r="FS3" s="202"/>
      <c r="FT3" s="202"/>
      <c r="FU3" s="202"/>
      <c r="FV3" s="202"/>
      <c r="FW3" s="202"/>
      <c r="FX3" s="202"/>
      <c r="FY3" s="202"/>
      <c r="FZ3" s="202"/>
      <c r="GA3" s="202"/>
      <c r="GB3" s="202"/>
      <c r="GC3" s="202"/>
      <c r="GD3" s="202"/>
      <c r="GE3" s="202"/>
      <c r="GF3" s="215"/>
      <c r="GG3" s="202"/>
      <c r="GH3" s="204"/>
      <c r="GI3" s="204"/>
      <c r="GJ3" s="204"/>
      <c r="GK3" s="204"/>
      <c r="GL3" s="204"/>
      <c r="GM3" s="204"/>
      <c r="GN3" s="204"/>
      <c r="GO3" s="204"/>
      <c r="GP3" s="204"/>
      <c r="GQ3" s="204"/>
      <c r="GR3" s="204"/>
      <c r="GS3" s="204"/>
      <c r="GT3" s="204"/>
      <c r="GU3" s="204"/>
      <c r="GV3" s="204"/>
      <c r="GW3" s="202"/>
      <c r="GX3" s="202"/>
      <c r="GY3" s="202"/>
      <c r="GZ3" s="202"/>
      <c r="HA3" s="202"/>
      <c r="HB3" s="202"/>
      <c r="HC3" s="202"/>
      <c r="HD3" s="202"/>
      <c r="HE3" s="202"/>
      <c r="HF3" s="202"/>
      <c r="HG3" s="202"/>
      <c r="HH3" s="202"/>
      <c r="HI3" s="202"/>
      <c r="HJ3" s="215"/>
      <c r="HK3" s="202"/>
      <c r="HL3" s="204"/>
      <c r="HM3" s="204"/>
      <c r="HN3" s="204"/>
      <c r="HO3" s="204"/>
      <c r="HP3" s="204"/>
      <c r="HQ3" s="204"/>
      <c r="HR3" s="204"/>
      <c r="HS3" s="204"/>
      <c r="HT3" s="204"/>
      <c r="HU3" s="204"/>
      <c r="HV3" s="204"/>
      <c r="HW3" s="204"/>
      <c r="HX3" s="204"/>
      <c r="HY3" s="204"/>
      <c r="HZ3" s="204"/>
      <c r="IA3" s="202"/>
      <c r="IB3" s="202"/>
      <c r="IC3" s="202"/>
      <c r="ID3" s="202"/>
      <c r="IE3" s="202"/>
      <c r="IF3" s="202"/>
      <c r="IG3" s="202"/>
      <c r="IH3" s="202"/>
      <c r="II3" s="202"/>
      <c r="IJ3" s="202"/>
      <c r="IK3" s="202"/>
      <c r="IL3" s="202"/>
      <c r="IM3" s="202"/>
      <c r="IN3" s="215"/>
      <c r="IO3" s="202"/>
      <c r="IP3" s="204"/>
      <c r="IQ3" s="204"/>
      <c r="IR3" s="204"/>
      <c r="IS3" s="204"/>
      <c r="IT3" s="204"/>
      <c r="IU3" s="204"/>
      <c r="IV3" s="204"/>
      <c r="IW3" s="204"/>
      <c r="IX3" s="204"/>
      <c r="IY3" s="204"/>
      <c r="IZ3" s="204"/>
      <c r="JA3" s="204"/>
      <c r="JB3" s="204"/>
      <c r="JC3" s="204"/>
      <c r="JD3" s="204"/>
      <c r="JE3" s="202"/>
      <c r="JF3" s="202"/>
      <c r="JG3" s="202"/>
      <c r="JH3" s="202"/>
      <c r="JI3" s="202"/>
      <c r="JJ3" s="202"/>
      <c r="JK3" s="202"/>
      <c r="JL3" s="202"/>
      <c r="JM3" s="202"/>
      <c r="JN3" s="202"/>
      <c r="JO3" s="202"/>
      <c r="JP3" s="202"/>
      <c r="JQ3" s="202"/>
      <c r="JR3" s="215"/>
      <c r="JS3" s="202"/>
      <c r="JT3" s="204"/>
      <c r="JU3" s="204"/>
      <c r="JV3" s="204"/>
      <c r="JW3" s="204"/>
      <c r="JX3" s="204"/>
      <c r="JY3" s="204"/>
      <c r="JZ3" s="204"/>
      <c r="KA3" s="204"/>
      <c r="KB3" s="204"/>
      <c r="KC3" s="204"/>
      <c r="KD3" s="204"/>
      <c r="KE3" s="204"/>
      <c r="KF3" s="204"/>
      <c r="KG3" s="204"/>
      <c r="KH3" s="204"/>
      <c r="KI3" s="202"/>
      <c r="KJ3" s="202"/>
      <c r="KK3" s="202"/>
      <c r="KL3" s="202"/>
      <c r="KM3" s="202"/>
      <c r="KN3" s="202"/>
      <c r="KO3" s="202"/>
      <c r="KP3" s="202"/>
      <c r="KQ3" s="202"/>
      <c r="KR3" s="202"/>
      <c r="KS3" s="202"/>
      <c r="KT3" s="202"/>
      <c r="KU3" s="202"/>
      <c r="KV3" s="215"/>
      <c r="KW3" s="202"/>
      <c r="KX3" s="204"/>
      <c r="KY3" s="204"/>
      <c r="KZ3" s="204"/>
      <c r="LA3" s="204"/>
      <c r="LB3" s="204"/>
      <c r="LC3" s="204"/>
      <c r="LD3" s="204"/>
      <c r="LE3" s="204"/>
      <c r="LF3" s="204"/>
      <c r="LG3" s="204"/>
      <c r="LH3" s="204"/>
      <c r="LI3" s="204"/>
      <c r="LJ3" s="204"/>
      <c r="LK3" s="204"/>
      <c r="LL3" s="204"/>
    </row>
    <row r="4" spans="1:324" ht="15" thickBot="1" x14ac:dyDescent="0.4">
      <c r="A4" s="127"/>
      <c r="B4" s="128"/>
      <c r="C4" s="128"/>
      <c r="D4" s="159"/>
      <c r="E4" s="129"/>
      <c r="F4" s="82"/>
      <c r="G4" s="82"/>
      <c r="H4" s="82"/>
      <c r="I4" s="82"/>
      <c r="J4" s="83"/>
      <c r="K4" s="83"/>
      <c r="L4" s="83"/>
      <c r="M4" s="83"/>
      <c r="N4" s="83"/>
      <c r="O4" s="83"/>
      <c r="P4" s="83"/>
      <c r="Q4" s="130">
        <v>0.5</v>
      </c>
      <c r="R4" s="130">
        <v>0.1</v>
      </c>
      <c r="S4" s="130">
        <v>0.15</v>
      </c>
      <c r="T4" s="130">
        <v>0.1</v>
      </c>
      <c r="U4" s="130">
        <v>0.15</v>
      </c>
      <c r="V4" s="83"/>
      <c r="W4" s="83"/>
      <c r="X4" s="83"/>
      <c r="Y4" s="83"/>
      <c r="Z4" s="83"/>
      <c r="AA4" s="83"/>
      <c r="AB4" s="83"/>
      <c r="AC4" s="83"/>
      <c r="AD4" s="83"/>
      <c r="AE4" s="130">
        <f>$Q$4</f>
        <v>0.5</v>
      </c>
      <c r="AF4" s="130">
        <f>$R$4</f>
        <v>0.1</v>
      </c>
      <c r="AG4" s="130">
        <f>$S$4</f>
        <v>0.15</v>
      </c>
      <c r="AH4" s="130">
        <f>$T$4</f>
        <v>0.1</v>
      </c>
      <c r="AI4" s="130">
        <f>$U$4</f>
        <v>0.15</v>
      </c>
      <c r="AJ4" s="83"/>
      <c r="AK4" s="83"/>
      <c r="AL4" s="83"/>
      <c r="AM4" s="83"/>
      <c r="AN4" s="83"/>
      <c r="AO4" s="83"/>
      <c r="AP4" s="83"/>
      <c r="AQ4" s="83"/>
      <c r="AR4" s="83"/>
      <c r="AS4" s="83"/>
      <c r="AT4" s="83"/>
      <c r="AU4" s="130">
        <f>$Q$4</f>
        <v>0.5</v>
      </c>
      <c r="AV4" s="130">
        <f>$R$4</f>
        <v>0.1</v>
      </c>
      <c r="AW4" s="130">
        <f>$S$4</f>
        <v>0.15</v>
      </c>
      <c r="AX4" s="130">
        <f>$T$4</f>
        <v>0.1</v>
      </c>
      <c r="AY4" s="130">
        <f>$U$4</f>
        <v>0.15</v>
      </c>
      <c r="AZ4" s="83"/>
      <c r="BA4" s="83"/>
      <c r="BB4" s="83"/>
      <c r="BC4" s="83"/>
      <c r="BD4" s="83"/>
      <c r="BE4" s="83"/>
      <c r="BF4" s="83"/>
      <c r="BG4" s="83"/>
      <c r="BH4" s="83"/>
      <c r="BI4" s="83"/>
      <c r="BJ4" s="130">
        <f>$Q$4</f>
        <v>0.5</v>
      </c>
      <c r="BK4" s="130">
        <f>$R$4</f>
        <v>0.1</v>
      </c>
      <c r="BL4" s="130">
        <f>$S$4</f>
        <v>0.15</v>
      </c>
      <c r="BM4" s="130">
        <f>$T$4</f>
        <v>0.1</v>
      </c>
      <c r="BN4" s="130">
        <f>$U$4</f>
        <v>0.15</v>
      </c>
      <c r="BO4" s="83"/>
      <c r="BP4" s="83"/>
      <c r="BQ4" s="83"/>
      <c r="BR4" s="83"/>
      <c r="BS4" s="83"/>
      <c r="BT4" s="83"/>
      <c r="BU4" s="83"/>
      <c r="BV4" s="83"/>
      <c r="BW4" s="83"/>
      <c r="BX4" s="83"/>
      <c r="BY4" s="130">
        <f>$Q$4</f>
        <v>0.5</v>
      </c>
      <c r="BZ4" s="130">
        <f>$R$4</f>
        <v>0.1</v>
      </c>
      <c r="CA4" s="130">
        <f>$S$4</f>
        <v>0.15</v>
      </c>
      <c r="CB4" s="130">
        <f>$T$4</f>
        <v>0.1</v>
      </c>
      <c r="CC4" s="130">
        <f>$U$4</f>
        <v>0.15</v>
      </c>
      <c r="CD4" s="83"/>
      <c r="CE4" s="83"/>
      <c r="CF4" s="83"/>
      <c r="CG4" s="83"/>
      <c r="CH4" s="83"/>
      <c r="CI4" s="83"/>
      <c r="CJ4" s="83"/>
      <c r="CK4" s="83"/>
      <c r="CL4" s="83"/>
      <c r="CM4" s="83"/>
      <c r="CN4" s="130">
        <f>$Q$4</f>
        <v>0.5</v>
      </c>
      <c r="CO4" s="130">
        <f>$R$4</f>
        <v>0.1</v>
      </c>
      <c r="CP4" s="130">
        <f>$S$4</f>
        <v>0.15</v>
      </c>
      <c r="CQ4" s="130">
        <f>$T$4</f>
        <v>0.1</v>
      </c>
      <c r="CR4" s="130">
        <f>$U$4</f>
        <v>0.15</v>
      </c>
      <c r="CS4" s="83"/>
      <c r="CT4" s="83"/>
      <c r="CU4" s="83"/>
      <c r="CV4" s="83"/>
      <c r="CW4" s="83"/>
      <c r="CX4" s="83"/>
      <c r="CY4" s="83"/>
      <c r="CZ4" s="83"/>
      <c r="DA4" s="83"/>
      <c r="DB4" s="83"/>
      <c r="DC4" s="130">
        <f>$Q$4</f>
        <v>0.5</v>
      </c>
      <c r="DD4" s="130">
        <f>$R$4</f>
        <v>0.1</v>
      </c>
      <c r="DE4" s="130">
        <f>$S$4</f>
        <v>0.15</v>
      </c>
      <c r="DF4" s="130">
        <f>$T$4</f>
        <v>0.1</v>
      </c>
      <c r="DG4" s="130">
        <f>$U$4</f>
        <v>0.15</v>
      </c>
      <c r="DH4" s="83"/>
      <c r="DI4" s="83"/>
      <c r="DJ4" s="83"/>
      <c r="DK4" s="83"/>
      <c r="DL4" s="83"/>
      <c r="DM4" s="83"/>
      <c r="DN4" s="83"/>
      <c r="DO4" s="83"/>
      <c r="DP4" s="83"/>
      <c r="DQ4" s="83"/>
      <c r="DR4" s="130">
        <f>$Q$4</f>
        <v>0.5</v>
      </c>
      <c r="DS4" s="130">
        <f>$R$4</f>
        <v>0.1</v>
      </c>
      <c r="DT4" s="130">
        <f>$S$4</f>
        <v>0.15</v>
      </c>
      <c r="DU4" s="130">
        <f>$T$4</f>
        <v>0.1</v>
      </c>
      <c r="DV4" s="130">
        <f>$U$4</f>
        <v>0.15</v>
      </c>
      <c r="DW4" s="83"/>
      <c r="DX4" s="83"/>
      <c r="DY4" s="83"/>
      <c r="DZ4" s="83"/>
      <c r="EA4" s="83"/>
      <c r="EB4" s="83"/>
      <c r="EC4" s="83"/>
      <c r="ED4" s="83"/>
      <c r="EE4" s="83"/>
      <c r="EF4" s="83"/>
      <c r="EG4" s="130">
        <f>$Q$4</f>
        <v>0.5</v>
      </c>
      <c r="EH4" s="130">
        <f>$R$4</f>
        <v>0.1</v>
      </c>
      <c r="EI4" s="130">
        <f>$S$4</f>
        <v>0.15</v>
      </c>
      <c r="EJ4" s="130">
        <f>$T$4</f>
        <v>0.1</v>
      </c>
      <c r="EK4" s="130">
        <f>$U$4</f>
        <v>0.15</v>
      </c>
      <c r="EL4" s="83"/>
      <c r="EM4" s="83"/>
      <c r="EN4" s="83"/>
      <c r="EO4" s="83"/>
      <c r="EP4" s="83"/>
      <c r="EQ4" s="83"/>
      <c r="ER4" s="83"/>
      <c r="ES4" s="83"/>
      <c r="ET4" s="83"/>
      <c r="EU4" s="83"/>
      <c r="EV4" s="130">
        <f>$Q$4</f>
        <v>0.5</v>
      </c>
      <c r="EW4" s="130">
        <f>$R$4</f>
        <v>0.1</v>
      </c>
      <c r="EX4" s="130">
        <f>$S$4</f>
        <v>0.15</v>
      </c>
      <c r="EY4" s="130">
        <f>$T$4</f>
        <v>0.1</v>
      </c>
      <c r="EZ4" s="130">
        <f>$U$4</f>
        <v>0.15</v>
      </c>
      <c r="FA4" s="83"/>
      <c r="FB4" s="83"/>
      <c r="FC4" s="83"/>
      <c r="FD4" s="83"/>
      <c r="FE4" s="83"/>
      <c r="FF4" s="83"/>
      <c r="FG4" s="83"/>
      <c r="FH4" s="83"/>
      <c r="FI4" s="83"/>
      <c r="FJ4" s="83"/>
      <c r="FK4" s="130">
        <f>$Q$4</f>
        <v>0.5</v>
      </c>
      <c r="FL4" s="130">
        <f>$R$4</f>
        <v>0.1</v>
      </c>
      <c r="FM4" s="130">
        <f>$S$4</f>
        <v>0.15</v>
      </c>
      <c r="FN4" s="130">
        <f>$T$4</f>
        <v>0.1</v>
      </c>
      <c r="FO4" s="130">
        <f>$U$4</f>
        <v>0.15</v>
      </c>
      <c r="FP4" s="83"/>
      <c r="FQ4" s="83"/>
      <c r="FR4" s="83"/>
      <c r="FS4" s="83"/>
      <c r="FT4" s="83"/>
      <c r="FU4" s="83"/>
      <c r="FV4" s="83"/>
      <c r="FW4" s="83"/>
      <c r="FX4" s="83"/>
      <c r="FY4" s="83"/>
      <c r="FZ4" s="130">
        <f>$Q$4</f>
        <v>0.5</v>
      </c>
      <c r="GA4" s="130">
        <f>$R$4</f>
        <v>0.1</v>
      </c>
      <c r="GB4" s="130">
        <f>$S$4</f>
        <v>0.15</v>
      </c>
      <c r="GC4" s="130">
        <f>$T$4</f>
        <v>0.1</v>
      </c>
      <c r="GD4" s="130">
        <f>$U$4</f>
        <v>0.15</v>
      </c>
      <c r="GE4" s="83"/>
      <c r="GF4" s="83"/>
      <c r="GG4" s="83"/>
      <c r="GH4" s="83"/>
      <c r="GI4" s="83"/>
      <c r="GJ4" s="83"/>
      <c r="GK4" s="83"/>
      <c r="GL4" s="83"/>
      <c r="GM4" s="83"/>
      <c r="GN4" s="83"/>
      <c r="GO4" s="130">
        <f>$Q$4</f>
        <v>0.5</v>
      </c>
      <c r="GP4" s="130">
        <f>$R$4</f>
        <v>0.1</v>
      </c>
      <c r="GQ4" s="130">
        <f>$S$4</f>
        <v>0.15</v>
      </c>
      <c r="GR4" s="130">
        <f>$T$4</f>
        <v>0.1</v>
      </c>
      <c r="GS4" s="130">
        <f>$U$4</f>
        <v>0.15</v>
      </c>
      <c r="GT4" s="83"/>
      <c r="GU4" s="83"/>
      <c r="GV4" s="83"/>
      <c r="GW4" s="83"/>
      <c r="GX4" s="83"/>
      <c r="GY4" s="83"/>
      <c r="GZ4" s="83"/>
      <c r="HA4" s="83"/>
      <c r="HB4" s="83"/>
      <c r="HC4" s="83"/>
      <c r="HD4" s="130">
        <f>$Q$4</f>
        <v>0.5</v>
      </c>
      <c r="HE4" s="130">
        <f>$R$4</f>
        <v>0.1</v>
      </c>
      <c r="HF4" s="130">
        <f>$S$4</f>
        <v>0.15</v>
      </c>
      <c r="HG4" s="130">
        <f>$T$4</f>
        <v>0.1</v>
      </c>
      <c r="HH4" s="130">
        <f>$U$4</f>
        <v>0.15</v>
      </c>
      <c r="HI4" s="83"/>
      <c r="HJ4" s="83"/>
      <c r="HK4" s="83"/>
      <c r="HL4" s="83"/>
      <c r="HM4" s="83"/>
      <c r="HN4" s="83"/>
      <c r="HO4" s="83"/>
      <c r="HP4" s="83"/>
      <c r="HQ4" s="83"/>
      <c r="HR4" s="83"/>
      <c r="HS4" s="130">
        <f>$Q$4</f>
        <v>0.5</v>
      </c>
      <c r="HT4" s="130">
        <f>$R$4</f>
        <v>0.1</v>
      </c>
      <c r="HU4" s="130">
        <f>$S$4</f>
        <v>0.15</v>
      </c>
      <c r="HV4" s="130">
        <f>$T$4</f>
        <v>0.1</v>
      </c>
      <c r="HW4" s="130">
        <f>$U$4</f>
        <v>0.15</v>
      </c>
      <c r="HX4" s="83"/>
      <c r="HY4" s="83"/>
      <c r="HZ4" s="83"/>
      <c r="IA4" s="83"/>
      <c r="IB4" s="83"/>
      <c r="IC4" s="83"/>
      <c r="ID4" s="83"/>
      <c r="IE4" s="83"/>
      <c r="IF4" s="83"/>
      <c r="IG4" s="83"/>
      <c r="IH4" s="130">
        <f>$Q$4</f>
        <v>0.5</v>
      </c>
      <c r="II4" s="130">
        <f>$R$4</f>
        <v>0.1</v>
      </c>
      <c r="IJ4" s="130">
        <f>$S$4</f>
        <v>0.15</v>
      </c>
      <c r="IK4" s="130">
        <f>$T$4</f>
        <v>0.1</v>
      </c>
      <c r="IL4" s="130">
        <f>$U$4</f>
        <v>0.15</v>
      </c>
      <c r="IM4" s="83"/>
      <c r="IN4" s="83"/>
      <c r="IO4" s="83"/>
      <c r="IP4" s="83"/>
      <c r="IQ4" s="83"/>
      <c r="IR4" s="83"/>
      <c r="IS4" s="83"/>
      <c r="IT4" s="83"/>
      <c r="IU4" s="83"/>
      <c r="IV4" s="83"/>
      <c r="IW4" s="130">
        <f>$Q$4</f>
        <v>0.5</v>
      </c>
      <c r="IX4" s="130">
        <f>$R$4</f>
        <v>0.1</v>
      </c>
      <c r="IY4" s="130">
        <f>$S$4</f>
        <v>0.15</v>
      </c>
      <c r="IZ4" s="130">
        <f>$T$4</f>
        <v>0.1</v>
      </c>
      <c r="JA4" s="130">
        <f>$U$4</f>
        <v>0.15</v>
      </c>
      <c r="JB4" s="83"/>
      <c r="JC4" s="83"/>
      <c r="JD4" s="83"/>
      <c r="JE4" s="83"/>
      <c r="JF4" s="83"/>
      <c r="JG4" s="83"/>
      <c r="JH4" s="83"/>
      <c r="JI4" s="83"/>
      <c r="JJ4" s="83"/>
      <c r="JK4" s="83"/>
      <c r="JL4" s="130">
        <f>$Q$4</f>
        <v>0.5</v>
      </c>
      <c r="JM4" s="130">
        <f>$R$4</f>
        <v>0.1</v>
      </c>
      <c r="JN4" s="130">
        <f>$S$4</f>
        <v>0.15</v>
      </c>
      <c r="JO4" s="130">
        <f>$T$4</f>
        <v>0.1</v>
      </c>
      <c r="JP4" s="130">
        <f>$U$4</f>
        <v>0.15</v>
      </c>
      <c r="JQ4" s="83"/>
      <c r="JR4" s="83"/>
      <c r="JS4" s="83"/>
      <c r="JT4" s="83"/>
      <c r="JU4" s="83"/>
      <c r="JV4" s="83"/>
      <c r="JW4" s="83"/>
      <c r="JX4" s="83"/>
      <c r="JY4" s="83"/>
      <c r="JZ4" s="83"/>
      <c r="KA4" s="130">
        <f>$Q$4</f>
        <v>0.5</v>
      </c>
      <c r="KB4" s="130">
        <f>$R$4</f>
        <v>0.1</v>
      </c>
      <c r="KC4" s="130">
        <f>$S$4</f>
        <v>0.15</v>
      </c>
      <c r="KD4" s="130">
        <f>$T$4</f>
        <v>0.1</v>
      </c>
      <c r="KE4" s="130">
        <f>$U$4</f>
        <v>0.15</v>
      </c>
      <c r="KF4" s="83"/>
      <c r="KG4" s="83"/>
      <c r="KH4" s="83"/>
      <c r="KI4" s="83"/>
      <c r="KJ4" s="83"/>
      <c r="KK4" s="83"/>
      <c r="KL4" s="83"/>
      <c r="KM4" s="83"/>
      <c r="KN4" s="83"/>
      <c r="KO4" s="83"/>
      <c r="KP4" s="130">
        <f>$Q$4</f>
        <v>0.5</v>
      </c>
      <c r="KQ4" s="130">
        <f>$R$4</f>
        <v>0.1</v>
      </c>
      <c r="KR4" s="130">
        <f>$S$4</f>
        <v>0.15</v>
      </c>
      <c r="KS4" s="130">
        <f>$T$4</f>
        <v>0.1</v>
      </c>
      <c r="KT4" s="130">
        <f>$U$4</f>
        <v>0.15</v>
      </c>
      <c r="KU4" s="83"/>
      <c r="KV4" s="83"/>
      <c r="KW4" s="83"/>
      <c r="KX4" s="83"/>
      <c r="KY4" s="83"/>
      <c r="KZ4" s="83"/>
      <c r="LA4" s="83"/>
      <c r="LB4" s="83"/>
      <c r="LC4" s="83"/>
      <c r="LD4" s="83"/>
      <c r="LE4" s="130">
        <f>$Q$4</f>
        <v>0.5</v>
      </c>
      <c r="LF4" s="130">
        <f>$R$4</f>
        <v>0.1</v>
      </c>
      <c r="LG4" s="130">
        <f>$S$4</f>
        <v>0.15</v>
      </c>
      <c r="LH4" s="130">
        <f>$T$4</f>
        <v>0.1</v>
      </c>
      <c r="LI4" s="130">
        <f>$U$4</f>
        <v>0.15</v>
      </c>
      <c r="LJ4" s="83"/>
      <c r="LK4" s="83"/>
      <c r="LL4" s="83"/>
    </row>
    <row r="5" spans="1:324" x14ac:dyDescent="0.35">
      <c r="A5" s="134">
        <v>1</v>
      </c>
      <c r="B5" s="58"/>
      <c r="C5" s="58"/>
      <c r="D5" s="156"/>
      <c r="E5" s="58"/>
      <c r="F5" s="96"/>
      <c r="G5" s="96"/>
      <c r="H5" s="96"/>
      <c r="I5" s="96"/>
      <c r="J5" s="65"/>
      <c r="K5" s="65"/>
      <c r="L5" s="65"/>
      <c r="M5" s="65"/>
      <c r="N5" s="65"/>
      <c r="O5" s="100"/>
      <c r="P5" s="100"/>
      <c r="Q5" s="100"/>
      <c r="R5" s="100"/>
      <c r="S5" s="100"/>
      <c r="T5" s="100"/>
      <c r="U5" s="100"/>
      <c r="V5" s="100"/>
      <c r="W5" s="100"/>
      <c r="X5" s="1"/>
      <c r="Y5" s="41"/>
      <c r="Z5" s="41"/>
      <c r="AA5" s="41"/>
      <c r="AB5" s="41"/>
      <c r="AC5" s="41"/>
      <c r="AD5" s="41"/>
      <c r="AE5" s="117"/>
      <c r="AF5" s="41"/>
      <c r="AG5" s="41"/>
      <c r="AH5" s="41"/>
      <c r="AI5" s="41"/>
      <c r="AJ5" s="35"/>
      <c r="AK5" s="35"/>
      <c r="AL5" s="35"/>
      <c r="AM5" s="125"/>
      <c r="AN5" s="62"/>
      <c r="AO5" s="106"/>
      <c r="AP5" s="106"/>
      <c r="AQ5" s="107"/>
      <c r="AR5" s="107"/>
      <c r="AS5" s="108"/>
      <c r="AT5" s="108"/>
      <c r="AU5" s="108"/>
      <c r="AV5" s="108"/>
      <c r="AW5" s="108"/>
      <c r="AX5" s="108"/>
      <c r="AY5" s="108"/>
      <c r="AZ5" s="109"/>
      <c r="BA5" s="109"/>
      <c r="BB5" s="116"/>
      <c r="BC5" s="101"/>
      <c r="BD5" s="102"/>
      <c r="BE5" s="102"/>
      <c r="BF5" s="103"/>
      <c r="BG5" s="103"/>
      <c r="BH5" s="104"/>
      <c r="BI5" s="104"/>
      <c r="BJ5" s="104"/>
      <c r="BK5" s="104"/>
      <c r="BL5" s="104"/>
      <c r="BM5" s="104"/>
      <c r="BN5" s="104"/>
      <c r="BO5" s="105"/>
      <c r="BP5" s="105"/>
      <c r="BQ5" s="4"/>
      <c r="BR5" s="84"/>
      <c r="BS5" s="60"/>
      <c r="BT5" s="60"/>
      <c r="BU5" s="85"/>
      <c r="BV5" s="85"/>
      <c r="BW5" s="86"/>
      <c r="BX5" s="86"/>
      <c r="BY5" s="86"/>
      <c r="BZ5" s="86"/>
      <c r="CA5" s="86"/>
      <c r="CB5" s="86"/>
      <c r="CC5" s="86"/>
      <c r="CD5" s="61"/>
      <c r="CE5" s="61"/>
      <c r="CF5" s="61"/>
      <c r="CG5" s="77"/>
      <c r="CH5" s="41"/>
      <c r="CI5" s="41"/>
      <c r="CJ5" s="68"/>
      <c r="CK5" s="68"/>
      <c r="CL5" s="69"/>
      <c r="CM5" s="69"/>
      <c r="CN5" s="69"/>
      <c r="CO5" s="69"/>
      <c r="CP5" s="69"/>
      <c r="CQ5" s="69"/>
      <c r="CR5" s="69"/>
      <c r="CS5" s="4"/>
      <c r="CT5" s="4"/>
      <c r="CU5" s="4"/>
      <c r="CV5" s="84"/>
      <c r="CW5" s="60"/>
      <c r="CX5" s="60"/>
      <c r="CY5" s="85"/>
      <c r="CZ5" s="85"/>
      <c r="DA5" s="86"/>
      <c r="DB5" s="86"/>
      <c r="DC5" s="86"/>
      <c r="DD5" s="86"/>
      <c r="DE5" s="86"/>
      <c r="DF5" s="86"/>
      <c r="DG5" s="86"/>
      <c r="DH5" s="61"/>
      <c r="DI5" s="61"/>
      <c r="DJ5" s="61"/>
      <c r="DK5" s="77"/>
      <c r="DL5" s="41"/>
      <c r="DM5" s="41"/>
      <c r="DN5" s="68"/>
      <c r="DO5" s="68"/>
      <c r="DP5" s="69"/>
      <c r="DQ5" s="69"/>
      <c r="DR5" s="69"/>
      <c r="DS5" s="69"/>
      <c r="DT5" s="69"/>
      <c r="DU5" s="69"/>
      <c r="DV5" s="69"/>
      <c r="DW5" s="4"/>
      <c r="DX5" s="4"/>
      <c r="DY5" s="4"/>
      <c r="DZ5" s="84"/>
      <c r="EA5" s="60"/>
      <c r="EB5" s="60"/>
      <c r="EC5" s="85"/>
      <c r="ED5" s="85"/>
      <c r="EE5" s="86"/>
      <c r="EF5" s="86"/>
      <c r="EG5" s="86"/>
      <c r="EH5" s="86"/>
      <c r="EI5" s="86"/>
      <c r="EJ5" s="86"/>
      <c r="EK5" s="86"/>
      <c r="EL5" s="61"/>
      <c r="EM5" s="61"/>
      <c r="EN5" s="61"/>
      <c r="EO5" s="77"/>
      <c r="EP5" s="41"/>
      <c r="EQ5" s="41"/>
      <c r="ER5" s="68"/>
      <c r="ES5" s="68"/>
      <c r="ET5" s="69"/>
      <c r="EU5" s="69"/>
      <c r="EV5" s="69"/>
      <c r="EW5" s="69"/>
      <c r="EX5" s="69"/>
      <c r="EY5" s="69"/>
      <c r="EZ5" s="69"/>
      <c r="FA5" s="4"/>
      <c r="FB5" s="4"/>
      <c r="FC5" s="4"/>
      <c r="FD5" s="84"/>
      <c r="FE5" s="60"/>
      <c r="FF5" s="60"/>
      <c r="FG5" s="85"/>
      <c r="FH5" s="85"/>
      <c r="FI5" s="86"/>
      <c r="FJ5" s="86"/>
      <c r="FK5" s="86"/>
      <c r="FL5" s="86"/>
      <c r="FM5" s="86"/>
      <c r="FN5" s="86"/>
      <c r="FO5" s="86"/>
      <c r="FP5" s="61"/>
      <c r="FQ5" s="61"/>
      <c r="FR5" s="61"/>
      <c r="FS5" s="77"/>
      <c r="FT5" s="41"/>
      <c r="FU5" s="41"/>
      <c r="FV5" s="68"/>
      <c r="FW5" s="68"/>
      <c r="FX5" s="69"/>
      <c r="FY5" s="69"/>
      <c r="FZ5" s="69"/>
      <c r="GA5" s="69"/>
      <c r="GB5" s="69"/>
      <c r="GC5" s="69"/>
      <c r="GD5" s="69"/>
      <c r="GE5" s="4"/>
      <c r="GF5" s="4"/>
      <c r="GG5" s="4"/>
      <c r="GH5" s="84"/>
      <c r="GI5" s="60"/>
      <c r="GJ5" s="60"/>
      <c r="GK5" s="85"/>
      <c r="GL5" s="85"/>
      <c r="GM5" s="86"/>
      <c r="GN5" s="86"/>
      <c r="GO5" s="86"/>
      <c r="GP5" s="86"/>
      <c r="GQ5" s="86"/>
      <c r="GR5" s="86"/>
      <c r="GS5" s="86"/>
      <c r="GT5" s="61"/>
      <c r="GU5" s="61"/>
      <c r="GV5" s="61"/>
      <c r="GW5" s="77"/>
      <c r="GX5" s="41"/>
      <c r="GY5" s="41"/>
      <c r="GZ5" s="68"/>
      <c r="HA5" s="68"/>
      <c r="HB5" s="69"/>
      <c r="HC5" s="69"/>
      <c r="HD5" s="69"/>
      <c r="HE5" s="69"/>
      <c r="HF5" s="69"/>
      <c r="HG5" s="69"/>
      <c r="HH5" s="69"/>
      <c r="HI5" s="4"/>
      <c r="HJ5" s="4"/>
      <c r="HK5" s="4"/>
      <c r="HL5" s="84"/>
      <c r="HM5" s="60"/>
      <c r="HN5" s="60"/>
      <c r="HO5" s="85"/>
      <c r="HP5" s="85"/>
      <c r="HQ5" s="86"/>
      <c r="HR5" s="86"/>
      <c r="HS5" s="86"/>
      <c r="HT5" s="86"/>
      <c r="HU5" s="86"/>
      <c r="HV5" s="86"/>
      <c r="HW5" s="86"/>
      <c r="HX5" s="61"/>
      <c r="HY5" s="61"/>
      <c r="HZ5" s="61"/>
      <c r="IA5" s="77"/>
      <c r="IB5" s="41"/>
      <c r="IC5" s="41"/>
      <c r="ID5" s="68"/>
      <c r="IE5" s="68"/>
      <c r="IF5" s="69"/>
      <c r="IG5" s="69"/>
      <c r="IH5" s="69"/>
      <c r="II5" s="69"/>
      <c r="IJ5" s="69"/>
      <c r="IK5" s="69"/>
      <c r="IL5" s="69"/>
      <c r="IM5" s="4"/>
      <c r="IN5" s="4"/>
      <c r="IO5" s="4"/>
      <c r="IP5" s="84"/>
      <c r="IQ5" s="60"/>
      <c r="IR5" s="60"/>
      <c r="IS5" s="85"/>
      <c r="IT5" s="85"/>
      <c r="IU5" s="86"/>
      <c r="IV5" s="86"/>
      <c r="IW5" s="86"/>
      <c r="IX5" s="86"/>
      <c r="IY5" s="86"/>
      <c r="IZ5" s="86"/>
      <c r="JA5" s="86"/>
      <c r="JB5" s="61"/>
      <c r="JC5" s="61"/>
      <c r="JD5" s="61"/>
      <c r="JE5" s="77"/>
      <c r="JF5" s="41"/>
      <c r="JG5" s="41"/>
      <c r="JH5" s="68"/>
      <c r="JI5" s="68"/>
      <c r="JJ5" s="69"/>
      <c r="JK5" s="69"/>
      <c r="JL5" s="69"/>
      <c r="JM5" s="69"/>
      <c r="JN5" s="69"/>
      <c r="JO5" s="69"/>
      <c r="JP5" s="69"/>
      <c r="JQ5" s="4"/>
      <c r="JR5" s="4"/>
      <c r="JS5" s="4"/>
      <c r="JT5" s="84"/>
      <c r="JU5" s="60"/>
      <c r="JV5" s="60"/>
      <c r="JW5" s="85"/>
      <c r="JX5" s="85"/>
      <c r="JY5" s="86"/>
      <c r="JZ5" s="86"/>
      <c r="KA5" s="86"/>
      <c r="KB5" s="86"/>
      <c r="KC5" s="86"/>
      <c r="KD5" s="86"/>
      <c r="KE5" s="86"/>
      <c r="KF5" s="61"/>
      <c r="KG5" s="61"/>
      <c r="KH5" s="61"/>
      <c r="KI5" s="77"/>
      <c r="KJ5" s="41"/>
      <c r="KK5" s="41"/>
      <c r="KL5" s="68"/>
      <c r="KM5" s="68"/>
      <c r="KN5" s="69"/>
      <c r="KO5" s="69"/>
      <c r="KP5" s="69"/>
      <c r="KQ5" s="69"/>
      <c r="KR5" s="69"/>
      <c r="KS5" s="69"/>
      <c r="KT5" s="69"/>
      <c r="KU5" s="4"/>
      <c r="KV5" s="4"/>
      <c r="KW5" s="4"/>
      <c r="KX5" s="84"/>
      <c r="KY5" s="60"/>
      <c r="KZ5" s="60"/>
      <c r="LA5" s="85"/>
      <c r="LB5" s="85"/>
      <c r="LC5" s="86"/>
      <c r="LD5" s="86"/>
      <c r="LE5" s="86"/>
      <c r="LF5" s="86"/>
      <c r="LG5" s="86"/>
      <c r="LH5" s="86"/>
      <c r="LI5" s="86"/>
      <c r="LJ5" s="61"/>
      <c r="LK5" s="115"/>
      <c r="LL5" s="61"/>
    </row>
    <row r="6" spans="1:324" x14ac:dyDescent="0.35">
      <c r="A6" s="131">
        <v>2</v>
      </c>
      <c r="B6" s="170"/>
      <c r="C6" s="170"/>
      <c r="D6" s="152">
        <v>11</v>
      </c>
      <c r="E6" s="72" t="str">
        <f>'BVEM Scorecard'!F5</f>
        <v>Gas</v>
      </c>
      <c r="F6" s="96">
        <f t="shared" ref="F6:F7" si="0">W6</f>
        <v>0</v>
      </c>
      <c r="G6" s="96">
        <f t="shared" ref="G6:G7" si="1">V6/5</f>
        <v>0</v>
      </c>
      <c r="H6" s="96">
        <f t="shared" ref="H6:H7" si="2">IFERROR(SUM(AL6,BB6,BQ6,CF6,CU6,DJ6,DY6,EN6,FC6,FR6,GG6,GV6,HK6,HZ6,IO6,JD6,JS6,KH6,KW6,LL6),0)</f>
        <v>0</v>
      </c>
      <c r="I6" s="96">
        <f t="shared" ref="I6:I7" si="3">IFERROR(SUM(AJ6,AZ6,BO6,CD6,CS6,DH6,DW6,EL6,FA6,FP6,GE6,GT6,HI6,HX6,IM6,JB6,JQ6,KF6,KU6,LJ6)/SUM(Y6,AO6,BD6,BS6,CH6,CW6,DL6,EA6,EP6,FE6,FT6,GI6,GX6,HM6,IB6,IQ6,JF6,JU6,KJ6,KY6)/5,0)</f>
        <v>0</v>
      </c>
      <c r="J6" s="66">
        <v>0</v>
      </c>
      <c r="K6" s="66">
        <v>0</v>
      </c>
      <c r="L6" s="66">
        <v>0</v>
      </c>
      <c r="M6" s="66">
        <v>0</v>
      </c>
      <c r="N6" s="66">
        <v>0</v>
      </c>
      <c r="O6" s="66">
        <v>0</v>
      </c>
      <c r="P6" s="66">
        <v>0</v>
      </c>
      <c r="Q6" s="66">
        <v>0</v>
      </c>
      <c r="R6" s="66">
        <v>0</v>
      </c>
      <c r="S6" s="66">
        <v>0</v>
      </c>
      <c r="T6" s="66">
        <v>0</v>
      </c>
      <c r="U6" s="66">
        <v>0</v>
      </c>
      <c r="V6" s="66">
        <f t="shared" ref="V6:V7" si="4">SUM(Q6:U6)</f>
        <v>0</v>
      </c>
      <c r="W6" s="66">
        <f t="shared" ref="W6:W7" si="5">Q$4*Q6+R$4*R6+S$4*S6+T$4*T6+U$4*U6</f>
        <v>0</v>
      </c>
      <c r="X6" s="35"/>
      <c r="Y6" s="5"/>
      <c r="Z6" s="5"/>
      <c r="AA6" s="5"/>
      <c r="AB6" s="5"/>
      <c r="AC6" s="5"/>
      <c r="AD6" s="5"/>
      <c r="AE6" s="5"/>
      <c r="AF6" s="5"/>
      <c r="AG6" s="5"/>
      <c r="AH6" s="5"/>
      <c r="AI6" s="5"/>
      <c r="AJ6" s="35"/>
      <c r="AK6" s="35"/>
      <c r="AL6" s="35"/>
      <c r="AM6" s="35"/>
      <c r="AN6" s="62"/>
      <c r="AO6" s="62"/>
      <c r="AP6" s="62"/>
      <c r="AQ6" s="62"/>
      <c r="AR6" s="62"/>
      <c r="AS6" s="62"/>
      <c r="AT6" s="62"/>
      <c r="AU6" s="62"/>
      <c r="AV6" s="62"/>
      <c r="AW6" s="62"/>
      <c r="AX6" s="62"/>
      <c r="AY6" s="62"/>
      <c r="AZ6" s="62"/>
      <c r="BA6" s="62"/>
      <c r="BB6" s="62"/>
      <c r="BC6" s="5"/>
      <c r="BD6" s="5"/>
      <c r="BE6" s="5"/>
      <c r="BF6" s="5"/>
      <c r="BG6" s="5"/>
      <c r="BH6" s="5"/>
      <c r="BI6" s="5"/>
      <c r="BJ6" s="5"/>
      <c r="BK6" s="5"/>
      <c r="BL6" s="5"/>
      <c r="BM6" s="5"/>
      <c r="BN6" s="5"/>
      <c r="BO6" s="5"/>
      <c r="BP6" s="5"/>
      <c r="BQ6" s="5"/>
      <c r="BR6" s="62"/>
      <c r="BS6" s="62"/>
      <c r="BT6" s="62"/>
      <c r="BU6" s="62"/>
      <c r="BV6" s="62"/>
      <c r="BW6" s="62"/>
      <c r="BX6" s="62"/>
      <c r="BY6" s="62"/>
      <c r="BZ6" s="62"/>
      <c r="CA6" s="62"/>
      <c r="CB6" s="62"/>
      <c r="CC6" s="62"/>
      <c r="CD6" s="62"/>
      <c r="CE6" s="62"/>
      <c r="CF6" s="62"/>
      <c r="CG6" s="5"/>
      <c r="CH6" s="5"/>
      <c r="CI6" s="5"/>
      <c r="CJ6" s="5"/>
      <c r="CK6" s="5"/>
      <c r="CL6" s="5"/>
      <c r="CM6" s="5"/>
      <c r="CN6" s="5"/>
      <c r="CO6" s="5"/>
      <c r="CP6" s="5"/>
      <c r="CQ6" s="5"/>
      <c r="CR6" s="5"/>
      <c r="CS6" s="5"/>
      <c r="CT6" s="5"/>
      <c r="CU6" s="5"/>
      <c r="CV6" s="62"/>
      <c r="CW6" s="62"/>
      <c r="CX6" s="62"/>
      <c r="CY6" s="62"/>
      <c r="CZ6" s="62"/>
      <c r="DA6" s="62"/>
      <c r="DB6" s="62"/>
      <c r="DC6" s="62"/>
      <c r="DD6" s="62"/>
      <c r="DE6" s="62"/>
      <c r="DF6" s="62"/>
      <c r="DG6" s="62"/>
      <c r="DH6" s="62"/>
      <c r="DI6" s="62"/>
      <c r="DJ6" s="62"/>
      <c r="DK6" s="5"/>
      <c r="DL6" s="5"/>
      <c r="DM6" s="5"/>
      <c r="DN6" s="5"/>
      <c r="DO6" s="5"/>
      <c r="DP6" s="5"/>
      <c r="DQ6" s="5"/>
      <c r="DR6" s="5"/>
      <c r="DS6" s="5"/>
      <c r="DT6" s="5"/>
      <c r="DU6" s="5"/>
      <c r="DV6" s="5"/>
      <c r="DW6" s="5"/>
      <c r="DX6" s="5"/>
      <c r="DY6" s="5"/>
      <c r="DZ6" s="62"/>
      <c r="EA6" s="62"/>
      <c r="EB6" s="62"/>
      <c r="EC6" s="62"/>
      <c r="ED6" s="62"/>
      <c r="EE6" s="62"/>
      <c r="EF6" s="62"/>
      <c r="EG6" s="62"/>
      <c r="EH6" s="62"/>
      <c r="EI6" s="62"/>
      <c r="EJ6" s="62"/>
      <c r="EK6" s="62"/>
      <c r="EL6" s="62"/>
      <c r="EM6" s="62"/>
      <c r="EN6" s="62"/>
      <c r="EO6" s="5"/>
      <c r="EP6" s="5"/>
      <c r="EQ6" s="5"/>
      <c r="ER6" s="5"/>
      <c r="ES6" s="5"/>
      <c r="ET6" s="5"/>
      <c r="EU6" s="5"/>
      <c r="EV6" s="5"/>
      <c r="EW6" s="5"/>
      <c r="EX6" s="5"/>
      <c r="EY6" s="5"/>
      <c r="EZ6" s="5"/>
      <c r="FA6" s="5"/>
      <c r="FB6" s="5"/>
      <c r="FC6" s="5"/>
      <c r="FD6" s="62"/>
      <c r="FE6" s="62"/>
      <c r="FF6" s="62"/>
      <c r="FG6" s="62"/>
      <c r="FH6" s="62"/>
      <c r="FI6" s="62"/>
      <c r="FJ6" s="62"/>
      <c r="FK6" s="62"/>
      <c r="FL6" s="62"/>
      <c r="FM6" s="62"/>
      <c r="FN6" s="62"/>
      <c r="FO6" s="62"/>
      <c r="FP6" s="62"/>
      <c r="FQ6" s="62"/>
      <c r="FR6" s="62"/>
      <c r="FS6" s="5"/>
      <c r="FT6" s="5"/>
      <c r="FU6" s="5"/>
      <c r="FV6" s="5"/>
      <c r="FW6" s="5"/>
      <c r="FX6" s="5"/>
      <c r="FY6" s="5"/>
      <c r="FZ6" s="5"/>
      <c r="GA6" s="5"/>
      <c r="GB6" s="5"/>
      <c r="GC6" s="5"/>
      <c r="GD6" s="5"/>
      <c r="GE6" s="5"/>
      <c r="GF6" s="5"/>
      <c r="GG6" s="5"/>
      <c r="GH6" s="62"/>
      <c r="GI6" s="62"/>
      <c r="GJ6" s="62"/>
      <c r="GK6" s="62"/>
      <c r="GL6" s="62"/>
      <c r="GM6" s="62"/>
      <c r="GN6" s="62"/>
      <c r="GO6" s="62"/>
      <c r="GP6" s="62"/>
      <c r="GQ6" s="62"/>
      <c r="GR6" s="62"/>
      <c r="GS6" s="62"/>
      <c r="GT6" s="62"/>
      <c r="GU6" s="62"/>
      <c r="GV6" s="62"/>
      <c r="GW6" s="5"/>
      <c r="GX6" s="5"/>
      <c r="GY6" s="5"/>
      <c r="GZ6" s="5"/>
      <c r="HA6" s="5"/>
      <c r="HB6" s="5"/>
      <c r="HC6" s="5"/>
      <c r="HD6" s="5"/>
      <c r="HE6" s="5"/>
      <c r="HF6" s="5"/>
      <c r="HG6" s="5"/>
      <c r="HH6" s="5"/>
      <c r="HI6" s="5"/>
      <c r="HJ6" s="5"/>
      <c r="HK6" s="5"/>
      <c r="HL6" s="62"/>
      <c r="HM6" s="62"/>
      <c r="HN6" s="62"/>
      <c r="HO6" s="62"/>
      <c r="HP6" s="62"/>
      <c r="HQ6" s="62"/>
      <c r="HR6" s="62"/>
      <c r="HS6" s="62"/>
      <c r="HT6" s="62"/>
      <c r="HU6" s="62"/>
      <c r="HV6" s="62"/>
      <c r="HW6" s="62"/>
      <c r="HX6" s="62"/>
      <c r="HY6" s="62"/>
      <c r="HZ6" s="62"/>
      <c r="IA6" s="5"/>
      <c r="IB6" s="5"/>
      <c r="IC6" s="5"/>
      <c r="ID6" s="5"/>
      <c r="IE6" s="5"/>
      <c r="IF6" s="5"/>
      <c r="IG6" s="5"/>
      <c r="IH6" s="5"/>
      <c r="II6" s="5"/>
      <c r="IJ6" s="5"/>
      <c r="IK6" s="5"/>
      <c r="IL6" s="5"/>
      <c r="IM6" s="5"/>
      <c r="IN6" s="5"/>
      <c r="IO6" s="5"/>
      <c r="IP6" s="62"/>
      <c r="IQ6" s="62"/>
      <c r="IR6" s="62"/>
      <c r="IS6" s="62"/>
      <c r="IT6" s="62"/>
      <c r="IU6" s="62"/>
      <c r="IV6" s="62"/>
      <c r="IW6" s="62"/>
      <c r="IX6" s="62"/>
      <c r="IY6" s="62"/>
      <c r="IZ6" s="62"/>
      <c r="JA6" s="62"/>
      <c r="JB6" s="62"/>
      <c r="JC6" s="62"/>
      <c r="JD6" s="62"/>
      <c r="JE6" s="5"/>
      <c r="JF6" s="5"/>
      <c r="JG6" s="5"/>
      <c r="JH6" s="5"/>
      <c r="JI6" s="5"/>
      <c r="JJ6" s="5"/>
      <c r="JK6" s="5"/>
      <c r="JL6" s="5"/>
      <c r="JM6" s="5"/>
      <c r="JN6" s="5"/>
      <c r="JO6" s="5"/>
      <c r="JP6" s="5"/>
      <c r="JQ6" s="5"/>
      <c r="JR6" s="5"/>
      <c r="JS6" s="5"/>
      <c r="JT6" s="62"/>
      <c r="JU6" s="62"/>
      <c r="JV6" s="62"/>
      <c r="JW6" s="62"/>
      <c r="JX6" s="62"/>
      <c r="JY6" s="62"/>
      <c r="JZ6" s="62"/>
      <c r="KA6" s="62"/>
      <c r="KB6" s="62"/>
      <c r="KC6" s="62"/>
      <c r="KD6" s="62"/>
      <c r="KE6" s="62"/>
      <c r="KF6" s="62"/>
      <c r="KG6" s="62"/>
      <c r="KH6" s="62"/>
      <c r="KI6" s="5"/>
      <c r="KJ6" s="5"/>
      <c r="KK6" s="5"/>
      <c r="KL6" s="5"/>
      <c r="KM6" s="5"/>
      <c r="KN6" s="5"/>
      <c r="KO6" s="5"/>
      <c r="KP6" s="5"/>
      <c r="KQ6" s="5"/>
      <c r="KR6" s="5"/>
      <c r="KS6" s="5"/>
      <c r="KT6" s="5"/>
      <c r="KU6" s="5"/>
      <c r="KV6" s="5"/>
      <c r="KW6" s="5"/>
      <c r="KX6" s="62"/>
      <c r="KY6" s="62"/>
      <c r="KZ6" s="62"/>
      <c r="LA6" s="62"/>
      <c r="LB6" s="62"/>
      <c r="LC6" s="62"/>
      <c r="LD6" s="62"/>
      <c r="LE6" s="62"/>
      <c r="LF6" s="62"/>
      <c r="LG6" s="62"/>
      <c r="LH6" s="62"/>
      <c r="LI6" s="62"/>
      <c r="LJ6" s="62"/>
      <c r="LK6" s="62"/>
      <c r="LL6" s="62"/>
    </row>
    <row r="7" spans="1:324" x14ac:dyDescent="0.35">
      <c r="A7" s="131">
        <v>3</v>
      </c>
      <c r="B7" s="170"/>
      <c r="C7" s="170"/>
      <c r="D7" s="152">
        <v>12</v>
      </c>
      <c r="E7" s="72" t="str">
        <f>'BVEM Scorecard'!F6</f>
        <v>Wind</v>
      </c>
      <c r="F7" s="96">
        <f t="shared" si="0"/>
        <v>0.8</v>
      </c>
      <c r="G7" s="96">
        <f t="shared" si="1"/>
        <v>0.91999999999999993</v>
      </c>
      <c r="H7" s="96">
        <f t="shared" si="2"/>
        <v>1.0000000000000002</v>
      </c>
      <c r="I7" s="96">
        <f t="shared" si="3"/>
        <v>1</v>
      </c>
      <c r="J7" s="66">
        <v>1</v>
      </c>
      <c r="K7" s="66">
        <v>1</v>
      </c>
      <c r="L7" s="66">
        <v>1</v>
      </c>
      <c r="M7" s="66">
        <v>1</v>
      </c>
      <c r="N7" s="66">
        <v>1</v>
      </c>
      <c r="O7" s="66">
        <v>1</v>
      </c>
      <c r="P7" s="66">
        <v>1</v>
      </c>
      <c r="Q7" s="66">
        <v>0.6</v>
      </c>
      <c r="R7" s="66">
        <v>1</v>
      </c>
      <c r="S7" s="66">
        <v>1</v>
      </c>
      <c r="T7" s="66">
        <v>1</v>
      </c>
      <c r="U7" s="66">
        <v>1</v>
      </c>
      <c r="V7" s="66">
        <f t="shared" si="4"/>
        <v>4.5999999999999996</v>
      </c>
      <c r="W7" s="66">
        <f t="shared" si="5"/>
        <v>0.8</v>
      </c>
      <c r="X7" s="35" t="str">
        <f>'Training Programs'!Y7</f>
        <v>Equipment
Operators</v>
      </c>
      <c r="Y7" s="5">
        <v>1</v>
      </c>
      <c r="Z7" s="5">
        <v>24</v>
      </c>
      <c r="AA7" s="5">
        <v>97718</v>
      </c>
      <c r="AB7" s="5">
        <v>97718</v>
      </c>
      <c r="AC7" s="5">
        <v>97718</v>
      </c>
      <c r="AD7" s="5">
        <v>51430</v>
      </c>
      <c r="AE7" s="5">
        <v>1</v>
      </c>
      <c r="AF7" s="5">
        <v>1</v>
      </c>
      <c r="AG7" s="5">
        <v>1</v>
      </c>
      <c r="AH7" s="5">
        <v>1</v>
      </c>
      <c r="AI7" s="5">
        <v>1</v>
      </c>
      <c r="AJ7" s="35">
        <f>SUM(AE7:AI7)</f>
        <v>5</v>
      </c>
      <c r="AK7" s="35">
        <f>IFERROR(Z7/SUM($Z7,$AP7,$BE7,$BT7,$CI7,$CX7,$DM7,$EB7,$EQ7,$FF7,$FU7,$GJ7,$GY7,$HN7,$IC7,$IR7,$JG7,$JV7,$KK7,$KZ7),"")</f>
        <v>9.4488188976377951E-2</v>
      </c>
      <c r="AL7" s="35">
        <f>IFERROR((AE$4*AE7+AF$4*AF7+AG$4*AG7+AH$4*AH7+AI$4*AI7)*AK7,"")</f>
        <v>9.4488188976377951E-2</v>
      </c>
      <c r="AM7" s="35"/>
      <c r="AN7" s="62" t="str">
        <f>'Training Programs'!AO7</f>
        <v>Crane Operators</v>
      </c>
      <c r="AO7" s="62">
        <v>1</v>
      </c>
      <c r="AP7" s="62">
        <v>15</v>
      </c>
      <c r="AQ7" s="62">
        <v>112965</v>
      </c>
      <c r="AR7" s="62">
        <v>112965</v>
      </c>
      <c r="AS7" s="62">
        <v>112965</v>
      </c>
      <c r="AT7" s="62">
        <v>61340</v>
      </c>
      <c r="AU7" s="62">
        <v>1</v>
      </c>
      <c r="AV7" s="62">
        <v>1</v>
      </c>
      <c r="AW7" s="62">
        <v>1</v>
      </c>
      <c r="AX7" s="62">
        <v>1</v>
      </c>
      <c r="AY7" s="62">
        <v>1</v>
      </c>
      <c r="AZ7" s="62">
        <f>SUM(AU7:AY7)</f>
        <v>5</v>
      </c>
      <c r="BA7" s="62">
        <f>IFERROR(AP7/SUM($Z7,$AP7,$BE7,$BT7,$CI7,$CX7,$DM7,$EB7,$EQ7,$FF7,$FU7,$GJ7,$GY7,$HN7,$IC7,$IR7,$JG7,$JV7,$KK7,$KZ7),"")</f>
        <v>5.905511811023622E-2</v>
      </c>
      <c r="BB7" s="62">
        <f>IFERROR((AU$4*AU7+AV$4*AV7+AW$4*AW7+AX$4*AX7+AY$4*AY7)*BA7,"")</f>
        <v>5.905511811023622E-2</v>
      </c>
      <c r="BC7" s="5" t="str">
        <f>'Training Programs'!BE7</f>
        <v>Turbine Installers</v>
      </c>
      <c r="BD7" s="5">
        <v>1</v>
      </c>
      <c r="BE7" s="5">
        <v>69</v>
      </c>
      <c r="BF7" s="5">
        <v>167274</v>
      </c>
      <c r="BG7" s="5">
        <v>167274</v>
      </c>
      <c r="BH7" s="5">
        <v>167274</v>
      </c>
      <c r="BI7" s="5">
        <v>104600</v>
      </c>
      <c r="BJ7" s="5">
        <v>1</v>
      </c>
      <c r="BK7" s="5">
        <v>1</v>
      </c>
      <c r="BL7" s="5">
        <v>1</v>
      </c>
      <c r="BM7" s="5">
        <v>1</v>
      </c>
      <c r="BN7" s="5">
        <v>1</v>
      </c>
      <c r="BO7" s="5">
        <f>SUM(BJ7:BN7)</f>
        <v>5</v>
      </c>
      <c r="BP7" s="5">
        <f>IFERROR(BE7/SUM($Z7,$AP7,$BE7,$BT7,$CI7,$CX7,$DM7,$EB7,$EQ7,$FF7,$FU7,$GJ7,$GY7,$HN7,$IC7,$IR7,$JG7,$JV7,$KK7,$KZ7),"")</f>
        <v>0.27165354330708663</v>
      </c>
      <c r="BQ7" s="5">
        <f>IFERROR((BJ$4*BJ7+BK$4*BK7+BL$4*BL7+BM$4*BM7+BN$4*BN7)*BP7,"")</f>
        <v>0.27165354330708663</v>
      </c>
      <c r="BR7" s="62" t="str">
        <f>'Training Programs'!BU7</f>
        <v>Turbine Laborer</v>
      </c>
      <c r="BS7" s="62">
        <v>1</v>
      </c>
      <c r="BT7" s="62">
        <v>69</v>
      </c>
      <c r="BU7" s="62">
        <v>68765</v>
      </c>
      <c r="BV7" s="62">
        <v>68765</v>
      </c>
      <c r="BW7" s="62">
        <v>68765</v>
      </c>
      <c r="BX7" s="62">
        <v>57320</v>
      </c>
      <c r="BY7" s="62">
        <v>1</v>
      </c>
      <c r="BZ7" s="62">
        <v>1</v>
      </c>
      <c r="CA7" s="62">
        <v>1</v>
      </c>
      <c r="CB7" s="62">
        <v>1</v>
      </c>
      <c r="CC7" s="62">
        <v>1</v>
      </c>
      <c r="CD7" s="62">
        <f>SUM(BY7:CC7)</f>
        <v>5</v>
      </c>
      <c r="CE7" s="62">
        <f>IFERROR(BT7/SUM($Z7,$AP7,$BE7,$BT7,$CI7,$CX7,$DM7,$EB7,$EQ7,$FF7,$FU7,$GJ7,$GY7,$HN7,$IC7,$IR7,$JG7,$JV7,$KK7,$KZ7),"")</f>
        <v>0.27165354330708663</v>
      </c>
      <c r="CF7" s="62">
        <f>IFERROR((BY$4*BY7+BZ$4*BZ7+CA$4*CA7+CB$4*CB7+CC$4*CC7)*CE7,"")</f>
        <v>0.27165354330708663</v>
      </c>
      <c r="CG7" s="5" t="str">
        <f>'Training Programs'!CK7</f>
        <v>Construction Managers</v>
      </c>
      <c r="CH7" s="5">
        <v>1</v>
      </c>
      <c r="CI7" s="5">
        <v>21</v>
      </c>
      <c r="CJ7" s="5">
        <v>151302</v>
      </c>
      <c r="CK7" s="5">
        <v>151302</v>
      </c>
      <c r="CL7" s="5">
        <v>151302</v>
      </c>
      <c r="CM7" s="5">
        <v>101480</v>
      </c>
      <c r="CN7" s="5">
        <v>1</v>
      </c>
      <c r="CO7" s="5">
        <v>1</v>
      </c>
      <c r="CP7" s="5">
        <v>1</v>
      </c>
      <c r="CQ7" s="5">
        <v>1</v>
      </c>
      <c r="CR7" s="5">
        <v>1</v>
      </c>
      <c r="CS7" s="5">
        <f>SUM(CN7:CR7)</f>
        <v>5</v>
      </c>
      <c r="CT7" s="5">
        <f>IFERROR(CI7/SUM($Z7,$AP7,$BE7,$BT7,$CI7,$CX7,$DM7,$EB7,$EQ7,$FF7,$FU7,$GJ7,$GY7,$HN7,$IC7,$IR7,$JG7,$JV7,$KK7,$KZ7),"")</f>
        <v>8.2677165354330714E-2</v>
      </c>
      <c r="CU7" s="5">
        <f>IFERROR((CN$4*CN7+CO$4*CO7+CP$4*CP7+CQ$4*CQ7+CR$4*CR7)*CT7,"")</f>
        <v>8.2677165354330714E-2</v>
      </c>
      <c r="CV7" s="62" t="str">
        <f>'Training Programs'!DA7</f>
        <v>Electricians</v>
      </c>
      <c r="CW7" s="62">
        <v>1</v>
      </c>
      <c r="CX7" s="62">
        <v>12</v>
      </c>
      <c r="CY7" s="62">
        <v>129854</v>
      </c>
      <c r="CZ7" s="62">
        <v>129854</v>
      </c>
      <c r="DA7" s="62">
        <v>129854</v>
      </c>
      <c r="DB7" s="62">
        <v>60240</v>
      </c>
      <c r="DC7" s="62">
        <v>1</v>
      </c>
      <c r="DD7" s="62">
        <v>1</v>
      </c>
      <c r="DE7" s="62">
        <v>1</v>
      </c>
      <c r="DF7" s="62">
        <v>1</v>
      </c>
      <c r="DG7" s="62">
        <v>1</v>
      </c>
      <c r="DH7" s="62">
        <f>SUM(DC7:DG7)</f>
        <v>5</v>
      </c>
      <c r="DI7" s="62">
        <f>IFERROR(CX7/SUM($Z7,$AP7,$BE7,$BT7,$CI7,$CX7,$DM7,$EB7,$EQ7,$FF7,$FU7,$GJ7,$GY7,$HN7,$IC7,$IR7,$JG7,$JV7,$KK7,$KZ7),"")</f>
        <v>4.7244094488188976E-2</v>
      </c>
      <c r="DJ7" s="62">
        <f>IFERROR((DC$4*DC7+DD$4*DD7+DE$4*DE7+DF$4*DF7+DG$4*DG7)*DI7,"")</f>
        <v>4.7244094488188976E-2</v>
      </c>
      <c r="DK7" s="5" t="str">
        <f>'Training Programs'!DQ7</f>
        <v>Apprentice</v>
      </c>
      <c r="DL7" s="5">
        <v>1</v>
      </c>
      <c r="DM7" s="5">
        <v>14</v>
      </c>
      <c r="DN7" s="5">
        <v>106350</v>
      </c>
      <c r="DO7" s="5">
        <v>106350</v>
      </c>
      <c r="DP7" s="5">
        <v>106350</v>
      </c>
      <c r="DQ7" s="5">
        <v>40750</v>
      </c>
      <c r="DR7" s="5">
        <v>1</v>
      </c>
      <c r="DS7" s="5">
        <v>1</v>
      </c>
      <c r="DT7" s="5">
        <v>1</v>
      </c>
      <c r="DU7" s="5">
        <v>1</v>
      </c>
      <c r="DV7" s="5">
        <v>1</v>
      </c>
      <c r="DW7" s="5">
        <f>SUM(DR7:DV7)</f>
        <v>5</v>
      </c>
      <c r="DX7" s="5">
        <f>IFERROR(DM7/SUM($Z7,$AP7,$BE7,$BT7,$CI7,$CX7,$DM7,$EB7,$EQ7,$FF7,$FU7,$GJ7,$GY7,$HN7,$IC7,$IR7,$JG7,$JV7,$KK7,$KZ7),"")</f>
        <v>5.5118110236220472E-2</v>
      </c>
      <c r="DY7" s="5">
        <f>IFERROR((DR$4*DR7+DS$4*DS7+DT$4*DT7+DU$4*DU7+DV$4*DV7)*DX7,"")</f>
        <v>5.5118110236220472E-2</v>
      </c>
      <c r="DZ7" s="62" t="str">
        <f>'Training Programs'!EG7</f>
        <v>Foundation Laborer</v>
      </c>
      <c r="EA7" s="62">
        <v>1</v>
      </c>
      <c r="EB7" s="62">
        <v>9</v>
      </c>
      <c r="EC7" s="62">
        <v>88088</v>
      </c>
      <c r="ED7" s="62">
        <v>88088</v>
      </c>
      <c r="EE7" s="62">
        <v>88088</v>
      </c>
      <c r="EF7" s="62">
        <v>40750</v>
      </c>
      <c r="EG7" s="62">
        <v>1</v>
      </c>
      <c r="EH7" s="62">
        <v>1</v>
      </c>
      <c r="EI7" s="62">
        <v>1</v>
      </c>
      <c r="EJ7" s="62">
        <v>1</v>
      </c>
      <c r="EK7" s="62">
        <v>1</v>
      </c>
      <c r="EL7" s="62">
        <f>SUM(EG7:EK7)</f>
        <v>5</v>
      </c>
      <c r="EM7" s="62">
        <f>IFERROR(EB7/SUM($Z7,$AP7,$BE7,$BT7,$CI7,$CX7,$DM7,$EB7,$EQ7,$FF7,$FU7,$GJ7,$GY7,$HN7,$IC7,$IR7,$JG7,$JV7,$KK7,$KZ7),"")</f>
        <v>3.5433070866141732E-2</v>
      </c>
      <c r="EN7" s="62">
        <f>IFERROR((EG$4*EG7+EH$4*EH7+EI$4*EI7+EJ$4*EJ7+EK$4*EK7)*EM7,"")</f>
        <v>3.5433070866141732E-2</v>
      </c>
      <c r="EO7" s="5" t="str">
        <f>'Training Programs'!EW7</f>
        <v>Carpenters</v>
      </c>
      <c r="EP7" s="5">
        <v>1</v>
      </c>
      <c r="EQ7" s="5">
        <v>9</v>
      </c>
      <c r="ER7" s="5">
        <v>68765</v>
      </c>
      <c r="ES7" s="5">
        <v>68765</v>
      </c>
      <c r="ET7" s="5">
        <v>68765</v>
      </c>
      <c r="EU7" s="5">
        <v>51390</v>
      </c>
      <c r="EV7" s="5">
        <v>1</v>
      </c>
      <c r="EW7" s="5">
        <v>1</v>
      </c>
      <c r="EX7" s="5">
        <v>1</v>
      </c>
      <c r="EY7" s="5">
        <v>1</v>
      </c>
      <c r="EZ7" s="5">
        <v>1</v>
      </c>
      <c r="FA7" s="5">
        <f>SUM(EV7:EZ7)</f>
        <v>5</v>
      </c>
      <c r="FB7" s="5">
        <f>IFERROR(EQ7/SUM($Z7,$AP7,$BE7,$BT7,$CI7,$CX7,$DM7,$EB7,$EQ7,$FF7,$FU7,$GJ7,$GY7,$HN7,$IC7,$IR7,$JG7,$JV7,$KK7,$KZ7),"")</f>
        <v>3.5433070866141732E-2</v>
      </c>
      <c r="FC7" s="5">
        <f>IFERROR((EV$4*EV7+EW$4*EW7+EX$4*EX7+EY$4*EY7+EZ$4*EZ7)*FB7,"")</f>
        <v>3.5433070866141732E-2</v>
      </c>
      <c r="FD7" s="62" t="str">
        <f>'Training Programs'!FM7</f>
        <v>Wind Technician</v>
      </c>
      <c r="FE7" s="62">
        <v>1</v>
      </c>
      <c r="FF7" s="62">
        <v>12</v>
      </c>
      <c r="FG7" s="62">
        <v>63930</v>
      </c>
      <c r="FH7" s="62">
        <v>63930</v>
      </c>
      <c r="FI7" s="62">
        <v>63930</v>
      </c>
      <c r="FJ7" s="62">
        <v>57320</v>
      </c>
      <c r="FK7" s="62">
        <v>1</v>
      </c>
      <c r="FL7" s="62">
        <v>1</v>
      </c>
      <c r="FM7" s="62">
        <v>1</v>
      </c>
      <c r="FN7" s="62">
        <v>1</v>
      </c>
      <c r="FO7" s="62">
        <v>1</v>
      </c>
      <c r="FP7" s="62">
        <f>SUM(FK7:FO7)</f>
        <v>5</v>
      </c>
      <c r="FQ7" s="62">
        <f>IFERROR(FF7/SUM($Z7,$AP7,$BE7,$BT7,$CI7,$CX7,$DM7,$EB7,$EQ7,$FF7,$FU7,$GJ7,$GY7,$HN7,$IC7,$IR7,$JG7,$JV7,$KK7,$KZ7),"")</f>
        <v>4.7244094488188976E-2</v>
      </c>
      <c r="FR7" s="62">
        <f>IFERROR((FK$4*FK7+FL$4*FL7+FM$4*FM7+FN$4*FN7+FO$4*FO7)*FQ7,"")</f>
        <v>4.7244094488188976E-2</v>
      </c>
      <c r="FS7" s="5"/>
      <c r="FT7" s="5"/>
      <c r="FU7" s="5"/>
      <c r="FV7" s="5"/>
      <c r="FW7" s="5"/>
      <c r="FX7" s="5"/>
      <c r="FY7" s="5"/>
      <c r="FZ7" s="5"/>
      <c r="GA7" s="5"/>
      <c r="GB7" s="5"/>
      <c r="GC7" s="5"/>
      <c r="GD7" s="5"/>
      <c r="GE7" s="5"/>
      <c r="GF7" s="5"/>
      <c r="GG7" s="5"/>
      <c r="GH7" s="62"/>
      <c r="GI7" s="62"/>
      <c r="GJ7" s="62"/>
      <c r="GK7" s="62"/>
      <c r="GL7" s="62"/>
      <c r="GM7" s="62"/>
      <c r="GN7" s="62"/>
      <c r="GO7" s="62"/>
      <c r="GP7" s="62"/>
      <c r="GQ7" s="62"/>
      <c r="GR7" s="62"/>
      <c r="GS7" s="62"/>
      <c r="GT7" s="62"/>
      <c r="GU7" s="62"/>
      <c r="GV7" s="62"/>
      <c r="GW7" s="5"/>
      <c r="GX7" s="5"/>
      <c r="GY7" s="5"/>
      <c r="GZ7" s="5"/>
      <c r="HA7" s="5"/>
      <c r="HB7" s="5"/>
      <c r="HC7" s="5"/>
      <c r="HD7" s="5"/>
      <c r="HE7" s="5"/>
      <c r="HF7" s="5"/>
      <c r="HG7" s="5"/>
      <c r="HH7" s="5"/>
      <c r="HI7" s="5"/>
      <c r="HJ7" s="5"/>
      <c r="HK7" s="5"/>
      <c r="HL7" s="62"/>
      <c r="HM7" s="62"/>
      <c r="HN7" s="62"/>
      <c r="HO7" s="62"/>
      <c r="HP7" s="62"/>
      <c r="HQ7" s="62"/>
      <c r="HR7" s="62"/>
      <c r="HS7" s="62"/>
      <c r="HT7" s="62"/>
      <c r="HU7" s="62"/>
      <c r="HV7" s="62"/>
      <c r="HW7" s="62"/>
      <c r="HX7" s="62"/>
      <c r="HY7" s="62"/>
      <c r="HZ7" s="62"/>
      <c r="IA7" s="5"/>
      <c r="IB7" s="5"/>
      <c r="IC7" s="5"/>
      <c r="ID7" s="5"/>
      <c r="IE7" s="5"/>
      <c r="IF7" s="5"/>
      <c r="IG7" s="5"/>
      <c r="IH7" s="5"/>
      <c r="II7" s="5"/>
      <c r="IJ7" s="5"/>
      <c r="IK7" s="5"/>
      <c r="IL7" s="5"/>
      <c r="IM7" s="5"/>
      <c r="IN7" s="5"/>
      <c r="IO7" s="5"/>
      <c r="IP7" s="62"/>
      <c r="IQ7" s="62"/>
      <c r="IR7" s="62"/>
      <c r="IS7" s="62"/>
      <c r="IT7" s="62"/>
      <c r="IU7" s="62"/>
      <c r="IV7" s="62"/>
      <c r="IW7" s="62"/>
      <c r="IX7" s="62"/>
      <c r="IY7" s="62"/>
      <c r="IZ7" s="62"/>
      <c r="JA7" s="62"/>
      <c r="JB7" s="62"/>
      <c r="JC7" s="62"/>
      <c r="JD7" s="62"/>
      <c r="JE7" s="5"/>
      <c r="JF7" s="5"/>
      <c r="JG7" s="5"/>
      <c r="JH7" s="5"/>
      <c r="JI7" s="5"/>
      <c r="JJ7" s="5"/>
      <c r="JK7" s="5"/>
      <c r="JL7" s="5"/>
      <c r="JM7" s="5"/>
      <c r="JN7" s="5"/>
      <c r="JO7" s="5"/>
      <c r="JP7" s="5"/>
      <c r="JQ7" s="5"/>
      <c r="JR7" s="5"/>
      <c r="JS7" s="5"/>
      <c r="JT7" s="62"/>
      <c r="JU7" s="62"/>
      <c r="JV7" s="62"/>
      <c r="JW7" s="62"/>
      <c r="JX7" s="62"/>
      <c r="JY7" s="62"/>
      <c r="JZ7" s="62"/>
      <c r="KA7" s="62"/>
      <c r="KB7" s="62"/>
      <c r="KC7" s="62"/>
      <c r="KD7" s="62"/>
      <c r="KE7" s="62"/>
      <c r="KF7" s="62"/>
      <c r="KG7" s="62"/>
      <c r="KH7" s="62"/>
      <c r="KI7" s="5"/>
      <c r="KJ7" s="5"/>
      <c r="KK7" s="5"/>
      <c r="KL7" s="5"/>
      <c r="KM7" s="5"/>
      <c r="KN7" s="5"/>
      <c r="KO7" s="5"/>
      <c r="KP7" s="5"/>
      <c r="KQ7" s="5"/>
      <c r="KR7" s="5"/>
      <c r="KS7" s="5"/>
      <c r="KT7" s="5"/>
      <c r="KU7" s="5"/>
      <c r="KV7" s="5"/>
      <c r="KW7" s="5"/>
      <c r="KX7" s="62"/>
      <c r="KY7" s="62"/>
      <c r="KZ7" s="62"/>
      <c r="LA7" s="62"/>
      <c r="LB7" s="62"/>
      <c r="LC7" s="62"/>
      <c r="LD7" s="62"/>
      <c r="LE7" s="62"/>
      <c r="LF7" s="62"/>
      <c r="LG7" s="62"/>
      <c r="LH7" s="62"/>
      <c r="LI7" s="62"/>
      <c r="LJ7" s="62"/>
      <c r="LK7" s="62"/>
      <c r="LL7" s="62"/>
    </row>
    <row r="8" spans="1:324" x14ac:dyDescent="0.35">
      <c r="A8" s="131">
        <v>4</v>
      </c>
      <c r="B8" s="170"/>
      <c r="C8" s="170"/>
      <c r="D8" s="152">
        <v>240</v>
      </c>
      <c r="E8" s="72" t="str">
        <f>'BVEM Scorecard'!F7</f>
        <v>Wind</v>
      </c>
      <c r="F8" s="96"/>
      <c r="G8" s="96"/>
      <c r="H8" s="96"/>
      <c r="I8" s="96"/>
      <c r="J8" s="66"/>
      <c r="K8" s="66"/>
      <c r="L8" s="66"/>
      <c r="M8" s="66"/>
      <c r="N8" s="66"/>
      <c r="O8" s="66"/>
      <c r="P8" s="66"/>
      <c r="Q8" s="66"/>
      <c r="R8" s="66"/>
      <c r="S8" s="66"/>
      <c r="T8" s="66"/>
      <c r="U8" s="66"/>
      <c r="V8" s="66"/>
      <c r="W8" s="66"/>
      <c r="X8" s="35"/>
      <c r="Y8" s="5"/>
      <c r="Z8" s="5"/>
      <c r="AA8" s="5"/>
      <c r="AB8" s="5"/>
      <c r="AC8" s="5"/>
      <c r="AD8" s="5"/>
      <c r="AE8" s="5"/>
      <c r="AF8" s="5"/>
      <c r="AG8" s="5"/>
      <c r="AH8" s="5"/>
      <c r="AI8" s="5"/>
      <c r="AJ8" s="35"/>
      <c r="AK8" s="35"/>
      <c r="AL8" s="35"/>
      <c r="AM8" s="35"/>
      <c r="AN8" s="62"/>
      <c r="AO8" s="62"/>
      <c r="AP8" s="62"/>
      <c r="AQ8" s="62"/>
      <c r="AR8" s="62"/>
      <c r="AS8" s="62"/>
      <c r="AT8" s="62"/>
      <c r="AU8" s="62"/>
      <c r="AV8" s="62"/>
      <c r="AW8" s="62"/>
      <c r="AX8" s="62"/>
      <c r="AY8" s="62"/>
      <c r="AZ8" s="62"/>
      <c r="BA8" s="62"/>
      <c r="BB8" s="62"/>
      <c r="BC8" s="5"/>
      <c r="BD8" s="5"/>
      <c r="BE8" s="5"/>
      <c r="BF8" s="5"/>
      <c r="BG8" s="5"/>
      <c r="BH8" s="5"/>
      <c r="BI8" s="5"/>
      <c r="BJ8" s="5"/>
      <c r="BK8" s="5"/>
      <c r="BL8" s="5"/>
      <c r="BM8" s="5"/>
      <c r="BN8" s="5"/>
      <c r="BO8" s="5"/>
      <c r="BP8" s="5"/>
      <c r="BQ8" s="5"/>
      <c r="BR8" s="62"/>
      <c r="BS8" s="62"/>
      <c r="BT8" s="62"/>
      <c r="BU8" s="62"/>
      <c r="BV8" s="62"/>
      <c r="BW8" s="62"/>
      <c r="BX8" s="62"/>
      <c r="BY8" s="62"/>
      <c r="BZ8" s="62"/>
      <c r="CA8" s="62"/>
      <c r="CB8" s="62"/>
      <c r="CC8" s="62"/>
      <c r="CD8" s="62"/>
      <c r="CE8" s="62"/>
      <c r="CF8" s="62"/>
      <c r="CG8" s="5"/>
      <c r="CH8" s="5"/>
      <c r="CI8" s="5"/>
      <c r="CJ8" s="5"/>
      <c r="CK8" s="5"/>
      <c r="CL8" s="5"/>
      <c r="CM8" s="5"/>
      <c r="CN8" s="5"/>
      <c r="CO8" s="5"/>
      <c r="CP8" s="5"/>
      <c r="CQ8" s="5"/>
      <c r="CR8" s="5"/>
      <c r="CS8" s="5"/>
      <c r="CT8" s="5"/>
      <c r="CU8" s="5"/>
      <c r="CV8" s="62"/>
      <c r="CW8" s="62"/>
      <c r="CX8" s="62"/>
      <c r="CY8" s="62"/>
      <c r="CZ8" s="62"/>
      <c r="DA8" s="62"/>
      <c r="DB8" s="62"/>
      <c r="DC8" s="62"/>
      <c r="DD8" s="62"/>
      <c r="DE8" s="62"/>
      <c r="DF8" s="62"/>
      <c r="DG8" s="62"/>
      <c r="DH8" s="62"/>
      <c r="DI8" s="62"/>
      <c r="DJ8" s="62"/>
      <c r="DK8" s="5"/>
      <c r="DL8" s="5"/>
      <c r="DM8" s="5"/>
      <c r="DN8" s="5"/>
      <c r="DO8" s="5"/>
      <c r="DP8" s="5"/>
      <c r="DQ8" s="5"/>
      <c r="DR8" s="5"/>
      <c r="DS8" s="5"/>
      <c r="DT8" s="5"/>
      <c r="DU8" s="5"/>
      <c r="DV8" s="5"/>
      <c r="DW8" s="5"/>
      <c r="DX8" s="5"/>
      <c r="DY8" s="5"/>
      <c r="DZ8" s="62"/>
      <c r="EA8" s="62"/>
      <c r="EB8" s="62"/>
      <c r="EC8" s="62"/>
      <c r="ED8" s="62"/>
      <c r="EE8" s="62"/>
      <c r="EF8" s="62"/>
      <c r="EG8" s="62"/>
      <c r="EH8" s="62"/>
      <c r="EI8" s="62"/>
      <c r="EJ8" s="62"/>
      <c r="EK8" s="62"/>
      <c r="EL8" s="62"/>
      <c r="EM8" s="62"/>
      <c r="EN8" s="62"/>
      <c r="EO8" s="5"/>
      <c r="EP8" s="5"/>
      <c r="EQ8" s="5"/>
      <c r="ER8" s="5"/>
      <c r="ES8" s="5"/>
      <c r="ET8" s="5"/>
      <c r="EU8" s="5"/>
      <c r="EV8" s="5"/>
      <c r="EW8" s="5"/>
      <c r="EX8" s="5"/>
      <c r="EY8" s="5"/>
      <c r="EZ8" s="5"/>
      <c r="FA8" s="5"/>
      <c r="FB8" s="5"/>
      <c r="FC8" s="5"/>
      <c r="FD8" s="62"/>
      <c r="FE8" s="62"/>
      <c r="FF8" s="62"/>
      <c r="FG8" s="62"/>
      <c r="FH8" s="62"/>
      <c r="FI8" s="62"/>
      <c r="FJ8" s="62"/>
      <c r="FK8" s="62"/>
      <c r="FL8" s="62"/>
      <c r="FM8" s="62"/>
      <c r="FN8" s="62"/>
      <c r="FO8" s="62"/>
      <c r="FP8" s="62"/>
      <c r="FQ8" s="62"/>
      <c r="FR8" s="62"/>
      <c r="FS8" s="5"/>
      <c r="FT8" s="5"/>
      <c r="FU8" s="5"/>
      <c r="FV8" s="5"/>
      <c r="FW8" s="5"/>
      <c r="FX8" s="5"/>
      <c r="FY8" s="5"/>
      <c r="FZ8" s="5"/>
      <c r="GA8" s="5"/>
      <c r="GB8" s="5"/>
      <c r="GC8" s="5"/>
      <c r="GD8" s="5"/>
      <c r="GE8" s="5"/>
      <c r="GF8" s="5"/>
      <c r="GG8" s="5"/>
      <c r="GH8" s="62"/>
      <c r="GI8" s="62"/>
      <c r="GJ8" s="62"/>
      <c r="GK8" s="62"/>
      <c r="GL8" s="62"/>
      <c r="GM8" s="62"/>
      <c r="GN8" s="62"/>
      <c r="GO8" s="62"/>
      <c r="GP8" s="62"/>
      <c r="GQ8" s="62"/>
      <c r="GR8" s="62"/>
      <c r="GS8" s="62"/>
      <c r="GT8" s="62"/>
      <c r="GU8" s="62"/>
      <c r="GV8" s="62"/>
      <c r="GW8" s="5"/>
      <c r="GX8" s="5"/>
      <c r="GY8" s="5"/>
      <c r="GZ8" s="5"/>
      <c r="HA8" s="5"/>
      <c r="HB8" s="5"/>
      <c r="HC8" s="5"/>
      <c r="HD8" s="5"/>
      <c r="HE8" s="5"/>
      <c r="HF8" s="5"/>
      <c r="HG8" s="5"/>
      <c r="HH8" s="5"/>
      <c r="HI8" s="5"/>
      <c r="HJ8" s="5"/>
      <c r="HK8" s="5"/>
      <c r="HL8" s="62"/>
      <c r="HM8" s="62"/>
      <c r="HN8" s="62"/>
      <c r="HO8" s="62"/>
      <c r="HP8" s="62"/>
      <c r="HQ8" s="62"/>
      <c r="HR8" s="62"/>
      <c r="HS8" s="62"/>
      <c r="HT8" s="62"/>
      <c r="HU8" s="62"/>
      <c r="HV8" s="62"/>
      <c r="HW8" s="62"/>
      <c r="HX8" s="62"/>
      <c r="HY8" s="62"/>
      <c r="HZ8" s="62"/>
      <c r="IA8" s="5"/>
      <c r="IB8" s="5"/>
      <c r="IC8" s="5"/>
      <c r="ID8" s="5"/>
      <c r="IE8" s="5"/>
      <c r="IF8" s="5"/>
      <c r="IG8" s="5"/>
      <c r="IH8" s="5"/>
      <c r="II8" s="5"/>
      <c r="IJ8" s="5"/>
      <c r="IK8" s="5"/>
      <c r="IL8" s="5"/>
      <c r="IM8" s="5"/>
      <c r="IN8" s="5"/>
      <c r="IO8" s="5"/>
      <c r="IP8" s="62"/>
      <c r="IQ8" s="62"/>
      <c r="IR8" s="62"/>
      <c r="IS8" s="62"/>
      <c r="IT8" s="62"/>
      <c r="IU8" s="62"/>
      <c r="IV8" s="62"/>
      <c r="IW8" s="62"/>
      <c r="IX8" s="62"/>
      <c r="IY8" s="62"/>
      <c r="IZ8" s="62"/>
      <c r="JA8" s="62"/>
      <c r="JB8" s="62"/>
      <c r="JC8" s="62"/>
      <c r="JD8" s="62"/>
      <c r="JE8" s="5"/>
      <c r="JF8" s="5"/>
      <c r="JG8" s="5"/>
      <c r="JH8" s="5"/>
      <c r="JI8" s="5"/>
      <c r="JJ8" s="5"/>
      <c r="JK8" s="5"/>
      <c r="JL8" s="5"/>
      <c r="JM8" s="5"/>
      <c r="JN8" s="5"/>
      <c r="JO8" s="5"/>
      <c r="JP8" s="5"/>
      <c r="JQ8" s="5"/>
      <c r="JR8" s="5"/>
      <c r="JS8" s="5"/>
      <c r="JT8" s="62"/>
      <c r="JU8" s="62"/>
      <c r="JV8" s="62"/>
      <c r="JW8" s="62"/>
      <c r="JX8" s="62"/>
      <c r="JY8" s="62"/>
      <c r="JZ8" s="62"/>
      <c r="KA8" s="62"/>
      <c r="KB8" s="62"/>
      <c r="KC8" s="62"/>
      <c r="KD8" s="62"/>
      <c r="KE8" s="62"/>
      <c r="KF8" s="62"/>
      <c r="KG8" s="62"/>
      <c r="KH8" s="62"/>
      <c r="KI8" s="5"/>
      <c r="KJ8" s="5"/>
      <c r="KK8" s="5"/>
      <c r="KL8" s="5"/>
      <c r="KM8" s="5"/>
      <c r="KN8" s="5"/>
      <c r="KO8" s="5"/>
      <c r="KP8" s="5"/>
      <c r="KQ8" s="5"/>
      <c r="KR8" s="5"/>
      <c r="KS8" s="5"/>
      <c r="KT8" s="5"/>
      <c r="KU8" s="5"/>
      <c r="KV8" s="5"/>
      <c r="KW8" s="5"/>
      <c r="KX8" s="62"/>
      <c r="KY8" s="62"/>
      <c r="KZ8" s="62"/>
      <c r="LA8" s="62"/>
      <c r="LB8" s="62"/>
      <c r="LC8" s="62"/>
      <c r="LD8" s="62"/>
      <c r="LE8" s="62"/>
      <c r="LF8" s="62"/>
      <c r="LG8" s="62"/>
      <c r="LH8" s="62"/>
      <c r="LI8" s="62"/>
      <c r="LJ8" s="62"/>
      <c r="LK8" s="62"/>
      <c r="LL8" s="62"/>
    </row>
    <row r="9" spans="1:324" x14ac:dyDescent="0.35">
      <c r="A9" s="131">
        <v>5</v>
      </c>
      <c r="B9" s="170"/>
      <c r="C9" s="170"/>
      <c r="D9" s="152">
        <v>13</v>
      </c>
      <c r="E9" s="72" t="str">
        <f>'BVEM Scorecard'!F8</f>
        <v>Wind</v>
      </c>
      <c r="F9" s="96">
        <f t="shared" ref="F9:F60" si="6">W9</f>
        <v>0.8</v>
      </c>
      <c r="G9" s="96">
        <f t="shared" ref="G9:G60" si="7">V9/5</f>
        <v>0.91999999999999993</v>
      </c>
      <c r="H9" s="96">
        <f t="shared" ref="H9:H60" si="8">IFERROR(SUM(AL9,BB9,BQ9,CF9,CU9,DJ9,DY9,EN9,FC9,FR9,GG9,GV9,HK9,HZ9,IO9,JD9,JS9,KH9,KW9,LL9),0)</f>
        <v>1.0000000000000002</v>
      </c>
      <c r="I9" s="96">
        <f t="shared" ref="I9:I60" si="9">IFERROR(SUM(AJ9,AZ9,BO9,CD9,CS9,DH9,DW9,EL9,FA9,FP9,GE9,GT9,HI9,HX9,IM9,JB9,JQ9,KF9,KU9,LJ9)/SUM(Y9,AO9,BD9,BS9,CH9,CW9,DL9,EA9,EP9,FE9,FT9,GI9,GX9,HM9,IB9,IQ9,JF9,JU9,KJ9,KY9)/5,0)</f>
        <v>1</v>
      </c>
      <c r="J9" s="66">
        <v>1</v>
      </c>
      <c r="K9" s="66">
        <v>1</v>
      </c>
      <c r="L9" s="66">
        <v>1</v>
      </c>
      <c r="M9" s="66">
        <v>1</v>
      </c>
      <c r="N9" s="66">
        <v>1</v>
      </c>
      <c r="O9" s="66">
        <v>1</v>
      </c>
      <c r="P9" s="66">
        <v>1</v>
      </c>
      <c r="Q9" s="66">
        <v>0.6</v>
      </c>
      <c r="R9" s="66">
        <v>1</v>
      </c>
      <c r="S9" s="66">
        <v>1</v>
      </c>
      <c r="T9" s="66">
        <v>1</v>
      </c>
      <c r="U9" s="66">
        <v>1</v>
      </c>
      <c r="V9" s="66">
        <f t="shared" ref="V9:V60" si="10">SUM(Q9:U9)</f>
        <v>4.5999999999999996</v>
      </c>
      <c r="W9" s="66">
        <f t="shared" ref="W9:W60" si="11">Q$4*Q9+R$4*R9+S$4*S9+T$4*T9+U$4*U9</f>
        <v>0.8</v>
      </c>
      <c r="X9" s="35" t="str">
        <f>'Training Programs'!Y9</f>
        <v>Equipment
Operators</v>
      </c>
      <c r="Y9" s="5">
        <v>1</v>
      </c>
      <c r="Z9" s="5">
        <v>24</v>
      </c>
      <c r="AA9" s="5">
        <v>97718</v>
      </c>
      <c r="AB9" s="5">
        <v>97718</v>
      </c>
      <c r="AC9" s="5">
        <v>97718</v>
      </c>
      <c r="AD9" s="5">
        <v>51430</v>
      </c>
      <c r="AE9" s="5">
        <v>1</v>
      </c>
      <c r="AF9" s="5">
        <v>1</v>
      </c>
      <c r="AG9" s="5">
        <v>1</v>
      </c>
      <c r="AH9" s="5">
        <v>1</v>
      </c>
      <c r="AI9" s="5">
        <v>1</v>
      </c>
      <c r="AJ9" s="35">
        <f t="shared" ref="AJ9:AJ60" si="12">SUM(AE9:AI9)</f>
        <v>5</v>
      </c>
      <c r="AK9" s="35">
        <f t="shared" ref="AK9:AK60" si="13">IFERROR(Z9/SUM($Z9,$AP9,$BE9,$BT9,$CI9,$CX9,$DM9,$EB9,$EQ9,$FF9,$FU9,$GJ9,$GY9,$HN9,$IC9,$IR9,$JG9,$JV9,$KK9,$KZ9),"")</f>
        <v>9.4488188976377951E-2</v>
      </c>
      <c r="AL9" s="35">
        <f t="shared" ref="AL9:AL60" si="14">IFERROR((AE$4*AE9+AF$4*AF9+AG$4*AG9+AH$4*AH9+AI$4*AI9)*AK9,"")</f>
        <v>9.4488188976377951E-2</v>
      </c>
      <c r="AM9" s="35"/>
      <c r="AN9" s="62" t="str">
        <f>'Training Programs'!AO9</f>
        <v>Crane Operators</v>
      </c>
      <c r="AO9" s="62">
        <v>1</v>
      </c>
      <c r="AP9" s="62">
        <v>15</v>
      </c>
      <c r="AQ9" s="62">
        <v>112965</v>
      </c>
      <c r="AR9" s="62">
        <v>112965</v>
      </c>
      <c r="AS9" s="62">
        <v>112965</v>
      </c>
      <c r="AT9" s="62">
        <v>61340</v>
      </c>
      <c r="AU9" s="62">
        <v>1</v>
      </c>
      <c r="AV9" s="62">
        <v>1</v>
      </c>
      <c r="AW9" s="62">
        <v>1</v>
      </c>
      <c r="AX9" s="62">
        <v>1</v>
      </c>
      <c r="AY9" s="62">
        <v>1</v>
      </c>
      <c r="AZ9" s="62">
        <f t="shared" ref="AZ9:AZ60" si="15">SUM(AU9:AY9)</f>
        <v>5</v>
      </c>
      <c r="BA9" s="62">
        <f t="shared" ref="BA9:BA60" si="16">IFERROR(AP9/SUM($Z9,$AP9,$BE9,$BT9,$CI9,$CX9,$DM9,$EB9,$EQ9,$FF9,$FU9,$GJ9,$GY9,$HN9,$IC9,$IR9,$JG9,$JV9,$KK9,$KZ9),"")</f>
        <v>5.905511811023622E-2</v>
      </c>
      <c r="BB9" s="62">
        <f t="shared" ref="BB9:BB60" si="17">IFERROR((AU$4*AU9+AV$4*AV9+AW$4*AW9+AX$4*AX9+AY$4*AY9)*BA9,"")</f>
        <v>5.905511811023622E-2</v>
      </c>
      <c r="BC9" s="5" t="str">
        <f>'Training Programs'!BE9</f>
        <v>Turbine Installers</v>
      </c>
      <c r="BD9" s="5">
        <v>1</v>
      </c>
      <c r="BE9" s="5">
        <v>69</v>
      </c>
      <c r="BF9" s="5">
        <v>167274</v>
      </c>
      <c r="BG9" s="5">
        <v>167274</v>
      </c>
      <c r="BH9" s="5">
        <v>167274</v>
      </c>
      <c r="BI9" s="5">
        <v>104600</v>
      </c>
      <c r="BJ9" s="5">
        <v>1</v>
      </c>
      <c r="BK9" s="5">
        <v>1</v>
      </c>
      <c r="BL9" s="5">
        <v>1</v>
      </c>
      <c r="BM9" s="5">
        <v>1</v>
      </c>
      <c r="BN9" s="5">
        <v>1</v>
      </c>
      <c r="BO9" s="5">
        <f t="shared" ref="BO9:BO60" si="18">SUM(BJ9:BN9)</f>
        <v>5</v>
      </c>
      <c r="BP9" s="5">
        <f t="shared" ref="BP9:BP60" si="19">IFERROR(BE9/SUM($Z9,$AP9,$BE9,$BT9,$CI9,$CX9,$DM9,$EB9,$EQ9,$FF9,$FU9,$GJ9,$GY9,$HN9,$IC9,$IR9,$JG9,$JV9,$KK9,$KZ9),"")</f>
        <v>0.27165354330708663</v>
      </c>
      <c r="BQ9" s="5">
        <f t="shared" ref="BQ9:BQ60" si="20">IFERROR((BJ$4*BJ9+BK$4*BK9+BL$4*BL9+BM$4*BM9+BN$4*BN9)*BP9,"")</f>
        <v>0.27165354330708663</v>
      </c>
      <c r="BR9" s="62" t="str">
        <f>'Training Programs'!BU9</f>
        <v>Turbine Laborer</v>
      </c>
      <c r="BS9" s="62">
        <v>1</v>
      </c>
      <c r="BT9" s="62">
        <v>69</v>
      </c>
      <c r="BU9" s="62">
        <v>68765</v>
      </c>
      <c r="BV9" s="62">
        <v>68765</v>
      </c>
      <c r="BW9" s="62">
        <v>68765</v>
      </c>
      <c r="BX9" s="62">
        <v>57320</v>
      </c>
      <c r="BY9" s="62">
        <v>1</v>
      </c>
      <c r="BZ9" s="62">
        <v>1</v>
      </c>
      <c r="CA9" s="62">
        <v>1</v>
      </c>
      <c r="CB9" s="62">
        <v>1</v>
      </c>
      <c r="CC9" s="62">
        <v>1</v>
      </c>
      <c r="CD9" s="62">
        <f t="shared" ref="CD9:CD60" si="21">SUM(BY9:CC9)</f>
        <v>5</v>
      </c>
      <c r="CE9" s="62">
        <f t="shared" ref="CE9:CE60" si="22">IFERROR(BT9/SUM($Z9,$AP9,$BE9,$BT9,$CI9,$CX9,$DM9,$EB9,$EQ9,$FF9,$FU9,$GJ9,$GY9,$HN9,$IC9,$IR9,$JG9,$JV9,$KK9,$KZ9),"")</f>
        <v>0.27165354330708663</v>
      </c>
      <c r="CF9" s="62">
        <f t="shared" ref="CF9:CF60" si="23">IFERROR((BY$4*BY9+BZ$4*BZ9+CA$4*CA9+CB$4*CB9+CC$4*CC9)*CE9,"")</f>
        <v>0.27165354330708663</v>
      </c>
      <c r="CG9" s="5" t="str">
        <f>'Training Programs'!CK9</f>
        <v>Construction Managers</v>
      </c>
      <c r="CH9" s="5">
        <v>1</v>
      </c>
      <c r="CI9" s="5">
        <v>21</v>
      </c>
      <c r="CJ9" s="5">
        <v>151302</v>
      </c>
      <c r="CK9" s="5">
        <v>151302</v>
      </c>
      <c r="CL9" s="5">
        <v>151302</v>
      </c>
      <c r="CM9" s="5">
        <v>101480</v>
      </c>
      <c r="CN9" s="5">
        <v>1</v>
      </c>
      <c r="CO9" s="5">
        <v>1</v>
      </c>
      <c r="CP9" s="5">
        <v>1</v>
      </c>
      <c r="CQ9" s="5">
        <v>1</v>
      </c>
      <c r="CR9" s="5">
        <v>1</v>
      </c>
      <c r="CS9" s="5">
        <f t="shared" ref="CS9:CS60" si="24">SUM(CN9:CR9)</f>
        <v>5</v>
      </c>
      <c r="CT9" s="5">
        <f t="shared" ref="CT9:CT60" si="25">IFERROR(CI9/SUM($Z9,$AP9,$BE9,$BT9,$CI9,$CX9,$DM9,$EB9,$EQ9,$FF9,$FU9,$GJ9,$GY9,$HN9,$IC9,$IR9,$JG9,$JV9,$KK9,$KZ9),"")</f>
        <v>8.2677165354330714E-2</v>
      </c>
      <c r="CU9" s="5">
        <f t="shared" ref="CU9:CU60" si="26">IFERROR((CN$4*CN9+CO$4*CO9+CP$4*CP9+CQ$4*CQ9+CR$4*CR9)*CT9,"")</f>
        <v>8.2677165354330714E-2</v>
      </c>
      <c r="CV9" s="62" t="str">
        <f>'Training Programs'!DA9</f>
        <v>Electricians</v>
      </c>
      <c r="CW9" s="62">
        <v>1</v>
      </c>
      <c r="CX9" s="62">
        <v>12</v>
      </c>
      <c r="CY9" s="62">
        <v>129854</v>
      </c>
      <c r="CZ9" s="62">
        <v>129854</v>
      </c>
      <c r="DA9" s="62">
        <v>129854</v>
      </c>
      <c r="DB9" s="62">
        <v>60240</v>
      </c>
      <c r="DC9" s="62">
        <v>1</v>
      </c>
      <c r="DD9" s="62">
        <v>1</v>
      </c>
      <c r="DE9" s="62">
        <v>1</v>
      </c>
      <c r="DF9" s="62">
        <v>1</v>
      </c>
      <c r="DG9" s="62">
        <v>1</v>
      </c>
      <c r="DH9" s="62">
        <f t="shared" ref="DH9:DH60" si="27">SUM(DC9:DG9)</f>
        <v>5</v>
      </c>
      <c r="DI9" s="62">
        <f t="shared" ref="DI9:DI60" si="28">IFERROR(CX9/SUM($Z9,$AP9,$BE9,$BT9,$CI9,$CX9,$DM9,$EB9,$EQ9,$FF9,$FU9,$GJ9,$GY9,$HN9,$IC9,$IR9,$JG9,$JV9,$KK9,$KZ9),"")</f>
        <v>4.7244094488188976E-2</v>
      </c>
      <c r="DJ9" s="62">
        <f t="shared" ref="DJ9:DJ60" si="29">IFERROR((DC$4*DC9+DD$4*DD9+DE$4*DE9+DF$4*DF9+DG$4*DG9)*DI9,"")</f>
        <v>4.7244094488188976E-2</v>
      </c>
      <c r="DK9" s="5" t="str">
        <f>'Training Programs'!DQ9</f>
        <v>Apprentice</v>
      </c>
      <c r="DL9" s="5">
        <v>1</v>
      </c>
      <c r="DM9" s="5">
        <v>14</v>
      </c>
      <c r="DN9" s="5">
        <v>106350</v>
      </c>
      <c r="DO9" s="5">
        <v>106350</v>
      </c>
      <c r="DP9" s="5">
        <v>106350</v>
      </c>
      <c r="DQ9" s="5">
        <v>40750</v>
      </c>
      <c r="DR9" s="5">
        <v>1</v>
      </c>
      <c r="DS9" s="5">
        <v>1</v>
      </c>
      <c r="DT9" s="5">
        <v>1</v>
      </c>
      <c r="DU9" s="5">
        <v>1</v>
      </c>
      <c r="DV9" s="5">
        <v>1</v>
      </c>
      <c r="DW9" s="5">
        <f t="shared" ref="DW9:DW60" si="30">SUM(DR9:DV9)</f>
        <v>5</v>
      </c>
      <c r="DX9" s="5">
        <f t="shared" ref="DX9:DX60" si="31">IFERROR(DM9/SUM($Z9,$AP9,$BE9,$BT9,$CI9,$CX9,$DM9,$EB9,$EQ9,$FF9,$FU9,$GJ9,$GY9,$HN9,$IC9,$IR9,$JG9,$JV9,$KK9,$KZ9),"")</f>
        <v>5.5118110236220472E-2</v>
      </c>
      <c r="DY9" s="5">
        <f t="shared" ref="DY9:DY60" si="32">IFERROR((DR$4*DR9+DS$4*DS9+DT$4*DT9+DU$4*DU9+DV$4*DV9)*DX9,"")</f>
        <v>5.5118110236220472E-2</v>
      </c>
      <c r="DZ9" s="62" t="str">
        <f>'Training Programs'!EG9</f>
        <v>Foundation Laborer</v>
      </c>
      <c r="EA9" s="62">
        <v>1</v>
      </c>
      <c r="EB9" s="62">
        <v>9</v>
      </c>
      <c r="EC9" s="62">
        <v>88088</v>
      </c>
      <c r="ED9" s="62">
        <v>88088</v>
      </c>
      <c r="EE9" s="62">
        <v>88088</v>
      </c>
      <c r="EF9" s="62">
        <v>40750</v>
      </c>
      <c r="EG9" s="62">
        <v>1</v>
      </c>
      <c r="EH9" s="62">
        <v>1</v>
      </c>
      <c r="EI9" s="62">
        <v>1</v>
      </c>
      <c r="EJ9" s="62">
        <v>1</v>
      </c>
      <c r="EK9" s="62">
        <v>1</v>
      </c>
      <c r="EL9" s="62">
        <f t="shared" ref="EL9:EL60" si="33">SUM(EG9:EK9)</f>
        <v>5</v>
      </c>
      <c r="EM9" s="62">
        <f t="shared" ref="EM9:EM60" si="34">IFERROR(EB9/SUM($Z9,$AP9,$BE9,$BT9,$CI9,$CX9,$DM9,$EB9,$EQ9,$FF9,$FU9,$GJ9,$GY9,$HN9,$IC9,$IR9,$JG9,$JV9,$KK9,$KZ9),"")</f>
        <v>3.5433070866141732E-2</v>
      </c>
      <c r="EN9" s="62">
        <f t="shared" ref="EN9:EN60" si="35">IFERROR((EG$4*EG9+EH$4*EH9+EI$4*EI9+EJ$4*EJ9+EK$4*EK9)*EM9,"")</f>
        <v>3.5433070866141732E-2</v>
      </c>
      <c r="EO9" s="5" t="str">
        <f>'Training Programs'!EW9</f>
        <v>Carpenters</v>
      </c>
      <c r="EP9" s="5">
        <v>1</v>
      </c>
      <c r="EQ9" s="5">
        <v>9</v>
      </c>
      <c r="ER9" s="5">
        <v>68765</v>
      </c>
      <c r="ES9" s="5">
        <v>68765</v>
      </c>
      <c r="ET9" s="5">
        <v>68765</v>
      </c>
      <c r="EU9" s="5">
        <v>51390</v>
      </c>
      <c r="EV9" s="5">
        <v>1</v>
      </c>
      <c r="EW9" s="5">
        <v>1</v>
      </c>
      <c r="EX9" s="5">
        <v>1</v>
      </c>
      <c r="EY9" s="5">
        <v>1</v>
      </c>
      <c r="EZ9" s="5">
        <v>1</v>
      </c>
      <c r="FA9" s="5">
        <f t="shared" ref="FA9:FA60" si="36">SUM(EV9:EZ9)</f>
        <v>5</v>
      </c>
      <c r="FB9" s="5">
        <f t="shared" ref="FB9:FB60" si="37">IFERROR(EQ9/SUM($Z9,$AP9,$BE9,$BT9,$CI9,$CX9,$DM9,$EB9,$EQ9,$FF9,$FU9,$GJ9,$GY9,$HN9,$IC9,$IR9,$JG9,$JV9,$KK9,$KZ9),"")</f>
        <v>3.5433070866141732E-2</v>
      </c>
      <c r="FC9" s="5">
        <f t="shared" ref="FC9:FC60" si="38">IFERROR((EV$4*EV9+EW$4*EW9+EX$4*EX9+EY$4*EY9+EZ$4*EZ9)*FB9,"")</f>
        <v>3.5433070866141732E-2</v>
      </c>
      <c r="FD9" s="62" t="str">
        <f>'Training Programs'!FM9</f>
        <v>Wind Technician</v>
      </c>
      <c r="FE9" s="62">
        <v>1</v>
      </c>
      <c r="FF9" s="62">
        <v>12</v>
      </c>
      <c r="FG9" s="62">
        <v>63930</v>
      </c>
      <c r="FH9" s="62">
        <v>63930</v>
      </c>
      <c r="FI9" s="62">
        <v>63930</v>
      </c>
      <c r="FJ9" s="62">
        <v>57320</v>
      </c>
      <c r="FK9" s="62">
        <v>1</v>
      </c>
      <c r="FL9" s="62">
        <v>1</v>
      </c>
      <c r="FM9" s="62">
        <v>1</v>
      </c>
      <c r="FN9" s="62">
        <v>1</v>
      </c>
      <c r="FO9" s="62">
        <v>1</v>
      </c>
      <c r="FP9" s="62">
        <f t="shared" ref="FP9:FP60" si="39">SUM(FK9:FO9)</f>
        <v>5</v>
      </c>
      <c r="FQ9" s="62">
        <f t="shared" ref="FQ9:FQ60" si="40">IFERROR(FF9/SUM($Z9,$AP9,$BE9,$BT9,$CI9,$CX9,$DM9,$EB9,$EQ9,$FF9,$FU9,$GJ9,$GY9,$HN9,$IC9,$IR9,$JG9,$JV9,$KK9,$KZ9),"")</f>
        <v>4.7244094488188976E-2</v>
      </c>
      <c r="FR9" s="62">
        <f t="shared" ref="FR9:FR60" si="41">IFERROR((FK$4*FK9+FL$4*FL9+FM$4*FM9+FN$4*FN9+FO$4*FO9)*FQ9,"")</f>
        <v>4.7244094488188976E-2</v>
      </c>
      <c r="FS9" s="5"/>
      <c r="FT9" s="5"/>
      <c r="FU9" s="5"/>
      <c r="FV9" s="5"/>
      <c r="FW9" s="5"/>
      <c r="FX9" s="5"/>
      <c r="FY9" s="5"/>
      <c r="FZ9" s="5"/>
      <c r="GA9" s="5"/>
      <c r="GB9" s="5"/>
      <c r="GC9" s="5"/>
      <c r="GD9" s="5"/>
      <c r="GE9" s="5"/>
      <c r="GF9" s="5"/>
      <c r="GG9" s="5"/>
      <c r="GH9" s="62"/>
      <c r="GI9" s="62"/>
      <c r="GJ9" s="62"/>
      <c r="GK9" s="62"/>
      <c r="GL9" s="62"/>
      <c r="GM9" s="62"/>
      <c r="GN9" s="62"/>
      <c r="GO9" s="62"/>
      <c r="GP9" s="62"/>
      <c r="GQ9" s="62"/>
      <c r="GR9" s="62"/>
      <c r="GS9" s="62"/>
      <c r="GT9" s="62"/>
      <c r="GU9" s="62"/>
      <c r="GV9" s="62"/>
      <c r="GW9" s="5"/>
      <c r="GX9" s="5"/>
      <c r="GY9" s="5"/>
      <c r="GZ9" s="5"/>
      <c r="HA9" s="5"/>
      <c r="HB9" s="5"/>
      <c r="HC9" s="5"/>
      <c r="HD9" s="5"/>
      <c r="HE9" s="5"/>
      <c r="HF9" s="5"/>
      <c r="HG9" s="5"/>
      <c r="HH9" s="5"/>
      <c r="HI9" s="5"/>
      <c r="HJ9" s="5"/>
      <c r="HK9" s="5"/>
      <c r="HL9" s="62"/>
      <c r="HM9" s="62"/>
      <c r="HN9" s="62"/>
      <c r="HO9" s="62"/>
      <c r="HP9" s="62"/>
      <c r="HQ9" s="62"/>
      <c r="HR9" s="62"/>
      <c r="HS9" s="62"/>
      <c r="HT9" s="62"/>
      <c r="HU9" s="62"/>
      <c r="HV9" s="62"/>
      <c r="HW9" s="62"/>
      <c r="HX9" s="62"/>
      <c r="HY9" s="62"/>
      <c r="HZ9" s="62"/>
      <c r="IA9" s="5"/>
      <c r="IB9" s="5"/>
      <c r="IC9" s="5"/>
      <c r="ID9" s="5"/>
      <c r="IE9" s="5"/>
      <c r="IF9" s="5"/>
      <c r="IG9" s="5"/>
      <c r="IH9" s="5"/>
      <c r="II9" s="5"/>
      <c r="IJ9" s="5"/>
      <c r="IK9" s="5"/>
      <c r="IL9" s="5"/>
      <c r="IM9" s="5"/>
      <c r="IN9" s="5"/>
      <c r="IO9" s="5"/>
      <c r="IP9" s="62"/>
      <c r="IQ9" s="62"/>
      <c r="IR9" s="62"/>
      <c r="IS9" s="62"/>
      <c r="IT9" s="62"/>
      <c r="IU9" s="62"/>
      <c r="IV9" s="62"/>
      <c r="IW9" s="62"/>
      <c r="IX9" s="62"/>
      <c r="IY9" s="62"/>
      <c r="IZ9" s="62"/>
      <c r="JA9" s="62"/>
      <c r="JB9" s="62"/>
      <c r="JC9" s="62"/>
      <c r="JD9" s="62"/>
      <c r="JE9" s="5"/>
      <c r="JF9" s="5"/>
      <c r="JG9" s="5"/>
      <c r="JH9" s="5"/>
      <c r="JI9" s="5"/>
      <c r="JJ9" s="5"/>
      <c r="JK9" s="5"/>
      <c r="JL9" s="5"/>
      <c r="JM9" s="5"/>
      <c r="JN9" s="5"/>
      <c r="JO9" s="5"/>
      <c r="JP9" s="5"/>
      <c r="JQ9" s="5"/>
      <c r="JR9" s="5"/>
      <c r="JS9" s="5"/>
      <c r="JT9" s="62"/>
      <c r="JU9" s="62"/>
      <c r="JV9" s="62"/>
      <c r="JW9" s="62"/>
      <c r="JX9" s="62"/>
      <c r="JY9" s="62"/>
      <c r="JZ9" s="62"/>
      <c r="KA9" s="62"/>
      <c r="KB9" s="62"/>
      <c r="KC9" s="62"/>
      <c r="KD9" s="62"/>
      <c r="KE9" s="62"/>
      <c r="KF9" s="62"/>
      <c r="KG9" s="62"/>
      <c r="KH9" s="62"/>
      <c r="KI9" s="5"/>
      <c r="KJ9" s="5"/>
      <c r="KK9" s="5"/>
      <c r="KL9" s="5"/>
      <c r="KM9" s="5"/>
      <c r="KN9" s="5"/>
      <c r="KO9" s="5"/>
      <c r="KP9" s="5"/>
      <c r="KQ9" s="5"/>
      <c r="KR9" s="5"/>
      <c r="KS9" s="5"/>
      <c r="KT9" s="5"/>
      <c r="KU9" s="5"/>
      <c r="KV9" s="5"/>
      <c r="KW9" s="5"/>
      <c r="KX9" s="62"/>
      <c r="KY9" s="62"/>
      <c r="KZ9" s="62"/>
      <c r="LA9" s="62"/>
      <c r="LB9" s="62"/>
      <c r="LC9" s="62"/>
      <c r="LD9" s="62"/>
      <c r="LE9" s="62"/>
      <c r="LF9" s="62"/>
      <c r="LG9" s="62"/>
      <c r="LH9" s="62"/>
      <c r="LI9" s="62"/>
      <c r="LJ9" s="62"/>
      <c r="LK9" s="62"/>
      <c r="LL9" s="62"/>
    </row>
    <row r="10" spans="1:324" x14ac:dyDescent="0.35">
      <c r="A10" s="131">
        <v>6</v>
      </c>
      <c r="B10" s="170"/>
      <c r="C10" s="170"/>
      <c r="D10" s="152">
        <v>72</v>
      </c>
      <c r="E10" s="72" t="str">
        <f>'BVEM Scorecard'!F9</f>
        <v>Wind</v>
      </c>
      <c r="F10" s="96"/>
      <c r="G10" s="96"/>
      <c r="H10" s="96"/>
      <c r="I10" s="96"/>
      <c r="J10" s="66"/>
      <c r="K10" s="66"/>
      <c r="L10" s="66"/>
      <c r="M10" s="66"/>
      <c r="N10" s="66"/>
      <c r="O10" s="66"/>
      <c r="P10" s="66"/>
      <c r="Q10" s="66"/>
      <c r="R10" s="66"/>
      <c r="S10" s="66"/>
      <c r="T10" s="66"/>
      <c r="U10" s="66"/>
      <c r="V10" s="66"/>
      <c r="W10" s="66"/>
      <c r="X10" s="35"/>
      <c r="Y10" s="5"/>
      <c r="Z10" s="5"/>
      <c r="AA10" s="5"/>
      <c r="AB10" s="5"/>
      <c r="AC10" s="5"/>
      <c r="AD10" s="5"/>
      <c r="AE10" s="5"/>
      <c r="AF10" s="5"/>
      <c r="AG10" s="5"/>
      <c r="AH10" s="5"/>
      <c r="AI10" s="5"/>
      <c r="AJ10" s="35"/>
      <c r="AK10" s="35"/>
      <c r="AL10" s="35"/>
      <c r="AM10" s="35"/>
      <c r="AN10" s="62"/>
      <c r="AO10" s="62"/>
      <c r="AP10" s="62"/>
      <c r="AQ10" s="62"/>
      <c r="AR10" s="62"/>
      <c r="AS10" s="62"/>
      <c r="AT10" s="62"/>
      <c r="AU10" s="62"/>
      <c r="AV10" s="62"/>
      <c r="AW10" s="62"/>
      <c r="AX10" s="62"/>
      <c r="AY10" s="62"/>
      <c r="AZ10" s="62"/>
      <c r="BA10" s="62"/>
      <c r="BB10" s="62"/>
      <c r="BC10" s="5"/>
      <c r="BD10" s="5"/>
      <c r="BE10" s="5"/>
      <c r="BF10" s="5"/>
      <c r="BG10" s="5"/>
      <c r="BH10" s="5"/>
      <c r="BI10" s="5"/>
      <c r="BJ10" s="5"/>
      <c r="BK10" s="5"/>
      <c r="BL10" s="5"/>
      <c r="BM10" s="5"/>
      <c r="BN10" s="5"/>
      <c r="BO10" s="5"/>
      <c r="BP10" s="5"/>
      <c r="BQ10" s="5"/>
      <c r="BR10" s="62"/>
      <c r="BS10" s="62"/>
      <c r="BT10" s="62"/>
      <c r="BU10" s="62"/>
      <c r="BV10" s="62"/>
      <c r="BW10" s="62"/>
      <c r="BX10" s="62"/>
      <c r="BY10" s="62"/>
      <c r="BZ10" s="62"/>
      <c r="CA10" s="62"/>
      <c r="CB10" s="62"/>
      <c r="CC10" s="62"/>
      <c r="CD10" s="62"/>
      <c r="CE10" s="62"/>
      <c r="CF10" s="62"/>
      <c r="CG10" s="5"/>
      <c r="CH10" s="5"/>
      <c r="CI10" s="5"/>
      <c r="CJ10" s="5"/>
      <c r="CK10" s="5"/>
      <c r="CL10" s="5"/>
      <c r="CM10" s="5"/>
      <c r="CN10" s="5"/>
      <c r="CO10" s="5"/>
      <c r="CP10" s="5"/>
      <c r="CQ10" s="5"/>
      <c r="CR10" s="5"/>
      <c r="CS10" s="5"/>
      <c r="CT10" s="5"/>
      <c r="CU10" s="5"/>
      <c r="CV10" s="62"/>
      <c r="CW10" s="62"/>
      <c r="CX10" s="62"/>
      <c r="CY10" s="62"/>
      <c r="CZ10" s="62"/>
      <c r="DA10" s="62"/>
      <c r="DB10" s="62"/>
      <c r="DC10" s="62"/>
      <c r="DD10" s="62"/>
      <c r="DE10" s="62"/>
      <c r="DF10" s="62"/>
      <c r="DG10" s="62"/>
      <c r="DH10" s="62"/>
      <c r="DI10" s="62"/>
      <c r="DJ10" s="62"/>
      <c r="DK10" s="5"/>
      <c r="DL10" s="5"/>
      <c r="DM10" s="5"/>
      <c r="DN10" s="5"/>
      <c r="DO10" s="5"/>
      <c r="DP10" s="5"/>
      <c r="DQ10" s="5"/>
      <c r="DR10" s="5"/>
      <c r="DS10" s="5"/>
      <c r="DT10" s="5"/>
      <c r="DU10" s="5"/>
      <c r="DV10" s="5"/>
      <c r="DW10" s="5"/>
      <c r="DX10" s="5"/>
      <c r="DY10" s="5"/>
      <c r="DZ10" s="62"/>
      <c r="EA10" s="62"/>
      <c r="EB10" s="62"/>
      <c r="EC10" s="62"/>
      <c r="ED10" s="62"/>
      <c r="EE10" s="62"/>
      <c r="EF10" s="62"/>
      <c r="EG10" s="62"/>
      <c r="EH10" s="62"/>
      <c r="EI10" s="62"/>
      <c r="EJ10" s="62"/>
      <c r="EK10" s="62"/>
      <c r="EL10" s="62"/>
      <c r="EM10" s="62"/>
      <c r="EN10" s="62"/>
      <c r="EO10" s="5"/>
      <c r="EP10" s="5"/>
      <c r="EQ10" s="5"/>
      <c r="ER10" s="5"/>
      <c r="ES10" s="5"/>
      <c r="ET10" s="5"/>
      <c r="EU10" s="5"/>
      <c r="EV10" s="5"/>
      <c r="EW10" s="5"/>
      <c r="EX10" s="5"/>
      <c r="EY10" s="5"/>
      <c r="EZ10" s="5"/>
      <c r="FA10" s="5"/>
      <c r="FB10" s="5"/>
      <c r="FC10" s="5"/>
      <c r="FD10" s="62"/>
      <c r="FE10" s="62"/>
      <c r="FF10" s="62"/>
      <c r="FG10" s="62"/>
      <c r="FH10" s="62"/>
      <c r="FI10" s="62"/>
      <c r="FJ10" s="62"/>
      <c r="FK10" s="62"/>
      <c r="FL10" s="62"/>
      <c r="FM10" s="62"/>
      <c r="FN10" s="62"/>
      <c r="FO10" s="62"/>
      <c r="FP10" s="62"/>
      <c r="FQ10" s="62"/>
      <c r="FR10" s="62"/>
      <c r="FS10" s="5"/>
      <c r="FT10" s="5"/>
      <c r="FU10" s="5"/>
      <c r="FV10" s="5"/>
      <c r="FW10" s="5"/>
      <c r="FX10" s="5"/>
      <c r="FY10" s="5"/>
      <c r="FZ10" s="5"/>
      <c r="GA10" s="5"/>
      <c r="GB10" s="5"/>
      <c r="GC10" s="5"/>
      <c r="GD10" s="5"/>
      <c r="GE10" s="5"/>
      <c r="GF10" s="5"/>
      <c r="GG10" s="5"/>
      <c r="GH10" s="62"/>
      <c r="GI10" s="62"/>
      <c r="GJ10" s="62"/>
      <c r="GK10" s="62"/>
      <c r="GL10" s="62"/>
      <c r="GM10" s="62"/>
      <c r="GN10" s="62"/>
      <c r="GO10" s="62"/>
      <c r="GP10" s="62"/>
      <c r="GQ10" s="62"/>
      <c r="GR10" s="62"/>
      <c r="GS10" s="62"/>
      <c r="GT10" s="62"/>
      <c r="GU10" s="62"/>
      <c r="GV10" s="62"/>
      <c r="GW10" s="5"/>
      <c r="GX10" s="5"/>
      <c r="GY10" s="5"/>
      <c r="GZ10" s="5"/>
      <c r="HA10" s="5"/>
      <c r="HB10" s="5"/>
      <c r="HC10" s="5"/>
      <c r="HD10" s="5"/>
      <c r="HE10" s="5"/>
      <c r="HF10" s="5"/>
      <c r="HG10" s="5"/>
      <c r="HH10" s="5"/>
      <c r="HI10" s="5"/>
      <c r="HJ10" s="5"/>
      <c r="HK10" s="5"/>
      <c r="HL10" s="62"/>
      <c r="HM10" s="62"/>
      <c r="HN10" s="62"/>
      <c r="HO10" s="62"/>
      <c r="HP10" s="62"/>
      <c r="HQ10" s="62"/>
      <c r="HR10" s="62"/>
      <c r="HS10" s="62"/>
      <c r="HT10" s="62"/>
      <c r="HU10" s="62"/>
      <c r="HV10" s="62"/>
      <c r="HW10" s="62"/>
      <c r="HX10" s="62"/>
      <c r="HY10" s="62"/>
      <c r="HZ10" s="62"/>
      <c r="IA10" s="5"/>
      <c r="IB10" s="5"/>
      <c r="IC10" s="5"/>
      <c r="ID10" s="5"/>
      <c r="IE10" s="5"/>
      <c r="IF10" s="5"/>
      <c r="IG10" s="5"/>
      <c r="IH10" s="5"/>
      <c r="II10" s="5"/>
      <c r="IJ10" s="5"/>
      <c r="IK10" s="5"/>
      <c r="IL10" s="5"/>
      <c r="IM10" s="5"/>
      <c r="IN10" s="5"/>
      <c r="IO10" s="5"/>
      <c r="IP10" s="62"/>
      <c r="IQ10" s="62"/>
      <c r="IR10" s="62"/>
      <c r="IS10" s="62"/>
      <c r="IT10" s="62"/>
      <c r="IU10" s="62"/>
      <c r="IV10" s="62"/>
      <c r="IW10" s="62"/>
      <c r="IX10" s="62"/>
      <c r="IY10" s="62"/>
      <c r="IZ10" s="62"/>
      <c r="JA10" s="62"/>
      <c r="JB10" s="62"/>
      <c r="JC10" s="62"/>
      <c r="JD10" s="62"/>
      <c r="JE10" s="5"/>
      <c r="JF10" s="5"/>
      <c r="JG10" s="5"/>
      <c r="JH10" s="5"/>
      <c r="JI10" s="5"/>
      <c r="JJ10" s="5"/>
      <c r="JK10" s="5"/>
      <c r="JL10" s="5"/>
      <c r="JM10" s="5"/>
      <c r="JN10" s="5"/>
      <c r="JO10" s="5"/>
      <c r="JP10" s="5"/>
      <c r="JQ10" s="5"/>
      <c r="JR10" s="5"/>
      <c r="JS10" s="5"/>
      <c r="JT10" s="62"/>
      <c r="JU10" s="62"/>
      <c r="JV10" s="62"/>
      <c r="JW10" s="62"/>
      <c r="JX10" s="62"/>
      <c r="JY10" s="62"/>
      <c r="JZ10" s="62"/>
      <c r="KA10" s="62"/>
      <c r="KB10" s="62"/>
      <c r="KC10" s="62"/>
      <c r="KD10" s="62"/>
      <c r="KE10" s="62"/>
      <c r="KF10" s="62"/>
      <c r="KG10" s="62"/>
      <c r="KH10" s="62"/>
      <c r="KI10" s="5"/>
      <c r="KJ10" s="5"/>
      <c r="KK10" s="5"/>
      <c r="KL10" s="5"/>
      <c r="KM10" s="5"/>
      <c r="KN10" s="5"/>
      <c r="KO10" s="5"/>
      <c r="KP10" s="5"/>
      <c r="KQ10" s="5"/>
      <c r="KR10" s="5"/>
      <c r="KS10" s="5"/>
      <c r="KT10" s="5"/>
      <c r="KU10" s="5"/>
      <c r="KV10" s="5"/>
      <c r="KW10" s="5"/>
      <c r="KX10" s="62"/>
      <c r="KY10" s="62"/>
      <c r="KZ10" s="62"/>
      <c r="LA10" s="62"/>
      <c r="LB10" s="62"/>
      <c r="LC10" s="62"/>
      <c r="LD10" s="62"/>
      <c r="LE10" s="62"/>
      <c r="LF10" s="62"/>
      <c r="LG10" s="62"/>
      <c r="LH10" s="62"/>
      <c r="LI10" s="62"/>
      <c r="LJ10" s="62"/>
      <c r="LK10" s="62"/>
      <c r="LL10" s="62"/>
    </row>
    <row r="11" spans="1:324" x14ac:dyDescent="0.35">
      <c r="A11" s="131">
        <v>7</v>
      </c>
      <c r="B11" s="170"/>
      <c r="C11" s="170"/>
      <c r="D11" s="152">
        <v>51</v>
      </c>
      <c r="E11" s="72" t="str">
        <f>'BVEM Scorecard'!F10</f>
        <v>Wind</v>
      </c>
      <c r="F11" s="96"/>
      <c r="G11" s="96"/>
      <c r="H11" s="96"/>
      <c r="I11" s="96"/>
      <c r="J11" s="66"/>
      <c r="K11" s="66"/>
      <c r="L11" s="66"/>
      <c r="M11" s="66"/>
      <c r="N11" s="66"/>
      <c r="O11" s="66"/>
      <c r="P11" s="66"/>
      <c r="Q11" s="66"/>
      <c r="R11" s="66"/>
      <c r="S11" s="66"/>
      <c r="T11" s="66"/>
      <c r="U11" s="66"/>
      <c r="V11" s="66"/>
      <c r="W11" s="66"/>
      <c r="X11" s="35"/>
      <c r="Y11" s="5"/>
      <c r="Z11" s="5"/>
      <c r="AA11" s="5"/>
      <c r="AB11" s="5"/>
      <c r="AC11" s="5"/>
      <c r="AD11" s="5"/>
      <c r="AE11" s="5"/>
      <c r="AF11" s="5"/>
      <c r="AG11" s="5"/>
      <c r="AH11" s="5"/>
      <c r="AI11" s="5"/>
      <c r="AJ11" s="35"/>
      <c r="AK11" s="35"/>
      <c r="AL11" s="35"/>
      <c r="AM11" s="35"/>
      <c r="AN11" s="62"/>
      <c r="AO11" s="62"/>
      <c r="AP11" s="62"/>
      <c r="AQ11" s="62"/>
      <c r="AR11" s="62"/>
      <c r="AS11" s="62"/>
      <c r="AT11" s="62"/>
      <c r="AU11" s="62"/>
      <c r="AV11" s="62"/>
      <c r="AW11" s="62"/>
      <c r="AX11" s="62"/>
      <c r="AY11" s="62"/>
      <c r="AZ11" s="62"/>
      <c r="BA11" s="62"/>
      <c r="BB11" s="62"/>
      <c r="BC11" s="5"/>
      <c r="BD11" s="5"/>
      <c r="BE11" s="5"/>
      <c r="BF11" s="5"/>
      <c r="BG11" s="5"/>
      <c r="BH11" s="5"/>
      <c r="BI11" s="5"/>
      <c r="BJ11" s="5"/>
      <c r="BK11" s="5"/>
      <c r="BL11" s="5"/>
      <c r="BM11" s="5"/>
      <c r="BN11" s="5"/>
      <c r="BO11" s="5"/>
      <c r="BP11" s="5"/>
      <c r="BQ11" s="5"/>
      <c r="BR11" s="62"/>
      <c r="BS11" s="62"/>
      <c r="BT11" s="62"/>
      <c r="BU11" s="62"/>
      <c r="BV11" s="62"/>
      <c r="BW11" s="62"/>
      <c r="BX11" s="62"/>
      <c r="BY11" s="62"/>
      <c r="BZ11" s="62"/>
      <c r="CA11" s="62"/>
      <c r="CB11" s="62"/>
      <c r="CC11" s="62"/>
      <c r="CD11" s="62"/>
      <c r="CE11" s="62"/>
      <c r="CF11" s="62"/>
      <c r="CG11" s="5"/>
      <c r="CH11" s="5"/>
      <c r="CI11" s="5"/>
      <c r="CJ11" s="5"/>
      <c r="CK11" s="5"/>
      <c r="CL11" s="5"/>
      <c r="CM11" s="5"/>
      <c r="CN11" s="5"/>
      <c r="CO11" s="5"/>
      <c r="CP11" s="5"/>
      <c r="CQ11" s="5"/>
      <c r="CR11" s="5"/>
      <c r="CS11" s="5"/>
      <c r="CT11" s="5"/>
      <c r="CU11" s="5"/>
      <c r="CV11" s="62"/>
      <c r="CW11" s="62"/>
      <c r="CX11" s="62"/>
      <c r="CY11" s="62"/>
      <c r="CZ11" s="62"/>
      <c r="DA11" s="62"/>
      <c r="DB11" s="62"/>
      <c r="DC11" s="62"/>
      <c r="DD11" s="62"/>
      <c r="DE11" s="62"/>
      <c r="DF11" s="62"/>
      <c r="DG11" s="62"/>
      <c r="DH11" s="62"/>
      <c r="DI11" s="62"/>
      <c r="DJ11" s="62"/>
      <c r="DK11" s="5"/>
      <c r="DL11" s="5"/>
      <c r="DM11" s="5"/>
      <c r="DN11" s="5"/>
      <c r="DO11" s="5"/>
      <c r="DP11" s="5"/>
      <c r="DQ11" s="5"/>
      <c r="DR11" s="5"/>
      <c r="DS11" s="5"/>
      <c r="DT11" s="5"/>
      <c r="DU11" s="5"/>
      <c r="DV11" s="5"/>
      <c r="DW11" s="5"/>
      <c r="DX11" s="5"/>
      <c r="DY11" s="5"/>
      <c r="DZ11" s="62"/>
      <c r="EA11" s="62"/>
      <c r="EB11" s="62"/>
      <c r="EC11" s="62"/>
      <c r="ED11" s="62"/>
      <c r="EE11" s="62"/>
      <c r="EF11" s="62"/>
      <c r="EG11" s="62"/>
      <c r="EH11" s="62"/>
      <c r="EI11" s="62"/>
      <c r="EJ11" s="62"/>
      <c r="EK11" s="62"/>
      <c r="EL11" s="62"/>
      <c r="EM11" s="62"/>
      <c r="EN11" s="62"/>
      <c r="EO11" s="5"/>
      <c r="EP11" s="5"/>
      <c r="EQ11" s="5"/>
      <c r="ER11" s="5"/>
      <c r="ES11" s="5"/>
      <c r="ET11" s="5"/>
      <c r="EU11" s="5"/>
      <c r="EV11" s="5"/>
      <c r="EW11" s="5"/>
      <c r="EX11" s="5"/>
      <c r="EY11" s="5"/>
      <c r="EZ11" s="5"/>
      <c r="FA11" s="5"/>
      <c r="FB11" s="5"/>
      <c r="FC11" s="5"/>
      <c r="FD11" s="62"/>
      <c r="FE11" s="62"/>
      <c r="FF11" s="62"/>
      <c r="FG11" s="62"/>
      <c r="FH11" s="62"/>
      <c r="FI11" s="62"/>
      <c r="FJ11" s="62"/>
      <c r="FK11" s="62"/>
      <c r="FL11" s="62"/>
      <c r="FM11" s="62"/>
      <c r="FN11" s="62"/>
      <c r="FO11" s="62"/>
      <c r="FP11" s="62"/>
      <c r="FQ11" s="62"/>
      <c r="FR11" s="62"/>
      <c r="FS11" s="5"/>
      <c r="FT11" s="5"/>
      <c r="FU11" s="5"/>
      <c r="FV11" s="5"/>
      <c r="FW11" s="5"/>
      <c r="FX11" s="5"/>
      <c r="FY11" s="5"/>
      <c r="FZ11" s="5"/>
      <c r="GA11" s="5"/>
      <c r="GB11" s="5"/>
      <c r="GC11" s="5"/>
      <c r="GD11" s="5"/>
      <c r="GE11" s="5"/>
      <c r="GF11" s="5"/>
      <c r="GG11" s="5"/>
      <c r="GH11" s="62"/>
      <c r="GI11" s="62"/>
      <c r="GJ11" s="62"/>
      <c r="GK11" s="62"/>
      <c r="GL11" s="62"/>
      <c r="GM11" s="62"/>
      <c r="GN11" s="62"/>
      <c r="GO11" s="62"/>
      <c r="GP11" s="62"/>
      <c r="GQ11" s="62"/>
      <c r="GR11" s="62"/>
      <c r="GS11" s="62"/>
      <c r="GT11" s="62"/>
      <c r="GU11" s="62"/>
      <c r="GV11" s="62"/>
      <c r="GW11" s="5"/>
      <c r="GX11" s="5"/>
      <c r="GY11" s="5"/>
      <c r="GZ11" s="5"/>
      <c r="HA11" s="5"/>
      <c r="HB11" s="5"/>
      <c r="HC11" s="5"/>
      <c r="HD11" s="5"/>
      <c r="HE11" s="5"/>
      <c r="HF11" s="5"/>
      <c r="HG11" s="5"/>
      <c r="HH11" s="5"/>
      <c r="HI11" s="5"/>
      <c r="HJ11" s="5"/>
      <c r="HK11" s="5"/>
      <c r="HL11" s="62"/>
      <c r="HM11" s="62"/>
      <c r="HN11" s="62"/>
      <c r="HO11" s="62"/>
      <c r="HP11" s="62"/>
      <c r="HQ11" s="62"/>
      <c r="HR11" s="62"/>
      <c r="HS11" s="62"/>
      <c r="HT11" s="62"/>
      <c r="HU11" s="62"/>
      <c r="HV11" s="62"/>
      <c r="HW11" s="62"/>
      <c r="HX11" s="62"/>
      <c r="HY11" s="62"/>
      <c r="HZ11" s="62"/>
      <c r="IA11" s="5"/>
      <c r="IB11" s="5"/>
      <c r="IC11" s="5"/>
      <c r="ID11" s="5"/>
      <c r="IE11" s="5"/>
      <c r="IF11" s="5"/>
      <c r="IG11" s="5"/>
      <c r="IH11" s="5"/>
      <c r="II11" s="5"/>
      <c r="IJ11" s="5"/>
      <c r="IK11" s="5"/>
      <c r="IL11" s="5"/>
      <c r="IM11" s="5"/>
      <c r="IN11" s="5"/>
      <c r="IO11" s="5"/>
      <c r="IP11" s="62"/>
      <c r="IQ11" s="62"/>
      <c r="IR11" s="62"/>
      <c r="IS11" s="62"/>
      <c r="IT11" s="62"/>
      <c r="IU11" s="62"/>
      <c r="IV11" s="62"/>
      <c r="IW11" s="62"/>
      <c r="IX11" s="62"/>
      <c r="IY11" s="62"/>
      <c r="IZ11" s="62"/>
      <c r="JA11" s="62"/>
      <c r="JB11" s="62"/>
      <c r="JC11" s="62"/>
      <c r="JD11" s="62"/>
      <c r="JE11" s="5"/>
      <c r="JF11" s="5"/>
      <c r="JG11" s="5"/>
      <c r="JH11" s="5"/>
      <c r="JI11" s="5"/>
      <c r="JJ11" s="5"/>
      <c r="JK11" s="5"/>
      <c r="JL11" s="5"/>
      <c r="JM11" s="5"/>
      <c r="JN11" s="5"/>
      <c r="JO11" s="5"/>
      <c r="JP11" s="5"/>
      <c r="JQ11" s="5"/>
      <c r="JR11" s="5"/>
      <c r="JS11" s="5"/>
      <c r="JT11" s="62"/>
      <c r="JU11" s="62"/>
      <c r="JV11" s="62"/>
      <c r="JW11" s="62"/>
      <c r="JX11" s="62"/>
      <c r="JY11" s="62"/>
      <c r="JZ11" s="62"/>
      <c r="KA11" s="62"/>
      <c r="KB11" s="62"/>
      <c r="KC11" s="62"/>
      <c r="KD11" s="62"/>
      <c r="KE11" s="62"/>
      <c r="KF11" s="62"/>
      <c r="KG11" s="62"/>
      <c r="KH11" s="62"/>
      <c r="KI11" s="5"/>
      <c r="KJ11" s="5"/>
      <c r="KK11" s="5"/>
      <c r="KL11" s="5"/>
      <c r="KM11" s="5"/>
      <c r="KN11" s="5"/>
      <c r="KO11" s="5"/>
      <c r="KP11" s="5"/>
      <c r="KQ11" s="5"/>
      <c r="KR11" s="5"/>
      <c r="KS11" s="5"/>
      <c r="KT11" s="5"/>
      <c r="KU11" s="5"/>
      <c r="KV11" s="5"/>
      <c r="KW11" s="5"/>
      <c r="KX11" s="62"/>
      <c r="KY11" s="62"/>
      <c r="KZ11" s="62"/>
      <c r="LA11" s="62"/>
      <c r="LB11" s="62"/>
      <c r="LC11" s="62"/>
      <c r="LD11" s="62"/>
      <c r="LE11" s="62"/>
      <c r="LF11" s="62"/>
      <c r="LG11" s="62"/>
      <c r="LH11" s="62"/>
      <c r="LI11" s="62"/>
      <c r="LJ11" s="62"/>
      <c r="LK11" s="62"/>
      <c r="LL11" s="62"/>
    </row>
    <row r="12" spans="1:324" x14ac:dyDescent="0.35">
      <c r="A12" s="131">
        <v>8</v>
      </c>
      <c r="B12" s="170"/>
      <c r="C12" s="170"/>
      <c r="D12" s="152">
        <v>66</v>
      </c>
      <c r="E12" s="72" t="str">
        <f>'BVEM Scorecard'!F11</f>
        <v>Wind</v>
      </c>
      <c r="F12" s="96"/>
      <c r="G12" s="96"/>
      <c r="H12" s="96"/>
      <c r="I12" s="96"/>
      <c r="J12" s="66"/>
      <c r="K12" s="66"/>
      <c r="L12" s="66"/>
      <c r="M12" s="66"/>
      <c r="N12" s="66"/>
      <c r="O12" s="66"/>
      <c r="P12" s="66"/>
      <c r="Q12" s="66"/>
      <c r="R12" s="66"/>
      <c r="S12" s="66"/>
      <c r="T12" s="66"/>
      <c r="U12" s="66"/>
      <c r="V12" s="66"/>
      <c r="W12" s="66"/>
      <c r="X12" s="35"/>
      <c r="Y12" s="5"/>
      <c r="Z12" s="5"/>
      <c r="AA12" s="5"/>
      <c r="AB12" s="5"/>
      <c r="AC12" s="5"/>
      <c r="AD12" s="5"/>
      <c r="AE12" s="5"/>
      <c r="AF12" s="5"/>
      <c r="AG12" s="5"/>
      <c r="AH12" s="5"/>
      <c r="AI12" s="5"/>
      <c r="AJ12" s="35"/>
      <c r="AK12" s="35"/>
      <c r="AL12" s="35"/>
      <c r="AM12" s="35"/>
      <c r="AN12" s="62"/>
      <c r="AO12" s="62"/>
      <c r="AP12" s="62"/>
      <c r="AQ12" s="62"/>
      <c r="AR12" s="62"/>
      <c r="AS12" s="62"/>
      <c r="AT12" s="62"/>
      <c r="AU12" s="62"/>
      <c r="AV12" s="62"/>
      <c r="AW12" s="62"/>
      <c r="AX12" s="62"/>
      <c r="AY12" s="62"/>
      <c r="AZ12" s="62"/>
      <c r="BA12" s="62"/>
      <c r="BB12" s="62"/>
      <c r="BC12" s="5"/>
      <c r="BD12" s="5"/>
      <c r="BE12" s="5"/>
      <c r="BF12" s="5"/>
      <c r="BG12" s="5"/>
      <c r="BH12" s="5"/>
      <c r="BI12" s="5"/>
      <c r="BJ12" s="5"/>
      <c r="BK12" s="5"/>
      <c r="BL12" s="5"/>
      <c r="BM12" s="5"/>
      <c r="BN12" s="5"/>
      <c r="BO12" s="5"/>
      <c r="BP12" s="5"/>
      <c r="BQ12" s="5"/>
      <c r="BR12" s="62"/>
      <c r="BS12" s="62"/>
      <c r="BT12" s="62"/>
      <c r="BU12" s="62"/>
      <c r="BV12" s="62"/>
      <c r="BW12" s="62"/>
      <c r="BX12" s="62"/>
      <c r="BY12" s="62"/>
      <c r="BZ12" s="62"/>
      <c r="CA12" s="62"/>
      <c r="CB12" s="62"/>
      <c r="CC12" s="62"/>
      <c r="CD12" s="62"/>
      <c r="CE12" s="62"/>
      <c r="CF12" s="62"/>
      <c r="CG12" s="5"/>
      <c r="CH12" s="5"/>
      <c r="CI12" s="5"/>
      <c r="CJ12" s="5"/>
      <c r="CK12" s="5"/>
      <c r="CL12" s="5"/>
      <c r="CM12" s="5"/>
      <c r="CN12" s="5"/>
      <c r="CO12" s="5"/>
      <c r="CP12" s="5"/>
      <c r="CQ12" s="5"/>
      <c r="CR12" s="5"/>
      <c r="CS12" s="5"/>
      <c r="CT12" s="5"/>
      <c r="CU12" s="5"/>
      <c r="CV12" s="62"/>
      <c r="CW12" s="62"/>
      <c r="CX12" s="62"/>
      <c r="CY12" s="62"/>
      <c r="CZ12" s="62"/>
      <c r="DA12" s="62"/>
      <c r="DB12" s="62"/>
      <c r="DC12" s="62"/>
      <c r="DD12" s="62"/>
      <c r="DE12" s="62"/>
      <c r="DF12" s="62"/>
      <c r="DG12" s="62"/>
      <c r="DH12" s="62"/>
      <c r="DI12" s="62"/>
      <c r="DJ12" s="62"/>
      <c r="DK12" s="5"/>
      <c r="DL12" s="5"/>
      <c r="DM12" s="5"/>
      <c r="DN12" s="5"/>
      <c r="DO12" s="5"/>
      <c r="DP12" s="5"/>
      <c r="DQ12" s="5"/>
      <c r="DR12" s="5"/>
      <c r="DS12" s="5"/>
      <c r="DT12" s="5"/>
      <c r="DU12" s="5"/>
      <c r="DV12" s="5"/>
      <c r="DW12" s="5"/>
      <c r="DX12" s="5"/>
      <c r="DY12" s="5"/>
      <c r="DZ12" s="62"/>
      <c r="EA12" s="62"/>
      <c r="EB12" s="62"/>
      <c r="EC12" s="62"/>
      <c r="ED12" s="62"/>
      <c r="EE12" s="62"/>
      <c r="EF12" s="62"/>
      <c r="EG12" s="62"/>
      <c r="EH12" s="62"/>
      <c r="EI12" s="62"/>
      <c r="EJ12" s="62"/>
      <c r="EK12" s="62"/>
      <c r="EL12" s="62"/>
      <c r="EM12" s="62"/>
      <c r="EN12" s="62"/>
      <c r="EO12" s="5"/>
      <c r="EP12" s="5"/>
      <c r="EQ12" s="5"/>
      <c r="ER12" s="5"/>
      <c r="ES12" s="5"/>
      <c r="ET12" s="5"/>
      <c r="EU12" s="5"/>
      <c r="EV12" s="5"/>
      <c r="EW12" s="5"/>
      <c r="EX12" s="5"/>
      <c r="EY12" s="5"/>
      <c r="EZ12" s="5"/>
      <c r="FA12" s="5"/>
      <c r="FB12" s="5"/>
      <c r="FC12" s="5"/>
      <c r="FD12" s="62"/>
      <c r="FE12" s="62"/>
      <c r="FF12" s="62"/>
      <c r="FG12" s="62"/>
      <c r="FH12" s="62"/>
      <c r="FI12" s="62"/>
      <c r="FJ12" s="62"/>
      <c r="FK12" s="62"/>
      <c r="FL12" s="62"/>
      <c r="FM12" s="62"/>
      <c r="FN12" s="62"/>
      <c r="FO12" s="62"/>
      <c r="FP12" s="62"/>
      <c r="FQ12" s="62"/>
      <c r="FR12" s="62"/>
      <c r="FS12" s="5"/>
      <c r="FT12" s="5"/>
      <c r="FU12" s="5"/>
      <c r="FV12" s="5"/>
      <c r="FW12" s="5"/>
      <c r="FX12" s="5"/>
      <c r="FY12" s="5"/>
      <c r="FZ12" s="5"/>
      <c r="GA12" s="5"/>
      <c r="GB12" s="5"/>
      <c r="GC12" s="5"/>
      <c r="GD12" s="5"/>
      <c r="GE12" s="5"/>
      <c r="GF12" s="5"/>
      <c r="GG12" s="5"/>
      <c r="GH12" s="62"/>
      <c r="GI12" s="62"/>
      <c r="GJ12" s="62"/>
      <c r="GK12" s="62"/>
      <c r="GL12" s="62"/>
      <c r="GM12" s="62"/>
      <c r="GN12" s="62"/>
      <c r="GO12" s="62"/>
      <c r="GP12" s="62"/>
      <c r="GQ12" s="62"/>
      <c r="GR12" s="62"/>
      <c r="GS12" s="62"/>
      <c r="GT12" s="62"/>
      <c r="GU12" s="62"/>
      <c r="GV12" s="62"/>
      <c r="GW12" s="5"/>
      <c r="GX12" s="5"/>
      <c r="GY12" s="5"/>
      <c r="GZ12" s="5"/>
      <c r="HA12" s="5"/>
      <c r="HB12" s="5"/>
      <c r="HC12" s="5"/>
      <c r="HD12" s="5"/>
      <c r="HE12" s="5"/>
      <c r="HF12" s="5"/>
      <c r="HG12" s="5"/>
      <c r="HH12" s="5"/>
      <c r="HI12" s="5"/>
      <c r="HJ12" s="5"/>
      <c r="HK12" s="5"/>
      <c r="HL12" s="62"/>
      <c r="HM12" s="62"/>
      <c r="HN12" s="62"/>
      <c r="HO12" s="62"/>
      <c r="HP12" s="62"/>
      <c r="HQ12" s="62"/>
      <c r="HR12" s="62"/>
      <c r="HS12" s="62"/>
      <c r="HT12" s="62"/>
      <c r="HU12" s="62"/>
      <c r="HV12" s="62"/>
      <c r="HW12" s="62"/>
      <c r="HX12" s="62"/>
      <c r="HY12" s="62"/>
      <c r="HZ12" s="62"/>
      <c r="IA12" s="5"/>
      <c r="IB12" s="5"/>
      <c r="IC12" s="5"/>
      <c r="ID12" s="5"/>
      <c r="IE12" s="5"/>
      <c r="IF12" s="5"/>
      <c r="IG12" s="5"/>
      <c r="IH12" s="5"/>
      <c r="II12" s="5"/>
      <c r="IJ12" s="5"/>
      <c r="IK12" s="5"/>
      <c r="IL12" s="5"/>
      <c r="IM12" s="5"/>
      <c r="IN12" s="5"/>
      <c r="IO12" s="5"/>
      <c r="IP12" s="62"/>
      <c r="IQ12" s="62"/>
      <c r="IR12" s="62"/>
      <c r="IS12" s="62"/>
      <c r="IT12" s="62"/>
      <c r="IU12" s="62"/>
      <c r="IV12" s="62"/>
      <c r="IW12" s="62"/>
      <c r="IX12" s="62"/>
      <c r="IY12" s="62"/>
      <c r="IZ12" s="62"/>
      <c r="JA12" s="62"/>
      <c r="JB12" s="62"/>
      <c r="JC12" s="62"/>
      <c r="JD12" s="62"/>
      <c r="JE12" s="5"/>
      <c r="JF12" s="5"/>
      <c r="JG12" s="5"/>
      <c r="JH12" s="5"/>
      <c r="JI12" s="5"/>
      <c r="JJ12" s="5"/>
      <c r="JK12" s="5"/>
      <c r="JL12" s="5"/>
      <c r="JM12" s="5"/>
      <c r="JN12" s="5"/>
      <c r="JO12" s="5"/>
      <c r="JP12" s="5"/>
      <c r="JQ12" s="5"/>
      <c r="JR12" s="5"/>
      <c r="JS12" s="5"/>
      <c r="JT12" s="62"/>
      <c r="JU12" s="62"/>
      <c r="JV12" s="62"/>
      <c r="JW12" s="62"/>
      <c r="JX12" s="62"/>
      <c r="JY12" s="62"/>
      <c r="JZ12" s="62"/>
      <c r="KA12" s="62"/>
      <c r="KB12" s="62"/>
      <c r="KC12" s="62"/>
      <c r="KD12" s="62"/>
      <c r="KE12" s="62"/>
      <c r="KF12" s="62"/>
      <c r="KG12" s="62"/>
      <c r="KH12" s="62"/>
      <c r="KI12" s="5"/>
      <c r="KJ12" s="5"/>
      <c r="KK12" s="5"/>
      <c r="KL12" s="5"/>
      <c r="KM12" s="5"/>
      <c r="KN12" s="5"/>
      <c r="KO12" s="5"/>
      <c r="KP12" s="5"/>
      <c r="KQ12" s="5"/>
      <c r="KR12" s="5"/>
      <c r="KS12" s="5"/>
      <c r="KT12" s="5"/>
      <c r="KU12" s="5"/>
      <c r="KV12" s="5"/>
      <c r="KW12" s="5"/>
      <c r="KX12" s="62"/>
      <c r="KY12" s="62"/>
      <c r="KZ12" s="62"/>
      <c r="LA12" s="62"/>
      <c r="LB12" s="62"/>
      <c r="LC12" s="62"/>
      <c r="LD12" s="62"/>
      <c r="LE12" s="62"/>
      <c r="LF12" s="62"/>
      <c r="LG12" s="62"/>
      <c r="LH12" s="62"/>
      <c r="LI12" s="62"/>
      <c r="LJ12" s="62"/>
      <c r="LK12" s="62"/>
      <c r="LL12" s="62"/>
    </row>
    <row r="13" spans="1:324" x14ac:dyDescent="0.35">
      <c r="A13" s="131">
        <v>9</v>
      </c>
      <c r="B13" s="170"/>
      <c r="C13" s="170"/>
      <c r="D13" s="152">
        <v>15</v>
      </c>
      <c r="E13" s="72" t="str">
        <f>'BVEM Scorecard'!F12</f>
        <v>Wind + Solar + Storage</v>
      </c>
      <c r="F13" s="96">
        <f t="shared" si="6"/>
        <v>0.8</v>
      </c>
      <c r="G13" s="96">
        <f t="shared" si="7"/>
        <v>0.91999999999999993</v>
      </c>
      <c r="H13" s="96">
        <f t="shared" si="8"/>
        <v>1.0000000000000002</v>
      </c>
      <c r="I13" s="96">
        <f t="shared" si="9"/>
        <v>1</v>
      </c>
      <c r="J13" s="66">
        <v>1</v>
      </c>
      <c r="K13" s="66">
        <v>1</v>
      </c>
      <c r="L13" s="66">
        <v>1</v>
      </c>
      <c r="M13" s="66">
        <v>1</v>
      </c>
      <c r="N13" s="66">
        <v>1</v>
      </c>
      <c r="O13" s="66">
        <v>1</v>
      </c>
      <c r="P13" s="66">
        <v>1</v>
      </c>
      <c r="Q13" s="66">
        <v>0.6</v>
      </c>
      <c r="R13" s="66">
        <v>1</v>
      </c>
      <c r="S13" s="66">
        <v>1</v>
      </c>
      <c r="T13" s="66">
        <v>1</v>
      </c>
      <c r="U13" s="66">
        <v>1</v>
      </c>
      <c r="V13" s="66">
        <f t="shared" si="10"/>
        <v>4.5999999999999996</v>
      </c>
      <c r="W13" s="66">
        <f t="shared" si="11"/>
        <v>0.8</v>
      </c>
      <c r="X13" s="35" t="str">
        <f>'Training Programs'!Y13</f>
        <v>Equipment
Operators</v>
      </c>
      <c r="Y13" s="5">
        <v>1</v>
      </c>
      <c r="Z13" s="5">
        <v>24</v>
      </c>
      <c r="AA13" s="5">
        <v>97718</v>
      </c>
      <c r="AB13" s="5">
        <v>97718</v>
      </c>
      <c r="AC13" s="5">
        <v>97718</v>
      </c>
      <c r="AD13" s="5">
        <v>51430</v>
      </c>
      <c r="AE13" s="5">
        <v>1</v>
      </c>
      <c r="AF13" s="5">
        <v>1</v>
      </c>
      <c r="AG13" s="5">
        <v>1</v>
      </c>
      <c r="AH13" s="5">
        <v>1</v>
      </c>
      <c r="AI13" s="5">
        <v>1</v>
      </c>
      <c r="AJ13" s="35">
        <f t="shared" si="12"/>
        <v>5</v>
      </c>
      <c r="AK13" s="35">
        <f t="shared" si="13"/>
        <v>9.4488188976377951E-2</v>
      </c>
      <c r="AL13" s="35">
        <f t="shared" si="14"/>
        <v>9.4488188976377951E-2</v>
      </c>
      <c r="AM13" s="35"/>
      <c r="AN13" s="62" t="str">
        <f>'Training Programs'!AO13</f>
        <v>Crane Operators</v>
      </c>
      <c r="AO13" s="62">
        <v>1</v>
      </c>
      <c r="AP13" s="62">
        <v>15</v>
      </c>
      <c r="AQ13" s="62">
        <v>112965</v>
      </c>
      <c r="AR13" s="62">
        <v>112965</v>
      </c>
      <c r="AS13" s="62">
        <v>112965</v>
      </c>
      <c r="AT13" s="62">
        <v>61340</v>
      </c>
      <c r="AU13" s="62">
        <v>1</v>
      </c>
      <c r="AV13" s="62">
        <v>1</v>
      </c>
      <c r="AW13" s="62">
        <v>1</v>
      </c>
      <c r="AX13" s="62">
        <v>1</v>
      </c>
      <c r="AY13" s="62">
        <v>1</v>
      </c>
      <c r="AZ13" s="62">
        <f t="shared" si="15"/>
        <v>5</v>
      </c>
      <c r="BA13" s="62">
        <f t="shared" si="16"/>
        <v>5.905511811023622E-2</v>
      </c>
      <c r="BB13" s="62">
        <f t="shared" si="17"/>
        <v>5.905511811023622E-2</v>
      </c>
      <c r="BC13" s="5" t="str">
        <f>'Training Programs'!BE13</f>
        <v>Turbine Installers</v>
      </c>
      <c r="BD13" s="5">
        <v>1</v>
      </c>
      <c r="BE13" s="5">
        <v>69</v>
      </c>
      <c r="BF13" s="5">
        <v>167274</v>
      </c>
      <c r="BG13" s="5">
        <v>167274</v>
      </c>
      <c r="BH13" s="5">
        <v>167274</v>
      </c>
      <c r="BI13" s="5">
        <v>104600</v>
      </c>
      <c r="BJ13" s="5">
        <v>1</v>
      </c>
      <c r="BK13" s="5">
        <v>1</v>
      </c>
      <c r="BL13" s="5">
        <v>1</v>
      </c>
      <c r="BM13" s="5">
        <v>1</v>
      </c>
      <c r="BN13" s="5">
        <v>1</v>
      </c>
      <c r="BO13" s="5">
        <f t="shared" si="18"/>
        <v>5</v>
      </c>
      <c r="BP13" s="5">
        <f t="shared" si="19"/>
        <v>0.27165354330708663</v>
      </c>
      <c r="BQ13" s="5">
        <f t="shared" si="20"/>
        <v>0.27165354330708663</v>
      </c>
      <c r="BR13" s="62" t="str">
        <f>'Training Programs'!BU13</f>
        <v>Turbine Laborer</v>
      </c>
      <c r="BS13" s="62">
        <v>1</v>
      </c>
      <c r="BT13" s="62">
        <v>69</v>
      </c>
      <c r="BU13" s="62">
        <v>68765</v>
      </c>
      <c r="BV13" s="62">
        <v>68765</v>
      </c>
      <c r="BW13" s="62">
        <v>68765</v>
      </c>
      <c r="BX13" s="62">
        <v>57320</v>
      </c>
      <c r="BY13" s="62">
        <v>1</v>
      </c>
      <c r="BZ13" s="62">
        <v>1</v>
      </c>
      <c r="CA13" s="62">
        <v>1</v>
      </c>
      <c r="CB13" s="62">
        <v>1</v>
      </c>
      <c r="CC13" s="62">
        <v>1</v>
      </c>
      <c r="CD13" s="62">
        <f t="shared" si="21"/>
        <v>5</v>
      </c>
      <c r="CE13" s="62">
        <f t="shared" si="22"/>
        <v>0.27165354330708663</v>
      </c>
      <c r="CF13" s="62">
        <f t="shared" si="23"/>
        <v>0.27165354330708663</v>
      </c>
      <c r="CG13" s="5" t="str">
        <f>'Training Programs'!CK13</f>
        <v>Construction Managers</v>
      </c>
      <c r="CH13" s="5">
        <v>1</v>
      </c>
      <c r="CI13" s="5">
        <v>21</v>
      </c>
      <c r="CJ13" s="5">
        <v>151302</v>
      </c>
      <c r="CK13" s="5">
        <v>151302</v>
      </c>
      <c r="CL13" s="5">
        <v>151302</v>
      </c>
      <c r="CM13" s="5">
        <v>101480</v>
      </c>
      <c r="CN13" s="5">
        <v>1</v>
      </c>
      <c r="CO13" s="5">
        <v>1</v>
      </c>
      <c r="CP13" s="5">
        <v>1</v>
      </c>
      <c r="CQ13" s="5">
        <v>1</v>
      </c>
      <c r="CR13" s="5">
        <v>1</v>
      </c>
      <c r="CS13" s="5">
        <f t="shared" si="24"/>
        <v>5</v>
      </c>
      <c r="CT13" s="5">
        <f t="shared" si="25"/>
        <v>8.2677165354330714E-2</v>
      </c>
      <c r="CU13" s="5">
        <f t="shared" si="26"/>
        <v>8.2677165354330714E-2</v>
      </c>
      <c r="CV13" s="62" t="str">
        <f>'Training Programs'!DA13</f>
        <v>Electricians</v>
      </c>
      <c r="CW13" s="62">
        <v>1</v>
      </c>
      <c r="CX13" s="62">
        <v>12</v>
      </c>
      <c r="CY13" s="62">
        <v>129854</v>
      </c>
      <c r="CZ13" s="62">
        <v>129854</v>
      </c>
      <c r="DA13" s="62">
        <v>129854</v>
      </c>
      <c r="DB13" s="62">
        <v>60240</v>
      </c>
      <c r="DC13" s="62">
        <v>1</v>
      </c>
      <c r="DD13" s="62">
        <v>1</v>
      </c>
      <c r="DE13" s="62">
        <v>1</v>
      </c>
      <c r="DF13" s="62">
        <v>1</v>
      </c>
      <c r="DG13" s="62">
        <v>1</v>
      </c>
      <c r="DH13" s="62">
        <f t="shared" si="27"/>
        <v>5</v>
      </c>
      <c r="DI13" s="62">
        <f t="shared" si="28"/>
        <v>4.7244094488188976E-2</v>
      </c>
      <c r="DJ13" s="62">
        <f t="shared" si="29"/>
        <v>4.7244094488188976E-2</v>
      </c>
      <c r="DK13" s="5" t="str">
        <f>'Training Programs'!DQ13</f>
        <v>Apprentice</v>
      </c>
      <c r="DL13" s="5">
        <v>1</v>
      </c>
      <c r="DM13" s="5">
        <v>14</v>
      </c>
      <c r="DN13" s="5">
        <v>106350</v>
      </c>
      <c r="DO13" s="5">
        <v>106350</v>
      </c>
      <c r="DP13" s="5">
        <v>106350</v>
      </c>
      <c r="DQ13" s="5">
        <v>40750</v>
      </c>
      <c r="DR13" s="5">
        <v>1</v>
      </c>
      <c r="DS13" s="5">
        <v>1</v>
      </c>
      <c r="DT13" s="5">
        <v>1</v>
      </c>
      <c r="DU13" s="5">
        <v>1</v>
      </c>
      <c r="DV13" s="5">
        <v>1</v>
      </c>
      <c r="DW13" s="5">
        <f t="shared" si="30"/>
        <v>5</v>
      </c>
      <c r="DX13" s="5">
        <f t="shared" si="31"/>
        <v>5.5118110236220472E-2</v>
      </c>
      <c r="DY13" s="5">
        <f t="shared" si="32"/>
        <v>5.5118110236220472E-2</v>
      </c>
      <c r="DZ13" s="62" t="str">
        <f>'Training Programs'!EG13</f>
        <v>Foundation Laborer</v>
      </c>
      <c r="EA13" s="62">
        <v>1</v>
      </c>
      <c r="EB13" s="62">
        <v>9</v>
      </c>
      <c r="EC13" s="62">
        <v>88088</v>
      </c>
      <c r="ED13" s="62">
        <v>88088</v>
      </c>
      <c r="EE13" s="62">
        <v>88088</v>
      </c>
      <c r="EF13" s="62">
        <v>40750</v>
      </c>
      <c r="EG13" s="62">
        <v>1</v>
      </c>
      <c r="EH13" s="62">
        <v>1</v>
      </c>
      <c r="EI13" s="62">
        <v>1</v>
      </c>
      <c r="EJ13" s="62">
        <v>1</v>
      </c>
      <c r="EK13" s="62">
        <v>1</v>
      </c>
      <c r="EL13" s="62">
        <f t="shared" si="33"/>
        <v>5</v>
      </c>
      <c r="EM13" s="62">
        <f t="shared" si="34"/>
        <v>3.5433070866141732E-2</v>
      </c>
      <c r="EN13" s="62">
        <f t="shared" si="35"/>
        <v>3.5433070866141732E-2</v>
      </c>
      <c r="EO13" s="5" t="str">
        <f>'Training Programs'!EW13</f>
        <v>Carpenters</v>
      </c>
      <c r="EP13" s="5">
        <v>1</v>
      </c>
      <c r="EQ13" s="5">
        <v>9</v>
      </c>
      <c r="ER13" s="5">
        <v>68765</v>
      </c>
      <c r="ES13" s="5">
        <v>68765</v>
      </c>
      <c r="ET13" s="5">
        <v>68765</v>
      </c>
      <c r="EU13" s="5">
        <v>51390</v>
      </c>
      <c r="EV13" s="5">
        <v>1</v>
      </c>
      <c r="EW13" s="5">
        <v>1</v>
      </c>
      <c r="EX13" s="5">
        <v>1</v>
      </c>
      <c r="EY13" s="5">
        <v>1</v>
      </c>
      <c r="EZ13" s="5">
        <v>1</v>
      </c>
      <c r="FA13" s="5">
        <f t="shared" si="36"/>
        <v>5</v>
      </c>
      <c r="FB13" s="5">
        <f t="shared" si="37"/>
        <v>3.5433070866141732E-2</v>
      </c>
      <c r="FC13" s="5">
        <f t="shared" si="38"/>
        <v>3.5433070866141732E-2</v>
      </c>
      <c r="FD13" s="62" t="str">
        <f>'Training Programs'!FM13</f>
        <v>Wind Technician</v>
      </c>
      <c r="FE13" s="62">
        <v>1</v>
      </c>
      <c r="FF13" s="62">
        <v>12</v>
      </c>
      <c r="FG13" s="62">
        <v>63930</v>
      </c>
      <c r="FH13" s="62">
        <v>63930</v>
      </c>
      <c r="FI13" s="62">
        <v>63930</v>
      </c>
      <c r="FJ13" s="62">
        <v>57320</v>
      </c>
      <c r="FK13" s="62">
        <v>1</v>
      </c>
      <c r="FL13" s="62">
        <v>1</v>
      </c>
      <c r="FM13" s="62">
        <v>1</v>
      </c>
      <c r="FN13" s="62">
        <v>1</v>
      </c>
      <c r="FO13" s="62">
        <v>1</v>
      </c>
      <c r="FP13" s="62">
        <f t="shared" si="39"/>
        <v>5</v>
      </c>
      <c r="FQ13" s="62">
        <f t="shared" si="40"/>
        <v>4.7244094488188976E-2</v>
      </c>
      <c r="FR13" s="62">
        <f t="shared" si="41"/>
        <v>4.7244094488188976E-2</v>
      </c>
      <c r="FS13" s="5"/>
      <c r="FT13" s="5"/>
      <c r="FU13" s="5"/>
      <c r="FV13" s="5"/>
      <c r="FW13" s="5"/>
      <c r="FX13" s="5"/>
      <c r="FY13" s="5"/>
      <c r="FZ13" s="5"/>
      <c r="GA13" s="5"/>
      <c r="GB13" s="5"/>
      <c r="GC13" s="5"/>
      <c r="GD13" s="5"/>
      <c r="GE13" s="5"/>
      <c r="GF13" s="5"/>
      <c r="GG13" s="5"/>
      <c r="GH13" s="62"/>
      <c r="GI13" s="62"/>
      <c r="GJ13" s="62"/>
      <c r="GK13" s="62"/>
      <c r="GL13" s="62"/>
      <c r="GM13" s="62"/>
      <c r="GN13" s="62"/>
      <c r="GO13" s="62"/>
      <c r="GP13" s="62"/>
      <c r="GQ13" s="62"/>
      <c r="GR13" s="62"/>
      <c r="GS13" s="62"/>
      <c r="GT13" s="62"/>
      <c r="GU13" s="62"/>
      <c r="GV13" s="62"/>
      <c r="GW13" s="5"/>
      <c r="GX13" s="5"/>
      <c r="GY13" s="5"/>
      <c r="GZ13" s="5"/>
      <c r="HA13" s="5"/>
      <c r="HB13" s="5"/>
      <c r="HC13" s="5"/>
      <c r="HD13" s="5"/>
      <c r="HE13" s="5"/>
      <c r="HF13" s="5"/>
      <c r="HG13" s="5"/>
      <c r="HH13" s="5"/>
      <c r="HI13" s="5"/>
      <c r="HJ13" s="5"/>
      <c r="HK13" s="5"/>
      <c r="HL13" s="62"/>
      <c r="HM13" s="62"/>
      <c r="HN13" s="62"/>
      <c r="HO13" s="62"/>
      <c r="HP13" s="62"/>
      <c r="HQ13" s="62"/>
      <c r="HR13" s="62"/>
      <c r="HS13" s="62"/>
      <c r="HT13" s="62"/>
      <c r="HU13" s="62"/>
      <c r="HV13" s="62"/>
      <c r="HW13" s="62"/>
      <c r="HX13" s="62"/>
      <c r="HY13" s="62"/>
      <c r="HZ13" s="62"/>
      <c r="IA13" s="5"/>
      <c r="IB13" s="5"/>
      <c r="IC13" s="5"/>
      <c r="ID13" s="5"/>
      <c r="IE13" s="5"/>
      <c r="IF13" s="5"/>
      <c r="IG13" s="5"/>
      <c r="IH13" s="5"/>
      <c r="II13" s="5"/>
      <c r="IJ13" s="5"/>
      <c r="IK13" s="5"/>
      <c r="IL13" s="5"/>
      <c r="IM13" s="5"/>
      <c r="IN13" s="5"/>
      <c r="IO13" s="5"/>
      <c r="IP13" s="62"/>
      <c r="IQ13" s="62"/>
      <c r="IR13" s="62"/>
      <c r="IS13" s="62"/>
      <c r="IT13" s="62"/>
      <c r="IU13" s="62"/>
      <c r="IV13" s="62"/>
      <c r="IW13" s="62"/>
      <c r="IX13" s="62"/>
      <c r="IY13" s="62"/>
      <c r="IZ13" s="62"/>
      <c r="JA13" s="62"/>
      <c r="JB13" s="62"/>
      <c r="JC13" s="62"/>
      <c r="JD13" s="62"/>
      <c r="JE13" s="5"/>
      <c r="JF13" s="5"/>
      <c r="JG13" s="5"/>
      <c r="JH13" s="5"/>
      <c r="JI13" s="5"/>
      <c r="JJ13" s="5"/>
      <c r="JK13" s="5"/>
      <c r="JL13" s="5"/>
      <c r="JM13" s="5"/>
      <c r="JN13" s="5"/>
      <c r="JO13" s="5"/>
      <c r="JP13" s="5"/>
      <c r="JQ13" s="5"/>
      <c r="JR13" s="5"/>
      <c r="JS13" s="5"/>
      <c r="JT13" s="62"/>
      <c r="JU13" s="62"/>
      <c r="JV13" s="62"/>
      <c r="JW13" s="62"/>
      <c r="JX13" s="62"/>
      <c r="JY13" s="62"/>
      <c r="JZ13" s="62"/>
      <c r="KA13" s="62"/>
      <c r="KB13" s="62"/>
      <c r="KC13" s="62"/>
      <c r="KD13" s="62"/>
      <c r="KE13" s="62"/>
      <c r="KF13" s="62"/>
      <c r="KG13" s="62"/>
      <c r="KH13" s="62"/>
      <c r="KI13" s="5"/>
      <c r="KJ13" s="5"/>
      <c r="KK13" s="5"/>
      <c r="KL13" s="5"/>
      <c r="KM13" s="5"/>
      <c r="KN13" s="5"/>
      <c r="KO13" s="5"/>
      <c r="KP13" s="5"/>
      <c r="KQ13" s="5"/>
      <c r="KR13" s="5"/>
      <c r="KS13" s="5"/>
      <c r="KT13" s="5"/>
      <c r="KU13" s="5"/>
      <c r="KV13" s="5"/>
      <c r="KW13" s="5"/>
      <c r="KX13" s="62"/>
      <c r="KY13" s="62"/>
      <c r="KZ13" s="62"/>
      <c r="LA13" s="62"/>
      <c r="LB13" s="62"/>
      <c r="LC13" s="62"/>
      <c r="LD13" s="62"/>
      <c r="LE13" s="62"/>
      <c r="LF13" s="62"/>
      <c r="LG13" s="62"/>
      <c r="LH13" s="62"/>
      <c r="LI13" s="62"/>
      <c r="LJ13" s="62"/>
      <c r="LK13" s="62"/>
      <c r="LL13" s="62"/>
    </row>
    <row r="14" spans="1:324" x14ac:dyDescent="0.35">
      <c r="A14" s="131">
        <v>10</v>
      </c>
      <c r="B14" s="170"/>
      <c r="C14" s="170"/>
      <c r="D14" s="152">
        <v>17</v>
      </c>
      <c r="E14" s="72" t="str">
        <f>'BVEM Scorecard'!F13</f>
        <v>Wind + Solar + Storage</v>
      </c>
      <c r="F14" s="96">
        <f t="shared" si="6"/>
        <v>0.8</v>
      </c>
      <c r="G14" s="96">
        <f t="shared" si="7"/>
        <v>0.91999999999999993</v>
      </c>
      <c r="H14" s="96">
        <f t="shared" si="8"/>
        <v>1.0000000000000002</v>
      </c>
      <c r="I14" s="96">
        <f t="shared" si="9"/>
        <v>1</v>
      </c>
      <c r="J14" s="66">
        <v>1</v>
      </c>
      <c r="K14" s="66">
        <v>1</v>
      </c>
      <c r="L14" s="66">
        <v>1</v>
      </c>
      <c r="M14" s="66">
        <v>1</v>
      </c>
      <c r="N14" s="66">
        <v>1</v>
      </c>
      <c r="O14" s="66">
        <v>1</v>
      </c>
      <c r="P14" s="66">
        <v>1</v>
      </c>
      <c r="Q14" s="66">
        <v>0.6</v>
      </c>
      <c r="R14" s="66">
        <v>1</v>
      </c>
      <c r="S14" s="66">
        <v>1</v>
      </c>
      <c r="T14" s="66">
        <v>1</v>
      </c>
      <c r="U14" s="66">
        <v>1</v>
      </c>
      <c r="V14" s="66">
        <f t="shared" si="10"/>
        <v>4.5999999999999996</v>
      </c>
      <c r="W14" s="66">
        <f t="shared" si="11"/>
        <v>0.8</v>
      </c>
      <c r="X14" s="35" t="str">
        <f>'Training Programs'!Y14</f>
        <v>Equipment
Operators</v>
      </c>
      <c r="Y14" s="5">
        <v>1</v>
      </c>
      <c r="Z14" s="5">
        <v>24</v>
      </c>
      <c r="AA14" s="5">
        <v>97718</v>
      </c>
      <c r="AB14" s="5">
        <v>97718</v>
      </c>
      <c r="AC14" s="5">
        <v>97718</v>
      </c>
      <c r="AD14" s="5">
        <v>51430</v>
      </c>
      <c r="AE14" s="5">
        <v>1</v>
      </c>
      <c r="AF14" s="5">
        <v>1</v>
      </c>
      <c r="AG14" s="5">
        <v>1</v>
      </c>
      <c r="AH14" s="5">
        <v>1</v>
      </c>
      <c r="AI14" s="5">
        <v>1</v>
      </c>
      <c r="AJ14" s="35">
        <f t="shared" si="12"/>
        <v>5</v>
      </c>
      <c r="AK14" s="35">
        <f t="shared" si="13"/>
        <v>9.4488188976377951E-2</v>
      </c>
      <c r="AL14" s="35">
        <f t="shared" si="14"/>
        <v>9.4488188976377951E-2</v>
      </c>
      <c r="AM14" s="35"/>
      <c r="AN14" s="62" t="str">
        <f>'Training Programs'!AO14</f>
        <v>Crane Operators</v>
      </c>
      <c r="AO14" s="62">
        <v>1</v>
      </c>
      <c r="AP14" s="62">
        <v>15</v>
      </c>
      <c r="AQ14" s="62">
        <v>112965</v>
      </c>
      <c r="AR14" s="62">
        <v>112965</v>
      </c>
      <c r="AS14" s="62">
        <v>112965</v>
      </c>
      <c r="AT14" s="62">
        <v>61340</v>
      </c>
      <c r="AU14" s="62">
        <v>1</v>
      </c>
      <c r="AV14" s="62">
        <v>1</v>
      </c>
      <c r="AW14" s="62">
        <v>1</v>
      </c>
      <c r="AX14" s="62">
        <v>1</v>
      </c>
      <c r="AY14" s="62">
        <v>1</v>
      </c>
      <c r="AZ14" s="62">
        <f t="shared" si="15"/>
        <v>5</v>
      </c>
      <c r="BA14" s="62">
        <f t="shared" si="16"/>
        <v>5.905511811023622E-2</v>
      </c>
      <c r="BB14" s="62">
        <f t="shared" si="17"/>
        <v>5.905511811023622E-2</v>
      </c>
      <c r="BC14" s="5" t="str">
        <f>'Training Programs'!BE14</f>
        <v>Turbine Installers</v>
      </c>
      <c r="BD14" s="5">
        <v>1</v>
      </c>
      <c r="BE14" s="5">
        <v>69</v>
      </c>
      <c r="BF14" s="5">
        <v>167274</v>
      </c>
      <c r="BG14" s="5">
        <v>167274</v>
      </c>
      <c r="BH14" s="5">
        <v>167274</v>
      </c>
      <c r="BI14" s="5">
        <v>104600</v>
      </c>
      <c r="BJ14" s="5">
        <v>1</v>
      </c>
      <c r="BK14" s="5">
        <v>1</v>
      </c>
      <c r="BL14" s="5">
        <v>1</v>
      </c>
      <c r="BM14" s="5">
        <v>1</v>
      </c>
      <c r="BN14" s="5">
        <v>1</v>
      </c>
      <c r="BO14" s="5">
        <f t="shared" si="18"/>
        <v>5</v>
      </c>
      <c r="BP14" s="5">
        <f t="shared" si="19"/>
        <v>0.27165354330708663</v>
      </c>
      <c r="BQ14" s="5">
        <f t="shared" si="20"/>
        <v>0.27165354330708663</v>
      </c>
      <c r="BR14" s="62" t="str">
        <f>'Training Programs'!BU14</f>
        <v>Turbine Laborer</v>
      </c>
      <c r="BS14" s="62">
        <v>1</v>
      </c>
      <c r="BT14" s="62">
        <v>69</v>
      </c>
      <c r="BU14" s="62">
        <v>68765</v>
      </c>
      <c r="BV14" s="62">
        <v>68765</v>
      </c>
      <c r="BW14" s="62">
        <v>68765</v>
      </c>
      <c r="BX14" s="62">
        <v>57320</v>
      </c>
      <c r="BY14" s="62">
        <v>1</v>
      </c>
      <c r="BZ14" s="62">
        <v>1</v>
      </c>
      <c r="CA14" s="62">
        <v>1</v>
      </c>
      <c r="CB14" s="62">
        <v>1</v>
      </c>
      <c r="CC14" s="62">
        <v>1</v>
      </c>
      <c r="CD14" s="62">
        <f t="shared" si="21"/>
        <v>5</v>
      </c>
      <c r="CE14" s="62">
        <f t="shared" si="22"/>
        <v>0.27165354330708663</v>
      </c>
      <c r="CF14" s="62">
        <f t="shared" si="23"/>
        <v>0.27165354330708663</v>
      </c>
      <c r="CG14" s="5" t="str">
        <f>'Training Programs'!CK14</f>
        <v>Construction Managers</v>
      </c>
      <c r="CH14" s="5">
        <v>1</v>
      </c>
      <c r="CI14" s="5">
        <v>21</v>
      </c>
      <c r="CJ14" s="5">
        <v>151302</v>
      </c>
      <c r="CK14" s="5">
        <v>151302</v>
      </c>
      <c r="CL14" s="5">
        <v>151302</v>
      </c>
      <c r="CM14" s="5">
        <v>101480</v>
      </c>
      <c r="CN14" s="5">
        <v>1</v>
      </c>
      <c r="CO14" s="5">
        <v>1</v>
      </c>
      <c r="CP14" s="5">
        <v>1</v>
      </c>
      <c r="CQ14" s="5">
        <v>1</v>
      </c>
      <c r="CR14" s="5">
        <v>1</v>
      </c>
      <c r="CS14" s="5">
        <f t="shared" si="24"/>
        <v>5</v>
      </c>
      <c r="CT14" s="5">
        <f t="shared" si="25"/>
        <v>8.2677165354330714E-2</v>
      </c>
      <c r="CU14" s="5">
        <f t="shared" si="26"/>
        <v>8.2677165354330714E-2</v>
      </c>
      <c r="CV14" s="62" t="str">
        <f>'Training Programs'!DA14</f>
        <v>Electricians</v>
      </c>
      <c r="CW14" s="62">
        <v>1</v>
      </c>
      <c r="CX14" s="62">
        <v>12</v>
      </c>
      <c r="CY14" s="62">
        <v>129854</v>
      </c>
      <c r="CZ14" s="62">
        <v>129854</v>
      </c>
      <c r="DA14" s="62">
        <v>129854</v>
      </c>
      <c r="DB14" s="62">
        <v>60240</v>
      </c>
      <c r="DC14" s="62">
        <v>1</v>
      </c>
      <c r="DD14" s="62">
        <v>1</v>
      </c>
      <c r="DE14" s="62">
        <v>1</v>
      </c>
      <c r="DF14" s="62">
        <v>1</v>
      </c>
      <c r="DG14" s="62">
        <v>1</v>
      </c>
      <c r="DH14" s="62">
        <f t="shared" si="27"/>
        <v>5</v>
      </c>
      <c r="DI14" s="62">
        <f t="shared" si="28"/>
        <v>4.7244094488188976E-2</v>
      </c>
      <c r="DJ14" s="62">
        <f t="shared" si="29"/>
        <v>4.7244094488188976E-2</v>
      </c>
      <c r="DK14" s="5" t="str">
        <f>'Training Programs'!DQ14</f>
        <v>Apprentice</v>
      </c>
      <c r="DL14" s="5">
        <v>1</v>
      </c>
      <c r="DM14" s="5">
        <v>14</v>
      </c>
      <c r="DN14" s="5">
        <v>106350</v>
      </c>
      <c r="DO14" s="5">
        <v>106350</v>
      </c>
      <c r="DP14" s="5">
        <v>106350</v>
      </c>
      <c r="DQ14" s="5">
        <v>40750</v>
      </c>
      <c r="DR14" s="5">
        <v>1</v>
      </c>
      <c r="DS14" s="5">
        <v>1</v>
      </c>
      <c r="DT14" s="5">
        <v>1</v>
      </c>
      <c r="DU14" s="5">
        <v>1</v>
      </c>
      <c r="DV14" s="5">
        <v>1</v>
      </c>
      <c r="DW14" s="5">
        <f t="shared" si="30"/>
        <v>5</v>
      </c>
      <c r="DX14" s="5">
        <f t="shared" si="31"/>
        <v>5.5118110236220472E-2</v>
      </c>
      <c r="DY14" s="5">
        <f t="shared" si="32"/>
        <v>5.5118110236220472E-2</v>
      </c>
      <c r="DZ14" s="62" t="str">
        <f>'Training Programs'!EG14</f>
        <v>Foundation Laborer</v>
      </c>
      <c r="EA14" s="62">
        <v>1</v>
      </c>
      <c r="EB14" s="62">
        <v>9</v>
      </c>
      <c r="EC14" s="62">
        <v>88088</v>
      </c>
      <c r="ED14" s="62">
        <v>88088</v>
      </c>
      <c r="EE14" s="62">
        <v>88088</v>
      </c>
      <c r="EF14" s="62">
        <v>40750</v>
      </c>
      <c r="EG14" s="62">
        <v>1</v>
      </c>
      <c r="EH14" s="62">
        <v>1</v>
      </c>
      <c r="EI14" s="62">
        <v>1</v>
      </c>
      <c r="EJ14" s="62">
        <v>1</v>
      </c>
      <c r="EK14" s="62">
        <v>1</v>
      </c>
      <c r="EL14" s="62">
        <f t="shared" si="33"/>
        <v>5</v>
      </c>
      <c r="EM14" s="62">
        <f t="shared" si="34"/>
        <v>3.5433070866141732E-2</v>
      </c>
      <c r="EN14" s="62">
        <f t="shared" si="35"/>
        <v>3.5433070866141732E-2</v>
      </c>
      <c r="EO14" s="5" t="str">
        <f>'Training Programs'!EW14</f>
        <v>Carpenters</v>
      </c>
      <c r="EP14" s="5">
        <v>1</v>
      </c>
      <c r="EQ14" s="5">
        <v>9</v>
      </c>
      <c r="ER14" s="5">
        <v>68765</v>
      </c>
      <c r="ES14" s="5">
        <v>68765</v>
      </c>
      <c r="ET14" s="5">
        <v>68765</v>
      </c>
      <c r="EU14" s="5">
        <v>51390</v>
      </c>
      <c r="EV14" s="5">
        <v>1</v>
      </c>
      <c r="EW14" s="5">
        <v>1</v>
      </c>
      <c r="EX14" s="5">
        <v>1</v>
      </c>
      <c r="EY14" s="5">
        <v>1</v>
      </c>
      <c r="EZ14" s="5">
        <v>1</v>
      </c>
      <c r="FA14" s="5">
        <f t="shared" si="36"/>
        <v>5</v>
      </c>
      <c r="FB14" s="5">
        <f t="shared" si="37"/>
        <v>3.5433070866141732E-2</v>
      </c>
      <c r="FC14" s="5">
        <f t="shared" si="38"/>
        <v>3.5433070866141732E-2</v>
      </c>
      <c r="FD14" s="62" t="str">
        <f>'Training Programs'!FM14</f>
        <v>Wind Technician</v>
      </c>
      <c r="FE14" s="62">
        <v>1</v>
      </c>
      <c r="FF14" s="62">
        <v>12</v>
      </c>
      <c r="FG14" s="62">
        <v>63930</v>
      </c>
      <c r="FH14" s="62">
        <v>63930</v>
      </c>
      <c r="FI14" s="62">
        <v>63930</v>
      </c>
      <c r="FJ14" s="62">
        <v>57320</v>
      </c>
      <c r="FK14" s="62">
        <v>1</v>
      </c>
      <c r="FL14" s="62">
        <v>1</v>
      </c>
      <c r="FM14" s="62">
        <v>1</v>
      </c>
      <c r="FN14" s="62">
        <v>1</v>
      </c>
      <c r="FO14" s="62">
        <v>1</v>
      </c>
      <c r="FP14" s="62">
        <f t="shared" si="39"/>
        <v>5</v>
      </c>
      <c r="FQ14" s="62">
        <f t="shared" si="40"/>
        <v>4.7244094488188976E-2</v>
      </c>
      <c r="FR14" s="62">
        <f t="shared" si="41"/>
        <v>4.7244094488188976E-2</v>
      </c>
      <c r="FS14" s="5"/>
      <c r="FT14" s="5"/>
      <c r="FU14" s="5"/>
      <c r="FV14" s="5"/>
      <c r="FW14" s="5"/>
      <c r="FX14" s="5"/>
      <c r="FY14" s="5"/>
      <c r="FZ14" s="5"/>
      <c r="GA14" s="5"/>
      <c r="GB14" s="5"/>
      <c r="GC14" s="5"/>
      <c r="GD14" s="5"/>
      <c r="GE14" s="5"/>
      <c r="GF14" s="5"/>
      <c r="GG14" s="5"/>
      <c r="GH14" s="62"/>
      <c r="GI14" s="62"/>
      <c r="GJ14" s="62"/>
      <c r="GK14" s="62"/>
      <c r="GL14" s="62"/>
      <c r="GM14" s="62"/>
      <c r="GN14" s="62"/>
      <c r="GO14" s="62"/>
      <c r="GP14" s="62"/>
      <c r="GQ14" s="62"/>
      <c r="GR14" s="62"/>
      <c r="GS14" s="62"/>
      <c r="GT14" s="62"/>
      <c r="GU14" s="62"/>
      <c r="GV14" s="62"/>
      <c r="GW14" s="5"/>
      <c r="GX14" s="5"/>
      <c r="GY14" s="5"/>
      <c r="GZ14" s="5"/>
      <c r="HA14" s="5"/>
      <c r="HB14" s="5"/>
      <c r="HC14" s="5"/>
      <c r="HD14" s="5"/>
      <c r="HE14" s="5"/>
      <c r="HF14" s="5"/>
      <c r="HG14" s="5"/>
      <c r="HH14" s="5"/>
      <c r="HI14" s="5"/>
      <c r="HJ14" s="5"/>
      <c r="HK14" s="5"/>
      <c r="HL14" s="62"/>
      <c r="HM14" s="62"/>
      <c r="HN14" s="62"/>
      <c r="HO14" s="62"/>
      <c r="HP14" s="62"/>
      <c r="HQ14" s="62"/>
      <c r="HR14" s="62"/>
      <c r="HS14" s="62"/>
      <c r="HT14" s="62"/>
      <c r="HU14" s="62"/>
      <c r="HV14" s="62"/>
      <c r="HW14" s="62"/>
      <c r="HX14" s="62"/>
      <c r="HY14" s="62"/>
      <c r="HZ14" s="62"/>
      <c r="IA14" s="5"/>
      <c r="IB14" s="5"/>
      <c r="IC14" s="5"/>
      <c r="ID14" s="5"/>
      <c r="IE14" s="5"/>
      <c r="IF14" s="5"/>
      <c r="IG14" s="5"/>
      <c r="IH14" s="5"/>
      <c r="II14" s="5"/>
      <c r="IJ14" s="5"/>
      <c r="IK14" s="5"/>
      <c r="IL14" s="5"/>
      <c r="IM14" s="5"/>
      <c r="IN14" s="5"/>
      <c r="IO14" s="5"/>
      <c r="IP14" s="62"/>
      <c r="IQ14" s="62"/>
      <c r="IR14" s="62"/>
      <c r="IS14" s="62"/>
      <c r="IT14" s="62"/>
      <c r="IU14" s="62"/>
      <c r="IV14" s="62"/>
      <c r="IW14" s="62"/>
      <c r="IX14" s="62"/>
      <c r="IY14" s="62"/>
      <c r="IZ14" s="62"/>
      <c r="JA14" s="62"/>
      <c r="JB14" s="62"/>
      <c r="JC14" s="62"/>
      <c r="JD14" s="62"/>
      <c r="JE14" s="5"/>
      <c r="JF14" s="5"/>
      <c r="JG14" s="5"/>
      <c r="JH14" s="5"/>
      <c r="JI14" s="5"/>
      <c r="JJ14" s="5"/>
      <c r="JK14" s="5"/>
      <c r="JL14" s="5"/>
      <c r="JM14" s="5"/>
      <c r="JN14" s="5"/>
      <c r="JO14" s="5"/>
      <c r="JP14" s="5"/>
      <c r="JQ14" s="5"/>
      <c r="JR14" s="5"/>
      <c r="JS14" s="5"/>
      <c r="JT14" s="62"/>
      <c r="JU14" s="62"/>
      <c r="JV14" s="62"/>
      <c r="JW14" s="62"/>
      <c r="JX14" s="62"/>
      <c r="JY14" s="62"/>
      <c r="JZ14" s="62"/>
      <c r="KA14" s="62"/>
      <c r="KB14" s="62"/>
      <c r="KC14" s="62"/>
      <c r="KD14" s="62"/>
      <c r="KE14" s="62"/>
      <c r="KF14" s="62"/>
      <c r="KG14" s="62"/>
      <c r="KH14" s="62"/>
      <c r="KI14" s="5"/>
      <c r="KJ14" s="5"/>
      <c r="KK14" s="5"/>
      <c r="KL14" s="5"/>
      <c r="KM14" s="5"/>
      <c r="KN14" s="5"/>
      <c r="KO14" s="5"/>
      <c r="KP14" s="5"/>
      <c r="KQ14" s="5"/>
      <c r="KR14" s="5"/>
      <c r="KS14" s="5"/>
      <c r="KT14" s="5"/>
      <c r="KU14" s="5"/>
      <c r="KV14" s="5"/>
      <c r="KW14" s="5"/>
      <c r="KX14" s="62"/>
      <c r="KY14" s="62"/>
      <c r="KZ14" s="62"/>
      <c r="LA14" s="62"/>
      <c r="LB14" s="62"/>
      <c r="LC14" s="62"/>
      <c r="LD14" s="62"/>
      <c r="LE14" s="62"/>
      <c r="LF14" s="62"/>
      <c r="LG14" s="62"/>
      <c r="LH14" s="62"/>
      <c r="LI14" s="62"/>
      <c r="LJ14" s="62"/>
      <c r="LK14" s="62"/>
      <c r="LL14" s="62"/>
    </row>
    <row r="15" spans="1:324" x14ac:dyDescent="0.35">
      <c r="A15" s="131">
        <v>11</v>
      </c>
      <c r="B15" s="170"/>
      <c r="C15" s="170"/>
      <c r="D15" s="152">
        <v>20</v>
      </c>
      <c r="E15" s="72" t="str">
        <f>'BVEM Scorecard'!F14</f>
        <v>Wind + Solar + Storage</v>
      </c>
      <c r="F15" s="96">
        <f t="shared" si="6"/>
        <v>0.8</v>
      </c>
      <c r="G15" s="96">
        <f t="shared" si="7"/>
        <v>0.91999999999999993</v>
      </c>
      <c r="H15" s="96">
        <f t="shared" si="8"/>
        <v>1.0000000000000002</v>
      </c>
      <c r="I15" s="96">
        <f t="shared" si="9"/>
        <v>1</v>
      </c>
      <c r="J15" s="66">
        <v>1</v>
      </c>
      <c r="K15" s="66">
        <v>1</v>
      </c>
      <c r="L15" s="66">
        <v>1</v>
      </c>
      <c r="M15" s="66">
        <v>1</v>
      </c>
      <c r="N15" s="66">
        <v>1</v>
      </c>
      <c r="O15" s="66">
        <v>1</v>
      </c>
      <c r="P15" s="66">
        <v>1</v>
      </c>
      <c r="Q15" s="66">
        <v>0.6</v>
      </c>
      <c r="R15" s="66">
        <v>1</v>
      </c>
      <c r="S15" s="66">
        <v>1</v>
      </c>
      <c r="T15" s="66">
        <v>1</v>
      </c>
      <c r="U15" s="66">
        <v>1</v>
      </c>
      <c r="V15" s="66">
        <f t="shared" si="10"/>
        <v>4.5999999999999996</v>
      </c>
      <c r="W15" s="66">
        <f t="shared" si="11"/>
        <v>0.8</v>
      </c>
      <c r="X15" s="35" t="str">
        <f>'Training Programs'!Y15</f>
        <v>Equipment
Operators</v>
      </c>
      <c r="Y15" s="5">
        <v>1</v>
      </c>
      <c r="Z15" s="5">
        <v>24</v>
      </c>
      <c r="AA15" s="5">
        <v>97718</v>
      </c>
      <c r="AB15" s="5">
        <v>97718</v>
      </c>
      <c r="AC15" s="5">
        <v>97718</v>
      </c>
      <c r="AD15" s="5">
        <v>51430</v>
      </c>
      <c r="AE15" s="5">
        <v>1</v>
      </c>
      <c r="AF15" s="5">
        <v>1</v>
      </c>
      <c r="AG15" s="5">
        <v>1</v>
      </c>
      <c r="AH15" s="5">
        <v>1</v>
      </c>
      <c r="AI15" s="5">
        <v>1</v>
      </c>
      <c r="AJ15" s="35">
        <f t="shared" si="12"/>
        <v>5</v>
      </c>
      <c r="AK15" s="35">
        <f t="shared" si="13"/>
        <v>9.4488188976377951E-2</v>
      </c>
      <c r="AL15" s="35">
        <f t="shared" si="14"/>
        <v>9.4488188976377951E-2</v>
      </c>
      <c r="AM15" s="35"/>
      <c r="AN15" s="62" t="str">
        <f>'Training Programs'!AO15</f>
        <v>Crane Operators</v>
      </c>
      <c r="AO15" s="62">
        <v>1</v>
      </c>
      <c r="AP15" s="62">
        <v>15</v>
      </c>
      <c r="AQ15" s="62">
        <v>112965</v>
      </c>
      <c r="AR15" s="62">
        <v>112965</v>
      </c>
      <c r="AS15" s="62">
        <v>112965</v>
      </c>
      <c r="AT15" s="62">
        <v>61340</v>
      </c>
      <c r="AU15" s="62">
        <v>1</v>
      </c>
      <c r="AV15" s="62">
        <v>1</v>
      </c>
      <c r="AW15" s="62">
        <v>1</v>
      </c>
      <c r="AX15" s="62">
        <v>1</v>
      </c>
      <c r="AY15" s="62">
        <v>1</v>
      </c>
      <c r="AZ15" s="62">
        <f t="shared" si="15"/>
        <v>5</v>
      </c>
      <c r="BA15" s="62">
        <f t="shared" si="16"/>
        <v>5.905511811023622E-2</v>
      </c>
      <c r="BB15" s="62">
        <f t="shared" si="17"/>
        <v>5.905511811023622E-2</v>
      </c>
      <c r="BC15" s="5" t="str">
        <f>'Training Programs'!BE15</f>
        <v>Turbine Installers</v>
      </c>
      <c r="BD15" s="5">
        <v>1</v>
      </c>
      <c r="BE15" s="5">
        <v>69</v>
      </c>
      <c r="BF15" s="5">
        <v>167274</v>
      </c>
      <c r="BG15" s="5">
        <v>167274</v>
      </c>
      <c r="BH15" s="5">
        <v>167274</v>
      </c>
      <c r="BI15" s="5">
        <v>104600</v>
      </c>
      <c r="BJ15" s="5">
        <v>1</v>
      </c>
      <c r="BK15" s="5">
        <v>1</v>
      </c>
      <c r="BL15" s="5">
        <v>1</v>
      </c>
      <c r="BM15" s="5">
        <v>1</v>
      </c>
      <c r="BN15" s="5">
        <v>1</v>
      </c>
      <c r="BO15" s="5">
        <f t="shared" si="18"/>
        <v>5</v>
      </c>
      <c r="BP15" s="5">
        <f t="shared" si="19"/>
        <v>0.27165354330708663</v>
      </c>
      <c r="BQ15" s="5">
        <f t="shared" si="20"/>
        <v>0.27165354330708663</v>
      </c>
      <c r="BR15" s="62" t="str">
        <f>'Training Programs'!BU15</f>
        <v>Turbine Laborer</v>
      </c>
      <c r="BS15" s="62">
        <v>1</v>
      </c>
      <c r="BT15" s="62">
        <v>69</v>
      </c>
      <c r="BU15" s="62">
        <v>68765</v>
      </c>
      <c r="BV15" s="62">
        <v>68765</v>
      </c>
      <c r="BW15" s="62">
        <v>68765</v>
      </c>
      <c r="BX15" s="62">
        <v>57320</v>
      </c>
      <c r="BY15" s="62">
        <v>1</v>
      </c>
      <c r="BZ15" s="62">
        <v>1</v>
      </c>
      <c r="CA15" s="62">
        <v>1</v>
      </c>
      <c r="CB15" s="62">
        <v>1</v>
      </c>
      <c r="CC15" s="62">
        <v>1</v>
      </c>
      <c r="CD15" s="62">
        <f t="shared" si="21"/>
        <v>5</v>
      </c>
      <c r="CE15" s="62">
        <f t="shared" si="22"/>
        <v>0.27165354330708663</v>
      </c>
      <c r="CF15" s="62">
        <f t="shared" si="23"/>
        <v>0.27165354330708663</v>
      </c>
      <c r="CG15" s="5" t="str">
        <f>'Training Programs'!CK15</f>
        <v>Construction Managers</v>
      </c>
      <c r="CH15" s="5">
        <v>1</v>
      </c>
      <c r="CI15" s="5">
        <v>21</v>
      </c>
      <c r="CJ15" s="5">
        <v>151302</v>
      </c>
      <c r="CK15" s="5">
        <v>151302</v>
      </c>
      <c r="CL15" s="5">
        <v>151302</v>
      </c>
      <c r="CM15" s="5">
        <v>101480</v>
      </c>
      <c r="CN15" s="5">
        <v>1</v>
      </c>
      <c r="CO15" s="5">
        <v>1</v>
      </c>
      <c r="CP15" s="5">
        <v>1</v>
      </c>
      <c r="CQ15" s="5">
        <v>1</v>
      </c>
      <c r="CR15" s="5">
        <v>1</v>
      </c>
      <c r="CS15" s="5">
        <f t="shared" si="24"/>
        <v>5</v>
      </c>
      <c r="CT15" s="5">
        <f t="shared" si="25"/>
        <v>8.2677165354330714E-2</v>
      </c>
      <c r="CU15" s="5">
        <f t="shared" si="26"/>
        <v>8.2677165354330714E-2</v>
      </c>
      <c r="CV15" s="62" t="str">
        <f>'Training Programs'!DA15</f>
        <v>Electricians</v>
      </c>
      <c r="CW15" s="62">
        <v>1</v>
      </c>
      <c r="CX15" s="62">
        <v>12</v>
      </c>
      <c r="CY15" s="62">
        <v>129854</v>
      </c>
      <c r="CZ15" s="62">
        <v>129854</v>
      </c>
      <c r="DA15" s="62">
        <v>129854</v>
      </c>
      <c r="DB15" s="62">
        <v>60240</v>
      </c>
      <c r="DC15" s="62">
        <v>1</v>
      </c>
      <c r="DD15" s="62">
        <v>1</v>
      </c>
      <c r="DE15" s="62">
        <v>1</v>
      </c>
      <c r="DF15" s="62">
        <v>1</v>
      </c>
      <c r="DG15" s="62">
        <v>1</v>
      </c>
      <c r="DH15" s="62">
        <f t="shared" si="27"/>
        <v>5</v>
      </c>
      <c r="DI15" s="62">
        <f t="shared" si="28"/>
        <v>4.7244094488188976E-2</v>
      </c>
      <c r="DJ15" s="62">
        <f t="shared" si="29"/>
        <v>4.7244094488188976E-2</v>
      </c>
      <c r="DK15" s="5" t="str">
        <f>'Training Programs'!DQ15</f>
        <v>Apprentice</v>
      </c>
      <c r="DL15" s="5">
        <v>1</v>
      </c>
      <c r="DM15" s="5">
        <v>14</v>
      </c>
      <c r="DN15" s="5">
        <v>106350</v>
      </c>
      <c r="DO15" s="5">
        <v>106350</v>
      </c>
      <c r="DP15" s="5">
        <v>106350</v>
      </c>
      <c r="DQ15" s="5">
        <v>40750</v>
      </c>
      <c r="DR15" s="5">
        <v>1</v>
      </c>
      <c r="DS15" s="5">
        <v>1</v>
      </c>
      <c r="DT15" s="5">
        <v>1</v>
      </c>
      <c r="DU15" s="5">
        <v>1</v>
      </c>
      <c r="DV15" s="5">
        <v>1</v>
      </c>
      <c r="DW15" s="5">
        <f t="shared" si="30"/>
        <v>5</v>
      </c>
      <c r="DX15" s="5">
        <f t="shared" si="31"/>
        <v>5.5118110236220472E-2</v>
      </c>
      <c r="DY15" s="5">
        <f t="shared" si="32"/>
        <v>5.5118110236220472E-2</v>
      </c>
      <c r="DZ15" s="62" t="str">
        <f>'Training Programs'!EG15</f>
        <v>Foundation Laborer</v>
      </c>
      <c r="EA15" s="62">
        <v>1</v>
      </c>
      <c r="EB15" s="62">
        <v>9</v>
      </c>
      <c r="EC15" s="62">
        <v>88088</v>
      </c>
      <c r="ED15" s="62">
        <v>88088</v>
      </c>
      <c r="EE15" s="62">
        <v>88088</v>
      </c>
      <c r="EF15" s="62">
        <v>40750</v>
      </c>
      <c r="EG15" s="62">
        <v>1</v>
      </c>
      <c r="EH15" s="62">
        <v>1</v>
      </c>
      <c r="EI15" s="62">
        <v>1</v>
      </c>
      <c r="EJ15" s="62">
        <v>1</v>
      </c>
      <c r="EK15" s="62">
        <v>1</v>
      </c>
      <c r="EL15" s="62">
        <f t="shared" si="33"/>
        <v>5</v>
      </c>
      <c r="EM15" s="62">
        <f t="shared" si="34"/>
        <v>3.5433070866141732E-2</v>
      </c>
      <c r="EN15" s="62">
        <f t="shared" si="35"/>
        <v>3.5433070866141732E-2</v>
      </c>
      <c r="EO15" s="5" t="str">
        <f>'Training Programs'!EW15</f>
        <v>Carpenters</v>
      </c>
      <c r="EP15" s="5">
        <v>1</v>
      </c>
      <c r="EQ15" s="5">
        <v>9</v>
      </c>
      <c r="ER15" s="5">
        <v>68765</v>
      </c>
      <c r="ES15" s="5">
        <v>68765</v>
      </c>
      <c r="ET15" s="5">
        <v>68765</v>
      </c>
      <c r="EU15" s="5">
        <v>51390</v>
      </c>
      <c r="EV15" s="5">
        <v>1</v>
      </c>
      <c r="EW15" s="5">
        <v>1</v>
      </c>
      <c r="EX15" s="5">
        <v>1</v>
      </c>
      <c r="EY15" s="5">
        <v>1</v>
      </c>
      <c r="EZ15" s="5">
        <v>1</v>
      </c>
      <c r="FA15" s="5">
        <f t="shared" si="36"/>
        <v>5</v>
      </c>
      <c r="FB15" s="5">
        <f t="shared" si="37"/>
        <v>3.5433070866141732E-2</v>
      </c>
      <c r="FC15" s="5">
        <f t="shared" si="38"/>
        <v>3.5433070866141732E-2</v>
      </c>
      <c r="FD15" s="62" t="str">
        <f>'Training Programs'!FM15</f>
        <v>Wind Technician</v>
      </c>
      <c r="FE15" s="62">
        <v>1</v>
      </c>
      <c r="FF15" s="62">
        <v>12</v>
      </c>
      <c r="FG15" s="62">
        <v>63930</v>
      </c>
      <c r="FH15" s="62">
        <v>63930</v>
      </c>
      <c r="FI15" s="62">
        <v>63930</v>
      </c>
      <c r="FJ15" s="62">
        <v>57320</v>
      </c>
      <c r="FK15" s="62">
        <v>1</v>
      </c>
      <c r="FL15" s="62">
        <v>1</v>
      </c>
      <c r="FM15" s="62">
        <v>1</v>
      </c>
      <c r="FN15" s="62">
        <v>1</v>
      </c>
      <c r="FO15" s="62">
        <v>1</v>
      </c>
      <c r="FP15" s="62">
        <f t="shared" si="39"/>
        <v>5</v>
      </c>
      <c r="FQ15" s="62">
        <f t="shared" si="40"/>
        <v>4.7244094488188976E-2</v>
      </c>
      <c r="FR15" s="62">
        <f t="shared" si="41"/>
        <v>4.7244094488188976E-2</v>
      </c>
      <c r="FS15" s="5"/>
      <c r="FT15" s="5"/>
      <c r="FU15" s="5"/>
      <c r="FV15" s="5"/>
      <c r="FW15" s="5"/>
      <c r="FX15" s="5"/>
      <c r="FY15" s="5"/>
      <c r="FZ15" s="5"/>
      <c r="GA15" s="5"/>
      <c r="GB15" s="5"/>
      <c r="GC15" s="5"/>
      <c r="GD15" s="5"/>
      <c r="GE15" s="5"/>
      <c r="GF15" s="5"/>
      <c r="GG15" s="5"/>
      <c r="GH15" s="62"/>
      <c r="GI15" s="62"/>
      <c r="GJ15" s="62"/>
      <c r="GK15" s="62"/>
      <c r="GL15" s="62"/>
      <c r="GM15" s="62"/>
      <c r="GN15" s="62"/>
      <c r="GO15" s="62"/>
      <c r="GP15" s="62"/>
      <c r="GQ15" s="62"/>
      <c r="GR15" s="62"/>
      <c r="GS15" s="62"/>
      <c r="GT15" s="62"/>
      <c r="GU15" s="62"/>
      <c r="GV15" s="62"/>
      <c r="GW15" s="5"/>
      <c r="GX15" s="5"/>
      <c r="GY15" s="5"/>
      <c r="GZ15" s="5"/>
      <c r="HA15" s="5"/>
      <c r="HB15" s="5"/>
      <c r="HC15" s="5"/>
      <c r="HD15" s="5"/>
      <c r="HE15" s="5"/>
      <c r="HF15" s="5"/>
      <c r="HG15" s="5"/>
      <c r="HH15" s="5"/>
      <c r="HI15" s="5"/>
      <c r="HJ15" s="5"/>
      <c r="HK15" s="5"/>
      <c r="HL15" s="62"/>
      <c r="HM15" s="62"/>
      <c r="HN15" s="62"/>
      <c r="HO15" s="62"/>
      <c r="HP15" s="62"/>
      <c r="HQ15" s="62"/>
      <c r="HR15" s="62"/>
      <c r="HS15" s="62"/>
      <c r="HT15" s="62"/>
      <c r="HU15" s="62"/>
      <c r="HV15" s="62"/>
      <c r="HW15" s="62"/>
      <c r="HX15" s="62"/>
      <c r="HY15" s="62"/>
      <c r="HZ15" s="62"/>
      <c r="IA15" s="5"/>
      <c r="IB15" s="5"/>
      <c r="IC15" s="5"/>
      <c r="ID15" s="5"/>
      <c r="IE15" s="5"/>
      <c r="IF15" s="5"/>
      <c r="IG15" s="5"/>
      <c r="IH15" s="5"/>
      <c r="II15" s="5"/>
      <c r="IJ15" s="5"/>
      <c r="IK15" s="5"/>
      <c r="IL15" s="5"/>
      <c r="IM15" s="5"/>
      <c r="IN15" s="5"/>
      <c r="IO15" s="5"/>
      <c r="IP15" s="62"/>
      <c r="IQ15" s="62"/>
      <c r="IR15" s="62"/>
      <c r="IS15" s="62"/>
      <c r="IT15" s="62"/>
      <c r="IU15" s="62"/>
      <c r="IV15" s="62"/>
      <c r="IW15" s="62"/>
      <c r="IX15" s="62"/>
      <c r="IY15" s="62"/>
      <c r="IZ15" s="62"/>
      <c r="JA15" s="62"/>
      <c r="JB15" s="62"/>
      <c r="JC15" s="62"/>
      <c r="JD15" s="62"/>
      <c r="JE15" s="5"/>
      <c r="JF15" s="5"/>
      <c r="JG15" s="5"/>
      <c r="JH15" s="5"/>
      <c r="JI15" s="5"/>
      <c r="JJ15" s="5"/>
      <c r="JK15" s="5"/>
      <c r="JL15" s="5"/>
      <c r="JM15" s="5"/>
      <c r="JN15" s="5"/>
      <c r="JO15" s="5"/>
      <c r="JP15" s="5"/>
      <c r="JQ15" s="5"/>
      <c r="JR15" s="5"/>
      <c r="JS15" s="5"/>
      <c r="JT15" s="62"/>
      <c r="JU15" s="62"/>
      <c r="JV15" s="62"/>
      <c r="JW15" s="62"/>
      <c r="JX15" s="62"/>
      <c r="JY15" s="62"/>
      <c r="JZ15" s="62"/>
      <c r="KA15" s="62"/>
      <c r="KB15" s="62"/>
      <c r="KC15" s="62"/>
      <c r="KD15" s="62"/>
      <c r="KE15" s="62"/>
      <c r="KF15" s="62"/>
      <c r="KG15" s="62"/>
      <c r="KH15" s="62"/>
      <c r="KI15" s="5"/>
      <c r="KJ15" s="5"/>
      <c r="KK15" s="5"/>
      <c r="KL15" s="5"/>
      <c r="KM15" s="5"/>
      <c r="KN15" s="5"/>
      <c r="KO15" s="5"/>
      <c r="KP15" s="5"/>
      <c r="KQ15" s="5"/>
      <c r="KR15" s="5"/>
      <c r="KS15" s="5"/>
      <c r="KT15" s="5"/>
      <c r="KU15" s="5"/>
      <c r="KV15" s="5"/>
      <c r="KW15" s="5"/>
      <c r="KX15" s="62"/>
      <c r="KY15" s="62"/>
      <c r="KZ15" s="62"/>
      <c r="LA15" s="62"/>
      <c r="LB15" s="62"/>
      <c r="LC15" s="62"/>
      <c r="LD15" s="62"/>
      <c r="LE15" s="62"/>
      <c r="LF15" s="62"/>
      <c r="LG15" s="62"/>
      <c r="LH15" s="62"/>
      <c r="LI15" s="62"/>
      <c r="LJ15" s="62"/>
      <c r="LK15" s="62"/>
      <c r="LL15" s="62"/>
    </row>
    <row r="16" spans="1:324" x14ac:dyDescent="0.35">
      <c r="A16" s="131">
        <v>12</v>
      </c>
      <c r="B16" s="170"/>
      <c r="C16" s="170"/>
      <c r="D16" s="152">
        <v>23</v>
      </c>
      <c r="E16" s="72" t="str">
        <f>'BVEM Scorecard'!F15</f>
        <v>Wind + Solar + Storage</v>
      </c>
      <c r="F16" s="96">
        <f t="shared" si="6"/>
        <v>0.8</v>
      </c>
      <c r="G16" s="96">
        <f t="shared" si="7"/>
        <v>0.91999999999999993</v>
      </c>
      <c r="H16" s="96">
        <f t="shared" si="8"/>
        <v>1.0000000000000002</v>
      </c>
      <c r="I16" s="96">
        <f t="shared" si="9"/>
        <v>1</v>
      </c>
      <c r="J16" s="66">
        <v>1</v>
      </c>
      <c r="K16" s="66">
        <v>1</v>
      </c>
      <c r="L16" s="66">
        <v>1</v>
      </c>
      <c r="M16" s="66">
        <v>1</v>
      </c>
      <c r="N16" s="66">
        <v>1</v>
      </c>
      <c r="O16" s="66">
        <v>1</v>
      </c>
      <c r="P16" s="66">
        <v>1</v>
      </c>
      <c r="Q16" s="66">
        <v>0.6</v>
      </c>
      <c r="R16" s="66">
        <v>1</v>
      </c>
      <c r="S16" s="66">
        <v>1</v>
      </c>
      <c r="T16" s="66">
        <v>1</v>
      </c>
      <c r="U16" s="66">
        <v>1</v>
      </c>
      <c r="V16" s="66">
        <f t="shared" si="10"/>
        <v>4.5999999999999996</v>
      </c>
      <c r="W16" s="66">
        <f t="shared" si="11"/>
        <v>0.8</v>
      </c>
      <c r="X16" s="35" t="str">
        <f>'Training Programs'!Y16</f>
        <v>Equipment
Operators</v>
      </c>
      <c r="Y16" s="5">
        <v>1</v>
      </c>
      <c r="Z16" s="5">
        <v>24</v>
      </c>
      <c r="AA16" s="5">
        <v>97718</v>
      </c>
      <c r="AB16" s="5">
        <v>97718</v>
      </c>
      <c r="AC16" s="5">
        <v>97718</v>
      </c>
      <c r="AD16" s="5">
        <v>51430</v>
      </c>
      <c r="AE16" s="5">
        <v>1</v>
      </c>
      <c r="AF16" s="5">
        <v>1</v>
      </c>
      <c r="AG16" s="5">
        <v>1</v>
      </c>
      <c r="AH16" s="5">
        <v>1</v>
      </c>
      <c r="AI16" s="5">
        <v>1</v>
      </c>
      <c r="AJ16" s="35">
        <f t="shared" si="12"/>
        <v>5</v>
      </c>
      <c r="AK16" s="35">
        <f t="shared" si="13"/>
        <v>9.4488188976377951E-2</v>
      </c>
      <c r="AL16" s="35">
        <f t="shared" si="14"/>
        <v>9.4488188976377951E-2</v>
      </c>
      <c r="AM16" s="35"/>
      <c r="AN16" s="62" t="str">
        <f>'Training Programs'!AO16</f>
        <v>Crane Operators</v>
      </c>
      <c r="AO16" s="62">
        <v>1</v>
      </c>
      <c r="AP16" s="62">
        <v>15</v>
      </c>
      <c r="AQ16" s="62">
        <v>112965</v>
      </c>
      <c r="AR16" s="62">
        <v>112965</v>
      </c>
      <c r="AS16" s="62">
        <v>112965</v>
      </c>
      <c r="AT16" s="62">
        <v>61340</v>
      </c>
      <c r="AU16" s="62">
        <v>1</v>
      </c>
      <c r="AV16" s="62">
        <v>1</v>
      </c>
      <c r="AW16" s="62">
        <v>1</v>
      </c>
      <c r="AX16" s="62">
        <v>1</v>
      </c>
      <c r="AY16" s="62">
        <v>1</v>
      </c>
      <c r="AZ16" s="62">
        <f t="shared" si="15"/>
        <v>5</v>
      </c>
      <c r="BA16" s="62">
        <f t="shared" si="16"/>
        <v>5.905511811023622E-2</v>
      </c>
      <c r="BB16" s="62">
        <f t="shared" si="17"/>
        <v>5.905511811023622E-2</v>
      </c>
      <c r="BC16" s="5" t="str">
        <f>'Training Programs'!BE16</f>
        <v>Turbine Installers</v>
      </c>
      <c r="BD16" s="5">
        <v>1</v>
      </c>
      <c r="BE16" s="5">
        <v>69</v>
      </c>
      <c r="BF16" s="5">
        <v>167274</v>
      </c>
      <c r="BG16" s="5">
        <v>167274</v>
      </c>
      <c r="BH16" s="5">
        <v>167274</v>
      </c>
      <c r="BI16" s="5">
        <v>104600</v>
      </c>
      <c r="BJ16" s="5">
        <v>1</v>
      </c>
      <c r="BK16" s="5">
        <v>1</v>
      </c>
      <c r="BL16" s="5">
        <v>1</v>
      </c>
      <c r="BM16" s="5">
        <v>1</v>
      </c>
      <c r="BN16" s="5">
        <v>1</v>
      </c>
      <c r="BO16" s="5">
        <f t="shared" si="18"/>
        <v>5</v>
      </c>
      <c r="BP16" s="5">
        <f t="shared" si="19"/>
        <v>0.27165354330708663</v>
      </c>
      <c r="BQ16" s="5">
        <f t="shared" si="20"/>
        <v>0.27165354330708663</v>
      </c>
      <c r="BR16" s="62" t="str">
        <f>'Training Programs'!BU16</f>
        <v>Turbine Laborer</v>
      </c>
      <c r="BS16" s="62">
        <v>1</v>
      </c>
      <c r="BT16" s="62">
        <v>69</v>
      </c>
      <c r="BU16" s="62">
        <v>68765</v>
      </c>
      <c r="BV16" s="62">
        <v>68765</v>
      </c>
      <c r="BW16" s="62">
        <v>68765</v>
      </c>
      <c r="BX16" s="62">
        <v>57320</v>
      </c>
      <c r="BY16" s="62">
        <v>1</v>
      </c>
      <c r="BZ16" s="62">
        <v>1</v>
      </c>
      <c r="CA16" s="62">
        <v>1</v>
      </c>
      <c r="CB16" s="62">
        <v>1</v>
      </c>
      <c r="CC16" s="62">
        <v>1</v>
      </c>
      <c r="CD16" s="62">
        <f t="shared" si="21"/>
        <v>5</v>
      </c>
      <c r="CE16" s="62">
        <f t="shared" si="22"/>
        <v>0.27165354330708663</v>
      </c>
      <c r="CF16" s="62">
        <f t="shared" si="23"/>
        <v>0.27165354330708663</v>
      </c>
      <c r="CG16" s="5" t="str">
        <f>'Training Programs'!CK16</f>
        <v>Construction Managers</v>
      </c>
      <c r="CH16" s="5">
        <v>1</v>
      </c>
      <c r="CI16" s="5">
        <v>21</v>
      </c>
      <c r="CJ16" s="5">
        <v>151302</v>
      </c>
      <c r="CK16" s="5">
        <v>151302</v>
      </c>
      <c r="CL16" s="5">
        <v>151302</v>
      </c>
      <c r="CM16" s="5">
        <v>101480</v>
      </c>
      <c r="CN16" s="5">
        <v>1</v>
      </c>
      <c r="CO16" s="5">
        <v>1</v>
      </c>
      <c r="CP16" s="5">
        <v>1</v>
      </c>
      <c r="CQ16" s="5">
        <v>1</v>
      </c>
      <c r="CR16" s="5">
        <v>1</v>
      </c>
      <c r="CS16" s="5">
        <f t="shared" si="24"/>
        <v>5</v>
      </c>
      <c r="CT16" s="5">
        <f t="shared" si="25"/>
        <v>8.2677165354330714E-2</v>
      </c>
      <c r="CU16" s="5">
        <f t="shared" si="26"/>
        <v>8.2677165354330714E-2</v>
      </c>
      <c r="CV16" s="62" t="str">
        <f>'Training Programs'!DA16</f>
        <v>Electricians</v>
      </c>
      <c r="CW16" s="62">
        <v>1</v>
      </c>
      <c r="CX16" s="62">
        <v>12</v>
      </c>
      <c r="CY16" s="62">
        <v>129854</v>
      </c>
      <c r="CZ16" s="62">
        <v>129854</v>
      </c>
      <c r="DA16" s="62">
        <v>129854</v>
      </c>
      <c r="DB16" s="62">
        <v>60240</v>
      </c>
      <c r="DC16" s="62">
        <v>1</v>
      </c>
      <c r="DD16" s="62">
        <v>1</v>
      </c>
      <c r="DE16" s="62">
        <v>1</v>
      </c>
      <c r="DF16" s="62">
        <v>1</v>
      </c>
      <c r="DG16" s="62">
        <v>1</v>
      </c>
      <c r="DH16" s="62">
        <f t="shared" si="27"/>
        <v>5</v>
      </c>
      <c r="DI16" s="62">
        <f t="shared" si="28"/>
        <v>4.7244094488188976E-2</v>
      </c>
      <c r="DJ16" s="62">
        <f t="shared" si="29"/>
        <v>4.7244094488188976E-2</v>
      </c>
      <c r="DK16" s="5" t="str">
        <f>'Training Programs'!DQ16</f>
        <v>Apprentice</v>
      </c>
      <c r="DL16" s="5">
        <v>1</v>
      </c>
      <c r="DM16" s="5">
        <v>14</v>
      </c>
      <c r="DN16" s="5">
        <v>106350</v>
      </c>
      <c r="DO16" s="5">
        <v>106350</v>
      </c>
      <c r="DP16" s="5">
        <v>106350</v>
      </c>
      <c r="DQ16" s="5">
        <v>40750</v>
      </c>
      <c r="DR16" s="5">
        <v>1</v>
      </c>
      <c r="DS16" s="5">
        <v>1</v>
      </c>
      <c r="DT16" s="5">
        <v>1</v>
      </c>
      <c r="DU16" s="5">
        <v>1</v>
      </c>
      <c r="DV16" s="5">
        <v>1</v>
      </c>
      <c r="DW16" s="5">
        <f t="shared" si="30"/>
        <v>5</v>
      </c>
      <c r="DX16" s="5">
        <f t="shared" si="31"/>
        <v>5.5118110236220472E-2</v>
      </c>
      <c r="DY16" s="5">
        <f t="shared" si="32"/>
        <v>5.5118110236220472E-2</v>
      </c>
      <c r="DZ16" s="62" t="str">
        <f>'Training Programs'!EG16</f>
        <v>Foundation Laborer</v>
      </c>
      <c r="EA16" s="62">
        <v>1</v>
      </c>
      <c r="EB16" s="62">
        <v>9</v>
      </c>
      <c r="EC16" s="62">
        <v>88088</v>
      </c>
      <c r="ED16" s="62">
        <v>88088</v>
      </c>
      <c r="EE16" s="62">
        <v>88088</v>
      </c>
      <c r="EF16" s="62">
        <v>40750</v>
      </c>
      <c r="EG16" s="62">
        <v>1</v>
      </c>
      <c r="EH16" s="62">
        <v>1</v>
      </c>
      <c r="EI16" s="62">
        <v>1</v>
      </c>
      <c r="EJ16" s="62">
        <v>1</v>
      </c>
      <c r="EK16" s="62">
        <v>1</v>
      </c>
      <c r="EL16" s="62">
        <f t="shared" si="33"/>
        <v>5</v>
      </c>
      <c r="EM16" s="62">
        <f t="shared" si="34"/>
        <v>3.5433070866141732E-2</v>
      </c>
      <c r="EN16" s="62">
        <f t="shared" si="35"/>
        <v>3.5433070866141732E-2</v>
      </c>
      <c r="EO16" s="5" t="str">
        <f>'Training Programs'!EW16</f>
        <v>Carpenters</v>
      </c>
      <c r="EP16" s="5">
        <v>1</v>
      </c>
      <c r="EQ16" s="5">
        <v>9</v>
      </c>
      <c r="ER16" s="5">
        <v>68765</v>
      </c>
      <c r="ES16" s="5">
        <v>68765</v>
      </c>
      <c r="ET16" s="5">
        <v>68765</v>
      </c>
      <c r="EU16" s="5">
        <v>51390</v>
      </c>
      <c r="EV16" s="5">
        <v>1</v>
      </c>
      <c r="EW16" s="5">
        <v>1</v>
      </c>
      <c r="EX16" s="5">
        <v>1</v>
      </c>
      <c r="EY16" s="5">
        <v>1</v>
      </c>
      <c r="EZ16" s="5">
        <v>1</v>
      </c>
      <c r="FA16" s="5">
        <f t="shared" si="36"/>
        <v>5</v>
      </c>
      <c r="FB16" s="5">
        <f t="shared" si="37"/>
        <v>3.5433070866141732E-2</v>
      </c>
      <c r="FC16" s="5">
        <f t="shared" si="38"/>
        <v>3.5433070866141732E-2</v>
      </c>
      <c r="FD16" s="62" t="str">
        <f>'Training Programs'!FM16</f>
        <v>Wind Technician</v>
      </c>
      <c r="FE16" s="62">
        <v>1</v>
      </c>
      <c r="FF16" s="62">
        <v>12</v>
      </c>
      <c r="FG16" s="62">
        <v>63930</v>
      </c>
      <c r="FH16" s="62">
        <v>63930</v>
      </c>
      <c r="FI16" s="62">
        <v>63930</v>
      </c>
      <c r="FJ16" s="62">
        <v>57320</v>
      </c>
      <c r="FK16" s="62">
        <v>1</v>
      </c>
      <c r="FL16" s="62">
        <v>1</v>
      </c>
      <c r="FM16" s="62">
        <v>1</v>
      </c>
      <c r="FN16" s="62">
        <v>1</v>
      </c>
      <c r="FO16" s="62">
        <v>1</v>
      </c>
      <c r="FP16" s="62">
        <f t="shared" si="39"/>
        <v>5</v>
      </c>
      <c r="FQ16" s="62">
        <f t="shared" si="40"/>
        <v>4.7244094488188976E-2</v>
      </c>
      <c r="FR16" s="62">
        <f t="shared" si="41"/>
        <v>4.7244094488188976E-2</v>
      </c>
      <c r="FS16" s="5"/>
      <c r="FT16" s="5"/>
      <c r="FU16" s="5"/>
      <c r="FV16" s="5"/>
      <c r="FW16" s="5"/>
      <c r="FX16" s="5"/>
      <c r="FY16" s="5"/>
      <c r="FZ16" s="5"/>
      <c r="GA16" s="5"/>
      <c r="GB16" s="5"/>
      <c r="GC16" s="5"/>
      <c r="GD16" s="5"/>
      <c r="GE16" s="5"/>
      <c r="GF16" s="5"/>
      <c r="GG16" s="5"/>
      <c r="GH16" s="62"/>
      <c r="GI16" s="62"/>
      <c r="GJ16" s="62"/>
      <c r="GK16" s="62"/>
      <c r="GL16" s="62"/>
      <c r="GM16" s="62"/>
      <c r="GN16" s="62"/>
      <c r="GO16" s="62"/>
      <c r="GP16" s="62"/>
      <c r="GQ16" s="62"/>
      <c r="GR16" s="62"/>
      <c r="GS16" s="62"/>
      <c r="GT16" s="62"/>
      <c r="GU16" s="62"/>
      <c r="GV16" s="62"/>
      <c r="GW16" s="5"/>
      <c r="GX16" s="5"/>
      <c r="GY16" s="5"/>
      <c r="GZ16" s="5"/>
      <c r="HA16" s="5"/>
      <c r="HB16" s="5"/>
      <c r="HC16" s="5"/>
      <c r="HD16" s="5"/>
      <c r="HE16" s="5"/>
      <c r="HF16" s="5"/>
      <c r="HG16" s="5"/>
      <c r="HH16" s="5"/>
      <c r="HI16" s="5"/>
      <c r="HJ16" s="5"/>
      <c r="HK16" s="5"/>
      <c r="HL16" s="62"/>
      <c r="HM16" s="62"/>
      <c r="HN16" s="62"/>
      <c r="HO16" s="62"/>
      <c r="HP16" s="62"/>
      <c r="HQ16" s="62"/>
      <c r="HR16" s="62"/>
      <c r="HS16" s="62"/>
      <c r="HT16" s="62"/>
      <c r="HU16" s="62"/>
      <c r="HV16" s="62"/>
      <c r="HW16" s="62"/>
      <c r="HX16" s="62"/>
      <c r="HY16" s="62"/>
      <c r="HZ16" s="62"/>
      <c r="IA16" s="5"/>
      <c r="IB16" s="5"/>
      <c r="IC16" s="5"/>
      <c r="ID16" s="5"/>
      <c r="IE16" s="5"/>
      <c r="IF16" s="5"/>
      <c r="IG16" s="5"/>
      <c r="IH16" s="5"/>
      <c r="II16" s="5"/>
      <c r="IJ16" s="5"/>
      <c r="IK16" s="5"/>
      <c r="IL16" s="5"/>
      <c r="IM16" s="5"/>
      <c r="IN16" s="5"/>
      <c r="IO16" s="5"/>
      <c r="IP16" s="62"/>
      <c r="IQ16" s="62"/>
      <c r="IR16" s="62"/>
      <c r="IS16" s="62"/>
      <c r="IT16" s="62"/>
      <c r="IU16" s="62"/>
      <c r="IV16" s="62"/>
      <c r="IW16" s="62"/>
      <c r="IX16" s="62"/>
      <c r="IY16" s="62"/>
      <c r="IZ16" s="62"/>
      <c r="JA16" s="62"/>
      <c r="JB16" s="62"/>
      <c r="JC16" s="62"/>
      <c r="JD16" s="62"/>
      <c r="JE16" s="5"/>
      <c r="JF16" s="5"/>
      <c r="JG16" s="5"/>
      <c r="JH16" s="5"/>
      <c r="JI16" s="5"/>
      <c r="JJ16" s="5"/>
      <c r="JK16" s="5"/>
      <c r="JL16" s="5"/>
      <c r="JM16" s="5"/>
      <c r="JN16" s="5"/>
      <c r="JO16" s="5"/>
      <c r="JP16" s="5"/>
      <c r="JQ16" s="5"/>
      <c r="JR16" s="5"/>
      <c r="JS16" s="5"/>
      <c r="JT16" s="62"/>
      <c r="JU16" s="62"/>
      <c r="JV16" s="62"/>
      <c r="JW16" s="62"/>
      <c r="JX16" s="62"/>
      <c r="JY16" s="62"/>
      <c r="JZ16" s="62"/>
      <c r="KA16" s="62"/>
      <c r="KB16" s="62"/>
      <c r="KC16" s="62"/>
      <c r="KD16" s="62"/>
      <c r="KE16" s="62"/>
      <c r="KF16" s="62"/>
      <c r="KG16" s="62"/>
      <c r="KH16" s="62"/>
      <c r="KI16" s="5"/>
      <c r="KJ16" s="5"/>
      <c r="KK16" s="5"/>
      <c r="KL16" s="5"/>
      <c r="KM16" s="5"/>
      <c r="KN16" s="5"/>
      <c r="KO16" s="5"/>
      <c r="KP16" s="5"/>
      <c r="KQ16" s="5"/>
      <c r="KR16" s="5"/>
      <c r="KS16" s="5"/>
      <c r="KT16" s="5"/>
      <c r="KU16" s="5"/>
      <c r="KV16" s="5"/>
      <c r="KW16" s="5"/>
      <c r="KX16" s="62"/>
      <c r="KY16" s="62"/>
      <c r="KZ16" s="62"/>
      <c r="LA16" s="62"/>
      <c r="LB16" s="62"/>
      <c r="LC16" s="62"/>
      <c r="LD16" s="62"/>
      <c r="LE16" s="62"/>
      <c r="LF16" s="62"/>
      <c r="LG16" s="62"/>
      <c r="LH16" s="62"/>
      <c r="LI16" s="62"/>
      <c r="LJ16" s="62"/>
      <c r="LK16" s="62"/>
      <c r="LL16" s="62"/>
    </row>
    <row r="17" spans="1:324" x14ac:dyDescent="0.35">
      <c r="A17" s="131">
        <v>13</v>
      </c>
      <c r="B17" s="170"/>
      <c r="C17" s="170"/>
      <c r="D17" s="152">
        <v>24</v>
      </c>
      <c r="E17" s="72" t="str">
        <f>'BVEM Scorecard'!F16</f>
        <v>Wind + Solar + Storage</v>
      </c>
      <c r="F17" s="96">
        <f t="shared" si="6"/>
        <v>0.8</v>
      </c>
      <c r="G17" s="96">
        <f t="shared" si="7"/>
        <v>0.91999999999999993</v>
      </c>
      <c r="H17" s="96">
        <f t="shared" si="8"/>
        <v>1.0000000000000002</v>
      </c>
      <c r="I17" s="96">
        <f t="shared" si="9"/>
        <v>1</v>
      </c>
      <c r="J17" s="66">
        <v>1</v>
      </c>
      <c r="K17" s="66">
        <v>1</v>
      </c>
      <c r="L17" s="66">
        <v>1</v>
      </c>
      <c r="M17" s="66">
        <v>1</v>
      </c>
      <c r="N17" s="66">
        <v>1</v>
      </c>
      <c r="O17" s="66">
        <v>1</v>
      </c>
      <c r="P17" s="66">
        <v>1</v>
      </c>
      <c r="Q17" s="66">
        <v>0.6</v>
      </c>
      <c r="R17" s="66">
        <v>1</v>
      </c>
      <c r="S17" s="66">
        <v>1</v>
      </c>
      <c r="T17" s="66">
        <v>1</v>
      </c>
      <c r="U17" s="66">
        <v>1</v>
      </c>
      <c r="V17" s="66">
        <f t="shared" si="10"/>
        <v>4.5999999999999996</v>
      </c>
      <c r="W17" s="66">
        <f t="shared" si="11"/>
        <v>0.8</v>
      </c>
      <c r="X17" s="35" t="str">
        <f>'Training Programs'!Y17</f>
        <v>Equipment
Operators</v>
      </c>
      <c r="Y17" s="5">
        <v>1</v>
      </c>
      <c r="Z17" s="5">
        <v>24</v>
      </c>
      <c r="AA17" s="5">
        <v>97718</v>
      </c>
      <c r="AB17" s="5">
        <v>97718</v>
      </c>
      <c r="AC17" s="5">
        <v>97718</v>
      </c>
      <c r="AD17" s="5">
        <v>51430</v>
      </c>
      <c r="AE17" s="5">
        <v>1</v>
      </c>
      <c r="AF17" s="5">
        <v>1</v>
      </c>
      <c r="AG17" s="5">
        <v>1</v>
      </c>
      <c r="AH17" s="5">
        <v>1</v>
      </c>
      <c r="AI17" s="5">
        <v>1</v>
      </c>
      <c r="AJ17" s="35">
        <f t="shared" si="12"/>
        <v>5</v>
      </c>
      <c r="AK17" s="35">
        <f t="shared" si="13"/>
        <v>9.4488188976377951E-2</v>
      </c>
      <c r="AL17" s="35">
        <f t="shared" si="14"/>
        <v>9.4488188976377951E-2</v>
      </c>
      <c r="AM17" s="35"/>
      <c r="AN17" s="62" t="str">
        <f>'Training Programs'!AO17</f>
        <v>Crane Operators</v>
      </c>
      <c r="AO17" s="62">
        <v>1</v>
      </c>
      <c r="AP17" s="62">
        <v>15</v>
      </c>
      <c r="AQ17" s="62">
        <v>112965</v>
      </c>
      <c r="AR17" s="62">
        <v>112965</v>
      </c>
      <c r="AS17" s="62">
        <v>112965</v>
      </c>
      <c r="AT17" s="62">
        <v>61340</v>
      </c>
      <c r="AU17" s="62">
        <v>1</v>
      </c>
      <c r="AV17" s="62">
        <v>1</v>
      </c>
      <c r="AW17" s="62">
        <v>1</v>
      </c>
      <c r="AX17" s="62">
        <v>1</v>
      </c>
      <c r="AY17" s="62">
        <v>1</v>
      </c>
      <c r="AZ17" s="62">
        <f t="shared" si="15"/>
        <v>5</v>
      </c>
      <c r="BA17" s="62">
        <f t="shared" si="16"/>
        <v>5.905511811023622E-2</v>
      </c>
      <c r="BB17" s="62">
        <f t="shared" si="17"/>
        <v>5.905511811023622E-2</v>
      </c>
      <c r="BC17" s="5" t="str">
        <f>'Training Programs'!BE17</f>
        <v>Turbine Installers</v>
      </c>
      <c r="BD17" s="5">
        <v>1</v>
      </c>
      <c r="BE17" s="5">
        <v>69</v>
      </c>
      <c r="BF17" s="5">
        <v>167274</v>
      </c>
      <c r="BG17" s="5">
        <v>167274</v>
      </c>
      <c r="BH17" s="5">
        <v>167274</v>
      </c>
      <c r="BI17" s="5">
        <v>104600</v>
      </c>
      <c r="BJ17" s="5">
        <v>1</v>
      </c>
      <c r="BK17" s="5">
        <v>1</v>
      </c>
      <c r="BL17" s="5">
        <v>1</v>
      </c>
      <c r="BM17" s="5">
        <v>1</v>
      </c>
      <c r="BN17" s="5">
        <v>1</v>
      </c>
      <c r="BO17" s="5">
        <f t="shared" si="18"/>
        <v>5</v>
      </c>
      <c r="BP17" s="5">
        <f t="shared" si="19"/>
        <v>0.27165354330708663</v>
      </c>
      <c r="BQ17" s="5">
        <f t="shared" si="20"/>
        <v>0.27165354330708663</v>
      </c>
      <c r="BR17" s="62" t="str">
        <f>'Training Programs'!BU17</f>
        <v>Turbine Laborer</v>
      </c>
      <c r="BS17" s="62">
        <v>1</v>
      </c>
      <c r="BT17" s="62">
        <v>69</v>
      </c>
      <c r="BU17" s="62">
        <v>68765</v>
      </c>
      <c r="BV17" s="62">
        <v>68765</v>
      </c>
      <c r="BW17" s="62">
        <v>68765</v>
      </c>
      <c r="BX17" s="62">
        <v>57320</v>
      </c>
      <c r="BY17" s="62">
        <v>1</v>
      </c>
      <c r="BZ17" s="62">
        <v>1</v>
      </c>
      <c r="CA17" s="62">
        <v>1</v>
      </c>
      <c r="CB17" s="62">
        <v>1</v>
      </c>
      <c r="CC17" s="62">
        <v>1</v>
      </c>
      <c r="CD17" s="62">
        <f t="shared" si="21"/>
        <v>5</v>
      </c>
      <c r="CE17" s="62">
        <f t="shared" si="22"/>
        <v>0.27165354330708663</v>
      </c>
      <c r="CF17" s="62">
        <f t="shared" si="23"/>
        <v>0.27165354330708663</v>
      </c>
      <c r="CG17" s="5" t="str">
        <f>'Training Programs'!CK17</f>
        <v>Construction Managers</v>
      </c>
      <c r="CH17" s="5">
        <v>1</v>
      </c>
      <c r="CI17" s="5">
        <v>21</v>
      </c>
      <c r="CJ17" s="5">
        <v>151302</v>
      </c>
      <c r="CK17" s="5">
        <v>151302</v>
      </c>
      <c r="CL17" s="5">
        <v>151302</v>
      </c>
      <c r="CM17" s="5">
        <v>101480</v>
      </c>
      <c r="CN17" s="5">
        <v>1</v>
      </c>
      <c r="CO17" s="5">
        <v>1</v>
      </c>
      <c r="CP17" s="5">
        <v>1</v>
      </c>
      <c r="CQ17" s="5">
        <v>1</v>
      </c>
      <c r="CR17" s="5">
        <v>1</v>
      </c>
      <c r="CS17" s="5">
        <f t="shared" si="24"/>
        <v>5</v>
      </c>
      <c r="CT17" s="5">
        <f t="shared" si="25"/>
        <v>8.2677165354330714E-2</v>
      </c>
      <c r="CU17" s="5">
        <f t="shared" si="26"/>
        <v>8.2677165354330714E-2</v>
      </c>
      <c r="CV17" s="62" t="str">
        <f>'Training Programs'!DA17</f>
        <v>Electricians</v>
      </c>
      <c r="CW17" s="62">
        <v>1</v>
      </c>
      <c r="CX17" s="62">
        <v>12</v>
      </c>
      <c r="CY17" s="62">
        <v>129854</v>
      </c>
      <c r="CZ17" s="62">
        <v>129854</v>
      </c>
      <c r="DA17" s="62">
        <v>129854</v>
      </c>
      <c r="DB17" s="62">
        <v>60240</v>
      </c>
      <c r="DC17" s="62">
        <v>1</v>
      </c>
      <c r="DD17" s="62">
        <v>1</v>
      </c>
      <c r="DE17" s="62">
        <v>1</v>
      </c>
      <c r="DF17" s="62">
        <v>1</v>
      </c>
      <c r="DG17" s="62">
        <v>1</v>
      </c>
      <c r="DH17" s="62">
        <f t="shared" si="27"/>
        <v>5</v>
      </c>
      <c r="DI17" s="62">
        <f t="shared" si="28"/>
        <v>4.7244094488188976E-2</v>
      </c>
      <c r="DJ17" s="62">
        <f t="shared" si="29"/>
        <v>4.7244094488188976E-2</v>
      </c>
      <c r="DK17" s="5" t="str">
        <f>'Training Programs'!DQ17</f>
        <v>Apprentice</v>
      </c>
      <c r="DL17" s="5">
        <v>1</v>
      </c>
      <c r="DM17" s="5">
        <v>14</v>
      </c>
      <c r="DN17" s="5">
        <v>106350</v>
      </c>
      <c r="DO17" s="5">
        <v>106350</v>
      </c>
      <c r="DP17" s="5">
        <v>106350</v>
      </c>
      <c r="DQ17" s="5">
        <v>40750</v>
      </c>
      <c r="DR17" s="5">
        <v>1</v>
      </c>
      <c r="DS17" s="5">
        <v>1</v>
      </c>
      <c r="DT17" s="5">
        <v>1</v>
      </c>
      <c r="DU17" s="5">
        <v>1</v>
      </c>
      <c r="DV17" s="5">
        <v>1</v>
      </c>
      <c r="DW17" s="5">
        <f t="shared" si="30"/>
        <v>5</v>
      </c>
      <c r="DX17" s="5">
        <f t="shared" si="31"/>
        <v>5.5118110236220472E-2</v>
      </c>
      <c r="DY17" s="5">
        <f t="shared" si="32"/>
        <v>5.5118110236220472E-2</v>
      </c>
      <c r="DZ17" s="62" t="str">
        <f>'Training Programs'!EG17</f>
        <v>Foundation Laborer</v>
      </c>
      <c r="EA17" s="62">
        <v>1</v>
      </c>
      <c r="EB17" s="62">
        <v>9</v>
      </c>
      <c r="EC17" s="62">
        <v>88088</v>
      </c>
      <c r="ED17" s="62">
        <v>88088</v>
      </c>
      <c r="EE17" s="62">
        <v>88088</v>
      </c>
      <c r="EF17" s="62">
        <v>40750</v>
      </c>
      <c r="EG17" s="62">
        <v>1</v>
      </c>
      <c r="EH17" s="62">
        <v>1</v>
      </c>
      <c r="EI17" s="62">
        <v>1</v>
      </c>
      <c r="EJ17" s="62">
        <v>1</v>
      </c>
      <c r="EK17" s="62">
        <v>1</v>
      </c>
      <c r="EL17" s="62">
        <f t="shared" si="33"/>
        <v>5</v>
      </c>
      <c r="EM17" s="62">
        <f t="shared" si="34"/>
        <v>3.5433070866141732E-2</v>
      </c>
      <c r="EN17" s="62">
        <f t="shared" si="35"/>
        <v>3.5433070866141732E-2</v>
      </c>
      <c r="EO17" s="5" t="str">
        <f>'Training Programs'!EW17</f>
        <v>Carpenters</v>
      </c>
      <c r="EP17" s="5">
        <v>1</v>
      </c>
      <c r="EQ17" s="5">
        <v>9</v>
      </c>
      <c r="ER17" s="5">
        <v>68765</v>
      </c>
      <c r="ES17" s="5">
        <v>68765</v>
      </c>
      <c r="ET17" s="5">
        <v>68765</v>
      </c>
      <c r="EU17" s="5">
        <v>51390</v>
      </c>
      <c r="EV17" s="5">
        <v>1</v>
      </c>
      <c r="EW17" s="5">
        <v>1</v>
      </c>
      <c r="EX17" s="5">
        <v>1</v>
      </c>
      <c r="EY17" s="5">
        <v>1</v>
      </c>
      <c r="EZ17" s="5">
        <v>1</v>
      </c>
      <c r="FA17" s="5">
        <f t="shared" si="36"/>
        <v>5</v>
      </c>
      <c r="FB17" s="5">
        <f t="shared" si="37"/>
        <v>3.5433070866141732E-2</v>
      </c>
      <c r="FC17" s="5">
        <f t="shared" si="38"/>
        <v>3.5433070866141732E-2</v>
      </c>
      <c r="FD17" s="62" t="str">
        <f>'Training Programs'!FM17</f>
        <v>Wind Technician</v>
      </c>
      <c r="FE17" s="62">
        <v>1</v>
      </c>
      <c r="FF17" s="62">
        <v>12</v>
      </c>
      <c r="FG17" s="62">
        <v>63930</v>
      </c>
      <c r="FH17" s="62">
        <v>63930</v>
      </c>
      <c r="FI17" s="62">
        <v>63930</v>
      </c>
      <c r="FJ17" s="62">
        <v>57320</v>
      </c>
      <c r="FK17" s="62">
        <v>1</v>
      </c>
      <c r="FL17" s="62">
        <v>1</v>
      </c>
      <c r="FM17" s="62">
        <v>1</v>
      </c>
      <c r="FN17" s="62">
        <v>1</v>
      </c>
      <c r="FO17" s="62">
        <v>1</v>
      </c>
      <c r="FP17" s="62">
        <f t="shared" si="39"/>
        <v>5</v>
      </c>
      <c r="FQ17" s="62">
        <f t="shared" si="40"/>
        <v>4.7244094488188976E-2</v>
      </c>
      <c r="FR17" s="62">
        <f t="shared" si="41"/>
        <v>4.7244094488188976E-2</v>
      </c>
      <c r="FS17" s="5"/>
      <c r="FT17" s="5"/>
      <c r="FU17" s="5"/>
      <c r="FV17" s="5"/>
      <c r="FW17" s="5"/>
      <c r="FX17" s="5"/>
      <c r="FY17" s="5"/>
      <c r="FZ17" s="5"/>
      <c r="GA17" s="5"/>
      <c r="GB17" s="5"/>
      <c r="GC17" s="5"/>
      <c r="GD17" s="5"/>
      <c r="GE17" s="5"/>
      <c r="GF17" s="5"/>
      <c r="GG17" s="5"/>
      <c r="GH17" s="62"/>
      <c r="GI17" s="62"/>
      <c r="GJ17" s="62"/>
      <c r="GK17" s="62"/>
      <c r="GL17" s="62"/>
      <c r="GM17" s="62"/>
      <c r="GN17" s="62"/>
      <c r="GO17" s="62"/>
      <c r="GP17" s="62"/>
      <c r="GQ17" s="62"/>
      <c r="GR17" s="62"/>
      <c r="GS17" s="62"/>
      <c r="GT17" s="62"/>
      <c r="GU17" s="62"/>
      <c r="GV17" s="62"/>
      <c r="GW17" s="5"/>
      <c r="GX17" s="5"/>
      <c r="GY17" s="5"/>
      <c r="GZ17" s="5"/>
      <c r="HA17" s="5"/>
      <c r="HB17" s="5"/>
      <c r="HC17" s="5"/>
      <c r="HD17" s="5"/>
      <c r="HE17" s="5"/>
      <c r="HF17" s="5"/>
      <c r="HG17" s="5"/>
      <c r="HH17" s="5"/>
      <c r="HI17" s="5"/>
      <c r="HJ17" s="5"/>
      <c r="HK17" s="5"/>
      <c r="HL17" s="62"/>
      <c r="HM17" s="62"/>
      <c r="HN17" s="62"/>
      <c r="HO17" s="62"/>
      <c r="HP17" s="62"/>
      <c r="HQ17" s="62"/>
      <c r="HR17" s="62"/>
      <c r="HS17" s="62"/>
      <c r="HT17" s="62"/>
      <c r="HU17" s="62"/>
      <c r="HV17" s="62"/>
      <c r="HW17" s="62"/>
      <c r="HX17" s="62"/>
      <c r="HY17" s="62"/>
      <c r="HZ17" s="62"/>
      <c r="IA17" s="5"/>
      <c r="IB17" s="5"/>
      <c r="IC17" s="5"/>
      <c r="ID17" s="5"/>
      <c r="IE17" s="5"/>
      <c r="IF17" s="5"/>
      <c r="IG17" s="5"/>
      <c r="IH17" s="5"/>
      <c r="II17" s="5"/>
      <c r="IJ17" s="5"/>
      <c r="IK17" s="5"/>
      <c r="IL17" s="5"/>
      <c r="IM17" s="5"/>
      <c r="IN17" s="5"/>
      <c r="IO17" s="5"/>
      <c r="IP17" s="62"/>
      <c r="IQ17" s="62"/>
      <c r="IR17" s="62"/>
      <c r="IS17" s="62"/>
      <c r="IT17" s="62"/>
      <c r="IU17" s="62"/>
      <c r="IV17" s="62"/>
      <c r="IW17" s="62"/>
      <c r="IX17" s="62"/>
      <c r="IY17" s="62"/>
      <c r="IZ17" s="62"/>
      <c r="JA17" s="62"/>
      <c r="JB17" s="62"/>
      <c r="JC17" s="62"/>
      <c r="JD17" s="62"/>
      <c r="JE17" s="5"/>
      <c r="JF17" s="5"/>
      <c r="JG17" s="5"/>
      <c r="JH17" s="5"/>
      <c r="JI17" s="5"/>
      <c r="JJ17" s="5"/>
      <c r="JK17" s="5"/>
      <c r="JL17" s="5"/>
      <c r="JM17" s="5"/>
      <c r="JN17" s="5"/>
      <c r="JO17" s="5"/>
      <c r="JP17" s="5"/>
      <c r="JQ17" s="5"/>
      <c r="JR17" s="5"/>
      <c r="JS17" s="5"/>
      <c r="JT17" s="62"/>
      <c r="JU17" s="62"/>
      <c r="JV17" s="62"/>
      <c r="JW17" s="62"/>
      <c r="JX17" s="62"/>
      <c r="JY17" s="62"/>
      <c r="JZ17" s="62"/>
      <c r="KA17" s="62"/>
      <c r="KB17" s="62"/>
      <c r="KC17" s="62"/>
      <c r="KD17" s="62"/>
      <c r="KE17" s="62"/>
      <c r="KF17" s="62"/>
      <c r="KG17" s="62"/>
      <c r="KH17" s="62"/>
      <c r="KI17" s="5"/>
      <c r="KJ17" s="5"/>
      <c r="KK17" s="5"/>
      <c r="KL17" s="5"/>
      <c r="KM17" s="5"/>
      <c r="KN17" s="5"/>
      <c r="KO17" s="5"/>
      <c r="KP17" s="5"/>
      <c r="KQ17" s="5"/>
      <c r="KR17" s="5"/>
      <c r="KS17" s="5"/>
      <c r="KT17" s="5"/>
      <c r="KU17" s="5"/>
      <c r="KV17" s="5"/>
      <c r="KW17" s="5"/>
      <c r="KX17" s="62"/>
      <c r="KY17" s="62"/>
      <c r="KZ17" s="62"/>
      <c r="LA17" s="62"/>
      <c r="LB17" s="62"/>
      <c r="LC17" s="62"/>
      <c r="LD17" s="62"/>
      <c r="LE17" s="62"/>
      <c r="LF17" s="62"/>
      <c r="LG17" s="62"/>
      <c r="LH17" s="62"/>
      <c r="LI17" s="62"/>
      <c r="LJ17" s="62"/>
      <c r="LK17" s="62"/>
      <c r="LL17" s="62"/>
    </row>
    <row r="18" spans="1:324" x14ac:dyDescent="0.35">
      <c r="A18" s="131">
        <v>14</v>
      </c>
      <c r="B18" s="170"/>
      <c r="C18" s="170"/>
      <c r="D18" s="152">
        <v>330</v>
      </c>
      <c r="E18" s="72" t="str">
        <f>'BVEM Scorecard'!F17</f>
        <v>Wind + Solar + Storage</v>
      </c>
      <c r="F18" s="96"/>
      <c r="G18" s="96"/>
      <c r="H18" s="96"/>
      <c r="I18" s="96"/>
      <c r="J18" s="66"/>
      <c r="K18" s="66"/>
      <c r="L18" s="66"/>
      <c r="M18" s="66"/>
      <c r="N18" s="66"/>
      <c r="O18" s="66"/>
      <c r="P18" s="66"/>
      <c r="Q18" s="66"/>
      <c r="R18" s="66"/>
      <c r="S18" s="66"/>
      <c r="T18" s="66"/>
      <c r="U18" s="66"/>
      <c r="V18" s="66"/>
      <c r="W18" s="66"/>
      <c r="X18" s="35"/>
      <c r="Y18" s="5"/>
      <c r="Z18" s="5"/>
      <c r="AA18" s="5"/>
      <c r="AB18" s="5"/>
      <c r="AC18" s="5"/>
      <c r="AD18" s="5"/>
      <c r="AE18" s="5"/>
      <c r="AF18" s="5"/>
      <c r="AG18" s="5"/>
      <c r="AH18" s="5"/>
      <c r="AI18" s="5"/>
      <c r="AJ18" s="35"/>
      <c r="AK18" s="35"/>
      <c r="AL18" s="35"/>
      <c r="AM18" s="35"/>
      <c r="AN18" s="62"/>
      <c r="AO18" s="62"/>
      <c r="AP18" s="62"/>
      <c r="AQ18" s="62"/>
      <c r="AR18" s="62"/>
      <c r="AS18" s="62"/>
      <c r="AT18" s="62"/>
      <c r="AU18" s="62"/>
      <c r="AV18" s="62"/>
      <c r="AW18" s="62"/>
      <c r="AX18" s="62"/>
      <c r="AY18" s="62"/>
      <c r="AZ18" s="62"/>
      <c r="BA18" s="62"/>
      <c r="BB18" s="62"/>
      <c r="BC18" s="5"/>
      <c r="BD18" s="5"/>
      <c r="BE18" s="5"/>
      <c r="BF18" s="5"/>
      <c r="BG18" s="5"/>
      <c r="BH18" s="5"/>
      <c r="BI18" s="5"/>
      <c r="BJ18" s="5"/>
      <c r="BK18" s="5"/>
      <c r="BL18" s="5"/>
      <c r="BM18" s="5"/>
      <c r="BN18" s="5"/>
      <c r="BO18" s="5"/>
      <c r="BP18" s="5"/>
      <c r="BQ18" s="5"/>
      <c r="BR18" s="62"/>
      <c r="BS18" s="62"/>
      <c r="BT18" s="62"/>
      <c r="BU18" s="62"/>
      <c r="BV18" s="62"/>
      <c r="BW18" s="62"/>
      <c r="BX18" s="62"/>
      <c r="BY18" s="62"/>
      <c r="BZ18" s="62"/>
      <c r="CA18" s="62"/>
      <c r="CB18" s="62"/>
      <c r="CC18" s="62"/>
      <c r="CD18" s="62"/>
      <c r="CE18" s="62"/>
      <c r="CF18" s="62"/>
      <c r="CG18" s="5"/>
      <c r="CH18" s="5"/>
      <c r="CI18" s="5"/>
      <c r="CJ18" s="5"/>
      <c r="CK18" s="5"/>
      <c r="CL18" s="5"/>
      <c r="CM18" s="5"/>
      <c r="CN18" s="5"/>
      <c r="CO18" s="5"/>
      <c r="CP18" s="5"/>
      <c r="CQ18" s="5"/>
      <c r="CR18" s="5"/>
      <c r="CS18" s="5"/>
      <c r="CT18" s="5"/>
      <c r="CU18" s="5"/>
      <c r="CV18" s="62"/>
      <c r="CW18" s="62"/>
      <c r="CX18" s="62"/>
      <c r="CY18" s="62"/>
      <c r="CZ18" s="62"/>
      <c r="DA18" s="62"/>
      <c r="DB18" s="62"/>
      <c r="DC18" s="62"/>
      <c r="DD18" s="62"/>
      <c r="DE18" s="62"/>
      <c r="DF18" s="62"/>
      <c r="DG18" s="62"/>
      <c r="DH18" s="62"/>
      <c r="DI18" s="62"/>
      <c r="DJ18" s="62"/>
      <c r="DK18" s="5"/>
      <c r="DL18" s="5"/>
      <c r="DM18" s="5"/>
      <c r="DN18" s="5"/>
      <c r="DO18" s="5"/>
      <c r="DP18" s="5"/>
      <c r="DQ18" s="5"/>
      <c r="DR18" s="5"/>
      <c r="DS18" s="5"/>
      <c r="DT18" s="5"/>
      <c r="DU18" s="5"/>
      <c r="DV18" s="5"/>
      <c r="DW18" s="5"/>
      <c r="DX18" s="5"/>
      <c r="DY18" s="5"/>
      <c r="DZ18" s="62"/>
      <c r="EA18" s="62"/>
      <c r="EB18" s="62"/>
      <c r="EC18" s="62"/>
      <c r="ED18" s="62"/>
      <c r="EE18" s="62"/>
      <c r="EF18" s="62"/>
      <c r="EG18" s="62"/>
      <c r="EH18" s="62"/>
      <c r="EI18" s="62"/>
      <c r="EJ18" s="62"/>
      <c r="EK18" s="62"/>
      <c r="EL18" s="62"/>
      <c r="EM18" s="62"/>
      <c r="EN18" s="62"/>
      <c r="EO18" s="5"/>
      <c r="EP18" s="5"/>
      <c r="EQ18" s="5"/>
      <c r="ER18" s="5"/>
      <c r="ES18" s="5"/>
      <c r="ET18" s="5"/>
      <c r="EU18" s="5"/>
      <c r="EV18" s="5"/>
      <c r="EW18" s="5"/>
      <c r="EX18" s="5"/>
      <c r="EY18" s="5"/>
      <c r="EZ18" s="5"/>
      <c r="FA18" s="5"/>
      <c r="FB18" s="5"/>
      <c r="FC18" s="5"/>
      <c r="FD18" s="62"/>
      <c r="FE18" s="62"/>
      <c r="FF18" s="62"/>
      <c r="FG18" s="62"/>
      <c r="FH18" s="62"/>
      <c r="FI18" s="62"/>
      <c r="FJ18" s="62"/>
      <c r="FK18" s="62"/>
      <c r="FL18" s="62"/>
      <c r="FM18" s="62"/>
      <c r="FN18" s="62"/>
      <c r="FO18" s="62"/>
      <c r="FP18" s="62"/>
      <c r="FQ18" s="62"/>
      <c r="FR18" s="62"/>
      <c r="FS18" s="5"/>
      <c r="FT18" s="5"/>
      <c r="FU18" s="5"/>
      <c r="FV18" s="5"/>
      <c r="FW18" s="5"/>
      <c r="FX18" s="5"/>
      <c r="FY18" s="5"/>
      <c r="FZ18" s="5"/>
      <c r="GA18" s="5"/>
      <c r="GB18" s="5"/>
      <c r="GC18" s="5"/>
      <c r="GD18" s="5"/>
      <c r="GE18" s="5"/>
      <c r="GF18" s="5"/>
      <c r="GG18" s="5"/>
      <c r="GH18" s="62"/>
      <c r="GI18" s="62"/>
      <c r="GJ18" s="62"/>
      <c r="GK18" s="62"/>
      <c r="GL18" s="62"/>
      <c r="GM18" s="62"/>
      <c r="GN18" s="62"/>
      <c r="GO18" s="62"/>
      <c r="GP18" s="62"/>
      <c r="GQ18" s="62"/>
      <c r="GR18" s="62"/>
      <c r="GS18" s="62"/>
      <c r="GT18" s="62"/>
      <c r="GU18" s="62"/>
      <c r="GV18" s="62"/>
      <c r="GW18" s="5"/>
      <c r="GX18" s="5"/>
      <c r="GY18" s="5"/>
      <c r="GZ18" s="5"/>
      <c r="HA18" s="5"/>
      <c r="HB18" s="5"/>
      <c r="HC18" s="5"/>
      <c r="HD18" s="5"/>
      <c r="HE18" s="5"/>
      <c r="HF18" s="5"/>
      <c r="HG18" s="5"/>
      <c r="HH18" s="5"/>
      <c r="HI18" s="5"/>
      <c r="HJ18" s="5"/>
      <c r="HK18" s="5"/>
      <c r="HL18" s="62"/>
      <c r="HM18" s="62"/>
      <c r="HN18" s="62"/>
      <c r="HO18" s="62"/>
      <c r="HP18" s="62"/>
      <c r="HQ18" s="62"/>
      <c r="HR18" s="62"/>
      <c r="HS18" s="62"/>
      <c r="HT18" s="62"/>
      <c r="HU18" s="62"/>
      <c r="HV18" s="62"/>
      <c r="HW18" s="62"/>
      <c r="HX18" s="62"/>
      <c r="HY18" s="62"/>
      <c r="HZ18" s="62"/>
      <c r="IA18" s="5"/>
      <c r="IB18" s="5"/>
      <c r="IC18" s="5"/>
      <c r="ID18" s="5"/>
      <c r="IE18" s="5"/>
      <c r="IF18" s="5"/>
      <c r="IG18" s="5"/>
      <c r="IH18" s="5"/>
      <c r="II18" s="5"/>
      <c r="IJ18" s="5"/>
      <c r="IK18" s="5"/>
      <c r="IL18" s="5"/>
      <c r="IM18" s="5"/>
      <c r="IN18" s="5"/>
      <c r="IO18" s="5"/>
      <c r="IP18" s="62"/>
      <c r="IQ18" s="62"/>
      <c r="IR18" s="62"/>
      <c r="IS18" s="62"/>
      <c r="IT18" s="62"/>
      <c r="IU18" s="62"/>
      <c r="IV18" s="62"/>
      <c r="IW18" s="62"/>
      <c r="IX18" s="62"/>
      <c r="IY18" s="62"/>
      <c r="IZ18" s="62"/>
      <c r="JA18" s="62"/>
      <c r="JB18" s="62"/>
      <c r="JC18" s="62"/>
      <c r="JD18" s="62"/>
      <c r="JE18" s="5"/>
      <c r="JF18" s="5"/>
      <c r="JG18" s="5"/>
      <c r="JH18" s="5"/>
      <c r="JI18" s="5"/>
      <c r="JJ18" s="5"/>
      <c r="JK18" s="5"/>
      <c r="JL18" s="5"/>
      <c r="JM18" s="5"/>
      <c r="JN18" s="5"/>
      <c r="JO18" s="5"/>
      <c r="JP18" s="5"/>
      <c r="JQ18" s="5"/>
      <c r="JR18" s="5"/>
      <c r="JS18" s="5"/>
      <c r="JT18" s="62"/>
      <c r="JU18" s="62"/>
      <c r="JV18" s="62"/>
      <c r="JW18" s="62"/>
      <c r="JX18" s="62"/>
      <c r="JY18" s="62"/>
      <c r="JZ18" s="62"/>
      <c r="KA18" s="62"/>
      <c r="KB18" s="62"/>
      <c r="KC18" s="62"/>
      <c r="KD18" s="62"/>
      <c r="KE18" s="62"/>
      <c r="KF18" s="62"/>
      <c r="KG18" s="62"/>
      <c r="KH18" s="62"/>
      <c r="KI18" s="5"/>
      <c r="KJ18" s="5"/>
      <c r="KK18" s="5"/>
      <c r="KL18" s="5"/>
      <c r="KM18" s="5"/>
      <c r="KN18" s="5"/>
      <c r="KO18" s="5"/>
      <c r="KP18" s="5"/>
      <c r="KQ18" s="5"/>
      <c r="KR18" s="5"/>
      <c r="KS18" s="5"/>
      <c r="KT18" s="5"/>
      <c r="KU18" s="5"/>
      <c r="KV18" s="5"/>
      <c r="KW18" s="5"/>
      <c r="KX18" s="62"/>
      <c r="KY18" s="62"/>
      <c r="KZ18" s="62"/>
      <c r="LA18" s="62"/>
      <c r="LB18" s="62"/>
      <c r="LC18" s="62"/>
      <c r="LD18" s="62"/>
      <c r="LE18" s="62"/>
      <c r="LF18" s="62"/>
      <c r="LG18" s="62"/>
      <c r="LH18" s="62"/>
      <c r="LI18" s="62"/>
      <c r="LJ18" s="62"/>
      <c r="LK18" s="62"/>
      <c r="LL18" s="62"/>
    </row>
    <row r="19" spans="1:324" x14ac:dyDescent="0.35">
      <c r="A19" s="131">
        <v>15</v>
      </c>
      <c r="B19" s="170"/>
      <c r="C19" s="170"/>
      <c r="D19" s="152">
        <v>450</v>
      </c>
      <c r="E19" s="72" t="str">
        <f>'BVEM Scorecard'!F18</f>
        <v>Solar</v>
      </c>
      <c r="F19" s="96"/>
      <c r="G19" s="96"/>
      <c r="H19" s="96"/>
      <c r="I19" s="96"/>
      <c r="J19" s="66"/>
      <c r="K19" s="66"/>
      <c r="L19" s="66"/>
      <c r="M19" s="66"/>
      <c r="N19" s="66"/>
      <c r="O19" s="66"/>
      <c r="P19" s="66"/>
      <c r="Q19" s="66"/>
      <c r="R19" s="66"/>
      <c r="S19" s="66"/>
      <c r="T19" s="66"/>
      <c r="U19" s="66"/>
      <c r="V19" s="66"/>
      <c r="W19" s="66"/>
      <c r="X19" s="35"/>
      <c r="Y19" s="5"/>
      <c r="Z19" s="5"/>
      <c r="AA19" s="5"/>
      <c r="AB19" s="5"/>
      <c r="AC19" s="5"/>
      <c r="AD19" s="5"/>
      <c r="AE19" s="5"/>
      <c r="AF19" s="5"/>
      <c r="AG19" s="5"/>
      <c r="AH19" s="5"/>
      <c r="AI19" s="5"/>
      <c r="AJ19" s="35"/>
      <c r="AK19" s="35"/>
      <c r="AL19" s="35"/>
      <c r="AM19" s="35"/>
      <c r="AN19" s="62"/>
      <c r="AO19" s="62"/>
      <c r="AP19" s="62"/>
      <c r="AQ19" s="62"/>
      <c r="AR19" s="62"/>
      <c r="AS19" s="62"/>
      <c r="AT19" s="62"/>
      <c r="AU19" s="62"/>
      <c r="AV19" s="62"/>
      <c r="AW19" s="62"/>
      <c r="AX19" s="62"/>
      <c r="AY19" s="62"/>
      <c r="AZ19" s="62"/>
      <c r="BA19" s="62"/>
      <c r="BB19" s="62"/>
      <c r="BC19" s="5"/>
      <c r="BD19" s="5"/>
      <c r="BE19" s="5"/>
      <c r="BF19" s="5"/>
      <c r="BG19" s="5"/>
      <c r="BH19" s="5"/>
      <c r="BI19" s="5"/>
      <c r="BJ19" s="5"/>
      <c r="BK19" s="5"/>
      <c r="BL19" s="5"/>
      <c r="BM19" s="5"/>
      <c r="BN19" s="5"/>
      <c r="BO19" s="5"/>
      <c r="BP19" s="5"/>
      <c r="BQ19" s="5"/>
      <c r="BR19" s="62"/>
      <c r="BS19" s="62"/>
      <c r="BT19" s="62"/>
      <c r="BU19" s="62"/>
      <c r="BV19" s="62"/>
      <c r="BW19" s="62"/>
      <c r="BX19" s="62"/>
      <c r="BY19" s="62"/>
      <c r="BZ19" s="62"/>
      <c r="CA19" s="62"/>
      <c r="CB19" s="62"/>
      <c r="CC19" s="62"/>
      <c r="CD19" s="62"/>
      <c r="CE19" s="62"/>
      <c r="CF19" s="62"/>
      <c r="CG19" s="5"/>
      <c r="CH19" s="5"/>
      <c r="CI19" s="5"/>
      <c r="CJ19" s="5"/>
      <c r="CK19" s="5"/>
      <c r="CL19" s="5"/>
      <c r="CM19" s="5"/>
      <c r="CN19" s="5"/>
      <c r="CO19" s="5"/>
      <c r="CP19" s="5"/>
      <c r="CQ19" s="5"/>
      <c r="CR19" s="5"/>
      <c r="CS19" s="5"/>
      <c r="CT19" s="5"/>
      <c r="CU19" s="5"/>
      <c r="CV19" s="62"/>
      <c r="CW19" s="62"/>
      <c r="CX19" s="62"/>
      <c r="CY19" s="62"/>
      <c r="CZ19" s="62"/>
      <c r="DA19" s="62"/>
      <c r="DB19" s="62"/>
      <c r="DC19" s="62"/>
      <c r="DD19" s="62"/>
      <c r="DE19" s="62"/>
      <c r="DF19" s="62"/>
      <c r="DG19" s="62"/>
      <c r="DH19" s="62"/>
      <c r="DI19" s="62"/>
      <c r="DJ19" s="62"/>
      <c r="DK19" s="5"/>
      <c r="DL19" s="5"/>
      <c r="DM19" s="5"/>
      <c r="DN19" s="5"/>
      <c r="DO19" s="5"/>
      <c r="DP19" s="5"/>
      <c r="DQ19" s="5"/>
      <c r="DR19" s="5"/>
      <c r="DS19" s="5"/>
      <c r="DT19" s="5"/>
      <c r="DU19" s="5"/>
      <c r="DV19" s="5"/>
      <c r="DW19" s="5"/>
      <c r="DX19" s="5"/>
      <c r="DY19" s="5"/>
      <c r="DZ19" s="62"/>
      <c r="EA19" s="62"/>
      <c r="EB19" s="62"/>
      <c r="EC19" s="62"/>
      <c r="ED19" s="62"/>
      <c r="EE19" s="62"/>
      <c r="EF19" s="62"/>
      <c r="EG19" s="62"/>
      <c r="EH19" s="62"/>
      <c r="EI19" s="62"/>
      <c r="EJ19" s="62"/>
      <c r="EK19" s="62"/>
      <c r="EL19" s="62"/>
      <c r="EM19" s="62"/>
      <c r="EN19" s="62"/>
      <c r="EO19" s="5"/>
      <c r="EP19" s="5"/>
      <c r="EQ19" s="5"/>
      <c r="ER19" s="5"/>
      <c r="ES19" s="5"/>
      <c r="ET19" s="5"/>
      <c r="EU19" s="5"/>
      <c r="EV19" s="5"/>
      <c r="EW19" s="5"/>
      <c r="EX19" s="5"/>
      <c r="EY19" s="5"/>
      <c r="EZ19" s="5"/>
      <c r="FA19" s="5"/>
      <c r="FB19" s="5"/>
      <c r="FC19" s="5"/>
      <c r="FD19" s="62"/>
      <c r="FE19" s="62"/>
      <c r="FF19" s="62"/>
      <c r="FG19" s="62"/>
      <c r="FH19" s="62"/>
      <c r="FI19" s="62"/>
      <c r="FJ19" s="62"/>
      <c r="FK19" s="62"/>
      <c r="FL19" s="62"/>
      <c r="FM19" s="62"/>
      <c r="FN19" s="62"/>
      <c r="FO19" s="62"/>
      <c r="FP19" s="62"/>
      <c r="FQ19" s="62"/>
      <c r="FR19" s="62"/>
      <c r="FS19" s="5"/>
      <c r="FT19" s="5"/>
      <c r="FU19" s="5"/>
      <c r="FV19" s="5"/>
      <c r="FW19" s="5"/>
      <c r="FX19" s="5"/>
      <c r="FY19" s="5"/>
      <c r="FZ19" s="5"/>
      <c r="GA19" s="5"/>
      <c r="GB19" s="5"/>
      <c r="GC19" s="5"/>
      <c r="GD19" s="5"/>
      <c r="GE19" s="5"/>
      <c r="GF19" s="5"/>
      <c r="GG19" s="5"/>
      <c r="GH19" s="62"/>
      <c r="GI19" s="62"/>
      <c r="GJ19" s="62"/>
      <c r="GK19" s="62"/>
      <c r="GL19" s="62"/>
      <c r="GM19" s="62"/>
      <c r="GN19" s="62"/>
      <c r="GO19" s="62"/>
      <c r="GP19" s="62"/>
      <c r="GQ19" s="62"/>
      <c r="GR19" s="62"/>
      <c r="GS19" s="62"/>
      <c r="GT19" s="62"/>
      <c r="GU19" s="62"/>
      <c r="GV19" s="62"/>
      <c r="GW19" s="5"/>
      <c r="GX19" s="5"/>
      <c r="GY19" s="5"/>
      <c r="GZ19" s="5"/>
      <c r="HA19" s="5"/>
      <c r="HB19" s="5"/>
      <c r="HC19" s="5"/>
      <c r="HD19" s="5"/>
      <c r="HE19" s="5"/>
      <c r="HF19" s="5"/>
      <c r="HG19" s="5"/>
      <c r="HH19" s="5"/>
      <c r="HI19" s="5"/>
      <c r="HJ19" s="5"/>
      <c r="HK19" s="5"/>
      <c r="HL19" s="62"/>
      <c r="HM19" s="62"/>
      <c r="HN19" s="62"/>
      <c r="HO19" s="62"/>
      <c r="HP19" s="62"/>
      <c r="HQ19" s="62"/>
      <c r="HR19" s="62"/>
      <c r="HS19" s="62"/>
      <c r="HT19" s="62"/>
      <c r="HU19" s="62"/>
      <c r="HV19" s="62"/>
      <c r="HW19" s="62"/>
      <c r="HX19" s="62"/>
      <c r="HY19" s="62"/>
      <c r="HZ19" s="62"/>
      <c r="IA19" s="5"/>
      <c r="IB19" s="5"/>
      <c r="IC19" s="5"/>
      <c r="ID19" s="5"/>
      <c r="IE19" s="5"/>
      <c r="IF19" s="5"/>
      <c r="IG19" s="5"/>
      <c r="IH19" s="5"/>
      <c r="II19" s="5"/>
      <c r="IJ19" s="5"/>
      <c r="IK19" s="5"/>
      <c r="IL19" s="5"/>
      <c r="IM19" s="5"/>
      <c r="IN19" s="5"/>
      <c r="IO19" s="5"/>
      <c r="IP19" s="62"/>
      <c r="IQ19" s="62"/>
      <c r="IR19" s="62"/>
      <c r="IS19" s="62"/>
      <c r="IT19" s="62"/>
      <c r="IU19" s="62"/>
      <c r="IV19" s="62"/>
      <c r="IW19" s="62"/>
      <c r="IX19" s="62"/>
      <c r="IY19" s="62"/>
      <c r="IZ19" s="62"/>
      <c r="JA19" s="62"/>
      <c r="JB19" s="62"/>
      <c r="JC19" s="62"/>
      <c r="JD19" s="62"/>
      <c r="JE19" s="5"/>
      <c r="JF19" s="5"/>
      <c r="JG19" s="5"/>
      <c r="JH19" s="5"/>
      <c r="JI19" s="5"/>
      <c r="JJ19" s="5"/>
      <c r="JK19" s="5"/>
      <c r="JL19" s="5"/>
      <c r="JM19" s="5"/>
      <c r="JN19" s="5"/>
      <c r="JO19" s="5"/>
      <c r="JP19" s="5"/>
      <c r="JQ19" s="5"/>
      <c r="JR19" s="5"/>
      <c r="JS19" s="5"/>
      <c r="JT19" s="62"/>
      <c r="JU19" s="62"/>
      <c r="JV19" s="62"/>
      <c r="JW19" s="62"/>
      <c r="JX19" s="62"/>
      <c r="JY19" s="62"/>
      <c r="JZ19" s="62"/>
      <c r="KA19" s="62"/>
      <c r="KB19" s="62"/>
      <c r="KC19" s="62"/>
      <c r="KD19" s="62"/>
      <c r="KE19" s="62"/>
      <c r="KF19" s="62"/>
      <c r="KG19" s="62"/>
      <c r="KH19" s="62"/>
      <c r="KI19" s="5"/>
      <c r="KJ19" s="5"/>
      <c r="KK19" s="5"/>
      <c r="KL19" s="5"/>
      <c r="KM19" s="5"/>
      <c r="KN19" s="5"/>
      <c r="KO19" s="5"/>
      <c r="KP19" s="5"/>
      <c r="KQ19" s="5"/>
      <c r="KR19" s="5"/>
      <c r="KS19" s="5"/>
      <c r="KT19" s="5"/>
      <c r="KU19" s="5"/>
      <c r="KV19" s="5"/>
      <c r="KW19" s="5"/>
      <c r="KX19" s="62"/>
      <c r="KY19" s="62"/>
      <c r="KZ19" s="62"/>
      <c r="LA19" s="62"/>
      <c r="LB19" s="62"/>
      <c r="LC19" s="62"/>
      <c r="LD19" s="62"/>
      <c r="LE19" s="62"/>
      <c r="LF19" s="62"/>
      <c r="LG19" s="62"/>
      <c r="LH19" s="62"/>
      <c r="LI19" s="62"/>
      <c r="LJ19" s="62"/>
      <c r="LK19" s="62"/>
      <c r="LL19" s="62"/>
    </row>
    <row r="20" spans="1:324" x14ac:dyDescent="0.35">
      <c r="A20" s="131">
        <v>16</v>
      </c>
      <c r="B20" s="170"/>
      <c r="C20" s="170"/>
      <c r="D20" s="152">
        <v>444</v>
      </c>
      <c r="E20" s="72" t="str">
        <f>'BVEM Scorecard'!F19</f>
        <v>Solar</v>
      </c>
      <c r="F20" s="96"/>
      <c r="G20" s="96"/>
      <c r="H20" s="96"/>
      <c r="I20" s="96"/>
      <c r="J20" s="66"/>
      <c r="K20" s="66"/>
      <c r="L20" s="66"/>
      <c r="M20" s="66"/>
      <c r="N20" s="66"/>
      <c r="O20" s="66"/>
      <c r="P20" s="66"/>
      <c r="Q20" s="66"/>
      <c r="R20" s="66"/>
      <c r="S20" s="66"/>
      <c r="T20" s="66"/>
      <c r="U20" s="66"/>
      <c r="V20" s="66"/>
      <c r="W20" s="66"/>
      <c r="X20" s="35"/>
      <c r="Y20" s="5"/>
      <c r="Z20" s="5"/>
      <c r="AA20" s="5"/>
      <c r="AB20" s="5"/>
      <c r="AC20" s="5"/>
      <c r="AD20" s="5"/>
      <c r="AE20" s="5"/>
      <c r="AF20" s="5"/>
      <c r="AG20" s="5"/>
      <c r="AH20" s="5"/>
      <c r="AI20" s="5"/>
      <c r="AJ20" s="35"/>
      <c r="AK20" s="35"/>
      <c r="AL20" s="35"/>
      <c r="AM20" s="35"/>
      <c r="AN20" s="62"/>
      <c r="AO20" s="62"/>
      <c r="AP20" s="62"/>
      <c r="AQ20" s="62"/>
      <c r="AR20" s="62"/>
      <c r="AS20" s="62"/>
      <c r="AT20" s="62"/>
      <c r="AU20" s="62"/>
      <c r="AV20" s="62"/>
      <c r="AW20" s="62"/>
      <c r="AX20" s="62"/>
      <c r="AY20" s="62"/>
      <c r="AZ20" s="62"/>
      <c r="BA20" s="62"/>
      <c r="BB20" s="62"/>
      <c r="BC20" s="5"/>
      <c r="BD20" s="5"/>
      <c r="BE20" s="5"/>
      <c r="BF20" s="5"/>
      <c r="BG20" s="5"/>
      <c r="BH20" s="5"/>
      <c r="BI20" s="5"/>
      <c r="BJ20" s="5"/>
      <c r="BK20" s="5"/>
      <c r="BL20" s="5"/>
      <c r="BM20" s="5"/>
      <c r="BN20" s="5"/>
      <c r="BO20" s="5"/>
      <c r="BP20" s="5"/>
      <c r="BQ20" s="5"/>
      <c r="BR20" s="62"/>
      <c r="BS20" s="62"/>
      <c r="BT20" s="62"/>
      <c r="BU20" s="62"/>
      <c r="BV20" s="62"/>
      <c r="BW20" s="62"/>
      <c r="BX20" s="62"/>
      <c r="BY20" s="62"/>
      <c r="BZ20" s="62"/>
      <c r="CA20" s="62"/>
      <c r="CB20" s="62"/>
      <c r="CC20" s="62"/>
      <c r="CD20" s="62"/>
      <c r="CE20" s="62"/>
      <c r="CF20" s="62"/>
      <c r="CG20" s="5"/>
      <c r="CH20" s="5"/>
      <c r="CI20" s="5"/>
      <c r="CJ20" s="5"/>
      <c r="CK20" s="5"/>
      <c r="CL20" s="5"/>
      <c r="CM20" s="5"/>
      <c r="CN20" s="5"/>
      <c r="CO20" s="5"/>
      <c r="CP20" s="5"/>
      <c r="CQ20" s="5"/>
      <c r="CR20" s="5"/>
      <c r="CS20" s="5"/>
      <c r="CT20" s="5"/>
      <c r="CU20" s="5"/>
      <c r="CV20" s="62"/>
      <c r="CW20" s="62"/>
      <c r="CX20" s="62"/>
      <c r="CY20" s="62"/>
      <c r="CZ20" s="62"/>
      <c r="DA20" s="62"/>
      <c r="DB20" s="62"/>
      <c r="DC20" s="62"/>
      <c r="DD20" s="62"/>
      <c r="DE20" s="62"/>
      <c r="DF20" s="62"/>
      <c r="DG20" s="62"/>
      <c r="DH20" s="62"/>
      <c r="DI20" s="62"/>
      <c r="DJ20" s="62"/>
      <c r="DK20" s="5"/>
      <c r="DL20" s="5"/>
      <c r="DM20" s="5"/>
      <c r="DN20" s="5"/>
      <c r="DO20" s="5"/>
      <c r="DP20" s="5"/>
      <c r="DQ20" s="5"/>
      <c r="DR20" s="5"/>
      <c r="DS20" s="5"/>
      <c r="DT20" s="5"/>
      <c r="DU20" s="5"/>
      <c r="DV20" s="5"/>
      <c r="DW20" s="5"/>
      <c r="DX20" s="5"/>
      <c r="DY20" s="5"/>
      <c r="DZ20" s="62"/>
      <c r="EA20" s="62"/>
      <c r="EB20" s="62"/>
      <c r="EC20" s="62"/>
      <c r="ED20" s="62"/>
      <c r="EE20" s="62"/>
      <c r="EF20" s="62"/>
      <c r="EG20" s="62"/>
      <c r="EH20" s="62"/>
      <c r="EI20" s="62"/>
      <c r="EJ20" s="62"/>
      <c r="EK20" s="62"/>
      <c r="EL20" s="62"/>
      <c r="EM20" s="62"/>
      <c r="EN20" s="62"/>
      <c r="EO20" s="5"/>
      <c r="EP20" s="5"/>
      <c r="EQ20" s="5"/>
      <c r="ER20" s="5"/>
      <c r="ES20" s="5"/>
      <c r="ET20" s="5"/>
      <c r="EU20" s="5"/>
      <c r="EV20" s="5"/>
      <c r="EW20" s="5"/>
      <c r="EX20" s="5"/>
      <c r="EY20" s="5"/>
      <c r="EZ20" s="5"/>
      <c r="FA20" s="5"/>
      <c r="FB20" s="5"/>
      <c r="FC20" s="5"/>
      <c r="FD20" s="62"/>
      <c r="FE20" s="62"/>
      <c r="FF20" s="62"/>
      <c r="FG20" s="62"/>
      <c r="FH20" s="62"/>
      <c r="FI20" s="62"/>
      <c r="FJ20" s="62"/>
      <c r="FK20" s="62"/>
      <c r="FL20" s="62"/>
      <c r="FM20" s="62"/>
      <c r="FN20" s="62"/>
      <c r="FO20" s="62"/>
      <c r="FP20" s="62"/>
      <c r="FQ20" s="62"/>
      <c r="FR20" s="62"/>
      <c r="FS20" s="5"/>
      <c r="FT20" s="5"/>
      <c r="FU20" s="5"/>
      <c r="FV20" s="5"/>
      <c r="FW20" s="5"/>
      <c r="FX20" s="5"/>
      <c r="FY20" s="5"/>
      <c r="FZ20" s="5"/>
      <c r="GA20" s="5"/>
      <c r="GB20" s="5"/>
      <c r="GC20" s="5"/>
      <c r="GD20" s="5"/>
      <c r="GE20" s="5"/>
      <c r="GF20" s="5"/>
      <c r="GG20" s="5"/>
      <c r="GH20" s="62"/>
      <c r="GI20" s="62"/>
      <c r="GJ20" s="62"/>
      <c r="GK20" s="62"/>
      <c r="GL20" s="62"/>
      <c r="GM20" s="62"/>
      <c r="GN20" s="62"/>
      <c r="GO20" s="62"/>
      <c r="GP20" s="62"/>
      <c r="GQ20" s="62"/>
      <c r="GR20" s="62"/>
      <c r="GS20" s="62"/>
      <c r="GT20" s="62"/>
      <c r="GU20" s="62"/>
      <c r="GV20" s="62"/>
      <c r="GW20" s="5"/>
      <c r="GX20" s="5"/>
      <c r="GY20" s="5"/>
      <c r="GZ20" s="5"/>
      <c r="HA20" s="5"/>
      <c r="HB20" s="5"/>
      <c r="HC20" s="5"/>
      <c r="HD20" s="5"/>
      <c r="HE20" s="5"/>
      <c r="HF20" s="5"/>
      <c r="HG20" s="5"/>
      <c r="HH20" s="5"/>
      <c r="HI20" s="5"/>
      <c r="HJ20" s="5"/>
      <c r="HK20" s="5"/>
      <c r="HL20" s="62"/>
      <c r="HM20" s="62"/>
      <c r="HN20" s="62"/>
      <c r="HO20" s="62"/>
      <c r="HP20" s="62"/>
      <c r="HQ20" s="62"/>
      <c r="HR20" s="62"/>
      <c r="HS20" s="62"/>
      <c r="HT20" s="62"/>
      <c r="HU20" s="62"/>
      <c r="HV20" s="62"/>
      <c r="HW20" s="62"/>
      <c r="HX20" s="62"/>
      <c r="HY20" s="62"/>
      <c r="HZ20" s="62"/>
      <c r="IA20" s="5"/>
      <c r="IB20" s="5"/>
      <c r="IC20" s="5"/>
      <c r="ID20" s="5"/>
      <c r="IE20" s="5"/>
      <c r="IF20" s="5"/>
      <c r="IG20" s="5"/>
      <c r="IH20" s="5"/>
      <c r="II20" s="5"/>
      <c r="IJ20" s="5"/>
      <c r="IK20" s="5"/>
      <c r="IL20" s="5"/>
      <c r="IM20" s="5"/>
      <c r="IN20" s="5"/>
      <c r="IO20" s="5"/>
      <c r="IP20" s="62"/>
      <c r="IQ20" s="62"/>
      <c r="IR20" s="62"/>
      <c r="IS20" s="62"/>
      <c r="IT20" s="62"/>
      <c r="IU20" s="62"/>
      <c r="IV20" s="62"/>
      <c r="IW20" s="62"/>
      <c r="IX20" s="62"/>
      <c r="IY20" s="62"/>
      <c r="IZ20" s="62"/>
      <c r="JA20" s="62"/>
      <c r="JB20" s="62"/>
      <c r="JC20" s="62"/>
      <c r="JD20" s="62"/>
      <c r="JE20" s="5"/>
      <c r="JF20" s="5"/>
      <c r="JG20" s="5"/>
      <c r="JH20" s="5"/>
      <c r="JI20" s="5"/>
      <c r="JJ20" s="5"/>
      <c r="JK20" s="5"/>
      <c r="JL20" s="5"/>
      <c r="JM20" s="5"/>
      <c r="JN20" s="5"/>
      <c r="JO20" s="5"/>
      <c r="JP20" s="5"/>
      <c r="JQ20" s="5"/>
      <c r="JR20" s="5"/>
      <c r="JS20" s="5"/>
      <c r="JT20" s="62"/>
      <c r="JU20" s="62"/>
      <c r="JV20" s="62"/>
      <c r="JW20" s="62"/>
      <c r="JX20" s="62"/>
      <c r="JY20" s="62"/>
      <c r="JZ20" s="62"/>
      <c r="KA20" s="62"/>
      <c r="KB20" s="62"/>
      <c r="KC20" s="62"/>
      <c r="KD20" s="62"/>
      <c r="KE20" s="62"/>
      <c r="KF20" s="62"/>
      <c r="KG20" s="62"/>
      <c r="KH20" s="62"/>
      <c r="KI20" s="5"/>
      <c r="KJ20" s="5"/>
      <c r="KK20" s="5"/>
      <c r="KL20" s="5"/>
      <c r="KM20" s="5"/>
      <c r="KN20" s="5"/>
      <c r="KO20" s="5"/>
      <c r="KP20" s="5"/>
      <c r="KQ20" s="5"/>
      <c r="KR20" s="5"/>
      <c r="KS20" s="5"/>
      <c r="KT20" s="5"/>
      <c r="KU20" s="5"/>
      <c r="KV20" s="5"/>
      <c r="KW20" s="5"/>
      <c r="KX20" s="62"/>
      <c r="KY20" s="62"/>
      <c r="KZ20" s="62"/>
      <c r="LA20" s="62"/>
      <c r="LB20" s="62"/>
      <c r="LC20" s="62"/>
      <c r="LD20" s="62"/>
      <c r="LE20" s="62"/>
      <c r="LF20" s="62"/>
      <c r="LG20" s="62"/>
      <c r="LH20" s="62"/>
      <c r="LI20" s="62"/>
      <c r="LJ20" s="62"/>
      <c r="LK20" s="62"/>
      <c r="LL20" s="62"/>
    </row>
    <row r="21" spans="1:324" x14ac:dyDescent="0.35">
      <c r="A21" s="131">
        <v>17</v>
      </c>
      <c r="B21" s="170"/>
      <c r="C21" s="170"/>
      <c r="D21" s="152">
        <v>449</v>
      </c>
      <c r="E21" s="72" t="str">
        <f>'BVEM Scorecard'!F20</f>
        <v>Solar</v>
      </c>
      <c r="F21" s="96"/>
      <c r="G21" s="96"/>
      <c r="H21" s="96"/>
      <c r="I21" s="96"/>
      <c r="J21" s="66"/>
      <c r="K21" s="66"/>
      <c r="L21" s="66"/>
      <c r="M21" s="66"/>
      <c r="N21" s="66"/>
      <c r="O21" s="66"/>
      <c r="P21" s="66"/>
      <c r="Q21" s="66"/>
      <c r="R21" s="66"/>
      <c r="S21" s="66"/>
      <c r="T21" s="66"/>
      <c r="U21" s="66"/>
      <c r="V21" s="66"/>
      <c r="W21" s="66"/>
      <c r="X21" s="35"/>
      <c r="Y21" s="5"/>
      <c r="Z21" s="5"/>
      <c r="AA21" s="5"/>
      <c r="AB21" s="5"/>
      <c r="AC21" s="5"/>
      <c r="AD21" s="5"/>
      <c r="AE21" s="5"/>
      <c r="AF21" s="5"/>
      <c r="AG21" s="5"/>
      <c r="AH21" s="5"/>
      <c r="AI21" s="5"/>
      <c r="AJ21" s="35"/>
      <c r="AK21" s="35"/>
      <c r="AL21" s="35"/>
      <c r="AM21" s="35"/>
      <c r="AN21" s="62"/>
      <c r="AO21" s="62"/>
      <c r="AP21" s="62"/>
      <c r="AQ21" s="62"/>
      <c r="AR21" s="62"/>
      <c r="AS21" s="62"/>
      <c r="AT21" s="62"/>
      <c r="AU21" s="62"/>
      <c r="AV21" s="62"/>
      <c r="AW21" s="62"/>
      <c r="AX21" s="62"/>
      <c r="AY21" s="62"/>
      <c r="AZ21" s="62"/>
      <c r="BA21" s="62"/>
      <c r="BB21" s="62"/>
      <c r="BC21" s="5"/>
      <c r="BD21" s="5"/>
      <c r="BE21" s="5"/>
      <c r="BF21" s="5"/>
      <c r="BG21" s="5"/>
      <c r="BH21" s="5"/>
      <c r="BI21" s="5"/>
      <c r="BJ21" s="5"/>
      <c r="BK21" s="5"/>
      <c r="BL21" s="5"/>
      <c r="BM21" s="5"/>
      <c r="BN21" s="5"/>
      <c r="BO21" s="5"/>
      <c r="BP21" s="5"/>
      <c r="BQ21" s="5"/>
      <c r="BR21" s="62"/>
      <c r="BS21" s="62"/>
      <c r="BT21" s="62"/>
      <c r="BU21" s="62"/>
      <c r="BV21" s="62"/>
      <c r="BW21" s="62"/>
      <c r="BX21" s="62"/>
      <c r="BY21" s="62"/>
      <c r="BZ21" s="62"/>
      <c r="CA21" s="62"/>
      <c r="CB21" s="62"/>
      <c r="CC21" s="62"/>
      <c r="CD21" s="62"/>
      <c r="CE21" s="62"/>
      <c r="CF21" s="62"/>
      <c r="CG21" s="5"/>
      <c r="CH21" s="5"/>
      <c r="CI21" s="5"/>
      <c r="CJ21" s="5"/>
      <c r="CK21" s="5"/>
      <c r="CL21" s="5"/>
      <c r="CM21" s="5"/>
      <c r="CN21" s="5"/>
      <c r="CO21" s="5"/>
      <c r="CP21" s="5"/>
      <c r="CQ21" s="5"/>
      <c r="CR21" s="5"/>
      <c r="CS21" s="5"/>
      <c r="CT21" s="5"/>
      <c r="CU21" s="5"/>
      <c r="CV21" s="62"/>
      <c r="CW21" s="62"/>
      <c r="CX21" s="62"/>
      <c r="CY21" s="62"/>
      <c r="CZ21" s="62"/>
      <c r="DA21" s="62"/>
      <c r="DB21" s="62"/>
      <c r="DC21" s="62"/>
      <c r="DD21" s="62"/>
      <c r="DE21" s="62"/>
      <c r="DF21" s="62"/>
      <c r="DG21" s="62"/>
      <c r="DH21" s="62"/>
      <c r="DI21" s="62"/>
      <c r="DJ21" s="62"/>
      <c r="DK21" s="5"/>
      <c r="DL21" s="5"/>
      <c r="DM21" s="5"/>
      <c r="DN21" s="5"/>
      <c r="DO21" s="5"/>
      <c r="DP21" s="5"/>
      <c r="DQ21" s="5"/>
      <c r="DR21" s="5"/>
      <c r="DS21" s="5"/>
      <c r="DT21" s="5"/>
      <c r="DU21" s="5"/>
      <c r="DV21" s="5"/>
      <c r="DW21" s="5"/>
      <c r="DX21" s="5"/>
      <c r="DY21" s="5"/>
      <c r="DZ21" s="62"/>
      <c r="EA21" s="62"/>
      <c r="EB21" s="62"/>
      <c r="EC21" s="62"/>
      <c r="ED21" s="62"/>
      <c r="EE21" s="62"/>
      <c r="EF21" s="62"/>
      <c r="EG21" s="62"/>
      <c r="EH21" s="62"/>
      <c r="EI21" s="62"/>
      <c r="EJ21" s="62"/>
      <c r="EK21" s="62"/>
      <c r="EL21" s="62"/>
      <c r="EM21" s="62"/>
      <c r="EN21" s="62"/>
      <c r="EO21" s="5"/>
      <c r="EP21" s="5"/>
      <c r="EQ21" s="5"/>
      <c r="ER21" s="5"/>
      <c r="ES21" s="5"/>
      <c r="ET21" s="5"/>
      <c r="EU21" s="5"/>
      <c r="EV21" s="5"/>
      <c r="EW21" s="5"/>
      <c r="EX21" s="5"/>
      <c r="EY21" s="5"/>
      <c r="EZ21" s="5"/>
      <c r="FA21" s="5"/>
      <c r="FB21" s="5"/>
      <c r="FC21" s="5"/>
      <c r="FD21" s="62"/>
      <c r="FE21" s="62"/>
      <c r="FF21" s="62"/>
      <c r="FG21" s="62"/>
      <c r="FH21" s="62"/>
      <c r="FI21" s="62"/>
      <c r="FJ21" s="62"/>
      <c r="FK21" s="62"/>
      <c r="FL21" s="62"/>
      <c r="FM21" s="62"/>
      <c r="FN21" s="62"/>
      <c r="FO21" s="62"/>
      <c r="FP21" s="62"/>
      <c r="FQ21" s="62"/>
      <c r="FR21" s="62"/>
      <c r="FS21" s="5"/>
      <c r="FT21" s="5"/>
      <c r="FU21" s="5"/>
      <c r="FV21" s="5"/>
      <c r="FW21" s="5"/>
      <c r="FX21" s="5"/>
      <c r="FY21" s="5"/>
      <c r="FZ21" s="5"/>
      <c r="GA21" s="5"/>
      <c r="GB21" s="5"/>
      <c r="GC21" s="5"/>
      <c r="GD21" s="5"/>
      <c r="GE21" s="5"/>
      <c r="GF21" s="5"/>
      <c r="GG21" s="5"/>
      <c r="GH21" s="62"/>
      <c r="GI21" s="62"/>
      <c r="GJ21" s="62"/>
      <c r="GK21" s="62"/>
      <c r="GL21" s="62"/>
      <c r="GM21" s="62"/>
      <c r="GN21" s="62"/>
      <c r="GO21" s="62"/>
      <c r="GP21" s="62"/>
      <c r="GQ21" s="62"/>
      <c r="GR21" s="62"/>
      <c r="GS21" s="62"/>
      <c r="GT21" s="62"/>
      <c r="GU21" s="62"/>
      <c r="GV21" s="62"/>
      <c r="GW21" s="5"/>
      <c r="GX21" s="5"/>
      <c r="GY21" s="5"/>
      <c r="GZ21" s="5"/>
      <c r="HA21" s="5"/>
      <c r="HB21" s="5"/>
      <c r="HC21" s="5"/>
      <c r="HD21" s="5"/>
      <c r="HE21" s="5"/>
      <c r="HF21" s="5"/>
      <c r="HG21" s="5"/>
      <c r="HH21" s="5"/>
      <c r="HI21" s="5"/>
      <c r="HJ21" s="5"/>
      <c r="HK21" s="5"/>
      <c r="HL21" s="62"/>
      <c r="HM21" s="62"/>
      <c r="HN21" s="62"/>
      <c r="HO21" s="62"/>
      <c r="HP21" s="62"/>
      <c r="HQ21" s="62"/>
      <c r="HR21" s="62"/>
      <c r="HS21" s="62"/>
      <c r="HT21" s="62"/>
      <c r="HU21" s="62"/>
      <c r="HV21" s="62"/>
      <c r="HW21" s="62"/>
      <c r="HX21" s="62"/>
      <c r="HY21" s="62"/>
      <c r="HZ21" s="62"/>
      <c r="IA21" s="5"/>
      <c r="IB21" s="5"/>
      <c r="IC21" s="5"/>
      <c r="ID21" s="5"/>
      <c r="IE21" s="5"/>
      <c r="IF21" s="5"/>
      <c r="IG21" s="5"/>
      <c r="IH21" s="5"/>
      <c r="II21" s="5"/>
      <c r="IJ21" s="5"/>
      <c r="IK21" s="5"/>
      <c r="IL21" s="5"/>
      <c r="IM21" s="5"/>
      <c r="IN21" s="5"/>
      <c r="IO21" s="5"/>
      <c r="IP21" s="62"/>
      <c r="IQ21" s="62"/>
      <c r="IR21" s="62"/>
      <c r="IS21" s="62"/>
      <c r="IT21" s="62"/>
      <c r="IU21" s="62"/>
      <c r="IV21" s="62"/>
      <c r="IW21" s="62"/>
      <c r="IX21" s="62"/>
      <c r="IY21" s="62"/>
      <c r="IZ21" s="62"/>
      <c r="JA21" s="62"/>
      <c r="JB21" s="62"/>
      <c r="JC21" s="62"/>
      <c r="JD21" s="62"/>
      <c r="JE21" s="5"/>
      <c r="JF21" s="5"/>
      <c r="JG21" s="5"/>
      <c r="JH21" s="5"/>
      <c r="JI21" s="5"/>
      <c r="JJ21" s="5"/>
      <c r="JK21" s="5"/>
      <c r="JL21" s="5"/>
      <c r="JM21" s="5"/>
      <c r="JN21" s="5"/>
      <c r="JO21" s="5"/>
      <c r="JP21" s="5"/>
      <c r="JQ21" s="5"/>
      <c r="JR21" s="5"/>
      <c r="JS21" s="5"/>
      <c r="JT21" s="62"/>
      <c r="JU21" s="62"/>
      <c r="JV21" s="62"/>
      <c r="JW21" s="62"/>
      <c r="JX21" s="62"/>
      <c r="JY21" s="62"/>
      <c r="JZ21" s="62"/>
      <c r="KA21" s="62"/>
      <c r="KB21" s="62"/>
      <c r="KC21" s="62"/>
      <c r="KD21" s="62"/>
      <c r="KE21" s="62"/>
      <c r="KF21" s="62"/>
      <c r="KG21" s="62"/>
      <c r="KH21" s="62"/>
      <c r="KI21" s="5"/>
      <c r="KJ21" s="5"/>
      <c r="KK21" s="5"/>
      <c r="KL21" s="5"/>
      <c r="KM21" s="5"/>
      <c r="KN21" s="5"/>
      <c r="KO21" s="5"/>
      <c r="KP21" s="5"/>
      <c r="KQ21" s="5"/>
      <c r="KR21" s="5"/>
      <c r="KS21" s="5"/>
      <c r="KT21" s="5"/>
      <c r="KU21" s="5"/>
      <c r="KV21" s="5"/>
      <c r="KW21" s="5"/>
      <c r="KX21" s="62"/>
      <c r="KY21" s="62"/>
      <c r="KZ21" s="62"/>
      <c r="LA21" s="62"/>
      <c r="LB21" s="62"/>
      <c r="LC21" s="62"/>
      <c r="LD21" s="62"/>
      <c r="LE21" s="62"/>
      <c r="LF21" s="62"/>
      <c r="LG21" s="62"/>
      <c r="LH21" s="62"/>
      <c r="LI21" s="62"/>
      <c r="LJ21" s="62"/>
      <c r="LK21" s="62"/>
      <c r="LL21" s="62"/>
    </row>
    <row r="22" spans="1:324" x14ac:dyDescent="0.35">
      <c r="A22" s="131">
        <v>18</v>
      </c>
      <c r="B22" s="170"/>
      <c r="C22" s="170"/>
      <c r="D22" s="152">
        <v>451</v>
      </c>
      <c r="E22" s="72" t="str">
        <f>'BVEM Scorecard'!F21</f>
        <v>Solar</v>
      </c>
      <c r="F22" s="96"/>
      <c r="G22" s="96"/>
      <c r="H22" s="96"/>
      <c r="I22" s="96"/>
      <c r="J22" s="66"/>
      <c r="K22" s="66"/>
      <c r="L22" s="66"/>
      <c r="M22" s="66"/>
      <c r="N22" s="66"/>
      <c r="O22" s="66"/>
      <c r="P22" s="66"/>
      <c r="Q22" s="66"/>
      <c r="R22" s="66"/>
      <c r="S22" s="66"/>
      <c r="T22" s="66"/>
      <c r="U22" s="66"/>
      <c r="V22" s="66"/>
      <c r="W22" s="66"/>
      <c r="X22" s="35"/>
      <c r="Y22" s="5"/>
      <c r="Z22" s="5"/>
      <c r="AA22" s="5"/>
      <c r="AB22" s="5"/>
      <c r="AC22" s="5"/>
      <c r="AD22" s="5"/>
      <c r="AE22" s="5"/>
      <c r="AF22" s="5"/>
      <c r="AG22" s="5"/>
      <c r="AH22" s="5"/>
      <c r="AI22" s="5"/>
      <c r="AJ22" s="35"/>
      <c r="AK22" s="35"/>
      <c r="AL22" s="35"/>
      <c r="AM22" s="35"/>
      <c r="AN22" s="62"/>
      <c r="AO22" s="62"/>
      <c r="AP22" s="62"/>
      <c r="AQ22" s="62"/>
      <c r="AR22" s="62"/>
      <c r="AS22" s="62"/>
      <c r="AT22" s="62"/>
      <c r="AU22" s="62"/>
      <c r="AV22" s="62"/>
      <c r="AW22" s="62"/>
      <c r="AX22" s="62"/>
      <c r="AY22" s="62"/>
      <c r="AZ22" s="62"/>
      <c r="BA22" s="62"/>
      <c r="BB22" s="62"/>
      <c r="BC22" s="5"/>
      <c r="BD22" s="5"/>
      <c r="BE22" s="5"/>
      <c r="BF22" s="5"/>
      <c r="BG22" s="5"/>
      <c r="BH22" s="5"/>
      <c r="BI22" s="5"/>
      <c r="BJ22" s="5"/>
      <c r="BK22" s="5"/>
      <c r="BL22" s="5"/>
      <c r="BM22" s="5"/>
      <c r="BN22" s="5"/>
      <c r="BO22" s="5"/>
      <c r="BP22" s="5"/>
      <c r="BQ22" s="5"/>
      <c r="BR22" s="62"/>
      <c r="BS22" s="62"/>
      <c r="BT22" s="62"/>
      <c r="BU22" s="62"/>
      <c r="BV22" s="62"/>
      <c r="BW22" s="62"/>
      <c r="BX22" s="62"/>
      <c r="BY22" s="62"/>
      <c r="BZ22" s="62"/>
      <c r="CA22" s="62"/>
      <c r="CB22" s="62"/>
      <c r="CC22" s="62"/>
      <c r="CD22" s="62"/>
      <c r="CE22" s="62"/>
      <c r="CF22" s="62"/>
      <c r="CG22" s="5"/>
      <c r="CH22" s="5"/>
      <c r="CI22" s="5"/>
      <c r="CJ22" s="5"/>
      <c r="CK22" s="5"/>
      <c r="CL22" s="5"/>
      <c r="CM22" s="5"/>
      <c r="CN22" s="5"/>
      <c r="CO22" s="5"/>
      <c r="CP22" s="5"/>
      <c r="CQ22" s="5"/>
      <c r="CR22" s="5"/>
      <c r="CS22" s="5"/>
      <c r="CT22" s="5"/>
      <c r="CU22" s="5"/>
      <c r="CV22" s="62"/>
      <c r="CW22" s="62"/>
      <c r="CX22" s="62"/>
      <c r="CY22" s="62"/>
      <c r="CZ22" s="62"/>
      <c r="DA22" s="62"/>
      <c r="DB22" s="62"/>
      <c r="DC22" s="62"/>
      <c r="DD22" s="62"/>
      <c r="DE22" s="62"/>
      <c r="DF22" s="62"/>
      <c r="DG22" s="62"/>
      <c r="DH22" s="62"/>
      <c r="DI22" s="62"/>
      <c r="DJ22" s="62"/>
      <c r="DK22" s="5"/>
      <c r="DL22" s="5"/>
      <c r="DM22" s="5"/>
      <c r="DN22" s="5"/>
      <c r="DO22" s="5"/>
      <c r="DP22" s="5"/>
      <c r="DQ22" s="5"/>
      <c r="DR22" s="5"/>
      <c r="DS22" s="5"/>
      <c r="DT22" s="5"/>
      <c r="DU22" s="5"/>
      <c r="DV22" s="5"/>
      <c r="DW22" s="5"/>
      <c r="DX22" s="5"/>
      <c r="DY22" s="5"/>
      <c r="DZ22" s="62"/>
      <c r="EA22" s="62"/>
      <c r="EB22" s="62"/>
      <c r="EC22" s="62"/>
      <c r="ED22" s="62"/>
      <c r="EE22" s="62"/>
      <c r="EF22" s="62"/>
      <c r="EG22" s="62"/>
      <c r="EH22" s="62"/>
      <c r="EI22" s="62"/>
      <c r="EJ22" s="62"/>
      <c r="EK22" s="62"/>
      <c r="EL22" s="62"/>
      <c r="EM22" s="62"/>
      <c r="EN22" s="62"/>
      <c r="EO22" s="5"/>
      <c r="EP22" s="5"/>
      <c r="EQ22" s="5"/>
      <c r="ER22" s="5"/>
      <c r="ES22" s="5"/>
      <c r="ET22" s="5"/>
      <c r="EU22" s="5"/>
      <c r="EV22" s="5"/>
      <c r="EW22" s="5"/>
      <c r="EX22" s="5"/>
      <c r="EY22" s="5"/>
      <c r="EZ22" s="5"/>
      <c r="FA22" s="5"/>
      <c r="FB22" s="5"/>
      <c r="FC22" s="5"/>
      <c r="FD22" s="62"/>
      <c r="FE22" s="62"/>
      <c r="FF22" s="62"/>
      <c r="FG22" s="62"/>
      <c r="FH22" s="62"/>
      <c r="FI22" s="62"/>
      <c r="FJ22" s="62"/>
      <c r="FK22" s="62"/>
      <c r="FL22" s="62"/>
      <c r="FM22" s="62"/>
      <c r="FN22" s="62"/>
      <c r="FO22" s="62"/>
      <c r="FP22" s="62"/>
      <c r="FQ22" s="62"/>
      <c r="FR22" s="62"/>
      <c r="FS22" s="5"/>
      <c r="FT22" s="5"/>
      <c r="FU22" s="5"/>
      <c r="FV22" s="5"/>
      <c r="FW22" s="5"/>
      <c r="FX22" s="5"/>
      <c r="FY22" s="5"/>
      <c r="FZ22" s="5"/>
      <c r="GA22" s="5"/>
      <c r="GB22" s="5"/>
      <c r="GC22" s="5"/>
      <c r="GD22" s="5"/>
      <c r="GE22" s="5"/>
      <c r="GF22" s="5"/>
      <c r="GG22" s="5"/>
      <c r="GH22" s="62"/>
      <c r="GI22" s="62"/>
      <c r="GJ22" s="62"/>
      <c r="GK22" s="62"/>
      <c r="GL22" s="62"/>
      <c r="GM22" s="62"/>
      <c r="GN22" s="62"/>
      <c r="GO22" s="62"/>
      <c r="GP22" s="62"/>
      <c r="GQ22" s="62"/>
      <c r="GR22" s="62"/>
      <c r="GS22" s="62"/>
      <c r="GT22" s="62"/>
      <c r="GU22" s="62"/>
      <c r="GV22" s="62"/>
      <c r="GW22" s="5"/>
      <c r="GX22" s="5"/>
      <c r="GY22" s="5"/>
      <c r="GZ22" s="5"/>
      <c r="HA22" s="5"/>
      <c r="HB22" s="5"/>
      <c r="HC22" s="5"/>
      <c r="HD22" s="5"/>
      <c r="HE22" s="5"/>
      <c r="HF22" s="5"/>
      <c r="HG22" s="5"/>
      <c r="HH22" s="5"/>
      <c r="HI22" s="5"/>
      <c r="HJ22" s="5"/>
      <c r="HK22" s="5"/>
      <c r="HL22" s="62"/>
      <c r="HM22" s="62"/>
      <c r="HN22" s="62"/>
      <c r="HO22" s="62"/>
      <c r="HP22" s="62"/>
      <c r="HQ22" s="62"/>
      <c r="HR22" s="62"/>
      <c r="HS22" s="62"/>
      <c r="HT22" s="62"/>
      <c r="HU22" s="62"/>
      <c r="HV22" s="62"/>
      <c r="HW22" s="62"/>
      <c r="HX22" s="62"/>
      <c r="HY22" s="62"/>
      <c r="HZ22" s="62"/>
      <c r="IA22" s="5"/>
      <c r="IB22" s="5"/>
      <c r="IC22" s="5"/>
      <c r="ID22" s="5"/>
      <c r="IE22" s="5"/>
      <c r="IF22" s="5"/>
      <c r="IG22" s="5"/>
      <c r="IH22" s="5"/>
      <c r="II22" s="5"/>
      <c r="IJ22" s="5"/>
      <c r="IK22" s="5"/>
      <c r="IL22" s="5"/>
      <c r="IM22" s="5"/>
      <c r="IN22" s="5"/>
      <c r="IO22" s="5"/>
      <c r="IP22" s="62"/>
      <c r="IQ22" s="62"/>
      <c r="IR22" s="62"/>
      <c r="IS22" s="62"/>
      <c r="IT22" s="62"/>
      <c r="IU22" s="62"/>
      <c r="IV22" s="62"/>
      <c r="IW22" s="62"/>
      <c r="IX22" s="62"/>
      <c r="IY22" s="62"/>
      <c r="IZ22" s="62"/>
      <c r="JA22" s="62"/>
      <c r="JB22" s="62"/>
      <c r="JC22" s="62"/>
      <c r="JD22" s="62"/>
      <c r="JE22" s="5"/>
      <c r="JF22" s="5"/>
      <c r="JG22" s="5"/>
      <c r="JH22" s="5"/>
      <c r="JI22" s="5"/>
      <c r="JJ22" s="5"/>
      <c r="JK22" s="5"/>
      <c r="JL22" s="5"/>
      <c r="JM22" s="5"/>
      <c r="JN22" s="5"/>
      <c r="JO22" s="5"/>
      <c r="JP22" s="5"/>
      <c r="JQ22" s="5"/>
      <c r="JR22" s="5"/>
      <c r="JS22" s="5"/>
      <c r="JT22" s="62"/>
      <c r="JU22" s="62"/>
      <c r="JV22" s="62"/>
      <c r="JW22" s="62"/>
      <c r="JX22" s="62"/>
      <c r="JY22" s="62"/>
      <c r="JZ22" s="62"/>
      <c r="KA22" s="62"/>
      <c r="KB22" s="62"/>
      <c r="KC22" s="62"/>
      <c r="KD22" s="62"/>
      <c r="KE22" s="62"/>
      <c r="KF22" s="62"/>
      <c r="KG22" s="62"/>
      <c r="KH22" s="62"/>
      <c r="KI22" s="5"/>
      <c r="KJ22" s="5"/>
      <c r="KK22" s="5"/>
      <c r="KL22" s="5"/>
      <c r="KM22" s="5"/>
      <c r="KN22" s="5"/>
      <c r="KO22" s="5"/>
      <c r="KP22" s="5"/>
      <c r="KQ22" s="5"/>
      <c r="KR22" s="5"/>
      <c r="KS22" s="5"/>
      <c r="KT22" s="5"/>
      <c r="KU22" s="5"/>
      <c r="KV22" s="5"/>
      <c r="KW22" s="5"/>
      <c r="KX22" s="62"/>
      <c r="KY22" s="62"/>
      <c r="KZ22" s="62"/>
      <c r="LA22" s="62"/>
      <c r="LB22" s="62"/>
      <c r="LC22" s="62"/>
      <c r="LD22" s="62"/>
      <c r="LE22" s="62"/>
      <c r="LF22" s="62"/>
      <c r="LG22" s="62"/>
      <c r="LH22" s="62"/>
      <c r="LI22" s="62"/>
      <c r="LJ22" s="62"/>
      <c r="LK22" s="62"/>
      <c r="LL22" s="62"/>
    </row>
    <row r="23" spans="1:324" x14ac:dyDescent="0.35">
      <c r="A23" s="131">
        <v>19</v>
      </c>
      <c r="B23" s="170"/>
      <c r="C23" s="170"/>
      <c r="D23" s="152">
        <v>257</v>
      </c>
      <c r="E23" s="72" t="str">
        <f>'BVEM Scorecard'!F22</f>
        <v>Wind</v>
      </c>
      <c r="F23" s="96"/>
      <c r="G23" s="96"/>
      <c r="H23" s="96"/>
      <c r="I23" s="96"/>
      <c r="J23" s="66"/>
      <c r="K23" s="66"/>
      <c r="L23" s="66"/>
      <c r="M23" s="66"/>
      <c r="N23" s="66"/>
      <c r="O23" s="66"/>
      <c r="P23" s="66"/>
      <c r="Q23" s="66"/>
      <c r="R23" s="66"/>
      <c r="S23" s="66"/>
      <c r="T23" s="66"/>
      <c r="U23" s="66"/>
      <c r="V23" s="66"/>
      <c r="W23" s="66"/>
      <c r="X23" s="35"/>
      <c r="Y23" s="5"/>
      <c r="Z23" s="5"/>
      <c r="AA23" s="5"/>
      <c r="AB23" s="5"/>
      <c r="AC23" s="5"/>
      <c r="AD23" s="5"/>
      <c r="AE23" s="5"/>
      <c r="AF23" s="5"/>
      <c r="AG23" s="5"/>
      <c r="AH23" s="5"/>
      <c r="AI23" s="5"/>
      <c r="AJ23" s="35"/>
      <c r="AK23" s="35"/>
      <c r="AL23" s="35"/>
      <c r="AM23" s="35"/>
      <c r="AN23" s="62"/>
      <c r="AO23" s="62"/>
      <c r="AP23" s="62"/>
      <c r="AQ23" s="62"/>
      <c r="AR23" s="62"/>
      <c r="AS23" s="62"/>
      <c r="AT23" s="62"/>
      <c r="AU23" s="62"/>
      <c r="AV23" s="62"/>
      <c r="AW23" s="62"/>
      <c r="AX23" s="62"/>
      <c r="AY23" s="62"/>
      <c r="AZ23" s="62"/>
      <c r="BA23" s="62"/>
      <c r="BB23" s="62"/>
      <c r="BC23" s="5"/>
      <c r="BD23" s="5"/>
      <c r="BE23" s="5"/>
      <c r="BF23" s="5"/>
      <c r="BG23" s="5"/>
      <c r="BH23" s="5"/>
      <c r="BI23" s="5"/>
      <c r="BJ23" s="5"/>
      <c r="BK23" s="5"/>
      <c r="BL23" s="5"/>
      <c r="BM23" s="5"/>
      <c r="BN23" s="5"/>
      <c r="BO23" s="5"/>
      <c r="BP23" s="5"/>
      <c r="BQ23" s="5"/>
      <c r="BR23" s="62"/>
      <c r="BS23" s="62"/>
      <c r="BT23" s="62"/>
      <c r="BU23" s="62"/>
      <c r="BV23" s="62"/>
      <c r="BW23" s="62"/>
      <c r="BX23" s="62"/>
      <c r="BY23" s="62"/>
      <c r="BZ23" s="62"/>
      <c r="CA23" s="62"/>
      <c r="CB23" s="62"/>
      <c r="CC23" s="62"/>
      <c r="CD23" s="62"/>
      <c r="CE23" s="62"/>
      <c r="CF23" s="62"/>
      <c r="CG23" s="5"/>
      <c r="CH23" s="5"/>
      <c r="CI23" s="5"/>
      <c r="CJ23" s="5"/>
      <c r="CK23" s="5"/>
      <c r="CL23" s="5"/>
      <c r="CM23" s="5"/>
      <c r="CN23" s="5"/>
      <c r="CO23" s="5"/>
      <c r="CP23" s="5"/>
      <c r="CQ23" s="5"/>
      <c r="CR23" s="5"/>
      <c r="CS23" s="5"/>
      <c r="CT23" s="5"/>
      <c r="CU23" s="5"/>
      <c r="CV23" s="62"/>
      <c r="CW23" s="62"/>
      <c r="CX23" s="62"/>
      <c r="CY23" s="62"/>
      <c r="CZ23" s="62"/>
      <c r="DA23" s="62"/>
      <c r="DB23" s="62"/>
      <c r="DC23" s="62"/>
      <c r="DD23" s="62"/>
      <c r="DE23" s="62"/>
      <c r="DF23" s="62"/>
      <c r="DG23" s="62"/>
      <c r="DH23" s="62"/>
      <c r="DI23" s="62"/>
      <c r="DJ23" s="62"/>
      <c r="DK23" s="5"/>
      <c r="DL23" s="5"/>
      <c r="DM23" s="5"/>
      <c r="DN23" s="5"/>
      <c r="DO23" s="5"/>
      <c r="DP23" s="5"/>
      <c r="DQ23" s="5"/>
      <c r="DR23" s="5"/>
      <c r="DS23" s="5"/>
      <c r="DT23" s="5"/>
      <c r="DU23" s="5"/>
      <c r="DV23" s="5"/>
      <c r="DW23" s="5"/>
      <c r="DX23" s="5"/>
      <c r="DY23" s="5"/>
      <c r="DZ23" s="62"/>
      <c r="EA23" s="62"/>
      <c r="EB23" s="62"/>
      <c r="EC23" s="62"/>
      <c r="ED23" s="62"/>
      <c r="EE23" s="62"/>
      <c r="EF23" s="62"/>
      <c r="EG23" s="62"/>
      <c r="EH23" s="62"/>
      <c r="EI23" s="62"/>
      <c r="EJ23" s="62"/>
      <c r="EK23" s="62"/>
      <c r="EL23" s="62"/>
      <c r="EM23" s="62"/>
      <c r="EN23" s="62"/>
      <c r="EO23" s="5"/>
      <c r="EP23" s="5"/>
      <c r="EQ23" s="5"/>
      <c r="ER23" s="5"/>
      <c r="ES23" s="5"/>
      <c r="ET23" s="5"/>
      <c r="EU23" s="5"/>
      <c r="EV23" s="5"/>
      <c r="EW23" s="5"/>
      <c r="EX23" s="5"/>
      <c r="EY23" s="5"/>
      <c r="EZ23" s="5"/>
      <c r="FA23" s="5"/>
      <c r="FB23" s="5"/>
      <c r="FC23" s="5"/>
      <c r="FD23" s="62"/>
      <c r="FE23" s="62"/>
      <c r="FF23" s="62"/>
      <c r="FG23" s="62"/>
      <c r="FH23" s="62"/>
      <c r="FI23" s="62"/>
      <c r="FJ23" s="62"/>
      <c r="FK23" s="62"/>
      <c r="FL23" s="62"/>
      <c r="FM23" s="62"/>
      <c r="FN23" s="62"/>
      <c r="FO23" s="62"/>
      <c r="FP23" s="62"/>
      <c r="FQ23" s="62"/>
      <c r="FR23" s="62"/>
      <c r="FS23" s="5"/>
      <c r="FT23" s="5"/>
      <c r="FU23" s="5"/>
      <c r="FV23" s="5"/>
      <c r="FW23" s="5"/>
      <c r="FX23" s="5"/>
      <c r="FY23" s="5"/>
      <c r="FZ23" s="5"/>
      <c r="GA23" s="5"/>
      <c r="GB23" s="5"/>
      <c r="GC23" s="5"/>
      <c r="GD23" s="5"/>
      <c r="GE23" s="5"/>
      <c r="GF23" s="5"/>
      <c r="GG23" s="5"/>
      <c r="GH23" s="62"/>
      <c r="GI23" s="62"/>
      <c r="GJ23" s="62"/>
      <c r="GK23" s="62"/>
      <c r="GL23" s="62"/>
      <c r="GM23" s="62"/>
      <c r="GN23" s="62"/>
      <c r="GO23" s="62"/>
      <c r="GP23" s="62"/>
      <c r="GQ23" s="62"/>
      <c r="GR23" s="62"/>
      <c r="GS23" s="62"/>
      <c r="GT23" s="62"/>
      <c r="GU23" s="62"/>
      <c r="GV23" s="62"/>
      <c r="GW23" s="5"/>
      <c r="GX23" s="5"/>
      <c r="GY23" s="5"/>
      <c r="GZ23" s="5"/>
      <c r="HA23" s="5"/>
      <c r="HB23" s="5"/>
      <c r="HC23" s="5"/>
      <c r="HD23" s="5"/>
      <c r="HE23" s="5"/>
      <c r="HF23" s="5"/>
      <c r="HG23" s="5"/>
      <c r="HH23" s="5"/>
      <c r="HI23" s="5"/>
      <c r="HJ23" s="5"/>
      <c r="HK23" s="5"/>
      <c r="HL23" s="62"/>
      <c r="HM23" s="62"/>
      <c r="HN23" s="62"/>
      <c r="HO23" s="62"/>
      <c r="HP23" s="62"/>
      <c r="HQ23" s="62"/>
      <c r="HR23" s="62"/>
      <c r="HS23" s="62"/>
      <c r="HT23" s="62"/>
      <c r="HU23" s="62"/>
      <c r="HV23" s="62"/>
      <c r="HW23" s="62"/>
      <c r="HX23" s="62"/>
      <c r="HY23" s="62"/>
      <c r="HZ23" s="62"/>
      <c r="IA23" s="5"/>
      <c r="IB23" s="5"/>
      <c r="IC23" s="5"/>
      <c r="ID23" s="5"/>
      <c r="IE23" s="5"/>
      <c r="IF23" s="5"/>
      <c r="IG23" s="5"/>
      <c r="IH23" s="5"/>
      <c r="II23" s="5"/>
      <c r="IJ23" s="5"/>
      <c r="IK23" s="5"/>
      <c r="IL23" s="5"/>
      <c r="IM23" s="5"/>
      <c r="IN23" s="5"/>
      <c r="IO23" s="5"/>
      <c r="IP23" s="62"/>
      <c r="IQ23" s="62"/>
      <c r="IR23" s="62"/>
      <c r="IS23" s="62"/>
      <c r="IT23" s="62"/>
      <c r="IU23" s="62"/>
      <c r="IV23" s="62"/>
      <c r="IW23" s="62"/>
      <c r="IX23" s="62"/>
      <c r="IY23" s="62"/>
      <c r="IZ23" s="62"/>
      <c r="JA23" s="62"/>
      <c r="JB23" s="62"/>
      <c r="JC23" s="62"/>
      <c r="JD23" s="62"/>
      <c r="JE23" s="5"/>
      <c r="JF23" s="5"/>
      <c r="JG23" s="5"/>
      <c r="JH23" s="5"/>
      <c r="JI23" s="5"/>
      <c r="JJ23" s="5"/>
      <c r="JK23" s="5"/>
      <c r="JL23" s="5"/>
      <c r="JM23" s="5"/>
      <c r="JN23" s="5"/>
      <c r="JO23" s="5"/>
      <c r="JP23" s="5"/>
      <c r="JQ23" s="5"/>
      <c r="JR23" s="5"/>
      <c r="JS23" s="5"/>
      <c r="JT23" s="62"/>
      <c r="JU23" s="62"/>
      <c r="JV23" s="62"/>
      <c r="JW23" s="62"/>
      <c r="JX23" s="62"/>
      <c r="JY23" s="62"/>
      <c r="JZ23" s="62"/>
      <c r="KA23" s="62"/>
      <c r="KB23" s="62"/>
      <c r="KC23" s="62"/>
      <c r="KD23" s="62"/>
      <c r="KE23" s="62"/>
      <c r="KF23" s="62"/>
      <c r="KG23" s="62"/>
      <c r="KH23" s="62"/>
      <c r="KI23" s="5"/>
      <c r="KJ23" s="5"/>
      <c r="KK23" s="5"/>
      <c r="KL23" s="5"/>
      <c r="KM23" s="5"/>
      <c r="KN23" s="5"/>
      <c r="KO23" s="5"/>
      <c r="KP23" s="5"/>
      <c r="KQ23" s="5"/>
      <c r="KR23" s="5"/>
      <c r="KS23" s="5"/>
      <c r="KT23" s="5"/>
      <c r="KU23" s="5"/>
      <c r="KV23" s="5"/>
      <c r="KW23" s="5"/>
      <c r="KX23" s="62"/>
      <c r="KY23" s="62"/>
      <c r="KZ23" s="62"/>
      <c r="LA23" s="62"/>
      <c r="LB23" s="62"/>
      <c r="LC23" s="62"/>
      <c r="LD23" s="62"/>
      <c r="LE23" s="62"/>
      <c r="LF23" s="62"/>
      <c r="LG23" s="62"/>
      <c r="LH23" s="62"/>
      <c r="LI23" s="62"/>
      <c r="LJ23" s="62"/>
      <c r="LK23" s="62"/>
      <c r="LL23" s="62"/>
    </row>
    <row r="24" spans="1:324" x14ac:dyDescent="0.35">
      <c r="A24" s="131">
        <v>20</v>
      </c>
      <c r="B24" s="170"/>
      <c r="C24" s="170"/>
      <c r="D24" s="152">
        <v>28</v>
      </c>
      <c r="E24" s="72" t="str">
        <f>'BVEM Scorecard'!F23</f>
        <v>Wind</v>
      </c>
      <c r="F24" s="96">
        <f t="shared" si="6"/>
        <v>0.8</v>
      </c>
      <c r="G24" s="96">
        <f t="shared" si="7"/>
        <v>0.91999999999999993</v>
      </c>
      <c r="H24" s="96">
        <f t="shared" si="8"/>
        <v>1.0000000000000002</v>
      </c>
      <c r="I24" s="96">
        <f t="shared" si="9"/>
        <v>1</v>
      </c>
      <c r="J24" s="66">
        <v>1</v>
      </c>
      <c r="K24" s="66">
        <v>1</v>
      </c>
      <c r="L24" s="66">
        <v>1</v>
      </c>
      <c r="M24" s="66">
        <v>1</v>
      </c>
      <c r="N24" s="66">
        <v>1</v>
      </c>
      <c r="O24" s="66">
        <v>1</v>
      </c>
      <c r="P24" s="66">
        <v>1</v>
      </c>
      <c r="Q24" s="66">
        <v>0.6</v>
      </c>
      <c r="R24" s="66">
        <v>1</v>
      </c>
      <c r="S24" s="66">
        <v>1</v>
      </c>
      <c r="T24" s="66">
        <v>1</v>
      </c>
      <c r="U24" s="66">
        <v>1</v>
      </c>
      <c r="V24" s="66">
        <f t="shared" si="10"/>
        <v>4.5999999999999996</v>
      </c>
      <c r="W24" s="66">
        <f t="shared" si="11"/>
        <v>0.8</v>
      </c>
      <c r="X24" s="35" t="str">
        <f>'Training Programs'!Y24</f>
        <v>Equipment
Operators</v>
      </c>
      <c r="Y24" s="5">
        <v>1</v>
      </c>
      <c r="Z24" s="5">
        <v>24</v>
      </c>
      <c r="AA24" s="5">
        <v>97718</v>
      </c>
      <c r="AB24" s="5">
        <v>97718</v>
      </c>
      <c r="AC24" s="5">
        <v>97718</v>
      </c>
      <c r="AD24" s="5">
        <v>51430</v>
      </c>
      <c r="AE24" s="5">
        <v>1</v>
      </c>
      <c r="AF24" s="5">
        <v>1</v>
      </c>
      <c r="AG24" s="5">
        <v>1</v>
      </c>
      <c r="AH24" s="5">
        <v>1</v>
      </c>
      <c r="AI24" s="5">
        <v>1</v>
      </c>
      <c r="AJ24" s="35">
        <f t="shared" si="12"/>
        <v>5</v>
      </c>
      <c r="AK24" s="35">
        <f t="shared" si="13"/>
        <v>9.4488188976377951E-2</v>
      </c>
      <c r="AL24" s="35">
        <f t="shared" si="14"/>
        <v>9.4488188976377951E-2</v>
      </c>
      <c r="AM24" s="35"/>
      <c r="AN24" s="62" t="str">
        <f>'Training Programs'!AO24</f>
        <v>Crane Operators</v>
      </c>
      <c r="AO24" s="62">
        <v>1</v>
      </c>
      <c r="AP24" s="62">
        <v>15</v>
      </c>
      <c r="AQ24" s="62">
        <v>112965</v>
      </c>
      <c r="AR24" s="62">
        <v>112965</v>
      </c>
      <c r="AS24" s="62">
        <v>112965</v>
      </c>
      <c r="AT24" s="62">
        <v>61340</v>
      </c>
      <c r="AU24" s="62">
        <v>1</v>
      </c>
      <c r="AV24" s="62">
        <v>1</v>
      </c>
      <c r="AW24" s="62">
        <v>1</v>
      </c>
      <c r="AX24" s="62">
        <v>1</v>
      </c>
      <c r="AY24" s="62">
        <v>1</v>
      </c>
      <c r="AZ24" s="62">
        <f t="shared" si="15"/>
        <v>5</v>
      </c>
      <c r="BA24" s="62">
        <f t="shared" si="16"/>
        <v>5.905511811023622E-2</v>
      </c>
      <c r="BB24" s="62">
        <f t="shared" si="17"/>
        <v>5.905511811023622E-2</v>
      </c>
      <c r="BC24" s="5" t="str">
        <f>'Training Programs'!BE24</f>
        <v>Turbine Installers</v>
      </c>
      <c r="BD24" s="5">
        <v>1</v>
      </c>
      <c r="BE24" s="5">
        <v>69</v>
      </c>
      <c r="BF24" s="5">
        <v>167274</v>
      </c>
      <c r="BG24" s="5">
        <v>167274</v>
      </c>
      <c r="BH24" s="5">
        <v>167274</v>
      </c>
      <c r="BI24" s="5">
        <v>104600</v>
      </c>
      <c r="BJ24" s="5">
        <v>1</v>
      </c>
      <c r="BK24" s="5">
        <v>1</v>
      </c>
      <c r="BL24" s="5">
        <v>1</v>
      </c>
      <c r="BM24" s="5">
        <v>1</v>
      </c>
      <c r="BN24" s="5">
        <v>1</v>
      </c>
      <c r="BO24" s="5">
        <f t="shared" si="18"/>
        <v>5</v>
      </c>
      <c r="BP24" s="5">
        <f t="shared" si="19"/>
        <v>0.27165354330708663</v>
      </c>
      <c r="BQ24" s="5">
        <f t="shared" si="20"/>
        <v>0.27165354330708663</v>
      </c>
      <c r="BR24" s="62" t="str">
        <f>'Training Programs'!BU24</f>
        <v>Turbine Laborer</v>
      </c>
      <c r="BS24" s="62">
        <v>1</v>
      </c>
      <c r="BT24" s="62">
        <v>69</v>
      </c>
      <c r="BU24" s="62">
        <v>68765</v>
      </c>
      <c r="BV24" s="62">
        <v>68765</v>
      </c>
      <c r="BW24" s="62">
        <v>68765</v>
      </c>
      <c r="BX24" s="62">
        <v>57320</v>
      </c>
      <c r="BY24" s="62">
        <v>1</v>
      </c>
      <c r="BZ24" s="62">
        <v>1</v>
      </c>
      <c r="CA24" s="62">
        <v>1</v>
      </c>
      <c r="CB24" s="62">
        <v>1</v>
      </c>
      <c r="CC24" s="62">
        <v>1</v>
      </c>
      <c r="CD24" s="62">
        <f t="shared" si="21"/>
        <v>5</v>
      </c>
      <c r="CE24" s="62">
        <f t="shared" si="22"/>
        <v>0.27165354330708663</v>
      </c>
      <c r="CF24" s="62">
        <f t="shared" si="23"/>
        <v>0.27165354330708663</v>
      </c>
      <c r="CG24" s="5" t="str">
        <f>'Training Programs'!CK24</f>
        <v>Construction Managers</v>
      </c>
      <c r="CH24" s="5">
        <v>1</v>
      </c>
      <c r="CI24" s="5">
        <v>21</v>
      </c>
      <c r="CJ24" s="5">
        <v>151302</v>
      </c>
      <c r="CK24" s="5">
        <v>151302</v>
      </c>
      <c r="CL24" s="5">
        <v>151302</v>
      </c>
      <c r="CM24" s="5">
        <v>101480</v>
      </c>
      <c r="CN24" s="5">
        <v>1</v>
      </c>
      <c r="CO24" s="5">
        <v>1</v>
      </c>
      <c r="CP24" s="5">
        <v>1</v>
      </c>
      <c r="CQ24" s="5">
        <v>1</v>
      </c>
      <c r="CR24" s="5">
        <v>1</v>
      </c>
      <c r="CS24" s="5">
        <f t="shared" si="24"/>
        <v>5</v>
      </c>
      <c r="CT24" s="5">
        <f t="shared" si="25"/>
        <v>8.2677165354330714E-2</v>
      </c>
      <c r="CU24" s="5">
        <f t="shared" si="26"/>
        <v>8.2677165354330714E-2</v>
      </c>
      <c r="CV24" s="62" t="str">
        <f>'Training Programs'!DA24</f>
        <v>Electricians</v>
      </c>
      <c r="CW24" s="62">
        <v>1</v>
      </c>
      <c r="CX24" s="62">
        <v>12</v>
      </c>
      <c r="CY24" s="62">
        <v>129854</v>
      </c>
      <c r="CZ24" s="62">
        <v>129854</v>
      </c>
      <c r="DA24" s="62">
        <v>129854</v>
      </c>
      <c r="DB24" s="62">
        <v>60240</v>
      </c>
      <c r="DC24" s="62">
        <v>1</v>
      </c>
      <c r="DD24" s="62">
        <v>1</v>
      </c>
      <c r="DE24" s="62">
        <v>1</v>
      </c>
      <c r="DF24" s="62">
        <v>1</v>
      </c>
      <c r="DG24" s="62">
        <v>1</v>
      </c>
      <c r="DH24" s="62">
        <f t="shared" si="27"/>
        <v>5</v>
      </c>
      <c r="DI24" s="62">
        <f t="shared" si="28"/>
        <v>4.7244094488188976E-2</v>
      </c>
      <c r="DJ24" s="62">
        <f t="shared" si="29"/>
        <v>4.7244094488188976E-2</v>
      </c>
      <c r="DK24" s="5" t="str">
        <f>'Training Programs'!DQ24</f>
        <v>Apprentice</v>
      </c>
      <c r="DL24" s="5">
        <v>1</v>
      </c>
      <c r="DM24" s="5">
        <v>14</v>
      </c>
      <c r="DN24" s="5">
        <v>106350</v>
      </c>
      <c r="DO24" s="5">
        <v>106350</v>
      </c>
      <c r="DP24" s="5">
        <v>106350</v>
      </c>
      <c r="DQ24" s="5">
        <v>40750</v>
      </c>
      <c r="DR24" s="5">
        <v>1</v>
      </c>
      <c r="DS24" s="5">
        <v>1</v>
      </c>
      <c r="DT24" s="5">
        <v>1</v>
      </c>
      <c r="DU24" s="5">
        <v>1</v>
      </c>
      <c r="DV24" s="5">
        <v>1</v>
      </c>
      <c r="DW24" s="5">
        <f t="shared" si="30"/>
        <v>5</v>
      </c>
      <c r="DX24" s="5">
        <f t="shared" si="31"/>
        <v>5.5118110236220472E-2</v>
      </c>
      <c r="DY24" s="5">
        <f t="shared" si="32"/>
        <v>5.5118110236220472E-2</v>
      </c>
      <c r="DZ24" s="62" t="str">
        <f>'Training Programs'!EG24</f>
        <v>Foundation Laborer</v>
      </c>
      <c r="EA24" s="62">
        <v>1</v>
      </c>
      <c r="EB24" s="62">
        <v>9</v>
      </c>
      <c r="EC24" s="62">
        <v>88088</v>
      </c>
      <c r="ED24" s="62">
        <v>88088</v>
      </c>
      <c r="EE24" s="62">
        <v>88088</v>
      </c>
      <c r="EF24" s="62">
        <v>40750</v>
      </c>
      <c r="EG24" s="62">
        <v>1</v>
      </c>
      <c r="EH24" s="62">
        <v>1</v>
      </c>
      <c r="EI24" s="62">
        <v>1</v>
      </c>
      <c r="EJ24" s="62">
        <v>1</v>
      </c>
      <c r="EK24" s="62">
        <v>1</v>
      </c>
      <c r="EL24" s="62">
        <f t="shared" si="33"/>
        <v>5</v>
      </c>
      <c r="EM24" s="62">
        <f t="shared" si="34"/>
        <v>3.5433070866141732E-2</v>
      </c>
      <c r="EN24" s="62">
        <f t="shared" si="35"/>
        <v>3.5433070866141732E-2</v>
      </c>
      <c r="EO24" s="5" t="str">
        <f>'Training Programs'!EW24</f>
        <v>Carpenters</v>
      </c>
      <c r="EP24" s="5">
        <v>1</v>
      </c>
      <c r="EQ24" s="5">
        <v>9</v>
      </c>
      <c r="ER24" s="5">
        <v>68765</v>
      </c>
      <c r="ES24" s="5">
        <v>68765</v>
      </c>
      <c r="ET24" s="5">
        <v>68765</v>
      </c>
      <c r="EU24" s="5">
        <v>51390</v>
      </c>
      <c r="EV24" s="5">
        <v>1</v>
      </c>
      <c r="EW24" s="5">
        <v>1</v>
      </c>
      <c r="EX24" s="5">
        <v>1</v>
      </c>
      <c r="EY24" s="5">
        <v>1</v>
      </c>
      <c r="EZ24" s="5">
        <v>1</v>
      </c>
      <c r="FA24" s="5">
        <f t="shared" si="36"/>
        <v>5</v>
      </c>
      <c r="FB24" s="5">
        <f t="shared" si="37"/>
        <v>3.5433070866141732E-2</v>
      </c>
      <c r="FC24" s="5">
        <f t="shared" si="38"/>
        <v>3.5433070866141732E-2</v>
      </c>
      <c r="FD24" s="62" t="str">
        <f>'Training Programs'!FM24</f>
        <v>Wind Technician</v>
      </c>
      <c r="FE24" s="62">
        <v>1</v>
      </c>
      <c r="FF24" s="62">
        <v>12</v>
      </c>
      <c r="FG24" s="62">
        <v>63930</v>
      </c>
      <c r="FH24" s="62">
        <v>63930</v>
      </c>
      <c r="FI24" s="62">
        <v>63930</v>
      </c>
      <c r="FJ24" s="62">
        <v>57320</v>
      </c>
      <c r="FK24" s="62">
        <v>1</v>
      </c>
      <c r="FL24" s="62">
        <v>1</v>
      </c>
      <c r="FM24" s="62">
        <v>1</v>
      </c>
      <c r="FN24" s="62">
        <v>1</v>
      </c>
      <c r="FO24" s="62">
        <v>1</v>
      </c>
      <c r="FP24" s="62">
        <f t="shared" si="39"/>
        <v>5</v>
      </c>
      <c r="FQ24" s="62">
        <f t="shared" si="40"/>
        <v>4.7244094488188976E-2</v>
      </c>
      <c r="FR24" s="62">
        <f t="shared" si="41"/>
        <v>4.7244094488188976E-2</v>
      </c>
      <c r="FS24" s="5"/>
      <c r="FT24" s="5"/>
      <c r="FU24" s="5"/>
      <c r="FV24" s="5"/>
      <c r="FW24" s="5"/>
      <c r="FX24" s="5"/>
      <c r="FY24" s="5"/>
      <c r="FZ24" s="5"/>
      <c r="GA24" s="5"/>
      <c r="GB24" s="5"/>
      <c r="GC24" s="5"/>
      <c r="GD24" s="5"/>
      <c r="GE24" s="5"/>
      <c r="GF24" s="5"/>
      <c r="GG24" s="5"/>
      <c r="GH24" s="62"/>
      <c r="GI24" s="62"/>
      <c r="GJ24" s="62"/>
      <c r="GK24" s="62"/>
      <c r="GL24" s="62"/>
      <c r="GM24" s="62"/>
      <c r="GN24" s="62"/>
      <c r="GO24" s="62"/>
      <c r="GP24" s="62"/>
      <c r="GQ24" s="62"/>
      <c r="GR24" s="62"/>
      <c r="GS24" s="62"/>
      <c r="GT24" s="62"/>
      <c r="GU24" s="62"/>
      <c r="GV24" s="62"/>
      <c r="GW24" s="5"/>
      <c r="GX24" s="5"/>
      <c r="GY24" s="5"/>
      <c r="GZ24" s="5"/>
      <c r="HA24" s="5"/>
      <c r="HB24" s="5"/>
      <c r="HC24" s="5"/>
      <c r="HD24" s="5"/>
      <c r="HE24" s="5"/>
      <c r="HF24" s="5"/>
      <c r="HG24" s="5"/>
      <c r="HH24" s="5"/>
      <c r="HI24" s="5"/>
      <c r="HJ24" s="5"/>
      <c r="HK24" s="5"/>
      <c r="HL24" s="62"/>
      <c r="HM24" s="62"/>
      <c r="HN24" s="62"/>
      <c r="HO24" s="62"/>
      <c r="HP24" s="62"/>
      <c r="HQ24" s="62"/>
      <c r="HR24" s="62"/>
      <c r="HS24" s="62"/>
      <c r="HT24" s="62"/>
      <c r="HU24" s="62"/>
      <c r="HV24" s="62"/>
      <c r="HW24" s="62"/>
      <c r="HX24" s="62"/>
      <c r="HY24" s="62"/>
      <c r="HZ24" s="62"/>
      <c r="IA24" s="5"/>
      <c r="IB24" s="5"/>
      <c r="IC24" s="5"/>
      <c r="ID24" s="5"/>
      <c r="IE24" s="5"/>
      <c r="IF24" s="5"/>
      <c r="IG24" s="5"/>
      <c r="IH24" s="5"/>
      <c r="II24" s="5"/>
      <c r="IJ24" s="5"/>
      <c r="IK24" s="5"/>
      <c r="IL24" s="5"/>
      <c r="IM24" s="5"/>
      <c r="IN24" s="5"/>
      <c r="IO24" s="5"/>
      <c r="IP24" s="62"/>
      <c r="IQ24" s="62"/>
      <c r="IR24" s="62"/>
      <c r="IS24" s="62"/>
      <c r="IT24" s="62"/>
      <c r="IU24" s="62"/>
      <c r="IV24" s="62"/>
      <c r="IW24" s="62"/>
      <c r="IX24" s="62"/>
      <c r="IY24" s="62"/>
      <c r="IZ24" s="62"/>
      <c r="JA24" s="62"/>
      <c r="JB24" s="62"/>
      <c r="JC24" s="62"/>
      <c r="JD24" s="62"/>
      <c r="JE24" s="5"/>
      <c r="JF24" s="5"/>
      <c r="JG24" s="5"/>
      <c r="JH24" s="5"/>
      <c r="JI24" s="5"/>
      <c r="JJ24" s="5"/>
      <c r="JK24" s="5"/>
      <c r="JL24" s="5"/>
      <c r="JM24" s="5"/>
      <c r="JN24" s="5"/>
      <c r="JO24" s="5"/>
      <c r="JP24" s="5"/>
      <c r="JQ24" s="5"/>
      <c r="JR24" s="5"/>
      <c r="JS24" s="5"/>
      <c r="JT24" s="62"/>
      <c r="JU24" s="62"/>
      <c r="JV24" s="62"/>
      <c r="JW24" s="62"/>
      <c r="JX24" s="62"/>
      <c r="JY24" s="62"/>
      <c r="JZ24" s="62"/>
      <c r="KA24" s="62"/>
      <c r="KB24" s="62"/>
      <c r="KC24" s="62"/>
      <c r="KD24" s="62"/>
      <c r="KE24" s="62"/>
      <c r="KF24" s="62"/>
      <c r="KG24" s="62"/>
      <c r="KH24" s="62"/>
      <c r="KI24" s="5"/>
      <c r="KJ24" s="5"/>
      <c r="KK24" s="5"/>
      <c r="KL24" s="5"/>
      <c r="KM24" s="5"/>
      <c r="KN24" s="5"/>
      <c r="KO24" s="5"/>
      <c r="KP24" s="5"/>
      <c r="KQ24" s="5"/>
      <c r="KR24" s="5"/>
      <c r="KS24" s="5"/>
      <c r="KT24" s="5"/>
      <c r="KU24" s="5"/>
      <c r="KV24" s="5"/>
      <c r="KW24" s="5"/>
      <c r="KX24" s="62"/>
      <c r="KY24" s="62"/>
      <c r="KZ24" s="62"/>
      <c r="LA24" s="62"/>
      <c r="LB24" s="62"/>
      <c r="LC24" s="62"/>
      <c r="LD24" s="62"/>
      <c r="LE24" s="62"/>
      <c r="LF24" s="62"/>
      <c r="LG24" s="62"/>
      <c r="LH24" s="62"/>
      <c r="LI24" s="62"/>
      <c r="LJ24" s="62"/>
      <c r="LK24" s="62"/>
      <c r="LL24" s="62"/>
    </row>
    <row r="25" spans="1:324" x14ac:dyDescent="0.35">
      <c r="A25" s="131">
        <v>21</v>
      </c>
      <c r="B25" s="170"/>
      <c r="C25" s="170"/>
      <c r="D25" s="152">
        <v>92</v>
      </c>
      <c r="E25" s="72" t="str">
        <f>'BVEM Scorecard'!F24</f>
        <v>Wind</v>
      </c>
      <c r="F25" s="96"/>
      <c r="G25" s="96"/>
      <c r="H25" s="96"/>
      <c r="I25" s="96"/>
      <c r="J25" s="66"/>
      <c r="K25" s="66"/>
      <c r="L25" s="66"/>
      <c r="M25" s="66"/>
      <c r="N25" s="66"/>
      <c r="O25" s="66"/>
      <c r="P25" s="66"/>
      <c r="Q25" s="66"/>
      <c r="R25" s="66"/>
      <c r="S25" s="66"/>
      <c r="T25" s="66"/>
      <c r="U25" s="66"/>
      <c r="V25" s="66"/>
      <c r="W25" s="66"/>
      <c r="X25" s="35"/>
      <c r="Y25" s="5"/>
      <c r="Z25" s="5"/>
      <c r="AA25" s="5"/>
      <c r="AB25" s="5"/>
      <c r="AC25" s="5"/>
      <c r="AD25" s="5"/>
      <c r="AE25" s="5"/>
      <c r="AF25" s="5"/>
      <c r="AG25" s="5"/>
      <c r="AH25" s="5"/>
      <c r="AI25" s="5"/>
      <c r="AJ25" s="35"/>
      <c r="AK25" s="35"/>
      <c r="AL25" s="35"/>
      <c r="AM25" s="35"/>
      <c r="AN25" s="62"/>
      <c r="AO25" s="62"/>
      <c r="AP25" s="62"/>
      <c r="AQ25" s="62"/>
      <c r="AR25" s="62"/>
      <c r="AS25" s="62"/>
      <c r="AT25" s="62"/>
      <c r="AU25" s="62"/>
      <c r="AV25" s="62"/>
      <c r="AW25" s="62"/>
      <c r="AX25" s="62"/>
      <c r="AY25" s="62"/>
      <c r="AZ25" s="62"/>
      <c r="BA25" s="62"/>
      <c r="BB25" s="62"/>
      <c r="BC25" s="5"/>
      <c r="BD25" s="5"/>
      <c r="BE25" s="5"/>
      <c r="BF25" s="5"/>
      <c r="BG25" s="5"/>
      <c r="BH25" s="5"/>
      <c r="BI25" s="5"/>
      <c r="BJ25" s="5"/>
      <c r="BK25" s="5"/>
      <c r="BL25" s="5"/>
      <c r="BM25" s="5"/>
      <c r="BN25" s="5"/>
      <c r="BO25" s="5"/>
      <c r="BP25" s="5"/>
      <c r="BQ25" s="5"/>
      <c r="BR25" s="62"/>
      <c r="BS25" s="62"/>
      <c r="BT25" s="62"/>
      <c r="BU25" s="62"/>
      <c r="BV25" s="62"/>
      <c r="BW25" s="62"/>
      <c r="BX25" s="62"/>
      <c r="BY25" s="62"/>
      <c r="BZ25" s="62"/>
      <c r="CA25" s="62"/>
      <c r="CB25" s="62"/>
      <c r="CC25" s="62"/>
      <c r="CD25" s="62"/>
      <c r="CE25" s="62"/>
      <c r="CF25" s="62"/>
      <c r="CG25" s="5"/>
      <c r="CH25" s="5"/>
      <c r="CI25" s="5"/>
      <c r="CJ25" s="5"/>
      <c r="CK25" s="5"/>
      <c r="CL25" s="5"/>
      <c r="CM25" s="5"/>
      <c r="CN25" s="5"/>
      <c r="CO25" s="5"/>
      <c r="CP25" s="5"/>
      <c r="CQ25" s="5"/>
      <c r="CR25" s="5"/>
      <c r="CS25" s="5"/>
      <c r="CT25" s="5"/>
      <c r="CU25" s="5"/>
      <c r="CV25" s="62"/>
      <c r="CW25" s="62"/>
      <c r="CX25" s="62"/>
      <c r="CY25" s="62"/>
      <c r="CZ25" s="62"/>
      <c r="DA25" s="62"/>
      <c r="DB25" s="62"/>
      <c r="DC25" s="62"/>
      <c r="DD25" s="62"/>
      <c r="DE25" s="62"/>
      <c r="DF25" s="62"/>
      <c r="DG25" s="62"/>
      <c r="DH25" s="62"/>
      <c r="DI25" s="62"/>
      <c r="DJ25" s="62"/>
      <c r="DK25" s="5"/>
      <c r="DL25" s="5"/>
      <c r="DM25" s="5"/>
      <c r="DN25" s="5"/>
      <c r="DO25" s="5"/>
      <c r="DP25" s="5"/>
      <c r="DQ25" s="5"/>
      <c r="DR25" s="5"/>
      <c r="DS25" s="5"/>
      <c r="DT25" s="5"/>
      <c r="DU25" s="5"/>
      <c r="DV25" s="5"/>
      <c r="DW25" s="5"/>
      <c r="DX25" s="5"/>
      <c r="DY25" s="5"/>
      <c r="DZ25" s="62"/>
      <c r="EA25" s="62"/>
      <c r="EB25" s="62"/>
      <c r="EC25" s="62"/>
      <c r="ED25" s="62"/>
      <c r="EE25" s="62"/>
      <c r="EF25" s="62"/>
      <c r="EG25" s="62"/>
      <c r="EH25" s="62"/>
      <c r="EI25" s="62"/>
      <c r="EJ25" s="62"/>
      <c r="EK25" s="62"/>
      <c r="EL25" s="62"/>
      <c r="EM25" s="62"/>
      <c r="EN25" s="62"/>
      <c r="EO25" s="5"/>
      <c r="EP25" s="5"/>
      <c r="EQ25" s="5"/>
      <c r="ER25" s="5"/>
      <c r="ES25" s="5"/>
      <c r="ET25" s="5"/>
      <c r="EU25" s="5"/>
      <c r="EV25" s="5"/>
      <c r="EW25" s="5"/>
      <c r="EX25" s="5"/>
      <c r="EY25" s="5"/>
      <c r="EZ25" s="5"/>
      <c r="FA25" s="5"/>
      <c r="FB25" s="5"/>
      <c r="FC25" s="5"/>
      <c r="FD25" s="62"/>
      <c r="FE25" s="62"/>
      <c r="FF25" s="62"/>
      <c r="FG25" s="62"/>
      <c r="FH25" s="62"/>
      <c r="FI25" s="62"/>
      <c r="FJ25" s="62"/>
      <c r="FK25" s="62"/>
      <c r="FL25" s="62"/>
      <c r="FM25" s="62"/>
      <c r="FN25" s="62"/>
      <c r="FO25" s="62"/>
      <c r="FP25" s="62"/>
      <c r="FQ25" s="62"/>
      <c r="FR25" s="62"/>
      <c r="FS25" s="5"/>
      <c r="FT25" s="5"/>
      <c r="FU25" s="5"/>
      <c r="FV25" s="5"/>
      <c r="FW25" s="5"/>
      <c r="FX25" s="5"/>
      <c r="FY25" s="5"/>
      <c r="FZ25" s="5"/>
      <c r="GA25" s="5"/>
      <c r="GB25" s="5"/>
      <c r="GC25" s="5"/>
      <c r="GD25" s="5"/>
      <c r="GE25" s="5"/>
      <c r="GF25" s="5"/>
      <c r="GG25" s="5"/>
      <c r="GH25" s="62"/>
      <c r="GI25" s="62"/>
      <c r="GJ25" s="62"/>
      <c r="GK25" s="62"/>
      <c r="GL25" s="62"/>
      <c r="GM25" s="62"/>
      <c r="GN25" s="62"/>
      <c r="GO25" s="62"/>
      <c r="GP25" s="62"/>
      <c r="GQ25" s="62"/>
      <c r="GR25" s="62"/>
      <c r="GS25" s="62"/>
      <c r="GT25" s="62"/>
      <c r="GU25" s="62"/>
      <c r="GV25" s="62"/>
      <c r="GW25" s="5"/>
      <c r="GX25" s="5"/>
      <c r="GY25" s="5"/>
      <c r="GZ25" s="5"/>
      <c r="HA25" s="5"/>
      <c r="HB25" s="5"/>
      <c r="HC25" s="5"/>
      <c r="HD25" s="5"/>
      <c r="HE25" s="5"/>
      <c r="HF25" s="5"/>
      <c r="HG25" s="5"/>
      <c r="HH25" s="5"/>
      <c r="HI25" s="5"/>
      <c r="HJ25" s="5"/>
      <c r="HK25" s="5"/>
      <c r="HL25" s="62"/>
      <c r="HM25" s="62"/>
      <c r="HN25" s="62"/>
      <c r="HO25" s="62"/>
      <c r="HP25" s="62"/>
      <c r="HQ25" s="62"/>
      <c r="HR25" s="62"/>
      <c r="HS25" s="62"/>
      <c r="HT25" s="62"/>
      <c r="HU25" s="62"/>
      <c r="HV25" s="62"/>
      <c r="HW25" s="62"/>
      <c r="HX25" s="62"/>
      <c r="HY25" s="62"/>
      <c r="HZ25" s="62"/>
      <c r="IA25" s="5"/>
      <c r="IB25" s="5"/>
      <c r="IC25" s="5"/>
      <c r="ID25" s="5"/>
      <c r="IE25" s="5"/>
      <c r="IF25" s="5"/>
      <c r="IG25" s="5"/>
      <c r="IH25" s="5"/>
      <c r="II25" s="5"/>
      <c r="IJ25" s="5"/>
      <c r="IK25" s="5"/>
      <c r="IL25" s="5"/>
      <c r="IM25" s="5"/>
      <c r="IN25" s="5"/>
      <c r="IO25" s="5"/>
      <c r="IP25" s="62"/>
      <c r="IQ25" s="62"/>
      <c r="IR25" s="62"/>
      <c r="IS25" s="62"/>
      <c r="IT25" s="62"/>
      <c r="IU25" s="62"/>
      <c r="IV25" s="62"/>
      <c r="IW25" s="62"/>
      <c r="IX25" s="62"/>
      <c r="IY25" s="62"/>
      <c r="IZ25" s="62"/>
      <c r="JA25" s="62"/>
      <c r="JB25" s="62"/>
      <c r="JC25" s="62"/>
      <c r="JD25" s="62"/>
      <c r="JE25" s="5"/>
      <c r="JF25" s="5"/>
      <c r="JG25" s="5"/>
      <c r="JH25" s="5"/>
      <c r="JI25" s="5"/>
      <c r="JJ25" s="5"/>
      <c r="JK25" s="5"/>
      <c r="JL25" s="5"/>
      <c r="JM25" s="5"/>
      <c r="JN25" s="5"/>
      <c r="JO25" s="5"/>
      <c r="JP25" s="5"/>
      <c r="JQ25" s="5"/>
      <c r="JR25" s="5"/>
      <c r="JS25" s="5"/>
      <c r="JT25" s="62"/>
      <c r="JU25" s="62"/>
      <c r="JV25" s="62"/>
      <c r="JW25" s="62"/>
      <c r="JX25" s="62"/>
      <c r="JY25" s="62"/>
      <c r="JZ25" s="62"/>
      <c r="KA25" s="62"/>
      <c r="KB25" s="62"/>
      <c r="KC25" s="62"/>
      <c r="KD25" s="62"/>
      <c r="KE25" s="62"/>
      <c r="KF25" s="62"/>
      <c r="KG25" s="62"/>
      <c r="KH25" s="62"/>
      <c r="KI25" s="5"/>
      <c r="KJ25" s="5"/>
      <c r="KK25" s="5"/>
      <c r="KL25" s="5"/>
      <c r="KM25" s="5"/>
      <c r="KN25" s="5"/>
      <c r="KO25" s="5"/>
      <c r="KP25" s="5"/>
      <c r="KQ25" s="5"/>
      <c r="KR25" s="5"/>
      <c r="KS25" s="5"/>
      <c r="KT25" s="5"/>
      <c r="KU25" s="5"/>
      <c r="KV25" s="5"/>
      <c r="KW25" s="5"/>
      <c r="KX25" s="62"/>
      <c r="KY25" s="62"/>
      <c r="KZ25" s="62"/>
      <c r="LA25" s="62"/>
      <c r="LB25" s="62"/>
      <c r="LC25" s="62"/>
      <c r="LD25" s="62"/>
      <c r="LE25" s="62"/>
      <c r="LF25" s="62"/>
      <c r="LG25" s="62"/>
      <c r="LH25" s="62"/>
      <c r="LI25" s="62"/>
      <c r="LJ25" s="62"/>
      <c r="LK25" s="62"/>
      <c r="LL25" s="62"/>
    </row>
    <row r="26" spans="1:324" x14ac:dyDescent="0.35">
      <c r="A26" s="131">
        <v>22</v>
      </c>
      <c r="B26" s="170"/>
      <c r="C26" s="170"/>
      <c r="D26" s="152">
        <v>260</v>
      </c>
      <c r="E26" s="72" t="str">
        <f>'BVEM Scorecard'!F25</f>
        <v>Wind</v>
      </c>
      <c r="F26" s="96"/>
      <c r="G26" s="96"/>
      <c r="H26" s="96"/>
      <c r="I26" s="96"/>
      <c r="J26" s="66"/>
      <c r="K26" s="66"/>
      <c r="L26" s="66"/>
      <c r="M26" s="66"/>
      <c r="N26" s="66"/>
      <c r="O26" s="66"/>
      <c r="P26" s="66"/>
      <c r="Q26" s="66"/>
      <c r="R26" s="66"/>
      <c r="S26" s="66"/>
      <c r="T26" s="66"/>
      <c r="U26" s="66"/>
      <c r="V26" s="66"/>
      <c r="W26" s="66"/>
      <c r="X26" s="35"/>
      <c r="Y26" s="5"/>
      <c r="Z26" s="5"/>
      <c r="AA26" s="5"/>
      <c r="AB26" s="5"/>
      <c r="AC26" s="5"/>
      <c r="AD26" s="5"/>
      <c r="AE26" s="5"/>
      <c r="AF26" s="5"/>
      <c r="AG26" s="5"/>
      <c r="AH26" s="5"/>
      <c r="AI26" s="5"/>
      <c r="AJ26" s="35"/>
      <c r="AK26" s="35"/>
      <c r="AL26" s="35"/>
      <c r="AM26" s="35"/>
      <c r="AN26" s="62"/>
      <c r="AO26" s="62"/>
      <c r="AP26" s="62"/>
      <c r="AQ26" s="62"/>
      <c r="AR26" s="62"/>
      <c r="AS26" s="62"/>
      <c r="AT26" s="62"/>
      <c r="AU26" s="62"/>
      <c r="AV26" s="62"/>
      <c r="AW26" s="62"/>
      <c r="AX26" s="62"/>
      <c r="AY26" s="62"/>
      <c r="AZ26" s="62"/>
      <c r="BA26" s="62"/>
      <c r="BB26" s="62"/>
      <c r="BC26" s="5"/>
      <c r="BD26" s="5"/>
      <c r="BE26" s="5"/>
      <c r="BF26" s="5"/>
      <c r="BG26" s="5"/>
      <c r="BH26" s="5"/>
      <c r="BI26" s="5"/>
      <c r="BJ26" s="5"/>
      <c r="BK26" s="5"/>
      <c r="BL26" s="5"/>
      <c r="BM26" s="5"/>
      <c r="BN26" s="5"/>
      <c r="BO26" s="5"/>
      <c r="BP26" s="5"/>
      <c r="BQ26" s="5"/>
      <c r="BR26" s="62"/>
      <c r="BS26" s="62"/>
      <c r="BT26" s="62"/>
      <c r="BU26" s="62"/>
      <c r="BV26" s="62"/>
      <c r="BW26" s="62"/>
      <c r="BX26" s="62"/>
      <c r="BY26" s="62"/>
      <c r="BZ26" s="62"/>
      <c r="CA26" s="62"/>
      <c r="CB26" s="62"/>
      <c r="CC26" s="62"/>
      <c r="CD26" s="62"/>
      <c r="CE26" s="62"/>
      <c r="CF26" s="62"/>
      <c r="CG26" s="5"/>
      <c r="CH26" s="5"/>
      <c r="CI26" s="5"/>
      <c r="CJ26" s="5"/>
      <c r="CK26" s="5"/>
      <c r="CL26" s="5"/>
      <c r="CM26" s="5"/>
      <c r="CN26" s="5"/>
      <c r="CO26" s="5"/>
      <c r="CP26" s="5"/>
      <c r="CQ26" s="5"/>
      <c r="CR26" s="5"/>
      <c r="CS26" s="5"/>
      <c r="CT26" s="5"/>
      <c r="CU26" s="5"/>
      <c r="CV26" s="62"/>
      <c r="CW26" s="62"/>
      <c r="CX26" s="62"/>
      <c r="CY26" s="62"/>
      <c r="CZ26" s="62"/>
      <c r="DA26" s="62"/>
      <c r="DB26" s="62"/>
      <c r="DC26" s="62"/>
      <c r="DD26" s="62"/>
      <c r="DE26" s="62"/>
      <c r="DF26" s="62"/>
      <c r="DG26" s="62"/>
      <c r="DH26" s="62"/>
      <c r="DI26" s="62"/>
      <c r="DJ26" s="62"/>
      <c r="DK26" s="5"/>
      <c r="DL26" s="5"/>
      <c r="DM26" s="5"/>
      <c r="DN26" s="5"/>
      <c r="DO26" s="5"/>
      <c r="DP26" s="5"/>
      <c r="DQ26" s="5"/>
      <c r="DR26" s="5"/>
      <c r="DS26" s="5"/>
      <c r="DT26" s="5"/>
      <c r="DU26" s="5"/>
      <c r="DV26" s="5"/>
      <c r="DW26" s="5"/>
      <c r="DX26" s="5"/>
      <c r="DY26" s="5"/>
      <c r="DZ26" s="62"/>
      <c r="EA26" s="62"/>
      <c r="EB26" s="62"/>
      <c r="EC26" s="62"/>
      <c r="ED26" s="62"/>
      <c r="EE26" s="62"/>
      <c r="EF26" s="62"/>
      <c r="EG26" s="62"/>
      <c r="EH26" s="62"/>
      <c r="EI26" s="62"/>
      <c r="EJ26" s="62"/>
      <c r="EK26" s="62"/>
      <c r="EL26" s="62"/>
      <c r="EM26" s="62"/>
      <c r="EN26" s="62"/>
      <c r="EO26" s="5"/>
      <c r="EP26" s="5"/>
      <c r="EQ26" s="5"/>
      <c r="ER26" s="5"/>
      <c r="ES26" s="5"/>
      <c r="ET26" s="5"/>
      <c r="EU26" s="5"/>
      <c r="EV26" s="5"/>
      <c r="EW26" s="5"/>
      <c r="EX26" s="5"/>
      <c r="EY26" s="5"/>
      <c r="EZ26" s="5"/>
      <c r="FA26" s="5"/>
      <c r="FB26" s="5"/>
      <c r="FC26" s="5"/>
      <c r="FD26" s="62"/>
      <c r="FE26" s="62"/>
      <c r="FF26" s="62"/>
      <c r="FG26" s="62"/>
      <c r="FH26" s="62"/>
      <c r="FI26" s="62"/>
      <c r="FJ26" s="62"/>
      <c r="FK26" s="62"/>
      <c r="FL26" s="62"/>
      <c r="FM26" s="62"/>
      <c r="FN26" s="62"/>
      <c r="FO26" s="62"/>
      <c r="FP26" s="62"/>
      <c r="FQ26" s="62"/>
      <c r="FR26" s="62"/>
      <c r="FS26" s="5"/>
      <c r="FT26" s="5"/>
      <c r="FU26" s="5"/>
      <c r="FV26" s="5"/>
      <c r="FW26" s="5"/>
      <c r="FX26" s="5"/>
      <c r="FY26" s="5"/>
      <c r="FZ26" s="5"/>
      <c r="GA26" s="5"/>
      <c r="GB26" s="5"/>
      <c r="GC26" s="5"/>
      <c r="GD26" s="5"/>
      <c r="GE26" s="5"/>
      <c r="GF26" s="5"/>
      <c r="GG26" s="5"/>
      <c r="GH26" s="62"/>
      <c r="GI26" s="62"/>
      <c r="GJ26" s="62"/>
      <c r="GK26" s="62"/>
      <c r="GL26" s="62"/>
      <c r="GM26" s="62"/>
      <c r="GN26" s="62"/>
      <c r="GO26" s="62"/>
      <c r="GP26" s="62"/>
      <c r="GQ26" s="62"/>
      <c r="GR26" s="62"/>
      <c r="GS26" s="62"/>
      <c r="GT26" s="62"/>
      <c r="GU26" s="62"/>
      <c r="GV26" s="62"/>
      <c r="GW26" s="5"/>
      <c r="GX26" s="5"/>
      <c r="GY26" s="5"/>
      <c r="GZ26" s="5"/>
      <c r="HA26" s="5"/>
      <c r="HB26" s="5"/>
      <c r="HC26" s="5"/>
      <c r="HD26" s="5"/>
      <c r="HE26" s="5"/>
      <c r="HF26" s="5"/>
      <c r="HG26" s="5"/>
      <c r="HH26" s="5"/>
      <c r="HI26" s="5"/>
      <c r="HJ26" s="5"/>
      <c r="HK26" s="5"/>
      <c r="HL26" s="62"/>
      <c r="HM26" s="62"/>
      <c r="HN26" s="62"/>
      <c r="HO26" s="62"/>
      <c r="HP26" s="62"/>
      <c r="HQ26" s="62"/>
      <c r="HR26" s="62"/>
      <c r="HS26" s="62"/>
      <c r="HT26" s="62"/>
      <c r="HU26" s="62"/>
      <c r="HV26" s="62"/>
      <c r="HW26" s="62"/>
      <c r="HX26" s="62"/>
      <c r="HY26" s="62"/>
      <c r="HZ26" s="62"/>
      <c r="IA26" s="5"/>
      <c r="IB26" s="5"/>
      <c r="IC26" s="5"/>
      <c r="ID26" s="5"/>
      <c r="IE26" s="5"/>
      <c r="IF26" s="5"/>
      <c r="IG26" s="5"/>
      <c r="IH26" s="5"/>
      <c r="II26" s="5"/>
      <c r="IJ26" s="5"/>
      <c r="IK26" s="5"/>
      <c r="IL26" s="5"/>
      <c r="IM26" s="5"/>
      <c r="IN26" s="5"/>
      <c r="IO26" s="5"/>
      <c r="IP26" s="62"/>
      <c r="IQ26" s="62"/>
      <c r="IR26" s="62"/>
      <c r="IS26" s="62"/>
      <c r="IT26" s="62"/>
      <c r="IU26" s="62"/>
      <c r="IV26" s="62"/>
      <c r="IW26" s="62"/>
      <c r="IX26" s="62"/>
      <c r="IY26" s="62"/>
      <c r="IZ26" s="62"/>
      <c r="JA26" s="62"/>
      <c r="JB26" s="62"/>
      <c r="JC26" s="62"/>
      <c r="JD26" s="62"/>
      <c r="JE26" s="5"/>
      <c r="JF26" s="5"/>
      <c r="JG26" s="5"/>
      <c r="JH26" s="5"/>
      <c r="JI26" s="5"/>
      <c r="JJ26" s="5"/>
      <c r="JK26" s="5"/>
      <c r="JL26" s="5"/>
      <c r="JM26" s="5"/>
      <c r="JN26" s="5"/>
      <c r="JO26" s="5"/>
      <c r="JP26" s="5"/>
      <c r="JQ26" s="5"/>
      <c r="JR26" s="5"/>
      <c r="JS26" s="5"/>
      <c r="JT26" s="62"/>
      <c r="JU26" s="62"/>
      <c r="JV26" s="62"/>
      <c r="JW26" s="62"/>
      <c r="JX26" s="62"/>
      <c r="JY26" s="62"/>
      <c r="JZ26" s="62"/>
      <c r="KA26" s="62"/>
      <c r="KB26" s="62"/>
      <c r="KC26" s="62"/>
      <c r="KD26" s="62"/>
      <c r="KE26" s="62"/>
      <c r="KF26" s="62"/>
      <c r="KG26" s="62"/>
      <c r="KH26" s="62"/>
      <c r="KI26" s="5"/>
      <c r="KJ26" s="5"/>
      <c r="KK26" s="5"/>
      <c r="KL26" s="5"/>
      <c r="KM26" s="5"/>
      <c r="KN26" s="5"/>
      <c r="KO26" s="5"/>
      <c r="KP26" s="5"/>
      <c r="KQ26" s="5"/>
      <c r="KR26" s="5"/>
      <c r="KS26" s="5"/>
      <c r="KT26" s="5"/>
      <c r="KU26" s="5"/>
      <c r="KV26" s="5"/>
      <c r="KW26" s="5"/>
      <c r="KX26" s="62"/>
      <c r="KY26" s="62"/>
      <c r="KZ26" s="62"/>
      <c r="LA26" s="62"/>
      <c r="LB26" s="62"/>
      <c r="LC26" s="62"/>
      <c r="LD26" s="62"/>
      <c r="LE26" s="62"/>
      <c r="LF26" s="62"/>
      <c r="LG26" s="62"/>
      <c r="LH26" s="62"/>
      <c r="LI26" s="62"/>
      <c r="LJ26" s="62"/>
      <c r="LK26" s="62"/>
      <c r="LL26" s="62"/>
    </row>
    <row r="27" spans="1:324" x14ac:dyDescent="0.35">
      <c r="A27" s="131">
        <v>23</v>
      </c>
      <c r="B27" s="170"/>
      <c r="C27" s="170"/>
      <c r="D27" s="152">
        <v>104</v>
      </c>
      <c r="E27" s="72" t="str">
        <f>'BVEM Scorecard'!F26</f>
        <v>Wind</v>
      </c>
      <c r="F27" s="96"/>
      <c r="G27" s="96"/>
      <c r="H27" s="96"/>
      <c r="I27" s="96"/>
      <c r="J27" s="66"/>
      <c r="K27" s="66"/>
      <c r="L27" s="66"/>
      <c r="M27" s="66"/>
      <c r="N27" s="66"/>
      <c r="O27" s="66"/>
      <c r="P27" s="66"/>
      <c r="Q27" s="66"/>
      <c r="R27" s="66"/>
      <c r="S27" s="66"/>
      <c r="T27" s="66"/>
      <c r="U27" s="66"/>
      <c r="V27" s="66"/>
      <c r="W27" s="66"/>
      <c r="X27" s="35"/>
      <c r="Y27" s="5"/>
      <c r="Z27" s="5"/>
      <c r="AA27" s="5"/>
      <c r="AB27" s="5"/>
      <c r="AC27" s="5"/>
      <c r="AD27" s="5"/>
      <c r="AE27" s="5"/>
      <c r="AF27" s="5"/>
      <c r="AG27" s="5"/>
      <c r="AH27" s="5"/>
      <c r="AI27" s="5"/>
      <c r="AJ27" s="35"/>
      <c r="AK27" s="35"/>
      <c r="AL27" s="35"/>
      <c r="AM27" s="35"/>
      <c r="AN27" s="62"/>
      <c r="AO27" s="62"/>
      <c r="AP27" s="62"/>
      <c r="AQ27" s="62"/>
      <c r="AR27" s="62"/>
      <c r="AS27" s="62"/>
      <c r="AT27" s="62"/>
      <c r="AU27" s="62"/>
      <c r="AV27" s="62"/>
      <c r="AW27" s="62"/>
      <c r="AX27" s="62"/>
      <c r="AY27" s="62"/>
      <c r="AZ27" s="62"/>
      <c r="BA27" s="62"/>
      <c r="BB27" s="62"/>
      <c r="BC27" s="5"/>
      <c r="BD27" s="5"/>
      <c r="BE27" s="5"/>
      <c r="BF27" s="5"/>
      <c r="BG27" s="5"/>
      <c r="BH27" s="5"/>
      <c r="BI27" s="5"/>
      <c r="BJ27" s="5"/>
      <c r="BK27" s="5"/>
      <c r="BL27" s="5"/>
      <c r="BM27" s="5"/>
      <c r="BN27" s="5"/>
      <c r="BO27" s="5"/>
      <c r="BP27" s="5"/>
      <c r="BQ27" s="5"/>
      <c r="BR27" s="62"/>
      <c r="BS27" s="62"/>
      <c r="BT27" s="62"/>
      <c r="BU27" s="62"/>
      <c r="BV27" s="62"/>
      <c r="BW27" s="62"/>
      <c r="BX27" s="62"/>
      <c r="BY27" s="62"/>
      <c r="BZ27" s="62"/>
      <c r="CA27" s="62"/>
      <c r="CB27" s="62"/>
      <c r="CC27" s="62"/>
      <c r="CD27" s="62"/>
      <c r="CE27" s="62"/>
      <c r="CF27" s="62"/>
      <c r="CG27" s="5"/>
      <c r="CH27" s="5"/>
      <c r="CI27" s="5"/>
      <c r="CJ27" s="5"/>
      <c r="CK27" s="5"/>
      <c r="CL27" s="5"/>
      <c r="CM27" s="5"/>
      <c r="CN27" s="5"/>
      <c r="CO27" s="5"/>
      <c r="CP27" s="5"/>
      <c r="CQ27" s="5"/>
      <c r="CR27" s="5"/>
      <c r="CS27" s="5"/>
      <c r="CT27" s="5"/>
      <c r="CU27" s="5"/>
      <c r="CV27" s="62"/>
      <c r="CW27" s="62"/>
      <c r="CX27" s="62"/>
      <c r="CY27" s="62"/>
      <c r="CZ27" s="62"/>
      <c r="DA27" s="62"/>
      <c r="DB27" s="62"/>
      <c r="DC27" s="62"/>
      <c r="DD27" s="62"/>
      <c r="DE27" s="62"/>
      <c r="DF27" s="62"/>
      <c r="DG27" s="62"/>
      <c r="DH27" s="62"/>
      <c r="DI27" s="62"/>
      <c r="DJ27" s="62"/>
      <c r="DK27" s="5"/>
      <c r="DL27" s="5"/>
      <c r="DM27" s="5"/>
      <c r="DN27" s="5"/>
      <c r="DO27" s="5"/>
      <c r="DP27" s="5"/>
      <c r="DQ27" s="5"/>
      <c r="DR27" s="5"/>
      <c r="DS27" s="5"/>
      <c r="DT27" s="5"/>
      <c r="DU27" s="5"/>
      <c r="DV27" s="5"/>
      <c r="DW27" s="5"/>
      <c r="DX27" s="5"/>
      <c r="DY27" s="5"/>
      <c r="DZ27" s="62"/>
      <c r="EA27" s="62"/>
      <c r="EB27" s="62"/>
      <c r="EC27" s="62"/>
      <c r="ED27" s="62"/>
      <c r="EE27" s="62"/>
      <c r="EF27" s="62"/>
      <c r="EG27" s="62"/>
      <c r="EH27" s="62"/>
      <c r="EI27" s="62"/>
      <c r="EJ27" s="62"/>
      <c r="EK27" s="62"/>
      <c r="EL27" s="62"/>
      <c r="EM27" s="62"/>
      <c r="EN27" s="62"/>
      <c r="EO27" s="5"/>
      <c r="EP27" s="5"/>
      <c r="EQ27" s="5"/>
      <c r="ER27" s="5"/>
      <c r="ES27" s="5"/>
      <c r="ET27" s="5"/>
      <c r="EU27" s="5"/>
      <c r="EV27" s="5"/>
      <c r="EW27" s="5"/>
      <c r="EX27" s="5"/>
      <c r="EY27" s="5"/>
      <c r="EZ27" s="5"/>
      <c r="FA27" s="5"/>
      <c r="FB27" s="5"/>
      <c r="FC27" s="5"/>
      <c r="FD27" s="62"/>
      <c r="FE27" s="62"/>
      <c r="FF27" s="62"/>
      <c r="FG27" s="62"/>
      <c r="FH27" s="62"/>
      <c r="FI27" s="62"/>
      <c r="FJ27" s="62"/>
      <c r="FK27" s="62"/>
      <c r="FL27" s="62"/>
      <c r="FM27" s="62"/>
      <c r="FN27" s="62"/>
      <c r="FO27" s="62"/>
      <c r="FP27" s="62"/>
      <c r="FQ27" s="62"/>
      <c r="FR27" s="62"/>
      <c r="FS27" s="5"/>
      <c r="FT27" s="5"/>
      <c r="FU27" s="5"/>
      <c r="FV27" s="5"/>
      <c r="FW27" s="5"/>
      <c r="FX27" s="5"/>
      <c r="FY27" s="5"/>
      <c r="FZ27" s="5"/>
      <c r="GA27" s="5"/>
      <c r="GB27" s="5"/>
      <c r="GC27" s="5"/>
      <c r="GD27" s="5"/>
      <c r="GE27" s="5"/>
      <c r="GF27" s="5"/>
      <c r="GG27" s="5"/>
      <c r="GH27" s="62"/>
      <c r="GI27" s="62"/>
      <c r="GJ27" s="62"/>
      <c r="GK27" s="62"/>
      <c r="GL27" s="62"/>
      <c r="GM27" s="62"/>
      <c r="GN27" s="62"/>
      <c r="GO27" s="62"/>
      <c r="GP27" s="62"/>
      <c r="GQ27" s="62"/>
      <c r="GR27" s="62"/>
      <c r="GS27" s="62"/>
      <c r="GT27" s="62"/>
      <c r="GU27" s="62"/>
      <c r="GV27" s="62"/>
      <c r="GW27" s="5"/>
      <c r="GX27" s="5"/>
      <c r="GY27" s="5"/>
      <c r="GZ27" s="5"/>
      <c r="HA27" s="5"/>
      <c r="HB27" s="5"/>
      <c r="HC27" s="5"/>
      <c r="HD27" s="5"/>
      <c r="HE27" s="5"/>
      <c r="HF27" s="5"/>
      <c r="HG27" s="5"/>
      <c r="HH27" s="5"/>
      <c r="HI27" s="5"/>
      <c r="HJ27" s="5"/>
      <c r="HK27" s="5"/>
      <c r="HL27" s="62"/>
      <c r="HM27" s="62"/>
      <c r="HN27" s="62"/>
      <c r="HO27" s="62"/>
      <c r="HP27" s="62"/>
      <c r="HQ27" s="62"/>
      <c r="HR27" s="62"/>
      <c r="HS27" s="62"/>
      <c r="HT27" s="62"/>
      <c r="HU27" s="62"/>
      <c r="HV27" s="62"/>
      <c r="HW27" s="62"/>
      <c r="HX27" s="62"/>
      <c r="HY27" s="62"/>
      <c r="HZ27" s="62"/>
      <c r="IA27" s="5"/>
      <c r="IB27" s="5"/>
      <c r="IC27" s="5"/>
      <c r="ID27" s="5"/>
      <c r="IE27" s="5"/>
      <c r="IF27" s="5"/>
      <c r="IG27" s="5"/>
      <c r="IH27" s="5"/>
      <c r="II27" s="5"/>
      <c r="IJ27" s="5"/>
      <c r="IK27" s="5"/>
      <c r="IL27" s="5"/>
      <c r="IM27" s="5"/>
      <c r="IN27" s="5"/>
      <c r="IO27" s="5"/>
      <c r="IP27" s="62"/>
      <c r="IQ27" s="62"/>
      <c r="IR27" s="62"/>
      <c r="IS27" s="62"/>
      <c r="IT27" s="62"/>
      <c r="IU27" s="62"/>
      <c r="IV27" s="62"/>
      <c r="IW27" s="62"/>
      <c r="IX27" s="62"/>
      <c r="IY27" s="62"/>
      <c r="IZ27" s="62"/>
      <c r="JA27" s="62"/>
      <c r="JB27" s="62"/>
      <c r="JC27" s="62"/>
      <c r="JD27" s="62"/>
      <c r="JE27" s="5"/>
      <c r="JF27" s="5"/>
      <c r="JG27" s="5"/>
      <c r="JH27" s="5"/>
      <c r="JI27" s="5"/>
      <c r="JJ27" s="5"/>
      <c r="JK27" s="5"/>
      <c r="JL27" s="5"/>
      <c r="JM27" s="5"/>
      <c r="JN27" s="5"/>
      <c r="JO27" s="5"/>
      <c r="JP27" s="5"/>
      <c r="JQ27" s="5"/>
      <c r="JR27" s="5"/>
      <c r="JS27" s="5"/>
      <c r="JT27" s="62"/>
      <c r="JU27" s="62"/>
      <c r="JV27" s="62"/>
      <c r="JW27" s="62"/>
      <c r="JX27" s="62"/>
      <c r="JY27" s="62"/>
      <c r="JZ27" s="62"/>
      <c r="KA27" s="62"/>
      <c r="KB27" s="62"/>
      <c r="KC27" s="62"/>
      <c r="KD27" s="62"/>
      <c r="KE27" s="62"/>
      <c r="KF27" s="62"/>
      <c r="KG27" s="62"/>
      <c r="KH27" s="62"/>
      <c r="KI27" s="5"/>
      <c r="KJ27" s="5"/>
      <c r="KK27" s="5"/>
      <c r="KL27" s="5"/>
      <c r="KM27" s="5"/>
      <c r="KN27" s="5"/>
      <c r="KO27" s="5"/>
      <c r="KP27" s="5"/>
      <c r="KQ27" s="5"/>
      <c r="KR27" s="5"/>
      <c r="KS27" s="5"/>
      <c r="KT27" s="5"/>
      <c r="KU27" s="5"/>
      <c r="KV27" s="5"/>
      <c r="KW27" s="5"/>
      <c r="KX27" s="62"/>
      <c r="KY27" s="62"/>
      <c r="KZ27" s="62"/>
      <c r="LA27" s="62"/>
      <c r="LB27" s="62"/>
      <c r="LC27" s="62"/>
      <c r="LD27" s="62"/>
      <c r="LE27" s="62"/>
      <c r="LF27" s="62"/>
      <c r="LG27" s="62"/>
      <c r="LH27" s="62"/>
      <c r="LI27" s="62"/>
      <c r="LJ27" s="62"/>
      <c r="LK27" s="62"/>
      <c r="LL27" s="62"/>
    </row>
    <row r="28" spans="1:324" x14ac:dyDescent="0.35">
      <c r="A28" s="131">
        <v>24</v>
      </c>
      <c r="B28" s="170"/>
      <c r="C28" s="170"/>
      <c r="D28" s="152">
        <v>105</v>
      </c>
      <c r="E28" s="72" t="str">
        <f>'BVEM Scorecard'!F27</f>
        <v>Wind</v>
      </c>
      <c r="F28" s="96"/>
      <c r="G28" s="96"/>
      <c r="H28" s="96"/>
      <c r="I28" s="96"/>
      <c r="J28" s="66"/>
      <c r="K28" s="66"/>
      <c r="L28" s="66"/>
      <c r="M28" s="66"/>
      <c r="N28" s="66"/>
      <c r="O28" s="66"/>
      <c r="P28" s="66"/>
      <c r="Q28" s="66"/>
      <c r="R28" s="66"/>
      <c r="S28" s="66"/>
      <c r="T28" s="66"/>
      <c r="U28" s="66"/>
      <c r="V28" s="66"/>
      <c r="W28" s="66"/>
      <c r="X28" s="35"/>
      <c r="Y28" s="5"/>
      <c r="Z28" s="5"/>
      <c r="AA28" s="5"/>
      <c r="AB28" s="5"/>
      <c r="AC28" s="5"/>
      <c r="AD28" s="5"/>
      <c r="AE28" s="5"/>
      <c r="AF28" s="5"/>
      <c r="AG28" s="5"/>
      <c r="AH28" s="5"/>
      <c r="AI28" s="5"/>
      <c r="AJ28" s="35"/>
      <c r="AK28" s="35"/>
      <c r="AL28" s="35"/>
      <c r="AM28" s="35"/>
      <c r="AN28" s="62"/>
      <c r="AO28" s="62"/>
      <c r="AP28" s="62"/>
      <c r="AQ28" s="62"/>
      <c r="AR28" s="62"/>
      <c r="AS28" s="62"/>
      <c r="AT28" s="62"/>
      <c r="AU28" s="62"/>
      <c r="AV28" s="62"/>
      <c r="AW28" s="62"/>
      <c r="AX28" s="62"/>
      <c r="AY28" s="62"/>
      <c r="AZ28" s="62"/>
      <c r="BA28" s="62"/>
      <c r="BB28" s="62"/>
      <c r="BC28" s="5"/>
      <c r="BD28" s="5"/>
      <c r="BE28" s="5"/>
      <c r="BF28" s="5"/>
      <c r="BG28" s="5"/>
      <c r="BH28" s="5"/>
      <c r="BI28" s="5"/>
      <c r="BJ28" s="5"/>
      <c r="BK28" s="5"/>
      <c r="BL28" s="5"/>
      <c r="BM28" s="5"/>
      <c r="BN28" s="5"/>
      <c r="BO28" s="5"/>
      <c r="BP28" s="5"/>
      <c r="BQ28" s="5"/>
      <c r="BR28" s="62"/>
      <c r="BS28" s="62"/>
      <c r="BT28" s="62"/>
      <c r="BU28" s="62"/>
      <c r="BV28" s="62"/>
      <c r="BW28" s="62"/>
      <c r="BX28" s="62"/>
      <c r="BY28" s="62"/>
      <c r="BZ28" s="62"/>
      <c r="CA28" s="62"/>
      <c r="CB28" s="62"/>
      <c r="CC28" s="62"/>
      <c r="CD28" s="62"/>
      <c r="CE28" s="62"/>
      <c r="CF28" s="62"/>
      <c r="CG28" s="5"/>
      <c r="CH28" s="5"/>
      <c r="CI28" s="5"/>
      <c r="CJ28" s="5"/>
      <c r="CK28" s="5"/>
      <c r="CL28" s="5"/>
      <c r="CM28" s="5"/>
      <c r="CN28" s="5"/>
      <c r="CO28" s="5"/>
      <c r="CP28" s="5"/>
      <c r="CQ28" s="5"/>
      <c r="CR28" s="5"/>
      <c r="CS28" s="5"/>
      <c r="CT28" s="5"/>
      <c r="CU28" s="5"/>
      <c r="CV28" s="62"/>
      <c r="CW28" s="62"/>
      <c r="CX28" s="62"/>
      <c r="CY28" s="62"/>
      <c r="CZ28" s="62"/>
      <c r="DA28" s="62"/>
      <c r="DB28" s="62"/>
      <c r="DC28" s="62"/>
      <c r="DD28" s="62"/>
      <c r="DE28" s="62"/>
      <c r="DF28" s="62"/>
      <c r="DG28" s="62"/>
      <c r="DH28" s="62"/>
      <c r="DI28" s="62"/>
      <c r="DJ28" s="62"/>
      <c r="DK28" s="5"/>
      <c r="DL28" s="5"/>
      <c r="DM28" s="5"/>
      <c r="DN28" s="5"/>
      <c r="DO28" s="5"/>
      <c r="DP28" s="5"/>
      <c r="DQ28" s="5"/>
      <c r="DR28" s="5"/>
      <c r="DS28" s="5"/>
      <c r="DT28" s="5"/>
      <c r="DU28" s="5"/>
      <c r="DV28" s="5"/>
      <c r="DW28" s="5"/>
      <c r="DX28" s="5"/>
      <c r="DY28" s="5"/>
      <c r="DZ28" s="62"/>
      <c r="EA28" s="62"/>
      <c r="EB28" s="62"/>
      <c r="EC28" s="62"/>
      <c r="ED28" s="62"/>
      <c r="EE28" s="62"/>
      <c r="EF28" s="62"/>
      <c r="EG28" s="62"/>
      <c r="EH28" s="62"/>
      <c r="EI28" s="62"/>
      <c r="EJ28" s="62"/>
      <c r="EK28" s="62"/>
      <c r="EL28" s="62"/>
      <c r="EM28" s="62"/>
      <c r="EN28" s="62"/>
      <c r="EO28" s="5"/>
      <c r="EP28" s="5"/>
      <c r="EQ28" s="5"/>
      <c r="ER28" s="5"/>
      <c r="ES28" s="5"/>
      <c r="ET28" s="5"/>
      <c r="EU28" s="5"/>
      <c r="EV28" s="5"/>
      <c r="EW28" s="5"/>
      <c r="EX28" s="5"/>
      <c r="EY28" s="5"/>
      <c r="EZ28" s="5"/>
      <c r="FA28" s="5"/>
      <c r="FB28" s="5"/>
      <c r="FC28" s="5"/>
      <c r="FD28" s="62"/>
      <c r="FE28" s="62"/>
      <c r="FF28" s="62"/>
      <c r="FG28" s="62"/>
      <c r="FH28" s="62"/>
      <c r="FI28" s="62"/>
      <c r="FJ28" s="62"/>
      <c r="FK28" s="62"/>
      <c r="FL28" s="62"/>
      <c r="FM28" s="62"/>
      <c r="FN28" s="62"/>
      <c r="FO28" s="62"/>
      <c r="FP28" s="62"/>
      <c r="FQ28" s="62"/>
      <c r="FR28" s="62"/>
      <c r="FS28" s="5"/>
      <c r="FT28" s="5"/>
      <c r="FU28" s="5"/>
      <c r="FV28" s="5"/>
      <c r="FW28" s="5"/>
      <c r="FX28" s="5"/>
      <c r="FY28" s="5"/>
      <c r="FZ28" s="5"/>
      <c r="GA28" s="5"/>
      <c r="GB28" s="5"/>
      <c r="GC28" s="5"/>
      <c r="GD28" s="5"/>
      <c r="GE28" s="5"/>
      <c r="GF28" s="5"/>
      <c r="GG28" s="5"/>
      <c r="GH28" s="62"/>
      <c r="GI28" s="62"/>
      <c r="GJ28" s="62"/>
      <c r="GK28" s="62"/>
      <c r="GL28" s="62"/>
      <c r="GM28" s="62"/>
      <c r="GN28" s="62"/>
      <c r="GO28" s="62"/>
      <c r="GP28" s="62"/>
      <c r="GQ28" s="62"/>
      <c r="GR28" s="62"/>
      <c r="GS28" s="62"/>
      <c r="GT28" s="62"/>
      <c r="GU28" s="62"/>
      <c r="GV28" s="62"/>
      <c r="GW28" s="5"/>
      <c r="GX28" s="5"/>
      <c r="GY28" s="5"/>
      <c r="GZ28" s="5"/>
      <c r="HA28" s="5"/>
      <c r="HB28" s="5"/>
      <c r="HC28" s="5"/>
      <c r="HD28" s="5"/>
      <c r="HE28" s="5"/>
      <c r="HF28" s="5"/>
      <c r="HG28" s="5"/>
      <c r="HH28" s="5"/>
      <c r="HI28" s="5"/>
      <c r="HJ28" s="5"/>
      <c r="HK28" s="5"/>
      <c r="HL28" s="62"/>
      <c r="HM28" s="62"/>
      <c r="HN28" s="62"/>
      <c r="HO28" s="62"/>
      <c r="HP28" s="62"/>
      <c r="HQ28" s="62"/>
      <c r="HR28" s="62"/>
      <c r="HS28" s="62"/>
      <c r="HT28" s="62"/>
      <c r="HU28" s="62"/>
      <c r="HV28" s="62"/>
      <c r="HW28" s="62"/>
      <c r="HX28" s="62"/>
      <c r="HY28" s="62"/>
      <c r="HZ28" s="62"/>
      <c r="IA28" s="5"/>
      <c r="IB28" s="5"/>
      <c r="IC28" s="5"/>
      <c r="ID28" s="5"/>
      <c r="IE28" s="5"/>
      <c r="IF28" s="5"/>
      <c r="IG28" s="5"/>
      <c r="IH28" s="5"/>
      <c r="II28" s="5"/>
      <c r="IJ28" s="5"/>
      <c r="IK28" s="5"/>
      <c r="IL28" s="5"/>
      <c r="IM28" s="5"/>
      <c r="IN28" s="5"/>
      <c r="IO28" s="5"/>
      <c r="IP28" s="62"/>
      <c r="IQ28" s="62"/>
      <c r="IR28" s="62"/>
      <c r="IS28" s="62"/>
      <c r="IT28" s="62"/>
      <c r="IU28" s="62"/>
      <c r="IV28" s="62"/>
      <c r="IW28" s="62"/>
      <c r="IX28" s="62"/>
      <c r="IY28" s="62"/>
      <c r="IZ28" s="62"/>
      <c r="JA28" s="62"/>
      <c r="JB28" s="62"/>
      <c r="JC28" s="62"/>
      <c r="JD28" s="62"/>
      <c r="JE28" s="5"/>
      <c r="JF28" s="5"/>
      <c r="JG28" s="5"/>
      <c r="JH28" s="5"/>
      <c r="JI28" s="5"/>
      <c r="JJ28" s="5"/>
      <c r="JK28" s="5"/>
      <c r="JL28" s="5"/>
      <c r="JM28" s="5"/>
      <c r="JN28" s="5"/>
      <c r="JO28" s="5"/>
      <c r="JP28" s="5"/>
      <c r="JQ28" s="5"/>
      <c r="JR28" s="5"/>
      <c r="JS28" s="5"/>
      <c r="JT28" s="62"/>
      <c r="JU28" s="62"/>
      <c r="JV28" s="62"/>
      <c r="JW28" s="62"/>
      <c r="JX28" s="62"/>
      <c r="JY28" s="62"/>
      <c r="JZ28" s="62"/>
      <c r="KA28" s="62"/>
      <c r="KB28" s="62"/>
      <c r="KC28" s="62"/>
      <c r="KD28" s="62"/>
      <c r="KE28" s="62"/>
      <c r="KF28" s="62"/>
      <c r="KG28" s="62"/>
      <c r="KH28" s="62"/>
      <c r="KI28" s="5"/>
      <c r="KJ28" s="5"/>
      <c r="KK28" s="5"/>
      <c r="KL28" s="5"/>
      <c r="KM28" s="5"/>
      <c r="KN28" s="5"/>
      <c r="KO28" s="5"/>
      <c r="KP28" s="5"/>
      <c r="KQ28" s="5"/>
      <c r="KR28" s="5"/>
      <c r="KS28" s="5"/>
      <c r="KT28" s="5"/>
      <c r="KU28" s="5"/>
      <c r="KV28" s="5"/>
      <c r="KW28" s="5"/>
      <c r="KX28" s="62"/>
      <c r="KY28" s="62"/>
      <c r="KZ28" s="62"/>
      <c r="LA28" s="62"/>
      <c r="LB28" s="62"/>
      <c r="LC28" s="62"/>
      <c r="LD28" s="62"/>
      <c r="LE28" s="62"/>
      <c r="LF28" s="62"/>
      <c r="LG28" s="62"/>
      <c r="LH28" s="62"/>
      <c r="LI28" s="62"/>
      <c r="LJ28" s="62"/>
      <c r="LK28" s="62"/>
      <c r="LL28" s="62"/>
    </row>
    <row r="29" spans="1:324" x14ac:dyDescent="0.35">
      <c r="A29" s="131">
        <v>25</v>
      </c>
      <c r="B29" s="170"/>
      <c r="C29" s="170"/>
      <c r="D29" s="152">
        <v>122</v>
      </c>
      <c r="E29" s="72" t="str">
        <f>'BVEM Scorecard'!F28</f>
        <v>Wind</v>
      </c>
      <c r="F29" s="96"/>
      <c r="G29" s="96"/>
      <c r="H29" s="96"/>
      <c r="I29" s="96"/>
      <c r="J29" s="66"/>
      <c r="K29" s="66"/>
      <c r="L29" s="66"/>
      <c r="M29" s="66"/>
      <c r="N29" s="66"/>
      <c r="O29" s="66"/>
      <c r="P29" s="66"/>
      <c r="Q29" s="66"/>
      <c r="R29" s="66"/>
      <c r="S29" s="66"/>
      <c r="T29" s="66"/>
      <c r="U29" s="66"/>
      <c r="V29" s="66"/>
      <c r="W29" s="66"/>
      <c r="X29" s="35"/>
      <c r="Y29" s="5"/>
      <c r="Z29" s="5"/>
      <c r="AA29" s="5"/>
      <c r="AB29" s="5"/>
      <c r="AC29" s="5"/>
      <c r="AD29" s="5"/>
      <c r="AE29" s="5"/>
      <c r="AF29" s="5"/>
      <c r="AG29" s="5"/>
      <c r="AH29" s="5"/>
      <c r="AI29" s="5"/>
      <c r="AJ29" s="35"/>
      <c r="AK29" s="35"/>
      <c r="AL29" s="35"/>
      <c r="AM29" s="35"/>
      <c r="AN29" s="62"/>
      <c r="AO29" s="62"/>
      <c r="AP29" s="62"/>
      <c r="AQ29" s="62"/>
      <c r="AR29" s="62"/>
      <c r="AS29" s="62"/>
      <c r="AT29" s="62"/>
      <c r="AU29" s="62"/>
      <c r="AV29" s="62"/>
      <c r="AW29" s="62"/>
      <c r="AX29" s="62"/>
      <c r="AY29" s="62"/>
      <c r="AZ29" s="62"/>
      <c r="BA29" s="62"/>
      <c r="BB29" s="62"/>
      <c r="BC29" s="5"/>
      <c r="BD29" s="5"/>
      <c r="BE29" s="5"/>
      <c r="BF29" s="5"/>
      <c r="BG29" s="5"/>
      <c r="BH29" s="5"/>
      <c r="BI29" s="5"/>
      <c r="BJ29" s="5"/>
      <c r="BK29" s="5"/>
      <c r="BL29" s="5"/>
      <c r="BM29" s="5"/>
      <c r="BN29" s="5"/>
      <c r="BO29" s="5"/>
      <c r="BP29" s="5"/>
      <c r="BQ29" s="5"/>
      <c r="BR29" s="62"/>
      <c r="BS29" s="62"/>
      <c r="BT29" s="62"/>
      <c r="BU29" s="62"/>
      <c r="BV29" s="62"/>
      <c r="BW29" s="62"/>
      <c r="BX29" s="62"/>
      <c r="BY29" s="62"/>
      <c r="BZ29" s="62"/>
      <c r="CA29" s="62"/>
      <c r="CB29" s="62"/>
      <c r="CC29" s="62"/>
      <c r="CD29" s="62"/>
      <c r="CE29" s="62"/>
      <c r="CF29" s="62"/>
      <c r="CG29" s="5"/>
      <c r="CH29" s="5"/>
      <c r="CI29" s="5"/>
      <c r="CJ29" s="5"/>
      <c r="CK29" s="5"/>
      <c r="CL29" s="5"/>
      <c r="CM29" s="5"/>
      <c r="CN29" s="5"/>
      <c r="CO29" s="5"/>
      <c r="CP29" s="5"/>
      <c r="CQ29" s="5"/>
      <c r="CR29" s="5"/>
      <c r="CS29" s="5"/>
      <c r="CT29" s="5"/>
      <c r="CU29" s="5"/>
      <c r="CV29" s="62"/>
      <c r="CW29" s="62"/>
      <c r="CX29" s="62"/>
      <c r="CY29" s="62"/>
      <c r="CZ29" s="62"/>
      <c r="DA29" s="62"/>
      <c r="DB29" s="62"/>
      <c r="DC29" s="62"/>
      <c r="DD29" s="62"/>
      <c r="DE29" s="62"/>
      <c r="DF29" s="62"/>
      <c r="DG29" s="62"/>
      <c r="DH29" s="62"/>
      <c r="DI29" s="62"/>
      <c r="DJ29" s="62"/>
      <c r="DK29" s="5"/>
      <c r="DL29" s="5"/>
      <c r="DM29" s="5"/>
      <c r="DN29" s="5"/>
      <c r="DO29" s="5"/>
      <c r="DP29" s="5"/>
      <c r="DQ29" s="5"/>
      <c r="DR29" s="5"/>
      <c r="DS29" s="5"/>
      <c r="DT29" s="5"/>
      <c r="DU29" s="5"/>
      <c r="DV29" s="5"/>
      <c r="DW29" s="5"/>
      <c r="DX29" s="5"/>
      <c r="DY29" s="5"/>
      <c r="DZ29" s="62"/>
      <c r="EA29" s="62"/>
      <c r="EB29" s="62"/>
      <c r="EC29" s="62"/>
      <c r="ED29" s="62"/>
      <c r="EE29" s="62"/>
      <c r="EF29" s="62"/>
      <c r="EG29" s="62"/>
      <c r="EH29" s="62"/>
      <c r="EI29" s="62"/>
      <c r="EJ29" s="62"/>
      <c r="EK29" s="62"/>
      <c r="EL29" s="62"/>
      <c r="EM29" s="62"/>
      <c r="EN29" s="62"/>
      <c r="EO29" s="5"/>
      <c r="EP29" s="5"/>
      <c r="EQ29" s="5"/>
      <c r="ER29" s="5"/>
      <c r="ES29" s="5"/>
      <c r="ET29" s="5"/>
      <c r="EU29" s="5"/>
      <c r="EV29" s="5"/>
      <c r="EW29" s="5"/>
      <c r="EX29" s="5"/>
      <c r="EY29" s="5"/>
      <c r="EZ29" s="5"/>
      <c r="FA29" s="5"/>
      <c r="FB29" s="5"/>
      <c r="FC29" s="5"/>
      <c r="FD29" s="62"/>
      <c r="FE29" s="62"/>
      <c r="FF29" s="62"/>
      <c r="FG29" s="62"/>
      <c r="FH29" s="62"/>
      <c r="FI29" s="62"/>
      <c r="FJ29" s="62"/>
      <c r="FK29" s="62"/>
      <c r="FL29" s="62"/>
      <c r="FM29" s="62"/>
      <c r="FN29" s="62"/>
      <c r="FO29" s="62"/>
      <c r="FP29" s="62"/>
      <c r="FQ29" s="62"/>
      <c r="FR29" s="62"/>
      <c r="FS29" s="5"/>
      <c r="FT29" s="5"/>
      <c r="FU29" s="5"/>
      <c r="FV29" s="5"/>
      <c r="FW29" s="5"/>
      <c r="FX29" s="5"/>
      <c r="FY29" s="5"/>
      <c r="FZ29" s="5"/>
      <c r="GA29" s="5"/>
      <c r="GB29" s="5"/>
      <c r="GC29" s="5"/>
      <c r="GD29" s="5"/>
      <c r="GE29" s="5"/>
      <c r="GF29" s="5"/>
      <c r="GG29" s="5"/>
      <c r="GH29" s="62"/>
      <c r="GI29" s="62"/>
      <c r="GJ29" s="62"/>
      <c r="GK29" s="62"/>
      <c r="GL29" s="62"/>
      <c r="GM29" s="62"/>
      <c r="GN29" s="62"/>
      <c r="GO29" s="62"/>
      <c r="GP29" s="62"/>
      <c r="GQ29" s="62"/>
      <c r="GR29" s="62"/>
      <c r="GS29" s="62"/>
      <c r="GT29" s="62"/>
      <c r="GU29" s="62"/>
      <c r="GV29" s="62"/>
      <c r="GW29" s="5"/>
      <c r="GX29" s="5"/>
      <c r="GY29" s="5"/>
      <c r="GZ29" s="5"/>
      <c r="HA29" s="5"/>
      <c r="HB29" s="5"/>
      <c r="HC29" s="5"/>
      <c r="HD29" s="5"/>
      <c r="HE29" s="5"/>
      <c r="HF29" s="5"/>
      <c r="HG29" s="5"/>
      <c r="HH29" s="5"/>
      <c r="HI29" s="5"/>
      <c r="HJ29" s="5"/>
      <c r="HK29" s="5"/>
      <c r="HL29" s="62"/>
      <c r="HM29" s="62"/>
      <c r="HN29" s="62"/>
      <c r="HO29" s="62"/>
      <c r="HP29" s="62"/>
      <c r="HQ29" s="62"/>
      <c r="HR29" s="62"/>
      <c r="HS29" s="62"/>
      <c r="HT29" s="62"/>
      <c r="HU29" s="62"/>
      <c r="HV29" s="62"/>
      <c r="HW29" s="62"/>
      <c r="HX29" s="62"/>
      <c r="HY29" s="62"/>
      <c r="HZ29" s="62"/>
      <c r="IA29" s="5"/>
      <c r="IB29" s="5"/>
      <c r="IC29" s="5"/>
      <c r="ID29" s="5"/>
      <c r="IE29" s="5"/>
      <c r="IF29" s="5"/>
      <c r="IG29" s="5"/>
      <c r="IH29" s="5"/>
      <c r="II29" s="5"/>
      <c r="IJ29" s="5"/>
      <c r="IK29" s="5"/>
      <c r="IL29" s="5"/>
      <c r="IM29" s="5"/>
      <c r="IN29" s="5"/>
      <c r="IO29" s="5"/>
      <c r="IP29" s="62"/>
      <c r="IQ29" s="62"/>
      <c r="IR29" s="62"/>
      <c r="IS29" s="62"/>
      <c r="IT29" s="62"/>
      <c r="IU29" s="62"/>
      <c r="IV29" s="62"/>
      <c r="IW29" s="62"/>
      <c r="IX29" s="62"/>
      <c r="IY29" s="62"/>
      <c r="IZ29" s="62"/>
      <c r="JA29" s="62"/>
      <c r="JB29" s="62"/>
      <c r="JC29" s="62"/>
      <c r="JD29" s="62"/>
      <c r="JE29" s="5"/>
      <c r="JF29" s="5"/>
      <c r="JG29" s="5"/>
      <c r="JH29" s="5"/>
      <c r="JI29" s="5"/>
      <c r="JJ29" s="5"/>
      <c r="JK29" s="5"/>
      <c r="JL29" s="5"/>
      <c r="JM29" s="5"/>
      <c r="JN29" s="5"/>
      <c r="JO29" s="5"/>
      <c r="JP29" s="5"/>
      <c r="JQ29" s="5"/>
      <c r="JR29" s="5"/>
      <c r="JS29" s="5"/>
      <c r="JT29" s="62"/>
      <c r="JU29" s="62"/>
      <c r="JV29" s="62"/>
      <c r="JW29" s="62"/>
      <c r="JX29" s="62"/>
      <c r="JY29" s="62"/>
      <c r="JZ29" s="62"/>
      <c r="KA29" s="62"/>
      <c r="KB29" s="62"/>
      <c r="KC29" s="62"/>
      <c r="KD29" s="62"/>
      <c r="KE29" s="62"/>
      <c r="KF29" s="62"/>
      <c r="KG29" s="62"/>
      <c r="KH29" s="62"/>
      <c r="KI29" s="5"/>
      <c r="KJ29" s="5"/>
      <c r="KK29" s="5"/>
      <c r="KL29" s="5"/>
      <c r="KM29" s="5"/>
      <c r="KN29" s="5"/>
      <c r="KO29" s="5"/>
      <c r="KP29" s="5"/>
      <c r="KQ29" s="5"/>
      <c r="KR29" s="5"/>
      <c r="KS29" s="5"/>
      <c r="KT29" s="5"/>
      <c r="KU29" s="5"/>
      <c r="KV29" s="5"/>
      <c r="KW29" s="5"/>
      <c r="KX29" s="62"/>
      <c r="KY29" s="62"/>
      <c r="KZ29" s="62"/>
      <c r="LA29" s="62"/>
      <c r="LB29" s="62"/>
      <c r="LC29" s="62"/>
      <c r="LD29" s="62"/>
      <c r="LE29" s="62"/>
      <c r="LF29" s="62"/>
      <c r="LG29" s="62"/>
      <c r="LH29" s="62"/>
      <c r="LI29" s="62"/>
      <c r="LJ29" s="62"/>
      <c r="LK29" s="62"/>
      <c r="LL29" s="62"/>
    </row>
    <row r="30" spans="1:324" x14ac:dyDescent="0.35">
      <c r="A30" s="131">
        <v>26</v>
      </c>
      <c r="B30" s="170"/>
      <c r="C30" s="170"/>
      <c r="D30" s="152">
        <v>30</v>
      </c>
      <c r="E30" s="72" t="str">
        <f>'BVEM Scorecard'!F29</f>
        <v>Wind</v>
      </c>
      <c r="F30" s="96">
        <f t="shared" si="6"/>
        <v>0.8</v>
      </c>
      <c r="G30" s="96">
        <f t="shared" si="7"/>
        <v>0.91999999999999993</v>
      </c>
      <c r="H30" s="96">
        <f t="shared" si="8"/>
        <v>1.0000000000000002</v>
      </c>
      <c r="I30" s="96">
        <f t="shared" si="9"/>
        <v>1</v>
      </c>
      <c r="J30" s="66">
        <v>1</v>
      </c>
      <c r="K30" s="66">
        <v>1</v>
      </c>
      <c r="L30" s="66">
        <v>1</v>
      </c>
      <c r="M30" s="66">
        <v>1</v>
      </c>
      <c r="N30" s="66">
        <v>1</v>
      </c>
      <c r="O30" s="66">
        <v>1</v>
      </c>
      <c r="P30" s="66">
        <v>1</v>
      </c>
      <c r="Q30" s="66">
        <v>0.6</v>
      </c>
      <c r="R30" s="66">
        <v>1</v>
      </c>
      <c r="S30" s="66">
        <v>1</v>
      </c>
      <c r="T30" s="66">
        <v>1</v>
      </c>
      <c r="U30" s="66">
        <v>1</v>
      </c>
      <c r="V30" s="66">
        <f t="shared" si="10"/>
        <v>4.5999999999999996</v>
      </c>
      <c r="W30" s="66">
        <f t="shared" si="11"/>
        <v>0.8</v>
      </c>
      <c r="X30" s="35" t="str">
        <f>'Training Programs'!Y30</f>
        <v>Equipment
Operators</v>
      </c>
      <c r="Y30" s="5">
        <v>1</v>
      </c>
      <c r="Z30" s="5">
        <v>24</v>
      </c>
      <c r="AA30" s="5">
        <v>97718</v>
      </c>
      <c r="AB30" s="5">
        <v>97718</v>
      </c>
      <c r="AC30" s="5">
        <v>97718</v>
      </c>
      <c r="AD30" s="5">
        <v>51430</v>
      </c>
      <c r="AE30" s="5">
        <v>1</v>
      </c>
      <c r="AF30" s="5">
        <v>1</v>
      </c>
      <c r="AG30" s="5">
        <v>1</v>
      </c>
      <c r="AH30" s="5">
        <v>1</v>
      </c>
      <c r="AI30" s="5">
        <v>1</v>
      </c>
      <c r="AJ30" s="35">
        <f t="shared" si="12"/>
        <v>5</v>
      </c>
      <c r="AK30" s="35">
        <f t="shared" si="13"/>
        <v>9.4488188976377951E-2</v>
      </c>
      <c r="AL30" s="35">
        <f t="shared" si="14"/>
        <v>9.4488188976377951E-2</v>
      </c>
      <c r="AM30" s="35"/>
      <c r="AN30" s="62" t="str">
        <f>'Training Programs'!AO30</f>
        <v>Crane Operators</v>
      </c>
      <c r="AO30" s="62">
        <v>1</v>
      </c>
      <c r="AP30" s="62">
        <v>15</v>
      </c>
      <c r="AQ30" s="62">
        <v>112965</v>
      </c>
      <c r="AR30" s="62">
        <v>112965</v>
      </c>
      <c r="AS30" s="62">
        <v>112965</v>
      </c>
      <c r="AT30" s="62">
        <v>61340</v>
      </c>
      <c r="AU30" s="62">
        <v>1</v>
      </c>
      <c r="AV30" s="62">
        <v>1</v>
      </c>
      <c r="AW30" s="62">
        <v>1</v>
      </c>
      <c r="AX30" s="62">
        <v>1</v>
      </c>
      <c r="AY30" s="62">
        <v>1</v>
      </c>
      <c r="AZ30" s="62">
        <f t="shared" si="15"/>
        <v>5</v>
      </c>
      <c r="BA30" s="62">
        <f t="shared" si="16"/>
        <v>5.905511811023622E-2</v>
      </c>
      <c r="BB30" s="62">
        <f t="shared" si="17"/>
        <v>5.905511811023622E-2</v>
      </c>
      <c r="BC30" s="5" t="str">
        <f>'Training Programs'!BE30</f>
        <v>Turbine Installers</v>
      </c>
      <c r="BD30" s="5">
        <v>1</v>
      </c>
      <c r="BE30" s="5">
        <v>69</v>
      </c>
      <c r="BF30" s="5">
        <v>167274</v>
      </c>
      <c r="BG30" s="5">
        <v>167274</v>
      </c>
      <c r="BH30" s="5">
        <v>167274</v>
      </c>
      <c r="BI30" s="5">
        <v>104600</v>
      </c>
      <c r="BJ30" s="5">
        <v>1</v>
      </c>
      <c r="BK30" s="5">
        <v>1</v>
      </c>
      <c r="BL30" s="5">
        <v>1</v>
      </c>
      <c r="BM30" s="5">
        <v>1</v>
      </c>
      <c r="BN30" s="5">
        <v>1</v>
      </c>
      <c r="BO30" s="5">
        <f t="shared" si="18"/>
        <v>5</v>
      </c>
      <c r="BP30" s="5">
        <f t="shared" si="19"/>
        <v>0.27165354330708663</v>
      </c>
      <c r="BQ30" s="5">
        <f t="shared" si="20"/>
        <v>0.27165354330708663</v>
      </c>
      <c r="BR30" s="62" t="str">
        <f>'Training Programs'!BU30</f>
        <v>Turbine Laborer</v>
      </c>
      <c r="BS30" s="62">
        <v>1</v>
      </c>
      <c r="BT30" s="62">
        <v>69</v>
      </c>
      <c r="BU30" s="62">
        <v>68765</v>
      </c>
      <c r="BV30" s="62">
        <v>68765</v>
      </c>
      <c r="BW30" s="62">
        <v>68765</v>
      </c>
      <c r="BX30" s="62">
        <v>57320</v>
      </c>
      <c r="BY30" s="62">
        <v>1</v>
      </c>
      <c r="BZ30" s="62">
        <v>1</v>
      </c>
      <c r="CA30" s="62">
        <v>1</v>
      </c>
      <c r="CB30" s="62">
        <v>1</v>
      </c>
      <c r="CC30" s="62">
        <v>1</v>
      </c>
      <c r="CD30" s="62">
        <f t="shared" si="21"/>
        <v>5</v>
      </c>
      <c r="CE30" s="62">
        <f t="shared" si="22"/>
        <v>0.27165354330708663</v>
      </c>
      <c r="CF30" s="62">
        <f t="shared" si="23"/>
        <v>0.27165354330708663</v>
      </c>
      <c r="CG30" s="5" t="str">
        <f>'Training Programs'!CK30</f>
        <v>Construction Managers</v>
      </c>
      <c r="CH30" s="5">
        <v>1</v>
      </c>
      <c r="CI30" s="5">
        <v>21</v>
      </c>
      <c r="CJ30" s="5">
        <v>151302</v>
      </c>
      <c r="CK30" s="5">
        <v>151302</v>
      </c>
      <c r="CL30" s="5">
        <v>151302</v>
      </c>
      <c r="CM30" s="5">
        <v>101480</v>
      </c>
      <c r="CN30" s="5">
        <v>1</v>
      </c>
      <c r="CO30" s="5">
        <v>1</v>
      </c>
      <c r="CP30" s="5">
        <v>1</v>
      </c>
      <c r="CQ30" s="5">
        <v>1</v>
      </c>
      <c r="CR30" s="5">
        <v>1</v>
      </c>
      <c r="CS30" s="5">
        <f t="shared" si="24"/>
        <v>5</v>
      </c>
      <c r="CT30" s="5">
        <f t="shared" si="25"/>
        <v>8.2677165354330714E-2</v>
      </c>
      <c r="CU30" s="5">
        <f t="shared" si="26"/>
        <v>8.2677165354330714E-2</v>
      </c>
      <c r="CV30" s="62" t="str">
        <f>'Training Programs'!DA30</f>
        <v>Electricians</v>
      </c>
      <c r="CW30" s="62">
        <v>1</v>
      </c>
      <c r="CX30" s="62">
        <v>12</v>
      </c>
      <c r="CY30" s="62">
        <v>129854</v>
      </c>
      <c r="CZ30" s="62">
        <v>129854</v>
      </c>
      <c r="DA30" s="62">
        <v>129854</v>
      </c>
      <c r="DB30" s="62">
        <v>60240</v>
      </c>
      <c r="DC30" s="62">
        <v>1</v>
      </c>
      <c r="DD30" s="62">
        <v>1</v>
      </c>
      <c r="DE30" s="62">
        <v>1</v>
      </c>
      <c r="DF30" s="62">
        <v>1</v>
      </c>
      <c r="DG30" s="62">
        <v>1</v>
      </c>
      <c r="DH30" s="62">
        <f t="shared" si="27"/>
        <v>5</v>
      </c>
      <c r="DI30" s="62">
        <f t="shared" si="28"/>
        <v>4.7244094488188976E-2</v>
      </c>
      <c r="DJ30" s="62">
        <f t="shared" si="29"/>
        <v>4.7244094488188976E-2</v>
      </c>
      <c r="DK30" s="5" t="str">
        <f>'Training Programs'!DQ30</f>
        <v>Apprentice</v>
      </c>
      <c r="DL30" s="5">
        <v>1</v>
      </c>
      <c r="DM30" s="5">
        <v>14</v>
      </c>
      <c r="DN30" s="5">
        <v>106350</v>
      </c>
      <c r="DO30" s="5">
        <v>106350</v>
      </c>
      <c r="DP30" s="5">
        <v>106350</v>
      </c>
      <c r="DQ30" s="5">
        <v>40750</v>
      </c>
      <c r="DR30" s="5">
        <v>1</v>
      </c>
      <c r="DS30" s="5">
        <v>1</v>
      </c>
      <c r="DT30" s="5">
        <v>1</v>
      </c>
      <c r="DU30" s="5">
        <v>1</v>
      </c>
      <c r="DV30" s="5">
        <v>1</v>
      </c>
      <c r="DW30" s="5">
        <f t="shared" si="30"/>
        <v>5</v>
      </c>
      <c r="DX30" s="5">
        <f t="shared" si="31"/>
        <v>5.5118110236220472E-2</v>
      </c>
      <c r="DY30" s="5">
        <f t="shared" si="32"/>
        <v>5.5118110236220472E-2</v>
      </c>
      <c r="DZ30" s="62" t="str">
        <f>'Training Programs'!EG30</f>
        <v>Foundation Laborer</v>
      </c>
      <c r="EA30" s="62">
        <v>1</v>
      </c>
      <c r="EB30" s="62">
        <v>9</v>
      </c>
      <c r="EC30" s="62">
        <v>88088</v>
      </c>
      <c r="ED30" s="62">
        <v>88088</v>
      </c>
      <c r="EE30" s="62">
        <v>88088</v>
      </c>
      <c r="EF30" s="62">
        <v>40750</v>
      </c>
      <c r="EG30" s="62">
        <v>1</v>
      </c>
      <c r="EH30" s="62">
        <v>1</v>
      </c>
      <c r="EI30" s="62">
        <v>1</v>
      </c>
      <c r="EJ30" s="62">
        <v>1</v>
      </c>
      <c r="EK30" s="62">
        <v>1</v>
      </c>
      <c r="EL30" s="62">
        <f t="shared" si="33"/>
        <v>5</v>
      </c>
      <c r="EM30" s="62">
        <f t="shared" si="34"/>
        <v>3.5433070866141732E-2</v>
      </c>
      <c r="EN30" s="62">
        <f t="shared" si="35"/>
        <v>3.5433070866141732E-2</v>
      </c>
      <c r="EO30" s="5" t="str">
        <f>'Training Programs'!EW30</f>
        <v>Carpenters</v>
      </c>
      <c r="EP30" s="5">
        <v>1</v>
      </c>
      <c r="EQ30" s="5">
        <v>9</v>
      </c>
      <c r="ER30" s="5">
        <v>68765</v>
      </c>
      <c r="ES30" s="5">
        <v>68765</v>
      </c>
      <c r="ET30" s="5">
        <v>68765</v>
      </c>
      <c r="EU30" s="5">
        <v>51390</v>
      </c>
      <c r="EV30" s="5">
        <v>1</v>
      </c>
      <c r="EW30" s="5">
        <v>1</v>
      </c>
      <c r="EX30" s="5">
        <v>1</v>
      </c>
      <c r="EY30" s="5">
        <v>1</v>
      </c>
      <c r="EZ30" s="5">
        <v>1</v>
      </c>
      <c r="FA30" s="5">
        <f t="shared" si="36"/>
        <v>5</v>
      </c>
      <c r="FB30" s="5">
        <f t="shared" si="37"/>
        <v>3.5433070866141732E-2</v>
      </c>
      <c r="FC30" s="5">
        <f t="shared" si="38"/>
        <v>3.5433070866141732E-2</v>
      </c>
      <c r="FD30" s="62" t="str">
        <f>'Training Programs'!FM30</f>
        <v>Wind Technician</v>
      </c>
      <c r="FE30" s="62">
        <v>1</v>
      </c>
      <c r="FF30" s="62">
        <v>12</v>
      </c>
      <c r="FG30" s="62">
        <v>63930</v>
      </c>
      <c r="FH30" s="62">
        <v>63930</v>
      </c>
      <c r="FI30" s="62">
        <v>63930</v>
      </c>
      <c r="FJ30" s="62">
        <v>57320</v>
      </c>
      <c r="FK30" s="62">
        <v>1</v>
      </c>
      <c r="FL30" s="62">
        <v>1</v>
      </c>
      <c r="FM30" s="62">
        <v>1</v>
      </c>
      <c r="FN30" s="62">
        <v>1</v>
      </c>
      <c r="FO30" s="62">
        <v>1</v>
      </c>
      <c r="FP30" s="62">
        <f t="shared" si="39"/>
        <v>5</v>
      </c>
      <c r="FQ30" s="62">
        <f t="shared" si="40"/>
        <v>4.7244094488188976E-2</v>
      </c>
      <c r="FR30" s="62">
        <f t="shared" si="41"/>
        <v>4.7244094488188976E-2</v>
      </c>
      <c r="FS30" s="5"/>
      <c r="FT30" s="5"/>
      <c r="FU30" s="5"/>
      <c r="FV30" s="5"/>
      <c r="FW30" s="5"/>
      <c r="FX30" s="5"/>
      <c r="FY30" s="5"/>
      <c r="FZ30" s="5"/>
      <c r="GA30" s="5"/>
      <c r="GB30" s="5"/>
      <c r="GC30" s="5"/>
      <c r="GD30" s="5"/>
      <c r="GE30" s="5"/>
      <c r="GF30" s="5"/>
      <c r="GG30" s="5"/>
      <c r="GH30" s="62"/>
      <c r="GI30" s="62"/>
      <c r="GJ30" s="62"/>
      <c r="GK30" s="62"/>
      <c r="GL30" s="62"/>
      <c r="GM30" s="62"/>
      <c r="GN30" s="62"/>
      <c r="GO30" s="62"/>
      <c r="GP30" s="62"/>
      <c r="GQ30" s="62"/>
      <c r="GR30" s="62"/>
      <c r="GS30" s="62"/>
      <c r="GT30" s="62"/>
      <c r="GU30" s="62"/>
      <c r="GV30" s="62"/>
      <c r="GW30" s="5"/>
      <c r="GX30" s="5"/>
      <c r="GY30" s="5"/>
      <c r="GZ30" s="5"/>
      <c r="HA30" s="5"/>
      <c r="HB30" s="5"/>
      <c r="HC30" s="5"/>
      <c r="HD30" s="5"/>
      <c r="HE30" s="5"/>
      <c r="HF30" s="5"/>
      <c r="HG30" s="5"/>
      <c r="HH30" s="5"/>
      <c r="HI30" s="5"/>
      <c r="HJ30" s="5"/>
      <c r="HK30" s="5"/>
      <c r="HL30" s="62"/>
      <c r="HM30" s="62"/>
      <c r="HN30" s="62"/>
      <c r="HO30" s="62"/>
      <c r="HP30" s="62"/>
      <c r="HQ30" s="62"/>
      <c r="HR30" s="62"/>
      <c r="HS30" s="62"/>
      <c r="HT30" s="62"/>
      <c r="HU30" s="62"/>
      <c r="HV30" s="62"/>
      <c r="HW30" s="62"/>
      <c r="HX30" s="62"/>
      <c r="HY30" s="62"/>
      <c r="HZ30" s="62"/>
      <c r="IA30" s="5"/>
      <c r="IB30" s="5"/>
      <c r="IC30" s="5"/>
      <c r="ID30" s="5"/>
      <c r="IE30" s="5"/>
      <c r="IF30" s="5"/>
      <c r="IG30" s="5"/>
      <c r="IH30" s="5"/>
      <c r="II30" s="5"/>
      <c r="IJ30" s="5"/>
      <c r="IK30" s="5"/>
      <c r="IL30" s="5"/>
      <c r="IM30" s="5"/>
      <c r="IN30" s="5"/>
      <c r="IO30" s="5"/>
      <c r="IP30" s="62"/>
      <c r="IQ30" s="62"/>
      <c r="IR30" s="62"/>
      <c r="IS30" s="62"/>
      <c r="IT30" s="62"/>
      <c r="IU30" s="62"/>
      <c r="IV30" s="62"/>
      <c r="IW30" s="62"/>
      <c r="IX30" s="62"/>
      <c r="IY30" s="62"/>
      <c r="IZ30" s="62"/>
      <c r="JA30" s="62"/>
      <c r="JB30" s="62"/>
      <c r="JC30" s="62"/>
      <c r="JD30" s="62"/>
      <c r="JE30" s="5"/>
      <c r="JF30" s="5"/>
      <c r="JG30" s="5"/>
      <c r="JH30" s="5"/>
      <c r="JI30" s="5"/>
      <c r="JJ30" s="5"/>
      <c r="JK30" s="5"/>
      <c r="JL30" s="5"/>
      <c r="JM30" s="5"/>
      <c r="JN30" s="5"/>
      <c r="JO30" s="5"/>
      <c r="JP30" s="5"/>
      <c r="JQ30" s="5"/>
      <c r="JR30" s="5"/>
      <c r="JS30" s="5"/>
      <c r="JT30" s="62"/>
      <c r="JU30" s="62"/>
      <c r="JV30" s="62"/>
      <c r="JW30" s="62"/>
      <c r="JX30" s="62"/>
      <c r="JY30" s="62"/>
      <c r="JZ30" s="62"/>
      <c r="KA30" s="62"/>
      <c r="KB30" s="62"/>
      <c r="KC30" s="62"/>
      <c r="KD30" s="62"/>
      <c r="KE30" s="62"/>
      <c r="KF30" s="62"/>
      <c r="KG30" s="62"/>
      <c r="KH30" s="62"/>
      <c r="KI30" s="5"/>
      <c r="KJ30" s="5"/>
      <c r="KK30" s="5"/>
      <c r="KL30" s="5"/>
      <c r="KM30" s="5"/>
      <c r="KN30" s="5"/>
      <c r="KO30" s="5"/>
      <c r="KP30" s="5"/>
      <c r="KQ30" s="5"/>
      <c r="KR30" s="5"/>
      <c r="KS30" s="5"/>
      <c r="KT30" s="5"/>
      <c r="KU30" s="5"/>
      <c r="KV30" s="5"/>
      <c r="KW30" s="5"/>
      <c r="KX30" s="62"/>
      <c r="KY30" s="62"/>
      <c r="KZ30" s="62"/>
      <c r="LA30" s="62"/>
      <c r="LB30" s="62"/>
      <c r="LC30" s="62"/>
      <c r="LD30" s="62"/>
      <c r="LE30" s="62"/>
      <c r="LF30" s="62"/>
      <c r="LG30" s="62"/>
      <c r="LH30" s="62"/>
      <c r="LI30" s="62"/>
      <c r="LJ30" s="62"/>
      <c r="LK30" s="62"/>
      <c r="LL30" s="62"/>
    </row>
    <row r="31" spans="1:324" x14ac:dyDescent="0.35">
      <c r="A31" s="131">
        <v>27</v>
      </c>
      <c r="B31" s="170"/>
      <c r="C31" s="170"/>
      <c r="D31" s="152">
        <v>31</v>
      </c>
      <c r="E31" s="72" t="str">
        <f>'BVEM Scorecard'!F30</f>
        <v>Wind</v>
      </c>
      <c r="F31" s="96"/>
      <c r="G31" s="96"/>
      <c r="H31" s="96"/>
      <c r="I31" s="96"/>
      <c r="J31" s="66"/>
      <c r="K31" s="66"/>
      <c r="L31" s="66"/>
      <c r="M31" s="66"/>
      <c r="N31" s="66"/>
      <c r="O31" s="66"/>
      <c r="P31" s="66"/>
      <c r="Q31" s="66"/>
      <c r="R31" s="66"/>
      <c r="S31" s="66"/>
      <c r="T31" s="66"/>
      <c r="U31" s="66"/>
      <c r="V31" s="66"/>
      <c r="W31" s="66"/>
      <c r="X31" s="35"/>
      <c r="Y31" s="5"/>
      <c r="Z31" s="5"/>
      <c r="AA31" s="5"/>
      <c r="AB31" s="5"/>
      <c r="AC31" s="5"/>
      <c r="AD31" s="5"/>
      <c r="AE31" s="5"/>
      <c r="AF31" s="5"/>
      <c r="AG31" s="5"/>
      <c r="AH31" s="5"/>
      <c r="AI31" s="5"/>
      <c r="AJ31" s="35"/>
      <c r="AK31" s="35"/>
      <c r="AL31" s="35"/>
      <c r="AM31" s="35"/>
      <c r="AN31" s="62"/>
      <c r="AO31" s="62"/>
      <c r="AP31" s="62"/>
      <c r="AQ31" s="62"/>
      <c r="AR31" s="62"/>
      <c r="AS31" s="62"/>
      <c r="AT31" s="62"/>
      <c r="AU31" s="62"/>
      <c r="AV31" s="62"/>
      <c r="AW31" s="62"/>
      <c r="AX31" s="62"/>
      <c r="AY31" s="62"/>
      <c r="AZ31" s="62"/>
      <c r="BA31" s="62"/>
      <c r="BB31" s="62"/>
      <c r="BC31" s="5"/>
      <c r="BD31" s="5"/>
      <c r="BE31" s="5"/>
      <c r="BF31" s="5"/>
      <c r="BG31" s="5"/>
      <c r="BH31" s="5"/>
      <c r="BI31" s="5"/>
      <c r="BJ31" s="5"/>
      <c r="BK31" s="5"/>
      <c r="BL31" s="5"/>
      <c r="BM31" s="5"/>
      <c r="BN31" s="5"/>
      <c r="BO31" s="5"/>
      <c r="BP31" s="5"/>
      <c r="BQ31" s="5"/>
      <c r="BR31" s="62"/>
      <c r="BS31" s="62"/>
      <c r="BT31" s="62"/>
      <c r="BU31" s="62"/>
      <c r="BV31" s="62"/>
      <c r="BW31" s="62"/>
      <c r="BX31" s="62"/>
      <c r="BY31" s="62"/>
      <c r="BZ31" s="62"/>
      <c r="CA31" s="62"/>
      <c r="CB31" s="62"/>
      <c r="CC31" s="62"/>
      <c r="CD31" s="62"/>
      <c r="CE31" s="62"/>
      <c r="CF31" s="62"/>
      <c r="CG31" s="5"/>
      <c r="CH31" s="5"/>
      <c r="CI31" s="5"/>
      <c r="CJ31" s="5"/>
      <c r="CK31" s="5"/>
      <c r="CL31" s="5"/>
      <c r="CM31" s="5"/>
      <c r="CN31" s="5"/>
      <c r="CO31" s="5"/>
      <c r="CP31" s="5"/>
      <c r="CQ31" s="5"/>
      <c r="CR31" s="5"/>
      <c r="CS31" s="5"/>
      <c r="CT31" s="5"/>
      <c r="CU31" s="5"/>
      <c r="CV31" s="62"/>
      <c r="CW31" s="62"/>
      <c r="CX31" s="62"/>
      <c r="CY31" s="62"/>
      <c r="CZ31" s="62"/>
      <c r="DA31" s="62"/>
      <c r="DB31" s="62"/>
      <c r="DC31" s="62"/>
      <c r="DD31" s="62"/>
      <c r="DE31" s="62"/>
      <c r="DF31" s="62"/>
      <c r="DG31" s="62"/>
      <c r="DH31" s="62"/>
      <c r="DI31" s="62"/>
      <c r="DJ31" s="62"/>
      <c r="DK31" s="5"/>
      <c r="DL31" s="5"/>
      <c r="DM31" s="5"/>
      <c r="DN31" s="5"/>
      <c r="DO31" s="5"/>
      <c r="DP31" s="5"/>
      <c r="DQ31" s="5"/>
      <c r="DR31" s="5"/>
      <c r="DS31" s="5"/>
      <c r="DT31" s="5"/>
      <c r="DU31" s="5"/>
      <c r="DV31" s="5"/>
      <c r="DW31" s="5"/>
      <c r="DX31" s="5"/>
      <c r="DY31" s="5"/>
      <c r="DZ31" s="62"/>
      <c r="EA31" s="62"/>
      <c r="EB31" s="62"/>
      <c r="EC31" s="62"/>
      <c r="ED31" s="62"/>
      <c r="EE31" s="62"/>
      <c r="EF31" s="62"/>
      <c r="EG31" s="62"/>
      <c r="EH31" s="62"/>
      <c r="EI31" s="62"/>
      <c r="EJ31" s="62"/>
      <c r="EK31" s="62"/>
      <c r="EL31" s="62"/>
      <c r="EM31" s="62"/>
      <c r="EN31" s="62"/>
      <c r="EO31" s="5"/>
      <c r="EP31" s="5"/>
      <c r="EQ31" s="5"/>
      <c r="ER31" s="5"/>
      <c r="ES31" s="5"/>
      <c r="ET31" s="5"/>
      <c r="EU31" s="5"/>
      <c r="EV31" s="5"/>
      <c r="EW31" s="5"/>
      <c r="EX31" s="5"/>
      <c r="EY31" s="5"/>
      <c r="EZ31" s="5"/>
      <c r="FA31" s="5"/>
      <c r="FB31" s="5"/>
      <c r="FC31" s="5"/>
      <c r="FD31" s="62"/>
      <c r="FE31" s="62"/>
      <c r="FF31" s="62"/>
      <c r="FG31" s="62"/>
      <c r="FH31" s="62"/>
      <c r="FI31" s="62"/>
      <c r="FJ31" s="62"/>
      <c r="FK31" s="62"/>
      <c r="FL31" s="62"/>
      <c r="FM31" s="62"/>
      <c r="FN31" s="62"/>
      <c r="FO31" s="62"/>
      <c r="FP31" s="62"/>
      <c r="FQ31" s="62"/>
      <c r="FR31" s="62"/>
      <c r="FS31" s="5"/>
      <c r="FT31" s="5"/>
      <c r="FU31" s="5"/>
      <c r="FV31" s="5"/>
      <c r="FW31" s="5"/>
      <c r="FX31" s="5"/>
      <c r="FY31" s="5"/>
      <c r="FZ31" s="5"/>
      <c r="GA31" s="5"/>
      <c r="GB31" s="5"/>
      <c r="GC31" s="5"/>
      <c r="GD31" s="5"/>
      <c r="GE31" s="5"/>
      <c r="GF31" s="5"/>
      <c r="GG31" s="5"/>
      <c r="GH31" s="62"/>
      <c r="GI31" s="62"/>
      <c r="GJ31" s="62"/>
      <c r="GK31" s="62"/>
      <c r="GL31" s="62"/>
      <c r="GM31" s="62"/>
      <c r="GN31" s="62"/>
      <c r="GO31" s="62"/>
      <c r="GP31" s="62"/>
      <c r="GQ31" s="62"/>
      <c r="GR31" s="62"/>
      <c r="GS31" s="62"/>
      <c r="GT31" s="62"/>
      <c r="GU31" s="62"/>
      <c r="GV31" s="62"/>
      <c r="GW31" s="5"/>
      <c r="GX31" s="5"/>
      <c r="GY31" s="5"/>
      <c r="GZ31" s="5"/>
      <c r="HA31" s="5"/>
      <c r="HB31" s="5"/>
      <c r="HC31" s="5"/>
      <c r="HD31" s="5"/>
      <c r="HE31" s="5"/>
      <c r="HF31" s="5"/>
      <c r="HG31" s="5"/>
      <c r="HH31" s="5"/>
      <c r="HI31" s="5"/>
      <c r="HJ31" s="5"/>
      <c r="HK31" s="5"/>
      <c r="HL31" s="62"/>
      <c r="HM31" s="62"/>
      <c r="HN31" s="62"/>
      <c r="HO31" s="62"/>
      <c r="HP31" s="62"/>
      <c r="HQ31" s="62"/>
      <c r="HR31" s="62"/>
      <c r="HS31" s="62"/>
      <c r="HT31" s="62"/>
      <c r="HU31" s="62"/>
      <c r="HV31" s="62"/>
      <c r="HW31" s="62"/>
      <c r="HX31" s="62"/>
      <c r="HY31" s="62"/>
      <c r="HZ31" s="62"/>
      <c r="IA31" s="5"/>
      <c r="IB31" s="5"/>
      <c r="IC31" s="5"/>
      <c r="ID31" s="5"/>
      <c r="IE31" s="5"/>
      <c r="IF31" s="5"/>
      <c r="IG31" s="5"/>
      <c r="IH31" s="5"/>
      <c r="II31" s="5"/>
      <c r="IJ31" s="5"/>
      <c r="IK31" s="5"/>
      <c r="IL31" s="5"/>
      <c r="IM31" s="5"/>
      <c r="IN31" s="5"/>
      <c r="IO31" s="5"/>
      <c r="IP31" s="62"/>
      <c r="IQ31" s="62"/>
      <c r="IR31" s="62"/>
      <c r="IS31" s="62"/>
      <c r="IT31" s="62"/>
      <c r="IU31" s="62"/>
      <c r="IV31" s="62"/>
      <c r="IW31" s="62"/>
      <c r="IX31" s="62"/>
      <c r="IY31" s="62"/>
      <c r="IZ31" s="62"/>
      <c r="JA31" s="62"/>
      <c r="JB31" s="62"/>
      <c r="JC31" s="62"/>
      <c r="JD31" s="62"/>
      <c r="JE31" s="5"/>
      <c r="JF31" s="5"/>
      <c r="JG31" s="5"/>
      <c r="JH31" s="5"/>
      <c r="JI31" s="5"/>
      <c r="JJ31" s="5"/>
      <c r="JK31" s="5"/>
      <c r="JL31" s="5"/>
      <c r="JM31" s="5"/>
      <c r="JN31" s="5"/>
      <c r="JO31" s="5"/>
      <c r="JP31" s="5"/>
      <c r="JQ31" s="5"/>
      <c r="JR31" s="5"/>
      <c r="JS31" s="5"/>
      <c r="JT31" s="62"/>
      <c r="JU31" s="62"/>
      <c r="JV31" s="62"/>
      <c r="JW31" s="62"/>
      <c r="JX31" s="62"/>
      <c r="JY31" s="62"/>
      <c r="JZ31" s="62"/>
      <c r="KA31" s="62"/>
      <c r="KB31" s="62"/>
      <c r="KC31" s="62"/>
      <c r="KD31" s="62"/>
      <c r="KE31" s="62"/>
      <c r="KF31" s="62"/>
      <c r="KG31" s="62"/>
      <c r="KH31" s="62"/>
      <c r="KI31" s="5"/>
      <c r="KJ31" s="5"/>
      <c r="KK31" s="5"/>
      <c r="KL31" s="5"/>
      <c r="KM31" s="5"/>
      <c r="KN31" s="5"/>
      <c r="KO31" s="5"/>
      <c r="KP31" s="5"/>
      <c r="KQ31" s="5"/>
      <c r="KR31" s="5"/>
      <c r="KS31" s="5"/>
      <c r="KT31" s="5"/>
      <c r="KU31" s="5"/>
      <c r="KV31" s="5"/>
      <c r="KW31" s="5"/>
      <c r="KX31" s="62"/>
      <c r="KY31" s="62"/>
      <c r="KZ31" s="62"/>
      <c r="LA31" s="62"/>
      <c r="LB31" s="62"/>
      <c r="LC31" s="62"/>
      <c r="LD31" s="62"/>
      <c r="LE31" s="62"/>
      <c r="LF31" s="62"/>
      <c r="LG31" s="62"/>
      <c r="LH31" s="62"/>
      <c r="LI31" s="62"/>
      <c r="LJ31" s="62"/>
      <c r="LK31" s="62"/>
      <c r="LL31" s="62"/>
    </row>
    <row r="32" spans="1:324" x14ac:dyDescent="0.35">
      <c r="A32" s="131">
        <v>28</v>
      </c>
      <c r="B32" s="170"/>
      <c r="C32" s="170"/>
      <c r="D32" s="152">
        <v>120</v>
      </c>
      <c r="E32" s="72" t="str">
        <f>'BVEM Scorecard'!F31</f>
        <v>Wind</v>
      </c>
      <c r="F32" s="96"/>
      <c r="G32" s="96"/>
      <c r="H32" s="96"/>
      <c r="I32" s="96"/>
      <c r="J32" s="66"/>
      <c r="K32" s="66"/>
      <c r="L32" s="66"/>
      <c r="M32" s="66"/>
      <c r="N32" s="66"/>
      <c r="O32" s="66"/>
      <c r="P32" s="66"/>
      <c r="Q32" s="66"/>
      <c r="R32" s="66"/>
      <c r="S32" s="66"/>
      <c r="T32" s="66"/>
      <c r="U32" s="66"/>
      <c r="V32" s="66"/>
      <c r="W32" s="66"/>
      <c r="X32" s="35"/>
      <c r="Y32" s="5"/>
      <c r="Z32" s="5"/>
      <c r="AA32" s="5"/>
      <c r="AB32" s="5"/>
      <c r="AC32" s="5"/>
      <c r="AD32" s="5"/>
      <c r="AE32" s="5"/>
      <c r="AF32" s="5"/>
      <c r="AG32" s="5"/>
      <c r="AH32" s="5"/>
      <c r="AI32" s="5"/>
      <c r="AJ32" s="35"/>
      <c r="AK32" s="35"/>
      <c r="AL32" s="35"/>
      <c r="AM32" s="35"/>
      <c r="AN32" s="62"/>
      <c r="AO32" s="62"/>
      <c r="AP32" s="62"/>
      <c r="AQ32" s="62"/>
      <c r="AR32" s="62"/>
      <c r="AS32" s="62"/>
      <c r="AT32" s="62"/>
      <c r="AU32" s="62"/>
      <c r="AV32" s="62"/>
      <c r="AW32" s="62"/>
      <c r="AX32" s="62"/>
      <c r="AY32" s="62"/>
      <c r="AZ32" s="62"/>
      <c r="BA32" s="62"/>
      <c r="BB32" s="62"/>
      <c r="BC32" s="5"/>
      <c r="BD32" s="5"/>
      <c r="BE32" s="5"/>
      <c r="BF32" s="5"/>
      <c r="BG32" s="5"/>
      <c r="BH32" s="5"/>
      <c r="BI32" s="5"/>
      <c r="BJ32" s="5"/>
      <c r="BK32" s="5"/>
      <c r="BL32" s="5"/>
      <c r="BM32" s="5"/>
      <c r="BN32" s="5"/>
      <c r="BO32" s="5"/>
      <c r="BP32" s="5"/>
      <c r="BQ32" s="5"/>
      <c r="BR32" s="62"/>
      <c r="BS32" s="62"/>
      <c r="BT32" s="62"/>
      <c r="BU32" s="62"/>
      <c r="BV32" s="62"/>
      <c r="BW32" s="62"/>
      <c r="BX32" s="62"/>
      <c r="BY32" s="62"/>
      <c r="BZ32" s="62"/>
      <c r="CA32" s="62"/>
      <c r="CB32" s="62"/>
      <c r="CC32" s="62"/>
      <c r="CD32" s="62"/>
      <c r="CE32" s="62"/>
      <c r="CF32" s="62"/>
      <c r="CG32" s="5"/>
      <c r="CH32" s="5"/>
      <c r="CI32" s="5"/>
      <c r="CJ32" s="5"/>
      <c r="CK32" s="5"/>
      <c r="CL32" s="5"/>
      <c r="CM32" s="5"/>
      <c r="CN32" s="5"/>
      <c r="CO32" s="5"/>
      <c r="CP32" s="5"/>
      <c r="CQ32" s="5"/>
      <c r="CR32" s="5"/>
      <c r="CS32" s="5"/>
      <c r="CT32" s="5"/>
      <c r="CU32" s="5"/>
      <c r="CV32" s="62"/>
      <c r="CW32" s="62"/>
      <c r="CX32" s="62"/>
      <c r="CY32" s="62"/>
      <c r="CZ32" s="62"/>
      <c r="DA32" s="62"/>
      <c r="DB32" s="62"/>
      <c r="DC32" s="62"/>
      <c r="DD32" s="62"/>
      <c r="DE32" s="62"/>
      <c r="DF32" s="62"/>
      <c r="DG32" s="62"/>
      <c r="DH32" s="62"/>
      <c r="DI32" s="62"/>
      <c r="DJ32" s="62"/>
      <c r="DK32" s="5"/>
      <c r="DL32" s="5"/>
      <c r="DM32" s="5"/>
      <c r="DN32" s="5"/>
      <c r="DO32" s="5"/>
      <c r="DP32" s="5"/>
      <c r="DQ32" s="5"/>
      <c r="DR32" s="5"/>
      <c r="DS32" s="5"/>
      <c r="DT32" s="5"/>
      <c r="DU32" s="5"/>
      <c r="DV32" s="5"/>
      <c r="DW32" s="5"/>
      <c r="DX32" s="5"/>
      <c r="DY32" s="5"/>
      <c r="DZ32" s="62"/>
      <c r="EA32" s="62"/>
      <c r="EB32" s="62"/>
      <c r="EC32" s="62"/>
      <c r="ED32" s="62"/>
      <c r="EE32" s="62"/>
      <c r="EF32" s="62"/>
      <c r="EG32" s="62"/>
      <c r="EH32" s="62"/>
      <c r="EI32" s="62"/>
      <c r="EJ32" s="62"/>
      <c r="EK32" s="62"/>
      <c r="EL32" s="62"/>
      <c r="EM32" s="62"/>
      <c r="EN32" s="62"/>
      <c r="EO32" s="5"/>
      <c r="EP32" s="5"/>
      <c r="EQ32" s="5"/>
      <c r="ER32" s="5"/>
      <c r="ES32" s="5"/>
      <c r="ET32" s="5"/>
      <c r="EU32" s="5"/>
      <c r="EV32" s="5"/>
      <c r="EW32" s="5"/>
      <c r="EX32" s="5"/>
      <c r="EY32" s="5"/>
      <c r="EZ32" s="5"/>
      <c r="FA32" s="5"/>
      <c r="FB32" s="5"/>
      <c r="FC32" s="5"/>
      <c r="FD32" s="62"/>
      <c r="FE32" s="62"/>
      <c r="FF32" s="62"/>
      <c r="FG32" s="62"/>
      <c r="FH32" s="62"/>
      <c r="FI32" s="62"/>
      <c r="FJ32" s="62"/>
      <c r="FK32" s="62"/>
      <c r="FL32" s="62"/>
      <c r="FM32" s="62"/>
      <c r="FN32" s="62"/>
      <c r="FO32" s="62"/>
      <c r="FP32" s="62"/>
      <c r="FQ32" s="62"/>
      <c r="FR32" s="62"/>
      <c r="FS32" s="5"/>
      <c r="FT32" s="5"/>
      <c r="FU32" s="5"/>
      <c r="FV32" s="5"/>
      <c r="FW32" s="5"/>
      <c r="FX32" s="5"/>
      <c r="FY32" s="5"/>
      <c r="FZ32" s="5"/>
      <c r="GA32" s="5"/>
      <c r="GB32" s="5"/>
      <c r="GC32" s="5"/>
      <c r="GD32" s="5"/>
      <c r="GE32" s="5"/>
      <c r="GF32" s="5"/>
      <c r="GG32" s="5"/>
      <c r="GH32" s="62"/>
      <c r="GI32" s="62"/>
      <c r="GJ32" s="62"/>
      <c r="GK32" s="62"/>
      <c r="GL32" s="62"/>
      <c r="GM32" s="62"/>
      <c r="GN32" s="62"/>
      <c r="GO32" s="62"/>
      <c r="GP32" s="62"/>
      <c r="GQ32" s="62"/>
      <c r="GR32" s="62"/>
      <c r="GS32" s="62"/>
      <c r="GT32" s="62"/>
      <c r="GU32" s="62"/>
      <c r="GV32" s="62"/>
      <c r="GW32" s="5"/>
      <c r="GX32" s="5"/>
      <c r="GY32" s="5"/>
      <c r="GZ32" s="5"/>
      <c r="HA32" s="5"/>
      <c r="HB32" s="5"/>
      <c r="HC32" s="5"/>
      <c r="HD32" s="5"/>
      <c r="HE32" s="5"/>
      <c r="HF32" s="5"/>
      <c r="HG32" s="5"/>
      <c r="HH32" s="5"/>
      <c r="HI32" s="5"/>
      <c r="HJ32" s="5"/>
      <c r="HK32" s="5"/>
      <c r="HL32" s="62"/>
      <c r="HM32" s="62"/>
      <c r="HN32" s="62"/>
      <c r="HO32" s="62"/>
      <c r="HP32" s="62"/>
      <c r="HQ32" s="62"/>
      <c r="HR32" s="62"/>
      <c r="HS32" s="62"/>
      <c r="HT32" s="62"/>
      <c r="HU32" s="62"/>
      <c r="HV32" s="62"/>
      <c r="HW32" s="62"/>
      <c r="HX32" s="62"/>
      <c r="HY32" s="62"/>
      <c r="HZ32" s="62"/>
      <c r="IA32" s="5"/>
      <c r="IB32" s="5"/>
      <c r="IC32" s="5"/>
      <c r="ID32" s="5"/>
      <c r="IE32" s="5"/>
      <c r="IF32" s="5"/>
      <c r="IG32" s="5"/>
      <c r="IH32" s="5"/>
      <c r="II32" s="5"/>
      <c r="IJ32" s="5"/>
      <c r="IK32" s="5"/>
      <c r="IL32" s="5"/>
      <c r="IM32" s="5"/>
      <c r="IN32" s="5"/>
      <c r="IO32" s="5"/>
      <c r="IP32" s="62"/>
      <c r="IQ32" s="62"/>
      <c r="IR32" s="62"/>
      <c r="IS32" s="62"/>
      <c r="IT32" s="62"/>
      <c r="IU32" s="62"/>
      <c r="IV32" s="62"/>
      <c r="IW32" s="62"/>
      <c r="IX32" s="62"/>
      <c r="IY32" s="62"/>
      <c r="IZ32" s="62"/>
      <c r="JA32" s="62"/>
      <c r="JB32" s="62"/>
      <c r="JC32" s="62"/>
      <c r="JD32" s="62"/>
      <c r="JE32" s="5"/>
      <c r="JF32" s="5"/>
      <c r="JG32" s="5"/>
      <c r="JH32" s="5"/>
      <c r="JI32" s="5"/>
      <c r="JJ32" s="5"/>
      <c r="JK32" s="5"/>
      <c r="JL32" s="5"/>
      <c r="JM32" s="5"/>
      <c r="JN32" s="5"/>
      <c r="JO32" s="5"/>
      <c r="JP32" s="5"/>
      <c r="JQ32" s="5"/>
      <c r="JR32" s="5"/>
      <c r="JS32" s="5"/>
      <c r="JT32" s="62"/>
      <c r="JU32" s="62"/>
      <c r="JV32" s="62"/>
      <c r="JW32" s="62"/>
      <c r="JX32" s="62"/>
      <c r="JY32" s="62"/>
      <c r="JZ32" s="62"/>
      <c r="KA32" s="62"/>
      <c r="KB32" s="62"/>
      <c r="KC32" s="62"/>
      <c r="KD32" s="62"/>
      <c r="KE32" s="62"/>
      <c r="KF32" s="62"/>
      <c r="KG32" s="62"/>
      <c r="KH32" s="62"/>
      <c r="KI32" s="5"/>
      <c r="KJ32" s="5"/>
      <c r="KK32" s="5"/>
      <c r="KL32" s="5"/>
      <c r="KM32" s="5"/>
      <c r="KN32" s="5"/>
      <c r="KO32" s="5"/>
      <c r="KP32" s="5"/>
      <c r="KQ32" s="5"/>
      <c r="KR32" s="5"/>
      <c r="KS32" s="5"/>
      <c r="KT32" s="5"/>
      <c r="KU32" s="5"/>
      <c r="KV32" s="5"/>
      <c r="KW32" s="5"/>
      <c r="KX32" s="62"/>
      <c r="KY32" s="62"/>
      <c r="KZ32" s="62"/>
      <c r="LA32" s="62"/>
      <c r="LB32" s="62"/>
      <c r="LC32" s="62"/>
      <c r="LD32" s="62"/>
      <c r="LE32" s="62"/>
      <c r="LF32" s="62"/>
      <c r="LG32" s="62"/>
      <c r="LH32" s="62"/>
      <c r="LI32" s="62"/>
      <c r="LJ32" s="62"/>
      <c r="LK32" s="62"/>
      <c r="LL32" s="62"/>
    </row>
    <row r="33" spans="1:324" x14ac:dyDescent="0.35">
      <c r="A33" s="131">
        <v>29</v>
      </c>
      <c r="B33" s="170"/>
      <c r="C33" s="170"/>
      <c r="D33" s="152">
        <v>34</v>
      </c>
      <c r="E33" s="72" t="str">
        <f>'BVEM Scorecard'!F32</f>
        <v>Wind</v>
      </c>
      <c r="F33" s="96"/>
      <c r="G33" s="96"/>
      <c r="H33" s="96"/>
      <c r="I33" s="96"/>
      <c r="J33" s="66"/>
      <c r="K33" s="66"/>
      <c r="L33" s="66"/>
      <c r="M33" s="66"/>
      <c r="N33" s="66"/>
      <c r="O33" s="66"/>
      <c r="P33" s="66"/>
      <c r="Q33" s="66"/>
      <c r="R33" s="66"/>
      <c r="S33" s="66"/>
      <c r="T33" s="66"/>
      <c r="U33" s="66"/>
      <c r="V33" s="66"/>
      <c r="W33" s="66"/>
      <c r="X33" s="35"/>
      <c r="Y33" s="5"/>
      <c r="Z33" s="5"/>
      <c r="AA33" s="5"/>
      <c r="AB33" s="5"/>
      <c r="AC33" s="5"/>
      <c r="AD33" s="5"/>
      <c r="AE33" s="5"/>
      <c r="AF33" s="5"/>
      <c r="AG33" s="5"/>
      <c r="AH33" s="5"/>
      <c r="AI33" s="5"/>
      <c r="AJ33" s="35"/>
      <c r="AK33" s="35"/>
      <c r="AL33" s="35"/>
      <c r="AM33" s="35"/>
      <c r="AN33" s="62"/>
      <c r="AO33" s="62"/>
      <c r="AP33" s="62"/>
      <c r="AQ33" s="62"/>
      <c r="AR33" s="62"/>
      <c r="AS33" s="62"/>
      <c r="AT33" s="62"/>
      <c r="AU33" s="62"/>
      <c r="AV33" s="62"/>
      <c r="AW33" s="62"/>
      <c r="AX33" s="62"/>
      <c r="AY33" s="62"/>
      <c r="AZ33" s="62"/>
      <c r="BA33" s="62"/>
      <c r="BB33" s="62"/>
      <c r="BC33" s="5"/>
      <c r="BD33" s="5"/>
      <c r="BE33" s="5"/>
      <c r="BF33" s="5"/>
      <c r="BG33" s="5"/>
      <c r="BH33" s="5"/>
      <c r="BI33" s="5"/>
      <c r="BJ33" s="5"/>
      <c r="BK33" s="5"/>
      <c r="BL33" s="5"/>
      <c r="BM33" s="5"/>
      <c r="BN33" s="5"/>
      <c r="BO33" s="5"/>
      <c r="BP33" s="5"/>
      <c r="BQ33" s="5"/>
      <c r="BR33" s="62"/>
      <c r="BS33" s="62"/>
      <c r="BT33" s="62"/>
      <c r="BU33" s="62"/>
      <c r="BV33" s="62"/>
      <c r="BW33" s="62"/>
      <c r="BX33" s="62"/>
      <c r="BY33" s="62"/>
      <c r="BZ33" s="62"/>
      <c r="CA33" s="62"/>
      <c r="CB33" s="62"/>
      <c r="CC33" s="62"/>
      <c r="CD33" s="62"/>
      <c r="CE33" s="62"/>
      <c r="CF33" s="62"/>
      <c r="CG33" s="5"/>
      <c r="CH33" s="5"/>
      <c r="CI33" s="5"/>
      <c r="CJ33" s="5"/>
      <c r="CK33" s="5"/>
      <c r="CL33" s="5"/>
      <c r="CM33" s="5"/>
      <c r="CN33" s="5"/>
      <c r="CO33" s="5"/>
      <c r="CP33" s="5"/>
      <c r="CQ33" s="5"/>
      <c r="CR33" s="5"/>
      <c r="CS33" s="5"/>
      <c r="CT33" s="5"/>
      <c r="CU33" s="5"/>
      <c r="CV33" s="62"/>
      <c r="CW33" s="62"/>
      <c r="CX33" s="62"/>
      <c r="CY33" s="62"/>
      <c r="CZ33" s="62"/>
      <c r="DA33" s="62"/>
      <c r="DB33" s="62"/>
      <c r="DC33" s="62"/>
      <c r="DD33" s="62"/>
      <c r="DE33" s="62"/>
      <c r="DF33" s="62"/>
      <c r="DG33" s="62"/>
      <c r="DH33" s="62"/>
      <c r="DI33" s="62"/>
      <c r="DJ33" s="62"/>
      <c r="DK33" s="5"/>
      <c r="DL33" s="5"/>
      <c r="DM33" s="5"/>
      <c r="DN33" s="5"/>
      <c r="DO33" s="5"/>
      <c r="DP33" s="5"/>
      <c r="DQ33" s="5"/>
      <c r="DR33" s="5"/>
      <c r="DS33" s="5"/>
      <c r="DT33" s="5"/>
      <c r="DU33" s="5"/>
      <c r="DV33" s="5"/>
      <c r="DW33" s="5"/>
      <c r="DX33" s="5"/>
      <c r="DY33" s="5"/>
      <c r="DZ33" s="62"/>
      <c r="EA33" s="62"/>
      <c r="EB33" s="62"/>
      <c r="EC33" s="62"/>
      <c r="ED33" s="62"/>
      <c r="EE33" s="62"/>
      <c r="EF33" s="62"/>
      <c r="EG33" s="62"/>
      <c r="EH33" s="62"/>
      <c r="EI33" s="62"/>
      <c r="EJ33" s="62"/>
      <c r="EK33" s="62"/>
      <c r="EL33" s="62"/>
      <c r="EM33" s="62"/>
      <c r="EN33" s="62"/>
      <c r="EO33" s="5"/>
      <c r="EP33" s="5"/>
      <c r="EQ33" s="5"/>
      <c r="ER33" s="5"/>
      <c r="ES33" s="5"/>
      <c r="ET33" s="5"/>
      <c r="EU33" s="5"/>
      <c r="EV33" s="5"/>
      <c r="EW33" s="5"/>
      <c r="EX33" s="5"/>
      <c r="EY33" s="5"/>
      <c r="EZ33" s="5"/>
      <c r="FA33" s="5"/>
      <c r="FB33" s="5"/>
      <c r="FC33" s="5"/>
      <c r="FD33" s="62"/>
      <c r="FE33" s="62"/>
      <c r="FF33" s="62"/>
      <c r="FG33" s="62"/>
      <c r="FH33" s="62"/>
      <c r="FI33" s="62"/>
      <c r="FJ33" s="62"/>
      <c r="FK33" s="62"/>
      <c r="FL33" s="62"/>
      <c r="FM33" s="62"/>
      <c r="FN33" s="62"/>
      <c r="FO33" s="62"/>
      <c r="FP33" s="62"/>
      <c r="FQ33" s="62"/>
      <c r="FR33" s="62"/>
      <c r="FS33" s="5"/>
      <c r="FT33" s="5"/>
      <c r="FU33" s="5"/>
      <c r="FV33" s="5"/>
      <c r="FW33" s="5"/>
      <c r="FX33" s="5"/>
      <c r="FY33" s="5"/>
      <c r="FZ33" s="5"/>
      <c r="GA33" s="5"/>
      <c r="GB33" s="5"/>
      <c r="GC33" s="5"/>
      <c r="GD33" s="5"/>
      <c r="GE33" s="5"/>
      <c r="GF33" s="5"/>
      <c r="GG33" s="5"/>
      <c r="GH33" s="62"/>
      <c r="GI33" s="62"/>
      <c r="GJ33" s="62"/>
      <c r="GK33" s="62"/>
      <c r="GL33" s="62"/>
      <c r="GM33" s="62"/>
      <c r="GN33" s="62"/>
      <c r="GO33" s="62"/>
      <c r="GP33" s="62"/>
      <c r="GQ33" s="62"/>
      <c r="GR33" s="62"/>
      <c r="GS33" s="62"/>
      <c r="GT33" s="62"/>
      <c r="GU33" s="62"/>
      <c r="GV33" s="62"/>
      <c r="GW33" s="5"/>
      <c r="GX33" s="5"/>
      <c r="GY33" s="5"/>
      <c r="GZ33" s="5"/>
      <c r="HA33" s="5"/>
      <c r="HB33" s="5"/>
      <c r="HC33" s="5"/>
      <c r="HD33" s="5"/>
      <c r="HE33" s="5"/>
      <c r="HF33" s="5"/>
      <c r="HG33" s="5"/>
      <c r="HH33" s="5"/>
      <c r="HI33" s="5"/>
      <c r="HJ33" s="5"/>
      <c r="HK33" s="5"/>
      <c r="HL33" s="62"/>
      <c r="HM33" s="62"/>
      <c r="HN33" s="62"/>
      <c r="HO33" s="62"/>
      <c r="HP33" s="62"/>
      <c r="HQ33" s="62"/>
      <c r="HR33" s="62"/>
      <c r="HS33" s="62"/>
      <c r="HT33" s="62"/>
      <c r="HU33" s="62"/>
      <c r="HV33" s="62"/>
      <c r="HW33" s="62"/>
      <c r="HX33" s="62"/>
      <c r="HY33" s="62"/>
      <c r="HZ33" s="62"/>
      <c r="IA33" s="5"/>
      <c r="IB33" s="5"/>
      <c r="IC33" s="5"/>
      <c r="ID33" s="5"/>
      <c r="IE33" s="5"/>
      <c r="IF33" s="5"/>
      <c r="IG33" s="5"/>
      <c r="IH33" s="5"/>
      <c r="II33" s="5"/>
      <c r="IJ33" s="5"/>
      <c r="IK33" s="5"/>
      <c r="IL33" s="5"/>
      <c r="IM33" s="5"/>
      <c r="IN33" s="5"/>
      <c r="IO33" s="5"/>
      <c r="IP33" s="62"/>
      <c r="IQ33" s="62"/>
      <c r="IR33" s="62"/>
      <c r="IS33" s="62"/>
      <c r="IT33" s="62"/>
      <c r="IU33" s="62"/>
      <c r="IV33" s="62"/>
      <c r="IW33" s="62"/>
      <c r="IX33" s="62"/>
      <c r="IY33" s="62"/>
      <c r="IZ33" s="62"/>
      <c r="JA33" s="62"/>
      <c r="JB33" s="62"/>
      <c r="JC33" s="62"/>
      <c r="JD33" s="62"/>
      <c r="JE33" s="5"/>
      <c r="JF33" s="5"/>
      <c r="JG33" s="5"/>
      <c r="JH33" s="5"/>
      <c r="JI33" s="5"/>
      <c r="JJ33" s="5"/>
      <c r="JK33" s="5"/>
      <c r="JL33" s="5"/>
      <c r="JM33" s="5"/>
      <c r="JN33" s="5"/>
      <c r="JO33" s="5"/>
      <c r="JP33" s="5"/>
      <c r="JQ33" s="5"/>
      <c r="JR33" s="5"/>
      <c r="JS33" s="5"/>
      <c r="JT33" s="62"/>
      <c r="JU33" s="62"/>
      <c r="JV33" s="62"/>
      <c r="JW33" s="62"/>
      <c r="JX33" s="62"/>
      <c r="JY33" s="62"/>
      <c r="JZ33" s="62"/>
      <c r="KA33" s="62"/>
      <c r="KB33" s="62"/>
      <c r="KC33" s="62"/>
      <c r="KD33" s="62"/>
      <c r="KE33" s="62"/>
      <c r="KF33" s="62"/>
      <c r="KG33" s="62"/>
      <c r="KH33" s="62"/>
      <c r="KI33" s="5"/>
      <c r="KJ33" s="5"/>
      <c r="KK33" s="5"/>
      <c r="KL33" s="5"/>
      <c r="KM33" s="5"/>
      <c r="KN33" s="5"/>
      <c r="KO33" s="5"/>
      <c r="KP33" s="5"/>
      <c r="KQ33" s="5"/>
      <c r="KR33" s="5"/>
      <c r="KS33" s="5"/>
      <c r="KT33" s="5"/>
      <c r="KU33" s="5"/>
      <c r="KV33" s="5"/>
      <c r="KW33" s="5"/>
      <c r="KX33" s="62"/>
      <c r="KY33" s="62"/>
      <c r="KZ33" s="62"/>
      <c r="LA33" s="62"/>
      <c r="LB33" s="62"/>
      <c r="LC33" s="62"/>
      <c r="LD33" s="62"/>
      <c r="LE33" s="62"/>
      <c r="LF33" s="62"/>
      <c r="LG33" s="62"/>
      <c r="LH33" s="62"/>
      <c r="LI33" s="62"/>
      <c r="LJ33" s="62"/>
      <c r="LK33" s="62"/>
      <c r="LL33" s="62"/>
    </row>
    <row r="34" spans="1:324" x14ac:dyDescent="0.35">
      <c r="A34" s="131">
        <v>30</v>
      </c>
      <c r="B34" s="170"/>
      <c r="C34" s="170"/>
      <c r="D34" s="152">
        <v>35</v>
      </c>
      <c r="E34" s="72" t="str">
        <f>'BVEM Scorecard'!F33</f>
        <v>Wind</v>
      </c>
      <c r="F34" s="96"/>
      <c r="G34" s="96"/>
      <c r="H34" s="96"/>
      <c r="I34" s="96"/>
      <c r="J34" s="66"/>
      <c r="K34" s="66"/>
      <c r="L34" s="66"/>
      <c r="M34" s="66"/>
      <c r="N34" s="66"/>
      <c r="O34" s="66"/>
      <c r="P34" s="66"/>
      <c r="Q34" s="66"/>
      <c r="R34" s="66"/>
      <c r="S34" s="66"/>
      <c r="T34" s="66"/>
      <c r="U34" s="66"/>
      <c r="V34" s="66"/>
      <c r="W34" s="66"/>
      <c r="X34" s="35"/>
      <c r="Y34" s="5"/>
      <c r="Z34" s="5"/>
      <c r="AA34" s="5"/>
      <c r="AB34" s="5"/>
      <c r="AC34" s="5"/>
      <c r="AD34" s="5"/>
      <c r="AE34" s="5"/>
      <c r="AF34" s="5"/>
      <c r="AG34" s="5"/>
      <c r="AH34" s="5"/>
      <c r="AI34" s="5"/>
      <c r="AJ34" s="35"/>
      <c r="AK34" s="35"/>
      <c r="AL34" s="35"/>
      <c r="AM34" s="35"/>
      <c r="AN34" s="62"/>
      <c r="AO34" s="62"/>
      <c r="AP34" s="62"/>
      <c r="AQ34" s="62"/>
      <c r="AR34" s="62"/>
      <c r="AS34" s="62"/>
      <c r="AT34" s="62"/>
      <c r="AU34" s="62"/>
      <c r="AV34" s="62"/>
      <c r="AW34" s="62"/>
      <c r="AX34" s="62"/>
      <c r="AY34" s="62"/>
      <c r="AZ34" s="62"/>
      <c r="BA34" s="62"/>
      <c r="BB34" s="62"/>
      <c r="BC34" s="5"/>
      <c r="BD34" s="5"/>
      <c r="BE34" s="5"/>
      <c r="BF34" s="5"/>
      <c r="BG34" s="5"/>
      <c r="BH34" s="5"/>
      <c r="BI34" s="5"/>
      <c r="BJ34" s="5"/>
      <c r="BK34" s="5"/>
      <c r="BL34" s="5"/>
      <c r="BM34" s="5"/>
      <c r="BN34" s="5"/>
      <c r="BO34" s="5"/>
      <c r="BP34" s="5"/>
      <c r="BQ34" s="5"/>
      <c r="BR34" s="62"/>
      <c r="BS34" s="62"/>
      <c r="BT34" s="62"/>
      <c r="BU34" s="62"/>
      <c r="BV34" s="62"/>
      <c r="BW34" s="62"/>
      <c r="BX34" s="62"/>
      <c r="BY34" s="62"/>
      <c r="BZ34" s="62"/>
      <c r="CA34" s="62"/>
      <c r="CB34" s="62"/>
      <c r="CC34" s="62"/>
      <c r="CD34" s="62"/>
      <c r="CE34" s="62"/>
      <c r="CF34" s="62"/>
      <c r="CG34" s="5"/>
      <c r="CH34" s="5"/>
      <c r="CI34" s="5"/>
      <c r="CJ34" s="5"/>
      <c r="CK34" s="5"/>
      <c r="CL34" s="5"/>
      <c r="CM34" s="5"/>
      <c r="CN34" s="5"/>
      <c r="CO34" s="5"/>
      <c r="CP34" s="5"/>
      <c r="CQ34" s="5"/>
      <c r="CR34" s="5"/>
      <c r="CS34" s="5"/>
      <c r="CT34" s="5"/>
      <c r="CU34" s="5"/>
      <c r="CV34" s="62"/>
      <c r="CW34" s="62"/>
      <c r="CX34" s="62"/>
      <c r="CY34" s="62"/>
      <c r="CZ34" s="62"/>
      <c r="DA34" s="62"/>
      <c r="DB34" s="62"/>
      <c r="DC34" s="62"/>
      <c r="DD34" s="62"/>
      <c r="DE34" s="62"/>
      <c r="DF34" s="62"/>
      <c r="DG34" s="62"/>
      <c r="DH34" s="62"/>
      <c r="DI34" s="62"/>
      <c r="DJ34" s="62"/>
      <c r="DK34" s="5"/>
      <c r="DL34" s="5"/>
      <c r="DM34" s="5"/>
      <c r="DN34" s="5"/>
      <c r="DO34" s="5"/>
      <c r="DP34" s="5"/>
      <c r="DQ34" s="5"/>
      <c r="DR34" s="5"/>
      <c r="DS34" s="5"/>
      <c r="DT34" s="5"/>
      <c r="DU34" s="5"/>
      <c r="DV34" s="5"/>
      <c r="DW34" s="5"/>
      <c r="DX34" s="5"/>
      <c r="DY34" s="5"/>
      <c r="DZ34" s="62"/>
      <c r="EA34" s="62"/>
      <c r="EB34" s="62"/>
      <c r="EC34" s="62"/>
      <c r="ED34" s="62"/>
      <c r="EE34" s="62"/>
      <c r="EF34" s="62"/>
      <c r="EG34" s="62"/>
      <c r="EH34" s="62"/>
      <c r="EI34" s="62"/>
      <c r="EJ34" s="62"/>
      <c r="EK34" s="62"/>
      <c r="EL34" s="62"/>
      <c r="EM34" s="62"/>
      <c r="EN34" s="62"/>
      <c r="EO34" s="5"/>
      <c r="EP34" s="5"/>
      <c r="EQ34" s="5"/>
      <c r="ER34" s="5"/>
      <c r="ES34" s="5"/>
      <c r="ET34" s="5"/>
      <c r="EU34" s="5"/>
      <c r="EV34" s="5"/>
      <c r="EW34" s="5"/>
      <c r="EX34" s="5"/>
      <c r="EY34" s="5"/>
      <c r="EZ34" s="5"/>
      <c r="FA34" s="5"/>
      <c r="FB34" s="5"/>
      <c r="FC34" s="5"/>
      <c r="FD34" s="62"/>
      <c r="FE34" s="62"/>
      <c r="FF34" s="62"/>
      <c r="FG34" s="62"/>
      <c r="FH34" s="62"/>
      <c r="FI34" s="62"/>
      <c r="FJ34" s="62"/>
      <c r="FK34" s="62"/>
      <c r="FL34" s="62"/>
      <c r="FM34" s="62"/>
      <c r="FN34" s="62"/>
      <c r="FO34" s="62"/>
      <c r="FP34" s="62"/>
      <c r="FQ34" s="62"/>
      <c r="FR34" s="62"/>
      <c r="FS34" s="5"/>
      <c r="FT34" s="5"/>
      <c r="FU34" s="5"/>
      <c r="FV34" s="5"/>
      <c r="FW34" s="5"/>
      <c r="FX34" s="5"/>
      <c r="FY34" s="5"/>
      <c r="FZ34" s="5"/>
      <c r="GA34" s="5"/>
      <c r="GB34" s="5"/>
      <c r="GC34" s="5"/>
      <c r="GD34" s="5"/>
      <c r="GE34" s="5"/>
      <c r="GF34" s="5"/>
      <c r="GG34" s="5"/>
      <c r="GH34" s="62"/>
      <c r="GI34" s="62"/>
      <c r="GJ34" s="62"/>
      <c r="GK34" s="62"/>
      <c r="GL34" s="62"/>
      <c r="GM34" s="62"/>
      <c r="GN34" s="62"/>
      <c r="GO34" s="62"/>
      <c r="GP34" s="62"/>
      <c r="GQ34" s="62"/>
      <c r="GR34" s="62"/>
      <c r="GS34" s="62"/>
      <c r="GT34" s="62"/>
      <c r="GU34" s="62"/>
      <c r="GV34" s="62"/>
      <c r="GW34" s="5"/>
      <c r="GX34" s="5"/>
      <c r="GY34" s="5"/>
      <c r="GZ34" s="5"/>
      <c r="HA34" s="5"/>
      <c r="HB34" s="5"/>
      <c r="HC34" s="5"/>
      <c r="HD34" s="5"/>
      <c r="HE34" s="5"/>
      <c r="HF34" s="5"/>
      <c r="HG34" s="5"/>
      <c r="HH34" s="5"/>
      <c r="HI34" s="5"/>
      <c r="HJ34" s="5"/>
      <c r="HK34" s="5"/>
      <c r="HL34" s="62"/>
      <c r="HM34" s="62"/>
      <c r="HN34" s="62"/>
      <c r="HO34" s="62"/>
      <c r="HP34" s="62"/>
      <c r="HQ34" s="62"/>
      <c r="HR34" s="62"/>
      <c r="HS34" s="62"/>
      <c r="HT34" s="62"/>
      <c r="HU34" s="62"/>
      <c r="HV34" s="62"/>
      <c r="HW34" s="62"/>
      <c r="HX34" s="62"/>
      <c r="HY34" s="62"/>
      <c r="HZ34" s="62"/>
      <c r="IA34" s="5"/>
      <c r="IB34" s="5"/>
      <c r="IC34" s="5"/>
      <c r="ID34" s="5"/>
      <c r="IE34" s="5"/>
      <c r="IF34" s="5"/>
      <c r="IG34" s="5"/>
      <c r="IH34" s="5"/>
      <c r="II34" s="5"/>
      <c r="IJ34" s="5"/>
      <c r="IK34" s="5"/>
      <c r="IL34" s="5"/>
      <c r="IM34" s="5"/>
      <c r="IN34" s="5"/>
      <c r="IO34" s="5"/>
      <c r="IP34" s="62"/>
      <c r="IQ34" s="62"/>
      <c r="IR34" s="62"/>
      <c r="IS34" s="62"/>
      <c r="IT34" s="62"/>
      <c r="IU34" s="62"/>
      <c r="IV34" s="62"/>
      <c r="IW34" s="62"/>
      <c r="IX34" s="62"/>
      <c r="IY34" s="62"/>
      <c r="IZ34" s="62"/>
      <c r="JA34" s="62"/>
      <c r="JB34" s="62"/>
      <c r="JC34" s="62"/>
      <c r="JD34" s="62"/>
      <c r="JE34" s="5"/>
      <c r="JF34" s="5"/>
      <c r="JG34" s="5"/>
      <c r="JH34" s="5"/>
      <c r="JI34" s="5"/>
      <c r="JJ34" s="5"/>
      <c r="JK34" s="5"/>
      <c r="JL34" s="5"/>
      <c r="JM34" s="5"/>
      <c r="JN34" s="5"/>
      <c r="JO34" s="5"/>
      <c r="JP34" s="5"/>
      <c r="JQ34" s="5"/>
      <c r="JR34" s="5"/>
      <c r="JS34" s="5"/>
      <c r="JT34" s="62"/>
      <c r="JU34" s="62"/>
      <c r="JV34" s="62"/>
      <c r="JW34" s="62"/>
      <c r="JX34" s="62"/>
      <c r="JY34" s="62"/>
      <c r="JZ34" s="62"/>
      <c r="KA34" s="62"/>
      <c r="KB34" s="62"/>
      <c r="KC34" s="62"/>
      <c r="KD34" s="62"/>
      <c r="KE34" s="62"/>
      <c r="KF34" s="62"/>
      <c r="KG34" s="62"/>
      <c r="KH34" s="62"/>
      <c r="KI34" s="5"/>
      <c r="KJ34" s="5"/>
      <c r="KK34" s="5"/>
      <c r="KL34" s="5"/>
      <c r="KM34" s="5"/>
      <c r="KN34" s="5"/>
      <c r="KO34" s="5"/>
      <c r="KP34" s="5"/>
      <c r="KQ34" s="5"/>
      <c r="KR34" s="5"/>
      <c r="KS34" s="5"/>
      <c r="KT34" s="5"/>
      <c r="KU34" s="5"/>
      <c r="KV34" s="5"/>
      <c r="KW34" s="5"/>
      <c r="KX34" s="62"/>
      <c r="KY34" s="62"/>
      <c r="KZ34" s="62"/>
      <c r="LA34" s="62"/>
      <c r="LB34" s="62"/>
      <c r="LC34" s="62"/>
      <c r="LD34" s="62"/>
      <c r="LE34" s="62"/>
      <c r="LF34" s="62"/>
      <c r="LG34" s="62"/>
      <c r="LH34" s="62"/>
      <c r="LI34" s="62"/>
      <c r="LJ34" s="62"/>
      <c r="LK34" s="62"/>
      <c r="LL34" s="62"/>
    </row>
    <row r="35" spans="1:324" x14ac:dyDescent="0.35">
      <c r="A35" s="131">
        <v>31</v>
      </c>
      <c r="B35" s="170"/>
      <c r="C35" s="170"/>
      <c r="D35" s="152">
        <v>93</v>
      </c>
      <c r="E35" s="72" t="str">
        <f>'BVEM Scorecard'!F34</f>
        <v>Wind</v>
      </c>
      <c r="F35" s="96"/>
      <c r="G35" s="96"/>
      <c r="H35" s="96"/>
      <c r="I35" s="96"/>
      <c r="J35" s="66"/>
      <c r="K35" s="66"/>
      <c r="L35" s="66"/>
      <c r="M35" s="66"/>
      <c r="N35" s="66"/>
      <c r="O35" s="66"/>
      <c r="P35" s="66"/>
      <c r="Q35" s="66"/>
      <c r="R35" s="66"/>
      <c r="S35" s="66"/>
      <c r="T35" s="66"/>
      <c r="U35" s="66"/>
      <c r="V35" s="66"/>
      <c r="W35" s="66"/>
      <c r="X35" s="35"/>
      <c r="Y35" s="5"/>
      <c r="Z35" s="5"/>
      <c r="AA35" s="5"/>
      <c r="AB35" s="5"/>
      <c r="AC35" s="5"/>
      <c r="AD35" s="5"/>
      <c r="AE35" s="5"/>
      <c r="AF35" s="5"/>
      <c r="AG35" s="5"/>
      <c r="AH35" s="5"/>
      <c r="AI35" s="5"/>
      <c r="AJ35" s="35"/>
      <c r="AK35" s="35"/>
      <c r="AL35" s="35"/>
      <c r="AM35" s="35"/>
      <c r="AN35" s="62"/>
      <c r="AO35" s="62"/>
      <c r="AP35" s="62"/>
      <c r="AQ35" s="62"/>
      <c r="AR35" s="62"/>
      <c r="AS35" s="62"/>
      <c r="AT35" s="62"/>
      <c r="AU35" s="62"/>
      <c r="AV35" s="62"/>
      <c r="AW35" s="62"/>
      <c r="AX35" s="62"/>
      <c r="AY35" s="62"/>
      <c r="AZ35" s="62"/>
      <c r="BA35" s="62"/>
      <c r="BB35" s="62"/>
      <c r="BC35" s="5"/>
      <c r="BD35" s="5"/>
      <c r="BE35" s="5"/>
      <c r="BF35" s="5"/>
      <c r="BG35" s="5"/>
      <c r="BH35" s="5"/>
      <c r="BI35" s="5"/>
      <c r="BJ35" s="5"/>
      <c r="BK35" s="5"/>
      <c r="BL35" s="5"/>
      <c r="BM35" s="5"/>
      <c r="BN35" s="5"/>
      <c r="BO35" s="5"/>
      <c r="BP35" s="5"/>
      <c r="BQ35" s="5"/>
      <c r="BR35" s="62"/>
      <c r="BS35" s="62"/>
      <c r="BT35" s="62"/>
      <c r="BU35" s="62"/>
      <c r="BV35" s="62"/>
      <c r="BW35" s="62"/>
      <c r="BX35" s="62"/>
      <c r="BY35" s="62"/>
      <c r="BZ35" s="62"/>
      <c r="CA35" s="62"/>
      <c r="CB35" s="62"/>
      <c r="CC35" s="62"/>
      <c r="CD35" s="62"/>
      <c r="CE35" s="62"/>
      <c r="CF35" s="62"/>
      <c r="CG35" s="5"/>
      <c r="CH35" s="5"/>
      <c r="CI35" s="5"/>
      <c r="CJ35" s="5"/>
      <c r="CK35" s="5"/>
      <c r="CL35" s="5"/>
      <c r="CM35" s="5"/>
      <c r="CN35" s="5"/>
      <c r="CO35" s="5"/>
      <c r="CP35" s="5"/>
      <c r="CQ35" s="5"/>
      <c r="CR35" s="5"/>
      <c r="CS35" s="5"/>
      <c r="CT35" s="5"/>
      <c r="CU35" s="5"/>
      <c r="CV35" s="62"/>
      <c r="CW35" s="62"/>
      <c r="CX35" s="62"/>
      <c r="CY35" s="62"/>
      <c r="CZ35" s="62"/>
      <c r="DA35" s="62"/>
      <c r="DB35" s="62"/>
      <c r="DC35" s="62"/>
      <c r="DD35" s="62"/>
      <c r="DE35" s="62"/>
      <c r="DF35" s="62"/>
      <c r="DG35" s="62"/>
      <c r="DH35" s="62"/>
      <c r="DI35" s="62"/>
      <c r="DJ35" s="62"/>
      <c r="DK35" s="5"/>
      <c r="DL35" s="5"/>
      <c r="DM35" s="5"/>
      <c r="DN35" s="5"/>
      <c r="DO35" s="5"/>
      <c r="DP35" s="5"/>
      <c r="DQ35" s="5"/>
      <c r="DR35" s="5"/>
      <c r="DS35" s="5"/>
      <c r="DT35" s="5"/>
      <c r="DU35" s="5"/>
      <c r="DV35" s="5"/>
      <c r="DW35" s="5"/>
      <c r="DX35" s="5"/>
      <c r="DY35" s="5"/>
      <c r="DZ35" s="62"/>
      <c r="EA35" s="62"/>
      <c r="EB35" s="62"/>
      <c r="EC35" s="62"/>
      <c r="ED35" s="62"/>
      <c r="EE35" s="62"/>
      <c r="EF35" s="62"/>
      <c r="EG35" s="62"/>
      <c r="EH35" s="62"/>
      <c r="EI35" s="62"/>
      <c r="EJ35" s="62"/>
      <c r="EK35" s="62"/>
      <c r="EL35" s="62"/>
      <c r="EM35" s="62"/>
      <c r="EN35" s="62"/>
      <c r="EO35" s="5"/>
      <c r="EP35" s="5"/>
      <c r="EQ35" s="5"/>
      <c r="ER35" s="5"/>
      <c r="ES35" s="5"/>
      <c r="ET35" s="5"/>
      <c r="EU35" s="5"/>
      <c r="EV35" s="5"/>
      <c r="EW35" s="5"/>
      <c r="EX35" s="5"/>
      <c r="EY35" s="5"/>
      <c r="EZ35" s="5"/>
      <c r="FA35" s="5"/>
      <c r="FB35" s="5"/>
      <c r="FC35" s="5"/>
      <c r="FD35" s="62"/>
      <c r="FE35" s="62"/>
      <c r="FF35" s="62"/>
      <c r="FG35" s="62"/>
      <c r="FH35" s="62"/>
      <c r="FI35" s="62"/>
      <c r="FJ35" s="62"/>
      <c r="FK35" s="62"/>
      <c r="FL35" s="62"/>
      <c r="FM35" s="62"/>
      <c r="FN35" s="62"/>
      <c r="FO35" s="62"/>
      <c r="FP35" s="62"/>
      <c r="FQ35" s="62"/>
      <c r="FR35" s="62"/>
      <c r="FS35" s="5"/>
      <c r="FT35" s="5"/>
      <c r="FU35" s="5"/>
      <c r="FV35" s="5"/>
      <c r="FW35" s="5"/>
      <c r="FX35" s="5"/>
      <c r="FY35" s="5"/>
      <c r="FZ35" s="5"/>
      <c r="GA35" s="5"/>
      <c r="GB35" s="5"/>
      <c r="GC35" s="5"/>
      <c r="GD35" s="5"/>
      <c r="GE35" s="5"/>
      <c r="GF35" s="5"/>
      <c r="GG35" s="5"/>
      <c r="GH35" s="62"/>
      <c r="GI35" s="62"/>
      <c r="GJ35" s="62"/>
      <c r="GK35" s="62"/>
      <c r="GL35" s="62"/>
      <c r="GM35" s="62"/>
      <c r="GN35" s="62"/>
      <c r="GO35" s="62"/>
      <c r="GP35" s="62"/>
      <c r="GQ35" s="62"/>
      <c r="GR35" s="62"/>
      <c r="GS35" s="62"/>
      <c r="GT35" s="62"/>
      <c r="GU35" s="62"/>
      <c r="GV35" s="62"/>
      <c r="GW35" s="5"/>
      <c r="GX35" s="5"/>
      <c r="GY35" s="5"/>
      <c r="GZ35" s="5"/>
      <c r="HA35" s="5"/>
      <c r="HB35" s="5"/>
      <c r="HC35" s="5"/>
      <c r="HD35" s="5"/>
      <c r="HE35" s="5"/>
      <c r="HF35" s="5"/>
      <c r="HG35" s="5"/>
      <c r="HH35" s="5"/>
      <c r="HI35" s="5"/>
      <c r="HJ35" s="5"/>
      <c r="HK35" s="5"/>
      <c r="HL35" s="62"/>
      <c r="HM35" s="62"/>
      <c r="HN35" s="62"/>
      <c r="HO35" s="62"/>
      <c r="HP35" s="62"/>
      <c r="HQ35" s="62"/>
      <c r="HR35" s="62"/>
      <c r="HS35" s="62"/>
      <c r="HT35" s="62"/>
      <c r="HU35" s="62"/>
      <c r="HV35" s="62"/>
      <c r="HW35" s="62"/>
      <c r="HX35" s="62"/>
      <c r="HY35" s="62"/>
      <c r="HZ35" s="62"/>
      <c r="IA35" s="5"/>
      <c r="IB35" s="5"/>
      <c r="IC35" s="5"/>
      <c r="ID35" s="5"/>
      <c r="IE35" s="5"/>
      <c r="IF35" s="5"/>
      <c r="IG35" s="5"/>
      <c r="IH35" s="5"/>
      <c r="II35" s="5"/>
      <c r="IJ35" s="5"/>
      <c r="IK35" s="5"/>
      <c r="IL35" s="5"/>
      <c r="IM35" s="5"/>
      <c r="IN35" s="5"/>
      <c r="IO35" s="5"/>
      <c r="IP35" s="62"/>
      <c r="IQ35" s="62"/>
      <c r="IR35" s="62"/>
      <c r="IS35" s="62"/>
      <c r="IT35" s="62"/>
      <c r="IU35" s="62"/>
      <c r="IV35" s="62"/>
      <c r="IW35" s="62"/>
      <c r="IX35" s="62"/>
      <c r="IY35" s="62"/>
      <c r="IZ35" s="62"/>
      <c r="JA35" s="62"/>
      <c r="JB35" s="62"/>
      <c r="JC35" s="62"/>
      <c r="JD35" s="62"/>
      <c r="JE35" s="5"/>
      <c r="JF35" s="5"/>
      <c r="JG35" s="5"/>
      <c r="JH35" s="5"/>
      <c r="JI35" s="5"/>
      <c r="JJ35" s="5"/>
      <c r="JK35" s="5"/>
      <c r="JL35" s="5"/>
      <c r="JM35" s="5"/>
      <c r="JN35" s="5"/>
      <c r="JO35" s="5"/>
      <c r="JP35" s="5"/>
      <c r="JQ35" s="5"/>
      <c r="JR35" s="5"/>
      <c r="JS35" s="5"/>
      <c r="JT35" s="62"/>
      <c r="JU35" s="62"/>
      <c r="JV35" s="62"/>
      <c r="JW35" s="62"/>
      <c r="JX35" s="62"/>
      <c r="JY35" s="62"/>
      <c r="JZ35" s="62"/>
      <c r="KA35" s="62"/>
      <c r="KB35" s="62"/>
      <c r="KC35" s="62"/>
      <c r="KD35" s="62"/>
      <c r="KE35" s="62"/>
      <c r="KF35" s="62"/>
      <c r="KG35" s="62"/>
      <c r="KH35" s="62"/>
      <c r="KI35" s="5"/>
      <c r="KJ35" s="5"/>
      <c r="KK35" s="5"/>
      <c r="KL35" s="5"/>
      <c r="KM35" s="5"/>
      <c r="KN35" s="5"/>
      <c r="KO35" s="5"/>
      <c r="KP35" s="5"/>
      <c r="KQ35" s="5"/>
      <c r="KR35" s="5"/>
      <c r="KS35" s="5"/>
      <c r="KT35" s="5"/>
      <c r="KU35" s="5"/>
      <c r="KV35" s="5"/>
      <c r="KW35" s="5"/>
      <c r="KX35" s="62"/>
      <c r="KY35" s="62"/>
      <c r="KZ35" s="62"/>
      <c r="LA35" s="62"/>
      <c r="LB35" s="62"/>
      <c r="LC35" s="62"/>
      <c r="LD35" s="62"/>
      <c r="LE35" s="62"/>
      <c r="LF35" s="62"/>
      <c r="LG35" s="62"/>
      <c r="LH35" s="62"/>
      <c r="LI35" s="62"/>
      <c r="LJ35" s="62"/>
      <c r="LK35" s="62"/>
      <c r="LL35" s="62"/>
    </row>
    <row r="36" spans="1:324" x14ac:dyDescent="0.35">
      <c r="A36" s="131">
        <v>32</v>
      </c>
      <c r="B36" s="170"/>
      <c r="C36" s="170"/>
      <c r="D36" s="152">
        <v>116</v>
      </c>
      <c r="E36" s="72" t="str">
        <f>'BVEM Scorecard'!F35</f>
        <v>Wind</v>
      </c>
      <c r="F36" s="96"/>
      <c r="G36" s="96"/>
      <c r="H36" s="96"/>
      <c r="I36" s="96"/>
      <c r="J36" s="66"/>
      <c r="K36" s="66"/>
      <c r="L36" s="66"/>
      <c r="M36" s="66"/>
      <c r="N36" s="66"/>
      <c r="O36" s="66"/>
      <c r="P36" s="66"/>
      <c r="Q36" s="66"/>
      <c r="R36" s="66"/>
      <c r="S36" s="66"/>
      <c r="T36" s="66"/>
      <c r="U36" s="66"/>
      <c r="V36" s="66"/>
      <c r="W36" s="66"/>
      <c r="X36" s="35"/>
      <c r="Y36" s="5"/>
      <c r="Z36" s="5"/>
      <c r="AA36" s="5"/>
      <c r="AB36" s="5"/>
      <c r="AC36" s="5"/>
      <c r="AD36" s="5"/>
      <c r="AE36" s="5"/>
      <c r="AF36" s="5"/>
      <c r="AG36" s="5"/>
      <c r="AH36" s="5"/>
      <c r="AI36" s="5"/>
      <c r="AJ36" s="35"/>
      <c r="AK36" s="35"/>
      <c r="AL36" s="35"/>
      <c r="AM36" s="35"/>
      <c r="AN36" s="62"/>
      <c r="AO36" s="62"/>
      <c r="AP36" s="62"/>
      <c r="AQ36" s="62"/>
      <c r="AR36" s="62"/>
      <c r="AS36" s="62"/>
      <c r="AT36" s="62"/>
      <c r="AU36" s="62"/>
      <c r="AV36" s="62"/>
      <c r="AW36" s="62"/>
      <c r="AX36" s="62"/>
      <c r="AY36" s="62"/>
      <c r="AZ36" s="62"/>
      <c r="BA36" s="62"/>
      <c r="BB36" s="62"/>
      <c r="BC36" s="5"/>
      <c r="BD36" s="5"/>
      <c r="BE36" s="5"/>
      <c r="BF36" s="5"/>
      <c r="BG36" s="5"/>
      <c r="BH36" s="5"/>
      <c r="BI36" s="5"/>
      <c r="BJ36" s="5"/>
      <c r="BK36" s="5"/>
      <c r="BL36" s="5"/>
      <c r="BM36" s="5"/>
      <c r="BN36" s="5"/>
      <c r="BO36" s="5"/>
      <c r="BP36" s="5"/>
      <c r="BQ36" s="5"/>
      <c r="BR36" s="62"/>
      <c r="BS36" s="62"/>
      <c r="BT36" s="62"/>
      <c r="BU36" s="62"/>
      <c r="BV36" s="62"/>
      <c r="BW36" s="62"/>
      <c r="BX36" s="62"/>
      <c r="BY36" s="62"/>
      <c r="BZ36" s="62"/>
      <c r="CA36" s="62"/>
      <c r="CB36" s="62"/>
      <c r="CC36" s="62"/>
      <c r="CD36" s="62"/>
      <c r="CE36" s="62"/>
      <c r="CF36" s="62"/>
      <c r="CG36" s="5"/>
      <c r="CH36" s="5"/>
      <c r="CI36" s="5"/>
      <c r="CJ36" s="5"/>
      <c r="CK36" s="5"/>
      <c r="CL36" s="5"/>
      <c r="CM36" s="5"/>
      <c r="CN36" s="5"/>
      <c r="CO36" s="5"/>
      <c r="CP36" s="5"/>
      <c r="CQ36" s="5"/>
      <c r="CR36" s="5"/>
      <c r="CS36" s="5"/>
      <c r="CT36" s="5"/>
      <c r="CU36" s="5"/>
      <c r="CV36" s="62"/>
      <c r="CW36" s="62"/>
      <c r="CX36" s="62"/>
      <c r="CY36" s="62"/>
      <c r="CZ36" s="62"/>
      <c r="DA36" s="62"/>
      <c r="DB36" s="62"/>
      <c r="DC36" s="62"/>
      <c r="DD36" s="62"/>
      <c r="DE36" s="62"/>
      <c r="DF36" s="62"/>
      <c r="DG36" s="62"/>
      <c r="DH36" s="62"/>
      <c r="DI36" s="62"/>
      <c r="DJ36" s="62"/>
      <c r="DK36" s="5"/>
      <c r="DL36" s="5"/>
      <c r="DM36" s="5"/>
      <c r="DN36" s="5"/>
      <c r="DO36" s="5"/>
      <c r="DP36" s="5"/>
      <c r="DQ36" s="5"/>
      <c r="DR36" s="5"/>
      <c r="DS36" s="5"/>
      <c r="DT36" s="5"/>
      <c r="DU36" s="5"/>
      <c r="DV36" s="5"/>
      <c r="DW36" s="5"/>
      <c r="DX36" s="5"/>
      <c r="DY36" s="5"/>
      <c r="DZ36" s="62"/>
      <c r="EA36" s="62"/>
      <c r="EB36" s="62"/>
      <c r="EC36" s="62"/>
      <c r="ED36" s="62"/>
      <c r="EE36" s="62"/>
      <c r="EF36" s="62"/>
      <c r="EG36" s="62"/>
      <c r="EH36" s="62"/>
      <c r="EI36" s="62"/>
      <c r="EJ36" s="62"/>
      <c r="EK36" s="62"/>
      <c r="EL36" s="62"/>
      <c r="EM36" s="62"/>
      <c r="EN36" s="62"/>
      <c r="EO36" s="5"/>
      <c r="EP36" s="5"/>
      <c r="EQ36" s="5"/>
      <c r="ER36" s="5"/>
      <c r="ES36" s="5"/>
      <c r="ET36" s="5"/>
      <c r="EU36" s="5"/>
      <c r="EV36" s="5"/>
      <c r="EW36" s="5"/>
      <c r="EX36" s="5"/>
      <c r="EY36" s="5"/>
      <c r="EZ36" s="5"/>
      <c r="FA36" s="5"/>
      <c r="FB36" s="5"/>
      <c r="FC36" s="5"/>
      <c r="FD36" s="62"/>
      <c r="FE36" s="62"/>
      <c r="FF36" s="62"/>
      <c r="FG36" s="62"/>
      <c r="FH36" s="62"/>
      <c r="FI36" s="62"/>
      <c r="FJ36" s="62"/>
      <c r="FK36" s="62"/>
      <c r="FL36" s="62"/>
      <c r="FM36" s="62"/>
      <c r="FN36" s="62"/>
      <c r="FO36" s="62"/>
      <c r="FP36" s="62"/>
      <c r="FQ36" s="62"/>
      <c r="FR36" s="62"/>
      <c r="FS36" s="5"/>
      <c r="FT36" s="5"/>
      <c r="FU36" s="5"/>
      <c r="FV36" s="5"/>
      <c r="FW36" s="5"/>
      <c r="FX36" s="5"/>
      <c r="FY36" s="5"/>
      <c r="FZ36" s="5"/>
      <c r="GA36" s="5"/>
      <c r="GB36" s="5"/>
      <c r="GC36" s="5"/>
      <c r="GD36" s="5"/>
      <c r="GE36" s="5"/>
      <c r="GF36" s="5"/>
      <c r="GG36" s="5"/>
      <c r="GH36" s="62"/>
      <c r="GI36" s="62"/>
      <c r="GJ36" s="62"/>
      <c r="GK36" s="62"/>
      <c r="GL36" s="62"/>
      <c r="GM36" s="62"/>
      <c r="GN36" s="62"/>
      <c r="GO36" s="62"/>
      <c r="GP36" s="62"/>
      <c r="GQ36" s="62"/>
      <c r="GR36" s="62"/>
      <c r="GS36" s="62"/>
      <c r="GT36" s="62"/>
      <c r="GU36" s="62"/>
      <c r="GV36" s="62"/>
      <c r="GW36" s="5"/>
      <c r="GX36" s="5"/>
      <c r="GY36" s="5"/>
      <c r="GZ36" s="5"/>
      <c r="HA36" s="5"/>
      <c r="HB36" s="5"/>
      <c r="HC36" s="5"/>
      <c r="HD36" s="5"/>
      <c r="HE36" s="5"/>
      <c r="HF36" s="5"/>
      <c r="HG36" s="5"/>
      <c r="HH36" s="5"/>
      <c r="HI36" s="5"/>
      <c r="HJ36" s="5"/>
      <c r="HK36" s="5"/>
      <c r="HL36" s="62"/>
      <c r="HM36" s="62"/>
      <c r="HN36" s="62"/>
      <c r="HO36" s="62"/>
      <c r="HP36" s="62"/>
      <c r="HQ36" s="62"/>
      <c r="HR36" s="62"/>
      <c r="HS36" s="62"/>
      <c r="HT36" s="62"/>
      <c r="HU36" s="62"/>
      <c r="HV36" s="62"/>
      <c r="HW36" s="62"/>
      <c r="HX36" s="62"/>
      <c r="HY36" s="62"/>
      <c r="HZ36" s="62"/>
      <c r="IA36" s="5"/>
      <c r="IB36" s="5"/>
      <c r="IC36" s="5"/>
      <c r="ID36" s="5"/>
      <c r="IE36" s="5"/>
      <c r="IF36" s="5"/>
      <c r="IG36" s="5"/>
      <c r="IH36" s="5"/>
      <c r="II36" s="5"/>
      <c r="IJ36" s="5"/>
      <c r="IK36" s="5"/>
      <c r="IL36" s="5"/>
      <c r="IM36" s="5"/>
      <c r="IN36" s="5"/>
      <c r="IO36" s="5"/>
      <c r="IP36" s="62"/>
      <c r="IQ36" s="62"/>
      <c r="IR36" s="62"/>
      <c r="IS36" s="62"/>
      <c r="IT36" s="62"/>
      <c r="IU36" s="62"/>
      <c r="IV36" s="62"/>
      <c r="IW36" s="62"/>
      <c r="IX36" s="62"/>
      <c r="IY36" s="62"/>
      <c r="IZ36" s="62"/>
      <c r="JA36" s="62"/>
      <c r="JB36" s="62"/>
      <c r="JC36" s="62"/>
      <c r="JD36" s="62"/>
      <c r="JE36" s="5"/>
      <c r="JF36" s="5"/>
      <c r="JG36" s="5"/>
      <c r="JH36" s="5"/>
      <c r="JI36" s="5"/>
      <c r="JJ36" s="5"/>
      <c r="JK36" s="5"/>
      <c r="JL36" s="5"/>
      <c r="JM36" s="5"/>
      <c r="JN36" s="5"/>
      <c r="JO36" s="5"/>
      <c r="JP36" s="5"/>
      <c r="JQ36" s="5"/>
      <c r="JR36" s="5"/>
      <c r="JS36" s="5"/>
      <c r="JT36" s="62"/>
      <c r="JU36" s="62"/>
      <c r="JV36" s="62"/>
      <c r="JW36" s="62"/>
      <c r="JX36" s="62"/>
      <c r="JY36" s="62"/>
      <c r="JZ36" s="62"/>
      <c r="KA36" s="62"/>
      <c r="KB36" s="62"/>
      <c r="KC36" s="62"/>
      <c r="KD36" s="62"/>
      <c r="KE36" s="62"/>
      <c r="KF36" s="62"/>
      <c r="KG36" s="62"/>
      <c r="KH36" s="62"/>
      <c r="KI36" s="5"/>
      <c r="KJ36" s="5"/>
      <c r="KK36" s="5"/>
      <c r="KL36" s="5"/>
      <c r="KM36" s="5"/>
      <c r="KN36" s="5"/>
      <c r="KO36" s="5"/>
      <c r="KP36" s="5"/>
      <c r="KQ36" s="5"/>
      <c r="KR36" s="5"/>
      <c r="KS36" s="5"/>
      <c r="KT36" s="5"/>
      <c r="KU36" s="5"/>
      <c r="KV36" s="5"/>
      <c r="KW36" s="5"/>
      <c r="KX36" s="62"/>
      <c r="KY36" s="62"/>
      <c r="KZ36" s="62"/>
      <c r="LA36" s="62"/>
      <c r="LB36" s="62"/>
      <c r="LC36" s="62"/>
      <c r="LD36" s="62"/>
      <c r="LE36" s="62"/>
      <c r="LF36" s="62"/>
      <c r="LG36" s="62"/>
      <c r="LH36" s="62"/>
      <c r="LI36" s="62"/>
      <c r="LJ36" s="62"/>
      <c r="LK36" s="62"/>
      <c r="LL36" s="62"/>
    </row>
    <row r="37" spans="1:324" x14ac:dyDescent="0.35">
      <c r="A37" s="131">
        <v>33</v>
      </c>
      <c r="B37" s="170"/>
      <c r="C37" s="170"/>
      <c r="D37" s="152">
        <v>532</v>
      </c>
      <c r="E37" s="72" t="str">
        <f>'BVEM Scorecard'!F36</f>
        <v>Wind + Solar + Storage</v>
      </c>
      <c r="F37" s="96"/>
      <c r="G37" s="96"/>
      <c r="H37" s="96"/>
      <c r="I37" s="96"/>
      <c r="J37" s="66"/>
      <c r="K37" s="66"/>
      <c r="L37" s="66"/>
      <c r="M37" s="66"/>
      <c r="N37" s="66"/>
      <c r="O37" s="66"/>
      <c r="P37" s="66"/>
      <c r="Q37" s="66"/>
      <c r="R37" s="66"/>
      <c r="S37" s="66"/>
      <c r="T37" s="66"/>
      <c r="U37" s="66"/>
      <c r="V37" s="66"/>
      <c r="W37" s="66"/>
      <c r="X37" s="35"/>
      <c r="Y37" s="5"/>
      <c r="Z37" s="5"/>
      <c r="AA37" s="5"/>
      <c r="AB37" s="5"/>
      <c r="AC37" s="5"/>
      <c r="AD37" s="5"/>
      <c r="AE37" s="5"/>
      <c r="AF37" s="5"/>
      <c r="AG37" s="5"/>
      <c r="AH37" s="5"/>
      <c r="AI37" s="5"/>
      <c r="AJ37" s="35"/>
      <c r="AK37" s="35"/>
      <c r="AL37" s="35"/>
      <c r="AM37" s="35"/>
      <c r="AN37" s="62"/>
      <c r="AO37" s="62"/>
      <c r="AP37" s="62"/>
      <c r="AQ37" s="62"/>
      <c r="AR37" s="62"/>
      <c r="AS37" s="62"/>
      <c r="AT37" s="62"/>
      <c r="AU37" s="62"/>
      <c r="AV37" s="62"/>
      <c r="AW37" s="62"/>
      <c r="AX37" s="62"/>
      <c r="AY37" s="62"/>
      <c r="AZ37" s="62"/>
      <c r="BA37" s="62"/>
      <c r="BB37" s="62"/>
      <c r="BC37" s="5"/>
      <c r="BD37" s="5"/>
      <c r="BE37" s="5"/>
      <c r="BF37" s="5"/>
      <c r="BG37" s="5"/>
      <c r="BH37" s="5"/>
      <c r="BI37" s="5"/>
      <c r="BJ37" s="5"/>
      <c r="BK37" s="5"/>
      <c r="BL37" s="5"/>
      <c r="BM37" s="5"/>
      <c r="BN37" s="5"/>
      <c r="BO37" s="5"/>
      <c r="BP37" s="5"/>
      <c r="BQ37" s="5"/>
      <c r="BR37" s="62"/>
      <c r="BS37" s="62"/>
      <c r="BT37" s="62"/>
      <c r="BU37" s="62"/>
      <c r="BV37" s="62"/>
      <c r="BW37" s="62"/>
      <c r="BX37" s="62"/>
      <c r="BY37" s="62"/>
      <c r="BZ37" s="62"/>
      <c r="CA37" s="62"/>
      <c r="CB37" s="62"/>
      <c r="CC37" s="62"/>
      <c r="CD37" s="62"/>
      <c r="CE37" s="62"/>
      <c r="CF37" s="62"/>
      <c r="CG37" s="5"/>
      <c r="CH37" s="5"/>
      <c r="CI37" s="5"/>
      <c r="CJ37" s="5"/>
      <c r="CK37" s="5"/>
      <c r="CL37" s="5"/>
      <c r="CM37" s="5"/>
      <c r="CN37" s="5"/>
      <c r="CO37" s="5"/>
      <c r="CP37" s="5"/>
      <c r="CQ37" s="5"/>
      <c r="CR37" s="5"/>
      <c r="CS37" s="5"/>
      <c r="CT37" s="5"/>
      <c r="CU37" s="5"/>
      <c r="CV37" s="62"/>
      <c r="CW37" s="62"/>
      <c r="CX37" s="62"/>
      <c r="CY37" s="62"/>
      <c r="CZ37" s="62"/>
      <c r="DA37" s="62"/>
      <c r="DB37" s="62"/>
      <c r="DC37" s="62"/>
      <c r="DD37" s="62"/>
      <c r="DE37" s="62"/>
      <c r="DF37" s="62"/>
      <c r="DG37" s="62"/>
      <c r="DH37" s="62"/>
      <c r="DI37" s="62"/>
      <c r="DJ37" s="62"/>
      <c r="DK37" s="5"/>
      <c r="DL37" s="5"/>
      <c r="DM37" s="5"/>
      <c r="DN37" s="5"/>
      <c r="DO37" s="5"/>
      <c r="DP37" s="5"/>
      <c r="DQ37" s="5"/>
      <c r="DR37" s="5"/>
      <c r="DS37" s="5"/>
      <c r="DT37" s="5"/>
      <c r="DU37" s="5"/>
      <c r="DV37" s="5"/>
      <c r="DW37" s="5"/>
      <c r="DX37" s="5"/>
      <c r="DY37" s="5"/>
      <c r="DZ37" s="62"/>
      <c r="EA37" s="62"/>
      <c r="EB37" s="62"/>
      <c r="EC37" s="62"/>
      <c r="ED37" s="62"/>
      <c r="EE37" s="62"/>
      <c r="EF37" s="62"/>
      <c r="EG37" s="62"/>
      <c r="EH37" s="62"/>
      <c r="EI37" s="62"/>
      <c r="EJ37" s="62"/>
      <c r="EK37" s="62"/>
      <c r="EL37" s="62"/>
      <c r="EM37" s="62"/>
      <c r="EN37" s="62"/>
      <c r="EO37" s="5"/>
      <c r="EP37" s="5"/>
      <c r="EQ37" s="5"/>
      <c r="ER37" s="5"/>
      <c r="ES37" s="5"/>
      <c r="ET37" s="5"/>
      <c r="EU37" s="5"/>
      <c r="EV37" s="5"/>
      <c r="EW37" s="5"/>
      <c r="EX37" s="5"/>
      <c r="EY37" s="5"/>
      <c r="EZ37" s="5"/>
      <c r="FA37" s="5"/>
      <c r="FB37" s="5"/>
      <c r="FC37" s="5"/>
      <c r="FD37" s="62"/>
      <c r="FE37" s="62"/>
      <c r="FF37" s="62"/>
      <c r="FG37" s="62"/>
      <c r="FH37" s="62"/>
      <c r="FI37" s="62"/>
      <c r="FJ37" s="62"/>
      <c r="FK37" s="62"/>
      <c r="FL37" s="62"/>
      <c r="FM37" s="62"/>
      <c r="FN37" s="62"/>
      <c r="FO37" s="62"/>
      <c r="FP37" s="62"/>
      <c r="FQ37" s="62"/>
      <c r="FR37" s="62"/>
      <c r="FS37" s="5"/>
      <c r="FT37" s="5"/>
      <c r="FU37" s="5"/>
      <c r="FV37" s="5"/>
      <c r="FW37" s="5"/>
      <c r="FX37" s="5"/>
      <c r="FY37" s="5"/>
      <c r="FZ37" s="5"/>
      <c r="GA37" s="5"/>
      <c r="GB37" s="5"/>
      <c r="GC37" s="5"/>
      <c r="GD37" s="5"/>
      <c r="GE37" s="5"/>
      <c r="GF37" s="5"/>
      <c r="GG37" s="5"/>
      <c r="GH37" s="62"/>
      <c r="GI37" s="62"/>
      <c r="GJ37" s="62"/>
      <c r="GK37" s="62"/>
      <c r="GL37" s="62"/>
      <c r="GM37" s="62"/>
      <c r="GN37" s="62"/>
      <c r="GO37" s="62"/>
      <c r="GP37" s="62"/>
      <c r="GQ37" s="62"/>
      <c r="GR37" s="62"/>
      <c r="GS37" s="62"/>
      <c r="GT37" s="62"/>
      <c r="GU37" s="62"/>
      <c r="GV37" s="62"/>
      <c r="GW37" s="5"/>
      <c r="GX37" s="5"/>
      <c r="GY37" s="5"/>
      <c r="GZ37" s="5"/>
      <c r="HA37" s="5"/>
      <c r="HB37" s="5"/>
      <c r="HC37" s="5"/>
      <c r="HD37" s="5"/>
      <c r="HE37" s="5"/>
      <c r="HF37" s="5"/>
      <c r="HG37" s="5"/>
      <c r="HH37" s="5"/>
      <c r="HI37" s="5"/>
      <c r="HJ37" s="5"/>
      <c r="HK37" s="5"/>
      <c r="HL37" s="62"/>
      <c r="HM37" s="62"/>
      <c r="HN37" s="62"/>
      <c r="HO37" s="62"/>
      <c r="HP37" s="62"/>
      <c r="HQ37" s="62"/>
      <c r="HR37" s="62"/>
      <c r="HS37" s="62"/>
      <c r="HT37" s="62"/>
      <c r="HU37" s="62"/>
      <c r="HV37" s="62"/>
      <c r="HW37" s="62"/>
      <c r="HX37" s="62"/>
      <c r="HY37" s="62"/>
      <c r="HZ37" s="62"/>
      <c r="IA37" s="5"/>
      <c r="IB37" s="5"/>
      <c r="IC37" s="5"/>
      <c r="ID37" s="5"/>
      <c r="IE37" s="5"/>
      <c r="IF37" s="5"/>
      <c r="IG37" s="5"/>
      <c r="IH37" s="5"/>
      <c r="II37" s="5"/>
      <c r="IJ37" s="5"/>
      <c r="IK37" s="5"/>
      <c r="IL37" s="5"/>
      <c r="IM37" s="5"/>
      <c r="IN37" s="5"/>
      <c r="IO37" s="5"/>
      <c r="IP37" s="62"/>
      <c r="IQ37" s="62"/>
      <c r="IR37" s="62"/>
      <c r="IS37" s="62"/>
      <c r="IT37" s="62"/>
      <c r="IU37" s="62"/>
      <c r="IV37" s="62"/>
      <c r="IW37" s="62"/>
      <c r="IX37" s="62"/>
      <c r="IY37" s="62"/>
      <c r="IZ37" s="62"/>
      <c r="JA37" s="62"/>
      <c r="JB37" s="62"/>
      <c r="JC37" s="62"/>
      <c r="JD37" s="62"/>
      <c r="JE37" s="5"/>
      <c r="JF37" s="5"/>
      <c r="JG37" s="5"/>
      <c r="JH37" s="5"/>
      <c r="JI37" s="5"/>
      <c r="JJ37" s="5"/>
      <c r="JK37" s="5"/>
      <c r="JL37" s="5"/>
      <c r="JM37" s="5"/>
      <c r="JN37" s="5"/>
      <c r="JO37" s="5"/>
      <c r="JP37" s="5"/>
      <c r="JQ37" s="5"/>
      <c r="JR37" s="5"/>
      <c r="JS37" s="5"/>
      <c r="JT37" s="62"/>
      <c r="JU37" s="62"/>
      <c r="JV37" s="62"/>
      <c r="JW37" s="62"/>
      <c r="JX37" s="62"/>
      <c r="JY37" s="62"/>
      <c r="JZ37" s="62"/>
      <c r="KA37" s="62"/>
      <c r="KB37" s="62"/>
      <c r="KC37" s="62"/>
      <c r="KD37" s="62"/>
      <c r="KE37" s="62"/>
      <c r="KF37" s="62"/>
      <c r="KG37" s="62"/>
      <c r="KH37" s="62"/>
      <c r="KI37" s="5"/>
      <c r="KJ37" s="5"/>
      <c r="KK37" s="5"/>
      <c r="KL37" s="5"/>
      <c r="KM37" s="5"/>
      <c r="KN37" s="5"/>
      <c r="KO37" s="5"/>
      <c r="KP37" s="5"/>
      <c r="KQ37" s="5"/>
      <c r="KR37" s="5"/>
      <c r="KS37" s="5"/>
      <c r="KT37" s="5"/>
      <c r="KU37" s="5"/>
      <c r="KV37" s="5"/>
      <c r="KW37" s="5"/>
      <c r="KX37" s="62"/>
      <c r="KY37" s="62"/>
      <c r="KZ37" s="62"/>
      <c r="LA37" s="62"/>
      <c r="LB37" s="62"/>
      <c r="LC37" s="62"/>
      <c r="LD37" s="62"/>
      <c r="LE37" s="62"/>
      <c r="LF37" s="62"/>
      <c r="LG37" s="62"/>
      <c r="LH37" s="62"/>
      <c r="LI37" s="62"/>
      <c r="LJ37" s="62"/>
      <c r="LK37" s="62"/>
      <c r="LL37" s="62"/>
    </row>
    <row r="38" spans="1:324" x14ac:dyDescent="0.35">
      <c r="A38" s="131">
        <v>34</v>
      </c>
      <c r="B38" s="170"/>
      <c r="C38" s="170"/>
      <c r="D38" s="152">
        <v>537</v>
      </c>
      <c r="E38" s="72" t="str">
        <f>'BVEM Scorecard'!F37</f>
        <v>Wind + Solar + Storage</v>
      </c>
      <c r="F38" s="96"/>
      <c r="G38" s="96"/>
      <c r="H38" s="96"/>
      <c r="I38" s="96"/>
      <c r="J38" s="66"/>
      <c r="K38" s="66"/>
      <c r="L38" s="66"/>
      <c r="M38" s="66"/>
      <c r="N38" s="66"/>
      <c r="O38" s="66"/>
      <c r="P38" s="66"/>
      <c r="Q38" s="66"/>
      <c r="R38" s="66"/>
      <c r="S38" s="66"/>
      <c r="T38" s="66"/>
      <c r="U38" s="66"/>
      <c r="V38" s="66"/>
      <c r="W38" s="66"/>
      <c r="X38" s="35"/>
      <c r="Y38" s="5"/>
      <c r="Z38" s="5"/>
      <c r="AA38" s="5"/>
      <c r="AB38" s="5"/>
      <c r="AC38" s="5"/>
      <c r="AD38" s="5"/>
      <c r="AE38" s="5"/>
      <c r="AF38" s="5"/>
      <c r="AG38" s="5"/>
      <c r="AH38" s="5"/>
      <c r="AI38" s="5"/>
      <c r="AJ38" s="35"/>
      <c r="AK38" s="35"/>
      <c r="AL38" s="35"/>
      <c r="AM38" s="35"/>
      <c r="AN38" s="62"/>
      <c r="AO38" s="62"/>
      <c r="AP38" s="62"/>
      <c r="AQ38" s="62"/>
      <c r="AR38" s="62"/>
      <c r="AS38" s="62"/>
      <c r="AT38" s="62"/>
      <c r="AU38" s="62"/>
      <c r="AV38" s="62"/>
      <c r="AW38" s="62"/>
      <c r="AX38" s="62"/>
      <c r="AY38" s="62"/>
      <c r="AZ38" s="62"/>
      <c r="BA38" s="62"/>
      <c r="BB38" s="62"/>
      <c r="BC38" s="5"/>
      <c r="BD38" s="5"/>
      <c r="BE38" s="5"/>
      <c r="BF38" s="5"/>
      <c r="BG38" s="5"/>
      <c r="BH38" s="5"/>
      <c r="BI38" s="5"/>
      <c r="BJ38" s="5"/>
      <c r="BK38" s="5"/>
      <c r="BL38" s="5"/>
      <c r="BM38" s="5"/>
      <c r="BN38" s="5"/>
      <c r="BO38" s="5"/>
      <c r="BP38" s="5"/>
      <c r="BQ38" s="5"/>
      <c r="BR38" s="62"/>
      <c r="BS38" s="62"/>
      <c r="BT38" s="62"/>
      <c r="BU38" s="62"/>
      <c r="BV38" s="62"/>
      <c r="BW38" s="62"/>
      <c r="BX38" s="62"/>
      <c r="BY38" s="62"/>
      <c r="BZ38" s="62"/>
      <c r="CA38" s="62"/>
      <c r="CB38" s="62"/>
      <c r="CC38" s="62"/>
      <c r="CD38" s="62"/>
      <c r="CE38" s="62"/>
      <c r="CF38" s="62"/>
      <c r="CG38" s="5"/>
      <c r="CH38" s="5"/>
      <c r="CI38" s="5"/>
      <c r="CJ38" s="5"/>
      <c r="CK38" s="5"/>
      <c r="CL38" s="5"/>
      <c r="CM38" s="5"/>
      <c r="CN38" s="5"/>
      <c r="CO38" s="5"/>
      <c r="CP38" s="5"/>
      <c r="CQ38" s="5"/>
      <c r="CR38" s="5"/>
      <c r="CS38" s="5"/>
      <c r="CT38" s="5"/>
      <c r="CU38" s="5"/>
      <c r="CV38" s="62"/>
      <c r="CW38" s="62"/>
      <c r="CX38" s="62"/>
      <c r="CY38" s="62"/>
      <c r="CZ38" s="62"/>
      <c r="DA38" s="62"/>
      <c r="DB38" s="62"/>
      <c r="DC38" s="62"/>
      <c r="DD38" s="62"/>
      <c r="DE38" s="62"/>
      <c r="DF38" s="62"/>
      <c r="DG38" s="62"/>
      <c r="DH38" s="62"/>
      <c r="DI38" s="62"/>
      <c r="DJ38" s="62"/>
      <c r="DK38" s="5"/>
      <c r="DL38" s="5"/>
      <c r="DM38" s="5"/>
      <c r="DN38" s="5"/>
      <c r="DO38" s="5"/>
      <c r="DP38" s="5"/>
      <c r="DQ38" s="5"/>
      <c r="DR38" s="5"/>
      <c r="DS38" s="5"/>
      <c r="DT38" s="5"/>
      <c r="DU38" s="5"/>
      <c r="DV38" s="5"/>
      <c r="DW38" s="5"/>
      <c r="DX38" s="5"/>
      <c r="DY38" s="5"/>
      <c r="DZ38" s="62"/>
      <c r="EA38" s="62"/>
      <c r="EB38" s="62"/>
      <c r="EC38" s="62"/>
      <c r="ED38" s="62"/>
      <c r="EE38" s="62"/>
      <c r="EF38" s="62"/>
      <c r="EG38" s="62"/>
      <c r="EH38" s="62"/>
      <c r="EI38" s="62"/>
      <c r="EJ38" s="62"/>
      <c r="EK38" s="62"/>
      <c r="EL38" s="62"/>
      <c r="EM38" s="62"/>
      <c r="EN38" s="62"/>
      <c r="EO38" s="5"/>
      <c r="EP38" s="5"/>
      <c r="EQ38" s="5"/>
      <c r="ER38" s="5"/>
      <c r="ES38" s="5"/>
      <c r="ET38" s="5"/>
      <c r="EU38" s="5"/>
      <c r="EV38" s="5"/>
      <c r="EW38" s="5"/>
      <c r="EX38" s="5"/>
      <c r="EY38" s="5"/>
      <c r="EZ38" s="5"/>
      <c r="FA38" s="5"/>
      <c r="FB38" s="5"/>
      <c r="FC38" s="5"/>
      <c r="FD38" s="62"/>
      <c r="FE38" s="62"/>
      <c r="FF38" s="62"/>
      <c r="FG38" s="62"/>
      <c r="FH38" s="62"/>
      <c r="FI38" s="62"/>
      <c r="FJ38" s="62"/>
      <c r="FK38" s="62"/>
      <c r="FL38" s="62"/>
      <c r="FM38" s="62"/>
      <c r="FN38" s="62"/>
      <c r="FO38" s="62"/>
      <c r="FP38" s="62"/>
      <c r="FQ38" s="62"/>
      <c r="FR38" s="62"/>
      <c r="FS38" s="5"/>
      <c r="FT38" s="5"/>
      <c r="FU38" s="5"/>
      <c r="FV38" s="5"/>
      <c r="FW38" s="5"/>
      <c r="FX38" s="5"/>
      <c r="FY38" s="5"/>
      <c r="FZ38" s="5"/>
      <c r="GA38" s="5"/>
      <c r="GB38" s="5"/>
      <c r="GC38" s="5"/>
      <c r="GD38" s="5"/>
      <c r="GE38" s="5"/>
      <c r="GF38" s="5"/>
      <c r="GG38" s="5"/>
      <c r="GH38" s="62"/>
      <c r="GI38" s="62"/>
      <c r="GJ38" s="62"/>
      <c r="GK38" s="62"/>
      <c r="GL38" s="62"/>
      <c r="GM38" s="62"/>
      <c r="GN38" s="62"/>
      <c r="GO38" s="62"/>
      <c r="GP38" s="62"/>
      <c r="GQ38" s="62"/>
      <c r="GR38" s="62"/>
      <c r="GS38" s="62"/>
      <c r="GT38" s="62"/>
      <c r="GU38" s="62"/>
      <c r="GV38" s="62"/>
      <c r="GW38" s="5"/>
      <c r="GX38" s="5"/>
      <c r="GY38" s="5"/>
      <c r="GZ38" s="5"/>
      <c r="HA38" s="5"/>
      <c r="HB38" s="5"/>
      <c r="HC38" s="5"/>
      <c r="HD38" s="5"/>
      <c r="HE38" s="5"/>
      <c r="HF38" s="5"/>
      <c r="HG38" s="5"/>
      <c r="HH38" s="5"/>
      <c r="HI38" s="5"/>
      <c r="HJ38" s="5"/>
      <c r="HK38" s="5"/>
      <c r="HL38" s="62"/>
      <c r="HM38" s="62"/>
      <c r="HN38" s="62"/>
      <c r="HO38" s="62"/>
      <c r="HP38" s="62"/>
      <c r="HQ38" s="62"/>
      <c r="HR38" s="62"/>
      <c r="HS38" s="62"/>
      <c r="HT38" s="62"/>
      <c r="HU38" s="62"/>
      <c r="HV38" s="62"/>
      <c r="HW38" s="62"/>
      <c r="HX38" s="62"/>
      <c r="HY38" s="62"/>
      <c r="HZ38" s="62"/>
      <c r="IA38" s="5"/>
      <c r="IB38" s="5"/>
      <c r="IC38" s="5"/>
      <c r="ID38" s="5"/>
      <c r="IE38" s="5"/>
      <c r="IF38" s="5"/>
      <c r="IG38" s="5"/>
      <c r="IH38" s="5"/>
      <c r="II38" s="5"/>
      <c r="IJ38" s="5"/>
      <c r="IK38" s="5"/>
      <c r="IL38" s="5"/>
      <c r="IM38" s="5"/>
      <c r="IN38" s="5"/>
      <c r="IO38" s="5"/>
      <c r="IP38" s="62"/>
      <c r="IQ38" s="62"/>
      <c r="IR38" s="62"/>
      <c r="IS38" s="62"/>
      <c r="IT38" s="62"/>
      <c r="IU38" s="62"/>
      <c r="IV38" s="62"/>
      <c r="IW38" s="62"/>
      <c r="IX38" s="62"/>
      <c r="IY38" s="62"/>
      <c r="IZ38" s="62"/>
      <c r="JA38" s="62"/>
      <c r="JB38" s="62"/>
      <c r="JC38" s="62"/>
      <c r="JD38" s="62"/>
      <c r="JE38" s="5"/>
      <c r="JF38" s="5"/>
      <c r="JG38" s="5"/>
      <c r="JH38" s="5"/>
      <c r="JI38" s="5"/>
      <c r="JJ38" s="5"/>
      <c r="JK38" s="5"/>
      <c r="JL38" s="5"/>
      <c r="JM38" s="5"/>
      <c r="JN38" s="5"/>
      <c r="JO38" s="5"/>
      <c r="JP38" s="5"/>
      <c r="JQ38" s="5"/>
      <c r="JR38" s="5"/>
      <c r="JS38" s="5"/>
      <c r="JT38" s="62"/>
      <c r="JU38" s="62"/>
      <c r="JV38" s="62"/>
      <c r="JW38" s="62"/>
      <c r="JX38" s="62"/>
      <c r="JY38" s="62"/>
      <c r="JZ38" s="62"/>
      <c r="KA38" s="62"/>
      <c r="KB38" s="62"/>
      <c r="KC38" s="62"/>
      <c r="KD38" s="62"/>
      <c r="KE38" s="62"/>
      <c r="KF38" s="62"/>
      <c r="KG38" s="62"/>
      <c r="KH38" s="62"/>
      <c r="KI38" s="5"/>
      <c r="KJ38" s="5"/>
      <c r="KK38" s="5"/>
      <c r="KL38" s="5"/>
      <c r="KM38" s="5"/>
      <c r="KN38" s="5"/>
      <c r="KO38" s="5"/>
      <c r="KP38" s="5"/>
      <c r="KQ38" s="5"/>
      <c r="KR38" s="5"/>
      <c r="KS38" s="5"/>
      <c r="KT38" s="5"/>
      <c r="KU38" s="5"/>
      <c r="KV38" s="5"/>
      <c r="KW38" s="5"/>
      <c r="KX38" s="62"/>
      <c r="KY38" s="62"/>
      <c r="KZ38" s="62"/>
      <c r="LA38" s="62"/>
      <c r="LB38" s="62"/>
      <c r="LC38" s="62"/>
      <c r="LD38" s="62"/>
      <c r="LE38" s="62"/>
      <c r="LF38" s="62"/>
      <c r="LG38" s="62"/>
      <c r="LH38" s="62"/>
      <c r="LI38" s="62"/>
      <c r="LJ38" s="62"/>
      <c r="LK38" s="62"/>
      <c r="LL38" s="62"/>
    </row>
    <row r="39" spans="1:324" x14ac:dyDescent="0.35">
      <c r="A39" s="131">
        <v>35</v>
      </c>
      <c r="B39" s="170"/>
      <c r="C39" s="170"/>
      <c r="D39" s="152">
        <v>486</v>
      </c>
      <c r="E39" s="72" t="str">
        <f>'BVEM Scorecard'!F38</f>
        <v>Wind + Solar + Storage</v>
      </c>
      <c r="F39" s="96"/>
      <c r="G39" s="96"/>
      <c r="H39" s="96"/>
      <c r="I39" s="96"/>
      <c r="J39" s="66"/>
      <c r="K39" s="66"/>
      <c r="L39" s="66"/>
      <c r="M39" s="66"/>
      <c r="N39" s="66"/>
      <c r="O39" s="66"/>
      <c r="P39" s="66"/>
      <c r="Q39" s="66"/>
      <c r="R39" s="66"/>
      <c r="S39" s="66"/>
      <c r="T39" s="66"/>
      <c r="U39" s="66"/>
      <c r="V39" s="66"/>
      <c r="W39" s="66"/>
      <c r="X39" s="35"/>
      <c r="Y39" s="5"/>
      <c r="Z39" s="5"/>
      <c r="AA39" s="5"/>
      <c r="AB39" s="5"/>
      <c r="AC39" s="5"/>
      <c r="AD39" s="5"/>
      <c r="AE39" s="5"/>
      <c r="AF39" s="5"/>
      <c r="AG39" s="5"/>
      <c r="AH39" s="5"/>
      <c r="AI39" s="5"/>
      <c r="AJ39" s="35"/>
      <c r="AK39" s="35"/>
      <c r="AL39" s="35"/>
      <c r="AM39" s="35"/>
      <c r="AN39" s="62"/>
      <c r="AO39" s="62"/>
      <c r="AP39" s="62"/>
      <c r="AQ39" s="62"/>
      <c r="AR39" s="62"/>
      <c r="AS39" s="62"/>
      <c r="AT39" s="62"/>
      <c r="AU39" s="62"/>
      <c r="AV39" s="62"/>
      <c r="AW39" s="62"/>
      <c r="AX39" s="62"/>
      <c r="AY39" s="62"/>
      <c r="AZ39" s="62"/>
      <c r="BA39" s="62"/>
      <c r="BB39" s="62"/>
      <c r="BC39" s="5"/>
      <c r="BD39" s="5"/>
      <c r="BE39" s="5"/>
      <c r="BF39" s="5"/>
      <c r="BG39" s="5"/>
      <c r="BH39" s="5"/>
      <c r="BI39" s="5"/>
      <c r="BJ39" s="5"/>
      <c r="BK39" s="5"/>
      <c r="BL39" s="5"/>
      <c r="BM39" s="5"/>
      <c r="BN39" s="5"/>
      <c r="BO39" s="5"/>
      <c r="BP39" s="5"/>
      <c r="BQ39" s="5"/>
      <c r="BR39" s="62"/>
      <c r="BS39" s="62"/>
      <c r="BT39" s="62"/>
      <c r="BU39" s="62"/>
      <c r="BV39" s="62"/>
      <c r="BW39" s="62"/>
      <c r="BX39" s="62"/>
      <c r="BY39" s="62"/>
      <c r="BZ39" s="62"/>
      <c r="CA39" s="62"/>
      <c r="CB39" s="62"/>
      <c r="CC39" s="62"/>
      <c r="CD39" s="62"/>
      <c r="CE39" s="62"/>
      <c r="CF39" s="62"/>
      <c r="CG39" s="5"/>
      <c r="CH39" s="5"/>
      <c r="CI39" s="5"/>
      <c r="CJ39" s="5"/>
      <c r="CK39" s="5"/>
      <c r="CL39" s="5"/>
      <c r="CM39" s="5"/>
      <c r="CN39" s="5"/>
      <c r="CO39" s="5"/>
      <c r="CP39" s="5"/>
      <c r="CQ39" s="5"/>
      <c r="CR39" s="5"/>
      <c r="CS39" s="5"/>
      <c r="CT39" s="5"/>
      <c r="CU39" s="5"/>
      <c r="CV39" s="62"/>
      <c r="CW39" s="62"/>
      <c r="CX39" s="62"/>
      <c r="CY39" s="62"/>
      <c r="CZ39" s="62"/>
      <c r="DA39" s="62"/>
      <c r="DB39" s="62"/>
      <c r="DC39" s="62"/>
      <c r="DD39" s="62"/>
      <c r="DE39" s="62"/>
      <c r="DF39" s="62"/>
      <c r="DG39" s="62"/>
      <c r="DH39" s="62"/>
      <c r="DI39" s="62"/>
      <c r="DJ39" s="62"/>
      <c r="DK39" s="5"/>
      <c r="DL39" s="5"/>
      <c r="DM39" s="5"/>
      <c r="DN39" s="5"/>
      <c r="DO39" s="5"/>
      <c r="DP39" s="5"/>
      <c r="DQ39" s="5"/>
      <c r="DR39" s="5"/>
      <c r="DS39" s="5"/>
      <c r="DT39" s="5"/>
      <c r="DU39" s="5"/>
      <c r="DV39" s="5"/>
      <c r="DW39" s="5"/>
      <c r="DX39" s="5"/>
      <c r="DY39" s="5"/>
      <c r="DZ39" s="62"/>
      <c r="EA39" s="62"/>
      <c r="EB39" s="62"/>
      <c r="EC39" s="62"/>
      <c r="ED39" s="62"/>
      <c r="EE39" s="62"/>
      <c r="EF39" s="62"/>
      <c r="EG39" s="62"/>
      <c r="EH39" s="62"/>
      <c r="EI39" s="62"/>
      <c r="EJ39" s="62"/>
      <c r="EK39" s="62"/>
      <c r="EL39" s="62"/>
      <c r="EM39" s="62"/>
      <c r="EN39" s="62"/>
      <c r="EO39" s="5"/>
      <c r="EP39" s="5"/>
      <c r="EQ39" s="5"/>
      <c r="ER39" s="5"/>
      <c r="ES39" s="5"/>
      <c r="ET39" s="5"/>
      <c r="EU39" s="5"/>
      <c r="EV39" s="5"/>
      <c r="EW39" s="5"/>
      <c r="EX39" s="5"/>
      <c r="EY39" s="5"/>
      <c r="EZ39" s="5"/>
      <c r="FA39" s="5"/>
      <c r="FB39" s="5"/>
      <c r="FC39" s="5"/>
      <c r="FD39" s="62"/>
      <c r="FE39" s="62"/>
      <c r="FF39" s="62"/>
      <c r="FG39" s="62"/>
      <c r="FH39" s="62"/>
      <c r="FI39" s="62"/>
      <c r="FJ39" s="62"/>
      <c r="FK39" s="62"/>
      <c r="FL39" s="62"/>
      <c r="FM39" s="62"/>
      <c r="FN39" s="62"/>
      <c r="FO39" s="62"/>
      <c r="FP39" s="62"/>
      <c r="FQ39" s="62"/>
      <c r="FR39" s="62"/>
      <c r="FS39" s="5"/>
      <c r="FT39" s="5"/>
      <c r="FU39" s="5"/>
      <c r="FV39" s="5"/>
      <c r="FW39" s="5"/>
      <c r="FX39" s="5"/>
      <c r="FY39" s="5"/>
      <c r="FZ39" s="5"/>
      <c r="GA39" s="5"/>
      <c r="GB39" s="5"/>
      <c r="GC39" s="5"/>
      <c r="GD39" s="5"/>
      <c r="GE39" s="5"/>
      <c r="GF39" s="5"/>
      <c r="GG39" s="5"/>
      <c r="GH39" s="62"/>
      <c r="GI39" s="62"/>
      <c r="GJ39" s="62"/>
      <c r="GK39" s="62"/>
      <c r="GL39" s="62"/>
      <c r="GM39" s="62"/>
      <c r="GN39" s="62"/>
      <c r="GO39" s="62"/>
      <c r="GP39" s="62"/>
      <c r="GQ39" s="62"/>
      <c r="GR39" s="62"/>
      <c r="GS39" s="62"/>
      <c r="GT39" s="62"/>
      <c r="GU39" s="62"/>
      <c r="GV39" s="62"/>
      <c r="GW39" s="5"/>
      <c r="GX39" s="5"/>
      <c r="GY39" s="5"/>
      <c r="GZ39" s="5"/>
      <c r="HA39" s="5"/>
      <c r="HB39" s="5"/>
      <c r="HC39" s="5"/>
      <c r="HD39" s="5"/>
      <c r="HE39" s="5"/>
      <c r="HF39" s="5"/>
      <c r="HG39" s="5"/>
      <c r="HH39" s="5"/>
      <c r="HI39" s="5"/>
      <c r="HJ39" s="5"/>
      <c r="HK39" s="5"/>
      <c r="HL39" s="62"/>
      <c r="HM39" s="62"/>
      <c r="HN39" s="62"/>
      <c r="HO39" s="62"/>
      <c r="HP39" s="62"/>
      <c r="HQ39" s="62"/>
      <c r="HR39" s="62"/>
      <c r="HS39" s="62"/>
      <c r="HT39" s="62"/>
      <c r="HU39" s="62"/>
      <c r="HV39" s="62"/>
      <c r="HW39" s="62"/>
      <c r="HX39" s="62"/>
      <c r="HY39" s="62"/>
      <c r="HZ39" s="62"/>
      <c r="IA39" s="5"/>
      <c r="IB39" s="5"/>
      <c r="IC39" s="5"/>
      <c r="ID39" s="5"/>
      <c r="IE39" s="5"/>
      <c r="IF39" s="5"/>
      <c r="IG39" s="5"/>
      <c r="IH39" s="5"/>
      <c r="II39" s="5"/>
      <c r="IJ39" s="5"/>
      <c r="IK39" s="5"/>
      <c r="IL39" s="5"/>
      <c r="IM39" s="5"/>
      <c r="IN39" s="5"/>
      <c r="IO39" s="5"/>
      <c r="IP39" s="62"/>
      <c r="IQ39" s="62"/>
      <c r="IR39" s="62"/>
      <c r="IS39" s="62"/>
      <c r="IT39" s="62"/>
      <c r="IU39" s="62"/>
      <c r="IV39" s="62"/>
      <c r="IW39" s="62"/>
      <c r="IX39" s="62"/>
      <c r="IY39" s="62"/>
      <c r="IZ39" s="62"/>
      <c r="JA39" s="62"/>
      <c r="JB39" s="62"/>
      <c r="JC39" s="62"/>
      <c r="JD39" s="62"/>
      <c r="JE39" s="5"/>
      <c r="JF39" s="5"/>
      <c r="JG39" s="5"/>
      <c r="JH39" s="5"/>
      <c r="JI39" s="5"/>
      <c r="JJ39" s="5"/>
      <c r="JK39" s="5"/>
      <c r="JL39" s="5"/>
      <c r="JM39" s="5"/>
      <c r="JN39" s="5"/>
      <c r="JO39" s="5"/>
      <c r="JP39" s="5"/>
      <c r="JQ39" s="5"/>
      <c r="JR39" s="5"/>
      <c r="JS39" s="5"/>
      <c r="JT39" s="62"/>
      <c r="JU39" s="62"/>
      <c r="JV39" s="62"/>
      <c r="JW39" s="62"/>
      <c r="JX39" s="62"/>
      <c r="JY39" s="62"/>
      <c r="JZ39" s="62"/>
      <c r="KA39" s="62"/>
      <c r="KB39" s="62"/>
      <c r="KC39" s="62"/>
      <c r="KD39" s="62"/>
      <c r="KE39" s="62"/>
      <c r="KF39" s="62"/>
      <c r="KG39" s="62"/>
      <c r="KH39" s="62"/>
      <c r="KI39" s="5"/>
      <c r="KJ39" s="5"/>
      <c r="KK39" s="5"/>
      <c r="KL39" s="5"/>
      <c r="KM39" s="5"/>
      <c r="KN39" s="5"/>
      <c r="KO39" s="5"/>
      <c r="KP39" s="5"/>
      <c r="KQ39" s="5"/>
      <c r="KR39" s="5"/>
      <c r="KS39" s="5"/>
      <c r="KT39" s="5"/>
      <c r="KU39" s="5"/>
      <c r="KV39" s="5"/>
      <c r="KW39" s="5"/>
      <c r="KX39" s="62"/>
      <c r="KY39" s="62"/>
      <c r="KZ39" s="62"/>
      <c r="LA39" s="62"/>
      <c r="LB39" s="62"/>
      <c r="LC39" s="62"/>
      <c r="LD39" s="62"/>
      <c r="LE39" s="62"/>
      <c r="LF39" s="62"/>
      <c r="LG39" s="62"/>
      <c r="LH39" s="62"/>
      <c r="LI39" s="62"/>
      <c r="LJ39" s="62"/>
      <c r="LK39" s="62"/>
      <c r="LL39" s="62"/>
    </row>
    <row r="40" spans="1:324" x14ac:dyDescent="0.35">
      <c r="A40" s="131">
        <v>36</v>
      </c>
      <c r="B40" s="170"/>
      <c r="C40" s="170"/>
      <c r="D40" s="152">
        <v>490</v>
      </c>
      <c r="E40" s="72" t="str">
        <f>'BVEM Scorecard'!F39</f>
        <v>Wind + Solar + Storage</v>
      </c>
      <c r="F40" s="96"/>
      <c r="G40" s="96"/>
      <c r="H40" s="96"/>
      <c r="I40" s="96"/>
      <c r="J40" s="66"/>
      <c r="K40" s="66"/>
      <c r="L40" s="66"/>
      <c r="M40" s="66"/>
      <c r="N40" s="66"/>
      <c r="O40" s="66"/>
      <c r="P40" s="66"/>
      <c r="Q40" s="66"/>
      <c r="R40" s="66"/>
      <c r="S40" s="66"/>
      <c r="T40" s="66"/>
      <c r="U40" s="66"/>
      <c r="V40" s="66"/>
      <c r="W40" s="66"/>
      <c r="X40" s="35"/>
      <c r="Y40" s="5"/>
      <c r="Z40" s="5"/>
      <c r="AA40" s="5"/>
      <c r="AB40" s="5"/>
      <c r="AC40" s="5"/>
      <c r="AD40" s="5"/>
      <c r="AE40" s="5"/>
      <c r="AF40" s="5"/>
      <c r="AG40" s="5"/>
      <c r="AH40" s="5"/>
      <c r="AI40" s="5"/>
      <c r="AJ40" s="35"/>
      <c r="AK40" s="35"/>
      <c r="AL40" s="35"/>
      <c r="AM40" s="35"/>
      <c r="AN40" s="62"/>
      <c r="AO40" s="62"/>
      <c r="AP40" s="62"/>
      <c r="AQ40" s="62"/>
      <c r="AR40" s="62"/>
      <c r="AS40" s="62"/>
      <c r="AT40" s="62"/>
      <c r="AU40" s="62"/>
      <c r="AV40" s="62"/>
      <c r="AW40" s="62"/>
      <c r="AX40" s="62"/>
      <c r="AY40" s="62"/>
      <c r="AZ40" s="62"/>
      <c r="BA40" s="62"/>
      <c r="BB40" s="62"/>
      <c r="BC40" s="5"/>
      <c r="BD40" s="5"/>
      <c r="BE40" s="5"/>
      <c r="BF40" s="5"/>
      <c r="BG40" s="5"/>
      <c r="BH40" s="5"/>
      <c r="BI40" s="5"/>
      <c r="BJ40" s="5"/>
      <c r="BK40" s="5"/>
      <c r="BL40" s="5"/>
      <c r="BM40" s="5"/>
      <c r="BN40" s="5"/>
      <c r="BO40" s="5"/>
      <c r="BP40" s="5"/>
      <c r="BQ40" s="5"/>
      <c r="BR40" s="62"/>
      <c r="BS40" s="62"/>
      <c r="BT40" s="62"/>
      <c r="BU40" s="62"/>
      <c r="BV40" s="62"/>
      <c r="BW40" s="62"/>
      <c r="BX40" s="62"/>
      <c r="BY40" s="62"/>
      <c r="BZ40" s="62"/>
      <c r="CA40" s="62"/>
      <c r="CB40" s="62"/>
      <c r="CC40" s="62"/>
      <c r="CD40" s="62"/>
      <c r="CE40" s="62"/>
      <c r="CF40" s="62"/>
      <c r="CG40" s="5"/>
      <c r="CH40" s="5"/>
      <c r="CI40" s="5"/>
      <c r="CJ40" s="5"/>
      <c r="CK40" s="5"/>
      <c r="CL40" s="5"/>
      <c r="CM40" s="5"/>
      <c r="CN40" s="5"/>
      <c r="CO40" s="5"/>
      <c r="CP40" s="5"/>
      <c r="CQ40" s="5"/>
      <c r="CR40" s="5"/>
      <c r="CS40" s="5"/>
      <c r="CT40" s="5"/>
      <c r="CU40" s="5"/>
      <c r="CV40" s="62"/>
      <c r="CW40" s="62"/>
      <c r="CX40" s="62"/>
      <c r="CY40" s="62"/>
      <c r="CZ40" s="62"/>
      <c r="DA40" s="62"/>
      <c r="DB40" s="62"/>
      <c r="DC40" s="62"/>
      <c r="DD40" s="62"/>
      <c r="DE40" s="62"/>
      <c r="DF40" s="62"/>
      <c r="DG40" s="62"/>
      <c r="DH40" s="62"/>
      <c r="DI40" s="62"/>
      <c r="DJ40" s="62"/>
      <c r="DK40" s="5"/>
      <c r="DL40" s="5"/>
      <c r="DM40" s="5"/>
      <c r="DN40" s="5"/>
      <c r="DO40" s="5"/>
      <c r="DP40" s="5"/>
      <c r="DQ40" s="5"/>
      <c r="DR40" s="5"/>
      <c r="DS40" s="5"/>
      <c r="DT40" s="5"/>
      <c r="DU40" s="5"/>
      <c r="DV40" s="5"/>
      <c r="DW40" s="5"/>
      <c r="DX40" s="5"/>
      <c r="DY40" s="5"/>
      <c r="DZ40" s="62"/>
      <c r="EA40" s="62"/>
      <c r="EB40" s="62"/>
      <c r="EC40" s="62"/>
      <c r="ED40" s="62"/>
      <c r="EE40" s="62"/>
      <c r="EF40" s="62"/>
      <c r="EG40" s="62"/>
      <c r="EH40" s="62"/>
      <c r="EI40" s="62"/>
      <c r="EJ40" s="62"/>
      <c r="EK40" s="62"/>
      <c r="EL40" s="62"/>
      <c r="EM40" s="62"/>
      <c r="EN40" s="62"/>
      <c r="EO40" s="5"/>
      <c r="EP40" s="5"/>
      <c r="EQ40" s="5"/>
      <c r="ER40" s="5"/>
      <c r="ES40" s="5"/>
      <c r="ET40" s="5"/>
      <c r="EU40" s="5"/>
      <c r="EV40" s="5"/>
      <c r="EW40" s="5"/>
      <c r="EX40" s="5"/>
      <c r="EY40" s="5"/>
      <c r="EZ40" s="5"/>
      <c r="FA40" s="5"/>
      <c r="FB40" s="5"/>
      <c r="FC40" s="5"/>
      <c r="FD40" s="62"/>
      <c r="FE40" s="62"/>
      <c r="FF40" s="62"/>
      <c r="FG40" s="62"/>
      <c r="FH40" s="62"/>
      <c r="FI40" s="62"/>
      <c r="FJ40" s="62"/>
      <c r="FK40" s="62"/>
      <c r="FL40" s="62"/>
      <c r="FM40" s="62"/>
      <c r="FN40" s="62"/>
      <c r="FO40" s="62"/>
      <c r="FP40" s="62"/>
      <c r="FQ40" s="62"/>
      <c r="FR40" s="62"/>
      <c r="FS40" s="5"/>
      <c r="FT40" s="5"/>
      <c r="FU40" s="5"/>
      <c r="FV40" s="5"/>
      <c r="FW40" s="5"/>
      <c r="FX40" s="5"/>
      <c r="FY40" s="5"/>
      <c r="FZ40" s="5"/>
      <c r="GA40" s="5"/>
      <c r="GB40" s="5"/>
      <c r="GC40" s="5"/>
      <c r="GD40" s="5"/>
      <c r="GE40" s="5"/>
      <c r="GF40" s="5"/>
      <c r="GG40" s="5"/>
      <c r="GH40" s="62"/>
      <c r="GI40" s="62"/>
      <c r="GJ40" s="62"/>
      <c r="GK40" s="62"/>
      <c r="GL40" s="62"/>
      <c r="GM40" s="62"/>
      <c r="GN40" s="62"/>
      <c r="GO40" s="62"/>
      <c r="GP40" s="62"/>
      <c r="GQ40" s="62"/>
      <c r="GR40" s="62"/>
      <c r="GS40" s="62"/>
      <c r="GT40" s="62"/>
      <c r="GU40" s="62"/>
      <c r="GV40" s="62"/>
      <c r="GW40" s="5"/>
      <c r="GX40" s="5"/>
      <c r="GY40" s="5"/>
      <c r="GZ40" s="5"/>
      <c r="HA40" s="5"/>
      <c r="HB40" s="5"/>
      <c r="HC40" s="5"/>
      <c r="HD40" s="5"/>
      <c r="HE40" s="5"/>
      <c r="HF40" s="5"/>
      <c r="HG40" s="5"/>
      <c r="HH40" s="5"/>
      <c r="HI40" s="5"/>
      <c r="HJ40" s="5"/>
      <c r="HK40" s="5"/>
      <c r="HL40" s="62"/>
      <c r="HM40" s="62"/>
      <c r="HN40" s="62"/>
      <c r="HO40" s="62"/>
      <c r="HP40" s="62"/>
      <c r="HQ40" s="62"/>
      <c r="HR40" s="62"/>
      <c r="HS40" s="62"/>
      <c r="HT40" s="62"/>
      <c r="HU40" s="62"/>
      <c r="HV40" s="62"/>
      <c r="HW40" s="62"/>
      <c r="HX40" s="62"/>
      <c r="HY40" s="62"/>
      <c r="HZ40" s="62"/>
      <c r="IA40" s="5"/>
      <c r="IB40" s="5"/>
      <c r="IC40" s="5"/>
      <c r="ID40" s="5"/>
      <c r="IE40" s="5"/>
      <c r="IF40" s="5"/>
      <c r="IG40" s="5"/>
      <c r="IH40" s="5"/>
      <c r="II40" s="5"/>
      <c r="IJ40" s="5"/>
      <c r="IK40" s="5"/>
      <c r="IL40" s="5"/>
      <c r="IM40" s="5"/>
      <c r="IN40" s="5"/>
      <c r="IO40" s="5"/>
      <c r="IP40" s="62"/>
      <c r="IQ40" s="62"/>
      <c r="IR40" s="62"/>
      <c r="IS40" s="62"/>
      <c r="IT40" s="62"/>
      <c r="IU40" s="62"/>
      <c r="IV40" s="62"/>
      <c r="IW40" s="62"/>
      <c r="IX40" s="62"/>
      <c r="IY40" s="62"/>
      <c r="IZ40" s="62"/>
      <c r="JA40" s="62"/>
      <c r="JB40" s="62"/>
      <c r="JC40" s="62"/>
      <c r="JD40" s="62"/>
      <c r="JE40" s="5"/>
      <c r="JF40" s="5"/>
      <c r="JG40" s="5"/>
      <c r="JH40" s="5"/>
      <c r="JI40" s="5"/>
      <c r="JJ40" s="5"/>
      <c r="JK40" s="5"/>
      <c r="JL40" s="5"/>
      <c r="JM40" s="5"/>
      <c r="JN40" s="5"/>
      <c r="JO40" s="5"/>
      <c r="JP40" s="5"/>
      <c r="JQ40" s="5"/>
      <c r="JR40" s="5"/>
      <c r="JS40" s="5"/>
      <c r="JT40" s="62"/>
      <c r="JU40" s="62"/>
      <c r="JV40" s="62"/>
      <c r="JW40" s="62"/>
      <c r="JX40" s="62"/>
      <c r="JY40" s="62"/>
      <c r="JZ40" s="62"/>
      <c r="KA40" s="62"/>
      <c r="KB40" s="62"/>
      <c r="KC40" s="62"/>
      <c r="KD40" s="62"/>
      <c r="KE40" s="62"/>
      <c r="KF40" s="62"/>
      <c r="KG40" s="62"/>
      <c r="KH40" s="62"/>
      <c r="KI40" s="5"/>
      <c r="KJ40" s="5"/>
      <c r="KK40" s="5"/>
      <c r="KL40" s="5"/>
      <c r="KM40" s="5"/>
      <c r="KN40" s="5"/>
      <c r="KO40" s="5"/>
      <c r="KP40" s="5"/>
      <c r="KQ40" s="5"/>
      <c r="KR40" s="5"/>
      <c r="KS40" s="5"/>
      <c r="KT40" s="5"/>
      <c r="KU40" s="5"/>
      <c r="KV40" s="5"/>
      <c r="KW40" s="5"/>
      <c r="KX40" s="62"/>
      <c r="KY40" s="62"/>
      <c r="KZ40" s="62"/>
      <c r="LA40" s="62"/>
      <c r="LB40" s="62"/>
      <c r="LC40" s="62"/>
      <c r="LD40" s="62"/>
      <c r="LE40" s="62"/>
      <c r="LF40" s="62"/>
      <c r="LG40" s="62"/>
      <c r="LH40" s="62"/>
      <c r="LI40" s="62"/>
      <c r="LJ40" s="62"/>
      <c r="LK40" s="62"/>
      <c r="LL40" s="62"/>
    </row>
    <row r="41" spans="1:324" x14ac:dyDescent="0.35">
      <c r="A41" s="131">
        <v>37</v>
      </c>
      <c r="B41" s="170"/>
      <c r="C41" s="170"/>
      <c r="D41" s="152">
        <v>478</v>
      </c>
      <c r="E41" s="72" t="str">
        <f>'BVEM Scorecard'!F40</f>
        <v>Wind + Solar + Storage</v>
      </c>
      <c r="F41" s="96"/>
      <c r="G41" s="96"/>
      <c r="H41" s="96"/>
      <c r="I41" s="96"/>
      <c r="J41" s="66"/>
      <c r="K41" s="66"/>
      <c r="L41" s="66"/>
      <c r="M41" s="66"/>
      <c r="N41" s="66"/>
      <c r="O41" s="66"/>
      <c r="P41" s="66"/>
      <c r="Q41" s="66"/>
      <c r="R41" s="66"/>
      <c r="S41" s="66"/>
      <c r="T41" s="66"/>
      <c r="U41" s="66"/>
      <c r="V41" s="66"/>
      <c r="W41" s="66"/>
      <c r="X41" s="35"/>
      <c r="Y41" s="5"/>
      <c r="Z41" s="5"/>
      <c r="AA41" s="5"/>
      <c r="AB41" s="5"/>
      <c r="AC41" s="5"/>
      <c r="AD41" s="5"/>
      <c r="AE41" s="5"/>
      <c r="AF41" s="5"/>
      <c r="AG41" s="5"/>
      <c r="AH41" s="5"/>
      <c r="AI41" s="5"/>
      <c r="AJ41" s="35"/>
      <c r="AK41" s="35"/>
      <c r="AL41" s="35"/>
      <c r="AM41" s="35"/>
      <c r="AN41" s="62"/>
      <c r="AO41" s="62"/>
      <c r="AP41" s="62"/>
      <c r="AQ41" s="62"/>
      <c r="AR41" s="62"/>
      <c r="AS41" s="62"/>
      <c r="AT41" s="62"/>
      <c r="AU41" s="62"/>
      <c r="AV41" s="62"/>
      <c r="AW41" s="62"/>
      <c r="AX41" s="62"/>
      <c r="AY41" s="62"/>
      <c r="AZ41" s="62"/>
      <c r="BA41" s="62"/>
      <c r="BB41" s="62"/>
      <c r="BC41" s="5"/>
      <c r="BD41" s="5"/>
      <c r="BE41" s="5"/>
      <c r="BF41" s="5"/>
      <c r="BG41" s="5"/>
      <c r="BH41" s="5"/>
      <c r="BI41" s="5"/>
      <c r="BJ41" s="5"/>
      <c r="BK41" s="5"/>
      <c r="BL41" s="5"/>
      <c r="BM41" s="5"/>
      <c r="BN41" s="5"/>
      <c r="BO41" s="5"/>
      <c r="BP41" s="5"/>
      <c r="BQ41" s="5"/>
      <c r="BR41" s="62"/>
      <c r="BS41" s="62"/>
      <c r="BT41" s="62"/>
      <c r="BU41" s="62"/>
      <c r="BV41" s="62"/>
      <c r="BW41" s="62"/>
      <c r="BX41" s="62"/>
      <c r="BY41" s="62"/>
      <c r="BZ41" s="62"/>
      <c r="CA41" s="62"/>
      <c r="CB41" s="62"/>
      <c r="CC41" s="62"/>
      <c r="CD41" s="62"/>
      <c r="CE41" s="62"/>
      <c r="CF41" s="62"/>
      <c r="CG41" s="5"/>
      <c r="CH41" s="5"/>
      <c r="CI41" s="5"/>
      <c r="CJ41" s="5"/>
      <c r="CK41" s="5"/>
      <c r="CL41" s="5"/>
      <c r="CM41" s="5"/>
      <c r="CN41" s="5"/>
      <c r="CO41" s="5"/>
      <c r="CP41" s="5"/>
      <c r="CQ41" s="5"/>
      <c r="CR41" s="5"/>
      <c r="CS41" s="5"/>
      <c r="CT41" s="5"/>
      <c r="CU41" s="5"/>
      <c r="CV41" s="62"/>
      <c r="CW41" s="62"/>
      <c r="CX41" s="62"/>
      <c r="CY41" s="62"/>
      <c r="CZ41" s="62"/>
      <c r="DA41" s="62"/>
      <c r="DB41" s="62"/>
      <c r="DC41" s="62"/>
      <c r="DD41" s="62"/>
      <c r="DE41" s="62"/>
      <c r="DF41" s="62"/>
      <c r="DG41" s="62"/>
      <c r="DH41" s="62"/>
      <c r="DI41" s="62"/>
      <c r="DJ41" s="62"/>
      <c r="DK41" s="5"/>
      <c r="DL41" s="5"/>
      <c r="DM41" s="5"/>
      <c r="DN41" s="5"/>
      <c r="DO41" s="5"/>
      <c r="DP41" s="5"/>
      <c r="DQ41" s="5"/>
      <c r="DR41" s="5"/>
      <c r="DS41" s="5"/>
      <c r="DT41" s="5"/>
      <c r="DU41" s="5"/>
      <c r="DV41" s="5"/>
      <c r="DW41" s="5"/>
      <c r="DX41" s="5"/>
      <c r="DY41" s="5"/>
      <c r="DZ41" s="62"/>
      <c r="EA41" s="62"/>
      <c r="EB41" s="62"/>
      <c r="EC41" s="62"/>
      <c r="ED41" s="62"/>
      <c r="EE41" s="62"/>
      <c r="EF41" s="62"/>
      <c r="EG41" s="62"/>
      <c r="EH41" s="62"/>
      <c r="EI41" s="62"/>
      <c r="EJ41" s="62"/>
      <c r="EK41" s="62"/>
      <c r="EL41" s="62"/>
      <c r="EM41" s="62"/>
      <c r="EN41" s="62"/>
      <c r="EO41" s="5"/>
      <c r="EP41" s="5"/>
      <c r="EQ41" s="5"/>
      <c r="ER41" s="5"/>
      <c r="ES41" s="5"/>
      <c r="ET41" s="5"/>
      <c r="EU41" s="5"/>
      <c r="EV41" s="5"/>
      <c r="EW41" s="5"/>
      <c r="EX41" s="5"/>
      <c r="EY41" s="5"/>
      <c r="EZ41" s="5"/>
      <c r="FA41" s="5"/>
      <c r="FB41" s="5"/>
      <c r="FC41" s="5"/>
      <c r="FD41" s="62"/>
      <c r="FE41" s="62"/>
      <c r="FF41" s="62"/>
      <c r="FG41" s="62"/>
      <c r="FH41" s="62"/>
      <c r="FI41" s="62"/>
      <c r="FJ41" s="62"/>
      <c r="FK41" s="62"/>
      <c r="FL41" s="62"/>
      <c r="FM41" s="62"/>
      <c r="FN41" s="62"/>
      <c r="FO41" s="62"/>
      <c r="FP41" s="62"/>
      <c r="FQ41" s="62"/>
      <c r="FR41" s="62"/>
      <c r="FS41" s="5"/>
      <c r="FT41" s="5"/>
      <c r="FU41" s="5"/>
      <c r="FV41" s="5"/>
      <c r="FW41" s="5"/>
      <c r="FX41" s="5"/>
      <c r="FY41" s="5"/>
      <c r="FZ41" s="5"/>
      <c r="GA41" s="5"/>
      <c r="GB41" s="5"/>
      <c r="GC41" s="5"/>
      <c r="GD41" s="5"/>
      <c r="GE41" s="5"/>
      <c r="GF41" s="5"/>
      <c r="GG41" s="5"/>
      <c r="GH41" s="62"/>
      <c r="GI41" s="62"/>
      <c r="GJ41" s="62"/>
      <c r="GK41" s="62"/>
      <c r="GL41" s="62"/>
      <c r="GM41" s="62"/>
      <c r="GN41" s="62"/>
      <c r="GO41" s="62"/>
      <c r="GP41" s="62"/>
      <c r="GQ41" s="62"/>
      <c r="GR41" s="62"/>
      <c r="GS41" s="62"/>
      <c r="GT41" s="62"/>
      <c r="GU41" s="62"/>
      <c r="GV41" s="62"/>
      <c r="GW41" s="5"/>
      <c r="GX41" s="5"/>
      <c r="GY41" s="5"/>
      <c r="GZ41" s="5"/>
      <c r="HA41" s="5"/>
      <c r="HB41" s="5"/>
      <c r="HC41" s="5"/>
      <c r="HD41" s="5"/>
      <c r="HE41" s="5"/>
      <c r="HF41" s="5"/>
      <c r="HG41" s="5"/>
      <c r="HH41" s="5"/>
      <c r="HI41" s="5"/>
      <c r="HJ41" s="5"/>
      <c r="HK41" s="5"/>
      <c r="HL41" s="62"/>
      <c r="HM41" s="62"/>
      <c r="HN41" s="62"/>
      <c r="HO41" s="62"/>
      <c r="HP41" s="62"/>
      <c r="HQ41" s="62"/>
      <c r="HR41" s="62"/>
      <c r="HS41" s="62"/>
      <c r="HT41" s="62"/>
      <c r="HU41" s="62"/>
      <c r="HV41" s="62"/>
      <c r="HW41" s="62"/>
      <c r="HX41" s="62"/>
      <c r="HY41" s="62"/>
      <c r="HZ41" s="62"/>
      <c r="IA41" s="5"/>
      <c r="IB41" s="5"/>
      <c r="IC41" s="5"/>
      <c r="ID41" s="5"/>
      <c r="IE41" s="5"/>
      <c r="IF41" s="5"/>
      <c r="IG41" s="5"/>
      <c r="IH41" s="5"/>
      <c r="II41" s="5"/>
      <c r="IJ41" s="5"/>
      <c r="IK41" s="5"/>
      <c r="IL41" s="5"/>
      <c r="IM41" s="5"/>
      <c r="IN41" s="5"/>
      <c r="IO41" s="5"/>
      <c r="IP41" s="62"/>
      <c r="IQ41" s="62"/>
      <c r="IR41" s="62"/>
      <c r="IS41" s="62"/>
      <c r="IT41" s="62"/>
      <c r="IU41" s="62"/>
      <c r="IV41" s="62"/>
      <c r="IW41" s="62"/>
      <c r="IX41" s="62"/>
      <c r="IY41" s="62"/>
      <c r="IZ41" s="62"/>
      <c r="JA41" s="62"/>
      <c r="JB41" s="62"/>
      <c r="JC41" s="62"/>
      <c r="JD41" s="62"/>
      <c r="JE41" s="5"/>
      <c r="JF41" s="5"/>
      <c r="JG41" s="5"/>
      <c r="JH41" s="5"/>
      <c r="JI41" s="5"/>
      <c r="JJ41" s="5"/>
      <c r="JK41" s="5"/>
      <c r="JL41" s="5"/>
      <c r="JM41" s="5"/>
      <c r="JN41" s="5"/>
      <c r="JO41" s="5"/>
      <c r="JP41" s="5"/>
      <c r="JQ41" s="5"/>
      <c r="JR41" s="5"/>
      <c r="JS41" s="5"/>
      <c r="JT41" s="62"/>
      <c r="JU41" s="62"/>
      <c r="JV41" s="62"/>
      <c r="JW41" s="62"/>
      <c r="JX41" s="62"/>
      <c r="JY41" s="62"/>
      <c r="JZ41" s="62"/>
      <c r="KA41" s="62"/>
      <c r="KB41" s="62"/>
      <c r="KC41" s="62"/>
      <c r="KD41" s="62"/>
      <c r="KE41" s="62"/>
      <c r="KF41" s="62"/>
      <c r="KG41" s="62"/>
      <c r="KH41" s="62"/>
      <c r="KI41" s="5"/>
      <c r="KJ41" s="5"/>
      <c r="KK41" s="5"/>
      <c r="KL41" s="5"/>
      <c r="KM41" s="5"/>
      <c r="KN41" s="5"/>
      <c r="KO41" s="5"/>
      <c r="KP41" s="5"/>
      <c r="KQ41" s="5"/>
      <c r="KR41" s="5"/>
      <c r="KS41" s="5"/>
      <c r="KT41" s="5"/>
      <c r="KU41" s="5"/>
      <c r="KV41" s="5"/>
      <c r="KW41" s="5"/>
      <c r="KX41" s="62"/>
      <c r="KY41" s="62"/>
      <c r="KZ41" s="62"/>
      <c r="LA41" s="62"/>
      <c r="LB41" s="62"/>
      <c r="LC41" s="62"/>
      <c r="LD41" s="62"/>
      <c r="LE41" s="62"/>
      <c r="LF41" s="62"/>
      <c r="LG41" s="62"/>
      <c r="LH41" s="62"/>
      <c r="LI41" s="62"/>
      <c r="LJ41" s="62"/>
      <c r="LK41" s="62"/>
      <c r="LL41" s="62"/>
    </row>
    <row r="42" spans="1:324" x14ac:dyDescent="0.35">
      <c r="A42" s="131">
        <v>38</v>
      </c>
      <c r="B42" s="170"/>
      <c r="C42" s="170"/>
      <c r="D42" s="152">
        <v>338</v>
      </c>
      <c r="E42" s="72" t="str">
        <f>'BVEM Scorecard'!F41</f>
        <v>Wind + Solar + Storage</v>
      </c>
      <c r="F42" s="96"/>
      <c r="G42" s="96"/>
      <c r="H42" s="96"/>
      <c r="I42" s="96"/>
      <c r="J42" s="66"/>
      <c r="K42" s="66"/>
      <c r="L42" s="66"/>
      <c r="M42" s="66"/>
      <c r="N42" s="66"/>
      <c r="O42" s="66"/>
      <c r="P42" s="66"/>
      <c r="Q42" s="66"/>
      <c r="R42" s="66"/>
      <c r="S42" s="66"/>
      <c r="T42" s="66"/>
      <c r="U42" s="66"/>
      <c r="V42" s="66"/>
      <c r="W42" s="66"/>
      <c r="X42" s="35"/>
      <c r="Y42" s="5"/>
      <c r="Z42" s="5"/>
      <c r="AA42" s="5"/>
      <c r="AB42" s="5"/>
      <c r="AC42" s="5"/>
      <c r="AD42" s="5"/>
      <c r="AE42" s="5"/>
      <c r="AF42" s="5"/>
      <c r="AG42" s="5"/>
      <c r="AH42" s="5"/>
      <c r="AI42" s="5"/>
      <c r="AJ42" s="35"/>
      <c r="AK42" s="35"/>
      <c r="AL42" s="35"/>
      <c r="AM42" s="35"/>
      <c r="AN42" s="62"/>
      <c r="AO42" s="62"/>
      <c r="AP42" s="62"/>
      <c r="AQ42" s="62"/>
      <c r="AR42" s="62"/>
      <c r="AS42" s="62"/>
      <c r="AT42" s="62"/>
      <c r="AU42" s="62"/>
      <c r="AV42" s="62"/>
      <c r="AW42" s="62"/>
      <c r="AX42" s="62"/>
      <c r="AY42" s="62"/>
      <c r="AZ42" s="62"/>
      <c r="BA42" s="62"/>
      <c r="BB42" s="62"/>
      <c r="BC42" s="5"/>
      <c r="BD42" s="5"/>
      <c r="BE42" s="5"/>
      <c r="BF42" s="5"/>
      <c r="BG42" s="5"/>
      <c r="BH42" s="5"/>
      <c r="BI42" s="5"/>
      <c r="BJ42" s="5"/>
      <c r="BK42" s="5"/>
      <c r="BL42" s="5"/>
      <c r="BM42" s="5"/>
      <c r="BN42" s="5"/>
      <c r="BO42" s="5"/>
      <c r="BP42" s="5"/>
      <c r="BQ42" s="5"/>
      <c r="BR42" s="62"/>
      <c r="BS42" s="62"/>
      <c r="BT42" s="62"/>
      <c r="BU42" s="62"/>
      <c r="BV42" s="62"/>
      <c r="BW42" s="62"/>
      <c r="BX42" s="62"/>
      <c r="BY42" s="62"/>
      <c r="BZ42" s="62"/>
      <c r="CA42" s="62"/>
      <c r="CB42" s="62"/>
      <c r="CC42" s="62"/>
      <c r="CD42" s="62"/>
      <c r="CE42" s="62"/>
      <c r="CF42" s="62"/>
      <c r="CG42" s="5"/>
      <c r="CH42" s="5"/>
      <c r="CI42" s="5"/>
      <c r="CJ42" s="5"/>
      <c r="CK42" s="5"/>
      <c r="CL42" s="5"/>
      <c r="CM42" s="5"/>
      <c r="CN42" s="5"/>
      <c r="CO42" s="5"/>
      <c r="CP42" s="5"/>
      <c r="CQ42" s="5"/>
      <c r="CR42" s="5"/>
      <c r="CS42" s="5"/>
      <c r="CT42" s="5"/>
      <c r="CU42" s="5"/>
      <c r="CV42" s="62"/>
      <c r="CW42" s="62"/>
      <c r="CX42" s="62"/>
      <c r="CY42" s="62"/>
      <c r="CZ42" s="62"/>
      <c r="DA42" s="62"/>
      <c r="DB42" s="62"/>
      <c r="DC42" s="62"/>
      <c r="DD42" s="62"/>
      <c r="DE42" s="62"/>
      <c r="DF42" s="62"/>
      <c r="DG42" s="62"/>
      <c r="DH42" s="62"/>
      <c r="DI42" s="62"/>
      <c r="DJ42" s="62"/>
      <c r="DK42" s="5"/>
      <c r="DL42" s="5"/>
      <c r="DM42" s="5"/>
      <c r="DN42" s="5"/>
      <c r="DO42" s="5"/>
      <c r="DP42" s="5"/>
      <c r="DQ42" s="5"/>
      <c r="DR42" s="5"/>
      <c r="DS42" s="5"/>
      <c r="DT42" s="5"/>
      <c r="DU42" s="5"/>
      <c r="DV42" s="5"/>
      <c r="DW42" s="5"/>
      <c r="DX42" s="5"/>
      <c r="DY42" s="5"/>
      <c r="DZ42" s="62"/>
      <c r="EA42" s="62"/>
      <c r="EB42" s="62"/>
      <c r="EC42" s="62"/>
      <c r="ED42" s="62"/>
      <c r="EE42" s="62"/>
      <c r="EF42" s="62"/>
      <c r="EG42" s="62"/>
      <c r="EH42" s="62"/>
      <c r="EI42" s="62"/>
      <c r="EJ42" s="62"/>
      <c r="EK42" s="62"/>
      <c r="EL42" s="62"/>
      <c r="EM42" s="62"/>
      <c r="EN42" s="62"/>
      <c r="EO42" s="5"/>
      <c r="EP42" s="5"/>
      <c r="EQ42" s="5"/>
      <c r="ER42" s="5"/>
      <c r="ES42" s="5"/>
      <c r="ET42" s="5"/>
      <c r="EU42" s="5"/>
      <c r="EV42" s="5"/>
      <c r="EW42" s="5"/>
      <c r="EX42" s="5"/>
      <c r="EY42" s="5"/>
      <c r="EZ42" s="5"/>
      <c r="FA42" s="5"/>
      <c r="FB42" s="5"/>
      <c r="FC42" s="5"/>
      <c r="FD42" s="62"/>
      <c r="FE42" s="62"/>
      <c r="FF42" s="62"/>
      <c r="FG42" s="62"/>
      <c r="FH42" s="62"/>
      <c r="FI42" s="62"/>
      <c r="FJ42" s="62"/>
      <c r="FK42" s="62"/>
      <c r="FL42" s="62"/>
      <c r="FM42" s="62"/>
      <c r="FN42" s="62"/>
      <c r="FO42" s="62"/>
      <c r="FP42" s="62"/>
      <c r="FQ42" s="62"/>
      <c r="FR42" s="62"/>
      <c r="FS42" s="5"/>
      <c r="FT42" s="5"/>
      <c r="FU42" s="5"/>
      <c r="FV42" s="5"/>
      <c r="FW42" s="5"/>
      <c r="FX42" s="5"/>
      <c r="FY42" s="5"/>
      <c r="FZ42" s="5"/>
      <c r="GA42" s="5"/>
      <c r="GB42" s="5"/>
      <c r="GC42" s="5"/>
      <c r="GD42" s="5"/>
      <c r="GE42" s="5"/>
      <c r="GF42" s="5"/>
      <c r="GG42" s="5"/>
      <c r="GH42" s="62"/>
      <c r="GI42" s="62"/>
      <c r="GJ42" s="62"/>
      <c r="GK42" s="62"/>
      <c r="GL42" s="62"/>
      <c r="GM42" s="62"/>
      <c r="GN42" s="62"/>
      <c r="GO42" s="62"/>
      <c r="GP42" s="62"/>
      <c r="GQ42" s="62"/>
      <c r="GR42" s="62"/>
      <c r="GS42" s="62"/>
      <c r="GT42" s="62"/>
      <c r="GU42" s="62"/>
      <c r="GV42" s="62"/>
      <c r="GW42" s="5"/>
      <c r="GX42" s="5"/>
      <c r="GY42" s="5"/>
      <c r="GZ42" s="5"/>
      <c r="HA42" s="5"/>
      <c r="HB42" s="5"/>
      <c r="HC42" s="5"/>
      <c r="HD42" s="5"/>
      <c r="HE42" s="5"/>
      <c r="HF42" s="5"/>
      <c r="HG42" s="5"/>
      <c r="HH42" s="5"/>
      <c r="HI42" s="5"/>
      <c r="HJ42" s="5"/>
      <c r="HK42" s="5"/>
      <c r="HL42" s="62"/>
      <c r="HM42" s="62"/>
      <c r="HN42" s="62"/>
      <c r="HO42" s="62"/>
      <c r="HP42" s="62"/>
      <c r="HQ42" s="62"/>
      <c r="HR42" s="62"/>
      <c r="HS42" s="62"/>
      <c r="HT42" s="62"/>
      <c r="HU42" s="62"/>
      <c r="HV42" s="62"/>
      <c r="HW42" s="62"/>
      <c r="HX42" s="62"/>
      <c r="HY42" s="62"/>
      <c r="HZ42" s="62"/>
      <c r="IA42" s="5"/>
      <c r="IB42" s="5"/>
      <c r="IC42" s="5"/>
      <c r="ID42" s="5"/>
      <c r="IE42" s="5"/>
      <c r="IF42" s="5"/>
      <c r="IG42" s="5"/>
      <c r="IH42" s="5"/>
      <c r="II42" s="5"/>
      <c r="IJ42" s="5"/>
      <c r="IK42" s="5"/>
      <c r="IL42" s="5"/>
      <c r="IM42" s="5"/>
      <c r="IN42" s="5"/>
      <c r="IO42" s="5"/>
      <c r="IP42" s="62"/>
      <c r="IQ42" s="62"/>
      <c r="IR42" s="62"/>
      <c r="IS42" s="62"/>
      <c r="IT42" s="62"/>
      <c r="IU42" s="62"/>
      <c r="IV42" s="62"/>
      <c r="IW42" s="62"/>
      <c r="IX42" s="62"/>
      <c r="IY42" s="62"/>
      <c r="IZ42" s="62"/>
      <c r="JA42" s="62"/>
      <c r="JB42" s="62"/>
      <c r="JC42" s="62"/>
      <c r="JD42" s="62"/>
      <c r="JE42" s="5"/>
      <c r="JF42" s="5"/>
      <c r="JG42" s="5"/>
      <c r="JH42" s="5"/>
      <c r="JI42" s="5"/>
      <c r="JJ42" s="5"/>
      <c r="JK42" s="5"/>
      <c r="JL42" s="5"/>
      <c r="JM42" s="5"/>
      <c r="JN42" s="5"/>
      <c r="JO42" s="5"/>
      <c r="JP42" s="5"/>
      <c r="JQ42" s="5"/>
      <c r="JR42" s="5"/>
      <c r="JS42" s="5"/>
      <c r="JT42" s="62"/>
      <c r="JU42" s="62"/>
      <c r="JV42" s="62"/>
      <c r="JW42" s="62"/>
      <c r="JX42" s="62"/>
      <c r="JY42" s="62"/>
      <c r="JZ42" s="62"/>
      <c r="KA42" s="62"/>
      <c r="KB42" s="62"/>
      <c r="KC42" s="62"/>
      <c r="KD42" s="62"/>
      <c r="KE42" s="62"/>
      <c r="KF42" s="62"/>
      <c r="KG42" s="62"/>
      <c r="KH42" s="62"/>
      <c r="KI42" s="5"/>
      <c r="KJ42" s="5"/>
      <c r="KK42" s="5"/>
      <c r="KL42" s="5"/>
      <c r="KM42" s="5"/>
      <c r="KN42" s="5"/>
      <c r="KO42" s="5"/>
      <c r="KP42" s="5"/>
      <c r="KQ42" s="5"/>
      <c r="KR42" s="5"/>
      <c r="KS42" s="5"/>
      <c r="KT42" s="5"/>
      <c r="KU42" s="5"/>
      <c r="KV42" s="5"/>
      <c r="KW42" s="5"/>
      <c r="KX42" s="62"/>
      <c r="KY42" s="62"/>
      <c r="KZ42" s="62"/>
      <c r="LA42" s="62"/>
      <c r="LB42" s="62"/>
      <c r="LC42" s="62"/>
      <c r="LD42" s="62"/>
      <c r="LE42" s="62"/>
      <c r="LF42" s="62"/>
      <c r="LG42" s="62"/>
      <c r="LH42" s="62"/>
      <c r="LI42" s="62"/>
      <c r="LJ42" s="62"/>
      <c r="LK42" s="62"/>
      <c r="LL42" s="62"/>
    </row>
    <row r="43" spans="1:324" x14ac:dyDescent="0.35">
      <c r="A43" s="131">
        <v>39</v>
      </c>
      <c r="B43" s="170"/>
      <c r="C43" s="170"/>
      <c r="D43" s="152">
        <v>41</v>
      </c>
      <c r="E43" s="72" t="str">
        <f>'BVEM Scorecard'!F42</f>
        <v>Wind</v>
      </c>
      <c r="F43" s="96">
        <f t="shared" si="6"/>
        <v>0.8</v>
      </c>
      <c r="G43" s="96">
        <f t="shared" si="7"/>
        <v>0.91999999999999993</v>
      </c>
      <c r="H43" s="96">
        <f t="shared" si="8"/>
        <v>1.0000000000000002</v>
      </c>
      <c r="I43" s="96">
        <f t="shared" si="9"/>
        <v>1</v>
      </c>
      <c r="J43" s="66">
        <v>1</v>
      </c>
      <c r="K43" s="66">
        <v>1</v>
      </c>
      <c r="L43" s="66">
        <v>1</v>
      </c>
      <c r="M43" s="66">
        <v>1</v>
      </c>
      <c r="N43" s="66">
        <v>1</v>
      </c>
      <c r="O43" s="66">
        <v>1</v>
      </c>
      <c r="P43" s="66">
        <v>1</v>
      </c>
      <c r="Q43" s="66">
        <v>0.6</v>
      </c>
      <c r="R43" s="66">
        <v>1</v>
      </c>
      <c r="S43" s="66">
        <v>1</v>
      </c>
      <c r="T43" s="66">
        <v>1</v>
      </c>
      <c r="U43" s="66">
        <v>1</v>
      </c>
      <c r="V43" s="66">
        <f t="shared" si="10"/>
        <v>4.5999999999999996</v>
      </c>
      <c r="W43" s="66">
        <f t="shared" si="11"/>
        <v>0.8</v>
      </c>
      <c r="X43" s="35" t="str">
        <f>'Training Programs'!Y43</f>
        <v>Equipment
Operators</v>
      </c>
      <c r="Y43" s="5">
        <v>1</v>
      </c>
      <c r="Z43" s="5">
        <v>24</v>
      </c>
      <c r="AA43" s="5">
        <v>97718</v>
      </c>
      <c r="AB43" s="5">
        <v>97718</v>
      </c>
      <c r="AC43" s="5">
        <v>97718</v>
      </c>
      <c r="AD43" s="5">
        <v>51430</v>
      </c>
      <c r="AE43" s="5">
        <v>1</v>
      </c>
      <c r="AF43" s="5">
        <v>1</v>
      </c>
      <c r="AG43" s="5">
        <v>1</v>
      </c>
      <c r="AH43" s="5">
        <v>1</v>
      </c>
      <c r="AI43" s="5">
        <v>1</v>
      </c>
      <c r="AJ43" s="35">
        <f t="shared" si="12"/>
        <v>5</v>
      </c>
      <c r="AK43" s="35">
        <f t="shared" si="13"/>
        <v>9.4488188976377951E-2</v>
      </c>
      <c r="AL43" s="35">
        <f t="shared" si="14"/>
        <v>9.4488188976377951E-2</v>
      </c>
      <c r="AM43" s="35"/>
      <c r="AN43" s="62" t="str">
        <f>'Training Programs'!AO43</f>
        <v>Crane Operators</v>
      </c>
      <c r="AO43" s="62">
        <v>1</v>
      </c>
      <c r="AP43" s="62">
        <v>15</v>
      </c>
      <c r="AQ43" s="62">
        <v>112965</v>
      </c>
      <c r="AR43" s="62">
        <v>112965</v>
      </c>
      <c r="AS43" s="62">
        <v>112965</v>
      </c>
      <c r="AT43" s="62">
        <v>61340</v>
      </c>
      <c r="AU43" s="62">
        <v>1</v>
      </c>
      <c r="AV43" s="62">
        <v>1</v>
      </c>
      <c r="AW43" s="62">
        <v>1</v>
      </c>
      <c r="AX43" s="62">
        <v>1</v>
      </c>
      <c r="AY43" s="62">
        <v>1</v>
      </c>
      <c r="AZ43" s="62">
        <f t="shared" si="15"/>
        <v>5</v>
      </c>
      <c r="BA43" s="62">
        <f t="shared" si="16"/>
        <v>5.905511811023622E-2</v>
      </c>
      <c r="BB43" s="62">
        <f t="shared" si="17"/>
        <v>5.905511811023622E-2</v>
      </c>
      <c r="BC43" s="5" t="str">
        <f>'Training Programs'!BE43</f>
        <v>Turbine Installers</v>
      </c>
      <c r="BD43" s="5">
        <v>1</v>
      </c>
      <c r="BE43" s="5">
        <v>69</v>
      </c>
      <c r="BF43" s="5">
        <v>167274</v>
      </c>
      <c r="BG43" s="5">
        <v>167274</v>
      </c>
      <c r="BH43" s="5">
        <v>167274</v>
      </c>
      <c r="BI43" s="5">
        <v>104600</v>
      </c>
      <c r="BJ43" s="5">
        <v>1</v>
      </c>
      <c r="BK43" s="5">
        <v>1</v>
      </c>
      <c r="BL43" s="5">
        <v>1</v>
      </c>
      <c r="BM43" s="5">
        <v>1</v>
      </c>
      <c r="BN43" s="5">
        <v>1</v>
      </c>
      <c r="BO43" s="5">
        <f t="shared" si="18"/>
        <v>5</v>
      </c>
      <c r="BP43" s="5">
        <f t="shared" si="19"/>
        <v>0.27165354330708663</v>
      </c>
      <c r="BQ43" s="5">
        <f t="shared" si="20"/>
        <v>0.27165354330708663</v>
      </c>
      <c r="BR43" s="62" t="str">
        <f>'Training Programs'!BU43</f>
        <v>Turbine Laborer</v>
      </c>
      <c r="BS43" s="62">
        <v>1</v>
      </c>
      <c r="BT43" s="62">
        <v>69</v>
      </c>
      <c r="BU43" s="62">
        <v>68765</v>
      </c>
      <c r="BV43" s="62">
        <v>68765</v>
      </c>
      <c r="BW43" s="62">
        <v>68765</v>
      </c>
      <c r="BX43" s="62">
        <v>57320</v>
      </c>
      <c r="BY43" s="62">
        <v>1</v>
      </c>
      <c r="BZ43" s="62">
        <v>1</v>
      </c>
      <c r="CA43" s="62">
        <v>1</v>
      </c>
      <c r="CB43" s="62">
        <v>1</v>
      </c>
      <c r="CC43" s="62">
        <v>1</v>
      </c>
      <c r="CD43" s="62">
        <f t="shared" si="21"/>
        <v>5</v>
      </c>
      <c r="CE43" s="62">
        <f t="shared" si="22"/>
        <v>0.27165354330708663</v>
      </c>
      <c r="CF43" s="62">
        <f t="shared" si="23"/>
        <v>0.27165354330708663</v>
      </c>
      <c r="CG43" s="5" t="str">
        <f>'Training Programs'!CK43</f>
        <v>Construction Managers</v>
      </c>
      <c r="CH43" s="5">
        <v>1</v>
      </c>
      <c r="CI43" s="5">
        <v>21</v>
      </c>
      <c r="CJ43" s="5">
        <v>151302</v>
      </c>
      <c r="CK43" s="5">
        <v>151302</v>
      </c>
      <c r="CL43" s="5">
        <v>151302</v>
      </c>
      <c r="CM43" s="5">
        <v>101480</v>
      </c>
      <c r="CN43" s="5">
        <v>1</v>
      </c>
      <c r="CO43" s="5">
        <v>1</v>
      </c>
      <c r="CP43" s="5">
        <v>1</v>
      </c>
      <c r="CQ43" s="5">
        <v>1</v>
      </c>
      <c r="CR43" s="5">
        <v>1</v>
      </c>
      <c r="CS43" s="5">
        <f t="shared" si="24"/>
        <v>5</v>
      </c>
      <c r="CT43" s="5">
        <f t="shared" si="25"/>
        <v>8.2677165354330714E-2</v>
      </c>
      <c r="CU43" s="5">
        <f t="shared" si="26"/>
        <v>8.2677165354330714E-2</v>
      </c>
      <c r="CV43" s="62" t="str">
        <f>'Training Programs'!DA43</f>
        <v>Electricians</v>
      </c>
      <c r="CW43" s="62">
        <v>1</v>
      </c>
      <c r="CX43" s="62">
        <v>12</v>
      </c>
      <c r="CY43" s="62">
        <v>129854</v>
      </c>
      <c r="CZ43" s="62">
        <v>129854</v>
      </c>
      <c r="DA43" s="62">
        <v>129854</v>
      </c>
      <c r="DB43" s="62">
        <v>60240</v>
      </c>
      <c r="DC43" s="62">
        <v>1</v>
      </c>
      <c r="DD43" s="62">
        <v>1</v>
      </c>
      <c r="DE43" s="62">
        <v>1</v>
      </c>
      <c r="DF43" s="62">
        <v>1</v>
      </c>
      <c r="DG43" s="62">
        <v>1</v>
      </c>
      <c r="DH43" s="62">
        <f t="shared" si="27"/>
        <v>5</v>
      </c>
      <c r="DI43" s="62">
        <f t="shared" si="28"/>
        <v>4.7244094488188976E-2</v>
      </c>
      <c r="DJ43" s="62">
        <f t="shared" si="29"/>
        <v>4.7244094488188976E-2</v>
      </c>
      <c r="DK43" s="5" t="str">
        <f>'Training Programs'!DQ43</f>
        <v>Apprentice</v>
      </c>
      <c r="DL43" s="5">
        <v>1</v>
      </c>
      <c r="DM43" s="5">
        <v>14</v>
      </c>
      <c r="DN43" s="5">
        <v>106350</v>
      </c>
      <c r="DO43" s="5">
        <v>106350</v>
      </c>
      <c r="DP43" s="5">
        <v>106350</v>
      </c>
      <c r="DQ43" s="5">
        <v>40750</v>
      </c>
      <c r="DR43" s="5">
        <v>1</v>
      </c>
      <c r="DS43" s="5">
        <v>1</v>
      </c>
      <c r="DT43" s="5">
        <v>1</v>
      </c>
      <c r="DU43" s="5">
        <v>1</v>
      </c>
      <c r="DV43" s="5">
        <v>1</v>
      </c>
      <c r="DW43" s="5">
        <f t="shared" si="30"/>
        <v>5</v>
      </c>
      <c r="DX43" s="5">
        <f t="shared" si="31"/>
        <v>5.5118110236220472E-2</v>
      </c>
      <c r="DY43" s="5">
        <f t="shared" si="32"/>
        <v>5.5118110236220472E-2</v>
      </c>
      <c r="DZ43" s="62" t="str">
        <f>'Training Programs'!EG43</f>
        <v>Foundation Laborer</v>
      </c>
      <c r="EA43" s="62">
        <v>1</v>
      </c>
      <c r="EB43" s="62">
        <v>9</v>
      </c>
      <c r="EC43" s="62">
        <v>88088</v>
      </c>
      <c r="ED43" s="62">
        <v>88088</v>
      </c>
      <c r="EE43" s="62">
        <v>88088</v>
      </c>
      <c r="EF43" s="62">
        <v>40750</v>
      </c>
      <c r="EG43" s="62">
        <v>1</v>
      </c>
      <c r="EH43" s="62">
        <v>1</v>
      </c>
      <c r="EI43" s="62">
        <v>1</v>
      </c>
      <c r="EJ43" s="62">
        <v>1</v>
      </c>
      <c r="EK43" s="62">
        <v>1</v>
      </c>
      <c r="EL43" s="62">
        <f t="shared" si="33"/>
        <v>5</v>
      </c>
      <c r="EM43" s="62">
        <f t="shared" si="34"/>
        <v>3.5433070866141732E-2</v>
      </c>
      <c r="EN43" s="62">
        <f t="shared" si="35"/>
        <v>3.5433070866141732E-2</v>
      </c>
      <c r="EO43" s="5" t="str">
        <f>'Training Programs'!EW43</f>
        <v>Carpenters</v>
      </c>
      <c r="EP43" s="5">
        <v>1</v>
      </c>
      <c r="EQ43" s="5">
        <v>9</v>
      </c>
      <c r="ER43" s="5">
        <v>68765</v>
      </c>
      <c r="ES43" s="5">
        <v>68765</v>
      </c>
      <c r="ET43" s="5">
        <v>68765</v>
      </c>
      <c r="EU43" s="5">
        <v>51390</v>
      </c>
      <c r="EV43" s="5">
        <v>1</v>
      </c>
      <c r="EW43" s="5">
        <v>1</v>
      </c>
      <c r="EX43" s="5">
        <v>1</v>
      </c>
      <c r="EY43" s="5">
        <v>1</v>
      </c>
      <c r="EZ43" s="5">
        <v>1</v>
      </c>
      <c r="FA43" s="5">
        <f t="shared" si="36"/>
        <v>5</v>
      </c>
      <c r="FB43" s="5">
        <f t="shared" si="37"/>
        <v>3.5433070866141732E-2</v>
      </c>
      <c r="FC43" s="5">
        <f t="shared" si="38"/>
        <v>3.5433070866141732E-2</v>
      </c>
      <c r="FD43" s="62" t="str">
        <f>'Training Programs'!FM43</f>
        <v>Wind Technician</v>
      </c>
      <c r="FE43" s="62">
        <v>1</v>
      </c>
      <c r="FF43" s="62">
        <v>12</v>
      </c>
      <c r="FG43" s="62">
        <v>63930</v>
      </c>
      <c r="FH43" s="62">
        <v>63930</v>
      </c>
      <c r="FI43" s="62">
        <v>63930</v>
      </c>
      <c r="FJ43" s="62">
        <v>57320</v>
      </c>
      <c r="FK43" s="62">
        <v>1</v>
      </c>
      <c r="FL43" s="62">
        <v>1</v>
      </c>
      <c r="FM43" s="62">
        <v>1</v>
      </c>
      <c r="FN43" s="62">
        <v>1</v>
      </c>
      <c r="FO43" s="62">
        <v>1</v>
      </c>
      <c r="FP43" s="62">
        <f t="shared" si="39"/>
        <v>5</v>
      </c>
      <c r="FQ43" s="62">
        <f t="shared" si="40"/>
        <v>4.7244094488188976E-2</v>
      </c>
      <c r="FR43" s="62">
        <f t="shared" si="41"/>
        <v>4.7244094488188976E-2</v>
      </c>
      <c r="FS43" s="5"/>
      <c r="FT43" s="5"/>
      <c r="FU43" s="5"/>
      <c r="FV43" s="5"/>
      <c r="FW43" s="5"/>
      <c r="FX43" s="5"/>
      <c r="FY43" s="5"/>
      <c r="FZ43" s="5"/>
      <c r="GA43" s="5"/>
      <c r="GB43" s="5"/>
      <c r="GC43" s="5"/>
      <c r="GD43" s="5"/>
      <c r="GE43" s="5"/>
      <c r="GF43" s="5"/>
      <c r="GG43" s="5"/>
      <c r="GH43" s="62"/>
      <c r="GI43" s="62"/>
      <c r="GJ43" s="62"/>
      <c r="GK43" s="62"/>
      <c r="GL43" s="62"/>
      <c r="GM43" s="62"/>
      <c r="GN43" s="62"/>
      <c r="GO43" s="62"/>
      <c r="GP43" s="62"/>
      <c r="GQ43" s="62"/>
      <c r="GR43" s="62"/>
      <c r="GS43" s="62"/>
      <c r="GT43" s="62"/>
      <c r="GU43" s="62"/>
      <c r="GV43" s="62"/>
      <c r="GW43" s="5"/>
      <c r="GX43" s="5"/>
      <c r="GY43" s="5"/>
      <c r="GZ43" s="5"/>
      <c r="HA43" s="5"/>
      <c r="HB43" s="5"/>
      <c r="HC43" s="5"/>
      <c r="HD43" s="5"/>
      <c r="HE43" s="5"/>
      <c r="HF43" s="5"/>
      <c r="HG43" s="5"/>
      <c r="HH43" s="5"/>
      <c r="HI43" s="5"/>
      <c r="HJ43" s="5"/>
      <c r="HK43" s="5"/>
      <c r="HL43" s="62"/>
      <c r="HM43" s="62"/>
      <c r="HN43" s="62"/>
      <c r="HO43" s="62"/>
      <c r="HP43" s="62"/>
      <c r="HQ43" s="62"/>
      <c r="HR43" s="62"/>
      <c r="HS43" s="62"/>
      <c r="HT43" s="62"/>
      <c r="HU43" s="62"/>
      <c r="HV43" s="62"/>
      <c r="HW43" s="62"/>
      <c r="HX43" s="62"/>
      <c r="HY43" s="62"/>
      <c r="HZ43" s="62"/>
      <c r="IA43" s="5"/>
      <c r="IB43" s="5"/>
      <c r="IC43" s="5"/>
      <c r="ID43" s="5"/>
      <c r="IE43" s="5"/>
      <c r="IF43" s="5"/>
      <c r="IG43" s="5"/>
      <c r="IH43" s="5"/>
      <c r="II43" s="5"/>
      <c r="IJ43" s="5"/>
      <c r="IK43" s="5"/>
      <c r="IL43" s="5"/>
      <c r="IM43" s="5"/>
      <c r="IN43" s="5"/>
      <c r="IO43" s="5"/>
      <c r="IP43" s="62"/>
      <c r="IQ43" s="62"/>
      <c r="IR43" s="62"/>
      <c r="IS43" s="62"/>
      <c r="IT43" s="62"/>
      <c r="IU43" s="62"/>
      <c r="IV43" s="62"/>
      <c r="IW43" s="62"/>
      <c r="IX43" s="62"/>
      <c r="IY43" s="62"/>
      <c r="IZ43" s="62"/>
      <c r="JA43" s="62"/>
      <c r="JB43" s="62"/>
      <c r="JC43" s="62"/>
      <c r="JD43" s="62"/>
      <c r="JE43" s="5"/>
      <c r="JF43" s="5"/>
      <c r="JG43" s="5"/>
      <c r="JH43" s="5"/>
      <c r="JI43" s="5"/>
      <c r="JJ43" s="5"/>
      <c r="JK43" s="5"/>
      <c r="JL43" s="5"/>
      <c r="JM43" s="5"/>
      <c r="JN43" s="5"/>
      <c r="JO43" s="5"/>
      <c r="JP43" s="5"/>
      <c r="JQ43" s="5"/>
      <c r="JR43" s="5"/>
      <c r="JS43" s="5"/>
      <c r="JT43" s="62"/>
      <c r="JU43" s="62"/>
      <c r="JV43" s="62"/>
      <c r="JW43" s="62"/>
      <c r="JX43" s="62"/>
      <c r="JY43" s="62"/>
      <c r="JZ43" s="62"/>
      <c r="KA43" s="62"/>
      <c r="KB43" s="62"/>
      <c r="KC43" s="62"/>
      <c r="KD43" s="62"/>
      <c r="KE43" s="62"/>
      <c r="KF43" s="62"/>
      <c r="KG43" s="62"/>
      <c r="KH43" s="62"/>
      <c r="KI43" s="5"/>
      <c r="KJ43" s="5"/>
      <c r="KK43" s="5"/>
      <c r="KL43" s="5"/>
      <c r="KM43" s="5"/>
      <c r="KN43" s="5"/>
      <c r="KO43" s="5"/>
      <c r="KP43" s="5"/>
      <c r="KQ43" s="5"/>
      <c r="KR43" s="5"/>
      <c r="KS43" s="5"/>
      <c r="KT43" s="5"/>
      <c r="KU43" s="5"/>
      <c r="KV43" s="5"/>
      <c r="KW43" s="5"/>
      <c r="KX43" s="62"/>
      <c r="KY43" s="62"/>
      <c r="KZ43" s="62"/>
      <c r="LA43" s="62"/>
      <c r="LB43" s="62"/>
      <c r="LC43" s="62"/>
      <c r="LD43" s="62"/>
      <c r="LE43" s="62"/>
      <c r="LF43" s="62"/>
      <c r="LG43" s="62"/>
      <c r="LH43" s="62"/>
      <c r="LI43" s="62"/>
      <c r="LJ43" s="62"/>
      <c r="LK43" s="62"/>
      <c r="LL43" s="62"/>
    </row>
    <row r="44" spans="1:324" x14ac:dyDescent="0.35">
      <c r="A44" s="131">
        <v>40</v>
      </c>
      <c r="B44" s="170"/>
      <c r="C44" s="170"/>
      <c r="D44" s="152">
        <v>43</v>
      </c>
      <c r="E44" s="72" t="str">
        <f>'BVEM Scorecard'!F43</f>
        <v>Wind</v>
      </c>
      <c r="F44" s="96">
        <f t="shared" si="6"/>
        <v>0.8</v>
      </c>
      <c r="G44" s="96">
        <f t="shared" si="7"/>
        <v>0.91999999999999993</v>
      </c>
      <c r="H44" s="96">
        <f t="shared" si="8"/>
        <v>1.0000000000000002</v>
      </c>
      <c r="I44" s="96">
        <f t="shared" si="9"/>
        <v>1</v>
      </c>
      <c r="J44" s="66">
        <v>1</v>
      </c>
      <c r="K44" s="66">
        <v>1</v>
      </c>
      <c r="L44" s="66">
        <v>1</v>
      </c>
      <c r="M44" s="66">
        <v>1</v>
      </c>
      <c r="N44" s="66">
        <v>1</v>
      </c>
      <c r="O44" s="66">
        <v>1</v>
      </c>
      <c r="P44" s="66">
        <v>1</v>
      </c>
      <c r="Q44" s="66">
        <v>0.6</v>
      </c>
      <c r="R44" s="66">
        <v>1</v>
      </c>
      <c r="S44" s="66">
        <v>1</v>
      </c>
      <c r="T44" s="66">
        <v>1</v>
      </c>
      <c r="U44" s="66">
        <v>1</v>
      </c>
      <c r="V44" s="66">
        <f t="shared" si="10"/>
        <v>4.5999999999999996</v>
      </c>
      <c r="W44" s="66">
        <f t="shared" si="11"/>
        <v>0.8</v>
      </c>
      <c r="X44" s="35" t="str">
        <f>'Training Programs'!Y44</f>
        <v>Equipment
Operators</v>
      </c>
      <c r="Y44" s="5">
        <v>1</v>
      </c>
      <c r="Z44" s="5">
        <v>24</v>
      </c>
      <c r="AA44" s="5">
        <v>97718</v>
      </c>
      <c r="AB44" s="5">
        <v>97718</v>
      </c>
      <c r="AC44" s="5">
        <v>97718</v>
      </c>
      <c r="AD44" s="5">
        <v>51430</v>
      </c>
      <c r="AE44" s="5">
        <v>1</v>
      </c>
      <c r="AF44" s="5">
        <v>1</v>
      </c>
      <c r="AG44" s="5">
        <v>1</v>
      </c>
      <c r="AH44" s="5">
        <v>1</v>
      </c>
      <c r="AI44" s="5">
        <v>1</v>
      </c>
      <c r="AJ44" s="35">
        <f t="shared" si="12"/>
        <v>5</v>
      </c>
      <c r="AK44" s="35">
        <f t="shared" si="13"/>
        <v>9.4488188976377951E-2</v>
      </c>
      <c r="AL44" s="35">
        <f t="shared" si="14"/>
        <v>9.4488188976377951E-2</v>
      </c>
      <c r="AM44" s="35"/>
      <c r="AN44" s="62" t="str">
        <f>'Training Programs'!AO44</f>
        <v>Crane Operators</v>
      </c>
      <c r="AO44" s="62">
        <v>1</v>
      </c>
      <c r="AP44" s="62">
        <v>15</v>
      </c>
      <c r="AQ44" s="62">
        <v>112965</v>
      </c>
      <c r="AR44" s="62">
        <v>112965</v>
      </c>
      <c r="AS44" s="62">
        <v>112965</v>
      </c>
      <c r="AT44" s="62">
        <v>61340</v>
      </c>
      <c r="AU44" s="62">
        <v>1</v>
      </c>
      <c r="AV44" s="62">
        <v>1</v>
      </c>
      <c r="AW44" s="62">
        <v>1</v>
      </c>
      <c r="AX44" s="62">
        <v>1</v>
      </c>
      <c r="AY44" s="62">
        <v>1</v>
      </c>
      <c r="AZ44" s="62">
        <f t="shared" si="15"/>
        <v>5</v>
      </c>
      <c r="BA44" s="62">
        <f t="shared" si="16"/>
        <v>5.905511811023622E-2</v>
      </c>
      <c r="BB44" s="62">
        <f t="shared" si="17"/>
        <v>5.905511811023622E-2</v>
      </c>
      <c r="BC44" s="5" t="str">
        <f>'Training Programs'!BE44</f>
        <v>Turbine Installers</v>
      </c>
      <c r="BD44" s="5">
        <v>1</v>
      </c>
      <c r="BE44" s="5">
        <v>69</v>
      </c>
      <c r="BF44" s="5">
        <v>167274</v>
      </c>
      <c r="BG44" s="5">
        <v>167274</v>
      </c>
      <c r="BH44" s="5">
        <v>167274</v>
      </c>
      <c r="BI44" s="5">
        <v>104600</v>
      </c>
      <c r="BJ44" s="5">
        <v>1</v>
      </c>
      <c r="BK44" s="5">
        <v>1</v>
      </c>
      <c r="BL44" s="5">
        <v>1</v>
      </c>
      <c r="BM44" s="5">
        <v>1</v>
      </c>
      <c r="BN44" s="5">
        <v>1</v>
      </c>
      <c r="BO44" s="5">
        <f t="shared" si="18"/>
        <v>5</v>
      </c>
      <c r="BP44" s="5">
        <f t="shared" si="19"/>
        <v>0.27165354330708663</v>
      </c>
      <c r="BQ44" s="5">
        <f t="shared" si="20"/>
        <v>0.27165354330708663</v>
      </c>
      <c r="BR44" s="62" t="str">
        <f>'Training Programs'!BU44</f>
        <v>Turbine Laborer</v>
      </c>
      <c r="BS44" s="62">
        <v>1</v>
      </c>
      <c r="BT44" s="62">
        <v>69</v>
      </c>
      <c r="BU44" s="62">
        <v>68765</v>
      </c>
      <c r="BV44" s="62">
        <v>68765</v>
      </c>
      <c r="BW44" s="62">
        <v>68765</v>
      </c>
      <c r="BX44" s="62">
        <v>57320</v>
      </c>
      <c r="BY44" s="62">
        <v>1</v>
      </c>
      <c r="BZ44" s="62">
        <v>1</v>
      </c>
      <c r="CA44" s="62">
        <v>1</v>
      </c>
      <c r="CB44" s="62">
        <v>1</v>
      </c>
      <c r="CC44" s="62">
        <v>1</v>
      </c>
      <c r="CD44" s="62">
        <f t="shared" si="21"/>
        <v>5</v>
      </c>
      <c r="CE44" s="62">
        <f t="shared" si="22"/>
        <v>0.27165354330708663</v>
      </c>
      <c r="CF44" s="62">
        <f t="shared" si="23"/>
        <v>0.27165354330708663</v>
      </c>
      <c r="CG44" s="5" t="str">
        <f>'Training Programs'!CK44</f>
        <v>Construction Managers</v>
      </c>
      <c r="CH44" s="5">
        <v>1</v>
      </c>
      <c r="CI44" s="5">
        <v>21</v>
      </c>
      <c r="CJ44" s="5">
        <v>151302</v>
      </c>
      <c r="CK44" s="5">
        <v>151302</v>
      </c>
      <c r="CL44" s="5">
        <v>151302</v>
      </c>
      <c r="CM44" s="5">
        <v>101480</v>
      </c>
      <c r="CN44" s="5">
        <v>1</v>
      </c>
      <c r="CO44" s="5">
        <v>1</v>
      </c>
      <c r="CP44" s="5">
        <v>1</v>
      </c>
      <c r="CQ44" s="5">
        <v>1</v>
      </c>
      <c r="CR44" s="5">
        <v>1</v>
      </c>
      <c r="CS44" s="5">
        <f t="shared" si="24"/>
        <v>5</v>
      </c>
      <c r="CT44" s="5">
        <f t="shared" si="25"/>
        <v>8.2677165354330714E-2</v>
      </c>
      <c r="CU44" s="5">
        <f t="shared" si="26"/>
        <v>8.2677165354330714E-2</v>
      </c>
      <c r="CV44" s="62" t="str">
        <f>'Training Programs'!DA44</f>
        <v>Electricians</v>
      </c>
      <c r="CW44" s="62">
        <v>1</v>
      </c>
      <c r="CX44" s="62">
        <v>12</v>
      </c>
      <c r="CY44" s="62">
        <v>129854</v>
      </c>
      <c r="CZ44" s="62">
        <v>129854</v>
      </c>
      <c r="DA44" s="62">
        <v>129854</v>
      </c>
      <c r="DB44" s="62">
        <v>60240</v>
      </c>
      <c r="DC44" s="62">
        <v>1</v>
      </c>
      <c r="DD44" s="62">
        <v>1</v>
      </c>
      <c r="DE44" s="62">
        <v>1</v>
      </c>
      <c r="DF44" s="62">
        <v>1</v>
      </c>
      <c r="DG44" s="62">
        <v>1</v>
      </c>
      <c r="DH44" s="62">
        <f t="shared" si="27"/>
        <v>5</v>
      </c>
      <c r="DI44" s="62">
        <f t="shared" si="28"/>
        <v>4.7244094488188976E-2</v>
      </c>
      <c r="DJ44" s="62">
        <f t="shared" si="29"/>
        <v>4.7244094488188976E-2</v>
      </c>
      <c r="DK44" s="5" t="str">
        <f>'Training Programs'!DQ44</f>
        <v>Apprentice</v>
      </c>
      <c r="DL44" s="5">
        <v>1</v>
      </c>
      <c r="DM44" s="5">
        <v>14</v>
      </c>
      <c r="DN44" s="5">
        <v>106350</v>
      </c>
      <c r="DO44" s="5">
        <v>106350</v>
      </c>
      <c r="DP44" s="5">
        <v>106350</v>
      </c>
      <c r="DQ44" s="5">
        <v>40750</v>
      </c>
      <c r="DR44" s="5">
        <v>1</v>
      </c>
      <c r="DS44" s="5">
        <v>1</v>
      </c>
      <c r="DT44" s="5">
        <v>1</v>
      </c>
      <c r="DU44" s="5">
        <v>1</v>
      </c>
      <c r="DV44" s="5">
        <v>1</v>
      </c>
      <c r="DW44" s="5">
        <f t="shared" si="30"/>
        <v>5</v>
      </c>
      <c r="DX44" s="5">
        <f t="shared" si="31"/>
        <v>5.5118110236220472E-2</v>
      </c>
      <c r="DY44" s="5">
        <f t="shared" si="32"/>
        <v>5.5118110236220472E-2</v>
      </c>
      <c r="DZ44" s="62" t="str">
        <f>'Training Programs'!EG44</f>
        <v>Foundation Laborer</v>
      </c>
      <c r="EA44" s="62">
        <v>1</v>
      </c>
      <c r="EB44" s="62">
        <v>9</v>
      </c>
      <c r="EC44" s="62">
        <v>88088</v>
      </c>
      <c r="ED44" s="62">
        <v>88088</v>
      </c>
      <c r="EE44" s="62">
        <v>88088</v>
      </c>
      <c r="EF44" s="62">
        <v>40750</v>
      </c>
      <c r="EG44" s="62">
        <v>1</v>
      </c>
      <c r="EH44" s="62">
        <v>1</v>
      </c>
      <c r="EI44" s="62">
        <v>1</v>
      </c>
      <c r="EJ44" s="62">
        <v>1</v>
      </c>
      <c r="EK44" s="62">
        <v>1</v>
      </c>
      <c r="EL44" s="62">
        <f t="shared" si="33"/>
        <v>5</v>
      </c>
      <c r="EM44" s="62">
        <f t="shared" si="34"/>
        <v>3.5433070866141732E-2</v>
      </c>
      <c r="EN44" s="62">
        <f t="shared" si="35"/>
        <v>3.5433070866141732E-2</v>
      </c>
      <c r="EO44" s="5" t="str">
        <f>'Training Programs'!EW44</f>
        <v>Carpenters</v>
      </c>
      <c r="EP44" s="5">
        <v>1</v>
      </c>
      <c r="EQ44" s="5">
        <v>9</v>
      </c>
      <c r="ER44" s="5">
        <v>68765</v>
      </c>
      <c r="ES44" s="5">
        <v>68765</v>
      </c>
      <c r="ET44" s="5">
        <v>68765</v>
      </c>
      <c r="EU44" s="5">
        <v>51390</v>
      </c>
      <c r="EV44" s="5">
        <v>1</v>
      </c>
      <c r="EW44" s="5">
        <v>1</v>
      </c>
      <c r="EX44" s="5">
        <v>1</v>
      </c>
      <c r="EY44" s="5">
        <v>1</v>
      </c>
      <c r="EZ44" s="5">
        <v>1</v>
      </c>
      <c r="FA44" s="5">
        <f t="shared" si="36"/>
        <v>5</v>
      </c>
      <c r="FB44" s="5">
        <f t="shared" si="37"/>
        <v>3.5433070866141732E-2</v>
      </c>
      <c r="FC44" s="5">
        <f t="shared" si="38"/>
        <v>3.5433070866141732E-2</v>
      </c>
      <c r="FD44" s="62" t="str">
        <f>'Training Programs'!FM44</f>
        <v>Wind Technician</v>
      </c>
      <c r="FE44" s="62">
        <v>1</v>
      </c>
      <c r="FF44" s="62">
        <v>12</v>
      </c>
      <c r="FG44" s="62">
        <v>63930</v>
      </c>
      <c r="FH44" s="62">
        <v>63930</v>
      </c>
      <c r="FI44" s="62">
        <v>63930</v>
      </c>
      <c r="FJ44" s="62">
        <v>57320</v>
      </c>
      <c r="FK44" s="62">
        <v>1</v>
      </c>
      <c r="FL44" s="62">
        <v>1</v>
      </c>
      <c r="FM44" s="62">
        <v>1</v>
      </c>
      <c r="FN44" s="62">
        <v>1</v>
      </c>
      <c r="FO44" s="62">
        <v>1</v>
      </c>
      <c r="FP44" s="62">
        <f t="shared" si="39"/>
        <v>5</v>
      </c>
      <c r="FQ44" s="62">
        <f t="shared" si="40"/>
        <v>4.7244094488188976E-2</v>
      </c>
      <c r="FR44" s="62">
        <f t="shared" si="41"/>
        <v>4.7244094488188976E-2</v>
      </c>
      <c r="FS44" s="5"/>
      <c r="FT44" s="5"/>
      <c r="FU44" s="5"/>
      <c r="FV44" s="5"/>
      <c r="FW44" s="5"/>
      <c r="FX44" s="5"/>
      <c r="FY44" s="5"/>
      <c r="FZ44" s="5"/>
      <c r="GA44" s="5"/>
      <c r="GB44" s="5"/>
      <c r="GC44" s="5"/>
      <c r="GD44" s="5"/>
      <c r="GE44" s="5"/>
      <c r="GF44" s="5"/>
      <c r="GG44" s="5"/>
      <c r="GH44" s="62"/>
      <c r="GI44" s="62"/>
      <c r="GJ44" s="62"/>
      <c r="GK44" s="62"/>
      <c r="GL44" s="62"/>
      <c r="GM44" s="62"/>
      <c r="GN44" s="62"/>
      <c r="GO44" s="62"/>
      <c r="GP44" s="62"/>
      <c r="GQ44" s="62"/>
      <c r="GR44" s="62"/>
      <c r="GS44" s="62"/>
      <c r="GT44" s="62"/>
      <c r="GU44" s="62"/>
      <c r="GV44" s="62"/>
      <c r="GW44" s="5"/>
      <c r="GX44" s="5"/>
      <c r="GY44" s="5"/>
      <c r="GZ44" s="5"/>
      <c r="HA44" s="5"/>
      <c r="HB44" s="5"/>
      <c r="HC44" s="5"/>
      <c r="HD44" s="5"/>
      <c r="HE44" s="5"/>
      <c r="HF44" s="5"/>
      <c r="HG44" s="5"/>
      <c r="HH44" s="5"/>
      <c r="HI44" s="5"/>
      <c r="HJ44" s="5"/>
      <c r="HK44" s="5"/>
      <c r="HL44" s="62"/>
      <c r="HM44" s="62"/>
      <c r="HN44" s="62"/>
      <c r="HO44" s="62"/>
      <c r="HP44" s="62"/>
      <c r="HQ44" s="62"/>
      <c r="HR44" s="62"/>
      <c r="HS44" s="62"/>
      <c r="HT44" s="62"/>
      <c r="HU44" s="62"/>
      <c r="HV44" s="62"/>
      <c r="HW44" s="62"/>
      <c r="HX44" s="62"/>
      <c r="HY44" s="62"/>
      <c r="HZ44" s="62"/>
      <c r="IA44" s="5"/>
      <c r="IB44" s="5"/>
      <c r="IC44" s="5"/>
      <c r="ID44" s="5"/>
      <c r="IE44" s="5"/>
      <c r="IF44" s="5"/>
      <c r="IG44" s="5"/>
      <c r="IH44" s="5"/>
      <c r="II44" s="5"/>
      <c r="IJ44" s="5"/>
      <c r="IK44" s="5"/>
      <c r="IL44" s="5"/>
      <c r="IM44" s="5"/>
      <c r="IN44" s="5"/>
      <c r="IO44" s="5"/>
      <c r="IP44" s="62"/>
      <c r="IQ44" s="62"/>
      <c r="IR44" s="62"/>
      <c r="IS44" s="62"/>
      <c r="IT44" s="62"/>
      <c r="IU44" s="62"/>
      <c r="IV44" s="62"/>
      <c r="IW44" s="62"/>
      <c r="IX44" s="62"/>
      <c r="IY44" s="62"/>
      <c r="IZ44" s="62"/>
      <c r="JA44" s="62"/>
      <c r="JB44" s="62"/>
      <c r="JC44" s="62"/>
      <c r="JD44" s="62"/>
      <c r="JE44" s="5"/>
      <c r="JF44" s="5"/>
      <c r="JG44" s="5"/>
      <c r="JH44" s="5"/>
      <c r="JI44" s="5"/>
      <c r="JJ44" s="5"/>
      <c r="JK44" s="5"/>
      <c r="JL44" s="5"/>
      <c r="JM44" s="5"/>
      <c r="JN44" s="5"/>
      <c r="JO44" s="5"/>
      <c r="JP44" s="5"/>
      <c r="JQ44" s="5"/>
      <c r="JR44" s="5"/>
      <c r="JS44" s="5"/>
      <c r="JT44" s="62"/>
      <c r="JU44" s="62"/>
      <c r="JV44" s="62"/>
      <c r="JW44" s="62"/>
      <c r="JX44" s="62"/>
      <c r="JY44" s="62"/>
      <c r="JZ44" s="62"/>
      <c r="KA44" s="62"/>
      <c r="KB44" s="62"/>
      <c r="KC44" s="62"/>
      <c r="KD44" s="62"/>
      <c r="KE44" s="62"/>
      <c r="KF44" s="62"/>
      <c r="KG44" s="62"/>
      <c r="KH44" s="62"/>
      <c r="KI44" s="5"/>
      <c r="KJ44" s="5"/>
      <c r="KK44" s="5"/>
      <c r="KL44" s="5"/>
      <c r="KM44" s="5"/>
      <c r="KN44" s="5"/>
      <c r="KO44" s="5"/>
      <c r="KP44" s="5"/>
      <c r="KQ44" s="5"/>
      <c r="KR44" s="5"/>
      <c r="KS44" s="5"/>
      <c r="KT44" s="5"/>
      <c r="KU44" s="5"/>
      <c r="KV44" s="5"/>
      <c r="KW44" s="5"/>
      <c r="KX44" s="62"/>
      <c r="KY44" s="62"/>
      <c r="KZ44" s="62"/>
      <c r="LA44" s="62"/>
      <c r="LB44" s="62"/>
      <c r="LC44" s="62"/>
      <c r="LD44" s="62"/>
      <c r="LE44" s="62"/>
      <c r="LF44" s="62"/>
      <c r="LG44" s="62"/>
      <c r="LH44" s="62"/>
      <c r="LI44" s="62"/>
      <c r="LJ44" s="62"/>
      <c r="LK44" s="62"/>
      <c r="LL44" s="62"/>
    </row>
    <row r="45" spans="1:324" x14ac:dyDescent="0.35">
      <c r="A45" s="131">
        <v>41</v>
      </c>
      <c r="B45" s="170"/>
      <c r="C45" s="170"/>
      <c r="D45" s="152">
        <v>52</v>
      </c>
      <c r="E45" s="72" t="str">
        <f>'BVEM Scorecard'!F44</f>
        <v>Wind</v>
      </c>
      <c r="F45" s="96"/>
      <c r="G45" s="96"/>
      <c r="H45" s="96"/>
      <c r="I45" s="96"/>
      <c r="J45" s="66"/>
      <c r="K45" s="66"/>
      <c r="L45" s="66"/>
      <c r="M45" s="66"/>
      <c r="N45" s="66"/>
      <c r="O45" s="66"/>
      <c r="P45" s="66"/>
      <c r="Q45" s="66"/>
      <c r="R45" s="66"/>
      <c r="S45" s="66"/>
      <c r="T45" s="66"/>
      <c r="U45" s="66"/>
      <c r="V45" s="66"/>
      <c r="W45" s="66"/>
      <c r="X45" s="35"/>
      <c r="Y45" s="5"/>
      <c r="Z45" s="5"/>
      <c r="AA45" s="5"/>
      <c r="AB45" s="5"/>
      <c r="AC45" s="5"/>
      <c r="AD45" s="5"/>
      <c r="AE45" s="5"/>
      <c r="AF45" s="5"/>
      <c r="AG45" s="5"/>
      <c r="AH45" s="5"/>
      <c r="AI45" s="5"/>
      <c r="AJ45" s="35"/>
      <c r="AK45" s="35"/>
      <c r="AL45" s="35"/>
      <c r="AM45" s="35"/>
      <c r="AN45" s="62"/>
      <c r="AO45" s="62"/>
      <c r="AP45" s="62"/>
      <c r="AQ45" s="62"/>
      <c r="AR45" s="62"/>
      <c r="AS45" s="62"/>
      <c r="AT45" s="62"/>
      <c r="AU45" s="62"/>
      <c r="AV45" s="62"/>
      <c r="AW45" s="62"/>
      <c r="AX45" s="62"/>
      <c r="AY45" s="62"/>
      <c r="AZ45" s="62"/>
      <c r="BA45" s="62"/>
      <c r="BB45" s="62"/>
      <c r="BC45" s="5"/>
      <c r="BD45" s="5"/>
      <c r="BE45" s="5"/>
      <c r="BF45" s="5"/>
      <c r="BG45" s="5"/>
      <c r="BH45" s="5"/>
      <c r="BI45" s="5"/>
      <c r="BJ45" s="5"/>
      <c r="BK45" s="5"/>
      <c r="BL45" s="5"/>
      <c r="BM45" s="5"/>
      <c r="BN45" s="5"/>
      <c r="BO45" s="5"/>
      <c r="BP45" s="5"/>
      <c r="BQ45" s="5"/>
      <c r="BR45" s="62"/>
      <c r="BS45" s="62"/>
      <c r="BT45" s="62"/>
      <c r="BU45" s="62"/>
      <c r="BV45" s="62"/>
      <c r="BW45" s="62"/>
      <c r="BX45" s="62"/>
      <c r="BY45" s="62"/>
      <c r="BZ45" s="62"/>
      <c r="CA45" s="62"/>
      <c r="CB45" s="62"/>
      <c r="CC45" s="62"/>
      <c r="CD45" s="62"/>
      <c r="CE45" s="62"/>
      <c r="CF45" s="62"/>
      <c r="CG45" s="5"/>
      <c r="CH45" s="5"/>
      <c r="CI45" s="5"/>
      <c r="CJ45" s="5"/>
      <c r="CK45" s="5"/>
      <c r="CL45" s="5"/>
      <c r="CM45" s="5"/>
      <c r="CN45" s="5"/>
      <c r="CO45" s="5"/>
      <c r="CP45" s="5"/>
      <c r="CQ45" s="5"/>
      <c r="CR45" s="5"/>
      <c r="CS45" s="5"/>
      <c r="CT45" s="5"/>
      <c r="CU45" s="5"/>
      <c r="CV45" s="62"/>
      <c r="CW45" s="62"/>
      <c r="CX45" s="62"/>
      <c r="CY45" s="62"/>
      <c r="CZ45" s="62"/>
      <c r="DA45" s="62"/>
      <c r="DB45" s="62"/>
      <c r="DC45" s="62"/>
      <c r="DD45" s="62"/>
      <c r="DE45" s="62"/>
      <c r="DF45" s="62"/>
      <c r="DG45" s="62"/>
      <c r="DH45" s="62"/>
      <c r="DI45" s="62"/>
      <c r="DJ45" s="62"/>
      <c r="DK45" s="5"/>
      <c r="DL45" s="5"/>
      <c r="DM45" s="5"/>
      <c r="DN45" s="5"/>
      <c r="DO45" s="5"/>
      <c r="DP45" s="5"/>
      <c r="DQ45" s="5"/>
      <c r="DR45" s="5"/>
      <c r="DS45" s="5"/>
      <c r="DT45" s="5"/>
      <c r="DU45" s="5"/>
      <c r="DV45" s="5"/>
      <c r="DW45" s="5"/>
      <c r="DX45" s="5"/>
      <c r="DY45" s="5"/>
      <c r="DZ45" s="62"/>
      <c r="EA45" s="62"/>
      <c r="EB45" s="62"/>
      <c r="EC45" s="62"/>
      <c r="ED45" s="62"/>
      <c r="EE45" s="62"/>
      <c r="EF45" s="62"/>
      <c r="EG45" s="62"/>
      <c r="EH45" s="62"/>
      <c r="EI45" s="62"/>
      <c r="EJ45" s="62"/>
      <c r="EK45" s="62"/>
      <c r="EL45" s="62"/>
      <c r="EM45" s="62"/>
      <c r="EN45" s="62"/>
      <c r="EO45" s="5"/>
      <c r="EP45" s="5"/>
      <c r="EQ45" s="5"/>
      <c r="ER45" s="5"/>
      <c r="ES45" s="5"/>
      <c r="ET45" s="5"/>
      <c r="EU45" s="5"/>
      <c r="EV45" s="5"/>
      <c r="EW45" s="5"/>
      <c r="EX45" s="5"/>
      <c r="EY45" s="5"/>
      <c r="EZ45" s="5"/>
      <c r="FA45" s="5"/>
      <c r="FB45" s="5"/>
      <c r="FC45" s="5"/>
      <c r="FD45" s="62"/>
      <c r="FE45" s="62"/>
      <c r="FF45" s="62"/>
      <c r="FG45" s="62"/>
      <c r="FH45" s="62"/>
      <c r="FI45" s="62"/>
      <c r="FJ45" s="62"/>
      <c r="FK45" s="62"/>
      <c r="FL45" s="62"/>
      <c r="FM45" s="62"/>
      <c r="FN45" s="62"/>
      <c r="FO45" s="62"/>
      <c r="FP45" s="62"/>
      <c r="FQ45" s="62"/>
      <c r="FR45" s="62"/>
      <c r="FS45" s="5"/>
      <c r="FT45" s="5"/>
      <c r="FU45" s="5"/>
      <c r="FV45" s="5"/>
      <c r="FW45" s="5"/>
      <c r="FX45" s="5"/>
      <c r="FY45" s="5"/>
      <c r="FZ45" s="5"/>
      <c r="GA45" s="5"/>
      <c r="GB45" s="5"/>
      <c r="GC45" s="5"/>
      <c r="GD45" s="5"/>
      <c r="GE45" s="5"/>
      <c r="GF45" s="5"/>
      <c r="GG45" s="5"/>
      <c r="GH45" s="62"/>
      <c r="GI45" s="62"/>
      <c r="GJ45" s="62"/>
      <c r="GK45" s="62"/>
      <c r="GL45" s="62"/>
      <c r="GM45" s="62"/>
      <c r="GN45" s="62"/>
      <c r="GO45" s="62"/>
      <c r="GP45" s="62"/>
      <c r="GQ45" s="62"/>
      <c r="GR45" s="62"/>
      <c r="GS45" s="62"/>
      <c r="GT45" s="62"/>
      <c r="GU45" s="62"/>
      <c r="GV45" s="62"/>
      <c r="GW45" s="5"/>
      <c r="GX45" s="5"/>
      <c r="GY45" s="5"/>
      <c r="GZ45" s="5"/>
      <c r="HA45" s="5"/>
      <c r="HB45" s="5"/>
      <c r="HC45" s="5"/>
      <c r="HD45" s="5"/>
      <c r="HE45" s="5"/>
      <c r="HF45" s="5"/>
      <c r="HG45" s="5"/>
      <c r="HH45" s="5"/>
      <c r="HI45" s="5"/>
      <c r="HJ45" s="5"/>
      <c r="HK45" s="5"/>
      <c r="HL45" s="62"/>
      <c r="HM45" s="62"/>
      <c r="HN45" s="62"/>
      <c r="HO45" s="62"/>
      <c r="HP45" s="62"/>
      <c r="HQ45" s="62"/>
      <c r="HR45" s="62"/>
      <c r="HS45" s="62"/>
      <c r="HT45" s="62"/>
      <c r="HU45" s="62"/>
      <c r="HV45" s="62"/>
      <c r="HW45" s="62"/>
      <c r="HX45" s="62"/>
      <c r="HY45" s="62"/>
      <c r="HZ45" s="62"/>
      <c r="IA45" s="5"/>
      <c r="IB45" s="5"/>
      <c r="IC45" s="5"/>
      <c r="ID45" s="5"/>
      <c r="IE45" s="5"/>
      <c r="IF45" s="5"/>
      <c r="IG45" s="5"/>
      <c r="IH45" s="5"/>
      <c r="II45" s="5"/>
      <c r="IJ45" s="5"/>
      <c r="IK45" s="5"/>
      <c r="IL45" s="5"/>
      <c r="IM45" s="5"/>
      <c r="IN45" s="5"/>
      <c r="IO45" s="5"/>
      <c r="IP45" s="62"/>
      <c r="IQ45" s="62"/>
      <c r="IR45" s="62"/>
      <c r="IS45" s="62"/>
      <c r="IT45" s="62"/>
      <c r="IU45" s="62"/>
      <c r="IV45" s="62"/>
      <c r="IW45" s="62"/>
      <c r="IX45" s="62"/>
      <c r="IY45" s="62"/>
      <c r="IZ45" s="62"/>
      <c r="JA45" s="62"/>
      <c r="JB45" s="62"/>
      <c r="JC45" s="62"/>
      <c r="JD45" s="62"/>
      <c r="JE45" s="5"/>
      <c r="JF45" s="5"/>
      <c r="JG45" s="5"/>
      <c r="JH45" s="5"/>
      <c r="JI45" s="5"/>
      <c r="JJ45" s="5"/>
      <c r="JK45" s="5"/>
      <c r="JL45" s="5"/>
      <c r="JM45" s="5"/>
      <c r="JN45" s="5"/>
      <c r="JO45" s="5"/>
      <c r="JP45" s="5"/>
      <c r="JQ45" s="5"/>
      <c r="JR45" s="5"/>
      <c r="JS45" s="5"/>
      <c r="JT45" s="62"/>
      <c r="JU45" s="62"/>
      <c r="JV45" s="62"/>
      <c r="JW45" s="62"/>
      <c r="JX45" s="62"/>
      <c r="JY45" s="62"/>
      <c r="JZ45" s="62"/>
      <c r="KA45" s="62"/>
      <c r="KB45" s="62"/>
      <c r="KC45" s="62"/>
      <c r="KD45" s="62"/>
      <c r="KE45" s="62"/>
      <c r="KF45" s="62"/>
      <c r="KG45" s="62"/>
      <c r="KH45" s="62"/>
      <c r="KI45" s="5"/>
      <c r="KJ45" s="5"/>
      <c r="KK45" s="5"/>
      <c r="KL45" s="5"/>
      <c r="KM45" s="5"/>
      <c r="KN45" s="5"/>
      <c r="KO45" s="5"/>
      <c r="KP45" s="5"/>
      <c r="KQ45" s="5"/>
      <c r="KR45" s="5"/>
      <c r="KS45" s="5"/>
      <c r="KT45" s="5"/>
      <c r="KU45" s="5"/>
      <c r="KV45" s="5"/>
      <c r="KW45" s="5"/>
      <c r="KX45" s="62"/>
      <c r="KY45" s="62"/>
      <c r="KZ45" s="62"/>
      <c r="LA45" s="62"/>
      <c r="LB45" s="62"/>
      <c r="LC45" s="62"/>
      <c r="LD45" s="62"/>
      <c r="LE45" s="62"/>
      <c r="LF45" s="62"/>
      <c r="LG45" s="62"/>
      <c r="LH45" s="62"/>
      <c r="LI45" s="62"/>
      <c r="LJ45" s="62"/>
      <c r="LK45" s="62"/>
      <c r="LL45" s="62"/>
    </row>
    <row r="46" spans="1:324" x14ac:dyDescent="0.35">
      <c r="A46" s="131">
        <v>42</v>
      </c>
      <c r="B46" s="170"/>
      <c r="C46" s="170"/>
      <c r="D46" s="152">
        <v>16</v>
      </c>
      <c r="E46" s="72" t="str">
        <f>'BVEM Scorecard'!F45</f>
        <v>Wind</v>
      </c>
      <c r="F46" s="96"/>
      <c r="G46" s="96"/>
      <c r="H46" s="96"/>
      <c r="I46" s="96"/>
      <c r="J46" s="66"/>
      <c r="K46" s="66"/>
      <c r="L46" s="66"/>
      <c r="M46" s="66"/>
      <c r="N46" s="66"/>
      <c r="O46" s="66"/>
      <c r="P46" s="66"/>
      <c r="Q46" s="66"/>
      <c r="R46" s="66"/>
      <c r="S46" s="66"/>
      <c r="T46" s="66"/>
      <c r="U46" s="66"/>
      <c r="V46" s="66"/>
      <c r="W46" s="66"/>
      <c r="X46" s="35"/>
      <c r="Y46" s="5"/>
      <c r="Z46" s="5"/>
      <c r="AA46" s="5"/>
      <c r="AB46" s="5"/>
      <c r="AC46" s="5"/>
      <c r="AD46" s="5"/>
      <c r="AE46" s="5"/>
      <c r="AF46" s="5"/>
      <c r="AG46" s="5"/>
      <c r="AH46" s="5"/>
      <c r="AI46" s="5"/>
      <c r="AJ46" s="35"/>
      <c r="AK46" s="35"/>
      <c r="AL46" s="35"/>
      <c r="AM46" s="35"/>
      <c r="AN46" s="62"/>
      <c r="AO46" s="62"/>
      <c r="AP46" s="62"/>
      <c r="AQ46" s="62"/>
      <c r="AR46" s="62"/>
      <c r="AS46" s="62"/>
      <c r="AT46" s="62"/>
      <c r="AU46" s="62"/>
      <c r="AV46" s="62"/>
      <c r="AW46" s="62"/>
      <c r="AX46" s="62"/>
      <c r="AY46" s="62"/>
      <c r="AZ46" s="62"/>
      <c r="BA46" s="62"/>
      <c r="BB46" s="62"/>
      <c r="BC46" s="5"/>
      <c r="BD46" s="5"/>
      <c r="BE46" s="5"/>
      <c r="BF46" s="5"/>
      <c r="BG46" s="5"/>
      <c r="BH46" s="5"/>
      <c r="BI46" s="5"/>
      <c r="BJ46" s="5"/>
      <c r="BK46" s="5"/>
      <c r="BL46" s="5"/>
      <c r="BM46" s="5"/>
      <c r="BN46" s="5"/>
      <c r="BO46" s="5"/>
      <c r="BP46" s="5"/>
      <c r="BQ46" s="5"/>
      <c r="BR46" s="62"/>
      <c r="BS46" s="62"/>
      <c r="BT46" s="62"/>
      <c r="BU46" s="62"/>
      <c r="BV46" s="62"/>
      <c r="BW46" s="62"/>
      <c r="BX46" s="62"/>
      <c r="BY46" s="62"/>
      <c r="BZ46" s="62"/>
      <c r="CA46" s="62"/>
      <c r="CB46" s="62"/>
      <c r="CC46" s="62"/>
      <c r="CD46" s="62"/>
      <c r="CE46" s="62"/>
      <c r="CF46" s="62"/>
      <c r="CG46" s="5"/>
      <c r="CH46" s="5"/>
      <c r="CI46" s="5"/>
      <c r="CJ46" s="5"/>
      <c r="CK46" s="5"/>
      <c r="CL46" s="5"/>
      <c r="CM46" s="5"/>
      <c r="CN46" s="5"/>
      <c r="CO46" s="5"/>
      <c r="CP46" s="5"/>
      <c r="CQ46" s="5"/>
      <c r="CR46" s="5"/>
      <c r="CS46" s="5"/>
      <c r="CT46" s="5"/>
      <c r="CU46" s="5"/>
      <c r="CV46" s="62"/>
      <c r="CW46" s="62"/>
      <c r="CX46" s="62"/>
      <c r="CY46" s="62"/>
      <c r="CZ46" s="62"/>
      <c r="DA46" s="62"/>
      <c r="DB46" s="62"/>
      <c r="DC46" s="62"/>
      <c r="DD46" s="62"/>
      <c r="DE46" s="62"/>
      <c r="DF46" s="62"/>
      <c r="DG46" s="62"/>
      <c r="DH46" s="62"/>
      <c r="DI46" s="62"/>
      <c r="DJ46" s="62"/>
      <c r="DK46" s="5"/>
      <c r="DL46" s="5"/>
      <c r="DM46" s="5"/>
      <c r="DN46" s="5"/>
      <c r="DO46" s="5"/>
      <c r="DP46" s="5"/>
      <c r="DQ46" s="5"/>
      <c r="DR46" s="5"/>
      <c r="DS46" s="5"/>
      <c r="DT46" s="5"/>
      <c r="DU46" s="5"/>
      <c r="DV46" s="5"/>
      <c r="DW46" s="5"/>
      <c r="DX46" s="5"/>
      <c r="DY46" s="5"/>
      <c r="DZ46" s="62"/>
      <c r="EA46" s="62"/>
      <c r="EB46" s="62"/>
      <c r="EC46" s="62"/>
      <c r="ED46" s="62"/>
      <c r="EE46" s="62"/>
      <c r="EF46" s="62"/>
      <c r="EG46" s="62"/>
      <c r="EH46" s="62"/>
      <c r="EI46" s="62"/>
      <c r="EJ46" s="62"/>
      <c r="EK46" s="62"/>
      <c r="EL46" s="62"/>
      <c r="EM46" s="62"/>
      <c r="EN46" s="62"/>
      <c r="EO46" s="5"/>
      <c r="EP46" s="5"/>
      <c r="EQ46" s="5"/>
      <c r="ER46" s="5"/>
      <c r="ES46" s="5"/>
      <c r="ET46" s="5"/>
      <c r="EU46" s="5"/>
      <c r="EV46" s="5"/>
      <c r="EW46" s="5"/>
      <c r="EX46" s="5"/>
      <c r="EY46" s="5"/>
      <c r="EZ46" s="5"/>
      <c r="FA46" s="5"/>
      <c r="FB46" s="5"/>
      <c r="FC46" s="5"/>
      <c r="FD46" s="62"/>
      <c r="FE46" s="62"/>
      <c r="FF46" s="62"/>
      <c r="FG46" s="62"/>
      <c r="FH46" s="62"/>
      <c r="FI46" s="62"/>
      <c r="FJ46" s="62"/>
      <c r="FK46" s="62"/>
      <c r="FL46" s="62"/>
      <c r="FM46" s="62"/>
      <c r="FN46" s="62"/>
      <c r="FO46" s="62"/>
      <c r="FP46" s="62"/>
      <c r="FQ46" s="62"/>
      <c r="FR46" s="62"/>
      <c r="FS46" s="5"/>
      <c r="FT46" s="5"/>
      <c r="FU46" s="5"/>
      <c r="FV46" s="5"/>
      <c r="FW46" s="5"/>
      <c r="FX46" s="5"/>
      <c r="FY46" s="5"/>
      <c r="FZ46" s="5"/>
      <c r="GA46" s="5"/>
      <c r="GB46" s="5"/>
      <c r="GC46" s="5"/>
      <c r="GD46" s="5"/>
      <c r="GE46" s="5"/>
      <c r="GF46" s="5"/>
      <c r="GG46" s="5"/>
      <c r="GH46" s="62"/>
      <c r="GI46" s="62"/>
      <c r="GJ46" s="62"/>
      <c r="GK46" s="62"/>
      <c r="GL46" s="62"/>
      <c r="GM46" s="62"/>
      <c r="GN46" s="62"/>
      <c r="GO46" s="62"/>
      <c r="GP46" s="62"/>
      <c r="GQ46" s="62"/>
      <c r="GR46" s="62"/>
      <c r="GS46" s="62"/>
      <c r="GT46" s="62"/>
      <c r="GU46" s="62"/>
      <c r="GV46" s="62"/>
      <c r="GW46" s="5"/>
      <c r="GX46" s="5"/>
      <c r="GY46" s="5"/>
      <c r="GZ46" s="5"/>
      <c r="HA46" s="5"/>
      <c r="HB46" s="5"/>
      <c r="HC46" s="5"/>
      <c r="HD46" s="5"/>
      <c r="HE46" s="5"/>
      <c r="HF46" s="5"/>
      <c r="HG46" s="5"/>
      <c r="HH46" s="5"/>
      <c r="HI46" s="5"/>
      <c r="HJ46" s="5"/>
      <c r="HK46" s="5"/>
      <c r="HL46" s="62"/>
      <c r="HM46" s="62"/>
      <c r="HN46" s="62"/>
      <c r="HO46" s="62"/>
      <c r="HP46" s="62"/>
      <c r="HQ46" s="62"/>
      <c r="HR46" s="62"/>
      <c r="HS46" s="62"/>
      <c r="HT46" s="62"/>
      <c r="HU46" s="62"/>
      <c r="HV46" s="62"/>
      <c r="HW46" s="62"/>
      <c r="HX46" s="62"/>
      <c r="HY46" s="62"/>
      <c r="HZ46" s="62"/>
      <c r="IA46" s="5"/>
      <c r="IB46" s="5"/>
      <c r="IC46" s="5"/>
      <c r="ID46" s="5"/>
      <c r="IE46" s="5"/>
      <c r="IF46" s="5"/>
      <c r="IG46" s="5"/>
      <c r="IH46" s="5"/>
      <c r="II46" s="5"/>
      <c r="IJ46" s="5"/>
      <c r="IK46" s="5"/>
      <c r="IL46" s="5"/>
      <c r="IM46" s="5"/>
      <c r="IN46" s="5"/>
      <c r="IO46" s="5"/>
      <c r="IP46" s="62"/>
      <c r="IQ46" s="62"/>
      <c r="IR46" s="62"/>
      <c r="IS46" s="62"/>
      <c r="IT46" s="62"/>
      <c r="IU46" s="62"/>
      <c r="IV46" s="62"/>
      <c r="IW46" s="62"/>
      <c r="IX46" s="62"/>
      <c r="IY46" s="62"/>
      <c r="IZ46" s="62"/>
      <c r="JA46" s="62"/>
      <c r="JB46" s="62"/>
      <c r="JC46" s="62"/>
      <c r="JD46" s="62"/>
      <c r="JE46" s="5"/>
      <c r="JF46" s="5"/>
      <c r="JG46" s="5"/>
      <c r="JH46" s="5"/>
      <c r="JI46" s="5"/>
      <c r="JJ46" s="5"/>
      <c r="JK46" s="5"/>
      <c r="JL46" s="5"/>
      <c r="JM46" s="5"/>
      <c r="JN46" s="5"/>
      <c r="JO46" s="5"/>
      <c r="JP46" s="5"/>
      <c r="JQ46" s="5"/>
      <c r="JR46" s="5"/>
      <c r="JS46" s="5"/>
      <c r="JT46" s="62"/>
      <c r="JU46" s="62"/>
      <c r="JV46" s="62"/>
      <c r="JW46" s="62"/>
      <c r="JX46" s="62"/>
      <c r="JY46" s="62"/>
      <c r="JZ46" s="62"/>
      <c r="KA46" s="62"/>
      <c r="KB46" s="62"/>
      <c r="KC46" s="62"/>
      <c r="KD46" s="62"/>
      <c r="KE46" s="62"/>
      <c r="KF46" s="62"/>
      <c r="KG46" s="62"/>
      <c r="KH46" s="62"/>
      <c r="KI46" s="5"/>
      <c r="KJ46" s="5"/>
      <c r="KK46" s="5"/>
      <c r="KL46" s="5"/>
      <c r="KM46" s="5"/>
      <c r="KN46" s="5"/>
      <c r="KO46" s="5"/>
      <c r="KP46" s="5"/>
      <c r="KQ46" s="5"/>
      <c r="KR46" s="5"/>
      <c r="KS46" s="5"/>
      <c r="KT46" s="5"/>
      <c r="KU46" s="5"/>
      <c r="KV46" s="5"/>
      <c r="KW46" s="5"/>
      <c r="KX46" s="62"/>
      <c r="KY46" s="62"/>
      <c r="KZ46" s="62"/>
      <c r="LA46" s="62"/>
      <c r="LB46" s="62"/>
      <c r="LC46" s="62"/>
      <c r="LD46" s="62"/>
      <c r="LE46" s="62"/>
      <c r="LF46" s="62"/>
      <c r="LG46" s="62"/>
      <c r="LH46" s="62"/>
      <c r="LI46" s="62"/>
      <c r="LJ46" s="62"/>
      <c r="LK46" s="62"/>
      <c r="LL46" s="62"/>
    </row>
    <row r="47" spans="1:324" x14ac:dyDescent="0.35">
      <c r="A47" s="131">
        <v>43</v>
      </c>
      <c r="B47" s="170"/>
      <c r="C47" s="170"/>
      <c r="D47" s="152">
        <v>53</v>
      </c>
      <c r="E47" s="72" t="str">
        <f>'BVEM Scorecard'!F46</f>
        <v>Wind</v>
      </c>
      <c r="F47" s="96"/>
      <c r="G47" s="96"/>
      <c r="H47" s="96"/>
      <c r="I47" s="96"/>
      <c r="J47" s="66"/>
      <c r="K47" s="66"/>
      <c r="L47" s="66"/>
      <c r="M47" s="66"/>
      <c r="N47" s="66"/>
      <c r="O47" s="66"/>
      <c r="P47" s="66"/>
      <c r="Q47" s="66"/>
      <c r="R47" s="66"/>
      <c r="S47" s="66"/>
      <c r="T47" s="66"/>
      <c r="U47" s="66"/>
      <c r="V47" s="66"/>
      <c r="W47" s="66"/>
      <c r="X47" s="35"/>
      <c r="Y47" s="5"/>
      <c r="Z47" s="5"/>
      <c r="AA47" s="5"/>
      <c r="AB47" s="5"/>
      <c r="AC47" s="5"/>
      <c r="AD47" s="5"/>
      <c r="AE47" s="5"/>
      <c r="AF47" s="5"/>
      <c r="AG47" s="5"/>
      <c r="AH47" s="5"/>
      <c r="AI47" s="5"/>
      <c r="AJ47" s="35"/>
      <c r="AK47" s="35"/>
      <c r="AL47" s="35"/>
      <c r="AM47" s="35"/>
      <c r="AN47" s="62"/>
      <c r="AO47" s="62"/>
      <c r="AP47" s="62"/>
      <c r="AQ47" s="62"/>
      <c r="AR47" s="62"/>
      <c r="AS47" s="62"/>
      <c r="AT47" s="62"/>
      <c r="AU47" s="62"/>
      <c r="AV47" s="62"/>
      <c r="AW47" s="62"/>
      <c r="AX47" s="62"/>
      <c r="AY47" s="62"/>
      <c r="AZ47" s="62"/>
      <c r="BA47" s="62"/>
      <c r="BB47" s="62"/>
      <c r="BC47" s="5"/>
      <c r="BD47" s="5"/>
      <c r="BE47" s="5"/>
      <c r="BF47" s="5"/>
      <c r="BG47" s="5"/>
      <c r="BH47" s="5"/>
      <c r="BI47" s="5"/>
      <c r="BJ47" s="5"/>
      <c r="BK47" s="5"/>
      <c r="BL47" s="5"/>
      <c r="BM47" s="5"/>
      <c r="BN47" s="5"/>
      <c r="BO47" s="5"/>
      <c r="BP47" s="5"/>
      <c r="BQ47" s="5"/>
      <c r="BR47" s="62"/>
      <c r="BS47" s="62"/>
      <c r="BT47" s="62"/>
      <c r="BU47" s="62"/>
      <c r="BV47" s="62"/>
      <c r="BW47" s="62"/>
      <c r="BX47" s="62"/>
      <c r="BY47" s="62"/>
      <c r="BZ47" s="62"/>
      <c r="CA47" s="62"/>
      <c r="CB47" s="62"/>
      <c r="CC47" s="62"/>
      <c r="CD47" s="62"/>
      <c r="CE47" s="62"/>
      <c r="CF47" s="62"/>
      <c r="CG47" s="5"/>
      <c r="CH47" s="5"/>
      <c r="CI47" s="5"/>
      <c r="CJ47" s="5"/>
      <c r="CK47" s="5"/>
      <c r="CL47" s="5"/>
      <c r="CM47" s="5"/>
      <c r="CN47" s="5"/>
      <c r="CO47" s="5"/>
      <c r="CP47" s="5"/>
      <c r="CQ47" s="5"/>
      <c r="CR47" s="5"/>
      <c r="CS47" s="5"/>
      <c r="CT47" s="5"/>
      <c r="CU47" s="5"/>
      <c r="CV47" s="62"/>
      <c r="CW47" s="62"/>
      <c r="CX47" s="62"/>
      <c r="CY47" s="62"/>
      <c r="CZ47" s="62"/>
      <c r="DA47" s="62"/>
      <c r="DB47" s="62"/>
      <c r="DC47" s="62"/>
      <c r="DD47" s="62"/>
      <c r="DE47" s="62"/>
      <c r="DF47" s="62"/>
      <c r="DG47" s="62"/>
      <c r="DH47" s="62"/>
      <c r="DI47" s="62"/>
      <c r="DJ47" s="62"/>
      <c r="DK47" s="5"/>
      <c r="DL47" s="5"/>
      <c r="DM47" s="5"/>
      <c r="DN47" s="5"/>
      <c r="DO47" s="5"/>
      <c r="DP47" s="5"/>
      <c r="DQ47" s="5"/>
      <c r="DR47" s="5"/>
      <c r="DS47" s="5"/>
      <c r="DT47" s="5"/>
      <c r="DU47" s="5"/>
      <c r="DV47" s="5"/>
      <c r="DW47" s="5"/>
      <c r="DX47" s="5"/>
      <c r="DY47" s="5"/>
      <c r="DZ47" s="62"/>
      <c r="EA47" s="62"/>
      <c r="EB47" s="62"/>
      <c r="EC47" s="62"/>
      <c r="ED47" s="62"/>
      <c r="EE47" s="62"/>
      <c r="EF47" s="62"/>
      <c r="EG47" s="62"/>
      <c r="EH47" s="62"/>
      <c r="EI47" s="62"/>
      <c r="EJ47" s="62"/>
      <c r="EK47" s="62"/>
      <c r="EL47" s="62"/>
      <c r="EM47" s="62"/>
      <c r="EN47" s="62"/>
      <c r="EO47" s="5"/>
      <c r="EP47" s="5"/>
      <c r="EQ47" s="5"/>
      <c r="ER47" s="5"/>
      <c r="ES47" s="5"/>
      <c r="ET47" s="5"/>
      <c r="EU47" s="5"/>
      <c r="EV47" s="5"/>
      <c r="EW47" s="5"/>
      <c r="EX47" s="5"/>
      <c r="EY47" s="5"/>
      <c r="EZ47" s="5"/>
      <c r="FA47" s="5"/>
      <c r="FB47" s="5"/>
      <c r="FC47" s="5"/>
      <c r="FD47" s="62"/>
      <c r="FE47" s="62"/>
      <c r="FF47" s="62"/>
      <c r="FG47" s="62"/>
      <c r="FH47" s="62"/>
      <c r="FI47" s="62"/>
      <c r="FJ47" s="62"/>
      <c r="FK47" s="62"/>
      <c r="FL47" s="62"/>
      <c r="FM47" s="62"/>
      <c r="FN47" s="62"/>
      <c r="FO47" s="62"/>
      <c r="FP47" s="62"/>
      <c r="FQ47" s="62"/>
      <c r="FR47" s="62"/>
      <c r="FS47" s="5"/>
      <c r="FT47" s="5"/>
      <c r="FU47" s="5"/>
      <c r="FV47" s="5"/>
      <c r="FW47" s="5"/>
      <c r="FX47" s="5"/>
      <c r="FY47" s="5"/>
      <c r="FZ47" s="5"/>
      <c r="GA47" s="5"/>
      <c r="GB47" s="5"/>
      <c r="GC47" s="5"/>
      <c r="GD47" s="5"/>
      <c r="GE47" s="5"/>
      <c r="GF47" s="5"/>
      <c r="GG47" s="5"/>
      <c r="GH47" s="62"/>
      <c r="GI47" s="62"/>
      <c r="GJ47" s="62"/>
      <c r="GK47" s="62"/>
      <c r="GL47" s="62"/>
      <c r="GM47" s="62"/>
      <c r="GN47" s="62"/>
      <c r="GO47" s="62"/>
      <c r="GP47" s="62"/>
      <c r="GQ47" s="62"/>
      <c r="GR47" s="62"/>
      <c r="GS47" s="62"/>
      <c r="GT47" s="62"/>
      <c r="GU47" s="62"/>
      <c r="GV47" s="62"/>
      <c r="GW47" s="5"/>
      <c r="GX47" s="5"/>
      <c r="GY47" s="5"/>
      <c r="GZ47" s="5"/>
      <c r="HA47" s="5"/>
      <c r="HB47" s="5"/>
      <c r="HC47" s="5"/>
      <c r="HD47" s="5"/>
      <c r="HE47" s="5"/>
      <c r="HF47" s="5"/>
      <c r="HG47" s="5"/>
      <c r="HH47" s="5"/>
      <c r="HI47" s="5"/>
      <c r="HJ47" s="5"/>
      <c r="HK47" s="5"/>
      <c r="HL47" s="62"/>
      <c r="HM47" s="62"/>
      <c r="HN47" s="62"/>
      <c r="HO47" s="62"/>
      <c r="HP47" s="62"/>
      <c r="HQ47" s="62"/>
      <c r="HR47" s="62"/>
      <c r="HS47" s="62"/>
      <c r="HT47" s="62"/>
      <c r="HU47" s="62"/>
      <c r="HV47" s="62"/>
      <c r="HW47" s="62"/>
      <c r="HX47" s="62"/>
      <c r="HY47" s="62"/>
      <c r="HZ47" s="62"/>
      <c r="IA47" s="5"/>
      <c r="IB47" s="5"/>
      <c r="IC47" s="5"/>
      <c r="ID47" s="5"/>
      <c r="IE47" s="5"/>
      <c r="IF47" s="5"/>
      <c r="IG47" s="5"/>
      <c r="IH47" s="5"/>
      <c r="II47" s="5"/>
      <c r="IJ47" s="5"/>
      <c r="IK47" s="5"/>
      <c r="IL47" s="5"/>
      <c r="IM47" s="5"/>
      <c r="IN47" s="5"/>
      <c r="IO47" s="5"/>
      <c r="IP47" s="62"/>
      <c r="IQ47" s="62"/>
      <c r="IR47" s="62"/>
      <c r="IS47" s="62"/>
      <c r="IT47" s="62"/>
      <c r="IU47" s="62"/>
      <c r="IV47" s="62"/>
      <c r="IW47" s="62"/>
      <c r="IX47" s="62"/>
      <c r="IY47" s="62"/>
      <c r="IZ47" s="62"/>
      <c r="JA47" s="62"/>
      <c r="JB47" s="62"/>
      <c r="JC47" s="62"/>
      <c r="JD47" s="62"/>
      <c r="JE47" s="5"/>
      <c r="JF47" s="5"/>
      <c r="JG47" s="5"/>
      <c r="JH47" s="5"/>
      <c r="JI47" s="5"/>
      <c r="JJ47" s="5"/>
      <c r="JK47" s="5"/>
      <c r="JL47" s="5"/>
      <c r="JM47" s="5"/>
      <c r="JN47" s="5"/>
      <c r="JO47" s="5"/>
      <c r="JP47" s="5"/>
      <c r="JQ47" s="5"/>
      <c r="JR47" s="5"/>
      <c r="JS47" s="5"/>
      <c r="JT47" s="62"/>
      <c r="JU47" s="62"/>
      <c r="JV47" s="62"/>
      <c r="JW47" s="62"/>
      <c r="JX47" s="62"/>
      <c r="JY47" s="62"/>
      <c r="JZ47" s="62"/>
      <c r="KA47" s="62"/>
      <c r="KB47" s="62"/>
      <c r="KC47" s="62"/>
      <c r="KD47" s="62"/>
      <c r="KE47" s="62"/>
      <c r="KF47" s="62"/>
      <c r="KG47" s="62"/>
      <c r="KH47" s="62"/>
      <c r="KI47" s="5"/>
      <c r="KJ47" s="5"/>
      <c r="KK47" s="5"/>
      <c r="KL47" s="5"/>
      <c r="KM47" s="5"/>
      <c r="KN47" s="5"/>
      <c r="KO47" s="5"/>
      <c r="KP47" s="5"/>
      <c r="KQ47" s="5"/>
      <c r="KR47" s="5"/>
      <c r="KS47" s="5"/>
      <c r="KT47" s="5"/>
      <c r="KU47" s="5"/>
      <c r="KV47" s="5"/>
      <c r="KW47" s="5"/>
      <c r="KX47" s="62"/>
      <c r="KY47" s="62"/>
      <c r="KZ47" s="62"/>
      <c r="LA47" s="62"/>
      <c r="LB47" s="62"/>
      <c r="LC47" s="62"/>
      <c r="LD47" s="62"/>
      <c r="LE47" s="62"/>
      <c r="LF47" s="62"/>
      <c r="LG47" s="62"/>
      <c r="LH47" s="62"/>
      <c r="LI47" s="62"/>
      <c r="LJ47" s="62"/>
      <c r="LK47" s="62"/>
      <c r="LL47" s="62"/>
    </row>
    <row r="48" spans="1:324" x14ac:dyDescent="0.35">
      <c r="A48" s="131">
        <v>44</v>
      </c>
      <c r="B48" s="170"/>
      <c r="C48" s="170"/>
      <c r="D48" s="152">
        <v>19</v>
      </c>
      <c r="E48" s="72" t="str">
        <f>'BVEM Scorecard'!F47</f>
        <v>Wind</v>
      </c>
      <c r="F48" s="96"/>
      <c r="G48" s="96"/>
      <c r="H48" s="96"/>
      <c r="I48" s="96"/>
      <c r="J48" s="66"/>
      <c r="K48" s="66"/>
      <c r="L48" s="66"/>
      <c r="M48" s="66"/>
      <c r="N48" s="66"/>
      <c r="O48" s="66"/>
      <c r="P48" s="66"/>
      <c r="Q48" s="66"/>
      <c r="R48" s="66"/>
      <c r="S48" s="66"/>
      <c r="T48" s="66"/>
      <c r="U48" s="66"/>
      <c r="V48" s="66"/>
      <c r="W48" s="66"/>
      <c r="X48" s="35"/>
      <c r="Y48" s="5"/>
      <c r="Z48" s="5"/>
      <c r="AA48" s="5"/>
      <c r="AB48" s="5"/>
      <c r="AC48" s="5"/>
      <c r="AD48" s="5"/>
      <c r="AE48" s="5"/>
      <c r="AF48" s="5"/>
      <c r="AG48" s="5"/>
      <c r="AH48" s="5"/>
      <c r="AI48" s="5"/>
      <c r="AJ48" s="35"/>
      <c r="AK48" s="35"/>
      <c r="AL48" s="35"/>
      <c r="AM48" s="35"/>
      <c r="AN48" s="62"/>
      <c r="AO48" s="62"/>
      <c r="AP48" s="62"/>
      <c r="AQ48" s="62"/>
      <c r="AR48" s="62"/>
      <c r="AS48" s="62"/>
      <c r="AT48" s="62"/>
      <c r="AU48" s="62"/>
      <c r="AV48" s="62"/>
      <c r="AW48" s="62"/>
      <c r="AX48" s="62"/>
      <c r="AY48" s="62"/>
      <c r="AZ48" s="62"/>
      <c r="BA48" s="62"/>
      <c r="BB48" s="62"/>
      <c r="BC48" s="5"/>
      <c r="BD48" s="5"/>
      <c r="BE48" s="5"/>
      <c r="BF48" s="5"/>
      <c r="BG48" s="5"/>
      <c r="BH48" s="5"/>
      <c r="BI48" s="5"/>
      <c r="BJ48" s="5"/>
      <c r="BK48" s="5"/>
      <c r="BL48" s="5"/>
      <c r="BM48" s="5"/>
      <c r="BN48" s="5"/>
      <c r="BO48" s="5"/>
      <c r="BP48" s="5"/>
      <c r="BQ48" s="5"/>
      <c r="BR48" s="62"/>
      <c r="BS48" s="62"/>
      <c r="BT48" s="62"/>
      <c r="BU48" s="62"/>
      <c r="BV48" s="62"/>
      <c r="BW48" s="62"/>
      <c r="BX48" s="62"/>
      <c r="BY48" s="62"/>
      <c r="BZ48" s="62"/>
      <c r="CA48" s="62"/>
      <c r="CB48" s="62"/>
      <c r="CC48" s="62"/>
      <c r="CD48" s="62"/>
      <c r="CE48" s="62"/>
      <c r="CF48" s="62"/>
      <c r="CG48" s="5"/>
      <c r="CH48" s="5"/>
      <c r="CI48" s="5"/>
      <c r="CJ48" s="5"/>
      <c r="CK48" s="5"/>
      <c r="CL48" s="5"/>
      <c r="CM48" s="5"/>
      <c r="CN48" s="5"/>
      <c r="CO48" s="5"/>
      <c r="CP48" s="5"/>
      <c r="CQ48" s="5"/>
      <c r="CR48" s="5"/>
      <c r="CS48" s="5"/>
      <c r="CT48" s="5"/>
      <c r="CU48" s="5"/>
      <c r="CV48" s="62"/>
      <c r="CW48" s="62"/>
      <c r="CX48" s="62"/>
      <c r="CY48" s="62"/>
      <c r="CZ48" s="62"/>
      <c r="DA48" s="62"/>
      <c r="DB48" s="62"/>
      <c r="DC48" s="62"/>
      <c r="DD48" s="62"/>
      <c r="DE48" s="62"/>
      <c r="DF48" s="62"/>
      <c r="DG48" s="62"/>
      <c r="DH48" s="62"/>
      <c r="DI48" s="62"/>
      <c r="DJ48" s="62"/>
      <c r="DK48" s="5"/>
      <c r="DL48" s="5"/>
      <c r="DM48" s="5"/>
      <c r="DN48" s="5"/>
      <c r="DO48" s="5"/>
      <c r="DP48" s="5"/>
      <c r="DQ48" s="5"/>
      <c r="DR48" s="5"/>
      <c r="DS48" s="5"/>
      <c r="DT48" s="5"/>
      <c r="DU48" s="5"/>
      <c r="DV48" s="5"/>
      <c r="DW48" s="5"/>
      <c r="DX48" s="5"/>
      <c r="DY48" s="5"/>
      <c r="DZ48" s="62"/>
      <c r="EA48" s="62"/>
      <c r="EB48" s="62"/>
      <c r="EC48" s="62"/>
      <c r="ED48" s="62"/>
      <c r="EE48" s="62"/>
      <c r="EF48" s="62"/>
      <c r="EG48" s="62"/>
      <c r="EH48" s="62"/>
      <c r="EI48" s="62"/>
      <c r="EJ48" s="62"/>
      <c r="EK48" s="62"/>
      <c r="EL48" s="62"/>
      <c r="EM48" s="62"/>
      <c r="EN48" s="62"/>
      <c r="EO48" s="5"/>
      <c r="EP48" s="5"/>
      <c r="EQ48" s="5"/>
      <c r="ER48" s="5"/>
      <c r="ES48" s="5"/>
      <c r="ET48" s="5"/>
      <c r="EU48" s="5"/>
      <c r="EV48" s="5"/>
      <c r="EW48" s="5"/>
      <c r="EX48" s="5"/>
      <c r="EY48" s="5"/>
      <c r="EZ48" s="5"/>
      <c r="FA48" s="5"/>
      <c r="FB48" s="5"/>
      <c r="FC48" s="5"/>
      <c r="FD48" s="62"/>
      <c r="FE48" s="62"/>
      <c r="FF48" s="62"/>
      <c r="FG48" s="62"/>
      <c r="FH48" s="62"/>
      <c r="FI48" s="62"/>
      <c r="FJ48" s="62"/>
      <c r="FK48" s="62"/>
      <c r="FL48" s="62"/>
      <c r="FM48" s="62"/>
      <c r="FN48" s="62"/>
      <c r="FO48" s="62"/>
      <c r="FP48" s="62"/>
      <c r="FQ48" s="62"/>
      <c r="FR48" s="62"/>
      <c r="FS48" s="5"/>
      <c r="FT48" s="5"/>
      <c r="FU48" s="5"/>
      <c r="FV48" s="5"/>
      <c r="FW48" s="5"/>
      <c r="FX48" s="5"/>
      <c r="FY48" s="5"/>
      <c r="FZ48" s="5"/>
      <c r="GA48" s="5"/>
      <c r="GB48" s="5"/>
      <c r="GC48" s="5"/>
      <c r="GD48" s="5"/>
      <c r="GE48" s="5"/>
      <c r="GF48" s="5"/>
      <c r="GG48" s="5"/>
      <c r="GH48" s="62"/>
      <c r="GI48" s="62"/>
      <c r="GJ48" s="62"/>
      <c r="GK48" s="62"/>
      <c r="GL48" s="62"/>
      <c r="GM48" s="62"/>
      <c r="GN48" s="62"/>
      <c r="GO48" s="62"/>
      <c r="GP48" s="62"/>
      <c r="GQ48" s="62"/>
      <c r="GR48" s="62"/>
      <c r="GS48" s="62"/>
      <c r="GT48" s="62"/>
      <c r="GU48" s="62"/>
      <c r="GV48" s="62"/>
      <c r="GW48" s="5"/>
      <c r="GX48" s="5"/>
      <c r="GY48" s="5"/>
      <c r="GZ48" s="5"/>
      <c r="HA48" s="5"/>
      <c r="HB48" s="5"/>
      <c r="HC48" s="5"/>
      <c r="HD48" s="5"/>
      <c r="HE48" s="5"/>
      <c r="HF48" s="5"/>
      <c r="HG48" s="5"/>
      <c r="HH48" s="5"/>
      <c r="HI48" s="5"/>
      <c r="HJ48" s="5"/>
      <c r="HK48" s="5"/>
      <c r="HL48" s="62"/>
      <c r="HM48" s="62"/>
      <c r="HN48" s="62"/>
      <c r="HO48" s="62"/>
      <c r="HP48" s="62"/>
      <c r="HQ48" s="62"/>
      <c r="HR48" s="62"/>
      <c r="HS48" s="62"/>
      <c r="HT48" s="62"/>
      <c r="HU48" s="62"/>
      <c r="HV48" s="62"/>
      <c r="HW48" s="62"/>
      <c r="HX48" s="62"/>
      <c r="HY48" s="62"/>
      <c r="HZ48" s="62"/>
      <c r="IA48" s="5"/>
      <c r="IB48" s="5"/>
      <c r="IC48" s="5"/>
      <c r="ID48" s="5"/>
      <c r="IE48" s="5"/>
      <c r="IF48" s="5"/>
      <c r="IG48" s="5"/>
      <c r="IH48" s="5"/>
      <c r="II48" s="5"/>
      <c r="IJ48" s="5"/>
      <c r="IK48" s="5"/>
      <c r="IL48" s="5"/>
      <c r="IM48" s="5"/>
      <c r="IN48" s="5"/>
      <c r="IO48" s="5"/>
      <c r="IP48" s="62"/>
      <c r="IQ48" s="62"/>
      <c r="IR48" s="62"/>
      <c r="IS48" s="62"/>
      <c r="IT48" s="62"/>
      <c r="IU48" s="62"/>
      <c r="IV48" s="62"/>
      <c r="IW48" s="62"/>
      <c r="IX48" s="62"/>
      <c r="IY48" s="62"/>
      <c r="IZ48" s="62"/>
      <c r="JA48" s="62"/>
      <c r="JB48" s="62"/>
      <c r="JC48" s="62"/>
      <c r="JD48" s="62"/>
      <c r="JE48" s="5"/>
      <c r="JF48" s="5"/>
      <c r="JG48" s="5"/>
      <c r="JH48" s="5"/>
      <c r="JI48" s="5"/>
      <c r="JJ48" s="5"/>
      <c r="JK48" s="5"/>
      <c r="JL48" s="5"/>
      <c r="JM48" s="5"/>
      <c r="JN48" s="5"/>
      <c r="JO48" s="5"/>
      <c r="JP48" s="5"/>
      <c r="JQ48" s="5"/>
      <c r="JR48" s="5"/>
      <c r="JS48" s="5"/>
      <c r="JT48" s="62"/>
      <c r="JU48" s="62"/>
      <c r="JV48" s="62"/>
      <c r="JW48" s="62"/>
      <c r="JX48" s="62"/>
      <c r="JY48" s="62"/>
      <c r="JZ48" s="62"/>
      <c r="KA48" s="62"/>
      <c r="KB48" s="62"/>
      <c r="KC48" s="62"/>
      <c r="KD48" s="62"/>
      <c r="KE48" s="62"/>
      <c r="KF48" s="62"/>
      <c r="KG48" s="62"/>
      <c r="KH48" s="62"/>
      <c r="KI48" s="5"/>
      <c r="KJ48" s="5"/>
      <c r="KK48" s="5"/>
      <c r="KL48" s="5"/>
      <c r="KM48" s="5"/>
      <c r="KN48" s="5"/>
      <c r="KO48" s="5"/>
      <c r="KP48" s="5"/>
      <c r="KQ48" s="5"/>
      <c r="KR48" s="5"/>
      <c r="KS48" s="5"/>
      <c r="KT48" s="5"/>
      <c r="KU48" s="5"/>
      <c r="KV48" s="5"/>
      <c r="KW48" s="5"/>
      <c r="KX48" s="62"/>
      <c r="KY48" s="62"/>
      <c r="KZ48" s="62"/>
      <c r="LA48" s="62"/>
      <c r="LB48" s="62"/>
      <c r="LC48" s="62"/>
      <c r="LD48" s="62"/>
      <c r="LE48" s="62"/>
      <c r="LF48" s="62"/>
      <c r="LG48" s="62"/>
      <c r="LH48" s="62"/>
      <c r="LI48" s="62"/>
      <c r="LJ48" s="62"/>
      <c r="LK48" s="62"/>
      <c r="LL48" s="62"/>
    </row>
    <row r="49" spans="1:324" x14ac:dyDescent="0.35">
      <c r="A49" s="131">
        <v>45</v>
      </c>
      <c r="B49" s="170"/>
      <c r="C49" s="170"/>
      <c r="D49" s="152">
        <v>44</v>
      </c>
      <c r="E49" s="72" t="str">
        <f>'BVEM Scorecard'!F48</f>
        <v>Wind</v>
      </c>
      <c r="F49" s="96">
        <f t="shared" si="6"/>
        <v>0.8</v>
      </c>
      <c r="G49" s="96">
        <f t="shared" si="7"/>
        <v>0.91999999999999993</v>
      </c>
      <c r="H49" s="96">
        <f t="shared" si="8"/>
        <v>1.0000000000000002</v>
      </c>
      <c r="I49" s="96">
        <f t="shared" si="9"/>
        <v>1</v>
      </c>
      <c r="J49" s="66">
        <v>1</v>
      </c>
      <c r="K49" s="66">
        <v>1</v>
      </c>
      <c r="L49" s="66">
        <v>1</v>
      </c>
      <c r="M49" s="66">
        <v>1</v>
      </c>
      <c r="N49" s="66">
        <v>1</v>
      </c>
      <c r="O49" s="66">
        <v>1</v>
      </c>
      <c r="P49" s="66">
        <v>1</v>
      </c>
      <c r="Q49" s="66">
        <v>0.6</v>
      </c>
      <c r="R49" s="66">
        <v>1</v>
      </c>
      <c r="S49" s="66">
        <v>1</v>
      </c>
      <c r="T49" s="66">
        <v>1</v>
      </c>
      <c r="U49" s="66">
        <v>1</v>
      </c>
      <c r="V49" s="66">
        <f t="shared" si="10"/>
        <v>4.5999999999999996</v>
      </c>
      <c r="W49" s="66">
        <f t="shared" si="11"/>
        <v>0.8</v>
      </c>
      <c r="X49" s="35" t="str">
        <f>'Training Programs'!Y49</f>
        <v>Equipment
Operators</v>
      </c>
      <c r="Y49" s="5">
        <v>1</v>
      </c>
      <c r="Z49" s="5">
        <v>24</v>
      </c>
      <c r="AA49" s="5">
        <v>97718</v>
      </c>
      <c r="AB49" s="5">
        <v>97718</v>
      </c>
      <c r="AC49" s="5">
        <v>97718</v>
      </c>
      <c r="AD49" s="5">
        <v>51430</v>
      </c>
      <c r="AE49" s="5">
        <v>1</v>
      </c>
      <c r="AF49" s="5">
        <v>1</v>
      </c>
      <c r="AG49" s="5">
        <v>1</v>
      </c>
      <c r="AH49" s="5">
        <v>1</v>
      </c>
      <c r="AI49" s="5">
        <v>1</v>
      </c>
      <c r="AJ49" s="35">
        <f t="shared" si="12"/>
        <v>5</v>
      </c>
      <c r="AK49" s="35">
        <f t="shared" si="13"/>
        <v>9.4488188976377951E-2</v>
      </c>
      <c r="AL49" s="35">
        <f t="shared" si="14"/>
        <v>9.4488188976377951E-2</v>
      </c>
      <c r="AM49" s="35"/>
      <c r="AN49" s="62" t="str">
        <f>'Training Programs'!AO49</f>
        <v>Crane Operators</v>
      </c>
      <c r="AO49" s="62">
        <v>1</v>
      </c>
      <c r="AP49" s="62">
        <v>15</v>
      </c>
      <c r="AQ49" s="62">
        <v>112965</v>
      </c>
      <c r="AR49" s="62">
        <v>112965</v>
      </c>
      <c r="AS49" s="62">
        <v>112965</v>
      </c>
      <c r="AT49" s="62">
        <v>61340</v>
      </c>
      <c r="AU49" s="62">
        <v>1</v>
      </c>
      <c r="AV49" s="62">
        <v>1</v>
      </c>
      <c r="AW49" s="62">
        <v>1</v>
      </c>
      <c r="AX49" s="62">
        <v>1</v>
      </c>
      <c r="AY49" s="62">
        <v>1</v>
      </c>
      <c r="AZ49" s="62">
        <f t="shared" si="15"/>
        <v>5</v>
      </c>
      <c r="BA49" s="62">
        <f t="shared" si="16"/>
        <v>5.905511811023622E-2</v>
      </c>
      <c r="BB49" s="62">
        <f t="shared" si="17"/>
        <v>5.905511811023622E-2</v>
      </c>
      <c r="BC49" s="5" t="str">
        <f>'Training Programs'!BE49</f>
        <v>Turbine Installers</v>
      </c>
      <c r="BD49" s="5">
        <v>1</v>
      </c>
      <c r="BE49" s="5">
        <v>69</v>
      </c>
      <c r="BF49" s="5">
        <v>167274</v>
      </c>
      <c r="BG49" s="5">
        <v>167274</v>
      </c>
      <c r="BH49" s="5">
        <v>167274</v>
      </c>
      <c r="BI49" s="5">
        <v>104600</v>
      </c>
      <c r="BJ49" s="5">
        <v>1</v>
      </c>
      <c r="BK49" s="5">
        <v>1</v>
      </c>
      <c r="BL49" s="5">
        <v>1</v>
      </c>
      <c r="BM49" s="5">
        <v>1</v>
      </c>
      <c r="BN49" s="5">
        <v>1</v>
      </c>
      <c r="BO49" s="5">
        <f t="shared" si="18"/>
        <v>5</v>
      </c>
      <c r="BP49" s="5">
        <f t="shared" si="19"/>
        <v>0.27165354330708663</v>
      </c>
      <c r="BQ49" s="5">
        <f t="shared" si="20"/>
        <v>0.27165354330708663</v>
      </c>
      <c r="BR49" s="62" t="str">
        <f>'Training Programs'!BU49</f>
        <v>Turbine Laborer</v>
      </c>
      <c r="BS49" s="62">
        <v>1</v>
      </c>
      <c r="BT49" s="62">
        <v>69</v>
      </c>
      <c r="BU49" s="62">
        <v>68765</v>
      </c>
      <c r="BV49" s="62">
        <v>68765</v>
      </c>
      <c r="BW49" s="62">
        <v>68765</v>
      </c>
      <c r="BX49" s="62">
        <v>57320</v>
      </c>
      <c r="BY49" s="62">
        <v>1</v>
      </c>
      <c r="BZ49" s="62">
        <v>1</v>
      </c>
      <c r="CA49" s="62">
        <v>1</v>
      </c>
      <c r="CB49" s="62">
        <v>1</v>
      </c>
      <c r="CC49" s="62">
        <v>1</v>
      </c>
      <c r="CD49" s="62">
        <f t="shared" si="21"/>
        <v>5</v>
      </c>
      <c r="CE49" s="62">
        <f t="shared" si="22"/>
        <v>0.27165354330708663</v>
      </c>
      <c r="CF49" s="62">
        <f t="shared" si="23"/>
        <v>0.27165354330708663</v>
      </c>
      <c r="CG49" s="5" t="str">
        <f>'Training Programs'!CK49</f>
        <v>Construction Managers</v>
      </c>
      <c r="CH49" s="5">
        <v>1</v>
      </c>
      <c r="CI49" s="5">
        <v>21</v>
      </c>
      <c r="CJ49" s="5">
        <v>151302</v>
      </c>
      <c r="CK49" s="5">
        <v>151302</v>
      </c>
      <c r="CL49" s="5">
        <v>151302</v>
      </c>
      <c r="CM49" s="5">
        <v>101480</v>
      </c>
      <c r="CN49" s="5">
        <v>1</v>
      </c>
      <c r="CO49" s="5">
        <v>1</v>
      </c>
      <c r="CP49" s="5">
        <v>1</v>
      </c>
      <c r="CQ49" s="5">
        <v>1</v>
      </c>
      <c r="CR49" s="5">
        <v>1</v>
      </c>
      <c r="CS49" s="5">
        <f t="shared" si="24"/>
        <v>5</v>
      </c>
      <c r="CT49" s="5">
        <f t="shared" si="25"/>
        <v>8.2677165354330714E-2</v>
      </c>
      <c r="CU49" s="5">
        <f t="shared" si="26"/>
        <v>8.2677165354330714E-2</v>
      </c>
      <c r="CV49" s="62" t="str">
        <f>'Training Programs'!DA49</f>
        <v>Electricians</v>
      </c>
      <c r="CW49" s="62">
        <v>1</v>
      </c>
      <c r="CX49" s="62">
        <v>12</v>
      </c>
      <c r="CY49" s="62">
        <v>129854</v>
      </c>
      <c r="CZ49" s="62">
        <v>129854</v>
      </c>
      <c r="DA49" s="62">
        <v>129854</v>
      </c>
      <c r="DB49" s="62">
        <v>60240</v>
      </c>
      <c r="DC49" s="62">
        <v>1</v>
      </c>
      <c r="DD49" s="62">
        <v>1</v>
      </c>
      <c r="DE49" s="62">
        <v>1</v>
      </c>
      <c r="DF49" s="62">
        <v>1</v>
      </c>
      <c r="DG49" s="62">
        <v>1</v>
      </c>
      <c r="DH49" s="62">
        <f t="shared" si="27"/>
        <v>5</v>
      </c>
      <c r="DI49" s="62">
        <f t="shared" si="28"/>
        <v>4.7244094488188976E-2</v>
      </c>
      <c r="DJ49" s="62">
        <f t="shared" si="29"/>
        <v>4.7244094488188976E-2</v>
      </c>
      <c r="DK49" s="5" t="str">
        <f>'Training Programs'!DQ49</f>
        <v>Apprentice</v>
      </c>
      <c r="DL49" s="5">
        <v>1</v>
      </c>
      <c r="DM49" s="5">
        <v>14</v>
      </c>
      <c r="DN49" s="5">
        <v>106350</v>
      </c>
      <c r="DO49" s="5">
        <v>106350</v>
      </c>
      <c r="DP49" s="5">
        <v>106350</v>
      </c>
      <c r="DQ49" s="5">
        <v>40750</v>
      </c>
      <c r="DR49" s="5">
        <v>1</v>
      </c>
      <c r="DS49" s="5">
        <v>1</v>
      </c>
      <c r="DT49" s="5">
        <v>1</v>
      </c>
      <c r="DU49" s="5">
        <v>1</v>
      </c>
      <c r="DV49" s="5">
        <v>1</v>
      </c>
      <c r="DW49" s="5">
        <f t="shared" si="30"/>
        <v>5</v>
      </c>
      <c r="DX49" s="5">
        <f t="shared" si="31"/>
        <v>5.5118110236220472E-2</v>
      </c>
      <c r="DY49" s="5">
        <f t="shared" si="32"/>
        <v>5.5118110236220472E-2</v>
      </c>
      <c r="DZ49" s="62" t="str">
        <f>'Training Programs'!EG49</f>
        <v>Foundation Laborer</v>
      </c>
      <c r="EA49" s="62">
        <v>1</v>
      </c>
      <c r="EB49" s="62">
        <v>9</v>
      </c>
      <c r="EC49" s="62">
        <v>88088</v>
      </c>
      <c r="ED49" s="62">
        <v>88088</v>
      </c>
      <c r="EE49" s="62">
        <v>88088</v>
      </c>
      <c r="EF49" s="62">
        <v>40750</v>
      </c>
      <c r="EG49" s="62">
        <v>1</v>
      </c>
      <c r="EH49" s="62">
        <v>1</v>
      </c>
      <c r="EI49" s="62">
        <v>1</v>
      </c>
      <c r="EJ49" s="62">
        <v>1</v>
      </c>
      <c r="EK49" s="62">
        <v>1</v>
      </c>
      <c r="EL49" s="62">
        <f t="shared" si="33"/>
        <v>5</v>
      </c>
      <c r="EM49" s="62">
        <f t="shared" si="34"/>
        <v>3.5433070866141732E-2</v>
      </c>
      <c r="EN49" s="62">
        <f t="shared" si="35"/>
        <v>3.5433070866141732E-2</v>
      </c>
      <c r="EO49" s="5" t="str">
        <f>'Training Programs'!EW49</f>
        <v>Carpenters</v>
      </c>
      <c r="EP49" s="5">
        <v>1</v>
      </c>
      <c r="EQ49" s="5">
        <v>9</v>
      </c>
      <c r="ER49" s="5">
        <v>68765</v>
      </c>
      <c r="ES49" s="5">
        <v>68765</v>
      </c>
      <c r="ET49" s="5">
        <v>68765</v>
      </c>
      <c r="EU49" s="5">
        <v>51390</v>
      </c>
      <c r="EV49" s="5">
        <v>1</v>
      </c>
      <c r="EW49" s="5">
        <v>1</v>
      </c>
      <c r="EX49" s="5">
        <v>1</v>
      </c>
      <c r="EY49" s="5">
        <v>1</v>
      </c>
      <c r="EZ49" s="5">
        <v>1</v>
      </c>
      <c r="FA49" s="5">
        <f t="shared" si="36"/>
        <v>5</v>
      </c>
      <c r="FB49" s="5">
        <f t="shared" si="37"/>
        <v>3.5433070866141732E-2</v>
      </c>
      <c r="FC49" s="5">
        <f t="shared" si="38"/>
        <v>3.5433070866141732E-2</v>
      </c>
      <c r="FD49" s="62" t="str">
        <f>'Training Programs'!FM49</f>
        <v>Wind Technician</v>
      </c>
      <c r="FE49" s="62">
        <v>1</v>
      </c>
      <c r="FF49" s="62">
        <v>12</v>
      </c>
      <c r="FG49" s="62">
        <v>63930</v>
      </c>
      <c r="FH49" s="62">
        <v>63930</v>
      </c>
      <c r="FI49" s="62">
        <v>63930</v>
      </c>
      <c r="FJ49" s="62">
        <v>57320</v>
      </c>
      <c r="FK49" s="62">
        <v>1</v>
      </c>
      <c r="FL49" s="62">
        <v>1</v>
      </c>
      <c r="FM49" s="62">
        <v>1</v>
      </c>
      <c r="FN49" s="62">
        <v>1</v>
      </c>
      <c r="FO49" s="62">
        <v>1</v>
      </c>
      <c r="FP49" s="62">
        <f t="shared" si="39"/>
        <v>5</v>
      </c>
      <c r="FQ49" s="62">
        <f t="shared" si="40"/>
        <v>4.7244094488188976E-2</v>
      </c>
      <c r="FR49" s="62">
        <f t="shared" si="41"/>
        <v>4.7244094488188976E-2</v>
      </c>
      <c r="FS49" s="5"/>
      <c r="FT49" s="5"/>
      <c r="FU49" s="5"/>
      <c r="FV49" s="5"/>
      <c r="FW49" s="5"/>
      <c r="FX49" s="5"/>
      <c r="FY49" s="5"/>
      <c r="FZ49" s="5"/>
      <c r="GA49" s="5"/>
      <c r="GB49" s="5"/>
      <c r="GC49" s="5"/>
      <c r="GD49" s="5"/>
      <c r="GE49" s="5"/>
      <c r="GF49" s="5"/>
      <c r="GG49" s="5"/>
      <c r="GH49" s="62"/>
      <c r="GI49" s="62"/>
      <c r="GJ49" s="62"/>
      <c r="GK49" s="62"/>
      <c r="GL49" s="62"/>
      <c r="GM49" s="62"/>
      <c r="GN49" s="62"/>
      <c r="GO49" s="62"/>
      <c r="GP49" s="62"/>
      <c r="GQ49" s="62"/>
      <c r="GR49" s="62"/>
      <c r="GS49" s="62"/>
      <c r="GT49" s="62"/>
      <c r="GU49" s="62"/>
      <c r="GV49" s="62"/>
      <c r="GW49" s="5"/>
      <c r="GX49" s="5"/>
      <c r="GY49" s="5"/>
      <c r="GZ49" s="5"/>
      <c r="HA49" s="5"/>
      <c r="HB49" s="5"/>
      <c r="HC49" s="5"/>
      <c r="HD49" s="5"/>
      <c r="HE49" s="5"/>
      <c r="HF49" s="5"/>
      <c r="HG49" s="5"/>
      <c r="HH49" s="5"/>
      <c r="HI49" s="5"/>
      <c r="HJ49" s="5"/>
      <c r="HK49" s="5"/>
      <c r="HL49" s="62"/>
      <c r="HM49" s="62"/>
      <c r="HN49" s="62"/>
      <c r="HO49" s="62"/>
      <c r="HP49" s="62"/>
      <c r="HQ49" s="62"/>
      <c r="HR49" s="62"/>
      <c r="HS49" s="62"/>
      <c r="HT49" s="62"/>
      <c r="HU49" s="62"/>
      <c r="HV49" s="62"/>
      <c r="HW49" s="62"/>
      <c r="HX49" s="62"/>
      <c r="HY49" s="62"/>
      <c r="HZ49" s="62"/>
      <c r="IA49" s="5"/>
      <c r="IB49" s="5"/>
      <c r="IC49" s="5"/>
      <c r="ID49" s="5"/>
      <c r="IE49" s="5"/>
      <c r="IF49" s="5"/>
      <c r="IG49" s="5"/>
      <c r="IH49" s="5"/>
      <c r="II49" s="5"/>
      <c r="IJ49" s="5"/>
      <c r="IK49" s="5"/>
      <c r="IL49" s="5"/>
      <c r="IM49" s="5"/>
      <c r="IN49" s="5"/>
      <c r="IO49" s="5"/>
      <c r="IP49" s="62"/>
      <c r="IQ49" s="62"/>
      <c r="IR49" s="62"/>
      <c r="IS49" s="62"/>
      <c r="IT49" s="62"/>
      <c r="IU49" s="62"/>
      <c r="IV49" s="62"/>
      <c r="IW49" s="62"/>
      <c r="IX49" s="62"/>
      <c r="IY49" s="62"/>
      <c r="IZ49" s="62"/>
      <c r="JA49" s="62"/>
      <c r="JB49" s="62"/>
      <c r="JC49" s="62"/>
      <c r="JD49" s="62"/>
      <c r="JE49" s="5"/>
      <c r="JF49" s="5"/>
      <c r="JG49" s="5"/>
      <c r="JH49" s="5"/>
      <c r="JI49" s="5"/>
      <c r="JJ49" s="5"/>
      <c r="JK49" s="5"/>
      <c r="JL49" s="5"/>
      <c r="JM49" s="5"/>
      <c r="JN49" s="5"/>
      <c r="JO49" s="5"/>
      <c r="JP49" s="5"/>
      <c r="JQ49" s="5"/>
      <c r="JR49" s="5"/>
      <c r="JS49" s="5"/>
      <c r="JT49" s="62"/>
      <c r="JU49" s="62"/>
      <c r="JV49" s="62"/>
      <c r="JW49" s="62"/>
      <c r="JX49" s="62"/>
      <c r="JY49" s="62"/>
      <c r="JZ49" s="62"/>
      <c r="KA49" s="62"/>
      <c r="KB49" s="62"/>
      <c r="KC49" s="62"/>
      <c r="KD49" s="62"/>
      <c r="KE49" s="62"/>
      <c r="KF49" s="62"/>
      <c r="KG49" s="62"/>
      <c r="KH49" s="62"/>
      <c r="KI49" s="5"/>
      <c r="KJ49" s="5"/>
      <c r="KK49" s="5"/>
      <c r="KL49" s="5"/>
      <c r="KM49" s="5"/>
      <c r="KN49" s="5"/>
      <c r="KO49" s="5"/>
      <c r="KP49" s="5"/>
      <c r="KQ49" s="5"/>
      <c r="KR49" s="5"/>
      <c r="KS49" s="5"/>
      <c r="KT49" s="5"/>
      <c r="KU49" s="5"/>
      <c r="KV49" s="5"/>
      <c r="KW49" s="5"/>
      <c r="KX49" s="62"/>
      <c r="KY49" s="62"/>
      <c r="KZ49" s="62"/>
      <c r="LA49" s="62"/>
      <c r="LB49" s="62"/>
      <c r="LC49" s="62"/>
      <c r="LD49" s="62"/>
      <c r="LE49" s="62"/>
      <c r="LF49" s="62"/>
      <c r="LG49" s="62"/>
      <c r="LH49" s="62"/>
      <c r="LI49" s="62"/>
      <c r="LJ49" s="62"/>
      <c r="LK49" s="62"/>
      <c r="LL49" s="62"/>
    </row>
    <row r="50" spans="1:324" x14ac:dyDescent="0.35">
      <c r="A50" s="131">
        <v>46</v>
      </c>
      <c r="B50" s="170"/>
      <c r="C50" s="170"/>
      <c r="D50" s="152">
        <v>45</v>
      </c>
      <c r="E50" s="72" t="str">
        <f>'BVEM Scorecard'!F49</f>
        <v>Wind</v>
      </c>
      <c r="F50" s="96">
        <f t="shared" si="6"/>
        <v>0.8</v>
      </c>
      <c r="G50" s="96">
        <f t="shared" si="7"/>
        <v>0.91999999999999993</v>
      </c>
      <c r="H50" s="96">
        <f t="shared" si="8"/>
        <v>1.0000000000000002</v>
      </c>
      <c r="I50" s="96">
        <f t="shared" si="9"/>
        <v>1</v>
      </c>
      <c r="J50" s="66">
        <v>1</v>
      </c>
      <c r="K50" s="66">
        <v>1</v>
      </c>
      <c r="L50" s="66">
        <v>1</v>
      </c>
      <c r="M50" s="66">
        <v>1</v>
      </c>
      <c r="N50" s="66">
        <v>1</v>
      </c>
      <c r="O50" s="66">
        <v>1</v>
      </c>
      <c r="P50" s="66">
        <v>1</v>
      </c>
      <c r="Q50" s="66">
        <v>0.6</v>
      </c>
      <c r="R50" s="66">
        <v>1</v>
      </c>
      <c r="S50" s="66">
        <v>1</v>
      </c>
      <c r="T50" s="66">
        <v>1</v>
      </c>
      <c r="U50" s="66">
        <v>1</v>
      </c>
      <c r="V50" s="66">
        <f t="shared" si="10"/>
        <v>4.5999999999999996</v>
      </c>
      <c r="W50" s="66">
        <f t="shared" si="11"/>
        <v>0.8</v>
      </c>
      <c r="X50" s="35" t="str">
        <f>'Training Programs'!Y50</f>
        <v>Equipment
Operators</v>
      </c>
      <c r="Y50" s="5">
        <v>1</v>
      </c>
      <c r="Z50" s="5">
        <v>24</v>
      </c>
      <c r="AA50" s="5">
        <v>97718</v>
      </c>
      <c r="AB50" s="5">
        <v>97718</v>
      </c>
      <c r="AC50" s="5">
        <v>97718</v>
      </c>
      <c r="AD50" s="5">
        <v>51430</v>
      </c>
      <c r="AE50" s="5">
        <v>1</v>
      </c>
      <c r="AF50" s="5">
        <v>1</v>
      </c>
      <c r="AG50" s="5">
        <v>1</v>
      </c>
      <c r="AH50" s="5">
        <v>1</v>
      </c>
      <c r="AI50" s="5">
        <v>1</v>
      </c>
      <c r="AJ50" s="35">
        <f t="shared" si="12"/>
        <v>5</v>
      </c>
      <c r="AK50" s="35">
        <f t="shared" si="13"/>
        <v>9.4488188976377951E-2</v>
      </c>
      <c r="AL50" s="35">
        <f t="shared" si="14"/>
        <v>9.4488188976377951E-2</v>
      </c>
      <c r="AM50" s="35"/>
      <c r="AN50" s="62" t="str">
        <f>'Training Programs'!AO50</f>
        <v>Crane Operators</v>
      </c>
      <c r="AO50" s="62">
        <v>1</v>
      </c>
      <c r="AP50" s="62">
        <v>15</v>
      </c>
      <c r="AQ50" s="62">
        <v>112965</v>
      </c>
      <c r="AR50" s="62">
        <v>112965</v>
      </c>
      <c r="AS50" s="62">
        <v>112965</v>
      </c>
      <c r="AT50" s="62">
        <v>61340</v>
      </c>
      <c r="AU50" s="62">
        <v>1</v>
      </c>
      <c r="AV50" s="62">
        <v>1</v>
      </c>
      <c r="AW50" s="62">
        <v>1</v>
      </c>
      <c r="AX50" s="62">
        <v>1</v>
      </c>
      <c r="AY50" s="62">
        <v>1</v>
      </c>
      <c r="AZ50" s="62">
        <f t="shared" si="15"/>
        <v>5</v>
      </c>
      <c r="BA50" s="62">
        <f t="shared" si="16"/>
        <v>5.905511811023622E-2</v>
      </c>
      <c r="BB50" s="62">
        <f t="shared" si="17"/>
        <v>5.905511811023622E-2</v>
      </c>
      <c r="BC50" s="5" t="str">
        <f>'Training Programs'!BE50</f>
        <v>Turbine Installers</v>
      </c>
      <c r="BD50" s="5">
        <v>1</v>
      </c>
      <c r="BE50" s="5">
        <v>69</v>
      </c>
      <c r="BF50" s="5">
        <v>167274</v>
      </c>
      <c r="BG50" s="5">
        <v>167274</v>
      </c>
      <c r="BH50" s="5">
        <v>167274</v>
      </c>
      <c r="BI50" s="5">
        <v>104600</v>
      </c>
      <c r="BJ50" s="5">
        <v>1</v>
      </c>
      <c r="BK50" s="5">
        <v>1</v>
      </c>
      <c r="BL50" s="5">
        <v>1</v>
      </c>
      <c r="BM50" s="5">
        <v>1</v>
      </c>
      <c r="BN50" s="5">
        <v>1</v>
      </c>
      <c r="BO50" s="5">
        <f t="shared" si="18"/>
        <v>5</v>
      </c>
      <c r="BP50" s="5">
        <f t="shared" si="19"/>
        <v>0.27165354330708663</v>
      </c>
      <c r="BQ50" s="5">
        <f t="shared" si="20"/>
        <v>0.27165354330708663</v>
      </c>
      <c r="BR50" s="62" t="str">
        <f>'Training Programs'!BU50</f>
        <v>Turbine Laborer</v>
      </c>
      <c r="BS50" s="62">
        <v>1</v>
      </c>
      <c r="BT50" s="62">
        <v>69</v>
      </c>
      <c r="BU50" s="62">
        <v>68765</v>
      </c>
      <c r="BV50" s="62">
        <v>68765</v>
      </c>
      <c r="BW50" s="62">
        <v>68765</v>
      </c>
      <c r="BX50" s="62">
        <v>57320</v>
      </c>
      <c r="BY50" s="62">
        <v>1</v>
      </c>
      <c r="BZ50" s="62">
        <v>1</v>
      </c>
      <c r="CA50" s="62">
        <v>1</v>
      </c>
      <c r="CB50" s="62">
        <v>1</v>
      </c>
      <c r="CC50" s="62">
        <v>1</v>
      </c>
      <c r="CD50" s="62">
        <f t="shared" si="21"/>
        <v>5</v>
      </c>
      <c r="CE50" s="62">
        <f t="shared" si="22"/>
        <v>0.27165354330708663</v>
      </c>
      <c r="CF50" s="62">
        <f t="shared" si="23"/>
        <v>0.27165354330708663</v>
      </c>
      <c r="CG50" s="5" t="str">
        <f>'Training Programs'!CK50</f>
        <v>Construction Managers</v>
      </c>
      <c r="CH50" s="5">
        <v>1</v>
      </c>
      <c r="CI50" s="5">
        <v>21</v>
      </c>
      <c r="CJ50" s="5">
        <v>151302</v>
      </c>
      <c r="CK50" s="5">
        <v>151302</v>
      </c>
      <c r="CL50" s="5">
        <v>151302</v>
      </c>
      <c r="CM50" s="5">
        <v>101480</v>
      </c>
      <c r="CN50" s="5">
        <v>1</v>
      </c>
      <c r="CO50" s="5">
        <v>1</v>
      </c>
      <c r="CP50" s="5">
        <v>1</v>
      </c>
      <c r="CQ50" s="5">
        <v>1</v>
      </c>
      <c r="CR50" s="5">
        <v>1</v>
      </c>
      <c r="CS50" s="5">
        <f t="shared" si="24"/>
        <v>5</v>
      </c>
      <c r="CT50" s="5">
        <f t="shared" si="25"/>
        <v>8.2677165354330714E-2</v>
      </c>
      <c r="CU50" s="5">
        <f t="shared" si="26"/>
        <v>8.2677165354330714E-2</v>
      </c>
      <c r="CV50" s="62" t="str">
        <f>'Training Programs'!DA50</f>
        <v>Electricians</v>
      </c>
      <c r="CW50" s="62">
        <v>1</v>
      </c>
      <c r="CX50" s="62">
        <v>12</v>
      </c>
      <c r="CY50" s="62">
        <v>129854</v>
      </c>
      <c r="CZ50" s="62">
        <v>129854</v>
      </c>
      <c r="DA50" s="62">
        <v>129854</v>
      </c>
      <c r="DB50" s="62">
        <v>60240</v>
      </c>
      <c r="DC50" s="62">
        <v>1</v>
      </c>
      <c r="DD50" s="62">
        <v>1</v>
      </c>
      <c r="DE50" s="62">
        <v>1</v>
      </c>
      <c r="DF50" s="62">
        <v>1</v>
      </c>
      <c r="DG50" s="62">
        <v>1</v>
      </c>
      <c r="DH50" s="62">
        <f t="shared" si="27"/>
        <v>5</v>
      </c>
      <c r="DI50" s="62">
        <f t="shared" si="28"/>
        <v>4.7244094488188976E-2</v>
      </c>
      <c r="DJ50" s="62">
        <f t="shared" si="29"/>
        <v>4.7244094488188976E-2</v>
      </c>
      <c r="DK50" s="5" t="str">
        <f>'Training Programs'!DQ50</f>
        <v>Apprentice</v>
      </c>
      <c r="DL50" s="5">
        <v>1</v>
      </c>
      <c r="DM50" s="5">
        <v>14</v>
      </c>
      <c r="DN50" s="5">
        <v>106350</v>
      </c>
      <c r="DO50" s="5">
        <v>106350</v>
      </c>
      <c r="DP50" s="5">
        <v>106350</v>
      </c>
      <c r="DQ50" s="5">
        <v>40750</v>
      </c>
      <c r="DR50" s="5">
        <v>1</v>
      </c>
      <c r="DS50" s="5">
        <v>1</v>
      </c>
      <c r="DT50" s="5">
        <v>1</v>
      </c>
      <c r="DU50" s="5">
        <v>1</v>
      </c>
      <c r="DV50" s="5">
        <v>1</v>
      </c>
      <c r="DW50" s="5">
        <f t="shared" si="30"/>
        <v>5</v>
      </c>
      <c r="DX50" s="5">
        <f t="shared" si="31"/>
        <v>5.5118110236220472E-2</v>
      </c>
      <c r="DY50" s="5">
        <f t="shared" si="32"/>
        <v>5.5118110236220472E-2</v>
      </c>
      <c r="DZ50" s="62" t="str">
        <f>'Training Programs'!EG50</f>
        <v>Foundation Laborer</v>
      </c>
      <c r="EA50" s="62">
        <v>1</v>
      </c>
      <c r="EB50" s="62">
        <v>9</v>
      </c>
      <c r="EC50" s="62">
        <v>88088</v>
      </c>
      <c r="ED50" s="62">
        <v>88088</v>
      </c>
      <c r="EE50" s="62">
        <v>88088</v>
      </c>
      <c r="EF50" s="62">
        <v>40750</v>
      </c>
      <c r="EG50" s="62">
        <v>1</v>
      </c>
      <c r="EH50" s="62">
        <v>1</v>
      </c>
      <c r="EI50" s="62">
        <v>1</v>
      </c>
      <c r="EJ50" s="62">
        <v>1</v>
      </c>
      <c r="EK50" s="62">
        <v>1</v>
      </c>
      <c r="EL50" s="62">
        <f t="shared" si="33"/>
        <v>5</v>
      </c>
      <c r="EM50" s="62">
        <f t="shared" si="34"/>
        <v>3.5433070866141732E-2</v>
      </c>
      <c r="EN50" s="62">
        <f t="shared" si="35"/>
        <v>3.5433070866141732E-2</v>
      </c>
      <c r="EO50" s="5" t="str">
        <f>'Training Programs'!EW50</f>
        <v>Carpenters</v>
      </c>
      <c r="EP50" s="5">
        <v>1</v>
      </c>
      <c r="EQ50" s="5">
        <v>9</v>
      </c>
      <c r="ER50" s="5">
        <v>68765</v>
      </c>
      <c r="ES50" s="5">
        <v>68765</v>
      </c>
      <c r="ET50" s="5">
        <v>68765</v>
      </c>
      <c r="EU50" s="5">
        <v>51390</v>
      </c>
      <c r="EV50" s="5">
        <v>1</v>
      </c>
      <c r="EW50" s="5">
        <v>1</v>
      </c>
      <c r="EX50" s="5">
        <v>1</v>
      </c>
      <c r="EY50" s="5">
        <v>1</v>
      </c>
      <c r="EZ50" s="5">
        <v>1</v>
      </c>
      <c r="FA50" s="5">
        <f t="shared" si="36"/>
        <v>5</v>
      </c>
      <c r="FB50" s="5">
        <f t="shared" si="37"/>
        <v>3.5433070866141732E-2</v>
      </c>
      <c r="FC50" s="5">
        <f t="shared" si="38"/>
        <v>3.5433070866141732E-2</v>
      </c>
      <c r="FD50" s="62" t="str">
        <f>'Training Programs'!FM50</f>
        <v>Wind Technician</v>
      </c>
      <c r="FE50" s="62">
        <v>1</v>
      </c>
      <c r="FF50" s="62">
        <v>12</v>
      </c>
      <c r="FG50" s="62">
        <v>63930</v>
      </c>
      <c r="FH50" s="62">
        <v>63930</v>
      </c>
      <c r="FI50" s="62">
        <v>63930</v>
      </c>
      <c r="FJ50" s="62">
        <v>57320</v>
      </c>
      <c r="FK50" s="62">
        <v>1</v>
      </c>
      <c r="FL50" s="62">
        <v>1</v>
      </c>
      <c r="FM50" s="62">
        <v>1</v>
      </c>
      <c r="FN50" s="62">
        <v>1</v>
      </c>
      <c r="FO50" s="62">
        <v>1</v>
      </c>
      <c r="FP50" s="62">
        <f t="shared" si="39"/>
        <v>5</v>
      </c>
      <c r="FQ50" s="62">
        <f t="shared" si="40"/>
        <v>4.7244094488188976E-2</v>
      </c>
      <c r="FR50" s="62">
        <f t="shared" si="41"/>
        <v>4.7244094488188976E-2</v>
      </c>
      <c r="FS50" s="5"/>
      <c r="FT50" s="5"/>
      <c r="FU50" s="5"/>
      <c r="FV50" s="5"/>
      <c r="FW50" s="5"/>
      <c r="FX50" s="5"/>
      <c r="FY50" s="5"/>
      <c r="FZ50" s="5"/>
      <c r="GA50" s="5"/>
      <c r="GB50" s="5"/>
      <c r="GC50" s="5"/>
      <c r="GD50" s="5"/>
      <c r="GE50" s="5"/>
      <c r="GF50" s="5"/>
      <c r="GG50" s="5"/>
      <c r="GH50" s="62"/>
      <c r="GI50" s="62"/>
      <c r="GJ50" s="62"/>
      <c r="GK50" s="62"/>
      <c r="GL50" s="62"/>
      <c r="GM50" s="62"/>
      <c r="GN50" s="62"/>
      <c r="GO50" s="62"/>
      <c r="GP50" s="62"/>
      <c r="GQ50" s="62"/>
      <c r="GR50" s="62"/>
      <c r="GS50" s="62"/>
      <c r="GT50" s="62"/>
      <c r="GU50" s="62"/>
      <c r="GV50" s="62"/>
      <c r="GW50" s="5"/>
      <c r="GX50" s="5"/>
      <c r="GY50" s="5"/>
      <c r="GZ50" s="5"/>
      <c r="HA50" s="5"/>
      <c r="HB50" s="5"/>
      <c r="HC50" s="5"/>
      <c r="HD50" s="5"/>
      <c r="HE50" s="5"/>
      <c r="HF50" s="5"/>
      <c r="HG50" s="5"/>
      <c r="HH50" s="5"/>
      <c r="HI50" s="5"/>
      <c r="HJ50" s="5"/>
      <c r="HK50" s="5"/>
      <c r="HL50" s="62"/>
      <c r="HM50" s="62"/>
      <c r="HN50" s="62"/>
      <c r="HO50" s="62"/>
      <c r="HP50" s="62"/>
      <c r="HQ50" s="62"/>
      <c r="HR50" s="62"/>
      <c r="HS50" s="62"/>
      <c r="HT50" s="62"/>
      <c r="HU50" s="62"/>
      <c r="HV50" s="62"/>
      <c r="HW50" s="62"/>
      <c r="HX50" s="62"/>
      <c r="HY50" s="62"/>
      <c r="HZ50" s="62"/>
      <c r="IA50" s="5"/>
      <c r="IB50" s="5"/>
      <c r="IC50" s="5"/>
      <c r="ID50" s="5"/>
      <c r="IE50" s="5"/>
      <c r="IF50" s="5"/>
      <c r="IG50" s="5"/>
      <c r="IH50" s="5"/>
      <c r="II50" s="5"/>
      <c r="IJ50" s="5"/>
      <c r="IK50" s="5"/>
      <c r="IL50" s="5"/>
      <c r="IM50" s="5"/>
      <c r="IN50" s="5"/>
      <c r="IO50" s="5"/>
      <c r="IP50" s="62"/>
      <c r="IQ50" s="62"/>
      <c r="IR50" s="62"/>
      <c r="IS50" s="62"/>
      <c r="IT50" s="62"/>
      <c r="IU50" s="62"/>
      <c r="IV50" s="62"/>
      <c r="IW50" s="62"/>
      <c r="IX50" s="62"/>
      <c r="IY50" s="62"/>
      <c r="IZ50" s="62"/>
      <c r="JA50" s="62"/>
      <c r="JB50" s="62"/>
      <c r="JC50" s="62"/>
      <c r="JD50" s="62"/>
      <c r="JE50" s="5"/>
      <c r="JF50" s="5"/>
      <c r="JG50" s="5"/>
      <c r="JH50" s="5"/>
      <c r="JI50" s="5"/>
      <c r="JJ50" s="5"/>
      <c r="JK50" s="5"/>
      <c r="JL50" s="5"/>
      <c r="JM50" s="5"/>
      <c r="JN50" s="5"/>
      <c r="JO50" s="5"/>
      <c r="JP50" s="5"/>
      <c r="JQ50" s="5"/>
      <c r="JR50" s="5"/>
      <c r="JS50" s="5"/>
      <c r="JT50" s="62"/>
      <c r="JU50" s="62"/>
      <c r="JV50" s="62"/>
      <c r="JW50" s="62"/>
      <c r="JX50" s="62"/>
      <c r="JY50" s="62"/>
      <c r="JZ50" s="62"/>
      <c r="KA50" s="62"/>
      <c r="KB50" s="62"/>
      <c r="KC50" s="62"/>
      <c r="KD50" s="62"/>
      <c r="KE50" s="62"/>
      <c r="KF50" s="62"/>
      <c r="KG50" s="62"/>
      <c r="KH50" s="62"/>
      <c r="KI50" s="5"/>
      <c r="KJ50" s="5"/>
      <c r="KK50" s="5"/>
      <c r="KL50" s="5"/>
      <c r="KM50" s="5"/>
      <c r="KN50" s="5"/>
      <c r="KO50" s="5"/>
      <c r="KP50" s="5"/>
      <c r="KQ50" s="5"/>
      <c r="KR50" s="5"/>
      <c r="KS50" s="5"/>
      <c r="KT50" s="5"/>
      <c r="KU50" s="5"/>
      <c r="KV50" s="5"/>
      <c r="KW50" s="5"/>
      <c r="KX50" s="62"/>
      <c r="KY50" s="62"/>
      <c r="KZ50" s="62"/>
      <c r="LA50" s="62"/>
      <c r="LB50" s="62"/>
      <c r="LC50" s="62"/>
      <c r="LD50" s="62"/>
      <c r="LE50" s="62"/>
      <c r="LF50" s="62"/>
      <c r="LG50" s="62"/>
      <c r="LH50" s="62"/>
      <c r="LI50" s="62"/>
      <c r="LJ50" s="62"/>
      <c r="LK50" s="62"/>
      <c r="LL50" s="62"/>
    </row>
    <row r="51" spans="1:324" x14ac:dyDescent="0.35">
      <c r="A51" s="131">
        <v>47</v>
      </c>
      <c r="B51" s="170"/>
      <c r="C51" s="170"/>
      <c r="D51" s="152">
        <v>48</v>
      </c>
      <c r="E51" s="72" t="str">
        <f>'BVEM Scorecard'!F50</f>
        <v>Wind</v>
      </c>
      <c r="F51" s="96"/>
      <c r="G51" s="96"/>
      <c r="H51" s="96"/>
      <c r="I51" s="96"/>
      <c r="J51" s="66"/>
      <c r="K51" s="66"/>
      <c r="L51" s="66"/>
      <c r="M51" s="66"/>
      <c r="N51" s="66"/>
      <c r="O51" s="66"/>
      <c r="P51" s="66"/>
      <c r="Q51" s="66"/>
      <c r="R51" s="66"/>
      <c r="S51" s="66"/>
      <c r="T51" s="66"/>
      <c r="U51" s="66"/>
      <c r="V51" s="66"/>
      <c r="W51" s="66"/>
      <c r="X51" s="35"/>
      <c r="Y51" s="5"/>
      <c r="Z51" s="5"/>
      <c r="AA51" s="5"/>
      <c r="AB51" s="5"/>
      <c r="AC51" s="5"/>
      <c r="AD51" s="5"/>
      <c r="AE51" s="5"/>
      <c r="AF51" s="5"/>
      <c r="AG51" s="5"/>
      <c r="AH51" s="5"/>
      <c r="AI51" s="5"/>
      <c r="AJ51" s="35"/>
      <c r="AK51" s="35"/>
      <c r="AL51" s="35"/>
      <c r="AM51" s="35"/>
      <c r="AN51" s="62"/>
      <c r="AO51" s="62"/>
      <c r="AP51" s="62"/>
      <c r="AQ51" s="62"/>
      <c r="AR51" s="62"/>
      <c r="AS51" s="62"/>
      <c r="AT51" s="62"/>
      <c r="AU51" s="62"/>
      <c r="AV51" s="62"/>
      <c r="AW51" s="62"/>
      <c r="AX51" s="62"/>
      <c r="AY51" s="62"/>
      <c r="AZ51" s="62"/>
      <c r="BA51" s="62"/>
      <c r="BB51" s="62"/>
      <c r="BC51" s="5"/>
      <c r="BD51" s="5"/>
      <c r="BE51" s="5"/>
      <c r="BF51" s="5"/>
      <c r="BG51" s="5"/>
      <c r="BH51" s="5"/>
      <c r="BI51" s="5"/>
      <c r="BJ51" s="5"/>
      <c r="BK51" s="5"/>
      <c r="BL51" s="5"/>
      <c r="BM51" s="5"/>
      <c r="BN51" s="5"/>
      <c r="BO51" s="5"/>
      <c r="BP51" s="5"/>
      <c r="BQ51" s="5"/>
      <c r="BR51" s="62"/>
      <c r="BS51" s="62"/>
      <c r="BT51" s="62"/>
      <c r="BU51" s="62"/>
      <c r="BV51" s="62"/>
      <c r="BW51" s="62"/>
      <c r="BX51" s="62"/>
      <c r="BY51" s="62"/>
      <c r="BZ51" s="62"/>
      <c r="CA51" s="62"/>
      <c r="CB51" s="62"/>
      <c r="CC51" s="62"/>
      <c r="CD51" s="62"/>
      <c r="CE51" s="62"/>
      <c r="CF51" s="62"/>
      <c r="CG51" s="5"/>
      <c r="CH51" s="5"/>
      <c r="CI51" s="5"/>
      <c r="CJ51" s="5"/>
      <c r="CK51" s="5"/>
      <c r="CL51" s="5"/>
      <c r="CM51" s="5"/>
      <c r="CN51" s="5"/>
      <c r="CO51" s="5"/>
      <c r="CP51" s="5"/>
      <c r="CQ51" s="5"/>
      <c r="CR51" s="5"/>
      <c r="CS51" s="5"/>
      <c r="CT51" s="5"/>
      <c r="CU51" s="5"/>
      <c r="CV51" s="62"/>
      <c r="CW51" s="62"/>
      <c r="CX51" s="62"/>
      <c r="CY51" s="62"/>
      <c r="CZ51" s="62"/>
      <c r="DA51" s="62"/>
      <c r="DB51" s="62"/>
      <c r="DC51" s="62"/>
      <c r="DD51" s="62"/>
      <c r="DE51" s="62"/>
      <c r="DF51" s="62"/>
      <c r="DG51" s="62"/>
      <c r="DH51" s="62"/>
      <c r="DI51" s="62"/>
      <c r="DJ51" s="62"/>
      <c r="DK51" s="5"/>
      <c r="DL51" s="5"/>
      <c r="DM51" s="5"/>
      <c r="DN51" s="5"/>
      <c r="DO51" s="5"/>
      <c r="DP51" s="5"/>
      <c r="DQ51" s="5"/>
      <c r="DR51" s="5"/>
      <c r="DS51" s="5"/>
      <c r="DT51" s="5"/>
      <c r="DU51" s="5"/>
      <c r="DV51" s="5"/>
      <c r="DW51" s="5"/>
      <c r="DX51" s="5"/>
      <c r="DY51" s="5"/>
      <c r="DZ51" s="62"/>
      <c r="EA51" s="62"/>
      <c r="EB51" s="62"/>
      <c r="EC51" s="62"/>
      <c r="ED51" s="62"/>
      <c r="EE51" s="62"/>
      <c r="EF51" s="62"/>
      <c r="EG51" s="62"/>
      <c r="EH51" s="62"/>
      <c r="EI51" s="62"/>
      <c r="EJ51" s="62"/>
      <c r="EK51" s="62"/>
      <c r="EL51" s="62"/>
      <c r="EM51" s="62"/>
      <c r="EN51" s="62"/>
      <c r="EO51" s="5"/>
      <c r="EP51" s="5"/>
      <c r="EQ51" s="5"/>
      <c r="ER51" s="5"/>
      <c r="ES51" s="5"/>
      <c r="ET51" s="5"/>
      <c r="EU51" s="5"/>
      <c r="EV51" s="5"/>
      <c r="EW51" s="5"/>
      <c r="EX51" s="5"/>
      <c r="EY51" s="5"/>
      <c r="EZ51" s="5"/>
      <c r="FA51" s="5"/>
      <c r="FB51" s="5"/>
      <c r="FC51" s="5"/>
      <c r="FD51" s="62"/>
      <c r="FE51" s="62"/>
      <c r="FF51" s="62"/>
      <c r="FG51" s="62"/>
      <c r="FH51" s="62"/>
      <c r="FI51" s="62"/>
      <c r="FJ51" s="62"/>
      <c r="FK51" s="62"/>
      <c r="FL51" s="62"/>
      <c r="FM51" s="62"/>
      <c r="FN51" s="62"/>
      <c r="FO51" s="62"/>
      <c r="FP51" s="62"/>
      <c r="FQ51" s="62"/>
      <c r="FR51" s="62"/>
      <c r="FS51" s="5"/>
      <c r="FT51" s="5"/>
      <c r="FU51" s="5"/>
      <c r="FV51" s="5"/>
      <c r="FW51" s="5"/>
      <c r="FX51" s="5"/>
      <c r="FY51" s="5"/>
      <c r="FZ51" s="5"/>
      <c r="GA51" s="5"/>
      <c r="GB51" s="5"/>
      <c r="GC51" s="5"/>
      <c r="GD51" s="5"/>
      <c r="GE51" s="5"/>
      <c r="GF51" s="5"/>
      <c r="GG51" s="5"/>
      <c r="GH51" s="62"/>
      <c r="GI51" s="62"/>
      <c r="GJ51" s="62"/>
      <c r="GK51" s="62"/>
      <c r="GL51" s="62"/>
      <c r="GM51" s="62"/>
      <c r="GN51" s="62"/>
      <c r="GO51" s="62"/>
      <c r="GP51" s="62"/>
      <c r="GQ51" s="62"/>
      <c r="GR51" s="62"/>
      <c r="GS51" s="62"/>
      <c r="GT51" s="62"/>
      <c r="GU51" s="62"/>
      <c r="GV51" s="62"/>
      <c r="GW51" s="5"/>
      <c r="GX51" s="5"/>
      <c r="GY51" s="5"/>
      <c r="GZ51" s="5"/>
      <c r="HA51" s="5"/>
      <c r="HB51" s="5"/>
      <c r="HC51" s="5"/>
      <c r="HD51" s="5"/>
      <c r="HE51" s="5"/>
      <c r="HF51" s="5"/>
      <c r="HG51" s="5"/>
      <c r="HH51" s="5"/>
      <c r="HI51" s="5"/>
      <c r="HJ51" s="5"/>
      <c r="HK51" s="5"/>
      <c r="HL51" s="62"/>
      <c r="HM51" s="62"/>
      <c r="HN51" s="62"/>
      <c r="HO51" s="62"/>
      <c r="HP51" s="62"/>
      <c r="HQ51" s="62"/>
      <c r="HR51" s="62"/>
      <c r="HS51" s="62"/>
      <c r="HT51" s="62"/>
      <c r="HU51" s="62"/>
      <c r="HV51" s="62"/>
      <c r="HW51" s="62"/>
      <c r="HX51" s="62"/>
      <c r="HY51" s="62"/>
      <c r="HZ51" s="62"/>
      <c r="IA51" s="5"/>
      <c r="IB51" s="5"/>
      <c r="IC51" s="5"/>
      <c r="ID51" s="5"/>
      <c r="IE51" s="5"/>
      <c r="IF51" s="5"/>
      <c r="IG51" s="5"/>
      <c r="IH51" s="5"/>
      <c r="II51" s="5"/>
      <c r="IJ51" s="5"/>
      <c r="IK51" s="5"/>
      <c r="IL51" s="5"/>
      <c r="IM51" s="5"/>
      <c r="IN51" s="5"/>
      <c r="IO51" s="5"/>
      <c r="IP51" s="62"/>
      <c r="IQ51" s="62"/>
      <c r="IR51" s="62"/>
      <c r="IS51" s="62"/>
      <c r="IT51" s="62"/>
      <c r="IU51" s="62"/>
      <c r="IV51" s="62"/>
      <c r="IW51" s="62"/>
      <c r="IX51" s="62"/>
      <c r="IY51" s="62"/>
      <c r="IZ51" s="62"/>
      <c r="JA51" s="62"/>
      <c r="JB51" s="62"/>
      <c r="JC51" s="62"/>
      <c r="JD51" s="62"/>
      <c r="JE51" s="5"/>
      <c r="JF51" s="5"/>
      <c r="JG51" s="5"/>
      <c r="JH51" s="5"/>
      <c r="JI51" s="5"/>
      <c r="JJ51" s="5"/>
      <c r="JK51" s="5"/>
      <c r="JL51" s="5"/>
      <c r="JM51" s="5"/>
      <c r="JN51" s="5"/>
      <c r="JO51" s="5"/>
      <c r="JP51" s="5"/>
      <c r="JQ51" s="5"/>
      <c r="JR51" s="5"/>
      <c r="JS51" s="5"/>
      <c r="JT51" s="62"/>
      <c r="JU51" s="62"/>
      <c r="JV51" s="62"/>
      <c r="JW51" s="62"/>
      <c r="JX51" s="62"/>
      <c r="JY51" s="62"/>
      <c r="JZ51" s="62"/>
      <c r="KA51" s="62"/>
      <c r="KB51" s="62"/>
      <c r="KC51" s="62"/>
      <c r="KD51" s="62"/>
      <c r="KE51" s="62"/>
      <c r="KF51" s="62"/>
      <c r="KG51" s="62"/>
      <c r="KH51" s="62"/>
      <c r="KI51" s="5"/>
      <c r="KJ51" s="5"/>
      <c r="KK51" s="5"/>
      <c r="KL51" s="5"/>
      <c r="KM51" s="5"/>
      <c r="KN51" s="5"/>
      <c r="KO51" s="5"/>
      <c r="KP51" s="5"/>
      <c r="KQ51" s="5"/>
      <c r="KR51" s="5"/>
      <c r="KS51" s="5"/>
      <c r="KT51" s="5"/>
      <c r="KU51" s="5"/>
      <c r="KV51" s="5"/>
      <c r="KW51" s="5"/>
      <c r="KX51" s="62"/>
      <c r="KY51" s="62"/>
      <c r="KZ51" s="62"/>
      <c r="LA51" s="62"/>
      <c r="LB51" s="62"/>
      <c r="LC51" s="62"/>
      <c r="LD51" s="62"/>
      <c r="LE51" s="62"/>
      <c r="LF51" s="62"/>
      <c r="LG51" s="62"/>
      <c r="LH51" s="62"/>
      <c r="LI51" s="62"/>
      <c r="LJ51" s="62"/>
      <c r="LK51" s="62"/>
      <c r="LL51" s="62"/>
    </row>
    <row r="52" spans="1:324" x14ac:dyDescent="0.35">
      <c r="A52" s="131">
        <v>48</v>
      </c>
      <c r="B52" s="170"/>
      <c r="C52" s="170"/>
      <c r="D52" s="152">
        <v>18</v>
      </c>
      <c r="E52" s="72" t="str">
        <f>'BVEM Scorecard'!F51</f>
        <v>Wind</v>
      </c>
      <c r="F52" s="96"/>
      <c r="G52" s="96"/>
      <c r="H52" s="96"/>
      <c r="I52" s="96"/>
      <c r="J52" s="66"/>
      <c r="K52" s="66"/>
      <c r="L52" s="66"/>
      <c r="M52" s="66"/>
      <c r="N52" s="66"/>
      <c r="O52" s="66"/>
      <c r="P52" s="66"/>
      <c r="Q52" s="66"/>
      <c r="R52" s="66"/>
      <c r="S52" s="66"/>
      <c r="T52" s="66"/>
      <c r="U52" s="66"/>
      <c r="V52" s="66"/>
      <c r="W52" s="66"/>
      <c r="X52" s="35"/>
      <c r="Y52" s="5"/>
      <c r="Z52" s="5"/>
      <c r="AA52" s="5"/>
      <c r="AB52" s="5"/>
      <c r="AC52" s="5"/>
      <c r="AD52" s="5"/>
      <c r="AE52" s="5"/>
      <c r="AF52" s="5"/>
      <c r="AG52" s="5"/>
      <c r="AH52" s="5"/>
      <c r="AI52" s="5"/>
      <c r="AJ52" s="35"/>
      <c r="AK52" s="35"/>
      <c r="AL52" s="35"/>
      <c r="AM52" s="35"/>
      <c r="AN52" s="62"/>
      <c r="AO52" s="62"/>
      <c r="AP52" s="62"/>
      <c r="AQ52" s="62"/>
      <c r="AR52" s="62"/>
      <c r="AS52" s="62"/>
      <c r="AT52" s="62"/>
      <c r="AU52" s="62"/>
      <c r="AV52" s="62"/>
      <c r="AW52" s="62"/>
      <c r="AX52" s="62"/>
      <c r="AY52" s="62"/>
      <c r="AZ52" s="62"/>
      <c r="BA52" s="62"/>
      <c r="BB52" s="62"/>
      <c r="BC52" s="5"/>
      <c r="BD52" s="5"/>
      <c r="BE52" s="5"/>
      <c r="BF52" s="5"/>
      <c r="BG52" s="5"/>
      <c r="BH52" s="5"/>
      <c r="BI52" s="5"/>
      <c r="BJ52" s="5"/>
      <c r="BK52" s="5"/>
      <c r="BL52" s="5"/>
      <c r="BM52" s="5"/>
      <c r="BN52" s="5"/>
      <c r="BO52" s="5"/>
      <c r="BP52" s="5"/>
      <c r="BQ52" s="5"/>
      <c r="BR52" s="62"/>
      <c r="BS52" s="62"/>
      <c r="BT52" s="62"/>
      <c r="BU52" s="62"/>
      <c r="BV52" s="62"/>
      <c r="BW52" s="62"/>
      <c r="BX52" s="62"/>
      <c r="BY52" s="62"/>
      <c r="BZ52" s="62"/>
      <c r="CA52" s="62"/>
      <c r="CB52" s="62"/>
      <c r="CC52" s="62"/>
      <c r="CD52" s="62"/>
      <c r="CE52" s="62"/>
      <c r="CF52" s="62"/>
      <c r="CG52" s="5"/>
      <c r="CH52" s="5"/>
      <c r="CI52" s="5"/>
      <c r="CJ52" s="5"/>
      <c r="CK52" s="5"/>
      <c r="CL52" s="5"/>
      <c r="CM52" s="5"/>
      <c r="CN52" s="5"/>
      <c r="CO52" s="5"/>
      <c r="CP52" s="5"/>
      <c r="CQ52" s="5"/>
      <c r="CR52" s="5"/>
      <c r="CS52" s="5"/>
      <c r="CT52" s="5"/>
      <c r="CU52" s="5"/>
      <c r="CV52" s="62"/>
      <c r="CW52" s="62"/>
      <c r="CX52" s="62"/>
      <c r="CY52" s="62"/>
      <c r="CZ52" s="62"/>
      <c r="DA52" s="62"/>
      <c r="DB52" s="62"/>
      <c r="DC52" s="62"/>
      <c r="DD52" s="62"/>
      <c r="DE52" s="62"/>
      <c r="DF52" s="62"/>
      <c r="DG52" s="62"/>
      <c r="DH52" s="62"/>
      <c r="DI52" s="62"/>
      <c r="DJ52" s="62"/>
      <c r="DK52" s="5"/>
      <c r="DL52" s="5"/>
      <c r="DM52" s="5"/>
      <c r="DN52" s="5"/>
      <c r="DO52" s="5"/>
      <c r="DP52" s="5"/>
      <c r="DQ52" s="5"/>
      <c r="DR52" s="5"/>
      <c r="DS52" s="5"/>
      <c r="DT52" s="5"/>
      <c r="DU52" s="5"/>
      <c r="DV52" s="5"/>
      <c r="DW52" s="5"/>
      <c r="DX52" s="5"/>
      <c r="DY52" s="5"/>
      <c r="DZ52" s="62"/>
      <c r="EA52" s="62"/>
      <c r="EB52" s="62"/>
      <c r="EC52" s="62"/>
      <c r="ED52" s="62"/>
      <c r="EE52" s="62"/>
      <c r="EF52" s="62"/>
      <c r="EG52" s="62"/>
      <c r="EH52" s="62"/>
      <c r="EI52" s="62"/>
      <c r="EJ52" s="62"/>
      <c r="EK52" s="62"/>
      <c r="EL52" s="62"/>
      <c r="EM52" s="62"/>
      <c r="EN52" s="62"/>
      <c r="EO52" s="5"/>
      <c r="EP52" s="5"/>
      <c r="EQ52" s="5"/>
      <c r="ER52" s="5"/>
      <c r="ES52" s="5"/>
      <c r="ET52" s="5"/>
      <c r="EU52" s="5"/>
      <c r="EV52" s="5"/>
      <c r="EW52" s="5"/>
      <c r="EX52" s="5"/>
      <c r="EY52" s="5"/>
      <c r="EZ52" s="5"/>
      <c r="FA52" s="5"/>
      <c r="FB52" s="5"/>
      <c r="FC52" s="5"/>
      <c r="FD52" s="62"/>
      <c r="FE52" s="62"/>
      <c r="FF52" s="62"/>
      <c r="FG52" s="62"/>
      <c r="FH52" s="62"/>
      <c r="FI52" s="62"/>
      <c r="FJ52" s="62"/>
      <c r="FK52" s="62"/>
      <c r="FL52" s="62"/>
      <c r="FM52" s="62"/>
      <c r="FN52" s="62"/>
      <c r="FO52" s="62"/>
      <c r="FP52" s="62"/>
      <c r="FQ52" s="62"/>
      <c r="FR52" s="62"/>
      <c r="FS52" s="5"/>
      <c r="FT52" s="5"/>
      <c r="FU52" s="5"/>
      <c r="FV52" s="5"/>
      <c r="FW52" s="5"/>
      <c r="FX52" s="5"/>
      <c r="FY52" s="5"/>
      <c r="FZ52" s="5"/>
      <c r="GA52" s="5"/>
      <c r="GB52" s="5"/>
      <c r="GC52" s="5"/>
      <c r="GD52" s="5"/>
      <c r="GE52" s="5"/>
      <c r="GF52" s="5"/>
      <c r="GG52" s="5"/>
      <c r="GH52" s="62"/>
      <c r="GI52" s="62"/>
      <c r="GJ52" s="62"/>
      <c r="GK52" s="62"/>
      <c r="GL52" s="62"/>
      <c r="GM52" s="62"/>
      <c r="GN52" s="62"/>
      <c r="GO52" s="62"/>
      <c r="GP52" s="62"/>
      <c r="GQ52" s="62"/>
      <c r="GR52" s="62"/>
      <c r="GS52" s="62"/>
      <c r="GT52" s="62"/>
      <c r="GU52" s="62"/>
      <c r="GV52" s="62"/>
      <c r="GW52" s="5"/>
      <c r="GX52" s="5"/>
      <c r="GY52" s="5"/>
      <c r="GZ52" s="5"/>
      <c r="HA52" s="5"/>
      <c r="HB52" s="5"/>
      <c r="HC52" s="5"/>
      <c r="HD52" s="5"/>
      <c r="HE52" s="5"/>
      <c r="HF52" s="5"/>
      <c r="HG52" s="5"/>
      <c r="HH52" s="5"/>
      <c r="HI52" s="5"/>
      <c r="HJ52" s="5"/>
      <c r="HK52" s="5"/>
      <c r="HL52" s="62"/>
      <c r="HM52" s="62"/>
      <c r="HN52" s="62"/>
      <c r="HO52" s="62"/>
      <c r="HP52" s="62"/>
      <c r="HQ52" s="62"/>
      <c r="HR52" s="62"/>
      <c r="HS52" s="62"/>
      <c r="HT52" s="62"/>
      <c r="HU52" s="62"/>
      <c r="HV52" s="62"/>
      <c r="HW52" s="62"/>
      <c r="HX52" s="62"/>
      <c r="HY52" s="62"/>
      <c r="HZ52" s="62"/>
      <c r="IA52" s="5"/>
      <c r="IB52" s="5"/>
      <c r="IC52" s="5"/>
      <c r="ID52" s="5"/>
      <c r="IE52" s="5"/>
      <c r="IF52" s="5"/>
      <c r="IG52" s="5"/>
      <c r="IH52" s="5"/>
      <c r="II52" s="5"/>
      <c r="IJ52" s="5"/>
      <c r="IK52" s="5"/>
      <c r="IL52" s="5"/>
      <c r="IM52" s="5"/>
      <c r="IN52" s="5"/>
      <c r="IO52" s="5"/>
      <c r="IP52" s="62"/>
      <c r="IQ52" s="62"/>
      <c r="IR52" s="62"/>
      <c r="IS52" s="62"/>
      <c r="IT52" s="62"/>
      <c r="IU52" s="62"/>
      <c r="IV52" s="62"/>
      <c r="IW52" s="62"/>
      <c r="IX52" s="62"/>
      <c r="IY52" s="62"/>
      <c r="IZ52" s="62"/>
      <c r="JA52" s="62"/>
      <c r="JB52" s="62"/>
      <c r="JC52" s="62"/>
      <c r="JD52" s="62"/>
      <c r="JE52" s="5"/>
      <c r="JF52" s="5"/>
      <c r="JG52" s="5"/>
      <c r="JH52" s="5"/>
      <c r="JI52" s="5"/>
      <c r="JJ52" s="5"/>
      <c r="JK52" s="5"/>
      <c r="JL52" s="5"/>
      <c r="JM52" s="5"/>
      <c r="JN52" s="5"/>
      <c r="JO52" s="5"/>
      <c r="JP52" s="5"/>
      <c r="JQ52" s="5"/>
      <c r="JR52" s="5"/>
      <c r="JS52" s="5"/>
      <c r="JT52" s="62"/>
      <c r="JU52" s="62"/>
      <c r="JV52" s="62"/>
      <c r="JW52" s="62"/>
      <c r="JX52" s="62"/>
      <c r="JY52" s="62"/>
      <c r="JZ52" s="62"/>
      <c r="KA52" s="62"/>
      <c r="KB52" s="62"/>
      <c r="KC52" s="62"/>
      <c r="KD52" s="62"/>
      <c r="KE52" s="62"/>
      <c r="KF52" s="62"/>
      <c r="KG52" s="62"/>
      <c r="KH52" s="62"/>
      <c r="KI52" s="5"/>
      <c r="KJ52" s="5"/>
      <c r="KK52" s="5"/>
      <c r="KL52" s="5"/>
      <c r="KM52" s="5"/>
      <c r="KN52" s="5"/>
      <c r="KO52" s="5"/>
      <c r="KP52" s="5"/>
      <c r="KQ52" s="5"/>
      <c r="KR52" s="5"/>
      <c r="KS52" s="5"/>
      <c r="KT52" s="5"/>
      <c r="KU52" s="5"/>
      <c r="KV52" s="5"/>
      <c r="KW52" s="5"/>
      <c r="KX52" s="62"/>
      <c r="KY52" s="62"/>
      <c r="KZ52" s="62"/>
      <c r="LA52" s="62"/>
      <c r="LB52" s="62"/>
      <c r="LC52" s="62"/>
      <c r="LD52" s="62"/>
      <c r="LE52" s="62"/>
      <c r="LF52" s="62"/>
      <c r="LG52" s="62"/>
      <c r="LH52" s="62"/>
      <c r="LI52" s="62"/>
      <c r="LJ52" s="62"/>
      <c r="LK52" s="62"/>
      <c r="LL52" s="62"/>
    </row>
    <row r="53" spans="1:324" x14ac:dyDescent="0.35">
      <c r="A53" s="131">
        <v>49</v>
      </c>
      <c r="B53" s="170"/>
      <c r="C53" s="170"/>
      <c r="D53" s="152">
        <v>46</v>
      </c>
      <c r="E53" s="72" t="str">
        <f>'BVEM Scorecard'!F52</f>
        <v>Wind</v>
      </c>
      <c r="F53" s="96">
        <f t="shared" si="6"/>
        <v>0.8</v>
      </c>
      <c r="G53" s="96">
        <f t="shared" si="7"/>
        <v>0.91999999999999993</v>
      </c>
      <c r="H53" s="96">
        <f t="shared" si="8"/>
        <v>1.0000000000000002</v>
      </c>
      <c r="I53" s="96">
        <f t="shared" si="9"/>
        <v>1</v>
      </c>
      <c r="J53" s="66">
        <v>1</v>
      </c>
      <c r="K53" s="66">
        <v>1</v>
      </c>
      <c r="L53" s="66">
        <v>1</v>
      </c>
      <c r="M53" s="66">
        <v>1</v>
      </c>
      <c r="N53" s="66">
        <v>1</v>
      </c>
      <c r="O53" s="66">
        <v>1</v>
      </c>
      <c r="P53" s="66">
        <v>1</v>
      </c>
      <c r="Q53" s="66">
        <v>0.6</v>
      </c>
      <c r="R53" s="66">
        <v>1</v>
      </c>
      <c r="S53" s="66">
        <v>1</v>
      </c>
      <c r="T53" s="66">
        <v>1</v>
      </c>
      <c r="U53" s="66">
        <v>1</v>
      </c>
      <c r="V53" s="66">
        <f t="shared" si="10"/>
        <v>4.5999999999999996</v>
      </c>
      <c r="W53" s="66">
        <f t="shared" si="11"/>
        <v>0.8</v>
      </c>
      <c r="X53" s="35" t="str">
        <f>'Training Programs'!Y53</f>
        <v>Equipment
Operators</v>
      </c>
      <c r="Y53" s="5">
        <v>1</v>
      </c>
      <c r="Z53" s="5">
        <v>24</v>
      </c>
      <c r="AA53" s="5">
        <v>97718</v>
      </c>
      <c r="AB53" s="5">
        <v>97718</v>
      </c>
      <c r="AC53" s="5">
        <v>97718</v>
      </c>
      <c r="AD53" s="5">
        <v>51430</v>
      </c>
      <c r="AE53" s="5">
        <v>1</v>
      </c>
      <c r="AF53" s="5">
        <v>1</v>
      </c>
      <c r="AG53" s="5">
        <v>1</v>
      </c>
      <c r="AH53" s="5">
        <v>1</v>
      </c>
      <c r="AI53" s="5">
        <v>1</v>
      </c>
      <c r="AJ53" s="35">
        <f t="shared" si="12"/>
        <v>5</v>
      </c>
      <c r="AK53" s="35">
        <f t="shared" si="13"/>
        <v>9.4488188976377951E-2</v>
      </c>
      <c r="AL53" s="35">
        <f t="shared" si="14"/>
        <v>9.4488188976377951E-2</v>
      </c>
      <c r="AM53" s="35"/>
      <c r="AN53" s="62" t="str">
        <f>'Training Programs'!AO53</f>
        <v>Crane Operators</v>
      </c>
      <c r="AO53" s="62">
        <v>1</v>
      </c>
      <c r="AP53" s="62">
        <v>15</v>
      </c>
      <c r="AQ53" s="62">
        <v>112965</v>
      </c>
      <c r="AR53" s="62">
        <v>112965</v>
      </c>
      <c r="AS53" s="62">
        <v>112965</v>
      </c>
      <c r="AT53" s="62">
        <v>61340</v>
      </c>
      <c r="AU53" s="62">
        <v>1</v>
      </c>
      <c r="AV53" s="62">
        <v>1</v>
      </c>
      <c r="AW53" s="62">
        <v>1</v>
      </c>
      <c r="AX53" s="62">
        <v>1</v>
      </c>
      <c r="AY53" s="62">
        <v>1</v>
      </c>
      <c r="AZ53" s="62">
        <f t="shared" si="15"/>
        <v>5</v>
      </c>
      <c r="BA53" s="62">
        <f t="shared" si="16"/>
        <v>5.905511811023622E-2</v>
      </c>
      <c r="BB53" s="62">
        <f t="shared" si="17"/>
        <v>5.905511811023622E-2</v>
      </c>
      <c r="BC53" s="5" t="str">
        <f>'Training Programs'!BE53</f>
        <v>Turbine Installers</v>
      </c>
      <c r="BD53" s="5">
        <v>1</v>
      </c>
      <c r="BE53" s="5">
        <v>69</v>
      </c>
      <c r="BF53" s="5">
        <v>167274</v>
      </c>
      <c r="BG53" s="5">
        <v>167274</v>
      </c>
      <c r="BH53" s="5">
        <v>167274</v>
      </c>
      <c r="BI53" s="5">
        <v>104600</v>
      </c>
      <c r="BJ53" s="5">
        <v>1</v>
      </c>
      <c r="BK53" s="5">
        <v>1</v>
      </c>
      <c r="BL53" s="5">
        <v>1</v>
      </c>
      <c r="BM53" s="5">
        <v>1</v>
      </c>
      <c r="BN53" s="5">
        <v>1</v>
      </c>
      <c r="BO53" s="5">
        <f t="shared" si="18"/>
        <v>5</v>
      </c>
      <c r="BP53" s="5">
        <f t="shared" si="19"/>
        <v>0.27165354330708663</v>
      </c>
      <c r="BQ53" s="5">
        <f t="shared" si="20"/>
        <v>0.27165354330708663</v>
      </c>
      <c r="BR53" s="62" t="str">
        <f>'Training Programs'!BU53</f>
        <v>Turbine Laborer</v>
      </c>
      <c r="BS53" s="62">
        <v>1</v>
      </c>
      <c r="BT53" s="62">
        <v>69</v>
      </c>
      <c r="BU53" s="62">
        <v>68765</v>
      </c>
      <c r="BV53" s="62">
        <v>68765</v>
      </c>
      <c r="BW53" s="62">
        <v>68765</v>
      </c>
      <c r="BX53" s="62">
        <v>57320</v>
      </c>
      <c r="BY53" s="62">
        <v>1</v>
      </c>
      <c r="BZ53" s="62">
        <v>1</v>
      </c>
      <c r="CA53" s="62">
        <v>1</v>
      </c>
      <c r="CB53" s="62">
        <v>1</v>
      </c>
      <c r="CC53" s="62">
        <v>1</v>
      </c>
      <c r="CD53" s="62">
        <f t="shared" si="21"/>
        <v>5</v>
      </c>
      <c r="CE53" s="62">
        <f t="shared" si="22"/>
        <v>0.27165354330708663</v>
      </c>
      <c r="CF53" s="62">
        <f t="shared" si="23"/>
        <v>0.27165354330708663</v>
      </c>
      <c r="CG53" s="5" t="str">
        <f>'Training Programs'!CK53</f>
        <v>Construction Managers</v>
      </c>
      <c r="CH53" s="5">
        <v>1</v>
      </c>
      <c r="CI53" s="5">
        <v>21</v>
      </c>
      <c r="CJ53" s="5">
        <v>151302</v>
      </c>
      <c r="CK53" s="5">
        <v>151302</v>
      </c>
      <c r="CL53" s="5">
        <v>151302</v>
      </c>
      <c r="CM53" s="5">
        <v>101480</v>
      </c>
      <c r="CN53" s="5">
        <v>1</v>
      </c>
      <c r="CO53" s="5">
        <v>1</v>
      </c>
      <c r="CP53" s="5">
        <v>1</v>
      </c>
      <c r="CQ53" s="5">
        <v>1</v>
      </c>
      <c r="CR53" s="5">
        <v>1</v>
      </c>
      <c r="CS53" s="5">
        <f t="shared" si="24"/>
        <v>5</v>
      </c>
      <c r="CT53" s="5">
        <f t="shared" si="25"/>
        <v>8.2677165354330714E-2</v>
      </c>
      <c r="CU53" s="5">
        <f t="shared" si="26"/>
        <v>8.2677165354330714E-2</v>
      </c>
      <c r="CV53" s="62" t="str">
        <f>'Training Programs'!DA53</f>
        <v>Electricians</v>
      </c>
      <c r="CW53" s="62">
        <v>1</v>
      </c>
      <c r="CX53" s="62">
        <v>12</v>
      </c>
      <c r="CY53" s="62">
        <v>129854</v>
      </c>
      <c r="CZ53" s="62">
        <v>129854</v>
      </c>
      <c r="DA53" s="62">
        <v>129854</v>
      </c>
      <c r="DB53" s="62">
        <v>60240</v>
      </c>
      <c r="DC53" s="62">
        <v>1</v>
      </c>
      <c r="DD53" s="62">
        <v>1</v>
      </c>
      <c r="DE53" s="62">
        <v>1</v>
      </c>
      <c r="DF53" s="62">
        <v>1</v>
      </c>
      <c r="DG53" s="62">
        <v>1</v>
      </c>
      <c r="DH53" s="62">
        <f t="shared" si="27"/>
        <v>5</v>
      </c>
      <c r="DI53" s="62">
        <f t="shared" si="28"/>
        <v>4.7244094488188976E-2</v>
      </c>
      <c r="DJ53" s="62">
        <f t="shared" si="29"/>
        <v>4.7244094488188976E-2</v>
      </c>
      <c r="DK53" s="5" t="str">
        <f>'Training Programs'!DQ53</f>
        <v>Apprentice</v>
      </c>
      <c r="DL53" s="5">
        <v>1</v>
      </c>
      <c r="DM53" s="5">
        <v>14</v>
      </c>
      <c r="DN53" s="5">
        <v>106350</v>
      </c>
      <c r="DO53" s="5">
        <v>106350</v>
      </c>
      <c r="DP53" s="5">
        <v>106350</v>
      </c>
      <c r="DQ53" s="5">
        <v>40750</v>
      </c>
      <c r="DR53" s="5">
        <v>1</v>
      </c>
      <c r="DS53" s="5">
        <v>1</v>
      </c>
      <c r="DT53" s="5">
        <v>1</v>
      </c>
      <c r="DU53" s="5">
        <v>1</v>
      </c>
      <c r="DV53" s="5">
        <v>1</v>
      </c>
      <c r="DW53" s="5">
        <f t="shared" si="30"/>
        <v>5</v>
      </c>
      <c r="DX53" s="5">
        <f t="shared" si="31"/>
        <v>5.5118110236220472E-2</v>
      </c>
      <c r="DY53" s="5">
        <f t="shared" si="32"/>
        <v>5.5118110236220472E-2</v>
      </c>
      <c r="DZ53" s="62" t="str">
        <f>'Training Programs'!EG53</f>
        <v>Foundation Laborer</v>
      </c>
      <c r="EA53" s="62">
        <v>1</v>
      </c>
      <c r="EB53" s="62">
        <v>9</v>
      </c>
      <c r="EC53" s="62">
        <v>88088</v>
      </c>
      <c r="ED53" s="62">
        <v>88088</v>
      </c>
      <c r="EE53" s="62">
        <v>88088</v>
      </c>
      <c r="EF53" s="62">
        <v>40750</v>
      </c>
      <c r="EG53" s="62">
        <v>1</v>
      </c>
      <c r="EH53" s="62">
        <v>1</v>
      </c>
      <c r="EI53" s="62">
        <v>1</v>
      </c>
      <c r="EJ53" s="62">
        <v>1</v>
      </c>
      <c r="EK53" s="62">
        <v>1</v>
      </c>
      <c r="EL53" s="62">
        <f t="shared" si="33"/>
        <v>5</v>
      </c>
      <c r="EM53" s="62">
        <f t="shared" si="34"/>
        <v>3.5433070866141732E-2</v>
      </c>
      <c r="EN53" s="62">
        <f t="shared" si="35"/>
        <v>3.5433070866141732E-2</v>
      </c>
      <c r="EO53" s="5" t="str">
        <f>'Training Programs'!EW53</f>
        <v>Carpenters</v>
      </c>
      <c r="EP53" s="5">
        <v>1</v>
      </c>
      <c r="EQ53" s="5">
        <v>9</v>
      </c>
      <c r="ER53" s="5">
        <v>68765</v>
      </c>
      <c r="ES53" s="5">
        <v>68765</v>
      </c>
      <c r="ET53" s="5">
        <v>68765</v>
      </c>
      <c r="EU53" s="5">
        <v>51390</v>
      </c>
      <c r="EV53" s="5">
        <v>1</v>
      </c>
      <c r="EW53" s="5">
        <v>1</v>
      </c>
      <c r="EX53" s="5">
        <v>1</v>
      </c>
      <c r="EY53" s="5">
        <v>1</v>
      </c>
      <c r="EZ53" s="5">
        <v>1</v>
      </c>
      <c r="FA53" s="5">
        <f t="shared" si="36"/>
        <v>5</v>
      </c>
      <c r="FB53" s="5">
        <f t="shared" si="37"/>
        <v>3.5433070866141732E-2</v>
      </c>
      <c r="FC53" s="5">
        <f t="shared" si="38"/>
        <v>3.5433070866141732E-2</v>
      </c>
      <c r="FD53" s="62" t="str">
        <f>'Training Programs'!FM53</f>
        <v>Wind Technician</v>
      </c>
      <c r="FE53" s="62">
        <v>1</v>
      </c>
      <c r="FF53" s="62">
        <v>12</v>
      </c>
      <c r="FG53" s="62">
        <v>63930</v>
      </c>
      <c r="FH53" s="62">
        <v>63930</v>
      </c>
      <c r="FI53" s="62">
        <v>63930</v>
      </c>
      <c r="FJ53" s="62">
        <v>57320</v>
      </c>
      <c r="FK53" s="62">
        <v>1</v>
      </c>
      <c r="FL53" s="62">
        <v>1</v>
      </c>
      <c r="FM53" s="62">
        <v>1</v>
      </c>
      <c r="FN53" s="62">
        <v>1</v>
      </c>
      <c r="FO53" s="62">
        <v>1</v>
      </c>
      <c r="FP53" s="62">
        <f t="shared" si="39"/>
        <v>5</v>
      </c>
      <c r="FQ53" s="62">
        <f t="shared" si="40"/>
        <v>4.7244094488188976E-2</v>
      </c>
      <c r="FR53" s="62">
        <f t="shared" si="41"/>
        <v>4.7244094488188976E-2</v>
      </c>
      <c r="FS53" s="5"/>
      <c r="FT53" s="5"/>
      <c r="FU53" s="5"/>
      <c r="FV53" s="5"/>
      <c r="FW53" s="5"/>
      <c r="FX53" s="5"/>
      <c r="FY53" s="5"/>
      <c r="FZ53" s="5"/>
      <c r="GA53" s="5"/>
      <c r="GB53" s="5"/>
      <c r="GC53" s="5"/>
      <c r="GD53" s="5"/>
      <c r="GE53" s="5"/>
      <c r="GF53" s="5"/>
      <c r="GG53" s="5"/>
      <c r="GH53" s="62"/>
      <c r="GI53" s="62"/>
      <c r="GJ53" s="62"/>
      <c r="GK53" s="62"/>
      <c r="GL53" s="62"/>
      <c r="GM53" s="62"/>
      <c r="GN53" s="62"/>
      <c r="GO53" s="62"/>
      <c r="GP53" s="62"/>
      <c r="GQ53" s="62"/>
      <c r="GR53" s="62"/>
      <c r="GS53" s="62"/>
      <c r="GT53" s="62"/>
      <c r="GU53" s="62"/>
      <c r="GV53" s="62"/>
      <c r="GW53" s="5"/>
      <c r="GX53" s="5"/>
      <c r="GY53" s="5"/>
      <c r="GZ53" s="5"/>
      <c r="HA53" s="5"/>
      <c r="HB53" s="5"/>
      <c r="HC53" s="5"/>
      <c r="HD53" s="5"/>
      <c r="HE53" s="5"/>
      <c r="HF53" s="5"/>
      <c r="HG53" s="5"/>
      <c r="HH53" s="5"/>
      <c r="HI53" s="5"/>
      <c r="HJ53" s="5"/>
      <c r="HK53" s="5"/>
      <c r="HL53" s="62"/>
      <c r="HM53" s="62"/>
      <c r="HN53" s="62"/>
      <c r="HO53" s="62"/>
      <c r="HP53" s="62"/>
      <c r="HQ53" s="62"/>
      <c r="HR53" s="62"/>
      <c r="HS53" s="62"/>
      <c r="HT53" s="62"/>
      <c r="HU53" s="62"/>
      <c r="HV53" s="62"/>
      <c r="HW53" s="62"/>
      <c r="HX53" s="62"/>
      <c r="HY53" s="62"/>
      <c r="HZ53" s="62"/>
      <c r="IA53" s="5"/>
      <c r="IB53" s="5"/>
      <c r="IC53" s="5"/>
      <c r="ID53" s="5"/>
      <c r="IE53" s="5"/>
      <c r="IF53" s="5"/>
      <c r="IG53" s="5"/>
      <c r="IH53" s="5"/>
      <c r="II53" s="5"/>
      <c r="IJ53" s="5"/>
      <c r="IK53" s="5"/>
      <c r="IL53" s="5"/>
      <c r="IM53" s="5"/>
      <c r="IN53" s="5"/>
      <c r="IO53" s="5"/>
      <c r="IP53" s="62"/>
      <c r="IQ53" s="62"/>
      <c r="IR53" s="62"/>
      <c r="IS53" s="62"/>
      <c r="IT53" s="62"/>
      <c r="IU53" s="62"/>
      <c r="IV53" s="62"/>
      <c r="IW53" s="62"/>
      <c r="IX53" s="62"/>
      <c r="IY53" s="62"/>
      <c r="IZ53" s="62"/>
      <c r="JA53" s="62"/>
      <c r="JB53" s="62"/>
      <c r="JC53" s="62"/>
      <c r="JD53" s="62"/>
      <c r="JE53" s="5"/>
      <c r="JF53" s="5"/>
      <c r="JG53" s="5"/>
      <c r="JH53" s="5"/>
      <c r="JI53" s="5"/>
      <c r="JJ53" s="5"/>
      <c r="JK53" s="5"/>
      <c r="JL53" s="5"/>
      <c r="JM53" s="5"/>
      <c r="JN53" s="5"/>
      <c r="JO53" s="5"/>
      <c r="JP53" s="5"/>
      <c r="JQ53" s="5"/>
      <c r="JR53" s="5"/>
      <c r="JS53" s="5"/>
      <c r="JT53" s="62"/>
      <c r="JU53" s="62"/>
      <c r="JV53" s="62"/>
      <c r="JW53" s="62"/>
      <c r="JX53" s="62"/>
      <c r="JY53" s="62"/>
      <c r="JZ53" s="62"/>
      <c r="KA53" s="62"/>
      <c r="KB53" s="62"/>
      <c r="KC53" s="62"/>
      <c r="KD53" s="62"/>
      <c r="KE53" s="62"/>
      <c r="KF53" s="62"/>
      <c r="KG53" s="62"/>
      <c r="KH53" s="62"/>
      <c r="KI53" s="5"/>
      <c r="KJ53" s="5"/>
      <c r="KK53" s="5"/>
      <c r="KL53" s="5"/>
      <c r="KM53" s="5"/>
      <c r="KN53" s="5"/>
      <c r="KO53" s="5"/>
      <c r="KP53" s="5"/>
      <c r="KQ53" s="5"/>
      <c r="KR53" s="5"/>
      <c r="KS53" s="5"/>
      <c r="KT53" s="5"/>
      <c r="KU53" s="5"/>
      <c r="KV53" s="5"/>
      <c r="KW53" s="5"/>
      <c r="KX53" s="62"/>
      <c r="KY53" s="62"/>
      <c r="KZ53" s="62"/>
      <c r="LA53" s="62"/>
      <c r="LB53" s="62"/>
      <c r="LC53" s="62"/>
      <c r="LD53" s="62"/>
      <c r="LE53" s="62"/>
      <c r="LF53" s="62"/>
      <c r="LG53" s="62"/>
      <c r="LH53" s="62"/>
      <c r="LI53" s="62"/>
      <c r="LJ53" s="62"/>
      <c r="LK53" s="62"/>
      <c r="LL53" s="62"/>
    </row>
    <row r="54" spans="1:324" x14ac:dyDescent="0.35">
      <c r="A54" s="131">
        <v>50</v>
      </c>
      <c r="B54" s="170"/>
      <c r="C54" s="170"/>
      <c r="D54" s="152">
        <v>71</v>
      </c>
      <c r="E54" s="72" t="str">
        <f>'BVEM Scorecard'!F53</f>
        <v>Wind</v>
      </c>
      <c r="F54" s="96">
        <f t="shared" si="6"/>
        <v>0.8</v>
      </c>
      <c r="G54" s="96">
        <f t="shared" si="7"/>
        <v>0.91999999999999993</v>
      </c>
      <c r="H54" s="96">
        <f t="shared" si="8"/>
        <v>1.0000000000000002</v>
      </c>
      <c r="I54" s="96">
        <f t="shared" si="9"/>
        <v>1</v>
      </c>
      <c r="J54" s="66">
        <v>1</v>
      </c>
      <c r="K54" s="66">
        <v>1</v>
      </c>
      <c r="L54" s="66">
        <v>1</v>
      </c>
      <c r="M54" s="66">
        <v>1</v>
      </c>
      <c r="N54" s="66">
        <v>1</v>
      </c>
      <c r="O54" s="66">
        <v>1</v>
      </c>
      <c r="P54" s="66">
        <v>1</v>
      </c>
      <c r="Q54" s="66">
        <v>0.6</v>
      </c>
      <c r="R54" s="66">
        <v>1</v>
      </c>
      <c r="S54" s="66">
        <v>1</v>
      </c>
      <c r="T54" s="66">
        <v>1</v>
      </c>
      <c r="U54" s="66">
        <v>1</v>
      </c>
      <c r="V54" s="66">
        <f t="shared" si="10"/>
        <v>4.5999999999999996</v>
      </c>
      <c r="W54" s="66">
        <f t="shared" si="11"/>
        <v>0.8</v>
      </c>
      <c r="X54" s="35" t="str">
        <f>'Training Programs'!Y54</f>
        <v>Equipment
Operators</v>
      </c>
      <c r="Y54" s="5">
        <v>1</v>
      </c>
      <c r="Z54" s="5">
        <v>24</v>
      </c>
      <c r="AA54" s="5">
        <v>97718</v>
      </c>
      <c r="AB54" s="5">
        <v>97718</v>
      </c>
      <c r="AC54" s="5">
        <v>97718</v>
      </c>
      <c r="AD54" s="5">
        <v>51430</v>
      </c>
      <c r="AE54" s="5">
        <v>1</v>
      </c>
      <c r="AF54" s="5">
        <v>1</v>
      </c>
      <c r="AG54" s="5">
        <v>1</v>
      </c>
      <c r="AH54" s="5">
        <v>1</v>
      </c>
      <c r="AI54" s="5">
        <v>1</v>
      </c>
      <c r="AJ54" s="35">
        <f t="shared" si="12"/>
        <v>5</v>
      </c>
      <c r="AK54" s="35">
        <f t="shared" si="13"/>
        <v>9.4488188976377951E-2</v>
      </c>
      <c r="AL54" s="35">
        <f t="shared" si="14"/>
        <v>9.4488188976377951E-2</v>
      </c>
      <c r="AM54" s="35"/>
      <c r="AN54" s="62" t="str">
        <f>'Training Programs'!AO54</f>
        <v>Crane Operators</v>
      </c>
      <c r="AO54" s="62">
        <v>1</v>
      </c>
      <c r="AP54" s="62">
        <v>15</v>
      </c>
      <c r="AQ54" s="62">
        <v>112965</v>
      </c>
      <c r="AR54" s="62">
        <v>112965</v>
      </c>
      <c r="AS54" s="62">
        <v>112965</v>
      </c>
      <c r="AT54" s="62">
        <v>61340</v>
      </c>
      <c r="AU54" s="62">
        <v>1</v>
      </c>
      <c r="AV54" s="62">
        <v>1</v>
      </c>
      <c r="AW54" s="62">
        <v>1</v>
      </c>
      <c r="AX54" s="62">
        <v>1</v>
      </c>
      <c r="AY54" s="62">
        <v>1</v>
      </c>
      <c r="AZ54" s="62">
        <f t="shared" si="15"/>
        <v>5</v>
      </c>
      <c r="BA54" s="62">
        <f t="shared" si="16"/>
        <v>5.905511811023622E-2</v>
      </c>
      <c r="BB54" s="62">
        <f t="shared" si="17"/>
        <v>5.905511811023622E-2</v>
      </c>
      <c r="BC54" s="5" t="str">
        <f>'Training Programs'!BE54</f>
        <v>Turbine Installers</v>
      </c>
      <c r="BD54" s="5">
        <v>1</v>
      </c>
      <c r="BE54" s="5">
        <v>69</v>
      </c>
      <c r="BF54" s="5">
        <v>167274</v>
      </c>
      <c r="BG54" s="5">
        <v>167274</v>
      </c>
      <c r="BH54" s="5">
        <v>167274</v>
      </c>
      <c r="BI54" s="5">
        <v>104600</v>
      </c>
      <c r="BJ54" s="5">
        <v>1</v>
      </c>
      <c r="BK54" s="5">
        <v>1</v>
      </c>
      <c r="BL54" s="5">
        <v>1</v>
      </c>
      <c r="BM54" s="5">
        <v>1</v>
      </c>
      <c r="BN54" s="5">
        <v>1</v>
      </c>
      <c r="BO54" s="5">
        <f t="shared" si="18"/>
        <v>5</v>
      </c>
      <c r="BP54" s="5">
        <f t="shared" si="19"/>
        <v>0.27165354330708663</v>
      </c>
      <c r="BQ54" s="5">
        <f t="shared" si="20"/>
        <v>0.27165354330708663</v>
      </c>
      <c r="BR54" s="62" t="str">
        <f>'Training Programs'!BU54</f>
        <v>Turbine Laborer</v>
      </c>
      <c r="BS54" s="62">
        <v>1</v>
      </c>
      <c r="BT54" s="62">
        <v>69</v>
      </c>
      <c r="BU54" s="62">
        <v>68765</v>
      </c>
      <c r="BV54" s="62">
        <v>68765</v>
      </c>
      <c r="BW54" s="62">
        <v>68765</v>
      </c>
      <c r="BX54" s="62">
        <v>57320</v>
      </c>
      <c r="BY54" s="62">
        <v>1</v>
      </c>
      <c r="BZ54" s="62">
        <v>1</v>
      </c>
      <c r="CA54" s="62">
        <v>1</v>
      </c>
      <c r="CB54" s="62">
        <v>1</v>
      </c>
      <c r="CC54" s="62">
        <v>1</v>
      </c>
      <c r="CD54" s="62">
        <f t="shared" si="21"/>
        <v>5</v>
      </c>
      <c r="CE54" s="62">
        <f t="shared" si="22"/>
        <v>0.27165354330708663</v>
      </c>
      <c r="CF54" s="62">
        <f t="shared" si="23"/>
        <v>0.27165354330708663</v>
      </c>
      <c r="CG54" s="5" t="str">
        <f>'Training Programs'!CK54</f>
        <v>Construction Managers</v>
      </c>
      <c r="CH54" s="5">
        <v>1</v>
      </c>
      <c r="CI54" s="5">
        <v>21</v>
      </c>
      <c r="CJ54" s="5">
        <v>151302</v>
      </c>
      <c r="CK54" s="5">
        <v>151302</v>
      </c>
      <c r="CL54" s="5">
        <v>151302</v>
      </c>
      <c r="CM54" s="5">
        <v>101480</v>
      </c>
      <c r="CN54" s="5">
        <v>1</v>
      </c>
      <c r="CO54" s="5">
        <v>1</v>
      </c>
      <c r="CP54" s="5">
        <v>1</v>
      </c>
      <c r="CQ54" s="5">
        <v>1</v>
      </c>
      <c r="CR54" s="5">
        <v>1</v>
      </c>
      <c r="CS54" s="5">
        <f t="shared" si="24"/>
        <v>5</v>
      </c>
      <c r="CT54" s="5">
        <f t="shared" si="25"/>
        <v>8.2677165354330714E-2</v>
      </c>
      <c r="CU54" s="5">
        <f t="shared" si="26"/>
        <v>8.2677165354330714E-2</v>
      </c>
      <c r="CV54" s="62" t="str">
        <f>'Training Programs'!DA54</f>
        <v>Electricians</v>
      </c>
      <c r="CW54" s="62">
        <v>1</v>
      </c>
      <c r="CX54" s="62">
        <v>12</v>
      </c>
      <c r="CY54" s="62">
        <v>129854</v>
      </c>
      <c r="CZ54" s="62">
        <v>129854</v>
      </c>
      <c r="DA54" s="62">
        <v>129854</v>
      </c>
      <c r="DB54" s="62">
        <v>60240</v>
      </c>
      <c r="DC54" s="62">
        <v>1</v>
      </c>
      <c r="DD54" s="62">
        <v>1</v>
      </c>
      <c r="DE54" s="62">
        <v>1</v>
      </c>
      <c r="DF54" s="62">
        <v>1</v>
      </c>
      <c r="DG54" s="62">
        <v>1</v>
      </c>
      <c r="DH54" s="62">
        <f t="shared" si="27"/>
        <v>5</v>
      </c>
      <c r="DI54" s="62">
        <f t="shared" si="28"/>
        <v>4.7244094488188976E-2</v>
      </c>
      <c r="DJ54" s="62">
        <f t="shared" si="29"/>
        <v>4.7244094488188976E-2</v>
      </c>
      <c r="DK54" s="5" t="str">
        <f>'Training Programs'!DQ54</f>
        <v>Apprentice</v>
      </c>
      <c r="DL54" s="5">
        <v>1</v>
      </c>
      <c r="DM54" s="5">
        <v>14</v>
      </c>
      <c r="DN54" s="5">
        <v>106350</v>
      </c>
      <c r="DO54" s="5">
        <v>106350</v>
      </c>
      <c r="DP54" s="5">
        <v>106350</v>
      </c>
      <c r="DQ54" s="5">
        <v>40750</v>
      </c>
      <c r="DR54" s="5">
        <v>1</v>
      </c>
      <c r="DS54" s="5">
        <v>1</v>
      </c>
      <c r="DT54" s="5">
        <v>1</v>
      </c>
      <c r="DU54" s="5">
        <v>1</v>
      </c>
      <c r="DV54" s="5">
        <v>1</v>
      </c>
      <c r="DW54" s="5">
        <f t="shared" si="30"/>
        <v>5</v>
      </c>
      <c r="DX54" s="5">
        <f t="shared" si="31"/>
        <v>5.5118110236220472E-2</v>
      </c>
      <c r="DY54" s="5">
        <f t="shared" si="32"/>
        <v>5.5118110236220472E-2</v>
      </c>
      <c r="DZ54" s="62" t="str">
        <f>'Training Programs'!EG54</f>
        <v>Foundation Laborer</v>
      </c>
      <c r="EA54" s="62">
        <v>1</v>
      </c>
      <c r="EB54" s="62">
        <v>9</v>
      </c>
      <c r="EC54" s="62">
        <v>88088</v>
      </c>
      <c r="ED54" s="62">
        <v>88088</v>
      </c>
      <c r="EE54" s="62">
        <v>88088</v>
      </c>
      <c r="EF54" s="62">
        <v>40750</v>
      </c>
      <c r="EG54" s="62">
        <v>1</v>
      </c>
      <c r="EH54" s="62">
        <v>1</v>
      </c>
      <c r="EI54" s="62">
        <v>1</v>
      </c>
      <c r="EJ54" s="62">
        <v>1</v>
      </c>
      <c r="EK54" s="62">
        <v>1</v>
      </c>
      <c r="EL54" s="62">
        <f t="shared" si="33"/>
        <v>5</v>
      </c>
      <c r="EM54" s="62">
        <f t="shared" si="34"/>
        <v>3.5433070866141732E-2</v>
      </c>
      <c r="EN54" s="62">
        <f t="shared" si="35"/>
        <v>3.5433070866141732E-2</v>
      </c>
      <c r="EO54" s="5" t="str">
        <f>'Training Programs'!EW54</f>
        <v>Carpenters</v>
      </c>
      <c r="EP54" s="5">
        <v>1</v>
      </c>
      <c r="EQ54" s="5">
        <v>9</v>
      </c>
      <c r="ER54" s="5">
        <v>68765</v>
      </c>
      <c r="ES54" s="5">
        <v>68765</v>
      </c>
      <c r="ET54" s="5">
        <v>68765</v>
      </c>
      <c r="EU54" s="5">
        <v>51390</v>
      </c>
      <c r="EV54" s="5">
        <v>1</v>
      </c>
      <c r="EW54" s="5">
        <v>1</v>
      </c>
      <c r="EX54" s="5">
        <v>1</v>
      </c>
      <c r="EY54" s="5">
        <v>1</v>
      </c>
      <c r="EZ54" s="5">
        <v>1</v>
      </c>
      <c r="FA54" s="5">
        <f t="shared" si="36"/>
        <v>5</v>
      </c>
      <c r="FB54" s="5">
        <f t="shared" si="37"/>
        <v>3.5433070866141732E-2</v>
      </c>
      <c r="FC54" s="5">
        <f t="shared" si="38"/>
        <v>3.5433070866141732E-2</v>
      </c>
      <c r="FD54" s="62" t="str">
        <f>'Training Programs'!FM54</f>
        <v>Wind Technician</v>
      </c>
      <c r="FE54" s="62">
        <v>1</v>
      </c>
      <c r="FF54" s="62">
        <v>12</v>
      </c>
      <c r="FG54" s="62">
        <v>63930</v>
      </c>
      <c r="FH54" s="62">
        <v>63930</v>
      </c>
      <c r="FI54" s="62">
        <v>63930</v>
      </c>
      <c r="FJ54" s="62">
        <v>57320</v>
      </c>
      <c r="FK54" s="62">
        <v>1</v>
      </c>
      <c r="FL54" s="62">
        <v>1</v>
      </c>
      <c r="FM54" s="62">
        <v>1</v>
      </c>
      <c r="FN54" s="62">
        <v>1</v>
      </c>
      <c r="FO54" s="62">
        <v>1</v>
      </c>
      <c r="FP54" s="62">
        <f t="shared" si="39"/>
        <v>5</v>
      </c>
      <c r="FQ54" s="62">
        <f t="shared" si="40"/>
        <v>4.7244094488188976E-2</v>
      </c>
      <c r="FR54" s="62">
        <f t="shared" si="41"/>
        <v>4.7244094488188976E-2</v>
      </c>
      <c r="FS54" s="5"/>
      <c r="FT54" s="5"/>
      <c r="FU54" s="5"/>
      <c r="FV54" s="5"/>
      <c r="FW54" s="5"/>
      <c r="FX54" s="5"/>
      <c r="FY54" s="5"/>
      <c r="FZ54" s="5"/>
      <c r="GA54" s="5"/>
      <c r="GB54" s="5"/>
      <c r="GC54" s="5"/>
      <c r="GD54" s="5"/>
      <c r="GE54" s="5"/>
      <c r="GF54" s="5"/>
      <c r="GG54" s="5"/>
      <c r="GH54" s="62"/>
      <c r="GI54" s="62"/>
      <c r="GJ54" s="62"/>
      <c r="GK54" s="62"/>
      <c r="GL54" s="62"/>
      <c r="GM54" s="62"/>
      <c r="GN54" s="62"/>
      <c r="GO54" s="62"/>
      <c r="GP54" s="62"/>
      <c r="GQ54" s="62"/>
      <c r="GR54" s="62"/>
      <c r="GS54" s="62"/>
      <c r="GT54" s="62"/>
      <c r="GU54" s="62"/>
      <c r="GV54" s="62"/>
      <c r="GW54" s="5"/>
      <c r="GX54" s="5"/>
      <c r="GY54" s="5"/>
      <c r="GZ54" s="5"/>
      <c r="HA54" s="5"/>
      <c r="HB54" s="5"/>
      <c r="HC54" s="5"/>
      <c r="HD54" s="5"/>
      <c r="HE54" s="5"/>
      <c r="HF54" s="5"/>
      <c r="HG54" s="5"/>
      <c r="HH54" s="5"/>
      <c r="HI54" s="5"/>
      <c r="HJ54" s="5"/>
      <c r="HK54" s="5"/>
      <c r="HL54" s="62"/>
      <c r="HM54" s="62"/>
      <c r="HN54" s="62"/>
      <c r="HO54" s="62"/>
      <c r="HP54" s="62"/>
      <c r="HQ54" s="62"/>
      <c r="HR54" s="62"/>
      <c r="HS54" s="62"/>
      <c r="HT54" s="62"/>
      <c r="HU54" s="62"/>
      <c r="HV54" s="62"/>
      <c r="HW54" s="62"/>
      <c r="HX54" s="62"/>
      <c r="HY54" s="62"/>
      <c r="HZ54" s="62"/>
      <c r="IA54" s="5"/>
      <c r="IB54" s="5"/>
      <c r="IC54" s="5"/>
      <c r="ID54" s="5"/>
      <c r="IE54" s="5"/>
      <c r="IF54" s="5"/>
      <c r="IG54" s="5"/>
      <c r="IH54" s="5"/>
      <c r="II54" s="5"/>
      <c r="IJ54" s="5"/>
      <c r="IK54" s="5"/>
      <c r="IL54" s="5"/>
      <c r="IM54" s="5"/>
      <c r="IN54" s="5"/>
      <c r="IO54" s="5"/>
      <c r="IP54" s="62"/>
      <c r="IQ54" s="62"/>
      <c r="IR54" s="62"/>
      <c r="IS54" s="62"/>
      <c r="IT54" s="62"/>
      <c r="IU54" s="62"/>
      <c r="IV54" s="62"/>
      <c r="IW54" s="62"/>
      <c r="IX54" s="62"/>
      <c r="IY54" s="62"/>
      <c r="IZ54" s="62"/>
      <c r="JA54" s="62"/>
      <c r="JB54" s="62"/>
      <c r="JC54" s="62"/>
      <c r="JD54" s="62"/>
      <c r="JE54" s="5"/>
      <c r="JF54" s="5"/>
      <c r="JG54" s="5"/>
      <c r="JH54" s="5"/>
      <c r="JI54" s="5"/>
      <c r="JJ54" s="5"/>
      <c r="JK54" s="5"/>
      <c r="JL54" s="5"/>
      <c r="JM54" s="5"/>
      <c r="JN54" s="5"/>
      <c r="JO54" s="5"/>
      <c r="JP54" s="5"/>
      <c r="JQ54" s="5"/>
      <c r="JR54" s="5"/>
      <c r="JS54" s="5"/>
      <c r="JT54" s="62"/>
      <c r="JU54" s="62"/>
      <c r="JV54" s="62"/>
      <c r="JW54" s="62"/>
      <c r="JX54" s="62"/>
      <c r="JY54" s="62"/>
      <c r="JZ54" s="62"/>
      <c r="KA54" s="62"/>
      <c r="KB54" s="62"/>
      <c r="KC54" s="62"/>
      <c r="KD54" s="62"/>
      <c r="KE54" s="62"/>
      <c r="KF54" s="62"/>
      <c r="KG54" s="62"/>
      <c r="KH54" s="62"/>
      <c r="KI54" s="5"/>
      <c r="KJ54" s="5"/>
      <c r="KK54" s="5"/>
      <c r="KL54" s="5"/>
      <c r="KM54" s="5"/>
      <c r="KN54" s="5"/>
      <c r="KO54" s="5"/>
      <c r="KP54" s="5"/>
      <c r="KQ54" s="5"/>
      <c r="KR54" s="5"/>
      <c r="KS54" s="5"/>
      <c r="KT54" s="5"/>
      <c r="KU54" s="5"/>
      <c r="KV54" s="5"/>
      <c r="KW54" s="5"/>
      <c r="KX54" s="62"/>
      <c r="KY54" s="62"/>
      <c r="KZ54" s="62"/>
      <c r="LA54" s="62"/>
      <c r="LB54" s="62"/>
      <c r="LC54" s="62"/>
      <c r="LD54" s="62"/>
      <c r="LE54" s="62"/>
      <c r="LF54" s="62"/>
      <c r="LG54" s="62"/>
      <c r="LH54" s="62"/>
      <c r="LI54" s="62"/>
      <c r="LJ54" s="62"/>
      <c r="LK54" s="62"/>
      <c r="LL54" s="62"/>
    </row>
    <row r="55" spans="1:324" x14ac:dyDescent="0.35">
      <c r="A55" s="131">
        <v>51</v>
      </c>
      <c r="B55" s="170"/>
      <c r="C55" s="170"/>
      <c r="D55" s="152">
        <v>21</v>
      </c>
      <c r="E55" s="72" t="str">
        <f>'BVEM Scorecard'!F54</f>
        <v>Wind</v>
      </c>
      <c r="F55" s="96"/>
      <c r="G55" s="96"/>
      <c r="H55" s="96"/>
      <c r="I55" s="96"/>
      <c r="J55" s="66"/>
      <c r="K55" s="66"/>
      <c r="L55" s="66"/>
      <c r="M55" s="66"/>
      <c r="N55" s="66"/>
      <c r="O55" s="66"/>
      <c r="P55" s="66"/>
      <c r="Q55" s="66"/>
      <c r="R55" s="66"/>
      <c r="S55" s="66"/>
      <c r="T55" s="66"/>
      <c r="U55" s="66"/>
      <c r="V55" s="66"/>
      <c r="W55" s="66"/>
      <c r="X55" s="35"/>
      <c r="Y55" s="5"/>
      <c r="Z55" s="5"/>
      <c r="AA55" s="5"/>
      <c r="AB55" s="5"/>
      <c r="AC55" s="5"/>
      <c r="AD55" s="5"/>
      <c r="AE55" s="5"/>
      <c r="AF55" s="5"/>
      <c r="AG55" s="5"/>
      <c r="AH55" s="5"/>
      <c r="AI55" s="5"/>
      <c r="AJ55" s="35"/>
      <c r="AK55" s="35"/>
      <c r="AL55" s="35"/>
      <c r="AM55" s="35"/>
      <c r="AN55" s="62"/>
      <c r="AO55" s="62"/>
      <c r="AP55" s="62"/>
      <c r="AQ55" s="62"/>
      <c r="AR55" s="62"/>
      <c r="AS55" s="62"/>
      <c r="AT55" s="62"/>
      <c r="AU55" s="62"/>
      <c r="AV55" s="62"/>
      <c r="AW55" s="62"/>
      <c r="AX55" s="62"/>
      <c r="AY55" s="62"/>
      <c r="AZ55" s="62"/>
      <c r="BA55" s="62"/>
      <c r="BB55" s="62"/>
      <c r="BC55" s="5"/>
      <c r="BD55" s="5"/>
      <c r="BE55" s="5"/>
      <c r="BF55" s="5"/>
      <c r="BG55" s="5"/>
      <c r="BH55" s="5"/>
      <c r="BI55" s="5"/>
      <c r="BJ55" s="5"/>
      <c r="BK55" s="5"/>
      <c r="BL55" s="5"/>
      <c r="BM55" s="5"/>
      <c r="BN55" s="5"/>
      <c r="BO55" s="5"/>
      <c r="BP55" s="5"/>
      <c r="BQ55" s="5"/>
      <c r="BR55" s="62"/>
      <c r="BS55" s="62"/>
      <c r="BT55" s="62"/>
      <c r="BU55" s="62"/>
      <c r="BV55" s="62"/>
      <c r="BW55" s="62"/>
      <c r="BX55" s="62"/>
      <c r="BY55" s="62"/>
      <c r="BZ55" s="62"/>
      <c r="CA55" s="62"/>
      <c r="CB55" s="62"/>
      <c r="CC55" s="62"/>
      <c r="CD55" s="62"/>
      <c r="CE55" s="62"/>
      <c r="CF55" s="62"/>
      <c r="CG55" s="5"/>
      <c r="CH55" s="5"/>
      <c r="CI55" s="5"/>
      <c r="CJ55" s="5"/>
      <c r="CK55" s="5"/>
      <c r="CL55" s="5"/>
      <c r="CM55" s="5"/>
      <c r="CN55" s="5"/>
      <c r="CO55" s="5"/>
      <c r="CP55" s="5"/>
      <c r="CQ55" s="5"/>
      <c r="CR55" s="5"/>
      <c r="CS55" s="5"/>
      <c r="CT55" s="5"/>
      <c r="CU55" s="5"/>
      <c r="CV55" s="62"/>
      <c r="CW55" s="62"/>
      <c r="CX55" s="62"/>
      <c r="CY55" s="62"/>
      <c r="CZ55" s="62"/>
      <c r="DA55" s="62"/>
      <c r="DB55" s="62"/>
      <c r="DC55" s="62"/>
      <c r="DD55" s="62"/>
      <c r="DE55" s="62"/>
      <c r="DF55" s="62"/>
      <c r="DG55" s="62"/>
      <c r="DH55" s="62"/>
      <c r="DI55" s="62"/>
      <c r="DJ55" s="62"/>
      <c r="DK55" s="5"/>
      <c r="DL55" s="5"/>
      <c r="DM55" s="5"/>
      <c r="DN55" s="5"/>
      <c r="DO55" s="5"/>
      <c r="DP55" s="5"/>
      <c r="DQ55" s="5"/>
      <c r="DR55" s="5"/>
      <c r="DS55" s="5"/>
      <c r="DT55" s="5"/>
      <c r="DU55" s="5"/>
      <c r="DV55" s="5"/>
      <c r="DW55" s="5"/>
      <c r="DX55" s="5"/>
      <c r="DY55" s="5"/>
      <c r="DZ55" s="62"/>
      <c r="EA55" s="62"/>
      <c r="EB55" s="62"/>
      <c r="EC55" s="62"/>
      <c r="ED55" s="62"/>
      <c r="EE55" s="62"/>
      <c r="EF55" s="62"/>
      <c r="EG55" s="62"/>
      <c r="EH55" s="62"/>
      <c r="EI55" s="62"/>
      <c r="EJ55" s="62"/>
      <c r="EK55" s="62"/>
      <c r="EL55" s="62"/>
      <c r="EM55" s="62"/>
      <c r="EN55" s="62"/>
      <c r="EO55" s="5"/>
      <c r="EP55" s="5"/>
      <c r="EQ55" s="5"/>
      <c r="ER55" s="5"/>
      <c r="ES55" s="5"/>
      <c r="ET55" s="5"/>
      <c r="EU55" s="5"/>
      <c r="EV55" s="5"/>
      <c r="EW55" s="5"/>
      <c r="EX55" s="5"/>
      <c r="EY55" s="5"/>
      <c r="EZ55" s="5"/>
      <c r="FA55" s="5"/>
      <c r="FB55" s="5"/>
      <c r="FC55" s="5"/>
      <c r="FD55" s="62"/>
      <c r="FE55" s="62"/>
      <c r="FF55" s="62"/>
      <c r="FG55" s="62"/>
      <c r="FH55" s="62"/>
      <c r="FI55" s="62"/>
      <c r="FJ55" s="62"/>
      <c r="FK55" s="62"/>
      <c r="FL55" s="62"/>
      <c r="FM55" s="62"/>
      <c r="FN55" s="62"/>
      <c r="FO55" s="62"/>
      <c r="FP55" s="62"/>
      <c r="FQ55" s="62"/>
      <c r="FR55" s="62"/>
      <c r="FS55" s="5"/>
      <c r="FT55" s="5"/>
      <c r="FU55" s="5"/>
      <c r="FV55" s="5"/>
      <c r="FW55" s="5"/>
      <c r="FX55" s="5"/>
      <c r="FY55" s="5"/>
      <c r="FZ55" s="5"/>
      <c r="GA55" s="5"/>
      <c r="GB55" s="5"/>
      <c r="GC55" s="5"/>
      <c r="GD55" s="5"/>
      <c r="GE55" s="5"/>
      <c r="GF55" s="5"/>
      <c r="GG55" s="5"/>
      <c r="GH55" s="62"/>
      <c r="GI55" s="62"/>
      <c r="GJ55" s="62"/>
      <c r="GK55" s="62"/>
      <c r="GL55" s="62"/>
      <c r="GM55" s="62"/>
      <c r="GN55" s="62"/>
      <c r="GO55" s="62"/>
      <c r="GP55" s="62"/>
      <c r="GQ55" s="62"/>
      <c r="GR55" s="62"/>
      <c r="GS55" s="62"/>
      <c r="GT55" s="62"/>
      <c r="GU55" s="62"/>
      <c r="GV55" s="62"/>
      <c r="GW55" s="5"/>
      <c r="GX55" s="5"/>
      <c r="GY55" s="5"/>
      <c r="GZ55" s="5"/>
      <c r="HA55" s="5"/>
      <c r="HB55" s="5"/>
      <c r="HC55" s="5"/>
      <c r="HD55" s="5"/>
      <c r="HE55" s="5"/>
      <c r="HF55" s="5"/>
      <c r="HG55" s="5"/>
      <c r="HH55" s="5"/>
      <c r="HI55" s="5"/>
      <c r="HJ55" s="5"/>
      <c r="HK55" s="5"/>
      <c r="HL55" s="62"/>
      <c r="HM55" s="62"/>
      <c r="HN55" s="62"/>
      <c r="HO55" s="62"/>
      <c r="HP55" s="62"/>
      <c r="HQ55" s="62"/>
      <c r="HR55" s="62"/>
      <c r="HS55" s="62"/>
      <c r="HT55" s="62"/>
      <c r="HU55" s="62"/>
      <c r="HV55" s="62"/>
      <c r="HW55" s="62"/>
      <c r="HX55" s="62"/>
      <c r="HY55" s="62"/>
      <c r="HZ55" s="62"/>
      <c r="IA55" s="5"/>
      <c r="IB55" s="5"/>
      <c r="IC55" s="5"/>
      <c r="ID55" s="5"/>
      <c r="IE55" s="5"/>
      <c r="IF55" s="5"/>
      <c r="IG55" s="5"/>
      <c r="IH55" s="5"/>
      <c r="II55" s="5"/>
      <c r="IJ55" s="5"/>
      <c r="IK55" s="5"/>
      <c r="IL55" s="5"/>
      <c r="IM55" s="5"/>
      <c r="IN55" s="5"/>
      <c r="IO55" s="5"/>
      <c r="IP55" s="62"/>
      <c r="IQ55" s="62"/>
      <c r="IR55" s="62"/>
      <c r="IS55" s="62"/>
      <c r="IT55" s="62"/>
      <c r="IU55" s="62"/>
      <c r="IV55" s="62"/>
      <c r="IW55" s="62"/>
      <c r="IX55" s="62"/>
      <c r="IY55" s="62"/>
      <c r="IZ55" s="62"/>
      <c r="JA55" s="62"/>
      <c r="JB55" s="62"/>
      <c r="JC55" s="62"/>
      <c r="JD55" s="62"/>
      <c r="JE55" s="5"/>
      <c r="JF55" s="5"/>
      <c r="JG55" s="5"/>
      <c r="JH55" s="5"/>
      <c r="JI55" s="5"/>
      <c r="JJ55" s="5"/>
      <c r="JK55" s="5"/>
      <c r="JL55" s="5"/>
      <c r="JM55" s="5"/>
      <c r="JN55" s="5"/>
      <c r="JO55" s="5"/>
      <c r="JP55" s="5"/>
      <c r="JQ55" s="5"/>
      <c r="JR55" s="5"/>
      <c r="JS55" s="5"/>
      <c r="JT55" s="62"/>
      <c r="JU55" s="62"/>
      <c r="JV55" s="62"/>
      <c r="JW55" s="62"/>
      <c r="JX55" s="62"/>
      <c r="JY55" s="62"/>
      <c r="JZ55" s="62"/>
      <c r="KA55" s="62"/>
      <c r="KB55" s="62"/>
      <c r="KC55" s="62"/>
      <c r="KD55" s="62"/>
      <c r="KE55" s="62"/>
      <c r="KF55" s="62"/>
      <c r="KG55" s="62"/>
      <c r="KH55" s="62"/>
      <c r="KI55" s="5"/>
      <c r="KJ55" s="5"/>
      <c r="KK55" s="5"/>
      <c r="KL55" s="5"/>
      <c r="KM55" s="5"/>
      <c r="KN55" s="5"/>
      <c r="KO55" s="5"/>
      <c r="KP55" s="5"/>
      <c r="KQ55" s="5"/>
      <c r="KR55" s="5"/>
      <c r="KS55" s="5"/>
      <c r="KT55" s="5"/>
      <c r="KU55" s="5"/>
      <c r="KV55" s="5"/>
      <c r="KW55" s="5"/>
      <c r="KX55" s="62"/>
      <c r="KY55" s="62"/>
      <c r="KZ55" s="62"/>
      <c r="LA55" s="62"/>
      <c r="LB55" s="62"/>
      <c r="LC55" s="62"/>
      <c r="LD55" s="62"/>
      <c r="LE55" s="62"/>
      <c r="LF55" s="62"/>
      <c r="LG55" s="62"/>
      <c r="LH55" s="62"/>
      <c r="LI55" s="62"/>
      <c r="LJ55" s="62"/>
      <c r="LK55" s="62"/>
      <c r="LL55" s="62"/>
    </row>
    <row r="56" spans="1:324" x14ac:dyDescent="0.35">
      <c r="A56" s="131">
        <v>52</v>
      </c>
      <c r="B56" s="170"/>
      <c r="C56" s="170"/>
      <c r="D56" s="152">
        <v>55</v>
      </c>
      <c r="E56" s="72" t="str">
        <f>'BVEM Scorecard'!F55</f>
        <v>Wind</v>
      </c>
      <c r="F56" s="96"/>
      <c r="G56" s="96"/>
      <c r="H56" s="96"/>
      <c r="I56" s="96"/>
      <c r="J56" s="66"/>
      <c r="K56" s="66"/>
      <c r="L56" s="66"/>
      <c r="M56" s="66"/>
      <c r="N56" s="66"/>
      <c r="O56" s="66"/>
      <c r="P56" s="66"/>
      <c r="Q56" s="66"/>
      <c r="R56" s="66"/>
      <c r="S56" s="66"/>
      <c r="T56" s="66"/>
      <c r="U56" s="66"/>
      <c r="V56" s="66"/>
      <c r="W56" s="66"/>
      <c r="X56" s="35"/>
      <c r="Y56" s="5"/>
      <c r="Z56" s="5"/>
      <c r="AA56" s="5"/>
      <c r="AB56" s="5"/>
      <c r="AC56" s="5"/>
      <c r="AD56" s="5"/>
      <c r="AE56" s="5"/>
      <c r="AF56" s="5"/>
      <c r="AG56" s="5"/>
      <c r="AH56" s="5"/>
      <c r="AI56" s="5"/>
      <c r="AJ56" s="35"/>
      <c r="AK56" s="35"/>
      <c r="AL56" s="35"/>
      <c r="AM56" s="35"/>
      <c r="AN56" s="62"/>
      <c r="AO56" s="62"/>
      <c r="AP56" s="62"/>
      <c r="AQ56" s="62"/>
      <c r="AR56" s="62"/>
      <c r="AS56" s="62"/>
      <c r="AT56" s="62"/>
      <c r="AU56" s="62"/>
      <c r="AV56" s="62"/>
      <c r="AW56" s="62"/>
      <c r="AX56" s="62"/>
      <c r="AY56" s="62"/>
      <c r="AZ56" s="62"/>
      <c r="BA56" s="62"/>
      <c r="BB56" s="62"/>
      <c r="BC56" s="5"/>
      <c r="BD56" s="5"/>
      <c r="BE56" s="5"/>
      <c r="BF56" s="5"/>
      <c r="BG56" s="5"/>
      <c r="BH56" s="5"/>
      <c r="BI56" s="5"/>
      <c r="BJ56" s="5"/>
      <c r="BK56" s="5"/>
      <c r="BL56" s="5"/>
      <c r="BM56" s="5"/>
      <c r="BN56" s="5"/>
      <c r="BO56" s="5"/>
      <c r="BP56" s="5"/>
      <c r="BQ56" s="5"/>
      <c r="BR56" s="62"/>
      <c r="BS56" s="62"/>
      <c r="BT56" s="62"/>
      <c r="BU56" s="62"/>
      <c r="BV56" s="62"/>
      <c r="BW56" s="62"/>
      <c r="BX56" s="62"/>
      <c r="BY56" s="62"/>
      <c r="BZ56" s="62"/>
      <c r="CA56" s="62"/>
      <c r="CB56" s="62"/>
      <c r="CC56" s="62"/>
      <c r="CD56" s="62"/>
      <c r="CE56" s="62"/>
      <c r="CF56" s="62"/>
      <c r="CG56" s="5"/>
      <c r="CH56" s="5"/>
      <c r="CI56" s="5"/>
      <c r="CJ56" s="5"/>
      <c r="CK56" s="5"/>
      <c r="CL56" s="5"/>
      <c r="CM56" s="5"/>
      <c r="CN56" s="5"/>
      <c r="CO56" s="5"/>
      <c r="CP56" s="5"/>
      <c r="CQ56" s="5"/>
      <c r="CR56" s="5"/>
      <c r="CS56" s="5"/>
      <c r="CT56" s="5"/>
      <c r="CU56" s="5"/>
      <c r="CV56" s="62"/>
      <c r="CW56" s="62"/>
      <c r="CX56" s="62"/>
      <c r="CY56" s="62"/>
      <c r="CZ56" s="62"/>
      <c r="DA56" s="62"/>
      <c r="DB56" s="62"/>
      <c r="DC56" s="62"/>
      <c r="DD56" s="62"/>
      <c r="DE56" s="62"/>
      <c r="DF56" s="62"/>
      <c r="DG56" s="62"/>
      <c r="DH56" s="62"/>
      <c r="DI56" s="62"/>
      <c r="DJ56" s="62"/>
      <c r="DK56" s="5"/>
      <c r="DL56" s="5"/>
      <c r="DM56" s="5"/>
      <c r="DN56" s="5"/>
      <c r="DO56" s="5"/>
      <c r="DP56" s="5"/>
      <c r="DQ56" s="5"/>
      <c r="DR56" s="5"/>
      <c r="DS56" s="5"/>
      <c r="DT56" s="5"/>
      <c r="DU56" s="5"/>
      <c r="DV56" s="5"/>
      <c r="DW56" s="5"/>
      <c r="DX56" s="5"/>
      <c r="DY56" s="5"/>
      <c r="DZ56" s="62"/>
      <c r="EA56" s="62"/>
      <c r="EB56" s="62"/>
      <c r="EC56" s="62"/>
      <c r="ED56" s="62"/>
      <c r="EE56" s="62"/>
      <c r="EF56" s="62"/>
      <c r="EG56" s="62"/>
      <c r="EH56" s="62"/>
      <c r="EI56" s="62"/>
      <c r="EJ56" s="62"/>
      <c r="EK56" s="62"/>
      <c r="EL56" s="62"/>
      <c r="EM56" s="62"/>
      <c r="EN56" s="62"/>
      <c r="EO56" s="5"/>
      <c r="EP56" s="5"/>
      <c r="EQ56" s="5"/>
      <c r="ER56" s="5"/>
      <c r="ES56" s="5"/>
      <c r="ET56" s="5"/>
      <c r="EU56" s="5"/>
      <c r="EV56" s="5"/>
      <c r="EW56" s="5"/>
      <c r="EX56" s="5"/>
      <c r="EY56" s="5"/>
      <c r="EZ56" s="5"/>
      <c r="FA56" s="5"/>
      <c r="FB56" s="5"/>
      <c r="FC56" s="5"/>
      <c r="FD56" s="62"/>
      <c r="FE56" s="62"/>
      <c r="FF56" s="62"/>
      <c r="FG56" s="62"/>
      <c r="FH56" s="62"/>
      <c r="FI56" s="62"/>
      <c r="FJ56" s="62"/>
      <c r="FK56" s="62"/>
      <c r="FL56" s="62"/>
      <c r="FM56" s="62"/>
      <c r="FN56" s="62"/>
      <c r="FO56" s="62"/>
      <c r="FP56" s="62"/>
      <c r="FQ56" s="62"/>
      <c r="FR56" s="62"/>
      <c r="FS56" s="5"/>
      <c r="FT56" s="5"/>
      <c r="FU56" s="5"/>
      <c r="FV56" s="5"/>
      <c r="FW56" s="5"/>
      <c r="FX56" s="5"/>
      <c r="FY56" s="5"/>
      <c r="FZ56" s="5"/>
      <c r="GA56" s="5"/>
      <c r="GB56" s="5"/>
      <c r="GC56" s="5"/>
      <c r="GD56" s="5"/>
      <c r="GE56" s="5"/>
      <c r="GF56" s="5"/>
      <c r="GG56" s="5"/>
      <c r="GH56" s="62"/>
      <c r="GI56" s="62"/>
      <c r="GJ56" s="62"/>
      <c r="GK56" s="62"/>
      <c r="GL56" s="62"/>
      <c r="GM56" s="62"/>
      <c r="GN56" s="62"/>
      <c r="GO56" s="62"/>
      <c r="GP56" s="62"/>
      <c r="GQ56" s="62"/>
      <c r="GR56" s="62"/>
      <c r="GS56" s="62"/>
      <c r="GT56" s="62"/>
      <c r="GU56" s="62"/>
      <c r="GV56" s="62"/>
      <c r="GW56" s="5"/>
      <c r="GX56" s="5"/>
      <c r="GY56" s="5"/>
      <c r="GZ56" s="5"/>
      <c r="HA56" s="5"/>
      <c r="HB56" s="5"/>
      <c r="HC56" s="5"/>
      <c r="HD56" s="5"/>
      <c r="HE56" s="5"/>
      <c r="HF56" s="5"/>
      <c r="HG56" s="5"/>
      <c r="HH56" s="5"/>
      <c r="HI56" s="5"/>
      <c r="HJ56" s="5"/>
      <c r="HK56" s="5"/>
      <c r="HL56" s="62"/>
      <c r="HM56" s="62"/>
      <c r="HN56" s="62"/>
      <c r="HO56" s="62"/>
      <c r="HP56" s="62"/>
      <c r="HQ56" s="62"/>
      <c r="HR56" s="62"/>
      <c r="HS56" s="62"/>
      <c r="HT56" s="62"/>
      <c r="HU56" s="62"/>
      <c r="HV56" s="62"/>
      <c r="HW56" s="62"/>
      <c r="HX56" s="62"/>
      <c r="HY56" s="62"/>
      <c r="HZ56" s="62"/>
      <c r="IA56" s="5"/>
      <c r="IB56" s="5"/>
      <c r="IC56" s="5"/>
      <c r="ID56" s="5"/>
      <c r="IE56" s="5"/>
      <c r="IF56" s="5"/>
      <c r="IG56" s="5"/>
      <c r="IH56" s="5"/>
      <c r="II56" s="5"/>
      <c r="IJ56" s="5"/>
      <c r="IK56" s="5"/>
      <c r="IL56" s="5"/>
      <c r="IM56" s="5"/>
      <c r="IN56" s="5"/>
      <c r="IO56" s="5"/>
      <c r="IP56" s="62"/>
      <c r="IQ56" s="62"/>
      <c r="IR56" s="62"/>
      <c r="IS56" s="62"/>
      <c r="IT56" s="62"/>
      <c r="IU56" s="62"/>
      <c r="IV56" s="62"/>
      <c r="IW56" s="62"/>
      <c r="IX56" s="62"/>
      <c r="IY56" s="62"/>
      <c r="IZ56" s="62"/>
      <c r="JA56" s="62"/>
      <c r="JB56" s="62"/>
      <c r="JC56" s="62"/>
      <c r="JD56" s="62"/>
      <c r="JE56" s="5"/>
      <c r="JF56" s="5"/>
      <c r="JG56" s="5"/>
      <c r="JH56" s="5"/>
      <c r="JI56" s="5"/>
      <c r="JJ56" s="5"/>
      <c r="JK56" s="5"/>
      <c r="JL56" s="5"/>
      <c r="JM56" s="5"/>
      <c r="JN56" s="5"/>
      <c r="JO56" s="5"/>
      <c r="JP56" s="5"/>
      <c r="JQ56" s="5"/>
      <c r="JR56" s="5"/>
      <c r="JS56" s="5"/>
      <c r="JT56" s="62"/>
      <c r="JU56" s="62"/>
      <c r="JV56" s="62"/>
      <c r="JW56" s="62"/>
      <c r="JX56" s="62"/>
      <c r="JY56" s="62"/>
      <c r="JZ56" s="62"/>
      <c r="KA56" s="62"/>
      <c r="KB56" s="62"/>
      <c r="KC56" s="62"/>
      <c r="KD56" s="62"/>
      <c r="KE56" s="62"/>
      <c r="KF56" s="62"/>
      <c r="KG56" s="62"/>
      <c r="KH56" s="62"/>
      <c r="KI56" s="5"/>
      <c r="KJ56" s="5"/>
      <c r="KK56" s="5"/>
      <c r="KL56" s="5"/>
      <c r="KM56" s="5"/>
      <c r="KN56" s="5"/>
      <c r="KO56" s="5"/>
      <c r="KP56" s="5"/>
      <c r="KQ56" s="5"/>
      <c r="KR56" s="5"/>
      <c r="KS56" s="5"/>
      <c r="KT56" s="5"/>
      <c r="KU56" s="5"/>
      <c r="KV56" s="5"/>
      <c r="KW56" s="5"/>
      <c r="KX56" s="62"/>
      <c r="KY56" s="62"/>
      <c r="KZ56" s="62"/>
      <c r="LA56" s="62"/>
      <c r="LB56" s="62"/>
      <c r="LC56" s="62"/>
      <c r="LD56" s="62"/>
      <c r="LE56" s="62"/>
      <c r="LF56" s="62"/>
      <c r="LG56" s="62"/>
      <c r="LH56" s="62"/>
      <c r="LI56" s="62"/>
      <c r="LJ56" s="62"/>
      <c r="LK56" s="62"/>
      <c r="LL56" s="62"/>
    </row>
    <row r="57" spans="1:324" x14ac:dyDescent="0.35">
      <c r="A57" s="131">
        <v>53</v>
      </c>
      <c r="B57" s="170"/>
      <c r="C57" s="170"/>
      <c r="D57" s="152">
        <v>22</v>
      </c>
      <c r="E57" s="72" t="str">
        <f>'BVEM Scorecard'!F56</f>
        <v>Wind</v>
      </c>
      <c r="F57" s="96"/>
      <c r="G57" s="96"/>
      <c r="H57" s="96"/>
      <c r="I57" s="96"/>
      <c r="J57" s="66"/>
      <c r="K57" s="66"/>
      <c r="L57" s="66"/>
      <c r="M57" s="66"/>
      <c r="N57" s="66"/>
      <c r="O57" s="66"/>
      <c r="P57" s="66"/>
      <c r="Q57" s="66"/>
      <c r="R57" s="66"/>
      <c r="S57" s="66"/>
      <c r="T57" s="66"/>
      <c r="U57" s="66"/>
      <c r="V57" s="66"/>
      <c r="W57" s="66"/>
      <c r="X57" s="35"/>
      <c r="Y57" s="5"/>
      <c r="Z57" s="5"/>
      <c r="AA57" s="5"/>
      <c r="AB57" s="5"/>
      <c r="AC57" s="5"/>
      <c r="AD57" s="5"/>
      <c r="AE57" s="5"/>
      <c r="AF57" s="5"/>
      <c r="AG57" s="5"/>
      <c r="AH57" s="5"/>
      <c r="AI57" s="5"/>
      <c r="AJ57" s="35"/>
      <c r="AK57" s="35"/>
      <c r="AL57" s="35"/>
      <c r="AM57" s="35"/>
      <c r="AN57" s="62"/>
      <c r="AO57" s="62"/>
      <c r="AP57" s="62"/>
      <c r="AQ57" s="62"/>
      <c r="AR57" s="62"/>
      <c r="AS57" s="62"/>
      <c r="AT57" s="62"/>
      <c r="AU57" s="62"/>
      <c r="AV57" s="62"/>
      <c r="AW57" s="62"/>
      <c r="AX57" s="62"/>
      <c r="AY57" s="62"/>
      <c r="AZ57" s="62"/>
      <c r="BA57" s="62"/>
      <c r="BB57" s="62"/>
      <c r="BC57" s="5"/>
      <c r="BD57" s="5"/>
      <c r="BE57" s="5"/>
      <c r="BF57" s="5"/>
      <c r="BG57" s="5"/>
      <c r="BH57" s="5"/>
      <c r="BI57" s="5"/>
      <c r="BJ57" s="5"/>
      <c r="BK57" s="5"/>
      <c r="BL57" s="5"/>
      <c r="BM57" s="5"/>
      <c r="BN57" s="5"/>
      <c r="BO57" s="5"/>
      <c r="BP57" s="5"/>
      <c r="BQ57" s="5"/>
      <c r="BR57" s="62"/>
      <c r="BS57" s="62"/>
      <c r="BT57" s="62"/>
      <c r="BU57" s="62"/>
      <c r="BV57" s="62"/>
      <c r="BW57" s="62"/>
      <c r="BX57" s="62"/>
      <c r="BY57" s="62"/>
      <c r="BZ57" s="62"/>
      <c r="CA57" s="62"/>
      <c r="CB57" s="62"/>
      <c r="CC57" s="62"/>
      <c r="CD57" s="62"/>
      <c r="CE57" s="62"/>
      <c r="CF57" s="62"/>
      <c r="CG57" s="5"/>
      <c r="CH57" s="5"/>
      <c r="CI57" s="5"/>
      <c r="CJ57" s="5"/>
      <c r="CK57" s="5"/>
      <c r="CL57" s="5"/>
      <c r="CM57" s="5"/>
      <c r="CN57" s="5"/>
      <c r="CO57" s="5"/>
      <c r="CP57" s="5"/>
      <c r="CQ57" s="5"/>
      <c r="CR57" s="5"/>
      <c r="CS57" s="5"/>
      <c r="CT57" s="5"/>
      <c r="CU57" s="5"/>
      <c r="CV57" s="62"/>
      <c r="CW57" s="62"/>
      <c r="CX57" s="62"/>
      <c r="CY57" s="62"/>
      <c r="CZ57" s="62"/>
      <c r="DA57" s="62"/>
      <c r="DB57" s="62"/>
      <c r="DC57" s="62"/>
      <c r="DD57" s="62"/>
      <c r="DE57" s="62"/>
      <c r="DF57" s="62"/>
      <c r="DG57" s="62"/>
      <c r="DH57" s="62"/>
      <c r="DI57" s="62"/>
      <c r="DJ57" s="62"/>
      <c r="DK57" s="5"/>
      <c r="DL57" s="5"/>
      <c r="DM57" s="5"/>
      <c r="DN57" s="5"/>
      <c r="DO57" s="5"/>
      <c r="DP57" s="5"/>
      <c r="DQ57" s="5"/>
      <c r="DR57" s="5"/>
      <c r="DS57" s="5"/>
      <c r="DT57" s="5"/>
      <c r="DU57" s="5"/>
      <c r="DV57" s="5"/>
      <c r="DW57" s="5"/>
      <c r="DX57" s="5"/>
      <c r="DY57" s="5"/>
      <c r="DZ57" s="62"/>
      <c r="EA57" s="62"/>
      <c r="EB57" s="62"/>
      <c r="EC57" s="62"/>
      <c r="ED57" s="62"/>
      <c r="EE57" s="62"/>
      <c r="EF57" s="62"/>
      <c r="EG57" s="62"/>
      <c r="EH57" s="62"/>
      <c r="EI57" s="62"/>
      <c r="EJ57" s="62"/>
      <c r="EK57" s="62"/>
      <c r="EL57" s="62"/>
      <c r="EM57" s="62"/>
      <c r="EN57" s="62"/>
      <c r="EO57" s="5"/>
      <c r="EP57" s="5"/>
      <c r="EQ57" s="5"/>
      <c r="ER57" s="5"/>
      <c r="ES57" s="5"/>
      <c r="ET57" s="5"/>
      <c r="EU57" s="5"/>
      <c r="EV57" s="5"/>
      <c r="EW57" s="5"/>
      <c r="EX57" s="5"/>
      <c r="EY57" s="5"/>
      <c r="EZ57" s="5"/>
      <c r="FA57" s="5"/>
      <c r="FB57" s="5"/>
      <c r="FC57" s="5"/>
      <c r="FD57" s="62"/>
      <c r="FE57" s="62"/>
      <c r="FF57" s="62"/>
      <c r="FG57" s="62"/>
      <c r="FH57" s="62"/>
      <c r="FI57" s="62"/>
      <c r="FJ57" s="62"/>
      <c r="FK57" s="62"/>
      <c r="FL57" s="62"/>
      <c r="FM57" s="62"/>
      <c r="FN57" s="62"/>
      <c r="FO57" s="62"/>
      <c r="FP57" s="62"/>
      <c r="FQ57" s="62"/>
      <c r="FR57" s="62"/>
      <c r="FS57" s="5"/>
      <c r="FT57" s="5"/>
      <c r="FU57" s="5"/>
      <c r="FV57" s="5"/>
      <c r="FW57" s="5"/>
      <c r="FX57" s="5"/>
      <c r="FY57" s="5"/>
      <c r="FZ57" s="5"/>
      <c r="GA57" s="5"/>
      <c r="GB57" s="5"/>
      <c r="GC57" s="5"/>
      <c r="GD57" s="5"/>
      <c r="GE57" s="5"/>
      <c r="GF57" s="5"/>
      <c r="GG57" s="5"/>
      <c r="GH57" s="62"/>
      <c r="GI57" s="62"/>
      <c r="GJ57" s="62"/>
      <c r="GK57" s="62"/>
      <c r="GL57" s="62"/>
      <c r="GM57" s="62"/>
      <c r="GN57" s="62"/>
      <c r="GO57" s="62"/>
      <c r="GP57" s="62"/>
      <c r="GQ57" s="62"/>
      <c r="GR57" s="62"/>
      <c r="GS57" s="62"/>
      <c r="GT57" s="62"/>
      <c r="GU57" s="62"/>
      <c r="GV57" s="62"/>
      <c r="GW57" s="5"/>
      <c r="GX57" s="5"/>
      <c r="GY57" s="5"/>
      <c r="GZ57" s="5"/>
      <c r="HA57" s="5"/>
      <c r="HB57" s="5"/>
      <c r="HC57" s="5"/>
      <c r="HD57" s="5"/>
      <c r="HE57" s="5"/>
      <c r="HF57" s="5"/>
      <c r="HG57" s="5"/>
      <c r="HH57" s="5"/>
      <c r="HI57" s="5"/>
      <c r="HJ57" s="5"/>
      <c r="HK57" s="5"/>
      <c r="HL57" s="62"/>
      <c r="HM57" s="62"/>
      <c r="HN57" s="62"/>
      <c r="HO57" s="62"/>
      <c r="HP57" s="62"/>
      <c r="HQ57" s="62"/>
      <c r="HR57" s="62"/>
      <c r="HS57" s="62"/>
      <c r="HT57" s="62"/>
      <c r="HU57" s="62"/>
      <c r="HV57" s="62"/>
      <c r="HW57" s="62"/>
      <c r="HX57" s="62"/>
      <c r="HY57" s="62"/>
      <c r="HZ57" s="62"/>
      <c r="IA57" s="5"/>
      <c r="IB57" s="5"/>
      <c r="IC57" s="5"/>
      <c r="ID57" s="5"/>
      <c r="IE57" s="5"/>
      <c r="IF57" s="5"/>
      <c r="IG57" s="5"/>
      <c r="IH57" s="5"/>
      <c r="II57" s="5"/>
      <c r="IJ57" s="5"/>
      <c r="IK57" s="5"/>
      <c r="IL57" s="5"/>
      <c r="IM57" s="5"/>
      <c r="IN57" s="5"/>
      <c r="IO57" s="5"/>
      <c r="IP57" s="62"/>
      <c r="IQ57" s="62"/>
      <c r="IR57" s="62"/>
      <c r="IS57" s="62"/>
      <c r="IT57" s="62"/>
      <c r="IU57" s="62"/>
      <c r="IV57" s="62"/>
      <c r="IW57" s="62"/>
      <c r="IX57" s="62"/>
      <c r="IY57" s="62"/>
      <c r="IZ57" s="62"/>
      <c r="JA57" s="62"/>
      <c r="JB57" s="62"/>
      <c r="JC57" s="62"/>
      <c r="JD57" s="62"/>
      <c r="JE57" s="5"/>
      <c r="JF57" s="5"/>
      <c r="JG57" s="5"/>
      <c r="JH57" s="5"/>
      <c r="JI57" s="5"/>
      <c r="JJ57" s="5"/>
      <c r="JK57" s="5"/>
      <c r="JL57" s="5"/>
      <c r="JM57" s="5"/>
      <c r="JN57" s="5"/>
      <c r="JO57" s="5"/>
      <c r="JP57" s="5"/>
      <c r="JQ57" s="5"/>
      <c r="JR57" s="5"/>
      <c r="JS57" s="5"/>
      <c r="JT57" s="62"/>
      <c r="JU57" s="62"/>
      <c r="JV57" s="62"/>
      <c r="JW57" s="62"/>
      <c r="JX57" s="62"/>
      <c r="JY57" s="62"/>
      <c r="JZ57" s="62"/>
      <c r="KA57" s="62"/>
      <c r="KB57" s="62"/>
      <c r="KC57" s="62"/>
      <c r="KD57" s="62"/>
      <c r="KE57" s="62"/>
      <c r="KF57" s="62"/>
      <c r="KG57" s="62"/>
      <c r="KH57" s="62"/>
      <c r="KI57" s="5"/>
      <c r="KJ57" s="5"/>
      <c r="KK57" s="5"/>
      <c r="KL57" s="5"/>
      <c r="KM57" s="5"/>
      <c r="KN57" s="5"/>
      <c r="KO57" s="5"/>
      <c r="KP57" s="5"/>
      <c r="KQ57" s="5"/>
      <c r="KR57" s="5"/>
      <c r="KS57" s="5"/>
      <c r="KT57" s="5"/>
      <c r="KU57" s="5"/>
      <c r="KV57" s="5"/>
      <c r="KW57" s="5"/>
      <c r="KX57" s="62"/>
      <c r="KY57" s="62"/>
      <c r="KZ57" s="62"/>
      <c r="LA57" s="62"/>
      <c r="LB57" s="62"/>
      <c r="LC57" s="62"/>
      <c r="LD57" s="62"/>
      <c r="LE57" s="62"/>
      <c r="LF57" s="62"/>
      <c r="LG57" s="62"/>
      <c r="LH57" s="62"/>
      <c r="LI57" s="62"/>
      <c r="LJ57" s="62"/>
      <c r="LK57" s="62"/>
      <c r="LL57" s="62"/>
    </row>
    <row r="58" spans="1:324" x14ac:dyDescent="0.35">
      <c r="A58" s="131">
        <v>54</v>
      </c>
      <c r="B58" s="170"/>
      <c r="C58" s="170"/>
      <c r="D58" s="152">
        <v>29</v>
      </c>
      <c r="E58" s="72" t="str">
        <f>'BVEM Scorecard'!F57</f>
        <v>Wind</v>
      </c>
      <c r="F58" s="96"/>
      <c r="G58" s="96"/>
      <c r="H58" s="96"/>
      <c r="I58" s="96"/>
      <c r="J58" s="66"/>
      <c r="K58" s="66"/>
      <c r="L58" s="66"/>
      <c r="M58" s="66"/>
      <c r="N58" s="66"/>
      <c r="O58" s="66"/>
      <c r="P58" s="66"/>
      <c r="Q58" s="66"/>
      <c r="R58" s="66"/>
      <c r="S58" s="66"/>
      <c r="T58" s="66"/>
      <c r="U58" s="66"/>
      <c r="V58" s="66"/>
      <c r="W58" s="66"/>
      <c r="X58" s="35"/>
      <c r="Y58" s="5"/>
      <c r="Z58" s="5"/>
      <c r="AA58" s="5"/>
      <c r="AB58" s="5"/>
      <c r="AC58" s="5"/>
      <c r="AD58" s="5"/>
      <c r="AE58" s="5"/>
      <c r="AF58" s="5"/>
      <c r="AG58" s="5"/>
      <c r="AH58" s="5"/>
      <c r="AI58" s="5"/>
      <c r="AJ58" s="35"/>
      <c r="AK58" s="35"/>
      <c r="AL58" s="35"/>
      <c r="AM58" s="35"/>
      <c r="AN58" s="62"/>
      <c r="AO58" s="62"/>
      <c r="AP58" s="62"/>
      <c r="AQ58" s="62"/>
      <c r="AR58" s="62"/>
      <c r="AS58" s="62"/>
      <c r="AT58" s="62"/>
      <c r="AU58" s="62"/>
      <c r="AV58" s="62"/>
      <c r="AW58" s="62"/>
      <c r="AX58" s="62"/>
      <c r="AY58" s="62"/>
      <c r="AZ58" s="62"/>
      <c r="BA58" s="62"/>
      <c r="BB58" s="62"/>
      <c r="BC58" s="5"/>
      <c r="BD58" s="5"/>
      <c r="BE58" s="5"/>
      <c r="BF58" s="5"/>
      <c r="BG58" s="5"/>
      <c r="BH58" s="5"/>
      <c r="BI58" s="5"/>
      <c r="BJ58" s="5"/>
      <c r="BK58" s="5"/>
      <c r="BL58" s="5"/>
      <c r="BM58" s="5"/>
      <c r="BN58" s="5"/>
      <c r="BO58" s="5"/>
      <c r="BP58" s="5"/>
      <c r="BQ58" s="5"/>
      <c r="BR58" s="62"/>
      <c r="BS58" s="62"/>
      <c r="BT58" s="62"/>
      <c r="BU58" s="62"/>
      <c r="BV58" s="62"/>
      <c r="BW58" s="62"/>
      <c r="BX58" s="62"/>
      <c r="BY58" s="62"/>
      <c r="BZ58" s="62"/>
      <c r="CA58" s="62"/>
      <c r="CB58" s="62"/>
      <c r="CC58" s="62"/>
      <c r="CD58" s="62"/>
      <c r="CE58" s="62"/>
      <c r="CF58" s="62"/>
      <c r="CG58" s="5"/>
      <c r="CH58" s="5"/>
      <c r="CI58" s="5"/>
      <c r="CJ58" s="5"/>
      <c r="CK58" s="5"/>
      <c r="CL58" s="5"/>
      <c r="CM58" s="5"/>
      <c r="CN58" s="5"/>
      <c r="CO58" s="5"/>
      <c r="CP58" s="5"/>
      <c r="CQ58" s="5"/>
      <c r="CR58" s="5"/>
      <c r="CS58" s="5"/>
      <c r="CT58" s="5"/>
      <c r="CU58" s="5"/>
      <c r="CV58" s="62"/>
      <c r="CW58" s="62"/>
      <c r="CX58" s="62"/>
      <c r="CY58" s="62"/>
      <c r="CZ58" s="62"/>
      <c r="DA58" s="62"/>
      <c r="DB58" s="62"/>
      <c r="DC58" s="62"/>
      <c r="DD58" s="62"/>
      <c r="DE58" s="62"/>
      <c r="DF58" s="62"/>
      <c r="DG58" s="62"/>
      <c r="DH58" s="62"/>
      <c r="DI58" s="62"/>
      <c r="DJ58" s="62"/>
      <c r="DK58" s="5"/>
      <c r="DL58" s="5"/>
      <c r="DM58" s="5"/>
      <c r="DN58" s="5"/>
      <c r="DO58" s="5"/>
      <c r="DP58" s="5"/>
      <c r="DQ58" s="5"/>
      <c r="DR58" s="5"/>
      <c r="DS58" s="5"/>
      <c r="DT58" s="5"/>
      <c r="DU58" s="5"/>
      <c r="DV58" s="5"/>
      <c r="DW58" s="5"/>
      <c r="DX58" s="5"/>
      <c r="DY58" s="5"/>
      <c r="DZ58" s="62"/>
      <c r="EA58" s="62"/>
      <c r="EB58" s="62"/>
      <c r="EC58" s="62"/>
      <c r="ED58" s="62"/>
      <c r="EE58" s="62"/>
      <c r="EF58" s="62"/>
      <c r="EG58" s="62"/>
      <c r="EH58" s="62"/>
      <c r="EI58" s="62"/>
      <c r="EJ58" s="62"/>
      <c r="EK58" s="62"/>
      <c r="EL58" s="62"/>
      <c r="EM58" s="62"/>
      <c r="EN58" s="62"/>
      <c r="EO58" s="5"/>
      <c r="EP58" s="5"/>
      <c r="EQ58" s="5"/>
      <c r="ER58" s="5"/>
      <c r="ES58" s="5"/>
      <c r="ET58" s="5"/>
      <c r="EU58" s="5"/>
      <c r="EV58" s="5"/>
      <c r="EW58" s="5"/>
      <c r="EX58" s="5"/>
      <c r="EY58" s="5"/>
      <c r="EZ58" s="5"/>
      <c r="FA58" s="5"/>
      <c r="FB58" s="5"/>
      <c r="FC58" s="5"/>
      <c r="FD58" s="62"/>
      <c r="FE58" s="62"/>
      <c r="FF58" s="62"/>
      <c r="FG58" s="62"/>
      <c r="FH58" s="62"/>
      <c r="FI58" s="62"/>
      <c r="FJ58" s="62"/>
      <c r="FK58" s="62"/>
      <c r="FL58" s="62"/>
      <c r="FM58" s="62"/>
      <c r="FN58" s="62"/>
      <c r="FO58" s="62"/>
      <c r="FP58" s="62"/>
      <c r="FQ58" s="62"/>
      <c r="FR58" s="62"/>
      <c r="FS58" s="5"/>
      <c r="FT58" s="5"/>
      <c r="FU58" s="5"/>
      <c r="FV58" s="5"/>
      <c r="FW58" s="5"/>
      <c r="FX58" s="5"/>
      <c r="FY58" s="5"/>
      <c r="FZ58" s="5"/>
      <c r="GA58" s="5"/>
      <c r="GB58" s="5"/>
      <c r="GC58" s="5"/>
      <c r="GD58" s="5"/>
      <c r="GE58" s="5"/>
      <c r="GF58" s="5"/>
      <c r="GG58" s="5"/>
      <c r="GH58" s="62"/>
      <c r="GI58" s="62"/>
      <c r="GJ58" s="62"/>
      <c r="GK58" s="62"/>
      <c r="GL58" s="62"/>
      <c r="GM58" s="62"/>
      <c r="GN58" s="62"/>
      <c r="GO58" s="62"/>
      <c r="GP58" s="62"/>
      <c r="GQ58" s="62"/>
      <c r="GR58" s="62"/>
      <c r="GS58" s="62"/>
      <c r="GT58" s="62"/>
      <c r="GU58" s="62"/>
      <c r="GV58" s="62"/>
      <c r="GW58" s="5"/>
      <c r="GX58" s="5"/>
      <c r="GY58" s="5"/>
      <c r="GZ58" s="5"/>
      <c r="HA58" s="5"/>
      <c r="HB58" s="5"/>
      <c r="HC58" s="5"/>
      <c r="HD58" s="5"/>
      <c r="HE58" s="5"/>
      <c r="HF58" s="5"/>
      <c r="HG58" s="5"/>
      <c r="HH58" s="5"/>
      <c r="HI58" s="5"/>
      <c r="HJ58" s="5"/>
      <c r="HK58" s="5"/>
      <c r="HL58" s="62"/>
      <c r="HM58" s="62"/>
      <c r="HN58" s="62"/>
      <c r="HO58" s="62"/>
      <c r="HP58" s="62"/>
      <c r="HQ58" s="62"/>
      <c r="HR58" s="62"/>
      <c r="HS58" s="62"/>
      <c r="HT58" s="62"/>
      <c r="HU58" s="62"/>
      <c r="HV58" s="62"/>
      <c r="HW58" s="62"/>
      <c r="HX58" s="62"/>
      <c r="HY58" s="62"/>
      <c r="HZ58" s="62"/>
      <c r="IA58" s="5"/>
      <c r="IB58" s="5"/>
      <c r="IC58" s="5"/>
      <c r="ID58" s="5"/>
      <c r="IE58" s="5"/>
      <c r="IF58" s="5"/>
      <c r="IG58" s="5"/>
      <c r="IH58" s="5"/>
      <c r="II58" s="5"/>
      <c r="IJ58" s="5"/>
      <c r="IK58" s="5"/>
      <c r="IL58" s="5"/>
      <c r="IM58" s="5"/>
      <c r="IN58" s="5"/>
      <c r="IO58" s="5"/>
      <c r="IP58" s="62"/>
      <c r="IQ58" s="62"/>
      <c r="IR58" s="62"/>
      <c r="IS58" s="62"/>
      <c r="IT58" s="62"/>
      <c r="IU58" s="62"/>
      <c r="IV58" s="62"/>
      <c r="IW58" s="62"/>
      <c r="IX58" s="62"/>
      <c r="IY58" s="62"/>
      <c r="IZ58" s="62"/>
      <c r="JA58" s="62"/>
      <c r="JB58" s="62"/>
      <c r="JC58" s="62"/>
      <c r="JD58" s="62"/>
      <c r="JE58" s="5"/>
      <c r="JF58" s="5"/>
      <c r="JG58" s="5"/>
      <c r="JH58" s="5"/>
      <c r="JI58" s="5"/>
      <c r="JJ58" s="5"/>
      <c r="JK58" s="5"/>
      <c r="JL58" s="5"/>
      <c r="JM58" s="5"/>
      <c r="JN58" s="5"/>
      <c r="JO58" s="5"/>
      <c r="JP58" s="5"/>
      <c r="JQ58" s="5"/>
      <c r="JR58" s="5"/>
      <c r="JS58" s="5"/>
      <c r="JT58" s="62"/>
      <c r="JU58" s="62"/>
      <c r="JV58" s="62"/>
      <c r="JW58" s="62"/>
      <c r="JX58" s="62"/>
      <c r="JY58" s="62"/>
      <c r="JZ58" s="62"/>
      <c r="KA58" s="62"/>
      <c r="KB58" s="62"/>
      <c r="KC58" s="62"/>
      <c r="KD58" s="62"/>
      <c r="KE58" s="62"/>
      <c r="KF58" s="62"/>
      <c r="KG58" s="62"/>
      <c r="KH58" s="62"/>
      <c r="KI58" s="5"/>
      <c r="KJ58" s="5"/>
      <c r="KK58" s="5"/>
      <c r="KL58" s="5"/>
      <c r="KM58" s="5"/>
      <c r="KN58" s="5"/>
      <c r="KO58" s="5"/>
      <c r="KP58" s="5"/>
      <c r="KQ58" s="5"/>
      <c r="KR58" s="5"/>
      <c r="KS58" s="5"/>
      <c r="KT58" s="5"/>
      <c r="KU58" s="5"/>
      <c r="KV58" s="5"/>
      <c r="KW58" s="5"/>
      <c r="KX58" s="62"/>
      <c r="KY58" s="62"/>
      <c r="KZ58" s="62"/>
      <c r="LA58" s="62"/>
      <c r="LB58" s="62"/>
      <c r="LC58" s="62"/>
      <c r="LD58" s="62"/>
      <c r="LE58" s="62"/>
      <c r="LF58" s="62"/>
      <c r="LG58" s="62"/>
      <c r="LH58" s="62"/>
      <c r="LI58" s="62"/>
      <c r="LJ58" s="62"/>
      <c r="LK58" s="62"/>
      <c r="LL58" s="62"/>
    </row>
    <row r="59" spans="1:324" x14ac:dyDescent="0.35">
      <c r="A59" s="131">
        <v>55</v>
      </c>
      <c r="B59" s="170"/>
      <c r="C59" s="170"/>
      <c r="D59" s="152">
        <v>77</v>
      </c>
      <c r="E59" s="72" t="str">
        <f>'BVEM Scorecard'!F58</f>
        <v>Wind</v>
      </c>
      <c r="F59" s="96">
        <f t="shared" si="6"/>
        <v>0.8</v>
      </c>
      <c r="G59" s="96">
        <f t="shared" si="7"/>
        <v>0.91999999999999993</v>
      </c>
      <c r="H59" s="96">
        <f t="shared" si="8"/>
        <v>1.0000000000000002</v>
      </c>
      <c r="I59" s="96">
        <f t="shared" si="9"/>
        <v>1</v>
      </c>
      <c r="J59" s="66">
        <v>1</v>
      </c>
      <c r="K59" s="66">
        <v>1</v>
      </c>
      <c r="L59" s="66">
        <v>1</v>
      </c>
      <c r="M59" s="66">
        <v>1</v>
      </c>
      <c r="N59" s="66">
        <v>1</v>
      </c>
      <c r="O59" s="66">
        <v>1</v>
      </c>
      <c r="P59" s="66">
        <v>1</v>
      </c>
      <c r="Q59" s="66">
        <v>0.6</v>
      </c>
      <c r="R59" s="66">
        <v>1</v>
      </c>
      <c r="S59" s="66">
        <v>1</v>
      </c>
      <c r="T59" s="66">
        <v>1</v>
      </c>
      <c r="U59" s="66">
        <v>1</v>
      </c>
      <c r="V59" s="66">
        <f t="shared" si="10"/>
        <v>4.5999999999999996</v>
      </c>
      <c r="W59" s="66">
        <f t="shared" si="11"/>
        <v>0.8</v>
      </c>
      <c r="X59" s="35" t="str">
        <f>'Training Programs'!Y59</f>
        <v>Equipment
Operators</v>
      </c>
      <c r="Y59" s="5">
        <v>1</v>
      </c>
      <c r="Z59" s="5">
        <v>24</v>
      </c>
      <c r="AA59" s="5">
        <v>97718</v>
      </c>
      <c r="AB59" s="5">
        <v>97718</v>
      </c>
      <c r="AC59" s="5">
        <v>97718</v>
      </c>
      <c r="AD59" s="5">
        <v>51430</v>
      </c>
      <c r="AE59" s="5">
        <v>1</v>
      </c>
      <c r="AF59" s="5">
        <v>1</v>
      </c>
      <c r="AG59" s="5">
        <v>1</v>
      </c>
      <c r="AH59" s="5">
        <v>1</v>
      </c>
      <c r="AI59" s="5">
        <v>1</v>
      </c>
      <c r="AJ59" s="35">
        <f t="shared" si="12"/>
        <v>5</v>
      </c>
      <c r="AK59" s="35">
        <f t="shared" si="13"/>
        <v>9.4488188976377951E-2</v>
      </c>
      <c r="AL59" s="35">
        <f t="shared" si="14"/>
        <v>9.4488188976377951E-2</v>
      </c>
      <c r="AM59" s="35"/>
      <c r="AN59" s="62" t="str">
        <f>'Training Programs'!AO59</f>
        <v>Crane Operators</v>
      </c>
      <c r="AO59" s="62">
        <v>1</v>
      </c>
      <c r="AP59" s="62">
        <v>15</v>
      </c>
      <c r="AQ59" s="62">
        <v>112965</v>
      </c>
      <c r="AR59" s="62">
        <v>112965</v>
      </c>
      <c r="AS59" s="62">
        <v>112965</v>
      </c>
      <c r="AT59" s="62">
        <v>61340</v>
      </c>
      <c r="AU59" s="62">
        <v>1</v>
      </c>
      <c r="AV59" s="62">
        <v>1</v>
      </c>
      <c r="AW59" s="62">
        <v>1</v>
      </c>
      <c r="AX59" s="62">
        <v>1</v>
      </c>
      <c r="AY59" s="62">
        <v>1</v>
      </c>
      <c r="AZ59" s="62">
        <f t="shared" si="15"/>
        <v>5</v>
      </c>
      <c r="BA59" s="62">
        <f t="shared" si="16"/>
        <v>5.905511811023622E-2</v>
      </c>
      <c r="BB59" s="62">
        <f t="shared" si="17"/>
        <v>5.905511811023622E-2</v>
      </c>
      <c r="BC59" s="5" t="str">
        <f>'Training Programs'!BE59</f>
        <v>Turbine Installers</v>
      </c>
      <c r="BD59" s="5">
        <v>1</v>
      </c>
      <c r="BE59" s="5">
        <v>69</v>
      </c>
      <c r="BF59" s="5">
        <v>167274</v>
      </c>
      <c r="BG59" s="5">
        <v>167274</v>
      </c>
      <c r="BH59" s="5">
        <v>167274</v>
      </c>
      <c r="BI59" s="5">
        <v>104600</v>
      </c>
      <c r="BJ59" s="5">
        <v>1</v>
      </c>
      <c r="BK59" s="5">
        <v>1</v>
      </c>
      <c r="BL59" s="5">
        <v>1</v>
      </c>
      <c r="BM59" s="5">
        <v>1</v>
      </c>
      <c r="BN59" s="5">
        <v>1</v>
      </c>
      <c r="BO59" s="5">
        <f t="shared" si="18"/>
        <v>5</v>
      </c>
      <c r="BP59" s="5">
        <f t="shared" si="19"/>
        <v>0.27165354330708663</v>
      </c>
      <c r="BQ59" s="5">
        <f t="shared" si="20"/>
        <v>0.27165354330708663</v>
      </c>
      <c r="BR59" s="62" t="str">
        <f>'Training Programs'!BU59</f>
        <v>Turbine Laborer</v>
      </c>
      <c r="BS59" s="62">
        <v>1</v>
      </c>
      <c r="BT59" s="62">
        <v>69</v>
      </c>
      <c r="BU59" s="62">
        <v>68765</v>
      </c>
      <c r="BV59" s="62">
        <v>68765</v>
      </c>
      <c r="BW59" s="62">
        <v>68765</v>
      </c>
      <c r="BX59" s="62">
        <v>57320</v>
      </c>
      <c r="BY59" s="62">
        <v>1</v>
      </c>
      <c r="BZ59" s="62">
        <v>1</v>
      </c>
      <c r="CA59" s="62">
        <v>1</v>
      </c>
      <c r="CB59" s="62">
        <v>1</v>
      </c>
      <c r="CC59" s="62">
        <v>1</v>
      </c>
      <c r="CD59" s="62">
        <f t="shared" si="21"/>
        <v>5</v>
      </c>
      <c r="CE59" s="62">
        <f t="shared" si="22"/>
        <v>0.27165354330708663</v>
      </c>
      <c r="CF59" s="62">
        <f t="shared" si="23"/>
        <v>0.27165354330708663</v>
      </c>
      <c r="CG59" s="5" t="str">
        <f>'Training Programs'!CK59</f>
        <v>Construction Managers</v>
      </c>
      <c r="CH59" s="5">
        <v>1</v>
      </c>
      <c r="CI59" s="5">
        <v>21</v>
      </c>
      <c r="CJ59" s="5">
        <v>151302</v>
      </c>
      <c r="CK59" s="5">
        <v>151302</v>
      </c>
      <c r="CL59" s="5">
        <v>151302</v>
      </c>
      <c r="CM59" s="5">
        <v>101480</v>
      </c>
      <c r="CN59" s="5">
        <v>1</v>
      </c>
      <c r="CO59" s="5">
        <v>1</v>
      </c>
      <c r="CP59" s="5">
        <v>1</v>
      </c>
      <c r="CQ59" s="5">
        <v>1</v>
      </c>
      <c r="CR59" s="5">
        <v>1</v>
      </c>
      <c r="CS59" s="5">
        <f t="shared" si="24"/>
        <v>5</v>
      </c>
      <c r="CT59" s="5">
        <f t="shared" si="25"/>
        <v>8.2677165354330714E-2</v>
      </c>
      <c r="CU59" s="5">
        <f t="shared" si="26"/>
        <v>8.2677165354330714E-2</v>
      </c>
      <c r="CV59" s="62" t="str">
        <f>'Training Programs'!DA59</f>
        <v>Electricians</v>
      </c>
      <c r="CW59" s="62">
        <v>1</v>
      </c>
      <c r="CX59" s="62">
        <v>12</v>
      </c>
      <c r="CY59" s="62">
        <v>129854</v>
      </c>
      <c r="CZ59" s="62">
        <v>129854</v>
      </c>
      <c r="DA59" s="62">
        <v>129854</v>
      </c>
      <c r="DB59" s="62">
        <v>60240</v>
      </c>
      <c r="DC59" s="62">
        <v>1</v>
      </c>
      <c r="DD59" s="62">
        <v>1</v>
      </c>
      <c r="DE59" s="62">
        <v>1</v>
      </c>
      <c r="DF59" s="62">
        <v>1</v>
      </c>
      <c r="DG59" s="62">
        <v>1</v>
      </c>
      <c r="DH59" s="62">
        <f t="shared" si="27"/>
        <v>5</v>
      </c>
      <c r="DI59" s="62">
        <f t="shared" si="28"/>
        <v>4.7244094488188976E-2</v>
      </c>
      <c r="DJ59" s="62">
        <f t="shared" si="29"/>
        <v>4.7244094488188976E-2</v>
      </c>
      <c r="DK59" s="5" t="str">
        <f>'Training Programs'!DQ59</f>
        <v>Apprentice</v>
      </c>
      <c r="DL59" s="5">
        <v>1</v>
      </c>
      <c r="DM59" s="5">
        <v>14</v>
      </c>
      <c r="DN59" s="5">
        <v>106350</v>
      </c>
      <c r="DO59" s="5">
        <v>106350</v>
      </c>
      <c r="DP59" s="5">
        <v>106350</v>
      </c>
      <c r="DQ59" s="5">
        <v>40750</v>
      </c>
      <c r="DR59" s="5">
        <v>1</v>
      </c>
      <c r="DS59" s="5">
        <v>1</v>
      </c>
      <c r="DT59" s="5">
        <v>1</v>
      </c>
      <c r="DU59" s="5">
        <v>1</v>
      </c>
      <c r="DV59" s="5">
        <v>1</v>
      </c>
      <c r="DW59" s="5">
        <f t="shared" si="30"/>
        <v>5</v>
      </c>
      <c r="DX59" s="5">
        <f t="shared" si="31"/>
        <v>5.5118110236220472E-2</v>
      </c>
      <c r="DY59" s="5">
        <f t="shared" si="32"/>
        <v>5.5118110236220472E-2</v>
      </c>
      <c r="DZ59" s="62" t="str">
        <f>'Training Programs'!EG59</f>
        <v>Foundation Laborer</v>
      </c>
      <c r="EA59" s="62">
        <v>1</v>
      </c>
      <c r="EB59" s="62">
        <v>9</v>
      </c>
      <c r="EC59" s="62">
        <v>88088</v>
      </c>
      <c r="ED59" s="62">
        <v>88088</v>
      </c>
      <c r="EE59" s="62">
        <v>88088</v>
      </c>
      <c r="EF59" s="62">
        <v>40750</v>
      </c>
      <c r="EG59" s="62">
        <v>1</v>
      </c>
      <c r="EH59" s="62">
        <v>1</v>
      </c>
      <c r="EI59" s="62">
        <v>1</v>
      </c>
      <c r="EJ59" s="62">
        <v>1</v>
      </c>
      <c r="EK59" s="62">
        <v>1</v>
      </c>
      <c r="EL59" s="62">
        <f t="shared" si="33"/>
        <v>5</v>
      </c>
      <c r="EM59" s="62">
        <f t="shared" si="34"/>
        <v>3.5433070866141732E-2</v>
      </c>
      <c r="EN59" s="62">
        <f t="shared" si="35"/>
        <v>3.5433070866141732E-2</v>
      </c>
      <c r="EO59" s="5" t="str">
        <f>'Training Programs'!EW59</f>
        <v>Carpenters</v>
      </c>
      <c r="EP59" s="5">
        <v>1</v>
      </c>
      <c r="EQ59" s="5">
        <v>9</v>
      </c>
      <c r="ER59" s="5">
        <v>68765</v>
      </c>
      <c r="ES59" s="5">
        <v>68765</v>
      </c>
      <c r="ET59" s="5">
        <v>68765</v>
      </c>
      <c r="EU59" s="5">
        <v>51390</v>
      </c>
      <c r="EV59" s="5">
        <v>1</v>
      </c>
      <c r="EW59" s="5">
        <v>1</v>
      </c>
      <c r="EX59" s="5">
        <v>1</v>
      </c>
      <c r="EY59" s="5">
        <v>1</v>
      </c>
      <c r="EZ59" s="5">
        <v>1</v>
      </c>
      <c r="FA59" s="5">
        <f t="shared" si="36"/>
        <v>5</v>
      </c>
      <c r="FB59" s="5">
        <f t="shared" si="37"/>
        <v>3.5433070866141732E-2</v>
      </c>
      <c r="FC59" s="5">
        <f t="shared" si="38"/>
        <v>3.5433070866141732E-2</v>
      </c>
      <c r="FD59" s="62" t="str">
        <f>'Training Programs'!FM59</f>
        <v>Wind Technician</v>
      </c>
      <c r="FE59" s="62">
        <v>1</v>
      </c>
      <c r="FF59" s="62">
        <v>12</v>
      </c>
      <c r="FG59" s="62">
        <v>63930</v>
      </c>
      <c r="FH59" s="62">
        <v>63930</v>
      </c>
      <c r="FI59" s="62">
        <v>63930</v>
      </c>
      <c r="FJ59" s="62">
        <v>57320</v>
      </c>
      <c r="FK59" s="62">
        <v>1</v>
      </c>
      <c r="FL59" s="62">
        <v>1</v>
      </c>
      <c r="FM59" s="62">
        <v>1</v>
      </c>
      <c r="FN59" s="62">
        <v>1</v>
      </c>
      <c r="FO59" s="62">
        <v>1</v>
      </c>
      <c r="FP59" s="62">
        <f t="shared" si="39"/>
        <v>5</v>
      </c>
      <c r="FQ59" s="62">
        <f t="shared" si="40"/>
        <v>4.7244094488188976E-2</v>
      </c>
      <c r="FR59" s="62">
        <f t="shared" si="41"/>
        <v>4.7244094488188976E-2</v>
      </c>
      <c r="FS59" s="5"/>
      <c r="FT59" s="5"/>
      <c r="FU59" s="5"/>
      <c r="FV59" s="5"/>
      <c r="FW59" s="5"/>
      <c r="FX59" s="5"/>
      <c r="FY59" s="5"/>
      <c r="FZ59" s="5"/>
      <c r="GA59" s="5"/>
      <c r="GB59" s="5"/>
      <c r="GC59" s="5"/>
      <c r="GD59" s="5"/>
      <c r="GE59" s="5"/>
      <c r="GF59" s="5"/>
      <c r="GG59" s="5"/>
      <c r="GH59" s="62"/>
      <c r="GI59" s="62"/>
      <c r="GJ59" s="62"/>
      <c r="GK59" s="62"/>
      <c r="GL59" s="62"/>
      <c r="GM59" s="62"/>
      <c r="GN59" s="62"/>
      <c r="GO59" s="62"/>
      <c r="GP59" s="62"/>
      <c r="GQ59" s="62"/>
      <c r="GR59" s="62"/>
      <c r="GS59" s="62"/>
      <c r="GT59" s="62"/>
      <c r="GU59" s="62"/>
      <c r="GV59" s="62"/>
      <c r="GW59" s="5"/>
      <c r="GX59" s="5"/>
      <c r="GY59" s="5"/>
      <c r="GZ59" s="5"/>
      <c r="HA59" s="5"/>
      <c r="HB59" s="5"/>
      <c r="HC59" s="5"/>
      <c r="HD59" s="5"/>
      <c r="HE59" s="5"/>
      <c r="HF59" s="5"/>
      <c r="HG59" s="5"/>
      <c r="HH59" s="5"/>
      <c r="HI59" s="5"/>
      <c r="HJ59" s="5"/>
      <c r="HK59" s="5"/>
      <c r="HL59" s="62"/>
      <c r="HM59" s="62"/>
      <c r="HN59" s="62"/>
      <c r="HO59" s="62"/>
      <c r="HP59" s="62"/>
      <c r="HQ59" s="62"/>
      <c r="HR59" s="62"/>
      <c r="HS59" s="62"/>
      <c r="HT59" s="62"/>
      <c r="HU59" s="62"/>
      <c r="HV59" s="62"/>
      <c r="HW59" s="62"/>
      <c r="HX59" s="62"/>
      <c r="HY59" s="62"/>
      <c r="HZ59" s="62"/>
      <c r="IA59" s="5"/>
      <c r="IB59" s="5"/>
      <c r="IC59" s="5"/>
      <c r="ID59" s="5"/>
      <c r="IE59" s="5"/>
      <c r="IF59" s="5"/>
      <c r="IG59" s="5"/>
      <c r="IH59" s="5"/>
      <c r="II59" s="5"/>
      <c r="IJ59" s="5"/>
      <c r="IK59" s="5"/>
      <c r="IL59" s="5"/>
      <c r="IM59" s="5"/>
      <c r="IN59" s="5"/>
      <c r="IO59" s="5"/>
      <c r="IP59" s="62"/>
      <c r="IQ59" s="62"/>
      <c r="IR59" s="62"/>
      <c r="IS59" s="62"/>
      <c r="IT59" s="62"/>
      <c r="IU59" s="62"/>
      <c r="IV59" s="62"/>
      <c r="IW59" s="62"/>
      <c r="IX59" s="62"/>
      <c r="IY59" s="62"/>
      <c r="IZ59" s="62"/>
      <c r="JA59" s="62"/>
      <c r="JB59" s="62"/>
      <c r="JC59" s="62"/>
      <c r="JD59" s="62"/>
      <c r="JE59" s="5"/>
      <c r="JF59" s="5"/>
      <c r="JG59" s="5"/>
      <c r="JH59" s="5"/>
      <c r="JI59" s="5"/>
      <c r="JJ59" s="5"/>
      <c r="JK59" s="5"/>
      <c r="JL59" s="5"/>
      <c r="JM59" s="5"/>
      <c r="JN59" s="5"/>
      <c r="JO59" s="5"/>
      <c r="JP59" s="5"/>
      <c r="JQ59" s="5"/>
      <c r="JR59" s="5"/>
      <c r="JS59" s="5"/>
      <c r="JT59" s="62"/>
      <c r="JU59" s="62"/>
      <c r="JV59" s="62"/>
      <c r="JW59" s="62"/>
      <c r="JX59" s="62"/>
      <c r="JY59" s="62"/>
      <c r="JZ59" s="62"/>
      <c r="KA59" s="62"/>
      <c r="KB59" s="62"/>
      <c r="KC59" s="62"/>
      <c r="KD59" s="62"/>
      <c r="KE59" s="62"/>
      <c r="KF59" s="62"/>
      <c r="KG59" s="62"/>
      <c r="KH59" s="62"/>
      <c r="KI59" s="5"/>
      <c r="KJ59" s="5"/>
      <c r="KK59" s="5"/>
      <c r="KL59" s="5"/>
      <c r="KM59" s="5"/>
      <c r="KN59" s="5"/>
      <c r="KO59" s="5"/>
      <c r="KP59" s="5"/>
      <c r="KQ59" s="5"/>
      <c r="KR59" s="5"/>
      <c r="KS59" s="5"/>
      <c r="KT59" s="5"/>
      <c r="KU59" s="5"/>
      <c r="KV59" s="5"/>
      <c r="KW59" s="5"/>
      <c r="KX59" s="62"/>
      <c r="KY59" s="62"/>
      <c r="KZ59" s="62"/>
      <c r="LA59" s="62"/>
      <c r="LB59" s="62"/>
      <c r="LC59" s="62"/>
      <c r="LD59" s="62"/>
      <c r="LE59" s="62"/>
      <c r="LF59" s="62"/>
      <c r="LG59" s="62"/>
      <c r="LH59" s="62"/>
      <c r="LI59" s="62"/>
      <c r="LJ59" s="62"/>
      <c r="LK59" s="62"/>
      <c r="LL59" s="62"/>
    </row>
    <row r="60" spans="1:324" x14ac:dyDescent="0.35">
      <c r="A60" s="131">
        <v>56</v>
      </c>
      <c r="B60" s="170"/>
      <c r="C60" s="170"/>
      <c r="D60" s="152">
        <v>78</v>
      </c>
      <c r="E60" s="72" t="str">
        <f>'BVEM Scorecard'!F59</f>
        <v>Wind</v>
      </c>
      <c r="F60" s="96">
        <f t="shared" si="6"/>
        <v>0.8</v>
      </c>
      <c r="G60" s="96">
        <f t="shared" si="7"/>
        <v>0.91999999999999993</v>
      </c>
      <c r="H60" s="96">
        <f t="shared" si="8"/>
        <v>1.0000000000000002</v>
      </c>
      <c r="I60" s="96">
        <f t="shared" si="9"/>
        <v>1</v>
      </c>
      <c r="J60" s="66">
        <v>1</v>
      </c>
      <c r="K60" s="66">
        <v>1</v>
      </c>
      <c r="L60" s="66">
        <v>1</v>
      </c>
      <c r="M60" s="66">
        <v>1</v>
      </c>
      <c r="N60" s="66">
        <v>1</v>
      </c>
      <c r="O60" s="66">
        <v>1</v>
      </c>
      <c r="P60" s="66">
        <v>1</v>
      </c>
      <c r="Q60" s="66">
        <v>0.6</v>
      </c>
      <c r="R60" s="66">
        <v>1</v>
      </c>
      <c r="S60" s="66">
        <v>1</v>
      </c>
      <c r="T60" s="66">
        <v>1</v>
      </c>
      <c r="U60" s="66">
        <v>1</v>
      </c>
      <c r="V60" s="66">
        <f t="shared" si="10"/>
        <v>4.5999999999999996</v>
      </c>
      <c r="W60" s="66">
        <f t="shared" si="11"/>
        <v>0.8</v>
      </c>
      <c r="X60" s="35" t="str">
        <f>'Training Programs'!Y60</f>
        <v>Equipment
Operators</v>
      </c>
      <c r="Y60" s="5">
        <v>1</v>
      </c>
      <c r="Z60" s="5">
        <v>24</v>
      </c>
      <c r="AA60" s="5">
        <v>97718</v>
      </c>
      <c r="AB60" s="5">
        <v>97718</v>
      </c>
      <c r="AC60" s="5">
        <v>97718</v>
      </c>
      <c r="AD60" s="5">
        <v>51430</v>
      </c>
      <c r="AE60" s="5">
        <v>1</v>
      </c>
      <c r="AF60" s="5">
        <v>1</v>
      </c>
      <c r="AG60" s="5">
        <v>1</v>
      </c>
      <c r="AH60" s="5">
        <v>1</v>
      </c>
      <c r="AI60" s="5">
        <v>1</v>
      </c>
      <c r="AJ60" s="35">
        <f t="shared" si="12"/>
        <v>5</v>
      </c>
      <c r="AK60" s="35">
        <f t="shared" si="13"/>
        <v>9.4488188976377951E-2</v>
      </c>
      <c r="AL60" s="35">
        <f t="shared" si="14"/>
        <v>9.4488188976377951E-2</v>
      </c>
      <c r="AM60" s="35"/>
      <c r="AN60" s="62" t="str">
        <f>'Training Programs'!AO60</f>
        <v>Crane Operators</v>
      </c>
      <c r="AO60" s="62">
        <v>1</v>
      </c>
      <c r="AP60" s="62">
        <v>15</v>
      </c>
      <c r="AQ60" s="62">
        <v>112965</v>
      </c>
      <c r="AR60" s="62">
        <v>112965</v>
      </c>
      <c r="AS60" s="62">
        <v>112965</v>
      </c>
      <c r="AT60" s="62">
        <v>61340</v>
      </c>
      <c r="AU60" s="62">
        <v>1</v>
      </c>
      <c r="AV60" s="62">
        <v>1</v>
      </c>
      <c r="AW60" s="62">
        <v>1</v>
      </c>
      <c r="AX60" s="62">
        <v>1</v>
      </c>
      <c r="AY60" s="62">
        <v>1</v>
      </c>
      <c r="AZ60" s="62">
        <f t="shared" si="15"/>
        <v>5</v>
      </c>
      <c r="BA60" s="62">
        <f t="shared" si="16"/>
        <v>5.905511811023622E-2</v>
      </c>
      <c r="BB60" s="62">
        <f t="shared" si="17"/>
        <v>5.905511811023622E-2</v>
      </c>
      <c r="BC60" s="5" t="str">
        <f>'Training Programs'!BE60</f>
        <v>Turbine Installers</v>
      </c>
      <c r="BD60" s="5">
        <v>1</v>
      </c>
      <c r="BE60" s="5">
        <v>69</v>
      </c>
      <c r="BF60" s="5">
        <v>167274</v>
      </c>
      <c r="BG60" s="5">
        <v>167274</v>
      </c>
      <c r="BH60" s="5">
        <v>167274</v>
      </c>
      <c r="BI60" s="5">
        <v>104600</v>
      </c>
      <c r="BJ60" s="5">
        <v>1</v>
      </c>
      <c r="BK60" s="5">
        <v>1</v>
      </c>
      <c r="BL60" s="5">
        <v>1</v>
      </c>
      <c r="BM60" s="5">
        <v>1</v>
      </c>
      <c r="BN60" s="5">
        <v>1</v>
      </c>
      <c r="BO60" s="5">
        <f t="shared" si="18"/>
        <v>5</v>
      </c>
      <c r="BP60" s="5">
        <f t="shared" si="19"/>
        <v>0.27165354330708663</v>
      </c>
      <c r="BQ60" s="5">
        <f t="shared" si="20"/>
        <v>0.27165354330708663</v>
      </c>
      <c r="BR60" s="62" t="str">
        <f>'Training Programs'!BU60</f>
        <v>Turbine Laborer</v>
      </c>
      <c r="BS60" s="62">
        <v>1</v>
      </c>
      <c r="BT60" s="62">
        <v>69</v>
      </c>
      <c r="BU60" s="62">
        <v>68765</v>
      </c>
      <c r="BV60" s="62">
        <v>68765</v>
      </c>
      <c r="BW60" s="62">
        <v>68765</v>
      </c>
      <c r="BX60" s="62">
        <v>57320</v>
      </c>
      <c r="BY60" s="62">
        <v>1</v>
      </c>
      <c r="BZ60" s="62">
        <v>1</v>
      </c>
      <c r="CA60" s="62">
        <v>1</v>
      </c>
      <c r="CB60" s="62">
        <v>1</v>
      </c>
      <c r="CC60" s="62">
        <v>1</v>
      </c>
      <c r="CD60" s="62">
        <f t="shared" si="21"/>
        <v>5</v>
      </c>
      <c r="CE60" s="62">
        <f t="shared" si="22"/>
        <v>0.27165354330708663</v>
      </c>
      <c r="CF60" s="62">
        <f t="shared" si="23"/>
        <v>0.27165354330708663</v>
      </c>
      <c r="CG60" s="5" t="str">
        <f>'Training Programs'!CK60</f>
        <v>Construction Managers</v>
      </c>
      <c r="CH60" s="5">
        <v>1</v>
      </c>
      <c r="CI60" s="5">
        <v>21</v>
      </c>
      <c r="CJ60" s="5">
        <v>151302</v>
      </c>
      <c r="CK60" s="5">
        <v>151302</v>
      </c>
      <c r="CL60" s="5">
        <v>151302</v>
      </c>
      <c r="CM60" s="5">
        <v>101480</v>
      </c>
      <c r="CN60" s="5">
        <v>1</v>
      </c>
      <c r="CO60" s="5">
        <v>1</v>
      </c>
      <c r="CP60" s="5">
        <v>1</v>
      </c>
      <c r="CQ60" s="5">
        <v>1</v>
      </c>
      <c r="CR60" s="5">
        <v>1</v>
      </c>
      <c r="CS60" s="5">
        <f t="shared" si="24"/>
        <v>5</v>
      </c>
      <c r="CT60" s="5">
        <f t="shared" si="25"/>
        <v>8.2677165354330714E-2</v>
      </c>
      <c r="CU60" s="5">
        <f t="shared" si="26"/>
        <v>8.2677165354330714E-2</v>
      </c>
      <c r="CV60" s="62" t="str">
        <f>'Training Programs'!DA60</f>
        <v>Electricians</v>
      </c>
      <c r="CW60" s="62">
        <v>1</v>
      </c>
      <c r="CX60" s="62">
        <v>12</v>
      </c>
      <c r="CY60" s="62">
        <v>129854</v>
      </c>
      <c r="CZ60" s="62">
        <v>129854</v>
      </c>
      <c r="DA60" s="62">
        <v>129854</v>
      </c>
      <c r="DB60" s="62">
        <v>60240</v>
      </c>
      <c r="DC60" s="62">
        <v>1</v>
      </c>
      <c r="DD60" s="62">
        <v>1</v>
      </c>
      <c r="DE60" s="62">
        <v>1</v>
      </c>
      <c r="DF60" s="62">
        <v>1</v>
      </c>
      <c r="DG60" s="62">
        <v>1</v>
      </c>
      <c r="DH60" s="62">
        <f t="shared" si="27"/>
        <v>5</v>
      </c>
      <c r="DI60" s="62">
        <f t="shared" si="28"/>
        <v>4.7244094488188976E-2</v>
      </c>
      <c r="DJ60" s="62">
        <f t="shared" si="29"/>
        <v>4.7244094488188976E-2</v>
      </c>
      <c r="DK60" s="5" t="str">
        <f>'Training Programs'!DQ60</f>
        <v>Apprentice</v>
      </c>
      <c r="DL60" s="5">
        <v>1</v>
      </c>
      <c r="DM60" s="5">
        <v>14</v>
      </c>
      <c r="DN60" s="5">
        <v>106350</v>
      </c>
      <c r="DO60" s="5">
        <v>106350</v>
      </c>
      <c r="DP60" s="5">
        <v>106350</v>
      </c>
      <c r="DQ60" s="5">
        <v>40750</v>
      </c>
      <c r="DR60" s="5">
        <v>1</v>
      </c>
      <c r="DS60" s="5">
        <v>1</v>
      </c>
      <c r="DT60" s="5">
        <v>1</v>
      </c>
      <c r="DU60" s="5">
        <v>1</v>
      </c>
      <c r="DV60" s="5">
        <v>1</v>
      </c>
      <c r="DW60" s="5">
        <f t="shared" si="30"/>
        <v>5</v>
      </c>
      <c r="DX60" s="5">
        <f t="shared" si="31"/>
        <v>5.5118110236220472E-2</v>
      </c>
      <c r="DY60" s="5">
        <f t="shared" si="32"/>
        <v>5.5118110236220472E-2</v>
      </c>
      <c r="DZ60" s="62" t="str">
        <f>'Training Programs'!EG60</f>
        <v>Foundation Laborer</v>
      </c>
      <c r="EA60" s="62">
        <v>1</v>
      </c>
      <c r="EB60" s="62">
        <v>9</v>
      </c>
      <c r="EC60" s="62">
        <v>88088</v>
      </c>
      <c r="ED60" s="62">
        <v>88088</v>
      </c>
      <c r="EE60" s="62">
        <v>88088</v>
      </c>
      <c r="EF60" s="62">
        <v>40750</v>
      </c>
      <c r="EG60" s="62">
        <v>1</v>
      </c>
      <c r="EH60" s="62">
        <v>1</v>
      </c>
      <c r="EI60" s="62">
        <v>1</v>
      </c>
      <c r="EJ60" s="62">
        <v>1</v>
      </c>
      <c r="EK60" s="62">
        <v>1</v>
      </c>
      <c r="EL60" s="62">
        <f t="shared" si="33"/>
        <v>5</v>
      </c>
      <c r="EM60" s="62">
        <f t="shared" si="34"/>
        <v>3.5433070866141732E-2</v>
      </c>
      <c r="EN60" s="62">
        <f t="shared" si="35"/>
        <v>3.5433070866141732E-2</v>
      </c>
      <c r="EO60" s="5" t="str">
        <f>'Training Programs'!EW60</f>
        <v>Carpenters</v>
      </c>
      <c r="EP60" s="5">
        <v>1</v>
      </c>
      <c r="EQ60" s="5">
        <v>9</v>
      </c>
      <c r="ER60" s="5">
        <v>68765</v>
      </c>
      <c r="ES60" s="5">
        <v>68765</v>
      </c>
      <c r="ET60" s="5">
        <v>68765</v>
      </c>
      <c r="EU60" s="5">
        <v>51390</v>
      </c>
      <c r="EV60" s="5">
        <v>1</v>
      </c>
      <c r="EW60" s="5">
        <v>1</v>
      </c>
      <c r="EX60" s="5">
        <v>1</v>
      </c>
      <c r="EY60" s="5">
        <v>1</v>
      </c>
      <c r="EZ60" s="5">
        <v>1</v>
      </c>
      <c r="FA60" s="5">
        <f t="shared" si="36"/>
        <v>5</v>
      </c>
      <c r="FB60" s="5">
        <f t="shared" si="37"/>
        <v>3.5433070866141732E-2</v>
      </c>
      <c r="FC60" s="5">
        <f t="shared" si="38"/>
        <v>3.5433070866141732E-2</v>
      </c>
      <c r="FD60" s="62" t="str">
        <f>'Training Programs'!FM60</f>
        <v>Wind Technician</v>
      </c>
      <c r="FE60" s="62">
        <v>1</v>
      </c>
      <c r="FF60" s="62">
        <v>12</v>
      </c>
      <c r="FG60" s="62">
        <v>63930</v>
      </c>
      <c r="FH60" s="62">
        <v>63930</v>
      </c>
      <c r="FI60" s="62">
        <v>63930</v>
      </c>
      <c r="FJ60" s="62">
        <v>57320</v>
      </c>
      <c r="FK60" s="62">
        <v>1</v>
      </c>
      <c r="FL60" s="62">
        <v>1</v>
      </c>
      <c r="FM60" s="62">
        <v>1</v>
      </c>
      <c r="FN60" s="62">
        <v>1</v>
      </c>
      <c r="FO60" s="62">
        <v>1</v>
      </c>
      <c r="FP60" s="62">
        <f t="shared" si="39"/>
        <v>5</v>
      </c>
      <c r="FQ60" s="62">
        <f t="shared" si="40"/>
        <v>4.7244094488188976E-2</v>
      </c>
      <c r="FR60" s="62">
        <f t="shared" si="41"/>
        <v>4.7244094488188976E-2</v>
      </c>
      <c r="FS60" s="5"/>
      <c r="FT60" s="5"/>
      <c r="FU60" s="5"/>
      <c r="FV60" s="5"/>
      <c r="FW60" s="5"/>
      <c r="FX60" s="5"/>
      <c r="FY60" s="5"/>
      <c r="FZ60" s="5"/>
      <c r="GA60" s="5"/>
      <c r="GB60" s="5"/>
      <c r="GC60" s="5"/>
      <c r="GD60" s="5"/>
      <c r="GE60" s="5"/>
      <c r="GF60" s="5"/>
      <c r="GG60" s="5"/>
      <c r="GH60" s="62"/>
      <c r="GI60" s="62"/>
      <c r="GJ60" s="62"/>
      <c r="GK60" s="62"/>
      <c r="GL60" s="62"/>
      <c r="GM60" s="62"/>
      <c r="GN60" s="62"/>
      <c r="GO60" s="62"/>
      <c r="GP60" s="62"/>
      <c r="GQ60" s="62"/>
      <c r="GR60" s="62"/>
      <c r="GS60" s="62"/>
      <c r="GT60" s="62"/>
      <c r="GU60" s="62"/>
      <c r="GV60" s="62"/>
      <c r="GW60" s="5"/>
      <c r="GX60" s="5"/>
      <c r="GY60" s="5"/>
      <c r="GZ60" s="5"/>
      <c r="HA60" s="5"/>
      <c r="HB60" s="5"/>
      <c r="HC60" s="5"/>
      <c r="HD60" s="5"/>
      <c r="HE60" s="5"/>
      <c r="HF60" s="5"/>
      <c r="HG60" s="5"/>
      <c r="HH60" s="5"/>
      <c r="HI60" s="5"/>
      <c r="HJ60" s="5"/>
      <c r="HK60" s="5"/>
      <c r="HL60" s="62"/>
      <c r="HM60" s="62"/>
      <c r="HN60" s="62"/>
      <c r="HO60" s="62"/>
      <c r="HP60" s="62"/>
      <c r="HQ60" s="62"/>
      <c r="HR60" s="62"/>
      <c r="HS60" s="62"/>
      <c r="HT60" s="62"/>
      <c r="HU60" s="62"/>
      <c r="HV60" s="62"/>
      <c r="HW60" s="62"/>
      <c r="HX60" s="62"/>
      <c r="HY60" s="62"/>
      <c r="HZ60" s="62"/>
      <c r="IA60" s="5"/>
      <c r="IB60" s="5"/>
      <c r="IC60" s="5"/>
      <c r="ID60" s="5"/>
      <c r="IE60" s="5"/>
      <c r="IF60" s="5"/>
      <c r="IG60" s="5"/>
      <c r="IH60" s="5"/>
      <c r="II60" s="5"/>
      <c r="IJ60" s="5"/>
      <c r="IK60" s="5"/>
      <c r="IL60" s="5"/>
      <c r="IM60" s="5"/>
      <c r="IN60" s="5"/>
      <c r="IO60" s="5"/>
      <c r="IP60" s="62"/>
      <c r="IQ60" s="62"/>
      <c r="IR60" s="62"/>
      <c r="IS60" s="62"/>
      <c r="IT60" s="62"/>
      <c r="IU60" s="62"/>
      <c r="IV60" s="62"/>
      <c r="IW60" s="62"/>
      <c r="IX60" s="62"/>
      <c r="IY60" s="62"/>
      <c r="IZ60" s="62"/>
      <c r="JA60" s="62"/>
      <c r="JB60" s="62"/>
      <c r="JC60" s="62"/>
      <c r="JD60" s="62"/>
      <c r="JE60" s="5"/>
      <c r="JF60" s="5"/>
      <c r="JG60" s="5"/>
      <c r="JH60" s="5"/>
      <c r="JI60" s="5"/>
      <c r="JJ60" s="5"/>
      <c r="JK60" s="5"/>
      <c r="JL60" s="5"/>
      <c r="JM60" s="5"/>
      <c r="JN60" s="5"/>
      <c r="JO60" s="5"/>
      <c r="JP60" s="5"/>
      <c r="JQ60" s="5"/>
      <c r="JR60" s="5"/>
      <c r="JS60" s="5"/>
      <c r="JT60" s="62"/>
      <c r="JU60" s="62"/>
      <c r="JV60" s="62"/>
      <c r="JW60" s="62"/>
      <c r="JX60" s="62"/>
      <c r="JY60" s="62"/>
      <c r="JZ60" s="62"/>
      <c r="KA60" s="62"/>
      <c r="KB60" s="62"/>
      <c r="KC60" s="62"/>
      <c r="KD60" s="62"/>
      <c r="KE60" s="62"/>
      <c r="KF60" s="62"/>
      <c r="KG60" s="62"/>
      <c r="KH60" s="62"/>
      <c r="KI60" s="5"/>
      <c r="KJ60" s="5"/>
      <c r="KK60" s="5"/>
      <c r="KL60" s="5"/>
      <c r="KM60" s="5"/>
      <c r="KN60" s="5"/>
      <c r="KO60" s="5"/>
      <c r="KP60" s="5"/>
      <c r="KQ60" s="5"/>
      <c r="KR60" s="5"/>
      <c r="KS60" s="5"/>
      <c r="KT60" s="5"/>
      <c r="KU60" s="5"/>
      <c r="KV60" s="5"/>
      <c r="KW60" s="5"/>
      <c r="KX60" s="62"/>
      <c r="KY60" s="62"/>
      <c r="KZ60" s="62"/>
      <c r="LA60" s="62"/>
      <c r="LB60" s="62"/>
      <c r="LC60" s="62"/>
      <c r="LD60" s="62"/>
      <c r="LE60" s="62"/>
      <c r="LF60" s="62"/>
      <c r="LG60" s="62"/>
      <c r="LH60" s="62"/>
      <c r="LI60" s="62"/>
      <c r="LJ60" s="62"/>
      <c r="LK60" s="62"/>
      <c r="LL60" s="62"/>
    </row>
    <row r="61" spans="1:324" x14ac:dyDescent="0.35">
      <c r="A61" s="131">
        <v>57</v>
      </c>
      <c r="B61" s="170"/>
      <c r="C61" s="170"/>
      <c r="D61" s="152">
        <v>25</v>
      </c>
      <c r="E61" s="72" t="str">
        <f>'BVEM Scorecard'!F60</f>
        <v>Wind</v>
      </c>
      <c r="F61" s="96"/>
      <c r="G61" s="96"/>
      <c r="H61" s="96"/>
      <c r="I61" s="96"/>
      <c r="J61" s="66"/>
      <c r="K61" s="66"/>
      <c r="L61" s="66"/>
      <c r="M61" s="66"/>
      <c r="N61" s="66"/>
      <c r="O61" s="66"/>
      <c r="P61" s="66"/>
      <c r="Q61" s="66"/>
      <c r="R61" s="66"/>
      <c r="S61" s="66"/>
      <c r="T61" s="66"/>
      <c r="U61" s="66"/>
      <c r="V61" s="66"/>
      <c r="W61" s="66"/>
      <c r="X61" s="35"/>
      <c r="Y61" s="5"/>
      <c r="Z61" s="5"/>
      <c r="AA61" s="5"/>
      <c r="AB61" s="5"/>
      <c r="AC61" s="5"/>
      <c r="AD61" s="5"/>
      <c r="AE61" s="5"/>
      <c r="AF61" s="5"/>
      <c r="AG61" s="5"/>
      <c r="AH61" s="5"/>
      <c r="AI61" s="5"/>
      <c r="AJ61" s="35"/>
      <c r="AK61" s="35"/>
      <c r="AL61" s="35"/>
      <c r="AM61" s="35"/>
      <c r="AN61" s="62"/>
      <c r="AO61" s="62"/>
      <c r="AP61" s="62"/>
      <c r="AQ61" s="62"/>
      <c r="AR61" s="62"/>
      <c r="AS61" s="62"/>
      <c r="AT61" s="62"/>
      <c r="AU61" s="62"/>
      <c r="AV61" s="62"/>
      <c r="AW61" s="62"/>
      <c r="AX61" s="62"/>
      <c r="AY61" s="62"/>
      <c r="AZ61" s="62"/>
      <c r="BA61" s="62"/>
      <c r="BB61" s="62"/>
      <c r="BC61" s="5"/>
      <c r="BD61" s="5"/>
      <c r="BE61" s="5"/>
      <c r="BF61" s="5"/>
      <c r="BG61" s="5"/>
      <c r="BH61" s="5"/>
      <c r="BI61" s="5"/>
      <c r="BJ61" s="5"/>
      <c r="BK61" s="5"/>
      <c r="BL61" s="5"/>
      <c r="BM61" s="5"/>
      <c r="BN61" s="5"/>
      <c r="BO61" s="5"/>
      <c r="BP61" s="5"/>
      <c r="BQ61" s="5"/>
      <c r="BR61" s="62"/>
      <c r="BS61" s="62"/>
      <c r="BT61" s="62"/>
      <c r="BU61" s="62"/>
      <c r="BV61" s="62"/>
      <c r="BW61" s="62"/>
      <c r="BX61" s="62"/>
      <c r="BY61" s="62"/>
      <c r="BZ61" s="62"/>
      <c r="CA61" s="62"/>
      <c r="CB61" s="62"/>
      <c r="CC61" s="62"/>
      <c r="CD61" s="62"/>
      <c r="CE61" s="62"/>
      <c r="CF61" s="62"/>
      <c r="CG61" s="5"/>
      <c r="CH61" s="5"/>
      <c r="CI61" s="5"/>
      <c r="CJ61" s="5"/>
      <c r="CK61" s="5"/>
      <c r="CL61" s="5"/>
      <c r="CM61" s="5"/>
      <c r="CN61" s="5"/>
      <c r="CO61" s="5"/>
      <c r="CP61" s="5"/>
      <c r="CQ61" s="5"/>
      <c r="CR61" s="5"/>
      <c r="CS61" s="5"/>
      <c r="CT61" s="5"/>
      <c r="CU61" s="5"/>
      <c r="CV61" s="62"/>
      <c r="CW61" s="62"/>
      <c r="CX61" s="62"/>
      <c r="CY61" s="62"/>
      <c r="CZ61" s="62"/>
      <c r="DA61" s="62"/>
      <c r="DB61" s="62"/>
      <c r="DC61" s="62"/>
      <c r="DD61" s="62"/>
      <c r="DE61" s="62"/>
      <c r="DF61" s="62"/>
      <c r="DG61" s="62"/>
      <c r="DH61" s="62"/>
      <c r="DI61" s="62"/>
      <c r="DJ61" s="62"/>
      <c r="DK61" s="5"/>
      <c r="DL61" s="5"/>
      <c r="DM61" s="5"/>
      <c r="DN61" s="5"/>
      <c r="DO61" s="5"/>
      <c r="DP61" s="5"/>
      <c r="DQ61" s="5"/>
      <c r="DR61" s="5"/>
      <c r="DS61" s="5"/>
      <c r="DT61" s="5"/>
      <c r="DU61" s="5"/>
      <c r="DV61" s="5"/>
      <c r="DW61" s="5"/>
      <c r="DX61" s="5"/>
      <c r="DY61" s="5"/>
      <c r="DZ61" s="62"/>
      <c r="EA61" s="62"/>
      <c r="EB61" s="62"/>
      <c r="EC61" s="62"/>
      <c r="ED61" s="62"/>
      <c r="EE61" s="62"/>
      <c r="EF61" s="62"/>
      <c r="EG61" s="62"/>
      <c r="EH61" s="62"/>
      <c r="EI61" s="62"/>
      <c r="EJ61" s="62"/>
      <c r="EK61" s="62"/>
      <c r="EL61" s="62"/>
      <c r="EM61" s="62"/>
      <c r="EN61" s="62"/>
      <c r="EO61" s="5"/>
      <c r="EP61" s="5"/>
      <c r="EQ61" s="5"/>
      <c r="ER61" s="5"/>
      <c r="ES61" s="5"/>
      <c r="ET61" s="5"/>
      <c r="EU61" s="5"/>
      <c r="EV61" s="5"/>
      <c r="EW61" s="5"/>
      <c r="EX61" s="5"/>
      <c r="EY61" s="5"/>
      <c r="EZ61" s="5"/>
      <c r="FA61" s="5"/>
      <c r="FB61" s="5"/>
      <c r="FC61" s="5"/>
      <c r="FD61" s="62"/>
      <c r="FE61" s="62"/>
      <c r="FF61" s="62"/>
      <c r="FG61" s="62"/>
      <c r="FH61" s="62"/>
      <c r="FI61" s="62"/>
      <c r="FJ61" s="62"/>
      <c r="FK61" s="62"/>
      <c r="FL61" s="62"/>
      <c r="FM61" s="62"/>
      <c r="FN61" s="62"/>
      <c r="FO61" s="62"/>
      <c r="FP61" s="62"/>
      <c r="FQ61" s="62"/>
      <c r="FR61" s="62"/>
      <c r="FS61" s="5"/>
      <c r="FT61" s="5"/>
      <c r="FU61" s="5"/>
      <c r="FV61" s="5"/>
      <c r="FW61" s="5"/>
      <c r="FX61" s="5"/>
      <c r="FY61" s="5"/>
      <c r="FZ61" s="5"/>
      <c r="GA61" s="5"/>
      <c r="GB61" s="5"/>
      <c r="GC61" s="5"/>
      <c r="GD61" s="5"/>
      <c r="GE61" s="5"/>
      <c r="GF61" s="5"/>
      <c r="GG61" s="5"/>
      <c r="GH61" s="62"/>
      <c r="GI61" s="62"/>
      <c r="GJ61" s="62"/>
      <c r="GK61" s="62"/>
      <c r="GL61" s="62"/>
      <c r="GM61" s="62"/>
      <c r="GN61" s="62"/>
      <c r="GO61" s="62"/>
      <c r="GP61" s="62"/>
      <c r="GQ61" s="62"/>
      <c r="GR61" s="62"/>
      <c r="GS61" s="62"/>
      <c r="GT61" s="62"/>
      <c r="GU61" s="62"/>
      <c r="GV61" s="62"/>
      <c r="GW61" s="5"/>
      <c r="GX61" s="5"/>
      <c r="GY61" s="5"/>
      <c r="GZ61" s="5"/>
      <c r="HA61" s="5"/>
      <c r="HB61" s="5"/>
      <c r="HC61" s="5"/>
      <c r="HD61" s="5"/>
      <c r="HE61" s="5"/>
      <c r="HF61" s="5"/>
      <c r="HG61" s="5"/>
      <c r="HH61" s="5"/>
      <c r="HI61" s="5"/>
      <c r="HJ61" s="5"/>
      <c r="HK61" s="5"/>
      <c r="HL61" s="62"/>
      <c r="HM61" s="62"/>
      <c r="HN61" s="62"/>
      <c r="HO61" s="62"/>
      <c r="HP61" s="62"/>
      <c r="HQ61" s="62"/>
      <c r="HR61" s="62"/>
      <c r="HS61" s="62"/>
      <c r="HT61" s="62"/>
      <c r="HU61" s="62"/>
      <c r="HV61" s="62"/>
      <c r="HW61" s="62"/>
      <c r="HX61" s="62"/>
      <c r="HY61" s="62"/>
      <c r="HZ61" s="62"/>
      <c r="IA61" s="5"/>
      <c r="IB61" s="5"/>
      <c r="IC61" s="5"/>
      <c r="ID61" s="5"/>
      <c r="IE61" s="5"/>
      <c r="IF61" s="5"/>
      <c r="IG61" s="5"/>
      <c r="IH61" s="5"/>
      <c r="II61" s="5"/>
      <c r="IJ61" s="5"/>
      <c r="IK61" s="5"/>
      <c r="IL61" s="5"/>
      <c r="IM61" s="5"/>
      <c r="IN61" s="5"/>
      <c r="IO61" s="5"/>
      <c r="IP61" s="62"/>
      <c r="IQ61" s="62"/>
      <c r="IR61" s="62"/>
      <c r="IS61" s="62"/>
      <c r="IT61" s="62"/>
      <c r="IU61" s="62"/>
      <c r="IV61" s="62"/>
      <c r="IW61" s="62"/>
      <c r="IX61" s="62"/>
      <c r="IY61" s="62"/>
      <c r="IZ61" s="62"/>
      <c r="JA61" s="62"/>
      <c r="JB61" s="62"/>
      <c r="JC61" s="62"/>
      <c r="JD61" s="62"/>
      <c r="JE61" s="5"/>
      <c r="JF61" s="5"/>
      <c r="JG61" s="5"/>
      <c r="JH61" s="5"/>
      <c r="JI61" s="5"/>
      <c r="JJ61" s="5"/>
      <c r="JK61" s="5"/>
      <c r="JL61" s="5"/>
      <c r="JM61" s="5"/>
      <c r="JN61" s="5"/>
      <c r="JO61" s="5"/>
      <c r="JP61" s="5"/>
      <c r="JQ61" s="5"/>
      <c r="JR61" s="5"/>
      <c r="JS61" s="5"/>
      <c r="JT61" s="62"/>
      <c r="JU61" s="62"/>
      <c r="JV61" s="62"/>
      <c r="JW61" s="62"/>
      <c r="JX61" s="62"/>
      <c r="JY61" s="62"/>
      <c r="JZ61" s="62"/>
      <c r="KA61" s="62"/>
      <c r="KB61" s="62"/>
      <c r="KC61" s="62"/>
      <c r="KD61" s="62"/>
      <c r="KE61" s="62"/>
      <c r="KF61" s="62"/>
      <c r="KG61" s="62"/>
      <c r="KH61" s="62"/>
      <c r="KI61" s="5"/>
      <c r="KJ61" s="5"/>
      <c r="KK61" s="5"/>
      <c r="KL61" s="5"/>
      <c r="KM61" s="5"/>
      <c r="KN61" s="5"/>
      <c r="KO61" s="5"/>
      <c r="KP61" s="5"/>
      <c r="KQ61" s="5"/>
      <c r="KR61" s="5"/>
      <c r="KS61" s="5"/>
      <c r="KT61" s="5"/>
      <c r="KU61" s="5"/>
      <c r="KV61" s="5"/>
      <c r="KW61" s="5"/>
      <c r="KX61" s="62"/>
      <c r="KY61" s="62"/>
      <c r="KZ61" s="62"/>
      <c r="LA61" s="62"/>
      <c r="LB61" s="62"/>
      <c r="LC61" s="62"/>
      <c r="LD61" s="62"/>
      <c r="LE61" s="62"/>
      <c r="LF61" s="62"/>
      <c r="LG61" s="62"/>
      <c r="LH61" s="62"/>
      <c r="LI61" s="62"/>
      <c r="LJ61" s="62"/>
      <c r="LK61" s="62"/>
      <c r="LL61" s="62"/>
    </row>
    <row r="62" spans="1:324" x14ac:dyDescent="0.35">
      <c r="A62" s="131">
        <v>58</v>
      </c>
      <c r="B62" s="170"/>
      <c r="C62" s="170"/>
      <c r="D62" s="152">
        <v>56</v>
      </c>
      <c r="E62" s="72" t="str">
        <f>'BVEM Scorecard'!F61</f>
        <v>Wind</v>
      </c>
      <c r="F62" s="96"/>
      <c r="G62" s="96"/>
      <c r="H62" s="96"/>
      <c r="I62" s="96"/>
      <c r="J62" s="66"/>
      <c r="K62" s="66"/>
      <c r="L62" s="66"/>
      <c r="M62" s="66"/>
      <c r="N62" s="66"/>
      <c r="O62" s="66"/>
      <c r="P62" s="66"/>
      <c r="Q62" s="66"/>
      <c r="R62" s="66"/>
      <c r="S62" s="66"/>
      <c r="T62" s="66"/>
      <c r="U62" s="66"/>
      <c r="V62" s="66"/>
      <c r="W62" s="66"/>
      <c r="X62" s="35"/>
      <c r="Y62" s="5"/>
      <c r="Z62" s="5"/>
      <c r="AA62" s="5"/>
      <c r="AB62" s="5"/>
      <c r="AC62" s="5"/>
      <c r="AD62" s="5"/>
      <c r="AE62" s="5"/>
      <c r="AF62" s="5"/>
      <c r="AG62" s="5"/>
      <c r="AH62" s="5"/>
      <c r="AI62" s="5"/>
      <c r="AJ62" s="35"/>
      <c r="AK62" s="35"/>
      <c r="AL62" s="35"/>
      <c r="AM62" s="35"/>
      <c r="AN62" s="62"/>
      <c r="AO62" s="62"/>
      <c r="AP62" s="62"/>
      <c r="AQ62" s="62"/>
      <c r="AR62" s="62"/>
      <c r="AS62" s="62"/>
      <c r="AT62" s="62"/>
      <c r="AU62" s="62"/>
      <c r="AV62" s="62"/>
      <c r="AW62" s="62"/>
      <c r="AX62" s="62"/>
      <c r="AY62" s="62"/>
      <c r="AZ62" s="62"/>
      <c r="BA62" s="62"/>
      <c r="BB62" s="62"/>
      <c r="BC62" s="5"/>
      <c r="BD62" s="5"/>
      <c r="BE62" s="5"/>
      <c r="BF62" s="5"/>
      <c r="BG62" s="5"/>
      <c r="BH62" s="5"/>
      <c r="BI62" s="5"/>
      <c r="BJ62" s="5"/>
      <c r="BK62" s="5"/>
      <c r="BL62" s="5"/>
      <c r="BM62" s="5"/>
      <c r="BN62" s="5"/>
      <c r="BO62" s="5"/>
      <c r="BP62" s="5"/>
      <c r="BQ62" s="5"/>
      <c r="BR62" s="62"/>
      <c r="BS62" s="62"/>
      <c r="BT62" s="62"/>
      <c r="BU62" s="62"/>
      <c r="BV62" s="62"/>
      <c r="BW62" s="62"/>
      <c r="BX62" s="62"/>
      <c r="BY62" s="62"/>
      <c r="BZ62" s="62"/>
      <c r="CA62" s="62"/>
      <c r="CB62" s="62"/>
      <c r="CC62" s="62"/>
      <c r="CD62" s="62"/>
      <c r="CE62" s="62"/>
      <c r="CF62" s="62"/>
      <c r="CG62" s="5"/>
      <c r="CH62" s="5"/>
      <c r="CI62" s="5"/>
      <c r="CJ62" s="5"/>
      <c r="CK62" s="5"/>
      <c r="CL62" s="5"/>
      <c r="CM62" s="5"/>
      <c r="CN62" s="5"/>
      <c r="CO62" s="5"/>
      <c r="CP62" s="5"/>
      <c r="CQ62" s="5"/>
      <c r="CR62" s="5"/>
      <c r="CS62" s="5"/>
      <c r="CT62" s="5"/>
      <c r="CU62" s="5"/>
      <c r="CV62" s="62"/>
      <c r="CW62" s="62"/>
      <c r="CX62" s="62"/>
      <c r="CY62" s="62"/>
      <c r="CZ62" s="62"/>
      <c r="DA62" s="62"/>
      <c r="DB62" s="62"/>
      <c r="DC62" s="62"/>
      <c r="DD62" s="62"/>
      <c r="DE62" s="62"/>
      <c r="DF62" s="62"/>
      <c r="DG62" s="62"/>
      <c r="DH62" s="62"/>
      <c r="DI62" s="62"/>
      <c r="DJ62" s="62"/>
      <c r="DK62" s="5"/>
      <c r="DL62" s="5"/>
      <c r="DM62" s="5"/>
      <c r="DN62" s="5"/>
      <c r="DO62" s="5"/>
      <c r="DP62" s="5"/>
      <c r="DQ62" s="5"/>
      <c r="DR62" s="5"/>
      <c r="DS62" s="5"/>
      <c r="DT62" s="5"/>
      <c r="DU62" s="5"/>
      <c r="DV62" s="5"/>
      <c r="DW62" s="5"/>
      <c r="DX62" s="5"/>
      <c r="DY62" s="5"/>
      <c r="DZ62" s="62"/>
      <c r="EA62" s="62"/>
      <c r="EB62" s="62"/>
      <c r="EC62" s="62"/>
      <c r="ED62" s="62"/>
      <c r="EE62" s="62"/>
      <c r="EF62" s="62"/>
      <c r="EG62" s="62"/>
      <c r="EH62" s="62"/>
      <c r="EI62" s="62"/>
      <c r="EJ62" s="62"/>
      <c r="EK62" s="62"/>
      <c r="EL62" s="62"/>
      <c r="EM62" s="62"/>
      <c r="EN62" s="62"/>
      <c r="EO62" s="5"/>
      <c r="EP62" s="5"/>
      <c r="EQ62" s="5"/>
      <c r="ER62" s="5"/>
      <c r="ES62" s="5"/>
      <c r="ET62" s="5"/>
      <c r="EU62" s="5"/>
      <c r="EV62" s="5"/>
      <c r="EW62" s="5"/>
      <c r="EX62" s="5"/>
      <c r="EY62" s="5"/>
      <c r="EZ62" s="5"/>
      <c r="FA62" s="5"/>
      <c r="FB62" s="5"/>
      <c r="FC62" s="5"/>
      <c r="FD62" s="62"/>
      <c r="FE62" s="62"/>
      <c r="FF62" s="62"/>
      <c r="FG62" s="62"/>
      <c r="FH62" s="62"/>
      <c r="FI62" s="62"/>
      <c r="FJ62" s="62"/>
      <c r="FK62" s="62"/>
      <c r="FL62" s="62"/>
      <c r="FM62" s="62"/>
      <c r="FN62" s="62"/>
      <c r="FO62" s="62"/>
      <c r="FP62" s="62"/>
      <c r="FQ62" s="62"/>
      <c r="FR62" s="62"/>
      <c r="FS62" s="5"/>
      <c r="FT62" s="5"/>
      <c r="FU62" s="5"/>
      <c r="FV62" s="5"/>
      <c r="FW62" s="5"/>
      <c r="FX62" s="5"/>
      <c r="FY62" s="5"/>
      <c r="FZ62" s="5"/>
      <c r="GA62" s="5"/>
      <c r="GB62" s="5"/>
      <c r="GC62" s="5"/>
      <c r="GD62" s="5"/>
      <c r="GE62" s="5"/>
      <c r="GF62" s="5"/>
      <c r="GG62" s="5"/>
      <c r="GH62" s="62"/>
      <c r="GI62" s="62"/>
      <c r="GJ62" s="62"/>
      <c r="GK62" s="62"/>
      <c r="GL62" s="62"/>
      <c r="GM62" s="62"/>
      <c r="GN62" s="62"/>
      <c r="GO62" s="62"/>
      <c r="GP62" s="62"/>
      <c r="GQ62" s="62"/>
      <c r="GR62" s="62"/>
      <c r="GS62" s="62"/>
      <c r="GT62" s="62"/>
      <c r="GU62" s="62"/>
      <c r="GV62" s="62"/>
      <c r="GW62" s="5"/>
      <c r="GX62" s="5"/>
      <c r="GY62" s="5"/>
      <c r="GZ62" s="5"/>
      <c r="HA62" s="5"/>
      <c r="HB62" s="5"/>
      <c r="HC62" s="5"/>
      <c r="HD62" s="5"/>
      <c r="HE62" s="5"/>
      <c r="HF62" s="5"/>
      <c r="HG62" s="5"/>
      <c r="HH62" s="5"/>
      <c r="HI62" s="5"/>
      <c r="HJ62" s="5"/>
      <c r="HK62" s="5"/>
      <c r="HL62" s="62"/>
      <c r="HM62" s="62"/>
      <c r="HN62" s="62"/>
      <c r="HO62" s="62"/>
      <c r="HP62" s="62"/>
      <c r="HQ62" s="62"/>
      <c r="HR62" s="62"/>
      <c r="HS62" s="62"/>
      <c r="HT62" s="62"/>
      <c r="HU62" s="62"/>
      <c r="HV62" s="62"/>
      <c r="HW62" s="62"/>
      <c r="HX62" s="62"/>
      <c r="HY62" s="62"/>
      <c r="HZ62" s="62"/>
      <c r="IA62" s="5"/>
      <c r="IB62" s="5"/>
      <c r="IC62" s="5"/>
      <c r="ID62" s="5"/>
      <c r="IE62" s="5"/>
      <c r="IF62" s="5"/>
      <c r="IG62" s="5"/>
      <c r="IH62" s="5"/>
      <c r="II62" s="5"/>
      <c r="IJ62" s="5"/>
      <c r="IK62" s="5"/>
      <c r="IL62" s="5"/>
      <c r="IM62" s="5"/>
      <c r="IN62" s="5"/>
      <c r="IO62" s="5"/>
      <c r="IP62" s="62"/>
      <c r="IQ62" s="62"/>
      <c r="IR62" s="62"/>
      <c r="IS62" s="62"/>
      <c r="IT62" s="62"/>
      <c r="IU62" s="62"/>
      <c r="IV62" s="62"/>
      <c r="IW62" s="62"/>
      <c r="IX62" s="62"/>
      <c r="IY62" s="62"/>
      <c r="IZ62" s="62"/>
      <c r="JA62" s="62"/>
      <c r="JB62" s="62"/>
      <c r="JC62" s="62"/>
      <c r="JD62" s="62"/>
      <c r="JE62" s="5"/>
      <c r="JF62" s="5"/>
      <c r="JG62" s="5"/>
      <c r="JH62" s="5"/>
      <c r="JI62" s="5"/>
      <c r="JJ62" s="5"/>
      <c r="JK62" s="5"/>
      <c r="JL62" s="5"/>
      <c r="JM62" s="5"/>
      <c r="JN62" s="5"/>
      <c r="JO62" s="5"/>
      <c r="JP62" s="5"/>
      <c r="JQ62" s="5"/>
      <c r="JR62" s="5"/>
      <c r="JS62" s="5"/>
      <c r="JT62" s="62"/>
      <c r="JU62" s="62"/>
      <c r="JV62" s="62"/>
      <c r="JW62" s="62"/>
      <c r="JX62" s="62"/>
      <c r="JY62" s="62"/>
      <c r="JZ62" s="62"/>
      <c r="KA62" s="62"/>
      <c r="KB62" s="62"/>
      <c r="KC62" s="62"/>
      <c r="KD62" s="62"/>
      <c r="KE62" s="62"/>
      <c r="KF62" s="62"/>
      <c r="KG62" s="62"/>
      <c r="KH62" s="62"/>
      <c r="KI62" s="5"/>
      <c r="KJ62" s="5"/>
      <c r="KK62" s="5"/>
      <c r="KL62" s="5"/>
      <c r="KM62" s="5"/>
      <c r="KN62" s="5"/>
      <c r="KO62" s="5"/>
      <c r="KP62" s="5"/>
      <c r="KQ62" s="5"/>
      <c r="KR62" s="5"/>
      <c r="KS62" s="5"/>
      <c r="KT62" s="5"/>
      <c r="KU62" s="5"/>
      <c r="KV62" s="5"/>
      <c r="KW62" s="5"/>
      <c r="KX62" s="62"/>
      <c r="KY62" s="62"/>
      <c r="KZ62" s="62"/>
      <c r="LA62" s="62"/>
      <c r="LB62" s="62"/>
      <c r="LC62" s="62"/>
      <c r="LD62" s="62"/>
      <c r="LE62" s="62"/>
      <c r="LF62" s="62"/>
      <c r="LG62" s="62"/>
      <c r="LH62" s="62"/>
      <c r="LI62" s="62"/>
      <c r="LJ62" s="62"/>
      <c r="LK62" s="62"/>
      <c r="LL62" s="62"/>
    </row>
    <row r="63" spans="1:324" x14ac:dyDescent="0.35">
      <c r="A63" s="131">
        <v>59</v>
      </c>
      <c r="B63" s="170"/>
      <c r="C63" s="170"/>
      <c r="D63" s="152">
        <v>26</v>
      </c>
      <c r="E63" s="72" t="str">
        <f>'BVEM Scorecard'!F62</f>
        <v>Wind</v>
      </c>
      <c r="F63" s="96"/>
      <c r="G63" s="96"/>
      <c r="H63" s="96"/>
      <c r="I63" s="96"/>
      <c r="J63" s="66"/>
      <c r="K63" s="66"/>
      <c r="L63" s="66"/>
      <c r="M63" s="66"/>
      <c r="N63" s="66"/>
      <c r="O63" s="66"/>
      <c r="P63" s="66"/>
      <c r="Q63" s="66"/>
      <c r="R63" s="66"/>
      <c r="S63" s="66"/>
      <c r="T63" s="66"/>
      <c r="U63" s="66"/>
      <c r="V63" s="66"/>
      <c r="W63" s="66"/>
      <c r="X63" s="35"/>
      <c r="Y63" s="5"/>
      <c r="Z63" s="5"/>
      <c r="AA63" s="5"/>
      <c r="AB63" s="5"/>
      <c r="AC63" s="5"/>
      <c r="AD63" s="5"/>
      <c r="AE63" s="5"/>
      <c r="AF63" s="5"/>
      <c r="AG63" s="5"/>
      <c r="AH63" s="5"/>
      <c r="AI63" s="5"/>
      <c r="AJ63" s="35"/>
      <c r="AK63" s="35"/>
      <c r="AL63" s="35"/>
      <c r="AM63" s="35"/>
      <c r="AN63" s="62"/>
      <c r="AO63" s="62"/>
      <c r="AP63" s="62"/>
      <c r="AQ63" s="62"/>
      <c r="AR63" s="62"/>
      <c r="AS63" s="62"/>
      <c r="AT63" s="62"/>
      <c r="AU63" s="62"/>
      <c r="AV63" s="62"/>
      <c r="AW63" s="62"/>
      <c r="AX63" s="62"/>
      <c r="AY63" s="62"/>
      <c r="AZ63" s="62"/>
      <c r="BA63" s="62"/>
      <c r="BB63" s="62"/>
      <c r="BC63" s="5"/>
      <c r="BD63" s="5"/>
      <c r="BE63" s="5"/>
      <c r="BF63" s="5"/>
      <c r="BG63" s="5"/>
      <c r="BH63" s="5"/>
      <c r="BI63" s="5"/>
      <c r="BJ63" s="5"/>
      <c r="BK63" s="5"/>
      <c r="BL63" s="5"/>
      <c r="BM63" s="5"/>
      <c r="BN63" s="5"/>
      <c r="BO63" s="5"/>
      <c r="BP63" s="5"/>
      <c r="BQ63" s="5"/>
      <c r="BR63" s="62"/>
      <c r="BS63" s="62"/>
      <c r="BT63" s="62"/>
      <c r="BU63" s="62"/>
      <c r="BV63" s="62"/>
      <c r="BW63" s="62"/>
      <c r="BX63" s="62"/>
      <c r="BY63" s="62"/>
      <c r="BZ63" s="62"/>
      <c r="CA63" s="62"/>
      <c r="CB63" s="62"/>
      <c r="CC63" s="62"/>
      <c r="CD63" s="62"/>
      <c r="CE63" s="62"/>
      <c r="CF63" s="62"/>
      <c r="CG63" s="5"/>
      <c r="CH63" s="5"/>
      <c r="CI63" s="5"/>
      <c r="CJ63" s="5"/>
      <c r="CK63" s="5"/>
      <c r="CL63" s="5"/>
      <c r="CM63" s="5"/>
      <c r="CN63" s="5"/>
      <c r="CO63" s="5"/>
      <c r="CP63" s="5"/>
      <c r="CQ63" s="5"/>
      <c r="CR63" s="5"/>
      <c r="CS63" s="5"/>
      <c r="CT63" s="5"/>
      <c r="CU63" s="5"/>
      <c r="CV63" s="62"/>
      <c r="CW63" s="62"/>
      <c r="CX63" s="62"/>
      <c r="CY63" s="62"/>
      <c r="CZ63" s="62"/>
      <c r="DA63" s="62"/>
      <c r="DB63" s="62"/>
      <c r="DC63" s="62"/>
      <c r="DD63" s="62"/>
      <c r="DE63" s="62"/>
      <c r="DF63" s="62"/>
      <c r="DG63" s="62"/>
      <c r="DH63" s="62"/>
      <c r="DI63" s="62"/>
      <c r="DJ63" s="62"/>
      <c r="DK63" s="5"/>
      <c r="DL63" s="5"/>
      <c r="DM63" s="5"/>
      <c r="DN63" s="5"/>
      <c r="DO63" s="5"/>
      <c r="DP63" s="5"/>
      <c r="DQ63" s="5"/>
      <c r="DR63" s="5"/>
      <c r="DS63" s="5"/>
      <c r="DT63" s="5"/>
      <c r="DU63" s="5"/>
      <c r="DV63" s="5"/>
      <c r="DW63" s="5"/>
      <c r="DX63" s="5"/>
      <c r="DY63" s="5"/>
      <c r="DZ63" s="62"/>
      <c r="EA63" s="62"/>
      <c r="EB63" s="62"/>
      <c r="EC63" s="62"/>
      <c r="ED63" s="62"/>
      <c r="EE63" s="62"/>
      <c r="EF63" s="62"/>
      <c r="EG63" s="62"/>
      <c r="EH63" s="62"/>
      <c r="EI63" s="62"/>
      <c r="EJ63" s="62"/>
      <c r="EK63" s="62"/>
      <c r="EL63" s="62"/>
      <c r="EM63" s="62"/>
      <c r="EN63" s="62"/>
      <c r="EO63" s="5"/>
      <c r="EP63" s="5"/>
      <c r="EQ63" s="5"/>
      <c r="ER63" s="5"/>
      <c r="ES63" s="5"/>
      <c r="ET63" s="5"/>
      <c r="EU63" s="5"/>
      <c r="EV63" s="5"/>
      <c r="EW63" s="5"/>
      <c r="EX63" s="5"/>
      <c r="EY63" s="5"/>
      <c r="EZ63" s="5"/>
      <c r="FA63" s="5"/>
      <c r="FB63" s="5"/>
      <c r="FC63" s="5"/>
      <c r="FD63" s="62"/>
      <c r="FE63" s="62"/>
      <c r="FF63" s="62"/>
      <c r="FG63" s="62"/>
      <c r="FH63" s="62"/>
      <c r="FI63" s="62"/>
      <c r="FJ63" s="62"/>
      <c r="FK63" s="62"/>
      <c r="FL63" s="62"/>
      <c r="FM63" s="62"/>
      <c r="FN63" s="62"/>
      <c r="FO63" s="62"/>
      <c r="FP63" s="62"/>
      <c r="FQ63" s="62"/>
      <c r="FR63" s="62"/>
      <c r="FS63" s="5"/>
      <c r="FT63" s="5"/>
      <c r="FU63" s="5"/>
      <c r="FV63" s="5"/>
      <c r="FW63" s="5"/>
      <c r="FX63" s="5"/>
      <c r="FY63" s="5"/>
      <c r="FZ63" s="5"/>
      <c r="GA63" s="5"/>
      <c r="GB63" s="5"/>
      <c r="GC63" s="5"/>
      <c r="GD63" s="5"/>
      <c r="GE63" s="5"/>
      <c r="GF63" s="5"/>
      <c r="GG63" s="5"/>
      <c r="GH63" s="62"/>
      <c r="GI63" s="62"/>
      <c r="GJ63" s="62"/>
      <c r="GK63" s="62"/>
      <c r="GL63" s="62"/>
      <c r="GM63" s="62"/>
      <c r="GN63" s="62"/>
      <c r="GO63" s="62"/>
      <c r="GP63" s="62"/>
      <c r="GQ63" s="62"/>
      <c r="GR63" s="62"/>
      <c r="GS63" s="62"/>
      <c r="GT63" s="62"/>
      <c r="GU63" s="62"/>
      <c r="GV63" s="62"/>
      <c r="GW63" s="5"/>
      <c r="GX63" s="5"/>
      <c r="GY63" s="5"/>
      <c r="GZ63" s="5"/>
      <c r="HA63" s="5"/>
      <c r="HB63" s="5"/>
      <c r="HC63" s="5"/>
      <c r="HD63" s="5"/>
      <c r="HE63" s="5"/>
      <c r="HF63" s="5"/>
      <c r="HG63" s="5"/>
      <c r="HH63" s="5"/>
      <c r="HI63" s="5"/>
      <c r="HJ63" s="5"/>
      <c r="HK63" s="5"/>
      <c r="HL63" s="62"/>
      <c r="HM63" s="62"/>
      <c r="HN63" s="62"/>
      <c r="HO63" s="62"/>
      <c r="HP63" s="62"/>
      <c r="HQ63" s="62"/>
      <c r="HR63" s="62"/>
      <c r="HS63" s="62"/>
      <c r="HT63" s="62"/>
      <c r="HU63" s="62"/>
      <c r="HV63" s="62"/>
      <c r="HW63" s="62"/>
      <c r="HX63" s="62"/>
      <c r="HY63" s="62"/>
      <c r="HZ63" s="62"/>
      <c r="IA63" s="5"/>
      <c r="IB63" s="5"/>
      <c r="IC63" s="5"/>
      <c r="ID63" s="5"/>
      <c r="IE63" s="5"/>
      <c r="IF63" s="5"/>
      <c r="IG63" s="5"/>
      <c r="IH63" s="5"/>
      <c r="II63" s="5"/>
      <c r="IJ63" s="5"/>
      <c r="IK63" s="5"/>
      <c r="IL63" s="5"/>
      <c r="IM63" s="5"/>
      <c r="IN63" s="5"/>
      <c r="IO63" s="5"/>
      <c r="IP63" s="62"/>
      <c r="IQ63" s="62"/>
      <c r="IR63" s="62"/>
      <c r="IS63" s="62"/>
      <c r="IT63" s="62"/>
      <c r="IU63" s="62"/>
      <c r="IV63" s="62"/>
      <c r="IW63" s="62"/>
      <c r="IX63" s="62"/>
      <c r="IY63" s="62"/>
      <c r="IZ63" s="62"/>
      <c r="JA63" s="62"/>
      <c r="JB63" s="62"/>
      <c r="JC63" s="62"/>
      <c r="JD63" s="62"/>
      <c r="JE63" s="5"/>
      <c r="JF63" s="5"/>
      <c r="JG63" s="5"/>
      <c r="JH63" s="5"/>
      <c r="JI63" s="5"/>
      <c r="JJ63" s="5"/>
      <c r="JK63" s="5"/>
      <c r="JL63" s="5"/>
      <c r="JM63" s="5"/>
      <c r="JN63" s="5"/>
      <c r="JO63" s="5"/>
      <c r="JP63" s="5"/>
      <c r="JQ63" s="5"/>
      <c r="JR63" s="5"/>
      <c r="JS63" s="5"/>
      <c r="JT63" s="62"/>
      <c r="JU63" s="62"/>
      <c r="JV63" s="62"/>
      <c r="JW63" s="62"/>
      <c r="JX63" s="62"/>
      <c r="JY63" s="62"/>
      <c r="JZ63" s="62"/>
      <c r="KA63" s="62"/>
      <c r="KB63" s="62"/>
      <c r="KC63" s="62"/>
      <c r="KD63" s="62"/>
      <c r="KE63" s="62"/>
      <c r="KF63" s="62"/>
      <c r="KG63" s="62"/>
      <c r="KH63" s="62"/>
      <c r="KI63" s="5"/>
      <c r="KJ63" s="5"/>
      <c r="KK63" s="5"/>
      <c r="KL63" s="5"/>
      <c r="KM63" s="5"/>
      <c r="KN63" s="5"/>
      <c r="KO63" s="5"/>
      <c r="KP63" s="5"/>
      <c r="KQ63" s="5"/>
      <c r="KR63" s="5"/>
      <c r="KS63" s="5"/>
      <c r="KT63" s="5"/>
      <c r="KU63" s="5"/>
      <c r="KV63" s="5"/>
      <c r="KW63" s="5"/>
      <c r="KX63" s="62"/>
      <c r="KY63" s="62"/>
      <c r="KZ63" s="62"/>
      <c r="LA63" s="62"/>
      <c r="LB63" s="62"/>
      <c r="LC63" s="62"/>
      <c r="LD63" s="62"/>
      <c r="LE63" s="62"/>
      <c r="LF63" s="62"/>
      <c r="LG63" s="62"/>
      <c r="LH63" s="62"/>
      <c r="LI63" s="62"/>
      <c r="LJ63" s="62"/>
      <c r="LK63" s="62"/>
      <c r="LL63" s="62"/>
    </row>
    <row r="64" spans="1:324" x14ac:dyDescent="0.35">
      <c r="A64" s="131">
        <v>60</v>
      </c>
      <c r="B64" s="170"/>
      <c r="C64" s="170"/>
      <c r="D64" s="152">
        <v>42</v>
      </c>
      <c r="E64" s="72" t="str">
        <f>'BVEM Scorecard'!F63</f>
        <v>Wind</v>
      </c>
      <c r="F64" s="96"/>
      <c r="G64" s="96"/>
      <c r="H64" s="96"/>
      <c r="I64" s="96"/>
      <c r="J64" s="66"/>
      <c r="K64" s="66"/>
      <c r="L64" s="66"/>
      <c r="M64" s="66"/>
      <c r="N64" s="66"/>
      <c r="O64" s="66"/>
      <c r="P64" s="66"/>
      <c r="Q64" s="66"/>
      <c r="R64" s="66"/>
      <c r="S64" s="66"/>
      <c r="T64" s="66"/>
      <c r="U64" s="66"/>
      <c r="V64" s="66"/>
      <c r="W64" s="66"/>
      <c r="X64" s="35"/>
      <c r="Y64" s="5"/>
      <c r="Z64" s="5"/>
      <c r="AA64" s="5"/>
      <c r="AB64" s="5"/>
      <c r="AC64" s="5"/>
      <c r="AD64" s="5"/>
      <c r="AE64" s="5"/>
      <c r="AF64" s="5"/>
      <c r="AG64" s="5"/>
      <c r="AH64" s="5"/>
      <c r="AI64" s="5"/>
      <c r="AJ64" s="35"/>
      <c r="AK64" s="35"/>
      <c r="AL64" s="35"/>
      <c r="AM64" s="35"/>
      <c r="AN64" s="62"/>
      <c r="AO64" s="62"/>
      <c r="AP64" s="62"/>
      <c r="AQ64" s="62"/>
      <c r="AR64" s="62"/>
      <c r="AS64" s="62"/>
      <c r="AT64" s="62"/>
      <c r="AU64" s="62"/>
      <c r="AV64" s="62"/>
      <c r="AW64" s="62"/>
      <c r="AX64" s="62"/>
      <c r="AY64" s="62"/>
      <c r="AZ64" s="62"/>
      <c r="BA64" s="62"/>
      <c r="BB64" s="62"/>
      <c r="BC64" s="5"/>
      <c r="BD64" s="5"/>
      <c r="BE64" s="5"/>
      <c r="BF64" s="5"/>
      <c r="BG64" s="5"/>
      <c r="BH64" s="5"/>
      <c r="BI64" s="5"/>
      <c r="BJ64" s="5"/>
      <c r="BK64" s="5"/>
      <c r="BL64" s="5"/>
      <c r="BM64" s="5"/>
      <c r="BN64" s="5"/>
      <c r="BO64" s="5"/>
      <c r="BP64" s="5"/>
      <c r="BQ64" s="5"/>
      <c r="BR64" s="62"/>
      <c r="BS64" s="62"/>
      <c r="BT64" s="62"/>
      <c r="BU64" s="62"/>
      <c r="BV64" s="62"/>
      <c r="BW64" s="62"/>
      <c r="BX64" s="62"/>
      <c r="BY64" s="62"/>
      <c r="BZ64" s="62"/>
      <c r="CA64" s="62"/>
      <c r="CB64" s="62"/>
      <c r="CC64" s="62"/>
      <c r="CD64" s="62"/>
      <c r="CE64" s="62"/>
      <c r="CF64" s="62"/>
      <c r="CG64" s="5"/>
      <c r="CH64" s="5"/>
      <c r="CI64" s="5"/>
      <c r="CJ64" s="5"/>
      <c r="CK64" s="5"/>
      <c r="CL64" s="5"/>
      <c r="CM64" s="5"/>
      <c r="CN64" s="5"/>
      <c r="CO64" s="5"/>
      <c r="CP64" s="5"/>
      <c r="CQ64" s="5"/>
      <c r="CR64" s="5"/>
      <c r="CS64" s="5"/>
      <c r="CT64" s="5"/>
      <c r="CU64" s="5"/>
      <c r="CV64" s="62"/>
      <c r="CW64" s="62"/>
      <c r="CX64" s="62"/>
      <c r="CY64" s="62"/>
      <c r="CZ64" s="62"/>
      <c r="DA64" s="62"/>
      <c r="DB64" s="62"/>
      <c r="DC64" s="62"/>
      <c r="DD64" s="62"/>
      <c r="DE64" s="62"/>
      <c r="DF64" s="62"/>
      <c r="DG64" s="62"/>
      <c r="DH64" s="62"/>
      <c r="DI64" s="62"/>
      <c r="DJ64" s="62"/>
      <c r="DK64" s="5"/>
      <c r="DL64" s="5"/>
      <c r="DM64" s="5"/>
      <c r="DN64" s="5"/>
      <c r="DO64" s="5"/>
      <c r="DP64" s="5"/>
      <c r="DQ64" s="5"/>
      <c r="DR64" s="5"/>
      <c r="DS64" s="5"/>
      <c r="DT64" s="5"/>
      <c r="DU64" s="5"/>
      <c r="DV64" s="5"/>
      <c r="DW64" s="5"/>
      <c r="DX64" s="5"/>
      <c r="DY64" s="5"/>
      <c r="DZ64" s="62"/>
      <c r="EA64" s="62"/>
      <c r="EB64" s="62"/>
      <c r="EC64" s="62"/>
      <c r="ED64" s="62"/>
      <c r="EE64" s="62"/>
      <c r="EF64" s="62"/>
      <c r="EG64" s="62"/>
      <c r="EH64" s="62"/>
      <c r="EI64" s="62"/>
      <c r="EJ64" s="62"/>
      <c r="EK64" s="62"/>
      <c r="EL64" s="62"/>
      <c r="EM64" s="62"/>
      <c r="EN64" s="62"/>
      <c r="EO64" s="5"/>
      <c r="EP64" s="5"/>
      <c r="EQ64" s="5"/>
      <c r="ER64" s="5"/>
      <c r="ES64" s="5"/>
      <c r="ET64" s="5"/>
      <c r="EU64" s="5"/>
      <c r="EV64" s="5"/>
      <c r="EW64" s="5"/>
      <c r="EX64" s="5"/>
      <c r="EY64" s="5"/>
      <c r="EZ64" s="5"/>
      <c r="FA64" s="5"/>
      <c r="FB64" s="5"/>
      <c r="FC64" s="5"/>
      <c r="FD64" s="62"/>
      <c r="FE64" s="62"/>
      <c r="FF64" s="62"/>
      <c r="FG64" s="62"/>
      <c r="FH64" s="62"/>
      <c r="FI64" s="62"/>
      <c r="FJ64" s="62"/>
      <c r="FK64" s="62"/>
      <c r="FL64" s="62"/>
      <c r="FM64" s="62"/>
      <c r="FN64" s="62"/>
      <c r="FO64" s="62"/>
      <c r="FP64" s="62"/>
      <c r="FQ64" s="62"/>
      <c r="FR64" s="62"/>
      <c r="FS64" s="5"/>
      <c r="FT64" s="5"/>
      <c r="FU64" s="5"/>
      <c r="FV64" s="5"/>
      <c r="FW64" s="5"/>
      <c r="FX64" s="5"/>
      <c r="FY64" s="5"/>
      <c r="FZ64" s="5"/>
      <c r="GA64" s="5"/>
      <c r="GB64" s="5"/>
      <c r="GC64" s="5"/>
      <c r="GD64" s="5"/>
      <c r="GE64" s="5"/>
      <c r="GF64" s="5"/>
      <c r="GG64" s="5"/>
      <c r="GH64" s="62"/>
      <c r="GI64" s="62"/>
      <c r="GJ64" s="62"/>
      <c r="GK64" s="62"/>
      <c r="GL64" s="62"/>
      <c r="GM64" s="62"/>
      <c r="GN64" s="62"/>
      <c r="GO64" s="62"/>
      <c r="GP64" s="62"/>
      <c r="GQ64" s="62"/>
      <c r="GR64" s="62"/>
      <c r="GS64" s="62"/>
      <c r="GT64" s="62"/>
      <c r="GU64" s="62"/>
      <c r="GV64" s="62"/>
      <c r="GW64" s="5"/>
      <c r="GX64" s="5"/>
      <c r="GY64" s="5"/>
      <c r="GZ64" s="5"/>
      <c r="HA64" s="5"/>
      <c r="HB64" s="5"/>
      <c r="HC64" s="5"/>
      <c r="HD64" s="5"/>
      <c r="HE64" s="5"/>
      <c r="HF64" s="5"/>
      <c r="HG64" s="5"/>
      <c r="HH64" s="5"/>
      <c r="HI64" s="5"/>
      <c r="HJ64" s="5"/>
      <c r="HK64" s="5"/>
      <c r="HL64" s="62"/>
      <c r="HM64" s="62"/>
      <c r="HN64" s="62"/>
      <c r="HO64" s="62"/>
      <c r="HP64" s="62"/>
      <c r="HQ64" s="62"/>
      <c r="HR64" s="62"/>
      <c r="HS64" s="62"/>
      <c r="HT64" s="62"/>
      <c r="HU64" s="62"/>
      <c r="HV64" s="62"/>
      <c r="HW64" s="62"/>
      <c r="HX64" s="62"/>
      <c r="HY64" s="62"/>
      <c r="HZ64" s="62"/>
      <c r="IA64" s="5"/>
      <c r="IB64" s="5"/>
      <c r="IC64" s="5"/>
      <c r="ID64" s="5"/>
      <c r="IE64" s="5"/>
      <c r="IF64" s="5"/>
      <c r="IG64" s="5"/>
      <c r="IH64" s="5"/>
      <c r="II64" s="5"/>
      <c r="IJ64" s="5"/>
      <c r="IK64" s="5"/>
      <c r="IL64" s="5"/>
      <c r="IM64" s="5"/>
      <c r="IN64" s="5"/>
      <c r="IO64" s="5"/>
      <c r="IP64" s="62"/>
      <c r="IQ64" s="62"/>
      <c r="IR64" s="62"/>
      <c r="IS64" s="62"/>
      <c r="IT64" s="62"/>
      <c r="IU64" s="62"/>
      <c r="IV64" s="62"/>
      <c r="IW64" s="62"/>
      <c r="IX64" s="62"/>
      <c r="IY64" s="62"/>
      <c r="IZ64" s="62"/>
      <c r="JA64" s="62"/>
      <c r="JB64" s="62"/>
      <c r="JC64" s="62"/>
      <c r="JD64" s="62"/>
      <c r="JE64" s="5"/>
      <c r="JF64" s="5"/>
      <c r="JG64" s="5"/>
      <c r="JH64" s="5"/>
      <c r="JI64" s="5"/>
      <c r="JJ64" s="5"/>
      <c r="JK64" s="5"/>
      <c r="JL64" s="5"/>
      <c r="JM64" s="5"/>
      <c r="JN64" s="5"/>
      <c r="JO64" s="5"/>
      <c r="JP64" s="5"/>
      <c r="JQ64" s="5"/>
      <c r="JR64" s="5"/>
      <c r="JS64" s="5"/>
      <c r="JT64" s="62"/>
      <c r="JU64" s="62"/>
      <c r="JV64" s="62"/>
      <c r="JW64" s="62"/>
      <c r="JX64" s="62"/>
      <c r="JY64" s="62"/>
      <c r="JZ64" s="62"/>
      <c r="KA64" s="62"/>
      <c r="KB64" s="62"/>
      <c r="KC64" s="62"/>
      <c r="KD64" s="62"/>
      <c r="KE64" s="62"/>
      <c r="KF64" s="62"/>
      <c r="KG64" s="62"/>
      <c r="KH64" s="62"/>
      <c r="KI64" s="5"/>
      <c r="KJ64" s="5"/>
      <c r="KK64" s="5"/>
      <c r="KL64" s="5"/>
      <c r="KM64" s="5"/>
      <c r="KN64" s="5"/>
      <c r="KO64" s="5"/>
      <c r="KP64" s="5"/>
      <c r="KQ64" s="5"/>
      <c r="KR64" s="5"/>
      <c r="KS64" s="5"/>
      <c r="KT64" s="5"/>
      <c r="KU64" s="5"/>
      <c r="KV64" s="5"/>
      <c r="KW64" s="5"/>
      <c r="KX64" s="62"/>
      <c r="KY64" s="62"/>
      <c r="KZ64" s="62"/>
      <c r="LA64" s="62"/>
      <c r="LB64" s="62"/>
      <c r="LC64" s="62"/>
      <c r="LD64" s="62"/>
      <c r="LE64" s="62"/>
      <c r="LF64" s="62"/>
      <c r="LG64" s="62"/>
      <c r="LH64" s="62"/>
      <c r="LI64" s="62"/>
      <c r="LJ64" s="62"/>
      <c r="LK64" s="62"/>
      <c r="LL64" s="62"/>
    </row>
    <row r="65" spans="1:324" x14ac:dyDescent="0.35">
      <c r="A65" s="131">
        <v>61</v>
      </c>
      <c r="B65" s="170"/>
      <c r="C65" s="170"/>
      <c r="D65" s="152">
        <v>75</v>
      </c>
      <c r="E65" s="72" t="str">
        <f>'BVEM Scorecard'!F64</f>
        <v>Wind</v>
      </c>
      <c r="F65" s="96"/>
      <c r="G65" s="96"/>
      <c r="H65" s="96"/>
      <c r="I65" s="96"/>
      <c r="J65" s="66"/>
      <c r="K65" s="66"/>
      <c r="L65" s="66"/>
      <c r="M65" s="66"/>
      <c r="N65" s="66"/>
      <c r="O65" s="66"/>
      <c r="P65" s="66"/>
      <c r="Q65" s="66"/>
      <c r="R65" s="66"/>
      <c r="S65" s="66"/>
      <c r="T65" s="66"/>
      <c r="U65" s="66"/>
      <c r="V65" s="66"/>
      <c r="W65" s="66"/>
      <c r="X65" s="35"/>
      <c r="Y65" s="5"/>
      <c r="Z65" s="5"/>
      <c r="AA65" s="5"/>
      <c r="AB65" s="5"/>
      <c r="AC65" s="5"/>
      <c r="AD65" s="5"/>
      <c r="AE65" s="5"/>
      <c r="AF65" s="5"/>
      <c r="AG65" s="5"/>
      <c r="AH65" s="5"/>
      <c r="AI65" s="5"/>
      <c r="AJ65" s="35"/>
      <c r="AK65" s="35"/>
      <c r="AL65" s="35"/>
      <c r="AM65" s="35"/>
      <c r="AN65" s="62"/>
      <c r="AO65" s="62"/>
      <c r="AP65" s="62"/>
      <c r="AQ65" s="62"/>
      <c r="AR65" s="62"/>
      <c r="AS65" s="62"/>
      <c r="AT65" s="62"/>
      <c r="AU65" s="62"/>
      <c r="AV65" s="62"/>
      <c r="AW65" s="62"/>
      <c r="AX65" s="62"/>
      <c r="AY65" s="62"/>
      <c r="AZ65" s="62"/>
      <c r="BA65" s="62"/>
      <c r="BB65" s="62"/>
      <c r="BC65" s="5"/>
      <c r="BD65" s="5"/>
      <c r="BE65" s="5"/>
      <c r="BF65" s="5"/>
      <c r="BG65" s="5"/>
      <c r="BH65" s="5"/>
      <c r="BI65" s="5"/>
      <c r="BJ65" s="5"/>
      <c r="BK65" s="5"/>
      <c r="BL65" s="5"/>
      <c r="BM65" s="5"/>
      <c r="BN65" s="5"/>
      <c r="BO65" s="5"/>
      <c r="BP65" s="5"/>
      <c r="BQ65" s="5"/>
      <c r="BR65" s="62"/>
      <c r="BS65" s="62"/>
      <c r="BT65" s="62"/>
      <c r="BU65" s="62"/>
      <c r="BV65" s="62"/>
      <c r="BW65" s="62"/>
      <c r="BX65" s="62"/>
      <c r="BY65" s="62"/>
      <c r="BZ65" s="62"/>
      <c r="CA65" s="62"/>
      <c r="CB65" s="62"/>
      <c r="CC65" s="62"/>
      <c r="CD65" s="62"/>
      <c r="CE65" s="62"/>
      <c r="CF65" s="62"/>
      <c r="CG65" s="5"/>
      <c r="CH65" s="5"/>
      <c r="CI65" s="5"/>
      <c r="CJ65" s="5"/>
      <c r="CK65" s="5"/>
      <c r="CL65" s="5"/>
      <c r="CM65" s="5"/>
      <c r="CN65" s="5"/>
      <c r="CO65" s="5"/>
      <c r="CP65" s="5"/>
      <c r="CQ65" s="5"/>
      <c r="CR65" s="5"/>
      <c r="CS65" s="5"/>
      <c r="CT65" s="5"/>
      <c r="CU65" s="5"/>
      <c r="CV65" s="62"/>
      <c r="CW65" s="62"/>
      <c r="CX65" s="62"/>
      <c r="CY65" s="62"/>
      <c r="CZ65" s="62"/>
      <c r="DA65" s="62"/>
      <c r="DB65" s="62"/>
      <c r="DC65" s="62"/>
      <c r="DD65" s="62"/>
      <c r="DE65" s="62"/>
      <c r="DF65" s="62"/>
      <c r="DG65" s="62"/>
      <c r="DH65" s="62"/>
      <c r="DI65" s="62"/>
      <c r="DJ65" s="62"/>
      <c r="DK65" s="5"/>
      <c r="DL65" s="5"/>
      <c r="DM65" s="5"/>
      <c r="DN65" s="5"/>
      <c r="DO65" s="5"/>
      <c r="DP65" s="5"/>
      <c r="DQ65" s="5"/>
      <c r="DR65" s="5"/>
      <c r="DS65" s="5"/>
      <c r="DT65" s="5"/>
      <c r="DU65" s="5"/>
      <c r="DV65" s="5"/>
      <c r="DW65" s="5"/>
      <c r="DX65" s="5"/>
      <c r="DY65" s="5"/>
      <c r="DZ65" s="62"/>
      <c r="EA65" s="62"/>
      <c r="EB65" s="62"/>
      <c r="EC65" s="62"/>
      <c r="ED65" s="62"/>
      <c r="EE65" s="62"/>
      <c r="EF65" s="62"/>
      <c r="EG65" s="62"/>
      <c r="EH65" s="62"/>
      <c r="EI65" s="62"/>
      <c r="EJ65" s="62"/>
      <c r="EK65" s="62"/>
      <c r="EL65" s="62"/>
      <c r="EM65" s="62"/>
      <c r="EN65" s="62"/>
      <c r="EO65" s="5"/>
      <c r="EP65" s="5"/>
      <c r="EQ65" s="5"/>
      <c r="ER65" s="5"/>
      <c r="ES65" s="5"/>
      <c r="ET65" s="5"/>
      <c r="EU65" s="5"/>
      <c r="EV65" s="5"/>
      <c r="EW65" s="5"/>
      <c r="EX65" s="5"/>
      <c r="EY65" s="5"/>
      <c r="EZ65" s="5"/>
      <c r="FA65" s="5"/>
      <c r="FB65" s="5"/>
      <c r="FC65" s="5"/>
      <c r="FD65" s="62"/>
      <c r="FE65" s="62"/>
      <c r="FF65" s="62"/>
      <c r="FG65" s="62"/>
      <c r="FH65" s="62"/>
      <c r="FI65" s="62"/>
      <c r="FJ65" s="62"/>
      <c r="FK65" s="62"/>
      <c r="FL65" s="62"/>
      <c r="FM65" s="62"/>
      <c r="FN65" s="62"/>
      <c r="FO65" s="62"/>
      <c r="FP65" s="62"/>
      <c r="FQ65" s="62"/>
      <c r="FR65" s="62"/>
      <c r="FS65" s="5"/>
      <c r="FT65" s="5"/>
      <c r="FU65" s="5"/>
      <c r="FV65" s="5"/>
      <c r="FW65" s="5"/>
      <c r="FX65" s="5"/>
      <c r="FY65" s="5"/>
      <c r="FZ65" s="5"/>
      <c r="GA65" s="5"/>
      <c r="GB65" s="5"/>
      <c r="GC65" s="5"/>
      <c r="GD65" s="5"/>
      <c r="GE65" s="5"/>
      <c r="GF65" s="5"/>
      <c r="GG65" s="5"/>
      <c r="GH65" s="62"/>
      <c r="GI65" s="62"/>
      <c r="GJ65" s="62"/>
      <c r="GK65" s="62"/>
      <c r="GL65" s="62"/>
      <c r="GM65" s="62"/>
      <c r="GN65" s="62"/>
      <c r="GO65" s="62"/>
      <c r="GP65" s="62"/>
      <c r="GQ65" s="62"/>
      <c r="GR65" s="62"/>
      <c r="GS65" s="62"/>
      <c r="GT65" s="62"/>
      <c r="GU65" s="62"/>
      <c r="GV65" s="62"/>
      <c r="GW65" s="5"/>
      <c r="GX65" s="5"/>
      <c r="GY65" s="5"/>
      <c r="GZ65" s="5"/>
      <c r="HA65" s="5"/>
      <c r="HB65" s="5"/>
      <c r="HC65" s="5"/>
      <c r="HD65" s="5"/>
      <c r="HE65" s="5"/>
      <c r="HF65" s="5"/>
      <c r="HG65" s="5"/>
      <c r="HH65" s="5"/>
      <c r="HI65" s="5"/>
      <c r="HJ65" s="5"/>
      <c r="HK65" s="5"/>
      <c r="HL65" s="62"/>
      <c r="HM65" s="62"/>
      <c r="HN65" s="62"/>
      <c r="HO65" s="62"/>
      <c r="HP65" s="62"/>
      <c r="HQ65" s="62"/>
      <c r="HR65" s="62"/>
      <c r="HS65" s="62"/>
      <c r="HT65" s="62"/>
      <c r="HU65" s="62"/>
      <c r="HV65" s="62"/>
      <c r="HW65" s="62"/>
      <c r="HX65" s="62"/>
      <c r="HY65" s="62"/>
      <c r="HZ65" s="62"/>
      <c r="IA65" s="5"/>
      <c r="IB65" s="5"/>
      <c r="IC65" s="5"/>
      <c r="ID65" s="5"/>
      <c r="IE65" s="5"/>
      <c r="IF65" s="5"/>
      <c r="IG65" s="5"/>
      <c r="IH65" s="5"/>
      <c r="II65" s="5"/>
      <c r="IJ65" s="5"/>
      <c r="IK65" s="5"/>
      <c r="IL65" s="5"/>
      <c r="IM65" s="5"/>
      <c r="IN65" s="5"/>
      <c r="IO65" s="5"/>
      <c r="IP65" s="62"/>
      <c r="IQ65" s="62"/>
      <c r="IR65" s="62"/>
      <c r="IS65" s="62"/>
      <c r="IT65" s="62"/>
      <c r="IU65" s="62"/>
      <c r="IV65" s="62"/>
      <c r="IW65" s="62"/>
      <c r="IX65" s="62"/>
      <c r="IY65" s="62"/>
      <c r="IZ65" s="62"/>
      <c r="JA65" s="62"/>
      <c r="JB65" s="62"/>
      <c r="JC65" s="62"/>
      <c r="JD65" s="62"/>
      <c r="JE65" s="5"/>
      <c r="JF65" s="5"/>
      <c r="JG65" s="5"/>
      <c r="JH65" s="5"/>
      <c r="JI65" s="5"/>
      <c r="JJ65" s="5"/>
      <c r="JK65" s="5"/>
      <c r="JL65" s="5"/>
      <c r="JM65" s="5"/>
      <c r="JN65" s="5"/>
      <c r="JO65" s="5"/>
      <c r="JP65" s="5"/>
      <c r="JQ65" s="5"/>
      <c r="JR65" s="5"/>
      <c r="JS65" s="5"/>
      <c r="JT65" s="62"/>
      <c r="JU65" s="62"/>
      <c r="JV65" s="62"/>
      <c r="JW65" s="62"/>
      <c r="JX65" s="62"/>
      <c r="JY65" s="62"/>
      <c r="JZ65" s="62"/>
      <c r="KA65" s="62"/>
      <c r="KB65" s="62"/>
      <c r="KC65" s="62"/>
      <c r="KD65" s="62"/>
      <c r="KE65" s="62"/>
      <c r="KF65" s="62"/>
      <c r="KG65" s="62"/>
      <c r="KH65" s="62"/>
      <c r="KI65" s="5"/>
      <c r="KJ65" s="5"/>
      <c r="KK65" s="5"/>
      <c r="KL65" s="5"/>
      <c r="KM65" s="5"/>
      <c r="KN65" s="5"/>
      <c r="KO65" s="5"/>
      <c r="KP65" s="5"/>
      <c r="KQ65" s="5"/>
      <c r="KR65" s="5"/>
      <c r="KS65" s="5"/>
      <c r="KT65" s="5"/>
      <c r="KU65" s="5"/>
      <c r="KV65" s="5"/>
      <c r="KW65" s="5"/>
      <c r="KX65" s="62"/>
      <c r="KY65" s="62"/>
      <c r="KZ65" s="62"/>
      <c r="LA65" s="62"/>
      <c r="LB65" s="62"/>
      <c r="LC65" s="62"/>
      <c r="LD65" s="62"/>
      <c r="LE65" s="62"/>
      <c r="LF65" s="62"/>
      <c r="LG65" s="62"/>
      <c r="LH65" s="62"/>
      <c r="LI65" s="62"/>
      <c r="LJ65" s="62"/>
      <c r="LK65" s="62"/>
      <c r="LL65" s="62"/>
    </row>
    <row r="66" spans="1:324" x14ac:dyDescent="0.35">
      <c r="A66" s="131">
        <v>62</v>
      </c>
      <c r="B66" s="170"/>
      <c r="C66" s="170"/>
      <c r="D66" s="152">
        <v>244</v>
      </c>
      <c r="E66" s="72" t="str">
        <f>'BVEM Scorecard'!F65</f>
        <v>Wind</v>
      </c>
      <c r="F66" s="96"/>
      <c r="G66" s="96"/>
      <c r="H66" s="96"/>
      <c r="I66" s="96"/>
      <c r="J66" s="66"/>
      <c r="K66" s="66"/>
      <c r="L66" s="66"/>
      <c r="M66" s="66"/>
      <c r="N66" s="66"/>
      <c r="O66" s="66"/>
      <c r="P66" s="66"/>
      <c r="Q66" s="66"/>
      <c r="R66" s="66"/>
      <c r="S66" s="66"/>
      <c r="T66" s="66"/>
      <c r="U66" s="66"/>
      <c r="V66" s="66"/>
      <c r="W66" s="66"/>
      <c r="X66" s="35"/>
      <c r="Y66" s="5"/>
      <c r="Z66" s="5"/>
      <c r="AA66" s="5"/>
      <c r="AB66" s="5"/>
      <c r="AC66" s="5"/>
      <c r="AD66" s="5"/>
      <c r="AE66" s="5"/>
      <c r="AF66" s="5"/>
      <c r="AG66" s="5"/>
      <c r="AH66" s="5"/>
      <c r="AI66" s="5"/>
      <c r="AJ66" s="35"/>
      <c r="AK66" s="35"/>
      <c r="AL66" s="35"/>
      <c r="AM66" s="35"/>
      <c r="AN66" s="62"/>
      <c r="AO66" s="62"/>
      <c r="AP66" s="62"/>
      <c r="AQ66" s="62"/>
      <c r="AR66" s="62"/>
      <c r="AS66" s="62"/>
      <c r="AT66" s="62"/>
      <c r="AU66" s="62"/>
      <c r="AV66" s="62"/>
      <c r="AW66" s="62"/>
      <c r="AX66" s="62"/>
      <c r="AY66" s="62"/>
      <c r="AZ66" s="62"/>
      <c r="BA66" s="62"/>
      <c r="BB66" s="62"/>
      <c r="BC66" s="5"/>
      <c r="BD66" s="5"/>
      <c r="BE66" s="5"/>
      <c r="BF66" s="5"/>
      <c r="BG66" s="5"/>
      <c r="BH66" s="5"/>
      <c r="BI66" s="5"/>
      <c r="BJ66" s="5"/>
      <c r="BK66" s="5"/>
      <c r="BL66" s="5"/>
      <c r="BM66" s="5"/>
      <c r="BN66" s="5"/>
      <c r="BO66" s="5"/>
      <c r="BP66" s="5"/>
      <c r="BQ66" s="5"/>
      <c r="BR66" s="62"/>
      <c r="BS66" s="62"/>
      <c r="BT66" s="62"/>
      <c r="BU66" s="62"/>
      <c r="BV66" s="62"/>
      <c r="BW66" s="62"/>
      <c r="BX66" s="62"/>
      <c r="BY66" s="62"/>
      <c r="BZ66" s="62"/>
      <c r="CA66" s="62"/>
      <c r="CB66" s="62"/>
      <c r="CC66" s="62"/>
      <c r="CD66" s="62"/>
      <c r="CE66" s="62"/>
      <c r="CF66" s="62"/>
      <c r="CG66" s="5"/>
      <c r="CH66" s="5"/>
      <c r="CI66" s="5"/>
      <c r="CJ66" s="5"/>
      <c r="CK66" s="5"/>
      <c r="CL66" s="5"/>
      <c r="CM66" s="5"/>
      <c r="CN66" s="5"/>
      <c r="CO66" s="5"/>
      <c r="CP66" s="5"/>
      <c r="CQ66" s="5"/>
      <c r="CR66" s="5"/>
      <c r="CS66" s="5"/>
      <c r="CT66" s="5"/>
      <c r="CU66" s="5"/>
      <c r="CV66" s="62"/>
      <c r="CW66" s="62"/>
      <c r="CX66" s="62"/>
      <c r="CY66" s="62"/>
      <c r="CZ66" s="62"/>
      <c r="DA66" s="62"/>
      <c r="DB66" s="62"/>
      <c r="DC66" s="62"/>
      <c r="DD66" s="62"/>
      <c r="DE66" s="62"/>
      <c r="DF66" s="62"/>
      <c r="DG66" s="62"/>
      <c r="DH66" s="62"/>
      <c r="DI66" s="62"/>
      <c r="DJ66" s="62"/>
      <c r="DK66" s="5"/>
      <c r="DL66" s="5"/>
      <c r="DM66" s="5"/>
      <c r="DN66" s="5"/>
      <c r="DO66" s="5"/>
      <c r="DP66" s="5"/>
      <c r="DQ66" s="5"/>
      <c r="DR66" s="5"/>
      <c r="DS66" s="5"/>
      <c r="DT66" s="5"/>
      <c r="DU66" s="5"/>
      <c r="DV66" s="5"/>
      <c r="DW66" s="5"/>
      <c r="DX66" s="5"/>
      <c r="DY66" s="5"/>
      <c r="DZ66" s="62"/>
      <c r="EA66" s="62"/>
      <c r="EB66" s="62"/>
      <c r="EC66" s="62"/>
      <c r="ED66" s="62"/>
      <c r="EE66" s="62"/>
      <c r="EF66" s="62"/>
      <c r="EG66" s="62"/>
      <c r="EH66" s="62"/>
      <c r="EI66" s="62"/>
      <c r="EJ66" s="62"/>
      <c r="EK66" s="62"/>
      <c r="EL66" s="62"/>
      <c r="EM66" s="62"/>
      <c r="EN66" s="62"/>
      <c r="EO66" s="5"/>
      <c r="EP66" s="5"/>
      <c r="EQ66" s="5"/>
      <c r="ER66" s="5"/>
      <c r="ES66" s="5"/>
      <c r="ET66" s="5"/>
      <c r="EU66" s="5"/>
      <c r="EV66" s="5"/>
      <c r="EW66" s="5"/>
      <c r="EX66" s="5"/>
      <c r="EY66" s="5"/>
      <c r="EZ66" s="5"/>
      <c r="FA66" s="5"/>
      <c r="FB66" s="5"/>
      <c r="FC66" s="5"/>
      <c r="FD66" s="62"/>
      <c r="FE66" s="62"/>
      <c r="FF66" s="62"/>
      <c r="FG66" s="62"/>
      <c r="FH66" s="62"/>
      <c r="FI66" s="62"/>
      <c r="FJ66" s="62"/>
      <c r="FK66" s="62"/>
      <c r="FL66" s="62"/>
      <c r="FM66" s="62"/>
      <c r="FN66" s="62"/>
      <c r="FO66" s="62"/>
      <c r="FP66" s="62"/>
      <c r="FQ66" s="62"/>
      <c r="FR66" s="62"/>
      <c r="FS66" s="5"/>
      <c r="FT66" s="5"/>
      <c r="FU66" s="5"/>
      <c r="FV66" s="5"/>
      <c r="FW66" s="5"/>
      <c r="FX66" s="5"/>
      <c r="FY66" s="5"/>
      <c r="FZ66" s="5"/>
      <c r="GA66" s="5"/>
      <c r="GB66" s="5"/>
      <c r="GC66" s="5"/>
      <c r="GD66" s="5"/>
      <c r="GE66" s="5"/>
      <c r="GF66" s="5"/>
      <c r="GG66" s="5"/>
      <c r="GH66" s="62"/>
      <c r="GI66" s="62"/>
      <c r="GJ66" s="62"/>
      <c r="GK66" s="62"/>
      <c r="GL66" s="62"/>
      <c r="GM66" s="62"/>
      <c r="GN66" s="62"/>
      <c r="GO66" s="62"/>
      <c r="GP66" s="62"/>
      <c r="GQ66" s="62"/>
      <c r="GR66" s="62"/>
      <c r="GS66" s="62"/>
      <c r="GT66" s="62"/>
      <c r="GU66" s="62"/>
      <c r="GV66" s="62"/>
      <c r="GW66" s="5"/>
      <c r="GX66" s="5"/>
      <c r="GY66" s="5"/>
      <c r="GZ66" s="5"/>
      <c r="HA66" s="5"/>
      <c r="HB66" s="5"/>
      <c r="HC66" s="5"/>
      <c r="HD66" s="5"/>
      <c r="HE66" s="5"/>
      <c r="HF66" s="5"/>
      <c r="HG66" s="5"/>
      <c r="HH66" s="5"/>
      <c r="HI66" s="5"/>
      <c r="HJ66" s="5"/>
      <c r="HK66" s="5"/>
      <c r="HL66" s="62"/>
      <c r="HM66" s="62"/>
      <c r="HN66" s="62"/>
      <c r="HO66" s="62"/>
      <c r="HP66" s="62"/>
      <c r="HQ66" s="62"/>
      <c r="HR66" s="62"/>
      <c r="HS66" s="62"/>
      <c r="HT66" s="62"/>
      <c r="HU66" s="62"/>
      <c r="HV66" s="62"/>
      <c r="HW66" s="62"/>
      <c r="HX66" s="62"/>
      <c r="HY66" s="62"/>
      <c r="HZ66" s="62"/>
      <c r="IA66" s="5"/>
      <c r="IB66" s="5"/>
      <c r="IC66" s="5"/>
      <c r="ID66" s="5"/>
      <c r="IE66" s="5"/>
      <c r="IF66" s="5"/>
      <c r="IG66" s="5"/>
      <c r="IH66" s="5"/>
      <c r="II66" s="5"/>
      <c r="IJ66" s="5"/>
      <c r="IK66" s="5"/>
      <c r="IL66" s="5"/>
      <c r="IM66" s="5"/>
      <c r="IN66" s="5"/>
      <c r="IO66" s="5"/>
      <c r="IP66" s="62"/>
      <c r="IQ66" s="62"/>
      <c r="IR66" s="62"/>
      <c r="IS66" s="62"/>
      <c r="IT66" s="62"/>
      <c r="IU66" s="62"/>
      <c r="IV66" s="62"/>
      <c r="IW66" s="62"/>
      <c r="IX66" s="62"/>
      <c r="IY66" s="62"/>
      <c r="IZ66" s="62"/>
      <c r="JA66" s="62"/>
      <c r="JB66" s="62"/>
      <c r="JC66" s="62"/>
      <c r="JD66" s="62"/>
      <c r="JE66" s="5"/>
      <c r="JF66" s="5"/>
      <c r="JG66" s="5"/>
      <c r="JH66" s="5"/>
      <c r="JI66" s="5"/>
      <c r="JJ66" s="5"/>
      <c r="JK66" s="5"/>
      <c r="JL66" s="5"/>
      <c r="JM66" s="5"/>
      <c r="JN66" s="5"/>
      <c r="JO66" s="5"/>
      <c r="JP66" s="5"/>
      <c r="JQ66" s="5"/>
      <c r="JR66" s="5"/>
      <c r="JS66" s="5"/>
      <c r="JT66" s="62"/>
      <c r="JU66" s="62"/>
      <c r="JV66" s="62"/>
      <c r="JW66" s="62"/>
      <c r="JX66" s="62"/>
      <c r="JY66" s="62"/>
      <c r="JZ66" s="62"/>
      <c r="KA66" s="62"/>
      <c r="KB66" s="62"/>
      <c r="KC66" s="62"/>
      <c r="KD66" s="62"/>
      <c r="KE66" s="62"/>
      <c r="KF66" s="62"/>
      <c r="KG66" s="62"/>
      <c r="KH66" s="62"/>
      <c r="KI66" s="5"/>
      <c r="KJ66" s="5"/>
      <c r="KK66" s="5"/>
      <c r="KL66" s="5"/>
      <c r="KM66" s="5"/>
      <c r="KN66" s="5"/>
      <c r="KO66" s="5"/>
      <c r="KP66" s="5"/>
      <c r="KQ66" s="5"/>
      <c r="KR66" s="5"/>
      <c r="KS66" s="5"/>
      <c r="KT66" s="5"/>
      <c r="KU66" s="5"/>
      <c r="KV66" s="5"/>
      <c r="KW66" s="5"/>
      <c r="KX66" s="62"/>
      <c r="KY66" s="62"/>
      <c r="KZ66" s="62"/>
      <c r="LA66" s="62"/>
      <c r="LB66" s="62"/>
      <c r="LC66" s="62"/>
      <c r="LD66" s="62"/>
      <c r="LE66" s="62"/>
      <c r="LF66" s="62"/>
      <c r="LG66" s="62"/>
      <c r="LH66" s="62"/>
      <c r="LI66" s="62"/>
      <c r="LJ66" s="62"/>
      <c r="LK66" s="62"/>
      <c r="LL66" s="62"/>
    </row>
    <row r="67" spans="1:324" x14ac:dyDescent="0.35">
      <c r="A67" s="131">
        <v>63</v>
      </c>
      <c r="B67" s="170"/>
      <c r="C67" s="170"/>
      <c r="D67" s="152">
        <v>76</v>
      </c>
      <c r="E67" s="72" t="str">
        <f>'BVEM Scorecard'!F66</f>
        <v>Wind</v>
      </c>
      <c r="F67" s="96"/>
      <c r="G67" s="96"/>
      <c r="H67" s="96"/>
      <c r="I67" s="96"/>
      <c r="J67" s="66"/>
      <c r="K67" s="66"/>
      <c r="L67" s="66"/>
      <c r="M67" s="66"/>
      <c r="N67" s="66"/>
      <c r="O67" s="66"/>
      <c r="P67" s="66"/>
      <c r="Q67" s="66"/>
      <c r="R67" s="66"/>
      <c r="S67" s="66"/>
      <c r="T67" s="66"/>
      <c r="U67" s="66"/>
      <c r="V67" s="66"/>
      <c r="W67" s="66"/>
      <c r="X67" s="35"/>
      <c r="Y67" s="5"/>
      <c r="Z67" s="5"/>
      <c r="AA67" s="5"/>
      <c r="AB67" s="5"/>
      <c r="AC67" s="5"/>
      <c r="AD67" s="5"/>
      <c r="AE67" s="5"/>
      <c r="AF67" s="5"/>
      <c r="AG67" s="5"/>
      <c r="AH67" s="5"/>
      <c r="AI67" s="5"/>
      <c r="AJ67" s="35"/>
      <c r="AK67" s="35"/>
      <c r="AL67" s="35"/>
      <c r="AM67" s="35"/>
      <c r="AN67" s="62"/>
      <c r="AO67" s="62"/>
      <c r="AP67" s="62"/>
      <c r="AQ67" s="62"/>
      <c r="AR67" s="62"/>
      <c r="AS67" s="62"/>
      <c r="AT67" s="62"/>
      <c r="AU67" s="62"/>
      <c r="AV67" s="62"/>
      <c r="AW67" s="62"/>
      <c r="AX67" s="62"/>
      <c r="AY67" s="62"/>
      <c r="AZ67" s="62"/>
      <c r="BA67" s="62"/>
      <c r="BB67" s="62"/>
      <c r="BC67" s="5"/>
      <c r="BD67" s="5"/>
      <c r="BE67" s="5"/>
      <c r="BF67" s="5"/>
      <c r="BG67" s="5"/>
      <c r="BH67" s="5"/>
      <c r="BI67" s="5"/>
      <c r="BJ67" s="5"/>
      <c r="BK67" s="5"/>
      <c r="BL67" s="5"/>
      <c r="BM67" s="5"/>
      <c r="BN67" s="5"/>
      <c r="BO67" s="5"/>
      <c r="BP67" s="5"/>
      <c r="BQ67" s="5"/>
      <c r="BR67" s="62"/>
      <c r="BS67" s="62"/>
      <c r="BT67" s="62"/>
      <c r="BU67" s="62"/>
      <c r="BV67" s="62"/>
      <c r="BW67" s="62"/>
      <c r="BX67" s="62"/>
      <c r="BY67" s="62"/>
      <c r="BZ67" s="62"/>
      <c r="CA67" s="62"/>
      <c r="CB67" s="62"/>
      <c r="CC67" s="62"/>
      <c r="CD67" s="62"/>
      <c r="CE67" s="62"/>
      <c r="CF67" s="62"/>
      <c r="CG67" s="5"/>
      <c r="CH67" s="5"/>
      <c r="CI67" s="5"/>
      <c r="CJ67" s="5"/>
      <c r="CK67" s="5"/>
      <c r="CL67" s="5"/>
      <c r="CM67" s="5"/>
      <c r="CN67" s="5"/>
      <c r="CO67" s="5"/>
      <c r="CP67" s="5"/>
      <c r="CQ67" s="5"/>
      <c r="CR67" s="5"/>
      <c r="CS67" s="5"/>
      <c r="CT67" s="5"/>
      <c r="CU67" s="5"/>
      <c r="CV67" s="62"/>
      <c r="CW67" s="62"/>
      <c r="CX67" s="62"/>
      <c r="CY67" s="62"/>
      <c r="CZ67" s="62"/>
      <c r="DA67" s="62"/>
      <c r="DB67" s="62"/>
      <c r="DC67" s="62"/>
      <c r="DD67" s="62"/>
      <c r="DE67" s="62"/>
      <c r="DF67" s="62"/>
      <c r="DG67" s="62"/>
      <c r="DH67" s="62"/>
      <c r="DI67" s="62"/>
      <c r="DJ67" s="62"/>
      <c r="DK67" s="5"/>
      <c r="DL67" s="5"/>
      <c r="DM67" s="5"/>
      <c r="DN67" s="5"/>
      <c r="DO67" s="5"/>
      <c r="DP67" s="5"/>
      <c r="DQ67" s="5"/>
      <c r="DR67" s="5"/>
      <c r="DS67" s="5"/>
      <c r="DT67" s="5"/>
      <c r="DU67" s="5"/>
      <c r="DV67" s="5"/>
      <c r="DW67" s="5"/>
      <c r="DX67" s="5"/>
      <c r="DY67" s="5"/>
      <c r="DZ67" s="62"/>
      <c r="EA67" s="62"/>
      <c r="EB67" s="62"/>
      <c r="EC67" s="62"/>
      <c r="ED67" s="62"/>
      <c r="EE67" s="62"/>
      <c r="EF67" s="62"/>
      <c r="EG67" s="62"/>
      <c r="EH67" s="62"/>
      <c r="EI67" s="62"/>
      <c r="EJ67" s="62"/>
      <c r="EK67" s="62"/>
      <c r="EL67" s="62"/>
      <c r="EM67" s="62"/>
      <c r="EN67" s="62"/>
      <c r="EO67" s="5"/>
      <c r="EP67" s="5"/>
      <c r="EQ67" s="5"/>
      <c r="ER67" s="5"/>
      <c r="ES67" s="5"/>
      <c r="ET67" s="5"/>
      <c r="EU67" s="5"/>
      <c r="EV67" s="5"/>
      <c r="EW67" s="5"/>
      <c r="EX67" s="5"/>
      <c r="EY67" s="5"/>
      <c r="EZ67" s="5"/>
      <c r="FA67" s="5"/>
      <c r="FB67" s="5"/>
      <c r="FC67" s="5"/>
      <c r="FD67" s="62"/>
      <c r="FE67" s="62"/>
      <c r="FF67" s="62"/>
      <c r="FG67" s="62"/>
      <c r="FH67" s="62"/>
      <c r="FI67" s="62"/>
      <c r="FJ67" s="62"/>
      <c r="FK67" s="62"/>
      <c r="FL67" s="62"/>
      <c r="FM67" s="62"/>
      <c r="FN67" s="62"/>
      <c r="FO67" s="62"/>
      <c r="FP67" s="62"/>
      <c r="FQ67" s="62"/>
      <c r="FR67" s="62"/>
      <c r="FS67" s="5"/>
      <c r="FT67" s="5"/>
      <c r="FU67" s="5"/>
      <c r="FV67" s="5"/>
      <c r="FW67" s="5"/>
      <c r="FX67" s="5"/>
      <c r="FY67" s="5"/>
      <c r="FZ67" s="5"/>
      <c r="GA67" s="5"/>
      <c r="GB67" s="5"/>
      <c r="GC67" s="5"/>
      <c r="GD67" s="5"/>
      <c r="GE67" s="5"/>
      <c r="GF67" s="5"/>
      <c r="GG67" s="5"/>
      <c r="GH67" s="62"/>
      <c r="GI67" s="62"/>
      <c r="GJ67" s="62"/>
      <c r="GK67" s="62"/>
      <c r="GL67" s="62"/>
      <c r="GM67" s="62"/>
      <c r="GN67" s="62"/>
      <c r="GO67" s="62"/>
      <c r="GP67" s="62"/>
      <c r="GQ67" s="62"/>
      <c r="GR67" s="62"/>
      <c r="GS67" s="62"/>
      <c r="GT67" s="62"/>
      <c r="GU67" s="62"/>
      <c r="GV67" s="62"/>
      <c r="GW67" s="5"/>
      <c r="GX67" s="5"/>
      <c r="GY67" s="5"/>
      <c r="GZ67" s="5"/>
      <c r="HA67" s="5"/>
      <c r="HB67" s="5"/>
      <c r="HC67" s="5"/>
      <c r="HD67" s="5"/>
      <c r="HE67" s="5"/>
      <c r="HF67" s="5"/>
      <c r="HG67" s="5"/>
      <c r="HH67" s="5"/>
      <c r="HI67" s="5"/>
      <c r="HJ67" s="5"/>
      <c r="HK67" s="5"/>
      <c r="HL67" s="62"/>
      <c r="HM67" s="62"/>
      <c r="HN67" s="62"/>
      <c r="HO67" s="62"/>
      <c r="HP67" s="62"/>
      <c r="HQ67" s="62"/>
      <c r="HR67" s="62"/>
      <c r="HS67" s="62"/>
      <c r="HT67" s="62"/>
      <c r="HU67" s="62"/>
      <c r="HV67" s="62"/>
      <c r="HW67" s="62"/>
      <c r="HX67" s="62"/>
      <c r="HY67" s="62"/>
      <c r="HZ67" s="62"/>
      <c r="IA67" s="5"/>
      <c r="IB67" s="5"/>
      <c r="IC67" s="5"/>
      <c r="ID67" s="5"/>
      <c r="IE67" s="5"/>
      <c r="IF67" s="5"/>
      <c r="IG67" s="5"/>
      <c r="IH67" s="5"/>
      <c r="II67" s="5"/>
      <c r="IJ67" s="5"/>
      <c r="IK67" s="5"/>
      <c r="IL67" s="5"/>
      <c r="IM67" s="5"/>
      <c r="IN67" s="5"/>
      <c r="IO67" s="5"/>
      <c r="IP67" s="62"/>
      <c r="IQ67" s="62"/>
      <c r="IR67" s="62"/>
      <c r="IS67" s="62"/>
      <c r="IT67" s="62"/>
      <c r="IU67" s="62"/>
      <c r="IV67" s="62"/>
      <c r="IW67" s="62"/>
      <c r="IX67" s="62"/>
      <c r="IY67" s="62"/>
      <c r="IZ67" s="62"/>
      <c r="JA67" s="62"/>
      <c r="JB67" s="62"/>
      <c r="JC67" s="62"/>
      <c r="JD67" s="62"/>
      <c r="JE67" s="5"/>
      <c r="JF67" s="5"/>
      <c r="JG67" s="5"/>
      <c r="JH67" s="5"/>
      <c r="JI67" s="5"/>
      <c r="JJ67" s="5"/>
      <c r="JK67" s="5"/>
      <c r="JL67" s="5"/>
      <c r="JM67" s="5"/>
      <c r="JN67" s="5"/>
      <c r="JO67" s="5"/>
      <c r="JP67" s="5"/>
      <c r="JQ67" s="5"/>
      <c r="JR67" s="5"/>
      <c r="JS67" s="5"/>
      <c r="JT67" s="62"/>
      <c r="JU67" s="62"/>
      <c r="JV67" s="62"/>
      <c r="JW67" s="62"/>
      <c r="JX67" s="62"/>
      <c r="JY67" s="62"/>
      <c r="JZ67" s="62"/>
      <c r="KA67" s="62"/>
      <c r="KB67" s="62"/>
      <c r="KC67" s="62"/>
      <c r="KD67" s="62"/>
      <c r="KE67" s="62"/>
      <c r="KF67" s="62"/>
      <c r="KG67" s="62"/>
      <c r="KH67" s="62"/>
      <c r="KI67" s="5"/>
      <c r="KJ67" s="5"/>
      <c r="KK67" s="5"/>
      <c r="KL67" s="5"/>
      <c r="KM67" s="5"/>
      <c r="KN67" s="5"/>
      <c r="KO67" s="5"/>
      <c r="KP67" s="5"/>
      <c r="KQ67" s="5"/>
      <c r="KR67" s="5"/>
      <c r="KS67" s="5"/>
      <c r="KT67" s="5"/>
      <c r="KU67" s="5"/>
      <c r="KV67" s="5"/>
      <c r="KW67" s="5"/>
      <c r="KX67" s="62"/>
      <c r="KY67" s="62"/>
      <c r="KZ67" s="62"/>
      <c r="LA67" s="62"/>
      <c r="LB67" s="62"/>
      <c r="LC67" s="62"/>
      <c r="LD67" s="62"/>
      <c r="LE67" s="62"/>
      <c r="LF67" s="62"/>
      <c r="LG67" s="62"/>
      <c r="LH67" s="62"/>
      <c r="LI67" s="62"/>
      <c r="LJ67" s="62"/>
      <c r="LK67" s="62"/>
      <c r="LL67" s="62"/>
    </row>
    <row r="68" spans="1:324" x14ac:dyDescent="0.35">
      <c r="A68" s="131">
        <v>64</v>
      </c>
      <c r="B68" s="170"/>
      <c r="C68" s="170"/>
      <c r="D68" s="152">
        <v>79</v>
      </c>
      <c r="E68" s="72" t="str">
        <f>'BVEM Scorecard'!F67</f>
        <v>Wind</v>
      </c>
      <c r="F68" s="96"/>
      <c r="G68" s="96"/>
      <c r="H68" s="96"/>
      <c r="I68" s="96"/>
      <c r="J68" s="66"/>
      <c r="K68" s="66"/>
      <c r="L68" s="66"/>
      <c r="M68" s="66"/>
      <c r="N68" s="66"/>
      <c r="O68" s="66"/>
      <c r="P68" s="66"/>
      <c r="Q68" s="66"/>
      <c r="R68" s="66"/>
      <c r="S68" s="66"/>
      <c r="T68" s="66"/>
      <c r="U68" s="66"/>
      <c r="V68" s="66"/>
      <c r="W68" s="66"/>
      <c r="X68" s="35"/>
      <c r="Y68" s="5"/>
      <c r="Z68" s="5"/>
      <c r="AA68" s="5"/>
      <c r="AB68" s="5"/>
      <c r="AC68" s="5"/>
      <c r="AD68" s="5"/>
      <c r="AE68" s="5"/>
      <c r="AF68" s="5"/>
      <c r="AG68" s="5"/>
      <c r="AH68" s="5"/>
      <c r="AI68" s="5"/>
      <c r="AJ68" s="35"/>
      <c r="AK68" s="35"/>
      <c r="AL68" s="35"/>
      <c r="AM68" s="35"/>
      <c r="AN68" s="62"/>
      <c r="AO68" s="62"/>
      <c r="AP68" s="62"/>
      <c r="AQ68" s="62"/>
      <c r="AR68" s="62"/>
      <c r="AS68" s="62"/>
      <c r="AT68" s="62"/>
      <c r="AU68" s="62"/>
      <c r="AV68" s="62"/>
      <c r="AW68" s="62"/>
      <c r="AX68" s="62"/>
      <c r="AY68" s="62"/>
      <c r="AZ68" s="62"/>
      <c r="BA68" s="62"/>
      <c r="BB68" s="62"/>
      <c r="BC68" s="5"/>
      <c r="BD68" s="5"/>
      <c r="BE68" s="5"/>
      <c r="BF68" s="5"/>
      <c r="BG68" s="5"/>
      <c r="BH68" s="5"/>
      <c r="BI68" s="5"/>
      <c r="BJ68" s="5"/>
      <c r="BK68" s="5"/>
      <c r="BL68" s="5"/>
      <c r="BM68" s="5"/>
      <c r="BN68" s="5"/>
      <c r="BO68" s="5"/>
      <c r="BP68" s="5"/>
      <c r="BQ68" s="5"/>
      <c r="BR68" s="62"/>
      <c r="BS68" s="62"/>
      <c r="BT68" s="62"/>
      <c r="BU68" s="62"/>
      <c r="BV68" s="62"/>
      <c r="BW68" s="62"/>
      <c r="BX68" s="62"/>
      <c r="BY68" s="62"/>
      <c r="BZ68" s="62"/>
      <c r="CA68" s="62"/>
      <c r="CB68" s="62"/>
      <c r="CC68" s="62"/>
      <c r="CD68" s="62"/>
      <c r="CE68" s="62"/>
      <c r="CF68" s="62"/>
      <c r="CG68" s="5"/>
      <c r="CH68" s="5"/>
      <c r="CI68" s="5"/>
      <c r="CJ68" s="5"/>
      <c r="CK68" s="5"/>
      <c r="CL68" s="5"/>
      <c r="CM68" s="5"/>
      <c r="CN68" s="5"/>
      <c r="CO68" s="5"/>
      <c r="CP68" s="5"/>
      <c r="CQ68" s="5"/>
      <c r="CR68" s="5"/>
      <c r="CS68" s="5"/>
      <c r="CT68" s="5"/>
      <c r="CU68" s="5"/>
      <c r="CV68" s="62"/>
      <c r="CW68" s="62"/>
      <c r="CX68" s="62"/>
      <c r="CY68" s="62"/>
      <c r="CZ68" s="62"/>
      <c r="DA68" s="62"/>
      <c r="DB68" s="62"/>
      <c r="DC68" s="62"/>
      <c r="DD68" s="62"/>
      <c r="DE68" s="62"/>
      <c r="DF68" s="62"/>
      <c r="DG68" s="62"/>
      <c r="DH68" s="62"/>
      <c r="DI68" s="62"/>
      <c r="DJ68" s="62"/>
      <c r="DK68" s="5"/>
      <c r="DL68" s="5"/>
      <c r="DM68" s="5"/>
      <c r="DN68" s="5"/>
      <c r="DO68" s="5"/>
      <c r="DP68" s="5"/>
      <c r="DQ68" s="5"/>
      <c r="DR68" s="5"/>
      <c r="DS68" s="5"/>
      <c r="DT68" s="5"/>
      <c r="DU68" s="5"/>
      <c r="DV68" s="5"/>
      <c r="DW68" s="5"/>
      <c r="DX68" s="5"/>
      <c r="DY68" s="5"/>
      <c r="DZ68" s="62"/>
      <c r="EA68" s="62"/>
      <c r="EB68" s="62"/>
      <c r="EC68" s="62"/>
      <c r="ED68" s="62"/>
      <c r="EE68" s="62"/>
      <c r="EF68" s="62"/>
      <c r="EG68" s="62"/>
      <c r="EH68" s="62"/>
      <c r="EI68" s="62"/>
      <c r="EJ68" s="62"/>
      <c r="EK68" s="62"/>
      <c r="EL68" s="62"/>
      <c r="EM68" s="62"/>
      <c r="EN68" s="62"/>
      <c r="EO68" s="5"/>
      <c r="EP68" s="5"/>
      <c r="EQ68" s="5"/>
      <c r="ER68" s="5"/>
      <c r="ES68" s="5"/>
      <c r="ET68" s="5"/>
      <c r="EU68" s="5"/>
      <c r="EV68" s="5"/>
      <c r="EW68" s="5"/>
      <c r="EX68" s="5"/>
      <c r="EY68" s="5"/>
      <c r="EZ68" s="5"/>
      <c r="FA68" s="5"/>
      <c r="FB68" s="5"/>
      <c r="FC68" s="5"/>
      <c r="FD68" s="62"/>
      <c r="FE68" s="62"/>
      <c r="FF68" s="62"/>
      <c r="FG68" s="62"/>
      <c r="FH68" s="62"/>
      <c r="FI68" s="62"/>
      <c r="FJ68" s="62"/>
      <c r="FK68" s="62"/>
      <c r="FL68" s="62"/>
      <c r="FM68" s="62"/>
      <c r="FN68" s="62"/>
      <c r="FO68" s="62"/>
      <c r="FP68" s="62"/>
      <c r="FQ68" s="62"/>
      <c r="FR68" s="62"/>
      <c r="FS68" s="5"/>
      <c r="FT68" s="5"/>
      <c r="FU68" s="5"/>
      <c r="FV68" s="5"/>
      <c r="FW68" s="5"/>
      <c r="FX68" s="5"/>
      <c r="FY68" s="5"/>
      <c r="FZ68" s="5"/>
      <c r="GA68" s="5"/>
      <c r="GB68" s="5"/>
      <c r="GC68" s="5"/>
      <c r="GD68" s="5"/>
      <c r="GE68" s="5"/>
      <c r="GF68" s="5"/>
      <c r="GG68" s="5"/>
      <c r="GH68" s="62"/>
      <c r="GI68" s="62"/>
      <c r="GJ68" s="62"/>
      <c r="GK68" s="62"/>
      <c r="GL68" s="62"/>
      <c r="GM68" s="62"/>
      <c r="GN68" s="62"/>
      <c r="GO68" s="62"/>
      <c r="GP68" s="62"/>
      <c r="GQ68" s="62"/>
      <c r="GR68" s="62"/>
      <c r="GS68" s="62"/>
      <c r="GT68" s="62"/>
      <c r="GU68" s="62"/>
      <c r="GV68" s="62"/>
      <c r="GW68" s="5"/>
      <c r="GX68" s="5"/>
      <c r="GY68" s="5"/>
      <c r="GZ68" s="5"/>
      <c r="HA68" s="5"/>
      <c r="HB68" s="5"/>
      <c r="HC68" s="5"/>
      <c r="HD68" s="5"/>
      <c r="HE68" s="5"/>
      <c r="HF68" s="5"/>
      <c r="HG68" s="5"/>
      <c r="HH68" s="5"/>
      <c r="HI68" s="5"/>
      <c r="HJ68" s="5"/>
      <c r="HK68" s="5"/>
      <c r="HL68" s="62"/>
      <c r="HM68" s="62"/>
      <c r="HN68" s="62"/>
      <c r="HO68" s="62"/>
      <c r="HP68" s="62"/>
      <c r="HQ68" s="62"/>
      <c r="HR68" s="62"/>
      <c r="HS68" s="62"/>
      <c r="HT68" s="62"/>
      <c r="HU68" s="62"/>
      <c r="HV68" s="62"/>
      <c r="HW68" s="62"/>
      <c r="HX68" s="62"/>
      <c r="HY68" s="62"/>
      <c r="HZ68" s="62"/>
      <c r="IA68" s="5"/>
      <c r="IB68" s="5"/>
      <c r="IC68" s="5"/>
      <c r="ID68" s="5"/>
      <c r="IE68" s="5"/>
      <c r="IF68" s="5"/>
      <c r="IG68" s="5"/>
      <c r="IH68" s="5"/>
      <c r="II68" s="5"/>
      <c r="IJ68" s="5"/>
      <c r="IK68" s="5"/>
      <c r="IL68" s="5"/>
      <c r="IM68" s="5"/>
      <c r="IN68" s="5"/>
      <c r="IO68" s="5"/>
      <c r="IP68" s="62"/>
      <c r="IQ68" s="62"/>
      <c r="IR68" s="62"/>
      <c r="IS68" s="62"/>
      <c r="IT68" s="62"/>
      <c r="IU68" s="62"/>
      <c r="IV68" s="62"/>
      <c r="IW68" s="62"/>
      <c r="IX68" s="62"/>
      <c r="IY68" s="62"/>
      <c r="IZ68" s="62"/>
      <c r="JA68" s="62"/>
      <c r="JB68" s="62"/>
      <c r="JC68" s="62"/>
      <c r="JD68" s="62"/>
      <c r="JE68" s="5"/>
      <c r="JF68" s="5"/>
      <c r="JG68" s="5"/>
      <c r="JH68" s="5"/>
      <c r="JI68" s="5"/>
      <c r="JJ68" s="5"/>
      <c r="JK68" s="5"/>
      <c r="JL68" s="5"/>
      <c r="JM68" s="5"/>
      <c r="JN68" s="5"/>
      <c r="JO68" s="5"/>
      <c r="JP68" s="5"/>
      <c r="JQ68" s="5"/>
      <c r="JR68" s="5"/>
      <c r="JS68" s="5"/>
      <c r="JT68" s="62"/>
      <c r="JU68" s="62"/>
      <c r="JV68" s="62"/>
      <c r="JW68" s="62"/>
      <c r="JX68" s="62"/>
      <c r="JY68" s="62"/>
      <c r="JZ68" s="62"/>
      <c r="KA68" s="62"/>
      <c r="KB68" s="62"/>
      <c r="KC68" s="62"/>
      <c r="KD68" s="62"/>
      <c r="KE68" s="62"/>
      <c r="KF68" s="62"/>
      <c r="KG68" s="62"/>
      <c r="KH68" s="62"/>
      <c r="KI68" s="5"/>
      <c r="KJ68" s="5"/>
      <c r="KK68" s="5"/>
      <c r="KL68" s="5"/>
      <c r="KM68" s="5"/>
      <c r="KN68" s="5"/>
      <c r="KO68" s="5"/>
      <c r="KP68" s="5"/>
      <c r="KQ68" s="5"/>
      <c r="KR68" s="5"/>
      <c r="KS68" s="5"/>
      <c r="KT68" s="5"/>
      <c r="KU68" s="5"/>
      <c r="KV68" s="5"/>
      <c r="KW68" s="5"/>
      <c r="KX68" s="62"/>
      <c r="KY68" s="62"/>
      <c r="KZ68" s="62"/>
      <c r="LA68" s="62"/>
      <c r="LB68" s="62"/>
      <c r="LC68" s="62"/>
      <c r="LD68" s="62"/>
      <c r="LE68" s="62"/>
      <c r="LF68" s="62"/>
      <c r="LG68" s="62"/>
      <c r="LH68" s="62"/>
      <c r="LI68" s="62"/>
      <c r="LJ68" s="62"/>
      <c r="LK68" s="62"/>
      <c r="LL68" s="62"/>
    </row>
    <row r="69" spans="1:324" x14ac:dyDescent="0.35">
      <c r="A69" s="131">
        <v>65</v>
      </c>
      <c r="B69" s="170"/>
      <c r="C69" s="170"/>
      <c r="D69" s="152">
        <v>119</v>
      </c>
      <c r="E69" s="72" t="str">
        <f>'BVEM Scorecard'!F68</f>
        <v>Wind</v>
      </c>
      <c r="F69" s="96"/>
      <c r="G69" s="96"/>
      <c r="H69" s="96"/>
      <c r="I69" s="96"/>
      <c r="J69" s="66"/>
      <c r="K69" s="66"/>
      <c r="L69" s="66"/>
      <c r="M69" s="66"/>
      <c r="N69" s="66"/>
      <c r="O69" s="66"/>
      <c r="P69" s="66"/>
      <c r="Q69" s="66"/>
      <c r="R69" s="66"/>
      <c r="S69" s="66"/>
      <c r="T69" s="66"/>
      <c r="U69" s="66"/>
      <c r="V69" s="66"/>
      <c r="W69" s="66"/>
      <c r="X69" s="35"/>
      <c r="Y69" s="5"/>
      <c r="Z69" s="5"/>
      <c r="AA69" s="5"/>
      <c r="AB69" s="5"/>
      <c r="AC69" s="5"/>
      <c r="AD69" s="5"/>
      <c r="AE69" s="5"/>
      <c r="AF69" s="5"/>
      <c r="AG69" s="5"/>
      <c r="AH69" s="5"/>
      <c r="AI69" s="5"/>
      <c r="AJ69" s="35"/>
      <c r="AK69" s="35"/>
      <c r="AL69" s="35"/>
      <c r="AM69" s="35"/>
      <c r="AN69" s="62"/>
      <c r="AO69" s="62"/>
      <c r="AP69" s="62"/>
      <c r="AQ69" s="62"/>
      <c r="AR69" s="62"/>
      <c r="AS69" s="62"/>
      <c r="AT69" s="62"/>
      <c r="AU69" s="62"/>
      <c r="AV69" s="62"/>
      <c r="AW69" s="62"/>
      <c r="AX69" s="62"/>
      <c r="AY69" s="62"/>
      <c r="AZ69" s="62"/>
      <c r="BA69" s="62"/>
      <c r="BB69" s="62"/>
      <c r="BC69" s="5"/>
      <c r="BD69" s="5"/>
      <c r="BE69" s="5"/>
      <c r="BF69" s="5"/>
      <c r="BG69" s="5"/>
      <c r="BH69" s="5"/>
      <c r="BI69" s="5"/>
      <c r="BJ69" s="5"/>
      <c r="BK69" s="5"/>
      <c r="BL69" s="5"/>
      <c r="BM69" s="5"/>
      <c r="BN69" s="5"/>
      <c r="BO69" s="5"/>
      <c r="BP69" s="5"/>
      <c r="BQ69" s="5"/>
      <c r="BR69" s="62"/>
      <c r="BS69" s="62"/>
      <c r="BT69" s="62"/>
      <c r="BU69" s="62"/>
      <c r="BV69" s="62"/>
      <c r="BW69" s="62"/>
      <c r="BX69" s="62"/>
      <c r="BY69" s="62"/>
      <c r="BZ69" s="62"/>
      <c r="CA69" s="62"/>
      <c r="CB69" s="62"/>
      <c r="CC69" s="62"/>
      <c r="CD69" s="62"/>
      <c r="CE69" s="62"/>
      <c r="CF69" s="62"/>
      <c r="CG69" s="5"/>
      <c r="CH69" s="5"/>
      <c r="CI69" s="5"/>
      <c r="CJ69" s="5"/>
      <c r="CK69" s="5"/>
      <c r="CL69" s="5"/>
      <c r="CM69" s="5"/>
      <c r="CN69" s="5"/>
      <c r="CO69" s="5"/>
      <c r="CP69" s="5"/>
      <c r="CQ69" s="5"/>
      <c r="CR69" s="5"/>
      <c r="CS69" s="5"/>
      <c r="CT69" s="5"/>
      <c r="CU69" s="5"/>
      <c r="CV69" s="62"/>
      <c r="CW69" s="62"/>
      <c r="CX69" s="62"/>
      <c r="CY69" s="62"/>
      <c r="CZ69" s="62"/>
      <c r="DA69" s="62"/>
      <c r="DB69" s="62"/>
      <c r="DC69" s="62"/>
      <c r="DD69" s="62"/>
      <c r="DE69" s="62"/>
      <c r="DF69" s="62"/>
      <c r="DG69" s="62"/>
      <c r="DH69" s="62"/>
      <c r="DI69" s="62"/>
      <c r="DJ69" s="62"/>
      <c r="DK69" s="5"/>
      <c r="DL69" s="5"/>
      <c r="DM69" s="5"/>
      <c r="DN69" s="5"/>
      <c r="DO69" s="5"/>
      <c r="DP69" s="5"/>
      <c r="DQ69" s="5"/>
      <c r="DR69" s="5"/>
      <c r="DS69" s="5"/>
      <c r="DT69" s="5"/>
      <c r="DU69" s="5"/>
      <c r="DV69" s="5"/>
      <c r="DW69" s="5"/>
      <c r="DX69" s="5"/>
      <c r="DY69" s="5"/>
      <c r="DZ69" s="62"/>
      <c r="EA69" s="62"/>
      <c r="EB69" s="62"/>
      <c r="EC69" s="62"/>
      <c r="ED69" s="62"/>
      <c r="EE69" s="62"/>
      <c r="EF69" s="62"/>
      <c r="EG69" s="62"/>
      <c r="EH69" s="62"/>
      <c r="EI69" s="62"/>
      <c r="EJ69" s="62"/>
      <c r="EK69" s="62"/>
      <c r="EL69" s="62"/>
      <c r="EM69" s="62"/>
      <c r="EN69" s="62"/>
      <c r="EO69" s="5"/>
      <c r="EP69" s="5"/>
      <c r="EQ69" s="5"/>
      <c r="ER69" s="5"/>
      <c r="ES69" s="5"/>
      <c r="ET69" s="5"/>
      <c r="EU69" s="5"/>
      <c r="EV69" s="5"/>
      <c r="EW69" s="5"/>
      <c r="EX69" s="5"/>
      <c r="EY69" s="5"/>
      <c r="EZ69" s="5"/>
      <c r="FA69" s="5"/>
      <c r="FB69" s="5"/>
      <c r="FC69" s="5"/>
      <c r="FD69" s="62"/>
      <c r="FE69" s="62"/>
      <c r="FF69" s="62"/>
      <c r="FG69" s="62"/>
      <c r="FH69" s="62"/>
      <c r="FI69" s="62"/>
      <c r="FJ69" s="62"/>
      <c r="FK69" s="62"/>
      <c r="FL69" s="62"/>
      <c r="FM69" s="62"/>
      <c r="FN69" s="62"/>
      <c r="FO69" s="62"/>
      <c r="FP69" s="62"/>
      <c r="FQ69" s="62"/>
      <c r="FR69" s="62"/>
      <c r="FS69" s="5"/>
      <c r="FT69" s="5"/>
      <c r="FU69" s="5"/>
      <c r="FV69" s="5"/>
      <c r="FW69" s="5"/>
      <c r="FX69" s="5"/>
      <c r="FY69" s="5"/>
      <c r="FZ69" s="5"/>
      <c r="GA69" s="5"/>
      <c r="GB69" s="5"/>
      <c r="GC69" s="5"/>
      <c r="GD69" s="5"/>
      <c r="GE69" s="5"/>
      <c r="GF69" s="5"/>
      <c r="GG69" s="5"/>
      <c r="GH69" s="62"/>
      <c r="GI69" s="62"/>
      <c r="GJ69" s="62"/>
      <c r="GK69" s="62"/>
      <c r="GL69" s="62"/>
      <c r="GM69" s="62"/>
      <c r="GN69" s="62"/>
      <c r="GO69" s="62"/>
      <c r="GP69" s="62"/>
      <c r="GQ69" s="62"/>
      <c r="GR69" s="62"/>
      <c r="GS69" s="62"/>
      <c r="GT69" s="62"/>
      <c r="GU69" s="62"/>
      <c r="GV69" s="62"/>
      <c r="GW69" s="5"/>
      <c r="GX69" s="5"/>
      <c r="GY69" s="5"/>
      <c r="GZ69" s="5"/>
      <c r="HA69" s="5"/>
      <c r="HB69" s="5"/>
      <c r="HC69" s="5"/>
      <c r="HD69" s="5"/>
      <c r="HE69" s="5"/>
      <c r="HF69" s="5"/>
      <c r="HG69" s="5"/>
      <c r="HH69" s="5"/>
      <c r="HI69" s="5"/>
      <c r="HJ69" s="5"/>
      <c r="HK69" s="5"/>
      <c r="HL69" s="62"/>
      <c r="HM69" s="62"/>
      <c r="HN69" s="62"/>
      <c r="HO69" s="62"/>
      <c r="HP69" s="62"/>
      <c r="HQ69" s="62"/>
      <c r="HR69" s="62"/>
      <c r="HS69" s="62"/>
      <c r="HT69" s="62"/>
      <c r="HU69" s="62"/>
      <c r="HV69" s="62"/>
      <c r="HW69" s="62"/>
      <c r="HX69" s="62"/>
      <c r="HY69" s="62"/>
      <c r="HZ69" s="62"/>
      <c r="IA69" s="5"/>
      <c r="IB69" s="5"/>
      <c r="IC69" s="5"/>
      <c r="ID69" s="5"/>
      <c r="IE69" s="5"/>
      <c r="IF69" s="5"/>
      <c r="IG69" s="5"/>
      <c r="IH69" s="5"/>
      <c r="II69" s="5"/>
      <c r="IJ69" s="5"/>
      <c r="IK69" s="5"/>
      <c r="IL69" s="5"/>
      <c r="IM69" s="5"/>
      <c r="IN69" s="5"/>
      <c r="IO69" s="5"/>
      <c r="IP69" s="62"/>
      <c r="IQ69" s="62"/>
      <c r="IR69" s="62"/>
      <c r="IS69" s="62"/>
      <c r="IT69" s="62"/>
      <c r="IU69" s="62"/>
      <c r="IV69" s="62"/>
      <c r="IW69" s="62"/>
      <c r="IX69" s="62"/>
      <c r="IY69" s="62"/>
      <c r="IZ69" s="62"/>
      <c r="JA69" s="62"/>
      <c r="JB69" s="62"/>
      <c r="JC69" s="62"/>
      <c r="JD69" s="62"/>
      <c r="JE69" s="5"/>
      <c r="JF69" s="5"/>
      <c r="JG69" s="5"/>
      <c r="JH69" s="5"/>
      <c r="JI69" s="5"/>
      <c r="JJ69" s="5"/>
      <c r="JK69" s="5"/>
      <c r="JL69" s="5"/>
      <c r="JM69" s="5"/>
      <c r="JN69" s="5"/>
      <c r="JO69" s="5"/>
      <c r="JP69" s="5"/>
      <c r="JQ69" s="5"/>
      <c r="JR69" s="5"/>
      <c r="JS69" s="5"/>
      <c r="JT69" s="62"/>
      <c r="JU69" s="62"/>
      <c r="JV69" s="62"/>
      <c r="JW69" s="62"/>
      <c r="JX69" s="62"/>
      <c r="JY69" s="62"/>
      <c r="JZ69" s="62"/>
      <c r="KA69" s="62"/>
      <c r="KB69" s="62"/>
      <c r="KC69" s="62"/>
      <c r="KD69" s="62"/>
      <c r="KE69" s="62"/>
      <c r="KF69" s="62"/>
      <c r="KG69" s="62"/>
      <c r="KH69" s="62"/>
      <c r="KI69" s="5"/>
      <c r="KJ69" s="5"/>
      <c r="KK69" s="5"/>
      <c r="KL69" s="5"/>
      <c r="KM69" s="5"/>
      <c r="KN69" s="5"/>
      <c r="KO69" s="5"/>
      <c r="KP69" s="5"/>
      <c r="KQ69" s="5"/>
      <c r="KR69" s="5"/>
      <c r="KS69" s="5"/>
      <c r="KT69" s="5"/>
      <c r="KU69" s="5"/>
      <c r="KV69" s="5"/>
      <c r="KW69" s="5"/>
      <c r="KX69" s="62"/>
      <c r="KY69" s="62"/>
      <c r="KZ69" s="62"/>
      <c r="LA69" s="62"/>
      <c r="LB69" s="62"/>
      <c r="LC69" s="62"/>
      <c r="LD69" s="62"/>
      <c r="LE69" s="62"/>
      <c r="LF69" s="62"/>
      <c r="LG69" s="62"/>
      <c r="LH69" s="62"/>
      <c r="LI69" s="62"/>
      <c r="LJ69" s="62"/>
      <c r="LK69" s="62"/>
      <c r="LL69" s="62"/>
    </row>
    <row r="70" spans="1:324" x14ac:dyDescent="0.35">
      <c r="A70" s="131">
        <v>66</v>
      </c>
      <c r="B70" s="170"/>
      <c r="C70" s="170"/>
      <c r="D70" s="152">
        <v>123</v>
      </c>
      <c r="E70" s="72" t="str">
        <f>'BVEM Scorecard'!F69</f>
        <v>Wind</v>
      </c>
      <c r="F70" s="96"/>
      <c r="G70" s="96"/>
      <c r="H70" s="96"/>
      <c r="I70" s="96"/>
      <c r="J70" s="66"/>
      <c r="K70" s="66"/>
      <c r="L70" s="66"/>
      <c r="M70" s="66"/>
      <c r="N70" s="66"/>
      <c r="O70" s="66"/>
      <c r="P70" s="66"/>
      <c r="Q70" s="66"/>
      <c r="R70" s="66"/>
      <c r="S70" s="66"/>
      <c r="T70" s="66"/>
      <c r="U70" s="66"/>
      <c r="V70" s="66"/>
      <c r="W70" s="66"/>
      <c r="X70" s="35"/>
      <c r="Y70" s="5"/>
      <c r="Z70" s="5"/>
      <c r="AA70" s="5"/>
      <c r="AB70" s="5"/>
      <c r="AC70" s="5"/>
      <c r="AD70" s="5"/>
      <c r="AE70" s="5"/>
      <c r="AF70" s="5"/>
      <c r="AG70" s="5"/>
      <c r="AH70" s="5"/>
      <c r="AI70" s="5"/>
      <c r="AJ70" s="35"/>
      <c r="AK70" s="35"/>
      <c r="AL70" s="35"/>
      <c r="AM70" s="35"/>
      <c r="AN70" s="62"/>
      <c r="AO70" s="62"/>
      <c r="AP70" s="62"/>
      <c r="AQ70" s="62"/>
      <c r="AR70" s="62"/>
      <c r="AS70" s="62"/>
      <c r="AT70" s="62"/>
      <c r="AU70" s="62"/>
      <c r="AV70" s="62"/>
      <c r="AW70" s="62"/>
      <c r="AX70" s="62"/>
      <c r="AY70" s="62"/>
      <c r="AZ70" s="62"/>
      <c r="BA70" s="62"/>
      <c r="BB70" s="62"/>
      <c r="BC70" s="5"/>
      <c r="BD70" s="5"/>
      <c r="BE70" s="5"/>
      <c r="BF70" s="5"/>
      <c r="BG70" s="5"/>
      <c r="BH70" s="5"/>
      <c r="BI70" s="5"/>
      <c r="BJ70" s="5"/>
      <c r="BK70" s="5"/>
      <c r="BL70" s="5"/>
      <c r="BM70" s="5"/>
      <c r="BN70" s="5"/>
      <c r="BO70" s="5"/>
      <c r="BP70" s="5"/>
      <c r="BQ70" s="5"/>
      <c r="BR70" s="62"/>
      <c r="BS70" s="62"/>
      <c r="BT70" s="62"/>
      <c r="BU70" s="62"/>
      <c r="BV70" s="62"/>
      <c r="BW70" s="62"/>
      <c r="BX70" s="62"/>
      <c r="BY70" s="62"/>
      <c r="BZ70" s="62"/>
      <c r="CA70" s="62"/>
      <c r="CB70" s="62"/>
      <c r="CC70" s="62"/>
      <c r="CD70" s="62"/>
      <c r="CE70" s="62"/>
      <c r="CF70" s="62"/>
      <c r="CG70" s="5"/>
      <c r="CH70" s="5"/>
      <c r="CI70" s="5"/>
      <c r="CJ70" s="5"/>
      <c r="CK70" s="5"/>
      <c r="CL70" s="5"/>
      <c r="CM70" s="5"/>
      <c r="CN70" s="5"/>
      <c r="CO70" s="5"/>
      <c r="CP70" s="5"/>
      <c r="CQ70" s="5"/>
      <c r="CR70" s="5"/>
      <c r="CS70" s="5"/>
      <c r="CT70" s="5"/>
      <c r="CU70" s="5"/>
      <c r="CV70" s="62"/>
      <c r="CW70" s="62"/>
      <c r="CX70" s="62"/>
      <c r="CY70" s="62"/>
      <c r="CZ70" s="62"/>
      <c r="DA70" s="62"/>
      <c r="DB70" s="62"/>
      <c r="DC70" s="62"/>
      <c r="DD70" s="62"/>
      <c r="DE70" s="62"/>
      <c r="DF70" s="62"/>
      <c r="DG70" s="62"/>
      <c r="DH70" s="62"/>
      <c r="DI70" s="62"/>
      <c r="DJ70" s="62"/>
      <c r="DK70" s="5"/>
      <c r="DL70" s="5"/>
      <c r="DM70" s="5"/>
      <c r="DN70" s="5"/>
      <c r="DO70" s="5"/>
      <c r="DP70" s="5"/>
      <c r="DQ70" s="5"/>
      <c r="DR70" s="5"/>
      <c r="DS70" s="5"/>
      <c r="DT70" s="5"/>
      <c r="DU70" s="5"/>
      <c r="DV70" s="5"/>
      <c r="DW70" s="5"/>
      <c r="DX70" s="5"/>
      <c r="DY70" s="5"/>
      <c r="DZ70" s="62"/>
      <c r="EA70" s="62"/>
      <c r="EB70" s="62"/>
      <c r="EC70" s="62"/>
      <c r="ED70" s="62"/>
      <c r="EE70" s="62"/>
      <c r="EF70" s="62"/>
      <c r="EG70" s="62"/>
      <c r="EH70" s="62"/>
      <c r="EI70" s="62"/>
      <c r="EJ70" s="62"/>
      <c r="EK70" s="62"/>
      <c r="EL70" s="62"/>
      <c r="EM70" s="62"/>
      <c r="EN70" s="62"/>
      <c r="EO70" s="5"/>
      <c r="EP70" s="5"/>
      <c r="EQ70" s="5"/>
      <c r="ER70" s="5"/>
      <c r="ES70" s="5"/>
      <c r="ET70" s="5"/>
      <c r="EU70" s="5"/>
      <c r="EV70" s="5"/>
      <c r="EW70" s="5"/>
      <c r="EX70" s="5"/>
      <c r="EY70" s="5"/>
      <c r="EZ70" s="5"/>
      <c r="FA70" s="5"/>
      <c r="FB70" s="5"/>
      <c r="FC70" s="5"/>
      <c r="FD70" s="62"/>
      <c r="FE70" s="62"/>
      <c r="FF70" s="62"/>
      <c r="FG70" s="62"/>
      <c r="FH70" s="62"/>
      <c r="FI70" s="62"/>
      <c r="FJ70" s="62"/>
      <c r="FK70" s="62"/>
      <c r="FL70" s="62"/>
      <c r="FM70" s="62"/>
      <c r="FN70" s="62"/>
      <c r="FO70" s="62"/>
      <c r="FP70" s="62"/>
      <c r="FQ70" s="62"/>
      <c r="FR70" s="62"/>
      <c r="FS70" s="5"/>
      <c r="FT70" s="5"/>
      <c r="FU70" s="5"/>
      <c r="FV70" s="5"/>
      <c r="FW70" s="5"/>
      <c r="FX70" s="5"/>
      <c r="FY70" s="5"/>
      <c r="FZ70" s="5"/>
      <c r="GA70" s="5"/>
      <c r="GB70" s="5"/>
      <c r="GC70" s="5"/>
      <c r="GD70" s="5"/>
      <c r="GE70" s="5"/>
      <c r="GF70" s="5"/>
      <c r="GG70" s="5"/>
      <c r="GH70" s="62"/>
      <c r="GI70" s="62"/>
      <c r="GJ70" s="62"/>
      <c r="GK70" s="62"/>
      <c r="GL70" s="62"/>
      <c r="GM70" s="62"/>
      <c r="GN70" s="62"/>
      <c r="GO70" s="62"/>
      <c r="GP70" s="62"/>
      <c r="GQ70" s="62"/>
      <c r="GR70" s="62"/>
      <c r="GS70" s="62"/>
      <c r="GT70" s="62"/>
      <c r="GU70" s="62"/>
      <c r="GV70" s="62"/>
      <c r="GW70" s="5"/>
      <c r="GX70" s="5"/>
      <c r="GY70" s="5"/>
      <c r="GZ70" s="5"/>
      <c r="HA70" s="5"/>
      <c r="HB70" s="5"/>
      <c r="HC70" s="5"/>
      <c r="HD70" s="5"/>
      <c r="HE70" s="5"/>
      <c r="HF70" s="5"/>
      <c r="HG70" s="5"/>
      <c r="HH70" s="5"/>
      <c r="HI70" s="5"/>
      <c r="HJ70" s="5"/>
      <c r="HK70" s="5"/>
      <c r="HL70" s="62"/>
      <c r="HM70" s="62"/>
      <c r="HN70" s="62"/>
      <c r="HO70" s="62"/>
      <c r="HP70" s="62"/>
      <c r="HQ70" s="62"/>
      <c r="HR70" s="62"/>
      <c r="HS70" s="62"/>
      <c r="HT70" s="62"/>
      <c r="HU70" s="62"/>
      <c r="HV70" s="62"/>
      <c r="HW70" s="62"/>
      <c r="HX70" s="62"/>
      <c r="HY70" s="62"/>
      <c r="HZ70" s="62"/>
      <c r="IA70" s="5"/>
      <c r="IB70" s="5"/>
      <c r="IC70" s="5"/>
      <c r="ID70" s="5"/>
      <c r="IE70" s="5"/>
      <c r="IF70" s="5"/>
      <c r="IG70" s="5"/>
      <c r="IH70" s="5"/>
      <c r="II70" s="5"/>
      <c r="IJ70" s="5"/>
      <c r="IK70" s="5"/>
      <c r="IL70" s="5"/>
      <c r="IM70" s="5"/>
      <c r="IN70" s="5"/>
      <c r="IO70" s="5"/>
      <c r="IP70" s="62"/>
      <c r="IQ70" s="62"/>
      <c r="IR70" s="62"/>
      <c r="IS70" s="62"/>
      <c r="IT70" s="62"/>
      <c r="IU70" s="62"/>
      <c r="IV70" s="62"/>
      <c r="IW70" s="62"/>
      <c r="IX70" s="62"/>
      <c r="IY70" s="62"/>
      <c r="IZ70" s="62"/>
      <c r="JA70" s="62"/>
      <c r="JB70" s="62"/>
      <c r="JC70" s="62"/>
      <c r="JD70" s="62"/>
      <c r="JE70" s="5"/>
      <c r="JF70" s="5"/>
      <c r="JG70" s="5"/>
      <c r="JH70" s="5"/>
      <c r="JI70" s="5"/>
      <c r="JJ70" s="5"/>
      <c r="JK70" s="5"/>
      <c r="JL70" s="5"/>
      <c r="JM70" s="5"/>
      <c r="JN70" s="5"/>
      <c r="JO70" s="5"/>
      <c r="JP70" s="5"/>
      <c r="JQ70" s="5"/>
      <c r="JR70" s="5"/>
      <c r="JS70" s="5"/>
      <c r="JT70" s="62"/>
      <c r="JU70" s="62"/>
      <c r="JV70" s="62"/>
      <c r="JW70" s="62"/>
      <c r="JX70" s="62"/>
      <c r="JY70" s="62"/>
      <c r="JZ70" s="62"/>
      <c r="KA70" s="62"/>
      <c r="KB70" s="62"/>
      <c r="KC70" s="62"/>
      <c r="KD70" s="62"/>
      <c r="KE70" s="62"/>
      <c r="KF70" s="62"/>
      <c r="KG70" s="62"/>
      <c r="KH70" s="62"/>
      <c r="KI70" s="5"/>
      <c r="KJ70" s="5"/>
      <c r="KK70" s="5"/>
      <c r="KL70" s="5"/>
      <c r="KM70" s="5"/>
      <c r="KN70" s="5"/>
      <c r="KO70" s="5"/>
      <c r="KP70" s="5"/>
      <c r="KQ70" s="5"/>
      <c r="KR70" s="5"/>
      <c r="KS70" s="5"/>
      <c r="KT70" s="5"/>
      <c r="KU70" s="5"/>
      <c r="KV70" s="5"/>
      <c r="KW70" s="5"/>
      <c r="KX70" s="62"/>
      <c r="KY70" s="62"/>
      <c r="KZ70" s="62"/>
      <c r="LA70" s="62"/>
      <c r="LB70" s="62"/>
      <c r="LC70" s="62"/>
      <c r="LD70" s="62"/>
      <c r="LE70" s="62"/>
      <c r="LF70" s="62"/>
      <c r="LG70" s="62"/>
      <c r="LH70" s="62"/>
      <c r="LI70" s="62"/>
      <c r="LJ70" s="62"/>
      <c r="LK70" s="62"/>
      <c r="LL70" s="62"/>
    </row>
    <row r="71" spans="1:324" x14ac:dyDescent="0.35">
      <c r="A71" s="131">
        <v>67</v>
      </c>
      <c r="B71" s="170"/>
      <c r="C71" s="170"/>
      <c r="D71" s="152">
        <v>60</v>
      </c>
      <c r="E71" s="72" t="str">
        <f>'BVEM Scorecard'!F70</f>
        <v>Wind</v>
      </c>
      <c r="F71" s="96"/>
      <c r="G71" s="96"/>
      <c r="H71" s="96"/>
      <c r="I71" s="96"/>
      <c r="J71" s="66"/>
      <c r="K71" s="66"/>
      <c r="L71" s="66"/>
      <c r="M71" s="66"/>
      <c r="N71" s="66"/>
      <c r="O71" s="66"/>
      <c r="P71" s="66"/>
      <c r="Q71" s="66"/>
      <c r="R71" s="66"/>
      <c r="S71" s="66"/>
      <c r="T71" s="66"/>
      <c r="U71" s="66"/>
      <c r="V71" s="66"/>
      <c r="W71" s="66"/>
      <c r="X71" s="35"/>
      <c r="Y71" s="5"/>
      <c r="Z71" s="5"/>
      <c r="AA71" s="5"/>
      <c r="AB71" s="5"/>
      <c r="AC71" s="5"/>
      <c r="AD71" s="5"/>
      <c r="AE71" s="5"/>
      <c r="AF71" s="5"/>
      <c r="AG71" s="5"/>
      <c r="AH71" s="5"/>
      <c r="AI71" s="5"/>
      <c r="AJ71" s="35"/>
      <c r="AK71" s="35"/>
      <c r="AL71" s="35"/>
      <c r="AM71" s="35"/>
      <c r="AN71" s="62"/>
      <c r="AO71" s="62"/>
      <c r="AP71" s="62"/>
      <c r="AQ71" s="62"/>
      <c r="AR71" s="62"/>
      <c r="AS71" s="62"/>
      <c r="AT71" s="62"/>
      <c r="AU71" s="62"/>
      <c r="AV71" s="62"/>
      <c r="AW71" s="62"/>
      <c r="AX71" s="62"/>
      <c r="AY71" s="62"/>
      <c r="AZ71" s="62"/>
      <c r="BA71" s="62"/>
      <c r="BB71" s="62"/>
      <c r="BC71" s="5"/>
      <c r="BD71" s="5"/>
      <c r="BE71" s="5"/>
      <c r="BF71" s="5"/>
      <c r="BG71" s="5"/>
      <c r="BH71" s="5"/>
      <c r="BI71" s="5"/>
      <c r="BJ71" s="5"/>
      <c r="BK71" s="5"/>
      <c r="BL71" s="5"/>
      <c r="BM71" s="5"/>
      <c r="BN71" s="5"/>
      <c r="BO71" s="5"/>
      <c r="BP71" s="5"/>
      <c r="BQ71" s="5"/>
      <c r="BR71" s="62"/>
      <c r="BS71" s="62"/>
      <c r="BT71" s="62"/>
      <c r="BU71" s="62"/>
      <c r="BV71" s="62"/>
      <c r="BW71" s="62"/>
      <c r="BX71" s="62"/>
      <c r="BY71" s="62"/>
      <c r="BZ71" s="62"/>
      <c r="CA71" s="62"/>
      <c r="CB71" s="62"/>
      <c r="CC71" s="62"/>
      <c r="CD71" s="62"/>
      <c r="CE71" s="62"/>
      <c r="CF71" s="62"/>
      <c r="CG71" s="5"/>
      <c r="CH71" s="5"/>
      <c r="CI71" s="5"/>
      <c r="CJ71" s="5"/>
      <c r="CK71" s="5"/>
      <c r="CL71" s="5"/>
      <c r="CM71" s="5"/>
      <c r="CN71" s="5"/>
      <c r="CO71" s="5"/>
      <c r="CP71" s="5"/>
      <c r="CQ71" s="5"/>
      <c r="CR71" s="5"/>
      <c r="CS71" s="5"/>
      <c r="CT71" s="5"/>
      <c r="CU71" s="5"/>
      <c r="CV71" s="62"/>
      <c r="CW71" s="62"/>
      <c r="CX71" s="62"/>
      <c r="CY71" s="62"/>
      <c r="CZ71" s="62"/>
      <c r="DA71" s="62"/>
      <c r="DB71" s="62"/>
      <c r="DC71" s="62"/>
      <c r="DD71" s="62"/>
      <c r="DE71" s="62"/>
      <c r="DF71" s="62"/>
      <c r="DG71" s="62"/>
      <c r="DH71" s="62"/>
      <c r="DI71" s="62"/>
      <c r="DJ71" s="62"/>
      <c r="DK71" s="5"/>
      <c r="DL71" s="5"/>
      <c r="DM71" s="5"/>
      <c r="DN71" s="5"/>
      <c r="DO71" s="5"/>
      <c r="DP71" s="5"/>
      <c r="DQ71" s="5"/>
      <c r="DR71" s="5"/>
      <c r="DS71" s="5"/>
      <c r="DT71" s="5"/>
      <c r="DU71" s="5"/>
      <c r="DV71" s="5"/>
      <c r="DW71" s="5"/>
      <c r="DX71" s="5"/>
      <c r="DY71" s="5"/>
      <c r="DZ71" s="62"/>
      <c r="EA71" s="62"/>
      <c r="EB71" s="62"/>
      <c r="EC71" s="62"/>
      <c r="ED71" s="62"/>
      <c r="EE71" s="62"/>
      <c r="EF71" s="62"/>
      <c r="EG71" s="62"/>
      <c r="EH71" s="62"/>
      <c r="EI71" s="62"/>
      <c r="EJ71" s="62"/>
      <c r="EK71" s="62"/>
      <c r="EL71" s="62"/>
      <c r="EM71" s="62"/>
      <c r="EN71" s="62"/>
      <c r="EO71" s="5"/>
      <c r="EP71" s="5"/>
      <c r="EQ71" s="5"/>
      <c r="ER71" s="5"/>
      <c r="ES71" s="5"/>
      <c r="ET71" s="5"/>
      <c r="EU71" s="5"/>
      <c r="EV71" s="5"/>
      <c r="EW71" s="5"/>
      <c r="EX71" s="5"/>
      <c r="EY71" s="5"/>
      <c r="EZ71" s="5"/>
      <c r="FA71" s="5"/>
      <c r="FB71" s="5"/>
      <c r="FC71" s="5"/>
      <c r="FD71" s="62"/>
      <c r="FE71" s="62"/>
      <c r="FF71" s="62"/>
      <c r="FG71" s="62"/>
      <c r="FH71" s="62"/>
      <c r="FI71" s="62"/>
      <c r="FJ71" s="62"/>
      <c r="FK71" s="62"/>
      <c r="FL71" s="62"/>
      <c r="FM71" s="62"/>
      <c r="FN71" s="62"/>
      <c r="FO71" s="62"/>
      <c r="FP71" s="62"/>
      <c r="FQ71" s="62"/>
      <c r="FR71" s="62"/>
      <c r="FS71" s="5"/>
      <c r="FT71" s="5"/>
      <c r="FU71" s="5"/>
      <c r="FV71" s="5"/>
      <c r="FW71" s="5"/>
      <c r="FX71" s="5"/>
      <c r="FY71" s="5"/>
      <c r="FZ71" s="5"/>
      <c r="GA71" s="5"/>
      <c r="GB71" s="5"/>
      <c r="GC71" s="5"/>
      <c r="GD71" s="5"/>
      <c r="GE71" s="5"/>
      <c r="GF71" s="5"/>
      <c r="GG71" s="5"/>
      <c r="GH71" s="62"/>
      <c r="GI71" s="62"/>
      <c r="GJ71" s="62"/>
      <c r="GK71" s="62"/>
      <c r="GL71" s="62"/>
      <c r="GM71" s="62"/>
      <c r="GN71" s="62"/>
      <c r="GO71" s="62"/>
      <c r="GP71" s="62"/>
      <c r="GQ71" s="62"/>
      <c r="GR71" s="62"/>
      <c r="GS71" s="62"/>
      <c r="GT71" s="62"/>
      <c r="GU71" s="62"/>
      <c r="GV71" s="62"/>
      <c r="GW71" s="5"/>
      <c r="GX71" s="5"/>
      <c r="GY71" s="5"/>
      <c r="GZ71" s="5"/>
      <c r="HA71" s="5"/>
      <c r="HB71" s="5"/>
      <c r="HC71" s="5"/>
      <c r="HD71" s="5"/>
      <c r="HE71" s="5"/>
      <c r="HF71" s="5"/>
      <c r="HG71" s="5"/>
      <c r="HH71" s="5"/>
      <c r="HI71" s="5"/>
      <c r="HJ71" s="5"/>
      <c r="HK71" s="5"/>
      <c r="HL71" s="62"/>
      <c r="HM71" s="62"/>
      <c r="HN71" s="62"/>
      <c r="HO71" s="62"/>
      <c r="HP71" s="62"/>
      <c r="HQ71" s="62"/>
      <c r="HR71" s="62"/>
      <c r="HS71" s="62"/>
      <c r="HT71" s="62"/>
      <c r="HU71" s="62"/>
      <c r="HV71" s="62"/>
      <c r="HW71" s="62"/>
      <c r="HX71" s="62"/>
      <c r="HY71" s="62"/>
      <c r="HZ71" s="62"/>
      <c r="IA71" s="5"/>
      <c r="IB71" s="5"/>
      <c r="IC71" s="5"/>
      <c r="ID71" s="5"/>
      <c r="IE71" s="5"/>
      <c r="IF71" s="5"/>
      <c r="IG71" s="5"/>
      <c r="IH71" s="5"/>
      <c r="II71" s="5"/>
      <c r="IJ71" s="5"/>
      <c r="IK71" s="5"/>
      <c r="IL71" s="5"/>
      <c r="IM71" s="5"/>
      <c r="IN71" s="5"/>
      <c r="IO71" s="5"/>
      <c r="IP71" s="62"/>
      <c r="IQ71" s="62"/>
      <c r="IR71" s="62"/>
      <c r="IS71" s="62"/>
      <c r="IT71" s="62"/>
      <c r="IU71" s="62"/>
      <c r="IV71" s="62"/>
      <c r="IW71" s="62"/>
      <c r="IX71" s="62"/>
      <c r="IY71" s="62"/>
      <c r="IZ71" s="62"/>
      <c r="JA71" s="62"/>
      <c r="JB71" s="62"/>
      <c r="JC71" s="62"/>
      <c r="JD71" s="62"/>
      <c r="JE71" s="5"/>
      <c r="JF71" s="5"/>
      <c r="JG71" s="5"/>
      <c r="JH71" s="5"/>
      <c r="JI71" s="5"/>
      <c r="JJ71" s="5"/>
      <c r="JK71" s="5"/>
      <c r="JL71" s="5"/>
      <c r="JM71" s="5"/>
      <c r="JN71" s="5"/>
      <c r="JO71" s="5"/>
      <c r="JP71" s="5"/>
      <c r="JQ71" s="5"/>
      <c r="JR71" s="5"/>
      <c r="JS71" s="5"/>
      <c r="JT71" s="62"/>
      <c r="JU71" s="62"/>
      <c r="JV71" s="62"/>
      <c r="JW71" s="62"/>
      <c r="JX71" s="62"/>
      <c r="JY71" s="62"/>
      <c r="JZ71" s="62"/>
      <c r="KA71" s="62"/>
      <c r="KB71" s="62"/>
      <c r="KC71" s="62"/>
      <c r="KD71" s="62"/>
      <c r="KE71" s="62"/>
      <c r="KF71" s="62"/>
      <c r="KG71" s="62"/>
      <c r="KH71" s="62"/>
      <c r="KI71" s="5"/>
      <c r="KJ71" s="5"/>
      <c r="KK71" s="5"/>
      <c r="KL71" s="5"/>
      <c r="KM71" s="5"/>
      <c r="KN71" s="5"/>
      <c r="KO71" s="5"/>
      <c r="KP71" s="5"/>
      <c r="KQ71" s="5"/>
      <c r="KR71" s="5"/>
      <c r="KS71" s="5"/>
      <c r="KT71" s="5"/>
      <c r="KU71" s="5"/>
      <c r="KV71" s="5"/>
      <c r="KW71" s="5"/>
      <c r="KX71" s="62"/>
      <c r="KY71" s="62"/>
      <c r="KZ71" s="62"/>
      <c r="LA71" s="62"/>
      <c r="LB71" s="62"/>
      <c r="LC71" s="62"/>
      <c r="LD71" s="62"/>
      <c r="LE71" s="62"/>
      <c r="LF71" s="62"/>
      <c r="LG71" s="62"/>
      <c r="LH71" s="62"/>
      <c r="LI71" s="62"/>
      <c r="LJ71" s="62"/>
      <c r="LK71" s="62"/>
      <c r="LL71" s="62"/>
    </row>
    <row r="72" spans="1:324" x14ac:dyDescent="0.35">
      <c r="A72" s="131">
        <v>68</v>
      </c>
      <c r="B72" s="170"/>
      <c r="C72" s="170"/>
      <c r="D72" s="152">
        <v>245</v>
      </c>
      <c r="E72" s="72" t="str">
        <f>'BVEM Scorecard'!F71</f>
        <v>Wind</v>
      </c>
      <c r="F72" s="96"/>
      <c r="G72" s="96"/>
      <c r="H72" s="96"/>
      <c r="I72" s="96"/>
      <c r="J72" s="66"/>
      <c r="K72" s="66"/>
      <c r="L72" s="66"/>
      <c r="M72" s="66"/>
      <c r="N72" s="66"/>
      <c r="O72" s="66"/>
      <c r="P72" s="66"/>
      <c r="Q72" s="66"/>
      <c r="R72" s="66"/>
      <c r="S72" s="66"/>
      <c r="T72" s="66"/>
      <c r="U72" s="66"/>
      <c r="V72" s="66"/>
      <c r="W72" s="66"/>
      <c r="X72" s="35"/>
      <c r="Y72" s="5"/>
      <c r="Z72" s="5"/>
      <c r="AA72" s="5"/>
      <c r="AB72" s="5"/>
      <c r="AC72" s="5"/>
      <c r="AD72" s="5"/>
      <c r="AE72" s="5"/>
      <c r="AF72" s="5"/>
      <c r="AG72" s="5"/>
      <c r="AH72" s="5"/>
      <c r="AI72" s="5"/>
      <c r="AJ72" s="35"/>
      <c r="AK72" s="35"/>
      <c r="AL72" s="35"/>
      <c r="AM72" s="35"/>
      <c r="AN72" s="62"/>
      <c r="AO72" s="62"/>
      <c r="AP72" s="62"/>
      <c r="AQ72" s="62"/>
      <c r="AR72" s="62"/>
      <c r="AS72" s="62"/>
      <c r="AT72" s="62"/>
      <c r="AU72" s="62"/>
      <c r="AV72" s="62"/>
      <c r="AW72" s="62"/>
      <c r="AX72" s="62"/>
      <c r="AY72" s="62"/>
      <c r="AZ72" s="62"/>
      <c r="BA72" s="62"/>
      <c r="BB72" s="62"/>
      <c r="BC72" s="5"/>
      <c r="BD72" s="5"/>
      <c r="BE72" s="5"/>
      <c r="BF72" s="5"/>
      <c r="BG72" s="5"/>
      <c r="BH72" s="5"/>
      <c r="BI72" s="5"/>
      <c r="BJ72" s="5"/>
      <c r="BK72" s="5"/>
      <c r="BL72" s="5"/>
      <c r="BM72" s="5"/>
      <c r="BN72" s="5"/>
      <c r="BO72" s="5"/>
      <c r="BP72" s="5"/>
      <c r="BQ72" s="5"/>
      <c r="BR72" s="62"/>
      <c r="BS72" s="62"/>
      <c r="BT72" s="62"/>
      <c r="BU72" s="62"/>
      <c r="BV72" s="62"/>
      <c r="BW72" s="62"/>
      <c r="BX72" s="62"/>
      <c r="BY72" s="62"/>
      <c r="BZ72" s="62"/>
      <c r="CA72" s="62"/>
      <c r="CB72" s="62"/>
      <c r="CC72" s="62"/>
      <c r="CD72" s="62"/>
      <c r="CE72" s="62"/>
      <c r="CF72" s="62"/>
      <c r="CG72" s="5"/>
      <c r="CH72" s="5"/>
      <c r="CI72" s="5"/>
      <c r="CJ72" s="5"/>
      <c r="CK72" s="5"/>
      <c r="CL72" s="5"/>
      <c r="CM72" s="5"/>
      <c r="CN72" s="5"/>
      <c r="CO72" s="5"/>
      <c r="CP72" s="5"/>
      <c r="CQ72" s="5"/>
      <c r="CR72" s="5"/>
      <c r="CS72" s="5"/>
      <c r="CT72" s="5"/>
      <c r="CU72" s="5"/>
      <c r="CV72" s="62"/>
      <c r="CW72" s="62"/>
      <c r="CX72" s="62"/>
      <c r="CY72" s="62"/>
      <c r="CZ72" s="62"/>
      <c r="DA72" s="62"/>
      <c r="DB72" s="62"/>
      <c r="DC72" s="62"/>
      <c r="DD72" s="62"/>
      <c r="DE72" s="62"/>
      <c r="DF72" s="62"/>
      <c r="DG72" s="62"/>
      <c r="DH72" s="62"/>
      <c r="DI72" s="62"/>
      <c r="DJ72" s="62"/>
      <c r="DK72" s="5"/>
      <c r="DL72" s="5"/>
      <c r="DM72" s="5"/>
      <c r="DN72" s="5"/>
      <c r="DO72" s="5"/>
      <c r="DP72" s="5"/>
      <c r="DQ72" s="5"/>
      <c r="DR72" s="5"/>
      <c r="DS72" s="5"/>
      <c r="DT72" s="5"/>
      <c r="DU72" s="5"/>
      <c r="DV72" s="5"/>
      <c r="DW72" s="5"/>
      <c r="DX72" s="5"/>
      <c r="DY72" s="5"/>
      <c r="DZ72" s="62"/>
      <c r="EA72" s="62"/>
      <c r="EB72" s="62"/>
      <c r="EC72" s="62"/>
      <c r="ED72" s="62"/>
      <c r="EE72" s="62"/>
      <c r="EF72" s="62"/>
      <c r="EG72" s="62"/>
      <c r="EH72" s="62"/>
      <c r="EI72" s="62"/>
      <c r="EJ72" s="62"/>
      <c r="EK72" s="62"/>
      <c r="EL72" s="62"/>
      <c r="EM72" s="62"/>
      <c r="EN72" s="62"/>
      <c r="EO72" s="5"/>
      <c r="EP72" s="5"/>
      <c r="EQ72" s="5"/>
      <c r="ER72" s="5"/>
      <c r="ES72" s="5"/>
      <c r="ET72" s="5"/>
      <c r="EU72" s="5"/>
      <c r="EV72" s="5"/>
      <c r="EW72" s="5"/>
      <c r="EX72" s="5"/>
      <c r="EY72" s="5"/>
      <c r="EZ72" s="5"/>
      <c r="FA72" s="5"/>
      <c r="FB72" s="5"/>
      <c r="FC72" s="5"/>
      <c r="FD72" s="62"/>
      <c r="FE72" s="62"/>
      <c r="FF72" s="62"/>
      <c r="FG72" s="62"/>
      <c r="FH72" s="62"/>
      <c r="FI72" s="62"/>
      <c r="FJ72" s="62"/>
      <c r="FK72" s="62"/>
      <c r="FL72" s="62"/>
      <c r="FM72" s="62"/>
      <c r="FN72" s="62"/>
      <c r="FO72" s="62"/>
      <c r="FP72" s="62"/>
      <c r="FQ72" s="62"/>
      <c r="FR72" s="62"/>
      <c r="FS72" s="5"/>
      <c r="FT72" s="5"/>
      <c r="FU72" s="5"/>
      <c r="FV72" s="5"/>
      <c r="FW72" s="5"/>
      <c r="FX72" s="5"/>
      <c r="FY72" s="5"/>
      <c r="FZ72" s="5"/>
      <c r="GA72" s="5"/>
      <c r="GB72" s="5"/>
      <c r="GC72" s="5"/>
      <c r="GD72" s="5"/>
      <c r="GE72" s="5"/>
      <c r="GF72" s="5"/>
      <c r="GG72" s="5"/>
      <c r="GH72" s="62"/>
      <c r="GI72" s="62"/>
      <c r="GJ72" s="62"/>
      <c r="GK72" s="62"/>
      <c r="GL72" s="62"/>
      <c r="GM72" s="62"/>
      <c r="GN72" s="62"/>
      <c r="GO72" s="62"/>
      <c r="GP72" s="62"/>
      <c r="GQ72" s="62"/>
      <c r="GR72" s="62"/>
      <c r="GS72" s="62"/>
      <c r="GT72" s="62"/>
      <c r="GU72" s="62"/>
      <c r="GV72" s="62"/>
      <c r="GW72" s="5"/>
      <c r="GX72" s="5"/>
      <c r="GY72" s="5"/>
      <c r="GZ72" s="5"/>
      <c r="HA72" s="5"/>
      <c r="HB72" s="5"/>
      <c r="HC72" s="5"/>
      <c r="HD72" s="5"/>
      <c r="HE72" s="5"/>
      <c r="HF72" s="5"/>
      <c r="HG72" s="5"/>
      <c r="HH72" s="5"/>
      <c r="HI72" s="5"/>
      <c r="HJ72" s="5"/>
      <c r="HK72" s="5"/>
      <c r="HL72" s="62"/>
      <c r="HM72" s="62"/>
      <c r="HN72" s="62"/>
      <c r="HO72" s="62"/>
      <c r="HP72" s="62"/>
      <c r="HQ72" s="62"/>
      <c r="HR72" s="62"/>
      <c r="HS72" s="62"/>
      <c r="HT72" s="62"/>
      <c r="HU72" s="62"/>
      <c r="HV72" s="62"/>
      <c r="HW72" s="62"/>
      <c r="HX72" s="62"/>
      <c r="HY72" s="62"/>
      <c r="HZ72" s="62"/>
      <c r="IA72" s="5"/>
      <c r="IB72" s="5"/>
      <c r="IC72" s="5"/>
      <c r="ID72" s="5"/>
      <c r="IE72" s="5"/>
      <c r="IF72" s="5"/>
      <c r="IG72" s="5"/>
      <c r="IH72" s="5"/>
      <c r="II72" s="5"/>
      <c r="IJ72" s="5"/>
      <c r="IK72" s="5"/>
      <c r="IL72" s="5"/>
      <c r="IM72" s="5"/>
      <c r="IN72" s="5"/>
      <c r="IO72" s="5"/>
      <c r="IP72" s="62"/>
      <c r="IQ72" s="62"/>
      <c r="IR72" s="62"/>
      <c r="IS72" s="62"/>
      <c r="IT72" s="62"/>
      <c r="IU72" s="62"/>
      <c r="IV72" s="62"/>
      <c r="IW72" s="62"/>
      <c r="IX72" s="62"/>
      <c r="IY72" s="62"/>
      <c r="IZ72" s="62"/>
      <c r="JA72" s="62"/>
      <c r="JB72" s="62"/>
      <c r="JC72" s="62"/>
      <c r="JD72" s="62"/>
      <c r="JE72" s="5"/>
      <c r="JF72" s="5"/>
      <c r="JG72" s="5"/>
      <c r="JH72" s="5"/>
      <c r="JI72" s="5"/>
      <c r="JJ72" s="5"/>
      <c r="JK72" s="5"/>
      <c r="JL72" s="5"/>
      <c r="JM72" s="5"/>
      <c r="JN72" s="5"/>
      <c r="JO72" s="5"/>
      <c r="JP72" s="5"/>
      <c r="JQ72" s="5"/>
      <c r="JR72" s="5"/>
      <c r="JS72" s="5"/>
      <c r="JT72" s="62"/>
      <c r="JU72" s="62"/>
      <c r="JV72" s="62"/>
      <c r="JW72" s="62"/>
      <c r="JX72" s="62"/>
      <c r="JY72" s="62"/>
      <c r="JZ72" s="62"/>
      <c r="KA72" s="62"/>
      <c r="KB72" s="62"/>
      <c r="KC72" s="62"/>
      <c r="KD72" s="62"/>
      <c r="KE72" s="62"/>
      <c r="KF72" s="62"/>
      <c r="KG72" s="62"/>
      <c r="KH72" s="62"/>
      <c r="KI72" s="5"/>
      <c r="KJ72" s="5"/>
      <c r="KK72" s="5"/>
      <c r="KL72" s="5"/>
      <c r="KM72" s="5"/>
      <c r="KN72" s="5"/>
      <c r="KO72" s="5"/>
      <c r="KP72" s="5"/>
      <c r="KQ72" s="5"/>
      <c r="KR72" s="5"/>
      <c r="KS72" s="5"/>
      <c r="KT72" s="5"/>
      <c r="KU72" s="5"/>
      <c r="KV72" s="5"/>
      <c r="KW72" s="5"/>
      <c r="KX72" s="62"/>
      <c r="KY72" s="62"/>
      <c r="KZ72" s="62"/>
      <c r="LA72" s="62"/>
      <c r="LB72" s="62"/>
      <c r="LC72" s="62"/>
      <c r="LD72" s="62"/>
      <c r="LE72" s="62"/>
      <c r="LF72" s="62"/>
      <c r="LG72" s="62"/>
      <c r="LH72" s="62"/>
      <c r="LI72" s="62"/>
      <c r="LJ72" s="62"/>
      <c r="LK72" s="62"/>
      <c r="LL72" s="62"/>
    </row>
    <row r="73" spans="1:324" x14ac:dyDescent="0.35">
      <c r="A73" s="131">
        <v>69</v>
      </c>
      <c r="B73" s="170"/>
      <c r="C73" s="170"/>
      <c r="D73" s="152">
        <v>110</v>
      </c>
      <c r="E73" s="72" t="str">
        <f>'BVEM Scorecard'!F72</f>
        <v>Wind</v>
      </c>
      <c r="F73" s="96"/>
      <c r="G73" s="96"/>
      <c r="H73" s="96"/>
      <c r="I73" s="96"/>
      <c r="J73" s="66"/>
      <c r="K73" s="66"/>
      <c r="L73" s="66"/>
      <c r="M73" s="66"/>
      <c r="N73" s="66"/>
      <c r="O73" s="66"/>
      <c r="P73" s="66"/>
      <c r="Q73" s="66"/>
      <c r="R73" s="66"/>
      <c r="S73" s="66"/>
      <c r="T73" s="66"/>
      <c r="U73" s="66"/>
      <c r="V73" s="66"/>
      <c r="W73" s="66"/>
      <c r="X73" s="35"/>
      <c r="Y73" s="5"/>
      <c r="Z73" s="5"/>
      <c r="AA73" s="5"/>
      <c r="AB73" s="5"/>
      <c r="AC73" s="5"/>
      <c r="AD73" s="5"/>
      <c r="AE73" s="5"/>
      <c r="AF73" s="5"/>
      <c r="AG73" s="5"/>
      <c r="AH73" s="5"/>
      <c r="AI73" s="5"/>
      <c r="AJ73" s="35"/>
      <c r="AK73" s="35"/>
      <c r="AL73" s="35"/>
      <c r="AM73" s="35"/>
      <c r="AN73" s="62"/>
      <c r="AO73" s="62"/>
      <c r="AP73" s="62"/>
      <c r="AQ73" s="62"/>
      <c r="AR73" s="62"/>
      <c r="AS73" s="62"/>
      <c r="AT73" s="62"/>
      <c r="AU73" s="62"/>
      <c r="AV73" s="62"/>
      <c r="AW73" s="62"/>
      <c r="AX73" s="62"/>
      <c r="AY73" s="62"/>
      <c r="AZ73" s="62"/>
      <c r="BA73" s="62"/>
      <c r="BB73" s="62"/>
      <c r="BC73" s="5"/>
      <c r="BD73" s="5"/>
      <c r="BE73" s="5"/>
      <c r="BF73" s="5"/>
      <c r="BG73" s="5"/>
      <c r="BH73" s="5"/>
      <c r="BI73" s="5"/>
      <c r="BJ73" s="5"/>
      <c r="BK73" s="5"/>
      <c r="BL73" s="5"/>
      <c r="BM73" s="5"/>
      <c r="BN73" s="5"/>
      <c r="BO73" s="5"/>
      <c r="BP73" s="5"/>
      <c r="BQ73" s="5"/>
      <c r="BR73" s="62"/>
      <c r="BS73" s="62"/>
      <c r="BT73" s="62"/>
      <c r="BU73" s="62"/>
      <c r="BV73" s="62"/>
      <c r="BW73" s="62"/>
      <c r="BX73" s="62"/>
      <c r="BY73" s="62"/>
      <c r="BZ73" s="62"/>
      <c r="CA73" s="62"/>
      <c r="CB73" s="62"/>
      <c r="CC73" s="62"/>
      <c r="CD73" s="62"/>
      <c r="CE73" s="62"/>
      <c r="CF73" s="62"/>
      <c r="CG73" s="5"/>
      <c r="CH73" s="5"/>
      <c r="CI73" s="5"/>
      <c r="CJ73" s="5"/>
      <c r="CK73" s="5"/>
      <c r="CL73" s="5"/>
      <c r="CM73" s="5"/>
      <c r="CN73" s="5"/>
      <c r="CO73" s="5"/>
      <c r="CP73" s="5"/>
      <c r="CQ73" s="5"/>
      <c r="CR73" s="5"/>
      <c r="CS73" s="5"/>
      <c r="CT73" s="5"/>
      <c r="CU73" s="5"/>
      <c r="CV73" s="62"/>
      <c r="CW73" s="62"/>
      <c r="CX73" s="62"/>
      <c r="CY73" s="62"/>
      <c r="CZ73" s="62"/>
      <c r="DA73" s="62"/>
      <c r="DB73" s="62"/>
      <c r="DC73" s="62"/>
      <c r="DD73" s="62"/>
      <c r="DE73" s="62"/>
      <c r="DF73" s="62"/>
      <c r="DG73" s="62"/>
      <c r="DH73" s="62"/>
      <c r="DI73" s="62"/>
      <c r="DJ73" s="62"/>
      <c r="DK73" s="5"/>
      <c r="DL73" s="5"/>
      <c r="DM73" s="5"/>
      <c r="DN73" s="5"/>
      <c r="DO73" s="5"/>
      <c r="DP73" s="5"/>
      <c r="DQ73" s="5"/>
      <c r="DR73" s="5"/>
      <c r="DS73" s="5"/>
      <c r="DT73" s="5"/>
      <c r="DU73" s="5"/>
      <c r="DV73" s="5"/>
      <c r="DW73" s="5"/>
      <c r="DX73" s="5"/>
      <c r="DY73" s="5"/>
      <c r="DZ73" s="62"/>
      <c r="EA73" s="62"/>
      <c r="EB73" s="62"/>
      <c r="EC73" s="62"/>
      <c r="ED73" s="62"/>
      <c r="EE73" s="62"/>
      <c r="EF73" s="62"/>
      <c r="EG73" s="62"/>
      <c r="EH73" s="62"/>
      <c r="EI73" s="62"/>
      <c r="EJ73" s="62"/>
      <c r="EK73" s="62"/>
      <c r="EL73" s="62"/>
      <c r="EM73" s="62"/>
      <c r="EN73" s="62"/>
      <c r="EO73" s="5"/>
      <c r="EP73" s="5"/>
      <c r="EQ73" s="5"/>
      <c r="ER73" s="5"/>
      <c r="ES73" s="5"/>
      <c r="ET73" s="5"/>
      <c r="EU73" s="5"/>
      <c r="EV73" s="5"/>
      <c r="EW73" s="5"/>
      <c r="EX73" s="5"/>
      <c r="EY73" s="5"/>
      <c r="EZ73" s="5"/>
      <c r="FA73" s="5"/>
      <c r="FB73" s="5"/>
      <c r="FC73" s="5"/>
      <c r="FD73" s="62"/>
      <c r="FE73" s="62"/>
      <c r="FF73" s="62"/>
      <c r="FG73" s="62"/>
      <c r="FH73" s="62"/>
      <c r="FI73" s="62"/>
      <c r="FJ73" s="62"/>
      <c r="FK73" s="62"/>
      <c r="FL73" s="62"/>
      <c r="FM73" s="62"/>
      <c r="FN73" s="62"/>
      <c r="FO73" s="62"/>
      <c r="FP73" s="62"/>
      <c r="FQ73" s="62"/>
      <c r="FR73" s="62"/>
      <c r="FS73" s="5"/>
      <c r="FT73" s="5"/>
      <c r="FU73" s="5"/>
      <c r="FV73" s="5"/>
      <c r="FW73" s="5"/>
      <c r="FX73" s="5"/>
      <c r="FY73" s="5"/>
      <c r="FZ73" s="5"/>
      <c r="GA73" s="5"/>
      <c r="GB73" s="5"/>
      <c r="GC73" s="5"/>
      <c r="GD73" s="5"/>
      <c r="GE73" s="5"/>
      <c r="GF73" s="5"/>
      <c r="GG73" s="5"/>
      <c r="GH73" s="62"/>
      <c r="GI73" s="62"/>
      <c r="GJ73" s="62"/>
      <c r="GK73" s="62"/>
      <c r="GL73" s="62"/>
      <c r="GM73" s="62"/>
      <c r="GN73" s="62"/>
      <c r="GO73" s="62"/>
      <c r="GP73" s="62"/>
      <c r="GQ73" s="62"/>
      <c r="GR73" s="62"/>
      <c r="GS73" s="62"/>
      <c r="GT73" s="62"/>
      <c r="GU73" s="62"/>
      <c r="GV73" s="62"/>
      <c r="GW73" s="5"/>
      <c r="GX73" s="5"/>
      <c r="GY73" s="5"/>
      <c r="GZ73" s="5"/>
      <c r="HA73" s="5"/>
      <c r="HB73" s="5"/>
      <c r="HC73" s="5"/>
      <c r="HD73" s="5"/>
      <c r="HE73" s="5"/>
      <c r="HF73" s="5"/>
      <c r="HG73" s="5"/>
      <c r="HH73" s="5"/>
      <c r="HI73" s="5"/>
      <c r="HJ73" s="5"/>
      <c r="HK73" s="5"/>
      <c r="HL73" s="62"/>
      <c r="HM73" s="62"/>
      <c r="HN73" s="62"/>
      <c r="HO73" s="62"/>
      <c r="HP73" s="62"/>
      <c r="HQ73" s="62"/>
      <c r="HR73" s="62"/>
      <c r="HS73" s="62"/>
      <c r="HT73" s="62"/>
      <c r="HU73" s="62"/>
      <c r="HV73" s="62"/>
      <c r="HW73" s="62"/>
      <c r="HX73" s="62"/>
      <c r="HY73" s="62"/>
      <c r="HZ73" s="62"/>
      <c r="IA73" s="5"/>
      <c r="IB73" s="5"/>
      <c r="IC73" s="5"/>
      <c r="ID73" s="5"/>
      <c r="IE73" s="5"/>
      <c r="IF73" s="5"/>
      <c r="IG73" s="5"/>
      <c r="IH73" s="5"/>
      <c r="II73" s="5"/>
      <c r="IJ73" s="5"/>
      <c r="IK73" s="5"/>
      <c r="IL73" s="5"/>
      <c r="IM73" s="5"/>
      <c r="IN73" s="5"/>
      <c r="IO73" s="5"/>
      <c r="IP73" s="62"/>
      <c r="IQ73" s="62"/>
      <c r="IR73" s="62"/>
      <c r="IS73" s="62"/>
      <c r="IT73" s="62"/>
      <c r="IU73" s="62"/>
      <c r="IV73" s="62"/>
      <c r="IW73" s="62"/>
      <c r="IX73" s="62"/>
      <c r="IY73" s="62"/>
      <c r="IZ73" s="62"/>
      <c r="JA73" s="62"/>
      <c r="JB73" s="62"/>
      <c r="JC73" s="62"/>
      <c r="JD73" s="62"/>
      <c r="JE73" s="5"/>
      <c r="JF73" s="5"/>
      <c r="JG73" s="5"/>
      <c r="JH73" s="5"/>
      <c r="JI73" s="5"/>
      <c r="JJ73" s="5"/>
      <c r="JK73" s="5"/>
      <c r="JL73" s="5"/>
      <c r="JM73" s="5"/>
      <c r="JN73" s="5"/>
      <c r="JO73" s="5"/>
      <c r="JP73" s="5"/>
      <c r="JQ73" s="5"/>
      <c r="JR73" s="5"/>
      <c r="JS73" s="5"/>
      <c r="JT73" s="62"/>
      <c r="JU73" s="62"/>
      <c r="JV73" s="62"/>
      <c r="JW73" s="62"/>
      <c r="JX73" s="62"/>
      <c r="JY73" s="62"/>
      <c r="JZ73" s="62"/>
      <c r="KA73" s="62"/>
      <c r="KB73" s="62"/>
      <c r="KC73" s="62"/>
      <c r="KD73" s="62"/>
      <c r="KE73" s="62"/>
      <c r="KF73" s="62"/>
      <c r="KG73" s="62"/>
      <c r="KH73" s="62"/>
      <c r="KI73" s="5"/>
      <c r="KJ73" s="5"/>
      <c r="KK73" s="5"/>
      <c r="KL73" s="5"/>
      <c r="KM73" s="5"/>
      <c r="KN73" s="5"/>
      <c r="KO73" s="5"/>
      <c r="KP73" s="5"/>
      <c r="KQ73" s="5"/>
      <c r="KR73" s="5"/>
      <c r="KS73" s="5"/>
      <c r="KT73" s="5"/>
      <c r="KU73" s="5"/>
      <c r="KV73" s="5"/>
      <c r="KW73" s="5"/>
      <c r="KX73" s="62"/>
      <c r="KY73" s="62"/>
      <c r="KZ73" s="62"/>
      <c r="LA73" s="62"/>
      <c r="LB73" s="62"/>
      <c r="LC73" s="62"/>
      <c r="LD73" s="62"/>
      <c r="LE73" s="62"/>
      <c r="LF73" s="62"/>
      <c r="LG73" s="62"/>
      <c r="LH73" s="62"/>
      <c r="LI73" s="62"/>
      <c r="LJ73" s="62"/>
      <c r="LK73" s="62"/>
      <c r="LL73" s="62"/>
    </row>
    <row r="74" spans="1:324" x14ac:dyDescent="0.35">
      <c r="A74" s="131">
        <v>70</v>
      </c>
      <c r="B74" s="170"/>
      <c r="C74" s="170"/>
      <c r="D74" s="152">
        <v>258</v>
      </c>
      <c r="E74" s="72" t="str">
        <f>'BVEM Scorecard'!F73</f>
        <v>Wind</v>
      </c>
      <c r="F74" s="96"/>
      <c r="G74" s="96"/>
      <c r="H74" s="96"/>
      <c r="I74" s="96"/>
      <c r="J74" s="66"/>
      <c r="K74" s="66"/>
      <c r="L74" s="66"/>
      <c r="M74" s="66"/>
      <c r="N74" s="66"/>
      <c r="O74" s="66"/>
      <c r="P74" s="66"/>
      <c r="Q74" s="66"/>
      <c r="R74" s="66"/>
      <c r="S74" s="66"/>
      <c r="T74" s="66"/>
      <c r="U74" s="66"/>
      <c r="V74" s="66"/>
      <c r="W74" s="66"/>
      <c r="X74" s="35"/>
      <c r="Y74" s="5"/>
      <c r="Z74" s="5"/>
      <c r="AA74" s="5"/>
      <c r="AB74" s="5"/>
      <c r="AC74" s="5"/>
      <c r="AD74" s="5"/>
      <c r="AE74" s="5"/>
      <c r="AF74" s="5"/>
      <c r="AG74" s="5"/>
      <c r="AH74" s="5"/>
      <c r="AI74" s="5"/>
      <c r="AJ74" s="35"/>
      <c r="AK74" s="35"/>
      <c r="AL74" s="35"/>
      <c r="AM74" s="35"/>
      <c r="AN74" s="62"/>
      <c r="AO74" s="62"/>
      <c r="AP74" s="62"/>
      <c r="AQ74" s="62"/>
      <c r="AR74" s="62"/>
      <c r="AS74" s="62"/>
      <c r="AT74" s="62"/>
      <c r="AU74" s="62"/>
      <c r="AV74" s="62"/>
      <c r="AW74" s="62"/>
      <c r="AX74" s="62"/>
      <c r="AY74" s="62"/>
      <c r="AZ74" s="62"/>
      <c r="BA74" s="62"/>
      <c r="BB74" s="62"/>
      <c r="BC74" s="5"/>
      <c r="BD74" s="5"/>
      <c r="BE74" s="5"/>
      <c r="BF74" s="5"/>
      <c r="BG74" s="5"/>
      <c r="BH74" s="5"/>
      <c r="BI74" s="5"/>
      <c r="BJ74" s="5"/>
      <c r="BK74" s="5"/>
      <c r="BL74" s="5"/>
      <c r="BM74" s="5"/>
      <c r="BN74" s="5"/>
      <c r="BO74" s="5"/>
      <c r="BP74" s="5"/>
      <c r="BQ74" s="5"/>
      <c r="BR74" s="62"/>
      <c r="BS74" s="62"/>
      <c r="BT74" s="62"/>
      <c r="BU74" s="62"/>
      <c r="BV74" s="62"/>
      <c r="BW74" s="62"/>
      <c r="BX74" s="62"/>
      <c r="BY74" s="62"/>
      <c r="BZ74" s="62"/>
      <c r="CA74" s="62"/>
      <c r="CB74" s="62"/>
      <c r="CC74" s="62"/>
      <c r="CD74" s="62"/>
      <c r="CE74" s="62"/>
      <c r="CF74" s="62"/>
      <c r="CG74" s="5"/>
      <c r="CH74" s="5"/>
      <c r="CI74" s="5"/>
      <c r="CJ74" s="5"/>
      <c r="CK74" s="5"/>
      <c r="CL74" s="5"/>
      <c r="CM74" s="5"/>
      <c r="CN74" s="5"/>
      <c r="CO74" s="5"/>
      <c r="CP74" s="5"/>
      <c r="CQ74" s="5"/>
      <c r="CR74" s="5"/>
      <c r="CS74" s="5"/>
      <c r="CT74" s="5"/>
      <c r="CU74" s="5"/>
      <c r="CV74" s="62"/>
      <c r="CW74" s="62"/>
      <c r="CX74" s="62"/>
      <c r="CY74" s="62"/>
      <c r="CZ74" s="62"/>
      <c r="DA74" s="62"/>
      <c r="DB74" s="62"/>
      <c r="DC74" s="62"/>
      <c r="DD74" s="62"/>
      <c r="DE74" s="62"/>
      <c r="DF74" s="62"/>
      <c r="DG74" s="62"/>
      <c r="DH74" s="62"/>
      <c r="DI74" s="62"/>
      <c r="DJ74" s="62"/>
      <c r="DK74" s="5"/>
      <c r="DL74" s="5"/>
      <c r="DM74" s="5"/>
      <c r="DN74" s="5"/>
      <c r="DO74" s="5"/>
      <c r="DP74" s="5"/>
      <c r="DQ74" s="5"/>
      <c r="DR74" s="5"/>
      <c r="DS74" s="5"/>
      <c r="DT74" s="5"/>
      <c r="DU74" s="5"/>
      <c r="DV74" s="5"/>
      <c r="DW74" s="5"/>
      <c r="DX74" s="5"/>
      <c r="DY74" s="5"/>
      <c r="DZ74" s="62"/>
      <c r="EA74" s="62"/>
      <c r="EB74" s="62"/>
      <c r="EC74" s="62"/>
      <c r="ED74" s="62"/>
      <c r="EE74" s="62"/>
      <c r="EF74" s="62"/>
      <c r="EG74" s="62"/>
      <c r="EH74" s="62"/>
      <c r="EI74" s="62"/>
      <c r="EJ74" s="62"/>
      <c r="EK74" s="62"/>
      <c r="EL74" s="62"/>
      <c r="EM74" s="62"/>
      <c r="EN74" s="62"/>
      <c r="EO74" s="5"/>
      <c r="EP74" s="5"/>
      <c r="EQ74" s="5"/>
      <c r="ER74" s="5"/>
      <c r="ES74" s="5"/>
      <c r="ET74" s="5"/>
      <c r="EU74" s="5"/>
      <c r="EV74" s="5"/>
      <c r="EW74" s="5"/>
      <c r="EX74" s="5"/>
      <c r="EY74" s="5"/>
      <c r="EZ74" s="5"/>
      <c r="FA74" s="5"/>
      <c r="FB74" s="5"/>
      <c r="FC74" s="5"/>
      <c r="FD74" s="62"/>
      <c r="FE74" s="62"/>
      <c r="FF74" s="62"/>
      <c r="FG74" s="62"/>
      <c r="FH74" s="62"/>
      <c r="FI74" s="62"/>
      <c r="FJ74" s="62"/>
      <c r="FK74" s="62"/>
      <c r="FL74" s="62"/>
      <c r="FM74" s="62"/>
      <c r="FN74" s="62"/>
      <c r="FO74" s="62"/>
      <c r="FP74" s="62"/>
      <c r="FQ74" s="62"/>
      <c r="FR74" s="62"/>
      <c r="FS74" s="5"/>
      <c r="FT74" s="5"/>
      <c r="FU74" s="5"/>
      <c r="FV74" s="5"/>
      <c r="FW74" s="5"/>
      <c r="FX74" s="5"/>
      <c r="FY74" s="5"/>
      <c r="FZ74" s="5"/>
      <c r="GA74" s="5"/>
      <c r="GB74" s="5"/>
      <c r="GC74" s="5"/>
      <c r="GD74" s="5"/>
      <c r="GE74" s="5"/>
      <c r="GF74" s="5"/>
      <c r="GG74" s="5"/>
      <c r="GH74" s="62"/>
      <c r="GI74" s="62"/>
      <c r="GJ74" s="62"/>
      <c r="GK74" s="62"/>
      <c r="GL74" s="62"/>
      <c r="GM74" s="62"/>
      <c r="GN74" s="62"/>
      <c r="GO74" s="62"/>
      <c r="GP74" s="62"/>
      <c r="GQ74" s="62"/>
      <c r="GR74" s="62"/>
      <c r="GS74" s="62"/>
      <c r="GT74" s="62"/>
      <c r="GU74" s="62"/>
      <c r="GV74" s="62"/>
      <c r="GW74" s="5"/>
      <c r="GX74" s="5"/>
      <c r="GY74" s="5"/>
      <c r="GZ74" s="5"/>
      <c r="HA74" s="5"/>
      <c r="HB74" s="5"/>
      <c r="HC74" s="5"/>
      <c r="HD74" s="5"/>
      <c r="HE74" s="5"/>
      <c r="HF74" s="5"/>
      <c r="HG74" s="5"/>
      <c r="HH74" s="5"/>
      <c r="HI74" s="5"/>
      <c r="HJ74" s="5"/>
      <c r="HK74" s="5"/>
      <c r="HL74" s="62"/>
      <c r="HM74" s="62"/>
      <c r="HN74" s="62"/>
      <c r="HO74" s="62"/>
      <c r="HP74" s="62"/>
      <c r="HQ74" s="62"/>
      <c r="HR74" s="62"/>
      <c r="HS74" s="62"/>
      <c r="HT74" s="62"/>
      <c r="HU74" s="62"/>
      <c r="HV74" s="62"/>
      <c r="HW74" s="62"/>
      <c r="HX74" s="62"/>
      <c r="HY74" s="62"/>
      <c r="HZ74" s="62"/>
      <c r="IA74" s="5"/>
      <c r="IB74" s="5"/>
      <c r="IC74" s="5"/>
      <c r="ID74" s="5"/>
      <c r="IE74" s="5"/>
      <c r="IF74" s="5"/>
      <c r="IG74" s="5"/>
      <c r="IH74" s="5"/>
      <c r="II74" s="5"/>
      <c r="IJ74" s="5"/>
      <c r="IK74" s="5"/>
      <c r="IL74" s="5"/>
      <c r="IM74" s="5"/>
      <c r="IN74" s="5"/>
      <c r="IO74" s="5"/>
      <c r="IP74" s="62"/>
      <c r="IQ74" s="62"/>
      <c r="IR74" s="62"/>
      <c r="IS74" s="62"/>
      <c r="IT74" s="62"/>
      <c r="IU74" s="62"/>
      <c r="IV74" s="62"/>
      <c r="IW74" s="62"/>
      <c r="IX74" s="62"/>
      <c r="IY74" s="62"/>
      <c r="IZ74" s="62"/>
      <c r="JA74" s="62"/>
      <c r="JB74" s="62"/>
      <c r="JC74" s="62"/>
      <c r="JD74" s="62"/>
      <c r="JE74" s="5"/>
      <c r="JF74" s="5"/>
      <c r="JG74" s="5"/>
      <c r="JH74" s="5"/>
      <c r="JI74" s="5"/>
      <c r="JJ74" s="5"/>
      <c r="JK74" s="5"/>
      <c r="JL74" s="5"/>
      <c r="JM74" s="5"/>
      <c r="JN74" s="5"/>
      <c r="JO74" s="5"/>
      <c r="JP74" s="5"/>
      <c r="JQ74" s="5"/>
      <c r="JR74" s="5"/>
      <c r="JS74" s="5"/>
      <c r="JT74" s="62"/>
      <c r="JU74" s="62"/>
      <c r="JV74" s="62"/>
      <c r="JW74" s="62"/>
      <c r="JX74" s="62"/>
      <c r="JY74" s="62"/>
      <c r="JZ74" s="62"/>
      <c r="KA74" s="62"/>
      <c r="KB74" s="62"/>
      <c r="KC74" s="62"/>
      <c r="KD74" s="62"/>
      <c r="KE74" s="62"/>
      <c r="KF74" s="62"/>
      <c r="KG74" s="62"/>
      <c r="KH74" s="62"/>
      <c r="KI74" s="5"/>
      <c r="KJ74" s="5"/>
      <c r="KK74" s="5"/>
      <c r="KL74" s="5"/>
      <c r="KM74" s="5"/>
      <c r="KN74" s="5"/>
      <c r="KO74" s="5"/>
      <c r="KP74" s="5"/>
      <c r="KQ74" s="5"/>
      <c r="KR74" s="5"/>
      <c r="KS74" s="5"/>
      <c r="KT74" s="5"/>
      <c r="KU74" s="5"/>
      <c r="KV74" s="5"/>
      <c r="KW74" s="5"/>
      <c r="KX74" s="62"/>
      <c r="KY74" s="62"/>
      <c r="KZ74" s="62"/>
      <c r="LA74" s="62"/>
      <c r="LB74" s="62"/>
      <c r="LC74" s="62"/>
      <c r="LD74" s="62"/>
      <c r="LE74" s="62"/>
      <c r="LF74" s="62"/>
      <c r="LG74" s="62"/>
      <c r="LH74" s="62"/>
      <c r="LI74" s="62"/>
      <c r="LJ74" s="62"/>
      <c r="LK74" s="62"/>
      <c r="LL74" s="62"/>
    </row>
    <row r="75" spans="1:324" x14ac:dyDescent="0.35">
      <c r="A75" s="131">
        <v>71</v>
      </c>
      <c r="B75" s="170"/>
      <c r="C75" s="170"/>
      <c r="D75" s="152">
        <v>61</v>
      </c>
      <c r="E75" s="72" t="str">
        <f>'BVEM Scorecard'!F74</f>
        <v>Wind</v>
      </c>
      <c r="F75" s="96"/>
      <c r="G75" s="96"/>
      <c r="H75" s="96"/>
      <c r="I75" s="96"/>
      <c r="J75" s="66"/>
      <c r="K75" s="66"/>
      <c r="L75" s="66"/>
      <c r="M75" s="66"/>
      <c r="N75" s="66"/>
      <c r="O75" s="66"/>
      <c r="P75" s="66"/>
      <c r="Q75" s="66"/>
      <c r="R75" s="66"/>
      <c r="S75" s="66"/>
      <c r="T75" s="66"/>
      <c r="U75" s="66"/>
      <c r="V75" s="66"/>
      <c r="W75" s="66"/>
      <c r="X75" s="35"/>
      <c r="Y75" s="5"/>
      <c r="Z75" s="5"/>
      <c r="AA75" s="5"/>
      <c r="AB75" s="5"/>
      <c r="AC75" s="5"/>
      <c r="AD75" s="5"/>
      <c r="AE75" s="5"/>
      <c r="AF75" s="5"/>
      <c r="AG75" s="5"/>
      <c r="AH75" s="5"/>
      <c r="AI75" s="5"/>
      <c r="AJ75" s="35"/>
      <c r="AK75" s="35"/>
      <c r="AL75" s="35"/>
      <c r="AM75" s="35"/>
      <c r="AN75" s="62"/>
      <c r="AO75" s="62"/>
      <c r="AP75" s="62"/>
      <c r="AQ75" s="62"/>
      <c r="AR75" s="62"/>
      <c r="AS75" s="62"/>
      <c r="AT75" s="62"/>
      <c r="AU75" s="62"/>
      <c r="AV75" s="62"/>
      <c r="AW75" s="62"/>
      <c r="AX75" s="62"/>
      <c r="AY75" s="62"/>
      <c r="AZ75" s="62"/>
      <c r="BA75" s="62"/>
      <c r="BB75" s="62"/>
      <c r="BC75" s="5"/>
      <c r="BD75" s="5"/>
      <c r="BE75" s="5"/>
      <c r="BF75" s="5"/>
      <c r="BG75" s="5"/>
      <c r="BH75" s="5"/>
      <c r="BI75" s="5"/>
      <c r="BJ75" s="5"/>
      <c r="BK75" s="5"/>
      <c r="BL75" s="5"/>
      <c r="BM75" s="5"/>
      <c r="BN75" s="5"/>
      <c r="BO75" s="5"/>
      <c r="BP75" s="5"/>
      <c r="BQ75" s="5"/>
      <c r="BR75" s="62"/>
      <c r="BS75" s="62"/>
      <c r="BT75" s="62"/>
      <c r="BU75" s="62"/>
      <c r="BV75" s="62"/>
      <c r="BW75" s="62"/>
      <c r="BX75" s="62"/>
      <c r="BY75" s="62"/>
      <c r="BZ75" s="62"/>
      <c r="CA75" s="62"/>
      <c r="CB75" s="62"/>
      <c r="CC75" s="62"/>
      <c r="CD75" s="62"/>
      <c r="CE75" s="62"/>
      <c r="CF75" s="62"/>
      <c r="CG75" s="5"/>
      <c r="CH75" s="5"/>
      <c r="CI75" s="5"/>
      <c r="CJ75" s="5"/>
      <c r="CK75" s="5"/>
      <c r="CL75" s="5"/>
      <c r="CM75" s="5"/>
      <c r="CN75" s="5"/>
      <c r="CO75" s="5"/>
      <c r="CP75" s="5"/>
      <c r="CQ75" s="5"/>
      <c r="CR75" s="5"/>
      <c r="CS75" s="5"/>
      <c r="CT75" s="5"/>
      <c r="CU75" s="5"/>
      <c r="CV75" s="62"/>
      <c r="CW75" s="62"/>
      <c r="CX75" s="62"/>
      <c r="CY75" s="62"/>
      <c r="CZ75" s="62"/>
      <c r="DA75" s="62"/>
      <c r="DB75" s="62"/>
      <c r="DC75" s="62"/>
      <c r="DD75" s="62"/>
      <c r="DE75" s="62"/>
      <c r="DF75" s="62"/>
      <c r="DG75" s="62"/>
      <c r="DH75" s="62"/>
      <c r="DI75" s="62"/>
      <c r="DJ75" s="62"/>
      <c r="DK75" s="5"/>
      <c r="DL75" s="5"/>
      <c r="DM75" s="5"/>
      <c r="DN75" s="5"/>
      <c r="DO75" s="5"/>
      <c r="DP75" s="5"/>
      <c r="DQ75" s="5"/>
      <c r="DR75" s="5"/>
      <c r="DS75" s="5"/>
      <c r="DT75" s="5"/>
      <c r="DU75" s="5"/>
      <c r="DV75" s="5"/>
      <c r="DW75" s="5"/>
      <c r="DX75" s="5"/>
      <c r="DY75" s="5"/>
      <c r="DZ75" s="62"/>
      <c r="EA75" s="62"/>
      <c r="EB75" s="62"/>
      <c r="EC75" s="62"/>
      <c r="ED75" s="62"/>
      <c r="EE75" s="62"/>
      <c r="EF75" s="62"/>
      <c r="EG75" s="62"/>
      <c r="EH75" s="62"/>
      <c r="EI75" s="62"/>
      <c r="EJ75" s="62"/>
      <c r="EK75" s="62"/>
      <c r="EL75" s="62"/>
      <c r="EM75" s="62"/>
      <c r="EN75" s="62"/>
      <c r="EO75" s="5"/>
      <c r="EP75" s="5"/>
      <c r="EQ75" s="5"/>
      <c r="ER75" s="5"/>
      <c r="ES75" s="5"/>
      <c r="ET75" s="5"/>
      <c r="EU75" s="5"/>
      <c r="EV75" s="5"/>
      <c r="EW75" s="5"/>
      <c r="EX75" s="5"/>
      <c r="EY75" s="5"/>
      <c r="EZ75" s="5"/>
      <c r="FA75" s="5"/>
      <c r="FB75" s="5"/>
      <c r="FC75" s="5"/>
      <c r="FD75" s="62"/>
      <c r="FE75" s="62"/>
      <c r="FF75" s="62"/>
      <c r="FG75" s="62"/>
      <c r="FH75" s="62"/>
      <c r="FI75" s="62"/>
      <c r="FJ75" s="62"/>
      <c r="FK75" s="62"/>
      <c r="FL75" s="62"/>
      <c r="FM75" s="62"/>
      <c r="FN75" s="62"/>
      <c r="FO75" s="62"/>
      <c r="FP75" s="62"/>
      <c r="FQ75" s="62"/>
      <c r="FR75" s="62"/>
      <c r="FS75" s="5"/>
      <c r="FT75" s="5"/>
      <c r="FU75" s="5"/>
      <c r="FV75" s="5"/>
      <c r="FW75" s="5"/>
      <c r="FX75" s="5"/>
      <c r="FY75" s="5"/>
      <c r="FZ75" s="5"/>
      <c r="GA75" s="5"/>
      <c r="GB75" s="5"/>
      <c r="GC75" s="5"/>
      <c r="GD75" s="5"/>
      <c r="GE75" s="5"/>
      <c r="GF75" s="5"/>
      <c r="GG75" s="5"/>
      <c r="GH75" s="62"/>
      <c r="GI75" s="62"/>
      <c r="GJ75" s="62"/>
      <c r="GK75" s="62"/>
      <c r="GL75" s="62"/>
      <c r="GM75" s="62"/>
      <c r="GN75" s="62"/>
      <c r="GO75" s="62"/>
      <c r="GP75" s="62"/>
      <c r="GQ75" s="62"/>
      <c r="GR75" s="62"/>
      <c r="GS75" s="62"/>
      <c r="GT75" s="62"/>
      <c r="GU75" s="62"/>
      <c r="GV75" s="62"/>
      <c r="GW75" s="5"/>
      <c r="GX75" s="5"/>
      <c r="GY75" s="5"/>
      <c r="GZ75" s="5"/>
      <c r="HA75" s="5"/>
      <c r="HB75" s="5"/>
      <c r="HC75" s="5"/>
      <c r="HD75" s="5"/>
      <c r="HE75" s="5"/>
      <c r="HF75" s="5"/>
      <c r="HG75" s="5"/>
      <c r="HH75" s="5"/>
      <c r="HI75" s="5"/>
      <c r="HJ75" s="5"/>
      <c r="HK75" s="5"/>
      <c r="HL75" s="62"/>
      <c r="HM75" s="62"/>
      <c r="HN75" s="62"/>
      <c r="HO75" s="62"/>
      <c r="HP75" s="62"/>
      <c r="HQ75" s="62"/>
      <c r="HR75" s="62"/>
      <c r="HS75" s="62"/>
      <c r="HT75" s="62"/>
      <c r="HU75" s="62"/>
      <c r="HV75" s="62"/>
      <c r="HW75" s="62"/>
      <c r="HX75" s="62"/>
      <c r="HY75" s="62"/>
      <c r="HZ75" s="62"/>
      <c r="IA75" s="5"/>
      <c r="IB75" s="5"/>
      <c r="IC75" s="5"/>
      <c r="ID75" s="5"/>
      <c r="IE75" s="5"/>
      <c r="IF75" s="5"/>
      <c r="IG75" s="5"/>
      <c r="IH75" s="5"/>
      <c r="II75" s="5"/>
      <c r="IJ75" s="5"/>
      <c r="IK75" s="5"/>
      <c r="IL75" s="5"/>
      <c r="IM75" s="5"/>
      <c r="IN75" s="5"/>
      <c r="IO75" s="5"/>
      <c r="IP75" s="62"/>
      <c r="IQ75" s="62"/>
      <c r="IR75" s="62"/>
      <c r="IS75" s="62"/>
      <c r="IT75" s="62"/>
      <c r="IU75" s="62"/>
      <c r="IV75" s="62"/>
      <c r="IW75" s="62"/>
      <c r="IX75" s="62"/>
      <c r="IY75" s="62"/>
      <c r="IZ75" s="62"/>
      <c r="JA75" s="62"/>
      <c r="JB75" s="62"/>
      <c r="JC75" s="62"/>
      <c r="JD75" s="62"/>
      <c r="JE75" s="5"/>
      <c r="JF75" s="5"/>
      <c r="JG75" s="5"/>
      <c r="JH75" s="5"/>
      <c r="JI75" s="5"/>
      <c r="JJ75" s="5"/>
      <c r="JK75" s="5"/>
      <c r="JL75" s="5"/>
      <c r="JM75" s="5"/>
      <c r="JN75" s="5"/>
      <c r="JO75" s="5"/>
      <c r="JP75" s="5"/>
      <c r="JQ75" s="5"/>
      <c r="JR75" s="5"/>
      <c r="JS75" s="5"/>
      <c r="JT75" s="62"/>
      <c r="JU75" s="62"/>
      <c r="JV75" s="62"/>
      <c r="JW75" s="62"/>
      <c r="JX75" s="62"/>
      <c r="JY75" s="62"/>
      <c r="JZ75" s="62"/>
      <c r="KA75" s="62"/>
      <c r="KB75" s="62"/>
      <c r="KC75" s="62"/>
      <c r="KD75" s="62"/>
      <c r="KE75" s="62"/>
      <c r="KF75" s="62"/>
      <c r="KG75" s="62"/>
      <c r="KH75" s="62"/>
      <c r="KI75" s="5"/>
      <c r="KJ75" s="5"/>
      <c r="KK75" s="5"/>
      <c r="KL75" s="5"/>
      <c r="KM75" s="5"/>
      <c r="KN75" s="5"/>
      <c r="KO75" s="5"/>
      <c r="KP75" s="5"/>
      <c r="KQ75" s="5"/>
      <c r="KR75" s="5"/>
      <c r="KS75" s="5"/>
      <c r="KT75" s="5"/>
      <c r="KU75" s="5"/>
      <c r="KV75" s="5"/>
      <c r="KW75" s="5"/>
      <c r="KX75" s="62"/>
      <c r="KY75" s="62"/>
      <c r="KZ75" s="62"/>
      <c r="LA75" s="62"/>
      <c r="LB75" s="62"/>
      <c r="LC75" s="62"/>
      <c r="LD75" s="62"/>
      <c r="LE75" s="62"/>
      <c r="LF75" s="62"/>
      <c r="LG75" s="62"/>
      <c r="LH75" s="62"/>
      <c r="LI75" s="62"/>
      <c r="LJ75" s="62"/>
      <c r="LK75" s="62"/>
      <c r="LL75" s="62"/>
    </row>
    <row r="76" spans="1:324" x14ac:dyDescent="0.35">
      <c r="A76" s="131">
        <v>72</v>
      </c>
      <c r="B76" s="170"/>
      <c r="C76" s="170"/>
      <c r="D76" s="152">
        <v>241</v>
      </c>
      <c r="E76" s="72" t="str">
        <f>'BVEM Scorecard'!F75</f>
        <v>Wind</v>
      </c>
      <c r="F76" s="96"/>
      <c r="G76" s="96"/>
      <c r="H76" s="96"/>
      <c r="I76" s="96"/>
      <c r="J76" s="66"/>
      <c r="K76" s="66"/>
      <c r="L76" s="66"/>
      <c r="M76" s="66"/>
      <c r="N76" s="66"/>
      <c r="O76" s="66"/>
      <c r="P76" s="66"/>
      <c r="Q76" s="66"/>
      <c r="R76" s="66"/>
      <c r="S76" s="66"/>
      <c r="T76" s="66"/>
      <c r="U76" s="66"/>
      <c r="V76" s="66"/>
      <c r="W76" s="66"/>
      <c r="X76" s="35"/>
      <c r="Y76" s="5"/>
      <c r="Z76" s="5"/>
      <c r="AA76" s="5"/>
      <c r="AB76" s="5"/>
      <c r="AC76" s="5"/>
      <c r="AD76" s="5"/>
      <c r="AE76" s="5"/>
      <c r="AF76" s="5"/>
      <c r="AG76" s="5"/>
      <c r="AH76" s="5"/>
      <c r="AI76" s="5"/>
      <c r="AJ76" s="35"/>
      <c r="AK76" s="35"/>
      <c r="AL76" s="35"/>
      <c r="AM76" s="35"/>
      <c r="AN76" s="62"/>
      <c r="AO76" s="62"/>
      <c r="AP76" s="62"/>
      <c r="AQ76" s="62"/>
      <c r="AR76" s="62"/>
      <c r="AS76" s="62"/>
      <c r="AT76" s="62"/>
      <c r="AU76" s="62"/>
      <c r="AV76" s="62"/>
      <c r="AW76" s="62"/>
      <c r="AX76" s="62"/>
      <c r="AY76" s="62"/>
      <c r="AZ76" s="62"/>
      <c r="BA76" s="62"/>
      <c r="BB76" s="62"/>
      <c r="BC76" s="5"/>
      <c r="BD76" s="5"/>
      <c r="BE76" s="5"/>
      <c r="BF76" s="5"/>
      <c r="BG76" s="5"/>
      <c r="BH76" s="5"/>
      <c r="BI76" s="5"/>
      <c r="BJ76" s="5"/>
      <c r="BK76" s="5"/>
      <c r="BL76" s="5"/>
      <c r="BM76" s="5"/>
      <c r="BN76" s="5"/>
      <c r="BO76" s="5"/>
      <c r="BP76" s="5"/>
      <c r="BQ76" s="5"/>
      <c r="BR76" s="62"/>
      <c r="BS76" s="62"/>
      <c r="BT76" s="62"/>
      <c r="BU76" s="62"/>
      <c r="BV76" s="62"/>
      <c r="BW76" s="62"/>
      <c r="BX76" s="62"/>
      <c r="BY76" s="62"/>
      <c r="BZ76" s="62"/>
      <c r="CA76" s="62"/>
      <c r="CB76" s="62"/>
      <c r="CC76" s="62"/>
      <c r="CD76" s="62"/>
      <c r="CE76" s="62"/>
      <c r="CF76" s="62"/>
      <c r="CG76" s="5"/>
      <c r="CH76" s="5"/>
      <c r="CI76" s="5"/>
      <c r="CJ76" s="5"/>
      <c r="CK76" s="5"/>
      <c r="CL76" s="5"/>
      <c r="CM76" s="5"/>
      <c r="CN76" s="5"/>
      <c r="CO76" s="5"/>
      <c r="CP76" s="5"/>
      <c r="CQ76" s="5"/>
      <c r="CR76" s="5"/>
      <c r="CS76" s="5"/>
      <c r="CT76" s="5"/>
      <c r="CU76" s="5"/>
      <c r="CV76" s="62"/>
      <c r="CW76" s="62"/>
      <c r="CX76" s="62"/>
      <c r="CY76" s="62"/>
      <c r="CZ76" s="62"/>
      <c r="DA76" s="62"/>
      <c r="DB76" s="62"/>
      <c r="DC76" s="62"/>
      <c r="DD76" s="62"/>
      <c r="DE76" s="62"/>
      <c r="DF76" s="62"/>
      <c r="DG76" s="62"/>
      <c r="DH76" s="62"/>
      <c r="DI76" s="62"/>
      <c r="DJ76" s="62"/>
      <c r="DK76" s="5"/>
      <c r="DL76" s="5"/>
      <c r="DM76" s="5"/>
      <c r="DN76" s="5"/>
      <c r="DO76" s="5"/>
      <c r="DP76" s="5"/>
      <c r="DQ76" s="5"/>
      <c r="DR76" s="5"/>
      <c r="DS76" s="5"/>
      <c r="DT76" s="5"/>
      <c r="DU76" s="5"/>
      <c r="DV76" s="5"/>
      <c r="DW76" s="5"/>
      <c r="DX76" s="5"/>
      <c r="DY76" s="5"/>
      <c r="DZ76" s="62"/>
      <c r="EA76" s="62"/>
      <c r="EB76" s="62"/>
      <c r="EC76" s="62"/>
      <c r="ED76" s="62"/>
      <c r="EE76" s="62"/>
      <c r="EF76" s="62"/>
      <c r="EG76" s="62"/>
      <c r="EH76" s="62"/>
      <c r="EI76" s="62"/>
      <c r="EJ76" s="62"/>
      <c r="EK76" s="62"/>
      <c r="EL76" s="62"/>
      <c r="EM76" s="62"/>
      <c r="EN76" s="62"/>
      <c r="EO76" s="5"/>
      <c r="EP76" s="5"/>
      <c r="EQ76" s="5"/>
      <c r="ER76" s="5"/>
      <c r="ES76" s="5"/>
      <c r="ET76" s="5"/>
      <c r="EU76" s="5"/>
      <c r="EV76" s="5"/>
      <c r="EW76" s="5"/>
      <c r="EX76" s="5"/>
      <c r="EY76" s="5"/>
      <c r="EZ76" s="5"/>
      <c r="FA76" s="5"/>
      <c r="FB76" s="5"/>
      <c r="FC76" s="5"/>
      <c r="FD76" s="62"/>
      <c r="FE76" s="62"/>
      <c r="FF76" s="62"/>
      <c r="FG76" s="62"/>
      <c r="FH76" s="62"/>
      <c r="FI76" s="62"/>
      <c r="FJ76" s="62"/>
      <c r="FK76" s="62"/>
      <c r="FL76" s="62"/>
      <c r="FM76" s="62"/>
      <c r="FN76" s="62"/>
      <c r="FO76" s="62"/>
      <c r="FP76" s="62"/>
      <c r="FQ76" s="62"/>
      <c r="FR76" s="62"/>
      <c r="FS76" s="5"/>
      <c r="FT76" s="5"/>
      <c r="FU76" s="5"/>
      <c r="FV76" s="5"/>
      <c r="FW76" s="5"/>
      <c r="FX76" s="5"/>
      <c r="FY76" s="5"/>
      <c r="FZ76" s="5"/>
      <c r="GA76" s="5"/>
      <c r="GB76" s="5"/>
      <c r="GC76" s="5"/>
      <c r="GD76" s="5"/>
      <c r="GE76" s="5"/>
      <c r="GF76" s="5"/>
      <c r="GG76" s="5"/>
      <c r="GH76" s="62"/>
      <c r="GI76" s="62"/>
      <c r="GJ76" s="62"/>
      <c r="GK76" s="62"/>
      <c r="GL76" s="62"/>
      <c r="GM76" s="62"/>
      <c r="GN76" s="62"/>
      <c r="GO76" s="62"/>
      <c r="GP76" s="62"/>
      <c r="GQ76" s="62"/>
      <c r="GR76" s="62"/>
      <c r="GS76" s="62"/>
      <c r="GT76" s="62"/>
      <c r="GU76" s="62"/>
      <c r="GV76" s="62"/>
      <c r="GW76" s="5"/>
      <c r="GX76" s="5"/>
      <c r="GY76" s="5"/>
      <c r="GZ76" s="5"/>
      <c r="HA76" s="5"/>
      <c r="HB76" s="5"/>
      <c r="HC76" s="5"/>
      <c r="HD76" s="5"/>
      <c r="HE76" s="5"/>
      <c r="HF76" s="5"/>
      <c r="HG76" s="5"/>
      <c r="HH76" s="5"/>
      <c r="HI76" s="5"/>
      <c r="HJ76" s="5"/>
      <c r="HK76" s="5"/>
      <c r="HL76" s="62"/>
      <c r="HM76" s="62"/>
      <c r="HN76" s="62"/>
      <c r="HO76" s="62"/>
      <c r="HP76" s="62"/>
      <c r="HQ76" s="62"/>
      <c r="HR76" s="62"/>
      <c r="HS76" s="62"/>
      <c r="HT76" s="62"/>
      <c r="HU76" s="62"/>
      <c r="HV76" s="62"/>
      <c r="HW76" s="62"/>
      <c r="HX76" s="62"/>
      <c r="HY76" s="62"/>
      <c r="HZ76" s="62"/>
      <c r="IA76" s="5"/>
      <c r="IB76" s="5"/>
      <c r="IC76" s="5"/>
      <c r="ID76" s="5"/>
      <c r="IE76" s="5"/>
      <c r="IF76" s="5"/>
      <c r="IG76" s="5"/>
      <c r="IH76" s="5"/>
      <c r="II76" s="5"/>
      <c r="IJ76" s="5"/>
      <c r="IK76" s="5"/>
      <c r="IL76" s="5"/>
      <c r="IM76" s="5"/>
      <c r="IN76" s="5"/>
      <c r="IO76" s="5"/>
      <c r="IP76" s="62"/>
      <c r="IQ76" s="62"/>
      <c r="IR76" s="62"/>
      <c r="IS76" s="62"/>
      <c r="IT76" s="62"/>
      <c r="IU76" s="62"/>
      <c r="IV76" s="62"/>
      <c r="IW76" s="62"/>
      <c r="IX76" s="62"/>
      <c r="IY76" s="62"/>
      <c r="IZ76" s="62"/>
      <c r="JA76" s="62"/>
      <c r="JB76" s="62"/>
      <c r="JC76" s="62"/>
      <c r="JD76" s="62"/>
      <c r="JE76" s="5"/>
      <c r="JF76" s="5"/>
      <c r="JG76" s="5"/>
      <c r="JH76" s="5"/>
      <c r="JI76" s="5"/>
      <c r="JJ76" s="5"/>
      <c r="JK76" s="5"/>
      <c r="JL76" s="5"/>
      <c r="JM76" s="5"/>
      <c r="JN76" s="5"/>
      <c r="JO76" s="5"/>
      <c r="JP76" s="5"/>
      <c r="JQ76" s="5"/>
      <c r="JR76" s="5"/>
      <c r="JS76" s="5"/>
      <c r="JT76" s="62"/>
      <c r="JU76" s="62"/>
      <c r="JV76" s="62"/>
      <c r="JW76" s="62"/>
      <c r="JX76" s="62"/>
      <c r="JY76" s="62"/>
      <c r="JZ76" s="62"/>
      <c r="KA76" s="62"/>
      <c r="KB76" s="62"/>
      <c r="KC76" s="62"/>
      <c r="KD76" s="62"/>
      <c r="KE76" s="62"/>
      <c r="KF76" s="62"/>
      <c r="KG76" s="62"/>
      <c r="KH76" s="62"/>
      <c r="KI76" s="5"/>
      <c r="KJ76" s="5"/>
      <c r="KK76" s="5"/>
      <c r="KL76" s="5"/>
      <c r="KM76" s="5"/>
      <c r="KN76" s="5"/>
      <c r="KO76" s="5"/>
      <c r="KP76" s="5"/>
      <c r="KQ76" s="5"/>
      <c r="KR76" s="5"/>
      <c r="KS76" s="5"/>
      <c r="KT76" s="5"/>
      <c r="KU76" s="5"/>
      <c r="KV76" s="5"/>
      <c r="KW76" s="5"/>
      <c r="KX76" s="62"/>
      <c r="KY76" s="62"/>
      <c r="KZ76" s="62"/>
      <c r="LA76" s="62"/>
      <c r="LB76" s="62"/>
      <c r="LC76" s="62"/>
      <c r="LD76" s="62"/>
      <c r="LE76" s="62"/>
      <c r="LF76" s="62"/>
      <c r="LG76" s="62"/>
      <c r="LH76" s="62"/>
      <c r="LI76" s="62"/>
      <c r="LJ76" s="62"/>
      <c r="LK76" s="62"/>
      <c r="LL76" s="62"/>
    </row>
    <row r="77" spans="1:324" x14ac:dyDescent="0.35">
      <c r="A77" s="131">
        <v>73</v>
      </c>
      <c r="B77" s="170"/>
      <c r="C77" s="170"/>
      <c r="D77" s="152">
        <v>111</v>
      </c>
      <c r="E77" s="72" t="str">
        <f>'BVEM Scorecard'!F76</f>
        <v>Wind</v>
      </c>
      <c r="F77" s="96"/>
      <c r="G77" s="96"/>
      <c r="H77" s="96"/>
      <c r="I77" s="96"/>
      <c r="J77" s="66"/>
      <c r="K77" s="66"/>
      <c r="L77" s="66"/>
      <c r="M77" s="66"/>
      <c r="N77" s="66"/>
      <c r="O77" s="66"/>
      <c r="P77" s="66"/>
      <c r="Q77" s="66"/>
      <c r="R77" s="66"/>
      <c r="S77" s="66"/>
      <c r="T77" s="66"/>
      <c r="U77" s="66"/>
      <c r="V77" s="66"/>
      <c r="W77" s="66"/>
      <c r="X77" s="35"/>
      <c r="Y77" s="5"/>
      <c r="Z77" s="5"/>
      <c r="AA77" s="5"/>
      <c r="AB77" s="5"/>
      <c r="AC77" s="5"/>
      <c r="AD77" s="5"/>
      <c r="AE77" s="5"/>
      <c r="AF77" s="5"/>
      <c r="AG77" s="5"/>
      <c r="AH77" s="5"/>
      <c r="AI77" s="5"/>
      <c r="AJ77" s="35"/>
      <c r="AK77" s="35"/>
      <c r="AL77" s="35"/>
      <c r="AM77" s="35"/>
      <c r="AN77" s="62"/>
      <c r="AO77" s="62"/>
      <c r="AP77" s="62"/>
      <c r="AQ77" s="62"/>
      <c r="AR77" s="62"/>
      <c r="AS77" s="62"/>
      <c r="AT77" s="62"/>
      <c r="AU77" s="62"/>
      <c r="AV77" s="62"/>
      <c r="AW77" s="62"/>
      <c r="AX77" s="62"/>
      <c r="AY77" s="62"/>
      <c r="AZ77" s="62"/>
      <c r="BA77" s="62"/>
      <c r="BB77" s="62"/>
      <c r="BC77" s="5"/>
      <c r="BD77" s="5"/>
      <c r="BE77" s="5"/>
      <c r="BF77" s="5"/>
      <c r="BG77" s="5"/>
      <c r="BH77" s="5"/>
      <c r="BI77" s="5"/>
      <c r="BJ77" s="5"/>
      <c r="BK77" s="5"/>
      <c r="BL77" s="5"/>
      <c r="BM77" s="5"/>
      <c r="BN77" s="5"/>
      <c r="BO77" s="5"/>
      <c r="BP77" s="5"/>
      <c r="BQ77" s="5"/>
      <c r="BR77" s="62"/>
      <c r="BS77" s="62"/>
      <c r="BT77" s="62"/>
      <c r="BU77" s="62"/>
      <c r="BV77" s="62"/>
      <c r="BW77" s="62"/>
      <c r="BX77" s="62"/>
      <c r="BY77" s="62"/>
      <c r="BZ77" s="62"/>
      <c r="CA77" s="62"/>
      <c r="CB77" s="62"/>
      <c r="CC77" s="62"/>
      <c r="CD77" s="62"/>
      <c r="CE77" s="62"/>
      <c r="CF77" s="62"/>
      <c r="CG77" s="5"/>
      <c r="CH77" s="5"/>
      <c r="CI77" s="5"/>
      <c r="CJ77" s="5"/>
      <c r="CK77" s="5"/>
      <c r="CL77" s="5"/>
      <c r="CM77" s="5"/>
      <c r="CN77" s="5"/>
      <c r="CO77" s="5"/>
      <c r="CP77" s="5"/>
      <c r="CQ77" s="5"/>
      <c r="CR77" s="5"/>
      <c r="CS77" s="5"/>
      <c r="CT77" s="5"/>
      <c r="CU77" s="5"/>
      <c r="CV77" s="62"/>
      <c r="CW77" s="62"/>
      <c r="CX77" s="62"/>
      <c r="CY77" s="62"/>
      <c r="CZ77" s="62"/>
      <c r="DA77" s="62"/>
      <c r="DB77" s="62"/>
      <c r="DC77" s="62"/>
      <c r="DD77" s="62"/>
      <c r="DE77" s="62"/>
      <c r="DF77" s="62"/>
      <c r="DG77" s="62"/>
      <c r="DH77" s="62"/>
      <c r="DI77" s="62"/>
      <c r="DJ77" s="62"/>
      <c r="DK77" s="5"/>
      <c r="DL77" s="5"/>
      <c r="DM77" s="5"/>
      <c r="DN77" s="5"/>
      <c r="DO77" s="5"/>
      <c r="DP77" s="5"/>
      <c r="DQ77" s="5"/>
      <c r="DR77" s="5"/>
      <c r="DS77" s="5"/>
      <c r="DT77" s="5"/>
      <c r="DU77" s="5"/>
      <c r="DV77" s="5"/>
      <c r="DW77" s="5"/>
      <c r="DX77" s="5"/>
      <c r="DY77" s="5"/>
      <c r="DZ77" s="62"/>
      <c r="EA77" s="62"/>
      <c r="EB77" s="62"/>
      <c r="EC77" s="62"/>
      <c r="ED77" s="62"/>
      <c r="EE77" s="62"/>
      <c r="EF77" s="62"/>
      <c r="EG77" s="62"/>
      <c r="EH77" s="62"/>
      <c r="EI77" s="62"/>
      <c r="EJ77" s="62"/>
      <c r="EK77" s="62"/>
      <c r="EL77" s="62"/>
      <c r="EM77" s="62"/>
      <c r="EN77" s="62"/>
      <c r="EO77" s="5"/>
      <c r="EP77" s="5"/>
      <c r="EQ77" s="5"/>
      <c r="ER77" s="5"/>
      <c r="ES77" s="5"/>
      <c r="ET77" s="5"/>
      <c r="EU77" s="5"/>
      <c r="EV77" s="5"/>
      <c r="EW77" s="5"/>
      <c r="EX77" s="5"/>
      <c r="EY77" s="5"/>
      <c r="EZ77" s="5"/>
      <c r="FA77" s="5"/>
      <c r="FB77" s="5"/>
      <c r="FC77" s="5"/>
      <c r="FD77" s="62"/>
      <c r="FE77" s="62"/>
      <c r="FF77" s="62"/>
      <c r="FG77" s="62"/>
      <c r="FH77" s="62"/>
      <c r="FI77" s="62"/>
      <c r="FJ77" s="62"/>
      <c r="FK77" s="62"/>
      <c r="FL77" s="62"/>
      <c r="FM77" s="62"/>
      <c r="FN77" s="62"/>
      <c r="FO77" s="62"/>
      <c r="FP77" s="62"/>
      <c r="FQ77" s="62"/>
      <c r="FR77" s="62"/>
      <c r="FS77" s="5"/>
      <c r="FT77" s="5"/>
      <c r="FU77" s="5"/>
      <c r="FV77" s="5"/>
      <c r="FW77" s="5"/>
      <c r="FX77" s="5"/>
      <c r="FY77" s="5"/>
      <c r="FZ77" s="5"/>
      <c r="GA77" s="5"/>
      <c r="GB77" s="5"/>
      <c r="GC77" s="5"/>
      <c r="GD77" s="5"/>
      <c r="GE77" s="5"/>
      <c r="GF77" s="5"/>
      <c r="GG77" s="5"/>
      <c r="GH77" s="62"/>
      <c r="GI77" s="62"/>
      <c r="GJ77" s="62"/>
      <c r="GK77" s="62"/>
      <c r="GL77" s="62"/>
      <c r="GM77" s="62"/>
      <c r="GN77" s="62"/>
      <c r="GO77" s="62"/>
      <c r="GP77" s="62"/>
      <c r="GQ77" s="62"/>
      <c r="GR77" s="62"/>
      <c r="GS77" s="62"/>
      <c r="GT77" s="62"/>
      <c r="GU77" s="62"/>
      <c r="GV77" s="62"/>
      <c r="GW77" s="5"/>
      <c r="GX77" s="5"/>
      <c r="GY77" s="5"/>
      <c r="GZ77" s="5"/>
      <c r="HA77" s="5"/>
      <c r="HB77" s="5"/>
      <c r="HC77" s="5"/>
      <c r="HD77" s="5"/>
      <c r="HE77" s="5"/>
      <c r="HF77" s="5"/>
      <c r="HG77" s="5"/>
      <c r="HH77" s="5"/>
      <c r="HI77" s="5"/>
      <c r="HJ77" s="5"/>
      <c r="HK77" s="5"/>
      <c r="HL77" s="62"/>
      <c r="HM77" s="62"/>
      <c r="HN77" s="62"/>
      <c r="HO77" s="62"/>
      <c r="HP77" s="62"/>
      <c r="HQ77" s="62"/>
      <c r="HR77" s="62"/>
      <c r="HS77" s="62"/>
      <c r="HT77" s="62"/>
      <c r="HU77" s="62"/>
      <c r="HV77" s="62"/>
      <c r="HW77" s="62"/>
      <c r="HX77" s="62"/>
      <c r="HY77" s="62"/>
      <c r="HZ77" s="62"/>
      <c r="IA77" s="5"/>
      <c r="IB77" s="5"/>
      <c r="IC77" s="5"/>
      <c r="ID77" s="5"/>
      <c r="IE77" s="5"/>
      <c r="IF77" s="5"/>
      <c r="IG77" s="5"/>
      <c r="IH77" s="5"/>
      <c r="II77" s="5"/>
      <c r="IJ77" s="5"/>
      <c r="IK77" s="5"/>
      <c r="IL77" s="5"/>
      <c r="IM77" s="5"/>
      <c r="IN77" s="5"/>
      <c r="IO77" s="5"/>
      <c r="IP77" s="62"/>
      <c r="IQ77" s="62"/>
      <c r="IR77" s="62"/>
      <c r="IS77" s="62"/>
      <c r="IT77" s="62"/>
      <c r="IU77" s="62"/>
      <c r="IV77" s="62"/>
      <c r="IW77" s="62"/>
      <c r="IX77" s="62"/>
      <c r="IY77" s="62"/>
      <c r="IZ77" s="62"/>
      <c r="JA77" s="62"/>
      <c r="JB77" s="62"/>
      <c r="JC77" s="62"/>
      <c r="JD77" s="62"/>
      <c r="JE77" s="5"/>
      <c r="JF77" s="5"/>
      <c r="JG77" s="5"/>
      <c r="JH77" s="5"/>
      <c r="JI77" s="5"/>
      <c r="JJ77" s="5"/>
      <c r="JK77" s="5"/>
      <c r="JL77" s="5"/>
      <c r="JM77" s="5"/>
      <c r="JN77" s="5"/>
      <c r="JO77" s="5"/>
      <c r="JP77" s="5"/>
      <c r="JQ77" s="5"/>
      <c r="JR77" s="5"/>
      <c r="JS77" s="5"/>
      <c r="JT77" s="62"/>
      <c r="JU77" s="62"/>
      <c r="JV77" s="62"/>
      <c r="JW77" s="62"/>
      <c r="JX77" s="62"/>
      <c r="JY77" s="62"/>
      <c r="JZ77" s="62"/>
      <c r="KA77" s="62"/>
      <c r="KB77" s="62"/>
      <c r="KC77" s="62"/>
      <c r="KD77" s="62"/>
      <c r="KE77" s="62"/>
      <c r="KF77" s="62"/>
      <c r="KG77" s="62"/>
      <c r="KH77" s="62"/>
      <c r="KI77" s="5"/>
      <c r="KJ77" s="5"/>
      <c r="KK77" s="5"/>
      <c r="KL77" s="5"/>
      <c r="KM77" s="5"/>
      <c r="KN77" s="5"/>
      <c r="KO77" s="5"/>
      <c r="KP77" s="5"/>
      <c r="KQ77" s="5"/>
      <c r="KR77" s="5"/>
      <c r="KS77" s="5"/>
      <c r="KT77" s="5"/>
      <c r="KU77" s="5"/>
      <c r="KV77" s="5"/>
      <c r="KW77" s="5"/>
      <c r="KX77" s="62"/>
      <c r="KY77" s="62"/>
      <c r="KZ77" s="62"/>
      <c r="LA77" s="62"/>
      <c r="LB77" s="62"/>
      <c r="LC77" s="62"/>
      <c r="LD77" s="62"/>
      <c r="LE77" s="62"/>
      <c r="LF77" s="62"/>
      <c r="LG77" s="62"/>
      <c r="LH77" s="62"/>
      <c r="LI77" s="62"/>
      <c r="LJ77" s="62"/>
      <c r="LK77" s="62"/>
      <c r="LL77" s="62"/>
    </row>
    <row r="78" spans="1:324" x14ac:dyDescent="0.35">
      <c r="A78" s="131">
        <v>74</v>
      </c>
      <c r="B78" s="170"/>
      <c r="C78" s="170"/>
      <c r="D78" s="152">
        <v>261</v>
      </c>
      <c r="E78" s="72" t="str">
        <f>'BVEM Scorecard'!F77</f>
        <v>Wind</v>
      </c>
      <c r="F78" s="96"/>
      <c r="G78" s="96"/>
      <c r="H78" s="96"/>
      <c r="I78" s="96"/>
      <c r="J78" s="66"/>
      <c r="K78" s="66"/>
      <c r="L78" s="66"/>
      <c r="M78" s="66"/>
      <c r="N78" s="66"/>
      <c r="O78" s="66"/>
      <c r="P78" s="66"/>
      <c r="Q78" s="66"/>
      <c r="R78" s="66"/>
      <c r="S78" s="66"/>
      <c r="T78" s="66"/>
      <c r="U78" s="66"/>
      <c r="V78" s="66"/>
      <c r="W78" s="66"/>
      <c r="X78" s="35"/>
      <c r="Y78" s="5"/>
      <c r="Z78" s="5"/>
      <c r="AA78" s="5"/>
      <c r="AB78" s="5"/>
      <c r="AC78" s="5"/>
      <c r="AD78" s="5"/>
      <c r="AE78" s="5"/>
      <c r="AF78" s="5"/>
      <c r="AG78" s="5"/>
      <c r="AH78" s="5"/>
      <c r="AI78" s="5"/>
      <c r="AJ78" s="35"/>
      <c r="AK78" s="35"/>
      <c r="AL78" s="35"/>
      <c r="AM78" s="35"/>
      <c r="AN78" s="62"/>
      <c r="AO78" s="62"/>
      <c r="AP78" s="62"/>
      <c r="AQ78" s="62"/>
      <c r="AR78" s="62"/>
      <c r="AS78" s="62"/>
      <c r="AT78" s="62"/>
      <c r="AU78" s="62"/>
      <c r="AV78" s="62"/>
      <c r="AW78" s="62"/>
      <c r="AX78" s="62"/>
      <c r="AY78" s="62"/>
      <c r="AZ78" s="62"/>
      <c r="BA78" s="62"/>
      <c r="BB78" s="62"/>
      <c r="BC78" s="5"/>
      <c r="BD78" s="5"/>
      <c r="BE78" s="5"/>
      <c r="BF78" s="5"/>
      <c r="BG78" s="5"/>
      <c r="BH78" s="5"/>
      <c r="BI78" s="5"/>
      <c r="BJ78" s="5"/>
      <c r="BK78" s="5"/>
      <c r="BL78" s="5"/>
      <c r="BM78" s="5"/>
      <c r="BN78" s="5"/>
      <c r="BO78" s="5"/>
      <c r="BP78" s="5"/>
      <c r="BQ78" s="5"/>
      <c r="BR78" s="62"/>
      <c r="BS78" s="62"/>
      <c r="BT78" s="62"/>
      <c r="BU78" s="62"/>
      <c r="BV78" s="62"/>
      <c r="BW78" s="62"/>
      <c r="BX78" s="62"/>
      <c r="BY78" s="62"/>
      <c r="BZ78" s="62"/>
      <c r="CA78" s="62"/>
      <c r="CB78" s="62"/>
      <c r="CC78" s="62"/>
      <c r="CD78" s="62"/>
      <c r="CE78" s="62"/>
      <c r="CF78" s="62"/>
      <c r="CG78" s="5"/>
      <c r="CH78" s="5"/>
      <c r="CI78" s="5"/>
      <c r="CJ78" s="5"/>
      <c r="CK78" s="5"/>
      <c r="CL78" s="5"/>
      <c r="CM78" s="5"/>
      <c r="CN78" s="5"/>
      <c r="CO78" s="5"/>
      <c r="CP78" s="5"/>
      <c r="CQ78" s="5"/>
      <c r="CR78" s="5"/>
      <c r="CS78" s="5"/>
      <c r="CT78" s="5"/>
      <c r="CU78" s="5"/>
      <c r="CV78" s="62"/>
      <c r="CW78" s="62"/>
      <c r="CX78" s="62"/>
      <c r="CY78" s="62"/>
      <c r="CZ78" s="62"/>
      <c r="DA78" s="62"/>
      <c r="DB78" s="62"/>
      <c r="DC78" s="62"/>
      <c r="DD78" s="62"/>
      <c r="DE78" s="62"/>
      <c r="DF78" s="62"/>
      <c r="DG78" s="62"/>
      <c r="DH78" s="62"/>
      <c r="DI78" s="62"/>
      <c r="DJ78" s="62"/>
      <c r="DK78" s="5"/>
      <c r="DL78" s="5"/>
      <c r="DM78" s="5"/>
      <c r="DN78" s="5"/>
      <c r="DO78" s="5"/>
      <c r="DP78" s="5"/>
      <c r="DQ78" s="5"/>
      <c r="DR78" s="5"/>
      <c r="DS78" s="5"/>
      <c r="DT78" s="5"/>
      <c r="DU78" s="5"/>
      <c r="DV78" s="5"/>
      <c r="DW78" s="5"/>
      <c r="DX78" s="5"/>
      <c r="DY78" s="5"/>
      <c r="DZ78" s="62"/>
      <c r="EA78" s="62"/>
      <c r="EB78" s="62"/>
      <c r="EC78" s="62"/>
      <c r="ED78" s="62"/>
      <c r="EE78" s="62"/>
      <c r="EF78" s="62"/>
      <c r="EG78" s="62"/>
      <c r="EH78" s="62"/>
      <c r="EI78" s="62"/>
      <c r="EJ78" s="62"/>
      <c r="EK78" s="62"/>
      <c r="EL78" s="62"/>
      <c r="EM78" s="62"/>
      <c r="EN78" s="62"/>
      <c r="EO78" s="5"/>
      <c r="EP78" s="5"/>
      <c r="EQ78" s="5"/>
      <c r="ER78" s="5"/>
      <c r="ES78" s="5"/>
      <c r="ET78" s="5"/>
      <c r="EU78" s="5"/>
      <c r="EV78" s="5"/>
      <c r="EW78" s="5"/>
      <c r="EX78" s="5"/>
      <c r="EY78" s="5"/>
      <c r="EZ78" s="5"/>
      <c r="FA78" s="5"/>
      <c r="FB78" s="5"/>
      <c r="FC78" s="5"/>
      <c r="FD78" s="62"/>
      <c r="FE78" s="62"/>
      <c r="FF78" s="62"/>
      <c r="FG78" s="62"/>
      <c r="FH78" s="62"/>
      <c r="FI78" s="62"/>
      <c r="FJ78" s="62"/>
      <c r="FK78" s="62"/>
      <c r="FL78" s="62"/>
      <c r="FM78" s="62"/>
      <c r="FN78" s="62"/>
      <c r="FO78" s="62"/>
      <c r="FP78" s="62"/>
      <c r="FQ78" s="62"/>
      <c r="FR78" s="62"/>
      <c r="FS78" s="5"/>
      <c r="FT78" s="5"/>
      <c r="FU78" s="5"/>
      <c r="FV78" s="5"/>
      <c r="FW78" s="5"/>
      <c r="FX78" s="5"/>
      <c r="FY78" s="5"/>
      <c r="FZ78" s="5"/>
      <c r="GA78" s="5"/>
      <c r="GB78" s="5"/>
      <c r="GC78" s="5"/>
      <c r="GD78" s="5"/>
      <c r="GE78" s="5"/>
      <c r="GF78" s="5"/>
      <c r="GG78" s="5"/>
      <c r="GH78" s="62"/>
      <c r="GI78" s="62"/>
      <c r="GJ78" s="62"/>
      <c r="GK78" s="62"/>
      <c r="GL78" s="62"/>
      <c r="GM78" s="62"/>
      <c r="GN78" s="62"/>
      <c r="GO78" s="62"/>
      <c r="GP78" s="62"/>
      <c r="GQ78" s="62"/>
      <c r="GR78" s="62"/>
      <c r="GS78" s="62"/>
      <c r="GT78" s="62"/>
      <c r="GU78" s="62"/>
      <c r="GV78" s="62"/>
      <c r="GW78" s="5"/>
      <c r="GX78" s="5"/>
      <c r="GY78" s="5"/>
      <c r="GZ78" s="5"/>
      <c r="HA78" s="5"/>
      <c r="HB78" s="5"/>
      <c r="HC78" s="5"/>
      <c r="HD78" s="5"/>
      <c r="HE78" s="5"/>
      <c r="HF78" s="5"/>
      <c r="HG78" s="5"/>
      <c r="HH78" s="5"/>
      <c r="HI78" s="5"/>
      <c r="HJ78" s="5"/>
      <c r="HK78" s="5"/>
      <c r="HL78" s="62"/>
      <c r="HM78" s="62"/>
      <c r="HN78" s="62"/>
      <c r="HO78" s="62"/>
      <c r="HP78" s="62"/>
      <c r="HQ78" s="62"/>
      <c r="HR78" s="62"/>
      <c r="HS78" s="62"/>
      <c r="HT78" s="62"/>
      <c r="HU78" s="62"/>
      <c r="HV78" s="62"/>
      <c r="HW78" s="62"/>
      <c r="HX78" s="62"/>
      <c r="HY78" s="62"/>
      <c r="HZ78" s="62"/>
      <c r="IA78" s="5"/>
      <c r="IB78" s="5"/>
      <c r="IC78" s="5"/>
      <c r="ID78" s="5"/>
      <c r="IE78" s="5"/>
      <c r="IF78" s="5"/>
      <c r="IG78" s="5"/>
      <c r="IH78" s="5"/>
      <c r="II78" s="5"/>
      <c r="IJ78" s="5"/>
      <c r="IK78" s="5"/>
      <c r="IL78" s="5"/>
      <c r="IM78" s="5"/>
      <c r="IN78" s="5"/>
      <c r="IO78" s="5"/>
      <c r="IP78" s="62"/>
      <c r="IQ78" s="62"/>
      <c r="IR78" s="62"/>
      <c r="IS78" s="62"/>
      <c r="IT78" s="62"/>
      <c r="IU78" s="62"/>
      <c r="IV78" s="62"/>
      <c r="IW78" s="62"/>
      <c r="IX78" s="62"/>
      <c r="IY78" s="62"/>
      <c r="IZ78" s="62"/>
      <c r="JA78" s="62"/>
      <c r="JB78" s="62"/>
      <c r="JC78" s="62"/>
      <c r="JD78" s="62"/>
      <c r="JE78" s="5"/>
      <c r="JF78" s="5"/>
      <c r="JG78" s="5"/>
      <c r="JH78" s="5"/>
      <c r="JI78" s="5"/>
      <c r="JJ78" s="5"/>
      <c r="JK78" s="5"/>
      <c r="JL78" s="5"/>
      <c r="JM78" s="5"/>
      <c r="JN78" s="5"/>
      <c r="JO78" s="5"/>
      <c r="JP78" s="5"/>
      <c r="JQ78" s="5"/>
      <c r="JR78" s="5"/>
      <c r="JS78" s="5"/>
      <c r="JT78" s="62"/>
      <c r="JU78" s="62"/>
      <c r="JV78" s="62"/>
      <c r="JW78" s="62"/>
      <c r="JX78" s="62"/>
      <c r="JY78" s="62"/>
      <c r="JZ78" s="62"/>
      <c r="KA78" s="62"/>
      <c r="KB78" s="62"/>
      <c r="KC78" s="62"/>
      <c r="KD78" s="62"/>
      <c r="KE78" s="62"/>
      <c r="KF78" s="62"/>
      <c r="KG78" s="62"/>
      <c r="KH78" s="62"/>
      <c r="KI78" s="5"/>
      <c r="KJ78" s="5"/>
      <c r="KK78" s="5"/>
      <c r="KL78" s="5"/>
      <c r="KM78" s="5"/>
      <c r="KN78" s="5"/>
      <c r="KO78" s="5"/>
      <c r="KP78" s="5"/>
      <c r="KQ78" s="5"/>
      <c r="KR78" s="5"/>
      <c r="KS78" s="5"/>
      <c r="KT78" s="5"/>
      <c r="KU78" s="5"/>
      <c r="KV78" s="5"/>
      <c r="KW78" s="5"/>
      <c r="KX78" s="62"/>
      <c r="KY78" s="62"/>
      <c r="KZ78" s="62"/>
      <c r="LA78" s="62"/>
      <c r="LB78" s="62"/>
      <c r="LC78" s="62"/>
      <c r="LD78" s="62"/>
      <c r="LE78" s="62"/>
      <c r="LF78" s="62"/>
      <c r="LG78" s="62"/>
      <c r="LH78" s="62"/>
      <c r="LI78" s="62"/>
      <c r="LJ78" s="62"/>
      <c r="LK78" s="62"/>
      <c r="LL78" s="62"/>
    </row>
    <row r="79" spans="1:324" x14ac:dyDescent="0.35">
      <c r="A79" s="131">
        <v>75</v>
      </c>
      <c r="B79" s="170"/>
      <c r="C79" s="170"/>
      <c r="D79" s="152">
        <v>62</v>
      </c>
      <c r="E79" s="72" t="str">
        <f>'BVEM Scorecard'!F78</f>
        <v>Wind</v>
      </c>
      <c r="F79" s="96"/>
      <c r="G79" s="96"/>
      <c r="H79" s="96"/>
      <c r="I79" s="96"/>
      <c r="J79" s="66"/>
      <c r="K79" s="66"/>
      <c r="L79" s="66"/>
      <c r="M79" s="66"/>
      <c r="N79" s="66"/>
      <c r="O79" s="66"/>
      <c r="P79" s="66"/>
      <c r="Q79" s="66"/>
      <c r="R79" s="66"/>
      <c r="S79" s="66"/>
      <c r="T79" s="66"/>
      <c r="U79" s="66"/>
      <c r="V79" s="66"/>
      <c r="W79" s="66"/>
      <c r="X79" s="35"/>
      <c r="Y79" s="5"/>
      <c r="Z79" s="5"/>
      <c r="AA79" s="5"/>
      <c r="AB79" s="5"/>
      <c r="AC79" s="5"/>
      <c r="AD79" s="5"/>
      <c r="AE79" s="5"/>
      <c r="AF79" s="5"/>
      <c r="AG79" s="5"/>
      <c r="AH79" s="5"/>
      <c r="AI79" s="5"/>
      <c r="AJ79" s="35"/>
      <c r="AK79" s="35"/>
      <c r="AL79" s="35"/>
      <c r="AM79" s="35"/>
      <c r="AN79" s="62"/>
      <c r="AO79" s="62"/>
      <c r="AP79" s="62"/>
      <c r="AQ79" s="62"/>
      <c r="AR79" s="62"/>
      <c r="AS79" s="62"/>
      <c r="AT79" s="62"/>
      <c r="AU79" s="62"/>
      <c r="AV79" s="62"/>
      <c r="AW79" s="62"/>
      <c r="AX79" s="62"/>
      <c r="AY79" s="62"/>
      <c r="AZ79" s="62"/>
      <c r="BA79" s="62"/>
      <c r="BB79" s="62"/>
      <c r="BC79" s="5"/>
      <c r="BD79" s="5"/>
      <c r="BE79" s="5"/>
      <c r="BF79" s="5"/>
      <c r="BG79" s="5"/>
      <c r="BH79" s="5"/>
      <c r="BI79" s="5"/>
      <c r="BJ79" s="5"/>
      <c r="BK79" s="5"/>
      <c r="BL79" s="5"/>
      <c r="BM79" s="5"/>
      <c r="BN79" s="5"/>
      <c r="BO79" s="5"/>
      <c r="BP79" s="5"/>
      <c r="BQ79" s="5"/>
      <c r="BR79" s="62"/>
      <c r="BS79" s="62"/>
      <c r="BT79" s="62"/>
      <c r="BU79" s="62"/>
      <c r="BV79" s="62"/>
      <c r="BW79" s="62"/>
      <c r="BX79" s="62"/>
      <c r="BY79" s="62"/>
      <c r="BZ79" s="62"/>
      <c r="CA79" s="62"/>
      <c r="CB79" s="62"/>
      <c r="CC79" s="62"/>
      <c r="CD79" s="62"/>
      <c r="CE79" s="62"/>
      <c r="CF79" s="62"/>
      <c r="CG79" s="5"/>
      <c r="CH79" s="5"/>
      <c r="CI79" s="5"/>
      <c r="CJ79" s="5"/>
      <c r="CK79" s="5"/>
      <c r="CL79" s="5"/>
      <c r="CM79" s="5"/>
      <c r="CN79" s="5"/>
      <c r="CO79" s="5"/>
      <c r="CP79" s="5"/>
      <c r="CQ79" s="5"/>
      <c r="CR79" s="5"/>
      <c r="CS79" s="5"/>
      <c r="CT79" s="5"/>
      <c r="CU79" s="5"/>
      <c r="CV79" s="62"/>
      <c r="CW79" s="62"/>
      <c r="CX79" s="62"/>
      <c r="CY79" s="62"/>
      <c r="CZ79" s="62"/>
      <c r="DA79" s="62"/>
      <c r="DB79" s="62"/>
      <c r="DC79" s="62"/>
      <c r="DD79" s="62"/>
      <c r="DE79" s="62"/>
      <c r="DF79" s="62"/>
      <c r="DG79" s="62"/>
      <c r="DH79" s="62"/>
      <c r="DI79" s="62"/>
      <c r="DJ79" s="62"/>
      <c r="DK79" s="5"/>
      <c r="DL79" s="5"/>
      <c r="DM79" s="5"/>
      <c r="DN79" s="5"/>
      <c r="DO79" s="5"/>
      <c r="DP79" s="5"/>
      <c r="DQ79" s="5"/>
      <c r="DR79" s="5"/>
      <c r="DS79" s="5"/>
      <c r="DT79" s="5"/>
      <c r="DU79" s="5"/>
      <c r="DV79" s="5"/>
      <c r="DW79" s="5"/>
      <c r="DX79" s="5"/>
      <c r="DY79" s="5"/>
      <c r="DZ79" s="62"/>
      <c r="EA79" s="62"/>
      <c r="EB79" s="62"/>
      <c r="EC79" s="62"/>
      <c r="ED79" s="62"/>
      <c r="EE79" s="62"/>
      <c r="EF79" s="62"/>
      <c r="EG79" s="62"/>
      <c r="EH79" s="62"/>
      <c r="EI79" s="62"/>
      <c r="EJ79" s="62"/>
      <c r="EK79" s="62"/>
      <c r="EL79" s="62"/>
      <c r="EM79" s="62"/>
      <c r="EN79" s="62"/>
      <c r="EO79" s="5"/>
      <c r="EP79" s="5"/>
      <c r="EQ79" s="5"/>
      <c r="ER79" s="5"/>
      <c r="ES79" s="5"/>
      <c r="ET79" s="5"/>
      <c r="EU79" s="5"/>
      <c r="EV79" s="5"/>
      <c r="EW79" s="5"/>
      <c r="EX79" s="5"/>
      <c r="EY79" s="5"/>
      <c r="EZ79" s="5"/>
      <c r="FA79" s="5"/>
      <c r="FB79" s="5"/>
      <c r="FC79" s="5"/>
      <c r="FD79" s="62"/>
      <c r="FE79" s="62"/>
      <c r="FF79" s="62"/>
      <c r="FG79" s="62"/>
      <c r="FH79" s="62"/>
      <c r="FI79" s="62"/>
      <c r="FJ79" s="62"/>
      <c r="FK79" s="62"/>
      <c r="FL79" s="62"/>
      <c r="FM79" s="62"/>
      <c r="FN79" s="62"/>
      <c r="FO79" s="62"/>
      <c r="FP79" s="62"/>
      <c r="FQ79" s="62"/>
      <c r="FR79" s="62"/>
      <c r="FS79" s="5"/>
      <c r="FT79" s="5"/>
      <c r="FU79" s="5"/>
      <c r="FV79" s="5"/>
      <c r="FW79" s="5"/>
      <c r="FX79" s="5"/>
      <c r="FY79" s="5"/>
      <c r="FZ79" s="5"/>
      <c r="GA79" s="5"/>
      <c r="GB79" s="5"/>
      <c r="GC79" s="5"/>
      <c r="GD79" s="5"/>
      <c r="GE79" s="5"/>
      <c r="GF79" s="5"/>
      <c r="GG79" s="5"/>
      <c r="GH79" s="62"/>
      <c r="GI79" s="62"/>
      <c r="GJ79" s="62"/>
      <c r="GK79" s="62"/>
      <c r="GL79" s="62"/>
      <c r="GM79" s="62"/>
      <c r="GN79" s="62"/>
      <c r="GO79" s="62"/>
      <c r="GP79" s="62"/>
      <c r="GQ79" s="62"/>
      <c r="GR79" s="62"/>
      <c r="GS79" s="62"/>
      <c r="GT79" s="62"/>
      <c r="GU79" s="62"/>
      <c r="GV79" s="62"/>
      <c r="GW79" s="5"/>
      <c r="GX79" s="5"/>
      <c r="GY79" s="5"/>
      <c r="GZ79" s="5"/>
      <c r="HA79" s="5"/>
      <c r="HB79" s="5"/>
      <c r="HC79" s="5"/>
      <c r="HD79" s="5"/>
      <c r="HE79" s="5"/>
      <c r="HF79" s="5"/>
      <c r="HG79" s="5"/>
      <c r="HH79" s="5"/>
      <c r="HI79" s="5"/>
      <c r="HJ79" s="5"/>
      <c r="HK79" s="5"/>
      <c r="HL79" s="62"/>
      <c r="HM79" s="62"/>
      <c r="HN79" s="62"/>
      <c r="HO79" s="62"/>
      <c r="HP79" s="62"/>
      <c r="HQ79" s="62"/>
      <c r="HR79" s="62"/>
      <c r="HS79" s="62"/>
      <c r="HT79" s="62"/>
      <c r="HU79" s="62"/>
      <c r="HV79" s="62"/>
      <c r="HW79" s="62"/>
      <c r="HX79" s="62"/>
      <c r="HY79" s="62"/>
      <c r="HZ79" s="62"/>
      <c r="IA79" s="5"/>
      <c r="IB79" s="5"/>
      <c r="IC79" s="5"/>
      <c r="ID79" s="5"/>
      <c r="IE79" s="5"/>
      <c r="IF79" s="5"/>
      <c r="IG79" s="5"/>
      <c r="IH79" s="5"/>
      <c r="II79" s="5"/>
      <c r="IJ79" s="5"/>
      <c r="IK79" s="5"/>
      <c r="IL79" s="5"/>
      <c r="IM79" s="5"/>
      <c r="IN79" s="5"/>
      <c r="IO79" s="5"/>
      <c r="IP79" s="62"/>
      <c r="IQ79" s="62"/>
      <c r="IR79" s="62"/>
      <c r="IS79" s="62"/>
      <c r="IT79" s="62"/>
      <c r="IU79" s="62"/>
      <c r="IV79" s="62"/>
      <c r="IW79" s="62"/>
      <c r="IX79" s="62"/>
      <c r="IY79" s="62"/>
      <c r="IZ79" s="62"/>
      <c r="JA79" s="62"/>
      <c r="JB79" s="62"/>
      <c r="JC79" s="62"/>
      <c r="JD79" s="62"/>
      <c r="JE79" s="5"/>
      <c r="JF79" s="5"/>
      <c r="JG79" s="5"/>
      <c r="JH79" s="5"/>
      <c r="JI79" s="5"/>
      <c r="JJ79" s="5"/>
      <c r="JK79" s="5"/>
      <c r="JL79" s="5"/>
      <c r="JM79" s="5"/>
      <c r="JN79" s="5"/>
      <c r="JO79" s="5"/>
      <c r="JP79" s="5"/>
      <c r="JQ79" s="5"/>
      <c r="JR79" s="5"/>
      <c r="JS79" s="5"/>
      <c r="JT79" s="62"/>
      <c r="JU79" s="62"/>
      <c r="JV79" s="62"/>
      <c r="JW79" s="62"/>
      <c r="JX79" s="62"/>
      <c r="JY79" s="62"/>
      <c r="JZ79" s="62"/>
      <c r="KA79" s="62"/>
      <c r="KB79" s="62"/>
      <c r="KC79" s="62"/>
      <c r="KD79" s="62"/>
      <c r="KE79" s="62"/>
      <c r="KF79" s="62"/>
      <c r="KG79" s="62"/>
      <c r="KH79" s="62"/>
      <c r="KI79" s="5"/>
      <c r="KJ79" s="5"/>
      <c r="KK79" s="5"/>
      <c r="KL79" s="5"/>
      <c r="KM79" s="5"/>
      <c r="KN79" s="5"/>
      <c r="KO79" s="5"/>
      <c r="KP79" s="5"/>
      <c r="KQ79" s="5"/>
      <c r="KR79" s="5"/>
      <c r="KS79" s="5"/>
      <c r="KT79" s="5"/>
      <c r="KU79" s="5"/>
      <c r="KV79" s="5"/>
      <c r="KW79" s="5"/>
      <c r="KX79" s="62"/>
      <c r="KY79" s="62"/>
      <c r="KZ79" s="62"/>
      <c r="LA79" s="62"/>
      <c r="LB79" s="62"/>
      <c r="LC79" s="62"/>
      <c r="LD79" s="62"/>
      <c r="LE79" s="62"/>
      <c r="LF79" s="62"/>
      <c r="LG79" s="62"/>
      <c r="LH79" s="62"/>
      <c r="LI79" s="62"/>
      <c r="LJ79" s="62"/>
      <c r="LK79" s="62"/>
      <c r="LL79" s="62"/>
    </row>
    <row r="80" spans="1:324" x14ac:dyDescent="0.35">
      <c r="A80" s="131">
        <v>76</v>
      </c>
      <c r="B80" s="170"/>
      <c r="C80" s="170"/>
      <c r="D80" s="152">
        <v>80</v>
      </c>
      <c r="E80" s="72" t="str">
        <f>'BVEM Scorecard'!F79</f>
        <v>Wind</v>
      </c>
      <c r="F80" s="96"/>
      <c r="G80" s="96"/>
      <c r="H80" s="96"/>
      <c r="I80" s="96"/>
      <c r="J80" s="66"/>
      <c r="K80" s="66"/>
      <c r="L80" s="66"/>
      <c r="M80" s="66"/>
      <c r="N80" s="66"/>
      <c r="O80" s="66"/>
      <c r="P80" s="66"/>
      <c r="Q80" s="66"/>
      <c r="R80" s="66"/>
      <c r="S80" s="66"/>
      <c r="T80" s="66"/>
      <c r="U80" s="66"/>
      <c r="V80" s="66"/>
      <c r="W80" s="66"/>
      <c r="X80" s="35"/>
      <c r="Y80" s="5"/>
      <c r="Z80" s="5"/>
      <c r="AA80" s="5"/>
      <c r="AB80" s="5"/>
      <c r="AC80" s="5"/>
      <c r="AD80" s="5"/>
      <c r="AE80" s="5"/>
      <c r="AF80" s="5"/>
      <c r="AG80" s="5"/>
      <c r="AH80" s="5"/>
      <c r="AI80" s="5"/>
      <c r="AJ80" s="35"/>
      <c r="AK80" s="35"/>
      <c r="AL80" s="35"/>
      <c r="AM80" s="35"/>
      <c r="AN80" s="62"/>
      <c r="AO80" s="62"/>
      <c r="AP80" s="62"/>
      <c r="AQ80" s="62"/>
      <c r="AR80" s="62"/>
      <c r="AS80" s="62"/>
      <c r="AT80" s="62"/>
      <c r="AU80" s="62"/>
      <c r="AV80" s="62"/>
      <c r="AW80" s="62"/>
      <c r="AX80" s="62"/>
      <c r="AY80" s="62"/>
      <c r="AZ80" s="62"/>
      <c r="BA80" s="62"/>
      <c r="BB80" s="62"/>
      <c r="BC80" s="5"/>
      <c r="BD80" s="5"/>
      <c r="BE80" s="5"/>
      <c r="BF80" s="5"/>
      <c r="BG80" s="5"/>
      <c r="BH80" s="5"/>
      <c r="BI80" s="5"/>
      <c r="BJ80" s="5"/>
      <c r="BK80" s="5"/>
      <c r="BL80" s="5"/>
      <c r="BM80" s="5"/>
      <c r="BN80" s="5"/>
      <c r="BO80" s="5"/>
      <c r="BP80" s="5"/>
      <c r="BQ80" s="5"/>
      <c r="BR80" s="62"/>
      <c r="BS80" s="62"/>
      <c r="BT80" s="62"/>
      <c r="BU80" s="62"/>
      <c r="BV80" s="62"/>
      <c r="BW80" s="62"/>
      <c r="BX80" s="62"/>
      <c r="BY80" s="62"/>
      <c r="BZ80" s="62"/>
      <c r="CA80" s="62"/>
      <c r="CB80" s="62"/>
      <c r="CC80" s="62"/>
      <c r="CD80" s="62"/>
      <c r="CE80" s="62"/>
      <c r="CF80" s="62"/>
      <c r="CG80" s="5"/>
      <c r="CH80" s="5"/>
      <c r="CI80" s="5"/>
      <c r="CJ80" s="5"/>
      <c r="CK80" s="5"/>
      <c r="CL80" s="5"/>
      <c r="CM80" s="5"/>
      <c r="CN80" s="5"/>
      <c r="CO80" s="5"/>
      <c r="CP80" s="5"/>
      <c r="CQ80" s="5"/>
      <c r="CR80" s="5"/>
      <c r="CS80" s="5"/>
      <c r="CT80" s="5"/>
      <c r="CU80" s="5"/>
      <c r="CV80" s="62"/>
      <c r="CW80" s="62"/>
      <c r="CX80" s="62"/>
      <c r="CY80" s="62"/>
      <c r="CZ80" s="62"/>
      <c r="DA80" s="62"/>
      <c r="DB80" s="62"/>
      <c r="DC80" s="62"/>
      <c r="DD80" s="62"/>
      <c r="DE80" s="62"/>
      <c r="DF80" s="62"/>
      <c r="DG80" s="62"/>
      <c r="DH80" s="62"/>
      <c r="DI80" s="62"/>
      <c r="DJ80" s="62"/>
      <c r="DK80" s="5"/>
      <c r="DL80" s="5"/>
      <c r="DM80" s="5"/>
      <c r="DN80" s="5"/>
      <c r="DO80" s="5"/>
      <c r="DP80" s="5"/>
      <c r="DQ80" s="5"/>
      <c r="DR80" s="5"/>
      <c r="DS80" s="5"/>
      <c r="DT80" s="5"/>
      <c r="DU80" s="5"/>
      <c r="DV80" s="5"/>
      <c r="DW80" s="5"/>
      <c r="DX80" s="5"/>
      <c r="DY80" s="5"/>
      <c r="DZ80" s="62"/>
      <c r="EA80" s="62"/>
      <c r="EB80" s="62"/>
      <c r="EC80" s="62"/>
      <c r="ED80" s="62"/>
      <c r="EE80" s="62"/>
      <c r="EF80" s="62"/>
      <c r="EG80" s="62"/>
      <c r="EH80" s="62"/>
      <c r="EI80" s="62"/>
      <c r="EJ80" s="62"/>
      <c r="EK80" s="62"/>
      <c r="EL80" s="62"/>
      <c r="EM80" s="62"/>
      <c r="EN80" s="62"/>
      <c r="EO80" s="5"/>
      <c r="EP80" s="5"/>
      <c r="EQ80" s="5"/>
      <c r="ER80" s="5"/>
      <c r="ES80" s="5"/>
      <c r="ET80" s="5"/>
      <c r="EU80" s="5"/>
      <c r="EV80" s="5"/>
      <c r="EW80" s="5"/>
      <c r="EX80" s="5"/>
      <c r="EY80" s="5"/>
      <c r="EZ80" s="5"/>
      <c r="FA80" s="5"/>
      <c r="FB80" s="5"/>
      <c r="FC80" s="5"/>
      <c r="FD80" s="62"/>
      <c r="FE80" s="62"/>
      <c r="FF80" s="62"/>
      <c r="FG80" s="62"/>
      <c r="FH80" s="62"/>
      <c r="FI80" s="62"/>
      <c r="FJ80" s="62"/>
      <c r="FK80" s="62"/>
      <c r="FL80" s="62"/>
      <c r="FM80" s="62"/>
      <c r="FN80" s="62"/>
      <c r="FO80" s="62"/>
      <c r="FP80" s="62"/>
      <c r="FQ80" s="62"/>
      <c r="FR80" s="62"/>
      <c r="FS80" s="5"/>
      <c r="FT80" s="5"/>
      <c r="FU80" s="5"/>
      <c r="FV80" s="5"/>
      <c r="FW80" s="5"/>
      <c r="FX80" s="5"/>
      <c r="FY80" s="5"/>
      <c r="FZ80" s="5"/>
      <c r="GA80" s="5"/>
      <c r="GB80" s="5"/>
      <c r="GC80" s="5"/>
      <c r="GD80" s="5"/>
      <c r="GE80" s="5"/>
      <c r="GF80" s="5"/>
      <c r="GG80" s="5"/>
      <c r="GH80" s="62"/>
      <c r="GI80" s="62"/>
      <c r="GJ80" s="62"/>
      <c r="GK80" s="62"/>
      <c r="GL80" s="62"/>
      <c r="GM80" s="62"/>
      <c r="GN80" s="62"/>
      <c r="GO80" s="62"/>
      <c r="GP80" s="62"/>
      <c r="GQ80" s="62"/>
      <c r="GR80" s="62"/>
      <c r="GS80" s="62"/>
      <c r="GT80" s="62"/>
      <c r="GU80" s="62"/>
      <c r="GV80" s="62"/>
      <c r="GW80" s="5"/>
      <c r="GX80" s="5"/>
      <c r="GY80" s="5"/>
      <c r="GZ80" s="5"/>
      <c r="HA80" s="5"/>
      <c r="HB80" s="5"/>
      <c r="HC80" s="5"/>
      <c r="HD80" s="5"/>
      <c r="HE80" s="5"/>
      <c r="HF80" s="5"/>
      <c r="HG80" s="5"/>
      <c r="HH80" s="5"/>
      <c r="HI80" s="5"/>
      <c r="HJ80" s="5"/>
      <c r="HK80" s="5"/>
      <c r="HL80" s="62"/>
      <c r="HM80" s="62"/>
      <c r="HN80" s="62"/>
      <c r="HO80" s="62"/>
      <c r="HP80" s="62"/>
      <c r="HQ80" s="62"/>
      <c r="HR80" s="62"/>
      <c r="HS80" s="62"/>
      <c r="HT80" s="62"/>
      <c r="HU80" s="62"/>
      <c r="HV80" s="62"/>
      <c r="HW80" s="62"/>
      <c r="HX80" s="62"/>
      <c r="HY80" s="62"/>
      <c r="HZ80" s="62"/>
      <c r="IA80" s="5"/>
      <c r="IB80" s="5"/>
      <c r="IC80" s="5"/>
      <c r="ID80" s="5"/>
      <c r="IE80" s="5"/>
      <c r="IF80" s="5"/>
      <c r="IG80" s="5"/>
      <c r="IH80" s="5"/>
      <c r="II80" s="5"/>
      <c r="IJ80" s="5"/>
      <c r="IK80" s="5"/>
      <c r="IL80" s="5"/>
      <c r="IM80" s="5"/>
      <c r="IN80" s="5"/>
      <c r="IO80" s="5"/>
      <c r="IP80" s="62"/>
      <c r="IQ80" s="62"/>
      <c r="IR80" s="62"/>
      <c r="IS80" s="62"/>
      <c r="IT80" s="62"/>
      <c r="IU80" s="62"/>
      <c r="IV80" s="62"/>
      <c r="IW80" s="62"/>
      <c r="IX80" s="62"/>
      <c r="IY80" s="62"/>
      <c r="IZ80" s="62"/>
      <c r="JA80" s="62"/>
      <c r="JB80" s="62"/>
      <c r="JC80" s="62"/>
      <c r="JD80" s="62"/>
      <c r="JE80" s="5"/>
      <c r="JF80" s="5"/>
      <c r="JG80" s="5"/>
      <c r="JH80" s="5"/>
      <c r="JI80" s="5"/>
      <c r="JJ80" s="5"/>
      <c r="JK80" s="5"/>
      <c r="JL80" s="5"/>
      <c r="JM80" s="5"/>
      <c r="JN80" s="5"/>
      <c r="JO80" s="5"/>
      <c r="JP80" s="5"/>
      <c r="JQ80" s="5"/>
      <c r="JR80" s="5"/>
      <c r="JS80" s="5"/>
      <c r="JT80" s="62"/>
      <c r="JU80" s="62"/>
      <c r="JV80" s="62"/>
      <c r="JW80" s="62"/>
      <c r="JX80" s="62"/>
      <c r="JY80" s="62"/>
      <c r="JZ80" s="62"/>
      <c r="KA80" s="62"/>
      <c r="KB80" s="62"/>
      <c r="KC80" s="62"/>
      <c r="KD80" s="62"/>
      <c r="KE80" s="62"/>
      <c r="KF80" s="62"/>
      <c r="KG80" s="62"/>
      <c r="KH80" s="62"/>
      <c r="KI80" s="5"/>
      <c r="KJ80" s="5"/>
      <c r="KK80" s="5"/>
      <c r="KL80" s="5"/>
      <c r="KM80" s="5"/>
      <c r="KN80" s="5"/>
      <c r="KO80" s="5"/>
      <c r="KP80" s="5"/>
      <c r="KQ80" s="5"/>
      <c r="KR80" s="5"/>
      <c r="KS80" s="5"/>
      <c r="KT80" s="5"/>
      <c r="KU80" s="5"/>
      <c r="KV80" s="5"/>
      <c r="KW80" s="5"/>
      <c r="KX80" s="62"/>
      <c r="KY80" s="62"/>
      <c r="KZ80" s="62"/>
      <c r="LA80" s="62"/>
      <c r="LB80" s="62"/>
      <c r="LC80" s="62"/>
      <c r="LD80" s="62"/>
      <c r="LE80" s="62"/>
      <c r="LF80" s="62"/>
      <c r="LG80" s="62"/>
      <c r="LH80" s="62"/>
      <c r="LI80" s="62"/>
      <c r="LJ80" s="62"/>
      <c r="LK80" s="62"/>
      <c r="LL80" s="62"/>
    </row>
    <row r="81" spans="1:324" x14ac:dyDescent="0.35">
      <c r="A81" s="131">
        <v>77</v>
      </c>
      <c r="B81" s="170"/>
      <c r="C81" s="170"/>
      <c r="D81" s="152">
        <v>112</v>
      </c>
      <c r="E81" s="72" t="str">
        <f>'BVEM Scorecard'!F80</f>
        <v>Wind</v>
      </c>
      <c r="F81" s="96"/>
      <c r="G81" s="96"/>
      <c r="H81" s="96"/>
      <c r="I81" s="96"/>
      <c r="J81" s="66"/>
      <c r="K81" s="66"/>
      <c r="L81" s="66"/>
      <c r="M81" s="66"/>
      <c r="N81" s="66"/>
      <c r="O81" s="66"/>
      <c r="P81" s="66"/>
      <c r="Q81" s="66"/>
      <c r="R81" s="66"/>
      <c r="S81" s="66"/>
      <c r="T81" s="66"/>
      <c r="U81" s="66"/>
      <c r="V81" s="66"/>
      <c r="W81" s="66"/>
      <c r="X81" s="35"/>
      <c r="Y81" s="5"/>
      <c r="Z81" s="5"/>
      <c r="AA81" s="5"/>
      <c r="AB81" s="5"/>
      <c r="AC81" s="5"/>
      <c r="AD81" s="5"/>
      <c r="AE81" s="5"/>
      <c r="AF81" s="5"/>
      <c r="AG81" s="5"/>
      <c r="AH81" s="5"/>
      <c r="AI81" s="5"/>
      <c r="AJ81" s="35"/>
      <c r="AK81" s="35"/>
      <c r="AL81" s="35"/>
      <c r="AM81" s="35"/>
      <c r="AN81" s="62"/>
      <c r="AO81" s="62"/>
      <c r="AP81" s="62"/>
      <c r="AQ81" s="62"/>
      <c r="AR81" s="62"/>
      <c r="AS81" s="62"/>
      <c r="AT81" s="62"/>
      <c r="AU81" s="62"/>
      <c r="AV81" s="62"/>
      <c r="AW81" s="62"/>
      <c r="AX81" s="62"/>
      <c r="AY81" s="62"/>
      <c r="AZ81" s="62"/>
      <c r="BA81" s="62"/>
      <c r="BB81" s="62"/>
      <c r="BC81" s="5"/>
      <c r="BD81" s="5"/>
      <c r="BE81" s="5"/>
      <c r="BF81" s="5"/>
      <c r="BG81" s="5"/>
      <c r="BH81" s="5"/>
      <c r="BI81" s="5"/>
      <c r="BJ81" s="5"/>
      <c r="BK81" s="5"/>
      <c r="BL81" s="5"/>
      <c r="BM81" s="5"/>
      <c r="BN81" s="5"/>
      <c r="BO81" s="5"/>
      <c r="BP81" s="5"/>
      <c r="BQ81" s="5"/>
      <c r="BR81" s="62"/>
      <c r="BS81" s="62"/>
      <c r="BT81" s="62"/>
      <c r="BU81" s="62"/>
      <c r="BV81" s="62"/>
      <c r="BW81" s="62"/>
      <c r="BX81" s="62"/>
      <c r="BY81" s="62"/>
      <c r="BZ81" s="62"/>
      <c r="CA81" s="62"/>
      <c r="CB81" s="62"/>
      <c r="CC81" s="62"/>
      <c r="CD81" s="62"/>
      <c r="CE81" s="62"/>
      <c r="CF81" s="62"/>
      <c r="CG81" s="5"/>
      <c r="CH81" s="5"/>
      <c r="CI81" s="5"/>
      <c r="CJ81" s="5"/>
      <c r="CK81" s="5"/>
      <c r="CL81" s="5"/>
      <c r="CM81" s="5"/>
      <c r="CN81" s="5"/>
      <c r="CO81" s="5"/>
      <c r="CP81" s="5"/>
      <c r="CQ81" s="5"/>
      <c r="CR81" s="5"/>
      <c r="CS81" s="5"/>
      <c r="CT81" s="5"/>
      <c r="CU81" s="5"/>
      <c r="CV81" s="62"/>
      <c r="CW81" s="62"/>
      <c r="CX81" s="62"/>
      <c r="CY81" s="62"/>
      <c r="CZ81" s="62"/>
      <c r="DA81" s="62"/>
      <c r="DB81" s="62"/>
      <c r="DC81" s="62"/>
      <c r="DD81" s="62"/>
      <c r="DE81" s="62"/>
      <c r="DF81" s="62"/>
      <c r="DG81" s="62"/>
      <c r="DH81" s="62"/>
      <c r="DI81" s="62"/>
      <c r="DJ81" s="62"/>
      <c r="DK81" s="5"/>
      <c r="DL81" s="5"/>
      <c r="DM81" s="5"/>
      <c r="DN81" s="5"/>
      <c r="DO81" s="5"/>
      <c r="DP81" s="5"/>
      <c r="DQ81" s="5"/>
      <c r="DR81" s="5"/>
      <c r="DS81" s="5"/>
      <c r="DT81" s="5"/>
      <c r="DU81" s="5"/>
      <c r="DV81" s="5"/>
      <c r="DW81" s="5"/>
      <c r="DX81" s="5"/>
      <c r="DY81" s="5"/>
      <c r="DZ81" s="62"/>
      <c r="EA81" s="62"/>
      <c r="EB81" s="62"/>
      <c r="EC81" s="62"/>
      <c r="ED81" s="62"/>
      <c r="EE81" s="62"/>
      <c r="EF81" s="62"/>
      <c r="EG81" s="62"/>
      <c r="EH81" s="62"/>
      <c r="EI81" s="62"/>
      <c r="EJ81" s="62"/>
      <c r="EK81" s="62"/>
      <c r="EL81" s="62"/>
      <c r="EM81" s="62"/>
      <c r="EN81" s="62"/>
      <c r="EO81" s="5"/>
      <c r="EP81" s="5"/>
      <c r="EQ81" s="5"/>
      <c r="ER81" s="5"/>
      <c r="ES81" s="5"/>
      <c r="ET81" s="5"/>
      <c r="EU81" s="5"/>
      <c r="EV81" s="5"/>
      <c r="EW81" s="5"/>
      <c r="EX81" s="5"/>
      <c r="EY81" s="5"/>
      <c r="EZ81" s="5"/>
      <c r="FA81" s="5"/>
      <c r="FB81" s="5"/>
      <c r="FC81" s="5"/>
      <c r="FD81" s="62"/>
      <c r="FE81" s="62"/>
      <c r="FF81" s="62"/>
      <c r="FG81" s="62"/>
      <c r="FH81" s="62"/>
      <c r="FI81" s="62"/>
      <c r="FJ81" s="62"/>
      <c r="FK81" s="62"/>
      <c r="FL81" s="62"/>
      <c r="FM81" s="62"/>
      <c r="FN81" s="62"/>
      <c r="FO81" s="62"/>
      <c r="FP81" s="62"/>
      <c r="FQ81" s="62"/>
      <c r="FR81" s="62"/>
      <c r="FS81" s="5"/>
      <c r="FT81" s="5"/>
      <c r="FU81" s="5"/>
      <c r="FV81" s="5"/>
      <c r="FW81" s="5"/>
      <c r="FX81" s="5"/>
      <c r="FY81" s="5"/>
      <c r="FZ81" s="5"/>
      <c r="GA81" s="5"/>
      <c r="GB81" s="5"/>
      <c r="GC81" s="5"/>
      <c r="GD81" s="5"/>
      <c r="GE81" s="5"/>
      <c r="GF81" s="5"/>
      <c r="GG81" s="5"/>
      <c r="GH81" s="62"/>
      <c r="GI81" s="62"/>
      <c r="GJ81" s="62"/>
      <c r="GK81" s="62"/>
      <c r="GL81" s="62"/>
      <c r="GM81" s="62"/>
      <c r="GN81" s="62"/>
      <c r="GO81" s="62"/>
      <c r="GP81" s="62"/>
      <c r="GQ81" s="62"/>
      <c r="GR81" s="62"/>
      <c r="GS81" s="62"/>
      <c r="GT81" s="62"/>
      <c r="GU81" s="62"/>
      <c r="GV81" s="62"/>
      <c r="GW81" s="5"/>
      <c r="GX81" s="5"/>
      <c r="GY81" s="5"/>
      <c r="GZ81" s="5"/>
      <c r="HA81" s="5"/>
      <c r="HB81" s="5"/>
      <c r="HC81" s="5"/>
      <c r="HD81" s="5"/>
      <c r="HE81" s="5"/>
      <c r="HF81" s="5"/>
      <c r="HG81" s="5"/>
      <c r="HH81" s="5"/>
      <c r="HI81" s="5"/>
      <c r="HJ81" s="5"/>
      <c r="HK81" s="5"/>
      <c r="HL81" s="62"/>
      <c r="HM81" s="62"/>
      <c r="HN81" s="62"/>
      <c r="HO81" s="62"/>
      <c r="HP81" s="62"/>
      <c r="HQ81" s="62"/>
      <c r="HR81" s="62"/>
      <c r="HS81" s="62"/>
      <c r="HT81" s="62"/>
      <c r="HU81" s="62"/>
      <c r="HV81" s="62"/>
      <c r="HW81" s="62"/>
      <c r="HX81" s="62"/>
      <c r="HY81" s="62"/>
      <c r="HZ81" s="62"/>
      <c r="IA81" s="5"/>
      <c r="IB81" s="5"/>
      <c r="IC81" s="5"/>
      <c r="ID81" s="5"/>
      <c r="IE81" s="5"/>
      <c r="IF81" s="5"/>
      <c r="IG81" s="5"/>
      <c r="IH81" s="5"/>
      <c r="II81" s="5"/>
      <c r="IJ81" s="5"/>
      <c r="IK81" s="5"/>
      <c r="IL81" s="5"/>
      <c r="IM81" s="5"/>
      <c r="IN81" s="5"/>
      <c r="IO81" s="5"/>
      <c r="IP81" s="62"/>
      <c r="IQ81" s="62"/>
      <c r="IR81" s="62"/>
      <c r="IS81" s="62"/>
      <c r="IT81" s="62"/>
      <c r="IU81" s="62"/>
      <c r="IV81" s="62"/>
      <c r="IW81" s="62"/>
      <c r="IX81" s="62"/>
      <c r="IY81" s="62"/>
      <c r="IZ81" s="62"/>
      <c r="JA81" s="62"/>
      <c r="JB81" s="62"/>
      <c r="JC81" s="62"/>
      <c r="JD81" s="62"/>
      <c r="JE81" s="5"/>
      <c r="JF81" s="5"/>
      <c r="JG81" s="5"/>
      <c r="JH81" s="5"/>
      <c r="JI81" s="5"/>
      <c r="JJ81" s="5"/>
      <c r="JK81" s="5"/>
      <c r="JL81" s="5"/>
      <c r="JM81" s="5"/>
      <c r="JN81" s="5"/>
      <c r="JO81" s="5"/>
      <c r="JP81" s="5"/>
      <c r="JQ81" s="5"/>
      <c r="JR81" s="5"/>
      <c r="JS81" s="5"/>
      <c r="JT81" s="62"/>
      <c r="JU81" s="62"/>
      <c r="JV81" s="62"/>
      <c r="JW81" s="62"/>
      <c r="JX81" s="62"/>
      <c r="JY81" s="62"/>
      <c r="JZ81" s="62"/>
      <c r="KA81" s="62"/>
      <c r="KB81" s="62"/>
      <c r="KC81" s="62"/>
      <c r="KD81" s="62"/>
      <c r="KE81" s="62"/>
      <c r="KF81" s="62"/>
      <c r="KG81" s="62"/>
      <c r="KH81" s="62"/>
      <c r="KI81" s="5"/>
      <c r="KJ81" s="5"/>
      <c r="KK81" s="5"/>
      <c r="KL81" s="5"/>
      <c r="KM81" s="5"/>
      <c r="KN81" s="5"/>
      <c r="KO81" s="5"/>
      <c r="KP81" s="5"/>
      <c r="KQ81" s="5"/>
      <c r="KR81" s="5"/>
      <c r="KS81" s="5"/>
      <c r="KT81" s="5"/>
      <c r="KU81" s="5"/>
      <c r="KV81" s="5"/>
      <c r="KW81" s="5"/>
      <c r="KX81" s="62"/>
      <c r="KY81" s="62"/>
      <c r="KZ81" s="62"/>
      <c r="LA81" s="62"/>
      <c r="LB81" s="62"/>
      <c r="LC81" s="62"/>
      <c r="LD81" s="62"/>
      <c r="LE81" s="62"/>
      <c r="LF81" s="62"/>
      <c r="LG81" s="62"/>
      <c r="LH81" s="62"/>
      <c r="LI81" s="62"/>
      <c r="LJ81" s="62"/>
      <c r="LK81" s="62"/>
      <c r="LL81" s="62"/>
    </row>
    <row r="82" spans="1:324" x14ac:dyDescent="0.35">
      <c r="A82" s="131">
        <v>78</v>
      </c>
      <c r="B82" s="170"/>
      <c r="C82" s="170"/>
      <c r="D82" s="152">
        <v>124</v>
      </c>
      <c r="E82" s="72" t="str">
        <f>'BVEM Scorecard'!F81</f>
        <v>Wind</v>
      </c>
      <c r="F82" s="96"/>
      <c r="G82" s="96"/>
      <c r="H82" s="96"/>
      <c r="I82" s="96"/>
      <c r="J82" s="66"/>
      <c r="K82" s="66"/>
      <c r="L82" s="66"/>
      <c r="M82" s="66"/>
      <c r="N82" s="66"/>
      <c r="O82" s="66"/>
      <c r="P82" s="66"/>
      <c r="Q82" s="66"/>
      <c r="R82" s="66"/>
      <c r="S82" s="66"/>
      <c r="T82" s="66"/>
      <c r="U82" s="66"/>
      <c r="V82" s="66"/>
      <c r="W82" s="66"/>
      <c r="X82" s="35"/>
      <c r="Y82" s="5"/>
      <c r="Z82" s="5"/>
      <c r="AA82" s="5"/>
      <c r="AB82" s="5"/>
      <c r="AC82" s="5"/>
      <c r="AD82" s="5"/>
      <c r="AE82" s="5"/>
      <c r="AF82" s="5"/>
      <c r="AG82" s="5"/>
      <c r="AH82" s="5"/>
      <c r="AI82" s="5"/>
      <c r="AJ82" s="35"/>
      <c r="AK82" s="35"/>
      <c r="AL82" s="35"/>
      <c r="AM82" s="35"/>
      <c r="AN82" s="62"/>
      <c r="AO82" s="62"/>
      <c r="AP82" s="62"/>
      <c r="AQ82" s="62"/>
      <c r="AR82" s="62"/>
      <c r="AS82" s="62"/>
      <c r="AT82" s="62"/>
      <c r="AU82" s="62"/>
      <c r="AV82" s="62"/>
      <c r="AW82" s="62"/>
      <c r="AX82" s="62"/>
      <c r="AY82" s="62"/>
      <c r="AZ82" s="62"/>
      <c r="BA82" s="62"/>
      <c r="BB82" s="62"/>
      <c r="BC82" s="5"/>
      <c r="BD82" s="5"/>
      <c r="BE82" s="5"/>
      <c r="BF82" s="5"/>
      <c r="BG82" s="5"/>
      <c r="BH82" s="5"/>
      <c r="BI82" s="5"/>
      <c r="BJ82" s="5"/>
      <c r="BK82" s="5"/>
      <c r="BL82" s="5"/>
      <c r="BM82" s="5"/>
      <c r="BN82" s="5"/>
      <c r="BO82" s="5"/>
      <c r="BP82" s="5"/>
      <c r="BQ82" s="5"/>
      <c r="BR82" s="62"/>
      <c r="BS82" s="62"/>
      <c r="BT82" s="62"/>
      <c r="BU82" s="62"/>
      <c r="BV82" s="62"/>
      <c r="BW82" s="62"/>
      <c r="BX82" s="62"/>
      <c r="BY82" s="62"/>
      <c r="BZ82" s="62"/>
      <c r="CA82" s="62"/>
      <c r="CB82" s="62"/>
      <c r="CC82" s="62"/>
      <c r="CD82" s="62"/>
      <c r="CE82" s="62"/>
      <c r="CF82" s="62"/>
      <c r="CG82" s="5"/>
      <c r="CH82" s="5"/>
      <c r="CI82" s="5"/>
      <c r="CJ82" s="5"/>
      <c r="CK82" s="5"/>
      <c r="CL82" s="5"/>
      <c r="CM82" s="5"/>
      <c r="CN82" s="5"/>
      <c r="CO82" s="5"/>
      <c r="CP82" s="5"/>
      <c r="CQ82" s="5"/>
      <c r="CR82" s="5"/>
      <c r="CS82" s="5"/>
      <c r="CT82" s="5"/>
      <c r="CU82" s="5"/>
      <c r="CV82" s="62"/>
      <c r="CW82" s="62"/>
      <c r="CX82" s="62"/>
      <c r="CY82" s="62"/>
      <c r="CZ82" s="62"/>
      <c r="DA82" s="62"/>
      <c r="DB82" s="62"/>
      <c r="DC82" s="62"/>
      <c r="DD82" s="62"/>
      <c r="DE82" s="62"/>
      <c r="DF82" s="62"/>
      <c r="DG82" s="62"/>
      <c r="DH82" s="62"/>
      <c r="DI82" s="62"/>
      <c r="DJ82" s="62"/>
      <c r="DK82" s="5"/>
      <c r="DL82" s="5"/>
      <c r="DM82" s="5"/>
      <c r="DN82" s="5"/>
      <c r="DO82" s="5"/>
      <c r="DP82" s="5"/>
      <c r="DQ82" s="5"/>
      <c r="DR82" s="5"/>
      <c r="DS82" s="5"/>
      <c r="DT82" s="5"/>
      <c r="DU82" s="5"/>
      <c r="DV82" s="5"/>
      <c r="DW82" s="5"/>
      <c r="DX82" s="5"/>
      <c r="DY82" s="5"/>
      <c r="DZ82" s="62"/>
      <c r="EA82" s="62"/>
      <c r="EB82" s="62"/>
      <c r="EC82" s="62"/>
      <c r="ED82" s="62"/>
      <c r="EE82" s="62"/>
      <c r="EF82" s="62"/>
      <c r="EG82" s="62"/>
      <c r="EH82" s="62"/>
      <c r="EI82" s="62"/>
      <c r="EJ82" s="62"/>
      <c r="EK82" s="62"/>
      <c r="EL82" s="62"/>
      <c r="EM82" s="62"/>
      <c r="EN82" s="62"/>
      <c r="EO82" s="5"/>
      <c r="EP82" s="5"/>
      <c r="EQ82" s="5"/>
      <c r="ER82" s="5"/>
      <c r="ES82" s="5"/>
      <c r="ET82" s="5"/>
      <c r="EU82" s="5"/>
      <c r="EV82" s="5"/>
      <c r="EW82" s="5"/>
      <c r="EX82" s="5"/>
      <c r="EY82" s="5"/>
      <c r="EZ82" s="5"/>
      <c r="FA82" s="5"/>
      <c r="FB82" s="5"/>
      <c r="FC82" s="5"/>
      <c r="FD82" s="62"/>
      <c r="FE82" s="62"/>
      <c r="FF82" s="62"/>
      <c r="FG82" s="62"/>
      <c r="FH82" s="62"/>
      <c r="FI82" s="62"/>
      <c r="FJ82" s="62"/>
      <c r="FK82" s="62"/>
      <c r="FL82" s="62"/>
      <c r="FM82" s="62"/>
      <c r="FN82" s="62"/>
      <c r="FO82" s="62"/>
      <c r="FP82" s="62"/>
      <c r="FQ82" s="62"/>
      <c r="FR82" s="62"/>
      <c r="FS82" s="5"/>
      <c r="FT82" s="5"/>
      <c r="FU82" s="5"/>
      <c r="FV82" s="5"/>
      <c r="FW82" s="5"/>
      <c r="FX82" s="5"/>
      <c r="FY82" s="5"/>
      <c r="FZ82" s="5"/>
      <c r="GA82" s="5"/>
      <c r="GB82" s="5"/>
      <c r="GC82" s="5"/>
      <c r="GD82" s="5"/>
      <c r="GE82" s="5"/>
      <c r="GF82" s="5"/>
      <c r="GG82" s="5"/>
      <c r="GH82" s="62"/>
      <c r="GI82" s="62"/>
      <c r="GJ82" s="62"/>
      <c r="GK82" s="62"/>
      <c r="GL82" s="62"/>
      <c r="GM82" s="62"/>
      <c r="GN82" s="62"/>
      <c r="GO82" s="62"/>
      <c r="GP82" s="62"/>
      <c r="GQ82" s="62"/>
      <c r="GR82" s="62"/>
      <c r="GS82" s="62"/>
      <c r="GT82" s="62"/>
      <c r="GU82" s="62"/>
      <c r="GV82" s="62"/>
      <c r="GW82" s="5"/>
      <c r="GX82" s="5"/>
      <c r="GY82" s="5"/>
      <c r="GZ82" s="5"/>
      <c r="HA82" s="5"/>
      <c r="HB82" s="5"/>
      <c r="HC82" s="5"/>
      <c r="HD82" s="5"/>
      <c r="HE82" s="5"/>
      <c r="HF82" s="5"/>
      <c r="HG82" s="5"/>
      <c r="HH82" s="5"/>
      <c r="HI82" s="5"/>
      <c r="HJ82" s="5"/>
      <c r="HK82" s="5"/>
      <c r="HL82" s="62"/>
      <c r="HM82" s="62"/>
      <c r="HN82" s="62"/>
      <c r="HO82" s="62"/>
      <c r="HP82" s="62"/>
      <c r="HQ82" s="62"/>
      <c r="HR82" s="62"/>
      <c r="HS82" s="62"/>
      <c r="HT82" s="62"/>
      <c r="HU82" s="62"/>
      <c r="HV82" s="62"/>
      <c r="HW82" s="62"/>
      <c r="HX82" s="62"/>
      <c r="HY82" s="62"/>
      <c r="HZ82" s="62"/>
      <c r="IA82" s="5"/>
      <c r="IB82" s="5"/>
      <c r="IC82" s="5"/>
      <c r="ID82" s="5"/>
      <c r="IE82" s="5"/>
      <c r="IF82" s="5"/>
      <c r="IG82" s="5"/>
      <c r="IH82" s="5"/>
      <c r="II82" s="5"/>
      <c r="IJ82" s="5"/>
      <c r="IK82" s="5"/>
      <c r="IL82" s="5"/>
      <c r="IM82" s="5"/>
      <c r="IN82" s="5"/>
      <c r="IO82" s="5"/>
      <c r="IP82" s="62"/>
      <c r="IQ82" s="62"/>
      <c r="IR82" s="62"/>
      <c r="IS82" s="62"/>
      <c r="IT82" s="62"/>
      <c r="IU82" s="62"/>
      <c r="IV82" s="62"/>
      <c r="IW82" s="62"/>
      <c r="IX82" s="62"/>
      <c r="IY82" s="62"/>
      <c r="IZ82" s="62"/>
      <c r="JA82" s="62"/>
      <c r="JB82" s="62"/>
      <c r="JC82" s="62"/>
      <c r="JD82" s="62"/>
      <c r="JE82" s="5"/>
      <c r="JF82" s="5"/>
      <c r="JG82" s="5"/>
      <c r="JH82" s="5"/>
      <c r="JI82" s="5"/>
      <c r="JJ82" s="5"/>
      <c r="JK82" s="5"/>
      <c r="JL82" s="5"/>
      <c r="JM82" s="5"/>
      <c r="JN82" s="5"/>
      <c r="JO82" s="5"/>
      <c r="JP82" s="5"/>
      <c r="JQ82" s="5"/>
      <c r="JR82" s="5"/>
      <c r="JS82" s="5"/>
      <c r="JT82" s="62"/>
      <c r="JU82" s="62"/>
      <c r="JV82" s="62"/>
      <c r="JW82" s="62"/>
      <c r="JX82" s="62"/>
      <c r="JY82" s="62"/>
      <c r="JZ82" s="62"/>
      <c r="KA82" s="62"/>
      <c r="KB82" s="62"/>
      <c r="KC82" s="62"/>
      <c r="KD82" s="62"/>
      <c r="KE82" s="62"/>
      <c r="KF82" s="62"/>
      <c r="KG82" s="62"/>
      <c r="KH82" s="62"/>
      <c r="KI82" s="5"/>
      <c r="KJ82" s="5"/>
      <c r="KK82" s="5"/>
      <c r="KL82" s="5"/>
      <c r="KM82" s="5"/>
      <c r="KN82" s="5"/>
      <c r="KO82" s="5"/>
      <c r="KP82" s="5"/>
      <c r="KQ82" s="5"/>
      <c r="KR82" s="5"/>
      <c r="KS82" s="5"/>
      <c r="KT82" s="5"/>
      <c r="KU82" s="5"/>
      <c r="KV82" s="5"/>
      <c r="KW82" s="5"/>
      <c r="KX82" s="62"/>
      <c r="KY82" s="62"/>
      <c r="KZ82" s="62"/>
      <c r="LA82" s="62"/>
      <c r="LB82" s="62"/>
      <c r="LC82" s="62"/>
      <c r="LD82" s="62"/>
      <c r="LE82" s="62"/>
      <c r="LF82" s="62"/>
      <c r="LG82" s="62"/>
      <c r="LH82" s="62"/>
      <c r="LI82" s="62"/>
      <c r="LJ82" s="62"/>
      <c r="LK82" s="62"/>
      <c r="LL82" s="62"/>
    </row>
    <row r="83" spans="1:324" x14ac:dyDescent="0.35">
      <c r="A83" s="131">
        <v>79</v>
      </c>
      <c r="B83" s="170"/>
      <c r="C83" s="170"/>
      <c r="D83" s="152">
        <v>63</v>
      </c>
      <c r="E83" s="72" t="str">
        <f>'BVEM Scorecard'!F82</f>
        <v>Wind</v>
      </c>
      <c r="F83" s="96"/>
      <c r="G83" s="96"/>
      <c r="H83" s="96"/>
      <c r="I83" s="96"/>
      <c r="J83" s="66"/>
      <c r="K83" s="66"/>
      <c r="L83" s="66"/>
      <c r="M83" s="66"/>
      <c r="N83" s="66"/>
      <c r="O83" s="66"/>
      <c r="P83" s="66"/>
      <c r="Q83" s="66"/>
      <c r="R83" s="66"/>
      <c r="S83" s="66"/>
      <c r="T83" s="66"/>
      <c r="U83" s="66"/>
      <c r="V83" s="66"/>
      <c r="W83" s="66"/>
      <c r="X83" s="35"/>
      <c r="Y83" s="5"/>
      <c r="Z83" s="5"/>
      <c r="AA83" s="5"/>
      <c r="AB83" s="5"/>
      <c r="AC83" s="5"/>
      <c r="AD83" s="5"/>
      <c r="AE83" s="5"/>
      <c r="AF83" s="5"/>
      <c r="AG83" s="5"/>
      <c r="AH83" s="5"/>
      <c r="AI83" s="5"/>
      <c r="AJ83" s="35"/>
      <c r="AK83" s="35"/>
      <c r="AL83" s="35"/>
      <c r="AM83" s="35"/>
      <c r="AN83" s="62"/>
      <c r="AO83" s="62"/>
      <c r="AP83" s="62"/>
      <c r="AQ83" s="62"/>
      <c r="AR83" s="62"/>
      <c r="AS83" s="62"/>
      <c r="AT83" s="62"/>
      <c r="AU83" s="62"/>
      <c r="AV83" s="62"/>
      <c r="AW83" s="62"/>
      <c r="AX83" s="62"/>
      <c r="AY83" s="62"/>
      <c r="AZ83" s="62"/>
      <c r="BA83" s="62"/>
      <c r="BB83" s="62"/>
      <c r="BC83" s="5"/>
      <c r="BD83" s="5"/>
      <c r="BE83" s="5"/>
      <c r="BF83" s="5"/>
      <c r="BG83" s="5"/>
      <c r="BH83" s="5"/>
      <c r="BI83" s="5"/>
      <c r="BJ83" s="5"/>
      <c r="BK83" s="5"/>
      <c r="BL83" s="5"/>
      <c r="BM83" s="5"/>
      <c r="BN83" s="5"/>
      <c r="BO83" s="5"/>
      <c r="BP83" s="5"/>
      <c r="BQ83" s="5"/>
      <c r="BR83" s="62"/>
      <c r="BS83" s="62"/>
      <c r="BT83" s="62"/>
      <c r="BU83" s="62"/>
      <c r="BV83" s="62"/>
      <c r="BW83" s="62"/>
      <c r="BX83" s="62"/>
      <c r="BY83" s="62"/>
      <c r="BZ83" s="62"/>
      <c r="CA83" s="62"/>
      <c r="CB83" s="62"/>
      <c r="CC83" s="62"/>
      <c r="CD83" s="62"/>
      <c r="CE83" s="62"/>
      <c r="CF83" s="62"/>
      <c r="CG83" s="5"/>
      <c r="CH83" s="5"/>
      <c r="CI83" s="5"/>
      <c r="CJ83" s="5"/>
      <c r="CK83" s="5"/>
      <c r="CL83" s="5"/>
      <c r="CM83" s="5"/>
      <c r="CN83" s="5"/>
      <c r="CO83" s="5"/>
      <c r="CP83" s="5"/>
      <c r="CQ83" s="5"/>
      <c r="CR83" s="5"/>
      <c r="CS83" s="5"/>
      <c r="CT83" s="5"/>
      <c r="CU83" s="5"/>
      <c r="CV83" s="62"/>
      <c r="CW83" s="62"/>
      <c r="CX83" s="62"/>
      <c r="CY83" s="62"/>
      <c r="CZ83" s="62"/>
      <c r="DA83" s="62"/>
      <c r="DB83" s="62"/>
      <c r="DC83" s="62"/>
      <c r="DD83" s="62"/>
      <c r="DE83" s="62"/>
      <c r="DF83" s="62"/>
      <c r="DG83" s="62"/>
      <c r="DH83" s="62"/>
      <c r="DI83" s="62"/>
      <c r="DJ83" s="62"/>
      <c r="DK83" s="5"/>
      <c r="DL83" s="5"/>
      <c r="DM83" s="5"/>
      <c r="DN83" s="5"/>
      <c r="DO83" s="5"/>
      <c r="DP83" s="5"/>
      <c r="DQ83" s="5"/>
      <c r="DR83" s="5"/>
      <c r="DS83" s="5"/>
      <c r="DT83" s="5"/>
      <c r="DU83" s="5"/>
      <c r="DV83" s="5"/>
      <c r="DW83" s="5"/>
      <c r="DX83" s="5"/>
      <c r="DY83" s="5"/>
      <c r="DZ83" s="62"/>
      <c r="EA83" s="62"/>
      <c r="EB83" s="62"/>
      <c r="EC83" s="62"/>
      <c r="ED83" s="62"/>
      <c r="EE83" s="62"/>
      <c r="EF83" s="62"/>
      <c r="EG83" s="62"/>
      <c r="EH83" s="62"/>
      <c r="EI83" s="62"/>
      <c r="EJ83" s="62"/>
      <c r="EK83" s="62"/>
      <c r="EL83" s="62"/>
      <c r="EM83" s="62"/>
      <c r="EN83" s="62"/>
      <c r="EO83" s="5"/>
      <c r="EP83" s="5"/>
      <c r="EQ83" s="5"/>
      <c r="ER83" s="5"/>
      <c r="ES83" s="5"/>
      <c r="ET83" s="5"/>
      <c r="EU83" s="5"/>
      <c r="EV83" s="5"/>
      <c r="EW83" s="5"/>
      <c r="EX83" s="5"/>
      <c r="EY83" s="5"/>
      <c r="EZ83" s="5"/>
      <c r="FA83" s="5"/>
      <c r="FB83" s="5"/>
      <c r="FC83" s="5"/>
      <c r="FD83" s="62"/>
      <c r="FE83" s="62"/>
      <c r="FF83" s="62"/>
      <c r="FG83" s="62"/>
      <c r="FH83" s="62"/>
      <c r="FI83" s="62"/>
      <c r="FJ83" s="62"/>
      <c r="FK83" s="62"/>
      <c r="FL83" s="62"/>
      <c r="FM83" s="62"/>
      <c r="FN83" s="62"/>
      <c r="FO83" s="62"/>
      <c r="FP83" s="62"/>
      <c r="FQ83" s="62"/>
      <c r="FR83" s="62"/>
      <c r="FS83" s="5"/>
      <c r="FT83" s="5"/>
      <c r="FU83" s="5"/>
      <c r="FV83" s="5"/>
      <c r="FW83" s="5"/>
      <c r="FX83" s="5"/>
      <c r="FY83" s="5"/>
      <c r="FZ83" s="5"/>
      <c r="GA83" s="5"/>
      <c r="GB83" s="5"/>
      <c r="GC83" s="5"/>
      <c r="GD83" s="5"/>
      <c r="GE83" s="5"/>
      <c r="GF83" s="5"/>
      <c r="GG83" s="5"/>
      <c r="GH83" s="62"/>
      <c r="GI83" s="62"/>
      <c r="GJ83" s="62"/>
      <c r="GK83" s="62"/>
      <c r="GL83" s="62"/>
      <c r="GM83" s="62"/>
      <c r="GN83" s="62"/>
      <c r="GO83" s="62"/>
      <c r="GP83" s="62"/>
      <c r="GQ83" s="62"/>
      <c r="GR83" s="62"/>
      <c r="GS83" s="62"/>
      <c r="GT83" s="62"/>
      <c r="GU83" s="62"/>
      <c r="GV83" s="62"/>
      <c r="GW83" s="5"/>
      <c r="GX83" s="5"/>
      <c r="GY83" s="5"/>
      <c r="GZ83" s="5"/>
      <c r="HA83" s="5"/>
      <c r="HB83" s="5"/>
      <c r="HC83" s="5"/>
      <c r="HD83" s="5"/>
      <c r="HE83" s="5"/>
      <c r="HF83" s="5"/>
      <c r="HG83" s="5"/>
      <c r="HH83" s="5"/>
      <c r="HI83" s="5"/>
      <c r="HJ83" s="5"/>
      <c r="HK83" s="5"/>
      <c r="HL83" s="62"/>
      <c r="HM83" s="62"/>
      <c r="HN83" s="62"/>
      <c r="HO83" s="62"/>
      <c r="HP83" s="62"/>
      <c r="HQ83" s="62"/>
      <c r="HR83" s="62"/>
      <c r="HS83" s="62"/>
      <c r="HT83" s="62"/>
      <c r="HU83" s="62"/>
      <c r="HV83" s="62"/>
      <c r="HW83" s="62"/>
      <c r="HX83" s="62"/>
      <c r="HY83" s="62"/>
      <c r="HZ83" s="62"/>
      <c r="IA83" s="5"/>
      <c r="IB83" s="5"/>
      <c r="IC83" s="5"/>
      <c r="ID83" s="5"/>
      <c r="IE83" s="5"/>
      <c r="IF83" s="5"/>
      <c r="IG83" s="5"/>
      <c r="IH83" s="5"/>
      <c r="II83" s="5"/>
      <c r="IJ83" s="5"/>
      <c r="IK83" s="5"/>
      <c r="IL83" s="5"/>
      <c r="IM83" s="5"/>
      <c r="IN83" s="5"/>
      <c r="IO83" s="5"/>
      <c r="IP83" s="62"/>
      <c r="IQ83" s="62"/>
      <c r="IR83" s="62"/>
      <c r="IS83" s="62"/>
      <c r="IT83" s="62"/>
      <c r="IU83" s="62"/>
      <c r="IV83" s="62"/>
      <c r="IW83" s="62"/>
      <c r="IX83" s="62"/>
      <c r="IY83" s="62"/>
      <c r="IZ83" s="62"/>
      <c r="JA83" s="62"/>
      <c r="JB83" s="62"/>
      <c r="JC83" s="62"/>
      <c r="JD83" s="62"/>
      <c r="JE83" s="5"/>
      <c r="JF83" s="5"/>
      <c r="JG83" s="5"/>
      <c r="JH83" s="5"/>
      <c r="JI83" s="5"/>
      <c r="JJ83" s="5"/>
      <c r="JK83" s="5"/>
      <c r="JL83" s="5"/>
      <c r="JM83" s="5"/>
      <c r="JN83" s="5"/>
      <c r="JO83" s="5"/>
      <c r="JP83" s="5"/>
      <c r="JQ83" s="5"/>
      <c r="JR83" s="5"/>
      <c r="JS83" s="5"/>
      <c r="JT83" s="62"/>
      <c r="JU83" s="62"/>
      <c r="JV83" s="62"/>
      <c r="JW83" s="62"/>
      <c r="JX83" s="62"/>
      <c r="JY83" s="62"/>
      <c r="JZ83" s="62"/>
      <c r="KA83" s="62"/>
      <c r="KB83" s="62"/>
      <c r="KC83" s="62"/>
      <c r="KD83" s="62"/>
      <c r="KE83" s="62"/>
      <c r="KF83" s="62"/>
      <c r="KG83" s="62"/>
      <c r="KH83" s="62"/>
      <c r="KI83" s="5"/>
      <c r="KJ83" s="5"/>
      <c r="KK83" s="5"/>
      <c r="KL83" s="5"/>
      <c r="KM83" s="5"/>
      <c r="KN83" s="5"/>
      <c r="KO83" s="5"/>
      <c r="KP83" s="5"/>
      <c r="KQ83" s="5"/>
      <c r="KR83" s="5"/>
      <c r="KS83" s="5"/>
      <c r="KT83" s="5"/>
      <c r="KU83" s="5"/>
      <c r="KV83" s="5"/>
      <c r="KW83" s="5"/>
      <c r="KX83" s="62"/>
      <c r="KY83" s="62"/>
      <c r="KZ83" s="62"/>
      <c r="LA83" s="62"/>
      <c r="LB83" s="62"/>
      <c r="LC83" s="62"/>
      <c r="LD83" s="62"/>
      <c r="LE83" s="62"/>
      <c r="LF83" s="62"/>
      <c r="LG83" s="62"/>
      <c r="LH83" s="62"/>
      <c r="LI83" s="62"/>
      <c r="LJ83" s="62"/>
      <c r="LK83" s="62"/>
      <c r="LL83" s="62"/>
    </row>
    <row r="84" spans="1:324" x14ac:dyDescent="0.35">
      <c r="A84" s="131">
        <v>80</v>
      </c>
      <c r="B84" s="170"/>
      <c r="C84" s="170"/>
      <c r="D84" s="152">
        <v>73</v>
      </c>
      <c r="E84" s="72" t="str">
        <f>'BVEM Scorecard'!F83</f>
        <v>Wind</v>
      </c>
      <c r="F84" s="96"/>
      <c r="G84" s="96"/>
      <c r="H84" s="96"/>
      <c r="I84" s="96"/>
      <c r="J84" s="66"/>
      <c r="K84" s="66"/>
      <c r="L84" s="66"/>
      <c r="M84" s="66"/>
      <c r="N84" s="66"/>
      <c r="O84" s="66"/>
      <c r="P84" s="66"/>
      <c r="Q84" s="66"/>
      <c r="R84" s="66"/>
      <c r="S84" s="66"/>
      <c r="T84" s="66"/>
      <c r="U84" s="66"/>
      <c r="V84" s="66"/>
      <c r="W84" s="66"/>
      <c r="X84" s="35"/>
      <c r="Y84" s="5"/>
      <c r="Z84" s="5"/>
      <c r="AA84" s="5"/>
      <c r="AB84" s="5"/>
      <c r="AC84" s="5"/>
      <c r="AD84" s="5"/>
      <c r="AE84" s="5"/>
      <c r="AF84" s="5"/>
      <c r="AG84" s="5"/>
      <c r="AH84" s="5"/>
      <c r="AI84" s="5"/>
      <c r="AJ84" s="35"/>
      <c r="AK84" s="35"/>
      <c r="AL84" s="35"/>
      <c r="AM84" s="35"/>
      <c r="AN84" s="62"/>
      <c r="AO84" s="62"/>
      <c r="AP84" s="62"/>
      <c r="AQ84" s="62"/>
      <c r="AR84" s="62"/>
      <c r="AS84" s="62"/>
      <c r="AT84" s="62"/>
      <c r="AU84" s="62"/>
      <c r="AV84" s="62"/>
      <c r="AW84" s="62"/>
      <c r="AX84" s="62"/>
      <c r="AY84" s="62"/>
      <c r="AZ84" s="62"/>
      <c r="BA84" s="62"/>
      <c r="BB84" s="62"/>
      <c r="BC84" s="5"/>
      <c r="BD84" s="5"/>
      <c r="BE84" s="5"/>
      <c r="BF84" s="5"/>
      <c r="BG84" s="5"/>
      <c r="BH84" s="5"/>
      <c r="BI84" s="5"/>
      <c r="BJ84" s="5"/>
      <c r="BK84" s="5"/>
      <c r="BL84" s="5"/>
      <c r="BM84" s="5"/>
      <c r="BN84" s="5"/>
      <c r="BO84" s="5"/>
      <c r="BP84" s="5"/>
      <c r="BQ84" s="5"/>
      <c r="BR84" s="62"/>
      <c r="BS84" s="62"/>
      <c r="BT84" s="62"/>
      <c r="BU84" s="62"/>
      <c r="BV84" s="62"/>
      <c r="BW84" s="62"/>
      <c r="BX84" s="62"/>
      <c r="BY84" s="62"/>
      <c r="BZ84" s="62"/>
      <c r="CA84" s="62"/>
      <c r="CB84" s="62"/>
      <c r="CC84" s="62"/>
      <c r="CD84" s="62"/>
      <c r="CE84" s="62"/>
      <c r="CF84" s="62"/>
      <c r="CG84" s="5"/>
      <c r="CH84" s="5"/>
      <c r="CI84" s="5"/>
      <c r="CJ84" s="5"/>
      <c r="CK84" s="5"/>
      <c r="CL84" s="5"/>
      <c r="CM84" s="5"/>
      <c r="CN84" s="5"/>
      <c r="CO84" s="5"/>
      <c r="CP84" s="5"/>
      <c r="CQ84" s="5"/>
      <c r="CR84" s="5"/>
      <c r="CS84" s="5"/>
      <c r="CT84" s="5"/>
      <c r="CU84" s="5"/>
      <c r="CV84" s="62"/>
      <c r="CW84" s="62"/>
      <c r="CX84" s="62"/>
      <c r="CY84" s="62"/>
      <c r="CZ84" s="62"/>
      <c r="DA84" s="62"/>
      <c r="DB84" s="62"/>
      <c r="DC84" s="62"/>
      <c r="DD84" s="62"/>
      <c r="DE84" s="62"/>
      <c r="DF84" s="62"/>
      <c r="DG84" s="62"/>
      <c r="DH84" s="62"/>
      <c r="DI84" s="62"/>
      <c r="DJ84" s="62"/>
      <c r="DK84" s="5"/>
      <c r="DL84" s="5"/>
      <c r="DM84" s="5"/>
      <c r="DN84" s="5"/>
      <c r="DO84" s="5"/>
      <c r="DP84" s="5"/>
      <c r="DQ84" s="5"/>
      <c r="DR84" s="5"/>
      <c r="DS84" s="5"/>
      <c r="DT84" s="5"/>
      <c r="DU84" s="5"/>
      <c r="DV84" s="5"/>
      <c r="DW84" s="5"/>
      <c r="DX84" s="5"/>
      <c r="DY84" s="5"/>
      <c r="DZ84" s="62"/>
      <c r="EA84" s="62"/>
      <c r="EB84" s="62"/>
      <c r="EC84" s="62"/>
      <c r="ED84" s="62"/>
      <c r="EE84" s="62"/>
      <c r="EF84" s="62"/>
      <c r="EG84" s="62"/>
      <c r="EH84" s="62"/>
      <c r="EI84" s="62"/>
      <c r="EJ84" s="62"/>
      <c r="EK84" s="62"/>
      <c r="EL84" s="62"/>
      <c r="EM84" s="62"/>
      <c r="EN84" s="62"/>
      <c r="EO84" s="5"/>
      <c r="EP84" s="5"/>
      <c r="EQ84" s="5"/>
      <c r="ER84" s="5"/>
      <c r="ES84" s="5"/>
      <c r="ET84" s="5"/>
      <c r="EU84" s="5"/>
      <c r="EV84" s="5"/>
      <c r="EW84" s="5"/>
      <c r="EX84" s="5"/>
      <c r="EY84" s="5"/>
      <c r="EZ84" s="5"/>
      <c r="FA84" s="5"/>
      <c r="FB84" s="5"/>
      <c r="FC84" s="5"/>
      <c r="FD84" s="62"/>
      <c r="FE84" s="62"/>
      <c r="FF84" s="62"/>
      <c r="FG84" s="62"/>
      <c r="FH84" s="62"/>
      <c r="FI84" s="62"/>
      <c r="FJ84" s="62"/>
      <c r="FK84" s="62"/>
      <c r="FL84" s="62"/>
      <c r="FM84" s="62"/>
      <c r="FN84" s="62"/>
      <c r="FO84" s="62"/>
      <c r="FP84" s="62"/>
      <c r="FQ84" s="62"/>
      <c r="FR84" s="62"/>
      <c r="FS84" s="5"/>
      <c r="FT84" s="5"/>
      <c r="FU84" s="5"/>
      <c r="FV84" s="5"/>
      <c r="FW84" s="5"/>
      <c r="FX84" s="5"/>
      <c r="FY84" s="5"/>
      <c r="FZ84" s="5"/>
      <c r="GA84" s="5"/>
      <c r="GB84" s="5"/>
      <c r="GC84" s="5"/>
      <c r="GD84" s="5"/>
      <c r="GE84" s="5"/>
      <c r="GF84" s="5"/>
      <c r="GG84" s="5"/>
      <c r="GH84" s="62"/>
      <c r="GI84" s="62"/>
      <c r="GJ84" s="62"/>
      <c r="GK84" s="62"/>
      <c r="GL84" s="62"/>
      <c r="GM84" s="62"/>
      <c r="GN84" s="62"/>
      <c r="GO84" s="62"/>
      <c r="GP84" s="62"/>
      <c r="GQ84" s="62"/>
      <c r="GR84" s="62"/>
      <c r="GS84" s="62"/>
      <c r="GT84" s="62"/>
      <c r="GU84" s="62"/>
      <c r="GV84" s="62"/>
      <c r="GW84" s="5"/>
      <c r="GX84" s="5"/>
      <c r="GY84" s="5"/>
      <c r="GZ84" s="5"/>
      <c r="HA84" s="5"/>
      <c r="HB84" s="5"/>
      <c r="HC84" s="5"/>
      <c r="HD84" s="5"/>
      <c r="HE84" s="5"/>
      <c r="HF84" s="5"/>
      <c r="HG84" s="5"/>
      <c r="HH84" s="5"/>
      <c r="HI84" s="5"/>
      <c r="HJ84" s="5"/>
      <c r="HK84" s="5"/>
      <c r="HL84" s="62"/>
      <c r="HM84" s="62"/>
      <c r="HN84" s="62"/>
      <c r="HO84" s="62"/>
      <c r="HP84" s="62"/>
      <c r="HQ84" s="62"/>
      <c r="HR84" s="62"/>
      <c r="HS84" s="62"/>
      <c r="HT84" s="62"/>
      <c r="HU84" s="62"/>
      <c r="HV84" s="62"/>
      <c r="HW84" s="62"/>
      <c r="HX84" s="62"/>
      <c r="HY84" s="62"/>
      <c r="HZ84" s="62"/>
      <c r="IA84" s="5"/>
      <c r="IB84" s="5"/>
      <c r="IC84" s="5"/>
      <c r="ID84" s="5"/>
      <c r="IE84" s="5"/>
      <c r="IF84" s="5"/>
      <c r="IG84" s="5"/>
      <c r="IH84" s="5"/>
      <c r="II84" s="5"/>
      <c r="IJ84" s="5"/>
      <c r="IK84" s="5"/>
      <c r="IL84" s="5"/>
      <c r="IM84" s="5"/>
      <c r="IN84" s="5"/>
      <c r="IO84" s="5"/>
      <c r="IP84" s="62"/>
      <c r="IQ84" s="62"/>
      <c r="IR84" s="62"/>
      <c r="IS84" s="62"/>
      <c r="IT84" s="62"/>
      <c r="IU84" s="62"/>
      <c r="IV84" s="62"/>
      <c r="IW84" s="62"/>
      <c r="IX84" s="62"/>
      <c r="IY84" s="62"/>
      <c r="IZ84" s="62"/>
      <c r="JA84" s="62"/>
      <c r="JB84" s="62"/>
      <c r="JC84" s="62"/>
      <c r="JD84" s="62"/>
      <c r="JE84" s="5"/>
      <c r="JF84" s="5"/>
      <c r="JG84" s="5"/>
      <c r="JH84" s="5"/>
      <c r="JI84" s="5"/>
      <c r="JJ84" s="5"/>
      <c r="JK84" s="5"/>
      <c r="JL84" s="5"/>
      <c r="JM84" s="5"/>
      <c r="JN84" s="5"/>
      <c r="JO84" s="5"/>
      <c r="JP84" s="5"/>
      <c r="JQ84" s="5"/>
      <c r="JR84" s="5"/>
      <c r="JS84" s="5"/>
      <c r="JT84" s="62"/>
      <c r="JU84" s="62"/>
      <c r="JV84" s="62"/>
      <c r="JW84" s="62"/>
      <c r="JX84" s="62"/>
      <c r="JY84" s="62"/>
      <c r="JZ84" s="62"/>
      <c r="KA84" s="62"/>
      <c r="KB84" s="62"/>
      <c r="KC84" s="62"/>
      <c r="KD84" s="62"/>
      <c r="KE84" s="62"/>
      <c r="KF84" s="62"/>
      <c r="KG84" s="62"/>
      <c r="KH84" s="62"/>
      <c r="KI84" s="5"/>
      <c r="KJ84" s="5"/>
      <c r="KK84" s="5"/>
      <c r="KL84" s="5"/>
      <c r="KM84" s="5"/>
      <c r="KN84" s="5"/>
      <c r="KO84" s="5"/>
      <c r="KP84" s="5"/>
      <c r="KQ84" s="5"/>
      <c r="KR84" s="5"/>
      <c r="KS84" s="5"/>
      <c r="KT84" s="5"/>
      <c r="KU84" s="5"/>
      <c r="KV84" s="5"/>
      <c r="KW84" s="5"/>
      <c r="KX84" s="62"/>
      <c r="KY84" s="62"/>
      <c r="KZ84" s="62"/>
      <c r="LA84" s="62"/>
      <c r="LB84" s="62"/>
      <c r="LC84" s="62"/>
      <c r="LD84" s="62"/>
      <c r="LE84" s="62"/>
      <c r="LF84" s="62"/>
      <c r="LG84" s="62"/>
      <c r="LH84" s="62"/>
      <c r="LI84" s="62"/>
      <c r="LJ84" s="62"/>
      <c r="LK84" s="62"/>
      <c r="LL84" s="62"/>
    </row>
    <row r="85" spans="1:324" x14ac:dyDescent="0.35">
      <c r="A85" s="131">
        <v>81</v>
      </c>
      <c r="B85" s="170"/>
      <c r="C85" s="170"/>
      <c r="D85" s="152">
        <v>113</v>
      </c>
      <c r="E85" s="72" t="str">
        <f>'BVEM Scorecard'!F84</f>
        <v>Wind</v>
      </c>
      <c r="F85" s="96"/>
      <c r="G85" s="96"/>
      <c r="H85" s="96"/>
      <c r="I85" s="96"/>
      <c r="J85" s="66"/>
      <c r="K85" s="66"/>
      <c r="L85" s="66"/>
      <c r="M85" s="66"/>
      <c r="N85" s="66"/>
      <c r="O85" s="66"/>
      <c r="P85" s="66"/>
      <c r="Q85" s="66"/>
      <c r="R85" s="66"/>
      <c r="S85" s="66"/>
      <c r="T85" s="66"/>
      <c r="U85" s="66"/>
      <c r="V85" s="66"/>
      <c r="W85" s="66"/>
      <c r="X85" s="35"/>
      <c r="Y85" s="5"/>
      <c r="Z85" s="5"/>
      <c r="AA85" s="5"/>
      <c r="AB85" s="5"/>
      <c r="AC85" s="5"/>
      <c r="AD85" s="5"/>
      <c r="AE85" s="5"/>
      <c r="AF85" s="5"/>
      <c r="AG85" s="5"/>
      <c r="AH85" s="5"/>
      <c r="AI85" s="5"/>
      <c r="AJ85" s="35"/>
      <c r="AK85" s="35"/>
      <c r="AL85" s="35"/>
      <c r="AM85" s="35"/>
      <c r="AN85" s="62"/>
      <c r="AO85" s="62"/>
      <c r="AP85" s="62"/>
      <c r="AQ85" s="62"/>
      <c r="AR85" s="62"/>
      <c r="AS85" s="62"/>
      <c r="AT85" s="62"/>
      <c r="AU85" s="62"/>
      <c r="AV85" s="62"/>
      <c r="AW85" s="62"/>
      <c r="AX85" s="62"/>
      <c r="AY85" s="62"/>
      <c r="AZ85" s="62"/>
      <c r="BA85" s="62"/>
      <c r="BB85" s="62"/>
      <c r="BC85" s="5"/>
      <c r="BD85" s="5"/>
      <c r="BE85" s="5"/>
      <c r="BF85" s="5"/>
      <c r="BG85" s="5"/>
      <c r="BH85" s="5"/>
      <c r="BI85" s="5"/>
      <c r="BJ85" s="5"/>
      <c r="BK85" s="5"/>
      <c r="BL85" s="5"/>
      <c r="BM85" s="5"/>
      <c r="BN85" s="5"/>
      <c r="BO85" s="5"/>
      <c r="BP85" s="5"/>
      <c r="BQ85" s="5"/>
      <c r="BR85" s="62"/>
      <c r="BS85" s="62"/>
      <c r="BT85" s="62"/>
      <c r="BU85" s="62"/>
      <c r="BV85" s="62"/>
      <c r="BW85" s="62"/>
      <c r="BX85" s="62"/>
      <c r="BY85" s="62"/>
      <c r="BZ85" s="62"/>
      <c r="CA85" s="62"/>
      <c r="CB85" s="62"/>
      <c r="CC85" s="62"/>
      <c r="CD85" s="62"/>
      <c r="CE85" s="62"/>
      <c r="CF85" s="62"/>
      <c r="CG85" s="5"/>
      <c r="CH85" s="5"/>
      <c r="CI85" s="5"/>
      <c r="CJ85" s="5"/>
      <c r="CK85" s="5"/>
      <c r="CL85" s="5"/>
      <c r="CM85" s="5"/>
      <c r="CN85" s="5"/>
      <c r="CO85" s="5"/>
      <c r="CP85" s="5"/>
      <c r="CQ85" s="5"/>
      <c r="CR85" s="5"/>
      <c r="CS85" s="5"/>
      <c r="CT85" s="5"/>
      <c r="CU85" s="5"/>
      <c r="CV85" s="62"/>
      <c r="CW85" s="62"/>
      <c r="CX85" s="62"/>
      <c r="CY85" s="62"/>
      <c r="CZ85" s="62"/>
      <c r="DA85" s="62"/>
      <c r="DB85" s="62"/>
      <c r="DC85" s="62"/>
      <c r="DD85" s="62"/>
      <c r="DE85" s="62"/>
      <c r="DF85" s="62"/>
      <c r="DG85" s="62"/>
      <c r="DH85" s="62"/>
      <c r="DI85" s="62"/>
      <c r="DJ85" s="62"/>
      <c r="DK85" s="5"/>
      <c r="DL85" s="5"/>
      <c r="DM85" s="5"/>
      <c r="DN85" s="5"/>
      <c r="DO85" s="5"/>
      <c r="DP85" s="5"/>
      <c r="DQ85" s="5"/>
      <c r="DR85" s="5"/>
      <c r="DS85" s="5"/>
      <c r="DT85" s="5"/>
      <c r="DU85" s="5"/>
      <c r="DV85" s="5"/>
      <c r="DW85" s="5"/>
      <c r="DX85" s="5"/>
      <c r="DY85" s="5"/>
      <c r="DZ85" s="62"/>
      <c r="EA85" s="62"/>
      <c r="EB85" s="62"/>
      <c r="EC85" s="62"/>
      <c r="ED85" s="62"/>
      <c r="EE85" s="62"/>
      <c r="EF85" s="62"/>
      <c r="EG85" s="62"/>
      <c r="EH85" s="62"/>
      <c r="EI85" s="62"/>
      <c r="EJ85" s="62"/>
      <c r="EK85" s="62"/>
      <c r="EL85" s="62"/>
      <c r="EM85" s="62"/>
      <c r="EN85" s="62"/>
      <c r="EO85" s="5"/>
      <c r="EP85" s="5"/>
      <c r="EQ85" s="5"/>
      <c r="ER85" s="5"/>
      <c r="ES85" s="5"/>
      <c r="ET85" s="5"/>
      <c r="EU85" s="5"/>
      <c r="EV85" s="5"/>
      <c r="EW85" s="5"/>
      <c r="EX85" s="5"/>
      <c r="EY85" s="5"/>
      <c r="EZ85" s="5"/>
      <c r="FA85" s="5"/>
      <c r="FB85" s="5"/>
      <c r="FC85" s="5"/>
      <c r="FD85" s="62"/>
      <c r="FE85" s="62"/>
      <c r="FF85" s="62"/>
      <c r="FG85" s="62"/>
      <c r="FH85" s="62"/>
      <c r="FI85" s="62"/>
      <c r="FJ85" s="62"/>
      <c r="FK85" s="62"/>
      <c r="FL85" s="62"/>
      <c r="FM85" s="62"/>
      <c r="FN85" s="62"/>
      <c r="FO85" s="62"/>
      <c r="FP85" s="62"/>
      <c r="FQ85" s="62"/>
      <c r="FR85" s="62"/>
      <c r="FS85" s="5"/>
      <c r="FT85" s="5"/>
      <c r="FU85" s="5"/>
      <c r="FV85" s="5"/>
      <c r="FW85" s="5"/>
      <c r="FX85" s="5"/>
      <c r="FY85" s="5"/>
      <c r="FZ85" s="5"/>
      <c r="GA85" s="5"/>
      <c r="GB85" s="5"/>
      <c r="GC85" s="5"/>
      <c r="GD85" s="5"/>
      <c r="GE85" s="5"/>
      <c r="GF85" s="5"/>
      <c r="GG85" s="5"/>
      <c r="GH85" s="62"/>
      <c r="GI85" s="62"/>
      <c r="GJ85" s="62"/>
      <c r="GK85" s="62"/>
      <c r="GL85" s="62"/>
      <c r="GM85" s="62"/>
      <c r="GN85" s="62"/>
      <c r="GO85" s="62"/>
      <c r="GP85" s="62"/>
      <c r="GQ85" s="62"/>
      <c r="GR85" s="62"/>
      <c r="GS85" s="62"/>
      <c r="GT85" s="62"/>
      <c r="GU85" s="62"/>
      <c r="GV85" s="62"/>
      <c r="GW85" s="5"/>
      <c r="GX85" s="5"/>
      <c r="GY85" s="5"/>
      <c r="GZ85" s="5"/>
      <c r="HA85" s="5"/>
      <c r="HB85" s="5"/>
      <c r="HC85" s="5"/>
      <c r="HD85" s="5"/>
      <c r="HE85" s="5"/>
      <c r="HF85" s="5"/>
      <c r="HG85" s="5"/>
      <c r="HH85" s="5"/>
      <c r="HI85" s="5"/>
      <c r="HJ85" s="5"/>
      <c r="HK85" s="5"/>
      <c r="HL85" s="62"/>
      <c r="HM85" s="62"/>
      <c r="HN85" s="62"/>
      <c r="HO85" s="62"/>
      <c r="HP85" s="62"/>
      <c r="HQ85" s="62"/>
      <c r="HR85" s="62"/>
      <c r="HS85" s="62"/>
      <c r="HT85" s="62"/>
      <c r="HU85" s="62"/>
      <c r="HV85" s="62"/>
      <c r="HW85" s="62"/>
      <c r="HX85" s="62"/>
      <c r="HY85" s="62"/>
      <c r="HZ85" s="62"/>
      <c r="IA85" s="5"/>
      <c r="IB85" s="5"/>
      <c r="IC85" s="5"/>
      <c r="ID85" s="5"/>
      <c r="IE85" s="5"/>
      <c r="IF85" s="5"/>
      <c r="IG85" s="5"/>
      <c r="IH85" s="5"/>
      <c r="II85" s="5"/>
      <c r="IJ85" s="5"/>
      <c r="IK85" s="5"/>
      <c r="IL85" s="5"/>
      <c r="IM85" s="5"/>
      <c r="IN85" s="5"/>
      <c r="IO85" s="5"/>
      <c r="IP85" s="62"/>
      <c r="IQ85" s="62"/>
      <c r="IR85" s="62"/>
      <c r="IS85" s="62"/>
      <c r="IT85" s="62"/>
      <c r="IU85" s="62"/>
      <c r="IV85" s="62"/>
      <c r="IW85" s="62"/>
      <c r="IX85" s="62"/>
      <c r="IY85" s="62"/>
      <c r="IZ85" s="62"/>
      <c r="JA85" s="62"/>
      <c r="JB85" s="62"/>
      <c r="JC85" s="62"/>
      <c r="JD85" s="62"/>
      <c r="JE85" s="5"/>
      <c r="JF85" s="5"/>
      <c r="JG85" s="5"/>
      <c r="JH85" s="5"/>
      <c r="JI85" s="5"/>
      <c r="JJ85" s="5"/>
      <c r="JK85" s="5"/>
      <c r="JL85" s="5"/>
      <c r="JM85" s="5"/>
      <c r="JN85" s="5"/>
      <c r="JO85" s="5"/>
      <c r="JP85" s="5"/>
      <c r="JQ85" s="5"/>
      <c r="JR85" s="5"/>
      <c r="JS85" s="5"/>
      <c r="JT85" s="62"/>
      <c r="JU85" s="62"/>
      <c r="JV85" s="62"/>
      <c r="JW85" s="62"/>
      <c r="JX85" s="62"/>
      <c r="JY85" s="62"/>
      <c r="JZ85" s="62"/>
      <c r="KA85" s="62"/>
      <c r="KB85" s="62"/>
      <c r="KC85" s="62"/>
      <c r="KD85" s="62"/>
      <c r="KE85" s="62"/>
      <c r="KF85" s="62"/>
      <c r="KG85" s="62"/>
      <c r="KH85" s="62"/>
      <c r="KI85" s="5"/>
      <c r="KJ85" s="5"/>
      <c r="KK85" s="5"/>
      <c r="KL85" s="5"/>
      <c r="KM85" s="5"/>
      <c r="KN85" s="5"/>
      <c r="KO85" s="5"/>
      <c r="KP85" s="5"/>
      <c r="KQ85" s="5"/>
      <c r="KR85" s="5"/>
      <c r="KS85" s="5"/>
      <c r="KT85" s="5"/>
      <c r="KU85" s="5"/>
      <c r="KV85" s="5"/>
      <c r="KW85" s="5"/>
      <c r="KX85" s="62"/>
      <c r="KY85" s="62"/>
      <c r="KZ85" s="62"/>
      <c r="LA85" s="62"/>
      <c r="LB85" s="62"/>
      <c r="LC85" s="62"/>
      <c r="LD85" s="62"/>
      <c r="LE85" s="62"/>
      <c r="LF85" s="62"/>
      <c r="LG85" s="62"/>
      <c r="LH85" s="62"/>
      <c r="LI85" s="62"/>
      <c r="LJ85" s="62"/>
      <c r="LK85" s="62"/>
      <c r="LL85" s="62"/>
    </row>
    <row r="86" spans="1:324" x14ac:dyDescent="0.35">
      <c r="A86" s="131">
        <v>82</v>
      </c>
      <c r="B86" s="170"/>
      <c r="C86" s="170"/>
      <c r="D86" s="152">
        <v>121</v>
      </c>
      <c r="E86" s="72" t="str">
        <f>'BVEM Scorecard'!F85</f>
        <v>Wind</v>
      </c>
      <c r="F86" s="96"/>
      <c r="G86" s="96"/>
      <c r="H86" s="96"/>
      <c r="I86" s="96"/>
      <c r="J86" s="66"/>
      <c r="K86" s="66"/>
      <c r="L86" s="66"/>
      <c r="M86" s="66"/>
      <c r="N86" s="66"/>
      <c r="O86" s="66"/>
      <c r="P86" s="66"/>
      <c r="Q86" s="66"/>
      <c r="R86" s="66"/>
      <c r="S86" s="66"/>
      <c r="T86" s="66"/>
      <c r="U86" s="66"/>
      <c r="V86" s="66"/>
      <c r="W86" s="66"/>
      <c r="X86" s="35"/>
      <c r="Y86" s="5"/>
      <c r="Z86" s="5"/>
      <c r="AA86" s="5"/>
      <c r="AB86" s="5"/>
      <c r="AC86" s="5"/>
      <c r="AD86" s="5"/>
      <c r="AE86" s="5"/>
      <c r="AF86" s="5"/>
      <c r="AG86" s="5"/>
      <c r="AH86" s="5"/>
      <c r="AI86" s="5"/>
      <c r="AJ86" s="35"/>
      <c r="AK86" s="35"/>
      <c r="AL86" s="35"/>
      <c r="AM86" s="35"/>
      <c r="AN86" s="62"/>
      <c r="AO86" s="62"/>
      <c r="AP86" s="62"/>
      <c r="AQ86" s="62"/>
      <c r="AR86" s="62"/>
      <c r="AS86" s="62"/>
      <c r="AT86" s="62"/>
      <c r="AU86" s="62"/>
      <c r="AV86" s="62"/>
      <c r="AW86" s="62"/>
      <c r="AX86" s="62"/>
      <c r="AY86" s="62"/>
      <c r="AZ86" s="62"/>
      <c r="BA86" s="62"/>
      <c r="BB86" s="62"/>
      <c r="BC86" s="5"/>
      <c r="BD86" s="5"/>
      <c r="BE86" s="5"/>
      <c r="BF86" s="5"/>
      <c r="BG86" s="5"/>
      <c r="BH86" s="5"/>
      <c r="BI86" s="5"/>
      <c r="BJ86" s="5"/>
      <c r="BK86" s="5"/>
      <c r="BL86" s="5"/>
      <c r="BM86" s="5"/>
      <c r="BN86" s="5"/>
      <c r="BO86" s="5"/>
      <c r="BP86" s="5"/>
      <c r="BQ86" s="5"/>
      <c r="BR86" s="62"/>
      <c r="BS86" s="62"/>
      <c r="BT86" s="62"/>
      <c r="BU86" s="62"/>
      <c r="BV86" s="62"/>
      <c r="BW86" s="62"/>
      <c r="BX86" s="62"/>
      <c r="BY86" s="62"/>
      <c r="BZ86" s="62"/>
      <c r="CA86" s="62"/>
      <c r="CB86" s="62"/>
      <c r="CC86" s="62"/>
      <c r="CD86" s="62"/>
      <c r="CE86" s="62"/>
      <c r="CF86" s="62"/>
      <c r="CG86" s="5"/>
      <c r="CH86" s="5"/>
      <c r="CI86" s="5"/>
      <c r="CJ86" s="5"/>
      <c r="CK86" s="5"/>
      <c r="CL86" s="5"/>
      <c r="CM86" s="5"/>
      <c r="CN86" s="5"/>
      <c r="CO86" s="5"/>
      <c r="CP86" s="5"/>
      <c r="CQ86" s="5"/>
      <c r="CR86" s="5"/>
      <c r="CS86" s="5"/>
      <c r="CT86" s="5"/>
      <c r="CU86" s="5"/>
      <c r="CV86" s="62"/>
      <c r="CW86" s="62"/>
      <c r="CX86" s="62"/>
      <c r="CY86" s="62"/>
      <c r="CZ86" s="62"/>
      <c r="DA86" s="62"/>
      <c r="DB86" s="62"/>
      <c r="DC86" s="62"/>
      <c r="DD86" s="62"/>
      <c r="DE86" s="62"/>
      <c r="DF86" s="62"/>
      <c r="DG86" s="62"/>
      <c r="DH86" s="62"/>
      <c r="DI86" s="62"/>
      <c r="DJ86" s="62"/>
      <c r="DK86" s="5"/>
      <c r="DL86" s="5"/>
      <c r="DM86" s="5"/>
      <c r="DN86" s="5"/>
      <c r="DO86" s="5"/>
      <c r="DP86" s="5"/>
      <c r="DQ86" s="5"/>
      <c r="DR86" s="5"/>
      <c r="DS86" s="5"/>
      <c r="DT86" s="5"/>
      <c r="DU86" s="5"/>
      <c r="DV86" s="5"/>
      <c r="DW86" s="5"/>
      <c r="DX86" s="5"/>
      <c r="DY86" s="5"/>
      <c r="DZ86" s="62"/>
      <c r="EA86" s="62"/>
      <c r="EB86" s="62"/>
      <c r="EC86" s="62"/>
      <c r="ED86" s="62"/>
      <c r="EE86" s="62"/>
      <c r="EF86" s="62"/>
      <c r="EG86" s="62"/>
      <c r="EH86" s="62"/>
      <c r="EI86" s="62"/>
      <c r="EJ86" s="62"/>
      <c r="EK86" s="62"/>
      <c r="EL86" s="62"/>
      <c r="EM86" s="62"/>
      <c r="EN86" s="62"/>
      <c r="EO86" s="5"/>
      <c r="EP86" s="5"/>
      <c r="EQ86" s="5"/>
      <c r="ER86" s="5"/>
      <c r="ES86" s="5"/>
      <c r="ET86" s="5"/>
      <c r="EU86" s="5"/>
      <c r="EV86" s="5"/>
      <c r="EW86" s="5"/>
      <c r="EX86" s="5"/>
      <c r="EY86" s="5"/>
      <c r="EZ86" s="5"/>
      <c r="FA86" s="5"/>
      <c r="FB86" s="5"/>
      <c r="FC86" s="5"/>
      <c r="FD86" s="62"/>
      <c r="FE86" s="62"/>
      <c r="FF86" s="62"/>
      <c r="FG86" s="62"/>
      <c r="FH86" s="62"/>
      <c r="FI86" s="62"/>
      <c r="FJ86" s="62"/>
      <c r="FK86" s="62"/>
      <c r="FL86" s="62"/>
      <c r="FM86" s="62"/>
      <c r="FN86" s="62"/>
      <c r="FO86" s="62"/>
      <c r="FP86" s="62"/>
      <c r="FQ86" s="62"/>
      <c r="FR86" s="62"/>
      <c r="FS86" s="5"/>
      <c r="FT86" s="5"/>
      <c r="FU86" s="5"/>
      <c r="FV86" s="5"/>
      <c r="FW86" s="5"/>
      <c r="FX86" s="5"/>
      <c r="FY86" s="5"/>
      <c r="FZ86" s="5"/>
      <c r="GA86" s="5"/>
      <c r="GB86" s="5"/>
      <c r="GC86" s="5"/>
      <c r="GD86" s="5"/>
      <c r="GE86" s="5"/>
      <c r="GF86" s="5"/>
      <c r="GG86" s="5"/>
      <c r="GH86" s="62"/>
      <c r="GI86" s="62"/>
      <c r="GJ86" s="62"/>
      <c r="GK86" s="62"/>
      <c r="GL86" s="62"/>
      <c r="GM86" s="62"/>
      <c r="GN86" s="62"/>
      <c r="GO86" s="62"/>
      <c r="GP86" s="62"/>
      <c r="GQ86" s="62"/>
      <c r="GR86" s="62"/>
      <c r="GS86" s="62"/>
      <c r="GT86" s="62"/>
      <c r="GU86" s="62"/>
      <c r="GV86" s="62"/>
      <c r="GW86" s="5"/>
      <c r="GX86" s="5"/>
      <c r="GY86" s="5"/>
      <c r="GZ86" s="5"/>
      <c r="HA86" s="5"/>
      <c r="HB86" s="5"/>
      <c r="HC86" s="5"/>
      <c r="HD86" s="5"/>
      <c r="HE86" s="5"/>
      <c r="HF86" s="5"/>
      <c r="HG86" s="5"/>
      <c r="HH86" s="5"/>
      <c r="HI86" s="5"/>
      <c r="HJ86" s="5"/>
      <c r="HK86" s="5"/>
      <c r="HL86" s="62"/>
      <c r="HM86" s="62"/>
      <c r="HN86" s="62"/>
      <c r="HO86" s="62"/>
      <c r="HP86" s="62"/>
      <c r="HQ86" s="62"/>
      <c r="HR86" s="62"/>
      <c r="HS86" s="62"/>
      <c r="HT86" s="62"/>
      <c r="HU86" s="62"/>
      <c r="HV86" s="62"/>
      <c r="HW86" s="62"/>
      <c r="HX86" s="62"/>
      <c r="HY86" s="62"/>
      <c r="HZ86" s="62"/>
      <c r="IA86" s="5"/>
      <c r="IB86" s="5"/>
      <c r="IC86" s="5"/>
      <c r="ID86" s="5"/>
      <c r="IE86" s="5"/>
      <c r="IF86" s="5"/>
      <c r="IG86" s="5"/>
      <c r="IH86" s="5"/>
      <c r="II86" s="5"/>
      <c r="IJ86" s="5"/>
      <c r="IK86" s="5"/>
      <c r="IL86" s="5"/>
      <c r="IM86" s="5"/>
      <c r="IN86" s="5"/>
      <c r="IO86" s="5"/>
      <c r="IP86" s="62"/>
      <c r="IQ86" s="62"/>
      <c r="IR86" s="62"/>
      <c r="IS86" s="62"/>
      <c r="IT86" s="62"/>
      <c r="IU86" s="62"/>
      <c r="IV86" s="62"/>
      <c r="IW86" s="62"/>
      <c r="IX86" s="62"/>
      <c r="IY86" s="62"/>
      <c r="IZ86" s="62"/>
      <c r="JA86" s="62"/>
      <c r="JB86" s="62"/>
      <c r="JC86" s="62"/>
      <c r="JD86" s="62"/>
      <c r="JE86" s="5"/>
      <c r="JF86" s="5"/>
      <c r="JG86" s="5"/>
      <c r="JH86" s="5"/>
      <c r="JI86" s="5"/>
      <c r="JJ86" s="5"/>
      <c r="JK86" s="5"/>
      <c r="JL86" s="5"/>
      <c r="JM86" s="5"/>
      <c r="JN86" s="5"/>
      <c r="JO86" s="5"/>
      <c r="JP86" s="5"/>
      <c r="JQ86" s="5"/>
      <c r="JR86" s="5"/>
      <c r="JS86" s="5"/>
      <c r="JT86" s="62"/>
      <c r="JU86" s="62"/>
      <c r="JV86" s="62"/>
      <c r="JW86" s="62"/>
      <c r="JX86" s="62"/>
      <c r="JY86" s="62"/>
      <c r="JZ86" s="62"/>
      <c r="KA86" s="62"/>
      <c r="KB86" s="62"/>
      <c r="KC86" s="62"/>
      <c r="KD86" s="62"/>
      <c r="KE86" s="62"/>
      <c r="KF86" s="62"/>
      <c r="KG86" s="62"/>
      <c r="KH86" s="62"/>
      <c r="KI86" s="5"/>
      <c r="KJ86" s="5"/>
      <c r="KK86" s="5"/>
      <c r="KL86" s="5"/>
      <c r="KM86" s="5"/>
      <c r="KN86" s="5"/>
      <c r="KO86" s="5"/>
      <c r="KP86" s="5"/>
      <c r="KQ86" s="5"/>
      <c r="KR86" s="5"/>
      <c r="KS86" s="5"/>
      <c r="KT86" s="5"/>
      <c r="KU86" s="5"/>
      <c r="KV86" s="5"/>
      <c r="KW86" s="5"/>
      <c r="KX86" s="62"/>
      <c r="KY86" s="62"/>
      <c r="KZ86" s="62"/>
      <c r="LA86" s="62"/>
      <c r="LB86" s="62"/>
      <c r="LC86" s="62"/>
      <c r="LD86" s="62"/>
      <c r="LE86" s="62"/>
      <c r="LF86" s="62"/>
      <c r="LG86" s="62"/>
      <c r="LH86" s="62"/>
      <c r="LI86" s="62"/>
      <c r="LJ86" s="62"/>
      <c r="LK86" s="62"/>
      <c r="LL86" s="62"/>
    </row>
    <row r="87" spans="1:324" x14ac:dyDescent="0.35">
      <c r="A87" s="131">
        <v>83</v>
      </c>
      <c r="B87" s="170"/>
      <c r="C87" s="170"/>
      <c r="D87" s="152">
        <v>195</v>
      </c>
      <c r="E87" s="72" t="str">
        <f>'BVEM Scorecard'!F86</f>
        <v>Wind</v>
      </c>
      <c r="F87" s="96"/>
      <c r="G87" s="96"/>
      <c r="H87" s="96"/>
      <c r="I87" s="96"/>
      <c r="J87" s="66"/>
      <c r="K87" s="66"/>
      <c r="L87" s="66"/>
      <c r="M87" s="66"/>
      <c r="N87" s="66"/>
      <c r="O87" s="66"/>
      <c r="P87" s="66"/>
      <c r="Q87" s="66"/>
      <c r="R87" s="66"/>
      <c r="S87" s="66"/>
      <c r="T87" s="66"/>
      <c r="U87" s="66"/>
      <c r="V87" s="66"/>
      <c r="W87" s="66"/>
      <c r="X87" s="35"/>
      <c r="Y87" s="5"/>
      <c r="Z87" s="5"/>
      <c r="AA87" s="5"/>
      <c r="AB87" s="5"/>
      <c r="AC87" s="5"/>
      <c r="AD87" s="5"/>
      <c r="AE87" s="5"/>
      <c r="AF87" s="5"/>
      <c r="AG87" s="5"/>
      <c r="AH87" s="5"/>
      <c r="AI87" s="5"/>
      <c r="AJ87" s="35"/>
      <c r="AK87" s="35"/>
      <c r="AL87" s="35"/>
      <c r="AM87" s="35"/>
      <c r="AN87" s="62"/>
      <c r="AO87" s="62"/>
      <c r="AP87" s="62"/>
      <c r="AQ87" s="62"/>
      <c r="AR87" s="62"/>
      <c r="AS87" s="62"/>
      <c r="AT87" s="62"/>
      <c r="AU87" s="62"/>
      <c r="AV87" s="62"/>
      <c r="AW87" s="62"/>
      <c r="AX87" s="62"/>
      <c r="AY87" s="62"/>
      <c r="AZ87" s="62"/>
      <c r="BA87" s="62"/>
      <c r="BB87" s="62"/>
      <c r="BC87" s="5"/>
      <c r="BD87" s="5"/>
      <c r="BE87" s="5"/>
      <c r="BF87" s="5"/>
      <c r="BG87" s="5"/>
      <c r="BH87" s="5"/>
      <c r="BI87" s="5"/>
      <c r="BJ87" s="5"/>
      <c r="BK87" s="5"/>
      <c r="BL87" s="5"/>
      <c r="BM87" s="5"/>
      <c r="BN87" s="5"/>
      <c r="BO87" s="5"/>
      <c r="BP87" s="5"/>
      <c r="BQ87" s="5"/>
      <c r="BR87" s="62"/>
      <c r="BS87" s="62"/>
      <c r="BT87" s="62"/>
      <c r="BU87" s="62"/>
      <c r="BV87" s="62"/>
      <c r="BW87" s="62"/>
      <c r="BX87" s="62"/>
      <c r="BY87" s="62"/>
      <c r="BZ87" s="62"/>
      <c r="CA87" s="62"/>
      <c r="CB87" s="62"/>
      <c r="CC87" s="62"/>
      <c r="CD87" s="62"/>
      <c r="CE87" s="62"/>
      <c r="CF87" s="62"/>
      <c r="CG87" s="5"/>
      <c r="CH87" s="5"/>
      <c r="CI87" s="5"/>
      <c r="CJ87" s="5"/>
      <c r="CK87" s="5"/>
      <c r="CL87" s="5"/>
      <c r="CM87" s="5"/>
      <c r="CN87" s="5"/>
      <c r="CO87" s="5"/>
      <c r="CP87" s="5"/>
      <c r="CQ87" s="5"/>
      <c r="CR87" s="5"/>
      <c r="CS87" s="5"/>
      <c r="CT87" s="5"/>
      <c r="CU87" s="5"/>
      <c r="CV87" s="62"/>
      <c r="CW87" s="62"/>
      <c r="CX87" s="62"/>
      <c r="CY87" s="62"/>
      <c r="CZ87" s="62"/>
      <c r="DA87" s="62"/>
      <c r="DB87" s="62"/>
      <c r="DC87" s="62"/>
      <c r="DD87" s="62"/>
      <c r="DE87" s="62"/>
      <c r="DF87" s="62"/>
      <c r="DG87" s="62"/>
      <c r="DH87" s="62"/>
      <c r="DI87" s="62"/>
      <c r="DJ87" s="62"/>
      <c r="DK87" s="5"/>
      <c r="DL87" s="5"/>
      <c r="DM87" s="5"/>
      <c r="DN87" s="5"/>
      <c r="DO87" s="5"/>
      <c r="DP87" s="5"/>
      <c r="DQ87" s="5"/>
      <c r="DR87" s="5"/>
      <c r="DS87" s="5"/>
      <c r="DT87" s="5"/>
      <c r="DU87" s="5"/>
      <c r="DV87" s="5"/>
      <c r="DW87" s="5"/>
      <c r="DX87" s="5"/>
      <c r="DY87" s="5"/>
      <c r="DZ87" s="62"/>
      <c r="EA87" s="62"/>
      <c r="EB87" s="62"/>
      <c r="EC87" s="62"/>
      <c r="ED87" s="62"/>
      <c r="EE87" s="62"/>
      <c r="EF87" s="62"/>
      <c r="EG87" s="62"/>
      <c r="EH87" s="62"/>
      <c r="EI87" s="62"/>
      <c r="EJ87" s="62"/>
      <c r="EK87" s="62"/>
      <c r="EL87" s="62"/>
      <c r="EM87" s="62"/>
      <c r="EN87" s="62"/>
      <c r="EO87" s="5"/>
      <c r="EP87" s="5"/>
      <c r="EQ87" s="5"/>
      <c r="ER87" s="5"/>
      <c r="ES87" s="5"/>
      <c r="ET87" s="5"/>
      <c r="EU87" s="5"/>
      <c r="EV87" s="5"/>
      <c r="EW87" s="5"/>
      <c r="EX87" s="5"/>
      <c r="EY87" s="5"/>
      <c r="EZ87" s="5"/>
      <c r="FA87" s="5"/>
      <c r="FB87" s="5"/>
      <c r="FC87" s="5"/>
      <c r="FD87" s="62"/>
      <c r="FE87" s="62"/>
      <c r="FF87" s="62"/>
      <c r="FG87" s="62"/>
      <c r="FH87" s="62"/>
      <c r="FI87" s="62"/>
      <c r="FJ87" s="62"/>
      <c r="FK87" s="62"/>
      <c r="FL87" s="62"/>
      <c r="FM87" s="62"/>
      <c r="FN87" s="62"/>
      <c r="FO87" s="62"/>
      <c r="FP87" s="62"/>
      <c r="FQ87" s="62"/>
      <c r="FR87" s="62"/>
      <c r="FS87" s="5"/>
      <c r="FT87" s="5"/>
      <c r="FU87" s="5"/>
      <c r="FV87" s="5"/>
      <c r="FW87" s="5"/>
      <c r="FX87" s="5"/>
      <c r="FY87" s="5"/>
      <c r="FZ87" s="5"/>
      <c r="GA87" s="5"/>
      <c r="GB87" s="5"/>
      <c r="GC87" s="5"/>
      <c r="GD87" s="5"/>
      <c r="GE87" s="5"/>
      <c r="GF87" s="5"/>
      <c r="GG87" s="5"/>
      <c r="GH87" s="62"/>
      <c r="GI87" s="62"/>
      <c r="GJ87" s="62"/>
      <c r="GK87" s="62"/>
      <c r="GL87" s="62"/>
      <c r="GM87" s="62"/>
      <c r="GN87" s="62"/>
      <c r="GO87" s="62"/>
      <c r="GP87" s="62"/>
      <c r="GQ87" s="62"/>
      <c r="GR87" s="62"/>
      <c r="GS87" s="62"/>
      <c r="GT87" s="62"/>
      <c r="GU87" s="62"/>
      <c r="GV87" s="62"/>
      <c r="GW87" s="5"/>
      <c r="GX87" s="5"/>
      <c r="GY87" s="5"/>
      <c r="GZ87" s="5"/>
      <c r="HA87" s="5"/>
      <c r="HB87" s="5"/>
      <c r="HC87" s="5"/>
      <c r="HD87" s="5"/>
      <c r="HE87" s="5"/>
      <c r="HF87" s="5"/>
      <c r="HG87" s="5"/>
      <c r="HH87" s="5"/>
      <c r="HI87" s="5"/>
      <c r="HJ87" s="5"/>
      <c r="HK87" s="5"/>
      <c r="HL87" s="62"/>
      <c r="HM87" s="62"/>
      <c r="HN87" s="62"/>
      <c r="HO87" s="62"/>
      <c r="HP87" s="62"/>
      <c r="HQ87" s="62"/>
      <c r="HR87" s="62"/>
      <c r="HS87" s="62"/>
      <c r="HT87" s="62"/>
      <c r="HU87" s="62"/>
      <c r="HV87" s="62"/>
      <c r="HW87" s="62"/>
      <c r="HX87" s="62"/>
      <c r="HY87" s="62"/>
      <c r="HZ87" s="62"/>
      <c r="IA87" s="5"/>
      <c r="IB87" s="5"/>
      <c r="IC87" s="5"/>
      <c r="ID87" s="5"/>
      <c r="IE87" s="5"/>
      <c r="IF87" s="5"/>
      <c r="IG87" s="5"/>
      <c r="IH87" s="5"/>
      <c r="II87" s="5"/>
      <c r="IJ87" s="5"/>
      <c r="IK87" s="5"/>
      <c r="IL87" s="5"/>
      <c r="IM87" s="5"/>
      <c r="IN87" s="5"/>
      <c r="IO87" s="5"/>
      <c r="IP87" s="62"/>
      <c r="IQ87" s="62"/>
      <c r="IR87" s="62"/>
      <c r="IS87" s="62"/>
      <c r="IT87" s="62"/>
      <c r="IU87" s="62"/>
      <c r="IV87" s="62"/>
      <c r="IW87" s="62"/>
      <c r="IX87" s="62"/>
      <c r="IY87" s="62"/>
      <c r="IZ87" s="62"/>
      <c r="JA87" s="62"/>
      <c r="JB87" s="62"/>
      <c r="JC87" s="62"/>
      <c r="JD87" s="62"/>
      <c r="JE87" s="5"/>
      <c r="JF87" s="5"/>
      <c r="JG87" s="5"/>
      <c r="JH87" s="5"/>
      <c r="JI87" s="5"/>
      <c r="JJ87" s="5"/>
      <c r="JK87" s="5"/>
      <c r="JL87" s="5"/>
      <c r="JM87" s="5"/>
      <c r="JN87" s="5"/>
      <c r="JO87" s="5"/>
      <c r="JP87" s="5"/>
      <c r="JQ87" s="5"/>
      <c r="JR87" s="5"/>
      <c r="JS87" s="5"/>
      <c r="JT87" s="62"/>
      <c r="JU87" s="62"/>
      <c r="JV87" s="62"/>
      <c r="JW87" s="62"/>
      <c r="JX87" s="62"/>
      <c r="JY87" s="62"/>
      <c r="JZ87" s="62"/>
      <c r="KA87" s="62"/>
      <c r="KB87" s="62"/>
      <c r="KC87" s="62"/>
      <c r="KD87" s="62"/>
      <c r="KE87" s="62"/>
      <c r="KF87" s="62"/>
      <c r="KG87" s="62"/>
      <c r="KH87" s="62"/>
      <c r="KI87" s="5"/>
      <c r="KJ87" s="5"/>
      <c r="KK87" s="5"/>
      <c r="KL87" s="5"/>
      <c r="KM87" s="5"/>
      <c r="KN87" s="5"/>
      <c r="KO87" s="5"/>
      <c r="KP87" s="5"/>
      <c r="KQ87" s="5"/>
      <c r="KR87" s="5"/>
      <c r="KS87" s="5"/>
      <c r="KT87" s="5"/>
      <c r="KU87" s="5"/>
      <c r="KV87" s="5"/>
      <c r="KW87" s="5"/>
      <c r="KX87" s="62"/>
      <c r="KY87" s="62"/>
      <c r="KZ87" s="62"/>
      <c r="LA87" s="62"/>
      <c r="LB87" s="62"/>
      <c r="LC87" s="62"/>
      <c r="LD87" s="62"/>
      <c r="LE87" s="62"/>
      <c r="LF87" s="62"/>
      <c r="LG87" s="62"/>
      <c r="LH87" s="62"/>
      <c r="LI87" s="62"/>
      <c r="LJ87" s="62"/>
      <c r="LK87" s="62"/>
      <c r="LL87" s="62"/>
    </row>
    <row r="88" spans="1:324" x14ac:dyDescent="0.35">
      <c r="A88" s="131">
        <v>84</v>
      </c>
      <c r="B88" s="170"/>
      <c r="C88" s="170"/>
      <c r="D88" s="152">
        <v>90</v>
      </c>
      <c r="E88" s="72" t="str">
        <f>'BVEM Scorecard'!F87</f>
        <v>Wind</v>
      </c>
      <c r="F88" s="96"/>
      <c r="G88" s="96"/>
      <c r="H88" s="96"/>
      <c r="I88" s="96"/>
      <c r="J88" s="66"/>
      <c r="K88" s="66"/>
      <c r="L88" s="66"/>
      <c r="M88" s="66"/>
      <c r="N88" s="66"/>
      <c r="O88" s="66"/>
      <c r="P88" s="66"/>
      <c r="Q88" s="66"/>
      <c r="R88" s="66"/>
      <c r="S88" s="66"/>
      <c r="T88" s="66"/>
      <c r="U88" s="66"/>
      <c r="V88" s="66"/>
      <c r="W88" s="66"/>
      <c r="X88" s="35"/>
      <c r="Y88" s="5"/>
      <c r="Z88" s="5"/>
      <c r="AA88" s="5"/>
      <c r="AB88" s="5"/>
      <c r="AC88" s="5"/>
      <c r="AD88" s="5"/>
      <c r="AE88" s="5"/>
      <c r="AF88" s="5"/>
      <c r="AG88" s="5"/>
      <c r="AH88" s="5"/>
      <c r="AI88" s="5"/>
      <c r="AJ88" s="35"/>
      <c r="AK88" s="35"/>
      <c r="AL88" s="35"/>
      <c r="AM88" s="35"/>
      <c r="AN88" s="62"/>
      <c r="AO88" s="62"/>
      <c r="AP88" s="62"/>
      <c r="AQ88" s="62"/>
      <c r="AR88" s="62"/>
      <c r="AS88" s="62"/>
      <c r="AT88" s="62"/>
      <c r="AU88" s="62"/>
      <c r="AV88" s="62"/>
      <c r="AW88" s="62"/>
      <c r="AX88" s="62"/>
      <c r="AY88" s="62"/>
      <c r="AZ88" s="62"/>
      <c r="BA88" s="62"/>
      <c r="BB88" s="62"/>
      <c r="BC88" s="5"/>
      <c r="BD88" s="5"/>
      <c r="BE88" s="5"/>
      <c r="BF88" s="5"/>
      <c r="BG88" s="5"/>
      <c r="BH88" s="5"/>
      <c r="BI88" s="5"/>
      <c r="BJ88" s="5"/>
      <c r="BK88" s="5"/>
      <c r="BL88" s="5"/>
      <c r="BM88" s="5"/>
      <c r="BN88" s="5"/>
      <c r="BO88" s="5"/>
      <c r="BP88" s="5"/>
      <c r="BQ88" s="5"/>
      <c r="BR88" s="62"/>
      <c r="BS88" s="62"/>
      <c r="BT88" s="62"/>
      <c r="BU88" s="62"/>
      <c r="BV88" s="62"/>
      <c r="BW88" s="62"/>
      <c r="BX88" s="62"/>
      <c r="BY88" s="62"/>
      <c r="BZ88" s="62"/>
      <c r="CA88" s="62"/>
      <c r="CB88" s="62"/>
      <c r="CC88" s="62"/>
      <c r="CD88" s="62"/>
      <c r="CE88" s="62"/>
      <c r="CF88" s="62"/>
      <c r="CG88" s="5"/>
      <c r="CH88" s="5"/>
      <c r="CI88" s="5"/>
      <c r="CJ88" s="5"/>
      <c r="CK88" s="5"/>
      <c r="CL88" s="5"/>
      <c r="CM88" s="5"/>
      <c r="CN88" s="5"/>
      <c r="CO88" s="5"/>
      <c r="CP88" s="5"/>
      <c r="CQ88" s="5"/>
      <c r="CR88" s="5"/>
      <c r="CS88" s="5"/>
      <c r="CT88" s="5"/>
      <c r="CU88" s="5"/>
      <c r="CV88" s="62"/>
      <c r="CW88" s="62"/>
      <c r="CX88" s="62"/>
      <c r="CY88" s="62"/>
      <c r="CZ88" s="62"/>
      <c r="DA88" s="62"/>
      <c r="DB88" s="62"/>
      <c r="DC88" s="62"/>
      <c r="DD88" s="62"/>
      <c r="DE88" s="62"/>
      <c r="DF88" s="62"/>
      <c r="DG88" s="62"/>
      <c r="DH88" s="62"/>
      <c r="DI88" s="62"/>
      <c r="DJ88" s="62"/>
      <c r="DK88" s="5"/>
      <c r="DL88" s="5"/>
      <c r="DM88" s="5"/>
      <c r="DN88" s="5"/>
      <c r="DO88" s="5"/>
      <c r="DP88" s="5"/>
      <c r="DQ88" s="5"/>
      <c r="DR88" s="5"/>
      <c r="DS88" s="5"/>
      <c r="DT88" s="5"/>
      <c r="DU88" s="5"/>
      <c r="DV88" s="5"/>
      <c r="DW88" s="5"/>
      <c r="DX88" s="5"/>
      <c r="DY88" s="5"/>
      <c r="DZ88" s="62"/>
      <c r="EA88" s="62"/>
      <c r="EB88" s="62"/>
      <c r="EC88" s="62"/>
      <c r="ED88" s="62"/>
      <c r="EE88" s="62"/>
      <c r="EF88" s="62"/>
      <c r="EG88" s="62"/>
      <c r="EH88" s="62"/>
      <c r="EI88" s="62"/>
      <c r="EJ88" s="62"/>
      <c r="EK88" s="62"/>
      <c r="EL88" s="62"/>
      <c r="EM88" s="62"/>
      <c r="EN88" s="62"/>
      <c r="EO88" s="5"/>
      <c r="EP88" s="5"/>
      <c r="EQ88" s="5"/>
      <c r="ER88" s="5"/>
      <c r="ES88" s="5"/>
      <c r="ET88" s="5"/>
      <c r="EU88" s="5"/>
      <c r="EV88" s="5"/>
      <c r="EW88" s="5"/>
      <c r="EX88" s="5"/>
      <c r="EY88" s="5"/>
      <c r="EZ88" s="5"/>
      <c r="FA88" s="5"/>
      <c r="FB88" s="5"/>
      <c r="FC88" s="5"/>
      <c r="FD88" s="62"/>
      <c r="FE88" s="62"/>
      <c r="FF88" s="62"/>
      <c r="FG88" s="62"/>
      <c r="FH88" s="62"/>
      <c r="FI88" s="62"/>
      <c r="FJ88" s="62"/>
      <c r="FK88" s="62"/>
      <c r="FL88" s="62"/>
      <c r="FM88" s="62"/>
      <c r="FN88" s="62"/>
      <c r="FO88" s="62"/>
      <c r="FP88" s="62"/>
      <c r="FQ88" s="62"/>
      <c r="FR88" s="62"/>
      <c r="FS88" s="5"/>
      <c r="FT88" s="5"/>
      <c r="FU88" s="5"/>
      <c r="FV88" s="5"/>
      <c r="FW88" s="5"/>
      <c r="FX88" s="5"/>
      <c r="FY88" s="5"/>
      <c r="FZ88" s="5"/>
      <c r="GA88" s="5"/>
      <c r="GB88" s="5"/>
      <c r="GC88" s="5"/>
      <c r="GD88" s="5"/>
      <c r="GE88" s="5"/>
      <c r="GF88" s="5"/>
      <c r="GG88" s="5"/>
      <c r="GH88" s="62"/>
      <c r="GI88" s="62"/>
      <c r="GJ88" s="62"/>
      <c r="GK88" s="62"/>
      <c r="GL88" s="62"/>
      <c r="GM88" s="62"/>
      <c r="GN88" s="62"/>
      <c r="GO88" s="62"/>
      <c r="GP88" s="62"/>
      <c r="GQ88" s="62"/>
      <c r="GR88" s="62"/>
      <c r="GS88" s="62"/>
      <c r="GT88" s="62"/>
      <c r="GU88" s="62"/>
      <c r="GV88" s="62"/>
      <c r="GW88" s="5"/>
      <c r="GX88" s="5"/>
      <c r="GY88" s="5"/>
      <c r="GZ88" s="5"/>
      <c r="HA88" s="5"/>
      <c r="HB88" s="5"/>
      <c r="HC88" s="5"/>
      <c r="HD88" s="5"/>
      <c r="HE88" s="5"/>
      <c r="HF88" s="5"/>
      <c r="HG88" s="5"/>
      <c r="HH88" s="5"/>
      <c r="HI88" s="5"/>
      <c r="HJ88" s="5"/>
      <c r="HK88" s="5"/>
      <c r="HL88" s="62"/>
      <c r="HM88" s="62"/>
      <c r="HN88" s="62"/>
      <c r="HO88" s="62"/>
      <c r="HP88" s="62"/>
      <c r="HQ88" s="62"/>
      <c r="HR88" s="62"/>
      <c r="HS88" s="62"/>
      <c r="HT88" s="62"/>
      <c r="HU88" s="62"/>
      <c r="HV88" s="62"/>
      <c r="HW88" s="62"/>
      <c r="HX88" s="62"/>
      <c r="HY88" s="62"/>
      <c r="HZ88" s="62"/>
      <c r="IA88" s="5"/>
      <c r="IB88" s="5"/>
      <c r="IC88" s="5"/>
      <c r="ID88" s="5"/>
      <c r="IE88" s="5"/>
      <c r="IF88" s="5"/>
      <c r="IG88" s="5"/>
      <c r="IH88" s="5"/>
      <c r="II88" s="5"/>
      <c r="IJ88" s="5"/>
      <c r="IK88" s="5"/>
      <c r="IL88" s="5"/>
      <c r="IM88" s="5"/>
      <c r="IN88" s="5"/>
      <c r="IO88" s="5"/>
      <c r="IP88" s="62"/>
      <c r="IQ88" s="62"/>
      <c r="IR88" s="62"/>
      <c r="IS88" s="62"/>
      <c r="IT88" s="62"/>
      <c r="IU88" s="62"/>
      <c r="IV88" s="62"/>
      <c r="IW88" s="62"/>
      <c r="IX88" s="62"/>
      <c r="IY88" s="62"/>
      <c r="IZ88" s="62"/>
      <c r="JA88" s="62"/>
      <c r="JB88" s="62"/>
      <c r="JC88" s="62"/>
      <c r="JD88" s="62"/>
      <c r="JE88" s="5"/>
      <c r="JF88" s="5"/>
      <c r="JG88" s="5"/>
      <c r="JH88" s="5"/>
      <c r="JI88" s="5"/>
      <c r="JJ88" s="5"/>
      <c r="JK88" s="5"/>
      <c r="JL88" s="5"/>
      <c r="JM88" s="5"/>
      <c r="JN88" s="5"/>
      <c r="JO88" s="5"/>
      <c r="JP88" s="5"/>
      <c r="JQ88" s="5"/>
      <c r="JR88" s="5"/>
      <c r="JS88" s="5"/>
      <c r="JT88" s="62"/>
      <c r="JU88" s="62"/>
      <c r="JV88" s="62"/>
      <c r="JW88" s="62"/>
      <c r="JX88" s="62"/>
      <c r="JY88" s="62"/>
      <c r="JZ88" s="62"/>
      <c r="KA88" s="62"/>
      <c r="KB88" s="62"/>
      <c r="KC88" s="62"/>
      <c r="KD88" s="62"/>
      <c r="KE88" s="62"/>
      <c r="KF88" s="62"/>
      <c r="KG88" s="62"/>
      <c r="KH88" s="62"/>
      <c r="KI88" s="5"/>
      <c r="KJ88" s="5"/>
      <c r="KK88" s="5"/>
      <c r="KL88" s="5"/>
      <c r="KM88" s="5"/>
      <c r="KN88" s="5"/>
      <c r="KO88" s="5"/>
      <c r="KP88" s="5"/>
      <c r="KQ88" s="5"/>
      <c r="KR88" s="5"/>
      <c r="KS88" s="5"/>
      <c r="KT88" s="5"/>
      <c r="KU88" s="5"/>
      <c r="KV88" s="5"/>
      <c r="KW88" s="5"/>
      <c r="KX88" s="62"/>
      <c r="KY88" s="62"/>
      <c r="KZ88" s="62"/>
      <c r="LA88" s="62"/>
      <c r="LB88" s="62"/>
      <c r="LC88" s="62"/>
      <c r="LD88" s="62"/>
      <c r="LE88" s="62"/>
      <c r="LF88" s="62"/>
      <c r="LG88" s="62"/>
      <c r="LH88" s="62"/>
      <c r="LI88" s="62"/>
      <c r="LJ88" s="62"/>
      <c r="LK88" s="62"/>
      <c r="LL88" s="62"/>
    </row>
    <row r="89" spans="1:324" x14ac:dyDescent="0.35">
      <c r="A89" s="131">
        <v>85</v>
      </c>
      <c r="B89" s="170"/>
      <c r="C89" s="170"/>
      <c r="D89" s="152">
        <v>32</v>
      </c>
      <c r="E89" s="72" t="str">
        <f>'BVEM Scorecard'!F88</f>
        <v>Wind</v>
      </c>
      <c r="F89" s="96"/>
      <c r="G89" s="96"/>
      <c r="H89" s="96"/>
      <c r="I89" s="96"/>
      <c r="J89" s="66"/>
      <c r="K89" s="66"/>
      <c r="L89" s="66"/>
      <c r="M89" s="66"/>
      <c r="N89" s="66"/>
      <c r="O89" s="66"/>
      <c r="P89" s="66"/>
      <c r="Q89" s="66"/>
      <c r="R89" s="66"/>
      <c r="S89" s="66"/>
      <c r="T89" s="66"/>
      <c r="U89" s="66"/>
      <c r="V89" s="66"/>
      <c r="W89" s="66"/>
      <c r="X89" s="35"/>
      <c r="Y89" s="5"/>
      <c r="Z89" s="5"/>
      <c r="AA89" s="5"/>
      <c r="AB89" s="5"/>
      <c r="AC89" s="5"/>
      <c r="AD89" s="5"/>
      <c r="AE89" s="5"/>
      <c r="AF89" s="5"/>
      <c r="AG89" s="5"/>
      <c r="AH89" s="5"/>
      <c r="AI89" s="5"/>
      <c r="AJ89" s="35"/>
      <c r="AK89" s="35"/>
      <c r="AL89" s="35"/>
      <c r="AM89" s="35"/>
      <c r="AN89" s="62"/>
      <c r="AO89" s="62"/>
      <c r="AP89" s="62"/>
      <c r="AQ89" s="62"/>
      <c r="AR89" s="62"/>
      <c r="AS89" s="62"/>
      <c r="AT89" s="62"/>
      <c r="AU89" s="62"/>
      <c r="AV89" s="62"/>
      <c r="AW89" s="62"/>
      <c r="AX89" s="62"/>
      <c r="AY89" s="62"/>
      <c r="AZ89" s="62"/>
      <c r="BA89" s="62"/>
      <c r="BB89" s="62"/>
      <c r="BC89" s="5"/>
      <c r="BD89" s="5"/>
      <c r="BE89" s="5"/>
      <c r="BF89" s="5"/>
      <c r="BG89" s="5"/>
      <c r="BH89" s="5"/>
      <c r="BI89" s="5"/>
      <c r="BJ89" s="5"/>
      <c r="BK89" s="5"/>
      <c r="BL89" s="5"/>
      <c r="BM89" s="5"/>
      <c r="BN89" s="5"/>
      <c r="BO89" s="5"/>
      <c r="BP89" s="5"/>
      <c r="BQ89" s="5"/>
      <c r="BR89" s="62"/>
      <c r="BS89" s="62"/>
      <c r="BT89" s="62"/>
      <c r="BU89" s="62"/>
      <c r="BV89" s="62"/>
      <c r="BW89" s="62"/>
      <c r="BX89" s="62"/>
      <c r="BY89" s="62"/>
      <c r="BZ89" s="62"/>
      <c r="CA89" s="62"/>
      <c r="CB89" s="62"/>
      <c r="CC89" s="62"/>
      <c r="CD89" s="62"/>
      <c r="CE89" s="62"/>
      <c r="CF89" s="62"/>
      <c r="CG89" s="5"/>
      <c r="CH89" s="5"/>
      <c r="CI89" s="5"/>
      <c r="CJ89" s="5"/>
      <c r="CK89" s="5"/>
      <c r="CL89" s="5"/>
      <c r="CM89" s="5"/>
      <c r="CN89" s="5"/>
      <c r="CO89" s="5"/>
      <c r="CP89" s="5"/>
      <c r="CQ89" s="5"/>
      <c r="CR89" s="5"/>
      <c r="CS89" s="5"/>
      <c r="CT89" s="5"/>
      <c r="CU89" s="5"/>
      <c r="CV89" s="62"/>
      <c r="CW89" s="62"/>
      <c r="CX89" s="62"/>
      <c r="CY89" s="62"/>
      <c r="CZ89" s="62"/>
      <c r="DA89" s="62"/>
      <c r="DB89" s="62"/>
      <c r="DC89" s="62"/>
      <c r="DD89" s="62"/>
      <c r="DE89" s="62"/>
      <c r="DF89" s="62"/>
      <c r="DG89" s="62"/>
      <c r="DH89" s="62"/>
      <c r="DI89" s="62"/>
      <c r="DJ89" s="62"/>
      <c r="DK89" s="5"/>
      <c r="DL89" s="5"/>
      <c r="DM89" s="5"/>
      <c r="DN89" s="5"/>
      <c r="DO89" s="5"/>
      <c r="DP89" s="5"/>
      <c r="DQ89" s="5"/>
      <c r="DR89" s="5"/>
      <c r="DS89" s="5"/>
      <c r="DT89" s="5"/>
      <c r="DU89" s="5"/>
      <c r="DV89" s="5"/>
      <c r="DW89" s="5"/>
      <c r="DX89" s="5"/>
      <c r="DY89" s="5"/>
      <c r="DZ89" s="62"/>
      <c r="EA89" s="62"/>
      <c r="EB89" s="62"/>
      <c r="EC89" s="62"/>
      <c r="ED89" s="62"/>
      <c r="EE89" s="62"/>
      <c r="EF89" s="62"/>
      <c r="EG89" s="62"/>
      <c r="EH89" s="62"/>
      <c r="EI89" s="62"/>
      <c r="EJ89" s="62"/>
      <c r="EK89" s="62"/>
      <c r="EL89" s="62"/>
      <c r="EM89" s="62"/>
      <c r="EN89" s="62"/>
      <c r="EO89" s="5"/>
      <c r="EP89" s="5"/>
      <c r="EQ89" s="5"/>
      <c r="ER89" s="5"/>
      <c r="ES89" s="5"/>
      <c r="ET89" s="5"/>
      <c r="EU89" s="5"/>
      <c r="EV89" s="5"/>
      <c r="EW89" s="5"/>
      <c r="EX89" s="5"/>
      <c r="EY89" s="5"/>
      <c r="EZ89" s="5"/>
      <c r="FA89" s="5"/>
      <c r="FB89" s="5"/>
      <c r="FC89" s="5"/>
      <c r="FD89" s="62"/>
      <c r="FE89" s="62"/>
      <c r="FF89" s="62"/>
      <c r="FG89" s="62"/>
      <c r="FH89" s="62"/>
      <c r="FI89" s="62"/>
      <c r="FJ89" s="62"/>
      <c r="FK89" s="62"/>
      <c r="FL89" s="62"/>
      <c r="FM89" s="62"/>
      <c r="FN89" s="62"/>
      <c r="FO89" s="62"/>
      <c r="FP89" s="62"/>
      <c r="FQ89" s="62"/>
      <c r="FR89" s="62"/>
      <c r="FS89" s="5"/>
      <c r="FT89" s="5"/>
      <c r="FU89" s="5"/>
      <c r="FV89" s="5"/>
      <c r="FW89" s="5"/>
      <c r="FX89" s="5"/>
      <c r="FY89" s="5"/>
      <c r="FZ89" s="5"/>
      <c r="GA89" s="5"/>
      <c r="GB89" s="5"/>
      <c r="GC89" s="5"/>
      <c r="GD89" s="5"/>
      <c r="GE89" s="5"/>
      <c r="GF89" s="5"/>
      <c r="GG89" s="5"/>
      <c r="GH89" s="62"/>
      <c r="GI89" s="62"/>
      <c r="GJ89" s="62"/>
      <c r="GK89" s="62"/>
      <c r="GL89" s="62"/>
      <c r="GM89" s="62"/>
      <c r="GN89" s="62"/>
      <c r="GO89" s="62"/>
      <c r="GP89" s="62"/>
      <c r="GQ89" s="62"/>
      <c r="GR89" s="62"/>
      <c r="GS89" s="62"/>
      <c r="GT89" s="62"/>
      <c r="GU89" s="62"/>
      <c r="GV89" s="62"/>
      <c r="GW89" s="5"/>
      <c r="GX89" s="5"/>
      <c r="GY89" s="5"/>
      <c r="GZ89" s="5"/>
      <c r="HA89" s="5"/>
      <c r="HB89" s="5"/>
      <c r="HC89" s="5"/>
      <c r="HD89" s="5"/>
      <c r="HE89" s="5"/>
      <c r="HF89" s="5"/>
      <c r="HG89" s="5"/>
      <c r="HH89" s="5"/>
      <c r="HI89" s="5"/>
      <c r="HJ89" s="5"/>
      <c r="HK89" s="5"/>
      <c r="HL89" s="62"/>
      <c r="HM89" s="62"/>
      <c r="HN89" s="62"/>
      <c r="HO89" s="62"/>
      <c r="HP89" s="62"/>
      <c r="HQ89" s="62"/>
      <c r="HR89" s="62"/>
      <c r="HS89" s="62"/>
      <c r="HT89" s="62"/>
      <c r="HU89" s="62"/>
      <c r="HV89" s="62"/>
      <c r="HW89" s="62"/>
      <c r="HX89" s="62"/>
      <c r="HY89" s="62"/>
      <c r="HZ89" s="62"/>
      <c r="IA89" s="5"/>
      <c r="IB89" s="5"/>
      <c r="IC89" s="5"/>
      <c r="ID89" s="5"/>
      <c r="IE89" s="5"/>
      <c r="IF89" s="5"/>
      <c r="IG89" s="5"/>
      <c r="IH89" s="5"/>
      <c r="II89" s="5"/>
      <c r="IJ89" s="5"/>
      <c r="IK89" s="5"/>
      <c r="IL89" s="5"/>
      <c r="IM89" s="5"/>
      <c r="IN89" s="5"/>
      <c r="IO89" s="5"/>
      <c r="IP89" s="62"/>
      <c r="IQ89" s="62"/>
      <c r="IR89" s="62"/>
      <c r="IS89" s="62"/>
      <c r="IT89" s="62"/>
      <c r="IU89" s="62"/>
      <c r="IV89" s="62"/>
      <c r="IW89" s="62"/>
      <c r="IX89" s="62"/>
      <c r="IY89" s="62"/>
      <c r="IZ89" s="62"/>
      <c r="JA89" s="62"/>
      <c r="JB89" s="62"/>
      <c r="JC89" s="62"/>
      <c r="JD89" s="62"/>
      <c r="JE89" s="5"/>
      <c r="JF89" s="5"/>
      <c r="JG89" s="5"/>
      <c r="JH89" s="5"/>
      <c r="JI89" s="5"/>
      <c r="JJ89" s="5"/>
      <c r="JK89" s="5"/>
      <c r="JL89" s="5"/>
      <c r="JM89" s="5"/>
      <c r="JN89" s="5"/>
      <c r="JO89" s="5"/>
      <c r="JP89" s="5"/>
      <c r="JQ89" s="5"/>
      <c r="JR89" s="5"/>
      <c r="JS89" s="5"/>
      <c r="JT89" s="62"/>
      <c r="JU89" s="62"/>
      <c r="JV89" s="62"/>
      <c r="JW89" s="62"/>
      <c r="JX89" s="62"/>
      <c r="JY89" s="62"/>
      <c r="JZ89" s="62"/>
      <c r="KA89" s="62"/>
      <c r="KB89" s="62"/>
      <c r="KC89" s="62"/>
      <c r="KD89" s="62"/>
      <c r="KE89" s="62"/>
      <c r="KF89" s="62"/>
      <c r="KG89" s="62"/>
      <c r="KH89" s="62"/>
      <c r="KI89" s="5"/>
      <c r="KJ89" s="5"/>
      <c r="KK89" s="5"/>
      <c r="KL89" s="5"/>
      <c r="KM89" s="5"/>
      <c r="KN89" s="5"/>
      <c r="KO89" s="5"/>
      <c r="KP89" s="5"/>
      <c r="KQ89" s="5"/>
      <c r="KR89" s="5"/>
      <c r="KS89" s="5"/>
      <c r="KT89" s="5"/>
      <c r="KU89" s="5"/>
      <c r="KV89" s="5"/>
      <c r="KW89" s="5"/>
      <c r="KX89" s="62"/>
      <c r="KY89" s="62"/>
      <c r="KZ89" s="62"/>
      <c r="LA89" s="62"/>
      <c r="LB89" s="62"/>
      <c r="LC89" s="62"/>
      <c r="LD89" s="62"/>
      <c r="LE89" s="62"/>
      <c r="LF89" s="62"/>
      <c r="LG89" s="62"/>
      <c r="LH89" s="62"/>
      <c r="LI89" s="62"/>
      <c r="LJ89" s="62"/>
      <c r="LK89" s="62"/>
      <c r="LL89" s="62"/>
    </row>
    <row r="90" spans="1:324" x14ac:dyDescent="0.35">
      <c r="A90" s="131">
        <v>86</v>
      </c>
      <c r="B90" s="170"/>
      <c r="C90" s="170"/>
      <c r="D90" s="152">
        <v>288</v>
      </c>
      <c r="E90" s="72" t="str">
        <f>'BVEM Scorecard'!F89</f>
        <v>Wind</v>
      </c>
      <c r="F90" s="96"/>
      <c r="G90" s="96"/>
      <c r="H90" s="96"/>
      <c r="I90" s="96"/>
      <c r="J90" s="66"/>
      <c r="K90" s="66"/>
      <c r="L90" s="66"/>
      <c r="M90" s="66"/>
      <c r="N90" s="66"/>
      <c r="O90" s="66"/>
      <c r="P90" s="66"/>
      <c r="Q90" s="66"/>
      <c r="R90" s="66"/>
      <c r="S90" s="66"/>
      <c r="T90" s="66"/>
      <c r="U90" s="66"/>
      <c r="V90" s="66"/>
      <c r="W90" s="66"/>
      <c r="X90" s="35"/>
      <c r="Y90" s="5"/>
      <c r="Z90" s="5"/>
      <c r="AA90" s="5"/>
      <c r="AB90" s="5"/>
      <c r="AC90" s="5"/>
      <c r="AD90" s="5"/>
      <c r="AE90" s="5"/>
      <c r="AF90" s="5"/>
      <c r="AG90" s="5"/>
      <c r="AH90" s="5"/>
      <c r="AI90" s="5"/>
      <c r="AJ90" s="35"/>
      <c r="AK90" s="35"/>
      <c r="AL90" s="35"/>
      <c r="AM90" s="35"/>
      <c r="AN90" s="62"/>
      <c r="AO90" s="62"/>
      <c r="AP90" s="62"/>
      <c r="AQ90" s="62"/>
      <c r="AR90" s="62"/>
      <c r="AS90" s="62"/>
      <c r="AT90" s="62"/>
      <c r="AU90" s="62"/>
      <c r="AV90" s="62"/>
      <c r="AW90" s="62"/>
      <c r="AX90" s="62"/>
      <c r="AY90" s="62"/>
      <c r="AZ90" s="62"/>
      <c r="BA90" s="62"/>
      <c r="BB90" s="62"/>
      <c r="BC90" s="5"/>
      <c r="BD90" s="5"/>
      <c r="BE90" s="5"/>
      <c r="BF90" s="5"/>
      <c r="BG90" s="5"/>
      <c r="BH90" s="5"/>
      <c r="BI90" s="5"/>
      <c r="BJ90" s="5"/>
      <c r="BK90" s="5"/>
      <c r="BL90" s="5"/>
      <c r="BM90" s="5"/>
      <c r="BN90" s="5"/>
      <c r="BO90" s="5"/>
      <c r="BP90" s="5"/>
      <c r="BQ90" s="5"/>
      <c r="BR90" s="62"/>
      <c r="BS90" s="62"/>
      <c r="BT90" s="62"/>
      <c r="BU90" s="62"/>
      <c r="BV90" s="62"/>
      <c r="BW90" s="62"/>
      <c r="BX90" s="62"/>
      <c r="BY90" s="62"/>
      <c r="BZ90" s="62"/>
      <c r="CA90" s="62"/>
      <c r="CB90" s="62"/>
      <c r="CC90" s="62"/>
      <c r="CD90" s="62"/>
      <c r="CE90" s="62"/>
      <c r="CF90" s="62"/>
      <c r="CG90" s="5"/>
      <c r="CH90" s="5"/>
      <c r="CI90" s="5"/>
      <c r="CJ90" s="5"/>
      <c r="CK90" s="5"/>
      <c r="CL90" s="5"/>
      <c r="CM90" s="5"/>
      <c r="CN90" s="5"/>
      <c r="CO90" s="5"/>
      <c r="CP90" s="5"/>
      <c r="CQ90" s="5"/>
      <c r="CR90" s="5"/>
      <c r="CS90" s="5"/>
      <c r="CT90" s="5"/>
      <c r="CU90" s="5"/>
      <c r="CV90" s="62"/>
      <c r="CW90" s="62"/>
      <c r="CX90" s="62"/>
      <c r="CY90" s="62"/>
      <c r="CZ90" s="62"/>
      <c r="DA90" s="62"/>
      <c r="DB90" s="62"/>
      <c r="DC90" s="62"/>
      <c r="DD90" s="62"/>
      <c r="DE90" s="62"/>
      <c r="DF90" s="62"/>
      <c r="DG90" s="62"/>
      <c r="DH90" s="62"/>
      <c r="DI90" s="62"/>
      <c r="DJ90" s="62"/>
      <c r="DK90" s="5"/>
      <c r="DL90" s="5"/>
      <c r="DM90" s="5"/>
      <c r="DN90" s="5"/>
      <c r="DO90" s="5"/>
      <c r="DP90" s="5"/>
      <c r="DQ90" s="5"/>
      <c r="DR90" s="5"/>
      <c r="DS90" s="5"/>
      <c r="DT90" s="5"/>
      <c r="DU90" s="5"/>
      <c r="DV90" s="5"/>
      <c r="DW90" s="5"/>
      <c r="DX90" s="5"/>
      <c r="DY90" s="5"/>
      <c r="DZ90" s="62"/>
      <c r="EA90" s="62"/>
      <c r="EB90" s="62"/>
      <c r="EC90" s="62"/>
      <c r="ED90" s="62"/>
      <c r="EE90" s="62"/>
      <c r="EF90" s="62"/>
      <c r="EG90" s="62"/>
      <c r="EH90" s="62"/>
      <c r="EI90" s="62"/>
      <c r="EJ90" s="62"/>
      <c r="EK90" s="62"/>
      <c r="EL90" s="62"/>
      <c r="EM90" s="62"/>
      <c r="EN90" s="62"/>
      <c r="EO90" s="5"/>
      <c r="EP90" s="5"/>
      <c r="EQ90" s="5"/>
      <c r="ER90" s="5"/>
      <c r="ES90" s="5"/>
      <c r="ET90" s="5"/>
      <c r="EU90" s="5"/>
      <c r="EV90" s="5"/>
      <c r="EW90" s="5"/>
      <c r="EX90" s="5"/>
      <c r="EY90" s="5"/>
      <c r="EZ90" s="5"/>
      <c r="FA90" s="5"/>
      <c r="FB90" s="5"/>
      <c r="FC90" s="5"/>
      <c r="FD90" s="62"/>
      <c r="FE90" s="62"/>
      <c r="FF90" s="62"/>
      <c r="FG90" s="62"/>
      <c r="FH90" s="62"/>
      <c r="FI90" s="62"/>
      <c r="FJ90" s="62"/>
      <c r="FK90" s="62"/>
      <c r="FL90" s="62"/>
      <c r="FM90" s="62"/>
      <c r="FN90" s="62"/>
      <c r="FO90" s="62"/>
      <c r="FP90" s="62"/>
      <c r="FQ90" s="62"/>
      <c r="FR90" s="62"/>
      <c r="FS90" s="5"/>
      <c r="FT90" s="5"/>
      <c r="FU90" s="5"/>
      <c r="FV90" s="5"/>
      <c r="FW90" s="5"/>
      <c r="FX90" s="5"/>
      <c r="FY90" s="5"/>
      <c r="FZ90" s="5"/>
      <c r="GA90" s="5"/>
      <c r="GB90" s="5"/>
      <c r="GC90" s="5"/>
      <c r="GD90" s="5"/>
      <c r="GE90" s="5"/>
      <c r="GF90" s="5"/>
      <c r="GG90" s="5"/>
      <c r="GH90" s="62"/>
      <c r="GI90" s="62"/>
      <c r="GJ90" s="62"/>
      <c r="GK90" s="62"/>
      <c r="GL90" s="62"/>
      <c r="GM90" s="62"/>
      <c r="GN90" s="62"/>
      <c r="GO90" s="62"/>
      <c r="GP90" s="62"/>
      <c r="GQ90" s="62"/>
      <c r="GR90" s="62"/>
      <c r="GS90" s="62"/>
      <c r="GT90" s="62"/>
      <c r="GU90" s="62"/>
      <c r="GV90" s="62"/>
      <c r="GW90" s="5"/>
      <c r="GX90" s="5"/>
      <c r="GY90" s="5"/>
      <c r="GZ90" s="5"/>
      <c r="HA90" s="5"/>
      <c r="HB90" s="5"/>
      <c r="HC90" s="5"/>
      <c r="HD90" s="5"/>
      <c r="HE90" s="5"/>
      <c r="HF90" s="5"/>
      <c r="HG90" s="5"/>
      <c r="HH90" s="5"/>
      <c r="HI90" s="5"/>
      <c r="HJ90" s="5"/>
      <c r="HK90" s="5"/>
      <c r="HL90" s="62"/>
      <c r="HM90" s="62"/>
      <c r="HN90" s="62"/>
      <c r="HO90" s="62"/>
      <c r="HP90" s="62"/>
      <c r="HQ90" s="62"/>
      <c r="HR90" s="62"/>
      <c r="HS90" s="62"/>
      <c r="HT90" s="62"/>
      <c r="HU90" s="62"/>
      <c r="HV90" s="62"/>
      <c r="HW90" s="62"/>
      <c r="HX90" s="62"/>
      <c r="HY90" s="62"/>
      <c r="HZ90" s="62"/>
      <c r="IA90" s="5"/>
      <c r="IB90" s="5"/>
      <c r="IC90" s="5"/>
      <c r="ID90" s="5"/>
      <c r="IE90" s="5"/>
      <c r="IF90" s="5"/>
      <c r="IG90" s="5"/>
      <c r="IH90" s="5"/>
      <c r="II90" s="5"/>
      <c r="IJ90" s="5"/>
      <c r="IK90" s="5"/>
      <c r="IL90" s="5"/>
      <c r="IM90" s="5"/>
      <c r="IN90" s="5"/>
      <c r="IO90" s="5"/>
      <c r="IP90" s="62"/>
      <c r="IQ90" s="62"/>
      <c r="IR90" s="62"/>
      <c r="IS90" s="62"/>
      <c r="IT90" s="62"/>
      <c r="IU90" s="62"/>
      <c r="IV90" s="62"/>
      <c r="IW90" s="62"/>
      <c r="IX90" s="62"/>
      <c r="IY90" s="62"/>
      <c r="IZ90" s="62"/>
      <c r="JA90" s="62"/>
      <c r="JB90" s="62"/>
      <c r="JC90" s="62"/>
      <c r="JD90" s="62"/>
      <c r="JE90" s="5"/>
      <c r="JF90" s="5"/>
      <c r="JG90" s="5"/>
      <c r="JH90" s="5"/>
      <c r="JI90" s="5"/>
      <c r="JJ90" s="5"/>
      <c r="JK90" s="5"/>
      <c r="JL90" s="5"/>
      <c r="JM90" s="5"/>
      <c r="JN90" s="5"/>
      <c r="JO90" s="5"/>
      <c r="JP90" s="5"/>
      <c r="JQ90" s="5"/>
      <c r="JR90" s="5"/>
      <c r="JS90" s="5"/>
      <c r="JT90" s="62"/>
      <c r="JU90" s="62"/>
      <c r="JV90" s="62"/>
      <c r="JW90" s="62"/>
      <c r="JX90" s="62"/>
      <c r="JY90" s="62"/>
      <c r="JZ90" s="62"/>
      <c r="KA90" s="62"/>
      <c r="KB90" s="62"/>
      <c r="KC90" s="62"/>
      <c r="KD90" s="62"/>
      <c r="KE90" s="62"/>
      <c r="KF90" s="62"/>
      <c r="KG90" s="62"/>
      <c r="KH90" s="62"/>
      <c r="KI90" s="5"/>
      <c r="KJ90" s="5"/>
      <c r="KK90" s="5"/>
      <c r="KL90" s="5"/>
      <c r="KM90" s="5"/>
      <c r="KN90" s="5"/>
      <c r="KO90" s="5"/>
      <c r="KP90" s="5"/>
      <c r="KQ90" s="5"/>
      <c r="KR90" s="5"/>
      <c r="KS90" s="5"/>
      <c r="KT90" s="5"/>
      <c r="KU90" s="5"/>
      <c r="KV90" s="5"/>
      <c r="KW90" s="5"/>
      <c r="KX90" s="62"/>
      <c r="KY90" s="62"/>
      <c r="KZ90" s="62"/>
      <c r="LA90" s="62"/>
      <c r="LB90" s="62"/>
      <c r="LC90" s="62"/>
      <c r="LD90" s="62"/>
      <c r="LE90" s="62"/>
      <c r="LF90" s="62"/>
      <c r="LG90" s="62"/>
      <c r="LH90" s="62"/>
      <c r="LI90" s="62"/>
      <c r="LJ90" s="62"/>
      <c r="LK90" s="62"/>
      <c r="LL90" s="62"/>
    </row>
    <row r="91" spans="1:324" x14ac:dyDescent="0.35">
      <c r="A91" s="131">
        <v>87</v>
      </c>
      <c r="B91" s="170"/>
      <c r="C91" s="170"/>
      <c r="D91" s="152">
        <v>33</v>
      </c>
      <c r="E91" s="72" t="str">
        <f>'BVEM Scorecard'!F90</f>
        <v>Wind</v>
      </c>
      <c r="F91" s="96"/>
      <c r="G91" s="96"/>
      <c r="H91" s="96"/>
      <c r="I91" s="96"/>
      <c r="J91" s="66"/>
      <c r="K91" s="66"/>
      <c r="L91" s="66"/>
      <c r="M91" s="66"/>
      <c r="N91" s="66"/>
      <c r="O91" s="66"/>
      <c r="P91" s="66"/>
      <c r="Q91" s="66"/>
      <c r="R91" s="66"/>
      <c r="S91" s="66"/>
      <c r="T91" s="66"/>
      <c r="U91" s="66"/>
      <c r="V91" s="66"/>
      <c r="W91" s="66"/>
      <c r="X91" s="35"/>
      <c r="Y91" s="5"/>
      <c r="Z91" s="5"/>
      <c r="AA91" s="5"/>
      <c r="AB91" s="5"/>
      <c r="AC91" s="5"/>
      <c r="AD91" s="5"/>
      <c r="AE91" s="5"/>
      <c r="AF91" s="5"/>
      <c r="AG91" s="5"/>
      <c r="AH91" s="5"/>
      <c r="AI91" s="5"/>
      <c r="AJ91" s="35"/>
      <c r="AK91" s="35"/>
      <c r="AL91" s="35"/>
      <c r="AM91" s="35"/>
      <c r="AN91" s="62"/>
      <c r="AO91" s="62"/>
      <c r="AP91" s="62"/>
      <c r="AQ91" s="62"/>
      <c r="AR91" s="62"/>
      <c r="AS91" s="62"/>
      <c r="AT91" s="62"/>
      <c r="AU91" s="62"/>
      <c r="AV91" s="62"/>
      <c r="AW91" s="62"/>
      <c r="AX91" s="62"/>
      <c r="AY91" s="62"/>
      <c r="AZ91" s="62"/>
      <c r="BA91" s="62"/>
      <c r="BB91" s="62"/>
      <c r="BC91" s="5"/>
      <c r="BD91" s="5"/>
      <c r="BE91" s="5"/>
      <c r="BF91" s="5"/>
      <c r="BG91" s="5"/>
      <c r="BH91" s="5"/>
      <c r="BI91" s="5"/>
      <c r="BJ91" s="5"/>
      <c r="BK91" s="5"/>
      <c r="BL91" s="5"/>
      <c r="BM91" s="5"/>
      <c r="BN91" s="5"/>
      <c r="BO91" s="5"/>
      <c r="BP91" s="5"/>
      <c r="BQ91" s="5"/>
      <c r="BR91" s="62"/>
      <c r="BS91" s="62"/>
      <c r="BT91" s="62"/>
      <c r="BU91" s="62"/>
      <c r="BV91" s="62"/>
      <c r="BW91" s="62"/>
      <c r="BX91" s="62"/>
      <c r="BY91" s="62"/>
      <c r="BZ91" s="62"/>
      <c r="CA91" s="62"/>
      <c r="CB91" s="62"/>
      <c r="CC91" s="62"/>
      <c r="CD91" s="62"/>
      <c r="CE91" s="62"/>
      <c r="CF91" s="62"/>
      <c r="CG91" s="5"/>
      <c r="CH91" s="5"/>
      <c r="CI91" s="5"/>
      <c r="CJ91" s="5"/>
      <c r="CK91" s="5"/>
      <c r="CL91" s="5"/>
      <c r="CM91" s="5"/>
      <c r="CN91" s="5"/>
      <c r="CO91" s="5"/>
      <c r="CP91" s="5"/>
      <c r="CQ91" s="5"/>
      <c r="CR91" s="5"/>
      <c r="CS91" s="5"/>
      <c r="CT91" s="5"/>
      <c r="CU91" s="5"/>
      <c r="CV91" s="62"/>
      <c r="CW91" s="62"/>
      <c r="CX91" s="62"/>
      <c r="CY91" s="62"/>
      <c r="CZ91" s="62"/>
      <c r="DA91" s="62"/>
      <c r="DB91" s="62"/>
      <c r="DC91" s="62"/>
      <c r="DD91" s="62"/>
      <c r="DE91" s="62"/>
      <c r="DF91" s="62"/>
      <c r="DG91" s="62"/>
      <c r="DH91" s="62"/>
      <c r="DI91" s="62"/>
      <c r="DJ91" s="62"/>
      <c r="DK91" s="5"/>
      <c r="DL91" s="5"/>
      <c r="DM91" s="5"/>
      <c r="DN91" s="5"/>
      <c r="DO91" s="5"/>
      <c r="DP91" s="5"/>
      <c r="DQ91" s="5"/>
      <c r="DR91" s="5"/>
      <c r="DS91" s="5"/>
      <c r="DT91" s="5"/>
      <c r="DU91" s="5"/>
      <c r="DV91" s="5"/>
      <c r="DW91" s="5"/>
      <c r="DX91" s="5"/>
      <c r="DY91" s="5"/>
      <c r="DZ91" s="62"/>
      <c r="EA91" s="62"/>
      <c r="EB91" s="62"/>
      <c r="EC91" s="62"/>
      <c r="ED91" s="62"/>
      <c r="EE91" s="62"/>
      <c r="EF91" s="62"/>
      <c r="EG91" s="62"/>
      <c r="EH91" s="62"/>
      <c r="EI91" s="62"/>
      <c r="EJ91" s="62"/>
      <c r="EK91" s="62"/>
      <c r="EL91" s="62"/>
      <c r="EM91" s="62"/>
      <c r="EN91" s="62"/>
      <c r="EO91" s="5"/>
      <c r="EP91" s="5"/>
      <c r="EQ91" s="5"/>
      <c r="ER91" s="5"/>
      <c r="ES91" s="5"/>
      <c r="ET91" s="5"/>
      <c r="EU91" s="5"/>
      <c r="EV91" s="5"/>
      <c r="EW91" s="5"/>
      <c r="EX91" s="5"/>
      <c r="EY91" s="5"/>
      <c r="EZ91" s="5"/>
      <c r="FA91" s="5"/>
      <c r="FB91" s="5"/>
      <c r="FC91" s="5"/>
      <c r="FD91" s="62"/>
      <c r="FE91" s="62"/>
      <c r="FF91" s="62"/>
      <c r="FG91" s="62"/>
      <c r="FH91" s="62"/>
      <c r="FI91" s="62"/>
      <c r="FJ91" s="62"/>
      <c r="FK91" s="62"/>
      <c r="FL91" s="62"/>
      <c r="FM91" s="62"/>
      <c r="FN91" s="62"/>
      <c r="FO91" s="62"/>
      <c r="FP91" s="62"/>
      <c r="FQ91" s="62"/>
      <c r="FR91" s="62"/>
      <c r="FS91" s="5"/>
      <c r="FT91" s="5"/>
      <c r="FU91" s="5"/>
      <c r="FV91" s="5"/>
      <c r="FW91" s="5"/>
      <c r="FX91" s="5"/>
      <c r="FY91" s="5"/>
      <c r="FZ91" s="5"/>
      <c r="GA91" s="5"/>
      <c r="GB91" s="5"/>
      <c r="GC91" s="5"/>
      <c r="GD91" s="5"/>
      <c r="GE91" s="5"/>
      <c r="GF91" s="5"/>
      <c r="GG91" s="5"/>
      <c r="GH91" s="62"/>
      <c r="GI91" s="62"/>
      <c r="GJ91" s="62"/>
      <c r="GK91" s="62"/>
      <c r="GL91" s="62"/>
      <c r="GM91" s="62"/>
      <c r="GN91" s="62"/>
      <c r="GO91" s="62"/>
      <c r="GP91" s="62"/>
      <c r="GQ91" s="62"/>
      <c r="GR91" s="62"/>
      <c r="GS91" s="62"/>
      <c r="GT91" s="62"/>
      <c r="GU91" s="62"/>
      <c r="GV91" s="62"/>
      <c r="GW91" s="5"/>
      <c r="GX91" s="5"/>
      <c r="GY91" s="5"/>
      <c r="GZ91" s="5"/>
      <c r="HA91" s="5"/>
      <c r="HB91" s="5"/>
      <c r="HC91" s="5"/>
      <c r="HD91" s="5"/>
      <c r="HE91" s="5"/>
      <c r="HF91" s="5"/>
      <c r="HG91" s="5"/>
      <c r="HH91" s="5"/>
      <c r="HI91" s="5"/>
      <c r="HJ91" s="5"/>
      <c r="HK91" s="5"/>
      <c r="HL91" s="62"/>
      <c r="HM91" s="62"/>
      <c r="HN91" s="62"/>
      <c r="HO91" s="62"/>
      <c r="HP91" s="62"/>
      <c r="HQ91" s="62"/>
      <c r="HR91" s="62"/>
      <c r="HS91" s="62"/>
      <c r="HT91" s="62"/>
      <c r="HU91" s="62"/>
      <c r="HV91" s="62"/>
      <c r="HW91" s="62"/>
      <c r="HX91" s="62"/>
      <c r="HY91" s="62"/>
      <c r="HZ91" s="62"/>
      <c r="IA91" s="5"/>
      <c r="IB91" s="5"/>
      <c r="IC91" s="5"/>
      <c r="ID91" s="5"/>
      <c r="IE91" s="5"/>
      <c r="IF91" s="5"/>
      <c r="IG91" s="5"/>
      <c r="IH91" s="5"/>
      <c r="II91" s="5"/>
      <c r="IJ91" s="5"/>
      <c r="IK91" s="5"/>
      <c r="IL91" s="5"/>
      <c r="IM91" s="5"/>
      <c r="IN91" s="5"/>
      <c r="IO91" s="5"/>
      <c r="IP91" s="62"/>
      <c r="IQ91" s="62"/>
      <c r="IR91" s="62"/>
      <c r="IS91" s="62"/>
      <c r="IT91" s="62"/>
      <c r="IU91" s="62"/>
      <c r="IV91" s="62"/>
      <c r="IW91" s="62"/>
      <c r="IX91" s="62"/>
      <c r="IY91" s="62"/>
      <c r="IZ91" s="62"/>
      <c r="JA91" s="62"/>
      <c r="JB91" s="62"/>
      <c r="JC91" s="62"/>
      <c r="JD91" s="62"/>
      <c r="JE91" s="5"/>
      <c r="JF91" s="5"/>
      <c r="JG91" s="5"/>
      <c r="JH91" s="5"/>
      <c r="JI91" s="5"/>
      <c r="JJ91" s="5"/>
      <c r="JK91" s="5"/>
      <c r="JL91" s="5"/>
      <c r="JM91" s="5"/>
      <c r="JN91" s="5"/>
      <c r="JO91" s="5"/>
      <c r="JP91" s="5"/>
      <c r="JQ91" s="5"/>
      <c r="JR91" s="5"/>
      <c r="JS91" s="5"/>
      <c r="JT91" s="62"/>
      <c r="JU91" s="62"/>
      <c r="JV91" s="62"/>
      <c r="JW91" s="62"/>
      <c r="JX91" s="62"/>
      <c r="JY91" s="62"/>
      <c r="JZ91" s="62"/>
      <c r="KA91" s="62"/>
      <c r="KB91" s="62"/>
      <c r="KC91" s="62"/>
      <c r="KD91" s="62"/>
      <c r="KE91" s="62"/>
      <c r="KF91" s="62"/>
      <c r="KG91" s="62"/>
      <c r="KH91" s="62"/>
      <c r="KI91" s="5"/>
      <c r="KJ91" s="5"/>
      <c r="KK91" s="5"/>
      <c r="KL91" s="5"/>
      <c r="KM91" s="5"/>
      <c r="KN91" s="5"/>
      <c r="KO91" s="5"/>
      <c r="KP91" s="5"/>
      <c r="KQ91" s="5"/>
      <c r="KR91" s="5"/>
      <c r="KS91" s="5"/>
      <c r="KT91" s="5"/>
      <c r="KU91" s="5"/>
      <c r="KV91" s="5"/>
      <c r="KW91" s="5"/>
      <c r="KX91" s="62"/>
      <c r="KY91" s="62"/>
      <c r="KZ91" s="62"/>
      <c r="LA91" s="62"/>
      <c r="LB91" s="62"/>
      <c r="LC91" s="62"/>
      <c r="LD91" s="62"/>
      <c r="LE91" s="62"/>
      <c r="LF91" s="62"/>
      <c r="LG91" s="62"/>
      <c r="LH91" s="62"/>
      <c r="LI91" s="62"/>
      <c r="LJ91" s="62"/>
      <c r="LK91" s="62"/>
      <c r="LL91" s="62"/>
    </row>
    <row r="92" spans="1:324" x14ac:dyDescent="0.35">
      <c r="A92" s="131">
        <v>88</v>
      </c>
      <c r="B92" s="170"/>
      <c r="C92" s="170"/>
      <c r="D92" s="152">
        <v>307</v>
      </c>
      <c r="E92" s="72" t="str">
        <f>'BVEM Scorecard'!F91</f>
        <v>Wind</v>
      </c>
      <c r="F92" s="96"/>
      <c r="G92" s="96"/>
      <c r="H92" s="96"/>
      <c r="I92" s="96"/>
      <c r="J92" s="66"/>
      <c r="K92" s="66"/>
      <c r="L92" s="66"/>
      <c r="M92" s="66"/>
      <c r="N92" s="66"/>
      <c r="O92" s="66"/>
      <c r="P92" s="66"/>
      <c r="Q92" s="66"/>
      <c r="R92" s="66"/>
      <c r="S92" s="66"/>
      <c r="T92" s="66"/>
      <c r="U92" s="66"/>
      <c r="V92" s="66"/>
      <c r="W92" s="66"/>
      <c r="X92" s="35"/>
      <c r="Y92" s="5"/>
      <c r="Z92" s="5"/>
      <c r="AA92" s="5"/>
      <c r="AB92" s="5"/>
      <c r="AC92" s="5"/>
      <c r="AD92" s="5"/>
      <c r="AE92" s="5"/>
      <c r="AF92" s="5"/>
      <c r="AG92" s="5"/>
      <c r="AH92" s="5"/>
      <c r="AI92" s="5"/>
      <c r="AJ92" s="35"/>
      <c r="AK92" s="35"/>
      <c r="AL92" s="35"/>
      <c r="AM92" s="35"/>
      <c r="AN92" s="62"/>
      <c r="AO92" s="62"/>
      <c r="AP92" s="62"/>
      <c r="AQ92" s="62"/>
      <c r="AR92" s="62"/>
      <c r="AS92" s="62"/>
      <c r="AT92" s="62"/>
      <c r="AU92" s="62"/>
      <c r="AV92" s="62"/>
      <c r="AW92" s="62"/>
      <c r="AX92" s="62"/>
      <c r="AY92" s="62"/>
      <c r="AZ92" s="62"/>
      <c r="BA92" s="62"/>
      <c r="BB92" s="62"/>
      <c r="BC92" s="5"/>
      <c r="BD92" s="5"/>
      <c r="BE92" s="5"/>
      <c r="BF92" s="5"/>
      <c r="BG92" s="5"/>
      <c r="BH92" s="5"/>
      <c r="BI92" s="5"/>
      <c r="BJ92" s="5"/>
      <c r="BK92" s="5"/>
      <c r="BL92" s="5"/>
      <c r="BM92" s="5"/>
      <c r="BN92" s="5"/>
      <c r="BO92" s="5"/>
      <c r="BP92" s="5"/>
      <c r="BQ92" s="5"/>
      <c r="BR92" s="62"/>
      <c r="BS92" s="62"/>
      <c r="BT92" s="62"/>
      <c r="BU92" s="62"/>
      <c r="BV92" s="62"/>
      <c r="BW92" s="62"/>
      <c r="BX92" s="62"/>
      <c r="BY92" s="62"/>
      <c r="BZ92" s="62"/>
      <c r="CA92" s="62"/>
      <c r="CB92" s="62"/>
      <c r="CC92" s="62"/>
      <c r="CD92" s="62"/>
      <c r="CE92" s="62"/>
      <c r="CF92" s="62"/>
      <c r="CG92" s="5"/>
      <c r="CH92" s="5"/>
      <c r="CI92" s="5"/>
      <c r="CJ92" s="5"/>
      <c r="CK92" s="5"/>
      <c r="CL92" s="5"/>
      <c r="CM92" s="5"/>
      <c r="CN92" s="5"/>
      <c r="CO92" s="5"/>
      <c r="CP92" s="5"/>
      <c r="CQ92" s="5"/>
      <c r="CR92" s="5"/>
      <c r="CS92" s="5"/>
      <c r="CT92" s="5"/>
      <c r="CU92" s="5"/>
      <c r="CV92" s="62"/>
      <c r="CW92" s="62"/>
      <c r="CX92" s="62"/>
      <c r="CY92" s="62"/>
      <c r="CZ92" s="62"/>
      <c r="DA92" s="62"/>
      <c r="DB92" s="62"/>
      <c r="DC92" s="62"/>
      <c r="DD92" s="62"/>
      <c r="DE92" s="62"/>
      <c r="DF92" s="62"/>
      <c r="DG92" s="62"/>
      <c r="DH92" s="62"/>
      <c r="DI92" s="62"/>
      <c r="DJ92" s="62"/>
      <c r="DK92" s="5"/>
      <c r="DL92" s="5"/>
      <c r="DM92" s="5"/>
      <c r="DN92" s="5"/>
      <c r="DO92" s="5"/>
      <c r="DP92" s="5"/>
      <c r="DQ92" s="5"/>
      <c r="DR92" s="5"/>
      <c r="DS92" s="5"/>
      <c r="DT92" s="5"/>
      <c r="DU92" s="5"/>
      <c r="DV92" s="5"/>
      <c r="DW92" s="5"/>
      <c r="DX92" s="5"/>
      <c r="DY92" s="5"/>
      <c r="DZ92" s="62"/>
      <c r="EA92" s="62"/>
      <c r="EB92" s="62"/>
      <c r="EC92" s="62"/>
      <c r="ED92" s="62"/>
      <c r="EE92" s="62"/>
      <c r="EF92" s="62"/>
      <c r="EG92" s="62"/>
      <c r="EH92" s="62"/>
      <c r="EI92" s="62"/>
      <c r="EJ92" s="62"/>
      <c r="EK92" s="62"/>
      <c r="EL92" s="62"/>
      <c r="EM92" s="62"/>
      <c r="EN92" s="62"/>
      <c r="EO92" s="5"/>
      <c r="EP92" s="5"/>
      <c r="EQ92" s="5"/>
      <c r="ER92" s="5"/>
      <c r="ES92" s="5"/>
      <c r="ET92" s="5"/>
      <c r="EU92" s="5"/>
      <c r="EV92" s="5"/>
      <c r="EW92" s="5"/>
      <c r="EX92" s="5"/>
      <c r="EY92" s="5"/>
      <c r="EZ92" s="5"/>
      <c r="FA92" s="5"/>
      <c r="FB92" s="5"/>
      <c r="FC92" s="5"/>
      <c r="FD92" s="62"/>
      <c r="FE92" s="62"/>
      <c r="FF92" s="62"/>
      <c r="FG92" s="62"/>
      <c r="FH92" s="62"/>
      <c r="FI92" s="62"/>
      <c r="FJ92" s="62"/>
      <c r="FK92" s="62"/>
      <c r="FL92" s="62"/>
      <c r="FM92" s="62"/>
      <c r="FN92" s="62"/>
      <c r="FO92" s="62"/>
      <c r="FP92" s="62"/>
      <c r="FQ92" s="62"/>
      <c r="FR92" s="62"/>
      <c r="FS92" s="5"/>
      <c r="FT92" s="5"/>
      <c r="FU92" s="5"/>
      <c r="FV92" s="5"/>
      <c r="FW92" s="5"/>
      <c r="FX92" s="5"/>
      <c r="FY92" s="5"/>
      <c r="FZ92" s="5"/>
      <c r="GA92" s="5"/>
      <c r="GB92" s="5"/>
      <c r="GC92" s="5"/>
      <c r="GD92" s="5"/>
      <c r="GE92" s="5"/>
      <c r="GF92" s="5"/>
      <c r="GG92" s="5"/>
      <c r="GH92" s="62"/>
      <c r="GI92" s="62"/>
      <c r="GJ92" s="62"/>
      <c r="GK92" s="62"/>
      <c r="GL92" s="62"/>
      <c r="GM92" s="62"/>
      <c r="GN92" s="62"/>
      <c r="GO92" s="62"/>
      <c r="GP92" s="62"/>
      <c r="GQ92" s="62"/>
      <c r="GR92" s="62"/>
      <c r="GS92" s="62"/>
      <c r="GT92" s="62"/>
      <c r="GU92" s="62"/>
      <c r="GV92" s="62"/>
      <c r="GW92" s="5"/>
      <c r="GX92" s="5"/>
      <c r="GY92" s="5"/>
      <c r="GZ92" s="5"/>
      <c r="HA92" s="5"/>
      <c r="HB92" s="5"/>
      <c r="HC92" s="5"/>
      <c r="HD92" s="5"/>
      <c r="HE92" s="5"/>
      <c r="HF92" s="5"/>
      <c r="HG92" s="5"/>
      <c r="HH92" s="5"/>
      <c r="HI92" s="5"/>
      <c r="HJ92" s="5"/>
      <c r="HK92" s="5"/>
      <c r="HL92" s="62"/>
      <c r="HM92" s="62"/>
      <c r="HN92" s="62"/>
      <c r="HO92" s="62"/>
      <c r="HP92" s="62"/>
      <c r="HQ92" s="62"/>
      <c r="HR92" s="62"/>
      <c r="HS92" s="62"/>
      <c r="HT92" s="62"/>
      <c r="HU92" s="62"/>
      <c r="HV92" s="62"/>
      <c r="HW92" s="62"/>
      <c r="HX92" s="62"/>
      <c r="HY92" s="62"/>
      <c r="HZ92" s="62"/>
      <c r="IA92" s="5"/>
      <c r="IB92" s="5"/>
      <c r="IC92" s="5"/>
      <c r="ID92" s="5"/>
      <c r="IE92" s="5"/>
      <c r="IF92" s="5"/>
      <c r="IG92" s="5"/>
      <c r="IH92" s="5"/>
      <c r="II92" s="5"/>
      <c r="IJ92" s="5"/>
      <c r="IK92" s="5"/>
      <c r="IL92" s="5"/>
      <c r="IM92" s="5"/>
      <c r="IN92" s="5"/>
      <c r="IO92" s="5"/>
      <c r="IP92" s="62"/>
      <c r="IQ92" s="62"/>
      <c r="IR92" s="62"/>
      <c r="IS92" s="62"/>
      <c r="IT92" s="62"/>
      <c r="IU92" s="62"/>
      <c r="IV92" s="62"/>
      <c r="IW92" s="62"/>
      <c r="IX92" s="62"/>
      <c r="IY92" s="62"/>
      <c r="IZ92" s="62"/>
      <c r="JA92" s="62"/>
      <c r="JB92" s="62"/>
      <c r="JC92" s="62"/>
      <c r="JD92" s="62"/>
      <c r="JE92" s="5"/>
      <c r="JF92" s="5"/>
      <c r="JG92" s="5"/>
      <c r="JH92" s="5"/>
      <c r="JI92" s="5"/>
      <c r="JJ92" s="5"/>
      <c r="JK92" s="5"/>
      <c r="JL92" s="5"/>
      <c r="JM92" s="5"/>
      <c r="JN92" s="5"/>
      <c r="JO92" s="5"/>
      <c r="JP92" s="5"/>
      <c r="JQ92" s="5"/>
      <c r="JR92" s="5"/>
      <c r="JS92" s="5"/>
      <c r="JT92" s="62"/>
      <c r="JU92" s="62"/>
      <c r="JV92" s="62"/>
      <c r="JW92" s="62"/>
      <c r="JX92" s="62"/>
      <c r="JY92" s="62"/>
      <c r="JZ92" s="62"/>
      <c r="KA92" s="62"/>
      <c r="KB92" s="62"/>
      <c r="KC92" s="62"/>
      <c r="KD92" s="62"/>
      <c r="KE92" s="62"/>
      <c r="KF92" s="62"/>
      <c r="KG92" s="62"/>
      <c r="KH92" s="62"/>
      <c r="KI92" s="5"/>
      <c r="KJ92" s="5"/>
      <c r="KK92" s="5"/>
      <c r="KL92" s="5"/>
      <c r="KM92" s="5"/>
      <c r="KN92" s="5"/>
      <c r="KO92" s="5"/>
      <c r="KP92" s="5"/>
      <c r="KQ92" s="5"/>
      <c r="KR92" s="5"/>
      <c r="KS92" s="5"/>
      <c r="KT92" s="5"/>
      <c r="KU92" s="5"/>
      <c r="KV92" s="5"/>
      <c r="KW92" s="5"/>
      <c r="KX92" s="62"/>
      <c r="KY92" s="62"/>
      <c r="KZ92" s="62"/>
      <c r="LA92" s="62"/>
      <c r="LB92" s="62"/>
      <c r="LC92" s="62"/>
      <c r="LD92" s="62"/>
      <c r="LE92" s="62"/>
      <c r="LF92" s="62"/>
      <c r="LG92" s="62"/>
      <c r="LH92" s="62"/>
      <c r="LI92" s="62"/>
      <c r="LJ92" s="62"/>
      <c r="LK92" s="62"/>
      <c r="LL92" s="62"/>
    </row>
    <row r="93" spans="1:324" x14ac:dyDescent="0.35">
      <c r="A93" s="131">
        <v>89</v>
      </c>
      <c r="B93" s="170"/>
      <c r="C93" s="170"/>
      <c r="D93" s="152">
        <v>91</v>
      </c>
      <c r="E93" s="72" t="str">
        <f>'BVEM Scorecard'!F92</f>
        <v>Wind</v>
      </c>
      <c r="F93" s="96">
        <f t="shared" ref="F93:F94" si="42">W93</f>
        <v>0.8</v>
      </c>
      <c r="G93" s="96">
        <f t="shared" ref="G93:G94" si="43">V93/5</f>
        <v>0.91999999999999993</v>
      </c>
      <c r="H93" s="96">
        <f t="shared" ref="H93:H94" si="44">IFERROR(SUM(AL93,BB93,BQ93,CF93,CU93,DJ93,DY93,EN93,FC93,FR93,GG93,GV93,HK93,HZ93,IO93,JD93,JS93,KH93,KW93,LL93),0)</f>
        <v>1.0000000000000002</v>
      </c>
      <c r="I93" s="96">
        <f t="shared" ref="I93:I94" si="45">IFERROR(SUM(AJ93,AZ93,BO93,CD93,CS93,DH93,DW93,EL93,FA93,FP93,GE93,GT93,HI93,HX93,IM93,JB93,JQ93,KF93,KU93,LJ93)/SUM(Y93,AO93,BD93,BS93,CH93,CW93,DL93,EA93,EP93,FE93,FT93,GI93,GX93,HM93,IB93,IQ93,JF93,JU93,KJ93,KY93)/5,0)</f>
        <v>1</v>
      </c>
      <c r="J93" s="66">
        <v>1</v>
      </c>
      <c r="K93" s="66">
        <v>1</v>
      </c>
      <c r="L93" s="66">
        <v>1</v>
      </c>
      <c r="M93" s="66">
        <v>1</v>
      </c>
      <c r="N93" s="66">
        <v>1</v>
      </c>
      <c r="O93" s="66">
        <v>1</v>
      </c>
      <c r="P93" s="66">
        <v>1</v>
      </c>
      <c r="Q93" s="66">
        <v>0.6</v>
      </c>
      <c r="R93" s="66">
        <v>1</v>
      </c>
      <c r="S93" s="66">
        <v>1</v>
      </c>
      <c r="T93" s="66">
        <v>1</v>
      </c>
      <c r="U93" s="66">
        <v>1</v>
      </c>
      <c r="V93" s="66">
        <f t="shared" ref="V93:V94" si="46">SUM(Q93:U93)</f>
        <v>4.5999999999999996</v>
      </c>
      <c r="W93" s="66">
        <f t="shared" ref="W93:W94" si="47">Q$4*Q93+R$4*R93+S$4*S93+T$4*T93+U$4*U93</f>
        <v>0.8</v>
      </c>
      <c r="X93" s="35" t="str">
        <f>'Training Programs'!Y93</f>
        <v>Equipment
Operators</v>
      </c>
      <c r="Y93" s="5">
        <v>1</v>
      </c>
      <c r="Z93" s="5">
        <v>24</v>
      </c>
      <c r="AA93" s="5">
        <v>97718</v>
      </c>
      <c r="AB93" s="5">
        <v>97718</v>
      </c>
      <c r="AC93" s="5">
        <v>97718</v>
      </c>
      <c r="AD93" s="5">
        <v>51430</v>
      </c>
      <c r="AE93" s="5">
        <v>1</v>
      </c>
      <c r="AF93" s="5">
        <v>1</v>
      </c>
      <c r="AG93" s="5">
        <v>1</v>
      </c>
      <c r="AH93" s="5">
        <v>1</v>
      </c>
      <c r="AI93" s="5">
        <v>1</v>
      </c>
      <c r="AJ93" s="35">
        <f t="shared" ref="AJ93:AJ94" si="48">SUM(AE93:AI93)</f>
        <v>5</v>
      </c>
      <c r="AK93" s="35">
        <f t="shared" ref="AK93:AK94" si="49">IFERROR(Z93/SUM($Z93,$AP93,$BE93,$BT93,$CI93,$CX93,$DM93,$EB93,$EQ93,$FF93,$FU93,$GJ93,$GY93,$HN93,$IC93,$IR93,$JG93,$JV93,$KK93,$KZ93),"")</f>
        <v>9.4488188976377951E-2</v>
      </c>
      <c r="AL93" s="35">
        <f t="shared" ref="AL93:AL94" si="50">IFERROR((AE$4*AE93+AF$4*AF93+AG$4*AG93+AH$4*AH93+AI$4*AI93)*AK93,"")</f>
        <v>9.4488188976377951E-2</v>
      </c>
      <c r="AM93" s="35"/>
      <c r="AN93" s="62" t="str">
        <f>'Training Programs'!AO93</f>
        <v>Crane Operators</v>
      </c>
      <c r="AO93" s="62">
        <v>1</v>
      </c>
      <c r="AP93" s="62">
        <v>15</v>
      </c>
      <c r="AQ93" s="62">
        <v>112965</v>
      </c>
      <c r="AR93" s="62">
        <v>112965</v>
      </c>
      <c r="AS93" s="62">
        <v>112965</v>
      </c>
      <c r="AT93" s="62">
        <v>61340</v>
      </c>
      <c r="AU93" s="62">
        <v>1</v>
      </c>
      <c r="AV93" s="62">
        <v>1</v>
      </c>
      <c r="AW93" s="62">
        <v>1</v>
      </c>
      <c r="AX93" s="62">
        <v>1</v>
      </c>
      <c r="AY93" s="62">
        <v>1</v>
      </c>
      <c r="AZ93" s="62">
        <f t="shared" ref="AZ93:AZ94" si="51">SUM(AU93:AY93)</f>
        <v>5</v>
      </c>
      <c r="BA93" s="62">
        <f t="shared" ref="BA93:BA94" si="52">IFERROR(AP93/SUM($Z93,$AP93,$BE93,$BT93,$CI93,$CX93,$DM93,$EB93,$EQ93,$FF93,$FU93,$GJ93,$GY93,$HN93,$IC93,$IR93,$JG93,$JV93,$KK93,$KZ93),"")</f>
        <v>5.905511811023622E-2</v>
      </c>
      <c r="BB93" s="62">
        <f t="shared" ref="BB93:BB94" si="53">IFERROR((AU$4*AU93+AV$4*AV93+AW$4*AW93+AX$4*AX93+AY$4*AY93)*BA93,"")</f>
        <v>5.905511811023622E-2</v>
      </c>
      <c r="BC93" s="5" t="str">
        <f>'Training Programs'!BE93</f>
        <v>Turbine Installers</v>
      </c>
      <c r="BD93" s="5">
        <v>1</v>
      </c>
      <c r="BE93" s="5">
        <v>69</v>
      </c>
      <c r="BF93" s="5">
        <v>167274</v>
      </c>
      <c r="BG93" s="5">
        <v>167274</v>
      </c>
      <c r="BH93" s="5">
        <v>167274</v>
      </c>
      <c r="BI93" s="5">
        <v>104600</v>
      </c>
      <c r="BJ93" s="5">
        <v>1</v>
      </c>
      <c r="BK93" s="5">
        <v>1</v>
      </c>
      <c r="BL93" s="5">
        <v>1</v>
      </c>
      <c r="BM93" s="5">
        <v>1</v>
      </c>
      <c r="BN93" s="5">
        <v>1</v>
      </c>
      <c r="BO93" s="5">
        <f t="shared" ref="BO93:BO94" si="54">SUM(BJ93:BN93)</f>
        <v>5</v>
      </c>
      <c r="BP93" s="5">
        <f t="shared" ref="BP93:BP94" si="55">IFERROR(BE93/SUM($Z93,$AP93,$BE93,$BT93,$CI93,$CX93,$DM93,$EB93,$EQ93,$FF93,$FU93,$GJ93,$GY93,$HN93,$IC93,$IR93,$JG93,$JV93,$KK93,$KZ93),"")</f>
        <v>0.27165354330708663</v>
      </c>
      <c r="BQ93" s="5">
        <f t="shared" ref="BQ93:BQ94" si="56">IFERROR((BJ$4*BJ93+BK$4*BK93+BL$4*BL93+BM$4*BM93+BN$4*BN93)*BP93,"")</f>
        <v>0.27165354330708663</v>
      </c>
      <c r="BR93" s="62" t="str">
        <f>'Training Programs'!BU93</f>
        <v>Turbine Laborer</v>
      </c>
      <c r="BS93" s="62">
        <v>1</v>
      </c>
      <c r="BT93" s="62">
        <v>69</v>
      </c>
      <c r="BU93" s="62">
        <v>68765</v>
      </c>
      <c r="BV93" s="62">
        <v>68765</v>
      </c>
      <c r="BW93" s="62">
        <v>68765</v>
      </c>
      <c r="BX93" s="62">
        <v>57320</v>
      </c>
      <c r="BY93" s="62">
        <v>1</v>
      </c>
      <c r="BZ93" s="62">
        <v>1</v>
      </c>
      <c r="CA93" s="62">
        <v>1</v>
      </c>
      <c r="CB93" s="62">
        <v>1</v>
      </c>
      <c r="CC93" s="62">
        <v>1</v>
      </c>
      <c r="CD93" s="62">
        <f t="shared" ref="CD93:CD94" si="57">SUM(BY93:CC93)</f>
        <v>5</v>
      </c>
      <c r="CE93" s="62">
        <f t="shared" ref="CE93:CE94" si="58">IFERROR(BT93/SUM($Z93,$AP93,$BE93,$BT93,$CI93,$CX93,$DM93,$EB93,$EQ93,$FF93,$FU93,$GJ93,$GY93,$HN93,$IC93,$IR93,$JG93,$JV93,$KK93,$KZ93),"")</f>
        <v>0.27165354330708663</v>
      </c>
      <c r="CF93" s="62">
        <f t="shared" ref="CF93:CF94" si="59">IFERROR((BY$4*BY93+BZ$4*BZ93+CA$4*CA93+CB$4*CB93+CC$4*CC93)*CE93,"")</f>
        <v>0.27165354330708663</v>
      </c>
      <c r="CG93" s="5" t="str">
        <f>'Training Programs'!CK93</f>
        <v>Construction Managers</v>
      </c>
      <c r="CH93" s="5">
        <v>1</v>
      </c>
      <c r="CI93" s="5">
        <v>21</v>
      </c>
      <c r="CJ93" s="5">
        <v>151302</v>
      </c>
      <c r="CK93" s="5">
        <v>151302</v>
      </c>
      <c r="CL93" s="5">
        <v>151302</v>
      </c>
      <c r="CM93" s="5">
        <v>101480</v>
      </c>
      <c r="CN93" s="5">
        <v>1</v>
      </c>
      <c r="CO93" s="5">
        <v>1</v>
      </c>
      <c r="CP93" s="5">
        <v>1</v>
      </c>
      <c r="CQ93" s="5">
        <v>1</v>
      </c>
      <c r="CR93" s="5">
        <v>1</v>
      </c>
      <c r="CS93" s="5">
        <f t="shared" ref="CS93:CS94" si="60">SUM(CN93:CR93)</f>
        <v>5</v>
      </c>
      <c r="CT93" s="5">
        <f t="shared" ref="CT93:CT94" si="61">IFERROR(CI93/SUM($Z93,$AP93,$BE93,$BT93,$CI93,$CX93,$DM93,$EB93,$EQ93,$FF93,$FU93,$GJ93,$GY93,$HN93,$IC93,$IR93,$JG93,$JV93,$KK93,$KZ93),"")</f>
        <v>8.2677165354330714E-2</v>
      </c>
      <c r="CU93" s="5">
        <f t="shared" ref="CU93:CU94" si="62">IFERROR((CN$4*CN93+CO$4*CO93+CP$4*CP93+CQ$4*CQ93+CR$4*CR93)*CT93,"")</f>
        <v>8.2677165354330714E-2</v>
      </c>
      <c r="CV93" s="62" t="str">
        <f>'Training Programs'!DA93</f>
        <v>Electricians</v>
      </c>
      <c r="CW93" s="62">
        <v>1</v>
      </c>
      <c r="CX93" s="62">
        <v>12</v>
      </c>
      <c r="CY93" s="62">
        <v>129854</v>
      </c>
      <c r="CZ93" s="62">
        <v>129854</v>
      </c>
      <c r="DA93" s="62">
        <v>129854</v>
      </c>
      <c r="DB93" s="62">
        <v>60240</v>
      </c>
      <c r="DC93" s="62">
        <v>1</v>
      </c>
      <c r="DD93" s="62">
        <v>1</v>
      </c>
      <c r="DE93" s="62">
        <v>1</v>
      </c>
      <c r="DF93" s="62">
        <v>1</v>
      </c>
      <c r="DG93" s="62">
        <v>1</v>
      </c>
      <c r="DH93" s="62">
        <f t="shared" ref="DH93:DH94" si="63">SUM(DC93:DG93)</f>
        <v>5</v>
      </c>
      <c r="DI93" s="62">
        <f t="shared" ref="DI93:DI94" si="64">IFERROR(CX93/SUM($Z93,$AP93,$BE93,$BT93,$CI93,$CX93,$DM93,$EB93,$EQ93,$FF93,$FU93,$GJ93,$GY93,$HN93,$IC93,$IR93,$JG93,$JV93,$KK93,$KZ93),"")</f>
        <v>4.7244094488188976E-2</v>
      </c>
      <c r="DJ93" s="62">
        <f t="shared" ref="DJ93:DJ94" si="65">IFERROR((DC$4*DC93+DD$4*DD93+DE$4*DE93+DF$4*DF93+DG$4*DG93)*DI93,"")</f>
        <v>4.7244094488188976E-2</v>
      </c>
      <c r="DK93" s="5" t="str">
        <f>'Training Programs'!DQ93</f>
        <v>Apprentice</v>
      </c>
      <c r="DL93" s="5">
        <v>1</v>
      </c>
      <c r="DM93" s="5">
        <v>14</v>
      </c>
      <c r="DN93" s="5">
        <v>106350</v>
      </c>
      <c r="DO93" s="5">
        <v>106350</v>
      </c>
      <c r="DP93" s="5">
        <v>106350</v>
      </c>
      <c r="DQ93" s="5">
        <v>40750</v>
      </c>
      <c r="DR93" s="5">
        <v>1</v>
      </c>
      <c r="DS93" s="5">
        <v>1</v>
      </c>
      <c r="DT93" s="5">
        <v>1</v>
      </c>
      <c r="DU93" s="5">
        <v>1</v>
      </c>
      <c r="DV93" s="5">
        <v>1</v>
      </c>
      <c r="DW93" s="5">
        <f t="shared" ref="DW93:DW94" si="66">SUM(DR93:DV93)</f>
        <v>5</v>
      </c>
      <c r="DX93" s="5">
        <f t="shared" ref="DX93:DX94" si="67">IFERROR(DM93/SUM($Z93,$AP93,$BE93,$BT93,$CI93,$CX93,$DM93,$EB93,$EQ93,$FF93,$FU93,$GJ93,$GY93,$HN93,$IC93,$IR93,$JG93,$JV93,$KK93,$KZ93),"")</f>
        <v>5.5118110236220472E-2</v>
      </c>
      <c r="DY93" s="5">
        <f t="shared" ref="DY93:DY94" si="68">IFERROR((DR$4*DR93+DS$4*DS93+DT$4*DT93+DU$4*DU93+DV$4*DV93)*DX93,"")</f>
        <v>5.5118110236220472E-2</v>
      </c>
      <c r="DZ93" s="62" t="str">
        <f>'Training Programs'!EG93</f>
        <v>Foundation Laborer</v>
      </c>
      <c r="EA93" s="62">
        <v>1</v>
      </c>
      <c r="EB93" s="62">
        <v>9</v>
      </c>
      <c r="EC93" s="62">
        <v>88088</v>
      </c>
      <c r="ED93" s="62">
        <v>88088</v>
      </c>
      <c r="EE93" s="62">
        <v>88088</v>
      </c>
      <c r="EF93" s="62">
        <v>40750</v>
      </c>
      <c r="EG93" s="62">
        <v>1</v>
      </c>
      <c r="EH93" s="62">
        <v>1</v>
      </c>
      <c r="EI93" s="62">
        <v>1</v>
      </c>
      <c r="EJ93" s="62">
        <v>1</v>
      </c>
      <c r="EK93" s="62">
        <v>1</v>
      </c>
      <c r="EL93" s="62">
        <f t="shared" ref="EL93:EL94" si="69">SUM(EG93:EK93)</f>
        <v>5</v>
      </c>
      <c r="EM93" s="62">
        <f t="shared" ref="EM93:EM94" si="70">IFERROR(EB93/SUM($Z93,$AP93,$BE93,$BT93,$CI93,$CX93,$DM93,$EB93,$EQ93,$FF93,$FU93,$GJ93,$GY93,$HN93,$IC93,$IR93,$JG93,$JV93,$KK93,$KZ93),"")</f>
        <v>3.5433070866141732E-2</v>
      </c>
      <c r="EN93" s="62">
        <f t="shared" ref="EN93:EN94" si="71">IFERROR((EG$4*EG93+EH$4*EH93+EI$4*EI93+EJ$4*EJ93+EK$4*EK93)*EM93,"")</f>
        <v>3.5433070866141732E-2</v>
      </c>
      <c r="EO93" s="5" t="str">
        <f>'Training Programs'!EW93</f>
        <v>Carpenters</v>
      </c>
      <c r="EP93" s="5">
        <v>1</v>
      </c>
      <c r="EQ93" s="5">
        <v>9</v>
      </c>
      <c r="ER93" s="5">
        <v>68765</v>
      </c>
      <c r="ES93" s="5">
        <v>68765</v>
      </c>
      <c r="ET93" s="5">
        <v>68765</v>
      </c>
      <c r="EU93" s="5">
        <v>51390</v>
      </c>
      <c r="EV93" s="5">
        <v>1</v>
      </c>
      <c r="EW93" s="5">
        <v>1</v>
      </c>
      <c r="EX93" s="5">
        <v>1</v>
      </c>
      <c r="EY93" s="5">
        <v>1</v>
      </c>
      <c r="EZ93" s="5">
        <v>1</v>
      </c>
      <c r="FA93" s="5">
        <f t="shared" ref="FA93:FA94" si="72">SUM(EV93:EZ93)</f>
        <v>5</v>
      </c>
      <c r="FB93" s="5">
        <f t="shared" ref="FB93:FB94" si="73">IFERROR(EQ93/SUM($Z93,$AP93,$BE93,$BT93,$CI93,$CX93,$DM93,$EB93,$EQ93,$FF93,$FU93,$GJ93,$GY93,$HN93,$IC93,$IR93,$JG93,$JV93,$KK93,$KZ93),"")</f>
        <v>3.5433070866141732E-2</v>
      </c>
      <c r="FC93" s="5">
        <f t="shared" ref="FC93:FC94" si="74">IFERROR((EV$4*EV93+EW$4*EW93+EX$4*EX93+EY$4*EY93+EZ$4*EZ93)*FB93,"")</f>
        <v>3.5433070866141732E-2</v>
      </c>
      <c r="FD93" s="62" t="str">
        <f>'Training Programs'!FM93</f>
        <v>Wind Technician</v>
      </c>
      <c r="FE93" s="62">
        <v>1</v>
      </c>
      <c r="FF93" s="62">
        <v>12</v>
      </c>
      <c r="FG93" s="62">
        <v>63930</v>
      </c>
      <c r="FH93" s="62">
        <v>63930</v>
      </c>
      <c r="FI93" s="62">
        <v>63930</v>
      </c>
      <c r="FJ93" s="62">
        <v>57320</v>
      </c>
      <c r="FK93" s="62">
        <v>1</v>
      </c>
      <c r="FL93" s="62">
        <v>1</v>
      </c>
      <c r="FM93" s="62">
        <v>1</v>
      </c>
      <c r="FN93" s="62">
        <v>1</v>
      </c>
      <c r="FO93" s="62">
        <v>1</v>
      </c>
      <c r="FP93" s="62">
        <f t="shared" ref="FP93:FP94" si="75">SUM(FK93:FO93)</f>
        <v>5</v>
      </c>
      <c r="FQ93" s="62">
        <f t="shared" ref="FQ93:FQ94" si="76">IFERROR(FF93/SUM($Z93,$AP93,$BE93,$BT93,$CI93,$CX93,$DM93,$EB93,$EQ93,$FF93,$FU93,$GJ93,$GY93,$HN93,$IC93,$IR93,$JG93,$JV93,$KK93,$KZ93),"")</f>
        <v>4.7244094488188976E-2</v>
      </c>
      <c r="FR93" s="62">
        <f t="shared" ref="FR93:FR94" si="77">IFERROR((FK$4*FK93+FL$4*FL93+FM$4*FM93+FN$4*FN93+FO$4*FO93)*FQ93,"")</f>
        <v>4.7244094488188976E-2</v>
      </c>
      <c r="FS93" s="5"/>
      <c r="FT93" s="5"/>
      <c r="FU93" s="5"/>
      <c r="FV93" s="5"/>
      <c r="FW93" s="5"/>
      <c r="FX93" s="5"/>
      <c r="FY93" s="5"/>
      <c r="FZ93" s="5"/>
      <c r="GA93" s="5"/>
      <c r="GB93" s="5"/>
      <c r="GC93" s="5"/>
      <c r="GD93" s="5"/>
      <c r="GE93" s="5"/>
      <c r="GF93" s="5"/>
      <c r="GG93" s="5"/>
      <c r="GH93" s="62"/>
      <c r="GI93" s="62"/>
      <c r="GJ93" s="62"/>
      <c r="GK93" s="62"/>
      <c r="GL93" s="62"/>
      <c r="GM93" s="62"/>
      <c r="GN93" s="62"/>
      <c r="GO93" s="62"/>
      <c r="GP93" s="62"/>
      <c r="GQ93" s="62"/>
      <c r="GR93" s="62"/>
      <c r="GS93" s="62"/>
      <c r="GT93" s="62"/>
      <c r="GU93" s="62"/>
      <c r="GV93" s="62"/>
      <c r="GW93" s="5"/>
      <c r="GX93" s="5"/>
      <c r="GY93" s="5"/>
      <c r="GZ93" s="5"/>
      <c r="HA93" s="5"/>
      <c r="HB93" s="5"/>
      <c r="HC93" s="5"/>
      <c r="HD93" s="5"/>
      <c r="HE93" s="5"/>
      <c r="HF93" s="5"/>
      <c r="HG93" s="5"/>
      <c r="HH93" s="5"/>
      <c r="HI93" s="5"/>
      <c r="HJ93" s="5"/>
      <c r="HK93" s="5"/>
      <c r="HL93" s="62"/>
      <c r="HM93" s="62"/>
      <c r="HN93" s="62"/>
      <c r="HO93" s="62"/>
      <c r="HP93" s="62"/>
      <c r="HQ93" s="62"/>
      <c r="HR93" s="62"/>
      <c r="HS93" s="62"/>
      <c r="HT93" s="62"/>
      <c r="HU93" s="62"/>
      <c r="HV93" s="62"/>
      <c r="HW93" s="62"/>
      <c r="HX93" s="62"/>
      <c r="HY93" s="62"/>
      <c r="HZ93" s="62"/>
      <c r="IA93" s="5"/>
      <c r="IB93" s="5"/>
      <c r="IC93" s="5"/>
      <c r="ID93" s="5"/>
      <c r="IE93" s="5"/>
      <c r="IF93" s="5"/>
      <c r="IG93" s="5"/>
      <c r="IH93" s="5"/>
      <c r="II93" s="5"/>
      <c r="IJ93" s="5"/>
      <c r="IK93" s="5"/>
      <c r="IL93" s="5"/>
      <c r="IM93" s="5"/>
      <c r="IN93" s="5"/>
      <c r="IO93" s="5"/>
      <c r="IP93" s="62"/>
      <c r="IQ93" s="62"/>
      <c r="IR93" s="62"/>
      <c r="IS93" s="62"/>
      <c r="IT93" s="62"/>
      <c r="IU93" s="62"/>
      <c r="IV93" s="62"/>
      <c r="IW93" s="62"/>
      <c r="IX93" s="62"/>
      <c r="IY93" s="62"/>
      <c r="IZ93" s="62"/>
      <c r="JA93" s="62"/>
      <c r="JB93" s="62"/>
      <c r="JC93" s="62"/>
      <c r="JD93" s="62"/>
      <c r="JE93" s="5"/>
      <c r="JF93" s="5"/>
      <c r="JG93" s="5"/>
      <c r="JH93" s="5"/>
      <c r="JI93" s="5"/>
      <c r="JJ93" s="5"/>
      <c r="JK93" s="5"/>
      <c r="JL93" s="5"/>
      <c r="JM93" s="5"/>
      <c r="JN93" s="5"/>
      <c r="JO93" s="5"/>
      <c r="JP93" s="5"/>
      <c r="JQ93" s="5"/>
      <c r="JR93" s="5"/>
      <c r="JS93" s="5"/>
      <c r="JT93" s="62"/>
      <c r="JU93" s="62"/>
      <c r="JV93" s="62"/>
      <c r="JW93" s="62"/>
      <c r="JX93" s="62"/>
      <c r="JY93" s="62"/>
      <c r="JZ93" s="62"/>
      <c r="KA93" s="62"/>
      <c r="KB93" s="62"/>
      <c r="KC93" s="62"/>
      <c r="KD93" s="62"/>
      <c r="KE93" s="62"/>
      <c r="KF93" s="62"/>
      <c r="KG93" s="62"/>
      <c r="KH93" s="62"/>
      <c r="KI93" s="5"/>
      <c r="KJ93" s="5"/>
      <c r="KK93" s="5"/>
      <c r="KL93" s="5"/>
      <c r="KM93" s="5"/>
      <c r="KN93" s="5"/>
      <c r="KO93" s="5"/>
      <c r="KP93" s="5"/>
      <c r="KQ93" s="5"/>
      <c r="KR93" s="5"/>
      <c r="KS93" s="5"/>
      <c r="KT93" s="5"/>
      <c r="KU93" s="5"/>
      <c r="KV93" s="5"/>
      <c r="KW93" s="5"/>
      <c r="KX93" s="62"/>
      <c r="KY93" s="62"/>
      <c r="KZ93" s="62"/>
      <c r="LA93" s="62"/>
      <c r="LB93" s="62"/>
      <c r="LC93" s="62"/>
      <c r="LD93" s="62"/>
      <c r="LE93" s="62"/>
      <c r="LF93" s="62"/>
      <c r="LG93" s="62"/>
      <c r="LH93" s="62"/>
      <c r="LI93" s="62"/>
      <c r="LJ93" s="62"/>
      <c r="LK93" s="62"/>
      <c r="LL93" s="62"/>
    </row>
    <row r="94" spans="1:324" x14ac:dyDescent="0.35">
      <c r="A94" s="131">
        <v>90</v>
      </c>
      <c r="B94" s="170"/>
      <c r="C94" s="170"/>
      <c r="D94" s="152">
        <v>94</v>
      </c>
      <c r="E94" s="72" t="str">
        <f>'BVEM Scorecard'!F93</f>
        <v>Wind</v>
      </c>
      <c r="F94" s="96">
        <f t="shared" si="42"/>
        <v>0.8</v>
      </c>
      <c r="G94" s="96">
        <f t="shared" si="43"/>
        <v>0.91999999999999993</v>
      </c>
      <c r="H94" s="96">
        <f t="shared" si="44"/>
        <v>1.0000000000000002</v>
      </c>
      <c r="I94" s="96">
        <f t="shared" si="45"/>
        <v>1</v>
      </c>
      <c r="J94" s="66">
        <v>1</v>
      </c>
      <c r="K94" s="66">
        <v>1</v>
      </c>
      <c r="L94" s="66">
        <v>1</v>
      </c>
      <c r="M94" s="66">
        <v>1</v>
      </c>
      <c r="N94" s="66">
        <v>1</v>
      </c>
      <c r="O94" s="66">
        <v>1</v>
      </c>
      <c r="P94" s="66">
        <v>1</v>
      </c>
      <c r="Q94" s="66">
        <v>0.6</v>
      </c>
      <c r="R94" s="66">
        <v>1</v>
      </c>
      <c r="S94" s="66">
        <v>1</v>
      </c>
      <c r="T94" s="66">
        <v>1</v>
      </c>
      <c r="U94" s="66">
        <v>1</v>
      </c>
      <c r="V94" s="66">
        <f t="shared" si="46"/>
        <v>4.5999999999999996</v>
      </c>
      <c r="W94" s="66">
        <f t="shared" si="47"/>
        <v>0.8</v>
      </c>
      <c r="X94" s="35" t="str">
        <f>'Training Programs'!Y94</f>
        <v>Equipment
Operators</v>
      </c>
      <c r="Y94" s="5">
        <v>1</v>
      </c>
      <c r="Z94" s="5">
        <v>24</v>
      </c>
      <c r="AA94" s="5">
        <v>97718</v>
      </c>
      <c r="AB94" s="5">
        <v>97718</v>
      </c>
      <c r="AC94" s="5">
        <v>97718</v>
      </c>
      <c r="AD94" s="5">
        <v>51430</v>
      </c>
      <c r="AE94" s="5">
        <v>1</v>
      </c>
      <c r="AF94" s="5">
        <v>1</v>
      </c>
      <c r="AG94" s="5">
        <v>1</v>
      </c>
      <c r="AH94" s="5">
        <v>1</v>
      </c>
      <c r="AI94" s="5">
        <v>1</v>
      </c>
      <c r="AJ94" s="35">
        <f t="shared" si="48"/>
        <v>5</v>
      </c>
      <c r="AK94" s="35">
        <f t="shared" si="49"/>
        <v>9.4488188976377951E-2</v>
      </c>
      <c r="AL94" s="35">
        <f t="shared" si="50"/>
        <v>9.4488188976377951E-2</v>
      </c>
      <c r="AM94" s="35"/>
      <c r="AN94" s="62" t="str">
        <f>'Training Programs'!AO94</f>
        <v>Crane Operators</v>
      </c>
      <c r="AO94" s="62">
        <v>1</v>
      </c>
      <c r="AP94" s="62">
        <v>15</v>
      </c>
      <c r="AQ94" s="62">
        <v>112965</v>
      </c>
      <c r="AR94" s="62">
        <v>112965</v>
      </c>
      <c r="AS94" s="62">
        <v>112965</v>
      </c>
      <c r="AT94" s="62">
        <v>61340</v>
      </c>
      <c r="AU94" s="62">
        <v>1</v>
      </c>
      <c r="AV94" s="62">
        <v>1</v>
      </c>
      <c r="AW94" s="62">
        <v>1</v>
      </c>
      <c r="AX94" s="62">
        <v>1</v>
      </c>
      <c r="AY94" s="62">
        <v>1</v>
      </c>
      <c r="AZ94" s="62">
        <f t="shared" si="51"/>
        <v>5</v>
      </c>
      <c r="BA94" s="62">
        <f t="shared" si="52"/>
        <v>5.905511811023622E-2</v>
      </c>
      <c r="BB94" s="62">
        <f t="shared" si="53"/>
        <v>5.905511811023622E-2</v>
      </c>
      <c r="BC94" s="5" t="str">
        <f>'Training Programs'!BE94</f>
        <v>Turbine Installers</v>
      </c>
      <c r="BD94" s="5">
        <v>1</v>
      </c>
      <c r="BE94" s="5">
        <v>69</v>
      </c>
      <c r="BF94" s="5">
        <v>167274</v>
      </c>
      <c r="BG94" s="5">
        <v>167274</v>
      </c>
      <c r="BH94" s="5">
        <v>167274</v>
      </c>
      <c r="BI94" s="5">
        <v>104600</v>
      </c>
      <c r="BJ94" s="5">
        <v>1</v>
      </c>
      <c r="BK94" s="5">
        <v>1</v>
      </c>
      <c r="BL94" s="5">
        <v>1</v>
      </c>
      <c r="BM94" s="5">
        <v>1</v>
      </c>
      <c r="BN94" s="5">
        <v>1</v>
      </c>
      <c r="BO94" s="5">
        <f t="shared" si="54"/>
        <v>5</v>
      </c>
      <c r="BP94" s="5">
        <f t="shared" si="55"/>
        <v>0.27165354330708663</v>
      </c>
      <c r="BQ94" s="5">
        <f t="shared" si="56"/>
        <v>0.27165354330708663</v>
      </c>
      <c r="BR94" s="62" t="str">
        <f>'Training Programs'!BU94</f>
        <v>Turbine Laborer</v>
      </c>
      <c r="BS94" s="62">
        <v>1</v>
      </c>
      <c r="BT94" s="62">
        <v>69</v>
      </c>
      <c r="BU94" s="62">
        <v>68765</v>
      </c>
      <c r="BV94" s="62">
        <v>68765</v>
      </c>
      <c r="BW94" s="62">
        <v>68765</v>
      </c>
      <c r="BX94" s="62">
        <v>57320</v>
      </c>
      <c r="BY94" s="62">
        <v>1</v>
      </c>
      <c r="BZ94" s="62">
        <v>1</v>
      </c>
      <c r="CA94" s="62">
        <v>1</v>
      </c>
      <c r="CB94" s="62">
        <v>1</v>
      </c>
      <c r="CC94" s="62">
        <v>1</v>
      </c>
      <c r="CD94" s="62">
        <f t="shared" si="57"/>
        <v>5</v>
      </c>
      <c r="CE94" s="62">
        <f t="shared" si="58"/>
        <v>0.27165354330708663</v>
      </c>
      <c r="CF94" s="62">
        <f t="shared" si="59"/>
        <v>0.27165354330708663</v>
      </c>
      <c r="CG94" s="5" t="str">
        <f>'Training Programs'!CK94</f>
        <v>Construction Managers</v>
      </c>
      <c r="CH94" s="5">
        <v>1</v>
      </c>
      <c r="CI94" s="5">
        <v>21</v>
      </c>
      <c r="CJ94" s="5">
        <v>151302</v>
      </c>
      <c r="CK94" s="5">
        <v>151302</v>
      </c>
      <c r="CL94" s="5">
        <v>151302</v>
      </c>
      <c r="CM94" s="5">
        <v>101480</v>
      </c>
      <c r="CN94" s="5">
        <v>1</v>
      </c>
      <c r="CO94" s="5">
        <v>1</v>
      </c>
      <c r="CP94" s="5">
        <v>1</v>
      </c>
      <c r="CQ94" s="5">
        <v>1</v>
      </c>
      <c r="CR94" s="5">
        <v>1</v>
      </c>
      <c r="CS94" s="5">
        <f t="shared" si="60"/>
        <v>5</v>
      </c>
      <c r="CT94" s="5">
        <f t="shared" si="61"/>
        <v>8.2677165354330714E-2</v>
      </c>
      <c r="CU94" s="5">
        <f t="shared" si="62"/>
        <v>8.2677165354330714E-2</v>
      </c>
      <c r="CV94" s="62" t="str">
        <f>'Training Programs'!DA94</f>
        <v>Electricians</v>
      </c>
      <c r="CW94" s="62">
        <v>1</v>
      </c>
      <c r="CX94" s="62">
        <v>12</v>
      </c>
      <c r="CY94" s="62">
        <v>129854</v>
      </c>
      <c r="CZ94" s="62">
        <v>129854</v>
      </c>
      <c r="DA94" s="62">
        <v>129854</v>
      </c>
      <c r="DB94" s="62">
        <v>60240</v>
      </c>
      <c r="DC94" s="62">
        <v>1</v>
      </c>
      <c r="DD94" s="62">
        <v>1</v>
      </c>
      <c r="DE94" s="62">
        <v>1</v>
      </c>
      <c r="DF94" s="62">
        <v>1</v>
      </c>
      <c r="DG94" s="62">
        <v>1</v>
      </c>
      <c r="DH94" s="62">
        <f t="shared" si="63"/>
        <v>5</v>
      </c>
      <c r="DI94" s="62">
        <f t="shared" si="64"/>
        <v>4.7244094488188976E-2</v>
      </c>
      <c r="DJ94" s="62">
        <f t="shared" si="65"/>
        <v>4.7244094488188976E-2</v>
      </c>
      <c r="DK94" s="5" t="str">
        <f>'Training Programs'!DQ94</f>
        <v>Apprentice</v>
      </c>
      <c r="DL94" s="5">
        <v>1</v>
      </c>
      <c r="DM94" s="5">
        <v>14</v>
      </c>
      <c r="DN94" s="5">
        <v>106350</v>
      </c>
      <c r="DO94" s="5">
        <v>106350</v>
      </c>
      <c r="DP94" s="5">
        <v>106350</v>
      </c>
      <c r="DQ94" s="5">
        <v>40750</v>
      </c>
      <c r="DR94" s="5">
        <v>1</v>
      </c>
      <c r="DS94" s="5">
        <v>1</v>
      </c>
      <c r="DT94" s="5">
        <v>1</v>
      </c>
      <c r="DU94" s="5">
        <v>1</v>
      </c>
      <c r="DV94" s="5">
        <v>1</v>
      </c>
      <c r="DW94" s="5">
        <f t="shared" si="66"/>
        <v>5</v>
      </c>
      <c r="DX94" s="5">
        <f t="shared" si="67"/>
        <v>5.5118110236220472E-2</v>
      </c>
      <c r="DY94" s="5">
        <f t="shared" si="68"/>
        <v>5.5118110236220472E-2</v>
      </c>
      <c r="DZ94" s="62" t="str">
        <f>'Training Programs'!EG94</f>
        <v>Foundation Laborer</v>
      </c>
      <c r="EA94" s="62">
        <v>1</v>
      </c>
      <c r="EB94" s="62">
        <v>9</v>
      </c>
      <c r="EC94" s="62">
        <v>88088</v>
      </c>
      <c r="ED94" s="62">
        <v>88088</v>
      </c>
      <c r="EE94" s="62">
        <v>88088</v>
      </c>
      <c r="EF94" s="62">
        <v>40750</v>
      </c>
      <c r="EG94" s="62">
        <v>1</v>
      </c>
      <c r="EH94" s="62">
        <v>1</v>
      </c>
      <c r="EI94" s="62">
        <v>1</v>
      </c>
      <c r="EJ94" s="62">
        <v>1</v>
      </c>
      <c r="EK94" s="62">
        <v>1</v>
      </c>
      <c r="EL94" s="62">
        <f t="shared" si="69"/>
        <v>5</v>
      </c>
      <c r="EM94" s="62">
        <f t="shared" si="70"/>
        <v>3.5433070866141732E-2</v>
      </c>
      <c r="EN94" s="62">
        <f t="shared" si="71"/>
        <v>3.5433070866141732E-2</v>
      </c>
      <c r="EO94" s="5" t="str">
        <f>'Training Programs'!EW94</f>
        <v>Carpenters</v>
      </c>
      <c r="EP94" s="5">
        <v>1</v>
      </c>
      <c r="EQ94" s="5">
        <v>9</v>
      </c>
      <c r="ER94" s="5">
        <v>68765</v>
      </c>
      <c r="ES94" s="5">
        <v>68765</v>
      </c>
      <c r="ET94" s="5">
        <v>68765</v>
      </c>
      <c r="EU94" s="5">
        <v>51390</v>
      </c>
      <c r="EV94" s="5">
        <v>1</v>
      </c>
      <c r="EW94" s="5">
        <v>1</v>
      </c>
      <c r="EX94" s="5">
        <v>1</v>
      </c>
      <c r="EY94" s="5">
        <v>1</v>
      </c>
      <c r="EZ94" s="5">
        <v>1</v>
      </c>
      <c r="FA94" s="5">
        <f t="shared" si="72"/>
        <v>5</v>
      </c>
      <c r="FB94" s="5">
        <f t="shared" si="73"/>
        <v>3.5433070866141732E-2</v>
      </c>
      <c r="FC94" s="5">
        <f t="shared" si="74"/>
        <v>3.5433070866141732E-2</v>
      </c>
      <c r="FD94" s="62" t="str">
        <f>'Training Programs'!FM94</f>
        <v>Wind Technician</v>
      </c>
      <c r="FE94" s="62">
        <v>1</v>
      </c>
      <c r="FF94" s="62">
        <v>12</v>
      </c>
      <c r="FG94" s="62">
        <v>63930</v>
      </c>
      <c r="FH94" s="62">
        <v>63930</v>
      </c>
      <c r="FI94" s="62">
        <v>63930</v>
      </c>
      <c r="FJ94" s="62">
        <v>57320</v>
      </c>
      <c r="FK94" s="62">
        <v>1</v>
      </c>
      <c r="FL94" s="62">
        <v>1</v>
      </c>
      <c r="FM94" s="62">
        <v>1</v>
      </c>
      <c r="FN94" s="62">
        <v>1</v>
      </c>
      <c r="FO94" s="62">
        <v>1</v>
      </c>
      <c r="FP94" s="62">
        <f t="shared" si="75"/>
        <v>5</v>
      </c>
      <c r="FQ94" s="62">
        <f t="shared" si="76"/>
        <v>4.7244094488188976E-2</v>
      </c>
      <c r="FR94" s="62">
        <f t="shared" si="77"/>
        <v>4.7244094488188976E-2</v>
      </c>
      <c r="FS94" s="5"/>
      <c r="FT94" s="5"/>
      <c r="FU94" s="5"/>
      <c r="FV94" s="5"/>
      <c r="FW94" s="5"/>
      <c r="FX94" s="5"/>
      <c r="FY94" s="5"/>
      <c r="FZ94" s="5"/>
      <c r="GA94" s="5"/>
      <c r="GB94" s="5"/>
      <c r="GC94" s="5"/>
      <c r="GD94" s="5"/>
      <c r="GE94" s="5"/>
      <c r="GF94" s="5"/>
      <c r="GG94" s="5"/>
      <c r="GH94" s="62"/>
      <c r="GI94" s="62"/>
      <c r="GJ94" s="62"/>
      <c r="GK94" s="62"/>
      <c r="GL94" s="62"/>
      <c r="GM94" s="62"/>
      <c r="GN94" s="62"/>
      <c r="GO94" s="62"/>
      <c r="GP94" s="62"/>
      <c r="GQ94" s="62"/>
      <c r="GR94" s="62"/>
      <c r="GS94" s="62"/>
      <c r="GT94" s="62"/>
      <c r="GU94" s="62"/>
      <c r="GV94" s="62"/>
      <c r="GW94" s="5"/>
      <c r="GX94" s="5"/>
      <c r="GY94" s="5"/>
      <c r="GZ94" s="5"/>
      <c r="HA94" s="5"/>
      <c r="HB94" s="5"/>
      <c r="HC94" s="5"/>
      <c r="HD94" s="5"/>
      <c r="HE94" s="5"/>
      <c r="HF94" s="5"/>
      <c r="HG94" s="5"/>
      <c r="HH94" s="5"/>
      <c r="HI94" s="5"/>
      <c r="HJ94" s="5"/>
      <c r="HK94" s="5"/>
      <c r="HL94" s="62"/>
      <c r="HM94" s="62"/>
      <c r="HN94" s="62"/>
      <c r="HO94" s="62"/>
      <c r="HP94" s="62"/>
      <c r="HQ94" s="62"/>
      <c r="HR94" s="62"/>
      <c r="HS94" s="62"/>
      <c r="HT94" s="62"/>
      <c r="HU94" s="62"/>
      <c r="HV94" s="62"/>
      <c r="HW94" s="62"/>
      <c r="HX94" s="62"/>
      <c r="HY94" s="62"/>
      <c r="HZ94" s="62"/>
      <c r="IA94" s="5"/>
      <c r="IB94" s="5"/>
      <c r="IC94" s="5"/>
      <c r="ID94" s="5"/>
      <c r="IE94" s="5"/>
      <c r="IF94" s="5"/>
      <c r="IG94" s="5"/>
      <c r="IH94" s="5"/>
      <c r="II94" s="5"/>
      <c r="IJ94" s="5"/>
      <c r="IK94" s="5"/>
      <c r="IL94" s="5"/>
      <c r="IM94" s="5"/>
      <c r="IN94" s="5"/>
      <c r="IO94" s="5"/>
      <c r="IP94" s="62"/>
      <c r="IQ94" s="62"/>
      <c r="IR94" s="62"/>
      <c r="IS94" s="62"/>
      <c r="IT94" s="62"/>
      <c r="IU94" s="62"/>
      <c r="IV94" s="62"/>
      <c r="IW94" s="62"/>
      <c r="IX94" s="62"/>
      <c r="IY94" s="62"/>
      <c r="IZ94" s="62"/>
      <c r="JA94" s="62"/>
      <c r="JB94" s="62"/>
      <c r="JC94" s="62"/>
      <c r="JD94" s="62"/>
      <c r="JE94" s="5"/>
      <c r="JF94" s="5"/>
      <c r="JG94" s="5"/>
      <c r="JH94" s="5"/>
      <c r="JI94" s="5"/>
      <c r="JJ94" s="5"/>
      <c r="JK94" s="5"/>
      <c r="JL94" s="5"/>
      <c r="JM94" s="5"/>
      <c r="JN94" s="5"/>
      <c r="JO94" s="5"/>
      <c r="JP94" s="5"/>
      <c r="JQ94" s="5"/>
      <c r="JR94" s="5"/>
      <c r="JS94" s="5"/>
      <c r="JT94" s="62"/>
      <c r="JU94" s="62"/>
      <c r="JV94" s="62"/>
      <c r="JW94" s="62"/>
      <c r="JX94" s="62"/>
      <c r="JY94" s="62"/>
      <c r="JZ94" s="62"/>
      <c r="KA94" s="62"/>
      <c r="KB94" s="62"/>
      <c r="KC94" s="62"/>
      <c r="KD94" s="62"/>
      <c r="KE94" s="62"/>
      <c r="KF94" s="62"/>
      <c r="KG94" s="62"/>
      <c r="KH94" s="62"/>
      <c r="KI94" s="5"/>
      <c r="KJ94" s="5"/>
      <c r="KK94" s="5"/>
      <c r="KL94" s="5"/>
      <c r="KM94" s="5"/>
      <c r="KN94" s="5"/>
      <c r="KO94" s="5"/>
      <c r="KP94" s="5"/>
      <c r="KQ94" s="5"/>
      <c r="KR94" s="5"/>
      <c r="KS94" s="5"/>
      <c r="KT94" s="5"/>
      <c r="KU94" s="5"/>
      <c r="KV94" s="5"/>
      <c r="KW94" s="5"/>
      <c r="KX94" s="62"/>
      <c r="KY94" s="62"/>
      <c r="KZ94" s="62"/>
      <c r="LA94" s="62"/>
      <c r="LB94" s="62"/>
      <c r="LC94" s="62"/>
      <c r="LD94" s="62"/>
      <c r="LE94" s="62"/>
      <c r="LF94" s="62"/>
      <c r="LG94" s="62"/>
      <c r="LH94" s="62"/>
      <c r="LI94" s="62"/>
      <c r="LJ94" s="62"/>
      <c r="LK94" s="62"/>
      <c r="LL94" s="62"/>
    </row>
    <row r="95" spans="1:324" x14ac:dyDescent="0.35">
      <c r="A95" s="131">
        <v>91</v>
      </c>
      <c r="B95" s="170"/>
      <c r="C95" s="170"/>
      <c r="D95" s="152">
        <v>36</v>
      </c>
      <c r="E95" s="72" t="str">
        <f>'BVEM Scorecard'!F94</f>
        <v>Wind</v>
      </c>
      <c r="F95" s="96"/>
      <c r="G95" s="96"/>
      <c r="H95" s="96"/>
      <c r="I95" s="96"/>
      <c r="J95" s="66"/>
      <c r="K95" s="66"/>
      <c r="L95" s="66"/>
      <c r="M95" s="66"/>
      <c r="N95" s="66"/>
      <c r="O95" s="66"/>
      <c r="P95" s="66"/>
      <c r="Q95" s="66"/>
      <c r="R95" s="66"/>
      <c r="S95" s="66"/>
      <c r="T95" s="66"/>
      <c r="U95" s="66"/>
      <c r="V95" s="66"/>
      <c r="W95" s="66"/>
      <c r="X95" s="35"/>
      <c r="Y95" s="5"/>
      <c r="Z95" s="5"/>
      <c r="AA95" s="5"/>
      <c r="AB95" s="5"/>
      <c r="AC95" s="5"/>
      <c r="AD95" s="5"/>
      <c r="AE95" s="5"/>
      <c r="AF95" s="5"/>
      <c r="AG95" s="5"/>
      <c r="AH95" s="5"/>
      <c r="AI95" s="5"/>
      <c r="AJ95" s="35"/>
      <c r="AK95" s="35"/>
      <c r="AL95" s="35"/>
      <c r="AM95" s="35"/>
      <c r="AN95" s="62"/>
      <c r="AO95" s="62"/>
      <c r="AP95" s="62"/>
      <c r="AQ95" s="62"/>
      <c r="AR95" s="62"/>
      <c r="AS95" s="62"/>
      <c r="AT95" s="62"/>
      <c r="AU95" s="62"/>
      <c r="AV95" s="62"/>
      <c r="AW95" s="62"/>
      <c r="AX95" s="62"/>
      <c r="AY95" s="62"/>
      <c r="AZ95" s="62"/>
      <c r="BA95" s="62"/>
      <c r="BB95" s="62"/>
      <c r="BC95" s="5"/>
      <c r="BD95" s="5"/>
      <c r="BE95" s="5"/>
      <c r="BF95" s="5"/>
      <c r="BG95" s="5"/>
      <c r="BH95" s="5"/>
      <c r="BI95" s="5"/>
      <c r="BJ95" s="5"/>
      <c r="BK95" s="5"/>
      <c r="BL95" s="5"/>
      <c r="BM95" s="5"/>
      <c r="BN95" s="5"/>
      <c r="BO95" s="5"/>
      <c r="BP95" s="5"/>
      <c r="BQ95" s="5"/>
      <c r="BR95" s="62"/>
      <c r="BS95" s="62"/>
      <c r="BT95" s="62"/>
      <c r="BU95" s="62"/>
      <c r="BV95" s="62"/>
      <c r="BW95" s="62"/>
      <c r="BX95" s="62"/>
      <c r="BY95" s="62"/>
      <c r="BZ95" s="62"/>
      <c r="CA95" s="62"/>
      <c r="CB95" s="62"/>
      <c r="CC95" s="62"/>
      <c r="CD95" s="62"/>
      <c r="CE95" s="62"/>
      <c r="CF95" s="62"/>
      <c r="CG95" s="5"/>
      <c r="CH95" s="5"/>
      <c r="CI95" s="5"/>
      <c r="CJ95" s="5"/>
      <c r="CK95" s="5"/>
      <c r="CL95" s="5"/>
      <c r="CM95" s="5"/>
      <c r="CN95" s="5"/>
      <c r="CO95" s="5"/>
      <c r="CP95" s="5"/>
      <c r="CQ95" s="5"/>
      <c r="CR95" s="5"/>
      <c r="CS95" s="5"/>
      <c r="CT95" s="5"/>
      <c r="CU95" s="5"/>
      <c r="CV95" s="62"/>
      <c r="CW95" s="62"/>
      <c r="CX95" s="62"/>
      <c r="CY95" s="62"/>
      <c r="CZ95" s="62"/>
      <c r="DA95" s="62"/>
      <c r="DB95" s="62"/>
      <c r="DC95" s="62"/>
      <c r="DD95" s="62"/>
      <c r="DE95" s="62"/>
      <c r="DF95" s="62"/>
      <c r="DG95" s="62"/>
      <c r="DH95" s="62"/>
      <c r="DI95" s="62"/>
      <c r="DJ95" s="62"/>
      <c r="DK95" s="5"/>
      <c r="DL95" s="5"/>
      <c r="DM95" s="5"/>
      <c r="DN95" s="5"/>
      <c r="DO95" s="5"/>
      <c r="DP95" s="5"/>
      <c r="DQ95" s="5"/>
      <c r="DR95" s="5"/>
      <c r="DS95" s="5"/>
      <c r="DT95" s="5"/>
      <c r="DU95" s="5"/>
      <c r="DV95" s="5"/>
      <c r="DW95" s="5"/>
      <c r="DX95" s="5"/>
      <c r="DY95" s="5"/>
      <c r="DZ95" s="62"/>
      <c r="EA95" s="62"/>
      <c r="EB95" s="62"/>
      <c r="EC95" s="62"/>
      <c r="ED95" s="62"/>
      <c r="EE95" s="62"/>
      <c r="EF95" s="62"/>
      <c r="EG95" s="62"/>
      <c r="EH95" s="62"/>
      <c r="EI95" s="62"/>
      <c r="EJ95" s="62"/>
      <c r="EK95" s="62"/>
      <c r="EL95" s="62"/>
      <c r="EM95" s="62"/>
      <c r="EN95" s="62"/>
      <c r="EO95" s="5"/>
      <c r="EP95" s="5"/>
      <c r="EQ95" s="5"/>
      <c r="ER95" s="5"/>
      <c r="ES95" s="5"/>
      <c r="ET95" s="5"/>
      <c r="EU95" s="5"/>
      <c r="EV95" s="5"/>
      <c r="EW95" s="5"/>
      <c r="EX95" s="5"/>
      <c r="EY95" s="5"/>
      <c r="EZ95" s="5"/>
      <c r="FA95" s="5"/>
      <c r="FB95" s="5"/>
      <c r="FC95" s="5"/>
      <c r="FD95" s="62"/>
      <c r="FE95" s="62"/>
      <c r="FF95" s="62"/>
      <c r="FG95" s="62"/>
      <c r="FH95" s="62"/>
      <c r="FI95" s="62"/>
      <c r="FJ95" s="62"/>
      <c r="FK95" s="62"/>
      <c r="FL95" s="62"/>
      <c r="FM95" s="62"/>
      <c r="FN95" s="62"/>
      <c r="FO95" s="62"/>
      <c r="FP95" s="62"/>
      <c r="FQ95" s="62"/>
      <c r="FR95" s="62"/>
      <c r="FS95" s="5"/>
      <c r="FT95" s="5"/>
      <c r="FU95" s="5"/>
      <c r="FV95" s="5"/>
      <c r="FW95" s="5"/>
      <c r="FX95" s="5"/>
      <c r="FY95" s="5"/>
      <c r="FZ95" s="5"/>
      <c r="GA95" s="5"/>
      <c r="GB95" s="5"/>
      <c r="GC95" s="5"/>
      <c r="GD95" s="5"/>
      <c r="GE95" s="5"/>
      <c r="GF95" s="5"/>
      <c r="GG95" s="5"/>
      <c r="GH95" s="62"/>
      <c r="GI95" s="62"/>
      <c r="GJ95" s="62"/>
      <c r="GK95" s="62"/>
      <c r="GL95" s="62"/>
      <c r="GM95" s="62"/>
      <c r="GN95" s="62"/>
      <c r="GO95" s="62"/>
      <c r="GP95" s="62"/>
      <c r="GQ95" s="62"/>
      <c r="GR95" s="62"/>
      <c r="GS95" s="62"/>
      <c r="GT95" s="62"/>
      <c r="GU95" s="62"/>
      <c r="GV95" s="62"/>
      <c r="GW95" s="5"/>
      <c r="GX95" s="5"/>
      <c r="GY95" s="5"/>
      <c r="GZ95" s="5"/>
      <c r="HA95" s="5"/>
      <c r="HB95" s="5"/>
      <c r="HC95" s="5"/>
      <c r="HD95" s="5"/>
      <c r="HE95" s="5"/>
      <c r="HF95" s="5"/>
      <c r="HG95" s="5"/>
      <c r="HH95" s="5"/>
      <c r="HI95" s="5"/>
      <c r="HJ95" s="5"/>
      <c r="HK95" s="5"/>
      <c r="HL95" s="62"/>
      <c r="HM95" s="62"/>
      <c r="HN95" s="62"/>
      <c r="HO95" s="62"/>
      <c r="HP95" s="62"/>
      <c r="HQ95" s="62"/>
      <c r="HR95" s="62"/>
      <c r="HS95" s="62"/>
      <c r="HT95" s="62"/>
      <c r="HU95" s="62"/>
      <c r="HV95" s="62"/>
      <c r="HW95" s="62"/>
      <c r="HX95" s="62"/>
      <c r="HY95" s="62"/>
      <c r="HZ95" s="62"/>
      <c r="IA95" s="5"/>
      <c r="IB95" s="5"/>
      <c r="IC95" s="5"/>
      <c r="ID95" s="5"/>
      <c r="IE95" s="5"/>
      <c r="IF95" s="5"/>
      <c r="IG95" s="5"/>
      <c r="IH95" s="5"/>
      <c r="II95" s="5"/>
      <c r="IJ95" s="5"/>
      <c r="IK95" s="5"/>
      <c r="IL95" s="5"/>
      <c r="IM95" s="5"/>
      <c r="IN95" s="5"/>
      <c r="IO95" s="5"/>
      <c r="IP95" s="62"/>
      <c r="IQ95" s="62"/>
      <c r="IR95" s="62"/>
      <c r="IS95" s="62"/>
      <c r="IT95" s="62"/>
      <c r="IU95" s="62"/>
      <c r="IV95" s="62"/>
      <c r="IW95" s="62"/>
      <c r="IX95" s="62"/>
      <c r="IY95" s="62"/>
      <c r="IZ95" s="62"/>
      <c r="JA95" s="62"/>
      <c r="JB95" s="62"/>
      <c r="JC95" s="62"/>
      <c r="JD95" s="62"/>
      <c r="JE95" s="5"/>
      <c r="JF95" s="5"/>
      <c r="JG95" s="5"/>
      <c r="JH95" s="5"/>
      <c r="JI95" s="5"/>
      <c r="JJ95" s="5"/>
      <c r="JK95" s="5"/>
      <c r="JL95" s="5"/>
      <c r="JM95" s="5"/>
      <c r="JN95" s="5"/>
      <c r="JO95" s="5"/>
      <c r="JP95" s="5"/>
      <c r="JQ95" s="5"/>
      <c r="JR95" s="5"/>
      <c r="JS95" s="5"/>
      <c r="JT95" s="62"/>
      <c r="JU95" s="62"/>
      <c r="JV95" s="62"/>
      <c r="JW95" s="62"/>
      <c r="JX95" s="62"/>
      <c r="JY95" s="62"/>
      <c r="JZ95" s="62"/>
      <c r="KA95" s="62"/>
      <c r="KB95" s="62"/>
      <c r="KC95" s="62"/>
      <c r="KD95" s="62"/>
      <c r="KE95" s="62"/>
      <c r="KF95" s="62"/>
      <c r="KG95" s="62"/>
      <c r="KH95" s="62"/>
      <c r="KI95" s="5"/>
      <c r="KJ95" s="5"/>
      <c r="KK95" s="5"/>
      <c r="KL95" s="5"/>
      <c r="KM95" s="5"/>
      <c r="KN95" s="5"/>
      <c r="KO95" s="5"/>
      <c r="KP95" s="5"/>
      <c r="KQ95" s="5"/>
      <c r="KR95" s="5"/>
      <c r="KS95" s="5"/>
      <c r="KT95" s="5"/>
      <c r="KU95" s="5"/>
      <c r="KV95" s="5"/>
      <c r="KW95" s="5"/>
      <c r="KX95" s="62"/>
      <c r="KY95" s="62"/>
      <c r="KZ95" s="62"/>
      <c r="LA95" s="62"/>
      <c r="LB95" s="62"/>
      <c r="LC95" s="62"/>
      <c r="LD95" s="62"/>
      <c r="LE95" s="62"/>
      <c r="LF95" s="62"/>
      <c r="LG95" s="62"/>
      <c r="LH95" s="62"/>
      <c r="LI95" s="62"/>
      <c r="LJ95" s="62"/>
      <c r="LK95" s="62"/>
      <c r="LL95" s="62"/>
    </row>
    <row r="96" spans="1:324" x14ac:dyDescent="0.35">
      <c r="A96" s="131">
        <v>92</v>
      </c>
      <c r="B96" s="170"/>
      <c r="C96" s="170"/>
      <c r="D96" s="152">
        <v>289</v>
      </c>
      <c r="E96" s="72" t="str">
        <f>'BVEM Scorecard'!F95</f>
        <v>Wind</v>
      </c>
      <c r="F96" s="96"/>
      <c r="G96" s="96"/>
      <c r="H96" s="96"/>
      <c r="I96" s="96"/>
      <c r="J96" s="66"/>
      <c r="K96" s="66"/>
      <c r="L96" s="66"/>
      <c r="M96" s="66"/>
      <c r="N96" s="66"/>
      <c r="O96" s="66"/>
      <c r="P96" s="66"/>
      <c r="Q96" s="66"/>
      <c r="R96" s="66"/>
      <c r="S96" s="66"/>
      <c r="T96" s="66"/>
      <c r="U96" s="66"/>
      <c r="V96" s="66"/>
      <c r="W96" s="66"/>
      <c r="X96" s="35"/>
      <c r="Y96" s="5"/>
      <c r="Z96" s="5"/>
      <c r="AA96" s="5"/>
      <c r="AB96" s="5"/>
      <c r="AC96" s="5"/>
      <c r="AD96" s="5"/>
      <c r="AE96" s="5"/>
      <c r="AF96" s="5"/>
      <c r="AG96" s="5"/>
      <c r="AH96" s="5"/>
      <c r="AI96" s="5"/>
      <c r="AJ96" s="35"/>
      <c r="AK96" s="35"/>
      <c r="AL96" s="35"/>
      <c r="AM96" s="35"/>
      <c r="AN96" s="62"/>
      <c r="AO96" s="62"/>
      <c r="AP96" s="62"/>
      <c r="AQ96" s="62"/>
      <c r="AR96" s="62"/>
      <c r="AS96" s="62"/>
      <c r="AT96" s="62"/>
      <c r="AU96" s="62"/>
      <c r="AV96" s="62"/>
      <c r="AW96" s="62"/>
      <c r="AX96" s="62"/>
      <c r="AY96" s="62"/>
      <c r="AZ96" s="62"/>
      <c r="BA96" s="62"/>
      <c r="BB96" s="62"/>
      <c r="BC96" s="5"/>
      <c r="BD96" s="5"/>
      <c r="BE96" s="5"/>
      <c r="BF96" s="5"/>
      <c r="BG96" s="5"/>
      <c r="BH96" s="5"/>
      <c r="BI96" s="5"/>
      <c r="BJ96" s="5"/>
      <c r="BK96" s="5"/>
      <c r="BL96" s="5"/>
      <c r="BM96" s="5"/>
      <c r="BN96" s="5"/>
      <c r="BO96" s="5"/>
      <c r="BP96" s="5"/>
      <c r="BQ96" s="5"/>
      <c r="BR96" s="62"/>
      <c r="BS96" s="62"/>
      <c r="BT96" s="62"/>
      <c r="BU96" s="62"/>
      <c r="BV96" s="62"/>
      <c r="BW96" s="62"/>
      <c r="BX96" s="62"/>
      <c r="BY96" s="62"/>
      <c r="BZ96" s="62"/>
      <c r="CA96" s="62"/>
      <c r="CB96" s="62"/>
      <c r="CC96" s="62"/>
      <c r="CD96" s="62"/>
      <c r="CE96" s="62"/>
      <c r="CF96" s="62"/>
      <c r="CG96" s="5"/>
      <c r="CH96" s="5"/>
      <c r="CI96" s="5"/>
      <c r="CJ96" s="5"/>
      <c r="CK96" s="5"/>
      <c r="CL96" s="5"/>
      <c r="CM96" s="5"/>
      <c r="CN96" s="5"/>
      <c r="CO96" s="5"/>
      <c r="CP96" s="5"/>
      <c r="CQ96" s="5"/>
      <c r="CR96" s="5"/>
      <c r="CS96" s="5"/>
      <c r="CT96" s="5"/>
      <c r="CU96" s="5"/>
      <c r="CV96" s="62"/>
      <c r="CW96" s="62"/>
      <c r="CX96" s="62"/>
      <c r="CY96" s="62"/>
      <c r="CZ96" s="62"/>
      <c r="DA96" s="62"/>
      <c r="DB96" s="62"/>
      <c r="DC96" s="62"/>
      <c r="DD96" s="62"/>
      <c r="DE96" s="62"/>
      <c r="DF96" s="62"/>
      <c r="DG96" s="62"/>
      <c r="DH96" s="62"/>
      <c r="DI96" s="62"/>
      <c r="DJ96" s="62"/>
      <c r="DK96" s="5"/>
      <c r="DL96" s="5"/>
      <c r="DM96" s="5"/>
      <c r="DN96" s="5"/>
      <c r="DO96" s="5"/>
      <c r="DP96" s="5"/>
      <c r="DQ96" s="5"/>
      <c r="DR96" s="5"/>
      <c r="DS96" s="5"/>
      <c r="DT96" s="5"/>
      <c r="DU96" s="5"/>
      <c r="DV96" s="5"/>
      <c r="DW96" s="5"/>
      <c r="DX96" s="5"/>
      <c r="DY96" s="5"/>
      <c r="DZ96" s="62"/>
      <c r="EA96" s="62"/>
      <c r="EB96" s="62"/>
      <c r="EC96" s="62"/>
      <c r="ED96" s="62"/>
      <c r="EE96" s="62"/>
      <c r="EF96" s="62"/>
      <c r="EG96" s="62"/>
      <c r="EH96" s="62"/>
      <c r="EI96" s="62"/>
      <c r="EJ96" s="62"/>
      <c r="EK96" s="62"/>
      <c r="EL96" s="62"/>
      <c r="EM96" s="62"/>
      <c r="EN96" s="62"/>
      <c r="EO96" s="5"/>
      <c r="EP96" s="5"/>
      <c r="EQ96" s="5"/>
      <c r="ER96" s="5"/>
      <c r="ES96" s="5"/>
      <c r="ET96" s="5"/>
      <c r="EU96" s="5"/>
      <c r="EV96" s="5"/>
      <c r="EW96" s="5"/>
      <c r="EX96" s="5"/>
      <c r="EY96" s="5"/>
      <c r="EZ96" s="5"/>
      <c r="FA96" s="5"/>
      <c r="FB96" s="5"/>
      <c r="FC96" s="5"/>
      <c r="FD96" s="62"/>
      <c r="FE96" s="62"/>
      <c r="FF96" s="62"/>
      <c r="FG96" s="62"/>
      <c r="FH96" s="62"/>
      <c r="FI96" s="62"/>
      <c r="FJ96" s="62"/>
      <c r="FK96" s="62"/>
      <c r="FL96" s="62"/>
      <c r="FM96" s="62"/>
      <c r="FN96" s="62"/>
      <c r="FO96" s="62"/>
      <c r="FP96" s="62"/>
      <c r="FQ96" s="62"/>
      <c r="FR96" s="62"/>
      <c r="FS96" s="5"/>
      <c r="FT96" s="5"/>
      <c r="FU96" s="5"/>
      <c r="FV96" s="5"/>
      <c r="FW96" s="5"/>
      <c r="FX96" s="5"/>
      <c r="FY96" s="5"/>
      <c r="FZ96" s="5"/>
      <c r="GA96" s="5"/>
      <c r="GB96" s="5"/>
      <c r="GC96" s="5"/>
      <c r="GD96" s="5"/>
      <c r="GE96" s="5"/>
      <c r="GF96" s="5"/>
      <c r="GG96" s="5"/>
      <c r="GH96" s="62"/>
      <c r="GI96" s="62"/>
      <c r="GJ96" s="62"/>
      <c r="GK96" s="62"/>
      <c r="GL96" s="62"/>
      <c r="GM96" s="62"/>
      <c r="GN96" s="62"/>
      <c r="GO96" s="62"/>
      <c r="GP96" s="62"/>
      <c r="GQ96" s="62"/>
      <c r="GR96" s="62"/>
      <c r="GS96" s="62"/>
      <c r="GT96" s="62"/>
      <c r="GU96" s="62"/>
      <c r="GV96" s="62"/>
      <c r="GW96" s="5"/>
      <c r="GX96" s="5"/>
      <c r="GY96" s="5"/>
      <c r="GZ96" s="5"/>
      <c r="HA96" s="5"/>
      <c r="HB96" s="5"/>
      <c r="HC96" s="5"/>
      <c r="HD96" s="5"/>
      <c r="HE96" s="5"/>
      <c r="HF96" s="5"/>
      <c r="HG96" s="5"/>
      <c r="HH96" s="5"/>
      <c r="HI96" s="5"/>
      <c r="HJ96" s="5"/>
      <c r="HK96" s="5"/>
      <c r="HL96" s="62"/>
      <c r="HM96" s="62"/>
      <c r="HN96" s="62"/>
      <c r="HO96" s="62"/>
      <c r="HP96" s="62"/>
      <c r="HQ96" s="62"/>
      <c r="HR96" s="62"/>
      <c r="HS96" s="62"/>
      <c r="HT96" s="62"/>
      <c r="HU96" s="62"/>
      <c r="HV96" s="62"/>
      <c r="HW96" s="62"/>
      <c r="HX96" s="62"/>
      <c r="HY96" s="62"/>
      <c r="HZ96" s="62"/>
      <c r="IA96" s="5"/>
      <c r="IB96" s="5"/>
      <c r="IC96" s="5"/>
      <c r="ID96" s="5"/>
      <c r="IE96" s="5"/>
      <c r="IF96" s="5"/>
      <c r="IG96" s="5"/>
      <c r="IH96" s="5"/>
      <c r="II96" s="5"/>
      <c r="IJ96" s="5"/>
      <c r="IK96" s="5"/>
      <c r="IL96" s="5"/>
      <c r="IM96" s="5"/>
      <c r="IN96" s="5"/>
      <c r="IO96" s="5"/>
      <c r="IP96" s="62"/>
      <c r="IQ96" s="62"/>
      <c r="IR96" s="62"/>
      <c r="IS96" s="62"/>
      <c r="IT96" s="62"/>
      <c r="IU96" s="62"/>
      <c r="IV96" s="62"/>
      <c r="IW96" s="62"/>
      <c r="IX96" s="62"/>
      <c r="IY96" s="62"/>
      <c r="IZ96" s="62"/>
      <c r="JA96" s="62"/>
      <c r="JB96" s="62"/>
      <c r="JC96" s="62"/>
      <c r="JD96" s="62"/>
      <c r="JE96" s="5"/>
      <c r="JF96" s="5"/>
      <c r="JG96" s="5"/>
      <c r="JH96" s="5"/>
      <c r="JI96" s="5"/>
      <c r="JJ96" s="5"/>
      <c r="JK96" s="5"/>
      <c r="JL96" s="5"/>
      <c r="JM96" s="5"/>
      <c r="JN96" s="5"/>
      <c r="JO96" s="5"/>
      <c r="JP96" s="5"/>
      <c r="JQ96" s="5"/>
      <c r="JR96" s="5"/>
      <c r="JS96" s="5"/>
      <c r="JT96" s="62"/>
      <c r="JU96" s="62"/>
      <c r="JV96" s="62"/>
      <c r="JW96" s="62"/>
      <c r="JX96" s="62"/>
      <c r="JY96" s="62"/>
      <c r="JZ96" s="62"/>
      <c r="KA96" s="62"/>
      <c r="KB96" s="62"/>
      <c r="KC96" s="62"/>
      <c r="KD96" s="62"/>
      <c r="KE96" s="62"/>
      <c r="KF96" s="62"/>
      <c r="KG96" s="62"/>
      <c r="KH96" s="62"/>
      <c r="KI96" s="5"/>
      <c r="KJ96" s="5"/>
      <c r="KK96" s="5"/>
      <c r="KL96" s="5"/>
      <c r="KM96" s="5"/>
      <c r="KN96" s="5"/>
      <c r="KO96" s="5"/>
      <c r="KP96" s="5"/>
      <c r="KQ96" s="5"/>
      <c r="KR96" s="5"/>
      <c r="KS96" s="5"/>
      <c r="KT96" s="5"/>
      <c r="KU96" s="5"/>
      <c r="KV96" s="5"/>
      <c r="KW96" s="5"/>
      <c r="KX96" s="62"/>
      <c r="KY96" s="62"/>
      <c r="KZ96" s="62"/>
      <c r="LA96" s="62"/>
      <c r="LB96" s="62"/>
      <c r="LC96" s="62"/>
      <c r="LD96" s="62"/>
      <c r="LE96" s="62"/>
      <c r="LF96" s="62"/>
      <c r="LG96" s="62"/>
      <c r="LH96" s="62"/>
      <c r="LI96" s="62"/>
      <c r="LJ96" s="62"/>
      <c r="LK96" s="62"/>
      <c r="LL96" s="62"/>
    </row>
    <row r="97" spans="1:324" x14ac:dyDescent="0.35">
      <c r="A97" s="131">
        <v>93</v>
      </c>
      <c r="B97" s="170"/>
      <c r="C97" s="170"/>
      <c r="D97" s="152">
        <v>214</v>
      </c>
      <c r="E97" s="72" t="str">
        <f>'BVEM Scorecard'!F96</f>
        <v>Wind</v>
      </c>
      <c r="F97" s="96"/>
      <c r="G97" s="96"/>
      <c r="H97" s="96"/>
      <c r="I97" s="96"/>
      <c r="J97" s="66"/>
      <c r="K97" s="66"/>
      <c r="L97" s="66"/>
      <c r="M97" s="66"/>
      <c r="N97" s="66"/>
      <c r="O97" s="66"/>
      <c r="P97" s="66"/>
      <c r="Q97" s="66"/>
      <c r="R97" s="66"/>
      <c r="S97" s="66"/>
      <c r="T97" s="66"/>
      <c r="U97" s="66"/>
      <c r="V97" s="66"/>
      <c r="W97" s="66"/>
      <c r="X97" s="35"/>
      <c r="Y97" s="5"/>
      <c r="Z97" s="5"/>
      <c r="AA97" s="5"/>
      <c r="AB97" s="5"/>
      <c r="AC97" s="5"/>
      <c r="AD97" s="5"/>
      <c r="AE97" s="5"/>
      <c r="AF97" s="5"/>
      <c r="AG97" s="5"/>
      <c r="AH97" s="5"/>
      <c r="AI97" s="5"/>
      <c r="AJ97" s="35"/>
      <c r="AK97" s="35"/>
      <c r="AL97" s="35"/>
      <c r="AM97" s="35"/>
      <c r="AN97" s="62"/>
      <c r="AO97" s="62"/>
      <c r="AP97" s="62"/>
      <c r="AQ97" s="62"/>
      <c r="AR97" s="62"/>
      <c r="AS97" s="62"/>
      <c r="AT97" s="62"/>
      <c r="AU97" s="62"/>
      <c r="AV97" s="62"/>
      <c r="AW97" s="62"/>
      <c r="AX97" s="62"/>
      <c r="AY97" s="62"/>
      <c r="AZ97" s="62"/>
      <c r="BA97" s="62"/>
      <c r="BB97" s="62"/>
      <c r="BC97" s="5"/>
      <c r="BD97" s="5"/>
      <c r="BE97" s="5"/>
      <c r="BF97" s="5"/>
      <c r="BG97" s="5"/>
      <c r="BH97" s="5"/>
      <c r="BI97" s="5"/>
      <c r="BJ97" s="5"/>
      <c r="BK97" s="5"/>
      <c r="BL97" s="5"/>
      <c r="BM97" s="5"/>
      <c r="BN97" s="5"/>
      <c r="BO97" s="5"/>
      <c r="BP97" s="5"/>
      <c r="BQ97" s="5"/>
      <c r="BR97" s="62"/>
      <c r="BS97" s="62"/>
      <c r="BT97" s="62"/>
      <c r="BU97" s="62"/>
      <c r="BV97" s="62"/>
      <c r="BW97" s="62"/>
      <c r="BX97" s="62"/>
      <c r="BY97" s="62"/>
      <c r="BZ97" s="62"/>
      <c r="CA97" s="62"/>
      <c r="CB97" s="62"/>
      <c r="CC97" s="62"/>
      <c r="CD97" s="62"/>
      <c r="CE97" s="62"/>
      <c r="CF97" s="62"/>
      <c r="CG97" s="5"/>
      <c r="CH97" s="5"/>
      <c r="CI97" s="5"/>
      <c r="CJ97" s="5"/>
      <c r="CK97" s="5"/>
      <c r="CL97" s="5"/>
      <c r="CM97" s="5"/>
      <c r="CN97" s="5"/>
      <c r="CO97" s="5"/>
      <c r="CP97" s="5"/>
      <c r="CQ97" s="5"/>
      <c r="CR97" s="5"/>
      <c r="CS97" s="5"/>
      <c r="CT97" s="5"/>
      <c r="CU97" s="5"/>
      <c r="CV97" s="62"/>
      <c r="CW97" s="62"/>
      <c r="CX97" s="62"/>
      <c r="CY97" s="62"/>
      <c r="CZ97" s="62"/>
      <c r="DA97" s="62"/>
      <c r="DB97" s="62"/>
      <c r="DC97" s="62"/>
      <c r="DD97" s="62"/>
      <c r="DE97" s="62"/>
      <c r="DF97" s="62"/>
      <c r="DG97" s="62"/>
      <c r="DH97" s="62"/>
      <c r="DI97" s="62"/>
      <c r="DJ97" s="62"/>
      <c r="DK97" s="5"/>
      <c r="DL97" s="5"/>
      <c r="DM97" s="5"/>
      <c r="DN97" s="5"/>
      <c r="DO97" s="5"/>
      <c r="DP97" s="5"/>
      <c r="DQ97" s="5"/>
      <c r="DR97" s="5"/>
      <c r="DS97" s="5"/>
      <c r="DT97" s="5"/>
      <c r="DU97" s="5"/>
      <c r="DV97" s="5"/>
      <c r="DW97" s="5"/>
      <c r="DX97" s="5"/>
      <c r="DY97" s="5"/>
      <c r="DZ97" s="62"/>
      <c r="EA97" s="62"/>
      <c r="EB97" s="62"/>
      <c r="EC97" s="62"/>
      <c r="ED97" s="62"/>
      <c r="EE97" s="62"/>
      <c r="EF97" s="62"/>
      <c r="EG97" s="62"/>
      <c r="EH97" s="62"/>
      <c r="EI97" s="62"/>
      <c r="EJ97" s="62"/>
      <c r="EK97" s="62"/>
      <c r="EL97" s="62"/>
      <c r="EM97" s="62"/>
      <c r="EN97" s="62"/>
      <c r="EO97" s="5"/>
      <c r="EP97" s="5"/>
      <c r="EQ97" s="5"/>
      <c r="ER97" s="5"/>
      <c r="ES97" s="5"/>
      <c r="ET97" s="5"/>
      <c r="EU97" s="5"/>
      <c r="EV97" s="5"/>
      <c r="EW97" s="5"/>
      <c r="EX97" s="5"/>
      <c r="EY97" s="5"/>
      <c r="EZ97" s="5"/>
      <c r="FA97" s="5"/>
      <c r="FB97" s="5"/>
      <c r="FC97" s="5"/>
      <c r="FD97" s="62"/>
      <c r="FE97" s="62"/>
      <c r="FF97" s="62"/>
      <c r="FG97" s="62"/>
      <c r="FH97" s="62"/>
      <c r="FI97" s="62"/>
      <c r="FJ97" s="62"/>
      <c r="FK97" s="62"/>
      <c r="FL97" s="62"/>
      <c r="FM97" s="62"/>
      <c r="FN97" s="62"/>
      <c r="FO97" s="62"/>
      <c r="FP97" s="62"/>
      <c r="FQ97" s="62"/>
      <c r="FR97" s="62"/>
      <c r="FS97" s="5"/>
      <c r="FT97" s="5"/>
      <c r="FU97" s="5"/>
      <c r="FV97" s="5"/>
      <c r="FW97" s="5"/>
      <c r="FX97" s="5"/>
      <c r="FY97" s="5"/>
      <c r="FZ97" s="5"/>
      <c r="GA97" s="5"/>
      <c r="GB97" s="5"/>
      <c r="GC97" s="5"/>
      <c r="GD97" s="5"/>
      <c r="GE97" s="5"/>
      <c r="GF97" s="5"/>
      <c r="GG97" s="5"/>
      <c r="GH97" s="62"/>
      <c r="GI97" s="62"/>
      <c r="GJ97" s="62"/>
      <c r="GK97" s="62"/>
      <c r="GL97" s="62"/>
      <c r="GM97" s="62"/>
      <c r="GN97" s="62"/>
      <c r="GO97" s="62"/>
      <c r="GP97" s="62"/>
      <c r="GQ97" s="62"/>
      <c r="GR97" s="62"/>
      <c r="GS97" s="62"/>
      <c r="GT97" s="62"/>
      <c r="GU97" s="62"/>
      <c r="GV97" s="62"/>
      <c r="GW97" s="5"/>
      <c r="GX97" s="5"/>
      <c r="GY97" s="5"/>
      <c r="GZ97" s="5"/>
      <c r="HA97" s="5"/>
      <c r="HB97" s="5"/>
      <c r="HC97" s="5"/>
      <c r="HD97" s="5"/>
      <c r="HE97" s="5"/>
      <c r="HF97" s="5"/>
      <c r="HG97" s="5"/>
      <c r="HH97" s="5"/>
      <c r="HI97" s="5"/>
      <c r="HJ97" s="5"/>
      <c r="HK97" s="5"/>
      <c r="HL97" s="62"/>
      <c r="HM97" s="62"/>
      <c r="HN97" s="62"/>
      <c r="HO97" s="62"/>
      <c r="HP97" s="62"/>
      <c r="HQ97" s="62"/>
      <c r="HR97" s="62"/>
      <c r="HS97" s="62"/>
      <c r="HT97" s="62"/>
      <c r="HU97" s="62"/>
      <c r="HV97" s="62"/>
      <c r="HW97" s="62"/>
      <c r="HX97" s="62"/>
      <c r="HY97" s="62"/>
      <c r="HZ97" s="62"/>
      <c r="IA97" s="5"/>
      <c r="IB97" s="5"/>
      <c r="IC97" s="5"/>
      <c r="ID97" s="5"/>
      <c r="IE97" s="5"/>
      <c r="IF97" s="5"/>
      <c r="IG97" s="5"/>
      <c r="IH97" s="5"/>
      <c r="II97" s="5"/>
      <c r="IJ97" s="5"/>
      <c r="IK97" s="5"/>
      <c r="IL97" s="5"/>
      <c r="IM97" s="5"/>
      <c r="IN97" s="5"/>
      <c r="IO97" s="5"/>
      <c r="IP97" s="62"/>
      <c r="IQ97" s="62"/>
      <c r="IR97" s="62"/>
      <c r="IS97" s="62"/>
      <c r="IT97" s="62"/>
      <c r="IU97" s="62"/>
      <c r="IV97" s="62"/>
      <c r="IW97" s="62"/>
      <c r="IX97" s="62"/>
      <c r="IY97" s="62"/>
      <c r="IZ97" s="62"/>
      <c r="JA97" s="62"/>
      <c r="JB97" s="62"/>
      <c r="JC97" s="62"/>
      <c r="JD97" s="62"/>
      <c r="JE97" s="5"/>
      <c r="JF97" s="5"/>
      <c r="JG97" s="5"/>
      <c r="JH97" s="5"/>
      <c r="JI97" s="5"/>
      <c r="JJ97" s="5"/>
      <c r="JK97" s="5"/>
      <c r="JL97" s="5"/>
      <c r="JM97" s="5"/>
      <c r="JN97" s="5"/>
      <c r="JO97" s="5"/>
      <c r="JP97" s="5"/>
      <c r="JQ97" s="5"/>
      <c r="JR97" s="5"/>
      <c r="JS97" s="5"/>
      <c r="JT97" s="62"/>
      <c r="JU97" s="62"/>
      <c r="JV97" s="62"/>
      <c r="JW97" s="62"/>
      <c r="JX97" s="62"/>
      <c r="JY97" s="62"/>
      <c r="JZ97" s="62"/>
      <c r="KA97" s="62"/>
      <c r="KB97" s="62"/>
      <c r="KC97" s="62"/>
      <c r="KD97" s="62"/>
      <c r="KE97" s="62"/>
      <c r="KF97" s="62"/>
      <c r="KG97" s="62"/>
      <c r="KH97" s="62"/>
      <c r="KI97" s="5"/>
      <c r="KJ97" s="5"/>
      <c r="KK97" s="5"/>
      <c r="KL97" s="5"/>
      <c r="KM97" s="5"/>
      <c r="KN97" s="5"/>
      <c r="KO97" s="5"/>
      <c r="KP97" s="5"/>
      <c r="KQ97" s="5"/>
      <c r="KR97" s="5"/>
      <c r="KS97" s="5"/>
      <c r="KT97" s="5"/>
      <c r="KU97" s="5"/>
      <c r="KV97" s="5"/>
      <c r="KW97" s="5"/>
      <c r="KX97" s="62"/>
      <c r="KY97" s="62"/>
      <c r="KZ97" s="62"/>
      <c r="LA97" s="62"/>
      <c r="LB97" s="62"/>
      <c r="LC97" s="62"/>
      <c r="LD97" s="62"/>
      <c r="LE97" s="62"/>
      <c r="LF97" s="62"/>
      <c r="LG97" s="62"/>
      <c r="LH97" s="62"/>
      <c r="LI97" s="62"/>
      <c r="LJ97" s="62"/>
      <c r="LK97" s="62"/>
      <c r="LL97" s="62"/>
    </row>
    <row r="98" spans="1:324" x14ac:dyDescent="0.35">
      <c r="A98" s="131">
        <v>94</v>
      </c>
      <c r="B98" s="170"/>
      <c r="C98" s="170"/>
      <c r="D98" s="152">
        <v>10</v>
      </c>
      <c r="E98" s="72" t="str">
        <f>'BVEM Scorecard'!F97</f>
        <v>Wind</v>
      </c>
      <c r="F98" s="96"/>
      <c r="G98" s="96"/>
      <c r="H98" s="96"/>
      <c r="I98" s="96"/>
      <c r="J98" s="66"/>
      <c r="K98" s="66"/>
      <c r="L98" s="66"/>
      <c r="M98" s="66"/>
      <c r="N98" s="66"/>
      <c r="O98" s="66"/>
      <c r="P98" s="66"/>
      <c r="Q98" s="66"/>
      <c r="R98" s="66"/>
      <c r="S98" s="66"/>
      <c r="T98" s="66"/>
      <c r="U98" s="66"/>
      <c r="V98" s="66"/>
      <c r="W98" s="66"/>
      <c r="X98" s="35"/>
      <c r="Y98" s="5"/>
      <c r="Z98" s="5"/>
      <c r="AA98" s="5"/>
      <c r="AB98" s="5"/>
      <c r="AC98" s="5"/>
      <c r="AD98" s="5"/>
      <c r="AE98" s="5"/>
      <c r="AF98" s="5"/>
      <c r="AG98" s="5"/>
      <c r="AH98" s="5"/>
      <c r="AI98" s="5"/>
      <c r="AJ98" s="35"/>
      <c r="AK98" s="35"/>
      <c r="AL98" s="35"/>
      <c r="AM98" s="35"/>
      <c r="AN98" s="62"/>
      <c r="AO98" s="62"/>
      <c r="AP98" s="62"/>
      <c r="AQ98" s="62"/>
      <c r="AR98" s="62"/>
      <c r="AS98" s="62"/>
      <c r="AT98" s="62"/>
      <c r="AU98" s="62"/>
      <c r="AV98" s="62"/>
      <c r="AW98" s="62"/>
      <c r="AX98" s="62"/>
      <c r="AY98" s="62"/>
      <c r="AZ98" s="62"/>
      <c r="BA98" s="62"/>
      <c r="BB98" s="62"/>
      <c r="BC98" s="5"/>
      <c r="BD98" s="5"/>
      <c r="BE98" s="5"/>
      <c r="BF98" s="5"/>
      <c r="BG98" s="5"/>
      <c r="BH98" s="5"/>
      <c r="BI98" s="5"/>
      <c r="BJ98" s="5"/>
      <c r="BK98" s="5"/>
      <c r="BL98" s="5"/>
      <c r="BM98" s="5"/>
      <c r="BN98" s="5"/>
      <c r="BO98" s="5"/>
      <c r="BP98" s="5"/>
      <c r="BQ98" s="5"/>
      <c r="BR98" s="62"/>
      <c r="BS98" s="62"/>
      <c r="BT98" s="62"/>
      <c r="BU98" s="62"/>
      <c r="BV98" s="62"/>
      <c r="BW98" s="62"/>
      <c r="BX98" s="62"/>
      <c r="BY98" s="62"/>
      <c r="BZ98" s="62"/>
      <c r="CA98" s="62"/>
      <c r="CB98" s="62"/>
      <c r="CC98" s="62"/>
      <c r="CD98" s="62"/>
      <c r="CE98" s="62"/>
      <c r="CF98" s="62"/>
      <c r="CG98" s="5"/>
      <c r="CH98" s="5"/>
      <c r="CI98" s="5"/>
      <c r="CJ98" s="5"/>
      <c r="CK98" s="5"/>
      <c r="CL98" s="5"/>
      <c r="CM98" s="5"/>
      <c r="CN98" s="5"/>
      <c r="CO98" s="5"/>
      <c r="CP98" s="5"/>
      <c r="CQ98" s="5"/>
      <c r="CR98" s="5"/>
      <c r="CS98" s="5"/>
      <c r="CT98" s="5"/>
      <c r="CU98" s="5"/>
      <c r="CV98" s="62"/>
      <c r="CW98" s="62"/>
      <c r="CX98" s="62"/>
      <c r="CY98" s="62"/>
      <c r="CZ98" s="62"/>
      <c r="DA98" s="62"/>
      <c r="DB98" s="62"/>
      <c r="DC98" s="62"/>
      <c r="DD98" s="62"/>
      <c r="DE98" s="62"/>
      <c r="DF98" s="62"/>
      <c r="DG98" s="62"/>
      <c r="DH98" s="62"/>
      <c r="DI98" s="62"/>
      <c r="DJ98" s="62"/>
      <c r="DK98" s="5"/>
      <c r="DL98" s="5"/>
      <c r="DM98" s="5"/>
      <c r="DN98" s="5"/>
      <c r="DO98" s="5"/>
      <c r="DP98" s="5"/>
      <c r="DQ98" s="5"/>
      <c r="DR98" s="5"/>
      <c r="DS98" s="5"/>
      <c r="DT98" s="5"/>
      <c r="DU98" s="5"/>
      <c r="DV98" s="5"/>
      <c r="DW98" s="5"/>
      <c r="DX98" s="5"/>
      <c r="DY98" s="5"/>
      <c r="DZ98" s="62"/>
      <c r="EA98" s="62"/>
      <c r="EB98" s="62"/>
      <c r="EC98" s="62"/>
      <c r="ED98" s="62"/>
      <c r="EE98" s="62"/>
      <c r="EF98" s="62"/>
      <c r="EG98" s="62"/>
      <c r="EH98" s="62"/>
      <c r="EI98" s="62"/>
      <c r="EJ98" s="62"/>
      <c r="EK98" s="62"/>
      <c r="EL98" s="62"/>
      <c r="EM98" s="62"/>
      <c r="EN98" s="62"/>
      <c r="EO98" s="5"/>
      <c r="EP98" s="5"/>
      <c r="EQ98" s="5"/>
      <c r="ER98" s="5"/>
      <c r="ES98" s="5"/>
      <c r="ET98" s="5"/>
      <c r="EU98" s="5"/>
      <c r="EV98" s="5"/>
      <c r="EW98" s="5"/>
      <c r="EX98" s="5"/>
      <c r="EY98" s="5"/>
      <c r="EZ98" s="5"/>
      <c r="FA98" s="5"/>
      <c r="FB98" s="5"/>
      <c r="FC98" s="5"/>
      <c r="FD98" s="62"/>
      <c r="FE98" s="62"/>
      <c r="FF98" s="62"/>
      <c r="FG98" s="62"/>
      <c r="FH98" s="62"/>
      <c r="FI98" s="62"/>
      <c r="FJ98" s="62"/>
      <c r="FK98" s="62"/>
      <c r="FL98" s="62"/>
      <c r="FM98" s="62"/>
      <c r="FN98" s="62"/>
      <c r="FO98" s="62"/>
      <c r="FP98" s="62"/>
      <c r="FQ98" s="62"/>
      <c r="FR98" s="62"/>
      <c r="FS98" s="5"/>
      <c r="FT98" s="5"/>
      <c r="FU98" s="5"/>
      <c r="FV98" s="5"/>
      <c r="FW98" s="5"/>
      <c r="FX98" s="5"/>
      <c r="FY98" s="5"/>
      <c r="FZ98" s="5"/>
      <c r="GA98" s="5"/>
      <c r="GB98" s="5"/>
      <c r="GC98" s="5"/>
      <c r="GD98" s="5"/>
      <c r="GE98" s="5"/>
      <c r="GF98" s="5"/>
      <c r="GG98" s="5"/>
      <c r="GH98" s="62"/>
      <c r="GI98" s="62"/>
      <c r="GJ98" s="62"/>
      <c r="GK98" s="62"/>
      <c r="GL98" s="62"/>
      <c r="GM98" s="62"/>
      <c r="GN98" s="62"/>
      <c r="GO98" s="62"/>
      <c r="GP98" s="62"/>
      <c r="GQ98" s="62"/>
      <c r="GR98" s="62"/>
      <c r="GS98" s="62"/>
      <c r="GT98" s="62"/>
      <c r="GU98" s="62"/>
      <c r="GV98" s="62"/>
      <c r="GW98" s="5"/>
      <c r="GX98" s="5"/>
      <c r="GY98" s="5"/>
      <c r="GZ98" s="5"/>
      <c r="HA98" s="5"/>
      <c r="HB98" s="5"/>
      <c r="HC98" s="5"/>
      <c r="HD98" s="5"/>
      <c r="HE98" s="5"/>
      <c r="HF98" s="5"/>
      <c r="HG98" s="5"/>
      <c r="HH98" s="5"/>
      <c r="HI98" s="5"/>
      <c r="HJ98" s="5"/>
      <c r="HK98" s="5"/>
      <c r="HL98" s="62"/>
      <c r="HM98" s="62"/>
      <c r="HN98" s="62"/>
      <c r="HO98" s="62"/>
      <c r="HP98" s="62"/>
      <c r="HQ98" s="62"/>
      <c r="HR98" s="62"/>
      <c r="HS98" s="62"/>
      <c r="HT98" s="62"/>
      <c r="HU98" s="62"/>
      <c r="HV98" s="62"/>
      <c r="HW98" s="62"/>
      <c r="HX98" s="62"/>
      <c r="HY98" s="62"/>
      <c r="HZ98" s="62"/>
      <c r="IA98" s="5"/>
      <c r="IB98" s="5"/>
      <c r="IC98" s="5"/>
      <c r="ID98" s="5"/>
      <c r="IE98" s="5"/>
      <c r="IF98" s="5"/>
      <c r="IG98" s="5"/>
      <c r="IH98" s="5"/>
      <c r="II98" s="5"/>
      <c r="IJ98" s="5"/>
      <c r="IK98" s="5"/>
      <c r="IL98" s="5"/>
      <c r="IM98" s="5"/>
      <c r="IN98" s="5"/>
      <c r="IO98" s="5"/>
      <c r="IP98" s="62"/>
      <c r="IQ98" s="62"/>
      <c r="IR98" s="62"/>
      <c r="IS98" s="62"/>
      <c r="IT98" s="62"/>
      <c r="IU98" s="62"/>
      <c r="IV98" s="62"/>
      <c r="IW98" s="62"/>
      <c r="IX98" s="62"/>
      <c r="IY98" s="62"/>
      <c r="IZ98" s="62"/>
      <c r="JA98" s="62"/>
      <c r="JB98" s="62"/>
      <c r="JC98" s="62"/>
      <c r="JD98" s="62"/>
      <c r="JE98" s="5"/>
      <c r="JF98" s="5"/>
      <c r="JG98" s="5"/>
      <c r="JH98" s="5"/>
      <c r="JI98" s="5"/>
      <c r="JJ98" s="5"/>
      <c r="JK98" s="5"/>
      <c r="JL98" s="5"/>
      <c r="JM98" s="5"/>
      <c r="JN98" s="5"/>
      <c r="JO98" s="5"/>
      <c r="JP98" s="5"/>
      <c r="JQ98" s="5"/>
      <c r="JR98" s="5"/>
      <c r="JS98" s="5"/>
      <c r="JT98" s="62"/>
      <c r="JU98" s="62"/>
      <c r="JV98" s="62"/>
      <c r="JW98" s="62"/>
      <c r="JX98" s="62"/>
      <c r="JY98" s="62"/>
      <c r="JZ98" s="62"/>
      <c r="KA98" s="62"/>
      <c r="KB98" s="62"/>
      <c r="KC98" s="62"/>
      <c r="KD98" s="62"/>
      <c r="KE98" s="62"/>
      <c r="KF98" s="62"/>
      <c r="KG98" s="62"/>
      <c r="KH98" s="62"/>
      <c r="KI98" s="5"/>
      <c r="KJ98" s="5"/>
      <c r="KK98" s="5"/>
      <c r="KL98" s="5"/>
      <c r="KM98" s="5"/>
      <c r="KN98" s="5"/>
      <c r="KO98" s="5"/>
      <c r="KP98" s="5"/>
      <c r="KQ98" s="5"/>
      <c r="KR98" s="5"/>
      <c r="KS98" s="5"/>
      <c r="KT98" s="5"/>
      <c r="KU98" s="5"/>
      <c r="KV98" s="5"/>
      <c r="KW98" s="5"/>
      <c r="KX98" s="62"/>
      <c r="KY98" s="62"/>
      <c r="KZ98" s="62"/>
      <c r="LA98" s="62"/>
      <c r="LB98" s="62"/>
      <c r="LC98" s="62"/>
      <c r="LD98" s="62"/>
      <c r="LE98" s="62"/>
      <c r="LF98" s="62"/>
      <c r="LG98" s="62"/>
      <c r="LH98" s="62"/>
      <c r="LI98" s="62"/>
      <c r="LJ98" s="62"/>
      <c r="LK98" s="62"/>
      <c r="LL98" s="62"/>
    </row>
    <row r="99" spans="1:324" x14ac:dyDescent="0.35">
      <c r="A99" s="131">
        <v>95</v>
      </c>
      <c r="B99" s="170"/>
      <c r="C99" s="170"/>
      <c r="D99" s="152">
        <v>37</v>
      </c>
      <c r="E99" s="72" t="str">
        <f>'BVEM Scorecard'!F98</f>
        <v>Wind</v>
      </c>
      <c r="F99" s="96"/>
      <c r="G99" s="96"/>
      <c r="H99" s="96"/>
      <c r="I99" s="96"/>
      <c r="J99" s="66"/>
      <c r="K99" s="66"/>
      <c r="L99" s="66"/>
      <c r="M99" s="66"/>
      <c r="N99" s="66"/>
      <c r="O99" s="66"/>
      <c r="P99" s="66"/>
      <c r="Q99" s="66"/>
      <c r="R99" s="66"/>
      <c r="S99" s="66"/>
      <c r="T99" s="66"/>
      <c r="U99" s="66"/>
      <c r="V99" s="66"/>
      <c r="W99" s="66"/>
      <c r="X99" s="35"/>
      <c r="Y99" s="5"/>
      <c r="Z99" s="5"/>
      <c r="AA99" s="5"/>
      <c r="AB99" s="5"/>
      <c r="AC99" s="5"/>
      <c r="AD99" s="5"/>
      <c r="AE99" s="5"/>
      <c r="AF99" s="5"/>
      <c r="AG99" s="5"/>
      <c r="AH99" s="5"/>
      <c r="AI99" s="5"/>
      <c r="AJ99" s="35"/>
      <c r="AK99" s="35"/>
      <c r="AL99" s="35"/>
      <c r="AM99" s="35"/>
      <c r="AN99" s="62"/>
      <c r="AO99" s="62"/>
      <c r="AP99" s="62"/>
      <c r="AQ99" s="62"/>
      <c r="AR99" s="62"/>
      <c r="AS99" s="62"/>
      <c r="AT99" s="62"/>
      <c r="AU99" s="62"/>
      <c r="AV99" s="62"/>
      <c r="AW99" s="62"/>
      <c r="AX99" s="62"/>
      <c r="AY99" s="62"/>
      <c r="AZ99" s="62"/>
      <c r="BA99" s="62"/>
      <c r="BB99" s="62"/>
      <c r="BC99" s="5"/>
      <c r="BD99" s="5"/>
      <c r="BE99" s="5"/>
      <c r="BF99" s="5"/>
      <c r="BG99" s="5"/>
      <c r="BH99" s="5"/>
      <c r="BI99" s="5"/>
      <c r="BJ99" s="5"/>
      <c r="BK99" s="5"/>
      <c r="BL99" s="5"/>
      <c r="BM99" s="5"/>
      <c r="BN99" s="5"/>
      <c r="BO99" s="5"/>
      <c r="BP99" s="5"/>
      <c r="BQ99" s="5"/>
      <c r="BR99" s="62"/>
      <c r="BS99" s="62"/>
      <c r="BT99" s="62"/>
      <c r="BU99" s="62"/>
      <c r="BV99" s="62"/>
      <c r="BW99" s="62"/>
      <c r="BX99" s="62"/>
      <c r="BY99" s="62"/>
      <c r="BZ99" s="62"/>
      <c r="CA99" s="62"/>
      <c r="CB99" s="62"/>
      <c r="CC99" s="62"/>
      <c r="CD99" s="62"/>
      <c r="CE99" s="62"/>
      <c r="CF99" s="62"/>
      <c r="CG99" s="5"/>
      <c r="CH99" s="5"/>
      <c r="CI99" s="5"/>
      <c r="CJ99" s="5"/>
      <c r="CK99" s="5"/>
      <c r="CL99" s="5"/>
      <c r="CM99" s="5"/>
      <c r="CN99" s="5"/>
      <c r="CO99" s="5"/>
      <c r="CP99" s="5"/>
      <c r="CQ99" s="5"/>
      <c r="CR99" s="5"/>
      <c r="CS99" s="5"/>
      <c r="CT99" s="5"/>
      <c r="CU99" s="5"/>
      <c r="CV99" s="62"/>
      <c r="CW99" s="62"/>
      <c r="CX99" s="62"/>
      <c r="CY99" s="62"/>
      <c r="CZ99" s="62"/>
      <c r="DA99" s="62"/>
      <c r="DB99" s="62"/>
      <c r="DC99" s="62"/>
      <c r="DD99" s="62"/>
      <c r="DE99" s="62"/>
      <c r="DF99" s="62"/>
      <c r="DG99" s="62"/>
      <c r="DH99" s="62"/>
      <c r="DI99" s="62"/>
      <c r="DJ99" s="62"/>
      <c r="DK99" s="5"/>
      <c r="DL99" s="5"/>
      <c r="DM99" s="5"/>
      <c r="DN99" s="5"/>
      <c r="DO99" s="5"/>
      <c r="DP99" s="5"/>
      <c r="DQ99" s="5"/>
      <c r="DR99" s="5"/>
      <c r="DS99" s="5"/>
      <c r="DT99" s="5"/>
      <c r="DU99" s="5"/>
      <c r="DV99" s="5"/>
      <c r="DW99" s="5"/>
      <c r="DX99" s="5"/>
      <c r="DY99" s="5"/>
      <c r="DZ99" s="62"/>
      <c r="EA99" s="62"/>
      <c r="EB99" s="62"/>
      <c r="EC99" s="62"/>
      <c r="ED99" s="62"/>
      <c r="EE99" s="62"/>
      <c r="EF99" s="62"/>
      <c r="EG99" s="62"/>
      <c r="EH99" s="62"/>
      <c r="EI99" s="62"/>
      <c r="EJ99" s="62"/>
      <c r="EK99" s="62"/>
      <c r="EL99" s="62"/>
      <c r="EM99" s="62"/>
      <c r="EN99" s="62"/>
      <c r="EO99" s="5"/>
      <c r="EP99" s="5"/>
      <c r="EQ99" s="5"/>
      <c r="ER99" s="5"/>
      <c r="ES99" s="5"/>
      <c r="ET99" s="5"/>
      <c r="EU99" s="5"/>
      <c r="EV99" s="5"/>
      <c r="EW99" s="5"/>
      <c r="EX99" s="5"/>
      <c r="EY99" s="5"/>
      <c r="EZ99" s="5"/>
      <c r="FA99" s="5"/>
      <c r="FB99" s="5"/>
      <c r="FC99" s="5"/>
      <c r="FD99" s="62"/>
      <c r="FE99" s="62"/>
      <c r="FF99" s="62"/>
      <c r="FG99" s="62"/>
      <c r="FH99" s="62"/>
      <c r="FI99" s="62"/>
      <c r="FJ99" s="62"/>
      <c r="FK99" s="62"/>
      <c r="FL99" s="62"/>
      <c r="FM99" s="62"/>
      <c r="FN99" s="62"/>
      <c r="FO99" s="62"/>
      <c r="FP99" s="62"/>
      <c r="FQ99" s="62"/>
      <c r="FR99" s="62"/>
      <c r="FS99" s="5"/>
      <c r="FT99" s="5"/>
      <c r="FU99" s="5"/>
      <c r="FV99" s="5"/>
      <c r="FW99" s="5"/>
      <c r="FX99" s="5"/>
      <c r="FY99" s="5"/>
      <c r="FZ99" s="5"/>
      <c r="GA99" s="5"/>
      <c r="GB99" s="5"/>
      <c r="GC99" s="5"/>
      <c r="GD99" s="5"/>
      <c r="GE99" s="5"/>
      <c r="GF99" s="5"/>
      <c r="GG99" s="5"/>
      <c r="GH99" s="62"/>
      <c r="GI99" s="62"/>
      <c r="GJ99" s="62"/>
      <c r="GK99" s="62"/>
      <c r="GL99" s="62"/>
      <c r="GM99" s="62"/>
      <c r="GN99" s="62"/>
      <c r="GO99" s="62"/>
      <c r="GP99" s="62"/>
      <c r="GQ99" s="62"/>
      <c r="GR99" s="62"/>
      <c r="GS99" s="62"/>
      <c r="GT99" s="62"/>
      <c r="GU99" s="62"/>
      <c r="GV99" s="62"/>
      <c r="GW99" s="5"/>
      <c r="GX99" s="5"/>
      <c r="GY99" s="5"/>
      <c r="GZ99" s="5"/>
      <c r="HA99" s="5"/>
      <c r="HB99" s="5"/>
      <c r="HC99" s="5"/>
      <c r="HD99" s="5"/>
      <c r="HE99" s="5"/>
      <c r="HF99" s="5"/>
      <c r="HG99" s="5"/>
      <c r="HH99" s="5"/>
      <c r="HI99" s="5"/>
      <c r="HJ99" s="5"/>
      <c r="HK99" s="5"/>
      <c r="HL99" s="62"/>
      <c r="HM99" s="62"/>
      <c r="HN99" s="62"/>
      <c r="HO99" s="62"/>
      <c r="HP99" s="62"/>
      <c r="HQ99" s="62"/>
      <c r="HR99" s="62"/>
      <c r="HS99" s="62"/>
      <c r="HT99" s="62"/>
      <c r="HU99" s="62"/>
      <c r="HV99" s="62"/>
      <c r="HW99" s="62"/>
      <c r="HX99" s="62"/>
      <c r="HY99" s="62"/>
      <c r="HZ99" s="62"/>
      <c r="IA99" s="5"/>
      <c r="IB99" s="5"/>
      <c r="IC99" s="5"/>
      <c r="ID99" s="5"/>
      <c r="IE99" s="5"/>
      <c r="IF99" s="5"/>
      <c r="IG99" s="5"/>
      <c r="IH99" s="5"/>
      <c r="II99" s="5"/>
      <c r="IJ99" s="5"/>
      <c r="IK99" s="5"/>
      <c r="IL99" s="5"/>
      <c r="IM99" s="5"/>
      <c r="IN99" s="5"/>
      <c r="IO99" s="5"/>
      <c r="IP99" s="62"/>
      <c r="IQ99" s="62"/>
      <c r="IR99" s="62"/>
      <c r="IS99" s="62"/>
      <c r="IT99" s="62"/>
      <c r="IU99" s="62"/>
      <c r="IV99" s="62"/>
      <c r="IW99" s="62"/>
      <c r="IX99" s="62"/>
      <c r="IY99" s="62"/>
      <c r="IZ99" s="62"/>
      <c r="JA99" s="62"/>
      <c r="JB99" s="62"/>
      <c r="JC99" s="62"/>
      <c r="JD99" s="62"/>
      <c r="JE99" s="5"/>
      <c r="JF99" s="5"/>
      <c r="JG99" s="5"/>
      <c r="JH99" s="5"/>
      <c r="JI99" s="5"/>
      <c r="JJ99" s="5"/>
      <c r="JK99" s="5"/>
      <c r="JL99" s="5"/>
      <c r="JM99" s="5"/>
      <c r="JN99" s="5"/>
      <c r="JO99" s="5"/>
      <c r="JP99" s="5"/>
      <c r="JQ99" s="5"/>
      <c r="JR99" s="5"/>
      <c r="JS99" s="5"/>
      <c r="JT99" s="62"/>
      <c r="JU99" s="62"/>
      <c r="JV99" s="62"/>
      <c r="JW99" s="62"/>
      <c r="JX99" s="62"/>
      <c r="JY99" s="62"/>
      <c r="JZ99" s="62"/>
      <c r="KA99" s="62"/>
      <c r="KB99" s="62"/>
      <c r="KC99" s="62"/>
      <c r="KD99" s="62"/>
      <c r="KE99" s="62"/>
      <c r="KF99" s="62"/>
      <c r="KG99" s="62"/>
      <c r="KH99" s="62"/>
      <c r="KI99" s="5"/>
      <c r="KJ99" s="5"/>
      <c r="KK99" s="5"/>
      <c r="KL99" s="5"/>
      <c r="KM99" s="5"/>
      <c r="KN99" s="5"/>
      <c r="KO99" s="5"/>
      <c r="KP99" s="5"/>
      <c r="KQ99" s="5"/>
      <c r="KR99" s="5"/>
      <c r="KS99" s="5"/>
      <c r="KT99" s="5"/>
      <c r="KU99" s="5"/>
      <c r="KV99" s="5"/>
      <c r="KW99" s="5"/>
      <c r="KX99" s="62"/>
      <c r="KY99" s="62"/>
      <c r="KZ99" s="62"/>
      <c r="LA99" s="62"/>
      <c r="LB99" s="62"/>
      <c r="LC99" s="62"/>
      <c r="LD99" s="62"/>
      <c r="LE99" s="62"/>
      <c r="LF99" s="62"/>
      <c r="LG99" s="62"/>
      <c r="LH99" s="62"/>
      <c r="LI99" s="62"/>
      <c r="LJ99" s="62"/>
      <c r="LK99" s="62"/>
      <c r="LL99" s="62"/>
    </row>
    <row r="100" spans="1:324" x14ac:dyDescent="0.35">
      <c r="A100" s="131">
        <v>96</v>
      </c>
      <c r="B100" s="170"/>
      <c r="C100" s="170"/>
      <c r="D100" s="152">
        <v>308</v>
      </c>
      <c r="E100" s="72" t="str">
        <f>'BVEM Scorecard'!F99</f>
        <v>Wind</v>
      </c>
      <c r="F100" s="96"/>
      <c r="G100" s="96"/>
      <c r="H100" s="96"/>
      <c r="I100" s="96"/>
      <c r="J100" s="66"/>
      <c r="K100" s="66"/>
      <c r="L100" s="66"/>
      <c r="M100" s="66"/>
      <c r="N100" s="66"/>
      <c r="O100" s="66"/>
      <c r="P100" s="66"/>
      <c r="Q100" s="66"/>
      <c r="R100" s="66"/>
      <c r="S100" s="66"/>
      <c r="T100" s="66"/>
      <c r="U100" s="66"/>
      <c r="V100" s="66"/>
      <c r="W100" s="66"/>
      <c r="X100" s="35"/>
      <c r="Y100" s="5"/>
      <c r="Z100" s="5"/>
      <c r="AA100" s="5"/>
      <c r="AB100" s="5"/>
      <c r="AC100" s="5"/>
      <c r="AD100" s="5"/>
      <c r="AE100" s="5"/>
      <c r="AF100" s="5"/>
      <c r="AG100" s="5"/>
      <c r="AH100" s="5"/>
      <c r="AI100" s="5"/>
      <c r="AJ100" s="35"/>
      <c r="AK100" s="35"/>
      <c r="AL100" s="35"/>
      <c r="AM100" s="35"/>
      <c r="AN100" s="62"/>
      <c r="AO100" s="62"/>
      <c r="AP100" s="62"/>
      <c r="AQ100" s="62"/>
      <c r="AR100" s="62"/>
      <c r="AS100" s="62"/>
      <c r="AT100" s="62"/>
      <c r="AU100" s="62"/>
      <c r="AV100" s="62"/>
      <c r="AW100" s="62"/>
      <c r="AX100" s="62"/>
      <c r="AY100" s="62"/>
      <c r="AZ100" s="62"/>
      <c r="BA100" s="62"/>
      <c r="BB100" s="62"/>
      <c r="BC100" s="5"/>
      <c r="BD100" s="5"/>
      <c r="BE100" s="5"/>
      <c r="BF100" s="5"/>
      <c r="BG100" s="5"/>
      <c r="BH100" s="5"/>
      <c r="BI100" s="5"/>
      <c r="BJ100" s="5"/>
      <c r="BK100" s="5"/>
      <c r="BL100" s="5"/>
      <c r="BM100" s="5"/>
      <c r="BN100" s="5"/>
      <c r="BO100" s="5"/>
      <c r="BP100" s="5"/>
      <c r="BQ100" s="5"/>
      <c r="BR100" s="62"/>
      <c r="BS100" s="62"/>
      <c r="BT100" s="62"/>
      <c r="BU100" s="62"/>
      <c r="BV100" s="62"/>
      <c r="BW100" s="62"/>
      <c r="BX100" s="62"/>
      <c r="BY100" s="62"/>
      <c r="BZ100" s="62"/>
      <c r="CA100" s="62"/>
      <c r="CB100" s="62"/>
      <c r="CC100" s="62"/>
      <c r="CD100" s="62"/>
      <c r="CE100" s="62"/>
      <c r="CF100" s="62"/>
      <c r="CG100" s="5"/>
      <c r="CH100" s="5"/>
      <c r="CI100" s="5"/>
      <c r="CJ100" s="5"/>
      <c r="CK100" s="5"/>
      <c r="CL100" s="5"/>
      <c r="CM100" s="5"/>
      <c r="CN100" s="5"/>
      <c r="CO100" s="5"/>
      <c r="CP100" s="5"/>
      <c r="CQ100" s="5"/>
      <c r="CR100" s="5"/>
      <c r="CS100" s="5"/>
      <c r="CT100" s="5"/>
      <c r="CU100" s="5"/>
      <c r="CV100" s="62"/>
      <c r="CW100" s="62"/>
      <c r="CX100" s="62"/>
      <c r="CY100" s="62"/>
      <c r="CZ100" s="62"/>
      <c r="DA100" s="62"/>
      <c r="DB100" s="62"/>
      <c r="DC100" s="62"/>
      <c r="DD100" s="62"/>
      <c r="DE100" s="62"/>
      <c r="DF100" s="62"/>
      <c r="DG100" s="62"/>
      <c r="DH100" s="62"/>
      <c r="DI100" s="62"/>
      <c r="DJ100" s="62"/>
      <c r="DK100" s="5"/>
      <c r="DL100" s="5"/>
      <c r="DM100" s="5"/>
      <c r="DN100" s="5"/>
      <c r="DO100" s="5"/>
      <c r="DP100" s="5"/>
      <c r="DQ100" s="5"/>
      <c r="DR100" s="5"/>
      <c r="DS100" s="5"/>
      <c r="DT100" s="5"/>
      <c r="DU100" s="5"/>
      <c r="DV100" s="5"/>
      <c r="DW100" s="5"/>
      <c r="DX100" s="5"/>
      <c r="DY100" s="5"/>
      <c r="DZ100" s="62"/>
      <c r="EA100" s="62"/>
      <c r="EB100" s="62"/>
      <c r="EC100" s="62"/>
      <c r="ED100" s="62"/>
      <c r="EE100" s="62"/>
      <c r="EF100" s="62"/>
      <c r="EG100" s="62"/>
      <c r="EH100" s="62"/>
      <c r="EI100" s="62"/>
      <c r="EJ100" s="62"/>
      <c r="EK100" s="62"/>
      <c r="EL100" s="62"/>
      <c r="EM100" s="62"/>
      <c r="EN100" s="62"/>
      <c r="EO100" s="5"/>
      <c r="EP100" s="5"/>
      <c r="EQ100" s="5"/>
      <c r="ER100" s="5"/>
      <c r="ES100" s="5"/>
      <c r="ET100" s="5"/>
      <c r="EU100" s="5"/>
      <c r="EV100" s="5"/>
      <c r="EW100" s="5"/>
      <c r="EX100" s="5"/>
      <c r="EY100" s="5"/>
      <c r="EZ100" s="5"/>
      <c r="FA100" s="5"/>
      <c r="FB100" s="5"/>
      <c r="FC100" s="5"/>
      <c r="FD100" s="62"/>
      <c r="FE100" s="62"/>
      <c r="FF100" s="62"/>
      <c r="FG100" s="62"/>
      <c r="FH100" s="62"/>
      <c r="FI100" s="62"/>
      <c r="FJ100" s="62"/>
      <c r="FK100" s="62"/>
      <c r="FL100" s="62"/>
      <c r="FM100" s="62"/>
      <c r="FN100" s="62"/>
      <c r="FO100" s="62"/>
      <c r="FP100" s="62"/>
      <c r="FQ100" s="62"/>
      <c r="FR100" s="62"/>
      <c r="FS100" s="5"/>
      <c r="FT100" s="5"/>
      <c r="FU100" s="5"/>
      <c r="FV100" s="5"/>
      <c r="FW100" s="5"/>
      <c r="FX100" s="5"/>
      <c r="FY100" s="5"/>
      <c r="FZ100" s="5"/>
      <c r="GA100" s="5"/>
      <c r="GB100" s="5"/>
      <c r="GC100" s="5"/>
      <c r="GD100" s="5"/>
      <c r="GE100" s="5"/>
      <c r="GF100" s="5"/>
      <c r="GG100" s="5"/>
      <c r="GH100" s="62"/>
      <c r="GI100" s="62"/>
      <c r="GJ100" s="62"/>
      <c r="GK100" s="62"/>
      <c r="GL100" s="62"/>
      <c r="GM100" s="62"/>
      <c r="GN100" s="62"/>
      <c r="GO100" s="62"/>
      <c r="GP100" s="62"/>
      <c r="GQ100" s="62"/>
      <c r="GR100" s="62"/>
      <c r="GS100" s="62"/>
      <c r="GT100" s="62"/>
      <c r="GU100" s="62"/>
      <c r="GV100" s="62"/>
      <c r="GW100" s="5"/>
      <c r="GX100" s="5"/>
      <c r="GY100" s="5"/>
      <c r="GZ100" s="5"/>
      <c r="HA100" s="5"/>
      <c r="HB100" s="5"/>
      <c r="HC100" s="5"/>
      <c r="HD100" s="5"/>
      <c r="HE100" s="5"/>
      <c r="HF100" s="5"/>
      <c r="HG100" s="5"/>
      <c r="HH100" s="5"/>
      <c r="HI100" s="5"/>
      <c r="HJ100" s="5"/>
      <c r="HK100" s="5"/>
      <c r="HL100" s="62"/>
      <c r="HM100" s="62"/>
      <c r="HN100" s="62"/>
      <c r="HO100" s="62"/>
      <c r="HP100" s="62"/>
      <c r="HQ100" s="62"/>
      <c r="HR100" s="62"/>
      <c r="HS100" s="62"/>
      <c r="HT100" s="62"/>
      <c r="HU100" s="62"/>
      <c r="HV100" s="62"/>
      <c r="HW100" s="62"/>
      <c r="HX100" s="62"/>
      <c r="HY100" s="62"/>
      <c r="HZ100" s="62"/>
      <c r="IA100" s="5"/>
      <c r="IB100" s="5"/>
      <c r="IC100" s="5"/>
      <c r="ID100" s="5"/>
      <c r="IE100" s="5"/>
      <c r="IF100" s="5"/>
      <c r="IG100" s="5"/>
      <c r="IH100" s="5"/>
      <c r="II100" s="5"/>
      <c r="IJ100" s="5"/>
      <c r="IK100" s="5"/>
      <c r="IL100" s="5"/>
      <c r="IM100" s="5"/>
      <c r="IN100" s="5"/>
      <c r="IO100" s="5"/>
      <c r="IP100" s="62"/>
      <c r="IQ100" s="62"/>
      <c r="IR100" s="62"/>
      <c r="IS100" s="62"/>
      <c r="IT100" s="62"/>
      <c r="IU100" s="62"/>
      <c r="IV100" s="62"/>
      <c r="IW100" s="62"/>
      <c r="IX100" s="62"/>
      <c r="IY100" s="62"/>
      <c r="IZ100" s="62"/>
      <c r="JA100" s="62"/>
      <c r="JB100" s="62"/>
      <c r="JC100" s="62"/>
      <c r="JD100" s="62"/>
      <c r="JE100" s="5"/>
      <c r="JF100" s="5"/>
      <c r="JG100" s="5"/>
      <c r="JH100" s="5"/>
      <c r="JI100" s="5"/>
      <c r="JJ100" s="5"/>
      <c r="JK100" s="5"/>
      <c r="JL100" s="5"/>
      <c r="JM100" s="5"/>
      <c r="JN100" s="5"/>
      <c r="JO100" s="5"/>
      <c r="JP100" s="5"/>
      <c r="JQ100" s="5"/>
      <c r="JR100" s="5"/>
      <c r="JS100" s="5"/>
      <c r="JT100" s="62"/>
      <c r="JU100" s="62"/>
      <c r="JV100" s="62"/>
      <c r="JW100" s="62"/>
      <c r="JX100" s="62"/>
      <c r="JY100" s="62"/>
      <c r="JZ100" s="62"/>
      <c r="KA100" s="62"/>
      <c r="KB100" s="62"/>
      <c r="KC100" s="62"/>
      <c r="KD100" s="62"/>
      <c r="KE100" s="62"/>
      <c r="KF100" s="62"/>
      <c r="KG100" s="62"/>
      <c r="KH100" s="62"/>
      <c r="KI100" s="5"/>
      <c r="KJ100" s="5"/>
      <c r="KK100" s="5"/>
      <c r="KL100" s="5"/>
      <c r="KM100" s="5"/>
      <c r="KN100" s="5"/>
      <c r="KO100" s="5"/>
      <c r="KP100" s="5"/>
      <c r="KQ100" s="5"/>
      <c r="KR100" s="5"/>
      <c r="KS100" s="5"/>
      <c r="KT100" s="5"/>
      <c r="KU100" s="5"/>
      <c r="KV100" s="5"/>
      <c r="KW100" s="5"/>
      <c r="KX100" s="62"/>
      <c r="KY100" s="62"/>
      <c r="KZ100" s="62"/>
      <c r="LA100" s="62"/>
      <c r="LB100" s="62"/>
      <c r="LC100" s="62"/>
      <c r="LD100" s="62"/>
      <c r="LE100" s="62"/>
      <c r="LF100" s="62"/>
      <c r="LG100" s="62"/>
      <c r="LH100" s="62"/>
      <c r="LI100" s="62"/>
      <c r="LJ100" s="62"/>
      <c r="LK100" s="62"/>
      <c r="LL100" s="62"/>
    </row>
    <row r="101" spans="1:324" x14ac:dyDescent="0.35">
      <c r="A101" s="131">
        <v>97</v>
      </c>
      <c r="B101" s="170"/>
      <c r="C101" s="170"/>
      <c r="D101" s="152">
        <v>174</v>
      </c>
      <c r="E101" s="72" t="str">
        <f>'BVEM Scorecard'!F100</f>
        <v>Wind</v>
      </c>
      <c r="F101" s="96"/>
      <c r="G101" s="96"/>
      <c r="H101" s="96"/>
      <c r="I101" s="96"/>
      <c r="J101" s="66"/>
      <c r="K101" s="66"/>
      <c r="L101" s="66"/>
      <c r="M101" s="66"/>
      <c r="N101" s="66"/>
      <c r="O101" s="66"/>
      <c r="P101" s="66"/>
      <c r="Q101" s="66"/>
      <c r="R101" s="66"/>
      <c r="S101" s="66"/>
      <c r="T101" s="66"/>
      <c r="U101" s="66"/>
      <c r="V101" s="66"/>
      <c r="W101" s="66"/>
      <c r="X101" s="35"/>
      <c r="Y101" s="5"/>
      <c r="Z101" s="5"/>
      <c r="AA101" s="5"/>
      <c r="AB101" s="5"/>
      <c r="AC101" s="5"/>
      <c r="AD101" s="5"/>
      <c r="AE101" s="5"/>
      <c r="AF101" s="5"/>
      <c r="AG101" s="5"/>
      <c r="AH101" s="5"/>
      <c r="AI101" s="5"/>
      <c r="AJ101" s="35"/>
      <c r="AK101" s="35"/>
      <c r="AL101" s="35"/>
      <c r="AM101" s="35"/>
      <c r="AN101" s="62"/>
      <c r="AO101" s="62"/>
      <c r="AP101" s="62"/>
      <c r="AQ101" s="62"/>
      <c r="AR101" s="62"/>
      <c r="AS101" s="62"/>
      <c r="AT101" s="62"/>
      <c r="AU101" s="62"/>
      <c r="AV101" s="62"/>
      <c r="AW101" s="62"/>
      <c r="AX101" s="62"/>
      <c r="AY101" s="62"/>
      <c r="AZ101" s="62"/>
      <c r="BA101" s="62"/>
      <c r="BB101" s="62"/>
      <c r="BC101" s="5"/>
      <c r="BD101" s="5"/>
      <c r="BE101" s="5"/>
      <c r="BF101" s="5"/>
      <c r="BG101" s="5"/>
      <c r="BH101" s="5"/>
      <c r="BI101" s="5"/>
      <c r="BJ101" s="5"/>
      <c r="BK101" s="5"/>
      <c r="BL101" s="5"/>
      <c r="BM101" s="5"/>
      <c r="BN101" s="5"/>
      <c r="BO101" s="5"/>
      <c r="BP101" s="5"/>
      <c r="BQ101" s="5"/>
      <c r="BR101" s="62"/>
      <c r="BS101" s="62"/>
      <c r="BT101" s="62"/>
      <c r="BU101" s="62"/>
      <c r="BV101" s="62"/>
      <c r="BW101" s="62"/>
      <c r="BX101" s="62"/>
      <c r="BY101" s="62"/>
      <c r="BZ101" s="62"/>
      <c r="CA101" s="62"/>
      <c r="CB101" s="62"/>
      <c r="CC101" s="62"/>
      <c r="CD101" s="62"/>
      <c r="CE101" s="62"/>
      <c r="CF101" s="62"/>
      <c r="CG101" s="5"/>
      <c r="CH101" s="5"/>
      <c r="CI101" s="5"/>
      <c r="CJ101" s="5"/>
      <c r="CK101" s="5"/>
      <c r="CL101" s="5"/>
      <c r="CM101" s="5"/>
      <c r="CN101" s="5"/>
      <c r="CO101" s="5"/>
      <c r="CP101" s="5"/>
      <c r="CQ101" s="5"/>
      <c r="CR101" s="5"/>
      <c r="CS101" s="5"/>
      <c r="CT101" s="5"/>
      <c r="CU101" s="5"/>
      <c r="CV101" s="62"/>
      <c r="CW101" s="62"/>
      <c r="CX101" s="62"/>
      <c r="CY101" s="62"/>
      <c r="CZ101" s="62"/>
      <c r="DA101" s="62"/>
      <c r="DB101" s="62"/>
      <c r="DC101" s="62"/>
      <c r="DD101" s="62"/>
      <c r="DE101" s="62"/>
      <c r="DF101" s="62"/>
      <c r="DG101" s="62"/>
      <c r="DH101" s="62"/>
      <c r="DI101" s="62"/>
      <c r="DJ101" s="62"/>
      <c r="DK101" s="5"/>
      <c r="DL101" s="5"/>
      <c r="DM101" s="5"/>
      <c r="DN101" s="5"/>
      <c r="DO101" s="5"/>
      <c r="DP101" s="5"/>
      <c r="DQ101" s="5"/>
      <c r="DR101" s="5"/>
      <c r="DS101" s="5"/>
      <c r="DT101" s="5"/>
      <c r="DU101" s="5"/>
      <c r="DV101" s="5"/>
      <c r="DW101" s="5"/>
      <c r="DX101" s="5"/>
      <c r="DY101" s="5"/>
      <c r="DZ101" s="62"/>
      <c r="EA101" s="62"/>
      <c r="EB101" s="62"/>
      <c r="EC101" s="62"/>
      <c r="ED101" s="62"/>
      <c r="EE101" s="62"/>
      <c r="EF101" s="62"/>
      <c r="EG101" s="62"/>
      <c r="EH101" s="62"/>
      <c r="EI101" s="62"/>
      <c r="EJ101" s="62"/>
      <c r="EK101" s="62"/>
      <c r="EL101" s="62"/>
      <c r="EM101" s="62"/>
      <c r="EN101" s="62"/>
      <c r="EO101" s="5"/>
      <c r="EP101" s="5"/>
      <c r="EQ101" s="5"/>
      <c r="ER101" s="5"/>
      <c r="ES101" s="5"/>
      <c r="ET101" s="5"/>
      <c r="EU101" s="5"/>
      <c r="EV101" s="5"/>
      <c r="EW101" s="5"/>
      <c r="EX101" s="5"/>
      <c r="EY101" s="5"/>
      <c r="EZ101" s="5"/>
      <c r="FA101" s="5"/>
      <c r="FB101" s="5"/>
      <c r="FC101" s="5"/>
      <c r="FD101" s="62"/>
      <c r="FE101" s="62"/>
      <c r="FF101" s="62"/>
      <c r="FG101" s="62"/>
      <c r="FH101" s="62"/>
      <c r="FI101" s="62"/>
      <c r="FJ101" s="62"/>
      <c r="FK101" s="62"/>
      <c r="FL101" s="62"/>
      <c r="FM101" s="62"/>
      <c r="FN101" s="62"/>
      <c r="FO101" s="62"/>
      <c r="FP101" s="62"/>
      <c r="FQ101" s="62"/>
      <c r="FR101" s="62"/>
      <c r="FS101" s="5"/>
      <c r="FT101" s="5"/>
      <c r="FU101" s="5"/>
      <c r="FV101" s="5"/>
      <c r="FW101" s="5"/>
      <c r="FX101" s="5"/>
      <c r="FY101" s="5"/>
      <c r="FZ101" s="5"/>
      <c r="GA101" s="5"/>
      <c r="GB101" s="5"/>
      <c r="GC101" s="5"/>
      <c r="GD101" s="5"/>
      <c r="GE101" s="5"/>
      <c r="GF101" s="5"/>
      <c r="GG101" s="5"/>
      <c r="GH101" s="62"/>
      <c r="GI101" s="62"/>
      <c r="GJ101" s="62"/>
      <c r="GK101" s="62"/>
      <c r="GL101" s="62"/>
      <c r="GM101" s="62"/>
      <c r="GN101" s="62"/>
      <c r="GO101" s="62"/>
      <c r="GP101" s="62"/>
      <c r="GQ101" s="62"/>
      <c r="GR101" s="62"/>
      <c r="GS101" s="62"/>
      <c r="GT101" s="62"/>
      <c r="GU101" s="62"/>
      <c r="GV101" s="62"/>
      <c r="GW101" s="5"/>
      <c r="GX101" s="5"/>
      <c r="GY101" s="5"/>
      <c r="GZ101" s="5"/>
      <c r="HA101" s="5"/>
      <c r="HB101" s="5"/>
      <c r="HC101" s="5"/>
      <c r="HD101" s="5"/>
      <c r="HE101" s="5"/>
      <c r="HF101" s="5"/>
      <c r="HG101" s="5"/>
      <c r="HH101" s="5"/>
      <c r="HI101" s="5"/>
      <c r="HJ101" s="5"/>
      <c r="HK101" s="5"/>
      <c r="HL101" s="62"/>
      <c r="HM101" s="62"/>
      <c r="HN101" s="62"/>
      <c r="HO101" s="62"/>
      <c r="HP101" s="62"/>
      <c r="HQ101" s="62"/>
      <c r="HR101" s="62"/>
      <c r="HS101" s="62"/>
      <c r="HT101" s="62"/>
      <c r="HU101" s="62"/>
      <c r="HV101" s="62"/>
      <c r="HW101" s="62"/>
      <c r="HX101" s="62"/>
      <c r="HY101" s="62"/>
      <c r="HZ101" s="62"/>
      <c r="IA101" s="5"/>
      <c r="IB101" s="5"/>
      <c r="IC101" s="5"/>
      <c r="ID101" s="5"/>
      <c r="IE101" s="5"/>
      <c r="IF101" s="5"/>
      <c r="IG101" s="5"/>
      <c r="IH101" s="5"/>
      <c r="II101" s="5"/>
      <c r="IJ101" s="5"/>
      <c r="IK101" s="5"/>
      <c r="IL101" s="5"/>
      <c r="IM101" s="5"/>
      <c r="IN101" s="5"/>
      <c r="IO101" s="5"/>
      <c r="IP101" s="62"/>
      <c r="IQ101" s="62"/>
      <c r="IR101" s="62"/>
      <c r="IS101" s="62"/>
      <c r="IT101" s="62"/>
      <c r="IU101" s="62"/>
      <c r="IV101" s="62"/>
      <c r="IW101" s="62"/>
      <c r="IX101" s="62"/>
      <c r="IY101" s="62"/>
      <c r="IZ101" s="62"/>
      <c r="JA101" s="62"/>
      <c r="JB101" s="62"/>
      <c r="JC101" s="62"/>
      <c r="JD101" s="62"/>
      <c r="JE101" s="5"/>
      <c r="JF101" s="5"/>
      <c r="JG101" s="5"/>
      <c r="JH101" s="5"/>
      <c r="JI101" s="5"/>
      <c r="JJ101" s="5"/>
      <c r="JK101" s="5"/>
      <c r="JL101" s="5"/>
      <c r="JM101" s="5"/>
      <c r="JN101" s="5"/>
      <c r="JO101" s="5"/>
      <c r="JP101" s="5"/>
      <c r="JQ101" s="5"/>
      <c r="JR101" s="5"/>
      <c r="JS101" s="5"/>
      <c r="JT101" s="62"/>
      <c r="JU101" s="62"/>
      <c r="JV101" s="62"/>
      <c r="JW101" s="62"/>
      <c r="JX101" s="62"/>
      <c r="JY101" s="62"/>
      <c r="JZ101" s="62"/>
      <c r="KA101" s="62"/>
      <c r="KB101" s="62"/>
      <c r="KC101" s="62"/>
      <c r="KD101" s="62"/>
      <c r="KE101" s="62"/>
      <c r="KF101" s="62"/>
      <c r="KG101" s="62"/>
      <c r="KH101" s="62"/>
      <c r="KI101" s="5"/>
      <c r="KJ101" s="5"/>
      <c r="KK101" s="5"/>
      <c r="KL101" s="5"/>
      <c r="KM101" s="5"/>
      <c r="KN101" s="5"/>
      <c r="KO101" s="5"/>
      <c r="KP101" s="5"/>
      <c r="KQ101" s="5"/>
      <c r="KR101" s="5"/>
      <c r="KS101" s="5"/>
      <c r="KT101" s="5"/>
      <c r="KU101" s="5"/>
      <c r="KV101" s="5"/>
      <c r="KW101" s="5"/>
      <c r="KX101" s="62"/>
      <c r="KY101" s="62"/>
      <c r="KZ101" s="62"/>
      <c r="LA101" s="62"/>
      <c r="LB101" s="62"/>
      <c r="LC101" s="62"/>
      <c r="LD101" s="62"/>
      <c r="LE101" s="62"/>
      <c r="LF101" s="62"/>
      <c r="LG101" s="62"/>
      <c r="LH101" s="62"/>
      <c r="LI101" s="62"/>
      <c r="LJ101" s="62"/>
      <c r="LK101" s="62"/>
      <c r="LL101" s="62"/>
    </row>
    <row r="102" spans="1:324" x14ac:dyDescent="0.35">
      <c r="A102" s="131">
        <v>98</v>
      </c>
      <c r="B102" s="170"/>
      <c r="C102" s="170"/>
      <c r="D102" s="152">
        <v>103</v>
      </c>
      <c r="E102" s="72" t="str">
        <f>'BVEM Scorecard'!F101</f>
        <v>Wind</v>
      </c>
      <c r="F102" s="96"/>
      <c r="G102" s="96"/>
      <c r="H102" s="96"/>
      <c r="I102" s="96"/>
      <c r="J102" s="66"/>
      <c r="K102" s="66"/>
      <c r="L102" s="66"/>
      <c r="M102" s="66"/>
      <c r="N102" s="66"/>
      <c r="O102" s="66"/>
      <c r="P102" s="66"/>
      <c r="Q102" s="66"/>
      <c r="R102" s="66"/>
      <c r="S102" s="66"/>
      <c r="T102" s="66"/>
      <c r="U102" s="66"/>
      <c r="V102" s="66"/>
      <c r="W102" s="66"/>
      <c r="X102" s="35"/>
      <c r="Y102" s="5"/>
      <c r="Z102" s="5"/>
      <c r="AA102" s="5"/>
      <c r="AB102" s="5"/>
      <c r="AC102" s="5"/>
      <c r="AD102" s="5"/>
      <c r="AE102" s="5"/>
      <c r="AF102" s="5"/>
      <c r="AG102" s="5"/>
      <c r="AH102" s="5"/>
      <c r="AI102" s="5"/>
      <c r="AJ102" s="35"/>
      <c r="AK102" s="35"/>
      <c r="AL102" s="35"/>
      <c r="AM102" s="35"/>
      <c r="AN102" s="62"/>
      <c r="AO102" s="62"/>
      <c r="AP102" s="62"/>
      <c r="AQ102" s="62"/>
      <c r="AR102" s="62"/>
      <c r="AS102" s="62"/>
      <c r="AT102" s="62"/>
      <c r="AU102" s="62"/>
      <c r="AV102" s="62"/>
      <c r="AW102" s="62"/>
      <c r="AX102" s="62"/>
      <c r="AY102" s="62"/>
      <c r="AZ102" s="62"/>
      <c r="BA102" s="62"/>
      <c r="BB102" s="62"/>
      <c r="BC102" s="5"/>
      <c r="BD102" s="5"/>
      <c r="BE102" s="5"/>
      <c r="BF102" s="5"/>
      <c r="BG102" s="5"/>
      <c r="BH102" s="5"/>
      <c r="BI102" s="5"/>
      <c r="BJ102" s="5"/>
      <c r="BK102" s="5"/>
      <c r="BL102" s="5"/>
      <c r="BM102" s="5"/>
      <c r="BN102" s="5"/>
      <c r="BO102" s="5"/>
      <c r="BP102" s="5"/>
      <c r="BQ102" s="5"/>
      <c r="BR102" s="62"/>
      <c r="BS102" s="62"/>
      <c r="BT102" s="62"/>
      <c r="BU102" s="62"/>
      <c r="BV102" s="62"/>
      <c r="BW102" s="62"/>
      <c r="BX102" s="62"/>
      <c r="BY102" s="62"/>
      <c r="BZ102" s="62"/>
      <c r="CA102" s="62"/>
      <c r="CB102" s="62"/>
      <c r="CC102" s="62"/>
      <c r="CD102" s="62"/>
      <c r="CE102" s="62"/>
      <c r="CF102" s="62"/>
      <c r="CG102" s="5"/>
      <c r="CH102" s="5"/>
      <c r="CI102" s="5"/>
      <c r="CJ102" s="5"/>
      <c r="CK102" s="5"/>
      <c r="CL102" s="5"/>
      <c r="CM102" s="5"/>
      <c r="CN102" s="5"/>
      <c r="CO102" s="5"/>
      <c r="CP102" s="5"/>
      <c r="CQ102" s="5"/>
      <c r="CR102" s="5"/>
      <c r="CS102" s="5"/>
      <c r="CT102" s="5"/>
      <c r="CU102" s="5"/>
      <c r="CV102" s="62"/>
      <c r="CW102" s="62"/>
      <c r="CX102" s="62"/>
      <c r="CY102" s="62"/>
      <c r="CZ102" s="62"/>
      <c r="DA102" s="62"/>
      <c r="DB102" s="62"/>
      <c r="DC102" s="62"/>
      <c r="DD102" s="62"/>
      <c r="DE102" s="62"/>
      <c r="DF102" s="62"/>
      <c r="DG102" s="62"/>
      <c r="DH102" s="62"/>
      <c r="DI102" s="62"/>
      <c r="DJ102" s="62"/>
      <c r="DK102" s="5"/>
      <c r="DL102" s="5"/>
      <c r="DM102" s="5"/>
      <c r="DN102" s="5"/>
      <c r="DO102" s="5"/>
      <c r="DP102" s="5"/>
      <c r="DQ102" s="5"/>
      <c r="DR102" s="5"/>
      <c r="DS102" s="5"/>
      <c r="DT102" s="5"/>
      <c r="DU102" s="5"/>
      <c r="DV102" s="5"/>
      <c r="DW102" s="5"/>
      <c r="DX102" s="5"/>
      <c r="DY102" s="5"/>
      <c r="DZ102" s="62"/>
      <c r="EA102" s="62"/>
      <c r="EB102" s="62"/>
      <c r="EC102" s="62"/>
      <c r="ED102" s="62"/>
      <c r="EE102" s="62"/>
      <c r="EF102" s="62"/>
      <c r="EG102" s="62"/>
      <c r="EH102" s="62"/>
      <c r="EI102" s="62"/>
      <c r="EJ102" s="62"/>
      <c r="EK102" s="62"/>
      <c r="EL102" s="62"/>
      <c r="EM102" s="62"/>
      <c r="EN102" s="62"/>
      <c r="EO102" s="5"/>
      <c r="EP102" s="5"/>
      <c r="EQ102" s="5"/>
      <c r="ER102" s="5"/>
      <c r="ES102" s="5"/>
      <c r="ET102" s="5"/>
      <c r="EU102" s="5"/>
      <c r="EV102" s="5"/>
      <c r="EW102" s="5"/>
      <c r="EX102" s="5"/>
      <c r="EY102" s="5"/>
      <c r="EZ102" s="5"/>
      <c r="FA102" s="5"/>
      <c r="FB102" s="5"/>
      <c r="FC102" s="5"/>
      <c r="FD102" s="62"/>
      <c r="FE102" s="62"/>
      <c r="FF102" s="62"/>
      <c r="FG102" s="62"/>
      <c r="FH102" s="62"/>
      <c r="FI102" s="62"/>
      <c r="FJ102" s="62"/>
      <c r="FK102" s="62"/>
      <c r="FL102" s="62"/>
      <c r="FM102" s="62"/>
      <c r="FN102" s="62"/>
      <c r="FO102" s="62"/>
      <c r="FP102" s="62"/>
      <c r="FQ102" s="62"/>
      <c r="FR102" s="62"/>
      <c r="FS102" s="5"/>
      <c r="FT102" s="5"/>
      <c r="FU102" s="5"/>
      <c r="FV102" s="5"/>
      <c r="FW102" s="5"/>
      <c r="FX102" s="5"/>
      <c r="FY102" s="5"/>
      <c r="FZ102" s="5"/>
      <c r="GA102" s="5"/>
      <c r="GB102" s="5"/>
      <c r="GC102" s="5"/>
      <c r="GD102" s="5"/>
      <c r="GE102" s="5"/>
      <c r="GF102" s="5"/>
      <c r="GG102" s="5"/>
      <c r="GH102" s="62"/>
      <c r="GI102" s="62"/>
      <c r="GJ102" s="62"/>
      <c r="GK102" s="62"/>
      <c r="GL102" s="62"/>
      <c r="GM102" s="62"/>
      <c r="GN102" s="62"/>
      <c r="GO102" s="62"/>
      <c r="GP102" s="62"/>
      <c r="GQ102" s="62"/>
      <c r="GR102" s="62"/>
      <c r="GS102" s="62"/>
      <c r="GT102" s="62"/>
      <c r="GU102" s="62"/>
      <c r="GV102" s="62"/>
      <c r="GW102" s="5"/>
      <c r="GX102" s="5"/>
      <c r="GY102" s="5"/>
      <c r="GZ102" s="5"/>
      <c r="HA102" s="5"/>
      <c r="HB102" s="5"/>
      <c r="HC102" s="5"/>
      <c r="HD102" s="5"/>
      <c r="HE102" s="5"/>
      <c r="HF102" s="5"/>
      <c r="HG102" s="5"/>
      <c r="HH102" s="5"/>
      <c r="HI102" s="5"/>
      <c r="HJ102" s="5"/>
      <c r="HK102" s="5"/>
      <c r="HL102" s="62"/>
      <c r="HM102" s="62"/>
      <c r="HN102" s="62"/>
      <c r="HO102" s="62"/>
      <c r="HP102" s="62"/>
      <c r="HQ102" s="62"/>
      <c r="HR102" s="62"/>
      <c r="HS102" s="62"/>
      <c r="HT102" s="62"/>
      <c r="HU102" s="62"/>
      <c r="HV102" s="62"/>
      <c r="HW102" s="62"/>
      <c r="HX102" s="62"/>
      <c r="HY102" s="62"/>
      <c r="HZ102" s="62"/>
      <c r="IA102" s="5"/>
      <c r="IB102" s="5"/>
      <c r="IC102" s="5"/>
      <c r="ID102" s="5"/>
      <c r="IE102" s="5"/>
      <c r="IF102" s="5"/>
      <c r="IG102" s="5"/>
      <c r="IH102" s="5"/>
      <c r="II102" s="5"/>
      <c r="IJ102" s="5"/>
      <c r="IK102" s="5"/>
      <c r="IL102" s="5"/>
      <c r="IM102" s="5"/>
      <c r="IN102" s="5"/>
      <c r="IO102" s="5"/>
      <c r="IP102" s="62"/>
      <c r="IQ102" s="62"/>
      <c r="IR102" s="62"/>
      <c r="IS102" s="62"/>
      <c r="IT102" s="62"/>
      <c r="IU102" s="62"/>
      <c r="IV102" s="62"/>
      <c r="IW102" s="62"/>
      <c r="IX102" s="62"/>
      <c r="IY102" s="62"/>
      <c r="IZ102" s="62"/>
      <c r="JA102" s="62"/>
      <c r="JB102" s="62"/>
      <c r="JC102" s="62"/>
      <c r="JD102" s="62"/>
      <c r="JE102" s="5"/>
      <c r="JF102" s="5"/>
      <c r="JG102" s="5"/>
      <c r="JH102" s="5"/>
      <c r="JI102" s="5"/>
      <c r="JJ102" s="5"/>
      <c r="JK102" s="5"/>
      <c r="JL102" s="5"/>
      <c r="JM102" s="5"/>
      <c r="JN102" s="5"/>
      <c r="JO102" s="5"/>
      <c r="JP102" s="5"/>
      <c r="JQ102" s="5"/>
      <c r="JR102" s="5"/>
      <c r="JS102" s="5"/>
      <c r="JT102" s="62"/>
      <c r="JU102" s="62"/>
      <c r="JV102" s="62"/>
      <c r="JW102" s="62"/>
      <c r="JX102" s="62"/>
      <c r="JY102" s="62"/>
      <c r="JZ102" s="62"/>
      <c r="KA102" s="62"/>
      <c r="KB102" s="62"/>
      <c r="KC102" s="62"/>
      <c r="KD102" s="62"/>
      <c r="KE102" s="62"/>
      <c r="KF102" s="62"/>
      <c r="KG102" s="62"/>
      <c r="KH102" s="62"/>
      <c r="KI102" s="5"/>
      <c r="KJ102" s="5"/>
      <c r="KK102" s="5"/>
      <c r="KL102" s="5"/>
      <c r="KM102" s="5"/>
      <c r="KN102" s="5"/>
      <c r="KO102" s="5"/>
      <c r="KP102" s="5"/>
      <c r="KQ102" s="5"/>
      <c r="KR102" s="5"/>
      <c r="KS102" s="5"/>
      <c r="KT102" s="5"/>
      <c r="KU102" s="5"/>
      <c r="KV102" s="5"/>
      <c r="KW102" s="5"/>
      <c r="KX102" s="62"/>
      <c r="KY102" s="62"/>
      <c r="KZ102" s="62"/>
      <c r="LA102" s="62"/>
      <c r="LB102" s="62"/>
      <c r="LC102" s="62"/>
      <c r="LD102" s="62"/>
      <c r="LE102" s="62"/>
      <c r="LF102" s="62"/>
      <c r="LG102" s="62"/>
      <c r="LH102" s="62"/>
      <c r="LI102" s="62"/>
      <c r="LJ102" s="62"/>
      <c r="LK102" s="62"/>
      <c r="LL102" s="62"/>
    </row>
    <row r="103" spans="1:324" x14ac:dyDescent="0.35">
      <c r="A103" s="131">
        <v>99</v>
      </c>
      <c r="B103" s="170"/>
      <c r="C103" s="170"/>
      <c r="D103" s="152">
        <v>38</v>
      </c>
      <c r="E103" s="72" t="str">
        <f>'BVEM Scorecard'!F102</f>
        <v>Wind</v>
      </c>
      <c r="F103" s="96"/>
      <c r="G103" s="96"/>
      <c r="H103" s="96"/>
      <c r="I103" s="96"/>
      <c r="J103" s="66"/>
      <c r="K103" s="66"/>
      <c r="L103" s="66"/>
      <c r="M103" s="66"/>
      <c r="N103" s="66"/>
      <c r="O103" s="66"/>
      <c r="P103" s="66"/>
      <c r="Q103" s="66"/>
      <c r="R103" s="66"/>
      <c r="S103" s="66"/>
      <c r="T103" s="66"/>
      <c r="U103" s="66"/>
      <c r="V103" s="66"/>
      <c r="W103" s="66"/>
      <c r="X103" s="35"/>
      <c r="Y103" s="5"/>
      <c r="Z103" s="5"/>
      <c r="AA103" s="5"/>
      <c r="AB103" s="5"/>
      <c r="AC103" s="5"/>
      <c r="AD103" s="5"/>
      <c r="AE103" s="5"/>
      <c r="AF103" s="5"/>
      <c r="AG103" s="5"/>
      <c r="AH103" s="5"/>
      <c r="AI103" s="5"/>
      <c r="AJ103" s="35"/>
      <c r="AK103" s="35"/>
      <c r="AL103" s="35"/>
      <c r="AM103" s="35"/>
      <c r="AN103" s="62"/>
      <c r="AO103" s="62"/>
      <c r="AP103" s="62"/>
      <c r="AQ103" s="62"/>
      <c r="AR103" s="62"/>
      <c r="AS103" s="62"/>
      <c r="AT103" s="62"/>
      <c r="AU103" s="62"/>
      <c r="AV103" s="62"/>
      <c r="AW103" s="62"/>
      <c r="AX103" s="62"/>
      <c r="AY103" s="62"/>
      <c r="AZ103" s="62"/>
      <c r="BA103" s="62"/>
      <c r="BB103" s="62"/>
      <c r="BC103" s="5"/>
      <c r="BD103" s="5"/>
      <c r="BE103" s="5"/>
      <c r="BF103" s="5"/>
      <c r="BG103" s="5"/>
      <c r="BH103" s="5"/>
      <c r="BI103" s="5"/>
      <c r="BJ103" s="5"/>
      <c r="BK103" s="5"/>
      <c r="BL103" s="5"/>
      <c r="BM103" s="5"/>
      <c r="BN103" s="5"/>
      <c r="BO103" s="5"/>
      <c r="BP103" s="5"/>
      <c r="BQ103" s="5"/>
      <c r="BR103" s="62"/>
      <c r="BS103" s="62"/>
      <c r="BT103" s="62"/>
      <c r="BU103" s="62"/>
      <c r="BV103" s="62"/>
      <c r="BW103" s="62"/>
      <c r="BX103" s="62"/>
      <c r="BY103" s="62"/>
      <c r="BZ103" s="62"/>
      <c r="CA103" s="62"/>
      <c r="CB103" s="62"/>
      <c r="CC103" s="62"/>
      <c r="CD103" s="62"/>
      <c r="CE103" s="62"/>
      <c r="CF103" s="62"/>
      <c r="CG103" s="5"/>
      <c r="CH103" s="5"/>
      <c r="CI103" s="5"/>
      <c r="CJ103" s="5"/>
      <c r="CK103" s="5"/>
      <c r="CL103" s="5"/>
      <c r="CM103" s="5"/>
      <c r="CN103" s="5"/>
      <c r="CO103" s="5"/>
      <c r="CP103" s="5"/>
      <c r="CQ103" s="5"/>
      <c r="CR103" s="5"/>
      <c r="CS103" s="5"/>
      <c r="CT103" s="5"/>
      <c r="CU103" s="5"/>
      <c r="CV103" s="62"/>
      <c r="CW103" s="62"/>
      <c r="CX103" s="62"/>
      <c r="CY103" s="62"/>
      <c r="CZ103" s="62"/>
      <c r="DA103" s="62"/>
      <c r="DB103" s="62"/>
      <c r="DC103" s="62"/>
      <c r="DD103" s="62"/>
      <c r="DE103" s="62"/>
      <c r="DF103" s="62"/>
      <c r="DG103" s="62"/>
      <c r="DH103" s="62"/>
      <c r="DI103" s="62"/>
      <c r="DJ103" s="62"/>
      <c r="DK103" s="5"/>
      <c r="DL103" s="5"/>
      <c r="DM103" s="5"/>
      <c r="DN103" s="5"/>
      <c r="DO103" s="5"/>
      <c r="DP103" s="5"/>
      <c r="DQ103" s="5"/>
      <c r="DR103" s="5"/>
      <c r="DS103" s="5"/>
      <c r="DT103" s="5"/>
      <c r="DU103" s="5"/>
      <c r="DV103" s="5"/>
      <c r="DW103" s="5"/>
      <c r="DX103" s="5"/>
      <c r="DY103" s="5"/>
      <c r="DZ103" s="62"/>
      <c r="EA103" s="62"/>
      <c r="EB103" s="62"/>
      <c r="EC103" s="62"/>
      <c r="ED103" s="62"/>
      <c r="EE103" s="62"/>
      <c r="EF103" s="62"/>
      <c r="EG103" s="62"/>
      <c r="EH103" s="62"/>
      <c r="EI103" s="62"/>
      <c r="EJ103" s="62"/>
      <c r="EK103" s="62"/>
      <c r="EL103" s="62"/>
      <c r="EM103" s="62"/>
      <c r="EN103" s="62"/>
      <c r="EO103" s="5"/>
      <c r="EP103" s="5"/>
      <c r="EQ103" s="5"/>
      <c r="ER103" s="5"/>
      <c r="ES103" s="5"/>
      <c r="ET103" s="5"/>
      <c r="EU103" s="5"/>
      <c r="EV103" s="5"/>
      <c r="EW103" s="5"/>
      <c r="EX103" s="5"/>
      <c r="EY103" s="5"/>
      <c r="EZ103" s="5"/>
      <c r="FA103" s="5"/>
      <c r="FB103" s="5"/>
      <c r="FC103" s="5"/>
      <c r="FD103" s="62"/>
      <c r="FE103" s="62"/>
      <c r="FF103" s="62"/>
      <c r="FG103" s="62"/>
      <c r="FH103" s="62"/>
      <c r="FI103" s="62"/>
      <c r="FJ103" s="62"/>
      <c r="FK103" s="62"/>
      <c r="FL103" s="62"/>
      <c r="FM103" s="62"/>
      <c r="FN103" s="62"/>
      <c r="FO103" s="62"/>
      <c r="FP103" s="62"/>
      <c r="FQ103" s="62"/>
      <c r="FR103" s="62"/>
      <c r="FS103" s="5"/>
      <c r="FT103" s="5"/>
      <c r="FU103" s="5"/>
      <c r="FV103" s="5"/>
      <c r="FW103" s="5"/>
      <c r="FX103" s="5"/>
      <c r="FY103" s="5"/>
      <c r="FZ103" s="5"/>
      <c r="GA103" s="5"/>
      <c r="GB103" s="5"/>
      <c r="GC103" s="5"/>
      <c r="GD103" s="5"/>
      <c r="GE103" s="5"/>
      <c r="GF103" s="5"/>
      <c r="GG103" s="5"/>
      <c r="GH103" s="62"/>
      <c r="GI103" s="62"/>
      <c r="GJ103" s="62"/>
      <c r="GK103" s="62"/>
      <c r="GL103" s="62"/>
      <c r="GM103" s="62"/>
      <c r="GN103" s="62"/>
      <c r="GO103" s="62"/>
      <c r="GP103" s="62"/>
      <c r="GQ103" s="62"/>
      <c r="GR103" s="62"/>
      <c r="GS103" s="62"/>
      <c r="GT103" s="62"/>
      <c r="GU103" s="62"/>
      <c r="GV103" s="62"/>
      <c r="GW103" s="5"/>
      <c r="GX103" s="5"/>
      <c r="GY103" s="5"/>
      <c r="GZ103" s="5"/>
      <c r="HA103" s="5"/>
      <c r="HB103" s="5"/>
      <c r="HC103" s="5"/>
      <c r="HD103" s="5"/>
      <c r="HE103" s="5"/>
      <c r="HF103" s="5"/>
      <c r="HG103" s="5"/>
      <c r="HH103" s="5"/>
      <c r="HI103" s="5"/>
      <c r="HJ103" s="5"/>
      <c r="HK103" s="5"/>
      <c r="HL103" s="62"/>
      <c r="HM103" s="62"/>
      <c r="HN103" s="62"/>
      <c r="HO103" s="62"/>
      <c r="HP103" s="62"/>
      <c r="HQ103" s="62"/>
      <c r="HR103" s="62"/>
      <c r="HS103" s="62"/>
      <c r="HT103" s="62"/>
      <c r="HU103" s="62"/>
      <c r="HV103" s="62"/>
      <c r="HW103" s="62"/>
      <c r="HX103" s="62"/>
      <c r="HY103" s="62"/>
      <c r="HZ103" s="62"/>
      <c r="IA103" s="5"/>
      <c r="IB103" s="5"/>
      <c r="IC103" s="5"/>
      <c r="ID103" s="5"/>
      <c r="IE103" s="5"/>
      <c r="IF103" s="5"/>
      <c r="IG103" s="5"/>
      <c r="IH103" s="5"/>
      <c r="II103" s="5"/>
      <c r="IJ103" s="5"/>
      <c r="IK103" s="5"/>
      <c r="IL103" s="5"/>
      <c r="IM103" s="5"/>
      <c r="IN103" s="5"/>
      <c r="IO103" s="5"/>
      <c r="IP103" s="62"/>
      <c r="IQ103" s="62"/>
      <c r="IR103" s="62"/>
      <c r="IS103" s="62"/>
      <c r="IT103" s="62"/>
      <c r="IU103" s="62"/>
      <c r="IV103" s="62"/>
      <c r="IW103" s="62"/>
      <c r="IX103" s="62"/>
      <c r="IY103" s="62"/>
      <c r="IZ103" s="62"/>
      <c r="JA103" s="62"/>
      <c r="JB103" s="62"/>
      <c r="JC103" s="62"/>
      <c r="JD103" s="62"/>
      <c r="JE103" s="5"/>
      <c r="JF103" s="5"/>
      <c r="JG103" s="5"/>
      <c r="JH103" s="5"/>
      <c r="JI103" s="5"/>
      <c r="JJ103" s="5"/>
      <c r="JK103" s="5"/>
      <c r="JL103" s="5"/>
      <c r="JM103" s="5"/>
      <c r="JN103" s="5"/>
      <c r="JO103" s="5"/>
      <c r="JP103" s="5"/>
      <c r="JQ103" s="5"/>
      <c r="JR103" s="5"/>
      <c r="JS103" s="5"/>
      <c r="JT103" s="62"/>
      <c r="JU103" s="62"/>
      <c r="JV103" s="62"/>
      <c r="JW103" s="62"/>
      <c r="JX103" s="62"/>
      <c r="JY103" s="62"/>
      <c r="JZ103" s="62"/>
      <c r="KA103" s="62"/>
      <c r="KB103" s="62"/>
      <c r="KC103" s="62"/>
      <c r="KD103" s="62"/>
      <c r="KE103" s="62"/>
      <c r="KF103" s="62"/>
      <c r="KG103" s="62"/>
      <c r="KH103" s="62"/>
      <c r="KI103" s="5"/>
      <c r="KJ103" s="5"/>
      <c r="KK103" s="5"/>
      <c r="KL103" s="5"/>
      <c r="KM103" s="5"/>
      <c r="KN103" s="5"/>
      <c r="KO103" s="5"/>
      <c r="KP103" s="5"/>
      <c r="KQ103" s="5"/>
      <c r="KR103" s="5"/>
      <c r="KS103" s="5"/>
      <c r="KT103" s="5"/>
      <c r="KU103" s="5"/>
      <c r="KV103" s="5"/>
      <c r="KW103" s="5"/>
      <c r="KX103" s="62"/>
      <c r="KY103" s="62"/>
      <c r="KZ103" s="62"/>
      <c r="LA103" s="62"/>
      <c r="LB103" s="62"/>
      <c r="LC103" s="62"/>
      <c r="LD103" s="62"/>
      <c r="LE103" s="62"/>
      <c r="LF103" s="62"/>
      <c r="LG103" s="62"/>
      <c r="LH103" s="62"/>
      <c r="LI103" s="62"/>
      <c r="LJ103" s="62"/>
      <c r="LK103" s="62"/>
      <c r="LL103" s="62"/>
    </row>
    <row r="104" spans="1:324" x14ac:dyDescent="0.35">
      <c r="A104" s="131">
        <v>100</v>
      </c>
      <c r="B104" s="170"/>
      <c r="C104" s="170"/>
      <c r="D104" s="152">
        <v>294</v>
      </c>
      <c r="E104" s="72" t="str">
        <f>'BVEM Scorecard'!F103</f>
        <v>Wind</v>
      </c>
      <c r="F104" s="96"/>
      <c r="G104" s="96"/>
      <c r="H104" s="96"/>
      <c r="I104" s="96"/>
      <c r="J104" s="66"/>
      <c r="K104" s="66"/>
      <c r="L104" s="66"/>
      <c r="M104" s="66"/>
      <c r="N104" s="66"/>
      <c r="O104" s="66"/>
      <c r="P104" s="66"/>
      <c r="Q104" s="66"/>
      <c r="R104" s="66"/>
      <c r="S104" s="66"/>
      <c r="T104" s="66"/>
      <c r="U104" s="66"/>
      <c r="V104" s="66"/>
      <c r="W104" s="66"/>
      <c r="X104" s="35"/>
      <c r="Y104" s="5"/>
      <c r="Z104" s="5"/>
      <c r="AA104" s="5"/>
      <c r="AB104" s="5"/>
      <c r="AC104" s="5"/>
      <c r="AD104" s="5"/>
      <c r="AE104" s="5"/>
      <c r="AF104" s="5"/>
      <c r="AG104" s="5"/>
      <c r="AH104" s="5"/>
      <c r="AI104" s="5"/>
      <c r="AJ104" s="35"/>
      <c r="AK104" s="35"/>
      <c r="AL104" s="35"/>
      <c r="AM104" s="35"/>
      <c r="AN104" s="62"/>
      <c r="AO104" s="62"/>
      <c r="AP104" s="62"/>
      <c r="AQ104" s="62"/>
      <c r="AR104" s="62"/>
      <c r="AS104" s="62"/>
      <c r="AT104" s="62"/>
      <c r="AU104" s="62"/>
      <c r="AV104" s="62"/>
      <c r="AW104" s="62"/>
      <c r="AX104" s="62"/>
      <c r="AY104" s="62"/>
      <c r="AZ104" s="62"/>
      <c r="BA104" s="62"/>
      <c r="BB104" s="62"/>
      <c r="BC104" s="5"/>
      <c r="BD104" s="5"/>
      <c r="BE104" s="5"/>
      <c r="BF104" s="5"/>
      <c r="BG104" s="5"/>
      <c r="BH104" s="5"/>
      <c r="BI104" s="5"/>
      <c r="BJ104" s="5"/>
      <c r="BK104" s="5"/>
      <c r="BL104" s="5"/>
      <c r="BM104" s="5"/>
      <c r="BN104" s="5"/>
      <c r="BO104" s="5"/>
      <c r="BP104" s="5"/>
      <c r="BQ104" s="5"/>
      <c r="BR104" s="62"/>
      <c r="BS104" s="62"/>
      <c r="BT104" s="62"/>
      <c r="BU104" s="62"/>
      <c r="BV104" s="62"/>
      <c r="BW104" s="62"/>
      <c r="BX104" s="62"/>
      <c r="BY104" s="62"/>
      <c r="BZ104" s="62"/>
      <c r="CA104" s="62"/>
      <c r="CB104" s="62"/>
      <c r="CC104" s="62"/>
      <c r="CD104" s="62"/>
      <c r="CE104" s="62"/>
      <c r="CF104" s="62"/>
      <c r="CG104" s="5"/>
      <c r="CH104" s="5"/>
      <c r="CI104" s="5"/>
      <c r="CJ104" s="5"/>
      <c r="CK104" s="5"/>
      <c r="CL104" s="5"/>
      <c r="CM104" s="5"/>
      <c r="CN104" s="5"/>
      <c r="CO104" s="5"/>
      <c r="CP104" s="5"/>
      <c r="CQ104" s="5"/>
      <c r="CR104" s="5"/>
      <c r="CS104" s="5"/>
      <c r="CT104" s="5"/>
      <c r="CU104" s="5"/>
      <c r="CV104" s="62"/>
      <c r="CW104" s="62"/>
      <c r="CX104" s="62"/>
      <c r="CY104" s="62"/>
      <c r="CZ104" s="62"/>
      <c r="DA104" s="62"/>
      <c r="DB104" s="62"/>
      <c r="DC104" s="62"/>
      <c r="DD104" s="62"/>
      <c r="DE104" s="62"/>
      <c r="DF104" s="62"/>
      <c r="DG104" s="62"/>
      <c r="DH104" s="62"/>
      <c r="DI104" s="62"/>
      <c r="DJ104" s="62"/>
      <c r="DK104" s="5"/>
      <c r="DL104" s="5"/>
      <c r="DM104" s="5"/>
      <c r="DN104" s="5"/>
      <c r="DO104" s="5"/>
      <c r="DP104" s="5"/>
      <c r="DQ104" s="5"/>
      <c r="DR104" s="5"/>
      <c r="DS104" s="5"/>
      <c r="DT104" s="5"/>
      <c r="DU104" s="5"/>
      <c r="DV104" s="5"/>
      <c r="DW104" s="5"/>
      <c r="DX104" s="5"/>
      <c r="DY104" s="5"/>
      <c r="DZ104" s="62"/>
      <c r="EA104" s="62"/>
      <c r="EB104" s="62"/>
      <c r="EC104" s="62"/>
      <c r="ED104" s="62"/>
      <c r="EE104" s="62"/>
      <c r="EF104" s="62"/>
      <c r="EG104" s="62"/>
      <c r="EH104" s="62"/>
      <c r="EI104" s="62"/>
      <c r="EJ104" s="62"/>
      <c r="EK104" s="62"/>
      <c r="EL104" s="62"/>
      <c r="EM104" s="62"/>
      <c r="EN104" s="62"/>
      <c r="EO104" s="5"/>
      <c r="EP104" s="5"/>
      <c r="EQ104" s="5"/>
      <c r="ER104" s="5"/>
      <c r="ES104" s="5"/>
      <c r="ET104" s="5"/>
      <c r="EU104" s="5"/>
      <c r="EV104" s="5"/>
      <c r="EW104" s="5"/>
      <c r="EX104" s="5"/>
      <c r="EY104" s="5"/>
      <c r="EZ104" s="5"/>
      <c r="FA104" s="5"/>
      <c r="FB104" s="5"/>
      <c r="FC104" s="5"/>
      <c r="FD104" s="62"/>
      <c r="FE104" s="62"/>
      <c r="FF104" s="62"/>
      <c r="FG104" s="62"/>
      <c r="FH104" s="62"/>
      <c r="FI104" s="62"/>
      <c r="FJ104" s="62"/>
      <c r="FK104" s="62"/>
      <c r="FL104" s="62"/>
      <c r="FM104" s="62"/>
      <c r="FN104" s="62"/>
      <c r="FO104" s="62"/>
      <c r="FP104" s="62"/>
      <c r="FQ104" s="62"/>
      <c r="FR104" s="62"/>
      <c r="FS104" s="5"/>
      <c r="FT104" s="5"/>
      <c r="FU104" s="5"/>
      <c r="FV104" s="5"/>
      <c r="FW104" s="5"/>
      <c r="FX104" s="5"/>
      <c r="FY104" s="5"/>
      <c r="FZ104" s="5"/>
      <c r="GA104" s="5"/>
      <c r="GB104" s="5"/>
      <c r="GC104" s="5"/>
      <c r="GD104" s="5"/>
      <c r="GE104" s="5"/>
      <c r="GF104" s="5"/>
      <c r="GG104" s="5"/>
      <c r="GH104" s="62"/>
      <c r="GI104" s="62"/>
      <c r="GJ104" s="62"/>
      <c r="GK104" s="62"/>
      <c r="GL104" s="62"/>
      <c r="GM104" s="62"/>
      <c r="GN104" s="62"/>
      <c r="GO104" s="62"/>
      <c r="GP104" s="62"/>
      <c r="GQ104" s="62"/>
      <c r="GR104" s="62"/>
      <c r="GS104" s="62"/>
      <c r="GT104" s="62"/>
      <c r="GU104" s="62"/>
      <c r="GV104" s="62"/>
      <c r="GW104" s="5"/>
      <c r="GX104" s="5"/>
      <c r="GY104" s="5"/>
      <c r="GZ104" s="5"/>
      <c r="HA104" s="5"/>
      <c r="HB104" s="5"/>
      <c r="HC104" s="5"/>
      <c r="HD104" s="5"/>
      <c r="HE104" s="5"/>
      <c r="HF104" s="5"/>
      <c r="HG104" s="5"/>
      <c r="HH104" s="5"/>
      <c r="HI104" s="5"/>
      <c r="HJ104" s="5"/>
      <c r="HK104" s="5"/>
      <c r="HL104" s="62"/>
      <c r="HM104" s="62"/>
      <c r="HN104" s="62"/>
      <c r="HO104" s="62"/>
      <c r="HP104" s="62"/>
      <c r="HQ104" s="62"/>
      <c r="HR104" s="62"/>
      <c r="HS104" s="62"/>
      <c r="HT104" s="62"/>
      <c r="HU104" s="62"/>
      <c r="HV104" s="62"/>
      <c r="HW104" s="62"/>
      <c r="HX104" s="62"/>
      <c r="HY104" s="62"/>
      <c r="HZ104" s="62"/>
      <c r="IA104" s="5"/>
      <c r="IB104" s="5"/>
      <c r="IC104" s="5"/>
      <c r="ID104" s="5"/>
      <c r="IE104" s="5"/>
      <c r="IF104" s="5"/>
      <c r="IG104" s="5"/>
      <c r="IH104" s="5"/>
      <c r="II104" s="5"/>
      <c r="IJ104" s="5"/>
      <c r="IK104" s="5"/>
      <c r="IL104" s="5"/>
      <c r="IM104" s="5"/>
      <c r="IN104" s="5"/>
      <c r="IO104" s="5"/>
      <c r="IP104" s="62"/>
      <c r="IQ104" s="62"/>
      <c r="IR104" s="62"/>
      <c r="IS104" s="62"/>
      <c r="IT104" s="62"/>
      <c r="IU104" s="62"/>
      <c r="IV104" s="62"/>
      <c r="IW104" s="62"/>
      <c r="IX104" s="62"/>
      <c r="IY104" s="62"/>
      <c r="IZ104" s="62"/>
      <c r="JA104" s="62"/>
      <c r="JB104" s="62"/>
      <c r="JC104" s="62"/>
      <c r="JD104" s="62"/>
      <c r="JE104" s="5"/>
      <c r="JF104" s="5"/>
      <c r="JG104" s="5"/>
      <c r="JH104" s="5"/>
      <c r="JI104" s="5"/>
      <c r="JJ104" s="5"/>
      <c r="JK104" s="5"/>
      <c r="JL104" s="5"/>
      <c r="JM104" s="5"/>
      <c r="JN104" s="5"/>
      <c r="JO104" s="5"/>
      <c r="JP104" s="5"/>
      <c r="JQ104" s="5"/>
      <c r="JR104" s="5"/>
      <c r="JS104" s="5"/>
      <c r="JT104" s="62"/>
      <c r="JU104" s="62"/>
      <c r="JV104" s="62"/>
      <c r="JW104" s="62"/>
      <c r="JX104" s="62"/>
      <c r="JY104" s="62"/>
      <c r="JZ104" s="62"/>
      <c r="KA104" s="62"/>
      <c r="KB104" s="62"/>
      <c r="KC104" s="62"/>
      <c r="KD104" s="62"/>
      <c r="KE104" s="62"/>
      <c r="KF104" s="62"/>
      <c r="KG104" s="62"/>
      <c r="KH104" s="62"/>
      <c r="KI104" s="5"/>
      <c r="KJ104" s="5"/>
      <c r="KK104" s="5"/>
      <c r="KL104" s="5"/>
      <c r="KM104" s="5"/>
      <c r="KN104" s="5"/>
      <c r="KO104" s="5"/>
      <c r="KP104" s="5"/>
      <c r="KQ104" s="5"/>
      <c r="KR104" s="5"/>
      <c r="KS104" s="5"/>
      <c r="KT104" s="5"/>
      <c r="KU104" s="5"/>
      <c r="KV104" s="5"/>
      <c r="KW104" s="5"/>
      <c r="KX104" s="62"/>
      <c r="KY104" s="62"/>
      <c r="KZ104" s="62"/>
      <c r="LA104" s="62"/>
      <c r="LB104" s="62"/>
      <c r="LC104" s="62"/>
      <c r="LD104" s="62"/>
      <c r="LE104" s="62"/>
      <c r="LF104" s="62"/>
      <c r="LG104" s="62"/>
      <c r="LH104" s="62"/>
      <c r="LI104" s="62"/>
      <c r="LJ104" s="62"/>
      <c r="LK104" s="62"/>
      <c r="LL104" s="62"/>
    </row>
    <row r="105" spans="1:324" x14ac:dyDescent="0.35">
      <c r="A105" s="131">
        <v>101</v>
      </c>
      <c r="B105" s="170"/>
      <c r="C105" s="170"/>
      <c r="D105" s="152">
        <v>39</v>
      </c>
      <c r="E105" s="72" t="str">
        <f>'BVEM Scorecard'!F104</f>
        <v>Wind</v>
      </c>
      <c r="F105" s="96"/>
      <c r="G105" s="96"/>
      <c r="H105" s="96"/>
      <c r="I105" s="96"/>
      <c r="J105" s="66"/>
      <c r="K105" s="66"/>
      <c r="L105" s="66"/>
      <c r="M105" s="66"/>
      <c r="N105" s="66"/>
      <c r="O105" s="66"/>
      <c r="P105" s="66"/>
      <c r="Q105" s="66"/>
      <c r="R105" s="66"/>
      <c r="S105" s="66"/>
      <c r="T105" s="66"/>
      <c r="U105" s="66"/>
      <c r="V105" s="66"/>
      <c r="W105" s="66"/>
      <c r="X105" s="35"/>
      <c r="Y105" s="5"/>
      <c r="Z105" s="5"/>
      <c r="AA105" s="5"/>
      <c r="AB105" s="5"/>
      <c r="AC105" s="5"/>
      <c r="AD105" s="5"/>
      <c r="AE105" s="5"/>
      <c r="AF105" s="5"/>
      <c r="AG105" s="5"/>
      <c r="AH105" s="5"/>
      <c r="AI105" s="5"/>
      <c r="AJ105" s="35"/>
      <c r="AK105" s="35"/>
      <c r="AL105" s="35"/>
      <c r="AM105" s="35"/>
      <c r="AN105" s="62"/>
      <c r="AO105" s="62"/>
      <c r="AP105" s="62"/>
      <c r="AQ105" s="62"/>
      <c r="AR105" s="62"/>
      <c r="AS105" s="62"/>
      <c r="AT105" s="62"/>
      <c r="AU105" s="62"/>
      <c r="AV105" s="62"/>
      <c r="AW105" s="62"/>
      <c r="AX105" s="62"/>
      <c r="AY105" s="62"/>
      <c r="AZ105" s="62"/>
      <c r="BA105" s="62"/>
      <c r="BB105" s="62"/>
      <c r="BC105" s="5"/>
      <c r="BD105" s="5"/>
      <c r="BE105" s="5"/>
      <c r="BF105" s="5"/>
      <c r="BG105" s="5"/>
      <c r="BH105" s="5"/>
      <c r="BI105" s="5"/>
      <c r="BJ105" s="5"/>
      <c r="BK105" s="5"/>
      <c r="BL105" s="5"/>
      <c r="BM105" s="5"/>
      <c r="BN105" s="5"/>
      <c r="BO105" s="5"/>
      <c r="BP105" s="5"/>
      <c r="BQ105" s="5"/>
      <c r="BR105" s="62"/>
      <c r="BS105" s="62"/>
      <c r="BT105" s="62"/>
      <c r="BU105" s="62"/>
      <c r="BV105" s="62"/>
      <c r="BW105" s="62"/>
      <c r="BX105" s="62"/>
      <c r="BY105" s="62"/>
      <c r="BZ105" s="62"/>
      <c r="CA105" s="62"/>
      <c r="CB105" s="62"/>
      <c r="CC105" s="62"/>
      <c r="CD105" s="62"/>
      <c r="CE105" s="62"/>
      <c r="CF105" s="62"/>
      <c r="CG105" s="5"/>
      <c r="CH105" s="5"/>
      <c r="CI105" s="5"/>
      <c r="CJ105" s="5"/>
      <c r="CK105" s="5"/>
      <c r="CL105" s="5"/>
      <c r="CM105" s="5"/>
      <c r="CN105" s="5"/>
      <c r="CO105" s="5"/>
      <c r="CP105" s="5"/>
      <c r="CQ105" s="5"/>
      <c r="CR105" s="5"/>
      <c r="CS105" s="5"/>
      <c r="CT105" s="5"/>
      <c r="CU105" s="5"/>
      <c r="CV105" s="62"/>
      <c r="CW105" s="62"/>
      <c r="CX105" s="62"/>
      <c r="CY105" s="62"/>
      <c r="CZ105" s="62"/>
      <c r="DA105" s="62"/>
      <c r="DB105" s="62"/>
      <c r="DC105" s="62"/>
      <c r="DD105" s="62"/>
      <c r="DE105" s="62"/>
      <c r="DF105" s="62"/>
      <c r="DG105" s="62"/>
      <c r="DH105" s="62"/>
      <c r="DI105" s="62"/>
      <c r="DJ105" s="62"/>
      <c r="DK105" s="5"/>
      <c r="DL105" s="5"/>
      <c r="DM105" s="5"/>
      <c r="DN105" s="5"/>
      <c r="DO105" s="5"/>
      <c r="DP105" s="5"/>
      <c r="DQ105" s="5"/>
      <c r="DR105" s="5"/>
      <c r="DS105" s="5"/>
      <c r="DT105" s="5"/>
      <c r="DU105" s="5"/>
      <c r="DV105" s="5"/>
      <c r="DW105" s="5"/>
      <c r="DX105" s="5"/>
      <c r="DY105" s="5"/>
      <c r="DZ105" s="62"/>
      <c r="EA105" s="62"/>
      <c r="EB105" s="62"/>
      <c r="EC105" s="62"/>
      <c r="ED105" s="62"/>
      <c r="EE105" s="62"/>
      <c r="EF105" s="62"/>
      <c r="EG105" s="62"/>
      <c r="EH105" s="62"/>
      <c r="EI105" s="62"/>
      <c r="EJ105" s="62"/>
      <c r="EK105" s="62"/>
      <c r="EL105" s="62"/>
      <c r="EM105" s="62"/>
      <c r="EN105" s="62"/>
      <c r="EO105" s="5"/>
      <c r="EP105" s="5"/>
      <c r="EQ105" s="5"/>
      <c r="ER105" s="5"/>
      <c r="ES105" s="5"/>
      <c r="ET105" s="5"/>
      <c r="EU105" s="5"/>
      <c r="EV105" s="5"/>
      <c r="EW105" s="5"/>
      <c r="EX105" s="5"/>
      <c r="EY105" s="5"/>
      <c r="EZ105" s="5"/>
      <c r="FA105" s="5"/>
      <c r="FB105" s="5"/>
      <c r="FC105" s="5"/>
      <c r="FD105" s="62"/>
      <c r="FE105" s="62"/>
      <c r="FF105" s="62"/>
      <c r="FG105" s="62"/>
      <c r="FH105" s="62"/>
      <c r="FI105" s="62"/>
      <c r="FJ105" s="62"/>
      <c r="FK105" s="62"/>
      <c r="FL105" s="62"/>
      <c r="FM105" s="62"/>
      <c r="FN105" s="62"/>
      <c r="FO105" s="62"/>
      <c r="FP105" s="62"/>
      <c r="FQ105" s="62"/>
      <c r="FR105" s="62"/>
      <c r="FS105" s="5"/>
      <c r="FT105" s="5"/>
      <c r="FU105" s="5"/>
      <c r="FV105" s="5"/>
      <c r="FW105" s="5"/>
      <c r="FX105" s="5"/>
      <c r="FY105" s="5"/>
      <c r="FZ105" s="5"/>
      <c r="GA105" s="5"/>
      <c r="GB105" s="5"/>
      <c r="GC105" s="5"/>
      <c r="GD105" s="5"/>
      <c r="GE105" s="5"/>
      <c r="GF105" s="5"/>
      <c r="GG105" s="5"/>
      <c r="GH105" s="62"/>
      <c r="GI105" s="62"/>
      <c r="GJ105" s="62"/>
      <c r="GK105" s="62"/>
      <c r="GL105" s="62"/>
      <c r="GM105" s="62"/>
      <c r="GN105" s="62"/>
      <c r="GO105" s="62"/>
      <c r="GP105" s="62"/>
      <c r="GQ105" s="62"/>
      <c r="GR105" s="62"/>
      <c r="GS105" s="62"/>
      <c r="GT105" s="62"/>
      <c r="GU105" s="62"/>
      <c r="GV105" s="62"/>
      <c r="GW105" s="5"/>
      <c r="GX105" s="5"/>
      <c r="GY105" s="5"/>
      <c r="GZ105" s="5"/>
      <c r="HA105" s="5"/>
      <c r="HB105" s="5"/>
      <c r="HC105" s="5"/>
      <c r="HD105" s="5"/>
      <c r="HE105" s="5"/>
      <c r="HF105" s="5"/>
      <c r="HG105" s="5"/>
      <c r="HH105" s="5"/>
      <c r="HI105" s="5"/>
      <c r="HJ105" s="5"/>
      <c r="HK105" s="5"/>
      <c r="HL105" s="62"/>
      <c r="HM105" s="62"/>
      <c r="HN105" s="62"/>
      <c r="HO105" s="62"/>
      <c r="HP105" s="62"/>
      <c r="HQ105" s="62"/>
      <c r="HR105" s="62"/>
      <c r="HS105" s="62"/>
      <c r="HT105" s="62"/>
      <c r="HU105" s="62"/>
      <c r="HV105" s="62"/>
      <c r="HW105" s="62"/>
      <c r="HX105" s="62"/>
      <c r="HY105" s="62"/>
      <c r="HZ105" s="62"/>
      <c r="IA105" s="5"/>
      <c r="IB105" s="5"/>
      <c r="IC105" s="5"/>
      <c r="ID105" s="5"/>
      <c r="IE105" s="5"/>
      <c r="IF105" s="5"/>
      <c r="IG105" s="5"/>
      <c r="IH105" s="5"/>
      <c r="II105" s="5"/>
      <c r="IJ105" s="5"/>
      <c r="IK105" s="5"/>
      <c r="IL105" s="5"/>
      <c r="IM105" s="5"/>
      <c r="IN105" s="5"/>
      <c r="IO105" s="5"/>
      <c r="IP105" s="62"/>
      <c r="IQ105" s="62"/>
      <c r="IR105" s="62"/>
      <c r="IS105" s="62"/>
      <c r="IT105" s="62"/>
      <c r="IU105" s="62"/>
      <c r="IV105" s="62"/>
      <c r="IW105" s="62"/>
      <c r="IX105" s="62"/>
      <c r="IY105" s="62"/>
      <c r="IZ105" s="62"/>
      <c r="JA105" s="62"/>
      <c r="JB105" s="62"/>
      <c r="JC105" s="62"/>
      <c r="JD105" s="62"/>
      <c r="JE105" s="5"/>
      <c r="JF105" s="5"/>
      <c r="JG105" s="5"/>
      <c r="JH105" s="5"/>
      <c r="JI105" s="5"/>
      <c r="JJ105" s="5"/>
      <c r="JK105" s="5"/>
      <c r="JL105" s="5"/>
      <c r="JM105" s="5"/>
      <c r="JN105" s="5"/>
      <c r="JO105" s="5"/>
      <c r="JP105" s="5"/>
      <c r="JQ105" s="5"/>
      <c r="JR105" s="5"/>
      <c r="JS105" s="5"/>
      <c r="JT105" s="62"/>
      <c r="JU105" s="62"/>
      <c r="JV105" s="62"/>
      <c r="JW105" s="62"/>
      <c r="JX105" s="62"/>
      <c r="JY105" s="62"/>
      <c r="JZ105" s="62"/>
      <c r="KA105" s="62"/>
      <c r="KB105" s="62"/>
      <c r="KC105" s="62"/>
      <c r="KD105" s="62"/>
      <c r="KE105" s="62"/>
      <c r="KF105" s="62"/>
      <c r="KG105" s="62"/>
      <c r="KH105" s="62"/>
      <c r="KI105" s="5"/>
      <c r="KJ105" s="5"/>
      <c r="KK105" s="5"/>
      <c r="KL105" s="5"/>
      <c r="KM105" s="5"/>
      <c r="KN105" s="5"/>
      <c r="KO105" s="5"/>
      <c r="KP105" s="5"/>
      <c r="KQ105" s="5"/>
      <c r="KR105" s="5"/>
      <c r="KS105" s="5"/>
      <c r="KT105" s="5"/>
      <c r="KU105" s="5"/>
      <c r="KV105" s="5"/>
      <c r="KW105" s="5"/>
      <c r="KX105" s="62"/>
      <c r="KY105" s="62"/>
      <c r="KZ105" s="62"/>
      <c r="LA105" s="62"/>
      <c r="LB105" s="62"/>
      <c r="LC105" s="62"/>
      <c r="LD105" s="62"/>
      <c r="LE105" s="62"/>
      <c r="LF105" s="62"/>
      <c r="LG105" s="62"/>
      <c r="LH105" s="62"/>
      <c r="LI105" s="62"/>
      <c r="LJ105" s="62"/>
      <c r="LK105" s="62"/>
      <c r="LL105" s="62"/>
    </row>
    <row r="106" spans="1:324" x14ac:dyDescent="0.35">
      <c r="A106" s="131">
        <v>102</v>
      </c>
      <c r="B106" s="170"/>
      <c r="C106" s="170"/>
      <c r="D106" s="152">
        <v>311</v>
      </c>
      <c r="E106" s="72" t="str">
        <f>'BVEM Scorecard'!F105</f>
        <v>Wind</v>
      </c>
      <c r="F106" s="96"/>
      <c r="G106" s="96"/>
      <c r="H106" s="96"/>
      <c r="I106" s="96"/>
      <c r="J106" s="66"/>
      <c r="K106" s="66"/>
      <c r="L106" s="66"/>
      <c r="M106" s="66"/>
      <c r="N106" s="66"/>
      <c r="O106" s="66"/>
      <c r="P106" s="66"/>
      <c r="Q106" s="66"/>
      <c r="R106" s="66"/>
      <c r="S106" s="66"/>
      <c r="T106" s="66"/>
      <c r="U106" s="66"/>
      <c r="V106" s="66"/>
      <c r="W106" s="66"/>
      <c r="X106" s="35"/>
      <c r="Y106" s="5"/>
      <c r="Z106" s="5"/>
      <c r="AA106" s="5"/>
      <c r="AB106" s="5"/>
      <c r="AC106" s="5"/>
      <c r="AD106" s="5"/>
      <c r="AE106" s="5"/>
      <c r="AF106" s="5"/>
      <c r="AG106" s="5"/>
      <c r="AH106" s="5"/>
      <c r="AI106" s="5"/>
      <c r="AJ106" s="35"/>
      <c r="AK106" s="35"/>
      <c r="AL106" s="35"/>
      <c r="AM106" s="35"/>
      <c r="AN106" s="62"/>
      <c r="AO106" s="62"/>
      <c r="AP106" s="62"/>
      <c r="AQ106" s="62"/>
      <c r="AR106" s="62"/>
      <c r="AS106" s="62"/>
      <c r="AT106" s="62"/>
      <c r="AU106" s="62"/>
      <c r="AV106" s="62"/>
      <c r="AW106" s="62"/>
      <c r="AX106" s="62"/>
      <c r="AY106" s="62"/>
      <c r="AZ106" s="62"/>
      <c r="BA106" s="62"/>
      <c r="BB106" s="62"/>
      <c r="BC106" s="5"/>
      <c r="BD106" s="5"/>
      <c r="BE106" s="5"/>
      <c r="BF106" s="5"/>
      <c r="BG106" s="5"/>
      <c r="BH106" s="5"/>
      <c r="BI106" s="5"/>
      <c r="BJ106" s="5"/>
      <c r="BK106" s="5"/>
      <c r="BL106" s="5"/>
      <c r="BM106" s="5"/>
      <c r="BN106" s="5"/>
      <c r="BO106" s="5"/>
      <c r="BP106" s="5"/>
      <c r="BQ106" s="5"/>
      <c r="BR106" s="62"/>
      <c r="BS106" s="62"/>
      <c r="BT106" s="62"/>
      <c r="BU106" s="62"/>
      <c r="BV106" s="62"/>
      <c r="BW106" s="62"/>
      <c r="BX106" s="62"/>
      <c r="BY106" s="62"/>
      <c r="BZ106" s="62"/>
      <c r="CA106" s="62"/>
      <c r="CB106" s="62"/>
      <c r="CC106" s="62"/>
      <c r="CD106" s="62"/>
      <c r="CE106" s="62"/>
      <c r="CF106" s="62"/>
      <c r="CG106" s="5"/>
      <c r="CH106" s="5"/>
      <c r="CI106" s="5"/>
      <c r="CJ106" s="5"/>
      <c r="CK106" s="5"/>
      <c r="CL106" s="5"/>
      <c r="CM106" s="5"/>
      <c r="CN106" s="5"/>
      <c r="CO106" s="5"/>
      <c r="CP106" s="5"/>
      <c r="CQ106" s="5"/>
      <c r="CR106" s="5"/>
      <c r="CS106" s="5"/>
      <c r="CT106" s="5"/>
      <c r="CU106" s="5"/>
      <c r="CV106" s="62"/>
      <c r="CW106" s="62"/>
      <c r="CX106" s="62"/>
      <c r="CY106" s="62"/>
      <c r="CZ106" s="62"/>
      <c r="DA106" s="62"/>
      <c r="DB106" s="62"/>
      <c r="DC106" s="62"/>
      <c r="DD106" s="62"/>
      <c r="DE106" s="62"/>
      <c r="DF106" s="62"/>
      <c r="DG106" s="62"/>
      <c r="DH106" s="62"/>
      <c r="DI106" s="62"/>
      <c r="DJ106" s="62"/>
      <c r="DK106" s="5"/>
      <c r="DL106" s="5"/>
      <c r="DM106" s="5"/>
      <c r="DN106" s="5"/>
      <c r="DO106" s="5"/>
      <c r="DP106" s="5"/>
      <c r="DQ106" s="5"/>
      <c r="DR106" s="5"/>
      <c r="DS106" s="5"/>
      <c r="DT106" s="5"/>
      <c r="DU106" s="5"/>
      <c r="DV106" s="5"/>
      <c r="DW106" s="5"/>
      <c r="DX106" s="5"/>
      <c r="DY106" s="5"/>
      <c r="DZ106" s="62"/>
      <c r="EA106" s="62"/>
      <c r="EB106" s="62"/>
      <c r="EC106" s="62"/>
      <c r="ED106" s="62"/>
      <c r="EE106" s="62"/>
      <c r="EF106" s="62"/>
      <c r="EG106" s="62"/>
      <c r="EH106" s="62"/>
      <c r="EI106" s="62"/>
      <c r="EJ106" s="62"/>
      <c r="EK106" s="62"/>
      <c r="EL106" s="62"/>
      <c r="EM106" s="62"/>
      <c r="EN106" s="62"/>
      <c r="EO106" s="5"/>
      <c r="EP106" s="5"/>
      <c r="EQ106" s="5"/>
      <c r="ER106" s="5"/>
      <c r="ES106" s="5"/>
      <c r="ET106" s="5"/>
      <c r="EU106" s="5"/>
      <c r="EV106" s="5"/>
      <c r="EW106" s="5"/>
      <c r="EX106" s="5"/>
      <c r="EY106" s="5"/>
      <c r="EZ106" s="5"/>
      <c r="FA106" s="5"/>
      <c r="FB106" s="5"/>
      <c r="FC106" s="5"/>
      <c r="FD106" s="62"/>
      <c r="FE106" s="62"/>
      <c r="FF106" s="62"/>
      <c r="FG106" s="62"/>
      <c r="FH106" s="62"/>
      <c r="FI106" s="62"/>
      <c r="FJ106" s="62"/>
      <c r="FK106" s="62"/>
      <c r="FL106" s="62"/>
      <c r="FM106" s="62"/>
      <c r="FN106" s="62"/>
      <c r="FO106" s="62"/>
      <c r="FP106" s="62"/>
      <c r="FQ106" s="62"/>
      <c r="FR106" s="62"/>
      <c r="FS106" s="5"/>
      <c r="FT106" s="5"/>
      <c r="FU106" s="5"/>
      <c r="FV106" s="5"/>
      <c r="FW106" s="5"/>
      <c r="FX106" s="5"/>
      <c r="FY106" s="5"/>
      <c r="FZ106" s="5"/>
      <c r="GA106" s="5"/>
      <c r="GB106" s="5"/>
      <c r="GC106" s="5"/>
      <c r="GD106" s="5"/>
      <c r="GE106" s="5"/>
      <c r="GF106" s="5"/>
      <c r="GG106" s="5"/>
      <c r="GH106" s="62"/>
      <c r="GI106" s="62"/>
      <c r="GJ106" s="62"/>
      <c r="GK106" s="62"/>
      <c r="GL106" s="62"/>
      <c r="GM106" s="62"/>
      <c r="GN106" s="62"/>
      <c r="GO106" s="62"/>
      <c r="GP106" s="62"/>
      <c r="GQ106" s="62"/>
      <c r="GR106" s="62"/>
      <c r="GS106" s="62"/>
      <c r="GT106" s="62"/>
      <c r="GU106" s="62"/>
      <c r="GV106" s="62"/>
      <c r="GW106" s="5"/>
      <c r="GX106" s="5"/>
      <c r="GY106" s="5"/>
      <c r="GZ106" s="5"/>
      <c r="HA106" s="5"/>
      <c r="HB106" s="5"/>
      <c r="HC106" s="5"/>
      <c r="HD106" s="5"/>
      <c r="HE106" s="5"/>
      <c r="HF106" s="5"/>
      <c r="HG106" s="5"/>
      <c r="HH106" s="5"/>
      <c r="HI106" s="5"/>
      <c r="HJ106" s="5"/>
      <c r="HK106" s="5"/>
      <c r="HL106" s="62"/>
      <c r="HM106" s="62"/>
      <c r="HN106" s="62"/>
      <c r="HO106" s="62"/>
      <c r="HP106" s="62"/>
      <c r="HQ106" s="62"/>
      <c r="HR106" s="62"/>
      <c r="HS106" s="62"/>
      <c r="HT106" s="62"/>
      <c r="HU106" s="62"/>
      <c r="HV106" s="62"/>
      <c r="HW106" s="62"/>
      <c r="HX106" s="62"/>
      <c r="HY106" s="62"/>
      <c r="HZ106" s="62"/>
      <c r="IA106" s="5"/>
      <c r="IB106" s="5"/>
      <c r="IC106" s="5"/>
      <c r="ID106" s="5"/>
      <c r="IE106" s="5"/>
      <c r="IF106" s="5"/>
      <c r="IG106" s="5"/>
      <c r="IH106" s="5"/>
      <c r="II106" s="5"/>
      <c r="IJ106" s="5"/>
      <c r="IK106" s="5"/>
      <c r="IL106" s="5"/>
      <c r="IM106" s="5"/>
      <c r="IN106" s="5"/>
      <c r="IO106" s="5"/>
      <c r="IP106" s="62"/>
      <c r="IQ106" s="62"/>
      <c r="IR106" s="62"/>
      <c r="IS106" s="62"/>
      <c r="IT106" s="62"/>
      <c r="IU106" s="62"/>
      <c r="IV106" s="62"/>
      <c r="IW106" s="62"/>
      <c r="IX106" s="62"/>
      <c r="IY106" s="62"/>
      <c r="IZ106" s="62"/>
      <c r="JA106" s="62"/>
      <c r="JB106" s="62"/>
      <c r="JC106" s="62"/>
      <c r="JD106" s="62"/>
      <c r="JE106" s="5"/>
      <c r="JF106" s="5"/>
      <c r="JG106" s="5"/>
      <c r="JH106" s="5"/>
      <c r="JI106" s="5"/>
      <c r="JJ106" s="5"/>
      <c r="JK106" s="5"/>
      <c r="JL106" s="5"/>
      <c r="JM106" s="5"/>
      <c r="JN106" s="5"/>
      <c r="JO106" s="5"/>
      <c r="JP106" s="5"/>
      <c r="JQ106" s="5"/>
      <c r="JR106" s="5"/>
      <c r="JS106" s="5"/>
      <c r="JT106" s="62"/>
      <c r="JU106" s="62"/>
      <c r="JV106" s="62"/>
      <c r="JW106" s="62"/>
      <c r="JX106" s="62"/>
      <c r="JY106" s="62"/>
      <c r="JZ106" s="62"/>
      <c r="KA106" s="62"/>
      <c r="KB106" s="62"/>
      <c r="KC106" s="62"/>
      <c r="KD106" s="62"/>
      <c r="KE106" s="62"/>
      <c r="KF106" s="62"/>
      <c r="KG106" s="62"/>
      <c r="KH106" s="62"/>
      <c r="KI106" s="5"/>
      <c r="KJ106" s="5"/>
      <c r="KK106" s="5"/>
      <c r="KL106" s="5"/>
      <c r="KM106" s="5"/>
      <c r="KN106" s="5"/>
      <c r="KO106" s="5"/>
      <c r="KP106" s="5"/>
      <c r="KQ106" s="5"/>
      <c r="KR106" s="5"/>
      <c r="KS106" s="5"/>
      <c r="KT106" s="5"/>
      <c r="KU106" s="5"/>
      <c r="KV106" s="5"/>
      <c r="KW106" s="5"/>
      <c r="KX106" s="62"/>
      <c r="KY106" s="62"/>
      <c r="KZ106" s="62"/>
      <c r="LA106" s="62"/>
      <c r="LB106" s="62"/>
      <c r="LC106" s="62"/>
      <c r="LD106" s="62"/>
      <c r="LE106" s="62"/>
      <c r="LF106" s="62"/>
      <c r="LG106" s="62"/>
      <c r="LH106" s="62"/>
      <c r="LI106" s="62"/>
      <c r="LJ106" s="62"/>
      <c r="LK106" s="62"/>
      <c r="LL106" s="62"/>
    </row>
    <row r="107" spans="1:324" x14ac:dyDescent="0.35">
      <c r="A107" s="131">
        <v>103</v>
      </c>
      <c r="B107" s="170"/>
      <c r="C107" s="170"/>
      <c r="D107" s="152">
        <v>1171</v>
      </c>
      <c r="E107" s="72" t="str">
        <f>'BVEM Scorecard'!F106</f>
        <v>Storage</v>
      </c>
      <c r="F107" s="96">
        <f t="shared" ref="F107:F132" si="78">W107</f>
        <v>0</v>
      </c>
      <c r="G107" s="96">
        <f t="shared" ref="G107:G132" si="79">V107/5</f>
        <v>0</v>
      </c>
      <c r="H107" s="96">
        <f t="shared" ref="H107:H132" si="80">IFERROR(SUM(AL107,BB107,BQ107,CF107,CU107,DJ107,DY107,EN107,FC107,FR107,GG107,GV107,HK107,HZ107,IO107,JD107,JS107,KH107,KW107,LL107),0)</f>
        <v>0</v>
      </c>
      <c r="I107" s="96">
        <f t="shared" ref="I107:I132" si="81">IFERROR(SUM(AJ107,AZ107,BO107,CD107,CS107,DH107,DW107,EL107,FA107,FP107,GE107,GT107,HI107,HX107,IM107,JB107,JQ107,KF107,KU107,LJ107)/SUM(Y107,AO107,BD107,BS107,CH107,CW107,DL107,EA107,EP107,FE107,FT107,GI107,GX107,HM107,IB107,IQ107,JF107,JU107,KJ107,KY107)/5,0)</f>
        <v>0</v>
      </c>
      <c r="J107" s="66">
        <v>0</v>
      </c>
      <c r="K107" s="66">
        <v>0</v>
      </c>
      <c r="L107" s="66">
        <v>0</v>
      </c>
      <c r="M107" s="66">
        <v>0</v>
      </c>
      <c r="N107" s="66">
        <v>0</v>
      </c>
      <c r="O107" s="66">
        <v>0</v>
      </c>
      <c r="P107" s="66">
        <v>0</v>
      </c>
      <c r="Q107" s="66">
        <v>0</v>
      </c>
      <c r="R107" s="66">
        <v>0</v>
      </c>
      <c r="S107" s="66">
        <v>0</v>
      </c>
      <c r="T107" s="66">
        <v>0</v>
      </c>
      <c r="U107" s="66">
        <v>0</v>
      </c>
      <c r="V107" s="66">
        <f t="shared" ref="V107:V132" si="82">SUM(Q107:U107)</f>
        <v>0</v>
      </c>
      <c r="W107" s="66">
        <f t="shared" ref="W107:W132" si="83">Q$4*Q107+R$4*R107+S$4*S107+T$4*T107+U$4*U107</f>
        <v>0</v>
      </c>
      <c r="X107" s="35"/>
      <c r="Y107" s="5"/>
      <c r="Z107" s="5"/>
      <c r="AA107" s="5"/>
      <c r="AB107" s="5"/>
      <c r="AC107" s="5"/>
      <c r="AD107" s="5"/>
      <c r="AE107" s="5"/>
      <c r="AF107" s="5"/>
      <c r="AG107" s="5"/>
      <c r="AH107" s="5"/>
      <c r="AI107" s="5"/>
      <c r="AJ107" s="35"/>
      <c r="AK107" s="35"/>
      <c r="AL107" s="35"/>
      <c r="AM107" s="35"/>
      <c r="AN107" s="62"/>
      <c r="AO107" s="62"/>
      <c r="AP107" s="62"/>
      <c r="AQ107" s="62"/>
      <c r="AR107" s="62"/>
      <c r="AS107" s="62"/>
      <c r="AT107" s="62"/>
      <c r="AU107" s="62"/>
      <c r="AV107" s="62"/>
      <c r="AW107" s="62"/>
      <c r="AX107" s="62"/>
      <c r="AY107" s="62"/>
      <c r="AZ107" s="62"/>
      <c r="BA107" s="62"/>
      <c r="BB107" s="62"/>
      <c r="BC107" s="5"/>
      <c r="BD107" s="5"/>
      <c r="BE107" s="5"/>
      <c r="BF107" s="5"/>
      <c r="BG107" s="5"/>
      <c r="BH107" s="5"/>
      <c r="BI107" s="5"/>
      <c r="BJ107" s="5"/>
      <c r="BK107" s="5"/>
      <c r="BL107" s="5"/>
      <c r="BM107" s="5"/>
      <c r="BN107" s="5"/>
      <c r="BO107" s="5"/>
      <c r="BP107" s="5"/>
      <c r="BQ107" s="5"/>
      <c r="BR107" s="62"/>
      <c r="BS107" s="62"/>
      <c r="BT107" s="62"/>
      <c r="BU107" s="62"/>
      <c r="BV107" s="62"/>
      <c r="BW107" s="62"/>
      <c r="BX107" s="62"/>
      <c r="BY107" s="62"/>
      <c r="BZ107" s="62"/>
      <c r="CA107" s="62"/>
      <c r="CB107" s="62"/>
      <c r="CC107" s="62"/>
      <c r="CD107" s="62"/>
      <c r="CE107" s="62"/>
      <c r="CF107" s="62"/>
      <c r="CG107" s="5"/>
      <c r="CH107" s="5"/>
      <c r="CI107" s="5"/>
      <c r="CJ107" s="5"/>
      <c r="CK107" s="5"/>
      <c r="CL107" s="5"/>
      <c r="CM107" s="5"/>
      <c r="CN107" s="5"/>
      <c r="CO107" s="5"/>
      <c r="CP107" s="5"/>
      <c r="CQ107" s="5"/>
      <c r="CR107" s="5"/>
      <c r="CS107" s="5"/>
      <c r="CT107" s="5"/>
      <c r="CU107" s="5"/>
      <c r="CV107" s="62"/>
      <c r="CW107" s="62"/>
      <c r="CX107" s="62"/>
      <c r="CY107" s="62"/>
      <c r="CZ107" s="62"/>
      <c r="DA107" s="62"/>
      <c r="DB107" s="62"/>
      <c r="DC107" s="62"/>
      <c r="DD107" s="62"/>
      <c r="DE107" s="62"/>
      <c r="DF107" s="62"/>
      <c r="DG107" s="62"/>
      <c r="DH107" s="62"/>
      <c r="DI107" s="62"/>
      <c r="DJ107" s="62"/>
      <c r="DK107" s="5"/>
      <c r="DL107" s="5"/>
      <c r="DM107" s="5"/>
      <c r="DN107" s="5"/>
      <c r="DO107" s="5"/>
      <c r="DP107" s="5"/>
      <c r="DQ107" s="5"/>
      <c r="DR107" s="5"/>
      <c r="DS107" s="5"/>
      <c r="DT107" s="5"/>
      <c r="DU107" s="5"/>
      <c r="DV107" s="5"/>
      <c r="DW107" s="5"/>
      <c r="DX107" s="5"/>
      <c r="DY107" s="5"/>
      <c r="DZ107" s="62"/>
      <c r="EA107" s="62"/>
      <c r="EB107" s="62"/>
      <c r="EC107" s="62"/>
      <c r="ED107" s="62"/>
      <c r="EE107" s="62"/>
      <c r="EF107" s="62"/>
      <c r="EG107" s="62"/>
      <c r="EH107" s="62"/>
      <c r="EI107" s="62"/>
      <c r="EJ107" s="62"/>
      <c r="EK107" s="62"/>
      <c r="EL107" s="62"/>
      <c r="EM107" s="62"/>
      <c r="EN107" s="62"/>
      <c r="EO107" s="5"/>
      <c r="EP107" s="5"/>
      <c r="EQ107" s="5"/>
      <c r="ER107" s="5"/>
      <c r="ES107" s="5"/>
      <c r="ET107" s="5"/>
      <c r="EU107" s="5"/>
      <c r="EV107" s="5"/>
      <c r="EW107" s="5"/>
      <c r="EX107" s="5"/>
      <c r="EY107" s="5"/>
      <c r="EZ107" s="5"/>
      <c r="FA107" s="5"/>
      <c r="FB107" s="5"/>
      <c r="FC107" s="5"/>
      <c r="FD107" s="62"/>
      <c r="FE107" s="62"/>
      <c r="FF107" s="62"/>
      <c r="FG107" s="62"/>
      <c r="FH107" s="62"/>
      <c r="FI107" s="62"/>
      <c r="FJ107" s="62"/>
      <c r="FK107" s="62"/>
      <c r="FL107" s="62"/>
      <c r="FM107" s="62"/>
      <c r="FN107" s="62"/>
      <c r="FO107" s="62"/>
      <c r="FP107" s="62"/>
      <c r="FQ107" s="62"/>
      <c r="FR107" s="62"/>
      <c r="FS107" s="5"/>
      <c r="FT107" s="5"/>
      <c r="FU107" s="5"/>
      <c r="FV107" s="5"/>
      <c r="FW107" s="5"/>
      <c r="FX107" s="5"/>
      <c r="FY107" s="5"/>
      <c r="FZ107" s="5"/>
      <c r="GA107" s="5"/>
      <c r="GB107" s="5"/>
      <c r="GC107" s="5"/>
      <c r="GD107" s="5"/>
      <c r="GE107" s="5"/>
      <c r="GF107" s="5"/>
      <c r="GG107" s="5"/>
      <c r="GH107" s="62"/>
      <c r="GI107" s="62"/>
      <c r="GJ107" s="62"/>
      <c r="GK107" s="62"/>
      <c r="GL107" s="62"/>
      <c r="GM107" s="62"/>
      <c r="GN107" s="62"/>
      <c r="GO107" s="62"/>
      <c r="GP107" s="62"/>
      <c r="GQ107" s="62"/>
      <c r="GR107" s="62"/>
      <c r="GS107" s="62"/>
      <c r="GT107" s="62"/>
      <c r="GU107" s="62"/>
      <c r="GV107" s="62"/>
      <c r="GW107" s="5"/>
      <c r="GX107" s="5"/>
      <c r="GY107" s="5"/>
      <c r="GZ107" s="5"/>
      <c r="HA107" s="5"/>
      <c r="HB107" s="5"/>
      <c r="HC107" s="5"/>
      <c r="HD107" s="5"/>
      <c r="HE107" s="5"/>
      <c r="HF107" s="5"/>
      <c r="HG107" s="5"/>
      <c r="HH107" s="5"/>
      <c r="HI107" s="5"/>
      <c r="HJ107" s="5"/>
      <c r="HK107" s="5"/>
      <c r="HL107" s="62"/>
      <c r="HM107" s="62"/>
      <c r="HN107" s="62"/>
      <c r="HO107" s="62"/>
      <c r="HP107" s="62"/>
      <c r="HQ107" s="62"/>
      <c r="HR107" s="62"/>
      <c r="HS107" s="62"/>
      <c r="HT107" s="62"/>
      <c r="HU107" s="62"/>
      <c r="HV107" s="62"/>
      <c r="HW107" s="62"/>
      <c r="HX107" s="62"/>
      <c r="HY107" s="62"/>
      <c r="HZ107" s="62"/>
      <c r="IA107" s="5"/>
      <c r="IB107" s="5"/>
      <c r="IC107" s="5"/>
      <c r="ID107" s="5"/>
      <c r="IE107" s="5"/>
      <c r="IF107" s="5"/>
      <c r="IG107" s="5"/>
      <c r="IH107" s="5"/>
      <c r="II107" s="5"/>
      <c r="IJ107" s="5"/>
      <c r="IK107" s="5"/>
      <c r="IL107" s="5"/>
      <c r="IM107" s="5"/>
      <c r="IN107" s="5"/>
      <c r="IO107" s="5"/>
      <c r="IP107" s="62"/>
      <c r="IQ107" s="62"/>
      <c r="IR107" s="62"/>
      <c r="IS107" s="62"/>
      <c r="IT107" s="62"/>
      <c r="IU107" s="62"/>
      <c r="IV107" s="62"/>
      <c r="IW107" s="62"/>
      <c r="IX107" s="62"/>
      <c r="IY107" s="62"/>
      <c r="IZ107" s="62"/>
      <c r="JA107" s="62"/>
      <c r="JB107" s="62"/>
      <c r="JC107" s="62"/>
      <c r="JD107" s="62"/>
      <c r="JE107" s="5"/>
      <c r="JF107" s="5"/>
      <c r="JG107" s="5"/>
      <c r="JH107" s="5"/>
      <c r="JI107" s="5"/>
      <c r="JJ107" s="5"/>
      <c r="JK107" s="5"/>
      <c r="JL107" s="5"/>
      <c r="JM107" s="5"/>
      <c r="JN107" s="5"/>
      <c r="JO107" s="5"/>
      <c r="JP107" s="5"/>
      <c r="JQ107" s="5"/>
      <c r="JR107" s="5"/>
      <c r="JS107" s="5"/>
      <c r="JT107" s="62"/>
      <c r="JU107" s="62"/>
      <c r="JV107" s="62"/>
      <c r="JW107" s="62"/>
      <c r="JX107" s="62"/>
      <c r="JY107" s="62"/>
      <c r="JZ107" s="62"/>
      <c r="KA107" s="62"/>
      <c r="KB107" s="62"/>
      <c r="KC107" s="62"/>
      <c r="KD107" s="62"/>
      <c r="KE107" s="62"/>
      <c r="KF107" s="62"/>
      <c r="KG107" s="62"/>
      <c r="KH107" s="62"/>
      <c r="KI107" s="5"/>
      <c r="KJ107" s="5"/>
      <c r="KK107" s="5"/>
      <c r="KL107" s="5"/>
      <c r="KM107" s="5"/>
      <c r="KN107" s="5"/>
      <c r="KO107" s="5"/>
      <c r="KP107" s="5"/>
      <c r="KQ107" s="5"/>
      <c r="KR107" s="5"/>
      <c r="KS107" s="5"/>
      <c r="KT107" s="5"/>
      <c r="KU107" s="5"/>
      <c r="KV107" s="5"/>
      <c r="KW107" s="5"/>
      <c r="KX107" s="62"/>
      <c r="KY107" s="62"/>
      <c r="KZ107" s="62"/>
      <c r="LA107" s="62"/>
      <c r="LB107" s="62"/>
      <c r="LC107" s="62"/>
      <c r="LD107" s="62"/>
      <c r="LE107" s="62"/>
      <c r="LF107" s="62"/>
      <c r="LG107" s="62"/>
      <c r="LH107" s="62"/>
      <c r="LI107" s="62"/>
      <c r="LJ107" s="62"/>
      <c r="LK107" s="62"/>
      <c r="LL107" s="62"/>
    </row>
    <row r="108" spans="1:324" x14ac:dyDescent="0.35">
      <c r="A108" s="131">
        <v>104</v>
      </c>
      <c r="B108" s="170"/>
      <c r="C108" s="170"/>
      <c r="D108" s="152">
        <v>145</v>
      </c>
      <c r="E108" s="72" t="str">
        <f>'BVEM Scorecard'!F107</f>
        <v>Solar + Storage</v>
      </c>
      <c r="F108" s="96">
        <f t="shared" si="78"/>
        <v>0.5</v>
      </c>
      <c r="G108" s="96">
        <f t="shared" si="79"/>
        <v>0.2</v>
      </c>
      <c r="H108" s="96">
        <f t="shared" si="80"/>
        <v>0.5</v>
      </c>
      <c r="I108" s="96">
        <f t="shared" si="81"/>
        <v>0.27999999999999997</v>
      </c>
      <c r="J108" s="66">
        <v>1</v>
      </c>
      <c r="K108" s="66">
        <v>1</v>
      </c>
      <c r="L108" s="66">
        <v>1</v>
      </c>
      <c r="M108" s="66">
        <v>1</v>
      </c>
      <c r="N108" s="66">
        <v>1</v>
      </c>
      <c r="O108" s="66">
        <v>1</v>
      </c>
      <c r="P108" s="66">
        <v>1</v>
      </c>
      <c r="Q108" s="66">
        <v>1</v>
      </c>
      <c r="R108" s="66">
        <v>0</v>
      </c>
      <c r="S108" s="66">
        <v>0</v>
      </c>
      <c r="T108" s="66">
        <v>0</v>
      </c>
      <c r="U108" s="66">
        <v>0</v>
      </c>
      <c r="V108" s="66">
        <f t="shared" si="82"/>
        <v>1</v>
      </c>
      <c r="W108" s="66">
        <f t="shared" si="83"/>
        <v>0.5</v>
      </c>
      <c r="X108" s="35" t="str">
        <f>'Training Programs'!Y108</f>
        <v>Electrical Journeyman</v>
      </c>
      <c r="Y108" s="5">
        <v>1</v>
      </c>
      <c r="Z108" s="5">
        <f>'Training Programs'!AA108</f>
        <v>43</v>
      </c>
      <c r="AA108" s="5">
        <v>59.4</v>
      </c>
      <c r="AB108" s="5">
        <v>59.4</v>
      </c>
      <c r="AC108" s="5">
        <v>59.4</v>
      </c>
      <c r="AD108" s="5">
        <v>28.36</v>
      </c>
      <c r="AE108" s="5">
        <v>1</v>
      </c>
      <c r="AF108" s="5">
        <v>0</v>
      </c>
      <c r="AG108" s="5">
        <v>0</v>
      </c>
      <c r="AH108" s="5">
        <v>0</v>
      </c>
      <c r="AI108" s="5">
        <v>0</v>
      </c>
      <c r="AJ108" s="35">
        <f t="shared" ref="AJ108:AJ121" si="84">SUM(AE108:AI108)</f>
        <v>1</v>
      </c>
      <c r="AK108" s="35">
        <f t="shared" ref="AK108:AK121" si="85">IFERROR(Z108/SUM($Z108,$AP108,$BE108,$BT108,$CI108,$CX108,$DM108,$EB108,$EQ108,$FF108,$FU108,$GJ108,$GY108,$HN108,$IC108,$IR108,$JG108,$JV108,$KK108,$KZ108),"")</f>
        <v>0.14333333333333334</v>
      </c>
      <c r="AL108" s="35">
        <f t="shared" ref="AL108:AL121" si="86">IFERROR((AE$4*AE108+AF$4*AF108+AG$4*AG108+AH$4*AH108+AI$4*AI108)*AK108,"")</f>
        <v>7.166666666666667E-2</v>
      </c>
      <c r="AM108" s="35"/>
      <c r="AN108" s="62" t="str">
        <f>'Training Programs'!AO108</f>
        <v>Electrical Foreman</v>
      </c>
      <c r="AO108" s="62">
        <v>1</v>
      </c>
      <c r="AP108" s="62">
        <f>'Training Programs'!AQ108</f>
        <v>13</v>
      </c>
      <c r="AQ108" s="62">
        <v>65.069999999999993</v>
      </c>
      <c r="AR108" s="62">
        <v>65.069999999999993</v>
      </c>
      <c r="AS108" s="62">
        <v>65.069999999999993</v>
      </c>
      <c r="AT108" s="62">
        <v>28.36</v>
      </c>
      <c r="AU108" s="62">
        <v>1</v>
      </c>
      <c r="AV108" s="62">
        <v>0</v>
      </c>
      <c r="AW108" s="62">
        <v>0</v>
      </c>
      <c r="AX108" s="62">
        <v>0</v>
      </c>
      <c r="AY108" s="62">
        <v>0</v>
      </c>
      <c r="AZ108" s="62">
        <f t="shared" ref="AZ108" si="87">SUM(AU108:AY108)</f>
        <v>1</v>
      </c>
      <c r="BA108" s="62">
        <f t="shared" ref="BA108" si="88">IFERROR(AP108/SUM($Z108,$AP108,$BE108,$BT108,$CI108,$CX108,$DM108,$EB108,$EQ108,$FF108,$FU108,$GJ108,$GY108,$HN108,$IC108,$IR108,$JG108,$JV108,$KK108,$KZ108),"")</f>
        <v>4.3333333333333335E-2</v>
      </c>
      <c r="BB108" s="62">
        <f t="shared" ref="BB108" si="89">IFERROR((AU$4*AU108+AV$4*AV108+AW$4*AW108+AX$4*AX108+AY$4*AY108)*BA108,"")</f>
        <v>2.1666666666666667E-2</v>
      </c>
      <c r="BC108" s="5" t="str">
        <f>'Training Programs'!BE108</f>
        <v>Ironworker Journeyman</v>
      </c>
      <c r="BD108" s="5">
        <v>1</v>
      </c>
      <c r="BE108" s="5">
        <f>'Training Programs'!BG108</f>
        <v>25</v>
      </c>
      <c r="BF108" s="5">
        <v>50.57</v>
      </c>
      <c r="BG108" s="5">
        <v>50.57</v>
      </c>
      <c r="BH108" s="5">
        <v>50.57</v>
      </c>
      <c r="BI108" s="5">
        <v>29.09</v>
      </c>
      <c r="BJ108" s="5">
        <v>1</v>
      </c>
      <c r="BK108" s="5">
        <v>0</v>
      </c>
      <c r="BL108" s="5">
        <v>0</v>
      </c>
      <c r="BM108" s="5">
        <v>0</v>
      </c>
      <c r="BN108" s="5">
        <v>0</v>
      </c>
      <c r="BO108" s="5">
        <f t="shared" ref="BO108:BO121" si="90">SUM(BJ108:BN108)</f>
        <v>1</v>
      </c>
      <c r="BP108" s="5">
        <f>IFERROR(BE108/SUM($Z108,$AP108,$BE108,$BT108,$CI108,$CX108,$DM108,$EB108,$EQ108,$FF108,$FU108,$GJ108,$GY108,$HN108,$IC108,$IR108,$JG108,$JV108,$KK108,$KZ108),"")</f>
        <v>8.3333333333333329E-2</v>
      </c>
      <c r="BQ108" s="5">
        <f t="shared" ref="BQ108:BQ121" si="91">IFERROR((BJ$4*BJ108+BK$4*BK108+BL$4*BL108+BM$4*BM108+BN$4*BN108)*BP108,"")</f>
        <v>4.1666666666666664E-2</v>
      </c>
      <c r="BR108" s="62" t="str">
        <f>'Training Programs'!BU108</f>
        <v>Ironworker Foreman</v>
      </c>
      <c r="BS108" s="62">
        <v>1</v>
      </c>
      <c r="BT108" s="62">
        <f>'Training Programs'!BW108</f>
        <v>5</v>
      </c>
      <c r="BU108" s="62">
        <v>53.55</v>
      </c>
      <c r="BV108" s="62">
        <v>53.55</v>
      </c>
      <c r="BW108" s="62">
        <v>53.55</v>
      </c>
      <c r="BX108" s="62">
        <v>29.09</v>
      </c>
      <c r="BY108" s="62">
        <v>1</v>
      </c>
      <c r="BZ108" s="62">
        <v>0</v>
      </c>
      <c r="CA108" s="62">
        <v>0</v>
      </c>
      <c r="CB108" s="62">
        <v>0</v>
      </c>
      <c r="CC108" s="62">
        <v>0</v>
      </c>
      <c r="CD108" s="62">
        <f t="shared" ref="CD108:CD121" si="92">SUM(BY108:CC108)</f>
        <v>1</v>
      </c>
      <c r="CE108" s="62">
        <f t="shared" ref="CE108:CE121" si="93">IFERROR(BT108/SUM($Z108,$AP108,$BE108,$BT108,$CI108,$CX108,$DM108,$EB108,$EQ108,$FF108,$FU108,$GJ108,$GY108,$HN108,$IC108,$IR108,$JG108,$JV108,$KK108,$KZ108),"")</f>
        <v>1.6666666666666666E-2</v>
      </c>
      <c r="CF108" s="62">
        <f t="shared" ref="CF108:CF121" si="94">IFERROR((BY$4*BY108+BZ$4*BZ108+CA$4*CA108+CB$4*CB108+CC$4*CC108)*CE108,"")</f>
        <v>8.3333333333333332E-3</v>
      </c>
      <c r="CG108" s="5" t="str">
        <f>'Training Programs'!CK108</f>
        <v>Laborer Journeyman</v>
      </c>
      <c r="CH108" s="5">
        <v>1</v>
      </c>
      <c r="CI108" s="5">
        <f>'Training Programs'!CM108</f>
        <v>133</v>
      </c>
      <c r="CJ108" s="5">
        <v>28.69</v>
      </c>
      <c r="CK108" s="5">
        <v>28.69</v>
      </c>
      <c r="CL108" s="5">
        <v>28.69</v>
      </c>
      <c r="CM108" s="5">
        <v>19.59</v>
      </c>
      <c r="CN108" s="5">
        <v>1</v>
      </c>
      <c r="CO108" s="5">
        <v>0</v>
      </c>
      <c r="CP108" s="5">
        <v>0</v>
      </c>
      <c r="CQ108" s="5">
        <v>0</v>
      </c>
      <c r="CR108" s="5">
        <v>0</v>
      </c>
      <c r="CS108" s="5">
        <f t="shared" ref="CS108:CS121" si="95">SUM(CN108:CR108)</f>
        <v>1</v>
      </c>
      <c r="CT108" s="5">
        <f t="shared" ref="CT108:CT121" si="96">IFERROR(CI108/SUM($Z108,$AP108,$BE108,$BT108,$CI108,$CX108,$DM108,$EB108,$EQ108,$FF108,$FU108,$GJ108,$GY108,$HN108,$IC108,$IR108,$JG108,$JV108,$KK108,$KZ108),"")</f>
        <v>0.44333333333333336</v>
      </c>
      <c r="CU108" s="5">
        <f t="shared" ref="CU108:CU121" si="97">IFERROR((CN$4*CN108+CO$4*CO108+CP$4*CP108+CQ$4*CQ108+CR$4*CR108)*CT108,"")</f>
        <v>0.22166666666666668</v>
      </c>
      <c r="CV108" s="62" t="str">
        <f>'Training Programs'!DA108</f>
        <v>Laborer Foreman</v>
      </c>
      <c r="CW108" s="62"/>
      <c r="CX108" s="62">
        <f>'Training Programs'!DC108</f>
        <v>16</v>
      </c>
      <c r="CY108" s="62">
        <v>35.729999999999997</v>
      </c>
      <c r="CZ108" s="62">
        <v>35.729999999999997</v>
      </c>
      <c r="DA108" s="62">
        <v>35.729999999999997</v>
      </c>
      <c r="DB108" s="62">
        <v>19.59</v>
      </c>
      <c r="DC108" s="62">
        <v>1</v>
      </c>
      <c r="DD108" s="62">
        <v>0</v>
      </c>
      <c r="DE108" s="62">
        <v>0</v>
      </c>
      <c r="DF108" s="62">
        <v>0</v>
      </c>
      <c r="DG108" s="62">
        <v>0</v>
      </c>
      <c r="DH108" s="62">
        <f t="shared" ref="DH108:DH121" si="98">SUM(DC108:DG108)</f>
        <v>1</v>
      </c>
      <c r="DI108" s="62">
        <f t="shared" ref="DI108:DI121" si="99">IFERROR(CX108/SUM($Z108,$AP108,$BE108,$BT108,$CI108,$CX108,$DM108,$EB108,$EQ108,$FF108,$FU108,$GJ108,$GY108,$HN108,$IC108,$IR108,$JG108,$JV108,$KK108,$KZ108),"")</f>
        <v>5.3333333333333337E-2</v>
      </c>
      <c r="DJ108" s="62">
        <f t="shared" ref="DJ108:DJ121" si="100">IFERROR((DC$4*DC108+DD$4*DD108+DE$4*DE108+DF$4*DF108+DG$4*DG108)*DI108,"")</f>
        <v>2.6666666666666668E-2</v>
      </c>
      <c r="DK108" s="5" t="str">
        <f>'Training Programs'!DQ108</f>
        <v>Operator</v>
      </c>
      <c r="DL108" s="5"/>
      <c r="DM108" s="5">
        <f>'Training Programs'!DS108</f>
        <v>65</v>
      </c>
      <c r="DN108" s="5">
        <v>52.07</v>
      </c>
      <c r="DO108" s="5">
        <v>52.07</v>
      </c>
      <c r="DP108" s="5">
        <v>52.07</v>
      </c>
      <c r="DQ108" s="5">
        <v>24.73</v>
      </c>
      <c r="DR108" s="5">
        <v>1</v>
      </c>
      <c r="DS108" s="5">
        <v>0</v>
      </c>
      <c r="DT108" s="5">
        <v>0</v>
      </c>
      <c r="DU108" s="5">
        <v>0</v>
      </c>
      <c r="DV108" s="5">
        <v>0</v>
      </c>
      <c r="DW108" s="5">
        <f t="shared" ref="DW108:DW121" si="101">SUM(DR108:DV108)</f>
        <v>1</v>
      </c>
      <c r="DX108" s="5">
        <f t="shared" ref="DX108:DX121" si="102">IFERROR(DM108/SUM($Z108,$AP108,$BE108,$BT108,$CI108,$CX108,$DM108,$EB108,$EQ108,$FF108,$FU108,$GJ108,$GY108,$HN108,$IC108,$IR108,$JG108,$JV108,$KK108,$KZ108),"")</f>
        <v>0.21666666666666667</v>
      </c>
      <c r="DY108" s="5">
        <f t="shared" ref="DY108:DY121" si="103">IFERROR((DR$4*DR108+DS$4*DS108+DT$4*DT108+DU$4*DU108+DV$4*DV108)*DX108,"")</f>
        <v>0.10833333333333334</v>
      </c>
      <c r="DZ108" s="62">
        <f>'Training Programs'!EG108</f>
        <v>0</v>
      </c>
      <c r="EA108" s="62"/>
      <c r="EB108" s="62">
        <f>'Training Programs'!EI108</f>
        <v>0</v>
      </c>
      <c r="EC108" s="62"/>
      <c r="ED108" s="62"/>
      <c r="EE108" s="62"/>
      <c r="EF108" s="62"/>
      <c r="EG108" s="62"/>
      <c r="EH108" s="62"/>
      <c r="EI108" s="62"/>
      <c r="EJ108" s="62"/>
      <c r="EK108" s="62"/>
      <c r="EL108" s="62">
        <f t="shared" ref="EL108:EL121" si="104">SUM(EG108:EK108)</f>
        <v>0</v>
      </c>
      <c r="EM108" s="62">
        <f t="shared" ref="EM108:EM121" si="105">IFERROR(EB108/SUM($Z108,$AP108,$BE108,$BT108,$CI108,$CX108,$DM108,$EB108,$EQ108,$FF108,$FU108,$GJ108,$GY108,$HN108,$IC108,$IR108,$JG108,$JV108,$KK108,$KZ108),"")</f>
        <v>0</v>
      </c>
      <c r="EN108" s="62">
        <f t="shared" ref="EN108:EN121" si="106">IFERROR((EG$4*EG108+EH$4*EH108+EI$4*EI108+EJ$4*EJ108+EK$4*EK108)*EM108,"")</f>
        <v>0</v>
      </c>
      <c r="EO108" s="5">
        <f>'Training Programs'!EW108</f>
        <v>0</v>
      </c>
      <c r="EP108" s="5"/>
      <c r="EQ108" s="5">
        <f>'Training Programs'!EY108</f>
        <v>0</v>
      </c>
      <c r="ER108" s="5"/>
      <c r="ES108" s="5"/>
      <c r="ET108" s="5"/>
      <c r="EU108" s="5"/>
      <c r="EV108" s="5"/>
      <c r="EW108" s="5"/>
      <c r="EX108" s="5"/>
      <c r="EY108" s="5"/>
      <c r="EZ108" s="5"/>
      <c r="FA108" s="5">
        <f t="shared" ref="FA108" si="107">SUM(EV108:EZ108)</f>
        <v>0</v>
      </c>
      <c r="FB108" s="5">
        <f t="shared" ref="FB108" si="108">IFERROR(EQ108/SUM($Z108,$AP108,$BE108,$BT108,$CI108,$CX108,$DM108,$EB108,$EQ108,$FF108,$FU108,$GJ108,$GY108,$HN108,$IC108,$IR108,$JG108,$JV108,$KK108,$KZ108),"")</f>
        <v>0</v>
      </c>
      <c r="FC108" s="5">
        <f t="shared" ref="FC108" si="109">IFERROR((EV$4*EV108+EW$4*EW108+EX$4*EX108+EY$4*EY108+EZ$4*EZ108)*FB108,"")</f>
        <v>0</v>
      </c>
      <c r="FD108" s="62">
        <f>'Training Programs'!FM108</f>
        <v>0</v>
      </c>
      <c r="FE108" s="62"/>
      <c r="FF108" s="62">
        <f>'Training Programs'!FO108</f>
        <v>0</v>
      </c>
      <c r="FG108" s="62"/>
      <c r="FH108" s="62"/>
      <c r="FI108" s="62"/>
      <c r="FJ108" s="62"/>
      <c r="FK108" s="62"/>
      <c r="FL108" s="62"/>
      <c r="FM108" s="62"/>
      <c r="FN108" s="62"/>
      <c r="FO108" s="62"/>
      <c r="FP108" s="62">
        <f t="shared" ref="FP108" si="110">SUM(FK108:FO108)</f>
        <v>0</v>
      </c>
      <c r="FQ108" s="62">
        <f t="shared" ref="FQ108" si="111">IFERROR(FF108/SUM($Z108,$AP108,$BE108,$BT108,$CI108,$CX108,$DM108,$EB108,$EQ108,$FF108,$FU108,$GJ108,$GY108,$HN108,$IC108,$IR108,$JG108,$JV108,$KK108,$KZ108),"")</f>
        <v>0</v>
      </c>
      <c r="FR108" s="62">
        <f t="shared" ref="FR108" si="112">IFERROR((FK$4*FK108+FL$4*FL108+FM$4*FM108+FN$4*FN108+FO$4*FO108)*FQ108,"")</f>
        <v>0</v>
      </c>
      <c r="FS108" s="5"/>
      <c r="FT108" s="5"/>
      <c r="FU108" s="5"/>
      <c r="FV108" s="5"/>
      <c r="FW108" s="5"/>
      <c r="FX108" s="5"/>
      <c r="FY108" s="5"/>
      <c r="FZ108" s="5"/>
      <c r="GA108" s="5"/>
      <c r="GB108" s="5"/>
      <c r="GC108" s="5"/>
      <c r="GD108" s="5"/>
      <c r="GE108" s="5"/>
      <c r="GF108" s="5"/>
      <c r="GG108" s="5"/>
      <c r="GH108" s="62"/>
      <c r="GI108" s="62"/>
      <c r="GJ108" s="62"/>
      <c r="GK108" s="62"/>
      <c r="GL108" s="62"/>
      <c r="GM108" s="62"/>
      <c r="GN108" s="62"/>
      <c r="GO108" s="62"/>
      <c r="GP108" s="62"/>
      <c r="GQ108" s="62"/>
      <c r="GR108" s="62"/>
      <c r="GS108" s="62"/>
      <c r="GT108" s="62"/>
      <c r="GU108" s="62"/>
      <c r="GV108" s="62"/>
      <c r="GW108" s="5"/>
      <c r="GX108" s="5"/>
      <c r="GY108" s="5"/>
      <c r="GZ108" s="5"/>
      <c r="HA108" s="5"/>
      <c r="HB108" s="5"/>
      <c r="HC108" s="5"/>
      <c r="HD108" s="5"/>
      <c r="HE108" s="5"/>
      <c r="HF108" s="5"/>
      <c r="HG108" s="5"/>
      <c r="HH108" s="5"/>
      <c r="HI108" s="5"/>
      <c r="HJ108" s="5"/>
      <c r="HK108" s="5"/>
      <c r="HL108" s="62"/>
      <c r="HM108" s="62"/>
      <c r="HN108" s="62"/>
      <c r="HO108" s="62"/>
      <c r="HP108" s="62"/>
      <c r="HQ108" s="62"/>
      <c r="HR108" s="62"/>
      <c r="HS108" s="62"/>
      <c r="HT108" s="62"/>
      <c r="HU108" s="62"/>
      <c r="HV108" s="62"/>
      <c r="HW108" s="62"/>
      <c r="HX108" s="62"/>
      <c r="HY108" s="62"/>
      <c r="HZ108" s="62"/>
      <c r="IA108" s="5"/>
      <c r="IB108" s="5"/>
      <c r="IC108" s="5"/>
      <c r="ID108" s="5"/>
      <c r="IE108" s="5"/>
      <c r="IF108" s="5"/>
      <c r="IG108" s="5"/>
      <c r="IH108" s="5"/>
      <c r="II108" s="5"/>
      <c r="IJ108" s="5"/>
      <c r="IK108" s="5"/>
      <c r="IL108" s="5"/>
      <c r="IM108" s="5"/>
      <c r="IN108" s="5"/>
      <c r="IO108" s="5"/>
      <c r="IP108" s="62"/>
      <c r="IQ108" s="62"/>
      <c r="IR108" s="62"/>
      <c r="IS108" s="62"/>
      <c r="IT108" s="62"/>
      <c r="IU108" s="62"/>
      <c r="IV108" s="62"/>
      <c r="IW108" s="62"/>
      <c r="IX108" s="62"/>
      <c r="IY108" s="62"/>
      <c r="IZ108" s="62"/>
      <c r="JA108" s="62"/>
      <c r="JB108" s="62"/>
      <c r="JC108" s="62"/>
      <c r="JD108" s="62"/>
      <c r="JE108" s="5"/>
      <c r="JF108" s="5"/>
      <c r="JG108" s="5"/>
      <c r="JH108" s="5"/>
      <c r="JI108" s="5"/>
      <c r="JJ108" s="5"/>
      <c r="JK108" s="5"/>
      <c r="JL108" s="5"/>
      <c r="JM108" s="5"/>
      <c r="JN108" s="5"/>
      <c r="JO108" s="5"/>
      <c r="JP108" s="5"/>
      <c r="JQ108" s="5"/>
      <c r="JR108" s="5"/>
      <c r="JS108" s="5"/>
      <c r="JT108" s="62"/>
      <c r="JU108" s="62"/>
      <c r="JV108" s="62"/>
      <c r="JW108" s="62"/>
      <c r="JX108" s="62"/>
      <c r="JY108" s="62"/>
      <c r="JZ108" s="62"/>
      <c r="KA108" s="62"/>
      <c r="KB108" s="62"/>
      <c r="KC108" s="62"/>
      <c r="KD108" s="62"/>
      <c r="KE108" s="62"/>
      <c r="KF108" s="62"/>
      <c r="KG108" s="62"/>
      <c r="KH108" s="62"/>
      <c r="KI108" s="5"/>
      <c r="KJ108" s="5"/>
      <c r="KK108" s="5"/>
      <c r="KL108" s="5"/>
      <c r="KM108" s="5"/>
      <c r="KN108" s="5"/>
      <c r="KO108" s="5"/>
      <c r="KP108" s="5"/>
      <c r="KQ108" s="5"/>
      <c r="KR108" s="5"/>
      <c r="KS108" s="5"/>
      <c r="KT108" s="5"/>
      <c r="KU108" s="5"/>
      <c r="KV108" s="5"/>
      <c r="KW108" s="5"/>
      <c r="KX108" s="62"/>
      <c r="KY108" s="62"/>
      <c r="KZ108" s="62"/>
      <c r="LA108" s="62"/>
      <c r="LB108" s="62"/>
      <c r="LC108" s="62"/>
      <c r="LD108" s="62"/>
      <c r="LE108" s="62"/>
      <c r="LF108" s="62"/>
      <c r="LG108" s="62"/>
      <c r="LH108" s="62"/>
      <c r="LI108" s="62"/>
      <c r="LJ108" s="62"/>
      <c r="LK108" s="62"/>
      <c r="LL108" s="62"/>
    </row>
    <row r="109" spans="1:324" x14ac:dyDescent="0.35">
      <c r="A109" s="131">
        <v>105</v>
      </c>
      <c r="B109" s="170"/>
      <c r="C109" s="170"/>
      <c r="D109" s="152">
        <v>149</v>
      </c>
      <c r="E109" s="72" t="str">
        <f>'BVEM Scorecard'!F108</f>
        <v>Solar + Storage</v>
      </c>
      <c r="F109" s="96">
        <f t="shared" ref="F109" si="113">W109</f>
        <v>0.5</v>
      </c>
      <c r="G109" s="96">
        <f t="shared" ref="G109" si="114">V109/5</f>
        <v>0.2</v>
      </c>
      <c r="H109" s="96">
        <f t="shared" ref="H109" si="115">IFERROR(SUM(AL109,BB109,BQ109,CF109,CU109,DJ109,DY109,EN109,FC109,FR109,GG109,GV109,HK109,HZ109,IO109,JD109,JS109,KH109,KW109,LL109),0)</f>
        <v>0.5</v>
      </c>
      <c r="I109" s="96">
        <f t="shared" ref="I109" si="116">IFERROR(SUM(AJ109,AZ109,BO109,CD109,CS109,DH109,DW109,EL109,FA109,FP109,GE109,GT109,HI109,HX109,IM109,JB109,JQ109,KF109,KU109,LJ109)/SUM(Y109,AO109,BD109,BS109,CH109,CW109,DL109,EA109,EP109,FE109,FT109,GI109,GX109,HM109,IB109,IQ109,JF109,JU109,KJ109,KY109)/5,0)</f>
        <v>0.27999999999999997</v>
      </c>
      <c r="J109" s="66">
        <v>1</v>
      </c>
      <c r="K109" s="66">
        <v>1</v>
      </c>
      <c r="L109" s="66">
        <v>1</v>
      </c>
      <c r="M109" s="66">
        <v>1</v>
      </c>
      <c r="N109" s="66">
        <v>1</v>
      </c>
      <c r="O109" s="66">
        <v>1</v>
      </c>
      <c r="P109" s="66">
        <v>1</v>
      </c>
      <c r="Q109" s="66">
        <v>1</v>
      </c>
      <c r="R109" s="66">
        <v>0</v>
      </c>
      <c r="S109" s="66">
        <v>0</v>
      </c>
      <c r="T109" s="66">
        <v>0</v>
      </c>
      <c r="U109" s="66">
        <v>0</v>
      </c>
      <c r="V109" s="66">
        <f t="shared" ref="V109" si="117">SUM(Q109:U109)</f>
        <v>1</v>
      </c>
      <c r="W109" s="66">
        <f t="shared" ref="W109" si="118">Q$4*Q109+R$4*R109+S$4*S109+T$4*T109+U$4*U109</f>
        <v>0.5</v>
      </c>
      <c r="X109" s="35" t="str">
        <f>'Training Programs'!Y109</f>
        <v>Electrical Journeyman</v>
      </c>
      <c r="Y109" s="5">
        <v>1</v>
      </c>
      <c r="Z109" s="5">
        <f>'Training Programs'!AA109</f>
        <v>43</v>
      </c>
      <c r="AA109" s="5">
        <v>59.4</v>
      </c>
      <c r="AB109" s="5">
        <v>59.4</v>
      </c>
      <c r="AC109" s="5">
        <v>59.4</v>
      </c>
      <c r="AD109" s="5">
        <v>28.36</v>
      </c>
      <c r="AE109" s="5">
        <v>1</v>
      </c>
      <c r="AF109" s="5">
        <v>0</v>
      </c>
      <c r="AG109" s="5">
        <v>0</v>
      </c>
      <c r="AH109" s="5">
        <v>0</v>
      </c>
      <c r="AI109" s="5">
        <v>0</v>
      </c>
      <c r="AJ109" s="35">
        <f t="shared" ref="AJ109" si="119">SUM(AE109:AI109)</f>
        <v>1</v>
      </c>
      <c r="AK109" s="35">
        <f t="shared" ref="AK109" si="120">IFERROR(Z109/SUM($Z109,$AP109,$BE109,$BT109,$CI109,$CX109,$DM109,$EB109,$EQ109,$FF109,$FU109,$GJ109,$GY109,$HN109,$IC109,$IR109,$JG109,$JV109,$KK109,$KZ109),"")</f>
        <v>0.14333333333333334</v>
      </c>
      <c r="AL109" s="35">
        <f t="shared" ref="AL109" si="121">IFERROR((AE$4*AE109+AF$4*AF109+AG$4*AG109+AH$4*AH109+AI$4*AI109)*AK109,"")</f>
        <v>7.166666666666667E-2</v>
      </c>
      <c r="AM109" s="35"/>
      <c r="AN109" s="62" t="str">
        <f>'Training Programs'!AO109</f>
        <v>Electrical Foreman</v>
      </c>
      <c r="AO109" s="62">
        <v>1</v>
      </c>
      <c r="AP109" s="62">
        <f>'Training Programs'!AQ109</f>
        <v>13</v>
      </c>
      <c r="AQ109" s="62">
        <v>65.069999999999993</v>
      </c>
      <c r="AR109" s="62">
        <v>65.069999999999993</v>
      </c>
      <c r="AS109" s="62">
        <v>65.069999999999993</v>
      </c>
      <c r="AT109" s="62">
        <v>28.36</v>
      </c>
      <c r="AU109" s="62">
        <v>1</v>
      </c>
      <c r="AV109" s="62">
        <v>0</v>
      </c>
      <c r="AW109" s="62">
        <v>0</v>
      </c>
      <c r="AX109" s="62">
        <v>0</v>
      </c>
      <c r="AY109" s="62">
        <v>0</v>
      </c>
      <c r="AZ109" s="62">
        <f t="shared" ref="AZ109" si="122">SUM(AU109:AY109)</f>
        <v>1</v>
      </c>
      <c r="BA109" s="62">
        <f t="shared" ref="BA109" si="123">IFERROR(AP109/SUM($Z109,$AP109,$BE109,$BT109,$CI109,$CX109,$DM109,$EB109,$EQ109,$FF109,$FU109,$GJ109,$GY109,$HN109,$IC109,$IR109,$JG109,$JV109,$KK109,$KZ109),"")</f>
        <v>4.3333333333333335E-2</v>
      </c>
      <c r="BB109" s="62">
        <f t="shared" ref="BB109" si="124">IFERROR((AU$4*AU109+AV$4*AV109+AW$4*AW109+AX$4*AX109+AY$4*AY109)*BA109,"")</f>
        <v>2.1666666666666667E-2</v>
      </c>
      <c r="BC109" s="5" t="str">
        <f>'Training Programs'!BE109</f>
        <v>Ironworker Journeyman</v>
      </c>
      <c r="BD109" s="5">
        <v>1</v>
      </c>
      <c r="BE109" s="5">
        <f>'Training Programs'!BG109</f>
        <v>25</v>
      </c>
      <c r="BF109" s="5">
        <v>50.57</v>
      </c>
      <c r="BG109" s="5">
        <v>50.57</v>
      </c>
      <c r="BH109" s="5">
        <v>50.57</v>
      </c>
      <c r="BI109" s="5">
        <v>29.09</v>
      </c>
      <c r="BJ109" s="5">
        <v>1</v>
      </c>
      <c r="BK109" s="5">
        <v>0</v>
      </c>
      <c r="BL109" s="5">
        <v>0</v>
      </c>
      <c r="BM109" s="5">
        <v>0</v>
      </c>
      <c r="BN109" s="5">
        <v>0</v>
      </c>
      <c r="BO109" s="5">
        <f t="shared" ref="BO109" si="125">SUM(BJ109:BN109)</f>
        <v>1</v>
      </c>
      <c r="BP109" s="5">
        <f>IFERROR(BE109/SUM($Z109,$AP109,$BE109,$BT109,$CI109,$CX109,$DM109,$EB109,$EQ109,$FF109,$FU109,$GJ109,$GY109,$HN109,$IC109,$IR109,$JG109,$JV109,$KK109,$KZ109),"")</f>
        <v>8.3333333333333329E-2</v>
      </c>
      <c r="BQ109" s="5">
        <f t="shared" ref="BQ109" si="126">IFERROR((BJ$4*BJ109+BK$4*BK109+BL$4*BL109+BM$4*BM109+BN$4*BN109)*BP109,"")</f>
        <v>4.1666666666666664E-2</v>
      </c>
      <c r="BR109" s="62" t="str">
        <f>'Training Programs'!BU109</f>
        <v>Ironworker Foreman</v>
      </c>
      <c r="BS109" s="62">
        <v>1</v>
      </c>
      <c r="BT109" s="62">
        <f>'Training Programs'!BW109</f>
        <v>5</v>
      </c>
      <c r="BU109" s="62">
        <v>53.55</v>
      </c>
      <c r="BV109" s="62">
        <v>53.55</v>
      </c>
      <c r="BW109" s="62">
        <v>53.55</v>
      </c>
      <c r="BX109" s="62">
        <v>29.09</v>
      </c>
      <c r="BY109" s="62">
        <v>1</v>
      </c>
      <c r="BZ109" s="62">
        <v>0</v>
      </c>
      <c r="CA109" s="62">
        <v>0</v>
      </c>
      <c r="CB109" s="62">
        <v>0</v>
      </c>
      <c r="CC109" s="62">
        <v>0</v>
      </c>
      <c r="CD109" s="62">
        <f t="shared" ref="CD109" si="127">SUM(BY109:CC109)</f>
        <v>1</v>
      </c>
      <c r="CE109" s="62">
        <f t="shared" ref="CE109" si="128">IFERROR(BT109/SUM($Z109,$AP109,$BE109,$BT109,$CI109,$CX109,$DM109,$EB109,$EQ109,$FF109,$FU109,$GJ109,$GY109,$HN109,$IC109,$IR109,$JG109,$JV109,$KK109,$KZ109),"")</f>
        <v>1.6666666666666666E-2</v>
      </c>
      <c r="CF109" s="62">
        <f t="shared" ref="CF109" si="129">IFERROR((BY$4*BY109+BZ$4*BZ109+CA$4*CA109+CB$4*CB109+CC$4*CC109)*CE109,"")</f>
        <v>8.3333333333333332E-3</v>
      </c>
      <c r="CG109" s="5" t="str">
        <f>'Training Programs'!CK109</f>
        <v>Laborer Journeyman</v>
      </c>
      <c r="CH109" s="5">
        <v>1</v>
      </c>
      <c r="CI109" s="5">
        <f>'Training Programs'!CM109</f>
        <v>133</v>
      </c>
      <c r="CJ109" s="5">
        <v>28.69</v>
      </c>
      <c r="CK109" s="5">
        <v>28.69</v>
      </c>
      <c r="CL109" s="5">
        <v>28.69</v>
      </c>
      <c r="CM109" s="5">
        <v>19.59</v>
      </c>
      <c r="CN109" s="5">
        <v>1</v>
      </c>
      <c r="CO109" s="5">
        <v>0</v>
      </c>
      <c r="CP109" s="5">
        <v>0</v>
      </c>
      <c r="CQ109" s="5">
        <v>0</v>
      </c>
      <c r="CR109" s="5">
        <v>0</v>
      </c>
      <c r="CS109" s="5">
        <f t="shared" ref="CS109" si="130">SUM(CN109:CR109)</f>
        <v>1</v>
      </c>
      <c r="CT109" s="5">
        <f t="shared" ref="CT109" si="131">IFERROR(CI109/SUM($Z109,$AP109,$BE109,$BT109,$CI109,$CX109,$DM109,$EB109,$EQ109,$FF109,$FU109,$GJ109,$GY109,$HN109,$IC109,$IR109,$JG109,$JV109,$KK109,$KZ109),"")</f>
        <v>0.44333333333333336</v>
      </c>
      <c r="CU109" s="5">
        <f t="shared" ref="CU109" si="132">IFERROR((CN$4*CN109+CO$4*CO109+CP$4*CP109+CQ$4*CQ109+CR$4*CR109)*CT109,"")</f>
        <v>0.22166666666666668</v>
      </c>
      <c r="CV109" s="62" t="str">
        <f>'Training Programs'!DA109</f>
        <v>Laborer Foreman</v>
      </c>
      <c r="CW109" s="62"/>
      <c r="CX109" s="62">
        <f>'Training Programs'!DC109</f>
        <v>16</v>
      </c>
      <c r="CY109" s="62">
        <v>35.729999999999997</v>
      </c>
      <c r="CZ109" s="62">
        <v>35.729999999999997</v>
      </c>
      <c r="DA109" s="62">
        <v>35.729999999999997</v>
      </c>
      <c r="DB109" s="62">
        <v>19.59</v>
      </c>
      <c r="DC109" s="62">
        <v>1</v>
      </c>
      <c r="DD109" s="62">
        <v>0</v>
      </c>
      <c r="DE109" s="62">
        <v>0</v>
      </c>
      <c r="DF109" s="62">
        <v>0</v>
      </c>
      <c r="DG109" s="62">
        <v>0</v>
      </c>
      <c r="DH109" s="62">
        <f t="shared" ref="DH109" si="133">SUM(DC109:DG109)</f>
        <v>1</v>
      </c>
      <c r="DI109" s="62">
        <f t="shared" ref="DI109" si="134">IFERROR(CX109/SUM($Z109,$AP109,$BE109,$BT109,$CI109,$CX109,$DM109,$EB109,$EQ109,$FF109,$FU109,$GJ109,$GY109,$HN109,$IC109,$IR109,$JG109,$JV109,$KK109,$KZ109),"")</f>
        <v>5.3333333333333337E-2</v>
      </c>
      <c r="DJ109" s="62">
        <f t="shared" ref="DJ109" si="135">IFERROR((DC$4*DC109+DD$4*DD109+DE$4*DE109+DF$4*DF109+DG$4*DG109)*DI109,"")</f>
        <v>2.6666666666666668E-2</v>
      </c>
      <c r="DK109" s="5" t="str">
        <f>'Training Programs'!DQ109</f>
        <v>Operator</v>
      </c>
      <c r="DL109" s="5"/>
      <c r="DM109" s="5">
        <f>'Training Programs'!DS109</f>
        <v>65</v>
      </c>
      <c r="DN109" s="5">
        <v>52.07</v>
      </c>
      <c r="DO109" s="5">
        <v>52.07</v>
      </c>
      <c r="DP109" s="5">
        <v>52.07</v>
      </c>
      <c r="DQ109" s="5">
        <v>24.73</v>
      </c>
      <c r="DR109" s="5">
        <v>1</v>
      </c>
      <c r="DS109" s="5">
        <v>0</v>
      </c>
      <c r="DT109" s="5">
        <v>0</v>
      </c>
      <c r="DU109" s="5">
        <v>0</v>
      </c>
      <c r="DV109" s="5">
        <v>0</v>
      </c>
      <c r="DW109" s="5">
        <f t="shared" ref="DW109" si="136">SUM(DR109:DV109)</f>
        <v>1</v>
      </c>
      <c r="DX109" s="5">
        <f t="shared" ref="DX109" si="137">IFERROR(DM109/SUM($Z109,$AP109,$BE109,$BT109,$CI109,$CX109,$DM109,$EB109,$EQ109,$FF109,$FU109,$GJ109,$GY109,$HN109,$IC109,$IR109,$JG109,$JV109,$KK109,$KZ109),"")</f>
        <v>0.21666666666666667</v>
      </c>
      <c r="DY109" s="5">
        <f t="shared" ref="DY109" si="138">IFERROR((DR$4*DR109+DS$4*DS109+DT$4*DT109+DU$4*DU109+DV$4*DV109)*DX109,"")</f>
        <v>0.10833333333333334</v>
      </c>
      <c r="DZ109" s="62">
        <f>'Training Programs'!EG109</f>
        <v>0</v>
      </c>
      <c r="EA109" s="62"/>
      <c r="EB109" s="62">
        <f>'Training Programs'!EI109</f>
        <v>0</v>
      </c>
      <c r="EC109" s="62"/>
      <c r="ED109" s="62"/>
      <c r="EE109" s="62"/>
      <c r="EF109" s="62"/>
      <c r="EG109" s="62"/>
      <c r="EH109" s="62"/>
      <c r="EI109" s="62"/>
      <c r="EJ109" s="62"/>
      <c r="EK109" s="62"/>
      <c r="EL109" s="62">
        <f t="shared" ref="EL109" si="139">SUM(EG109:EK109)</f>
        <v>0</v>
      </c>
      <c r="EM109" s="62">
        <f t="shared" ref="EM109" si="140">IFERROR(EB109/SUM($Z109,$AP109,$BE109,$BT109,$CI109,$CX109,$DM109,$EB109,$EQ109,$FF109,$FU109,$GJ109,$GY109,$HN109,$IC109,$IR109,$JG109,$JV109,$KK109,$KZ109),"")</f>
        <v>0</v>
      </c>
      <c r="EN109" s="62">
        <f t="shared" ref="EN109" si="141">IFERROR((EG$4*EG109+EH$4*EH109+EI$4*EI109+EJ$4*EJ109+EK$4*EK109)*EM109,"")</f>
        <v>0</v>
      </c>
      <c r="EO109" s="5">
        <f>'Training Programs'!EW109</f>
        <v>0</v>
      </c>
      <c r="EP109" s="5"/>
      <c r="EQ109" s="5">
        <f>'Training Programs'!EY109</f>
        <v>0</v>
      </c>
      <c r="ER109" s="5"/>
      <c r="ES109" s="5"/>
      <c r="ET109" s="5"/>
      <c r="EU109" s="5"/>
      <c r="EV109" s="5"/>
      <c r="EW109" s="5"/>
      <c r="EX109" s="5"/>
      <c r="EY109" s="5"/>
      <c r="EZ109" s="5"/>
      <c r="FA109" s="5">
        <f t="shared" ref="FA109" si="142">SUM(EV109:EZ109)</f>
        <v>0</v>
      </c>
      <c r="FB109" s="5">
        <f t="shared" ref="FB109" si="143">IFERROR(EQ109/SUM($Z109,$AP109,$BE109,$BT109,$CI109,$CX109,$DM109,$EB109,$EQ109,$FF109,$FU109,$GJ109,$GY109,$HN109,$IC109,$IR109,$JG109,$JV109,$KK109,$KZ109),"")</f>
        <v>0</v>
      </c>
      <c r="FC109" s="5">
        <f t="shared" ref="FC109" si="144">IFERROR((EV$4*EV109+EW$4*EW109+EX$4*EX109+EY$4*EY109+EZ$4*EZ109)*FB109,"")</f>
        <v>0</v>
      </c>
      <c r="FD109" s="62">
        <f>'Training Programs'!FM109</f>
        <v>0</v>
      </c>
      <c r="FE109" s="62"/>
      <c r="FF109" s="62">
        <f>'Training Programs'!FO109</f>
        <v>0</v>
      </c>
      <c r="FG109" s="62"/>
      <c r="FH109" s="62"/>
      <c r="FI109" s="62"/>
      <c r="FJ109" s="62"/>
      <c r="FK109" s="62"/>
      <c r="FL109" s="62"/>
      <c r="FM109" s="62"/>
      <c r="FN109" s="62"/>
      <c r="FO109" s="62"/>
      <c r="FP109" s="62">
        <f t="shared" ref="FP109" si="145">SUM(FK109:FO109)</f>
        <v>0</v>
      </c>
      <c r="FQ109" s="62">
        <f t="shared" ref="FQ109" si="146">IFERROR(FF109/SUM($Z109,$AP109,$BE109,$BT109,$CI109,$CX109,$DM109,$EB109,$EQ109,$FF109,$FU109,$GJ109,$GY109,$HN109,$IC109,$IR109,$JG109,$JV109,$KK109,$KZ109),"")</f>
        <v>0</v>
      </c>
      <c r="FR109" s="62">
        <f t="shared" ref="FR109" si="147">IFERROR((FK$4*FK109+FL$4*FL109+FM$4*FM109+FN$4*FN109+FO$4*FO109)*FQ109,"")</f>
        <v>0</v>
      </c>
      <c r="FS109" s="5"/>
      <c r="FT109" s="5"/>
      <c r="FU109" s="5"/>
      <c r="FV109" s="5"/>
      <c r="FW109" s="5"/>
      <c r="FX109" s="5"/>
      <c r="FY109" s="5"/>
      <c r="FZ109" s="5"/>
      <c r="GA109" s="5"/>
      <c r="GB109" s="5"/>
      <c r="GC109" s="5"/>
      <c r="GD109" s="5"/>
      <c r="GE109" s="5"/>
      <c r="GF109" s="5"/>
      <c r="GG109" s="5"/>
      <c r="GH109" s="62"/>
      <c r="GI109" s="62"/>
      <c r="GJ109" s="62"/>
      <c r="GK109" s="62"/>
      <c r="GL109" s="62"/>
      <c r="GM109" s="62"/>
      <c r="GN109" s="62"/>
      <c r="GO109" s="62"/>
      <c r="GP109" s="62"/>
      <c r="GQ109" s="62"/>
      <c r="GR109" s="62"/>
      <c r="GS109" s="62"/>
      <c r="GT109" s="62"/>
      <c r="GU109" s="62"/>
      <c r="GV109" s="62"/>
      <c r="GW109" s="5"/>
      <c r="GX109" s="5"/>
      <c r="GY109" s="5"/>
      <c r="GZ109" s="5"/>
      <c r="HA109" s="5"/>
      <c r="HB109" s="5"/>
      <c r="HC109" s="5"/>
      <c r="HD109" s="5"/>
      <c r="HE109" s="5"/>
      <c r="HF109" s="5"/>
      <c r="HG109" s="5"/>
      <c r="HH109" s="5"/>
      <c r="HI109" s="5"/>
      <c r="HJ109" s="5"/>
      <c r="HK109" s="5"/>
      <c r="HL109" s="62"/>
      <c r="HM109" s="62"/>
      <c r="HN109" s="62"/>
      <c r="HO109" s="62"/>
      <c r="HP109" s="62"/>
      <c r="HQ109" s="62"/>
      <c r="HR109" s="62"/>
      <c r="HS109" s="62"/>
      <c r="HT109" s="62"/>
      <c r="HU109" s="62"/>
      <c r="HV109" s="62"/>
      <c r="HW109" s="62"/>
      <c r="HX109" s="62"/>
      <c r="HY109" s="62"/>
      <c r="HZ109" s="62"/>
      <c r="IA109" s="5"/>
      <c r="IB109" s="5"/>
      <c r="IC109" s="5"/>
      <c r="ID109" s="5"/>
      <c r="IE109" s="5"/>
      <c r="IF109" s="5"/>
      <c r="IG109" s="5"/>
      <c r="IH109" s="5"/>
      <c r="II109" s="5"/>
      <c r="IJ109" s="5"/>
      <c r="IK109" s="5"/>
      <c r="IL109" s="5"/>
      <c r="IM109" s="5"/>
      <c r="IN109" s="5"/>
      <c r="IO109" s="5"/>
      <c r="IP109" s="62"/>
      <c r="IQ109" s="62"/>
      <c r="IR109" s="62"/>
      <c r="IS109" s="62"/>
      <c r="IT109" s="62"/>
      <c r="IU109" s="62"/>
      <c r="IV109" s="62"/>
      <c r="IW109" s="62"/>
      <c r="IX109" s="62"/>
      <c r="IY109" s="62"/>
      <c r="IZ109" s="62"/>
      <c r="JA109" s="62"/>
      <c r="JB109" s="62"/>
      <c r="JC109" s="62"/>
      <c r="JD109" s="62"/>
      <c r="JE109" s="5"/>
      <c r="JF109" s="5"/>
      <c r="JG109" s="5"/>
      <c r="JH109" s="5"/>
      <c r="JI109" s="5"/>
      <c r="JJ109" s="5"/>
      <c r="JK109" s="5"/>
      <c r="JL109" s="5"/>
      <c r="JM109" s="5"/>
      <c r="JN109" s="5"/>
      <c r="JO109" s="5"/>
      <c r="JP109" s="5"/>
      <c r="JQ109" s="5"/>
      <c r="JR109" s="5"/>
      <c r="JS109" s="5"/>
      <c r="JT109" s="62"/>
      <c r="JU109" s="62"/>
      <c r="JV109" s="62"/>
      <c r="JW109" s="62"/>
      <c r="JX109" s="62"/>
      <c r="JY109" s="62"/>
      <c r="JZ109" s="62"/>
      <c r="KA109" s="62"/>
      <c r="KB109" s="62"/>
      <c r="KC109" s="62"/>
      <c r="KD109" s="62"/>
      <c r="KE109" s="62"/>
      <c r="KF109" s="62"/>
      <c r="KG109" s="62"/>
      <c r="KH109" s="62"/>
      <c r="KI109" s="5"/>
      <c r="KJ109" s="5"/>
      <c r="KK109" s="5"/>
      <c r="KL109" s="5"/>
      <c r="KM109" s="5"/>
      <c r="KN109" s="5"/>
      <c r="KO109" s="5"/>
      <c r="KP109" s="5"/>
      <c r="KQ109" s="5"/>
      <c r="KR109" s="5"/>
      <c r="KS109" s="5"/>
      <c r="KT109" s="5"/>
      <c r="KU109" s="5"/>
      <c r="KV109" s="5"/>
      <c r="KW109" s="5"/>
      <c r="KX109" s="62"/>
      <c r="KY109" s="62"/>
      <c r="KZ109" s="62"/>
      <c r="LA109" s="62"/>
      <c r="LB109" s="62"/>
      <c r="LC109" s="62"/>
      <c r="LD109" s="62"/>
      <c r="LE109" s="62"/>
      <c r="LF109" s="62"/>
      <c r="LG109" s="62"/>
      <c r="LH109" s="62"/>
      <c r="LI109" s="62"/>
      <c r="LJ109" s="62"/>
      <c r="LK109" s="62"/>
      <c r="LL109" s="62"/>
    </row>
    <row r="110" spans="1:324" x14ac:dyDescent="0.35">
      <c r="A110" s="131">
        <v>106</v>
      </c>
      <c r="B110" s="170"/>
      <c r="C110" s="170"/>
      <c r="D110" s="152">
        <v>150</v>
      </c>
      <c r="E110" s="72" t="str">
        <f>'BVEM Scorecard'!F109</f>
        <v>Wind</v>
      </c>
      <c r="F110" s="96">
        <f t="shared" si="78"/>
        <v>0</v>
      </c>
      <c r="G110" s="96">
        <f t="shared" si="79"/>
        <v>0</v>
      </c>
      <c r="H110" s="96">
        <f t="shared" si="80"/>
        <v>0</v>
      </c>
      <c r="I110" s="96">
        <f t="shared" si="81"/>
        <v>0</v>
      </c>
      <c r="J110" s="66">
        <v>0</v>
      </c>
      <c r="K110" s="66">
        <v>1</v>
      </c>
      <c r="L110" s="66">
        <v>340</v>
      </c>
      <c r="M110" s="66"/>
      <c r="N110" s="66"/>
      <c r="O110" s="66"/>
      <c r="P110" s="66"/>
      <c r="Q110" s="66">
        <v>0</v>
      </c>
      <c r="R110" s="66">
        <v>0</v>
      </c>
      <c r="S110" s="66">
        <v>0</v>
      </c>
      <c r="T110" s="66">
        <v>0</v>
      </c>
      <c r="U110" s="66">
        <v>0</v>
      </c>
      <c r="V110" s="66">
        <f t="shared" si="82"/>
        <v>0</v>
      </c>
      <c r="W110" s="66">
        <f t="shared" si="83"/>
        <v>0</v>
      </c>
      <c r="X110" s="35"/>
      <c r="Y110" s="5"/>
      <c r="Z110" s="5"/>
      <c r="AA110" s="5"/>
      <c r="AB110" s="5"/>
      <c r="AC110" s="5"/>
      <c r="AD110" s="5"/>
      <c r="AE110" s="5"/>
      <c r="AF110" s="5"/>
      <c r="AG110" s="5"/>
      <c r="AH110" s="5"/>
      <c r="AI110" s="5"/>
      <c r="AJ110" s="35"/>
      <c r="AK110" s="35"/>
      <c r="AL110" s="35"/>
      <c r="AM110" s="35"/>
      <c r="AN110" s="62"/>
      <c r="AO110" s="62"/>
      <c r="AP110" s="62"/>
      <c r="AQ110" s="62"/>
      <c r="AR110" s="62"/>
      <c r="AS110" s="62"/>
      <c r="AT110" s="62"/>
      <c r="AU110" s="62"/>
      <c r="AV110" s="62"/>
      <c r="AW110" s="62"/>
      <c r="AX110" s="62"/>
      <c r="AY110" s="62"/>
      <c r="AZ110" s="62"/>
      <c r="BA110" s="62"/>
      <c r="BB110" s="62"/>
      <c r="BC110" s="5"/>
      <c r="BD110" s="5"/>
      <c r="BE110" s="5"/>
      <c r="BF110" s="5"/>
      <c r="BG110" s="5"/>
      <c r="BH110" s="5"/>
      <c r="BI110" s="5"/>
      <c r="BJ110" s="5"/>
      <c r="BK110" s="5"/>
      <c r="BL110" s="5"/>
      <c r="BM110" s="5"/>
      <c r="BN110" s="5"/>
      <c r="BO110" s="5"/>
      <c r="BP110" s="5"/>
      <c r="BQ110" s="5"/>
      <c r="BR110" s="62"/>
      <c r="BS110" s="62"/>
      <c r="BT110" s="62"/>
      <c r="BU110" s="62"/>
      <c r="BV110" s="62"/>
      <c r="BW110" s="62"/>
      <c r="BX110" s="62"/>
      <c r="BY110" s="62"/>
      <c r="BZ110" s="62"/>
      <c r="CA110" s="62"/>
      <c r="CB110" s="62"/>
      <c r="CC110" s="62"/>
      <c r="CD110" s="62"/>
      <c r="CE110" s="62"/>
      <c r="CF110" s="62"/>
      <c r="CG110" s="5"/>
      <c r="CH110" s="5"/>
      <c r="CI110" s="5"/>
      <c r="CJ110" s="5"/>
      <c r="CK110" s="5"/>
      <c r="CL110" s="5"/>
      <c r="CM110" s="5"/>
      <c r="CN110" s="5"/>
      <c r="CO110" s="5"/>
      <c r="CP110" s="5"/>
      <c r="CQ110" s="5"/>
      <c r="CR110" s="5"/>
      <c r="CS110" s="5"/>
      <c r="CT110" s="5"/>
      <c r="CU110" s="5"/>
      <c r="CV110" s="62"/>
      <c r="CW110" s="62"/>
      <c r="CX110" s="62"/>
      <c r="CY110" s="62"/>
      <c r="CZ110" s="62"/>
      <c r="DA110" s="62"/>
      <c r="DB110" s="62"/>
      <c r="DC110" s="62"/>
      <c r="DD110" s="62"/>
      <c r="DE110" s="62"/>
      <c r="DF110" s="62"/>
      <c r="DG110" s="62"/>
      <c r="DH110" s="62"/>
      <c r="DI110" s="62"/>
      <c r="DJ110" s="62"/>
      <c r="DK110" s="5"/>
      <c r="DL110" s="5"/>
      <c r="DM110" s="5"/>
      <c r="DN110" s="5"/>
      <c r="DO110" s="5"/>
      <c r="DP110" s="5"/>
      <c r="DQ110" s="5"/>
      <c r="DR110" s="5"/>
      <c r="DS110" s="5"/>
      <c r="DT110" s="5"/>
      <c r="DU110" s="5"/>
      <c r="DV110" s="5"/>
      <c r="DW110" s="5"/>
      <c r="DX110" s="5"/>
      <c r="DY110" s="5"/>
      <c r="DZ110" s="62"/>
      <c r="EA110" s="62"/>
      <c r="EB110" s="62"/>
      <c r="EC110" s="62"/>
      <c r="ED110" s="62"/>
      <c r="EE110" s="62"/>
      <c r="EF110" s="62"/>
      <c r="EG110" s="62"/>
      <c r="EH110" s="62"/>
      <c r="EI110" s="62"/>
      <c r="EJ110" s="62"/>
      <c r="EK110" s="62"/>
      <c r="EL110" s="62"/>
      <c r="EM110" s="62"/>
      <c r="EN110" s="62"/>
      <c r="EO110" s="5"/>
      <c r="EP110" s="5"/>
      <c r="EQ110" s="5"/>
      <c r="ER110" s="5"/>
      <c r="ES110" s="5"/>
      <c r="ET110" s="5"/>
      <c r="EU110" s="5"/>
      <c r="EV110" s="5"/>
      <c r="EW110" s="5"/>
      <c r="EX110" s="5"/>
      <c r="EY110" s="5"/>
      <c r="EZ110" s="5"/>
      <c r="FA110" s="5"/>
      <c r="FB110" s="5"/>
      <c r="FC110" s="5"/>
      <c r="FD110" s="62"/>
      <c r="FE110" s="62"/>
      <c r="FF110" s="62"/>
      <c r="FG110" s="62"/>
      <c r="FH110" s="62"/>
      <c r="FI110" s="62"/>
      <c r="FJ110" s="62"/>
      <c r="FK110" s="62"/>
      <c r="FL110" s="62"/>
      <c r="FM110" s="62"/>
      <c r="FN110" s="62"/>
      <c r="FO110" s="62"/>
      <c r="FP110" s="62"/>
      <c r="FQ110" s="62"/>
      <c r="FR110" s="62"/>
      <c r="FS110" s="5"/>
      <c r="FT110" s="5"/>
      <c r="FU110" s="5"/>
      <c r="FV110" s="5"/>
      <c r="FW110" s="5"/>
      <c r="FX110" s="5"/>
      <c r="FY110" s="5"/>
      <c r="FZ110" s="5"/>
      <c r="GA110" s="5"/>
      <c r="GB110" s="5"/>
      <c r="GC110" s="5"/>
      <c r="GD110" s="5"/>
      <c r="GE110" s="5"/>
      <c r="GF110" s="5"/>
      <c r="GG110" s="5"/>
      <c r="GH110" s="62"/>
      <c r="GI110" s="62"/>
      <c r="GJ110" s="62"/>
      <c r="GK110" s="62"/>
      <c r="GL110" s="62"/>
      <c r="GM110" s="62"/>
      <c r="GN110" s="62"/>
      <c r="GO110" s="62"/>
      <c r="GP110" s="62"/>
      <c r="GQ110" s="62"/>
      <c r="GR110" s="62"/>
      <c r="GS110" s="62"/>
      <c r="GT110" s="62"/>
      <c r="GU110" s="62"/>
      <c r="GV110" s="62"/>
      <c r="GW110" s="5"/>
      <c r="GX110" s="5"/>
      <c r="GY110" s="5"/>
      <c r="GZ110" s="5"/>
      <c r="HA110" s="5"/>
      <c r="HB110" s="5"/>
      <c r="HC110" s="5"/>
      <c r="HD110" s="5"/>
      <c r="HE110" s="5"/>
      <c r="HF110" s="5"/>
      <c r="HG110" s="5"/>
      <c r="HH110" s="5"/>
      <c r="HI110" s="5"/>
      <c r="HJ110" s="5"/>
      <c r="HK110" s="5"/>
      <c r="HL110" s="62"/>
      <c r="HM110" s="62"/>
      <c r="HN110" s="62"/>
      <c r="HO110" s="62"/>
      <c r="HP110" s="62"/>
      <c r="HQ110" s="62"/>
      <c r="HR110" s="62"/>
      <c r="HS110" s="62"/>
      <c r="HT110" s="62"/>
      <c r="HU110" s="62"/>
      <c r="HV110" s="62"/>
      <c r="HW110" s="62"/>
      <c r="HX110" s="62"/>
      <c r="HY110" s="62"/>
      <c r="HZ110" s="62"/>
      <c r="IA110" s="5"/>
      <c r="IB110" s="5"/>
      <c r="IC110" s="5"/>
      <c r="ID110" s="5"/>
      <c r="IE110" s="5"/>
      <c r="IF110" s="5"/>
      <c r="IG110" s="5"/>
      <c r="IH110" s="5"/>
      <c r="II110" s="5"/>
      <c r="IJ110" s="5"/>
      <c r="IK110" s="5"/>
      <c r="IL110" s="5"/>
      <c r="IM110" s="5"/>
      <c r="IN110" s="5"/>
      <c r="IO110" s="5"/>
      <c r="IP110" s="62"/>
      <c r="IQ110" s="62"/>
      <c r="IR110" s="62"/>
      <c r="IS110" s="62"/>
      <c r="IT110" s="62"/>
      <c r="IU110" s="62"/>
      <c r="IV110" s="62"/>
      <c r="IW110" s="62"/>
      <c r="IX110" s="62"/>
      <c r="IY110" s="62"/>
      <c r="IZ110" s="62"/>
      <c r="JA110" s="62"/>
      <c r="JB110" s="62"/>
      <c r="JC110" s="62"/>
      <c r="JD110" s="62"/>
      <c r="JE110" s="5"/>
      <c r="JF110" s="5"/>
      <c r="JG110" s="5"/>
      <c r="JH110" s="5"/>
      <c r="JI110" s="5"/>
      <c r="JJ110" s="5"/>
      <c r="JK110" s="5"/>
      <c r="JL110" s="5"/>
      <c r="JM110" s="5"/>
      <c r="JN110" s="5"/>
      <c r="JO110" s="5"/>
      <c r="JP110" s="5"/>
      <c r="JQ110" s="5"/>
      <c r="JR110" s="5"/>
      <c r="JS110" s="5"/>
      <c r="JT110" s="62"/>
      <c r="JU110" s="62"/>
      <c r="JV110" s="62"/>
      <c r="JW110" s="62"/>
      <c r="JX110" s="62"/>
      <c r="JY110" s="62"/>
      <c r="JZ110" s="62"/>
      <c r="KA110" s="62"/>
      <c r="KB110" s="62"/>
      <c r="KC110" s="62"/>
      <c r="KD110" s="62"/>
      <c r="KE110" s="62"/>
      <c r="KF110" s="62"/>
      <c r="KG110" s="62"/>
      <c r="KH110" s="62"/>
      <c r="KI110" s="5"/>
      <c r="KJ110" s="5"/>
      <c r="KK110" s="5"/>
      <c r="KL110" s="5"/>
      <c r="KM110" s="5"/>
      <c r="KN110" s="5"/>
      <c r="KO110" s="5"/>
      <c r="KP110" s="5"/>
      <c r="KQ110" s="5"/>
      <c r="KR110" s="5"/>
      <c r="KS110" s="5"/>
      <c r="KT110" s="5"/>
      <c r="KU110" s="5"/>
      <c r="KV110" s="5"/>
      <c r="KW110" s="5"/>
      <c r="KX110" s="62"/>
      <c r="KY110" s="62"/>
      <c r="KZ110" s="62"/>
      <c r="LA110" s="62"/>
      <c r="LB110" s="62"/>
      <c r="LC110" s="62"/>
      <c r="LD110" s="62"/>
      <c r="LE110" s="62"/>
      <c r="LF110" s="62"/>
      <c r="LG110" s="62"/>
      <c r="LH110" s="62"/>
      <c r="LI110" s="62"/>
      <c r="LJ110" s="62"/>
      <c r="LK110" s="62"/>
      <c r="LL110" s="62"/>
    </row>
    <row r="111" spans="1:324" x14ac:dyDescent="0.35">
      <c r="A111" s="131">
        <v>107</v>
      </c>
      <c r="B111" s="170"/>
      <c r="C111" s="170"/>
      <c r="D111" s="152">
        <v>151</v>
      </c>
      <c r="E111" s="72" t="str">
        <f>'BVEM Scorecard'!F110</f>
        <v>Solar</v>
      </c>
      <c r="F111" s="96">
        <f t="shared" si="78"/>
        <v>0.5</v>
      </c>
      <c r="G111" s="96">
        <f t="shared" si="79"/>
        <v>0.52</v>
      </c>
      <c r="H111" s="96">
        <f t="shared" si="80"/>
        <v>0</v>
      </c>
      <c r="I111" s="96">
        <f t="shared" si="81"/>
        <v>0</v>
      </c>
      <c r="J111" s="66">
        <v>0</v>
      </c>
      <c r="K111" s="66">
        <v>1</v>
      </c>
      <c r="L111" s="66">
        <v>500</v>
      </c>
      <c r="M111" s="66"/>
      <c r="N111" s="66"/>
      <c r="O111" s="66"/>
      <c r="P111" s="66"/>
      <c r="Q111" s="66">
        <v>0.6</v>
      </c>
      <c r="R111" s="66">
        <v>1</v>
      </c>
      <c r="S111" s="66">
        <v>0</v>
      </c>
      <c r="T111" s="66">
        <v>1</v>
      </c>
      <c r="U111" s="66">
        <v>0</v>
      </c>
      <c r="V111" s="66">
        <f t="shared" si="82"/>
        <v>2.6</v>
      </c>
      <c r="W111" s="66">
        <f t="shared" si="83"/>
        <v>0.5</v>
      </c>
      <c r="X111" s="35"/>
      <c r="Y111" s="5"/>
      <c r="Z111" s="5"/>
      <c r="AA111" s="5"/>
      <c r="AB111" s="5"/>
      <c r="AC111" s="5"/>
      <c r="AD111" s="5"/>
      <c r="AE111" s="5"/>
      <c r="AF111" s="5"/>
      <c r="AG111" s="5"/>
      <c r="AH111" s="5"/>
      <c r="AI111" s="5"/>
      <c r="AJ111" s="35"/>
      <c r="AK111" s="35"/>
      <c r="AL111" s="35"/>
      <c r="AM111" s="35"/>
      <c r="AN111" s="62"/>
      <c r="AO111" s="62"/>
      <c r="AP111" s="62"/>
      <c r="AQ111" s="62"/>
      <c r="AR111" s="62"/>
      <c r="AS111" s="62"/>
      <c r="AT111" s="62"/>
      <c r="AU111" s="62"/>
      <c r="AV111" s="62"/>
      <c r="AW111" s="62"/>
      <c r="AX111" s="62"/>
      <c r="AY111" s="62"/>
      <c r="AZ111" s="62"/>
      <c r="BA111" s="62"/>
      <c r="BB111" s="62"/>
      <c r="BC111" s="5"/>
      <c r="BD111" s="5"/>
      <c r="BE111" s="5"/>
      <c r="BF111" s="5"/>
      <c r="BG111" s="5"/>
      <c r="BH111" s="5"/>
      <c r="BI111" s="5"/>
      <c r="BJ111" s="5"/>
      <c r="BK111" s="5"/>
      <c r="BL111" s="5"/>
      <c r="BM111" s="5"/>
      <c r="BN111" s="5"/>
      <c r="BO111" s="5"/>
      <c r="BP111" s="5"/>
      <c r="BQ111" s="5"/>
      <c r="BR111" s="62"/>
      <c r="BS111" s="62"/>
      <c r="BT111" s="62"/>
      <c r="BU111" s="62"/>
      <c r="BV111" s="62"/>
      <c r="BW111" s="62"/>
      <c r="BX111" s="62"/>
      <c r="BY111" s="62"/>
      <c r="BZ111" s="62"/>
      <c r="CA111" s="62"/>
      <c r="CB111" s="62"/>
      <c r="CC111" s="62"/>
      <c r="CD111" s="62"/>
      <c r="CE111" s="62"/>
      <c r="CF111" s="62"/>
      <c r="CG111" s="5"/>
      <c r="CH111" s="5"/>
      <c r="CI111" s="5"/>
      <c r="CJ111" s="5"/>
      <c r="CK111" s="5"/>
      <c r="CL111" s="5"/>
      <c r="CM111" s="5"/>
      <c r="CN111" s="5"/>
      <c r="CO111" s="5"/>
      <c r="CP111" s="5"/>
      <c r="CQ111" s="5"/>
      <c r="CR111" s="5"/>
      <c r="CS111" s="5"/>
      <c r="CT111" s="5"/>
      <c r="CU111" s="5"/>
      <c r="CV111" s="62"/>
      <c r="CW111" s="62"/>
      <c r="CX111" s="62"/>
      <c r="CY111" s="62"/>
      <c r="CZ111" s="62"/>
      <c r="DA111" s="62"/>
      <c r="DB111" s="62"/>
      <c r="DC111" s="62"/>
      <c r="DD111" s="62"/>
      <c r="DE111" s="62"/>
      <c r="DF111" s="62"/>
      <c r="DG111" s="62"/>
      <c r="DH111" s="62"/>
      <c r="DI111" s="62"/>
      <c r="DJ111" s="62"/>
      <c r="DK111" s="5"/>
      <c r="DL111" s="5"/>
      <c r="DM111" s="5"/>
      <c r="DN111" s="5"/>
      <c r="DO111" s="5"/>
      <c r="DP111" s="5"/>
      <c r="DQ111" s="5"/>
      <c r="DR111" s="5"/>
      <c r="DS111" s="5"/>
      <c r="DT111" s="5"/>
      <c r="DU111" s="5"/>
      <c r="DV111" s="5"/>
      <c r="DW111" s="5"/>
      <c r="DX111" s="5"/>
      <c r="DY111" s="5"/>
      <c r="DZ111" s="62"/>
      <c r="EA111" s="62"/>
      <c r="EB111" s="62"/>
      <c r="EC111" s="62"/>
      <c r="ED111" s="62"/>
      <c r="EE111" s="62"/>
      <c r="EF111" s="62"/>
      <c r="EG111" s="62"/>
      <c r="EH111" s="62"/>
      <c r="EI111" s="62"/>
      <c r="EJ111" s="62"/>
      <c r="EK111" s="62"/>
      <c r="EL111" s="62"/>
      <c r="EM111" s="62"/>
      <c r="EN111" s="62"/>
      <c r="EO111" s="5"/>
      <c r="EP111" s="5"/>
      <c r="EQ111" s="5"/>
      <c r="ER111" s="5"/>
      <c r="ES111" s="5"/>
      <c r="ET111" s="5"/>
      <c r="EU111" s="5"/>
      <c r="EV111" s="5"/>
      <c r="EW111" s="5"/>
      <c r="EX111" s="5"/>
      <c r="EY111" s="5"/>
      <c r="EZ111" s="5"/>
      <c r="FA111" s="5"/>
      <c r="FB111" s="5"/>
      <c r="FC111" s="5"/>
      <c r="FD111" s="62"/>
      <c r="FE111" s="62"/>
      <c r="FF111" s="62"/>
      <c r="FG111" s="62"/>
      <c r="FH111" s="62"/>
      <c r="FI111" s="62"/>
      <c r="FJ111" s="62"/>
      <c r="FK111" s="62"/>
      <c r="FL111" s="62"/>
      <c r="FM111" s="62"/>
      <c r="FN111" s="62"/>
      <c r="FO111" s="62"/>
      <c r="FP111" s="62"/>
      <c r="FQ111" s="62"/>
      <c r="FR111" s="62"/>
      <c r="FS111" s="5"/>
      <c r="FT111" s="5"/>
      <c r="FU111" s="5"/>
      <c r="FV111" s="5"/>
      <c r="FW111" s="5"/>
      <c r="FX111" s="5"/>
      <c r="FY111" s="5"/>
      <c r="FZ111" s="5"/>
      <c r="GA111" s="5"/>
      <c r="GB111" s="5"/>
      <c r="GC111" s="5"/>
      <c r="GD111" s="5"/>
      <c r="GE111" s="5"/>
      <c r="GF111" s="5"/>
      <c r="GG111" s="5"/>
      <c r="GH111" s="62"/>
      <c r="GI111" s="62"/>
      <c r="GJ111" s="62"/>
      <c r="GK111" s="62"/>
      <c r="GL111" s="62"/>
      <c r="GM111" s="62"/>
      <c r="GN111" s="62"/>
      <c r="GO111" s="62"/>
      <c r="GP111" s="62"/>
      <c r="GQ111" s="62"/>
      <c r="GR111" s="62"/>
      <c r="GS111" s="62"/>
      <c r="GT111" s="62"/>
      <c r="GU111" s="62"/>
      <c r="GV111" s="62"/>
      <c r="GW111" s="5"/>
      <c r="GX111" s="5"/>
      <c r="GY111" s="5"/>
      <c r="GZ111" s="5"/>
      <c r="HA111" s="5"/>
      <c r="HB111" s="5"/>
      <c r="HC111" s="5"/>
      <c r="HD111" s="5"/>
      <c r="HE111" s="5"/>
      <c r="HF111" s="5"/>
      <c r="HG111" s="5"/>
      <c r="HH111" s="5"/>
      <c r="HI111" s="5"/>
      <c r="HJ111" s="5"/>
      <c r="HK111" s="5"/>
      <c r="HL111" s="62"/>
      <c r="HM111" s="62"/>
      <c r="HN111" s="62"/>
      <c r="HO111" s="62"/>
      <c r="HP111" s="62"/>
      <c r="HQ111" s="62"/>
      <c r="HR111" s="62"/>
      <c r="HS111" s="62"/>
      <c r="HT111" s="62"/>
      <c r="HU111" s="62"/>
      <c r="HV111" s="62"/>
      <c r="HW111" s="62"/>
      <c r="HX111" s="62"/>
      <c r="HY111" s="62"/>
      <c r="HZ111" s="62"/>
      <c r="IA111" s="5"/>
      <c r="IB111" s="5"/>
      <c r="IC111" s="5"/>
      <c r="ID111" s="5"/>
      <c r="IE111" s="5"/>
      <c r="IF111" s="5"/>
      <c r="IG111" s="5"/>
      <c r="IH111" s="5"/>
      <c r="II111" s="5"/>
      <c r="IJ111" s="5"/>
      <c r="IK111" s="5"/>
      <c r="IL111" s="5"/>
      <c r="IM111" s="5"/>
      <c r="IN111" s="5"/>
      <c r="IO111" s="5"/>
      <c r="IP111" s="62"/>
      <c r="IQ111" s="62"/>
      <c r="IR111" s="62"/>
      <c r="IS111" s="62"/>
      <c r="IT111" s="62"/>
      <c r="IU111" s="62"/>
      <c r="IV111" s="62"/>
      <c r="IW111" s="62"/>
      <c r="IX111" s="62"/>
      <c r="IY111" s="62"/>
      <c r="IZ111" s="62"/>
      <c r="JA111" s="62"/>
      <c r="JB111" s="62"/>
      <c r="JC111" s="62"/>
      <c r="JD111" s="62"/>
      <c r="JE111" s="5"/>
      <c r="JF111" s="5"/>
      <c r="JG111" s="5"/>
      <c r="JH111" s="5"/>
      <c r="JI111" s="5"/>
      <c r="JJ111" s="5"/>
      <c r="JK111" s="5"/>
      <c r="JL111" s="5"/>
      <c r="JM111" s="5"/>
      <c r="JN111" s="5"/>
      <c r="JO111" s="5"/>
      <c r="JP111" s="5"/>
      <c r="JQ111" s="5"/>
      <c r="JR111" s="5"/>
      <c r="JS111" s="5"/>
      <c r="JT111" s="62"/>
      <c r="JU111" s="62"/>
      <c r="JV111" s="62"/>
      <c r="JW111" s="62"/>
      <c r="JX111" s="62"/>
      <c r="JY111" s="62"/>
      <c r="JZ111" s="62"/>
      <c r="KA111" s="62"/>
      <c r="KB111" s="62"/>
      <c r="KC111" s="62"/>
      <c r="KD111" s="62"/>
      <c r="KE111" s="62"/>
      <c r="KF111" s="62"/>
      <c r="KG111" s="62"/>
      <c r="KH111" s="62"/>
      <c r="KI111" s="5"/>
      <c r="KJ111" s="5"/>
      <c r="KK111" s="5"/>
      <c r="KL111" s="5"/>
      <c r="KM111" s="5"/>
      <c r="KN111" s="5"/>
      <c r="KO111" s="5"/>
      <c r="KP111" s="5"/>
      <c r="KQ111" s="5"/>
      <c r="KR111" s="5"/>
      <c r="KS111" s="5"/>
      <c r="KT111" s="5"/>
      <c r="KU111" s="5"/>
      <c r="KV111" s="5"/>
      <c r="KW111" s="5"/>
      <c r="KX111" s="62"/>
      <c r="KY111" s="62"/>
      <c r="KZ111" s="62"/>
      <c r="LA111" s="62"/>
      <c r="LB111" s="62"/>
      <c r="LC111" s="62"/>
      <c r="LD111" s="62"/>
      <c r="LE111" s="62"/>
      <c r="LF111" s="62"/>
      <c r="LG111" s="62"/>
      <c r="LH111" s="62"/>
      <c r="LI111" s="62"/>
      <c r="LJ111" s="62"/>
      <c r="LK111" s="62"/>
      <c r="LL111" s="62"/>
    </row>
    <row r="112" spans="1:324" x14ac:dyDescent="0.35">
      <c r="A112" s="131">
        <v>108</v>
      </c>
      <c r="B112" s="170"/>
      <c r="C112" s="170"/>
      <c r="D112" s="152">
        <v>162</v>
      </c>
      <c r="E112" s="72" t="str">
        <f>'BVEM Scorecard'!F111</f>
        <v>Wind</v>
      </c>
      <c r="F112" s="96">
        <f t="shared" si="78"/>
        <v>0</v>
      </c>
      <c r="G112" s="96">
        <f t="shared" si="79"/>
        <v>0</v>
      </c>
      <c r="H112" s="96">
        <f t="shared" si="80"/>
        <v>0</v>
      </c>
      <c r="I112" s="96">
        <f t="shared" si="81"/>
        <v>0</v>
      </c>
      <c r="J112" s="66">
        <v>0</v>
      </c>
      <c r="K112" s="66">
        <v>0</v>
      </c>
      <c r="L112" s="66">
        <v>0</v>
      </c>
      <c r="M112" s="66">
        <v>0</v>
      </c>
      <c r="N112" s="66">
        <v>0</v>
      </c>
      <c r="O112" s="66">
        <v>0</v>
      </c>
      <c r="P112" s="66">
        <v>0</v>
      </c>
      <c r="Q112" s="66">
        <v>0</v>
      </c>
      <c r="R112" s="66">
        <v>0</v>
      </c>
      <c r="S112" s="66">
        <v>0</v>
      </c>
      <c r="T112" s="66">
        <v>0</v>
      </c>
      <c r="U112" s="66">
        <v>0</v>
      </c>
      <c r="V112" s="66">
        <f t="shared" ref="V112" si="148">SUM(Q112:U112)</f>
        <v>0</v>
      </c>
      <c r="W112" s="66">
        <f t="shared" ref="W112" si="149">Q$4*Q112+R$4*R112+S$4*S112+T$4*T112+U$4*U112</f>
        <v>0</v>
      </c>
      <c r="X112" s="35"/>
      <c r="Y112" s="5"/>
      <c r="Z112" s="5"/>
      <c r="AA112" s="5"/>
      <c r="AB112" s="5"/>
      <c r="AC112" s="5"/>
      <c r="AD112" s="5"/>
      <c r="AE112" s="5"/>
      <c r="AF112" s="5"/>
      <c r="AG112" s="5"/>
      <c r="AH112" s="5"/>
      <c r="AI112" s="5"/>
      <c r="AJ112" s="35"/>
      <c r="AK112" s="35"/>
      <c r="AL112" s="35"/>
      <c r="AM112" s="35"/>
      <c r="AN112" s="62"/>
      <c r="AO112" s="62"/>
      <c r="AP112" s="62"/>
      <c r="AQ112" s="62"/>
      <c r="AR112" s="62"/>
      <c r="AS112" s="62"/>
      <c r="AT112" s="62"/>
      <c r="AU112" s="62"/>
      <c r="AV112" s="62"/>
      <c r="AW112" s="62"/>
      <c r="AX112" s="62"/>
      <c r="AY112" s="62"/>
      <c r="AZ112" s="62"/>
      <c r="BA112" s="62"/>
      <c r="BB112" s="62"/>
      <c r="BC112" s="5"/>
      <c r="BD112" s="5"/>
      <c r="BE112" s="5"/>
      <c r="BF112" s="5"/>
      <c r="BG112" s="5"/>
      <c r="BH112" s="5"/>
      <c r="BI112" s="5"/>
      <c r="BJ112" s="5"/>
      <c r="BK112" s="5"/>
      <c r="BL112" s="5"/>
      <c r="BM112" s="5"/>
      <c r="BN112" s="5"/>
      <c r="BO112" s="5"/>
      <c r="BP112" s="5"/>
      <c r="BQ112" s="5"/>
      <c r="BR112" s="62"/>
      <c r="BS112" s="62"/>
      <c r="BT112" s="62"/>
      <c r="BU112" s="62"/>
      <c r="BV112" s="62"/>
      <c r="BW112" s="62"/>
      <c r="BX112" s="62"/>
      <c r="BY112" s="62"/>
      <c r="BZ112" s="62"/>
      <c r="CA112" s="62"/>
      <c r="CB112" s="62"/>
      <c r="CC112" s="62"/>
      <c r="CD112" s="62"/>
      <c r="CE112" s="62"/>
      <c r="CF112" s="62"/>
      <c r="CG112" s="5"/>
      <c r="CH112" s="5"/>
      <c r="CI112" s="5"/>
      <c r="CJ112" s="5"/>
      <c r="CK112" s="5"/>
      <c r="CL112" s="5"/>
      <c r="CM112" s="5"/>
      <c r="CN112" s="5"/>
      <c r="CO112" s="5"/>
      <c r="CP112" s="5"/>
      <c r="CQ112" s="5"/>
      <c r="CR112" s="5"/>
      <c r="CS112" s="5"/>
      <c r="CT112" s="5"/>
      <c r="CU112" s="5"/>
      <c r="CV112" s="62"/>
      <c r="CW112" s="62"/>
      <c r="CX112" s="62"/>
      <c r="CY112" s="62"/>
      <c r="CZ112" s="62"/>
      <c r="DA112" s="62"/>
      <c r="DB112" s="62"/>
      <c r="DC112" s="62"/>
      <c r="DD112" s="62"/>
      <c r="DE112" s="62"/>
      <c r="DF112" s="62"/>
      <c r="DG112" s="62"/>
      <c r="DH112" s="62"/>
      <c r="DI112" s="62"/>
      <c r="DJ112" s="62"/>
      <c r="DK112" s="5"/>
      <c r="DL112" s="5"/>
      <c r="DM112" s="5"/>
      <c r="DN112" s="5"/>
      <c r="DO112" s="5"/>
      <c r="DP112" s="5"/>
      <c r="DQ112" s="5"/>
      <c r="DR112" s="5"/>
      <c r="DS112" s="5"/>
      <c r="DT112" s="5"/>
      <c r="DU112" s="5"/>
      <c r="DV112" s="5"/>
      <c r="DW112" s="5"/>
      <c r="DX112" s="5"/>
      <c r="DY112" s="5"/>
      <c r="DZ112" s="62"/>
      <c r="EA112" s="62"/>
      <c r="EB112" s="62"/>
      <c r="EC112" s="62"/>
      <c r="ED112" s="62"/>
      <c r="EE112" s="62"/>
      <c r="EF112" s="62"/>
      <c r="EG112" s="62"/>
      <c r="EH112" s="62"/>
      <c r="EI112" s="62"/>
      <c r="EJ112" s="62"/>
      <c r="EK112" s="62"/>
      <c r="EL112" s="62"/>
      <c r="EM112" s="62"/>
      <c r="EN112" s="62"/>
      <c r="EO112" s="5"/>
      <c r="EP112" s="5"/>
      <c r="EQ112" s="5"/>
      <c r="ER112" s="5"/>
      <c r="ES112" s="5"/>
      <c r="ET112" s="5"/>
      <c r="EU112" s="5"/>
      <c r="EV112" s="5"/>
      <c r="EW112" s="5"/>
      <c r="EX112" s="5"/>
      <c r="EY112" s="5"/>
      <c r="EZ112" s="5"/>
      <c r="FA112" s="5"/>
      <c r="FB112" s="5"/>
      <c r="FC112" s="5"/>
      <c r="FD112" s="62"/>
      <c r="FE112" s="62"/>
      <c r="FF112" s="62"/>
      <c r="FG112" s="62"/>
      <c r="FH112" s="62"/>
      <c r="FI112" s="62"/>
      <c r="FJ112" s="62"/>
      <c r="FK112" s="62"/>
      <c r="FL112" s="62"/>
      <c r="FM112" s="62"/>
      <c r="FN112" s="62"/>
      <c r="FO112" s="62"/>
      <c r="FP112" s="62"/>
      <c r="FQ112" s="62"/>
      <c r="FR112" s="62"/>
      <c r="FS112" s="5"/>
      <c r="FT112" s="5"/>
      <c r="FU112" s="5"/>
      <c r="FV112" s="5"/>
      <c r="FW112" s="5"/>
      <c r="FX112" s="5"/>
      <c r="FY112" s="5"/>
      <c r="FZ112" s="5"/>
      <c r="GA112" s="5"/>
      <c r="GB112" s="5"/>
      <c r="GC112" s="5"/>
      <c r="GD112" s="5"/>
      <c r="GE112" s="5"/>
      <c r="GF112" s="5"/>
      <c r="GG112" s="5"/>
      <c r="GH112" s="62"/>
      <c r="GI112" s="62"/>
      <c r="GJ112" s="62"/>
      <c r="GK112" s="62"/>
      <c r="GL112" s="62"/>
      <c r="GM112" s="62"/>
      <c r="GN112" s="62"/>
      <c r="GO112" s="62"/>
      <c r="GP112" s="62"/>
      <c r="GQ112" s="62"/>
      <c r="GR112" s="62"/>
      <c r="GS112" s="62"/>
      <c r="GT112" s="62"/>
      <c r="GU112" s="62"/>
      <c r="GV112" s="62"/>
      <c r="GW112" s="5"/>
      <c r="GX112" s="5"/>
      <c r="GY112" s="5"/>
      <c r="GZ112" s="5"/>
      <c r="HA112" s="5"/>
      <c r="HB112" s="5"/>
      <c r="HC112" s="5"/>
      <c r="HD112" s="5"/>
      <c r="HE112" s="5"/>
      <c r="HF112" s="5"/>
      <c r="HG112" s="5"/>
      <c r="HH112" s="5"/>
      <c r="HI112" s="5"/>
      <c r="HJ112" s="5"/>
      <c r="HK112" s="5"/>
      <c r="HL112" s="62"/>
      <c r="HM112" s="62"/>
      <c r="HN112" s="62"/>
      <c r="HO112" s="62"/>
      <c r="HP112" s="62"/>
      <c r="HQ112" s="62"/>
      <c r="HR112" s="62"/>
      <c r="HS112" s="62"/>
      <c r="HT112" s="62"/>
      <c r="HU112" s="62"/>
      <c r="HV112" s="62"/>
      <c r="HW112" s="62"/>
      <c r="HX112" s="62"/>
      <c r="HY112" s="62"/>
      <c r="HZ112" s="62"/>
      <c r="IA112" s="5"/>
      <c r="IB112" s="5"/>
      <c r="IC112" s="5"/>
      <c r="ID112" s="5"/>
      <c r="IE112" s="5"/>
      <c r="IF112" s="5"/>
      <c r="IG112" s="5"/>
      <c r="IH112" s="5"/>
      <c r="II112" s="5"/>
      <c r="IJ112" s="5"/>
      <c r="IK112" s="5"/>
      <c r="IL112" s="5"/>
      <c r="IM112" s="5"/>
      <c r="IN112" s="5"/>
      <c r="IO112" s="5"/>
      <c r="IP112" s="62"/>
      <c r="IQ112" s="62"/>
      <c r="IR112" s="62"/>
      <c r="IS112" s="62"/>
      <c r="IT112" s="62"/>
      <c r="IU112" s="62"/>
      <c r="IV112" s="62"/>
      <c r="IW112" s="62"/>
      <c r="IX112" s="62"/>
      <c r="IY112" s="62"/>
      <c r="IZ112" s="62"/>
      <c r="JA112" s="62"/>
      <c r="JB112" s="62"/>
      <c r="JC112" s="62"/>
      <c r="JD112" s="62"/>
      <c r="JE112" s="5"/>
      <c r="JF112" s="5"/>
      <c r="JG112" s="5"/>
      <c r="JH112" s="5"/>
      <c r="JI112" s="5"/>
      <c r="JJ112" s="5"/>
      <c r="JK112" s="5"/>
      <c r="JL112" s="5"/>
      <c r="JM112" s="5"/>
      <c r="JN112" s="5"/>
      <c r="JO112" s="5"/>
      <c r="JP112" s="5"/>
      <c r="JQ112" s="5"/>
      <c r="JR112" s="5"/>
      <c r="JS112" s="5"/>
      <c r="JT112" s="62"/>
      <c r="JU112" s="62"/>
      <c r="JV112" s="62"/>
      <c r="JW112" s="62"/>
      <c r="JX112" s="62"/>
      <c r="JY112" s="62"/>
      <c r="JZ112" s="62"/>
      <c r="KA112" s="62"/>
      <c r="KB112" s="62"/>
      <c r="KC112" s="62"/>
      <c r="KD112" s="62"/>
      <c r="KE112" s="62"/>
      <c r="KF112" s="62"/>
      <c r="KG112" s="62"/>
      <c r="KH112" s="62"/>
      <c r="KI112" s="5"/>
      <c r="KJ112" s="5"/>
      <c r="KK112" s="5"/>
      <c r="KL112" s="5"/>
      <c r="KM112" s="5"/>
      <c r="KN112" s="5"/>
      <c r="KO112" s="5"/>
      <c r="KP112" s="5"/>
      <c r="KQ112" s="5"/>
      <c r="KR112" s="5"/>
      <c r="KS112" s="5"/>
      <c r="KT112" s="5"/>
      <c r="KU112" s="5"/>
      <c r="KV112" s="5"/>
      <c r="KW112" s="5"/>
      <c r="KX112" s="62"/>
      <c r="KY112" s="62"/>
      <c r="KZ112" s="62"/>
      <c r="LA112" s="62"/>
      <c r="LB112" s="62"/>
      <c r="LC112" s="62"/>
      <c r="LD112" s="62"/>
      <c r="LE112" s="62"/>
      <c r="LF112" s="62"/>
      <c r="LG112" s="62"/>
      <c r="LH112" s="62"/>
      <c r="LI112" s="62"/>
      <c r="LJ112" s="62"/>
      <c r="LK112" s="62"/>
      <c r="LL112" s="62"/>
    </row>
    <row r="113" spans="1:324" x14ac:dyDescent="0.35">
      <c r="A113" s="131">
        <v>109</v>
      </c>
      <c r="B113" s="170"/>
      <c r="C113" s="170"/>
      <c r="D113" s="152">
        <v>182</v>
      </c>
      <c r="E113" s="72" t="str">
        <f>'BVEM Scorecard'!F112</f>
        <v>Wind + Storage</v>
      </c>
      <c r="F113" s="96">
        <f t="shared" si="78"/>
        <v>0.35</v>
      </c>
      <c r="G113" s="96">
        <f t="shared" si="79"/>
        <v>0.6</v>
      </c>
      <c r="H113" s="96">
        <f t="shared" si="80"/>
        <v>0</v>
      </c>
      <c r="I113" s="96">
        <f t="shared" si="81"/>
        <v>0</v>
      </c>
      <c r="J113" s="66">
        <v>1</v>
      </c>
      <c r="K113" s="66">
        <v>1</v>
      </c>
      <c r="L113" s="66">
        <v>365</v>
      </c>
      <c r="M113" s="66">
        <v>0</v>
      </c>
      <c r="N113" s="66">
        <v>0</v>
      </c>
      <c r="O113" s="66">
        <v>0</v>
      </c>
      <c r="P113" s="66">
        <v>0</v>
      </c>
      <c r="Q113" s="66">
        <v>0</v>
      </c>
      <c r="R113" s="66">
        <v>1</v>
      </c>
      <c r="S113" s="66">
        <v>1</v>
      </c>
      <c r="T113" s="66">
        <v>1</v>
      </c>
      <c r="U113" s="66">
        <v>0</v>
      </c>
      <c r="V113" s="66">
        <f t="shared" si="82"/>
        <v>3</v>
      </c>
      <c r="W113" s="66">
        <f t="shared" si="83"/>
        <v>0.35</v>
      </c>
      <c r="X113" s="35" t="str">
        <f>'Training Programs'!Y113</f>
        <v>Temporary construction</v>
      </c>
      <c r="Y113" s="5">
        <v>1</v>
      </c>
      <c r="Z113" s="5">
        <f>'Training Programs'!AA113</f>
        <v>350</v>
      </c>
      <c r="AA113" s="5"/>
      <c r="AB113" s="5"/>
      <c r="AC113" s="5"/>
      <c r="AD113" s="5"/>
      <c r="AE113" s="5"/>
      <c r="AF113" s="5"/>
      <c r="AG113" s="5"/>
      <c r="AH113" s="5"/>
      <c r="AI113" s="5"/>
      <c r="AJ113" s="35">
        <f t="shared" si="84"/>
        <v>0</v>
      </c>
      <c r="AK113" s="35">
        <f t="shared" si="85"/>
        <v>0.99009900990099009</v>
      </c>
      <c r="AL113" s="35">
        <f t="shared" si="86"/>
        <v>0</v>
      </c>
      <c r="AM113" s="35"/>
      <c r="AN113" s="62" t="str">
        <f>'Training Programs'!AO113</f>
        <v>Long term workers</v>
      </c>
      <c r="AO113" s="62"/>
      <c r="AP113" s="62">
        <f>'Training Programs'!AQ113</f>
        <v>3.5</v>
      </c>
      <c r="AQ113" s="62"/>
      <c r="AR113" s="62"/>
      <c r="AS113" s="62"/>
      <c r="AT113" s="62"/>
      <c r="AU113" s="62"/>
      <c r="AV113" s="62"/>
      <c r="AW113" s="62"/>
      <c r="AX113" s="62"/>
      <c r="AY113" s="62"/>
      <c r="AZ113" s="62"/>
      <c r="BA113" s="62"/>
      <c r="BB113" s="62"/>
      <c r="BC113" s="5"/>
      <c r="BD113" s="5"/>
      <c r="BE113" s="5"/>
      <c r="BF113" s="5"/>
      <c r="BG113" s="5"/>
      <c r="BH113" s="5"/>
      <c r="BI113" s="5"/>
      <c r="BJ113" s="5"/>
      <c r="BK113" s="5"/>
      <c r="BL113" s="5"/>
      <c r="BM113" s="5"/>
      <c r="BN113" s="5"/>
      <c r="BO113" s="5"/>
      <c r="BP113" s="5"/>
      <c r="BQ113" s="5"/>
      <c r="BR113" s="62"/>
      <c r="BS113" s="62"/>
      <c r="BT113" s="62"/>
      <c r="BU113" s="62"/>
      <c r="BV113" s="62"/>
      <c r="BW113" s="62"/>
      <c r="BX113" s="62"/>
      <c r="BY113" s="62"/>
      <c r="BZ113" s="62"/>
      <c r="CA113" s="62"/>
      <c r="CB113" s="62"/>
      <c r="CC113" s="62"/>
      <c r="CD113" s="62"/>
      <c r="CE113" s="62"/>
      <c r="CF113" s="62"/>
      <c r="CG113" s="5"/>
      <c r="CH113" s="5"/>
      <c r="CI113" s="5"/>
      <c r="CJ113" s="5"/>
      <c r="CK113" s="5"/>
      <c r="CL113" s="5"/>
      <c r="CM113" s="5"/>
      <c r="CN113" s="5"/>
      <c r="CO113" s="5"/>
      <c r="CP113" s="5"/>
      <c r="CQ113" s="5"/>
      <c r="CR113" s="5"/>
      <c r="CS113" s="5"/>
      <c r="CT113" s="5"/>
      <c r="CU113" s="5"/>
      <c r="CV113" s="62"/>
      <c r="CW113" s="62"/>
      <c r="CX113" s="62"/>
      <c r="CY113" s="62"/>
      <c r="CZ113" s="62"/>
      <c r="DA113" s="62"/>
      <c r="DB113" s="62"/>
      <c r="DC113" s="62"/>
      <c r="DD113" s="62"/>
      <c r="DE113" s="62"/>
      <c r="DF113" s="62"/>
      <c r="DG113" s="62"/>
      <c r="DH113" s="62"/>
      <c r="DI113" s="62"/>
      <c r="DJ113" s="62"/>
      <c r="DK113" s="5"/>
      <c r="DL113" s="5"/>
      <c r="DM113" s="5"/>
      <c r="DN113" s="5"/>
      <c r="DO113" s="5"/>
      <c r="DP113" s="5"/>
      <c r="DQ113" s="5"/>
      <c r="DR113" s="5"/>
      <c r="DS113" s="5"/>
      <c r="DT113" s="5"/>
      <c r="DU113" s="5"/>
      <c r="DV113" s="5"/>
      <c r="DW113" s="5"/>
      <c r="DX113" s="5"/>
      <c r="DY113" s="5"/>
      <c r="DZ113" s="62"/>
      <c r="EA113" s="62"/>
      <c r="EB113" s="62"/>
      <c r="EC113" s="62"/>
      <c r="ED113" s="62"/>
      <c r="EE113" s="62"/>
      <c r="EF113" s="62"/>
      <c r="EG113" s="62"/>
      <c r="EH113" s="62"/>
      <c r="EI113" s="62"/>
      <c r="EJ113" s="62"/>
      <c r="EK113" s="62"/>
      <c r="EL113" s="62"/>
      <c r="EM113" s="62"/>
      <c r="EN113" s="62"/>
      <c r="EO113" s="5"/>
      <c r="EP113" s="5"/>
      <c r="EQ113" s="5"/>
      <c r="ER113" s="5"/>
      <c r="ES113" s="5"/>
      <c r="ET113" s="5"/>
      <c r="EU113" s="5"/>
      <c r="EV113" s="5"/>
      <c r="EW113" s="5"/>
      <c r="EX113" s="5"/>
      <c r="EY113" s="5"/>
      <c r="EZ113" s="5"/>
      <c r="FA113" s="5"/>
      <c r="FB113" s="5"/>
      <c r="FC113" s="5"/>
      <c r="FD113" s="62"/>
      <c r="FE113" s="62"/>
      <c r="FF113" s="62"/>
      <c r="FG113" s="62"/>
      <c r="FH113" s="62"/>
      <c r="FI113" s="62"/>
      <c r="FJ113" s="62"/>
      <c r="FK113" s="62"/>
      <c r="FL113" s="62"/>
      <c r="FM113" s="62"/>
      <c r="FN113" s="62"/>
      <c r="FO113" s="62"/>
      <c r="FP113" s="62"/>
      <c r="FQ113" s="62"/>
      <c r="FR113" s="62"/>
      <c r="FS113" s="5"/>
      <c r="FT113" s="5"/>
      <c r="FU113" s="5"/>
      <c r="FV113" s="5"/>
      <c r="FW113" s="5"/>
      <c r="FX113" s="5"/>
      <c r="FY113" s="5"/>
      <c r="FZ113" s="5"/>
      <c r="GA113" s="5"/>
      <c r="GB113" s="5"/>
      <c r="GC113" s="5"/>
      <c r="GD113" s="5"/>
      <c r="GE113" s="5"/>
      <c r="GF113" s="5"/>
      <c r="GG113" s="5"/>
      <c r="GH113" s="62"/>
      <c r="GI113" s="62"/>
      <c r="GJ113" s="62"/>
      <c r="GK113" s="62"/>
      <c r="GL113" s="62"/>
      <c r="GM113" s="62"/>
      <c r="GN113" s="62"/>
      <c r="GO113" s="62"/>
      <c r="GP113" s="62"/>
      <c r="GQ113" s="62"/>
      <c r="GR113" s="62"/>
      <c r="GS113" s="62"/>
      <c r="GT113" s="62"/>
      <c r="GU113" s="62"/>
      <c r="GV113" s="62"/>
      <c r="GW113" s="5"/>
      <c r="GX113" s="5"/>
      <c r="GY113" s="5"/>
      <c r="GZ113" s="5"/>
      <c r="HA113" s="5"/>
      <c r="HB113" s="5"/>
      <c r="HC113" s="5"/>
      <c r="HD113" s="5"/>
      <c r="HE113" s="5"/>
      <c r="HF113" s="5"/>
      <c r="HG113" s="5"/>
      <c r="HH113" s="5"/>
      <c r="HI113" s="5"/>
      <c r="HJ113" s="5"/>
      <c r="HK113" s="5"/>
      <c r="HL113" s="62"/>
      <c r="HM113" s="62"/>
      <c r="HN113" s="62"/>
      <c r="HO113" s="62"/>
      <c r="HP113" s="62"/>
      <c r="HQ113" s="62"/>
      <c r="HR113" s="62"/>
      <c r="HS113" s="62"/>
      <c r="HT113" s="62"/>
      <c r="HU113" s="62"/>
      <c r="HV113" s="62"/>
      <c r="HW113" s="62"/>
      <c r="HX113" s="62"/>
      <c r="HY113" s="62"/>
      <c r="HZ113" s="62"/>
      <c r="IA113" s="5"/>
      <c r="IB113" s="5"/>
      <c r="IC113" s="5"/>
      <c r="ID113" s="5"/>
      <c r="IE113" s="5"/>
      <c r="IF113" s="5"/>
      <c r="IG113" s="5"/>
      <c r="IH113" s="5"/>
      <c r="II113" s="5"/>
      <c r="IJ113" s="5"/>
      <c r="IK113" s="5"/>
      <c r="IL113" s="5"/>
      <c r="IM113" s="5"/>
      <c r="IN113" s="5"/>
      <c r="IO113" s="5"/>
      <c r="IP113" s="62"/>
      <c r="IQ113" s="62"/>
      <c r="IR113" s="62"/>
      <c r="IS113" s="62"/>
      <c r="IT113" s="62"/>
      <c r="IU113" s="62"/>
      <c r="IV113" s="62"/>
      <c r="IW113" s="62"/>
      <c r="IX113" s="62"/>
      <c r="IY113" s="62"/>
      <c r="IZ113" s="62"/>
      <c r="JA113" s="62"/>
      <c r="JB113" s="62"/>
      <c r="JC113" s="62"/>
      <c r="JD113" s="62"/>
      <c r="JE113" s="5"/>
      <c r="JF113" s="5"/>
      <c r="JG113" s="5"/>
      <c r="JH113" s="5"/>
      <c r="JI113" s="5"/>
      <c r="JJ113" s="5"/>
      <c r="JK113" s="5"/>
      <c r="JL113" s="5"/>
      <c r="JM113" s="5"/>
      <c r="JN113" s="5"/>
      <c r="JO113" s="5"/>
      <c r="JP113" s="5"/>
      <c r="JQ113" s="5"/>
      <c r="JR113" s="5"/>
      <c r="JS113" s="5"/>
      <c r="JT113" s="62"/>
      <c r="JU113" s="62"/>
      <c r="JV113" s="62"/>
      <c r="JW113" s="62"/>
      <c r="JX113" s="62"/>
      <c r="JY113" s="62"/>
      <c r="JZ113" s="62"/>
      <c r="KA113" s="62"/>
      <c r="KB113" s="62"/>
      <c r="KC113" s="62"/>
      <c r="KD113" s="62"/>
      <c r="KE113" s="62"/>
      <c r="KF113" s="62"/>
      <c r="KG113" s="62"/>
      <c r="KH113" s="62"/>
      <c r="KI113" s="5"/>
      <c r="KJ113" s="5"/>
      <c r="KK113" s="5"/>
      <c r="KL113" s="5"/>
      <c r="KM113" s="5"/>
      <c r="KN113" s="5"/>
      <c r="KO113" s="5"/>
      <c r="KP113" s="5"/>
      <c r="KQ113" s="5"/>
      <c r="KR113" s="5"/>
      <c r="KS113" s="5"/>
      <c r="KT113" s="5"/>
      <c r="KU113" s="5"/>
      <c r="KV113" s="5"/>
      <c r="KW113" s="5"/>
      <c r="KX113" s="62"/>
      <c r="KY113" s="62"/>
      <c r="KZ113" s="62"/>
      <c r="LA113" s="62"/>
      <c r="LB113" s="62"/>
      <c r="LC113" s="62"/>
      <c r="LD113" s="62"/>
      <c r="LE113" s="62"/>
      <c r="LF113" s="62"/>
      <c r="LG113" s="62"/>
      <c r="LH113" s="62"/>
      <c r="LI113" s="62"/>
      <c r="LJ113" s="62"/>
      <c r="LK113" s="62"/>
      <c r="LL113" s="62"/>
    </row>
    <row r="114" spans="1:324" x14ac:dyDescent="0.35">
      <c r="A114" s="131">
        <v>110</v>
      </c>
      <c r="B114" s="170"/>
      <c r="C114" s="170"/>
      <c r="D114" s="152">
        <v>184</v>
      </c>
      <c r="E114" s="72" t="str">
        <f>'BVEM Scorecard'!F113</f>
        <v>Wind + Storage</v>
      </c>
      <c r="F114" s="96">
        <f t="shared" si="78"/>
        <v>0.35</v>
      </c>
      <c r="G114" s="96">
        <f t="shared" si="79"/>
        <v>0.6</v>
      </c>
      <c r="H114" s="96">
        <f t="shared" si="80"/>
        <v>0</v>
      </c>
      <c r="I114" s="96">
        <f t="shared" si="81"/>
        <v>0</v>
      </c>
      <c r="J114" s="66">
        <v>1</v>
      </c>
      <c r="K114" s="66">
        <v>1</v>
      </c>
      <c r="L114" s="66">
        <v>365</v>
      </c>
      <c r="M114" s="66">
        <v>0</v>
      </c>
      <c r="N114" s="66">
        <v>0</v>
      </c>
      <c r="O114" s="66">
        <v>0</v>
      </c>
      <c r="P114" s="66">
        <v>0</v>
      </c>
      <c r="Q114" s="66">
        <v>0</v>
      </c>
      <c r="R114" s="66">
        <v>1</v>
      </c>
      <c r="S114" s="66">
        <v>1</v>
      </c>
      <c r="T114" s="66">
        <v>1</v>
      </c>
      <c r="U114" s="66">
        <v>0</v>
      </c>
      <c r="V114" s="66">
        <f t="shared" ref="V114:V117" si="150">SUM(Q114:U114)</f>
        <v>3</v>
      </c>
      <c r="W114" s="66">
        <f t="shared" ref="W114:W117" si="151">Q$4*Q114+R$4*R114+S$4*S114+T$4*T114+U$4*U114</f>
        <v>0.35</v>
      </c>
      <c r="X114" s="35" t="str">
        <f>'Training Programs'!Y114</f>
        <v>Temporary construction</v>
      </c>
      <c r="Y114" s="5">
        <v>1</v>
      </c>
      <c r="Z114" s="5">
        <f>'Training Programs'!AA114</f>
        <v>275</v>
      </c>
      <c r="AA114" s="5"/>
      <c r="AB114" s="5"/>
      <c r="AC114" s="5"/>
      <c r="AD114" s="5"/>
      <c r="AE114" s="5"/>
      <c r="AF114" s="5"/>
      <c r="AG114" s="5"/>
      <c r="AH114" s="5"/>
      <c r="AI114" s="5"/>
      <c r="AJ114" s="35">
        <f t="shared" si="84"/>
        <v>0</v>
      </c>
      <c r="AK114" s="35">
        <f t="shared" si="85"/>
        <v>0.97345132743362828</v>
      </c>
      <c r="AL114" s="35">
        <f t="shared" si="86"/>
        <v>0</v>
      </c>
      <c r="AM114" s="35"/>
      <c r="AN114" s="62" t="str">
        <f>'Training Programs'!AO114</f>
        <v>Long term workers</v>
      </c>
      <c r="AO114" s="62"/>
      <c r="AP114" s="62">
        <f>'Training Programs'!AQ114</f>
        <v>7.5</v>
      </c>
      <c r="AQ114" s="62"/>
      <c r="AR114" s="62"/>
      <c r="AS114" s="62"/>
      <c r="AT114" s="62"/>
      <c r="AU114" s="62"/>
      <c r="AV114" s="62"/>
      <c r="AW114" s="62"/>
      <c r="AX114" s="62"/>
      <c r="AY114" s="62"/>
      <c r="AZ114" s="62"/>
      <c r="BA114" s="62"/>
      <c r="BB114" s="62"/>
      <c r="BC114" s="5"/>
      <c r="BD114" s="5"/>
      <c r="BE114" s="5"/>
      <c r="BF114" s="5"/>
      <c r="BG114" s="5"/>
      <c r="BH114" s="5"/>
      <c r="BI114" s="5"/>
      <c r="BJ114" s="5"/>
      <c r="BK114" s="5"/>
      <c r="BL114" s="5"/>
      <c r="BM114" s="5"/>
      <c r="BN114" s="5"/>
      <c r="BO114" s="5"/>
      <c r="BP114" s="5"/>
      <c r="BQ114" s="5"/>
      <c r="BR114" s="62"/>
      <c r="BS114" s="62"/>
      <c r="BT114" s="62"/>
      <c r="BU114" s="62"/>
      <c r="BV114" s="62"/>
      <c r="BW114" s="62"/>
      <c r="BX114" s="62"/>
      <c r="BY114" s="62"/>
      <c r="BZ114" s="62"/>
      <c r="CA114" s="62"/>
      <c r="CB114" s="62"/>
      <c r="CC114" s="62"/>
      <c r="CD114" s="62"/>
      <c r="CE114" s="62"/>
      <c r="CF114" s="62"/>
      <c r="CG114" s="5"/>
      <c r="CH114" s="5"/>
      <c r="CI114" s="5"/>
      <c r="CJ114" s="5"/>
      <c r="CK114" s="5"/>
      <c r="CL114" s="5"/>
      <c r="CM114" s="5"/>
      <c r="CN114" s="5"/>
      <c r="CO114" s="5"/>
      <c r="CP114" s="5"/>
      <c r="CQ114" s="5"/>
      <c r="CR114" s="5"/>
      <c r="CS114" s="5"/>
      <c r="CT114" s="5"/>
      <c r="CU114" s="5"/>
      <c r="CV114" s="62"/>
      <c r="CW114" s="62"/>
      <c r="CX114" s="62"/>
      <c r="CY114" s="62"/>
      <c r="CZ114" s="62"/>
      <c r="DA114" s="62"/>
      <c r="DB114" s="62"/>
      <c r="DC114" s="62"/>
      <c r="DD114" s="62"/>
      <c r="DE114" s="62"/>
      <c r="DF114" s="62"/>
      <c r="DG114" s="62"/>
      <c r="DH114" s="62"/>
      <c r="DI114" s="62"/>
      <c r="DJ114" s="62"/>
      <c r="DK114" s="5"/>
      <c r="DL114" s="5"/>
      <c r="DM114" s="5"/>
      <c r="DN114" s="5"/>
      <c r="DO114" s="5"/>
      <c r="DP114" s="5"/>
      <c r="DQ114" s="5"/>
      <c r="DR114" s="5"/>
      <c r="DS114" s="5"/>
      <c r="DT114" s="5"/>
      <c r="DU114" s="5"/>
      <c r="DV114" s="5"/>
      <c r="DW114" s="5"/>
      <c r="DX114" s="5"/>
      <c r="DY114" s="5"/>
      <c r="DZ114" s="62"/>
      <c r="EA114" s="62"/>
      <c r="EB114" s="62"/>
      <c r="EC114" s="62"/>
      <c r="ED114" s="62"/>
      <c r="EE114" s="62"/>
      <c r="EF114" s="62"/>
      <c r="EG114" s="62"/>
      <c r="EH114" s="62"/>
      <c r="EI114" s="62"/>
      <c r="EJ114" s="62"/>
      <c r="EK114" s="62"/>
      <c r="EL114" s="62"/>
      <c r="EM114" s="62"/>
      <c r="EN114" s="62"/>
      <c r="EO114" s="5"/>
      <c r="EP114" s="5"/>
      <c r="EQ114" s="5"/>
      <c r="ER114" s="5"/>
      <c r="ES114" s="5"/>
      <c r="ET114" s="5"/>
      <c r="EU114" s="5"/>
      <c r="EV114" s="5"/>
      <c r="EW114" s="5"/>
      <c r="EX114" s="5"/>
      <c r="EY114" s="5"/>
      <c r="EZ114" s="5"/>
      <c r="FA114" s="5"/>
      <c r="FB114" s="5"/>
      <c r="FC114" s="5"/>
      <c r="FD114" s="62"/>
      <c r="FE114" s="62"/>
      <c r="FF114" s="62"/>
      <c r="FG114" s="62"/>
      <c r="FH114" s="62"/>
      <c r="FI114" s="62"/>
      <c r="FJ114" s="62"/>
      <c r="FK114" s="62"/>
      <c r="FL114" s="62"/>
      <c r="FM114" s="62"/>
      <c r="FN114" s="62"/>
      <c r="FO114" s="62"/>
      <c r="FP114" s="62"/>
      <c r="FQ114" s="62"/>
      <c r="FR114" s="62"/>
      <c r="FS114" s="5"/>
      <c r="FT114" s="5"/>
      <c r="FU114" s="5"/>
      <c r="FV114" s="5"/>
      <c r="FW114" s="5"/>
      <c r="FX114" s="5"/>
      <c r="FY114" s="5"/>
      <c r="FZ114" s="5"/>
      <c r="GA114" s="5"/>
      <c r="GB114" s="5"/>
      <c r="GC114" s="5"/>
      <c r="GD114" s="5"/>
      <c r="GE114" s="5"/>
      <c r="GF114" s="5"/>
      <c r="GG114" s="5"/>
      <c r="GH114" s="62"/>
      <c r="GI114" s="62"/>
      <c r="GJ114" s="62"/>
      <c r="GK114" s="62"/>
      <c r="GL114" s="62"/>
      <c r="GM114" s="62"/>
      <c r="GN114" s="62"/>
      <c r="GO114" s="62"/>
      <c r="GP114" s="62"/>
      <c r="GQ114" s="62"/>
      <c r="GR114" s="62"/>
      <c r="GS114" s="62"/>
      <c r="GT114" s="62"/>
      <c r="GU114" s="62"/>
      <c r="GV114" s="62"/>
      <c r="GW114" s="5"/>
      <c r="GX114" s="5"/>
      <c r="GY114" s="5"/>
      <c r="GZ114" s="5"/>
      <c r="HA114" s="5"/>
      <c r="HB114" s="5"/>
      <c r="HC114" s="5"/>
      <c r="HD114" s="5"/>
      <c r="HE114" s="5"/>
      <c r="HF114" s="5"/>
      <c r="HG114" s="5"/>
      <c r="HH114" s="5"/>
      <c r="HI114" s="5"/>
      <c r="HJ114" s="5"/>
      <c r="HK114" s="5"/>
      <c r="HL114" s="62"/>
      <c r="HM114" s="62"/>
      <c r="HN114" s="62"/>
      <c r="HO114" s="62"/>
      <c r="HP114" s="62"/>
      <c r="HQ114" s="62"/>
      <c r="HR114" s="62"/>
      <c r="HS114" s="62"/>
      <c r="HT114" s="62"/>
      <c r="HU114" s="62"/>
      <c r="HV114" s="62"/>
      <c r="HW114" s="62"/>
      <c r="HX114" s="62"/>
      <c r="HY114" s="62"/>
      <c r="HZ114" s="62"/>
      <c r="IA114" s="5"/>
      <c r="IB114" s="5"/>
      <c r="IC114" s="5"/>
      <c r="ID114" s="5"/>
      <c r="IE114" s="5"/>
      <c r="IF114" s="5"/>
      <c r="IG114" s="5"/>
      <c r="IH114" s="5"/>
      <c r="II114" s="5"/>
      <c r="IJ114" s="5"/>
      <c r="IK114" s="5"/>
      <c r="IL114" s="5"/>
      <c r="IM114" s="5"/>
      <c r="IN114" s="5"/>
      <c r="IO114" s="5"/>
      <c r="IP114" s="62"/>
      <c r="IQ114" s="62"/>
      <c r="IR114" s="62"/>
      <c r="IS114" s="62"/>
      <c r="IT114" s="62"/>
      <c r="IU114" s="62"/>
      <c r="IV114" s="62"/>
      <c r="IW114" s="62"/>
      <c r="IX114" s="62"/>
      <c r="IY114" s="62"/>
      <c r="IZ114" s="62"/>
      <c r="JA114" s="62"/>
      <c r="JB114" s="62"/>
      <c r="JC114" s="62"/>
      <c r="JD114" s="62"/>
      <c r="JE114" s="5"/>
      <c r="JF114" s="5"/>
      <c r="JG114" s="5"/>
      <c r="JH114" s="5"/>
      <c r="JI114" s="5"/>
      <c r="JJ114" s="5"/>
      <c r="JK114" s="5"/>
      <c r="JL114" s="5"/>
      <c r="JM114" s="5"/>
      <c r="JN114" s="5"/>
      <c r="JO114" s="5"/>
      <c r="JP114" s="5"/>
      <c r="JQ114" s="5"/>
      <c r="JR114" s="5"/>
      <c r="JS114" s="5"/>
      <c r="JT114" s="62"/>
      <c r="JU114" s="62"/>
      <c r="JV114" s="62"/>
      <c r="JW114" s="62"/>
      <c r="JX114" s="62"/>
      <c r="JY114" s="62"/>
      <c r="JZ114" s="62"/>
      <c r="KA114" s="62"/>
      <c r="KB114" s="62"/>
      <c r="KC114" s="62"/>
      <c r="KD114" s="62"/>
      <c r="KE114" s="62"/>
      <c r="KF114" s="62"/>
      <c r="KG114" s="62"/>
      <c r="KH114" s="62"/>
      <c r="KI114" s="5"/>
      <c r="KJ114" s="5"/>
      <c r="KK114" s="5"/>
      <c r="KL114" s="5"/>
      <c r="KM114" s="5"/>
      <c r="KN114" s="5"/>
      <c r="KO114" s="5"/>
      <c r="KP114" s="5"/>
      <c r="KQ114" s="5"/>
      <c r="KR114" s="5"/>
      <c r="KS114" s="5"/>
      <c r="KT114" s="5"/>
      <c r="KU114" s="5"/>
      <c r="KV114" s="5"/>
      <c r="KW114" s="5"/>
      <c r="KX114" s="62"/>
      <c r="KY114" s="62"/>
      <c r="KZ114" s="62"/>
      <c r="LA114" s="62"/>
      <c r="LB114" s="62"/>
      <c r="LC114" s="62"/>
      <c r="LD114" s="62"/>
      <c r="LE114" s="62"/>
      <c r="LF114" s="62"/>
      <c r="LG114" s="62"/>
      <c r="LH114" s="62"/>
      <c r="LI114" s="62"/>
      <c r="LJ114" s="62"/>
      <c r="LK114" s="62"/>
      <c r="LL114" s="62"/>
    </row>
    <row r="115" spans="1:324" x14ac:dyDescent="0.35">
      <c r="A115" s="131">
        <v>111</v>
      </c>
      <c r="B115" s="170"/>
      <c r="C115" s="170"/>
      <c r="D115" s="152">
        <v>191</v>
      </c>
      <c r="E115" s="72" t="str">
        <f>'BVEM Scorecard'!F114</f>
        <v>Wind + Solar + Storage</v>
      </c>
      <c r="F115" s="96">
        <f t="shared" si="78"/>
        <v>0.35</v>
      </c>
      <c r="G115" s="96">
        <f t="shared" si="79"/>
        <v>0.6</v>
      </c>
      <c r="H115" s="96">
        <f t="shared" si="80"/>
        <v>0</v>
      </c>
      <c r="I115" s="96">
        <f t="shared" si="81"/>
        <v>0</v>
      </c>
      <c r="J115" s="66">
        <v>1</v>
      </c>
      <c r="K115" s="66">
        <v>1</v>
      </c>
      <c r="L115" s="66">
        <v>365</v>
      </c>
      <c r="M115" s="66">
        <v>0</v>
      </c>
      <c r="N115" s="66">
        <v>0</v>
      </c>
      <c r="O115" s="66">
        <v>0</v>
      </c>
      <c r="P115" s="66">
        <v>0</v>
      </c>
      <c r="Q115" s="66">
        <v>0</v>
      </c>
      <c r="R115" s="66">
        <v>1</v>
      </c>
      <c r="S115" s="66">
        <v>1</v>
      </c>
      <c r="T115" s="66">
        <v>1</v>
      </c>
      <c r="U115" s="66">
        <v>0</v>
      </c>
      <c r="V115" s="66">
        <f t="shared" si="150"/>
        <v>3</v>
      </c>
      <c r="W115" s="66">
        <f t="shared" si="151"/>
        <v>0.35</v>
      </c>
      <c r="X115" s="35" t="str">
        <f>'Training Programs'!Y115</f>
        <v>Temporary construction</v>
      </c>
      <c r="Y115" s="5">
        <v>1</v>
      </c>
      <c r="Z115" s="5">
        <f>'Training Programs'!AA115</f>
        <v>275</v>
      </c>
      <c r="AA115" s="5"/>
      <c r="AB115" s="5"/>
      <c r="AC115" s="5"/>
      <c r="AD115" s="5"/>
      <c r="AE115" s="5"/>
      <c r="AF115" s="5"/>
      <c r="AG115" s="5"/>
      <c r="AH115" s="5"/>
      <c r="AI115" s="5"/>
      <c r="AJ115" s="35">
        <f t="shared" si="84"/>
        <v>0</v>
      </c>
      <c r="AK115" s="35">
        <f t="shared" si="85"/>
        <v>0.97345132743362828</v>
      </c>
      <c r="AL115" s="35">
        <f t="shared" si="86"/>
        <v>0</v>
      </c>
      <c r="AM115" s="35"/>
      <c r="AN115" s="62" t="str">
        <f>'Training Programs'!AO115</f>
        <v>Long term workers</v>
      </c>
      <c r="AO115" s="62"/>
      <c r="AP115" s="62">
        <f>'Training Programs'!AQ115</f>
        <v>7.5</v>
      </c>
      <c r="AQ115" s="62"/>
      <c r="AR115" s="62"/>
      <c r="AS115" s="62"/>
      <c r="AT115" s="62"/>
      <c r="AU115" s="62"/>
      <c r="AV115" s="62"/>
      <c r="AW115" s="62"/>
      <c r="AX115" s="62"/>
      <c r="AY115" s="62"/>
      <c r="AZ115" s="62"/>
      <c r="BA115" s="62"/>
      <c r="BB115" s="62"/>
      <c r="BC115" s="5"/>
      <c r="BD115" s="5"/>
      <c r="BE115" s="5"/>
      <c r="BF115" s="5"/>
      <c r="BG115" s="5"/>
      <c r="BH115" s="5"/>
      <c r="BI115" s="5"/>
      <c r="BJ115" s="5"/>
      <c r="BK115" s="5"/>
      <c r="BL115" s="5"/>
      <c r="BM115" s="5"/>
      <c r="BN115" s="5"/>
      <c r="BO115" s="5"/>
      <c r="BP115" s="5"/>
      <c r="BQ115" s="5"/>
      <c r="BR115" s="62"/>
      <c r="BS115" s="62"/>
      <c r="BT115" s="62"/>
      <c r="BU115" s="62"/>
      <c r="BV115" s="62"/>
      <c r="BW115" s="62"/>
      <c r="BX115" s="62"/>
      <c r="BY115" s="62"/>
      <c r="BZ115" s="62"/>
      <c r="CA115" s="62"/>
      <c r="CB115" s="62"/>
      <c r="CC115" s="62"/>
      <c r="CD115" s="62"/>
      <c r="CE115" s="62"/>
      <c r="CF115" s="62"/>
      <c r="CG115" s="5"/>
      <c r="CH115" s="5"/>
      <c r="CI115" s="5"/>
      <c r="CJ115" s="5"/>
      <c r="CK115" s="5"/>
      <c r="CL115" s="5"/>
      <c r="CM115" s="5"/>
      <c r="CN115" s="5"/>
      <c r="CO115" s="5"/>
      <c r="CP115" s="5"/>
      <c r="CQ115" s="5"/>
      <c r="CR115" s="5"/>
      <c r="CS115" s="5"/>
      <c r="CT115" s="5"/>
      <c r="CU115" s="5"/>
      <c r="CV115" s="62"/>
      <c r="CW115" s="62"/>
      <c r="CX115" s="62"/>
      <c r="CY115" s="62"/>
      <c r="CZ115" s="62"/>
      <c r="DA115" s="62"/>
      <c r="DB115" s="62"/>
      <c r="DC115" s="62"/>
      <c r="DD115" s="62"/>
      <c r="DE115" s="62"/>
      <c r="DF115" s="62"/>
      <c r="DG115" s="62"/>
      <c r="DH115" s="62"/>
      <c r="DI115" s="62"/>
      <c r="DJ115" s="62"/>
      <c r="DK115" s="5"/>
      <c r="DL115" s="5"/>
      <c r="DM115" s="5"/>
      <c r="DN115" s="5"/>
      <c r="DO115" s="5"/>
      <c r="DP115" s="5"/>
      <c r="DQ115" s="5"/>
      <c r="DR115" s="5"/>
      <c r="DS115" s="5"/>
      <c r="DT115" s="5"/>
      <c r="DU115" s="5"/>
      <c r="DV115" s="5"/>
      <c r="DW115" s="5"/>
      <c r="DX115" s="5"/>
      <c r="DY115" s="5"/>
      <c r="DZ115" s="62"/>
      <c r="EA115" s="62"/>
      <c r="EB115" s="62"/>
      <c r="EC115" s="62"/>
      <c r="ED115" s="62"/>
      <c r="EE115" s="62"/>
      <c r="EF115" s="62"/>
      <c r="EG115" s="62"/>
      <c r="EH115" s="62"/>
      <c r="EI115" s="62"/>
      <c r="EJ115" s="62"/>
      <c r="EK115" s="62"/>
      <c r="EL115" s="62"/>
      <c r="EM115" s="62"/>
      <c r="EN115" s="62"/>
      <c r="EO115" s="5"/>
      <c r="EP115" s="5"/>
      <c r="EQ115" s="5"/>
      <c r="ER115" s="5"/>
      <c r="ES115" s="5"/>
      <c r="ET115" s="5"/>
      <c r="EU115" s="5"/>
      <c r="EV115" s="5"/>
      <c r="EW115" s="5"/>
      <c r="EX115" s="5"/>
      <c r="EY115" s="5"/>
      <c r="EZ115" s="5"/>
      <c r="FA115" s="5"/>
      <c r="FB115" s="5"/>
      <c r="FC115" s="5"/>
      <c r="FD115" s="62"/>
      <c r="FE115" s="62"/>
      <c r="FF115" s="62"/>
      <c r="FG115" s="62"/>
      <c r="FH115" s="62"/>
      <c r="FI115" s="62"/>
      <c r="FJ115" s="62"/>
      <c r="FK115" s="62"/>
      <c r="FL115" s="62"/>
      <c r="FM115" s="62"/>
      <c r="FN115" s="62"/>
      <c r="FO115" s="62"/>
      <c r="FP115" s="62"/>
      <c r="FQ115" s="62"/>
      <c r="FR115" s="62"/>
      <c r="FS115" s="5"/>
      <c r="FT115" s="5"/>
      <c r="FU115" s="5"/>
      <c r="FV115" s="5"/>
      <c r="FW115" s="5"/>
      <c r="FX115" s="5"/>
      <c r="FY115" s="5"/>
      <c r="FZ115" s="5"/>
      <c r="GA115" s="5"/>
      <c r="GB115" s="5"/>
      <c r="GC115" s="5"/>
      <c r="GD115" s="5"/>
      <c r="GE115" s="5"/>
      <c r="GF115" s="5"/>
      <c r="GG115" s="5"/>
      <c r="GH115" s="62"/>
      <c r="GI115" s="62"/>
      <c r="GJ115" s="62"/>
      <c r="GK115" s="62"/>
      <c r="GL115" s="62"/>
      <c r="GM115" s="62"/>
      <c r="GN115" s="62"/>
      <c r="GO115" s="62"/>
      <c r="GP115" s="62"/>
      <c r="GQ115" s="62"/>
      <c r="GR115" s="62"/>
      <c r="GS115" s="62"/>
      <c r="GT115" s="62"/>
      <c r="GU115" s="62"/>
      <c r="GV115" s="62"/>
      <c r="GW115" s="5"/>
      <c r="GX115" s="5"/>
      <c r="GY115" s="5"/>
      <c r="GZ115" s="5"/>
      <c r="HA115" s="5"/>
      <c r="HB115" s="5"/>
      <c r="HC115" s="5"/>
      <c r="HD115" s="5"/>
      <c r="HE115" s="5"/>
      <c r="HF115" s="5"/>
      <c r="HG115" s="5"/>
      <c r="HH115" s="5"/>
      <c r="HI115" s="5"/>
      <c r="HJ115" s="5"/>
      <c r="HK115" s="5"/>
      <c r="HL115" s="62"/>
      <c r="HM115" s="62"/>
      <c r="HN115" s="62"/>
      <c r="HO115" s="62"/>
      <c r="HP115" s="62"/>
      <c r="HQ115" s="62"/>
      <c r="HR115" s="62"/>
      <c r="HS115" s="62"/>
      <c r="HT115" s="62"/>
      <c r="HU115" s="62"/>
      <c r="HV115" s="62"/>
      <c r="HW115" s="62"/>
      <c r="HX115" s="62"/>
      <c r="HY115" s="62"/>
      <c r="HZ115" s="62"/>
      <c r="IA115" s="5"/>
      <c r="IB115" s="5"/>
      <c r="IC115" s="5"/>
      <c r="ID115" s="5"/>
      <c r="IE115" s="5"/>
      <c r="IF115" s="5"/>
      <c r="IG115" s="5"/>
      <c r="IH115" s="5"/>
      <c r="II115" s="5"/>
      <c r="IJ115" s="5"/>
      <c r="IK115" s="5"/>
      <c r="IL115" s="5"/>
      <c r="IM115" s="5"/>
      <c r="IN115" s="5"/>
      <c r="IO115" s="5"/>
      <c r="IP115" s="62"/>
      <c r="IQ115" s="62"/>
      <c r="IR115" s="62"/>
      <c r="IS115" s="62"/>
      <c r="IT115" s="62"/>
      <c r="IU115" s="62"/>
      <c r="IV115" s="62"/>
      <c r="IW115" s="62"/>
      <c r="IX115" s="62"/>
      <c r="IY115" s="62"/>
      <c r="IZ115" s="62"/>
      <c r="JA115" s="62"/>
      <c r="JB115" s="62"/>
      <c r="JC115" s="62"/>
      <c r="JD115" s="62"/>
      <c r="JE115" s="5"/>
      <c r="JF115" s="5"/>
      <c r="JG115" s="5"/>
      <c r="JH115" s="5"/>
      <c r="JI115" s="5"/>
      <c r="JJ115" s="5"/>
      <c r="JK115" s="5"/>
      <c r="JL115" s="5"/>
      <c r="JM115" s="5"/>
      <c r="JN115" s="5"/>
      <c r="JO115" s="5"/>
      <c r="JP115" s="5"/>
      <c r="JQ115" s="5"/>
      <c r="JR115" s="5"/>
      <c r="JS115" s="5"/>
      <c r="JT115" s="62"/>
      <c r="JU115" s="62"/>
      <c r="JV115" s="62"/>
      <c r="JW115" s="62"/>
      <c r="JX115" s="62"/>
      <c r="JY115" s="62"/>
      <c r="JZ115" s="62"/>
      <c r="KA115" s="62"/>
      <c r="KB115" s="62"/>
      <c r="KC115" s="62"/>
      <c r="KD115" s="62"/>
      <c r="KE115" s="62"/>
      <c r="KF115" s="62"/>
      <c r="KG115" s="62"/>
      <c r="KH115" s="62"/>
      <c r="KI115" s="5"/>
      <c r="KJ115" s="5"/>
      <c r="KK115" s="5"/>
      <c r="KL115" s="5"/>
      <c r="KM115" s="5"/>
      <c r="KN115" s="5"/>
      <c r="KO115" s="5"/>
      <c r="KP115" s="5"/>
      <c r="KQ115" s="5"/>
      <c r="KR115" s="5"/>
      <c r="KS115" s="5"/>
      <c r="KT115" s="5"/>
      <c r="KU115" s="5"/>
      <c r="KV115" s="5"/>
      <c r="KW115" s="5"/>
      <c r="KX115" s="62"/>
      <c r="KY115" s="62"/>
      <c r="KZ115" s="62"/>
      <c r="LA115" s="62"/>
      <c r="LB115" s="62"/>
      <c r="LC115" s="62"/>
      <c r="LD115" s="62"/>
      <c r="LE115" s="62"/>
      <c r="LF115" s="62"/>
      <c r="LG115" s="62"/>
      <c r="LH115" s="62"/>
      <c r="LI115" s="62"/>
      <c r="LJ115" s="62"/>
      <c r="LK115" s="62"/>
      <c r="LL115" s="62"/>
    </row>
    <row r="116" spans="1:324" x14ac:dyDescent="0.35">
      <c r="A116" s="131">
        <v>112</v>
      </c>
      <c r="B116" s="170"/>
      <c r="C116" s="170"/>
      <c r="D116" s="152">
        <v>196</v>
      </c>
      <c r="E116" s="72" t="str">
        <f>'BVEM Scorecard'!F115</f>
        <v>Wind + Storage</v>
      </c>
      <c r="F116" s="96">
        <f t="shared" si="78"/>
        <v>0.35</v>
      </c>
      <c r="G116" s="96">
        <f t="shared" si="79"/>
        <v>0.6</v>
      </c>
      <c r="H116" s="96">
        <f t="shared" si="80"/>
        <v>0</v>
      </c>
      <c r="I116" s="96">
        <f t="shared" si="81"/>
        <v>0</v>
      </c>
      <c r="J116" s="66">
        <v>1</v>
      </c>
      <c r="K116" s="66">
        <v>1</v>
      </c>
      <c r="L116" s="66">
        <v>365</v>
      </c>
      <c r="M116" s="66">
        <v>0</v>
      </c>
      <c r="N116" s="66">
        <v>0</v>
      </c>
      <c r="O116" s="66">
        <v>0</v>
      </c>
      <c r="P116" s="66">
        <v>0</v>
      </c>
      <c r="Q116" s="66">
        <v>0</v>
      </c>
      <c r="R116" s="66">
        <v>1</v>
      </c>
      <c r="S116" s="66">
        <v>1</v>
      </c>
      <c r="T116" s="66">
        <v>1</v>
      </c>
      <c r="U116" s="66">
        <v>0</v>
      </c>
      <c r="V116" s="66">
        <f t="shared" si="150"/>
        <v>3</v>
      </c>
      <c r="W116" s="66">
        <f t="shared" si="151"/>
        <v>0.35</v>
      </c>
      <c r="X116" s="35" t="str">
        <f>'Training Programs'!Y116</f>
        <v>Temporary construction</v>
      </c>
      <c r="Y116" s="5">
        <v>1</v>
      </c>
      <c r="Z116" s="5">
        <f>'Training Programs'!AA116</f>
        <v>275</v>
      </c>
      <c r="AA116" s="5"/>
      <c r="AB116" s="5"/>
      <c r="AC116" s="5"/>
      <c r="AD116" s="5"/>
      <c r="AE116" s="5"/>
      <c r="AF116" s="5"/>
      <c r="AG116" s="5"/>
      <c r="AH116" s="5"/>
      <c r="AI116" s="5"/>
      <c r="AJ116" s="35">
        <f t="shared" si="84"/>
        <v>0</v>
      </c>
      <c r="AK116" s="35">
        <f t="shared" si="85"/>
        <v>0.97345132743362828</v>
      </c>
      <c r="AL116" s="35">
        <f t="shared" si="86"/>
        <v>0</v>
      </c>
      <c r="AM116" s="35"/>
      <c r="AN116" s="62" t="str">
        <f>'Training Programs'!AO116</f>
        <v>Long term workers</v>
      </c>
      <c r="AO116" s="62"/>
      <c r="AP116" s="62">
        <f>'Training Programs'!AQ116</f>
        <v>7.5</v>
      </c>
      <c r="AQ116" s="62"/>
      <c r="AR116" s="62"/>
      <c r="AS116" s="62"/>
      <c r="AT116" s="62"/>
      <c r="AU116" s="62"/>
      <c r="AV116" s="62"/>
      <c r="AW116" s="62"/>
      <c r="AX116" s="62"/>
      <c r="AY116" s="62"/>
      <c r="AZ116" s="62"/>
      <c r="BA116" s="62"/>
      <c r="BB116" s="62"/>
      <c r="BC116" s="5"/>
      <c r="BD116" s="5"/>
      <c r="BE116" s="5"/>
      <c r="BF116" s="5"/>
      <c r="BG116" s="5"/>
      <c r="BH116" s="5"/>
      <c r="BI116" s="5"/>
      <c r="BJ116" s="5"/>
      <c r="BK116" s="5"/>
      <c r="BL116" s="5"/>
      <c r="BM116" s="5"/>
      <c r="BN116" s="5"/>
      <c r="BO116" s="5"/>
      <c r="BP116" s="5"/>
      <c r="BQ116" s="5"/>
      <c r="BR116" s="62"/>
      <c r="BS116" s="62"/>
      <c r="BT116" s="62"/>
      <c r="BU116" s="62"/>
      <c r="BV116" s="62"/>
      <c r="BW116" s="62"/>
      <c r="BX116" s="62"/>
      <c r="BY116" s="62"/>
      <c r="BZ116" s="62"/>
      <c r="CA116" s="62"/>
      <c r="CB116" s="62"/>
      <c r="CC116" s="62"/>
      <c r="CD116" s="62"/>
      <c r="CE116" s="62"/>
      <c r="CF116" s="62"/>
      <c r="CG116" s="5"/>
      <c r="CH116" s="5"/>
      <c r="CI116" s="5"/>
      <c r="CJ116" s="5"/>
      <c r="CK116" s="5"/>
      <c r="CL116" s="5"/>
      <c r="CM116" s="5"/>
      <c r="CN116" s="5"/>
      <c r="CO116" s="5"/>
      <c r="CP116" s="5"/>
      <c r="CQ116" s="5"/>
      <c r="CR116" s="5"/>
      <c r="CS116" s="5"/>
      <c r="CT116" s="5"/>
      <c r="CU116" s="5"/>
      <c r="CV116" s="62"/>
      <c r="CW116" s="62"/>
      <c r="CX116" s="62"/>
      <c r="CY116" s="62"/>
      <c r="CZ116" s="62"/>
      <c r="DA116" s="62"/>
      <c r="DB116" s="62"/>
      <c r="DC116" s="62"/>
      <c r="DD116" s="62"/>
      <c r="DE116" s="62"/>
      <c r="DF116" s="62"/>
      <c r="DG116" s="62"/>
      <c r="DH116" s="62"/>
      <c r="DI116" s="62"/>
      <c r="DJ116" s="62"/>
      <c r="DK116" s="5"/>
      <c r="DL116" s="5"/>
      <c r="DM116" s="5"/>
      <c r="DN116" s="5"/>
      <c r="DO116" s="5"/>
      <c r="DP116" s="5"/>
      <c r="DQ116" s="5"/>
      <c r="DR116" s="5"/>
      <c r="DS116" s="5"/>
      <c r="DT116" s="5"/>
      <c r="DU116" s="5"/>
      <c r="DV116" s="5"/>
      <c r="DW116" s="5"/>
      <c r="DX116" s="5"/>
      <c r="DY116" s="5"/>
      <c r="DZ116" s="62"/>
      <c r="EA116" s="62"/>
      <c r="EB116" s="62"/>
      <c r="EC116" s="62"/>
      <c r="ED116" s="62"/>
      <c r="EE116" s="62"/>
      <c r="EF116" s="62"/>
      <c r="EG116" s="62"/>
      <c r="EH116" s="62"/>
      <c r="EI116" s="62"/>
      <c r="EJ116" s="62"/>
      <c r="EK116" s="62"/>
      <c r="EL116" s="62"/>
      <c r="EM116" s="62"/>
      <c r="EN116" s="62"/>
      <c r="EO116" s="5"/>
      <c r="EP116" s="5"/>
      <c r="EQ116" s="5"/>
      <c r="ER116" s="5"/>
      <c r="ES116" s="5"/>
      <c r="ET116" s="5"/>
      <c r="EU116" s="5"/>
      <c r="EV116" s="5"/>
      <c r="EW116" s="5"/>
      <c r="EX116" s="5"/>
      <c r="EY116" s="5"/>
      <c r="EZ116" s="5"/>
      <c r="FA116" s="5"/>
      <c r="FB116" s="5"/>
      <c r="FC116" s="5"/>
      <c r="FD116" s="62"/>
      <c r="FE116" s="62"/>
      <c r="FF116" s="62"/>
      <c r="FG116" s="62"/>
      <c r="FH116" s="62"/>
      <c r="FI116" s="62"/>
      <c r="FJ116" s="62"/>
      <c r="FK116" s="62"/>
      <c r="FL116" s="62"/>
      <c r="FM116" s="62"/>
      <c r="FN116" s="62"/>
      <c r="FO116" s="62"/>
      <c r="FP116" s="62"/>
      <c r="FQ116" s="62"/>
      <c r="FR116" s="62"/>
      <c r="FS116" s="5"/>
      <c r="FT116" s="5"/>
      <c r="FU116" s="5"/>
      <c r="FV116" s="5"/>
      <c r="FW116" s="5"/>
      <c r="FX116" s="5"/>
      <c r="FY116" s="5"/>
      <c r="FZ116" s="5"/>
      <c r="GA116" s="5"/>
      <c r="GB116" s="5"/>
      <c r="GC116" s="5"/>
      <c r="GD116" s="5"/>
      <c r="GE116" s="5"/>
      <c r="GF116" s="5"/>
      <c r="GG116" s="5"/>
      <c r="GH116" s="62"/>
      <c r="GI116" s="62"/>
      <c r="GJ116" s="62"/>
      <c r="GK116" s="62"/>
      <c r="GL116" s="62"/>
      <c r="GM116" s="62"/>
      <c r="GN116" s="62"/>
      <c r="GO116" s="62"/>
      <c r="GP116" s="62"/>
      <c r="GQ116" s="62"/>
      <c r="GR116" s="62"/>
      <c r="GS116" s="62"/>
      <c r="GT116" s="62"/>
      <c r="GU116" s="62"/>
      <c r="GV116" s="62"/>
      <c r="GW116" s="5"/>
      <c r="GX116" s="5"/>
      <c r="GY116" s="5"/>
      <c r="GZ116" s="5"/>
      <c r="HA116" s="5"/>
      <c r="HB116" s="5"/>
      <c r="HC116" s="5"/>
      <c r="HD116" s="5"/>
      <c r="HE116" s="5"/>
      <c r="HF116" s="5"/>
      <c r="HG116" s="5"/>
      <c r="HH116" s="5"/>
      <c r="HI116" s="5"/>
      <c r="HJ116" s="5"/>
      <c r="HK116" s="5"/>
      <c r="HL116" s="62"/>
      <c r="HM116" s="62"/>
      <c r="HN116" s="62"/>
      <c r="HO116" s="62"/>
      <c r="HP116" s="62"/>
      <c r="HQ116" s="62"/>
      <c r="HR116" s="62"/>
      <c r="HS116" s="62"/>
      <c r="HT116" s="62"/>
      <c r="HU116" s="62"/>
      <c r="HV116" s="62"/>
      <c r="HW116" s="62"/>
      <c r="HX116" s="62"/>
      <c r="HY116" s="62"/>
      <c r="HZ116" s="62"/>
      <c r="IA116" s="5"/>
      <c r="IB116" s="5"/>
      <c r="IC116" s="5"/>
      <c r="ID116" s="5"/>
      <c r="IE116" s="5"/>
      <c r="IF116" s="5"/>
      <c r="IG116" s="5"/>
      <c r="IH116" s="5"/>
      <c r="II116" s="5"/>
      <c r="IJ116" s="5"/>
      <c r="IK116" s="5"/>
      <c r="IL116" s="5"/>
      <c r="IM116" s="5"/>
      <c r="IN116" s="5"/>
      <c r="IO116" s="5"/>
      <c r="IP116" s="62"/>
      <c r="IQ116" s="62"/>
      <c r="IR116" s="62"/>
      <c r="IS116" s="62"/>
      <c r="IT116" s="62"/>
      <c r="IU116" s="62"/>
      <c r="IV116" s="62"/>
      <c r="IW116" s="62"/>
      <c r="IX116" s="62"/>
      <c r="IY116" s="62"/>
      <c r="IZ116" s="62"/>
      <c r="JA116" s="62"/>
      <c r="JB116" s="62"/>
      <c r="JC116" s="62"/>
      <c r="JD116" s="62"/>
      <c r="JE116" s="5"/>
      <c r="JF116" s="5"/>
      <c r="JG116" s="5"/>
      <c r="JH116" s="5"/>
      <c r="JI116" s="5"/>
      <c r="JJ116" s="5"/>
      <c r="JK116" s="5"/>
      <c r="JL116" s="5"/>
      <c r="JM116" s="5"/>
      <c r="JN116" s="5"/>
      <c r="JO116" s="5"/>
      <c r="JP116" s="5"/>
      <c r="JQ116" s="5"/>
      <c r="JR116" s="5"/>
      <c r="JS116" s="5"/>
      <c r="JT116" s="62"/>
      <c r="JU116" s="62"/>
      <c r="JV116" s="62"/>
      <c r="JW116" s="62"/>
      <c r="JX116" s="62"/>
      <c r="JY116" s="62"/>
      <c r="JZ116" s="62"/>
      <c r="KA116" s="62"/>
      <c r="KB116" s="62"/>
      <c r="KC116" s="62"/>
      <c r="KD116" s="62"/>
      <c r="KE116" s="62"/>
      <c r="KF116" s="62"/>
      <c r="KG116" s="62"/>
      <c r="KH116" s="62"/>
      <c r="KI116" s="5"/>
      <c r="KJ116" s="5"/>
      <c r="KK116" s="5"/>
      <c r="KL116" s="5"/>
      <c r="KM116" s="5"/>
      <c r="KN116" s="5"/>
      <c r="KO116" s="5"/>
      <c r="KP116" s="5"/>
      <c r="KQ116" s="5"/>
      <c r="KR116" s="5"/>
      <c r="KS116" s="5"/>
      <c r="KT116" s="5"/>
      <c r="KU116" s="5"/>
      <c r="KV116" s="5"/>
      <c r="KW116" s="5"/>
      <c r="KX116" s="62"/>
      <c r="KY116" s="62"/>
      <c r="KZ116" s="62"/>
      <c r="LA116" s="62"/>
      <c r="LB116" s="62"/>
      <c r="LC116" s="62"/>
      <c r="LD116" s="62"/>
      <c r="LE116" s="62"/>
      <c r="LF116" s="62"/>
      <c r="LG116" s="62"/>
      <c r="LH116" s="62"/>
      <c r="LI116" s="62"/>
      <c r="LJ116" s="62"/>
      <c r="LK116" s="62"/>
      <c r="LL116" s="62"/>
    </row>
    <row r="117" spans="1:324" x14ac:dyDescent="0.35">
      <c r="A117" s="131">
        <v>113</v>
      </c>
      <c r="B117" s="170"/>
      <c r="C117" s="170"/>
      <c r="D117" s="152">
        <v>204</v>
      </c>
      <c r="E117" s="72" t="str">
        <f>'BVEM Scorecard'!F116</f>
        <v>Wind + Solar + Storage</v>
      </c>
      <c r="F117" s="96">
        <f t="shared" si="78"/>
        <v>0.35</v>
      </c>
      <c r="G117" s="96">
        <f t="shared" si="79"/>
        <v>0.6</v>
      </c>
      <c r="H117" s="96">
        <f t="shared" si="80"/>
        <v>0</v>
      </c>
      <c r="I117" s="96">
        <f t="shared" si="81"/>
        <v>0</v>
      </c>
      <c r="J117" s="66">
        <v>1</v>
      </c>
      <c r="K117" s="66">
        <v>1</v>
      </c>
      <c r="L117" s="66">
        <v>365</v>
      </c>
      <c r="M117" s="66">
        <v>0</v>
      </c>
      <c r="N117" s="66">
        <v>0</v>
      </c>
      <c r="O117" s="66">
        <v>0</v>
      </c>
      <c r="P117" s="66">
        <v>0</v>
      </c>
      <c r="Q117" s="66">
        <v>0</v>
      </c>
      <c r="R117" s="66">
        <v>1</v>
      </c>
      <c r="S117" s="66">
        <v>1</v>
      </c>
      <c r="T117" s="66">
        <v>1</v>
      </c>
      <c r="U117" s="66">
        <v>0</v>
      </c>
      <c r="V117" s="66">
        <f t="shared" si="150"/>
        <v>3</v>
      </c>
      <c r="W117" s="66">
        <f t="shared" si="151"/>
        <v>0.35</v>
      </c>
      <c r="X117" s="35" t="str">
        <f>'Training Programs'!Y117</f>
        <v>Temporary construction</v>
      </c>
      <c r="Y117" s="5">
        <v>1</v>
      </c>
      <c r="Z117" s="5">
        <f>'Training Programs'!AA117</f>
        <v>275</v>
      </c>
      <c r="AA117" s="5"/>
      <c r="AB117" s="5"/>
      <c r="AC117" s="5"/>
      <c r="AD117" s="5"/>
      <c r="AE117" s="5"/>
      <c r="AF117" s="5"/>
      <c r="AG117" s="5"/>
      <c r="AH117" s="5"/>
      <c r="AI117" s="5"/>
      <c r="AJ117" s="35">
        <f t="shared" si="84"/>
        <v>0</v>
      </c>
      <c r="AK117" s="35">
        <f t="shared" si="85"/>
        <v>0.97345132743362828</v>
      </c>
      <c r="AL117" s="35">
        <f t="shared" si="86"/>
        <v>0</v>
      </c>
      <c r="AM117" s="35"/>
      <c r="AN117" s="62" t="str">
        <f>'Training Programs'!AO117</f>
        <v>Long term workers</v>
      </c>
      <c r="AO117" s="62"/>
      <c r="AP117" s="62">
        <f>'Training Programs'!AQ117</f>
        <v>7.5</v>
      </c>
      <c r="AQ117" s="62"/>
      <c r="AR117" s="62"/>
      <c r="AS117" s="62"/>
      <c r="AT117" s="62"/>
      <c r="AU117" s="62"/>
      <c r="AV117" s="62"/>
      <c r="AW117" s="62"/>
      <c r="AX117" s="62"/>
      <c r="AY117" s="62"/>
      <c r="AZ117" s="62"/>
      <c r="BA117" s="62"/>
      <c r="BB117" s="62"/>
      <c r="BC117" s="5"/>
      <c r="BD117" s="5"/>
      <c r="BE117" s="5"/>
      <c r="BF117" s="5"/>
      <c r="BG117" s="5"/>
      <c r="BH117" s="5"/>
      <c r="BI117" s="5"/>
      <c r="BJ117" s="5"/>
      <c r="BK117" s="5"/>
      <c r="BL117" s="5"/>
      <c r="BM117" s="5"/>
      <c r="BN117" s="5"/>
      <c r="BO117" s="5"/>
      <c r="BP117" s="5"/>
      <c r="BQ117" s="5"/>
      <c r="BR117" s="62"/>
      <c r="BS117" s="62"/>
      <c r="BT117" s="62"/>
      <c r="BU117" s="62"/>
      <c r="BV117" s="62"/>
      <c r="BW117" s="62"/>
      <c r="BX117" s="62"/>
      <c r="BY117" s="62"/>
      <c r="BZ117" s="62"/>
      <c r="CA117" s="62"/>
      <c r="CB117" s="62"/>
      <c r="CC117" s="62"/>
      <c r="CD117" s="62"/>
      <c r="CE117" s="62"/>
      <c r="CF117" s="62"/>
      <c r="CG117" s="5"/>
      <c r="CH117" s="5"/>
      <c r="CI117" s="5"/>
      <c r="CJ117" s="5"/>
      <c r="CK117" s="5"/>
      <c r="CL117" s="5"/>
      <c r="CM117" s="5"/>
      <c r="CN117" s="5"/>
      <c r="CO117" s="5"/>
      <c r="CP117" s="5"/>
      <c r="CQ117" s="5"/>
      <c r="CR117" s="5"/>
      <c r="CS117" s="5"/>
      <c r="CT117" s="5"/>
      <c r="CU117" s="5"/>
      <c r="CV117" s="62"/>
      <c r="CW117" s="62"/>
      <c r="CX117" s="62"/>
      <c r="CY117" s="62"/>
      <c r="CZ117" s="62"/>
      <c r="DA117" s="62"/>
      <c r="DB117" s="62"/>
      <c r="DC117" s="62"/>
      <c r="DD117" s="62"/>
      <c r="DE117" s="62"/>
      <c r="DF117" s="62"/>
      <c r="DG117" s="62"/>
      <c r="DH117" s="62"/>
      <c r="DI117" s="62"/>
      <c r="DJ117" s="62"/>
      <c r="DK117" s="5"/>
      <c r="DL117" s="5"/>
      <c r="DM117" s="5"/>
      <c r="DN117" s="5"/>
      <c r="DO117" s="5"/>
      <c r="DP117" s="5"/>
      <c r="DQ117" s="5"/>
      <c r="DR117" s="5"/>
      <c r="DS117" s="5"/>
      <c r="DT117" s="5"/>
      <c r="DU117" s="5"/>
      <c r="DV117" s="5"/>
      <c r="DW117" s="5"/>
      <c r="DX117" s="5"/>
      <c r="DY117" s="5"/>
      <c r="DZ117" s="62"/>
      <c r="EA117" s="62"/>
      <c r="EB117" s="62"/>
      <c r="EC117" s="62"/>
      <c r="ED117" s="62"/>
      <c r="EE117" s="62"/>
      <c r="EF117" s="62"/>
      <c r="EG117" s="62"/>
      <c r="EH117" s="62"/>
      <c r="EI117" s="62"/>
      <c r="EJ117" s="62"/>
      <c r="EK117" s="62"/>
      <c r="EL117" s="62"/>
      <c r="EM117" s="62"/>
      <c r="EN117" s="62"/>
      <c r="EO117" s="5"/>
      <c r="EP117" s="5"/>
      <c r="EQ117" s="5"/>
      <c r="ER117" s="5"/>
      <c r="ES117" s="5"/>
      <c r="ET117" s="5"/>
      <c r="EU117" s="5"/>
      <c r="EV117" s="5"/>
      <c r="EW117" s="5"/>
      <c r="EX117" s="5"/>
      <c r="EY117" s="5"/>
      <c r="EZ117" s="5"/>
      <c r="FA117" s="5"/>
      <c r="FB117" s="5"/>
      <c r="FC117" s="5"/>
      <c r="FD117" s="62"/>
      <c r="FE117" s="62"/>
      <c r="FF117" s="62"/>
      <c r="FG117" s="62"/>
      <c r="FH117" s="62"/>
      <c r="FI117" s="62"/>
      <c r="FJ117" s="62"/>
      <c r="FK117" s="62"/>
      <c r="FL117" s="62"/>
      <c r="FM117" s="62"/>
      <c r="FN117" s="62"/>
      <c r="FO117" s="62"/>
      <c r="FP117" s="62"/>
      <c r="FQ117" s="62"/>
      <c r="FR117" s="62"/>
      <c r="FS117" s="5"/>
      <c r="FT117" s="5"/>
      <c r="FU117" s="5"/>
      <c r="FV117" s="5"/>
      <c r="FW117" s="5"/>
      <c r="FX117" s="5"/>
      <c r="FY117" s="5"/>
      <c r="FZ117" s="5"/>
      <c r="GA117" s="5"/>
      <c r="GB117" s="5"/>
      <c r="GC117" s="5"/>
      <c r="GD117" s="5"/>
      <c r="GE117" s="5"/>
      <c r="GF117" s="5"/>
      <c r="GG117" s="5"/>
      <c r="GH117" s="62"/>
      <c r="GI117" s="62"/>
      <c r="GJ117" s="62"/>
      <c r="GK117" s="62"/>
      <c r="GL117" s="62"/>
      <c r="GM117" s="62"/>
      <c r="GN117" s="62"/>
      <c r="GO117" s="62"/>
      <c r="GP117" s="62"/>
      <c r="GQ117" s="62"/>
      <c r="GR117" s="62"/>
      <c r="GS117" s="62"/>
      <c r="GT117" s="62"/>
      <c r="GU117" s="62"/>
      <c r="GV117" s="62"/>
      <c r="GW117" s="5"/>
      <c r="GX117" s="5"/>
      <c r="GY117" s="5"/>
      <c r="GZ117" s="5"/>
      <c r="HA117" s="5"/>
      <c r="HB117" s="5"/>
      <c r="HC117" s="5"/>
      <c r="HD117" s="5"/>
      <c r="HE117" s="5"/>
      <c r="HF117" s="5"/>
      <c r="HG117" s="5"/>
      <c r="HH117" s="5"/>
      <c r="HI117" s="5"/>
      <c r="HJ117" s="5"/>
      <c r="HK117" s="5"/>
      <c r="HL117" s="62"/>
      <c r="HM117" s="62"/>
      <c r="HN117" s="62"/>
      <c r="HO117" s="62"/>
      <c r="HP117" s="62"/>
      <c r="HQ117" s="62"/>
      <c r="HR117" s="62"/>
      <c r="HS117" s="62"/>
      <c r="HT117" s="62"/>
      <c r="HU117" s="62"/>
      <c r="HV117" s="62"/>
      <c r="HW117" s="62"/>
      <c r="HX117" s="62"/>
      <c r="HY117" s="62"/>
      <c r="HZ117" s="62"/>
      <c r="IA117" s="5"/>
      <c r="IB117" s="5"/>
      <c r="IC117" s="5"/>
      <c r="ID117" s="5"/>
      <c r="IE117" s="5"/>
      <c r="IF117" s="5"/>
      <c r="IG117" s="5"/>
      <c r="IH117" s="5"/>
      <c r="II117" s="5"/>
      <c r="IJ117" s="5"/>
      <c r="IK117" s="5"/>
      <c r="IL117" s="5"/>
      <c r="IM117" s="5"/>
      <c r="IN117" s="5"/>
      <c r="IO117" s="5"/>
      <c r="IP117" s="62"/>
      <c r="IQ117" s="62"/>
      <c r="IR117" s="62"/>
      <c r="IS117" s="62"/>
      <c r="IT117" s="62"/>
      <c r="IU117" s="62"/>
      <c r="IV117" s="62"/>
      <c r="IW117" s="62"/>
      <c r="IX117" s="62"/>
      <c r="IY117" s="62"/>
      <c r="IZ117" s="62"/>
      <c r="JA117" s="62"/>
      <c r="JB117" s="62"/>
      <c r="JC117" s="62"/>
      <c r="JD117" s="62"/>
      <c r="JE117" s="5"/>
      <c r="JF117" s="5"/>
      <c r="JG117" s="5"/>
      <c r="JH117" s="5"/>
      <c r="JI117" s="5"/>
      <c r="JJ117" s="5"/>
      <c r="JK117" s="5"/>
      <c r="JL117" s="5"/>
      <c r="JM117" s="5"/>
      <c r="JN117" s="5"/>
      <c r="JO117" s="5"/>
      <c r="JP117" s="5"/>
      <c r="JQ117" s="5"/>
      <c r="JR117" s="5"/>
      <c r="JS117" s="5"/>
      <c r="JT117" s="62"/>
      <c r="JU117" s="62"/>
      <c r="JV117" s="62"/>
      <c r="JW117" s="62"/>
      <c r="JX117" s="62"/>
      <c r="JY117" s="62"/>
      <c r="JZ117" s="62"/>
      <c r="KA117" s="62"/>
      <c r="KB117" s="62"/>
      <c r="KC117" s="62"/>
      <c r="KD117" s="62"/>
      <c r="KE117" s="62"/>
      <c r="KF117" s="62"/>
      <c r="KG117" s="62"/>
      <c r="KH117" s="62"/>
      <c r="KI117" s="5"/>
      <c r="KJ117" s="5"/>
      <c r="KK117" s="5"/>
      <c r="KL117" s="5"/>
      <c r="KM117" s="5"/>
      <c r="KN117" s="5"/>
      <c r="KO117" s="5"/>
      <c r="KP117" s="5"/>
      <c r="KQ117" s="5"/>
      <c r="KR117" s="5"/>
      <c r="KS117" s="5"/>
      <c r="KT117" s="5"/>
      <c r="KU117" s="5"/>
      <c r="KV117" s="5"/>
      <c r="KW117" s="5"/>
      <c r="KX117" s="62"/>
      <c r="KY117" s="62"/>
      <c r="KZ117" s="62"/>
      <c r="LA117" s="62"/>
      <c r="LB117" s="62"/>
      <c r="LC117" s="62"/>
      <c r="LD117" s="62"/>
      <c r="LE117" s="62"/>
      <c r="LF117" s="62"/>
      <c r="LG117" s="62"/>
      <c r="LH117" s="62"/>
      <c r="LI117" s="62"/>
      <c r="LJ117" s="62"/>
      <c r="LK117" s="62"/>
      <c r="LL117" s="62"/>
    </row>
    <row r="118" spans="1:324" x14ac:dyDescent="0.35">
      <c r="A118" s="131">
        <v>114</v>
      </c>
      <c r="B118" s="170"/>
      <c r="C118" s="170"/>
      <c r="D118" s="152">
        <v>217</v>
      </c>
      <c r="E118" s="72" t="str">
        <f>'BVEM Scorecard'!F117</f>
        <v>Solar + Storage</v>
      </c>
      <c r="F118" s="96">
        <f t="shared" si="78"/>
        <v>0</v>
      </c>
      <c r="G118" s="96">
        <f t="shared" si="79"/>
        <v>0</v>
      </c>
      <c r="H118" s="96">
        <f t="shared" si="80"/>
        <v>0</v>
      </c>
      <c r="I118" s="96">
        <f t="shared" si="81"/>
        <v>0</v>
      </c>
      <c r="J118" s="66">
        <v>0</v>
      </c>
      <c r="K118" s="66">
        <v>0</v>
      </c>
      <c r="L118" s="66">
        <v>0</v>
      </c>
      <c r="M118" s="66">
        <v>0</v>
      </c>
      <c r="N118" s="66">
        <v>0</v>
      </c>
      <c r="O118" s="66">
        <v>0</v>
      </c>
      <c r="P118" s="66">
        <v>0</v>
      </c>
      <c r="Q118" s="66">
        <v>0</v>
      </c>
      <c r="R118" s="66">
        <v>0</v>
      </c>
      <c r="S118" s="66">
        <v>0</v>
      </c>
      <c r="T118" s="66">
        <v>0</v>
      </c>
      <c r="U118" s="66">
        <v>0</v>
      </c>
      <c r="V118" s="66">
        <f t="shared" si="82"/>
        <v>0</v>
      </c>
      <c r="W118" s="66">
        <f t="shared" si="83"/>
        <v>0</v>
      </c>
      <c r="X118" s="35"/>
      <c r="Y118" s="5"/>
      <c r="Z118" s="5"/>
      <c r="AA118" s="5"/>
      <c r="AB118" s="5"/>
      <c r="AC118" s="5"/>
      <c r="AD118" s="5"/>
      <c r="AE118" s="5"/>
      <c r="AF118" s="5"/>
      <c r="AG118" s="5"/>
      <c r="AH118" s="5"/>
      <c r="AI118" s="5"/>
      <c r="AJ118" s="35"/>
      <c r="AK118" s="35"/>
      <c r="AL118" s="35"/>
      <c r="AM118" s="35"/>
      <c r="AN118" s="62"/>
      <c r="AO118" s="62"/>
      <c r="AP118" s="62"/>
      <c r="AQ118" s="62"/>
      <c r="AR118" s="62"/>
      <c r="AS118" s="62"/>
      <c r="AT118" s="62"/>
      <c r="AU118" s="62"/>
      <c r="AV118" s="62"/>
      <c r="AW118" s="62"/>
      <c r="AX118" s="62"/>
      <c r="AY118" s="62"/>
      <c r="AZ118" s="62"/>
      <c r="BA118" s="62"/>
      <c r="BB118" s="62"/>
      <c r="BC118" s="5"/>
      <c r="BD118" s="5"/>
      <c r="BE118" s="5"/>
      <c r="BF118" s="5"/>
      <c r="BG118" s="5"/>
      <c r="BH118" s="5"/>
      <c r="BI118" s="5"/>
      <c r="BJ118" s="5"/>
      <c r="BK118" s="5"/>
      <c r="BL118" s="5"/>
      <c r="BM118" s="5"/>
      <c r="BN118" s="5"/>
      <c r="BO118" s="5"/>
      <c r="BP118" s="5"/>
      <c r="BQ118" s="5"/>
      <c r="BR118" s="62"/>
      <c r="BS118" s="62"/>
      <c r="BT118" s="62"/>
      <c r="BU118" s="62"/>
      <c r="BV118" s="62"/>
      <c r="BW118" s="62"/>
      <c r="BX118" s="62"/>
      <c r="BY118" s="62"/>
      <c r="BZ118" s="62"/>
      <c r="CA118" s="62"/>
      <c r="CB118" s="62"/>
      <c r="CC118" s="62"/>
      <c r="CD118" s="62"/>
      <c r="CE118" s="62"/>
      <c r="CF118" s="62"/>
      <c r="CG118" s="5"/>
      <c r="CH118" s="5"/>
      <c r="CI118" s="5"/>
      <c r="CJ118" s="5"/>
      <c r="CK118" s="5"/>
      <c r="CL118" s="5"/>
      <c r="CM118" s="5"/>
      <c r="CN118" s="5"/>
      <c r="CO118" s="5"/>
      <c r="CP118" s="5"/>
      <c r="CQ118" s="5"/>
      <c r="CR118" s="5"/>
      <c r="CS118" s="5"/>
      <c r="CT118" s="5"/>
      <c r="CU118" s="5"/>
      <c r="CV118" s="62"/>
      <c r="CW118" s="62"/>
      <c r="CX118" s="62"/>
      <c r="CY118" s="62"/>
      <c r="CZ118" s="62"/>
      <c r="DA118" s="62"/>
      <c r="DB118" s="62"/>
      <c r="DC118" s="62"/>
      <c r="DD118" s="62"/>
      <c r="DE118" s="62"/>
      <c r="DF118" s="62"/>
      <c r="DG118" s="62"/>
      <c r="DH118" s="62"/>
      <c r="DI118" s="62"/>
      <c r="DJ118" s="62"/>
      <c r="DK118" s="5"/>
      <c r="DL118" s="5"/>
      <c r="DM118" s="5"/>
      <c r="DN118" s="5"/>
      <c r="DO118" s="5"/>
      <c r="DP118" s="5"/>
      <c r="DQ118" s="5"/>
      <c r="DR118" s="5"/>
      <c r="DS118" s="5"/>
      <c r="DT118" s="5"/>
      <c r="DU118" s="5"/>
      <c r="DV118" s="5"/>
      <c r="DW118" s="5"/>
      <c r="DX118" s="5"/>
      <c r="DY118" s="5"/>
      <c r="DZ118" s="62"/>
      <c r="EA118" s="62"/>
      <c r="EB118" s="62"/>
      <c r="EC118" s="62"/>
      <c r="ED118" s="62"/>
      <c r="EE118" s="62"/>
      <c r="EF118" s="62"/>
      <c r="EG118" s="62"/>
      <c r="EH118" s="62"/>
      <c r="EI118" s="62"/>
      <c r="EJ118" s="62"/>
      <c r="EK118" s="62"/>
      <c r="EL118" s="62"/>
      <c r="EM118" s="62"/>
      <c r="EN118" s="62"/>
      <c r="EO118" s="5"/>
      <c r="EP118" s="5"/>
      <c r="EQ118" s="5"/>
      <c r="ER118" s="5"/>
      <c r="ES118" s="5"/>
      <c r="ET118" s="5"/>
      <c r="EU118" s="5"/>
      <c r="EV118" s="5"/>
      <c r="EW118" s="5"/>
      <c r="EX118" s="5"/>
      <c r="EY118" s="5"/>
      <c r="EZ118" s="5"/>
      <c r="FA118" s="5"/>
      <c r="FB118" s="5"/>
      <c r="FC118" s="5"/>
      <c r="FD118" s="62"/>
      <c r="FE118" s="62"/>
      <c r="FF118" s="62"/>
      <c r="FG118" s="62"/>
      <c r="FH118" s="62"/>
      <c r="FI118" s="62"/>
      <c r="FJ118" s="62"/>
      <c r="FK118" s="62"/>
      <c r="FL118" s="62"/>
      <c r="FM118" s="62"/>
      <c r="FN118" s="62"/>
      <c r="FO118" s="62"/>
      <c r="FP118" s="62"/>
      <c r="FQ118" s="62"/>
      <c r="FR118" s="62"/>
      <c r="FS118" s="5"/>
      <c r="FT118" s="5"/>
      <c r="FU118" s="5"/>
      <c r="FV118" s="5"/>
      <c r="FW118" s="5"/>
      <c r="FX118" s="5"/>
      <c r="FY118" s="5"/>
      <c r="FZ118" s="5"/>
      <c r="GA118" s="5"/>
      <c r="GB118" s="5"/>
      <c r="GC118" s="5"/>
      <c r="GD118" s="5"/>
      <c r="GE118" s="5"/>
      <c r="GF118" s="5"/>
      <c r="GG118" s="5"/>
      <c r="GH118" s="62"/>
      <c r="GI118" s="62"/>
      <c r="GJ118" s="62"/>
      <c r="GK118" s="62"/>
      <c r="GL118" s="62"/>
      <c r="GM118" s="62"/>
      <c r="GN118" s="62"/>
      <c r="GO118" s="62"/>
      <c r="GP118" s="62"/>
      <c r="GQ118" s="62"/>
      <c r="GR118" s="62"/>
      <c r="GS118" s="62"/>
      <c r="GT118" s="62"/>
      <c r="GU118" s="62"/>
      <c r="GV118" s="62"/>
      <c r="GW118" s="5"/>
      <c r="GX118" s="5"/>
      <c r="GY118" s="5"/>
      <c r="GZ118" s="5"/>
      <c r="HA118" s="5"/>
      <c r="HB118" s="5"/>
      <c r="HC118" s="5"/>
      <c r="HD118" s="5"/>
      <c r="HE118" s="5"/>
      <c r="HF118" s="5"/>
      <c r="HG118" s="5"/>
      <c r="HH118" s="5"/>
      <c r="HI118" s="5"/>
      <c r="HJ118" s="5"/>
      <c r="HK118" s="5"/>
      <c r="HL118" s="62"/>
      <c r="HM118" s="62"/>
      <c r="HN118" s="62"/>
      <c r="HO118" s="62"/>
      <c r="HP118" s="62"/>
      <c r="HQ118" s="62"/>
      <c r="HR118" s="62"/>
      <c r="HS118" s="62"/>
      <c r="HT118" s="62"/>
      <c r="HU118" s="62"/>
      <c r="HV118" s="62"/>
      <c r="HW118" s="62"/>
      <c r="HX118" s="62"/>
      <c r="HY118" s="62"/>
      <c r="HZ118" s="62"/>
      <c r="IA118" s="5"/>
      <c r="IB118" s="5"/>
      <c r="IC118" s="5"/>
      <c r="ID118" s="5"/>
      <c r="IE118" s="5"/>
      <c r="IF118" s="5"/>
      <c r="IG118" s="5"/>
      <c r="IH118" s="5"/>
      <c r="II118" s="5"/>
      <c r="IJ118" s="5"/>
      <c r="IK118" s="5"/>
      <c r="IL118" s="5"/>
      <c r="IM118" s="5"/>
      <c r="IN118" s="5"/>
      <c r="IO118" s="5"/>
      <c r="IP118" s="62"/>
      <c r="IQ118" s="62"/>
      <c r="IR118" s="62"/>
      <c r="IS118" s="62"/>
      <c r="IT118" s="62"/>
      <c r="IU118" s="62"/>
      <c r="IV118" s="62"/>
      <c r="IW118" s="62"/>
      <c r="IX118" s="62"/>
      <c r="IY118" s="62"/>
      <c r="IZ118" s="62"/>
      <c r="JA118" s="62"/>
      <c r="JB118" s="62"/>
      <c r="JC118" s="62"/>
      <c r="JD118" s="62"/>
      <c r="JE118" s="5"/>
      <c r="JF118" s="5"/>
      <c r="JG118" s="5"/>
      <c r="JH118" s="5"/>
      <c r="JI118" s="5"/>
      <c r="JJ118" s="5"/>
      <c r="JK118" s="5"/>
      <c r="JL118" s="5"/>
      <c r="JM118" s="5"/>
      <c r="JN118" s="5"/>
      <c r="JO118" s="5"/>
      <c r="JP118" s="5"/>
      <c r="JQ118" s="5"/>
      <c r="JR118" s="5"/>
      <c r="JS118" s="5"/>
      <c r="JT118" s="62"/>
      <c r="JU118" s="62"/>
      <c r="JV118" s="62"/>
      <c r="JW118" s="62"/>
      <c r="JX118" s="62"/>
      <c r="JY118" s="62"/>
      <c r="JZ118" s="62"/>
      <c r="KA118" s="62"/>
      <c r="KB118" s="62"/>
      <c r="KC118" s="62"/>
      <c r="KD118" s="62"/>
      <c r="KE118" s="62"/>
      <c r="KF118" s="62"/>
      <c r="KG118" s="62"/>
      <c r="KH118" s="62"/>
      <c r="KI118" s="5"/>
      <c r="KJ118" s="5"/>
      <c r="KK118" s="5"/>
      <c r="KL118" s="5"/>
      <c r="KM118" s="5"/>
      <c r="KN118" s="5"/>
      <c r="KO118" s="5"/>
      <c r="KP118" s="5"/>
      <c r="KQ118" s="5"/>
      <c r="KR118" s="5"/>
      <c r="KS118" s="5"/>
      <c r="KT118" s="5"/>
      <c r="KU118" s="5"/>
      <c r="KV118" s="5"/>
      <c r="KW118" s="5"/>
      <c r="KX118" s="62"/>
      <c r="KY118" s="62"/>
      <c r="KZ118" s="62"/>
      <c r="LA118" s="62"/>
      <c r="LB118" s="62"/>
      <c r="LC118" s="62"/>
      <c r="LD118" s="62"/>
      <c r="LE118" s="62"/>
      <c r="LF118" s="62"/>
      <c r="LG118" s="62"/>
      <c r="LH118" s="62"/>
      <c r="LI118" s="62"/>
      <c r="LJ118" s="62"/>
      <c r="LK118" s="62"/>
      <c r="LL118" s="62"/>
    </row>
    <row r="119" spans="1:324" x14ac:dyDescent="0.35">
      <c r="A119" s="131">
        <v>115</v>
      </c>
      <c r="B119" s="170"/>
      <c r="C119" s="170"/>
      <c r="D119" s="152">
        <v>218</v>
      </c>
      <c r="E119" s="72" t="str">
        <f>'BVEM Scorecard'!F118</f>
        <v>Solar</v>
      </c>
      <c r="F119" s="96">
        <f t="shared" si="78"/>
        <v>0</v>
      </c>
      <c r="G119" s="96">
        <f t="shared" si="79"/>
        <v>0</v>
      </c>
      <c r="H119" s="96">
        <f t="shared" si="80"/>
        <v>0</v>
      </c>
      <c r="I119" s="96">
        <f t="shared" si="81"/>
        <v>0</v>
      </c>
      <c r="J119" s="66">
        <v>0</v>
      </c>
      <c r="K119" s="66">
        <v>0</v>
      </c>
      <c r="L119" s="66">
        <v>0</v>
      </c>
      <c r="M119" s="66">
        <v>0</v>
      </c>
      <c r="N119" s="66">
        <v>0</v>
      </c>
      <c r="O119" s="66">
        <v>0</v>
      </c>
      <c r="P119" s="66">
        <v>0</v>
      </c>
      <c r="Q119" s="66">
        <v>0</v>
      </c>
      <c r="R119" s="66">
        <v>0</v>
      </c>
      <c r="S119" s="66">
        <v>0</v>
      </c>
      <c r="T119" s="66">
        <v>0</v>
      </c>
      <c r="U119" s="66">
        <v>0</v>
      </c>
      <c r="V119" s="66">
        <f t="shared" si="82"/>
        <v>0</v>
      </c>
      <c r="W119" s="66">
        <f t="shared" si="83"/>
        <v>0</v>
      </c>
      <c r="X119" s="35"/>
      <c r="Y119" s="5"/>
      <c r="Z119" s="5"/>
      <c r="AA119" s="5"/>
      <c r="AB119" s="5"/>
      <c r="AC119" s="5"/>
      <c r="AD119" s="5"/>
      <c r="AE119" s="5"/>
      <c r="AF119" s="5"/>
      <c r="AG119" s="5"/>
      <c r="AH119" s="5"/>
      <c r="AI119" s="5"/>
      <c r="AJ119" s="35"/>
      <c r="AK119" s="35"/>
      <c r="AL119" s="35"/>
      <c r="AM119" s="35"/>
      <c r="AN119" s="62"/>
      <c r="AO119" s="62"/>
      <c r="AP119" s="62"/>
      <c r="AQ119" s="62"/>
      <c r="AR119" s="62"/>
      <c r="AS119" s="62"/>
      <c r="AT119" s="62"/>
      <c r="AU119" s="62"/>
      <c r="AV119" s="62"/>
      <c r="AW119" s="62"/>
      <c r="AX119" s="62"/>
      <c r="AY119" s="62"/>
      <c r="AZ119" s="62"/>
      <c r="BA119" s="62"/>
      <c r="BB119" s="62"/>
      <c r="BC119" s="5"/>
      <c r="BD119" s="5"/>
      <c r="BE119" s="5"/>
      <c r="BF119" s="5"/>
      <c r="BG119" s="5"/>
      <c r="BH119" s="5"/>
      <c r="BI119" s="5"/>
      <c r="BJ119" s="5"/>
      <c r="BK119" s="5"/>
      <c r="BL119" s="5"/>
      <c r="BM119" s="5"/>
      <c r="BN119" s="5"/>
      <c r="BO119" s="5"/>
      <c r="BP119" s="5"/>
      <c r="BQ119" s="5"/>
      <c r="BR119" s="62"/>
      <c r="BS119" s="62"/>
      <c r="BT119" s="62"/>
      <c r="BU119" s="62"/>
      <c r="BV119" s="62"/>
      <c r="BW119" s="62"/>
      <c r="BX119" s="62"/>
      <c r="BY119" s="62"/>
      <c r="BZ119" s="62"/>
      <c r="CA119" s="62"/>
      <c r="CB119" s="62"/>
      <c r="CC119" s="62"/>
      <c r="CD119" s="62"/>
      <c r="CE119" s="62"/>
      <c r="CF119" s="62"/>
      <c r="CG119" s="5"/>
      <c r="CH119" s="5"/>
      <c r="CI119" s="5"/>
      <c r="CJ119" s="5"/>
      <c r="CK119" s="5"/>
      <c r="CL119" s="5"/>
      <c r="CM119" s="5"/>
      <c r="CN119" s="5"/>
      <c r="CO119" s="5"/>
      <c r="CP119" s="5"/>
      <c r="CQ119" s="5"/>
      <c r="CR119" s="5"/>
      <c r="CS119" s="5"/>
      <c r="CT119" s="5"/>
      <c r="CU119" s="5"/>
      <c r="CV119" s="62"/>
      <c r="CW119" s="62"/>
      <c r="CX119" s="62"/>
      <c r="CY119" s="62"/>
      <c r="CZ119" s="62"/>
      <c r="DA119" s="62"/>
      <c r="DB119" s="62"/>
      <c r="DC119" s="62"/>
      <c r="DD119" s="62"/>
      <c r="DE119" s="62"/>
      <c r="DF119" s="62"/>
      <c r="DG119" s="62"/>
      <c r="DH119" s="62"/>
      <c r="DI119" s="62"/>
      <c r="DJ119" s="62"/>
      <c r="DK119" s="5"/>
      <c r="DL119" s="5"/>
      <c r="DM119" s="5"/>
      <c r="DN119" s="5"/>
      <c r="DO119" s="5"/>
      <c r="DP119" s="5"/>
      <c r="DQ119" s="5"/>
      <c r="DR119" s="5"/>
      <c r="DS119" s="5"/>
      <c r="DT119" s="5"/>
      <c r="DU119" s="5"/>
      <c r="DV119" s="5"/>
      <c r="DW119" s="5"/>
      <c r="DX119" s="5"/>
      <c r="DY119" s="5"/>
      <c r="DZ119" s="62"/>
      <c r="EA119" s="62"/>
      <c r="EB119" s="62"/>
      <c r="EC119" s="62"/>
      <c r="ED119" s="62"/>
      <c r="EE119" s="62"/>
      <c r="EF119" s="62"/>
      <c r="EG119" s="62"/>
      <c r="EH119" s="62"/>
      <c r="EI119" s="62"/>
      <c r="EJ119" s="62"/>
      <c r="EK119" s="62"/>
      <c r="EL119" s="62"/>
      <c r="EM119" s="62"/>
      <c r="EN119" s="62"/>
      <c r="EO119" s="5"/>
      <c r="EP119" s="5"/>
      <c r="EQ119" s="5"/>
      <c r="ER119" s="5"/>
      <c r="ES119" s="5"/>
      <c r="ET119" s="5"/>
      <c r="EU119" s="5"/>
      <c r="EV119" s="5"/>
      <c r="EW119" s="5"/>
      <c r="EX119" s="5"/>
      <c r="EY119" s="5"/>
      <c r="EZ119" s="5"/>
      <c r="FA119" s="5"/>
      <c r="FB119" s="5"/>
      <c r="FC119" s="5"/>
      <c r="FD119" s="62"/>
      <c r="FE119" s="62"/>
      <c r="FF119" s="62"/>
      <c r="FG119" s="62"/>
      <c r="FH119" s="62"/>
      <c r="FI119" s="62"/>
      <c r="FJ119" s="62"/>
      <c r="FK119" s="62"/>
      <c r="FL119" s="62"/>
      <c r="FM119" s="62"/>
      <c r="FN119" s="62"/>
      <c r="FO119" s="62"/>
      <c r="FP119" s="62"/>
      <c r="FQ119" s="62"/>
      <c r="FR119" s="62"/>
      <c r="FS119" s="5"/>
      <c r="FT119" s="5"/>
      <c r="FU119" s="5"/>
      <c r="FV119" s="5"/>
      <c r="FW119" s="5"/>
      <c r="FX119" s="5"/>
      <c r="FY119" s="5"/>
      <c r="FZ119" s="5"/>
      <c r="GA119" s="5"/>
      <c r="GB119" s="5"/>
      <c r="GC119" s="5"/>
      <c r="GD119" s="5"/>
      <c r="GE119" s="5"/>
      <c r="GF119" s="5"/>
      <c r="GG119" s="5"/>
      <c r="GH119" s="62"/>
      <c r="GI119" s="62"/>
      <c r="GJ119" s="62"/>
      <c r="GK119" s="62"/>
      <c r="GL119" s="62"/>
      <c r="GM119" s="62"/>
      <c r="GN119" s="62"/>
      <c r="GO119" s="62"/>
      <c r="GP119" s="62"/>
      <c r="GQ119" s="62"/>
      <c r="GR119" s="62"/>
      <c r="GS119" s="62"/>
      <c r="GT119" s="62"/>
      <c r="GU119" s="62"/>
      <c r="GV119" s="62"/>
      <c r="GW119" s="5"/>
      <c r="GX119" s="5"/>
      <c r="GY119" s="5"/>
      <c r="GZ119" s="5"/>
      <c r="HA119" s="5"/>
      <c r="HB119" s="5"/>
      <c r="HC119" s="5"/>
      <c r="HD119" s="5"/>
      <c r="HE119" s="5"/>
      <c r="HF119" s="5"/>
      <c r="HG119" s="5"/>
      <c r="HH119" s="5"/>
      <c r="HI119" s="5"/>
      <c r="HJ119" s="5"/>
      <c r="HK119" s="5"/>
      <c r="HL119" s="62"/>
      <c r="HM119" s="62"/>
      <c r="HN119" s="62"/>
      <c r="HO119" s="62"/>
      <c r="HP119" s="62"/>
      <c r="HQ119" s="62"/>
      <c r="HR119" s="62"/>
      <c r="HS119" s="62"/>
      <c r="HT119" s="62"/>
      <c r="HU119" s="62"/>
      <c r="HV119" s="62"/>
      <c r="HW119" s="62"/>
      <c r="HX119" s="62"/>
      <c r="HY119" s="62"/>
      <c r="HZ119" s="62"/>
      <c r="IA119" s="5"/>
      <c r="IB119" s="5"/>
      <c r="IC119" s="5"/>
      <c r="ID119" s="5"/>
      <c r="IE119" s="5"/>
      <c r="IF119" s="5"/>
      <c r="IG119" s="5"/>
      <c r="IH119" s="5"/>
      <c r="II119" s="5"/>
      <c r="IJ119" s="5"/>
      <c r="IK119" s="5"/>
      <c r="IL119" s="5"/>
      <c r="IM119" s="5"/>
      <c r="IN119" s="5"/>
      <c r="IO119" s="5"/>
      <c r="IP119" s="62"/>
      <c r="IQ119" s="62"/>
      <c r="IR119" s="62"/>
      <c r="IS119" s="62"/>
      <c r="IT119" s="62"/>
      <c r="IU119" s="62"/>
      <c r="IV119" s="62"/>
      <c r="IW119" s="62"/>
      <c r="IX119" s="62"/>
      <c r="IY119" s="62"/>
      <c r="IZ119" s="62"/>
      <c r="JA119" s="62"/>
      <c r="JB119" s="62"/>
      <c r="JC119" s="62"/>
      <c r="JD119" s="62"/>
      <c r="JE119" s="5"/>
      <c r="JF119" s="5"/>
      <c r="JG119" s="5"/>
      <c r="JH119" s="5"/>
      <c r="JI119" s="5"/>
      <c r="JJ119" s="5"/>
      <c r="JK119" s="5"/>
      <c r="JL119" s="5"/>
      <c r="JM119" s="5"/>
      <c r="JN119" s="5"/>
      <c r="JO119" s="5"/>
      <c r="JP119" s="5"/>
      <c r="JQ119" s="5"/>
      <c r="JR119" s="5"/>
      <c r="JS119" s="5"/>
      <c r="JT119" s="62"/>
      <c r="JU119" s="62"/>
      <c r="JV119" s="62"/>
      <c r="JW119" s="62"/>
      <c r="JX119" s="62"/>
      <c r="JY119" s="62"/>
      <c r="JZ119" s="62"/>
      <c r="KA119" s="62"/>
      <c r="KB119" s="62"/>
      <c r="KC119" s="62"/>
      <c r="KD119" s="62"/>
      <c r="KE119" s="62"/>
      <c r="KF119" s="62"/>
      <c r="KG119" s="62"/>
      <c r="KH119" s="62"/>
      <c r="KI119" s="5"/>
      <c r="KJ119" s="5"/>
      <c r="KK119" s="5"/>
      <c r="KL119" s="5"/>
      <c r="KM119" s="5"/>
      <c r="KN119" s="5"/>
      <c r="KO119" s="5"/>
      <c r="KP119" s="5"/>
      <c r="KQ119" s="5"/>
      <c r="KR119" s="5"/>
      <c r="KS119" s="5"/>
      <c r="KT119" s="5"/>
      <c r="KU119" s="5"/>
      <c r="KV119" s="5"/>
      <c r="KW119" s="5"/>
      <c r="KX119" s="62"/>
      <c r="KY119" s="62"/>
      <c r="KZ119" s="62"/>
      <c r="LA119" s="62"/>
      <c r="LB119" s="62"/>
      <c r="LC119" s="62"/>
      <c r="LD119" s="62"/>
      <c r="LE119" s="62"/>
      <c r="LF119" s="62"/>
      <c r="LG119" s="62"/>
      <c r="LH119" s="62"/>
      <c r="LI119" s="62"/>
      <c r="LJ119" s="62"/>
      <c r="LK119" s="62"/>
      <c r="LL119" s="62"/>
    </row>
    <row r="120" spans="1:324" x14ac:dyDescent="0.35">
      <c r="A120" s="131">
        <v>116</v>
      </c>
      <c r="B120" s="170"/>
      <c r="C120" s="170"/>
      <c r="D120" s="152">
        <v>234</v>
      </c>
      <c r="E120" s="72" t="str">
        <f>'BVEM Scorecard'!F119</f>
        <v>Storage</v>
      </c>
      <c r="F120" s="96">
        <f t="shared" si="78"/>
        <v>0</v>
      </c>
      <c r="G120" s="96">
        <f t="shared" si="79"/>
        <v>0</v>
      </c>
      <c r="H120" s="96">
        <f t="shared" si="80"/>
        <v>0</v>
      </c>
      <c r="I120" s="96">
        <f t="shared" si="81"/>
        <v>0</v>
      </c>
      <c r="J120" s="66">
        <v>0</v>
      </c>
      <c r="K120" s="66">
        <v>0</v>
      </c>
      <c r="L120" s="66">
        <v>0</v>
      </c>
      <c r="M120" s="66">
        <v>0</v>
      </c>
      <c r="N120" s="66">
        <v>0</v>
      </c>
      <c r="O120" s="66">
        <v>0</v>
      </c>
      <c r="P120" s="66">
        <v>0</v>
      </c>
      <c r="Q120" s="66">
        <v>0</v>
      </c>
      <c r="R120" s="66">
        <v>0</v>
      </c>
      <c r="S120" s="66">
        <v>0</v>
      </c>
      <c r="T120" s="66">
        <v>0</v>
      </c>
      <c r="U120" s="66">
        <v>0</v>
      </c>
      <c r="V120" s="66">
        <f t="shared" si="82"/>
        <v>0</v>
      </c>
      <c r="W120" s="66">
        <f t="shared" si="83"/>
        <v>0</v>
      </c>
      <c r="X120" s="35"/>
      <c r="Y120" s="5"/>
      <c r="Z120" s="5"/>
      <c r="AA120" s="5"/>
      <c r="AB120" s="5"/>
      <c r="AC120" s="5"/>
      <c r="AD120" s="5"/>
      <c r="AE120" s="5"/>
      <c r="AF120" s="5"/>
      <c r="AG120" s="5"/>
      <c r="AH120" s="5"/>
      <c r="AI120" s="5"/>
      <c r="AJ120" s="35"/>
      <c r="AK120" s="35"/>
      <c r="AL120" s="35"/>
      <c r="AM120" s="35"/>
      <c r="AN120" s="62"/>
      <c r="AO120" s="62"/>
      <c r="AP120" s="62"/>
      <c r="AQ120" s="62"/>
      <c r="AR120" s="62"/>
      <c r="AS120" s="62"/>
      <c r="AT120" s="62"/>
      <c r="AU120" s="62"/>
      <c r="AV120" s="62"/>
      <c r="AW120" s="62"/>
      <c r="AX120" s="62"/>
      <c r="AY120" s="62"/>
      <c r="AZ120" s="62"/>
      <c r="BA120" s="62"/>
      <c r="BB120" s="62"/>
      <c r="BC120" s="5"/>
      <c r="BD120" s="5"/>
      <c r="BE120" s="5"/>
      <c r="BF120" s="5"/>
      <c r="BG120" s="5"/>
      <c r="BH120" s="5"/>
      <c r="BI120" s="5"/>
      <c r="BJ120" s="5"/>
      <c r="BK120" s="5"/>
      <c r="BL120" s="5"/>
      <c r="BM120" s="5"/>
      <c r="BN120" s="5"/>
      <c r="BO120" s="5"/>
      <c r="BP120" s="5"/>
      <c r="BQ120" s="5"/>
      <c r="BR120" s="62"/>
      <c r="BS120" s="62"/>
      <c r="BT120" s="62"/>
      <c r="BU120" s="62"/>
      <c r="BV120" s="62"/>
      <c r="BW120" s="62"/>
      <c r="BX120" s="62"/>
      <c r="BY120" s="62"/>
      <c r="BZ120" s="62"/>
      <c r="CA120" s="62"/>
      <c r="CB120" s="62"/>
      <c r="CC120" s="62"/>
      <c r="CD120" s="62"/>
      <c r="CE120" s="62"/>
      <c r="CF120" s="62"/>
      <c r="CG120" s="5"/>
      <c r="CH120" s="5"/>
      <c r="CI120" s="5"/>
      <c r="CJ120" s="5"/>
      <c r="CK120" s="5"/>
      <c r="CL120" s="5"/>
      <c r="CM120" s="5"/>
      <c r="CN120" s="5"/>
      <c r="CO120" s="5"/>
      <c r="CP120" s="5"/>
      <c r="CQ120" s="5"/>
      <c r="CR120" s="5"/>
      <c r="CS120" s="5"/>
      <c r="CT120" s="5"/>
      <c r="CU120" s="5"/>
      <c r="CV120" s="62"/>
      <c r="CW120" s="62"/>
      <c r="CX120" s="62"/>
      <c r="CY120" s="62"/>
      <c r="CZ120" s="62"/>
      <c r="DA120" s="62"/>
      <c r="DB120" s="62"/>
      <c r="DC120" s="62"/>
      <c r="DD120" s="62"/>
      <c r="DE120" s="62"/>
      <c r="DF120" s="62"/>
      <c r="DG120" s="62"/>
      <c r="DH120" s="62"/>
      <c r="DI120" s="62"/>
      <c r="DJ120" s="62"/>
      <c r="DK120" s="5"/>
      <c r="DL120" s="5"/>
      <c r="DM120" s="5"/>
      <c r="DN120" s="5"/>
      <c r="DO120" s="5"/>
      <c r="DP120" s="5"/>
      <c r="DQ120" s="5"/>
      <c r="DR120" s="5"/>
      <c r="DS120" s="5"/>
      <c r="DT120" s="5"/>
      <c r="DU120" s="5"/>
      <c r="DV120" s="5"/>
      <c r="DW120" s="5"/>
      <c r="DX120" s="5"/>
      <c r="DY120" s="5"/>
      <c r="DZ120" s="62"/>
      <c r="EA120" s="62"/>
      <c r="EB120" s="62"/>
      <c r="EC120" s="62"/>
      <c r="ED120" s="62"/>
      <c r="EE120" s="62"/>
      <c r="EF120" s="62"/>
      <c r="EG120" s="62"/>
      <c r="EH120" s="62"/>
      <c r="EI120" s="62"/>
      <c r="EJ120" s="62"/>
      <c r="EK120" s="62"/>
      <c r="EL120" s="62"/>
      <c r="EM120" s="62"/>
      <c r="EN120" s="62"/>
      <c r="EO120" s="5"/>
      <c r="EP120" s="5"/>
      <c r="EQ120" s="5"/>
      <c r="ER120" s="5"/>
      <c r="ES120" s="5"/>
      <c r="ET120" s="5"/>
      <c r="EU120" s="5"/>
      <c r="EV120" s="5"/>
      <c r="EW120" s="5"/>
      <c r="EX120" s="5"/>
      <c r="EY120" s="5"/>
      <c r="EZ120" s="5"/>
      <c r="FA120" s="5"/>
      <c r="FB120" s="5"/>
      <c r="FC120" s="5"/>
      <c r="FD120" s="62"/>
      <c r="FE120" s="62"/>
      <c r="FF120" s="62"/>
      <c r="FG120" s="62"/>
      <c r="FH120" s="62"/>
      <c r="FI120" s="62"/>
      <c r="FJ120" s="62"/>
      <c r="FK120" s="62"/>
      <c r="FL120" s="62"/>
      <c r="FM120" s="62"/>
      <c r="FN120" s="62"/>
      <c r="FO120" s="62"/>
      <c r="FP120" s="62"/>
      <c r="FQ120" s="62"/>
      <c r="FR120" s="62"/>
      <c r="FS120" s="5"/>
      <c r="FT120" s="5"/>
      <c r="FU120" s="5"/>
      <c r="FV120" s="5"/>
      <c r="FW120" s="5"/>
      <c r="FX120" s="5"/>
      <c r="FY120" s="5"/>
      <c r="FZ120" s="5"/>
      <c r="GA120" s="5"/>
      <c r="GB120" s="5"/>
      <c r="GC120" s="5"/>
      <c r="GD120" s="5"/>
      <c r="GE120" s="5"/>
      <c r="GF120" s="5"/>
      <c r="GG120" s="5"/>
      <c r="GH120" s="62"/>
      <c r="GI120" s="62"/>
      <c r="GJ120" s="62"/>
      <c r="GK120" s="62"/>
      <c r="GL120" s="62"/>
      <c r="GM120" s="62"/>
      <c r="GN120" s="62"/>
      <c r="GO120" s="62"/>
      <c r="GP120" s="62"/>
      <c r="GQ120" s="62"/>
      <c r="GR120" s="62"/>
      <c r="GS120" s="62"/>
      <c r="GT120" s="62"/>
      <c r="GU120" s="62"/>
      <c r="GV120" s="62"/>
      <c r="GW120" s="5"/>
      <c r="GX120" s="5"/>
      <c r="GY120" s="5"/>
      <c r="GZ120" s="5"/>
      <c r="HA120" s="5"/>
      <c r="HB120" s="5"/>
      <c r="HC120" s="5"/>
      <c r="HD120" s="5"/>
      <c r="HE120" s="5"/>
      <c r="HF120" s="5"/>
      <c r="HG120" s="5"/>
      <c r="HH120" s="5"/>
      <c r="HI120" s="5"/>
      <c r="HJ120" s="5"/>
      <c r="HK120" s="5"/>
      <c r="HL120" s="62"/>
      <c r="HM120" s="62"/>
      <c r="HN120" s="62"/>
      <c r="HO120" s="62"/>
      <c r="HP120" s="62"/>
      <c r="HQ120" s="62"/>
      <c r="HR120" s="62"/>
      <c r="HS120" s="62"/>
      <c r="HT120" s="62"/>
      <c r="HU120" s="62"/>
      <c r="HV120" s="62"/>
      <c r="HW120" s="62"/>
      <c r="HX120" s="62"/>
      <c r="HY120" s="62"/>
      <c r="HZ120" s="62"/>
      <c r="IA120" s="5"/>
      <c r="IB120" s="5"/>
      <c r="IC120" s="5"/>
      <c r="ID120" s="5"/>
      <c r="IE120" s="5"/>
      <c r="IF120" s="5"/>
      <c r="IG120" s="5"/>
      <c r="IH120" s="5"/>
      <c r="II120" s="5"/>
      <c r="IJ120" s="5"/>
      <c r="IK120" s="5"/>
      <c r="IL120" s="5"/>
      <c r="IM120" s="5"/>
      <c r="IN120" s="5"/>
      <c r="IO120" s="5"/>
      <c r="IP120" s="62"/>
      <c r="IQ120" s="62"/>
      <c r="IR120" s="62"/>
      <c r="IS120" s="62"/>
      <c r="IT120" s="62"/>
      <c r="IU120" s="62"/>
      <c r="IV120" s="62"/>
      <c r="IW120" s="62"/>
      <c r="IX120" s="62"/>
      <c r="IY120" s="62"/>
      <c r="IZ120" s="62"/>
      <c r="JA120" s="62"/>
      <c r="JB120" s="62"/>
      <c r="JC120" s="62"/>
      <c r="JD120" s="62"/>
      <c r="JE120" s="5"/>
      <c r="JF120" s="5"/>
      <c r="JG120" s="5"/>
      <c r="JH120" s="5"/>
      <c r="JI120" s="5"/>
      <c r="JJ120" s="5"/>
      <c r="JK120" s="5"/>
      <c r="JL120" s="5"/>
      <c r="JM120" s="5"/>
      <c r="JN120" s="5"/>
      <c r="JO120" s="5"/>
      <c r="JP120" s="5"/>
      <c r="JQ120" s="5"/>
      <c r="JR120" s="5"/>
      <c r="JS120" s="5"/>
      <c r="JT120" s="62"/>
      <c r="JU120" s="62"/>
      <c r="JV120" s="62"/>
      <c r="JW120" s="62"/>
      <c r="JX120" s="62"/>
      <c r="JY120" s="62"/>
      <c r="JZ120" s="62"/>
      <c r="KA120" s="62"/>
      <c r="KB120" s="62"/>
      <c r="KC120" s="62"/>
      <c r="KD120" s="62"/>
      <c r="KE120" s="62"/>
      <c r="KF120" s="62"/>
      <c r="KG120" s="62"/>
      <c r="KH120" s="62"/>
      <c r="KI120" s="5"/>
      <c r="KJ120" s="5"/>
      <c r="KK120" s="5"/>
      <c r="KL120" s="5"/>
      <c r="KM120" s="5"/>
      <c r="KN120" s="5"/>
      <c r="KO120" s="5"/>
      <c r="KP120" s="5"/>
      <c r="KQ120" s="5"/>
      <c r="KR120" s="5"/>
      <c r="KS120" s="5"/>
      <c r="KT120" s="5"/>
      <c r="KU120" s="5"/>
      <c r="KV120" s="5"/>
      <c r="KW120" s="5"/>
      <c r="KX120" s="62"/>
      <c r="KY120" s="62"/>
      <c r="KZ120" s="62"/>
      <c r="LA120" s="62"/>
      <c r="LB120" s="62"/>
      <c r="LC120" s="62"/>
      <c r="LD120" s="62"/>
      <c r="LE120" s="62"/>
      <c r="LF120" s="62"/>
      <c r="LG120" s="62"/>
      <c r="LH120" s="62"/>
      <c r="LI120" s="62"/>
      <c r="LJ120" s="62"/>
      <c r="LK120" s="62"/>
      <c r="LL120" s="62"/>
    </row>
    <row r="121" spans="1:324" x14ac:dyDescent="0.35">
      <c r="A121" s="131">
        <v>117</v>
      </c>
      <c r="B121" s="170"/>
      <c r="C121" s="170"/>
      <c r="D121" s="152">
        <v>235</v>
      </c>
      <c r="E121" s="72" t="str">
        <f>'BVEM Scorecard'!F120</f>
        <v>Gas</v>
      </c>
      <c r="F121" s="96">
        <f t="shared" si="78"/>
        <v>0.5</v>
      </c>
      <c r="G121" s="96">
        <f t="shared" si="79"/>
        <v>0.8</v>
      </c>
      <c r="H121" s="96">
        <f t="shared" si="80"/>
        <v>0.98989898989898994</v>
      </c>
      <c r="I121" s="96">
        <f t="shared" si="81"/>
        <v>0.98333333333333317</v>
      </c>
      <c r="J121" s="66">
        <v>1</v>
      </c>
      <c r="K121" s="66">
        <v>1</v>
      </c>
      <c r="L121" s="66">
        <v>22</v>
      </c>
      <c r="M121" s="66">
        <v>0</v>
      </c>
      <c r="N121" s="66">
        <v>0</v>
      </c>
      <c r="O121" s="66">
        <v>0</v>
      </c>
      <c r="P121" s="66"/>
      <c r="Q121" s="66"/>
      <c r="R121" s="66">
        <v>1</v>
      </c>
      <c r="S121" s="66">
        <v>1</v>
      </c>
      <c r="T121" s="66">
        <v>1</v>
      </c>
      <c r="U121" s="66">
        <v>1</v>
      </c>
      <c r="V121" s="66">
        <f t="shared" si="82"/>
        <v>4</v>
      </c>
      <c r="W121" s="66">
        <f t="shared" si="83"/>
        <v>0.5</v>
      </c>
      <c r="X121" s="35" t="s">
        <v>75</v>
      </c>
      <c r="Y121" s="5">
        <v>1</v>
      </c>
      <c r="Z121" s="5">
        <f>'Training Programs'!AA121</f>
        <v>1</v>
      </c>
      <c r="AA121" s="5" t="s">
        <v>147</v>
      </c>
      <c r="AB121" s="5" t="s">
        <v>148</v>
      </c>
      <c r="AC121" s="5">
        <f>(105000+149000)/2</f>
        <v>127000</v>
      </c>
      <c r="AD121" s="5">
        <v>74080</v>
      </c>
      <c r="AE121" s="5">
        <v>1</v>
      </c>
      <c r="AF121" s="5">
        <v>1</v>
      </c>
      <c r="AG121" s="5">
        <v>1</v>
      </c>
      <c r="AH121" s="5">
        <v>1</v>
      </c>
      <c r="AI121" s="5">
        <v>1</v>
      </c>
      <c r="AJ121" s="35">
        <f t="shared" si="84"/>
        <v>5</v>
      </c>
      <c r="AK121" s="35">
        <f t="shared" si="85"/>
        <v>3.0303030303030304E-2</v>
      </c>
      <c r="AL121" s="35">
        <f t="shared" si="86"/>
        <v>3.0303030303030304E-2</v>
      </c>
      <c r="AM121" s="35"/>
      <c r="AN121" s="62" t="str">
        <f>'Training Programs'!AO121</f>
        <v>Admin</v>
      </c>
      <c r="AO121" s="62">
        <v>1</v>
      </c>
      <c r="AP121" s="62">
        <f>'Training Programs'!AQ121</f>
        <v>1</v>
      </c>
      <c r="AQ121" s="62" t="s">
        <v>149</v>
      </c>
      <c r="AR121" s="62" t="s">
        <v>150</v>
      </c>
      <c r="AS121" s="62">
        <f>(57600+61000)/2</f>
        <v>59300</v>
      </c>
      <c r="AT121" s="62">
        <v>74080</v>
      </c>
      <c r="AU121" s="62">
        <f>1/3</f>
        <v>0.33333333333333331</v>
      </c>
      <c r="AV121" s="62">
        <v>1</v>
      </c>
      <c r="AW121" s="62">
        <v>1</v>
      </c>
      <c r="AX121" s="62">
        <v>1</v>
      </c>
      <c r="AY121" s="62">
        <v>1</v>
      </c>
      <c r="AZ121" s="62">
        <f t="shared" ref="AZ121" si="152">SUM(AU121:AY121)</f>
        <v>4.333333333333333</v>
      </c>
      <c r="BA121" s="62">
        <f t="shared" ref="BA121" si="153">IFERROR(AP121/SUM($Z121,$AP121,$BE121,$BT121,$CI121,$CX121,$DM121,$EB121,$EQ121,$FF121,$FU121,$GJ121,$GY121,$HN121,$IC121,$IR121,$JG121,$JV121,$KK121,$KZ121),"")</f>
        <v>3.0303030303030304E-2</v>
      </c>
      <c r="BB121" s="62">
        <f>IFERROR((AU$4*AU121+AV$4*AV121+AW$4*AW121+AX$4*AX121+AY$4*AY121)*BA121,"")</f>
        <v>2.02020202020202E-2</v>
      </c>
      <c r="BC121" s="5" t="str">
        <f>'Training Programs'!BE121</f>
        <v>Lead Technician</v>
      </c>
      <c r="BD121" s="5">
        <v>1</v>
      </c>
      <c r="BE121" s="5">
        <f>'Training Programs'!BG121</f>
        <v>1</v>
      </c>
      <c r="BF121" s="5" t="s">
        <v>151</v>
      </c>
      <c r="BG121" s="5" t="s">
        <v>152</v>
      </c>
      <c r="BH121" s="5">
        <f>(82500+117000)/2</f>
        <v>99750</v>
      </c>
      <c r="BI121" s="5">
        <v>60090</v>
      </c>
      <c r="BJ121" s="5">
        <v>1</v>
      </c>
      <c r="BK121" s="5">
        <v>1</v>
      </c>
      <c r="BL121" s="5">
        <v>1</v>
      </c>
      <c r="BM121" s="5">
        <v>1</v>
      </c>
      <c r="BN121" s="5">
        <v>1</v>
      </c>
      <c r="BO121" s="5">
        <f t="shared" si="90"/>
        <v>5</v>
      </c>
      <c r="BP121" s="5">
        <f t="shared" ref="BP121" si="154">IFERROR(BE121/SUM($Z121,$AP121,$BE121,$BT121,$CI121,$CX121,$DM121,$EB121,$EQ121,$FF121,$FU121,$GJ121,$GY121,$HN121,$IC121,$IR121,$JG121,$JV121,$KK121,$KZ121),"")</f>
        <v>3.0303030303030304E-2</v>
      </c>
      <c r="BQ121" s="5">
        <f t="shared" si="91"/>
        <v>3.0303030303030304E-2</v>
      </c>
      <c r="BR121" s="62" t="str">
        <f>'Training Programs'!BU121</f>
        <v>Storage Inverter Technician</v>
      </c>
      <c r="BS121" s="62">
        <v>1</v>
      </c>
      <c r="BT121" s="62">
        <f>'Training Programs'!BW121</f>
        <v>7</v>
      </c>
      <c r="BU121" s="62" t="s">
        <v>153</v>
      </c>
      <c r="BV121" s="62" t="s">
        <v>154</v>
      </c>
      <c r="BW121" s="62">
        <f>(55000+78000)/2</f>
        <v>66500</v>
      </c>
      <c r="BX121" s="62">
        <v>45230</v>
      </c>
      <c r="BY121" s="62">
        <v>1</v>
      </c>
      <c r="BZ121" s="62">
        <v>1</v>
      </c>
      <c r="CA121" s="62">
        <v>1</v>
      </c>
      <c r="CB121" s="62">
        <v>1</v>
      </c>
      <c r="CC121" s="62">
        <v>1</v>
      </c>
      <c r="CD121" s="62">
        <f t="shared" si="92"/>
        <v>5</v>
      </c>
      <c r="CE121" s="62">
        <f t="shared" si="93"/>
        <v>0.21212121212121213</v>
      </c>
      <c r="CF121" s="62">
        <f t="shared" si="94"/>
        <v>0.21212121212121213</v>
      </c>
      <c r="CG121" s="5" t="str">
        <f>'Training Programs'!CK121</f>
        <v>Battery Storage Technician</v>
      </c>
      <c r="CH121" s="5">
        <v>1</v>
      </c>
      <c r="CI121" s="5">
        <f>'Training Programs'!CM121</f>
        <v>13</v>
      </c>
      <c r="CJ121" s="5" t="s">
        <v>155</v>
      </c>
      <c r="CK121" s="5" t="s">
        <v>156</v>
      </c>
      <c r="CL121" s="5">
        <f>(75400+92500)/2</f>
        <v>83950</v>
      </c>
      <c r="CM121" s="5">
        <v>66390</v>
      </c>
      <c r="CN121" s="5">
        <v>1</v>
      </c>
      <c r="CO121" s="5">
        <v>1</v>
      </c>
      <c r="CP121" s="5">
        <v>1</v>
      </c>
      <c r="CQ121" s="5">
        <v>1</v>
      </c>
      <c r="CR121" s="5">
        <v>1</v>
      </c>
      <c r="CS121" s="5">
        <f t="shared" si="95"/>
        <v>5</v>
      </c>
      <c r="CT121" s="5">
        <f t="shared" si="96"/>
        <v>0.39393939393939392</v>
      </c>
      <c r="CU121" s="5">
        <f t="shared" si="97"/>
        <v>0.39393939393939392</v>
      </c>
      <c r="CV121" s="62" t="str">
        <f>'Training Programs'!DA121</f>
        <v>Solar Technician I</v>
      </c>
      <c r="CW121" s="62">
        <v>1</v>
      </c>
      <c r="CX121" s="62">
        <f>'Training Programs'!DC121</f>
        <v>4</v>
      </c>
      <c r="CY121" s="62" t="s">
        <v>157</v>
      </c>
      <c r="CZ121" s="62" t="s">
        <v>158</v>
      </c>
      <c r="DA121" s="62">
        <f>(58200+76000)/2</f>
        <v>67100</v>
      </c>
      <c r="DB121" s="62">
        <v>60090</v>
      </c>
      <c r="DC121" s="62">
        <v>1</v>
      </c>
      <c r="DD121" s="62">
        <v>1</v>
      </c>
      <c r="DE121" s="62">
        <v>1</v>
      </c>
      <c r="DF121" s="62">
        <v>1</v>
      </c>
      <c r="DG121" s="62">
        <v>1</v>
      </c>
      <c r="DH121" s="62">
        <f t="shared" si="98"/>
        <v>5</v>
      </c>
      <c r="DI121" s="62">
        <f t="shared" si="99"/>
        <v>0.12121212121212122</v>
      </c>
      <c r="DJ121" s="62">
        <f t="shared" si="100"/>
        <v>0.12121212121212122</v>
      </c>
      <c r="DK121" s="5" t="str">
        <f>'Training Programs'!DQ121</f>
        <v>Solar Technician II</v>
      </c>
      <c r="DL121" s="5">
        <v>1</v>
      </c>
      <c r="DM121" s="5">
        <f>'Training Programs'!DS121</f>
        <v>3</v>
      </c>
      <c r="DN121" s="5" t="s">
        <v>159</v>
      </c>
      <c r="DO121" s="5" t="s">
        <v>160</v>
      </c>
      <c r="DP121" s="5">
        <f>(66600+90000)/2</f>
        <v>78300</v>
      </c>
      <c r="DQ121" s="5">
        <v>60090</v>
      </c>
      <c r="DR121" s="5">
        <v>1</v>
      </c>
      <c r="DS121" s="5">
        <v>1</v>
      </c>
      <c r="DT121" s="5">
        <v>1</v>
      </c>
      <c r="DU121" s="5">
        <v>1</v>
      </c>
      <c r="DV121" s="5">
        <v>1</v>
      </c>
      <c r="DW121" s="5">
        <f t="shared" si="101"/>
        <v>5</v>
      </c>
      <c r="DX121" s="5">
        <f t="shared" si="102"/>
        <v>9.0909090909090912E-2</v>
      </c>
      <c r="DY121" s="5">
        <f t="shared" si="103"/>
        <v>9.0909090909090912E-2</v>
      </c>
      <c r="DZ121" s="62" t="str">
        <f>'Training Programs'!EG121</f>
        <v>Solar Technician III</v>
      </c>
      <c r="EA121" s="62">
        <v>1</v>
      </c>
      <c r="EB121" s="62">
        <f>'Training Programs'!EI121</f>
        <v>3</v>
      </c>
      <c r="EC121" s="62" t="s">
        <v>155</v>
      </c>
      <c r="ED121" s="62" t="s">
        <v>156</v>
      </c>
      <c r="EE121" s="62">
        <f>(75400+92500)/2</f>
        <v>83950</v>
      </c>
      <c r="EF121" s="62">
        <v>60090</v>
      </c>
      <c r="EG121" s="62">
        <v>1</v>
      </c>
      <c r="EH121" s="62">
        <v>1</v>
      </c>
      <c r="EI121" s="62">
        <v>1</v>
      </c>
      <c r="EJ121" s="62">
        <v>1</v>
      </c>
      <c r="EK121" s="62">
        <v>1</v>
      </c>
      <c r="EL121" s="62">
        <f t="shared" si="104"/>
        <v>5</v>
      </c>
      <c r="EM121" s="62">
        <f t="shared" si="105"/>
        <v>9.0909090909090912E-2</v>
      </c>
      <c r="EN121" s="62">
        <f t="shared" si="106"/>
        <v>9.0909090909090912E-2</v>
      </c>
      <c r="EO121" s="5"/>
      <c r="EP121" s="5"/>
      <c r="EQ121" s="5"/>
      <c r="ER121" s="5"/>
      <c r="ES121" s="5"/>
      <c r="ET121" s="5"/>
      <c r="EU121" s="5"/>
      <c r="EV121" s="5"/>
      <c r="EW121" s="5"/>
      <c r="EX121" s="5"/>
      <c r="EY121" s="5"/>
      <c r="EZ121" s="5"/>
      <c r="FA121" s="5"/>
      <c r="FB121" s="5"/>
      <c r="FC121" s="5"/>
      <c r="FD121" s="62"/>
      <c r="FE121" s="62"/>
      <c r="FF121" s="62"/>
      <c r="FG121" s="62"/>
      <c r="FH121" s="62"/>
      <c r="FI121" s="62"/>
      <c r="FJ121" s="62"/>
      <c r="FK121" s="62"/>
      <c r="FL121" s="62"/>
      <c r="FM121" s="62"/>
      <c r="FN121" s="62"/>
      <c r="FO121" s="62"/>
      <c r="FP121" s="62"/>
      <c r="FQ121" s="62"/>
      <c r="FR121" s="62"/>
      <c r="FS121" s="5"/>
      <c r="FT121" s="5"/>
      <c r="FU121" s="5"/>
      <c r="FV121" s="5"/>
      <c r="FW121" s="5"/>
      <c r="FX121" s="5"/>
      <c r="FY121" s="5"/>
      <c r="FZ121" s="5"/>
      <c r="GA121" s="5"/>
      <c r="GB121" s="5"/>
      <c r="GC121" s="5"/>
      <c r="GD121" s="5"/>
      <c r="GE121" s="5"/>
      <c r="GF121" s="5"/>
      <c r="GG121" s="5"/>
      <c r="GH121" s="62"/>
      <c r="GI121" s="62"/>
      <c r="GJ121" s="62"/>
      <c r="GK121" s="62"/>
      <c r="GL121" s="62"/>
      <c r="GM121" s="62"/>
      <c r="GN121" s="62"/>
      <c r="GO121" s="62"/>
      <c r="GP121" s="62"/>
      <c r="GQ121" s="62"/>
      <c r="GR121" s="62"/>
      <c r="GS121" s="62"/>
      <c r="GT121" s="62"/>
      <c r="GU121" s="62"/>
      <c r="GV121" s="62"/>
      <c r="GW121" s="5"/>
      <c r="GX121" s="5"/>
      <c r="GY121" s="5"/>
      <c r="GZ121" s="5"/>
      <c r="HA121" s="5"/>
      <c r="HB121" s="5"/>
      <c r="HC121" s="5"/>
      <c r="HD121" s="5"/>
      <c r="HE121" s="5"/>
      <c r="HF121" s="5"/>
      <c r="HG121" s="5"/>
      <c r="HH121" s="5"/>
      <c r="HI121" s="5"/>
      <c r="HJ121" s="5"/>
      <c r="HK121" s="5"/>
      <c r="HL121" s="62"/>
      <c r="HM121" s="62"/>
      <c r="HN121" s="62"/>
      <c r="HO121" s="62"/>
      <c r="HP121" s="62"/>
      <c r="HQ121" s="62"/>
      <c r="HR121" s="62"/>
      <c r="HS121" s="62"/>
      <c r="HT121" s="62"/>
      <c r="HU121" s="62"/>
      <c r="HV121" s="62"/>
      <c r="HW121" s="62"/>
      <c r="HX121" s="62"/>
      <c r="HY121" s="62"/>
      <c r="HZ121" s="62"/>
      <c r="IA121" s="5"/>
      <c r="IB121" s="5"/>
      <c r="IC121" s="5"/>
      <c r="ID121" s="5"/>
      <c r="IE121" s="5"/>
      <c r="IF121" s="5"/>
      <c r="IG121" s="5"/>
      <c r="IH121" s="5"/>
      <c r="II121" s="5"/>
      <c r="IJ121" s="5"/>
      <c r="IK121" s="5"/>
      <c r="IL121" s="5"/>
      <c r="IM121" s="5"/>
      <c r="IN121" s="5"/>
      <c r="IO121" s="5"/>
      <c r="IP121" s="62"/>
      <c r="IQ121" s="62"/>
      <c r="IR121" s="62"/>
      <c r="IS121" s="62"/>
      <c r="IT121" s="62"/>
      <c r="IU121" s="62"/>
      <c r="IV121" s="62"/>
      <c r="IW121" s="62"/>
      <c r="IX121" s="62"/>
      <c r="IY121" s="62"/>
      <c r="IZ121" s="62"/>
      <c r="JA121" s="62"/>
      <c r="JB121" s="62"/>
      <c r="JC121" s="62"/>
      <c r="JD121" s="62"/>
      <c r="JE121" s="5"/>
      <c r="JF121" s="5"/>
      <c r="JG121" s="5"/>
      <c r="JH121" s="5"/>
      <c r="JI121" s="5"/>
      <c r="JJ121" s="5"/>
      <c r="JK121" s="5"/>
      <c r="JL121" s="5"/>
      <c r="JM121" s="5"/>
      <c r="JN121" s="5"/>
      <c r="JO121" s="5"/>
      <c r="JP121" s="5"/>
      <c r="JQ121" s="5"/>
      <c r="JR121" s="5"/>
      <c r="JS121" s="5"/>
      <c r="JT121" s="62"/>
      <c r="JU121" s="62"/>
      <c r="JV121" s="62"/>
      <c r="JW121" s="62"/>
      <c r="JX121" s="62"/>
      <c r="JY121" s="62"/>
      <c r="JZ121" s="62"/>
      <c r="KA121" s="62"/>
      <c r="KB121" s="62"/>
      <c r="KC121" s="62"/>
      <c r="KD121" s="62"/>
      <c r="KE121" s="62"/>
      <c r="KF121" s="62"/>
      <c r="KG121" s="62"/>
      <c r="KH121" s="62"/>
      <c r="KI121" s="5"/>
      <c r="KJ121" s="5"/>
      <c r="KK121" s="5"/>
      <c r="KL121" s="5"/>
      <c r="KM121" s="5"/>
      <c r="KN121" s="5"/>
      <c r="KO121" s="5"/>
      <c r="KP121" s="5"/>
      <c r="KQ121" s="5"/>
      <c r="KR121" s="5"/>
      <c r="KS121" s="5"/>
      <c r="KT121" s="5"/>
      <c r="KU121" s="5"/>
      <c r="KV121" s="5"/>
      <c r="KW121" s="5"/>
      <c r="KX121" s="62"/>
      <c r="KY121" s="62"/>
      <c r="KZ121" s="62"/>
      <c r="LA121" s="62"/>
      <c r="LB121" s="62"/>
      <c r="LC121" s="62"/>
      <c r="LD121" s="62"/>
      <c r="LE121" s="62"/>
      <c r="LF121" s="62"/>
      <c r="LG121" s="62"/>
      <c r="LH121" s="62"/>
      <c r="LI121" s="62"/>
      <c r="LJ121" s="62"/>
      <c r="LK121" s="62"/>
      <c r="LL121" s="62"/>
    </row>
    <row r="122" spans="1:324" x14ac:dyDescent="0.35">
      <c r="A122" s="131">
        <v>118</v>
      </c>
      <c r="B122" s="170"/>
      <c r="C122" s="170"/>
      <c r="D122" s="152">
        <v>237</v>
      </c>
      <c r="E122" s="72" t="str">
        <f>'BVEM Scorecard'!F121</f>
        <v>Gas</v>
      </c>
      <c r="F122" s="96">
        <f t="shared" si="78"/>
        <v>0.5</v>
      </c>
      <c r="G122" s="96">
        <f t="shared" si="79"/>
        <v>0.8</v>
      </c>
      <c r="H122" s="96">
        <f t="shared" si="80"/>
        <v>0.98989898989898994</v>
      </c>
      <c r="I122" s="96">
        <f t="shared" si="81"/>
        <v>0.98333333333333317</v>
      </c>
      <c r="J122" s="66">
        <v>1</v>
      </c>
      <c r="K122" s="66">
        <v>1</v>
      </c>
      <c r="L122" s="66">
        <v>22</v>
      </c>
      <c r="M122" s="66">
        <v>0</v>
      </c>
      <c r="N122" s="66">
        <v>0</v>
      </c>
      <c r="O122" s="66">
        <v>0</v>
      </c>
      <c r="P122" s="66"/>
      <c r="Q122" s="66"/>
      <c r="R122" s="66">
        <v>1</v>
      </c>
      <c r="S122" s="66">
        <v>1</v>
      </c>
      <c r="T122" s="66">
        <v>1</v>
      </c>
      <c r="U122" s="66">
        <v>1</v>
      </c>
      <c r="V122" s="66">
        <f t="shared" si="82"/>
        <v>4</v>
      </c>
      <c r="W122" s="66">
        <f t="shared" si="83"/>
        <v>0.5</v>
      </c>
      <c r="X122" s="35" t="s">
        <v>75</v>
      </c>
      <c r="Y122" s="5">
        <v>1</v>
      </c>
      <c r="Z122" s="5">
        <f>'Training Programs'!AA122</f>
        <v>1</v>
      </c>
      <c r="AA122" s="5" t="s">
        <v>147</v>
      </c>
      <c r="AB122" s="5" t="s">
        <v>148</v>
      </c>
      <c r="AC122" s="5">
        <f t="shared" ref="AC122:AC125" si="155">(105000+149000)/2</f>
        <v>127000</v>
      </c>
      <c r="AD122" s="5">
        <v>74080</v>
      </c>
      <c r="AE122" s="5">
        <v>1</v>
      </c>
      <c r="AF122" s="5">
        <v>1</v>
      </c>
      <c r="AG122" s="5">
        <v>1</v>
      </c>
      <c r="AH122" s="5">
        <v>1</v>
      </c>
      <c r="AI122" s="5">
        <v>1</v>
      </c>
      <c r="AJ122" s="35">
        <f t="shared" ref="AJ122:AJ125" si="156">SUM(AE122:AI122)</f>
        <v>5</v>
      </c>
      <c r="AK122" s="35">
        <f t="shared" ref="AK122:AK125" si="157">IFERROR(Z122/SUM($Z122,$AP122,$BE122,$BT122,$CI122,$CX122,$DM122,$EB122,$EQ122,$FF122,$FU122,$GJ122,$GY122,$HN122,$IC122,$IR122,$JG122,$JV122,$KK122,$KZ122),"")</f>
        <v>3.0303030303030304E-2</v>
      </c>
      <c r="AL122" s="35">
        <f t="shared" ref="AL122:AL125" si="158">IFERROR((AE$4*AE122+AF$4*AF122+AG$4*AG122+AH$4*AH122+AI$4*AI122)*AK122,"")</f>
        <v>3.0303030303030304E-2</v>
      </c>
      <c r="AM122" s="35"/>
      <c r="AN122" s="62" t="str">
        <f>'Training Programs'!AO122</f>
        <v>Admin</v>
      </c>
      <c r="AO122" s="62">
        <v>1</v>
      </c>
      <c r="AP122" s="62">
        <f>'Training Programs'!AQ122</f>
        <v>1</v>
      </c>
      <c r="AQ122" s="62" t="s">
        <v>149</v>
      </c>
      <c r="AR122" s="62" t="s">
        <v>150</v>
      </c>
      <c r="AS122" s="62">
        <f t="shared" ref="AS122:AS125" si="159">(57600+61000)/2</f>
        <v>59300</v>
      </c>
      <c r="AT122" s="62">
        <v>74080</v>
      </c>
      <c r="AU122" s="62">
        <f t="shared" ref="AU122:AU125" si="160">1/3</f>
        <v>0.33333333333333331</v>
      </c>
      <c r="AV122" s="62">
        <v>1</v>
      </c>
      <c r="AW122" s="62">
        <v>1</v>
      </c>
      <c r="AX122" s="62">
        <v>1</v>
      </c>
      <c r="AY122" s="62">
        <v>1</v>
      </c>
      <c r="AZ122" s="62">
        <f t="shared" ref="AZ122:AZ125" si="161">SUM(AU122:AY122)</f>
        <v>4.333333333333333</v>
      </c>
      <c r="BA122" s="62">
        <f t="shared" ref="BA122:BA125" si="162">IFERROR(AP122/SUM($Z122,$AP122,$BE122,$BT122,$CI122,$CX122,$DM122,$EB122,$EQ122,$FF122,$FU122,$GJ122,$GY122,$HN122,$IC122,$IR122,$JG122,$JV122,$KK122,$KZ122),"")</f>
        <v>3.0303030303030304E-2</v>
      </c>
      <c r="BB122" s="62">
        <f t="shared" ref="BB122:BB125" si="163">IFERROR((AU$4*AU122+AV$4*AV122+AW$4*AW122+AX$4*AX122+AY$4*AY122)*BA122,"")</f>
        <v>2.02020202020202E-2</v>
      </c>
      <c r="BC122" s="5" t="str">
        <f>'Training Programs'!BE122</f>
        <v>Lead Technician</v>
      </c>
      <c r="BD122" s="5">
        <v>1</v>
      </c>
      <c r="BE122" s="5">
        <f>'Training Programs'!BG122</f>
        <v>1</v>
      </c>
      <c r="BF122" s="5" t="s">
        <v>151</v>
      </c>
      <c r="BG122" s="5" t="s">
        <v>152</v>
      </c>
      <c r="BH122" s="5">
        <f t="shared" ref="BH122:BH125" si="164">(82500+117000)/2</f>
        <v>99750</v>
      </c>
      <c r="BI122" s="5">
        <v>60090</v>
      </c>
      <c r="BJ122" s="5">
        <v>1</v>
      </c>
      <c r="BK122" s="5">
        <v>1</v>
      </c>
      <c r="BL122" s="5">
        <v>1</v>
      </c>
      <c r="BM122" s="5">
        <v>1</v>
      </c>
      <c r="BN122" s="5">
        <v>1</v>
      </c>
      <c r="BO122" s="5">
        <f t="shared" ref="BO122:BO125" si="165">SUM(BJ122:BN122)</f>
        <v>5</v>
      </c>
      <c r="BP122" s="5">
        <f t="shared" ref="BP122:BP125" si="166">IFERROR(BE122/SUM($Z122,$AP122,$BE122,$BT122,$CI122,$CX122,$DM122,$EB122,$EQ122,$FF122,$FU122,$GJ122,$GY122,$HN122,$IC122,$IR122,$JG122,$JV122,$KK122,$KZ122),"")</f>
        <v>3.0303030303030304E-2</v>
      </c>
      <c r="BQ122" s="5">
        <f t="shared" ref="BQ122:BQ125" si="167">IFERROR((BJ$4*BJ122+BK$4*BK122+BL$4*BL122+BM$4*BM122+BN$4*BN122)*BP122,"")</f>
        <v>3.0303030303030304E-2</v>
      </c>
      <c r="BR122" s="62" t="str">
        <f>'Training Programs'!BU122</f>
        <v>Storage Inverter Technician</v>
      </c>
      <c r="BS122" s="62">
        <v>1</v>
      </c>
      <c r="BT122" s="62">
        <f>'Training Programs'!BW122</f>
        <v>7</v>
      </c>
      <c r="BU122" s="62" t="s">
        <v>153</v>
      </c>
      <c r="BV122" s="62" t="s">
        <v>154</v>
      </c>
      <c r="BW122" s="62">
        <f t="shared" ref="BW122:BW125" si="168">(55000+78000)/2</f>
        <v>66500</v>
      </c>
      <c r="BX122" s="62">
        <v>45230</v>
      </c>
      <c r="BY122" s="62">
        <v>1</v>
      </c>
      <c r="BZ122" s="62">
        <v>1</v>
      </c>
      <c r="CA122" s="62">
        <v>1</v>
      </c>
      <c r="CB122" s="62">
        <v>1</v>
      </c>
      <c r="CC122" s="62">
        <v>1</v>
      </c>
      <c r="CD122" s="62">
        <f t="shared" ref="CD122:CD125" si="169">SUM(BY122:CC122)</f>
        <v>5</v>
      </c>
      <c r="CE122" s="62">
        <f t="shared" ref="CE122:CE125" si="170">IFERROR(BT122/SUM($Z122,$AP122,$BE122,$BT122,$CI122,$CX122,$DM122,$EB122,$EQ122,$FF122,$FU122,$GJ122,$GY122,$HN122,$IC122,$IR122,$JG122,$JV122,$KK122,$KZ122),"")</f>
        <v>0.21212121212121213</v>
      </c>
      <c r="CF122" s="62">
        <f t="shared" ref="CF122:CF125" si="171">IFERROR((BY$4*BY122+BZ$4*BZ122+CA$4*CA122+CB$4*CB122+CC$4*CC122)*CE122,"")</f>
        <v>0.21212121212121213</v>
      </c>
      <c r="CG122" s="5" t="str">
        <f>'Training Programs'!CK122</f>
        <v>Battery Storage Technician</v>
      </c>
      <c r="CH122" s="5">
        <v>1</v>
      </c>
      <c r="CI122" s="5">
        <f>'Training Programs'!CM122</f>
        <v>13</v>
      </c>
      <c r="CJ122" s="5" t="s">
        <v>155</v>
      </c>
      <c r="CK122" s="5" t="s">
        <v>156</v>
      </c>
      <c r="CL122" s="5">
        <f t="shared" ref="CL122:CL125" si="172">(75400+92500)/2</f>
        <v>83950</v>
      </c>
      <c r="CM122" s="5">
        <v>66390</v>
      </c>
      <c r="CN122" s="5">
        <v>1</v>
      </c>
      <c r="CO122" s="5">
        <v>1</v>
      </c>
      <c r="CP122" s="5">
        <v>1</v>
      </c>
      <c r="CQ122" s="5">
        <v>1</v>
      </c>
      <c r="CR122" s="5">
        <v>1</v>
      </c>
      <c r="CS122" s="5">
        <f t="shared" ref="CS122:CS125" si="173">SUM(CN122:CR122)</f>
        <v>5</v>
      </c>
      <c r="CT122" s="5">
        <f t="shared" ref="CT122:CT125" si="174">IFERROR(CI122/SUM($Z122,$AP122,$BE122,$BT122,$CI122,$CX122,$DM122,$EB122,$EQ122,$FF122,$FU122,$GJ122,$GY122,$HN122,$IC122,$IR122,$JG122,$JV122,$KK122,$KZ122),"")</f>
        <v>0.39393939393939392</v>
      </c>
      <c r="CU122" s="5">
        <f t="shared" ref="CU122:CU125" si="175">IFERROR((CN$4*CN122+CO$4*CO122+CP$4*CP122+CQ$4*CQ122+CR$4*CR122)*CT122,"")</f>
        <v>0.39393939393939392</v>
      </c>
      <c r="CV122" s="62" t="str">
        <f>'Training Programs'!DA122</f>
        <v>Solar Technician I</v>
      </c>
      <c r="CW122" s="62">
        <v>1</v>
      </c>
      <c r="CX122" s="62">
        <f>'Training Programs'!DC122</f>
        <v>4</v>
      </c>
      <c r="CY122" s="62" t="s">
        <v>157</v>
      </c>
      <c r="CZ122" s="62" t="s">
        <v>158</v>
      </c>
      <c r="DA122" s="62">
        <f t="shared" ref="DA122:DA125" si="176">(58200+76000)/2</f>
        <v>67100</v>
      </c>
      <c r="DB122" s="62">
        <v>60090</v>
      </c>
      <c r="DC122" s="62">
        <v>1</v>
      </c>
      <c r="DD122" s="62">
        <v>1</v>
      </c>
      <c r="DE122" s="62">
        <v>1</v>
      </c>
      <c r="DF122" s="62">
        <v>1</v>
      </c>
      <c r="DG122" s="62">
        <v>1</v>
      </c>
      <c r="DH122" s="62">
        <f t="shared" ref="DH122:DH125" si="177">SUM(DC122:DG122)</f>
        <v>5</v>
      </c>
      <c r="DI122" s="62">
        <f t="shared" ref="DI122:DI125" si="178">IFERROR(CX122/SUM($Z122,$AP122,$BE122,$BT122,$CI122,$CX122,$DM122,$EB122,$EQ122,$FF122,$FU122,$GJ122,$GY122,$HN122,$IC122,$IR122,$JG122,$JV122,$KK122,$KZ122),"")</f>
        <v>0.12121212121212122</v>
      </c>
      <c r="DJ122" s="62">
        <f t="shared" ref="DJ122:DJ125" si="179">IFERROR((DC$4*DC122+DD$4*DD122+DE$4*DE122+DF$4*DF122+DG$4*DG122)*DI122,"")</f>
        <v>0.12121212121212122</v>
      </c>
      <c r="DK122" s="5" t="str">
        <f>'Training Programs'!DQ122</f>
        <v>Solar Technician II</v>
      </c>
      <c r="DL122" s="5">
        <v>1</v>
      </c>
      <c r="DM122" s="5">
        <f>'Training Programs'!DS122</f>
        <v>3</v>
      </c>
      <c r="DN122" s="5" t="s">
        <v>159</v>
      </c>
      <c r="DO122" s="5" t="s">
        <v>160</v>
      </c>
      <c r="DP122" s="5">
        <f t="shared" ref="DP122:DP125" si="180">(66600+90000)/2</f>
        <v>78300</v>
      </c>
      <c r="DQ122" s="5">
        <v>60090</v>
      </c>
      <c r="DR122" s="5">
        <v>1</v>
      </c>
      <c r="DS122" s="5">
        <v>1</v>
      </c>
      <c r="DT122" s="5">
        <v>1</v>
      </c>
      <c r="DU122" s="5">
        <v>1</v>
      </c>
      <c r="DV122" s="5">
        <v>1</v>
      </c>
      <c r="DW122" s="5">
        <f t="shared" ref="DW122:DW125" si="181">SUM(DR122:DV122)</f>
        <v>5</v>
      </c>
      <c r="DX122" s="5">
        <f t="shared" ref="DX122:DX125" si="182">IFERROR(DM122/SUM($Z122,$AP122,$BE122,$BT122,$CI122,$CX122,$DM122,$EB122,$EQ122,$FF122,$FU122,$GJ122,$GY122,$HN122,$IC122,$IR122,$JG122,$JV122,$KK122,$KZ122),"")</f>
        <v>9.0909090909090912E-2</v>
      </c>
      <c r="DY122" s="5">
        <f t="shared" ref="DY122:DY125" si="183">IFERROR((DR$4*DR122+DS$4*DS122+DT$4*DT122+DU$4*DU122+DV$4*DV122)*DX122,"")</f>
        <v>9.0909090909090912E-2</v>
      </c>
      <c r="DZ122" s="62" t="str">
        <f>'Training Programs'!EG122</f>
        <v>Solar Technician III</v>
      </c>
      <c r="EA122" s="62">
        <v>1</v>
      </c>
      <c r="EB122" s="62">
        <f>'Training Programs'!EI122</f>
        <v>3</v>
      </c>
      <c r="EC122" s="62" t="s">
        <v>155</v>
      </c>
      <c r="ED122" s="62" t="s">
        <v>156</v>
      </c>
      <c r="EE122" s="62">
        <f t="shared" ref="EE122:EE125" si="184">(75400+92500)/2</f>
        <v>83950</v>
      </c>
      <c r="EF122" s="62">
        <v>60090</v>
      </c>
      <c r="EG122" s="62">
        <v>1</v>
      </c>
      <c r="EH122" s="62">
        <v>1</v>
      </c>
      <c r="EI122" s="62">
        <v>1</v>
      </c>
      <c r="EJ122" s="62">
        <v>1</v>
      </c>
      <c r="EK122" s="62">
        <v>1</v>
      </c>
      <c r="EL122" s="62">
        <f t="shared" ref="EL122:EL125" si="185">SUM(EG122:EK122)</f>
        <v>5</v>
      </c>
      <c r="EM122" s="62">
        <f t="shared" ref="EM122:EM125" si="186">IFERROR(EB122/SUM($Z122,$AP122,$BE122,$BT122,$CI122,$CX122,$DM122,$EB122,$EQ122,$FF122,$FU122,$GJ122,$GY122,$HN122,$IC122,$IR122,$JG122,$JV122,$KK122,$KZ122),"")</f>
        <v>9.0909090909090912E-2</v>
      </c>
      <c r="EN122" s="62">
        <f t="shared" ref="EN122:EN125" si="187">IFERROR((EG$4*EG122+EH$4*EH122+EI$4*EI122+EJ$4*EJ122+EK$4*EK122)*EM122,"")</f>
        <v>9.0909090909090912E-2</v>
      </c>
      <c r="EO122" s="5"/>
      <c r="EP122" s="5"/>
      <c r="EQ122" s="5"/>
      <c r="ER122" s="5"/>
      <c r="ES122" s="5"/>
      <c r="ET122" s="5"/>
      <c r="EU122" s="5"/>
      <c r="EV122" s="5"/>
      <c r="EW122" s="5"/>
      <c r="EX122" s="5"/>
      <c r="EY122" s="5"/>
      <c r="EZ122" s="5"/>
      <c r="FA122" s="5"/>
      <c r="FB122" s="5"/>
      <c r="FC122" s="5"/>
      <c r="FD122" s="62"/>
      <c r="FE122" s="62"/>
      <c r="FF122" s="62"/>
      <c r="FG122" s="62"/>
      <c r="FH122" s="62"/>
      <c r="FI122" s="62"/>
      <c r="FJ122" s="62"/>
      <c r="FK122" s="62"/>
      <c r="FL122" s="62"/>
      <c r="FM122" s="62"/>
      <c r="FN122" s="62"/>
      <c r="FO122" s="62"/>
      <c r="FP122" s="62"/>
      <c r="FQ122" s="62"/>
      <c r="FR122" s="62"/>
      <c r="FS122" s="5"/>
      <c r="FT122" s="5"/>
      <c r="FU122" s="5"/>
      <c r="FV122" s="5"/>
      <c r="FW122" s="5"/>
      <c r="FX122" s="5"/>
      <c r="FY122" s="5"/>
      <c r="FZ122" s="5"/>
      <c r="GA122" s="5"/>
      <c r="GB122" s="5"/>
      <c r="GC122" s="5"/>
      <c r="GD122" s="5"/>
      <c r="GE122" s="5"/>
      <c r="GF122" s="5"/>
      <c r="GG122" s="5"/>
      <c r="GH122" s="62"/>
      <c r="GI122" s="62"/>
      <c r="GJ122" s="62"/>
      <c r="GK122" s="62"/>
      <c r="GL122" s="62"/>
      <c r="GM122" s="62"/>
      <c r="GN122" s="62"/>
      <c r="GO122" s="62"/>
      <c r="GP122" s="62"/>
      <c r="GQ122" s="62"/>
      <c r="GR122" s="62"/>
      <c r="GS122" s="62"/>
      <c r="GT122" s="62"/>
      <c r="GU122" s="62"/>
      <c r="GV122" s="62"/>
      <c r="GW122" s="5"/>
      <c r="GX122" s="5"/>
      <c r="GY122" s="5"/>
      <c r="GZ122" s="5"/>
      <c r="HA122" s="5"/>
      <c r="HB122" s="5"/>
      <c r="HC122" s="5"/>
      <c r="HD122" s="5"/>
      <c r="HE122" s="5"/>
      <c r="HF122" s="5"/>
      <c r="HG122" s="5"/>
      <c r="HH122" s="5"/>
      <c r="HI122" s="5"/>
      <c r="HJ122" s="5"/>
      <c r="HK122" s="5"/>
      <c r="HL122" s="62"/>
      <c r="HM122" s="62"/>
      <c r="HN122" s="62"/>
      <c r="HO122" s="62"/>
      <c r="HP122" s="62"/>
      <c r="HQ122" s="62"/>
      <c r="HR122" s="62"/>
      <c r="HS122" s="62"/>
      <c r="HT122" s="62"/>
      <c r="HU122" s="62"/>
      <c r="HV122" s="62"/>
      <c r="HW122" s="62"/>
      <c r="HX122" s="62"/>
      <c r="HY122" s="62"/>
      <c r="HZ122" s="62"/>
      <c r="IA122" s="5"/>
      <c r="IB122" s="5"/>
      <c r="IC122" s="5"/>
      <c r="ID122" s="5"/>
      <c r="IE122" s="5"/>
      <c r="IF122" s="5"/>
      <c r="IG122" s="5"/>
      <c r="IH122" s="5"/>
      <c r="II122" s="5"/>
      <c r="IJ122" s="5"/>
      <c r="IK122" s="5"/>
      <c r="IL122" s="5"/>
      <c r="IM122" s="5"/>
      <c r="IN122" s="5"/>
      <c r="IO122" s="5"/>
      <c r="IP122" s="62"/>
      <c r="IQ122" s="62"/>
      <c r="IR122" s="62"/>
      <c r="IS122" s="62"/>
      <c r="IT122" s="62"/>
      <c r="IU122" s="62"/>
      <c r="IV122" s="62"/>
      <c r="IW122" s="62"/>
      <c r="IX122" s="62"/>
      <c r="IY122" s="62"/>
      <c r="IZ122" s="62"/>
      <c r="JA122" s="62"/>
      <c r="JB122" s="62"/>
      <c r="JC122" s="62"/>
      <c r="JD122" s="62"/>
      <c r="JE122" s="5"/>
      <c r="JF122" s="5"/>
      <c r="JG122" s="5"/>
      <c r="JH122" s="5"/>
      <c r="JI122" s="5"/>
      <c r="JJ122" s="5"/>
      <c r="JK122" s="5"/>
      <c r="JL122" s="5"/>
      <c r="JM122" s="5"/>
      <c r="JN122" s="5"/>
      <c r="JO122" s="5"/>
      <c r="JP122" s="5"/>
      <c r="JQ122" s="5"/>
      <c r="JR122" s="5"/>
      <c r="JS122" s="5"/>
      <c r="JT122" s="62"/>
      <c r="JU122" s="62"/>
      <c r="JV122" s="62"/>
      <c r="JW122" s="62"/>
      <c r="JX122" s="62"/>
      <c r="JY122" s="62"/>
      <c r="JZ122" s="62"/>
      <c r="KA122" s="62"/>
      <c r="KB122" s="62"/>
      <c r="KC122" s="62"/>
      <c r="KD122" s="62"/>
      <c r="KE122" s="62"/>
      <c r="KF122" s="62"/>
      <c r="KG122" s="62"/>
      <c r="KH122" s="62"/>
      <c r="KI122" s="5"/>
      <c r="KJ122" s="5"/>
      <c r="KK122" s="5"/>
      <c r="KL122" s="5"/>
      <c r="KM122" s="5"/>
      <c r="KN122" s="5"/>
      <c r="KO122" s="5"/>
      <c r="KP122" s="5"/>
      <c r="KQ122" s="5"/>
      <c r="KR122" s="5"/>
      <c r="KS122" s="5"/>
      <c r="KT122" s="5"/>
      <c r="KU122" s="5"/>
      <c r="KV122" s="5"/>
      <c r="KW122" s="5"/>
      <c r="KX122" s="62"/>
      <c r="KY122" s="62"/>
      <c r="KZ122" s="62"/>
      <c r="LA122" s="62"/>
      <c r="LB122" s="62"/>
      <c r="LC122" s="62"/>
      <c r="LD122" s="62"/>
      <c r="LE122" s="62"/>
      <c r="LF122" s="62"/>
      <c r="LG122" s="62"/>
      <c r="LH122" s="62"/>
      <c r="LI122" s="62"/>
      <c r="LJ122" s="62"/>
      <c r="LK122" s="62"/>
      <c r="LL122" s="62"/>
    </row>
    <row r="123" spans="1:324" x14ac:dyDescent="0.35">
      <c r="A123" s="131">
        <v>119</v>
      </c>
      <c r="B123" s="170"/>
      <c r="C123" s="170"/>
      <c r="D123" s="152">
        <v>239</v>
      </c>
      <c r="E123" s="72" t="str">
        <f>'BVEM Scorecard'!F122</f>
        <v>Storage</v>
      </c>
      <c r="F123" s="96">
        <f t="shared" si="78"/>
        <v>0.5</v>
      </c>
      <c r="G123" s="96">
        <f t="shared" si="79"/>
        <v>0.8</v>
      </c>
      <c r="H123" s="96">
        <f t="shared" si="80"/>
        <v>0.98989898989898994</v>
      </c>
      <c r="I123" s="96">
        <f t="shared" si="81"/>
        <v>0.98333333333333317</v>
      </c>
      <c r="J123" s="66">
        <v>1</v>
      </c>
      <c r="K123" s="66">
        <v>1</v>
      </c>
      <c r="L123" s="66">
        <v>91</v>
      </c>
      <c r="M123" s="66">
        <v>1</v>
      </c>
      <c r="N123" s="66">
        <v>1</v>
      </c>
      <c r="O123" s="66"/>
      <c r="P123" s="66"/>
      <c r="Q123" s="66"/>
      <c r="R123" s="66">
        <v>1</v>
      </c>
      <c r="S123" s="66">
        <v>1</v>
      </c>
      <c r="T123" s="66">
        <v>1</v>
      </c>
      <c r="U123" s="66">
        <v>1</v>
      </c>
      <c r="V123" s="66">
        <f t="shared" si="82"/>
        <v>4</v>
      </c>
      <c r="W123" s="66">
        <f t="shared" si="83"/>
        <v>0.5</v>
      </c>
      <c r="X123" s="35" t="s">
        <v>75</v>
      </c>
      <c r="Y123" s="5">
        <v>1</v>
      </c>
      <c r="Z123" s="5">
        <f>'Training Programs'!AA123</f>
        <v>1</v>
      </c>
      <c r="AA123" s="5" t="s">
        <v>147</v>
      </c>
      <c r="AB123" s="5" t="s">
        <v>148</v>
      </c>
      <c r="AC123" s="5">
        <f t="shared" si="155"/>
        <v>127000</v>
      </c>
      <c r="AD123" s="5">
        <v>74080</v>
      </c>
      <c r="AE123" s="5">
        <v>1</v>
      </c>
      <c r="AF123" s="5">
        <v>1</v>
      </c>
      <c r="AG123" s="5">
        <v>1</v>
      </c>
      <c r="AH123" s="5">
        <v>1</v>
      </c>
      <c r="AI123" s="5">
        <v>1</v>
      </c>
      <c r="AJ123" s="35">
        <f t="shared" si="156"/>
        <v>5</v>
      </c>
      <c r="AK123" s="35">
        <f t="shared" si="157"/>
        <v>3.0303030303030304E-2</v>
      </c>
      <c r="AL123" s="35">
        <f t="shared" si="158"/>
        <v>3.0303030303030304E-2</v>
      </c>
      <c r="AM123" s="35"/>
      <c r="AN123" s="62" t="str">
        <f>'Training Programs'!AO123</f>
        <v>Admin</v>
      </c>
      <c r="AO123" s="62">
        <v>1</v>
      </c>
      <c r="AP123" s="62">
        <f>'Training Programs'!AQ123</f>
        <v>1</v>
      </c>
      <c r="AQ123" s="62" t="s">
        <v>149</v>
      </c>
      <c r="AR123" s="62" t="s">
        <v>150</v>
      </c>
      <c r="AS123" s="62">
        <f t="shared" si="159"/>
        <v>59300</v>
      </c>
      <c r="AT123" s="62">
        <v>74080</v>
      </c>
      <c r="AU123" s="62">
        <f t="shared" si="160"/>
        <v>0.33333333333333331</v>
      </c>
      <c r="AV123" s="62">
        <v>1</v>
      </c>
      <c r="AW123" s="62">
        <v>1</v>
      </c>
      <c r="AX123" s="62">
        <v>1</v>
      </c>
      <c r="AY123" s="62">
        <v>1</v>
      </c>
      <c r="AZ123" s="62">
        <f t="shared" si="161"/>
        <v>4.333333333333333</v>
      </c>
      <c r="BA123" s="62">
        <f t="shared" si="162"/>
        <v>3.0303030303030304E-2</v>
      </c>
      <c r="BB123" s="62">
        <f t="shared" si="163"/>
        <v>2.02020202020202E-2</v>
      </c>
      <c r="BC123" s="5" t="str">
        <f>'Training Programs'!BE123</f>
        <v>Lead Technician</v>
      </c>
      <c r="BD123" s="5">
        <v>1</v>
      </c>
      <c r="BE123" s="5">
        <f>'Training Programs'!BG123</f>
        <v>1</v>
      </c>
      <c r="BF123" s="5" t="s">
        <v>151</v>
      </c>
      <c r="BG123" s="5" t="s">
        <v>152</v>
      </c>
      <c r="BH123" s="5">
        <f t="shared" si="164"/>
        <v>99750</v>
      </c>
      <c r="BI123" s="5">
        <v>60090</v>
      </c>
      <c r="BJ123" s="5">
        <v>1</v>
      </c>
      <c r="BK123" s="5">
        <v>1</v>
      </c>
      <c r="BL123" s="5">
        <v>1</v>
      </c>
      <c r="BM123" s="5">
        <v>1</v>
      </c>
      <c r="BN123" s="5">
        <v>1</v>
      </c>
      <c r="BO123" s="5">
        <f t="shared" si="165"/>
        <v>5</v>
      </c>
      <c r="BP123" s="5">
        <f t="shared" si="166"/>
        <v>3.0303030303030304E-2</v>
      </c>
      <c r="BQ123" s="5">
        <f t="shared" si="167"/>
        <v>3.0303030303030304E-2</v>
      </c>
      <c r="BR123" s="62" t="str">
        <f>'Training Programs'!BU123</f>
        <v>Storage Inverter Technician</v>
      </c>
      <c r="BS123" s="62">
        <v>1</v>
      </c>
      <c r="BT123" s="62">
        <f>'Training Programs'!BW123</f>
        <v>7</v>
      </c>
      <c r="BU123" s="62" t="s">
        <v>153</v>
      </c>
      <c r="BV123" s="62" t="s">
        <v>154</v>
      </c>
      <c r="BW123" s="62">
        <f t="shared" si="168"/>
        <v>66500</v>
      </c>
      <c r="BX123" s="62">
        <v>45230</v>
      </c>
      <c r="BY123" s="62">
        <v>1</v>
      </c>
      <c r="BZ123" s="62">
        <v>1</v>
      </c>
      <c r="CA123" s="62">
        <v>1</v>
      </c>
      <c r="CB123" s="62">
        <v>1</v>
      </c>
      <c r="CC123" s="62">
        <v>1</v>
      </c>
      <c r="CD123" s="62">
        <f t="shared" si="169"/>
        <v>5</v>
      </c>
      <c r="CE123" s="62">
        <f t="shared" si="170"/>
        <v>0.21212121212121213</v>
      </c>
      <c r="CF123" s="62">
        <f t="shared" si="171"/>
        <v>0.21212121212121213</v>
      </c>
      <c r="CG123" s="5" t="str">
        <f>'Training Programs'!CK123</f>
        <v>Battery Storage Technician</v>
      </c>
      <c r="CH123" s="5">
        <v>1</v>
      </c>
      <c r="CI123" s="5">
        <f>'Training Programs'!CM123</f>
        <v>13</v>
      </c>
      <c r="CJ123" s="5" t="s">
        <v>155</v>
      </c>
      <c r="CK123" s="5" t="s">
        <v>156</v>
      </c>
      <c r="CL123" s="5">
        <f t="shared" si="172"/>
        <v>83950</v>
      </c>
      <c r="CM123" s="5">
        <v>66390</v>
      </c>
      <c r="CN123" s="5">
        <v>1</v>
      </c>
      <c r="CO123" s="5">
        <v>1</v>
      </c>
      <c r="CP123" s="5">
        <v>1</v>
      </c>
      <c r="CQ123" s="5">
        <v>1</v>
      </c>
      <c r="CR123" s="5">
        <v>1</v>
      </c>
      <c r="CS123" s="5">
        <f t="shared" si="173"/>
        <v>5</v>
      </c>
      <c r="CT123" s="5">
        <f t="shared" si="174"/>
        <v>0.39393939393939392</v>
      </c>
      <c r="CU123" s="5">
        <f t="shared" si="175"/>
        <v>0.39393939393939392</v>
      </c>
      <c r="CV123" s="62" t="str">
        <f>'Training Programs'!DA123</f>
        <v>Solar Technician I</v>
      </c>
      <c r="CW123" s="62">
        <v>1</v>
      </c>
      <c r="CX123" s="62">
        <f>'Training Programs'!DC123</f>
        <v>4</v>
      </c>
      <c r="CY123" s="62" t="s">
        <v>157</v>
      </c>
      <c r="CZ123" s="62" t="s">
        <v>158</v>
      </c>
      <c r="DA123" s="62">
        <f t="shared" si="176"/>
        <v>67100</v>
      </c>
      <c r="DB123" s="62">
        <v>60090</v>
      </c>
      <c r="DC123" s="62">
        <v>1</v>
      </c>
      <c r="DD123" s="62">
        <v>1</v>
      </c>
      <c r="DE123" s="62">
        <v>1</v>
      </c>
      <c r="DF123" s="62">
        <v>1</v>
      </c>
      <c r="DG123" s="62">
        <v>1</v>
      </c>
      <c r="DH123" s="62">
        <f t="shared" si="177"/>
        <v>5</v>
      </c>
      <c r="DI123" s="62">
        <f t="shared" si="178"/>
        <v>0.12121212121212122</v>
      </c>
      <c r="DJ123" s="62">
        <f t="shared" si="179"/>
        <v>0.12121212121212122</v>
      </c>
      <c r="DK123" s="5" t="str">
        <f>'Training Programs'!DQ123</f>
        <v>Solar Technician II</v>
      </c>
      <c r="DL123" s="5">
        <v>1</v>
      </c>
      <c r="DM123" s="5">
        <f>'Training Programs'!DS123</f>
        <v>3</v>
      </c>
      <c r="DN123" s="5" t="s">
        <v>159</v>
      </c>
      <c r="DO123" s="5" t="s">
        <v>160</v>
      </c>
      <c r="DP123" s="5">
        <f t="shared" si="180"/>
        <v>78300</v>
      </c>
      <c r="DQ123" s="5">
        <v>60090</v>
      </c>
      <c r="DR123" s="5">
        <v>1</v>
      </c>
      <c r="DS123" s="5">
        <v>1</v>
      </c>
      <c r="DT123" s="5">
        <v>1</v>
      </c>
      <c r="DU123" s="5">
        <v>1</v>
      </c>
      <c r="DV123" s="5">
        <v>1</v>
      </c>
      <c r="DW123" s="5">
        <f t="shared" si="181"/>
        <v>5</v>
      </c>
      <c r="DX123" s="5">
        <f t="shared" si="182"/>
        <v>9.0909090909090912E-2</v>
      </c>
      <c r="DY123" s="5">
        <f t="shared" si="183"/>
        <v>9.0909090909090912E-2</v>
      </c>
      <c r="DZ123" s="62" t="str">
        <f>'Training Programs'!EG123</f>
        <v>Solar Technician III</v>
      </c>
      <c r="EA123" s="62">
        <v>1</v>
      </c>
      <c r="EB123" s="62">
        <f>'Training Programs'!EI123</f>
        <v>3</v>
      </c>
      <c r="EC123" s="62" t="s">
        <v>155</v>
      </c>
      <c r="ED123" s="62" t="s">
        <v>156</v>
      </c>
      <c r="EE123" s="62">
        <f t="shared" si="184"/>
        <v>83950</v>
      </c>
      <c r="EF123" s="62">
        <v>60090</v>
      </c>
      <c r="EG123" s="62">
        <v>1</v>
      </c>
      <c r="EH123" s="62">
        <v>1</v>
      </c>
      <c r="EI123" s="62">
        <v>1</v>
      </c>
      <c r="EJ123" s="62">
        <v>1</v>
      </c>
      <c r="EK123" s="62">
        <v>1</v>
      </c>
      <c r="EL123" s="62">
        <f t="shared" si="185"/>
        <v>5</v>
      </c>
      <c r="EM123" s="62">
        <f t="shared" si="186"/>
        <v>9.0909090909090912E-2</v>
      </c>
      <c r="EN123" s="62">
        <f t="shared" si="187"/>
        <v>9.0909090909090912E-2</v>
      </c>
      <c r="EO123" s="5"/>
      <c r="EP123" s="5"/>
      <c r="EQ123" s="5"/>
      <c r="ER123" s="5"/>
      <c r="ES123" s="5"/>
      <c r="ET123" s="5"/>
      <c r="EU123" s="5"/>
      <c r="EV123" s="5"/>
      <c r="EW123" s="5"/>
      <c r="EX123" s="5"/>
      <c r="EY123" s="5"/>
      <c r="EZ123" s="5"/>
      <c r="FA123" s="5"/>
      <c r="FB123" s="5"/>
      <c r="FC123" s="5"/>
      <c r="FD123" s="62"/>
      <c r="FE123" s="62"/>
      <c r="FF123" s="62"/>
      <c r="FG123" s="62"/>
      <c r="FH123" s="62"/>
      <c r="FI123" s="62"/>
      <c r="FJ123" s="62"/>
      <c r="FK123" s="62"/>
      <c r="FL123" s="62"/>
      <c r="FM123" s="62"/>
      <c r="FN123" s="62"/>
      <c r="FO123" s="62"/>
      <c r="FP123" s="62"/>
      <c r="FQ123" s="62"/>
      <c r="FR123" s="62"/>
      <c r="FS123" s="5"/>
      <c r="FT123" s="5"/>
      <c r="FU123" s="5"/>
      <c r="FV123" s="5"/>
      <c r="FW123" s="5"/>
      <c r="FX123" s="5"/>
      <c r="FY123" s="5"/>
      <c r="FZ123" s="5"/>
      <c r="GA123" s="5"/>
      <c r="GB123" s="5"/>
      <c r="GC123" s="5"/>
      <c r="GD123" s="5"/>
      <c r="GE123" s="5"/>
      <c r="GF123" s="5"/>
      <c r="GG123" s="5"/>
      <c r="GH123" s="62"/>
      <c r="GI123" s="62"/>
      <c r="GJ123" s="62"/>
      <c r="GK123" s="62"/>
      <c r="GL123" s="62"/>
      <c r="GM123" s="62"/>
      <c r="GN123" s="62"/>
      <c r="GO123" s="62"/>
      <c r="GP123" s="62"/>
      <c r="GQ123" s="62"/>
      <c r="GR123" s="62"/>
      <c r="GS123" s="62"/>
      <c r="GT123" s="62"/>
      <c r="GU123" s="62"/>
      <c r="GV123" s="62"/>
      <c r="GW123" s="5"/>
      <c r="GX123" s="5"/>
      <c r="GY123" s="5"/>
      <c r="GZ123" s="5"/>
      <c r="HA123" s="5"/>
      <c r="HB123" s="5"/>
      <c r="HC123" s="5"/>
      <c r="HD123" s="5"/>
      <c r="HE123" s="5"/>
      <c r="HF123" s="5"/>
      <c r="HG123" s="5"/>
      <c r="HH123" s="5"/>
      <c r="HI123" s="5"/>
      <c r="HJ123" s="5"/>
      <c r="HK123" s="5"/>
      <c r="HL123" s="62"/>
      <c r="HM123" s="62"/>
      <c r="HN123" s="62"/>
      <c r="HO123" s="62"/>
      <c r="HP123" s="62"/>
      <c r="HQ123" s="62"/>
      <c r="HR123" s="62"/>
      <c r="HS123" s="62"/>
      <c r="HT123" s="62"/>
      <c r="HU123" s="62"/>
      <c r="HV123" s="62"/>
      <c r="HW123" s="62"/>
      <c r="HX123" s="62"/>
      <c r="HY123" s="62"/>
      <c r="HZ123" s="62"/>
      <c r="IA123" s="5"/>
      <c r="IB123" s="5"/>
      <c r="IC123" s="5"/>
      <c r="ID123" s="5"/>
      <c r="IE123" s="5"/>
      <c r="IF123" s="5"/>
      <c r="IG123" s="5"/>
      <c r="IH123" s="5"/>
      <c r="II123" s="5"/>
      <c r="IJ123" s="5"/>
      <c r="IK123" s="5"/>
      <c r="IL123" s="5"/>
      <c r="IM123" s="5"/>
      <c r="IN123" s="5"/>
      <c r="IO123" s="5"/>
      <c r="IP123" s="62"/>
      <c r="IQ123" s="62"/>
      <c r="IR123" s="62"/>
      <c r="IS123" s="62"/>
      <c r="IT123" s="62"/>
      <c r="IU123" s="62"/>
      <c r="IV123" s="62"/>
      <c r="IW123" s="62"/>
      <c r="IX123" s="62"/>
      <c r="IY123" s="62"/>
      <c r="IZ123" s="62"/>
      <c r="JA123" s="62"/>
      <c r="JB123" s="62"/>
      <c r="JC123" s="62"/>
      <c r="JD123" s="62"/>
      <c r="JE123" s="5"/>
      <c r="JF123" s="5"/>
      <c r="JG123" s="5"/>
      <c r="JH123" s="5"/>
      <c r="JI123" s="5"/>
      <c r="JJ123" s="5"/>
      <c r="JK123" s="5"/>
      <c r="JL123" s="5"/>
      <c r="JM123" s="5"/>
      <c r="JN123" s="5"/>
      <c r="JO123" s="5"/>
      <c r="JP123" s="5"/>
      <c r="JQ123" s="5"/>
      <c r="JR123" s="5"/>
      <c r="JS123" s="5"/>
      <c r="JT123" s="62"/>
      <c r="JU123" s="62"/>
      <c r="JV123" s="62"/>
      <c r="JW123" s="62"/>
      <c r="JX123" s="62"/>
      <c r="JY123" s="62"/>
      <c r="JZ123" s="62"/>
      <c r="KA123" s="62"/>
      <c r="KB123" s="62"/>
      <c r="KC123" s="62"/>
      <c r="KD123" s="62"/>
      <c r="KE123" s="62"/>
      <c r="KF123" s="62"/>
      <c r="KG123" s="62"/>
      <c r="KH123" s="62"/>
      <c r="KI123" s="5"/>
      <c r="KJ123" s="5"/>
      <c r="KK123" s="5"/>
      <c r="KL123" s="5"/>
      <c r="KM123" s="5"/>
      <c r="KN123" s="5"/>
      <c r="KO123" s="5"/>
      <c r="KP123" s="5"/>
      <c r="KQ123" s="5"/>
      <c r="KR123" s="5"/>
      <c r="KS123" s="5"/>
      <c r="KT123" s="5"/>
      <c r="KU123" s="5"/>
      <c r="KV123" s="5"/>
      <c r="KW123" s="5"/>
      <c r="KX123" s="62"/>
      <c r="KY123" s="62"/>
      <c r="KZ123" s="62"/>
      <c r="LA123" s="62"/>
      <c r="LB123" s="62"/>
      <c r="LC123" s="62"/>
      <c r="LD123" s="62"/>
      <c r="LE123" s="62"/>
      <c r="LF123" s="62"/>
      <c r="LG123" s="62"/>
      <c r="LH123" s="62"/>
      <c r="LI123" s="62"/>
      <c r="LJ123" s="62"/>
      <c r="LK123" s="62"/>
      <c r="LL123" s="62"/>
    </row>
    <row r="124" spans="1:324" x14ac:dyDescent="0.35">
      <c r="A124" s="131">
        <v>120</v>
      </c>
      <c r="B124" s="170"/>
      <c r="C124" s="170"/>
      <c r="D124" s="152">
        <v>242</v>
      </c>
      <c r="E124" s="72" t="str">
        <f>'BVEM Scorecard'!F123</f>
        <v>Gas</v>
      </c>
      <c r="F124" s="96">
        <f t="shared" si="78"/>
        <v>0.5</v>
      </c>
      <c r="G124" s="96">
        <f t="shared" si="79"/>
        <v>0.8</v>
      </c>
      <c r="H124" s="96">
        <f t="shared" si="80"/>
        <v>0.98989898989898994</v>
      </c>
      <c r="I124" s="96">
        <f t="shared" si="81"/>
        <v>0.98333333333333317</v>
      </c>
      <c r="J124" s="66">
        <v>1</v>
      </c>
      <c r="K124" s="66">
        <v>1</v>
      </c>
      <c r="L124" s="66">
        <v>22</v>
      </c>
      <c r="M124" s="66">
        <v>0</v>
      </c>
      <c r="N124" s="66">
        <v>0</v>
      </c>
      <c r="O124" s="66">
        <v>0</v>
      </c>
      <c r="P124" s="66"/>
      <c r="Q124" s="66"/>
      <c r="R124" s="66">
        <v>1</v>
      </c>
      <c r="S124" s="66">
        <v>1</v>
      </c>
      <c r="T124" s="66">
        <v>1</v>
      </c>
      <c r="U124" s="66">
        <v>1</v>
      </c>
      <c r="V124" s="66">
        <f t="shared" si="82"/>
        <v>4</v>
      </c>
      <c r="W124" s="66">
        <f t="shared" si="83"/>
        <v>0.5</v>
      </c>
      <c r="X124" s="35" t="s">
        <v>75</v>
      </c>
      <c r="Y124" s="5">
        <v>1</v>
      </c>
      <c r="Z124" s="5">
        <f>'Training Programs'!AA124</f>
        <v>1</v>
      </c>
      <c r="AA124" s="5" t="s">
        <v>147</v>
      </c>
      <c r="AB124" s="5" t="s">
        <v>148</v>
      </c>
      <c r="AC124" s="5">
        <f t="shared" si="155"/>
        <v>127000</v>
      </c>
      <c r="AD124" s="5">
        <v>74080</v>
      </c>
      <c r="AE124" s="5">
        <v>1</v>
      </c>
      <c r="AF124" s="5">
        <v>1</v>
      </c>
      <c r="AG124" s="5">
        <v>1</v>
      </c>
      <c r="AH124" s="5">
        <v>1</v>
      </c>
      <c r="AI124" s="5">
        <v>1</v>
      </c>
      <c r="AJ124" s="35">
        <f t="shared" si="156"/>
        <v>5</v>
      </c>
      <c r="AK124" s="35">
        <f t="shared" si="157"/>
        <v>3.0303030303030304E-2</v>
      </c>
      <c r="AL124" s="35">
        <f t="shared" si="158"/>
        <v>3.0303030303030304E-2</v>
      </c>
      <c r="AM124" s="35"/>
      <c r="AN124" s="62" t="str">
        <f>'Training Programs'!AO124</f>
        <v>Admin</v>
      </c>
      <c r="AO124" s="62">
        <v>1</v>
      </c>
      <c r="AP124" s="62">
        <f>'Training Programs'!AQ124</f>
        <v>1</v>
      </c>
      <c r="AQ124" s="62" t="s">
        <v>149</v>
      </c>
      <c r="AR124" s="62" t="s">
        <v>150</v>
      </c>
      <c r="AS124" s="62">
        <f t="shared" si="159"/>
        <v>59300</v>
      </c>
      <c r="AT124" s="62">
        <v>74080</v>
      </c>
      <c r="AU124" s="62">
        <f t="shared" si="160"/>
        <v>0.33333333333333331</v>
      </c>
      <c r="AV124" s="62">
        <v>1</v>
      </c>
      <c r="AW124" s="62">
        <v>1</v>
      </c>
      <c r="AX124" s="62">
        <v>1</v>
      </c>
      <c r="AY124" s="62">
        <v>1</v>
      </c>
      <c r="AZ124" s="62">
        <f t="shared" si="161"/>
        <v>4.333333333333333</v>
      </c>
      <c r="BA124" s="62">
        <f t="shared" si="162"/>
        <v>3.0303030303030304E-2</v>
      </c>
      <c r="BB124" s="62">
        <f t="shared" si="163"/>
        <v>2.02020202020202E-2</v>
      </c>
      <c r="BC124" s="5" t="str">
        <f>'Training Programs'!BE124</f>
        <v>Lead Technician</v>
      </c>
      <c r="BD124" s="5">
        <v>1</v>
      </c>
      <c r="BE124" s="5">
        <f>'Training Programs'!BG124</f>
        <v>1</v>
      </c>
      <c r="BF124" s="5" t="s">
        <v>151</v>
      </c>
      <c r="BG124" s="5" t="s">
        <v>152</v>
      </c>
      <c r="BH124" s="5">
        <f t="shared" si="164"/>
        <v>99750</v>
      </c>
      <c r="BI124" s="5">
        <v>60090</v>
      </c>
      <c r="BJ124" s="5">
        <v>1</v>
      </c>
      <c r="BK124" s="5">
        <v>1</v>
      </c>
      <c r="BL124" s="5">
        <v>1</v>
      </c>
      <c r="BM124" s="5">
        <v>1</v>
      </c>
      <c r="BN124" s="5">
        <v>1</v>
      </c>
      <c r="BO124" s="5">
        <f t="shared" si="165"/>
        <v>5</v>
      </c>
      <c r="BP124" s="5">
        <f t="shared" si="166"/>
        <v>3.0303030303030304E-2</v>
      </c>
      <c r="BQ124" s="5">
        <f t="shared" si="167"/>
        <v>3.0303030303030304E-2</v>
      </c>
      <c r="BR124" s="62" t="str">
        <f>'Training Programs'!BU124</f>
        <v>Storage Inverter Technician</v>
      </c>
      <c r="BS124" s="62">
        <v>1</v>
      </c>
      <c r="BT124" s="62">
        <f>'Training Programs'!BW124</f>
        <v>7</v>
      </c>
      <c r="BU124" s="62" t="s">
        <v>153</v>
      </c>
      <c r="BV124" s="62" t="s">
        <v>154</v>
      </c>
      <c r="BW124" s="62">
        <f t="shared" si="168"/>
        <v>66500</v>
      </c>
      <c r="BX124" s="62">
        <v>45230</v>
      </c>
      <c r="BY124" s="62">
        <v>1</v>
      </c>
      <c r="BZ124" s="62">
        <v>1</v>
      </c>
      <c r="CA124" s="62">
        <v>1</v>
      </c>
      <c r="CB124" s="62">
        <v>1</v>
      </c>
      <c r="CC124" s="62">
        <v>1</v>
      </c>
      <c r="CD124" s="62">
        <f t="shared" si="169"/>
        <v>5</v>
      </c>
      <c r="CE124" s="62">
        <f t="shared" si="170"/>
        <v>0.21212121212121213</v>
      </c>
      <c r="CF124" s="62">
        <f t="shared" si="171"/>
        <v>0.21212121212121213</v>
      </c>
      <c r="CG124" s="5" t="str">
        <f>'Training Programs'!CK124</f>
        <v>Battery Storage Technician</v>
      </c>
      <c r="CH124" s="5">
        <v>1</v>
      </c>
      <c r="CI124" s="5">
        <f>'Training Programs'!CM124</f>
        <v>13</v>
      </c>
      <c r="CJ124" s="5" t="s">
        <v>155</v>
      </c>
      <c r="CK124" s="5" t="s">
        <v>156</v>
      </c>
      <c r="CL124" s="5">
        <f t="shared" si="172"/>
        <v>83950</v>
      </c>
      <c r="CM124" s="5">
        <v>66390</v>
      </c>
      <c r="CN124" s="5">
        <v>1</v>
      </c>
      <c r="CO124" s="5">
        <v>1</v>
      </c>
      <c r="CP124" s="5">
        <v>1</v>
      </c>
      <c r="CQ124" s="5">
        <v>1</v>
      </c>
      <c r="CR124" s="5">
        <v>1</v>
      </c>
      <c r="CS124" s="5">
        <f t="shared" si="173"/>
        <v>5</v>
      </c>
      <c r="CT124" s="5">
        <f t="shared" si="174"/>
        <v>0.39393939393939392</v>
      </c>
      <c r="CU124" s="5">
        <f t="shared" si="175"/>
        <v>0.39393939393939392</v>
      </c>
      <c r="CV124" s="62" t="str">
        <f>'Training Programs'!DA124</f>
        <v>Solar Technician I</v>
      </c>
      <c r="CW124" s="62">
        <v>1</v>
      </c>
      <c r="CX124" s="62">
        <f>'Training Programs'!DC124</f>
        <v>4</v>
      </c>
      <c r="CY124" s="62" t="s">
        <v>157</v>
      </c>
      <c r="CZ124" s="62" t="s">
        <v>158</v>
      </c>
      <c r="DA124" s="62">
        <f t="shared" si="176"/>
        <v>67100</v>
      </c>
      <c r="DB124" s="62">
        <v>60090</v>
      </c>
      <c r="DC124" s="62">
        <v>1</v>
      </c>
      <c r="DD124" s="62">
        <v>1</v>
      </c>
      <c r="DE124" s="62">
        <v>1</v>
      </c>
      <c r="DF124" s="62">
        <v>1</v>
      </c>
      <c r="DG124" s="62">
        <v>1</v>
      </c>
      <c r="DH124" s="62">
        <f t="shared" si="177"/>
        <v>5</v>
      </c>
      <c r="DI124" s="62">
        <f t="shared" si="178"/>
        <v>0.12121212121212122</v>
      </c>
      <c r="DJ124" s="62">
        <f t="shared" si="179"/>
        <v>0.12121212121212122</v>
      </c>
      <c r="DK124" s="5" t="str">
        <f>'Training Programs'!DQ124</f>
        <v>Solar Technician II</v>
      </c>
      <c r="DL124" s="5">
        <v>1</v>
      </c>
      <c r="DM124" s="5">
        <f>'Training Programs'!DS124</f>
        <v>3</v>
      </c>
      <c r="DN124" s="5" t="s">
        <v>159</v>
      </c>
      <c r="DO124" s="5" t="s">
        <v>160</v>
      </c>
      <c r="DP124" s="5">
        <f t="shared" si="180"/>
        <v>78300</v>
      </c>
      <c r="DQ124" s="5">
        <v>60090</v>
      </c>
      <c r="DR124" s="5">
        <v>1</v>
      </c>
      <c r="DS124" s="5">
        <v>1</v>
      </c>
      <c r="DT124" s="5">
        <v>1</v>
      </c>
      <c r="DU124" s="5">
        <v>1</v>
      </c>
      <c r="DV124" s="5">
        <v>1</v>
      </c>
      <c r="DW124" s="5">
        <f t="shared" si="181"/>
        <v>5</v>
      </c>
      <c r="DX124" s="5">
        <f t="shared" si="182"/>
        <v>9.0909090909090912E-2</v>
      </c>
      <c r="DY124" s="5">
        <f t="shared" si="183"/>
        <v>9.0909090909090912E-2</v>
      </c>
      <c r="DZ124" s="62" t="str">
        <f>'Training Programs'!EG124</f>
        <v>Solar Technician III</v>
      </c>
      <c r="EA124" s="62">
        <v>1</v>
      </c>
      <c r="EB124" s="62">
        <f>'Training Programs'!EI124</f>
        <v>3</v>
      </c>
      <c r="EC124" s="62" t="s">
        <v>155</v>
      </c>
      <c r="ED124" s="62" t="s">
        <v>156</v>
      </c>
      <c r="EE124" s="62">
        <f t="shared" si="184"/>
        <v>83950</v>
      </c>
      <c r="EF124" s="62">
        <v>60090</v>
      </c>
      <c r="EG124" s="62">
        <v>1</v>
      </c>
      <c r="EH124" s="62">
        <v>1</v>
      </c>
      <c r="EI124" s="62">
        <v>1</v>
      </c>
      <c r="EJ124" s="62">
        <v>1</v>
      </c>
      <c r="EK124" s="62">
        <v>1</v>
      </c>
      <c r="EL124" s="62">
        <f t="shared" si="185"/>
        <v>5</v>
      </c>
      <c r="EM124" s="62">
        <f t="shared" si="186"/>
        <v>9.0909090909090912E-2</v>
      </c>
      <c r="EN124" s="62">
        <f t="shared" si="187"/>
        <v>9.0909090909090912E-2</v>
      </c>
      <c r="EO124" s="5"/>
      <c r="EP124" s="5"/>
      <c r="EQ124" s="5"/>
      <c r="ER124" s="5"/>
      <c r="ES124" s="5"/>
      <c r="ET124" s="5"/>
      <c r="EU124" s="5"/>
      <c r="EV124" s="5"/>
      <c r="EW124" s="5"/>
      <c r="EX124" s="5"/>
      <c r="EY124" s="5"/>
      <c r="EZ124" s="5"/>
      <c r="FA124" s="5"/>
      <c r="FB124" s="5"/>
      <c r="FC124" s="5"/>
      <c r="FD124" s="62"/>
      <c r="FE124" s="62"/>
      <c r="FF124" s="62"/>
      <c r="FG124" s="62"/>
      <c r="FH124" s="62"/>
      <c r="FI124" s="62"/>
      <c r="FJ124" s="62"/>
      <c r="FK124" s="62"/>
      <c r="FL124" s="62"/>
      <c r="FM124" s="62"/>
      <c r="FN124" s="62"/>
      <c r="FO124" s="62"/>
      <c r="FP124" s="62"/>
      <c r="FQ124" s="62"/>
      <c r="FR124" s="62"/>
      <c r="FS124" s="5"/>
      <c r="FT124" s="5"/>
      <c r="FU124" s="5"/>
      <c r="FV124" s="5"/>
      <c r="FW124" s="5"/>
      <c r="FX124" s="5"/>
      <c r="FY124" s="5"/>
      <c r="FZ124" s="5"/>
      <c r="GA124" s="5"/>
      <c r="GB124" s="5"/>
      <c r="GC124" s="5"/>
      <c r="GD124" s="5"/>
      <c r="GE124" s="5"/>
      <c r="GF124" s="5"/>
      <c r="GG124" s="5"/>
      <c r="GH124" s="62"/>
      <c r="GI124" s="62"/>
      <c r="GJ124" s="62"/>
      <c r="GK124" s="62"/>
      <c r="GL124" s="62"/>
      <c r="GM124" s="62"/>
      <c r="GN124" s="62"/>
      <c r="GO124" s="62"/>
      <c r="GP124" s="62"/>
      <c r="GQ124" s="62"/>
      <c r="GR124" s="62"/>
      <c r="GS124" s="62"/>
      <c r="GT124" s="62"/>
      <c r="GU124" s="62"/>
      <c r="GV124" s="62"/>
      <c r="GW124" s="5"/>
      <c r="GX124" s="5"/>
      <c r="GY124" s="5"/>
      <c r="GZ124" s="5"/>
      <c r="HA124" s="5"/>
      <c r="HB124" s="5"/>
      <c r="HC124" s="5"/>
      <c r="HD124" s="5"/>
      <c r="HE124" s="5"/>
      <c r="HF124" s="5"/>
      <c r="HG124" s="5"/>
      <c r="HH124" s="5"/>
      <c r="HI124" s="5"/>
      <c r="HJ124" s="5"/>
      <c r="HK124" s="5"/>
      <c r="HL124" s="62"/>
      <c r="HM124" s="62"/>
      <c r="HN124" s="62"/>
      <c r="HO124" s="62"/>
      <c r="HP124" s="62"/>
      <c r="HQ124" s="62"/>
      <c r="HR124" s="62"/>
      <c r="HS124" s="62"/>
      <c r="HT124" s="62"/>
      <c r="HU124" s="62"/>
      <c r="HV124" s="62"/>
      <c r="HW124" s="62"/>
      <c r="HX124" s="62"/>
      <c r="HY124" s="62"/>
      <c r="HZ124" s="62"/>
      <c r="IA124" s="5"/>
      <c r="IB124" s="5"/>
      <c r="IC124" s="5"/>
      <c r="ID124" s="5"/>
      <c r="IE124" s="5"/>
      <c r="IF124" s="5"/>
      <c r="IG124" s="5"/>
      <c r="IH124" s="5"/>
      <c r="II124" s="5"/>
      <c r="IJ124" s="5"/>
      <c r="IK124" s="5"/>
      <c r="IL124" s="5"/>
      <c r="IM124" s="5"/>
      <c r="IN124" s="5"/>
      <c r="IO124" s="5"/>
      <c r="IP124" s="62"/>
      <c r="IQ124" s="62"/>
      <c r="IR124" s="62"/>
      <c r="IS124" s="62"/>
      <c r="IT124" s="62"/>
      <c r="IU124" s="62"/>
      <c r="IV124" s="62"/>
      <c r="IW124" s="62"/>
      <c r="IX124" s="62"/>
      <c r="IY124" s="62"/>
      <c r="IZ124" s="62"/>
      <c r="JA124" s="62"/>
      <c r="JB124" s="62"/>
      <c r="JC124" s="62"/>
      <c r="JD124" s="62"/>
      <c r="JE124" s="5"/>
      <c r="JF124" s="5"/>
      <c r="JG124" s="5"/>
      <c r="JH124" s="5"/>
      <c r="JI124" s="5"/>
      <c r="JJ124" s="5"/>
      <c r="JK124" s="5"/>
      <c r="JL124" s="5"/>
      <c r="JM124" s="5"/>
      <c r="JN124" s="5"/>
      <c r="JO124" s="5"/>
      <c r="JP124" s="5"/>
      <c r="JQ124" s="5"/>
      <c r="JR124" s="5"/>
      <c r="JS124" s="5"/>
      <c r="JT124" s="62"/>
      <c r="JU124" s="62"/>
      <c r="JV124" s="62"/>
      <c r="JW124" s="62"/>
      <c r="JX124" s="62"/>
      <c r="JY124" s="62"/>
      <c r="JZ124" s="62"/>
      <c r="KA124" s="62"/>
      <c r="KB124" s="62"/>
      <c r="KC124" s="62"/>
      <c r="KD124" s="62"/>
      <c r="KE124" s="62"/>
      <c r="KF124" s="62"/>
      <c r="KG124" s="62"/>
      <c r="KH124" s="62"/>
      <c r="KI124" s="5"/>
      <c r="KJ124" s="5"/>
      <c r="KK124" s="5"/>
      <c r="KL124" s="5"/>
      <c r="KM124" s="5"/>
      <c r="KN124" s="5"/>
      <c r="KO124" s="5"/>
      <c r="KP124" s="5"/>
      <c r="KQ124" s="5"/>
      <c r="KR124" s="5"/>
      <c r="KS124" s="5"/>
      <c r="KT124" s="5"/>
      <c r="KU124" s="5"/>
      <c r="KV124" s="5"/>
      <c r="KW124" s="5"/>
      <c r="KX124" s="62"/>
      <c r="KY124" s="62"/>
      <c r="KZ124" s="62"/>
      <c r="LA124" s="62"/>
      <c r="LB124" s="62"/>
      <c r="LC124" s="62"/>
      <c r="LD124" s="62"/>
      <c r="LE124" s="62"/>
      <c r="LF124" s="62"/>
      <c r="LG124" s="62"/>
      <c r="LH124" s="62"/>
      <c r="LI124" s="62"/>
      <c r="LJ124" s="62"/>
      <c r="LK124" s="62"/>
      <c r="LL124" s="62"/>
    </row>
    <row r="125" spans="1:324" x14ac:dyDescent="0.35">
      <c r="A125" s="131">
        <v>121</v>
      </c>
      <c r="B125" s="170"/>
      <c r="C125" s="170"/>
      <c r="D125" s="152">
        <v>243</v>
      </c>
      <c r="E125" s="72" t="str">
        <f>'BVEM Scorecard'!F124</f>
        <v>Storage</v>
      </c>
      <c r="F125" s="96">
        <f t="shared" si="78"/>
        <v>0.5</v>
      </c>
      <c r="G125" s="96">
        <f t="shared" si="79"/>
        <v>0.8</v>
      </c>
      <c r="H125" s="96">
        <f t="shared" si="80"/>
        <v>0.98989898989898994</v>
      </c>
      <c r="I125" s="96">
        <f t="shared" si="81"/>
        <v>0.98333333333333317</v>
      </c>
      <c r="J125" s="66">
        <v>1</v>
      </c>
      <c r="K125" s="66">
        <v>1</v>
      </c>
      <c r="L125" s="66">
        <v>91</v>
      </c>
      <c r="M125" s="66">
        <v>1</v>
      </c>
      <c r="N125" s="66">
        <v>1</v>
      </c>
      <c r="O125" s="66"/>
      <c r="P125" s="66"/>
      <c r="Q125" s="66"/>
      <c r="R125" s="66">
        <v>1</v>
      </c>
      <c r="S125" s="66">
        <v>1</v>
      </c>
      <c r="T125" s="66">
        <v>1</v>
      </c>
      <c r="U125" s="66">
        <v>1</v>
      </c>
      <c r="V125" s="66">
        <f t="shared" si="82"/>
        <v>4</v>
      </c>
      <c r="W125" s="66">
        <f t="shared" si="83"/>
        <v>0.5</v>
      </c>
      <c r="X125" s="35" t="s">
        <v>75</v>
      </c>
      <c r="Y125" s="5">
        <v>1</v>
      </c>
      <c r="Z125" s="5">
        <f>'Training Programs'!AA125</f>
        <v>1</v>
      </c>
      <c r="AA125" s="5" t="s">
        <v>147</v>
      </c>
      <c r="AB125" s="5" t="s">
        <v>148</v>
      </c>
      <c r="AC125" s="5">
        <f t="shared" si="155"/>
        <v>127000</v>
      </c>
      <c r="AD125" s="5">
        <v>74080</v>
      </c>
      <c r="AE125" s="5">
        <v>1</v>
      </c>
      <c r="AF125" s="5">
        <v>1</v>
      </c>
      <c r="AG125" s="5">
        <v>1</v>
      </c>
      <c r="AH125" s="5">
        <v>1</v>
      </c>
      <c r="AI125" s="5">
        <v>1</v>
      </c>
      <c r="AJ125" s="35">
        <f t="shared" si="156"/>
        <v>5</v>
      </c>
      <c r="AK125" s="35">
        <f t="shared" si="157"/>
        <v>3.0303030303030304E-2</v>
      </c>
      <c r="AL125" s="35">
        <f t="shared" si="158"/>
        <v>3.0303030303030304E-2</v>
      </c>
      <c r="AM125" s="35"/>
      <c r="AN125" s="62" t="str">
        <f>'Training Programs'!AO125</f>
        <v>Admin</v>
      </c>
      <c r="AO125" s="62">
        <v>1</v>
      </c>
      <c r="AP125" s="62">
        <f>'Training Programs'!AQ125</f>
        <v>1</v>
      </c>
      <c r="AQ125" s="62" t="s">
        <v>149</v>
      </c>
      <c r="AR125" s="62" t="s">
        <v>150</v>
      </c>
      <c r="AS125" s="62">
        <f t="shared" si="159"/>
        <v>59300</v>
      </c>
      <c r="AT125" s="62">
        <v>74080</v>
      </c>
      <c r="AU125" s="62">
        <f t="shared" si="160"/>
        <v>0.33333333333333331</v>
      </c>
      <c r="AV125" s="62">
        <v>1</v>
      </c>
      <c r="AW125" s="62">
        <v>1</v>
      </c>
      <c r="AX125" s="62">
        <v>1</v>
      </c>
      <c r="AY125" s="62">
        <v>1</v>
      </c>
      <c r="AZ125" s="62">
        <f t="shared" si="161"/>
        <v>4.333333333333333</v>
      </c>
      <c r="BA125" s="62">
        <f t="shared" si="162"/>
        <v>3.0303030303030304E-2</v>
      </c>
      <c r="BB125" s="62">
        <f t="shared" si="163"/>
        <v>2.02020202020202E-2</v>
      </c>
      <c r="BC125" s="5" t="str">
        <f>'Training Programs'!BE125</f>
        <v>Lead Technician</v>
      </c>
      <c r="BD125" s="5">
        <v>1</v>
      </c>
      <c r="BE125" s="5">
        <f>'Training Programs'!BG125</f>
        <v>1</v>
      </c>
      <c r="BF125" s="5" t="s">
        <v>151</v>
      </c>
      <c r="BG125" s="5" t="s">
        <v>152</v>
      </c>
      <c r="BH125" s="5">
        <f t="shared" si="164"/>
        <v>99750</v>
      </c>
      <c r="BI125" s="5">
        <v>60090</v>
      </c>
      <c r="BJ125" s="5">
        <v>1</v>
      </c>
      <c r="BK125" s="5">
        <v>1</v>
      </c>
      <c r="BL125" s="5">
        <v>1</v>
      </c>
      <c r="BM125" s="5">
        <v>1</v>
      </c>
      <c r="BN125" s="5">
        <v>1</v>
      </c>
      <c r="BO125" s="5">
        <f t="shared" si="165"/>
        <v>5</v>
      </c>
      <c r="BP125" s="5">
        <f t="shared" si="166"/>
        <v>3.0303030303030304E-2</v>
      </c>
      <c r="BQ125" s="5">
        <f t="shared" si="167"/>
        <v>3.0303030303030304E-2</v>
      </c>
      <c r="BR125" s="62" t="str">
        <f>'Training Programs'!BU125</f>
        <v>Storage Inverter Technician</v>
      </c>
      <c r="BS125" s="62">
        <v>1</v>
      </c>
      <c r="BT125" s="62">
        <f>'Training Programs'!BW125</f>
        <v>7</v>
      </c>
      <c r="BU125" s="62" t="s">
        <v>153</v>
      </c>
      <c r="BV125" s="62" t="s">
        <v>154</v>
      </c>
      <c r="BW125" s="62">
        <f t="shared" si="168"/>
        <v>66500</v>
      </c>
      <c r="BX125" s="62">
        <v>45230</v>
      </c>
      <c r="BY125" s="62">
        <v>1</v>
      </c>
      <c r="BZ125" s="62">
        <v>1</v>
      </c>
      <c r="CA125" s="62">
        <v>1</v>
      </c>
      <c r="CB125" s="62">
        <v>1</v>
      </c>
      <c r="CC125" s="62">
        <v>1</v>
      </c>
      <c r="CD125" s="62">
        <f t="shared" si="169"/>
        <v>5</v>
      </c>
      <c r="CE125" s="62">
        <f t="shared" si="170"/>
        <v>0.21212121212121213</v>
      </c>
      <c r="CF125" s="62">
        <f t="shared" si="171"/>
        <v>0.21212121212121213</v>
      </c>
      <c r="CG125" s="5" t="str">
        <f>'Training Programs'!CK125</f>
        <v>Battery Storage Technician</v>
      </c>
      <c r="CH125" s="5">
        <v>1</v>
      </c>
      <c r="CI125" s="5">
        <f>'Training Programs'!CM125</f>
        <v>13</v>
      </c>
      <c r="CJ125" s="5" t="s">
        <v>155</v>
      </c>
      <c r="CK125" s="5" t="s">
        <v>156</v>
      </c>
      <c r="CL125" s="5">
        <f t="shared" si="172"/>
        <v>83950</v>
      </c>
      <c r="CM125" s="5">
        <v>66390</v>
      </c>
      <c r="CN125" s="5">
        <v>1</v>
      </c>
      <c r="CO125" s="5">
        <v>1</v>
      </c>
      <c r="CP125" s="5">
        <v>1</v>
      </c>
      <c r="CQ125" s="5">
        <v>1</v>
      </c>
      <c r="CR125" s="5">
        <v>1</v>
      </c>
      <c r="CS125" s="5">
        <f t="shared" si="173"/>
        <v>5</v>
      </c>
      <c r="CT125" s="5">
        <f t="shared" si="174"/>
        <v>0.39393939393939392</v>
      </c>
      <c r="CU125" s="5">
        <f t="shared" si="175"/>
        <v>0.39393939393939392</v>
      </c>
      <c r="CV125" s="62" t="str">
        <f>'Training Programs'!DA125</f>
        <v>Solar Technician I</v>
      </c>
      <c r="CW125" s="62">
        <v>1</v>
      </c>
      <c r="CX125" s="62">
        <f>'Training Programs'!DC125</f>
        <v>4</v>
      </c>
      <c r="CY125" s="62" t="s">
        <v>157</v>
      </c>
      <c r="CZ125" s="62" t="s">
        <v>158</v>
      </c>
      <c r="DA125" s="62">
        <f t="shared" si="176"/>
        <v>67100</v>
      </c>
      <c r="DB125" s="62">
        <v>60090</v>
      </c>
      <c r="DC125" s="62">
        <v>1</v>
      </c>
      <c r="DD125" s="62">
        <v>1</v>
      </c>
      <c r="DE125" s="62">
        <v>1</v>
      </c>
      <c r="DF125" s="62">
        <v>1</v>
      </c>
      <c r="DG125" s="62">
        <v>1</v>
      </c>
      <c r="DH125" s="62">
        <f t="shared" si="177"/>
        <v>5</v>
      </c>
      <c r="DI125" s="62">
        <f t="shared" si="178"/>
        <v>0.12121212121212122</v>
      </c>
      <c r="DJ125" s="62">
        <f t="shared" si="179"/>
        <v>0.12121212121212122</v>
      </c>
      <c r="DK125" s="5" t="str">
        <f>'Training Programs'!DQ125</f>
        <v>Solar Technician II</v>
      </c>
      <c r="DL125" s="5">
        <v>1</v>
      </c>
      <c r="DM125" s="5">
        <f>'Training Programs'!DS125</f>
        <v>3</v>
      </c>
      <c r="DN125" s="5" t="s">
        <v>159</v>
      </c>
      <c r="DO125" s="5" t="s">
        <v>160</v>
      </c>
      <c r="DP125" s="5">
        <f t="shared" si="180"/>
        <v>78300</v>
      </c>
      <c r="DQ125" s="5">
        <v>60090</v>
      </c>
      <c r="DR125" s="5">
        <v>1</v>
      </c>
      <c r="DS125" s="5">
        <v>1</v>
      </c>
      <c r="DT125" s="5">
        <v>1</v>
      </c>
      <c r="DU125" s="5">
        <v>1</v>
      </c>
      <c r="DV125" s="5">
        <v>1</v>
      </c>
      <c r="DW125" s="5">
        <f t="shared" si="181"/>
        <v>5</v>
      </c>
      <c r="DX125" s="5">
        <f t="shared" si="182"/>
        <v>9.0909090909090912E-2</v>
      </c>
      <c r="DY125" s="5">
        <f t="shared" si="183"/>
        <v>9.0909090909090912E-2</v>
      </c>
      <c r="DZ125" s="62" t="str">
        <f>'Training Programs'!EG125</f>
        <v>Solar Technician III</v>
      </c>
      <c r="EA125" s="62">
        <v>1</v>
      </c>
      <c r="EB125" s="62">
        <f>'Training Programs'!EI125</f>
        <v>3</v>
      </c>
      <c r="EC125" s="62" t="s">
        <v>155</v>
      </c>
      <c r="ED125" s="62" t="s">
        <v>156</v>
      </c>
      <c r="EE125" s="62">
        <f t="shared" si="184"/>
        <v>83950</v>
      </c>
      <c r="EF125" s="62">
        <v>60090</v>
      </c>
      <c r="EG125" s="62">
        <v>1</v>
      </c>
      <c r="EH125" s="62">
        <v>1</v>
      </c>
      <c r="EI125" s="62">
        <v>1</v>
      </c>
      <c r="EJ125" s="62">
        <v>1</v>
      </c>
      <c r="EK125" s="62">
        <v>1</v>
      </c>
      <c r="EL125" s="62">
        <f t="shared" si="185"/>
        <v>5</v>
      </c>
      <c r="EM125" s="62">
        <f t="shared" si="186"/>
        <v>9.0909090909090912E-2</v>
      </c>
      <c r="EN125" s="62">
        <f t="shared" si="187"/>
        <v>9.0909090909090912E-2</v>
      </c>
      <c r="EO125" s="5"/>
      <c r="EP125" s="5"/>
      <c r="EQ125" s="5"/>
      <c r="ER125" s="5"/>
      <c r="ES125" s="5"/>
      <c r="ET125" s="5"/>
      <c r="EU125" s="5"/>
      <c r="EV125" s="5"/>
      <c r="EW125" s="5"/>
      <c r="EX125" s="5"/>
      <c r="EY125" s="5"/>
      <c r="EZ125" s="5"/>
      <c r="FA125" s="5"/>
      <c r="FB125" s="5"/>
      <c r="FC125" s="5"/>
      <c r="FD125" s="62"/>
      <c r="FE125" s="62"/>
      <c r="FF125" s="62"/>
      <c r="FG125" s="62"/>
      <c r="FH125" s="62"/>
      <c r="FI125" s="62"/>
      <c r="FJ125" s="62"/>
      <c r="FK125" s="62"/>
      <c r="FL125" s="62"/>
      <c r="FM125" s="62"/>
      <c r="FN125" s="62"/>
      <c r="FO125" s="62"/>
      <c r="FP125" s="62"/>
      <c r="FQ125" s="62"/>
      <c r="FR125" s="62"/>
      <c r="FS125" s="5"/>
      <c r="FT125" s="5"/>
      <c r="FU125" s="5"/>
      <c r="FV125" s="5"/>
      <c r="FW125" s="5"/>
      <c r="FX125" s="5"/>
      <c r="FY125" s="5"/>
      <c r="FZ125" s="5"/>
      <c r="GA125" s="5"/>
      <c r="GB125" s="5"/>
      <c r="GC125" s="5"/>
      <c r="GD125" s="5"/>
      <c r="GE125" s="5"/>
      <c r="GF125" s="5"/>
      <c r="GG125" s="5"/>
      <c r="GH125" s="62"/>
      <c r="GI125" s="62"/>
      <c r="GJ125" s="62"/>
      <c r="GK125" s="62"/>
      <c r="GL125" s="62"/>
      <c r="GM125" s="62"/>
      <c r="GN125" s="62"/>
      <c r="GO125" s="62"/>
      <c r="GP125" s="62"/>
      <c r="GQ125" s="62"/>
      <c r="GR125" s="62"/>
      <c r="GS125" s="62"/>
      <c r="GT125" s="62"/>
      <c r="GU125" s="62"/>
      <c r="GV125" s="62"/>
      <c r="GW125" s="5"/>
      <c r="GX125" s="5"/>
      <c r="GY125" s="5"/>
      <c r="GZ125" s="5"/>
      <c r="HA125" s="5"/>
      <c r="HB125" s="5"/>
      <c r="HC125" s="5"/>
      <c r="HD125" s="5"/>
      <c r="HE125" s="5"/>
      <c r="HF125" s="5"/>
      <c r="HG125" s="5"/>
      <c r="HH125" s="5"/>
      <c r="HI125" s="5"/>
      <c r="HJ125" s="5"/>
      <c r="HK125" s="5"/>
      <c r="HL125" s="62"/>
      <c r="HM125" s="62"/>
      <c r="HN125" s="62"/>
      <c r="HO125" s="62"/>
      <c r="HP125" s="62"/>
      <c r="HQ125" s="62"/>
      <c r="HR125" s="62"/>
      <c r="HS125" s="62"/>
      <c r="HT125" s="62"/>
      <c r="HU125" s="62"/>
      <c r="HV125" s="62"/>
      <c r="HW125" s="62"/>
      <c r="HX125" s="62"/>
      <c r="HY125" s="62"/>
      <c r="HZ125" s="62"/>
      <c r="IA125" s="5"/>
      <c r="IB125" s="5"/>
      <c r="IC125" s="5"/>
      <c r="ID125" s="5"/>
      <c r="IE125" s="5"/>
      <c r="IF125" s="5"/>
      <c r="IG125" s="5"/>
      <c r="IH125" s="5"/>
      <c r="II125" s="5"/>
      <c r="IJ125" s="5"/>
      <c r="IK125" s="5"/>
      <c r="IL125" s="5"/>
      <c r="IM125" s="5"/>
      <c r="IN125" s="5"/>
      <c r="IO125" s="5"/>
      <c r="IP125" s="62"/>
      <c r="IQ125" s="62"/>
      <c r="IR125" s="62"/>
      <c r="IS125" s="62"/>
      <c r="IT125" s="62"/>
      <c r="IU125" s="62"/>
      <c r="IV125" s="62"/>
      <c r="IW125" s="62"/>
      <c r="IX125" s="62"/>
      <c r="IY125" s="62"/>
      <c r="IZ125" s="62"/>
      <c r="JA125" s="62"/>
      <c r="JB125" s="62"/>
      <c r="JC125" s="62"/>
      <c r="JD125" s="62"/>
      <c r="JE125" s="5"/>
      <c r="JF125" s="5"/>
      <c r="JG125" s="5"/>
      <c r="JH125" s="5"/>
      <c r="JI125" s="5"/>
      <c r="JJ125" s="5"/>
      <c r="JK125" s="5"/>
      <c r="JL125" s="5"/>
      <c r="JM125" s="5"/>
      <c r="JN125" s="5"/>
      <c r="JO125" s="5"/>
      <c r="JP125" s="5"/>
      <c r="JQ125" s="5"/>
      <c r="JR125" s="5"/>
      <c r="JS125" s="5"/>
      <c r="JT125" s="62"/>
      <c r="JU125" s="62"/>
      <c r="JV125" s="62"/>
      <c r="JW125" s="62"/>
      <c r="JX125" s="62"/>
      <c r="JY125" s="62"/>
      <c r="JZ125" s="62"/>
      <c r="KA125" s="62"/>
      <c r="KB125" s="62"/>
      <c r="KC125" s="62"/>
      <c r="KD125" s="62"/>
      <c r="KE125" s="62"/>
      <c r="KF125" s="62"/>
      <c r="KG125" s="62"/>
      <c r="KH125" s="62"/>
      <c r="KI125" s="5"/>
      <c r="KJ125" s="5"/>
      <c r="KK125" s="5"/>
      <c r="KL125" s="5"/>
      <c r="KM125" s="5"/>
      <c r="KN125" s="5"/>
      <c r="KO125" s="5"/>
      <c r="KP125" s="5"/>
      <c r="KQ125" s="5"/>
      <c r="KR125" s="5"/>
      <c r="KS125" s="5"/>
      <c r="KT125" s="5"/>
      <c r="KU125" s="5"/>
      <c r="KV125" s="5"/>
      <c r="KW125" s="5"/>
      <c r="KX125" s="62"/>
      <c r="KY125" s="62"/>
      <c r="KZ125" s="62"/>
      <c r="LA125" s="62"/>
      <c r="LB125" s="62"/>
      <c r="LC125" s="62"/>
      <c r="LD125" s="62"/>
      <c r="LE125" s="62"/>
      <c r="LF125" s="62"/>
      <c r="LG125" s="62"/>
      <c r="LH125" s="62"/>
      <c r="LI125" s="62"/>
      <c r="LJ125" s="62"/>
      <c r="LK125" s="62"/>
      <c r="LL125" s="62"/>
    </row>
    <row r="126" spans="1:324" x14ac:dyDescent="0.35">
      <c r="A126" s="131">
        <v>122</v>
      </c>
      <c r="B126" s="170"/>
      <c r="C126" s="170"/>
      <c r="D126" s="152">
        <v>744</v>
      </c>
      <c r="E126" s="72" t="str">
        <f>'BVEM Scorecard'!F125</f>
        <v>Solar + Storage</v>
      </c>
      <c r="F126" s="96"/>
      <c r="G126" s="96"/>
      <c r="H126" s="96"/>
      <c r="I126" s="96"/>
      <c r="J126" s="66"/>
      <c r="K126" s="66"/>
      <c r="L126" s="66"/>
      <c r="M126" s="66"/>
      <c r="N126" s="66"/>
      <c r="O126" s="66"/>
      <c r="P126" s="66"/>
      <c r="Q126" s="66"/>
      <c r="R126" s="66"/>
      <c r="S126" s="66"/>
      <c r="T126" s="66"/>
      <c r="U126" s="66"/>
      <c r="V126" s="66"/>
      <c r="W126" s="66"/>
      <c r="X126" s="35"/>
      <c r="Y126" s="5"/>
      <c r="Z126" s="5"/>
      <c r="AA126" s="5"/>
      <c r="AB126" s="5"/>
      <c r="AC126" s="5"/>
      <c r="AD126" s="5"/>
      <c r="AE126" s="5"/>
      <c r="AF126" s="5"/>
      <c r="AG126" s="5"/>
      <c r="AH126" s="5"/>
      <c r="AI126" s="5"/>
      <c r="AJ126" s="35"/>
      <c r="AK126" s="35"/>
      <c r="AL126" s="35"/>
      <c r="AM126" s="35"/>
      <c r="AN126" s="62"/>
      <c r="AO126" s="62"/>
      <c r="AP126" s="62"/>
      <c r="AQ126" s="62"/>
      <c r="AR126" s="62"/>
      <c r="AS126" s="62"/>
      <c r="AT126" s="62"/>
      <c r="AU126" s="62"/>
      <c r="AV126" s="62"/>
      <c r="AW126" s="62"/>
      <c r="AX126" s="62"/>
      <c r="AY126" s="62"/>
      <c r="AZ126" s="62"/>
      <c r="BA126" s="62"/>
      <c r="BB126" s="62"/>
      <c r="BC126" s="5"/>
      <c r="BD126" s="5"/>
      <c r="BE126" s="5"/>
      <c r="BF126" s="5"/>
      <c r="BG126" s="5"/>
      <c r="BH126" s="5"/>
      <c r="BI126" s="5"/>
      <c r="BJ126" s="5"/>
      <c r="BK126" s="5"/>
      <c r="BL126" s="5"/>
      <c r="BM126" s="5"/>
      <c r="BN126" s="5"/>
      <c r="BO126" s="5"/>
      <c r="BP126" s="5"/>
      <c r="BQ126" s="5"/>
      <c r="BR126" s="62"/>
      <c r="BS126" s="62"/>
      <c r="BT126" s="62"/>
      <c r="BU126" s="62"/>
      <c r="BV126" s="62"/>
      <c r="BW126" s="62"/>
      <c r="BX126" s="62"/>
      <c r="BY126" s="62"/>
      <c r="BZ126" s="62"/>
      <c r="CA126" s="62"/>
      <c r="CB126" s="62"/>
      <c r="CC126" s="62"/>
      <c r="CD126" s="62"/>
      <c r="CE126" s="62"/>
      <c r="CF126" s="62"/>
      <c r="CG126" s="5"/>
      <c r="CH126" s="5"/>
      <c r="CI126" s="5"/>
      <c r="CJ126" s="5"/>
      <c r="CK126" s="5"/>
      <c r="CL126" s="5"/>
      <c r="CM126" s="5"/>
      <c r="CN126" s="5"/>
      <c r="CO126" s="5"/>
      <c r="CP126" s="5"/>
      <c r="CQ126" s="5"/>
      <c r="CR126" s="5"/>
      <c r="CS126" s="5"/>
      <c r="CT126" s="5"/>
      <c r="CU126" s="5"/>
      <c r="CV126" s="62"/>
      <c r="CW126" s="62"/>
      <c r="CX126" s="62"/>
      <c r="CY126" s="62"/>
      <c r="CZ126" s="62"/>
      <c r="DA126" s="62"/>
      <c r="DB126" s="62"/>
      <c r="DC126" s="62"/>
      <c r="DD126" s="62"/>
      <c r="DE126" s="62"/>
      <c r="DF126" s="62"/>
      <c r="DG126" s="62"/>
      <c r="DH126" s="62"/>
      <c r="DI126" s="62"/>
      <c r="DJ126" s="62"/>
      <c r="DK126" s="5"/>
      <c r="DL126" s="5"/>
      <c r="DM126" s="5"/>
      <c r="DN126" s="5"/>
      <c r="DO126" s="5"/>
      <c r="DP126" s="5"/>
      <c r="DQ126" s="5"/>
      <c r="DR126" s="5"/>
      <c r="DS126" s="5"/>
      <c r="DT126" s="5"/>
      <c r="DU126" s="5"/>
      <c r="DV126" s="5"/>
      <c r="DW126" s="5"/>
      <c r="DX126" s="5"/>
      <c r="DY126" s="5"/>
      <c r="DZ126" s="62"/>
      <c r="EA126" s="62"/>
      <c r="EB126" s="62"/>
      <c r="EC126" s="62"/>
      <c r="ED126" s="62"/>
      <c r="EE126" s="62"/>
      <c r="EF126" s="62"/>
      <c r="EG126" s="62"/>
      <c r="EH126" s="62"/>
      <c r="EI126" s="62"/>
      <c r="EJ126" s="62"/>
      <c r="EK126" s="62"/>
      <c r="EL126" s="62"/>
      <c r="EM126" s="62"/>
      <c r="EN126" s="62"/>
      <c r="EO126" s="5"/>
      <c r="EP126" s="5"/>
      <c r="EQ126" s="5"/>
      <c r="ER126" s="5"/>
      <c r="ES126" s="5"/>
      <c r="ET126" s="5"/>
      <c r="EU126" s="5"/>
      <c r="EV126" s="5"/>
      <c r="EW126" s="5"/>
      <c r="EX126" s="5"/>
      <c r="EY126" s="5"/>
      <c r="EZ126" s="5"/>
      <c r="FA126" s="5"/>
      <c r="FB126" s="5"/>
      <c r="FC126" s="5"/>
      <c r="FD126" s="62"/>
      <c r="FE126" s="62"/>
      <c r="FF126" s="62"/>
      <c r="FG126" s="62"/>
      <c r="FH126" s="62"/>
      <c r="FI126" s="62"/>
      <c r="FJ126" s="62"/>
      <c r="FK126" s="62"/>
      <c r="FL126" s="62"/>
      <c r="FM126" s="62"/>
      <c r="FN126" s="62"/>
      <c r="FO126" s="62"/>
      <c r="FP126" s="62"/>
      <c r="FQ126" s="62"/>
      <c r="FR126" s="62"/>
      <c r="FS126" s="5"/>
      <c r="FT126" s="5"/>
      <c r="FU126" s="5"/>
      <c r="FV126" s="5"/>
      <c r="FW126" s="5"/>
      <c r="FX126" s="5"/>
      <c r="FY126" s="5"/>
      <c r="FZ126" s="5"/>
      <c r="GA126" s="5"/>
      <c r="GB126" s="5"/>
      <c r="GC126" s="5"/>
      <c r="GD126" s="5"/>
      <c r="GE126" s="5"/>
      <c r="GF126" s="5"/>
      <c r="GG126" s="5"/>
      <c r="GH126" s="62"/>
      <c r="GI126" s="62"/>
      <c r="GJ126" s="62"/>
      <c r="GK126" s="62"/>
      <c r="GL126" s="62"/>
      <c r="GM126" s="62"/>
      <c r="GN126" s="62"/>
      <c r="GO126" s="62"/>
      <c r="GP126" s="62"/>
      <c r="GQ126" s="62"/>
      <c r="GR126" s="62"/>
      <c r="GS126" s="62"/>
      <c r="GT126" s="62"/>
      <c r="GU126" s="62"/>
      <c r="GV126" s="62"/>
      <c r="GW126" s="5"/>
      <c r="GX126" s="5"/>
      <c r="GY126" s="5"/>
      <c r="GZ126" s="5"/>
      <c r="HA126" s="5"/>
      <c r="HB126" s="5"/>
      <c r="HC126" s="5"/>
      <c r="HD126" s="5"/>
      <c r="HE126" s="5"/>
      <c r="HF126" s="5"/>
      <c r="HG126" s="5"/>
      <c r="HH126" s="5"/>
      <c r="HI126" s="5"/>
      <c r="HJ126" s="5"/>
      <c r="HK126" s="5"/>
      <c r="HL126" s="62"/>
      <c r="HM126" s="62"/>
      <c r="HN126" s="62"/>
      <c r="HO126" s="62"/>
      <c r="HP126" s="62"/>
      <c r="HQ126" s="62"/>
      <c r="HR126" s="62"/>
      <c r="HS126" s="62"/>
      <c r="HT126" s="62"/>
      <c r="HU126" s="62"/>
      <c r="HV126" s="62"/>
      <c r="HW126" s="62"/>
      <c r="HX126" s="62"/>
      <c r="HY126" s="62"/>
      <c r="HZ126" s="62"/>
      <c r="IA126" s="5"/>
      <c r="IB126" s="5"/>
      <c r="IC126" s="5"/>
      <c r="ID126" s="5"/>
      <c r="IE126" s="5"/>
      <c r="IF126" s="5"/>
      <c r="IG126" s="5"/>
      <c r="IH126" s="5"/>
      <c r="II126" s="5"/>
      <c r="IJ126" s="5"/>
      <c r="IK126" s="5"/>
      <c r="IL126" s="5"/>
      <c r="IM126" s="5"/>
      <c r="IN126" s="5"/>
      <c r="IO126" s="5"/>
      <c r="IP126" s="62"/>
      <c r="IQ126" s="62"/>
      <c r="IR126" s="62"/>
      <c r="IS126" s="62"/>
      <c r="IT126" s="62"/>
      <c r="IU126" s="62"/>
      <c r="IV126" s="62"/>
      <c r="IW126" s="62"/>
      <c r="IX126" s="62"/>
      <c r="IY126" s="62"/>
      <c r="IZ126" s="62"/>
      <c r="JA126" s="62"/>
      <c r="JB126" s="62"/>
      <c r="JC126" s="62"/>
      <c r="JD126" s="62"/>
      <c r="JE126" s="5"/>
      <c r="JF126" s="5"/>
      <c r="JG126" s="5"/>
      <c r="JH126" s="5"/>
      <c r="JI126" s="5"/>
      <c r="JJ126" s="5"/>
      <c r="JK126" s="5"/>
      <c r="JL126" s="5"/>
      <c r="JM126" s="5"/>
      <c r="JN126" s="5"/>
      <c r="JO126" s="5"/>
      <c r="JP126" s="5"/>
      <c r="JQ126" s="5"/>
      <c r="JR126" s="5"/>
      <c r="JS126" s="5"/>
      <c r="JT126" s="62"/>
      <c r="JU126" s="62"/>
      <c r="JV126" s="62"/>
      <c r="JW126" s="62"/>
      <c r="JX126" s="62"/>
      <c r="JY126" s="62"/>
      <c r="JZ126" s="62"/>
      <c r="KA126" s="62"/>
      <c r="KB126" s="62"/>
      <c r="KC126" s="62"/>
      <c r="KD126" s="62"/>
      <c r="KE126" s="62"/>
      <c r="KF126" s="62"/>
      <c r="KG126" s="62"/>
      <c r="KH126" s="62"/>
      <c r="KI126" s="5"/>
      <c r="KJ126" s="5"/>
      <c r="KK126" s="5"/>
      <c r="KL126" s="5"/>
      <c r="KM126" s="5"/>
      <c r="KN126" s="5"/>
      <c r="KO126" s="5"/>
      <c r="KP126" s="5"/>
      <c r="KQ126" s="5"/>
      <c r="KR126" s="5"/>
      <c r="KS126" s="5"/>
      <c r="KT126" s="5"/>
      <c r="KU126" s="5"/>
      <c r="KV126" s="5"/>
      <c r="KW126" s="5"/>
      <c r="KX126" s="62"/>
      <c r="KY126" s="62"/>
      <c r="KZ126" s="62"/>
      <c r="LA126" s="62"/>
      <c r="LB126" s="62"/>
      <c r="LC126" s="62"/>
      <c r="LD126" s="62"/>
      <c r="LE126" s="62"/>
      <c r="LF126" s="62"/>
      <c r="LG126" s="62"/>
      <c r="LH126" s="62"/>
      <c r="LI126" s="62"/>
      <c r="LJ126" s="62"/>
      <c r="LK126" s="62"/>
      <c r="LL126" s="62"/>
    </row>
    <row r="127" spans="1:324" x14ac:dyDescent="0.35">
      <c r="A127" s="131">
        <v>123</v>
      </c>
      <c r="B127" s="170"/>
      <c r="C127" s="170"/>
      <c r="D127" s="152">
        <v>248</v>
      </c>
      <c r="E127" s="72" t="str">
        <f>'BVEM Scorecard'!F126</f>
        <v>Solar</v>
      </c>
      <c r="F127" s="96">
        <f t="shared" si="78"/>
        <v>0</v>
      </c>
      <c r="G127" s="96">
        <f t="shared" si="79"/>
        <v>0</v>
      </c>
      <c r="H127" s="96">
        <f t="shared" si="80"/>
        <v>0</v>
      </c>
      <c r="I127" s="96">
        <f t="shared" si="81"/>
        <v>0</v>
      </c>
      <c r="J127" s="66"/>
      <c r="K127" s="66"/>
      <c r="L127" s="66"/>
      <c r="M127" s="66"/>
      <c r="N127" s="66"/>
      <c r="O127" s="66"/>
      <c r="P127" s="66"/>
      <c r="Q127" s="66"/>
      <c r="R127" s="66"/>
      <c r="S127" s="66"/>
      <c r="T127" s="66"/>
      <c r="U127" s="66"/>
      <c r="V127" s="66">
        <f t="shared" si="82"/>
        <v>0</v>
      </c>
      <c r="W127" s="66">
        <f t="shared" si="83"/>
        <v>0</v>
      </c>
      <c r="X127" s="35"/>
      <c r="Y127" s="5"/>
      <c r="Z127" s="5"/>
      <c r="AA127" s="5"/>
      <c r="AB127" s="5"/>
      <c r="AC127" s="5"/>
      <c r="AD127" s="5"/>
      <c r="AE127" s="5"/>
      <c r="AF127" s="5"/>
      <c r="AG127" s="5"/>
      <c r="AH127" s="5"/>
      <c r="AI127" s="5"/>
      <c r="AJ127" s="35"/>
      <c r="AK127" s="35"/>
      <c r="AL127" s="35"/>
      <c r="AM127" s="35"/>
      <c r="AN127" s="62"/>
      <c r="AO127" s="62"/>
      <c r="AP127" s="62"/>
      <c r="AQ127" s="62"/>
      <c r="AR127" s="62"/>
      <c r="AS127" s="62"/>
      <c r="AT127" s="62"/>
      <c r="AU127" s="62"/>
      <c r="AV127" s="62"/>
      <c r="AW127" s="62"/>
      <c r="AX127" s="62"/>
      <c r="AY127" s="62"/>
      <c r="AZ127" s="62"/>
      <c r="BA127" s="62"/>
      <c r="BB127" s="62"/>
      <c r="BC127" s="5"/>
      <c r="BD127" s="5"/>
      <c r="BE127" s="5"/>
      <c r="BF127" s="5"/>
      <c r="BG127" s="5"/>
      <c r="BH127" s="5"/>
      <c r="BI127" s="5"/>
      <c r="BJ127" s="5"/>
      <c r="BK127" s="5"/>
      <c r="BL127" s="5"/>
      <c r="BM127" s="5"/>
      <c r="BN127" s="5"/>
      <c r="BO127" s="5"/>
      <c r="BP127" s="5"/>
      <c r="BQ127" s="5"/>
      <c r="BR127" s="62"/>
      <c r="BS127" s="62"/>
      <c r="BT127" s="62"/>
      <c r="BU127" s="62"/>
      <c r="BV127" s="62"/>
      <c r="BW127" s="62"/>
      <c r="BX127" s="62"/>
      <c r="BY127" s="62"/>
      <c r="BZ127" s="62"/>
      <c r="CA127" s="62"/>
      <c r="CB127" s="62"/>
      <c r="CC127" s="62"/>
      <c r="CD127" s="62"/>
      <c r="CE127" s="62"/>
      <c r="CF127" s="62"/>
      <c r="CG127" s="5"/>
      <c r="CH127" s="5"/>
      <c r="CI127" s="5"/>
      <c r="CJ127" s="5"/>
      <c r="CK127" s="5"/>
      <c r="CL127" s="5"/>
      <c r="CM127" s="5"/>
      <c r="CN127" s="5"/>
      <c r="CO127" s="5"/>
      <c r="CP127" s="5"/>
      <c r="CQ127" s="5"/>
      <c r="CR127" s="5"/>
      <c r="CS127" s="5"/>
      <c r="CT127" s="5"/>
      <c r="CU127" s="5"/>
      <c r="CV127" s="62"/>
      <c r="CW127" s="62"/>
      <c r="CX127" s="62"/>
      <c r="CY127" s="62"/>
      <c r="CZ127" s="62"/>
      <c r="DA127" s="62"/>
      <c r="DB127" s="62"/>
      <c r="DC127" s="62"/>
      <c r="DD127" s="62"/>
      <c r="DE127" s="62"/>
      <c r="DF127" s="62"/>
      <c r="DG127" s="62"/>
      <c r="DH127" s="62"/>
      <c r="DI127" s="62"/>
      <c r="DJ127" s="62"/>
      <c r="DK127" s="5"/>
      <c r="DL127" s="5"/>
      <c r="DM127" s="5"/>
      <c r="DN127" s="5"/>
      <c r="DO127" s="5"/>
      <c r="DP127" s="5"/>
      <c r="DQ127" s="5"/>
      <c r="DR127" s="5"/>
      <c r="DS127" s="5"/>
      <c r="DT127" s="5"/>
      <c r="DU127" s="5"/>
      <c r="DV127" s="5"/>
      <c r="DW127" s="5"/>
      <c r="DX127" s="5"/>
      <c r="DY127" s="5"/>
      <c r="DZ127" s="62"/>
      <c r="EA127" s="62"/>
      <c r="EB127" s="62"/>
      <c r="EC127" s="62"/>
      <c r="ED127" s="62"/>
      <c r="EE127" s="62"/>
      <c r="EF127" s="62"/>
      <c r="EG127" s="62"/>
      <c r="EH127" s="62"/>
      <c r="EI127" s="62"/>
      <c r="EJ127" s="62"/>
      <c r="EK127" s="62"/>
      <c r="EL127" s="62"/>
      <c r="EM127" s="62"/>
      <c r="EN127" s="62"/>
      <c r="EO127" s="5"/>
      <c r="EP127" s="5"/>
      <c r="EQ127" s="5"/>
      <c r="ER127" s="5"/>
      <c r="ES127" s="5"/>
      <c r="ET127" s="5"/>
      <c r="EU127" s="5"/>
      <c r="EV127" s="5"/>
      <c r="EW127" s="5"/>
      <c r="EX127" s="5"/>
      <c r="EY127" s="5"/>
      <c r="EZ127" s="5"/>
      <c r="FA127" s="5"/>
      <c r="FB127" s="5"/>
      <c r="FC127" s="5"/>
      <c r="FD127" s="62"/>
      <c r="FE127" s="62"/>
      <c r="FF127" s="62"/>
      <c r="FG127" s="62"/>
      <c r="FH127" s="62"/>
      <c r="FI127" s="62"/>
      <c r="FJ127" s="62"/>
      <c r="FK127" s="62"/>
      <c r="FL127" s="62"/>
      <c r="FM127" s="62"/>
      <c r="FN127" s="62"/>
      <c r="FO127" s="62"/>
      <c r="FP127" s="62"/>
      <c r="FQ127" s="62"/>
      <c r="FR127" s="62"/>
      <c r="FS127" s="5"/>
      <c r="FT127" s="5"/>
      <c r="FU127" s="5"/>
      <c r="FV127" s="5"/>
      <c r="FW127" s="5"/>
      <c r="FX127" s="5"/>
      <c r="FY127" s="5"/>
      <c r="FZ127" s="5"/>
      <c r="GA127" s="5"/>
      <c r="GB127" s="5"/>
      <c r="GC127" s="5"/>
      <c r="GD127" s="5"/>
      <c r="GE127" s="5"/>
      <c r="GF127" s="5"/>
      <c r="GG127" s="5"/>
      <c r="GH127" s="62"/>
      <c r="GI127" s="62"/>
      <c r="GJ127" s="62"/>
      <c r="GK127" s="62"/>
      <c r="GL127" s="62"/>
      <c r="GM127" s="62"/>
      <c r="GN127" s="62"/>
      <c r="GO127" s="62"/>
      <c r="GP127" s="62"/>
      <c r="GQ127" s="62"/>
      <c r="GR127" s="62"/>
      <c r="GS127" s="62"/>
      <c r="GT127" s="62"/>
      <c r="GU127" s="62"/>
      <c r="GV127" s="62"/>
      <c r="GW127" s="5"/>
      <c r="GX127" s="5"/>
      <c r="GY127" s="5"/>
      <c r="GZ127" s="5"/>
      <c r="HA127" s="5"/>
      <c r="HB127" s="5"/>
      <c r="HC127" s="5"/>
      <c r="HD127" s="5"/>
      <c r="HE127" s="5"/>
      <c r="HF127" s="5"/>
      <c r="HG127" s="5"/>
      <c r="HH127" s="5"/>
      <c r="HI127" s="5"/>
      <c r="HJ127" s="5"/>
      <c r="HK127" s="5"/>
      <c r="HL127" s="62"/>
      <c r="HM127" s="62"/>
      <c r="HN127" s="62"/>
      <c r="HO127" s="62"/>
      <c r="HP127" s="62"/>
      <c r="HQ127" s="62"/>
      <c r="HR127" s="62"/>
      <c r="HS127" s="62"/>
      <c r="HT127" s="62"/>
      <c r="HU127" s="62"/>
      <c r="HV127" s="62"/>
      <c r="HW127" s="62"/>
      <c r="HX127" s="62"/>
      <c r="HY127" s="62"/>
      <c r="HZ127" s="62"/>
      <c r="IA127" s="5"/>
      <c r="IB127" s="5"/>
      <c r="IC127" s="5"/>
      <c r="ID127" s="5"/>
      <c r="IE127" s="5"/>
      <c r="IF127" s="5"/>
      <c r="IG127" s="5"/>
      <c r="IH127" s="5"/>
      <c r="II127" s="5"/>
      <c r="IJ127" s="5"/>
      <c r="IK127" s="5"/>
      <c r="IL127" s="5"/>
      <c r="IM127" s="5"/>
      <c r="IN127" s="5"/>
      <c r="IO127" s="5"/>
      <c r="IP127" s="62"/>
      <c r="IQ127" s="62"/>
      <c r="IR127" s="62"/>
      <c r="IS127" s="62"/>
      <c r="IT127" s="62"/>
      <c r="IU127" s="62"/>
      <c r="IV127" s="62"/>
      <c r="IW127" s="62"/>
      <c r="IX127" s="62"/>
      <c r="IY127" s="62"/>
      <c r="IZ127" s="62"/>
      <c r="JA127" s="62"/>
      <c r="JB127" s="62"/>
      <c r="JC127" s="62"/>
      <c r="JD127" s="62"/>
      <c r="JE127" s="5"/>
      <c r="JF127" s="5"/>
      <c r="JG127" s="5"/>
      <c r="JH127" s="5"/>
      <c r="JI127" s="5"/>
      <c r="JJ127" s="5"/>
      <c r="JK127" s="5"/>
      <c r="JL127" s="5"/>
      <c r="JM127" s="5"/>
      <c r="JN127" s="5"/>
      <c r="JO127" s="5"/>
      <c r="JP127" s="5"/>
      <c r="JQ127" s="5"/>
      <c r="JR127" s="5"/>
      <c r="JS127" s="5"/>
      <c r="JT127" s="62"/>
      <c r="JU127" s="62"/>
      <c r="JV127" s="62"/>
      <c r="JW127" s="62"/>
      <c r="JX127" s="62"/>
      <c r="JY127" s="62"/>
      <c r="JZ127" s="62"/>
      <c r="KA127" s="62"/>
      <c r="KB127" s="62"/>
      <c r="KC127" s="62"/>
      <c r="KD127" s="62"/>
      <c r="KE127" s="62"/>
      <c r="KF127" s="62"/>
      <c r="KG127" s="62"/>
      <c r="KH127" s="62"/>
      <c r="KI127" s="5"/>
      <c r="KJ127" s="5"/>
      <c r="KK127" s="5"/>
      <c r="KL127" s="5"/>
      <c r="KM127" s="5"/>
      <c r="KN127" s="5"/>
      <c r="KO127" s="5"/>
      <c r="KP127" s="5"/>
      <c r="KQ127" s="5"/>
      <c r="KR127" s="5"/>
      <c r="KS127" s="5"/>
      <c r="KT127" s="5"/>
      <c r="KU127" s="5"/>
      <c r="KV127" s="5"/>
      <c r="KW127" s="5"/>
      <c r="KX127" s="62"/>
      <c r="KY127" s="62"/>
      <c r="KZ127" s="62"/>
      <c r="LA127" s="62"/>
      <c r="LB127" s="62"/>
      <c r="LC127" s="62"/>
      <c r="LD127" s="62"/>
      <c r="LE127" s="62"/>
      <c r="LF127" s="62"/>
      <c r="LG127" s="62"/>
      <c r="LH127" s="62"/>
      <c r="LI127" s="62"/>
      <c r="LJ127" s="62"/>
      <c r="LK127" s="62"/>
      <c r="LL127" s="62"/>
    </row>
    <row r="128" spans="1:324" x14ac:dyDescent="0.35">
      <c r="A128" s="131">
        <v>124</v>
      </c>
      <c r="B128" s="170"/>
      <c r="C128" s="170"/>
      <c r="D128" s="152">
        <v>995</v>
      </c>
      <c r="E128" s="72" t="str">
        <f>'BVEM Scorecard'!F127</f>
        <v>Storage</v>
      </c>
      <c r="F128" s="96"/>
      <c r="G128" s="96"/>
      <c r="H128" s="96"/>
      <c r="I128" s="96"/>
      <c r="J128" s="66"/>
      <c r="K128" s="66"/>
      <c r="L128" s="66"/>
      <c r="M128" s="66"/>
      <c r="N128" s="66"/>
      <c r="O128" s="66"/>
      <c r="P128" s="66"/>
      <c r="Q128" s="66"/>
      <c r="R128" s="66"/>
      <c r="S128" s="66"/>
      <c r="T128" s="66"/>
      <c r="U128" s="66"/>
      <c r="V128" s="66"/>
      <c r="W128" s="66"/>
      <c r="X128" s="35"/>
      <c r="Y128" s="5"/>
      <c r="Z128" s="5"/>
      <c r="AA128" s="5"/>
      <c r="AB128" s="5"/>
      <c r="AC128" s="5"/>
      <c r="AD128" s="5"/>
      <c r="AE128" s="5"/>
      <c r="AF128" s="5"/>
      <c r="AG128" s="5"/>
      <c r="AH128" s="5"/>
      <c r="AI128" s="5"/>
      <c r="AJ128" s="35"/>
      <c r="AK128" s="35"/>
      <c r="AL128" s="35"/>
      <c r="AM128" s="35"/>
      <c r="AN128" s="62"/>
      <c r="AO128" s="62"/>
      <c r="AP128" s="62"/>
      <c r="AQ128" s="62"/>
      <c r="AR128" s="62"/>
      <c r="AS128" s="62"/>
      <c r="AT128" s="62"/>
      <c r="AU128" s="62"/>
      <c r="AV128" s="62"/>
      <c r="AW128" s="62"/>
      <c r="AX128" s="62"/>
      <c r="AY128" s="62"/>
      <c r="AZ128" s="62"/>
      <c r="BA128" s="62"/>
      <c r="BB128" s="62"/>
      <c r="BC128" s="5"/>
      <c r="BD128" s="5"/>
      <c r="BE128" s="5"/>
      <c r="BF128" s="5"/>
      <c r="BG128" s="5"/>
      <c r="BH128" s="5"/>
      <c r="BI128" s="5"/>
      <c r="BJ128" s="5"/>
      <c r="BK128" s="5"/>
      <c r="BL128" s="5"/>
      <c r="BM128" s="5"/>
      <c r="BN128" s="5"/>
      <c r="BO128" s="5"/>
      <c r="BP128" s="5"/>
      <c r="BQ128" s="5"/>
      <c r="BR128" s="62"/>
      <c r="BS128" s="62"/>
      <c r="BT128" s="62"/>
      <c r="BU128" s="62"/>
      <c r="BV128" s="62"/>
      <c r="BW128" s="62"/>
      <c r="BX128" s="62"/>
      <c r="BY128" s="62"/>
      <c r="BZ128" s="62"/>
      <c r="CA128" s="62"/>
      <c r="CB128" s="62"/>
      <c r="CC128" s="62"/>
      <c r="CD128" s="62"/>
      <c r="CE128" s="62"/>
      <c r="CF128" s="62"/>
      <c r="CG128" s="5"/>
      <c r="CH128" s="5"/>
      <c r="CI128" s="5"/>
      <c r="CJ128" s="5"/>
      <c r="CK128" s="5"/>
      <c r="CL128" s="5"/>
      <c r="CM128" s="5"/>
      <c r="CN128" s="5"/>
      <c r="CO128" s="5"/>
      <c r="CP128" s="5"/>
      <c r="CQ128" s="5"/>
      <c r="CR128" s="5"/>
      <c r="CS128" s="5"/>
      <c r="CT128" s="5"/>
      <c r="CU128" s="5"/>
      <c r="CV128" s="62"/>
      <c r="CW128" s="62"/>
      <c r="CX128" s="62"/>
      <c r="CY128" s="62"/>
      <c r="CZ128" s="62"/>
      <c r="DA128" s="62"/>
      <c r="DB128" s="62"/>
      <c r="DC128" s="62"/>
      <c r="DD128" s="62"/>
      <c r="DE128" s="62"/>
      <c r="DF128" s="62"/>
      <c r="DG128" s="62"/>
      <c r="DH128" s="62"/>
      <c r="DI128" s="62"/>
      <c r="DJ128" s="62"/>
      <c r="DK128" s="5"/>
      <c r="DL128" s="5"/>
      <c r="DM128" s="5"/>
      <c r="DN128" s="5"/>
      <c r="DO128" s="5"/>
      <c r="DP128" s="5"/>
      <c r="DQ128" s="5"/>
      <c r="DR128" s="5"/>
      <c r="DS128" s="5"/>
      <c r="DT128" s="5"/>
      <c r="DU128" s="5"/>
      <c r="DV128" s="5"/>
      <c r="DW128" s="5"/>
      <c r="DX128" s="5"/>
      <c r="DY128" s="5"/>
      <c r="DZ128" s="62"/>
      <c r="EA128" s="62"/>
      <c r="EB128" s="62"/>
      <c r="EC128" s="62"/>
      <c r="ED128" s="62"/>
      <c r="EE128" s="62"/>
      <c r="EF128" s="62"/>
      <c r="EG128" s="62"/>
      <c r="EH128" s="62"/>
      <c r="EI128" s="62"/>
      <c r="EJ128" s="62"/>
      <c r="EK128" s="62"/>
      <c r="EL128" s="62"/>
      <c r="EM128" s="62"/>
      <c r="EN128" s="62"/>
      <c r="EO128" s="5"/>
      <c r="EP128" s="5"/>
      <c r="EQ128" s="5"/>
      <c r="ER128" s="5"/>
      <c r="ES128" s="5"/>
      <c r="ET128" s="5"/>
      <c r="EU128" s="5"/>
      <c r="EV128" s="5"/>
      <c r="EW128" s="5"/>
      <c r="EX128" s="5"/>
      <c r="EY128" s="5"/>
      <c r="EZ128" s="5"/>
      <c r="FA128" s="5"/>
      <c r="FB128" s="5"/>
      <c r="FC128" s="5"/>
      <c r="FD128" s="62"/>
      <c r="FE128" s="62"/>
      <c r="FF128" s="62"/>
      <c r="FG128" s="62"/>
      <c r="FH128" s="62"/>
      <c r="FI128" s="62"/>
      <c r="FJ128" s="62"/>
      <c r="FK128" s="62"/>
      <c r="FL128" s="62"/>
      <c r="FM128" s="62"/>
      <c r="FN128" s="62"/>
      <c r="FO128" s="62"/>
      <c r="FP128" s="62"/>
      <c r="FQ128" s="62"/>
      <c r="FR128" s="62"/>
      <c r="FS128" s="5"/>
      <c r="FT128" s="5"/>
      <c r="FU128" s="5"/>
      <c r="FV128" s="5"/>
      <c r="FW128" s="5"/>
      <c r="FX128" s="5"/>
      <c r="FY128" s="5"/>
      <c r="FZ128" s="5"/>
      <c r="GA128" s="5"/>
      <c r="GB128" s="5"/>
      <c r="GC128" s="5"/>
      <c r="GD128" s="5"/>
      <c r="GE128" s="5"/>
      <c r="GF128" s="5"/>
      <c r="GG128" s="5"/>
      <c r="GH128" s="62"/>
      <c r="GI128" s="62"/>
      <c r="GJ128" s="62"/>
      <c r="GK128" s="62"/>
      <c r="GL128" s="62"/>
      <c r="GM128" s="62"/>
      <c r="GN128" s="62"/>
      <c r="GO128" s="62"/>
      <c r="GP128" s="62"/>
      <c r="GQ128" s="62"/>
      <c r="GR128" s="62"/>
      <c r="GS128" s="62"/>
      <c r="GT128" s="62"/>
      <c r="GU128" s="62"/>
      <c r="GV128" s="62"/>
      <c r="GW128" s="5"/>
      <c r="GX128" s="5"/>
      <c r="GY128" s="5"/>
      <c r="GZ128" s="5"/>
      <c r="HA128" s="5"/>
      <c r="HB128" s="5"/>
      <c r="HC128" s="5"/>
      <c r="HD128" s="5"/>
      <c r="HE128" s="5"/>
      <c r="HF128" s="5"/>
      <c r="HG128" s="5"/>
      <c r="HH128" s="5"/>
      <c r="HI128" s="5"/>
      <c r="HJ128" s="5"/>
      <c r="HK128" s="5"/>
      <c r="HL128" s="62"/>
      <c r="HM128" s="62"/>
      <c r="HN128" s="62"/>
      <c r="HO128" s="62"/>
      <c r="HP128" s="62"/>
      <c r="HQ128" s="62"/>
      <c r="HR128" s="62"/>
      <c r="HS128" s="62"/>
      <c r="HT128" s="62"/>
      <c r="HU128" s="62"/>
      <c r="HV128" s="62"/>
      <c r="HW128" s="62"/>
      <c r="HX128" s="62"/>
      <c r="HY128" s="62"/>
      <c r="HZ128" s="62"/>
      <c r="IA128" s="5"/>
      <c r="IB128" s="5"/>
      <c r="IC128" s="5"/>
      <c r="ID128" s="5"/>
      <c r="IE128" s="5"/>
      <c r="IF128" s="5"/>
      <c r="IG128" s="5"/>
      <c r="IH128" s="5"/>
      <c r="II128" s="5"/>
      <c r="IJ128" s="5"/>
      <c r="IK128" s="5"/>
      <c r="IL128" s="5"/>
      <c r="IM128" s="5"/>
      <c r="IN128" s="5"/>
      <c r="IO128" s="5"/>
      <c r="IP128" s="62"/>
      <c r="IQ128" s="62"/>
      <c r="IR128" s="62"/>
      <c r="IS128" s="62"/>
      <c r="IT128" s="62"/>
      <c r="IU128" s="62"/>
      <c r="IV128" s="62"/>
      <c r="IW128" s="62"/>
      <c r="IX128" s="62"/>
      <c r="IY128" s="62"/>
      <c r="IZ128" s="62"/>
      <c r="JA128" s="62"/>
      <c r="JB128" s="62"/>
      <c r="JC128" s="62"/>
      <c r="JD128" s="62"/>
      <c r="JE128" s="5"/>
      <c r="JF128" s="5"/>
      <c r="JG128" s="5"/>
      <c r="JH128" s="5"/>
      <c r="JI128" s="5"/>
      <c r="JJ128" s="5"/>
      <c r="JK128" s="5"/>
      <c r="JL128" s="5"/>
      <c r="JM128" s="5"/>
      <c r="JN128" s="5"/>
      <c r="JO128" s="5"/>
      <c r="JP128" s="5"/>
      <c r="JQ128" s="5"/>
      <c r="JR128" s="5"/>
      <c r="JS128" s="5"/>
      <c r="JT128" s="62"/>
      <c r="JU128" s="62"/>
      <c r="JV128" s="62"/>
      <c r="JW128" s="62"/>
      <c r="JX128" s="62"/>
      <c r="JY128" s="62"/>
      <c r="JZ128" s="62"/>
      <c r="KA128" s="62"/>
      <c r="KB128" s="62"/>
      <c r="KC128" s="62"/>
      <c r="KD128" s="62"/>
      <c r="KE128" s="62"/>
      <c r="KF128" s="62"/>
      <c r="KG128" s="62"/>
      <c r="KH128" s="62"/>
      <c r="KI128" s="5"/>
      <c r="KJ128" s="5"/>
      <c r="KK128" s="5"/>
      <c r="KL128" s="5"/>
      <c r="KM128" s="5"/>
      <c r="KN128" s="5"/>
      <c r="KO128" s="5"/>
      <c r="KP128" s="5"/>
      <c r="KQ128" s="5"/>
      <c r="KR128" s="5"/>
      <c r="KS128" s="5"/>
      <c r="KT128" s="5"/>
      <c r="KU128" s="5"/>
      <c r="KV128" s="5"/>
      <c r="KW128" s="5"/>
      <c r="KX128" s="62"/>
      <c r="KY128" s="62"/>
      <c r="KZ128" s="62"/>
      <c r="LA128" s="62"/>
      <c r="LB128" s="62"/>
      <c r="LC128" s="62"/>
      <c r="LD128" s="62"/>
      <c r="LE128" s="62"/>
      <c r="LF128" s="62"/>
      <c r="LG128" s="62"/>
      <c r="LH128" s="62"/>
      <c r="LI128" s="62"/>
      <c r="LJ128" s="62"/>
      <c r="LK128" s="62"/>
      <c r="LL128" s="62"/>
    </row>
    <row r="129" spans="1:324" x14ac:dyDescent="0.35">
      <c r="A129" s="131">
        <v>125</v>
      </c>
      <c r="B129" s="170"/>
      <c r="C129" s="170"/>
      <c r="D129" s="152">
        <v>249</v>
      </c>
      <c r="E129" s="72" t="str">
        <f>'BVEM Scorecard'!F128</f>
        <v>Storage</v>
      </c>
      <c r="F129" s="96">
        <f t="shared" si="78"/>
        <v>0</v>
      </c>
      <c r="G129" s="96">
        <f t="shared" si="79"/>
        <v>0</v>
      </c>
      <c r="H129" s="96">
        <f t="shared" si="80"/>
        <v>0</v>
      </c>
      <c r="I129" s="96">
        <f t="shared" si="81"/>
        <v>0</v>
      </c>
      <c r="J129" s="66"/>
      <c r="K129" s="66"/>
      <c r="L129" s="66"/>
      <c r="M129" s="66"/>
      <c r="N129" s="66"/>
      <c r="O129" s="66"/>
      <c r="P129" s="66"/>
      <c r="Q129" s="66"/>
      <c r="R129" s="66"/>
      <c r="S129" s="66"/>
      <c r="T129" s="66"/>
      <c r="U129" s="66"/>
      <c r="V129" s="66">
        <f t="shared" si="82"/>
        <v>0</v>
      </c>
      <c r="W129" s="66">
        <f t="shared" si="83"/>
        <v>0</v>
      </c>
      <c r="X129" s="35"/>
      <c r="Y129" s="5"/>
      <c r="Z129" s="5"/>
      <c r="AA129" s="5"/>
      <c r="AB129" s="5"/>
      <c r="AC129" s="5"/>
      <c r="AD129" s="5"/>
      <c r="AE129" s="5"/>
      <c r="AF129" s="5"/>
      <c r="AG129" s="5"/>
      <c r="AH129" s="5"/>
      <c r="AI129" s="5"/>
      <c r="AJ129" s="35"/>
      <c r="AK129" s="35"/>
      <c r="AL129" s="35"/>
      <c r="AM129" s="35"/>
      <c r="AN129" s="62"/>
      <c r="AO129" s="62"/>
      <c r="AP129" s="62"/>
      <c r="AQ129" s="62"/>
      <c r="AR129" s="62"/>
      <c r="AS129" s="62"/>
      <c r="AT129" s="62"/>
      <c r="AU129" s="62"/>
      <c r="AV129" s="62"/>
      <c r="AW129" s="62"/>
      <c r="AX129" s="62"/>
      <c r="AY129" s="62"/>
      <c r="AZ129" s="62"/>
      <c r="BA129" s="62"/>
      <c r="BB129" s="62"/>
      <c r="BC129" s="5"/>
      <c r="BD129" s="5"/>
      <c r="BE129" s="5"/>
      <c r="BF129" s="5"/>
      <c r="BG129" s="5"/>
      <c r="BH129" s="5"/>
      <c r="BI129" s="5"/>
      <c r="BJ129" s="5"/>
      <c r="BK129" s="5"/>
      <c r="BL129" s="5"/>
      <c r="BM129" s="5"/>
      <c r="BN129" s="5"/>
      <c r="BO129" s="5"/>
      <c r="BP129" s="5"/>
      <c r="BQ129" s="5"/>
      <c r="BR129" s="62"/>
      <c r="BS129" s="62"/>
      <c r="BT129" s="62"/>
      <c r="BU129" s="62"/>
      <c r="BV129" s="62"/>
      <c r="BW129" s="62"/>
      <c r="BX129" s="62"/>
      <c r="BY129" s="62"/>
      <c r="BZ129" s="62"/>
      <c r="CA129" s="62"/>
      <c r="CB129" s="62"/>
      <c r="CC129" s="62"/>
      <c r="CD129" s="62"/>
      <c r="CE129" s="62"/>
      <c r="CF129" s="62"/>
      <c r="CG129" s="5"/>
      <c r="CH129" s="5"/>
      <c r="CI129" s="5"/>
      <c r="CJ129" s="5"/>
      <c r="CK129" s="5"/>
      <c r="CL129" s="5"/>
      <c r="CM129" s="5"/>
      <c r="CN129" s="5"/>
      <c r="CO129" s="5"/>
      <c r="CP129" s="5"/>
      <c r="CQ129" s="5"/>
      <c r="CR129" s="5"/>
      <c r="CS129" s="5"/>
      <c r="CT129" s="5"/>
      <c r="CU129" s="5"/>
      <c r="CV129" s="62"/>
      <c r="CW129" s="62"/>
      <c r="CX129" s="62"/>
      <c r="CY129" s="62"/>
      <c r="CZ129" s="62"/>
      <c r="DA129" s="62"/>
      <c r="DB129" s="62"/>
      <c r="DC129" s="62"/>
      <c r="DD129" s="62"/>
      <c r="DE129" s="62"/>
      <c r="DF129" s="62"/>
      <c r="DG129" s="62"/>
      <c r="DH129" s="62"/>
      <c r="DI129" s="62"/>
      <c r="DJ129" s="62"/>
      <c r="DK129" s="5"/>
      <c r="DL129" s="5"/>
      <c r="DM129" s="5"/>
      <c r="DN129" s="5"/>
      <c r="DO129" s="5"/>
      <c r="DP129" s="5"/>
      <c r="DQ129" s="5"/>
      <c r="DR129" s="5"/>
      <c r="DS129" s="5"/>
      <c r="DT129" s="5"/>
      <c r="DU129" s="5"/>
      <c r="DV129" s="5"/>
      <c r="DW129" s="5"/>
      <c r="DX129" s="5"/>
      <c r="DY129" s="5"/>
      <c r="DZ129" s="62"/>
      <c r="EA129" s="62"/>
      <c r="EB129" s="62"/>
      <c r="EC129" s="62"/>
      <c r="ED129" s="62"/>
      <c r="EE129" s="62"/>
      <c r="EF129" s="62"/>
      <c r="EG129" s="62"/>
      <c r="EH129" s="62"/>
      <c r="EI129" s="62"/>
      <c r="EJ129" s="62"/>
      <c r="EK129" s="62"/>
      <c r="EL129" s="62"/>
      <c r="EM129" s="62"/>
      <c r="EN129" s="62"/>
      <c r="EO129" s="5"/>
      <c r="EP129" s="5"/>
      <c r="EQ129" s="5"/>
      <c r="ER129" s="5"/>
      <c r="ES129" s="5"/>
      <c r="ET129" s="5"/>
      <c r="EU129" s="5"/>
      <c r="EV129" s="5"/>
      <c r="EW129" s="5"/>
      <c r="EX129" s="5"/>
      <c r="EY129" s="5"/>
      <c r="EZ129" s="5"/>
      <c r="FA129" s="5"/>
      <c r="FB129" s="5"/>
      <c r="FC129" s="5"/>
      <c r="FD129" s="62"/>
      <c r="FE129" s="62"/>
      <c r="FF129" s="62"/>
      <c r="FG129" s="62"/>
      <c r="FH129" s="62"/>
      <c r="FI129" s="62"/>
      <c r="FJ129" s="62"/>
      <c r="FK129" s="62"/>
      <c r="FL129" s="62"/>
      <c r="FM129" s="62"/>
      <c r="FN129" s="62"/>
      <c r="FO129" s="62"/>
      <c r="FP129" s="62"/>
      <c r="FQ129" s="62"/>
      <c r="FR129" s="62"/>
      <c r="FS129" s="5"/>
      <c r="FT129" s="5"/>
      <c r="FU129" s="5"/>
      <c r="FV129" s="5"/>
      <c r="FW129" s="5"/>
      <c r="FX129" s="5"/>
      <c r="FY129" s="5"/>
      <c r="FZ129" s="5"/>
      <c r="GA129" s="5"/>
      <c r="GB129" s="5"/>
      <c r="GC129" s="5"/>
      <c r="GD129" s="5"/>
      <c r="GE129" s="5"/>
      <c r="GF129" s="5"/>
      <c r="GG129" s="5"/>
      <c r="GH129" s="62"/>
      <c r="GI129" s="62"/>
      <c r="GJ129" s="62"/>
      <c r="GK129" s="62"/>
      <c r="GL129" s="62"/>
      <c r="GM129" s="62"/>
      <c r="GN129" s="62"/>
      <c r="GO129" s="62"/>
      <c r="GP129" s="62"/>
      <c r="GQ129" s="62"/>
      <c r="GR129" s="62"/>
      <c r="GS129" s="62"/>
      <c r="GT129" s="62"/>
      <c r="GU129" s="62"/>
      <c r="GV129" s="62"/>
      <c r="GW129" s="5"/>
      <c r="GX129" s="5"/>
      <c r="GY129" s="5"/>
      <c r="GZ129" s="5"/>
      <c r="HA129" s="5"/>
      <c r="HB129" s="5"/>
      <c r="HC129" s="5"/>
      <c r="HD129" s="5"/>
      <c r="HE129" s="5"/>
      <c r="HF129" s="5"/>
      <c r="HG129" s="5"/>
      <c r="HH129" s="5"/>
      <c r="HI129" s="5"/>
      <c r="HJ129" s="5"/>
      <c r="HK129" s="5"/>
      <c r="HL129" s="62"/>
      <c r="HM129" s="62"/>
      <c r="HN129" s="62"/>
      <c r="HO129" s="62"/>
      <c r="HP129" s="62"/>
      <c r="HQ129" s="62"/>
      <c r="HR129" s="62"/>
      <c r="HS129" s="62"/>
      <c r="HT129" s="62"/>
      <c r="HU129" s="62"/>
      <c r="HV129" s="62"/>
      <c r="HW129" s="62"/>
      <c r="HX129" s="62"/>
      <c r="HY129" s="62"/>
      <c r="HZ129" s="62"/>
      <c r="IA129" s="5"/>
      <c r="IB129" s="5"/>
      <c r="IC129" s="5"/>
      <c r="ID129" s="5"/>
      <c r="IE129" s="5"/>
      <c r="IF129" s="5"/>
      <c r="IG129" s="5"/>
      <c r="IH129" s="5"/>
      <c r="II129" s="5"/>
      <c r="IJ129" s="5"/>
      <c r="IK129" s="5"/>
      <c r="IL129" s="5"/>
      <c r="IM129" s="5"/>
      <c r="IN129" s="5"/>
      <c r="IO129" s="5"/>
      <c r="IP129" s="62"/>
      <c r="IQ129" s="62"/>
      <c r="IR129" s="62"/>
      <c r="IS129" s="62"/>
      <c r="IT129" s="62"/>
      <c r="IU129" s="62"/>
      <c r="IV129" s="62"/>
      <c r="IW129" s="62"/>
      <c r="IX129" s="62"/>
      <c r="IY129" s="62"/>
      <c r="IZ129" s="62"/>
      <c r="JA129" s="62"/>
      <c r="JB129" s="62"/>
      <c r="JC129" s="62"/>
      <c r="JD129" s="62"/>
      <c r="JE129" s="5"/>
      <c r="JF129" s="5"/>
      <c r="JG129" s="5"/>
      <c r="JH129" s="5"/>
      <c r="JI129" s="5"/>
      <c r="JJ129" s="5"/>
      <c r="JK129" s="5"/>
      <c r="JL129" s="5"/>
      <c r="JM129" s="5"/>
      <c r="JN129" s="5"/>
      <c r="JO129" s="5"/>
      <c r="JP129" s="5"/>
      <c r="JQ129" s="5"/>
      <c r="JR129" s="5"/>
      <c r="JS129" s="5"/>
      <c r="JT129" s="62"/>
      <c r="JU129" s="62"/>
      <c r="JV129" s="62"/>
      <c r="JW129" s="62"/>
      <c r="JX129" s="62"/>
      <c r="JY129" s="62"/>
      <c r="JZ129" s="62"/>
      <c r="KA129" s="62"/>
      <c r="KB129" s="62"/>
      <c r="KC129" s="62"/>
      <c r="KD129" s="62"/>
      <c r="KE129" s="62"/>
      <c r="KF129" s="62"/>
      <c r="KG129" s="62"/>
      <c r="KH129" s="62"/>
      <c r="KI129" s="5"/>
      <c r="KJ129" s="5"/>
      <c r="KK129" s="5"/>
      <c r="KL129" s="5"/>
      <c r="KM129" s="5"/>
      <c r="KN129" s="5"/>
      <c r="KO129" s="5"/>
      <c r="KP129" s="5"/>
      <c r="KQ129" s="5"/>
      <c r="KR129" s="5"/>
      <c r="KS129" s="5"/>
      <c r="KT129" s="5"/>
      <c r="KU129" s="5"/>
      <c r="KV129" s="5"/>
      <c r="KW129" s="5"/>
      <c r="KX129" s="62"/>
      <c r="KY129" s="62"/>
      <c r="KZ129" s="62"/>
      <c r="LA129" s="62"/>
      <c r="LB129" s="62"/>
      <c r="LC129" s="62"/>
      <c r="LD129" s="62"/>
      <c r="LE129" s="62"/>
      <c r="LF129" s="62"/>
      <c r="LG129" s="62"/>
      <c r="LH129" s="62"/>
      <c r="LI129" s="62"/>
      <c r="LJ129" s="62"/>
      <c r="LK129" s="62"/>
      <c r="LL129" s="62"/>
    </row>
    <row r="130" spans="1:324" x14ac:dyDescent="0.35">
      <c r="A130" s="131">
        <v>126</v>
      </c>
      <c r="B130" s="170"/>
      <c r="C130" s="170"/>
      <c r="D130" s="152">
        <v>459</v>
      </c>
      <c r="E130" s="72" t="str">
        <f>'BVEM Scorecard'!F129</f>
        <v>Solar</v>
      </c>
      <c r="F130" s="96"/>
      <c r="G130" s="96"/>
      <c r="H130" s="96"/>
      <c r="I130" s="96"/>
      <c r="J130" s="66"/>
      <c r="K130" s="66"/>
      <c r="L130" s="66"/>
      <c r="M130" s="66"/>
      <c r="N130" s="66"/>
      <c r="O130" s="66"/>
      <c r="P130" s="66"/>
      <c r="Q130" s="66"/>
      <c r="R130" s="66"/>
      <c r="S130" s="66"/>
      <c r="T130" s="66"/>
      <c r="U130" s="66"/>
      <c r="V130" s="66"/>
      <c r="W130" s="66"/>
      <c r="X130" s="35"/>
      <c r="Y130" s="5"/>
      <c r="Z130" s="5"/>
      <c r="AA130" s="5"/>
      <c r="AB130" s="5"/>
      <c r="AC130" s="5"/>
      <c r="AD130" s="5"/>
      <c r="AE130" s="5"/>
      <c r="AF130" s="5"/>
      <c r="AG130" s="5"/>
      <c r="AH130" s="5"/>
      <c r="AI130" s="5"/>
      <c r="AJ130" s="35"/>
      <c r="AK130" s="35"/>
      <c r="AL130" s="35"/>
      <c r="AM130" s="35"/>
      <c r="AN130" s="62"/>
      <c r="AO130" s="62"/>
      <c r="AP130" s="62"/>
      <c r="AQ130" s="62"/>
      <c r="AR130" s="62"/>
      <c r="AS130" s="62"/>
      <c r="AT130" s="62"/>
      <c r="AU130" s="62"/>
      <c r="AV130" s="62"/>
      <c r="AW130" s="62"/>
      <c r="AX130" s="62"/>
      <c r="AY130" s="62"/>
      <c r="AZ130" s="62"/>
      <c r="BA130" s="62"/>
      <c r="BB130" s="62"/>
      <c r="BC130" s="5"/>
      <c r="BD130" s="5"/>
      <c r="BE130" s="5"/>
      <c r="BF130" s="5"/>
      <c r="BG130" s="5"/>
      <c r="BH130" s="5"/>
      <c r="BI130" s="5"/>
      <c r="BJ130" s="5"/>
      <c r="BK130" s="5"/>
      <c r="BL130" s="5"/>
      <c r="BM130" s="5"/>
      <c r="BN130" s="5"/>
      <c r="BO130" s="5"/>
      <c r="BP130" s="5"/>
      <c r="BQ130" s="5"/>
      <c r="BR130" s="62"/>
      <c r="BS130" s="62"/>
      <c r="BT130" s="62"/>
      <c r="BU130" s="62"/>
      <c r="BV130" s="62"/>
      <c r="BW130" s="62"/>
      <c r="BX130" s="62"/>
      <c r="BY130" s="62"/>
      <c r="BZ130" s="62"/>
      <c r="CA130" s="62"/>
      <c r="CB130" s="62"/>
      <c r="CC130" s="62"/>
      <c r="CD130" s="62"/>
      <c r="CE130" s="62"/>
      <c r="CF130" s="62"/>
      <c r="CG130" s="5"/>
      <c r="CH130" s="5"/>
      <c r="CI130" s="5"/>
      <c r="CJ130" s="5"/>
      <c r="CK130" s="5"/>
      <c r="CL130" s="5"/>
      <c r="CM130" s="5"/>
      <c r="CN130" s="5"/>
      <c r="CO130" s="5"/>
      <c r="CP130" s="5"/>
      <c r="CQ130" s="5"/>
      <c r="CR130" s="5"/>
      <c r="CS130" s="5"/>
      <c r="CT130" s="5"/>
      <c r="CU130" s="5"/>
      <c r="CV130" s="62"/>
      <c r="CW130" s="62"/>
      <c r="CX130" s="62"/>
      <c r="CY130" s="62"/>
      <c r="CZ130" s="62"/>
      <c r="DA130" s="62"/>
      <c r="DB130" s="62"/>
      <c r="DC130" s="62"/>
      <c r="DD130" s="62"/>
      <c r="DE130" s="62"/>
      <c r="DF130" s="62"/>
      <c r="DG130" s="62"/>
      <c r="DH130" s="62"/>
      <c r="DI130" s="62"/>
      <c r="DJ130" s="62"/>
      <c r="DK130" s="5"/>
      <c r="DL130" s="5"/>
      <c r="DM130" s="5"/>
      <c r="DN130" s="5"/>
      <c r="DO130" s="5"/>
      <c r="DP130" s="5"/>
      <c r="DQ130" s="5"/>
      <c r="DR130" s="5"/>
      <c r="DS130" s="5"/>
      <c r="DT130" s="5"/>
      <c r="DU130" s="5"/>
      <c r="DV130" s="5"/>
      <c r="DW130" s="5"/>
      <c r="DX130" s="5"/>
      <c r="DY130" s="5"/>
      <c r="DZ130" s="62"/>
      <c r="EA130" s="62"/>
      <c r="EB130" s="62"/>
      <c r="EC130" s="62"/>
      <c r="ED130" s="62"/>
      <c r="EE130" s="62"/>
      <c r="EF130" s="62"/>
      <c r="EG130" s="62"/>
      <c r="EH130" s="62"/>
      <c r="EI130" s="62"/>
      <c r="EJ130" s="62"/>
      <c r="EK130" s="62"/>
      <c r="EL130" s="62"/>
      <c r="EM130" s="62"/>
      <c r="EN130" s="62"/>
      <c r="EO130" s="5"/>
      <c r="EP130" s="5"/>
      <c r="EQ130" s="5"/>
      <c r="ER130" s="5"/>
      <c r="ES130" s="5"/>
      <c r="ET130" s="5"/>
      <c r="EU130" s="5"/>
      <c r="EV130" s="5"/>
      <c r="EW130" s="5"/>
      <c r="EX130" s="5"/>
      <c r="EY130" s="5"/>
      <c r="EZ130" s="5"/>
      <c r="FA130" s="5"/>
      <c r="FB130" s="5"/>
      <c r="FC130" s="5"/>
      <c r="FD130" s="62"/>
      <c r="FE130" s="62"/>
      <c r="FF130" s="62"/>
      <c r="FG130" s="62"/>
      <c r="FH130" s="62"/>
      <c r="FI130" s="62"/>
      <c r="FJ130" s="62"/>
      <c r="FK130" s="62"/>
      <c r="FL130" s="62"/>
      <c r="FM130" s="62"/>
      <c r="FN130" s="62"/>
      <c r="FO130" s="62"/>
      <c r="FP130" s="62"/>
      <c r="FQ130" s="62"/>
      <c r="FR130" s="62"/>
      <c r="FS130" s="5"/>
      <c r="FT130" s="5"/>
      <c r="FU130" s="5"/>
      <c r="FV130" s="5"/>
      <c r="FW130" s="5"/>
      <c r="FX130" s="5"/>
      <c r="FY130" s="5"/>
      <c r="FZ130" s="5"/>
      <c r="GA130" s="5"/>
      <c r="GB130" s="5"/>
      <c r="GC130" s="5"/>
      <c r="GD130" s="5"/>
      <c r="GE130" s="5"/>
      <c r="GF130" s="5"/>
      <c r="GG130" s="5"/>
      <c r="GH130" s="62"/>
      <c r="GI130" s="62"/>
      <c r="GJ130" s="62"/>
      <c r="GK130" s="62"/>
      <c r="GL130" s="62"/>
      <c r="GM130" s="62"/>
      <c r="GN130" s="62"/>
      <c r="GO130" s="62"/>
      <c r="GP130" s="62"/>
      <c r="GQ130" s="62"/>
      <c r="GR130" s="62"/>
      <c r="GS130" s="62"/>
      <c r="GT130" s="62"/>
      <c r="GU130" s="62"/>
      <c r="GV130" s="62"/>
      <c r="GW130" s="5"/>
      <c r="GX130" s="5"/>
      <c r="GY130" s="5"/>
      <c r="GZ130" s="5"/>
      <c r="HA130" s="5"/>
      <c r="HB130" s="5"/>
      <c r="HC130" s="5"/>
      <c r="HD130" s="5"/>
      <c r="HE130" s="5"/>
      <c r="HF130" s="5"/>
      <c r="HG130" s="5"/>
      <c r="HH130" s="5"/>
      <c r="HI130" s="5"/>
      <c r="HJ130" s="5"/>
      <c r="HK130" s="5"/>
      <c r="HL130" s="62"/>
      <c r="HM130" s="62"/>
      <c r="HN130" s="62"/>
      <c r="HO130" s="62"/>
      <c r="HP130" s="62"/>
      <c r="HQ130" s="62"/>
      <c r="HR130" s="62"/>
      <c r="HS130" s="62"/>
      <c r="HT130" s="62"/>
      <c r="HU130" s="62"/>
      <c r="HV130" s="62"/>
      <c r="HW130" s="62"/>
      <c r="HX130" s="62"/>
      <c r="HY130" s="62"/>
      <c r="HZ130" s="62"/>
      <c r="IA130" s="5"/>
      <c r="IB130" s="5"/>
      <c r="IC130" s="5"/>
      <c r="ID130" s="5"/>
      <c r="IE130" s="5"/>
      <c r="IF130" s="5"/>
      <c r="IG130" s="5"/>
      <c r="IH130" s="5"/>
      <c r="II130" s="5"/>
      <c r="IJ130" s="5"/>
      <c r="IK130" s="5"/>
      <c r="IL130" s="5"/>
      <c r="IM130" s="5"/>
      <c r="IN130" s="5"/>
      <c r="IO130" s="5"/>
      <c r="IP130" s="62"/>
      <c r="IQ130" s="62"/>
      <c r="IR130" s="62"/>
      <c r="IS130" s="62"/>
      <c r="IT130" s="62"/>
      <c r="IU130" s="62"/>
      <c r="IV130" s="62"/>
      <c r="IW130" s="62"/>
      <c r="IX130" s="62"/>
      <c r="IY130" s="62"/>
      <c r="IZ130" s="62"/>
      <c r="JA130" s="62"/>
      <c r="JB130" s="62"/>
      <c r="JC130" s="62"/>
      <c r="JD130" s="62"/>
      <c r="JE130" s="5"/>
      <c r="JF130" s="5"/>
      <c r="JG130" s="5"/>
      <c r="JH130" s="5"/>
      <c r="JI130" s="5"/>
      <c r="JJ130" s="5"/>
      <c r="JK130" s="5"/>
      <c r="JL130" s="5"/>
      <c r="JM130" s="5"/>
      <c r="JN130" s="5"/>
      <c r="JO130" s="5"/>
      <c r="JP130" s="5"/>
      <c r="JQ130" s="5"/>
      <c r="JR130" s="5"/>
      <c r="JS130" s="5"/>
      <c r="JT130" s="62"/>
      <c r="JU130" s="62"/>
      <c r="JV130" s="62"/>
      <c r="JW130" s="62"/>
      <c r="JX130" s="62"/>
      <c r="JY130" s="62"/>
      <c r="JZ130" s="62"/>
      <c r="KA130" s="62"/>
      <c r="KB130" s="62"/>
      <c r="KC130" s="62"/>
      <c r="KD130" s="62"/>
      <c r="KE130" s="62"/>
      <c r="KF130" s="62"/>
      <c r="KG130" s="62"/>
      <c r="KH130" s="62"/>
      <c r="KI130" s="5"/>
      <c r="KJ130" s="5"/>
      <c r="KK130" s="5"/>
      <c r="KL130" s="5"/>
      <c r="KM130" s="5"/>
      <c r="KN130" s="5"/>
      <c r="KO130" s="5"/>
      <c r="KP130" s="5"/>
      <c r="KQ130" s="5"/>
      <c r="KR130" s="5"/>
      <c r="KS130" s="5"/>
      <c r="KT130" s="5"/>
      <c r="KU130" s="5"/>
      <c r="KV130" s="5"/>
      <c r="KW130" s="5"/>
      <c r="KX130" s="62"/>
      <c r="KY130" s="62"/>
      <c r="KZ130" s="62"/>
      <c r="LA130" s="62"/>
      <c r="LB130" s="62"/>
      <c r="LC130" s="62"/>
      <c r="LD130" s="62"/>
      <c r="LE130" s="62"/>
      <c r="LF130" s="62"/>
      <c r="LG130" s="62"/>
      <c r="LH130" s="62"/>
      <c r="LI130" s="62"/>
      <c r="LJ130" s="62"/>
      <c r="LK130" s="62"/>
      <c r="LL130" s="62"/>
    </row>
    <row r="131" spans="1:324" x14ac:dyDescent="0.35">
      <c r="A131" s="131">
        <v>127</v>
      </c>
      <c r="B131" s="170"/>
      <c r="C131" s="170"/>
      <c r="D131" s="152">
        <v>996</v>
      </c>
      <c r="E131" s="72" t="str">
        <f>'BVEM Scorecard'!F130</f>
        <v>Storage</v>
      </c>
      <c r="F131" s="96"/>
      <c r="G131" s="96"/>
      <c r="H131" s="96"/>
      <c r="I131" s="96"/>
      <c r="J131" s="66"/>
      <c r="K131" s="66"/>
      <c r="L131" s="66"/>
      <c r="M131" s="66"/>
      <c r="N131" s="66"/>
      <c r="O131" s="66"/>
      <c r="P131" s="66"/>
      <c r="Q131" s="66"/>
      <c r="R131" s="66"/>
      <c r="S131" s="66"/>
      <c r="T131" s="66"/>
      <c r="U131" s="66"/>
      <c r="V131" s="66"/>
      <c r="W131" s="66"/>
      <c r="X131" s="35"/>
      <c r="Y131" s="5"/>
      <c r="Z131" s="5"/>
      <c r="AA131" s="5"/>
      <c r="AB131" s="5"/>
      <c r="AC131" s="5"/>
      <c r="AD131" s="5"/>
      <c r="AE131" s="5"/>
      <c r="AF131" s="5"/>
      <c r="AG131" s="5"/>
      <c r="AH131" s="5"/>
      <c r="AI131" s="5"/>
      <c r="AJ131" s="35"/>
      <c r="AK131" s="35"/>
      <c r="AL131" s="35"/>
      <c r="AM131" s="35"/>
      <c r="AN131" s="62"/>
      <c r="AO131" s="62"/>
      <c r="AP131" s="62"/>
      <c r="AQ131" s="62"/>
      <c r="AR131" s="62"/>
      <c r="AS131" s="62"/>
      <c r="AT131" s="62"/>
      <c r="AU131" s="62"/>
      <c r="AV131" s="62"/>
      <c r="AW131" s="62"/>
      <c r="AX131" s="62"/>
      <c r="AY131" s="62"/>
      <c r="AZ131" s="62"/>
      <c r="BA131" s="62"/>
      <c r="BB131" s="62"/>
      <c r="BC131" s="5"/>
      <c r="BD131" s="5"/>
      <c r="BE131" s="5"/>
      <c r="BF131" s="5"/>
      <c r="BG131" s="5"/>
      <c r="BH131" s="5"/>
      <c r="BI131" s="5"/>
      <c r="BJ131" s="5"/>
      <c r="BK131" s="5"/>
      <c r="BL131" s="5"/>
      <c r="BM131" s="5"/>
      <c r="BN131" s="5"/>
      <c r="BO131" s="5"/>
      <c r="BP131" s="5"/>
      <c r="BQ131" s="5"/>
      <c r="BR131" s="62"/>
      <c r="BS131" s="62"/>
      <c r="BT131" s="62"/>
      <c r="BU131" s="62"/>
      <c r="BV131" s="62"/>
      <c r="BW131" s="62"/>
      <c r="BX131" s="62"/>
      <c r="BY131" s="62"/>
      <c r="BZ131" s="62"/>
      <c r="CA131" s="62"/>
      <c r="CB131" s="62"/>
      <c r="CC131" s="62"/>
      <c r="CD131" s="62"/>
      <c r="CE131" s="62"/>
      <c r="CF131" s="62"/>
      <c r="CG131" s="5"/>
      <c r="CH131" s="5"/>
      <c r="CI131" s="5"/>
      <c r="CJ131" s="5"/>
      <c r="CK131" s="5"/>
      <c r="CL131" s="5"/>
      <c r="CM131" s="5"/>
      <c r="CN131" s="5"/>
      <c r="CO131" s="5"/>
      <c r="CP131" s="5"/>
      <c r="CQ131" s="5"/>
      <c r="CR131" s="5"/>
      <c r="CS131" s="5"/>
      <c r="CT131" s="5"/>
      <c r="CU131" s="5"/>
      <c r="CV131" s="62"/>
      <c r="CW131" s="62"/>
      <c r="CX131" s="62"/>
      <c r="CY131" s="62"/>
      <c r="CZ131" s="62"/>
      <c r="DA131" s="62"/>
      <c r="DB131" s="62"/>
      <c r="DC131" s="62"/>
      <c r="DD131" s="62"/>
      <c r="DE131" s="62"/>
      <c r="DF131" s="62"/>
      <c r="DG131" s="62"/>
      <c r="DH131" s="62"/>
      <c r="DI131" s="62"/>
      <c r="DJ131" s="62"/>
      <c r="DK131" s="5"/>
      <c r="DL131" s="5"/>
      <c r="DM131" s="5"/>
      <c r="DN131" s="5"/>
      <c r="DO131" s="5"/>
      <c r="DP131" s="5"/>
      <c r="DQ131" s="5"/>
      <c r="DR131" s="5"/>
      <c r="DS131" s="5"/>
      <c r="DT131" s="5"/>
      <c r="DU131" s="5"/>
      <c r="DV131" s="5"/>
      <c r="DW131" s="5"/>
      <c r="DX131" s="5"/>
      <c r="DY131" s="5"/>
      <c r="DZ131" s="62"/>
      <c r="EA131" s="62"/>
      <c r="EB131" s="62"/>
      <c r="EC131" s="62"/>
      <c r="ED131" s="62"/>
      <c r="EE131" s="62"/>
      <c r="EF131" s="62"/>
      <c r="EG131" s="62"/>
      <c r="EH131" s="62"/>
      <c r="EI131" s="62"/>
      <c r="EJ131" s="62"/>
      <c r="EK131" s="62"/>
      <c r="EL131" s="62"/>
      <c r="EM131" s="62"/>
      <c r="EN131" s="62"/>
      <c r="EO131" s="5"/>
      <c r="EP131" s="5"/>
      <c r="EQ131" s="5"/>
      <c r="ER131" s="5"/>
      <c r="ES131" s="5"/>
      <c r="ET131" s="5"/>
      <c r="EU131" s="5"/>
      <c r="EV131" s="5"/>
      <c r="EW131" s="5"/>
      <c r="EX131" s="5"/>
      <c r="EY131" s="5"/>
      <c r="EZ131" s="5"/>
      <c r="FA131" s="5"/>
      <c r="FB131" s="5"/>
      <c r="FC131" s="5"/>
      <c r="FD131" s="62"/>
      <c r="FE131" s="62"/>
      <c r="FF131" s="62"/>
      <c r="FG131" s="62"/>
      <c r="FH131" s="62"/>
      <c r="FI131" s="62"/>
      <c r="FJ131" s="62"/>
      <c r="FK131" s="62"/>
      <c r="FL131" s="62"/>
      <c r="FM131" s="62"/>
      <c r="FN131" s="62"/>
      <c r="FO131" s="62"/>
      <c r="FP131" s="62"/>
      <c r="FQ131" s="62"/>
      <c r="FR131" s="62"/>
      <c r="FS131" s="5"/>
      <c r="FT131" s="5"/>
      <c r="FU131" s="5"/>
      <c r="FV131" s="5"/>
      <c r="FW131" s="5"/>
      <c r="FX131" s="5"/>
      <c r="FY131" s="5"/>
      <c r="FZ131" s="5"/>
      <c r="GA131" s="5"/>
      <c r="GB131" s="5"/>
      <c r="GC131" s="5"/>
      <c r="GD131" s="5"/>
      <c r="GE131" s="5"/>
      <c r="GF131" s="5"/>
      <c r="GG131" s="5"/>
      <c r="GH131" s="62"/>
      <c r="GI131" s="62"/>
      <c r="GJ131" s="62"/>
      <c r="GK131" s="62"/>
      <c r="GL131" s="62"/>
      <c r="GM131" s="62"/>
      <c r="GN131" s="62"/>
      <c r="GO131" s="62"/>
      <c r="GP131" s="62"/>
      <c r="GQ131" s="62"/>
      <c r="GR131" s="62"/>
      <c r="GS131" s="62"/>
      <c r="GT131" s="62"/>
      <c r="GU131" s="62"/>
      <c r="GV131" s="62"/>
      <c r="GW131" s="5"/>
      <c r="GX131" s="5"/>
      <c r="GY131" s="5"/>
      <c r="GZ131" s="5"/>
      <c r="HA131" s="5"/>
      <c r="HB131" s="5"/>
      <c r="HC131" s="5"/>
      <c r="HD131" s="5"/>
      <c r="HE131" s="5"/>
      <c r="HF131" s="5"/>
      <c r="HG131" s="5"/>
      <c r="HH131" s="5"/>
      <c r="HI131" s="5"/>
      <c r="HJ131" s="5"/>
      <c r="HK131" s="5"/>
      <c r="HL131" s="62"/>
      <c r="HM131" s="62"/>
      <c r="HN131" s="62"/>
      <c r="HO131" s="62"/>
      <c r="HP131" s="62"/>
      <c r="HQ131" s="62"/>
      <c r="HR131" s="62"/>
      <c r="HS131" s="62"/>
      <c r="HT131" s="62"/>
      <c r="HU131" s="62"/>
      <c r="HV131" s="62"/>
      <c r="HW131" s="62"/>
      <c r="HX131" s="62"/>
      <c r="HY131" s="62"/>
      <c r="HZ131" s="62"/>
      <c r="IA131" s="5"/>
      <c r="IB131" s="5"/>
      <c r="IC131" s="5"/>
      <c r="ID131" s="5"/>
      <c r="IE131" s="5"/>
      <c r="IF131" s="5"/>
      <c r="IG131" s="5"/>
      <c r="IH131" s="5"/>
      <c r="II131" s="5"/>
      <c r="IJ131" s="5"/>
      <c r="IK131" s="5"/>
      <c r="IL131" s="5"/>
      <c r="IM131" s="5"/>
      <c r="IN131" s="5"/>
      <c r="IO131" s="5"/>
      <c r="IP131" s="62"/>
      <c r="IQ131" s="62"/>
      <c r="IR131" s="62"/>
      <c r="IS131" s="62"/>
      <c r="IT131" s="62"/>
      <c r="IU131" s="62"/>
      <c r="IV131" s="62"/>
      <c r="IW131" s="62"/>
      <c r="IX131" s="62"/>
      <c r="IY131" s="62"/>
      <c r="IZ131" s="62"/>
      <c r="JA131" s="62"/>
      <c r="JB131" s="62"/>
      <c r="JC131" s="62"/>
      <c r="JD131" s="62"/>
      <c r="JE131" s="5"/>
      <c r="JF131" s="5"/>
      <c r="JG131" s="5"/>
      <c r="JH131" s="5"/>
      <c r="JI131" s="5"/>
      <c r="JJ131" s="5"/>
      <c r="JK131" s="5"/>
      <c r="JL131" s="5"/>
      <c r="JM131" s="5"/>
      <c r="JN131" s="5"/>
      <c r="JO131" s="5"/>
      <c r="JP131" s="5"/>
      <c r="JQ131" s="5"/>
      <c r="JR131" s="5"/>
      <c r="JS131" s="5"/>
      <c r="JT131" s="62"/>
      <c r="JU131" s="62"/>
      <c r="JV131" s="62"/>
      <c r="JW131" s="62"/>
      <c r="JX131" s="62"/>
      <c r="JY131" s="62"/>
      <c r="JZ131" s="62"/>
      <c r="KA131" s="62"/>
      <c r="KB131" s="62"/>
      <c r="KC131" s="62"/>
      <c r="KD131" s="62"/>
      <c r="KE131" s="62"/>
      <c r="KF131" s="62"/>
      <c r="KG131" s="62"/>
      <c r="KH131" s="62"/>
      <c r="KI131" s="5"/>
      <c r="KJ131" s="5"/>
      <c r="KK131" s="5"/>
      <c r="KL131" s="5"/>
      <c r="KM131" s="5"/>
      <c r="KN131" s="5"/>
      <c r="KO131" s="5"/>
      <c r="KP131" s="5"/>
      <c r="KQ131" s="5"/>
      <c r="KR131" s="5"/>
      <c r="KS131" s="5"/>
      <c r="KT131" s="5"/>
      <c r="KU131" s="5"/>
      <c r="KV131" s="5"/>
      <c r="KW131" s="5"/>
      <c r="KX131" s="62"/>
      <c r="KY131" s="62"/>
      <c r="KZ131" s="62"/>
      <c r="LA131" s="62"/>
      <c r="LB131" s="62"/>
      <c r="LC131" s="62"/>
      <c r="LD131" s="62"/>
      <c r="LE131" s="62"/>
      <c r="LF131" s="62"/>
      <c r="LG131" s="62"/>
      <c r="LH131" s="62"/>
      <c r="LI131" s="62"/>
      <c r="LJ131" s="62"/>
      <c r="LK131" s="62"/>
      <c r="LL131" s="62"/>
    </row>
    <row r="132" spans="1:324" x14ac:dyDescent="0.35">
      <c r="A132" s="131">
        <v>128</v>
      </c>
      <c r="B132" s="170"/>
      <c r="C132" s="170"/>
      <c r="D132" s="152">
        <v>251</v>
      </c>
      <c r="E132" s="72" t="str">
        <f>'BVEM Scorecard'!F131</f>
        <v>Storage</v>
      </c>
      <c r="F132" s="96">
        <f t="shared" si="78"/>
        <v>0</v>
      </c>
      <c r="G132" s="96">
        <f t="shared" si="79"/>
        <v>0</v>
      </c>
      <c r="H132" s="96">
        <f t="shared" si="80"/>
        <v>0</v>
      </c>
      <c r="I132" s="96">
        <f t="shared" si="81"/>
        <v>0</v>
      </c>
      <c r="J132" s="66"/>
      <c r="K132" s="66"/>
      <c r="L132" s="66"/>
      <c r="M132" s="66"/>
      <c r="N132" s="66"/>
      <c r="O132" s="66"/>
      <c r="P132" s="66"/>
      <c r="Q132" s="66"/>
      <c r="R132" s="66"/>
      <c r="S132" s="66"/>
      <c r="T132" s="66"/>
      <c r="U132" s="66"/>
      <c r="V132" s="66">
        <f t="shared" si="82"/>
        <v>0</v>
      </c>
      <c r="W132" s="66">
        <f t="shared" si="83"/>
        <v>0</v>
      </c>
      <c r="X132" s="35"/>
      <c r="Y132" s="5"/>
      <c r="Z132" s="5"/>
      <c r="AA132" s="5"/>
      <c r="AB132" s="5"/>
      <c r="AC132" s="5"/>
      <c r="AD132" s="5"/>
      <c r="AE132" s="5"/>
      <c r="AF132" s="5"/>
      <c r="AG132" s="5"/>
      <c r="AH132" s="5"/>
      <c r="AI132" s="5"/>
      <c r="AJ132" s="35"/>
      <c r="AK132" s="35"/>
      <c r="AL132" s="35"/>
      <c r="AM132" s="35"/>
      <c r="AN132" s="62"/>
      <c r="AO132" s="62"/>
      <c r="AP132" s="62"/>
      <c r="AQ132" s="62"/>
      <c r="AR132" s="62"/>
      <c r="AS132" s="62"/>
      <c r="AT132" s="62"/>
      <c r="AU132" s="62"/>
      <c r="AV132" s="62"/>
      <c r="AW132" s="62"/>
      <c r="AX132" s="62"/>
      <c r="AY132" s="62"/>
      <c r="AZ132" s="62"/>
      <c r="BA132" s="62"/>
      <c r="BB132" s="62"/>
      <c r="BC132" s="5"/>
      <c r="BD132" s="5"/>
      <c r="BE132" s="5"/>
      <c r="BF132" s="5"/>
      <c r="BG132" s="5"/>
      <c r="BH132" s="5"/>
      <c r="BI132" s="5"/>
      <c r="BJ132" s="5"/>
      <c r="BK132" s="5"/>
      <c r="BL132" s="5"/>
      <c r="BM132" s="5"/>
      <c r="BN132" s="5"/>
      <c r="BO132" s="5"/>
      <c r="BP132" s="5"/>
      <c r="BQ132" s="5"/>
      <c r="BR132" s="62"/>
      <c r="BS132" s="62"/>
      <c r="BT132" s="62"/>
      <c r="BU132" s="62"/>
      <c r="BV132" s="62"/>
      <c r="BW132" s="62"/>
      <c r="BX132" s="62"/>
      <c r="BY132" s="62"/>
      <c r="BZ132" s="62"/>
      <c r="CA132" s="62"/>
      <c r="CB132" s="62"/>
      <c r="CC132" s="62"/>
      <c r="CD132" s="62"/>
      <c r="CE132" s="62"/>
      <c r="CF132" s="62"/>
      <c r="CG132" s="5"/>
      <c r="CH132" s="5"/>
      <c r="CI132" s="5"/>
      <c r="CJ132" s="5"/>
      <c r="CK132" s="5"/>
      <c r="CL132" s="5"/>
      <c r="CM132" s="5"/>
      <c r="CN132" s="5"/>
      <c r="CO132" s="5"/>
      <c r="CP132" s="5"/>
      <c r="CQ132" s="5"/>
      <c r="CR132" s="5"/>
      <c r="CS132" s="5"/>
      <c r="CT132" s="5"/>
      <c r="CU132" s="5"/>
      <c r="CV132" s="62"/>
      <c r="CW132" s="62"/>
      <c r="CX132" s="62"/>
      <c r="CY132" s="62"/>
      <c r="CZ132" s="62"/>
      <c r="DA132" s="62"/>
      <c r="DB132" s="62"/>
      <c r="DC132" s="62"/>
      <c r="DD132" s="62"/>
      <c r="DE132" s="62"/>
      <c r="DF132" s="62"/>
      <c r="DG132" s="62"/>
      <c r="DH132" s="62"/>
      <c r="DI132" s="62"/>
      <c r="DJ132" s="62"/>
      <c r="DK132" s="5"/>
      <c r="DL132" s="5"/>
      <c r="DM132" s="5"/>
      <c r="DN132" s="5"/>
      <c r="DO132" s="5"/>
      <c r="DP132" s="5"/>
      <c r="DQ132" s="5"/>
      <c r="DR132" s="5"/>
      <c r="DS132" s="5"/>
      <c r="DT132" s="5"/>
      <c r="DU132" s="5"/>
      <c r="DV132" s="5"/>
      <c r="DW132" s="5"/>
      <c r="DX132" s="5"/>
      <c r="DY132" s="5"/>
      <c r="DZ132" s="62"/>
      <c r="EA132" s="62"/>
      <c r="EB132" s="62"/>
      <c r="EC132" s="62"/>
      <c r="ED132" s="62"/>
      <c r="EE132" s="62"/>
      <c r="EF132" s="62"/>
      <c r="EG132" s="62"/>
      <c r="EH132" s="62"/>
      <c r="EI132" s="62"/>
      <c r="EJ132" s="62"/>
      <c r="EK132" s="62"/>
      <c r="EL132" s="62"/>
      <c r="EM132" s="62"/>
      <c r="EN132" s="62"/>
      <c r="EO132" s="5"/>
      <c r="EP132" s="5"/>
      <c r="EQ132" s="5"/>
      <c r="ER132" s="5"/>
      <c r="ES132" s="5"/>
      <c r="ET132" s="5"/>
      <c r="EU132" s="5"/>
      <c r="EV132" s="5"/>
      <c r="EW132" s="5"/>
      <c r="EX132" s="5"/>
      <c r="EY132" s="5"/>
      <c r="EZ132" s="5"/>
      <c r="FA132" s="5"/>
      <c r="FB132" s="5"/>
      <c r="FC132" s="5"/>
      <c r="FD132" s="62"/>
      <c r="FE132" s="62"/>
      <c r="FF132" s="62"/>
      <c r="FG132" s="62"/>
      <c r="FH132" s="62"/>
      <c r="FI132" s="62"/>
      <c r="FJ132" s="62"/>
      <c r="FK132" s="62"/>
      <c r="FL132" s="62"/>
      <c r="FM132" s="62"/>
      <c r="FN132" s="62"/>
      <c r="FO132" s="62"/>
      <c r="FP132" s="62"/>
      <c r="FQ132" s="62"/>
      <c r="FR132" s="62"/>
      <c r="FS132" s="5"/>
      <c r="FT132" s="5"/>
      <c r="FU132" s="5"/>
      <c r="FV132" s="5"/>
      <c r="FW132" s="5"/>
      <c r="FX132" s="5"/>
      <c r="FY132" s="5"/>
      <c r="FZ132" s="5"/>
      <c r="GA132" s="5"/>
      <c r="GB132" s="5"/>
      <c r="GC132" s="5"/>
      <c r="GD132" s="5"/>
      <c r="GE132" s="5"/>
      <c r="GF132" s="5"/>
      <c r="GG132" s="5"/>
      <c r="GH132" s="62"/>
      <c r="GI132" s="62"/>
      <c r="GJ132" s="62"/>
      <c r="GK132" s="62"/>
      <c r="GL132" s="62"/>
      <c r="GM132" s="62"/>
      <c r="GN132" s="62"/>
      <c r="GO132" s="62"/>
      <c r="GP132" s="62"/>
      <c r="GQ132" s="62"/>
      <c r="GR132" s="62"/>
      <c r="GS132" s="62"/>
      <c r="GT132" s="62"/>
      <c r="GU132" s="62"/>
      <c r="GV132" s="62"/>
      <c r="GW132" s="5"/>
      <c r="GX132" s="5"/>
      <c r="GY132" s="5"/>
      <c r="GZ132" s="5"/>
      <c r="HA132" s="5"/>
      <c r="HB132" s="5"/>
      <c r="HC132" s="5"/>
      <c r="HD132" s="5"/>
      <c r="HE132" s="5"/>
      <c r="HF132" s="5"/>
      <c r="HG132" s="5"/>
      <c r="HH132" s="5"/>
      <c r="HI132" s="5"/>
      <c r="HJ132" s="5"/>
      <c r="HK132" s="5"/>
      <c r="HL132" s="62"/>
      <c r="HM132" s="62"/>
      <c r="HN132" s="62"/>
      <c r="HO132" s="62"/>
      <c r="HP132" s="62"/>
      <c r="HQ132" s="62"/>
      <c r="HR132" s="62"/>
      <c r="HS132" s="62"/>
      <c r="HT132" s="62"/>
      <c r="HU132" s="62"/>
      <c r="HV132" s="62"/>
      <c r="HW132" s="62"/>
      <c r="HX132" s="62"/>
      <c r="HY132" s="62"/>
      <c r="HZ132" s="62"/>
      <c r="IA132" s="5"/>
      <c r="IB132" s="5"/>
      <c r="IC132" s="5"/>
      <c r="ID132" s="5"/>
      <c r="IE132" s="5"/>
      <c r="IF132" s="5"/>
      <c r="IG132" s="5"/>
      <c r="IH132" s="5"/>
      <c r="II132" s="5"/>
      <c r="IJ132" s="5"/>
      <c r="IK132" s="5"/>
      <c r="IL132" s="5"/>
      <c r="IM132" s="5"/>
      <c r="IN132" s="5"/>
      <c r="IO132" s="5"/>
      <c r="IP132" s="62"/>
      <c r="IQ132" s="62"/>
      <c r="IR132" s="62"/>
      <c r="IS132" s="62"/>
      <c r="IT132" s="62"/>
      <c r="IU132" s="62"/>
      <c r="IV132" s="62"/>
      <c r="IW132" s="62"/>
      <c r="IX132" s="62"/>
      <c r="IY132" s="62"/>
      <c r="IZ132" s="62"/>
      <c r="JA132" s="62"/>
      <c r="JB132" s="62"/>
      <c r="JC132" s="62"/>
      <c r="JD132" s="62"/>
      <c r="JE132" s="5"/>
      <c r="JF132" s="5"/>
      <c r="JG132" s="5"/>
      <c r="JH132" s="5"/>
      <c r="JI132" s="5"/>
      <c r="JJ132" s="5"/>
      <c r="JK132" s="5"/>
      <c r="JL132" s="5"/>
      <c r="JM132" s="5"/>
      <c r="JN132" s="5"/>
      <c r="JO132" s="5"/>
      <c r="JP132" s="5"/>
      <c r="JQ132" s="5"/>
      <c r="JR132" s="5"/>
      <c r="JS132" s="5"/>
      <c r="JT132" s="62"/>
      <c r="JU132" s="62"/>
      <c r="JV132" s="62"/>
      <c r="JW132" s="62"/>
      <c r="JX132" s="62"/>
      <c r="JY132" s="62"/>
      <c r="JZ132" s="62"/>
      <c r="KA132" s="62"/>
      <c r="KB132" s="62"/>
      <c r="KC132" s="62"/>
      <c r="KD132" s="62"/>
      <c r="KE132" s="62"/>
      <c r="KF132" s="62"/>
      <c r="KG132" s="62"/>
      <c r="KH132" s="62"/>
      <c r="KI132" s="5"/>
      <c r="KJ132" s="5"/>
      <c r="KK132" s="5"/>
      <c r="KL132" s="5"/>
      <c r="KM132" s="5"/>
      <c r="KN132" s="5"/>
      <c r="KO132" s="5"/>
      <c r="KP132" s="5"/>
      <c r="KQ132" s="5"/>
      <c r="KR132" s="5"/>
      <c r="KS132" s="5"/>
      <c r="KT132" s="5"/>
      <c r="KU132" s="5"/>
      <c r="KV132" s="5"/>
      <c r="KW132" s="5"/>
      <c r="KX132" s="62"/>
      <c r="KY132" s="62"/>
      <c r="KZ132" s="62"/>
      <c r="LA132" s="62"/>
      <c r="LB132" s="62"/>
      <c r="LC132" s="62"/>
      <c r="LD132" s="62"/>
      <c r="LE132" s="62"/>
      <c r="LF132" s="62"/>
      <c r="LG132" s="62"/>
      <c r="LH132" s="62"/>
      <c r="LI132" s="62"/>
      <c r="LJ132" s="62"/>
      <c r="LK132" s="62"/>
      <c r="LL132" s="62"/>
    </row>
    <row r="133" spans="1:324" x14ac:dyDescent="0.35">
      <c r="A133" s="131">
        <v>129</v>
      </c>
      <c r="B133" s="170"/>
      <c r="C133" s="170"/>
      <c r="D133" s="152">
        <v>347</v>
      </c>
      <c r="E133" s="72" t="str">
        <f>'BVEM Scorecard'!F132</f>
        <v>Wind</v>
      </c>
      <c r="F133" s="96"/>
      <c r="G133" s="96"/>
      <c r="H133" s="96"/>
      <c r="I133" s="96"/>
      <c r="J133" s="66"/>
      <c r="K133" s="66"/>
      <c r="L133" s="66"/>
      <c r="M133" s="66"/>
      <c r="N133" s="66"/>
      <c r="O133" s="66"/>
      <c r="P133" s="66"/>
      <c r="Q133" s="66"/>
      <c r="R133" s="66"/>
      <c r="S133" s="66"/>
      <c r="T133" s="66"/>
      <c r="U133" s="66"/>
      <c r="V133" s="66"/>
      <c r="W133" s="66"/>
      <c r="X133" s="35"/>
      <c r="Y133" s="5"/>
      <c r="Z133" s="5"/>
      <c r="AA133" s="5"/>
      <c r="AB133" s="5"/>
      <c r="AC133" s="5"/>
      <c r="AD133" s="5"/>
      <c r="AE133" s="5"/>
      <c r="AF133" s="5"/>
      <c r="AG133" s="5"/>
      <c r="AH133" s="5"/>
      <c r="AI133" s="5"/>
      <c r="AJ133" s="35"/>
      <c r="AK133" s="35"/>
      <c r="AL133" s="35"/>
      <c r="AM133" s="35"/>
      <c r="AN133" s="62"/>
      <c r="AO133" s="62"/>
      <c r="AP133" s="62"/>
      <c r="AQ133" s="62"/>
      <c r="AR133" s="62"/>
      <c r="AS133" s="62"/>
      <c r="AT133" s="62"/>
      <c r="AU133" s="62"/>
      <c r="AV133" s="62"/>
      <c r="AW133" s="62"/>
      <c r="AX133" s="62"/>
      <c r="AY133" s="62"/>
      <c r="AZ133" s="62"/>
      <c r="BA133" s="62"/>
      <c r="BB133" s="62"/>
      <c r="BC133" s="5"/>
      <c r="BD133" s="5"/>
      <c r="BE133" s="5"/>
      <c r="BF133" s="5"/>
      <c r="BG133" s="5"/>
      <c r="BH133" s="5"/>
      <c r="BI133" s="5"/>
      <c r="BJ133" s="5"/>
      <c r="BK133" s="5"/>
      <c r="BL133" s="5"/>
      <c r="BM133" s="5"/>
      <c r="BN133" s="5"/>
      <c r="BO133" s="5"/>
      <c r="BP133" s="5"/>
      <c r="BQ133" s="5"/>
      <c r="BR133" s="62"/>
      <c r="BS133" s="62"/>
      <c r="BT133" s="62"/>
      <c r="BU133" s="62"/>
      <c r="BV133" s="62"/>
      <c r="BW133" s="62"/>
      <c r="BX133" s="62"/>
      <c r="BY133" s="62"/>
      <c r="BZ133" s="62"/>
      <c r="CA133" s="62"/>
      <c r="CB133" s="62"/>
      <c r="CC133" s="62"/>
      <c r="CD133" s="62"/>
      <c r="CE133" s="62"/>
      <c r="CF133" s="62"/>
      <c r="CG133" s="5"/>
      <c r="CH133" s="5"/>
      <c r="CI133" s="5"/>
      <c r="CJ133" s="5"/>
      <c r="CK133" s="5"/>
      <c r="CL133" s="5"/>
      <c r="CM133" s="5"/>
      <c r="CN133" s="5"/>
      <c r="CO133" s="5"/>
      <c r="CP133" s="5"/>
      <c r="CQ133" s="5"/>
      <c r="CR133" s="5"/>
      <c r="CS133" s="5"/>
      <c r="CT133" s="5"/>
      <c r="CU133" s="5"/>
      <c r="CV133" s="62"/>
      <c r="CW133" s="62"/>
      <c r="CX133" s="62"/>
      <c r="CY133" s="62"/>
      <c r="CZ133" s="62"/>
      <c r="DA133" s="62"/>
      <c r="DB133" s="62"/>
      <c r="DC133" s="62"/>
      <c r="DD133" s="62"/>
      <c r="DE133" s="62"/>
      <c r="DF133" s="62"/>
      <c r="DG133" s="62"/>
      <c r="DH133" s="62"/>
      <c r="DI133" s="62"/>
      <c r="DJ133" s="62"/>
      <c r="DK133" s="5"/>
      <c r="DL133" s="5"/>
      <c r="DM133" s="5"/>
      <c r="DN133" s="5"/>
      <c r="DO133" s="5"/>
      <c r="DP133" s="5"/>
      <c r="DQ133" s="5"/>
      <c r="DR133" s="5"/>
      <c r="DS133" s="5"/>
      <c r="DT133" s="5"/>
      <c r="DU133" s="5"/>
      <c r="DV133" s="5"/>
      <c r="DW133" s="5"/>
      <c r="DX133" s="5"/>
      <c r="DY133" s="5"/>
      <c r="DZ133" s="62"/>
      <c r="EA133" s="62"/>
      <c r="EB133" s="62"/>
      <c r="EC133" s="62"/>
      <c r="ED133" s="62"/>
      <c r="EE133" s="62"/>
      <c r="EF133" s="62"/>
      <c r="EG133" s="62"/>
      <c r="EH133" s="62"/>
      <c r="EI133" s="62"/>
      <c r="EJ133" s="62"/>
      <c r="EK133" s="62"/>
      <c r="EL133" s="62"/>
      <c r="EM133" s="62"/>
      <c r="EN133" s="62"/>
      <c r="EO133" s="5"/>
      <c r="EP133" s="5"/>
      <c r="EQ133" s="5"/>
      <c r="ER133" s="5"/>
      <c r="ES133" s="5"/>
      <c r="ET133" s="5"/>
      <c r="EU133" s="5"/>
      <c r="EV133" s="5"/>
      <c r="EW133" s="5"/>
      <c r="EX133" s="5"/>
      <c r="EY133" s="5"/>
      <c r="EZ133" s="5"/>
      <c r="FA133" s="5"/>
      <c r="FB133" s="5"/>
      <c r="FC133" s="5"/>
      <c r="FD133" s="62"/>
      <c r="FE133" s="62"/>
      <c r="FF133" s="62"/>
      <c r="FG133" s="62"/>
      <c r="FH133" s="62"/>
      <c r="FI133" s="62"/>
      <c r="FJ133" s="62"/>
      <c r="FK133" s="62"/>
      <c r="FL133" s="62"/>
      <c r="FM133" s="62"/>
      <c r="FN133" s="62"/>
      <c r="FO133" s="62"/>
      <c r="FP133" s="62"/>
      <c r="FQ133" s="62"/>
      <c r="FR133" s="62"/>
      <c r="FS133" s="5"/>
      <c r="FT133" s="5"/>
      <c r="FU133" s="5"/>
      <c r="FV133" s="5"/>
      <c r="FW133" s="5"/>
      <c r="FX133" s="5"/>
      <c r="FY133" s="5"/>
      <c r="FZ133" s="5"/>
      <c r="GA133" s="5"/>
      <c r="GB133" s="5"/>
      <c r="GC133" s="5"/>
      <c r="GD133" s="5"/>
      <c r="GE133" s="5"/>
      <c r="GF133" s="5"/>
      <c r="GG133" s="5"/>
      <c r="GH133" s="62"/>
      <c r="GI133" s="62"/>
      <c r="GJ133" s="62"/>
      <c r="GK133" s="62"/>
      <c r="GL133" s="62"/>
      <c r="GM133" s="62"/>
      <c r="GN133" s="62"/>
      <c r="GO133" s="62"/>
      <c r="GP133" s="62"/>
      <c r="GQ133" s="62"/>
      <c r="GR133" s="62"/>
      <c r="GS133" s="62"/>
      <c r="GT133" s="62"/>
      <c r="GU133" s="62"/>
      <c r="GV133" s="62"/>
      <c r="GW133" s="5"/>
      <c r="GX133" s="5"/>
      <c r="GY133" s="5"/>
      <c r="GZ133" s="5"/>
      <c r="HA133" s="5"/>
      <c r="HB133" s="5"/>
      <c r="HC133" s="5"/>
      <c r="HD133" s="5"/>
      <c r="HE133" s="5"/>
      <c r="HF133" s="5"/>
      <c r="HG133" s="5"/>
      <c r="HH133" s="5"/>
      <c r="HI133" s="5"/>
      <c r="HJ133" s="5"/>
      <c r="HK133" s="5"/>
      <c r="HL133" s="62"/>
      <c r="HM133" s="62"/>
      <c r="HN133" s="62"/>
      <c r="HO133" s="62"/>
      <c r="HP133" s="62"/>
      <c r="HQ133" s="62"/>
      <c r="HR133" s="62"/>
      <c r="HS133" s="62"/>
      <c r="HT133" s="62"/>
      <c r="HU133" s="62"/>
      <c r="HV133" s="62"/>
      <c r="HW133" s="62"/>
      <c r="HX133" s="62"/>
      <c r="HY133" s="62"/>
      <c r="HZ133" s="62"/>
      <c r="IA133" s="5"/>
      <c r="IB133" s="5"/>
      <c r="IC133" s="5"/>
      <c r="ID133" s="5"/>
      <c r="IE133" s="5"/>
      <c r="IF133" s="5"/>
      <c r="IG133" s="5"/>
      <c r="IH133" s="5"/>
      <c r="II133" s="5"/>
      <c r="IJ133" s="5"/>
      <c r="IK133" s="5"/>
      <c r="IL133" s="5"/>
      <c r="IM133" s="5"/>
      <c r="IN133" s="5"/>
      <c r="IO133" s="5"/>
      <c r="IP133" s="62"/>
      <c r="IQ133" s="62"/>
      <c r="IR133" s="62"/>
      <c r="IS133" s="62"/>
      <c r="IT133" s="62"/>
      <c r="IU133" s="62"/>
      <c r="IV133" s="62"/>
      <c r="IW133" s="62"/>
      <c r="IX133" s="62"/>
      <c r="IY133" s="62"/>
      <c r="IZ133" s="62"/>
      <c r="JA133" s="62"/>
      <c r="JB133" s="62"/>
      <c r="JC133" s="62"/>
      <c r="JD133" s="62"/>
      <c r="JE133" s="5"/>
      <c r="JF133" s="5"/>
      <c r="JG133" s="5"/>
      <c r="JH133" s="5"/>
      <c r="JI133" s="5"/>
      <c r="JJ133" s="5"/>
      <c r="JK133" s="5"/>
      <c r="JL133" s="5"/>
      <c r="JM133" s="5"/>
      <c r="JN133" s="5"/>
      <c r="JO133" s="5"/>
      <c r="JP133" s="5"/>
      <c r="JQ133" s="5"/>
      <c r="JR133" s="5"/>
      <c r="JS133" s="5"/>
      <c r="JT133" s="62"/>
      <c r="JU133" s="62"/>
      <c r="JV133" s="62"/>
      <c r="JW133" s="62"/>
      <c r="JX133" s="62"/>
      <c r="JY133" s="62"/>
      <c r="JZ133" s="62"/>
      <c r="KA133" s="62"/>
      <c r="KB133" s="62"/>
      <c r="KC133" s="62"/>
      <c r="KD133" s="62"/>
      <c r="KE133" s="62"/>
      <c r="KF133" s="62"/>
      <c r="KG133" s="62"/>
      <c r="KH133" s="62"/>
      <c r="KI133" s="5"/>
      <c r="KJ133" s="5"/>
      <c r="KK133" s="5"/>
      <c r="KL133" s="5"/>
      <c r="KM133" s="5"/>
      <c r="KN133" s="5"/>
      <c r="KO133" s="5"/>
      <c r="KP133" s="5"/>
      <c r="KQ133" s="5"/>
      <c r="KR133" s="5"/>
      <c r="KS133" s="5"/>
      <c r="KT133" s="5"/>
      <c r="KU133" s="5"/>
      <c r="KV133" s="5"/>
      <c r="KW133" s="5"/>
      <c r="KX133" s="62"/>
      <c r="KY133" s="62"/>
      <c r="KZ133" s="62"/>
      <c r="LA133" s="62"/>
      <c r="LB133" s="62"/>
      <c r="LC133" s="62"/>
      <c r="LD133" s="62"/>
      <c r="LE133" s="62"/>
      <c r="LF133" s="62"/>
      <c r="LG133" s="62"/>
      <c r="LH133" s="62"/>
      <c r="LI133" s="62"/>
      <c r="LJ133" s="62"/>
      <c r="LK133" s="62"/>
      <c r="LL133" s="62"/>
    </row>
    <row r="134" spans="1:324" x14ac:dyDescent="0.35">
      <c r="A134" s="131">
        <v>130</v>
      </c>
      <c r="B134" s="170"/>
      <c r="C134" s="170"/>
      <c r="D134" s="152">
        <v>253</v>
      </c>
      <c r="E134" s="72" t="str">
        <f>'BVEM Scorecard'!F133</f>
        <v>Wind</v>
      </c>
      <c r="F134" s="96">
        <f t="shared" ref="F134:F196" si="188">W134</f>
        <v>0</v>
      </c>
      <c r="G134" s="96">
        <f t="shared" ref="G134:G196" si="189">V134/5</f>
        <v>0</v>
      </c>
      <c r="H134" s="96">
        <f t="shared" ref="H134:H196" si="190">IFERROR(SUM(AL134,BB134,BQ134,CF134,CU134,DJ134,DY134,EN134,FC134,FR134,GG134,GV134,HK134,HZ134,IO134,JD134,JS134,KH134,KW134,LL134),0)</f>
        <v>0</v>
      </c>
      <c r="I134" s="96">
        <f t="shared" ref="I134:I196" si="191">IFERROR(SUM(AJ134,AZ134,BO134,CD134,CS134,DH134,DW134,EL134,FA134,FP134,GE134,GT134,HI134,HX134,IM134,JB134,JQ134,KF134,KU134,LJ134)/SUM(Y134,AO134,BD134,BS134,CH134,CW134,DL134,EA134,EP134,FE134,FT134,GI134,GX134,HM134,IB134,IQ134,JF134,JU134,KJ134,KY134)/5,0)</f>
        <v>0</v>
      </c>
      <c r="J134" s="66"/>
      <c r="K134" s="66"/>
      <c r="L134" s="66"/>
      <c r="M134" s="66"/>
      <c r="N134" s="66"/>
      <c r="O134" s="66"/>
      <c r="P134" s="66"/>
      <c r="Q134" s="66"/>
      <c r="R134" s="66"/>
      <c r="S134" s="66"/>
      <c r="T134" s="66"/>
      <c r="U134" s="66"/>
      <c r="V134" s="66">
        <f t="shared" ref="V134:V166" si="192">SUM(Q134:U134)</f>
        <v>0</v>
      </c>
      <c r="W134" s="66">
        <f t="shared" ref="W134:W166" si="193">Q$4*Q134+R$4*R134+S$4*S134+T$4*T134+U$4*U134</f>
        <v>0</v>
      </c>
      <c r="X134" s="35"/>
      <c r="Y134" s="5"/>
      <c r="Z134" s="5"/>
      <c r="AA134" s="5"/>
      <c r="AB134" s="5"/>
      <c r="AC134" s="5"/>
      <c r="AD134" s="5"/>
      <c r="AE134" s="5"/>
      <c r="AF134" s="5"/>
      <c r="AG134" s="5"/>
      <c r="AH134" s="5"/>
      <c r="AI134" s="5"/>
      <c r="AJ134" s="35"/>
      <c r="AK134" s="35"/>
      <c r="AL134" s="35"/>
      <c r="AM134" s="35"/>
      <c r="AN134" s="62"/>
      <c r="AO134" s="62"/>
      <c r="AP134" s="62"/>
      <c r="AQ134" s="62"/>
      <c r="AR134" s="62"/>
      <c r="AS134" s="62"/>
      <c r="AT134" s="62"/>
      <c r="AU134" s="62"/>
      <c r="AV134" s="62"/>
      <c r="AW134" s="62"/>
      <c r="AX134" s="62"/>
      <c r="AY134" s="62"/>
      <c r="AZ134" s="62"/>
      <c r="BA134" s="62"/>
      <c r="BB134" s="62"/>
      <c r="BC134" s="5"/>
      <c r="BD134" s="5"/>
      <c r="BE134" s="5"/>
      <c r="BF134" s="5"/>
      <c r="BG134" s="5"/>
      <c r="BH134" s="5"/>
      <c r="BI134" s="5"/>
      <c r="BJ134" s="5"/>
      <c r="BK134" s="5"/>
      <c r="BL134" s="5"/>
      <c r="BM134" s="5"/>
      <c r="BN134" s="5"/>
      <c r="BO134" s="5"/>
      <c r="BP134" s="5"/>
      <c r="BQ134" s="5"/>
      <c r="BR134" s="62"/>
      <c r="BS134" s="62"/>
      <c r="BT134" s="62"/>
      <c r="BU134" s="62"/>
      <c r="BV134" s="62"/>
      <c r="BW134" s="62"/>
      <c r="BX134" s="62"/>
      <c r="BY134" s="62"/>
      <c r="BZ134" s="62"/>
      <c r="CA134" s="62"/>
      <c r="CB134" s="62"/>
      <c r="CC134" s="62"/>
      <c r="CD134" s="62"/>
      <c r="CE134" s="62"/>
      <c r="CF134" s="62"/>
      <c r="CG134" s="5"/>
      <c r="CH134" s="5"/>
      <c r="CI134" s="5"/>
      <c r="CJ134" s="5"/>
      <c r="CK134" s="5"/>
      <c r="CL134" s="5"/>
      <c r="CM134" s="5"/>
      <c r="CN134" s="5"/>
      <c r="CO134" s="5"/>
      <c r="CP134" s="5"/>
      <c r="CQ134" s="5"/>
      <c r="CR134" s="5"/>
      <c r="CS134" s="5"/>
      <c r="CT134" s="5"/>
      <c r="CU134" s="5"/>
      <c r="CV134" s="62"/>
      <c r="CW134" s="62"/>
      <c r="CX134" s="62"/>
      <c r="CY134" s="62"/>
      <c r="CZ134" s="62"/>
      <c r="DA134" s="62"/>
      <c r="DB134" s="62"/>
      <c r="DC134" s="62"/>
      <c r="DD134" s="62"/>
      <c r="DE134" s="62"/>
      <c r="DF134" s="62"/>
      <c r="DG134" s="62"/>
      <c r="DH134" s="62"/>
      <c r="DI134" s="62"/>
      <c r="DJ134" s="62"/>
      <c r="DK134" s="5"/>
      <c r="DL134" s="5"/>
      <c r="DM134" s="5"/>
      <c r="DN134" s="5"/>
      <c r="DO134" s="5"/>
      <c r="DP134" s="5"/>
      <c r="DQ134" s="5"/>
      <c r="DR134" s="5"/>
      <c r="DS134" s="5"/>
      <c r="DT134" s="5"/>
      <c r="DU134" s="5"/>
      <c r="DV134" s="5"/>
      <c r="DW134" s="5"/>
      <c r="DX134" s="5"/>
      <c r="DY134" s="5"/>
      <c r="DZ134" s="62"/>
      <c r="EA134" s="62"/>
      <c r="EB134" s="62"/>
      <c r="EC134" s="62"/>
      <c r="ED134" s="62"/>
      <c r="EE134" s="62"/>
      <c r="EF134" s="62"/>
      <c r="EG134" s="62"/>
      <c r="EH134" s="62"/>
      <c r="EI134" s="62"/>
      <c r="EJ134" s="62"/>
      <c r="EK134" s="62"/>
      <c r="EL134" s="62"/>
      <c r="EM134" s="62"/>
      <c r="EN134" s="62"/>
      <c r="EO134" s="5"/>
      <c r="EP134" s="5"/>
      <c r="EQ134" s="5"/>
      <c r="ER134" s="5"/>
      <c r="ES134" s="5"/>
      <c r="ET134" s="5"/>
      <c r="EU134" s="5"/>
      <c r="EV134" s="5"/>
      <c r="EW134" s="5"/>
      <c r="EX134" s="5"/>
      <c r="EY134" s="5"/>
      <c r="EZ134" s="5"/>
      <c r="FA134" s="5"/>
      <c r="FB134" s="5"/>
      <c r="FC134" s="5"/>
      <c r="FD134" s="62"/>
      <c r="FE134" s="62"/>
      <c r="FF134" s="62"/>
      <c r="FG134" s="62"/>
      <c r="FH134" s="62"/>
      <c r="FI134" s="62"/>
      <c r="FJ134" s="62"/>
      <c r="FK134" s="62"/>
      <c r="FL134" s="62"/>
      <c r="FM134" s="62"/>
      <c r="FN134" s="62"/>
      <c r="FO134" s="62"/>
      <c r="FP134" s="62"/>
      <c r="FQ134" s="62"/>
      <c r="FR134" s="62"/>
      <c r="FS134" s="5"/>
      <c r="FT134" s="5"/>
      <c r="FU134" s="5"/>
      <c r="FV134" s="5"/>
      <c r="FW134" s="5"/>
      <c r="FX134" s="5"/>
      <c r="FY134" s="5"/>
      <c r="FZ134" s="5"/>
      <c r="GA134" s="5"/>
      <c r="GB134" s="5"/>
      <c r="GC134" s="5"/>
      <c r="GD134" s="5"/>
      <c r="GE134" s="5"/>
      <c r="GF134" s="5"/>
      <c r="GG134" s="5"/>
      <c r="GH134" s="62"/>
      <c r="GI134" s="62"/>
      <c r="GJ134" s="62"/>
      <c r="GK134" s="62"/>
      <c r="GL134" s="62"/>
      <c r="GM134" s="62"/>
      <c r="GN134" s="62"/>
      <c r="GO134" s="62"/>
      <c r="GP134" s="62"/>
      <c r="GQ134" s="62"/>
      <c r="GR134" s="62"/>
      <c r="GS134" s="62"/>
      <c r="GT134" s="62"/>
      <c r="GU134" s="62"/>
      <c r="GV134" s="62"/>
      <c r="GW134" s="5"/>
      <c r="GX134" s="5"/>
      <c r="GY134" s="5"/>
      <c r="GZ134" s="5"/>
      <c r="HA134" s="5"/>
      <c r="HB134" s="5"/>
      <c r="HC134" s="5"/>
      <c r="HD134" s="5"/>
      <c r="HE134" s="5"/>
      <c r="HF134" s="5"/>
      <c r="HG134" s="5"/>
      <c r="HH134" s="5"/>
      <c r="HI134" s="5"/>
      <c r="HJ134" s="5"/>
      <c r="HK134" s="5"/>
      <c r="HL134" s="62"/>
      <c r="HM134" s="62"/>
      <c r="HN134" s="62"/>
      <c r="HO134" s="62"/>
      <c r="HP134" s="62"/>
      <c r="HQ134" s="62"/>
      <c r="HR134" s="62"/>
      <c r="HS134" s="62"/>
      <c r="HT134" s="62"/>
      <c r="HU134" s="62"/>
      <c r="HV134" s="62"/>
      <c r="HW134" s="62"/>
      <c r="HX134" s="62"/>
      <c r="HY134" s="62"/>
      <c r="HZ134" s="62"/>
      <c r="IA134" s="5"/>
      <c r="IB134" s="5"/>
      <c r="IC134" s="5"/>
      <c r="ID134" s="5"/>
      <c r="IE134" s="5"/>
      <c r="IF134" s="5"/>
      <c r="IG134" s="5"/>
      <c r="IH134" s="5"/>
      <c r="II134" s="5"/>
      <c r="IJ134" s="5"/>
      <c r="IK134" s="5"/>
      <c r="IL134" s="5"/>
      <c r="IM134" s="5"/>
      <c r="IN134" s="5"/>
      <c r="IO134" s="5"/>
      <c r="IP134" s="62"/>
      <c r="IQ134" s="62"/>
      <c r="IR134" s="62"/>
      <c r="IS134" s="62"/>
      <c r="IT134" s="62"/>
      <c r="IU134" s="62"/>
      <c r="IV134" s="62"/>
      <c r="IW134" s="62"/>
      <c r="IX134" s="62"/>
      <c r="IY134" s="62"/>
      <c r="IZ134" s="62"/>
      <c r="JA134" s="62"/>
      <c r="JB134" s="62"/>
      <c r="JC134" s="62"/>
      <c r="JD134" s="62"/>
      <c r="JE134" s="5"/>
      <c r="JF134" s="5"/>
      <c r="JG134" s="5"/>
      <c r="JH134" s="5"/>
      <c r="JI134" s="5"/>
      <c r="JJ134" s="5"/>
      <c r="JK134" s="5"/>
      <c r="JL134" s="5"/>
      <c r="JM134" s="5"/>
      <c r="JN134" s="5"/>
      <c r="JO134" s="5"/>
      <c r="JP134" s="5"/>
      <c r="JQ134" s="5"/>
      <c r="JR134" s="5"/>
      <c r="JS134" s="5"/>
      <c r="JT134" s="62"/>
      <c r="JU134" s="62"/>
      <c r="JV134" s="62"/>
      <c r="JW134" s="62"/>
      <c r="JX134" s="62"/>
      <c r="JY134" s="62"/>
      <c r="JZ134" s="62"/>
      <c r="KA134" s="62"/>
      <c r="KB134" s="62"/>
      <c r="KC134" s="62"/>
      <c r="KD134" s="62"/>
      <c r="KE134" s="62"/>
      <c r="KF134" s="62"/>
      <c r="KG134" s="62"/>
      <c r="KH134" s="62"/>
      <c r="KI134" s="5"/>
      <c r="KJ134" s="5"/>
      <c r="KK134" s="5"/>
      <c r="KL134" s="5"/>
      <c r="KM134" s="5"/>
      <c r="KN134" s="5"/>
      <c r="KO134" s="5"/>
      <c r="KP134" s="5"/>
      <c r="KQ134" s="5"/>
      <c r="KR134" s="5"/>
      <c r="KS134" s="5"/>
      <c r="KT134" s="5"/>
      <c r="KU134" s="5"/>
      <c r="KV134" s="5"/>
      <c r="KW134" s="5"/>
      <c r="KX134" s="62"/>
      <c r="KY134" s="62"/>
      <c r="KZ134" s="62"/>
      <c r="LA134" s="62"/>
      <c r="LB134" s="62"/>
      <c r="LC134" s="62"/>
      <c r="LD134" s="62"/>
      <c r="LE134" s="62"/>
      <c r="LF134" s="62"/>
      <c r="LG134" s="62"/>
      <c r="LH134" s="62"/>
      <c r="LI134" s="62"/>
      <c r="LJ134" s="62"/>
      <c r="LK134" s="62"/>
      <c r="LL134" s="62"/>
    </row>
    <row r="135" spans="1:324" x14ac:dyDescent="0.35">
      <c r="A135" s="131">
        <v>131</v>
      </c>
      <c r="B135" s="170"/>
      <c r="C135" s="170"/>
      <c r="D135" s="152">
        <v>254</v>
      </c>
      <c r="E135" s="72" t="str">
        <f>'BVEM Scorecard'!F134</f>
        <v>Wind</v>
      </c>
      <c r="F135" s="96">
        <f t="shared" si="188"/>
        <v>0</v>
      </c>
      <c r="G135" s="96">
        <f t="shared" si="189"/>
        <v>0</v>
      </c>
      <c r="H135" s="96">
        <f t="shared" si="190"/>
        <v>0</v>
      </c>
      <c r="I135" s="96">
        <f t="shared" si="191"/>
        <v>0</v>
      </c>
      <c r="J135" s="66"/>
      <c r="K135" s="66"/>
      <c r="L135" s="66"/>
      <c r="M135" s="66"/>
      <c r="N135" s="66"/>
      <c r="O135" s="66"/>
      <c r="P135" s="66"/>
      <c r="Q135" s="66"/>
      <c r="R135" s="66"/>
      <c r="S135" s="66"/>
      <c r="T135" s="66"/>
      <c r="U135" s="66"/>
      <c r="V135" s="66">
        <f t="shared" si="192"/>
        <v>0</v>
      </c>
      <c r="W135" s="66">
        <f t="shared" si="193"/>
        <v>0</v>
      </c>
      <c r="X135" s="35"/>
      <c r="Y135" s="5"/>
      <c r="Z135" s="5"/>
      <c r="AA135" s="5"/>
      <c r="AB135" s="5"/>
      <c r="AC135" s="5"/>
      <c r="AD135" s="5"/>
      <c r="AE135" s="5"/>
      <c r="AF135" s="5"/>
      <c r="AG135" s="5"/>
      <c r="AH135" s="5"/>
      <c r="AI135" s="5"/>
      <c r="AJ135" s="35"/>
      <c r="AK135" s="35"/>
      <c r="AL135" s="35"/>
      <c r="AM135" s="35"/>
      <c r="AN135" s="62"/>
      <c r="AO135" s="62"/>
      <c r="AP135" s="62"/>
      <c r="AQ135" s="62"/>
      <c r="AR135" s="62"/>
      <c r="AS135" s="62"/>
      <c r="AT135" s="62"/>
      <c r="AU135" s="62"/>
      <c r="AV135" s="62"/>
      <c r="AW135" s="62"/>
      <c r="AX135" s="62"/>
      <c r="AY135" s="62"/>
      <c r="AZ135" s="62"/>
      <c r="BA135" s="62"/>
      <c r="BB135" s="62"/>
      <c r="BC135" s="5"/>
      <c r="BD135" s="5"/>
      <c r="BE135" s="5"/>
      <c r="BF135" s="5"/>
      <c r="BG135" s="5"/>
      <c r="BH135" s="5"/>
      <c r="BI135" s="5"/>
      <c r="BJ135" s="5"/>
      <c r="BK135" s="5"/>
      <c r="BL135" s="5"/>
      <c r="BM135" s="5"/>
      <c r="BN135" s="5"/>
      <c r="BO135" s="5"/>
      <c r="BP135" s="5"/>
      <c r="BQ135" s="5"/>
      <c r="BR135" s="62"/>
      <c r="BS135" s="62"/>
      <c r="BT135" s="62"/>
      <c r="BU135" s="62"/>
      <c r="BV135" s="62"/>
      <c r="BW135" s="62"/>
      <c r="BX135" s="62"/>
      <c r="BY135" s="62"/>
      <c r="BZ135" s="62"/>
      <c r="CA135" s="62"/>
      <c r="CB135" s="62"/>
      <c r="CC135" s="62"/>
      <c r="CD135" s="62"/>
      <c r="CE135" s="62"/>
      <c r="CF135" s="62"/>
      <c r="CG135" s="5"/>
      <c r="CH135" s="5"/>
      <c r="CI135" s="5"/>
      <c r="CJ135" s="5"/>
      <c r="CK135" s="5"/>
      <c r="CL135" s="5"/>
      <c r="CM135" s="5"/>
      <c r="CN135" s="5"/>
      <c r="CO135" s="5"/>
      <c r="CP135" s="5"/>
      <c r="CQ135" s="5"/>
      <c r="CR135" s="5"/>
      <c r="CS135" s="5"/>
      <c r="CT135" s="5"/>
      <c r="CU135" s="5"/>
      <c r="CV135" s="62"/>
      <c r="CW135" s="62"/>
      <c r="CX135" s="62"/>
      <c r="CY135" s="62"/>
      <c r="CZ135" s="62"/>
      <c r="DA135" s="62"/>
      <c r="DB135" s="62"/>
      <c r="DC135" s="62"/>
      <c r="DD135" s="62"/>
      <c r="DE135" s="62"/>
      <c r="DF135" s="62"/>
      <c r="DG135" s="62"/>
      <c r="DH135" s="62"/>
      <c r="DI135" s="62"/>
      <c r="DJ135" s="62"/>
      <c r="DK135" s="5"/>
      <c r="DL135" s="5"/>
      <c r="DM135" s="5"/>
      <c r="DN135" s="5"/>
      <c r="DO135" s="5"/>
      <c r="DP135" s="5"/>
      <c r="DQ135" s="5"/>
      <c r="DR135" s="5"/>
      <c r="DS135" s="5"/>
      <c r="DT135" s="5"/>
      <c r="DU135" s="5"/>
      <c r="DV135" s="5"/>
      <c r="DW135" s="5"/>
      <c r="DX135" s="5"/>
      <c r="DY135" s="5"/>
      <c r="DZ135" s="62"/>
      <c r="EA135" s="62"/>
      <c r="EB135" s="62"/>
      <c r="EC135" s="62"/>
      <c r="ED135" s="62"/>
      <c r="EE135" s="62"/>
      <c r="EF135" s="62"/>
      <c r="EG135" s="62"/>
      <c r="EH135" s="62"/>
      <c r="EI135" s="62"/>
      <c r="EJ135" s="62"/>
      <c r="EK135" s="62"/>
      <c r="EL135" s="62"/>
      <c r="EM135" s="62"/>
      <c r="EN135" s="62"/>
      <c r="EO135" s="5"/>
      <c r="EP135" s="5"/>
      <c r="EQ135" s="5"/>
      <c r="ER135" s="5"/>
      <c r="ES135" s="5"/>
      <c r="ET135" s="5"/>
      <c r="EU135" s="5"/>
      <c r="EV135" s="5"/>
      <c r="EW135" s="5"/>
      <c r="EX135" s="5"/>
      <c r="EY135" s="5"/>
      <c r="EZ135" s="5"/>
      <c r="FA135" s="5"/>
      <c r="FB135" s="5"/>
      <c r="FC135" s="5"/>
      <c r="FD135" s="62"/>
      <c r="FE135" s="62"/>
      <c r="FF135" s="62"/>
      <c r="FG135" s="62"/>
      <c r="FH135" s="62"/>
      <c r="FI135" s="62"/>
      <c r="FJ135" s="62"/>
      <c r="FK135" s="62"/>
      <c r="FL135" s="62"/>
      <c r="FM135" s="62"/>
      <c r="FN135" s="62"/>
      <c r="FO135" s="62"/>
      <c r="FP135" s="62"/>
      <c r="FQ135" s="62"/>
      <c r="FR135" s="62"/>
      <c r="FS135" s="5"/>
      <c r="FT135" s="5"/>
      <c r="FU135" s="5"/>
      <c r="FV135" s="5"/>
      <c r="FW135" s="5"/>
      <c r="FX135" s="5"/>
      <c r="FY135" s="5"/>
      <c r="FZ135" s="5"/>
      <c r="GA135" s="5"/>
      <c r="GB135" s="5"/>
      <c r="GC135" s="5"/>
      <c r="GD135" s="5"/>
      <c r="GE135" s="5"/>
      <c r="GF135" s="5"/>
      <c r="GG135" s="5"/>
      <c r="GH135" s="62"/>
      <c r="GI135" s="62"/>
      <c r="GJ135" s="62"/>
      <c r="GK135" s="62"/>
      <c r="GL135" s="62"/>
      <c r="GM135" s="62"/>
      <c r="GN135" s="62"/>
      <c r="GO135" s="62"/>
      <c r="GP135" s="62"/>
      <c r="GQ135" s="62"/>
      <c r="GR135" s="62"/>
      <c r="GS135" s="62"/>
      <c r="GT135" s="62"/>
      <c r="GU135" s="62"/>
      <c r="GV135" s="62"/>
      <c r="GW135" s="5"/>
      <c r="GX135" s="5"/>
      <c r="GY135" s="5"/>
      <c r="GZ135" s="5"/>
      <c r="HA135" s="5"/>
      <c r="HB135" s="5"/>
      <c r="HC135" s="5"/>
      <c r="HD135" s="5"/>
      <c r="HE135" s="5"/>
      <c r="HF135" s="5"/>
      <c r="HG135" s="5"/>
      <c r="HH135" s="5"/>
      <c r="HI135" s="5"/>
      <c r="HJ135" s="5"/>
      <c r="HK135" s="5"/>
      <c r="HL135" s="62"/>
      <c r="HM135" s="62"/>
      <c r="HN135" s="62"/>
      <c r="HO135" s="62"/>
      <c r="HP135" s="62"/>
      <c r="HQ135" s="62"/>
      <c r="HR135" s="62"/>
      <c r="HS135" s="62"/>
      <c r="HT135" s="62"/>
      <c r="HU135" s="62"/>
      <c r="HV135" s="62"/>
      <c r="HW135" s="62"/>
      <c r="HX135" s="62"/>
      <c r="HY135" s="62"/>
      <c r="HZ135" s="62"/>
      <c r="IA135" s="5"/>
      <c r="IB135" s="5"/>
      <c r="IC135" s="5"/>
      <c r="ID135" s="5"/>
      <c r="IE135" s="5"/>
      <c r="IF135" s="5"/>
      <c r="IG135" s="5"/>
      <c r="IH135" s="5"/>
      <c r="II135" s="5"/>
      <c r="IJ135" s="5"/>
      <c r="IK135" s="5"/>
      <c r="IL135" s="5"/>
      <c r="IM135" s="5"/>
      <c r="IN135" s="5"/>
      <c r="IO135" s="5"/>
      <c r="IP135" s="62"/>
      <c r="IQ135" s="62"/>
      <c r="IR135" s="62"/>
      <c r="IS135" s="62"/>
      <c r="IT135" s="62"/>
      <c r="IU135" s="62"/>
      <c r="IV135" s="62"/>
      <c r="IW135" s="62"/>
      <c r="IX135" s="62"/>
      <c r="IY135" s="62"/>
      <c r="IZ135" s="62"/>
      <c r="JA135" s="62"/>
      <c r="JB135" s="62"/>
      <c r="JC135" s="62"/>
      <c r="JD135" s="62"/>
      <c r="JE135" s="5"/>
      <c r="JF135" s="5"/>
      <c r="JG135" s="5"/>
      <c r="JH135" s="5"/>
      <c r="JI135" s="5"/>
      <c r="JJ135" s="5"/>
      <c r="JK135" s="5"/>
      <c r="JL135" s="5"/>
      <c r="JM135" s="5"/>
      <c r="JN135" s="5"/>
      <c r="JO135" s="5"/>
      <c r="JP135" s="5"/>
      <c r="JQ135" s="5"/>
      <c r="JR135" s="5"/>
      <c r="JS135" s="5"/>
      <c r="JT135" s="62"/>
      <c r="JU135" s="62"/>
      <c r="JV135" s="62"/>
      <c r="JW135" s="62"/>
      <c r="JX135" s="62"/>
      <c r="JY135" s="62"/>
      <c r="JZ135" s="62"/>
      <c r="KA135" s="62"/>
      <c r="KB135" s="62"/>
      <c r="KC135" s="62"/>
      <c r="KD135" s="62"/>
      <c r="KE135" s="62"/>
      <c r="KF135" s="62"/>
      <c r="KG135" s="62"/>
      <c r="KH135" s="62"/>
      <c r="KI135" s="5"/>
      <c r="KJ135" s="5"/>
      <c r="KK135" s="5"/>
      <c r="KL135" s="5"/>
      <c r="KM135" s="5"/>
      <c r="KN135" s="5"/>
      <c r="KO135" s="5"/>
      <c r="KP135" s="5"/>
      <c r="KQ135" s="5"/>
      <c r="KR135" s="5"/>
      <c r="KS135" s="5"/>
      <c r="KT135" s="5"/>
      <c r="KU135" s="5"/>
      <c r="KV135" s="5"/>
      <c r="KW135" s="5"/>
      <c r="KX135" s="62"/>
      <c r="KY135" s="62"/>
      <c r="KZ135" s="62"/>
      <c r="LA135" s="62"/>
      <c r="LB135" s="62"/>
      <c r="LC135" s="62"/>
      <c r="LD135" s="62"/>
      <c r="LE135" s="62"/>
      <c r="LF135" s="62"/>
      <c r="LG135" s="62"/>
      <c r="LH135" s="62"/>
      <c r="LI135" s="62"/>
      <c r="LJ135" s="62"/>
      <c r="LK135" s="62"/>
      <c r="LL135" s="62"/>
    </row>
    <row r="136" spans="1:324" x14ac:dyDescent="0.35">
      <c r="A136" s="131">
        <v>132</v>
      </c>
      <c r="B136" s="170"/>
      <c r="C136" s="170"/>
      <c r="D136" s="152">
        <v>256</v>
      </c>
      <c r="E136" s="72" t="str">
        <f>'BVEM Scorecard'!F135</f>
        <v>Wind</v>
      </c>
      <c r="F136" s="96">
        <f t="shared" si="188"/>
        <v>0</v>
      </c>
      <c r="G136" s="96">
        <f t="shared" si="189"/>
        <v>0</v>
      </c>
      <c r="H136" s="96">
        <f t="shared" si="190"/>
        <v>0</v>
      </c>
      <c r="I136" s="96">
        <f t="shared" si="191"/>
        <v>0</v>
      </c>
      <c r="J136" s="66"/>
      <c r="K136" s="66"/>
      <c r="L136" s="66"/>
      <c r="M136" s="66"/>
      <c r="N136" s="66"/>
      <c r="O136" s="66"/>
      <c r="P136" s="66"/>
      <c r="Q136" s="66"/>
      <c r="R136" s="66"/>
      <c r="S136" s="66"/>
      <c r="T136" s="66"/>
      <c r="U136" s="66"/>
      <c r="V136" s="66">
        <f t="shared" si="192"/>
        <v>0</v>
      </c>
      <c r="W136" s="66">
        <f t="shared" si="193"/>
        <v>0</v>
      </c>
      <c r="X136" s="35"/>
      <c r="Y136" s="5"/>
      <c r="Z136" s="5"/>
      <c r="AA136" s="5"/>
      <c r="AB136" s="5"/>
      <c r="AC136" s="5"/>
      <c r="AD136" s="5"/>
      <c r="AE136" s="5"/>
      <c r="AF136" s="5"/>
      <c r="AG136" s="5"/>
      <c r="AH136" s="5"/>
      <c r="AI136" s="5"/>
      <c r="AJ136" s="35"/>
      <c r="AK136" s="35"/>
      <c r="AL136" s="35"/>
      <c r="AM136" s="35"/>
      <c r="AN136" s="62"/>
      <c r="AO136" s="62"/>
      <c r="AP136" s="62"/>
      <c r="AQ136" s="62"/>
      <c r="AR136" s="62"/>
      <c r="AS136" s="62"/>
      <c r="AT136" s="62"/>
      <c r="AU136" s="62"/>
      <c r="AV136" s="62"/>
      <c r="AW136" s="62"/>
      <c r="AX136" s="62"/>
      <c r="AY136" s="62"/>
      <c r="AZ136" s="62"/>
      <c r="BA136" s="62"/>
      <c r="BB136" s="62"/>
      <c r="BC136" s="5"/>
      <c r="BD136" s="5"/>
      <c r="BE136" s="5"/>
      <c r="BF136" s="5"/>
      <c r="BG136" s="5"/>
      <c r="BH136" s="5"/>
      <c r="BI136" s="5"/>
      <c r="BJ136" s="5"/>
      <c r="BK136" s="5"/>
      <c r="BL136" s="5"/>
      <c r="BM136" s="5"/>
      <c r="BN136" s="5"/>
      <c r="BO136" s="5"/>
      <c r="BP136" s="5"/>
      <c r="BQ136" s="5"/>
      <c r="BR136" s="62"/>
      <c r="BS136" s="62"/>
      <c r="BT136" s="62"/>
      <c r="BU136" s="62"/>
      <c r="BV136" s="62"/>
      <c r="BW136" s="62"/>
      <c r="BX136" s="62"/>
      <c r="BY136" s="62"/>
      <c r="BZ136" s="62"/>
      <c r="CA136" s="62"/>
      <c r="CB136" s="62"/>
      <c r="CC136" s="62"/>
      <c r="CD136" s="62"/>
      <c r="CE136" s="62"/>
      <c r="CF136" s="62"/>
      <c r="CG136" s="5"/>
      <c r="CH136" s="5"/>
      <c r="CI136" s="5"/>
      <c r="CJ136" s="5"/>
      <c r="CK136" s="5"/>
      <c r="CL136" s="5"/>
      <c r="CM136" s="5"/>
      <c r="CN136" s="5"/>
      <c r="CO136" s="5"/>
      <c r="CP136" s="5"/>
      <c r="CQ136" s="5"/>
      <c r="CR136" s="5"/>
      <c r="CS136" s="5"/>
      <c r="CT136" s="5"/>
      <c r="CU136" s="5"/>
      <c r="CV136" s="62"/>
      <c r="CW136" s="62"/>
      <c r="CX136" s="62"/>
      <c r="CY136" s="62"/>
      <c r="CZ136" s="62"/>
      <c r="DA136" s="62"/>
      <c r="DB136" s="62"/>
      <c r="DC136" s="62"/>
      <c r="DD136" s="62"/>
      <c r="DE136" s="62"/>
      <c r="DF136" s="62"/>
      <c r="DG136" s="62"/>
      <c r="DH136" s="62"/>
      <c r="DI136" s="62"/>
      <c r="DJ136" s="62"/>
      <c r="DK136" s="5"/>
      <c r="DL136" s="5"/>
      <c r="DM136" s="5"/>
      <c r="DN136" s="5"/>
      <c r="DO136" s="5"/>
      <c r="DP136" s="5"/>
      <c r="DQ136" s="5"/>
      <c r="DR136" s="5"/>
      <c r="DS136" s="5"/>
      <c r="DT136" s="5"/>
      <c r="DU136" s="5"/>
      <c r="DV136" s="5"/>
      <c r="DW136" s="5"/>
      <c r="DX136" s="5"/>
      <c r="DY136" s="5"/>
      <c r="DZ136" s="62"/>
      <c r="EA136" s="62"/>
      <c r="EB136" s="62"/>
      <c r="EC136" s="62"/>
      <c r="ED136" s="62"/>
      <c r="EE136" s="62"/>
      <c r="EF136" s="62"/>
      <c r="EG136" s="62"/>
      <c r="EH136" s="62"/>
      <c r="EI136" s="62"/>
      <c r="EJ136" s="62"/>
      <c r="EK136" s="62"/>
      <c r="EL136" s="62"/>
      <c r="EM136" s="62"/>
      <c r="EN136" s="62"/>
      <c r="EO136" s="5"/>
      <c r="EP136" s="5"/>
      <c r="EQ136" s="5"/>
      <c r="ER136" s="5"/>
      <c r="ES136" s="5"/>
      <c r="ET136" s="5"/>
      <c r="EU136" s="5"/>
      <c r="EV136" s="5"/>
      <c r="EW136" s="5"/>
      <c r="EX136" s="5"/>
      <c r="EY136" s="5"/>
      <c r="EZ136" s="5"/>
      <c r="FA136" s="5"/>
      <c r="FB136" s="5"/>
      <c r="FC136" s="5"/>
      <c r="FD136" s="62"/>
      <c r="FE136" s="62"/>
      <c r="FF136" s="62"/>
      <c r="FG136" s="62"/>
      <c r="FH136" s="62"/>
      <c r="FI136" s="62"/>
      <c r="FJ136" s="62"/>
      <c r="FK136" s="62"/>
      <c r="FL136" s="62"/>
      <c r="FM136" s="62"/>
      <c r="FN136" s="62"/>
      <c r="FO136" s="62"/>
      <c r="FP136" s="62"/>
      <c r="FQ136" s="62"/>
      <c r="FR136" s="62"/>
      <c r="FS136" s="5"/>
      <c r="FT136" s="5"/>
      <c r="FU136" s="5"/>
      <c r="FV136" s="5"/>
      <c r="FW136" s="5"/>
      <c r="FX136" s="5"/>
      <c r="FY136" s="5"/>
      <c r="FZ136" s="5"/>
      <c r="GA136" s="5"/>
      <c r="GB136" s="5"/>
      <c r="GC136" s="5"/>
      <c r="GD136" s="5"/>
      <c r="GE136" s="5"/>
      <c r="GF136" s="5"/>
      <c r="GG136" s="5"/>
      <c r="GH136" s="62"/>
      <c r="GI136" s="62"/>
      <c r="GJ136" s="62"/>
      <c r="GK136" s="62"/>
      <c r="GL136" s="62"/>
      <c r="GM136" s="62"/>
      <c r="GN136" s="62"/>
      <c r="GO136" s="62"/>
      <c r="GP136" s="62"/>
      <c r="GQ136" s="62"/>
      <c r="GR136" s="62"/>
      <c r="GS136" s="62"/>
      <c r="GT136" s="62"/>
      <c r="GU136" s="62"/>
      <c r="GV136" s="62"/>
      <c r="GW136" s="5"/>
      <c r="GX136" s="5"/>
      <c r="GY136" s="5"/>
      <c r="GZ136" s="5"/>
      <c r="HA136" s="5"/>
      <c r="HB136" s="5"/>
      <c r="HC136" s="5"/>
      <c r="HD136" s="5"/>
      <c r="HE136" s="5"/>
      <c r="HF136" s="5"/>
      <c r="HG136" s="5"/>
      <c r="HH136" s="5"/>
      <c r="HI136" s="5"/>
      <c r="HJ136" s="5"/>
      <c r="HK136" s="5"/>
      <c r="HL136" s="62"/>
      <c r="HM136" s="62"/>
      <c r="HN136" s="62"/>
      <c r="HO136" s="62"/>
      <c r="HP136" s="62"/>
      <c r="HQ136" s="62"/>
      <c r="HR136" s="62"/>
      <c r="HS136" s="62"/>
      <c r="HT136" s="62"/>
      <c r="HU136" s="62"/>
      <c r="HV136" s="62"/>
      <c r="HW136" s="62"/>
      <c r="HX136" s="62"/>
      <c r="HY136" s="62"/>
      <c r="HZ136" s="62"/>
      <c r="IA136" s="5"/>
      <c r="IB136" s="5"/>
      <c r="IC136" s="5"/>
      <c r="ID136" s="5"/>
      <c r="IE136" s="5"/>
      <c r="IF136" s="5"/>
      <c r="IG136" s="5"/>
      <c r="IH136" s="5"/>
      <c r="II136" s="5"/>
      <c r="IJ136" s="5"/>
      <c r="IK136" s="5"/>
      <c r="IL136" s="5"/>
      <c r="IM136" s="5"/>
      <c r="IN136" s="5"/>
      <c r="IO136" s="5"/>
      <c r="IP136" s="62"/>
      <c r="IQ136" s="62"/>
      <c r="IR136" s="62"/>
      <c r="IS136" s="62"/>
      <c r="IT136" s="62"/>
      <c r="IU136" s="62"/>
      <c r="IV136" s="62"/>
      <c r="IW136" s="62"/>
      <c r="IX136" s="62"/>
      <c r="IY136" s="62"/>
      <c r="IZ136" s="62"/>
      <c r="JA136" s="62"/>
      <c r="JB136" s="62"/>
      <c r="JC136" s="62"/>
      <c r="JD136" s="62"/>
      <c r="JE136" s="5"/>
      <c r="JF136" s="5"/>
      <c r="JG136" s="5"/>
      <c r="JH136" s="5"/>
      <c r="JI136" s="5"/>
      <c r="JJ136" s="5"/>
      <c r="JK136" s="5"/>
      <c r="JL136" s="5"/>
      <c r="JM136" s="5"/>
      <c r="JN136" s="5"/>
      <c r="JO136" s="5"/>
      <c r="JP136" s="5"/>
      <c r="JQ136" s="5"/>
      <c r="JR136" s="5"/>
      <c r="JS136" s="5"/>
      <c r="JT136" s="62"/>
      <c r="JU136" s="62"/>
      <c r="JV136" s="62"/>
      <c r="JW136" s="62"/>
      <c r="JX136" s="62"/>
      <c r="JY136" s="62"/>
      <c r="JZ136" s="62"/>
      <c r="KA136" s="62"/>
      <c r="KB136" s="62"/>
      <c r="KC136" s="62"/>
      <c r="KD136" s="62"/>
      <c r="KE136" s="62"/>
      <c r="KF136" s="62"/>
      <c r="KG136" s="62"/>
      <c r="KH136" s="62"/>
      <c r="KI136" s="5"/>
      <c r="KJ136" s="5"/>
      <c r="KK136" s="5"/>
      <c r="KL136" s="5"/>
      <c r="KM136" s="5"/>
      <c r="KN136" s="5"/>
      <c r="KO136" s="5"/>
      <c r="KP136" s="5"/>
      <c r="KQ136" s="5"/>
      <c r="KR136" s="5"/>
      <c r="KS136" s="5"/>
      <c r="KT136" s="5"/>
      <c r="KU136" s="5"/>
      <c r="KV136" s="5"/>
      <c r="KW136" s="5"/>
      <c r="KX136" s="62"/>
      <c r="KY136" s="62"/>
      <c r="KZ136" s="62"/>
      <c r="LA136" s="62"/>
      <c r="LB136" s="62"/>
      <c r="LC136" s="62"/>
      <c r="LD136" s="62"/>
      <c r="LE136" s="62"/>
      <c r="LF136" s="62"/>
      <c r="LG136" s="62"/>
      <c r="LH136" s="62"/>
      <c r="LI136" s="62"/>
      <c r="LJ136" s="62"/>
      <c r="LK136" s="62"/>
      <c r="LL136" s="62"/>
    </row>
    <row r="137" spans="1:324" x14ac:dyDescent="0.35">
      <c r="A137" s="131">
        <v>133</v>
      </c>
      <c r="B137" s="170"/>
      <c r="C137" s="170"/>
      <c r="D137" s="152">
        <v>728</v>
      </c>
      <c r="E137" s="72" t="str">
        <f>'BVEM Scorecard'!F136</f>
        <v>Solar + Storage</v>
      </c>
      <c r="F137" s="96"/>
      <c r="G137" s="96"/>
      <c r="H137" s="96"/>
      <c r="I137" s="96"/>
      <c r="J137" s="66"/>
      <c r="K137" s="66"/>
      <c r="L137" s="66"/>
      <c r="M137" s="66"/>
      <c r="N137" s="66"/>
      <c r="O137" s="66"/>
      <c r="P137" s="66"/>
      <c r="Q137" s="66"/>
      <c r="R137" s="66"/>
      <c r="S137" s="66"/>
      <c r="T137" s="66"/>
      <c r="U137" s="66"/>
      <c r="V137" s="66"/>
      <c r="W137" s="66"/>
      <c r="X137" s="35"/>
      <c r="Y137" s="5"/>
      <c r="Z137" s="5"/>
      <c r="AA137" s="5"/>
      <c r="AB137" s="5"/>
      <c r="AC137" s="5"/>
      <c r="AD137" s="5"/>
      <c r="AE137" s="5"/>
      <c r="AF137" s="5"/>
      <c r="AG137" s="5"/>
      <c r="AH137" s="5"/>
      <c r="AI137" s="5"/>
      <c r="AJ137" s="35"/>
      <c r="AK137" s="35"/>
      <c r="AL137" s="35"/>
      <c r="AM137" s="35"/>
      <c r="AN137" s="62"/>
      <c r="AO137" s="62"/>
      <c r="AP137" s="62"/>
      <c r="AQ137" s="62"/>
      <c r="AR137" s="62"/>
      <c r="AS137" s="62"/>
      <c r="AT137" s="62"/>
      <c r="AU137" s="62"/>
      <c r="AV137" s="62"/>
      <c r="AW137" s="62"/>
      <c r="AX137" s="62"/>
      <c r="AY137" s="62"/>
      <c r="AZ137" s="62"/>
      <c r="BA137" s="62"/>
      <c r="BB137" s="62"/>
      <c r="BC137" s="5"/>
      <c r="BD137" s="5"/>
      <c r="BE137" s="5"/>
      <c r="BF137" s="5"/>
      <c r="BG137" s="5"/>
      <c r="BH137" s="5"/>
      <c r="BI137" s="5"/>
      <c r="BJ137" s="5"/>
      <c r="BK137" s="5"/>
      <c r="BL137" s="5"/>
      <c r="BM137" s="5"/>
      <c r="BN137" s="5"/>
      <c r="BO137" s="5"/>
      <c r="BP137" s="5"/>
      <c r="BQ137" s="5"/>
      <c r="BR137" s="62"/>
      <c r="BS137" s="62"/>
      <c r="BT137" s="62"/>
      <c r="BU137" s="62"/>
      <c r="BV137" s="62"/>
      <c r="BW137" s="62"/>
      <c r="BX137" s="62"/>
      <c r="BY137" s="62"/>
      <c r="BZ137" s="62"/>
      <c r="CA137" s="62"/>
      <c r="CB137" s="62"/>
      <c r="CC137" s="62"/>
      <c r="CD137" s="62"/>
      <c r="CE137" s="62"/>
      <c r="CF137" s="62"/>
      <c r="CG137" s="5"/>
      <c r="CH137" s="5"/>
      <c r="CI137" s="5"/>
      <c r="CJ137" s="5"/>
      <c r="CK137" s="5"/>
      <c r="CL137" s="5"/>
      <c r="CM137" s="5"/>
      <c r="CN137" s="5"/>
      <c r="CO137" s="5"/>
      <c r="CP137" s="5"/>
      <c r="CQ137" s="5"/>
      <c r="CR137" s="5"/>
      <c r="CS137" s="5"/>
      <c r="CT137" s="5"/>
      <c r="CU137" s="5"/>
      <c r="CV137" s="62"/>
      <c r="CW137" s="62"/>
      <c r="CX137" s="62"/>
      <c r="CY137" s="62"/>
      <c r="CZ137" s="62"/>
      <c r="DA137" s="62"/>
      <c r="DB137" s="62"/>
      <c r="DC137" s="62"/>
      <c r="DD137" s="62"/>
      <c r="DE137" s="62"/>
      <c r="DF137" s="62"/>
      <c r="DG137" s="62"/>
      <c r="DH137" s="62"/>
      <c r="DI137" s="62"/>
      <c r="DJ137" s="62"/>
      <c r="DK137" s="5"/>
      <c r="DL137" s="5"/>
      <c r="DM137" s="5"/>
      <c r="DN137" s="5"/>
      <c r="DO137" s="5"/>
      <c r="DP137" s="5"/>
      <c r="DQ137" s="5"/>
      <c r="DR137" s="5"/>
      <c r="DS137" s="5"/>
      <c r="DT137" s="5"/>
      <c r="DU137" s="5"/>
      <c r="DV137" s="5"/>
      <c r="DW137" s="5"/>
      <c r="DX137" s="5"/>
      <c r="DY137" s="5"/>
      <c r="DZ137" s="62"/>
      <c r="EA137" s="62"/>
      <c r="EB137" s="62"/>
      <c r="EC137" s="62"/>
      <c r="ED137" s="62"/>
      <c r="EE137" s="62"/>
      <c r="EF137" s="62"/>
      <c r="EG137" s="62"/>
      <c r="EH137" s="62"/>
      <c r="EI137" s="62"/>
      <c r="EJ137" s="62"/>
      <c r="EK137" s="62"/>
      <c r="EL137" s="62"/>
      <c r="EM137" s="62"/>
      <c r="EN137" s="62"/>
      <c r="EO137" s="5"/>
      <c r="EP137" s="5"/>
      <c r="EQ137" s="5"/>
      <c r="ER137" s="5"/>
      <c r="ES137" s="5"/>
      <c r="ET137" s="5"/>
      <c r="EU137" s="5"/>
      <c r="EV137" s="5"/>
      <c r="EW137" s="5"/>
      <c r="EX137" s="5"/>
      <c r="EY137" s="5"/>
      <c r="EZ137" s="5"/>
      <c r="FA137" s="5"/>
      <c r="FB137" s="5"/>
      <c r="FC137" s="5"/>
      <c r="FD137" s="62"/>
      <c r="FE137" s="62"/>
      <c r="FF137" s="62"/>
      <c r="FG137" s="62"/>
      <c r="FH137" s="62"/>
      <c r="FI137" s="62"/>
      <c r="FJ137" s="62"/>
      <c r="FK137" s="62"/>
      <c r="FL137" s="62"/>
      <c r="FM137" s="62"/>
      <c r="FN137" s="62"/>
      <c r="FO137" s="62"/>
      <c r="FP137" s="62"/>
      <c r="FQ137" s="62"/>
      <c r="FR137" s="62"/>
      <c r="FS137" s="5"/>
      <c r="FT137" s="5"/>
      <c r="FU137" s="5"/>
      <c r="FV137" s="5"/>
      <c r="FW137" s="5"/>
      <c r="FX137" s="5"/>
      <c r="FY137" s="5"/>
      <c r="FZ137" s="5"/>
      <c r="GA137" s="5"/>
      <c r="GB137" s="5"/>
      <c r="GC137" s="5"/>
      <c r="GD137" s="5"/>
      <c r="GE137" s="5"/>
      <c r="GF137" s="5"/>
      <c r="GG137" s="5"/>
      <c r="GH137" s="62"/>
      <c r="GI137" s="62"/>
      <c r="GJ137" s="62"/>
      <c r="GK137" s="62"/>
      <c r="GL137" s="62"/>
      <c r="GM137" s="62"/>
      <c r="GN137" s="62"/>
      <c r="GO137" s="62"/>
      <c r="GP137" s="62"/>
      <c r="GQ137" s="62"/>
      <c r="GR137" s="62"/>
      <c r="GS137" s="62"/>
      <c r="GT137" s="62"/>
      <c r="GU137" s="62"/>
      <c r="GV137" s="62"/>
      <c r="GW137" s="5"/>
      <c r="GX137" s="5"/>
      <c r="GY137" s="5"/>
      <c r="GZ137" s="5"/>
      <c r="HA137" s="5"/>
      <c r="HB137" s="5"/>
      <c r="HC137" s="5"/>
      <c r="HD137" s="5"/>
      <c r="HE137" s="5"/>
      <c r="HF137" s="5"/>
      <c r="HG137" s="5"/>
      <c r="HH137" s="5"/>
      <c r="HI137" s="5"/>
      <c r="HJ137" s="5"/>
      <c r="HK137" s="5"/>
      <c r="HL137" s="62"/>
      <c r="HM137" s="62"/>
      <c r="HN137" s="62"/>
      <c r="HO137" s="62"/>
      <c r="HP137" s="62"/>
      <c r="HQ137" s="62"/>
      <c r="HR137" s="62"/>
      <c r="HS137" s="62"/>
      <c r="HT137" s="62"/>
      <c r="HU137" s="62"/>
      <c r="HV137" s="62"/>
      <c r="HW137" s="62"/>
      <c r="HX137" s="62"/>
      <c r="HY137" s="62"/>
      <c r="HZ137" s="62"/>
      <c r="IA137" s="5"/>
      <c r="IB137" s="5"/>
      <c r="IC137" s="5"/>
      <c r="ID137" s="5"/>
      <c r="IE137" s="5"/>
      <c r="IF137" s="5"/>
      <c r="IG137" s="5"/>
      <c r="IH137" s="5"/>
      <c r="II137" s="5"/>
      <c r="IJ137" s="5"/>
      <c r="IK137" s="5"/>
      <c r="IL137" s="5"/>
      <c r="IM137" s="5"/>
      <c r="IN137" s="5"/>
      <c r="IO137" s="5"/>
      <c r="IP137" s="62"/>
      <c r="IQ137" s="62"/>
      <c r="IR137" s="62"/>
      <c r="IS137" s="62"/>
      <c r="IT137" s="62"/>
      <c r="IU137" s="62"/>
      <c r="IV137" s="62"/>
      <c r="IW137" s="62"/>
      <c r="IX137" s="62"/>
      <c r="IY137" s="62"/>
      <c r="IZ137" s="62"/>
      <c r="JA137" s="62"/>
      <c r="JB137" s="62"/>
      <c r="JC137" s="62"/>
      <c r="JD137" s="62"/>
      <c r="JE137" s="5"/>
      <c r="JF137" s="5"/>
      <c r="JG137" s="5"/>
      <c r="JH137" s="5"/>
      <c r="JI137" s="5"/>
      <c r="JJ137" s="5"/>
      <c r="JK137" s="5"/>
      <c r="JL137" s="5"/>
      <c r="JM137" s="5"/>
      <c r="JN137" s="5"/>
      <c r="JO137" s="5"/>
      <c r="JP137" s="5"/>
      <c r="JQ137" s="5"/>
      <c r="JR137" s="5"/>
      <c r="JS137" s="5"/>
      <c r="JT137" s="62"/>
      <c r="JU137" s="62"/>
      <c r="JV137" s="62"/>
      <c r="JW137" s="62"/>
      <c r="JX137" s="62"/>
      <c r="JY137" s="62"/>
      <c r="JZ137" s="62"/>
      <c r="KA137" s="62"/>
      <c r="KB137" s="62"/>
      <c r="KC137" s="62"/>
      <c r="KD137" s="62"/>
      <c r="KE137" s="62"/>
      <c r="KF137" s="62"/>
      <c r="KG137" s="62"/>
      <c r="KH137" s="62"/>
      <c r="KI137" s="5"/>
      <c r="KJ137" s="5"/>
      <c r="KK137" s="5"/>
      <c r="KL137" s="5"/>
      <c r="KM137" s="5"/>
      <c r="KN137" s="5"/>
      <c r="KO137" s="5"/>
      <c r="KP137" s="5"/>
      <c r="KQ137" s="5"/>
      <c r="KR137" s="5"/>
      <c r="KS137" s="5"/>
      <c r="KT137" s="5"/>
      <c r="KU137" s="5"/>
      <c r="KV137" s="5"/>
      <c r="KW137" s="5"/>
      <c r="KX137" s="62"/>
      <c r="KY137" s="62"/>
      <c r="KZ137" s="62"/>
      <c r="LA137" s="62"/>
      <c r="LB137" s="62"/>
      <c r="LC137" s="62"/>
      <c r="LD137" s="62"/>
      <c r="LE137" s="62"/>
      <c r="LF137" s="62"/>
      <c r="LG137" s="62"/>
      <c r="LH137" s="62"/>
      <c r="LI137" s="62"/>
      <c r="LJ137" s="62"/>
      <c r="LK137" s="62"/>
      <c r="LL137" s="62"/>
    </row>
    <row r="138" spans="1:324" x14ac:dyDescent="0.35">
      <c r="A138" s="131">
        <v>134</v>
      </c>
      <c r="B138" s="170"/>
      <c r="C138" s="170"/>
      <c r="D138" s="152">
        <v>998</v>
      </c>
      <c r="E138" s="72" t="str">
        <f>'BVEM Scorecard'!F137</f>
        <v>Storage</v>
      </c>
      <c r="F138" s="96"/>
      <c r="G138" s="96"/>
      <c r="H138" s="96"/>
      <c r="I138" s="96"/>
      <c r="J138" s="66"/>
      <c r="K138" s="66"/>
      <c r="L138" s="66"/>
      <c r="M138" s="66"/>
      <c r="N138" s="66"/>
      <c r="O138" s="66"/>
      <c r="P138" s="66"/>
      <c r="Q138" s="66"/>
      <c r="R138" s="66"/>
      <c r="S138" s="66"/>
      <c r="T138" s="66"/>
      <c r="U138" s="66"/>
      <c r="V138" s="66"/>
      <c r="W138" s="66"/>
      <c r="X138" s="35"/>
      <c r="Y138" s="5"/>
      <c r="Z138" s="5"/>
      <c r="AA138" s="5"/>
      <c r="AB138" s="5"/>
      <c r="AC138" s="5"/>
      <c r="AD138" s="5"/>
      <c r="AE138" s="5"/>
      <c r="AF138" s="5"/>
      <c r="AG138" s="5"/>
      <c r="AH138" s="5"/>
      <c r="AI138" s="5"/>
      <c r="AJ138" s="35"/>
      <c r="AK138" s="35"/>
      <c r="AL138" s="35"/>
      <c r="AM138" s="35"/>
      <c r="AN138" s="62"/>
      <c r="AO138" s="62"/>
      <c r="AP138" s="62"/>
      <c r="AQ138" s="62"/>
      <c r="AR138" s="62"/>
      <c r="AS138" s="62"/>
      <c r="AT138" s="62"/>
      <c r="AU138" s="62"/>
      <c r="AV138" s="62"/>
      <c r="AW138" s="62"/>
      <c r="AX138" s="62"/>
      <c r="AY138" s="62"/>
      <c r="AZ138" s="62"/>
      <c r="BA138" s="62"/>
      <c r="BB138" s="62"/>
      <c r="BC138" s="5"/>
      <c r="BD138" s="5"/>
      <c r="BE138" s="5"/>
      <c r="BF138" s="5"/>
      <c r="BG138" s="5"/>
      <c r="BH138" s="5"/>
      <c r="BI138" s="5"/>
      <c r="BJ138" s="5"/>
      <c r="BK138" s="5"/>
      <c r="BL138" s="5"/>
      <c r="BM138" s="5"/>
      <c r="BN138" s="5"/>
      <c r="BO138" s="5"/>
      <c r="BP138" s="5"/>
      <c r="BQ138" s="5"/>
      <c r="BR138" s="62"/>
      <c r="BS138" s="62"/>
      <c r="BT138" s="62"/>
      <c r="BU138" s="62"/>
      <c r="BV138" s="62"/>
      <c r="BW138" s="62"/>
      <c r="BX138" s="62"/>
      <c r="BY138" s="62"/>
      <c r="BZ138" s="62"/>
      <c r="CA138" s="62"/>
      <c r="CB138" s="62"/>
      <c r="CC138" s="62"/>
      <c r="CD138" s="62"/>
      <c r="CE138" s="62"/>
      <c r="CF138" s="62"/>
      <c r="CG138" s="5"/>
      <c r="CH138" s="5"/>
      <c r="CI138" s="5"/>
      <c r="CJ138" s="5"/>
      <c r="CK138" s="5"/>
      <c r="CL138" s="5"/>
      <c r="CM138" s="5"/>
      <c r="CN138" s="5"/>
      <c r="CO138" s="5"/>
      <c r="CP138" s="5"/>
      <c r="CQ138" s="5"/>
      <c r="CR138" s="5"/>
      <c r="CS138" s="5"/>
      <c r="CT138" s="5"/>
      <c r="CU138" s="5"/>
      <c r="CV138" s="62"/>
      <c r="CW138" s="62"/>
      <c r="CX138" s="62"/>
      <c r="CY138" s="62"/>
      <c r="CZ138" s="62"/>
      <c r="DA138" s="62"/>
      <c r="DB138" s="62"/>
      <c r="DC138" s="62"/>
      <c r="DD138" s="62"/>
      <c r="DE138" s="62"/>
      <c r="DF138" s="62"/>
      <c r="DG138" s="62"/>
      <c r="DH138" s="62"/>
      <c r="DI138" s="62"/>
      <c r="DJ138" s="62"/>
      <c r="DK138" s="5"/>
      <c r="DL138" s="5"/>
      <c r="DM138" s="5"/>
      <c r="DN138" s="5"/>
      <c r="DO138" s="5"/>
      <c r="DP138" s="5"/>
      <c r="DQ138" s="5"/>
      <c r="DR138" s="5"/>
      <c r="DS138" s="5"/>
      <c r="DT138" s="5"/>
      <c r="DU138" s="5"/>
      <c r="DV138" s="5"/>
      <c r="DW138" s="5"/>
      <c r="DX138" s="5"/>
      <c r="DY138" s="5"/>
      <c r="DZ138" s="62"/>
      <c r="EA138" s="62"/>
      <c r="EB138" s="62"/>
      <c r="EC138" s="62"/>
      <c r="ED138" s="62"/>
      <c r="EE138" s="62"/>
      <c r="EF138" s="62"/>
      <c r="EG138" s="62"/>
      <c r="EH138" s="62"/>
      <c r="EI138" s="62"/>
      <c r="EJ138" s="62"/>
      <c r="EK138" s="62"/>
      <c r="EL138" s="62"/>
      <c r="EM138" s="62"/>
      <c r="EN138" s="62"/>
      <c r="EO138" s="5"/>
      <c r="EP138" s="5"/>
      <c r="EQ138" s="5"/>
      <c r="ER138" s="5"/>
      <c r="ES138" s="5"/>
      <c r="ET138" s="5"/>
      <c r="EU138" s="5"/>
      <c r="EV138" s="5"/>
      <c r="EW138" s="5"/>
      <c r="EX138" s="5"/>
      <c r="EY138" s="5"/>
      <c r="EZ138" s="5"/>
      <c r="FA138" s="5"/>
      <c r="FB138" s="5"/>
      <c r="FC138" s="5"/>
      <c r="FD138" s="62"/>
      <c r="FE138" s="62"/>
      <c r="FF138" s="62"/>
      <c r="FG138" s="62"/>
      <c r="FH138" s="62"/>
      <c r="FI138" s="62"/>
      <c r="FJ138" s="62"/>
      <c r="FK138" s="62"/>
      <c r="FL138" s="62"/>
      <c r="FM138" s="62"/>
      <c r="FN138" s="62"/>
      <c r="FO138" s="62"/>
      <c r="FP138" s="62"/>
      <c r="FQ138" s="62"/>
      <c r="FR138" s="62"/>
      <c r="FS138" s="5"/>
      <c r="FT138" s="5"/>
      <c r="FU138" s="5"/>
      <c r="FV138" s="5"/>
      <c r="FW138" s="5"/>
      <c r="FX138" s="5"/>
      <c r="FY138" s="5"/>
      <c r="FZ138" s="5"/>
      <c r="GA138" s="5"/>
      <c r="GB138" s="5"/>
      <c r="GC138" s="5"/>
      <c r="GD138" s="5"/>
      <c r="GE138" s="5"/>
      <c r="GF138" s="5"/>
      <c r="GG138" s="5"/>
      <c r="GH138" s="62"/>
      <c r="GI138" s="62"/>
      <c r="GJ138" s="62"/>
      <c r="GK138" s="62"/>
      <c r="GL138" s="62"/>
      <c r="GM138" s="62"/>
      <c r="GN138" s="62"/>
      <c r="GO138" s="62"/>
      <c r="GP138" s="62"/>
      <c r="GQ138" s="62"/>
      <c r="GR138" s="62"/>
      <c r="GS138" s="62"/>
      <c r="GT138" s="62"/>
      <c r="GU138" s="62"/>
      <c r="GV138" s="62"/>
      <c r="GW138" s="5"/>
      <c r="GX138" s="5"/>
      <c r="GY138" s="5"/>
      <c r="GZ138" s="5"/>
      <c r="HA138" s="5"/>
      <c r="HB138" s="5"/>
      <c r="HC138" s="5"/>
      <c r="HD138" s="5"/>
      <c r="HE138" s="5"/>
      <c r="HF138" s="5"/>
      <c r="HG138" s="5"/>
      <c r="HH138" s="5"/>
      <c r="HI138" s="5"/>
      <c r="HJ138" s="5"/>
      <c r="HK138" s="5"/>
      <c r="HL138" s="62"/>
      <c r="HM138" s="62"/>
      <c r="HN138" s="62"/>
      <c r="HO138" s="62"/>
      <c r="HP138" s="62"/>
      <c r="HQ138" s="62"/>
      <c r="HR138" s="62"/>
      <c r="HS138" s="62"/>
      <c r="HT138" s="62"/>
      <c r="HU138" s="62"/>
      <c r="HV138" s="62"/>
      <c r="HW138" s="62"/>
      <c r="HX138" s="62"/>
      <c r="HY138" s="62"/>
      <c r="HZ138" s="62"/>
      <c r="IA138" s="5"/>
      <c r="IB138" s="5"/>
      <c r="IC138" s="5"/>
      <c r="ID138" s="5"/>
      <c r="IE138" s="5"/>
      <c r="IF138" s="5"/>
      <c r="IG138" s="5"/>
      <c r="IH138" s="5"/>
      <c r="II138" s="5"/>
      <c r="IJ138" s="5"/>
      <c r="IK138" s="5"/>
      <c r="IL138" s="5"/>
      <c r="IM138" s="5"/>
      <c r="IN138" s="5"/>
      <c r="IO138" s="5"/>
      <c r="IP138" s="62"/>
      <c r="IQ138" s="62"/>
      <c r="IR138" s="62"/>
      <c r="IS138" s="62"/>
      <c r="IT138" s="62"/>
      <c r="IU138" s="62"/>
      <c r="IV138" s="62"/>
      <c r="IW138" s="62"/>
      <c r="IX138" s="62"/>
      <c r="IY138" s="62"/>
      <c r="IZ138" s="62"/>
      <c r="JA138" s="62"/>
      <c r="JB138" s="62"/>
      <c r="JC138" s="62"/>
      <c r="JD138" s="62"/>
      <c r="JE138" s="5"/>
      <c r="JF138" s="5"/>
      <c r="JG138" s="5"/>
      <c r="JH138" s="5"/>
      <c r="JI138" s="5"/>
      <c r="JJ138" s="5"/>
      <c r="JK138" s="5"/>
      <c r="JL138" s="5"/>
      <c r="JM138" s="5"/>
      <c r="JN138" s="5"/>
      <c r="JO138" s="5"/>
      <c r="JP138" s="5"/>
      <c r="JQ138" s="5"/>
      <c r="JR138" s="5"/>
      <c r="JS138" s="5"/>
      <c r="JT138" s="62"/>
      <c r="JU138" s="62"/>
      <c r="JV138" s="62"/>
      <c r="JW138" s="62"/>
      <c r="JX138" s="62"/>
      <c r="JY138" s="62"/>
      <c r="JZ138" s="62"/>
      <c r="KA138" s="62"/>
      <c r="KB138" s="62"/>
      <c r="KC138" s="62"/>
      <c r="KD138" s="62"/>
      <c r="KE138" s="62"/>
      <c r="KF138" s="62"/>
      <c r="KG138" s="62"/>
      <c r="KH138" s="62"/>
      <c r="KI138" s="5"/>
      <c r="KJ138" s="5"/>
      <c r="KK138" s="5"/>
      <c r="KL138" s="5"/>
      <c r="KM138" s="5"/>
      <c r="KN138" s="5"/>
      <c r="KO138" s="5"/>
      <c r="KP138" s="5"/>
      <c r="KQ138" s="5"/>
      <c r="KR138" s="5"/>
      <c r="KS138" s="5"/>
      <c r="KT138" s="5"/>
      <c r="KU138" s="5"/>
      <c r="KV138" s="5"/>
      <c r="KW138" s="5"/>
      <c r="KX138" s="62"/>
      <c r="KY138" s="62"/>
      <c r="KZ138" s="62"/>
      <c r="LA138" s="62"/>
      <c r="LB138" s="62"/>
      <c r="LC138" s="62"/>
      <c r="LD138" s="62"/>
      <c r="LE138" s="62"/>
      <c r="LF138" s="62"/>
      <c r="LG138" s="62"/>
      <c r="LH138" s="62"/>
      <c r="LI138" s="62"/>
      <c r="LJ138" s="62"/>
      <c r="LK138" s="62"/>
      <c r="LL138" s="62"/>
    </row>
    <row r="139" spans="1:324" x14ac:dyDescent="0.35">
      <c r="A139" s="131">
        <v>135</v>
      </c>
      <c r="B139" s="170"/>
      <c r="C139" s="170"/>
      <c r="D139" s="152">
        <v>999</v>
      </c>
      <c r="E139" s="72" t="str">
        <f>'BVEM Scorecard'!F138</f>
        <v>Storage</v>
      </c>
      <c r="F139" s="96"/>
      <c r="G139" s="96"/>
      <c r="H139" s="96"/>
      <c r="I139" s="96"/>
      <c r="J139" s="66"/>
      <c r="K139" s="66"/>
      <c r="L139" s="66"/>
      <c r="M139" s="66"/>
      <c r="N139" s="66"/>
      <c r="O139" s="66"/>
      <c r="P139" s="66"/>
      <c r="Q139" s="66"/>
      <c r="R139" s="66"/>
      <c r="S139" s="66"/>
      <c r="T139" s="66"/>
      <c r="U139" s="66"/>
      <c r="V139" s="66"/>
      <c r="W139" s="66"/>
      <c r="X139" s="35"/>
      <c r="Y139" s="5"/>
      <c r="Z139" s="5"/>
      <c r="AA139" s="5"/>
      <c r="AB139" s="5"/>
      <c r="AC139" s="5"/>
      <c r="AD139" s="5"/>
      <c r="AE139" s="5"/>
      <c r="AF139" s="5"/>
      <c r="AG139" s="5"/>
      <c r="AH139" s="5"/>
      <c r="AI139" s="5"/>
      <c r="AJ139" s="35"/>
      <c r="AK139" s="35"/>
      <c r="AL139" s="35"/>
      <c r="AM139" s="35"/>
      <c r="AN139" s="62"/>
      <c r="AO139" s="62"/>
      <c r="AP139" s="62"/>
      <c r="AQ139" s="62"/>
      <c r="AR139" s="62"/>
      <c r="AS139" s="62"/>
      <c r="AT139" s="62"/>
      <c r="AU139" s="62"/>
      <c r="AV139" s="62"/>
      <c r="AW139" s="62"/>
      <c r="AX139" s="62"/>
      <c r="AY139" s="62"/>
      <c r="AZ139" s="62"/>
      <c r="BA139" s="62"/>
      <c r="BB139" s="62"/>
      <c r="BC139" s="5"/>
      <c r="BD139" s="5"/>
      <c r="BE139" s="5"/>
      <c r="BF139" s="5"/>
      <c r="BG139" s="5"/>
      <c r="BH139" s="5"/>
      <c r="BI139" s="5"/>
      <c r="BJ139" s="5"/>
      <c r="BK139" s="5"/>
      <c r="BL139" s="5"/>
      <c r="BM139" s="5"/>
      <c r="BN139" s="5"/>
      <c r="BO139" s="5"/>
      <c r="BP139" s="5"/>
      <c r="BQ139" s="5"/>
      <c r="BR139" s="62"/>
      <c r="BS139" s="62"/>
      <c r="BT139" s="62"/>
      <c r="BU139" s="62"/>
      <c r="BV139" s="62"/>
      <c r="BW139" s="62"/>
      <c r="BX139" s="62"/>
      <c r="BY139" s="62"/>
      <c r="BZ139" s="62"/>
      <c r="CA139" s="62"/>
      <c r="CB139" s="62"/>
      <c r="CC139" s="62"/>
      <c r="CD139" s="62"/>
      <c r="CE139" s="62"/>
      <c r="CF139" s="62"/>
      <c r="CG139" s="5"/>
      <c r="CH139" s="5"/>
      <c r="CI139" s="5"/>
      <c r="CJ139" s="5"/>
      <c r="CK139" s="5"/>
      <c r="CL139" s="5"/>
      <c r="CM139" s="5"/>
      <c r="CN139" s="5"/>
      <c r="CO139" s="5"/>
      <c r="CP139" s="5"/>
      <c r="CQ139" s="5"/>
      <c r="CR139" s="5"/>
      <c r="CS139" s="5"/>
      <c r="CT139" s="5"/>
      <c r="CU139" s="5"/>
      <c r="CV139" s="62"/>
      <c r="CW139" s="62"/>
      <c r="CX139" s="62"/>
      <c r="CY139" s="62"/>
      <c r="CZ139" s="62"/>
      <c r="DA139" s="62"/>
      <c r="DB139" s="62"/>
      <c r="DC139" s="62"/>
      <c r="DD139" s="62"/>
      <c r="DE139" s="62"/>
      <c r="DF139" s="62"/>
      <c r="DG139" s="62"/>
      <c r="DH139" s="62"/>
      <c r="DI139" s="62"/>
      <c r="DJ139" s="62"/>
      <c r="DK139" s="5"/>
      <c r="DL139" s="5"/>
      <c r="DM139" s="5"/>
      <c r="DN139" s="5"/>
      <c r="DO139" s="5"/>
      <c r="DP139" s="5"/>
      <c r="DQ139" s="5"/>
      <c r="DR139" s="5"/>
      <c r="DS139" s="5"/>
      <c r="DT139" s="5"/>
      <c r="DU139" s="5"/>
      <c r="DV139" s="5"/>
      <c r="DW139" s="5"/>
      <c r="DX139" s="5"/>
      <c r="DY139" s="5"/>
      <c r="DZ139" s="62"/>
      <c r="EA139" s="62"/>
      <c r="EB139" s="62"/>
      <c r="EC139" s="62"/>
      <c r="ED139" s="62"/>
      <c r="EE139" s="62"/>
      <c r="EF139" s="62"/>
      <c r="EG139" s="62"/>
      <c r="EH139" s="62"/>
      <c r="EI139" s="62"/>
      <c r="EJ139" s="62"/>
      <c r="EK139" s="62"/>
      <c r="EL139" s="62"/>
      <c r="EM139" s="62"/>
      <c r="EN139" s="62"/>
      <c r="EO139" s="5"/>
      <c r="EP139" s="5"/>
      <c r="EQ139" s="5"/>
      <c r="ER139" s="5"/>
      <c r="ES139" s="5"/>
      <c r="ET139" s="5"/>
      <c r="EU139" s="5"/>
      <c r="EV139" s="5"/>
      <c r="EW139" s="5"/>
      <c r="EX139" s="5"/>
      <c r="EY139" s="5"/>
      <c r="EZ139" s="5"/>
      <c r="FA139" s="5"/>
      <c r="FB139" s="5"/>
      <c r="FC139" s="5"/>
      <c r="FD139" s="62"/>
      <c r="FE139" s="62"/>
      <c r="FF139" s="62"/>
      <c r="FG139" s="62"/>
      <c r="FH139" s="62"/>
      <c r="FI139" s="62"/>
      <c r="FJ139" s="62"/>
      <c r="FK139" s="62"/>
      <c r="FL139" s="62"/>
      <c r="FM139" s="62"/>
      <c r="FN139" s="62"/>
      <c r="FO139" s="62"/>
      <c r="FP139" s="62"/>
      <c r="FQ139" s="62"/>
      <c r="FR139" s="62"/>
      <c r="FS139" s="5"/>
      <c r="FT139" s="5"/>
      <c r="FU139" s="5"/>
      <c r="FV139" s="5"/>
      <c r="FW139" s="5"/>
      <c r="FX139" s="5"/>
      <c r="FY139" s="5"/>
      <c r="FZ139" s="5"/>
      <c r="GA139" s="5"/>
      <c r="GB139" s="5"/>
      <c r="GC139" s="5"/>
      <c r="GD139" s="5"/>
      <c r="GE139" s="5"/>
      <c r="GF139" s="5"/>
      <c r="GG139" s="5"/>
      <c r="GH139" s="62"/>
      <c r="GI139" s="62"/>
      <c r="GJ139" s="62"/>
      <c r="GK139" s="62"/>
      <c r="GL139" s="62"/>
      <c r="GM139" s="62"/>
      <c r="GN139" s="62"/>
      <c r="GO139" s="62"/>
      <c r="GP139" s="62"/>
      <c r="GQ139" s="62"/>
      <c r="GR139" s="62"/>
      <c r="GS139" s="62"/>
      <c r="GT139" s="62"/>
      <c r="GU139" s="62"/>
      <c r="GV139" s="62"/>
      <c r="GW139" s="5"/>
      <c r="GX139" s="5"/>
      <c r="GY139" s="5"/>
      <c r="GZ139" s="5"/>
      <c r="HA139" s="5"/>
      <c r="HB139" s="5"/>
      <c r="HC139" s="5"/>
      <c r="HD139" s="5"/>
      <c r="HE139" s="5"/>
      <c r="HF139" s="5"/>
      <c r="HG139" s="5"/>
      <c r="HH139" s="5"/>
      <c r="HI139" s="5"/>
      <c r="HJ139" s="5"/>
      <c r="HK139" s="5"/>
      <c r="HL139" s="62"/>
      <c r="HM139" s="62"/>
      <c r="HN139" s="62"/>
      <c r="HO139" s="62"/>
      <c r="HP139" s="62"/>
      <c r="HQ139" s="62"/>
      <c r="HR139" s="62"/>
      <c r="HS139" s="62"/>
      <c r="HT139" s="62"/>
      <c r="HU139" s="62"/>
      <c r="HV139" s="62"/>
      <c r="HW139" s="62"/>
      <c r="HX139" s="62"/>
      <c r="HY139" s="62"/>
      <c r="HZ139" s="62"/>
      <c r="IA139" s="5"/>
      <c r="IB139" s="5"/>
      <c r="IC139" s="5"/>
      <c r="ID139" s="5"/>
      <c r="IE139" s="5"/>
      <c r="IF139" s="5"/>
      <c r="IG139" s="5"/>
      <c r="IH139" s="5"/>
      <c r="II139" s="5"/>
      <c r="IJ139" s="5"/>
      <c r="IK139" s="5"/>
      <c r="IL139" s="5"/>
      <c r="IM139" s="5"/>
      <c r="IN139" s="5"/>
      <c r="IO139" s="5"/>
      <c r="IP139" s="62"/>
      <c r="IQ139" s="62"/>
      <c r="IR139" s="62"/>
      <c r="IS139" s="62"/>
      <c r="IT139" s="62"/>
      <c r="IU139" s="62"/>
      <c r="IV139" s="62"/>
      <c r="IW139" s="62"/>
      <c r="IX139" s="62"/>
      <c r="IY139" s="62"/>
      <c r="IZ139" s="62"/>
      <c r="JA139" s="62"/>
      <c r="JB139" s="62"/>
      <c r="JC139" s="62"/>
      <c r="JD139" s="62"/>
      <c r="JE139" s="5"/>
      <c r="JF139" s="5"/>
      <c r="JG139" s="5"/>
      <c r="JH139" s="5"/>
      <c r="JI139" s="5"/>
      <c r="JJ139" s="5"/>
      <c r="JK139" s="5"/>
      <c r="JL139" s="5"/>
      <c r="JM139" s="5"/>
      <c r="JN139" s="5"/>
      <c r="JO139" s="5"/>
      <c r="JP139" s="5"/>
      <c r="JQ139" s="5"/>
      <c r="JR139" s="5"/>
      <c r="JS139" s="5"/>
      <c r="JT139" s="62"/>
      <c r="JU139" s="62"/>
      <c r="JV139" s="62"/>
      <c r="JW139" s="62"/>
      <c r="JX139" s="62"/>
      <c r="JY139" s="62"/>
      <c r="JZ139" s="62"/>
      <c r="KA139" s="62"/>
      <c r="KB139" s="62"/>
      <c r="KC139" s="62"/>
      <c r="KD139" s="62"/>
      <c r="KE139" s="62"/>
      <c r="KF139" s="62"/>
      <c r="KG139" s="62"/>
      <c r="KH139" s="62"/>
      <c r="KI139" s="5"/>
      <c r="KJ139" s="5"/>
      <c r="KK139" s="5"/>
      <c r="KL139" s="5"/>
      <c r="KM139" s="5"/>
      <c r="KN139" s="5"/>
      <c r="KO139" s="5"/>
      <c r="KP139" s="5"/>
      <c r="KQ139" s="5"/>
      <c r="KR139" s="5"/>
      <c r="KS139" s="5"/>
      <c r="KT139" s="5"/>
      <c r="KU139" s="5"/>
      <c r="KV139" s="5"/>
      <c r="KW139" s="5"/>
      <c r="KX139" s="62"/>
      <c r="KY139" s="62"/>
      <c r="KZ139" s="62"/>
      <c r="LA139" s="62"/>
      <c r="LB139" s="62"/>
      <c r="LC139" s="62"/>
      <c r="LD139" s="62"/>
      <c r="LE139" s="62"/>
      <c r="LF139" s="62"/>
      <c r="LG139" s="62"/>
      <c r="LH139" s="62"/>
      <c r="LI139" s="62"/>
      <c r="LJ139" s="62"/>
      <c r="LK139" s="62"/>
      <c r="LL139" s="62"/>
    </row>
    <row r="140" spans="1:324" x14ac:dyDescent="0.35">
      <c r="A140" s="131">
        <v>136</v>
      </c>
      <c r="B140" s="170"/>
      <c r="C140" s="170"/>
      <c r="D140" s="152">
        <v>1092</v>
      </c>
      <c r="E140" s="72" t="str">
        <f>'BVEM Scorecard'!F139</f>
        <v>Storage</v>
      </c>
      <c r="F140" s="96"/>
      <c r="G140" s="96"/>
      <c r="H140" s="96"/>
      <c r="I140" s="96"/>
      <c r="J140" s="66"/>
      <c r="K140" s="66"/>
      <c r="L140" s="66"/>
      <c r="M140" s="66"/>
      <c r="N140" s="66"/>
      <c r="O140" s="66"/>
      <c r="P140" s="66"/>
      <c r="Q140" s="66"/>
      <c r="R140" s="66"/>
      <c r="S140" s="66"/>
      <c r="T140" s="66"/>
      <c r="U140" s="66"/>
      <c r="V140" s="66"/>
      <c r="W140" s="66"/>
      <c r="X140" s="35"/>
      <c r="Y140" s="5"/>
      <c r="Z140" s="5"/>
      <c r="AA140" s="5"/>
      <c r="AB140" s="5"/>
      <c r="AC140" s="5"/>
      <c r="AD140" s="5"/>
      <c r="AE140" s="5"/>
      <c r="AF140" s="5"/>
      <c r="AG140" s="5"/>
      <c r="AH140" s="5"/>
      <c r="AI140" s="5"/>
      <c r="AJ140" s="35"/>
      <c r="AK140" s="35"/>
      <c r="AL140" s="35"/>
      <c r="AM140" s="35"/>
      <c r="AN140" s="62"/>
      <c r="AO140" s="62"/>
      <c r="AP140" s="62"/>
      <c r="AQ140" s="62"/>
      <c r="AR140" s="62"/>
      <c r="AS140" s="62"/>
      <c r="AT140" s="62"/>
      <c r="AU140" s="62"/>
      <c r="AV140" s="62"/>
      <c r="AW140" s="62"/>
      <c r="AX140" s="62"/>
      <c r="AY140" s="62"/>
      <c r="AZ140" s="62"/>
      <c r="BA140" s="62"/>
      <c r="BB140" s="62"/>
      <c r="BC140" s="5"/>
      <c r="BD140" s="5"/>
      <c r="BE140" s="5"/>
      <c r="BF140" s="5"/>
      <c r="BG140" s="5"/>
      <c r="BH140" s="5"/>
      <c r="BI140" s="5"/>
      <c r="BJ140" s="5"/>
      <c r="BK140" s="5"/>
      <c r="BL140" s="5"/>
      <c r="BM140" s="5"/>
      <c r="BN140" s="5"/>
      <c r="BO140" s="5"/>
      <c r="BP140" s="5"/>
      <c r="BQ140" s="5"/>
      <c r="BR140" s="62"/>
      <c r="BS140" s="62"/>
      <c r="BT140" s="62"/>
      <c r="BU140" s="62"/>
      <c r="BV140" s="62"/>
      <c r="BW140" s="62"/>
      <c r="BX140" s="62"/>
      <c r="BY140" s="62"/>
      <c r="BZ140" s="62"/>
      <c r="CA140" s="62"/>
      <c r="CB140" s="62"/>
      <c r="CC140" s="62"/>
      <c r="CD140" s="62"/>
      <c r="CE140" s="62"/>
      <c r="CF140" s="62"/>
      <c r="CG140" s="5"/>
      <c r="CH140" s="5"/>
      <c r="CI140" s="5"/>
      <c r="CJ140" s="5"/>
      <c r="CK140" s="5"/>
      <c r="CL140" s="5"/>
      <c r="CM140" s="5"/>
      <c r="CN140" s="5"/>
      <c r="CO140" s="5"/>
      <c r="CP140" s="5"/>
      <c r="CQ140" s="5"/>
      <c r="CR140" s="5"/>
      <c r="CS140" s="5"/>
      <c r="CT140" s="5"/>
      <c r="CU140" s="5"/>
      <c r="CV140" s="62"/>
      <c r="CW140" s="62"/>
      <c r="CX140" s="62"/>
      <c r="CY140" s="62"/>
      <c r="CZ140" s="62"/>
      <c r="DA140" s="62"/>
      <c r="DB140" s="62"/>
      <c r="DC140" s="62"/>
      <c r="DD140" s="62"/>
      <c r="DE140" s="62"/>
      <c r="DF140" s="62"/>
      <c r="DG140" s="62"/>
      <c r="DH140" s="62"/>
      <c r="DI140" s="62"/>
      <c r="DJ140" s="62"/>
      <c r="DK140" s="5"/>
      <c r="DL140" s="5"/>
      <c r="DM140" s="5"/>
      <c r="DN140" s="5"/>
      <c r="DO140" s="5"/>
      <c r="DP140" s="5"/>
      <c r="DQ140" s="5"/>
      <c r="DR140" s="5"/>
      <c r="DS140" s="5"/>
      <c r="DT140" s="5"/>
      <c r="DU140" s="5"/>
      <c r="DV140" s="5"/>
      <c r="DW140" s="5"/>
      <c r="DX140" s="5"/>
      <c r="DY140" s="5"/>
      <c r="DZ140" s="62"/>
      <c r="EA140" s="62"/>
      <c r="EB140" s="62"/>
      <c r="EC140" s="62"/>
      <c r="ED140" s="62"/>
      <c r="EE140" s="62"/>
      <c r="EF140" s="62"/>
      <c r="EG140" s="62"/>
      <c r="EH140" s="62"/>
      <c r="EI140" s="62"/>
      <c r="EJ140" s="62"/>
      <c r="EK140" s="62"/>
      <c r="EL140" s="62"/>
      <c r="EM140" s="62"/>
      <c r="EN140" s="62"/>
      <c r="EO140" s="5"/>
      <c r="EP140" s="5"/>
      <c r="EQ140" s="5"/>
      <c r="ER140" s="5"/>
      <c r="ES140" s="5"/>
      <c r="ET140" s="5"/>
      <c r="EU140" s="5"/>
      <c r="EV140" s="5"/>
      <c r="EW140" s="5"/>
      <c r="EX140" s="5"/>
      <c r="EY140" s="5"/>
      <c r="EZ140" s="5"/>
      <c r="FA140" s="5"/>
      <c r="FB140" s="5"/>
      <c r="FC140" s="5"/>
      <c r="FD140" s="62"/>
      <c r="FE140" s="62"/>
      <c r="FF140" s="62"/>
      <c r="FG140" s="62"/>
      <c r="FH140" s="62"/>
      <c r="FI140" s="62"/>
      <c r="FJ140" s="62"/>
      <c r="FK140" s="62"/>
      <c r="FL140" s="62"/>
      <c r="FM140" s="62"/>
      <c r="FN140" s="62"/>
      <c r="FO140" s="62"/>
      <c r="FP140" s="62"/>
      <c r="FQ140" s="62"/>
      <c r="FR140" s="62"/>
      <c r="FS140" s="5"/>
      <c r="FT140" s="5"/>
      <c r="FU140" s="5"/>
      <c r="FV140" s="5"/>
      <c r="FW140" s="5"/>
      <c r="FX140" s="5"/>
      <c r="FY140" s="5"/>
      <c r="FZ140" s="5"/>
      <c r="GA140" s="5"/>
      <c r="GB140" s="5"/>
      <c r="GC140" s="5"/>
      <c r="GD140" s="5"/>
      <c r="GE140" s="5"/>
      <c r="GF140" s="5"/>
      <c r="GG140" s="5"/>
      <c r="GH140" s="62"/>
      <c r="GI140" s="62"/>
      <c r="GJ140" s="62"/>
      <c r="GK140" s="62"/>
      <c r="GL140" s="62"/>
      <c r="GM140" s="62"/>
      <c r="GN140" s="62"/>
      <c r="GO140" s="62"/>
      <c r="GP140" s="62"/>
      <c r="GQ140" s="62"/>
      <c r="GR140" s="62"/>
      <c r="GS140" s="62"/>
      <c r="GT140" s="62"/>
      <c r="GU140" s="62"/>
      <c r="GV140" s="62"/>
      <c r="GW140" s="5"/>
      <c r="GX140" s="5"/>
      <c r="GY140" s="5"/>
      <c r="GZ140" s="5"/>
      <c r="HA140" s="5"/>
      <c r="HB140" s="5"/>
      <c r="HC140" s="5"/>
      <c r="HD140" s="5"/>
      <c r="HE140" s="5"/>
      <c r="HF140" s="5"/>
      <c r="HG140" s="5"/>
      <c r="HH140" s="5"/>
      <c r="HI140" s="5"/>
      <c r="HJ140" s="5"/>
      <c r="HK140" s="5"/>
      <c r="HL140" s="62"/>
      <c r="HM140" s="62"/>
      <c r="HN140" s="62"/>
      <c r="HO140" s="62"/>
      <c r="HP140" s="62"/>
      <c r="HQ140" s="62"/>
      <c r="HR140" s="62"/>
      <c r="HS140" s="62"/>
      <c r="HT140" s="62"/>
      <c r="HU140" s="62"/>
      <c r="HV140" s="62"/>
      <c r="HW140" s="62"/>
      <c r="HX140" s="62"/>
      <c r="HY140" s="62"/>
      <c r="HZ140" s="62"/>
      <c r="IA140" s="5"/>
      <c r="IB140" s="5"/>
      <c r="IC140" s="5"/>
      <c r="ID140" s="5"/>
      <c r="IE140" s="5"/>
      <c r="IF140" s="5"/>
      <c r="IG140" s="5"/>
      <c r="IH140" s="5"/>
      <c r="II140" s="5"/>
      <c r="IJ140" s="5"/>
      <c r="IK140" s="5"/>
      <c r="IL140" s="5"/>
      <c r="IM140" s="5"/>
      <c r="IN140" s="5"/>
      <c r="IO140" s="5"/>
      <c r="IP140" s="62"/>
      <c r="IQ140" s="62"/>
      <c r="IR140" s="62"/>
      <c r="IS140" s="62"/>
      <c r="IT140" s="62"/>
      <c r="IU140" s="62"/>
      <c r="IV140" s="62"/>
      <c r="IW140" s="62"/>
      <c r="IX140" s="62"/>
      <c r="IY140" s="62"/>
      <c r="IZ140" s="62"/>
      <c r="JA140" s="62"/>
      <c r="JB140" s="62"/>
      <c r="JC140" s="62"/>
      <c r="JD140" s="62"/>
      <c r="JE140" s="5"/>
      <c r="JF140" s="5"/>
      <c r="JG140" s="5"/>
      <c r="JH140" s="5"/>
      <c r="JI140" s="5"/>
      <c r="JJ140" s="5"/>
      <c r="JK140" s="5"/>
      <c r="JL140" s="5"/>
      <c r="JM140" s="5"/>
      <c r="JN140" s="5"/>
      <c r="JO140" s="5"/>
      <c r="JP140" s="5"/>
      <c r="JQ140" s="5"/>
      <c r="JR140" s="5"/>
      <c r="JS140" s="5"/>
      <c r="JT140" s="62"/>
      <c r="JU140" s="62"/>
      <c r="JV140" s="62"/>
      <c r="JW140" s="62"/>
      <c r="JX140" s="62"/>
      <c r="JY140" s="62"/>
      <c r="JZ140" s="62"/>
      <c r="KA140" s="62"/>
      <c r="KB140" s="62"/>
      <c r="KC140" s="62"/>
      <c r="KD140" s="62"/>
      <c r="KE140" s="62"/>
      <c r="KF140" s="62"/>
      <c r="KG140" s="62"/>
      <c r="KH140" s="62"/>
      <c r="KI140" s="5"/>
      <c r="KJ140" s="5"/>
      <c r="KK140" s="5"/>
      <c r="KL140" s="5"/>
      <c r="KM140" s="5"/>
      <c r="KN140" s="5"/>
      <c r="KO140" s="5"/>
      <c r="KP140" s="5"/>
      <c r="KQ140" s="5"/>
      <c r="KR140" s="5"/>
      <c r="KS140" s="5"/>
      <c r="KT140" s="5"/>
      <c r="KU140" s="5"/>
      <c r="KV140" s="5"/>
      <c r="KW140" s="5"/>
      <c r="KX140" s="62"/>
      <c r="KY140" s="62"/>
      <c r="KZ140" s="62"/>
      <c r="LA140" s="62"/>
      <c r="LB140" s="62"/>
      <c r="LC140" s="62"/>
      <c r="LD140" s="62"/>
      <c r="LE140" s="62"/>
      <c r="LF140" s="62"/>
      <c r="LG140" s="62"/>
      <c r="LH140" s="62"/>
      <c r="LI140" s="62"/>
      <c r="LJ140" s="62"/>
      <c r="LK140" s="62"/>
      <c r="LL140" s="62"/>
    </row>
    <row r="141" spans="1:324" x14ac:dyDescent="0.35">
      <c r="A141" s="131">
        <v>137</v>
      </c>
      <c r="B141" s="170"/>
      <c r="C141" s="170"/>
      <c r="D141" s="152">
        <v>1094</v>
      </c>
      <c r="E141" s="72" t="str">
        <f>'BVEM Scorecard'!F140</f>
        <v>Storage</v>
      </c>
      <c r="F141" s="96"/>
      <c r="G141" s="96"/>
      <c r="H141" s="96"/>
      <c r="I141" s="96"/>
      <c r="J141" s="66"/>
      <c r="K141" s="66"/>
      <c r="L141" s="66"/>
      <c r="M141" s="66"/>
      <c r="N141" s="66"/>
      <c r="O141" s="66"/>
      <c r="P141" s="66"/>
      <c r="Q141" s="66"/>
      <c r="R141" s="66"/>
      <c r="S141" s="66"/>
      <c r="T141" s="66"/>
      <c r="U141" s="66"/>
      <c r="V141" s="66"/>
      <c r="W141" s="66"/>
      <c r="X141" s="35"/>
      <c r="Y141" s="5"/>
      <c r="Z141" s="5"/>
      <c r="AA141" s="5"/>
      <c r="AB141" s="5"/>
      <c r="AC141" s="5"/>
      <c r="AD141" s="5"/>
      <c r="AE141" s="5"/>
      <c r="AF141" s="5"/>
      <c r="AG141" s="5"/>
      <c r="AH141" s="5"/>
      <c r="AI141" s="5"/>
      <c r="AJ141" s="35"/>
      <c r="AK141" s="35"/>
      <c r="AL141" s="35"/>
      <c r="AM141" s="35"/>
      <c r="AN141" s="62"/>
      <c r="AO141" s="62"/>
      <c r="AP141" s="62"/>
      <c r="AQ141" s="62"/>
      <c r="AR141" s="62"/>
      <c r="AS141" s="62"/>
      <c r="AT141" s="62"/>
      <c r="AU141" s="62"/>
      <c r="AV141" s="62"/>
      <c r="AW141" s="62"/>
      <c r="AX141" s="62"/>
      <c r="AY141" s="62"/>
      <c r="AZ141" s="62"/>
      <c r="BA141" s="62"/>
      <c r="BB141" s="62"/>
      <c r="BC141" s="5"/>
      <c r="BD141" s="5"/>
      <c r="BE141" s="5"/>
      <c r="BF141" s="5"/>
      <c r="BG141" s="5"/>
      <c r="BH141" s="5"/>
      <c r="BI141" s="5"/>
      <c r="BJ141" s="5"/>
      <c r="BK141" s="5"/>
      <c r="BL141" s="5"/>
      <c r="BM141" s="5"/>
      <c r="BN141" s="5"/>
      <c r="BO141" s="5"/>
      <c r="BP141" s="5"/>
      <c r="BQ141" s="5"/>
      <c r="BR141" s="62"/>
      <c r="BS141" s="62"/>
      <c r="BT141" s="62"/>
      <c r="BU141" s="62"/>
      <c r="BV141" s="62"/>
      <c r="BW141" s="62"/>
      <c r="BX141" s="62"/>
      <c r="BY141" s="62"/>
      <c r="BZ141" s="62"/>
      <c r="CA141" s="62"/>
      <c r="CB141" s="62"/>
      <c r="CC141" s="62"/>
      <c r="CD141" s="62"/>
      <c r="CE141" s="62"/>
      <c r="CF141" s="62"/>
      <c r="CG141" s="5"/>
      <c r="CH141" s="5"/>
      <c r="CI141" s="5"/>
      <c r="CJ141" s="5"/>
      <c r="CK141" s="5"/>
      <c r="CL141" s="5"/>
      <c r="CM141" s="5"/>
      <c r="CN141" s="5"/>
      <c r="CO141" s="5"/>
      <c r="CP141" s="5"/>
      <c r="CQ141" s="5"/>
      <c r="CR141" s="5"/>
      <c r="CS141" s="5"/>
      <c r="CT141" s="5"/>
      <c r="CU141" s="5"/>
      <c r="CV141" s="62"/>
      <c r="CW141" s="62"/>
      <c r="CX141" s="62"/>
      <c r="CY141" s="62"/>
      <c r="CZ141" s="62"/>
      <c r="DA141" s="62"/>
      <c r="DB141" s="62"/>
      <c r="DC141" s="62"/>
      <c r="DD141" s="62"/>
      <c r="DE141" s="62"/>
      <c r="DF141" s="62"/>
      <c r="DG141" s="62"/>
      <c r="DH141" s="62"/>
      <c r="DI141" s="62"/>
      <c r="DJ141" s="62"/>
      <c r="DK141" s="5"/>
      <c r="DL141" s="5"/>
      <c r="DM141" s="5"/>
      <c r="DN141" s="5"/>
      <c r="DO141" s="5"/>
      <c r="DP141" s="5"/>
      <c r="DQ141" s="5"/>
      <c r="DR141" s="5"/>
      <c r="DS141" s="5"/>
      <c r="DT141" s="5"/>
      <c r="DU141" s="5"/>
      <c r="DV141" s="5"/>
      <c r="DW141" s="5"/>
      <c r="DX141" s="5"/>
      <c r="DY141" s="5"/>
      <c r="DZ141" s="62"/>
      <c r="EA141" s="62"/>
      <c r="EB141" s="62"/>
      <c r="EC141" s="62"/>
      <c r="ED141" s="62"/>
      <c r="EE141" s="62"/>
      <c r="EF141" s="62"/>
      <c r="EG141" s="62"/>
      <c r="EH141" s="62"/>
      <c r="EI141" s="62"/>
      <c r="EJ141" s="62"/>
      <c r="EK141" s="62"/>
      <c r="EL141" s="62"/>
      <c r="EM141" s="62"/>
      <c r="EN141" s="62"/>
      <c r="EO141" s="5"/>
      <c r="EP141" s="5"/>
      <c r="EQ141" s="5"/>
      <c r="ER141" s="5"/>
      <c r="ES141" s="5"/>
      <c r="ET141" s="5"/>
      <c r="EU141" s="5"/>
      <c r="EV141" s="5"/>
      <c r="EW141" s="5"/>
      <c r="EX141" s="5"/>
      <c r="EY141" s="5"/>
      <c r="EZ141" s="5"/>
      <c r="FA141" s="5"/>
      <c r="FB141" s="5"/>
      <c r="FC141" s="5"/>
      <c r="FD141" s="62"/>
      <c r="FE141" s="62"/>
      <c r="FF141" s="62"/>
      <c r="FG141" s="62"/>
      <c r="FH141" s="62"/>
      <c r="FI141" s="62"/>
      <c r="FJ141" s="62"/>
      <c r="FK141" s="62"/>
      <c r="FL141" s="62"/>
      <c r="FM141" s="62"/>
      <c r="FN141" s="62"/>
      <c r="FO141" s="62"/>
      <c r="FP141" s="62"/>
      <c r="FQ141" s="62"/>
      <c r="FR141" s="62"/>
      <c r="FS141" s="5"/>
      <c r="FT141" s="5"/>
      <c r="FU141" s="5"/>
      <c r="FV141" s="5"/>
      <c r="FW141" s="5"/>
      <c r="FX141" s="5"/>
      <c r="FY141" s="5"/>
      <c r="FZ141" s="5"/>
      <c r="GA141" s="5"/>
      <c r="GB141" s="5"/>
      <c r="GC141" s="5"/>
      <c r="GD141" s="5"/>
      <c r="GE141" s="5"/>
      <c r="GF141" s="5"/>
      <c r="GG141" s="5"/>
      <c r="GH141" s="62"/>
      <c r="GI141" s="62"/>
      <c r="GJ141" s="62"/>
      <c r="GK141" s="62"/>
      <c r="GL141" s="62"/>
      <c r="GM141" s="62"/>
      <c r="GN141" s="62"/>
      <c r="GO141" s="62"/>
      <c r="GP141" s="62"/>
      <c r="GQ141" s="62"/>
      <c r="GR141" s="62"/>
      <c r="GS141" s="62"/>
      <c r="GT141" s="62"/>
      <c r="GU141" s="62"/>
      <c r="GV141" s="62"/>
      <c r="GW141" s="5"/>
      <c r="GX141" s="5"/>
      <c r="GY141" s="5"/>
      <c r="GZ141" s="5"/>
      <c r="HA141" s="5"/>
      <c r="HB141" s="5"/>
      <c r="HC141" s="5"/>
      <c r="HD141" s="5"/>
      <c r="HE141" s="5"/>
      <c r="HF141" s="5"/>
      <c r="HG141" s="5"/>
      <c r="HH141" s="5"/>
      <c r="HI141" s="5"/>
      <c r="HJ141" s="5"/>
      <c r="HK141" s="5"/>
      <c r="HL141" s="62"/>
      <c r="HM141" s="62"/>
      <c r="HN141" s="62"/>
      <c r="HO141" s="62"/>
      <c r="HP141" s="62"/>
      <c r="HQ141" s="62"/>
      <c r="HR141" s="62"/>
      <c r="HS141" s="62"/>
      <c r="HT141" s="62"/>
      <c r="HU141" s="62"/>
      <c r="HV141" s="62"/>
      <c r="HW141" s="62"/>
      <c r="HX141" s="62"/>
      <c r="HY141" s="62"/>
      <c r="HZ141" s="62"/>
      <c r="IA141" s="5"/>
      <c r="IB141" s="5"/>
      <c r="IC141" s="5"/>
      <c r="ID141" s="5"/>
      <c r="IE141" s="5"/>
      <c r="IF141" s="5"/>
      <c r="IG141" s="5"/>
      <c r="IH141" s="5"/>
      <c r="II141" s="5"/>
      <c r="IJ141" s="5"/>
      <c r="IK141" s="5"/>
      <c r="IL141" s="5"/>
      <c r="IM141" s="5"/>
      <c r="IN141" s="5"/>
      <c r="IO141" s="5"/>
      <c r="IP141" s="62"/>
      <c r="IQ141" s="62"/>
      <c r="IR141" s="62"/>
      <c r="IS141" s="62"/>
      <c r="IT141" s="62"/>
      <c r="IU141" s="62"/>
      <c r="IV141" s="62"/>
      <c r="IW141" s="62"/>
      <c r="IX141" s="62"/>
      <c r="IY141" s="62"/>
      <c r="IZ141" s="62"/>
      <c r="JA141" s="62"/>
      <c r="JB141" s="62"/>
      <c r="JC141" s="62"/>
      <c r="JD141" s="62"/>
      <c r="JE141" s="5"/>
      <c r="JF141" s="5"/>
      <c r="JG141" s="5"/>
      <c r="JH141" s="5"/>
      <c r="JI141" s="5"/>
      <c r="JJ141" s="5"/>
      <c r="JK141" s="5"/>
      <c r="JL141" s="5"/>
      <c r="JM141" s="5"/>
      <c r="JN141" s="5"/>
      <c r="JO141" s="5"/>
      <c r="JP141" s="5"/>
      <c r="JQ141" s="5"/>
      <c r="JR141" s="5"/>
      <c r="JS141" s="5"/>
      <c r="JT141" s="62"/>
      <c r="JU141" s="62"/>
      <c r="JV141" s="62"/>
      <c r="JW141" s="62"/>
      <c r="JX141" s="62"/>
      <c r="JY141" s="62"/>
      <c r="JZ141" s="62"/>
      <c r="KA141" s="62"/>
      <c r="KB141" s="62"/>
      <c r="KC141" s="62"/>
      <c r="KD141" s="62"/>
      <c r="KE141" s="62"/>
      <c r="KF141" s="62"/>
      <c r="KG141" s="62"/>
      <c r="KH141" s="62"/>
      <c r="KI141" s="5"/>
      <c r="KJ141" s="5"/>
      <c r="KK141" s="5"/>
      <c r="KL141" s="5"/>
      <c r="KM141" s="5"/>
      <c r="KN141" s="5"/>
      <c r="KO141" s="5"/>
      <c r="KP141" s="5"/>
      <c r="KQ141" s="5"/>
      <c r="KR141" s="5"/>
      <c r="KS141" s="5"/>
      <c r="KT141" s="5"/>
      <c r="KU141" s="5"/>
      <c r="KV141" s="5"/>
      <c r="KW141" s="5"/>
      <c r="KX141" s="62"/>
      <c r="KY141" s="62"/>
      <c r="KZ141" s="62"/>
      <c r="LA141" s="62"/>
      <c r="LB141" s="62"/>
      <c r="LC141" s="62"/>
      <c r="LD141" s="62"/>
      <c r="LE141" s="62"/>
      <c r="LF141" s="62"/>
      <c r="LG141" s="62"/>
      <c r="LH141" s="62"/>
      <c r="LI141" s="62"/>
      <c r="LJ141" s="62"/>
      <c r="LK141" s="62"/>
      <c r="LL141" s="62"/>
    </row>
    <row r="142" spans="1:324" x14ac:dyDescent="0.35">
      <c r="A142" s="131">
        <v>138</v>
      </c>
      <c r="B142" s="170"/>
      <c r="C142" s="170"/>
      <c r="D142" s="152">
        <v>1022</v>
      </c>
      <c r="E142" s="72" t="str">
        <f>'BVEM Scorecard'!F141</f>
        <v>Storage</v>
      </c>
      <c r="F142" s="96"/>
      <c r="G142" s="96"/>
      <c r="H142" s="96"/>
      <c r="I142" s="96"/>
      <c r="J142" s="66"/>
      <c r="K142" s="66"/>
      <c r="L142" s="66"/>
      <c r="M142" s="66"/>
      <c r="N142" s="66"/>
      <c r="O142" s="66"/>
      <c r="P142" s="66"/>
      <c r="Q142" s="66"/>
      <c r="R142" s="66"/>
      <c r="S142" s="66"/>
      <c r="T142" s="66"/>
      <c r="U142" s="66"/>
      <c r="V142" s="66"/>
      <c r="W142" s="66"/>
      <c r="X142" s="35"/>
      <c r="Y142" s="5"/>
      <c r="Z142" s="5"/>
      <c r="AA142" s="5"/>
      <c r="AB142" s="5"/>
      <c r="AC142" s="5"/>
      <c r="AD142" s="5"/>
      <c r="AE142" s="5"/>
      <c r="AF142" s="5"/>
      <c r="AG142" s="5"/>
      <c r="AH142" s="5"/>
      <c r="AI142" s="5"/>
      <c r="AJ142" s="35"/>
      <c r="AK142" s="35"/>
      <c r="AL142" s="35"/>
      <c r="AM142" s="35"/>
      <c r="AN142" s="62"/>
      <c r="AO142" s="62"/>
      <c r="AP142" s="62"/>
      <c r="AQ142" s="62"/>
      <c r="AR142" s="62"/>
      <c r="AS142" s="62"/>
      <c r="AT142" s="62"/>
      <c r="AU142" s="62"/>
      <c r="AV142" s="62"/>
      <c r="AW142" s="62"/>
      <c r="AX142" s="62"/>
      <c r="AY142" s="62"/>
      <c r="AZ142" s="62"/>
      <c r="BA142" s="62"/>
      <c r="BB142" s="62"/>
      <c r="BC142" s="5"/>
      <c r="BD142" s="5"/>
      <c r="BE142" s="5"/>
      <c r="BF142" s="5"/>
      <c r="BG142" s="5"/>
      <c r="BH142" s="5"/>
      <c r="BI142" s="5"/>
      <c r="BJ142" s="5"/>
      <c r="BK142" s="5"/>
      <c r="BL142" s="5"/>
      <c r="BM142" s="5"/>
      <c r="BN142" s="5"/>
      <c r="BO142" s="5"/>
      <c r="BP142" s="5"/>
      <c r="BQ142" s="5"/>
      <c r="BR142" s="62"/>
      <c r="BS142" s="62"/>
      <c r="BT142" s="62"/>
      <c r="BU142" s="62"/>
      <c r="BV142" s="62"/>
      <c r="BW142" s="62"/>
      <c r="BX142" s="62"/>
      <c r="BY142" s="62"/>
      <c r="BZ142" s="62"/>
      <c r="CA142" s="62"/>
      <c r="CB142" s="62"/>
      <c r="CC142" s="62"/>
      <c r="CD142" s="62"/>
      <c r="CE142" s="62"/>
      <c r="CF142" s="62"/>
      <c r="CG142" s="5"/>
      <c r="CH142" s="5"/>
      <c r="CI142" s="5"/>
      <c r="CJ142" s="5"/>
      <c r="CK142" s="5"/>
      <c r="CL142" s="5"/>
      <c r="CM142" s="5"/>
      <c r="CN142" s="5"/>
      <c r="CO142" s="5"/>
      <c r="CP142" s="5"/>
      <c r="CQ142" s="5"/>
      <c r="CR142" s="5"/>
      <c r="CS142" s="5"/>
      <c r="CT142" s="5"/>
      <c r="CU142" s="5"/>
      <c r="CV142" s="62"/>
      <c r="CW142" s="62"/>
      <c r="CX142" s="62"/>
      <c r="CY142" s="62"/>
      <c r="CZ142" s="62"/>
      <c r="DA142" s="62"/>
      <c r="DB142" s="62"/>
      <c r="DC142" s="62"/>
      <c r="DD142" s="62"/>
      <c r="DE142" s="62"/>
      <c r="DF142" s="62"/>
      <c r="DG142" s="62"/>
      <c r="DH142" s="62"/>
      <c r="DI142" s="62"/>
      <c r="DJ142" s="62"/>
      <c r="DK142" s="5"/>
      <c r="DL142" s="5"/>
      <c r="DM142" s="5"/>
      <c r="DN142" s="5"/>
      <c r="DO142" s="5"/>
      <c r="DP142" s="5"/>
      <c r="DQ142" s="5"/>
      <c r="DR142" s="5"/>
      <c r="DS142" s="5"/>
      <c r="DT142" s="5"/>
      <c r="DU142" s="5"/>
      <c r="DV142" s="5"/>
      <c r="DW142" s="5"/>
      <c r="DX142" s="5"/>
      <c r="DY142" s="5"/>
      <c r="DZ142" s="62"/>
      <c r="EA142" s="62"/>
      <c r="EB142" s="62"/>
      <c r="EC142" s="62"/>
      <c r="ED142" s="62"/>
      <c r="EE142" s="62"/>
      <c r="EF142" s="62"/>
      <c r="EG142" s="62"/>
      <c r="EH142" s="62"/>
      <c r="EI142" s="62"/>
      <c r="EJ142" s="62"/>
      <c r="EK142" s="62"/>
      <c r="EL142" s="62"/>
      <c r="EM142" s="62"/>
      <c r="EN142" s="62"/>
      <c r="EO142" s="5"/>
      <c r="EP142" s="5"/>
      <c r="EQ142" s="5"/>
      <c r="ER142" s="5"/>
      <c r="ES142" s="5"/>
      <c r="ET142" s="5"/>
      <c r="EU142" s="5"/>
      <c r="EV142" s="5"/>
      <c r="EW142" s="5"/>
      <c r="EX142" s="5"/>
      <c r="EY142" s="5"/>
      <c r="EZ142" s="5"/>
      <c r="FA142" s="5"/>
      <c r="FB142" s="5"/>
      <c r="FC142" s="5"/>
      <c r="FD142" s="62"/>
      <c r="FE142" s="62"/>
      <c r="FF142" s="62"/>
      <c r="FG142" s="62"/>
      <c r="FH142" s="62"/>
      <c r="FI142" s="62"/>
      <c r="FJ142" s="62"/>
      <c r="FK142" s="62"/>
      <c r="FL142" s="62"/>
      <c r="FM142" s="62"/>
      <c r="FN142" s="62"/>
      <c r="FO142" s="62"/>
      <c r="FP142" s="62"/>
      <c r="FQ142" s="62"/>
      <c r="FR142" s="62"/>
      <c r="FS142" s="5"/>
      <c r="FT142" s="5"/>
      <c r="FU142" s="5"/>
      <c r="FV142" s="5"/>
      <c r="FW142" s="5"/>
      <c r="FX142" s="5"/>
      <c r="FY142" s="5"/>
      <c r="FZ142" s="5"/>
      <c r="GA142" s="5"/>
      <c r="GB142" s="5"/>
      <c r="GC142" s="5"/>
      <c r="GD142" s="5"/>
      <c r="GE142" s="5"/>
      <c r="GF142" s="5"/>
      <c r="GG142" s="5"/>
      <c r="GH142" s="62"/>
      <c r="GI142" s="62"/>
      <c r="GJ142" s="62"/>
      <c r="GK142" s="62"/>
      <c r="GL142" s="62"/>
      <c r="GM142" s="62"/>
      <c r="GN142" s="62"/>
      <c r="GO142" s="62"/>
      <c r="GP142" s="62"/>
      <c r="GQ142" s="62"/>
      <c r="GR142" s="62"/>
      <c r="GS142" s="62"/>
      <c r="GT142" s="62"/>
      <c r="GU142" s="62"/>
      <c r="GV142" s="62"/>
      <c r="GW142" s="5"/>
      <c r="GX142" s="5"/>
      <c r="GY142" s="5"/>
      <c r="GZ142" s="5"/>
      <c r="HA142" s="5"/>
      <c r="HB142" s="5"/>
      <c r="HC142" s="5"/>
      <c r="HD142" s="5"/>
      <c r="HE142" s="5"/>
      <c r="HF142" s="5"/>
      <c r="HG142" s="5"/>
      <c r="HH142" s="5"/>
      <c r="HI142" s="5"/>
      <c r="HJ142" s="5"/>
      <c r="HK142" s="5"/>
      <c r="HL142" s="62"/>
      <c r="HM142" s="62"/>
      <c r="HN142" s="62"/>
      <c r="HO142" s="62"/>
      <c r="HP142" s="62"/>
      <c r="HQ142" s="62"/>
      <c r="HR142" s="62"/>
      <c r="HS142" s="62"/>
      <c r="HT142" s="62"/>
      <c r="HU142" s="62"/>
      <c r="HV142" s="62"/>
      <c r="HW142" s="62"/>
      <c r="HX142" s="62"/>
      <c r="HY142" s="62"/>
      <c r="HZ142" s="62"/>
      <c r="IA142" s="5"/>
      <c r="IB142" s="5"/>
      <c r="IC142" s="5"/>
      <c r="ID142" s="5"/>
      <c r="IE142" s="5"/>
      <c r="IF142" s="5"/>
      <c r="IG142" s="5"/>
      <c r="IH142" s="5"/>
      <c r="II142" s="5"/>
      <c r="IJ142" s="5"/>
      <c r="IK142" s="5"/>
      <c r="IL142" s="5"/>
      <c r="IM142" s="5"/>
      <c r="IN142" s="5"/>
      <c r="IO142" s="5"/>
      <c r="IP142" s="62"/>
      <c r="IQ142" s="62"/>
      <c r="IR142" s="62"/>
      <c r="IS142" s="62"/>
      <c r="IT142" s="62"/>
      <c r="IU142" s="62"/>
      <c r="IV142" s="62"/>
      <c r="IW142" s="62"/>
      <c r="IX142" s="62"/>
      <c r="IY142" s="62"/>
      <c r="IZ142" s="62"/>
      <c r="JA142" s="62"/>
      <c r="JB142" s="62"/>
      <c r="JC142" s="62"/>
      <c r="JD142" s="62"/>
      <c r="JE142" s="5"/>
      <c r="JF142" s="5"/>
      <c r="JG142" s="5"/>
      <c r="JH142" s="5"/>
      <c r="JI142" s="5"/>
      <c r="JJ142" s="5"/>
      <c r="JK142" s="5"/>
      <c r="JL142" s="5"/>
      <c r="JM142" s="5"/>
      <c r="JN142" s="5"/>
      <c r="JO142" s="5"/>
      <c r="JP142" s="5"/>
      <c r="JQ142" s="5"/>
      <c r="JR142" s="5"/>
      <c r="JS142" s="5"/>
      <c r="JT142" s="62"/>
      <c r="JU142" s="62"/>
      <c r="JV142" s="62"/>
      <c r="JW142" s="62"/>
      <c r="JX142" s="62"/>
      <c r="JY142" s="62"/>
      <c r="JZ142" s="62"/>
      <c r="KA142" s="62"/>
      <c r="KB142" s="62"/>
      <c r="KC142" s="62"/>
      <c r="KD142" s="62"/>
      <c r="KE142" s="62"/>
      <c r="KF142" s="62"/>
      <c r="KG142" s="62"/>
      <c r="KH142" s="62"/>
      <c r="KI142" s="5"/>
      <c r="KJ142" s="5"/>
      <c r="KK142" s="5"/>
      <c r="KL142" s="5"/>
      <c r="KM142" s="5"/>
      <c r="KN142" s="5"/>
      <c r="KO142" s="5"/>
      <c r="KP142" s="5"/>
      <c r="KQ142" s="5"/>
      <c r="KR142" s="5"/>
      <c r="KS142" s="5"/>
      <c r="KT142" s="5"/>
      <c r="KU142" s="5"/>
      <c r="KV142" s="5"/>
      <c r="KW142" s="5"/>
      <c r="KX142" s="62"/>
      <c r="KY142" s="62"/>
      <c r="KZ142" s="62"/>
      <c r="LA142" s="62"/>
      <c r="LB142" s="62"/>
      <c r="LC142" s="62"/>
      <c r="LD142" s="62"/>
      <c r="LE142" s="62"/>
      <c r="LF142" s="62"/>
      <c r="LG142" s="62"/>
      <c r="LH142" s="62"/>
      <c r="LI142" s="62"/>
      <c r="LJ142" s="62"/>
      <c r="LK142" s="62"/>
      <c r="LL142" s="62"/>
    </row>
    <row r="143" spans="1:324" x14ac:dyDescent="0.35">
      <c r="A143" s="131">
        <v>139</v>
      </c>
      <c r="B143" s="170"/>
      <c r="C143" s="170"/>
      <c r="D143" s="152">
        <v>1030</v>
      </c>
      <c r="E143" s="72" t="str">
        <f>'BVEM Scorecard'!F142</f>
        <v>Storage</v>
      </c>
      <c r="F143" s="96"/>
      <c r="G143" s="96"/>
      <c r="H143" s="96"/>
      <c r="I143" s="96"/>
      <c r="J143" s="66"/>
      <c r="K143" s="66"/>
      <c r="L143" s="66"/>
      <c r="M143" s="66"/>
      <c r="N143" s="66"/>
      <c r="O143" s="66"/>
      <c r="P143" s="66"/>
      <c r="Q143" s="66"/>
      <c r="R143" s="66"/>
      <c r="S143" s="66"/>
      <c r="T143" s="66"/>
      <c r="U143" s="66"/>
      <c r="V143" s="66"/>
      <c r="W143" s="66"/>
      <c r="X143" s="35"/>
      <c r="Y143" s="5"/>
      <c r="Z143" s="5"/>
      <c r="AA143" s="5"/>
      <c r="AB143" s="5"/>
      <c r="AC143" s="5"/>
      <c r="AD143" s="5"/>
      <c r="AE143" s="5"/>
      <c r="AF143" s="5"/>
      <c r="AG143" s="5"/>
      <c r="AH143" s="5"/>
      <c r="AI143" s="5"/>
      <c r="AJ143" s="35"/>
      <c r="AK143" s="35"/>
      <c r="AL143" s="35"/>
      <c r="AM143" s="35"/>
      <c r="AN143" s="62"/>
      <c r="AO143" s="62"/>
      <c r="AP143" s="62"/>
      <c r="AQ143" s="62"/>
      <c r="AR143" s="62"/>
      <c r="AS143" s="62"/>
      <c r="AT143" s="62"/>
      <c r="AU143" s="62"/>
      <c r="AV143" s="62"/>
      <c r="AW143" s="62"/>
      <c r="AX143" s="62"/>
      <c r="AY143" s="62"/>
      <c r="AZ143" s="62"/>
      <c r="BA143" s="62"/>
      <c r="BB143" s="62"/>
      <c r="BC143" s="5"/>
      <c r="BD143" s="5"/>
      <c r="BE143" s="5"/>
      <c r="BF143" s="5"/>
      <c r="BG143" s="5"/>
      <c r="BH143" s="5"/>
      <c r="BI143" s="5"/>
      <c r="BJ143" s="5"/>
      <c r="BK143" s="5"/>
      <c r="BL143" s="5"/>
      <c r="BM143" s="5"/>
      <c r="BN143" s="5"/>
      <c r="BO143" s="5"/>
      <c r="BP143" s="5"/>
      <c r="BQ143" s="5"/>
      <c r="BR143" s="62"/>
      <c r="BS143" s="62"/>
      <c r="BT143" s="62"/>
      <c r="BU143" s="62"/>
      <c r="BV143" s="62"/>
      <c r="BW143" s="62"/>
      <c r="BX143" s="62"/>
      <c r="BY143" s="62"/>
      <c r="BZ143" s="62"/>
      <c r="CA143" s="62"/>
      <c r="CB143" s="62"/>
      <c r="CC143" s="62"/>
      <c r="CD143" s="62"/>
      <c r="CE143" s="62"/>
      <c r="CF143" s="62"/>
      <c r="CG143" s="5"/>
      <c r="CH143" s="5"/>
      <c r="CI143" s="5"/>
      <c r="CJ143" s="5"/>
      <c r="CK143" s="5"/>
      <c r="CL143" s="5"/>
      <c r="CM143" s="5"/>
      <c r="CN143" s="5"/>
      <c r="CO143" s="5"/>
      <c r="CP143" s="5"/>
      <c r="CQ143" s="5"/>
      <c r="CR143" s="5"/>
      <c r="CS143" s="5"/>
      <c r="CT143" s="5"/>
      <c r="CU143" s="5"/>
      <c r="CV143" s="62"/>
      <c r="CW143" s="62"/>
      <c r="CX143" s="62"/>
      <c r="CY143" s="62"/>
      <c r="CZ143" s="62"/>
      <c r="DA143" s="62"/>
      <c r="DB143" s="62"/>
      <c r="DC143" s="62"/>
      <c r="DD143" s="62"/>
      <c r="DE143" s="62"/>
      <c r="DF143" s="62"/>
      <c r="DG143" s="62"/>
      <c r="DH143" s="62"/>
      <c r="DI143" s="62"/>
      <c r="DJ143" s="62"/>
      <c r="DK143" s="5"/>
      <c r="DL143" s="5"/>
      <c r="DM143" s="5"/>
      <c r="DN143" s="5"/>
      <c r="DO143" s="5"/>
      <c r="DP143" s="5"/>
      <c r="DQ143" s="5"/>
      <c r="DR143" s="5"/>
      <c r="DS143" s="5"/>
      <c r="DT143" s="5"/>
      <c r="DU143" s="5"/>
      <c r="DV143" s="5"/>
      <c r="DW143" s="5"/>
      <c r="DX143" s="5"/>
      <c r="DY143" s="5"/>
      <c r="DZ143" s="62"/>
      <c r="EA143" s="62"/>
      <c r="EB143" s="62"/>
      <c r="EC143" s="62"/>
      <c r="ED143" s="62"/>
      <c r="EE143" s="62"/>
      <c r="EF143" s="62"/>
      <c r="EG143" s="62"/>
      <c r="EH143" s="62"/>
      <c r="EI143" s="62"/>
      <c r="EJ143" s="62"/>
      <c r="EK143" s="62"/>
      <c r="EL143" s="62"/>
      <c r="EM143" s="62"/>
      <c r="EN143" s="62"/>
      <c r="EO143" s="5"/>
      <c r="EP143" s="5"/>
      <c r="EQ143" s="5"/>
      <c r="ER143" s="5"/>
      <c r="ES143" s="5"/>
      <c r="ET143" s="5"/>
      <c r="EU143" s="5"/>
      <c r="EV143" s="5"/>
      <c r="EW143" s="5"/>
      <c r="EX143" s="5"/>
      <c r="EY143" s="5"/>
      <c r="EZ143" s="5"/>
      <c r="FA143" s="5"/>
      <c r="FB143" s="5"/>
      <c r="FC143" s="5"/>
      <c r="FD143" s="62"/>
      <c r="FE143" s="62"/>
      <c r="FF143" s="62"/>
      <c r="FG143" s="62"/>
      <c r="FH143" s="62"/>
      <c r="FI143" s="62"/>
      <c r="FJ143" s="62"/>
      <c r="FK143" s="62"/>
      <c r="FL143" s="62"/>
      <c r="FM143" s="62"/>
      <c r="FN143" s="62"/>
      <c r="FO143" s="62"/>
      <c r="FP143" s="62"/>
      <c r="FQ143" s="62"/>
      <c r="FR143" s="62"/>
      <c r="FS143" s="5"/>
      <c r="FT143" s="5"/>
      <c r="FU143" s="5"/>
      <c r="FV143" s="5"/>
      <c r="FW143" s="5"/>
      <c r="FX143" s="5"/>
      <c r="FY143" s="5"/>
      <c r="FZ143" s="5"/>
      <c r="GA143" s="5"/>
      <c r="GB143" s="5"/>
      <c r="GC143" s="5"/>
      <c r="GD143" s="5"/>
      <c r="GE143" s="5"/>
      <c r="GF143" s="5"/>
      <c r="GG143" s="5"/>
      <c r="GH143" s="62"/>
      <c r="GI143" s="62"/>
      <c r="GJ143" s="62"/>
      <c r="GK143" s="62"/>
      <c r="GL143" s="62"/>
      <c r="GM143" s="62"/>
      <c r="GN143" s="62"/>
      <c r="GO143" s="62"/>
      <c r="GP143" s="62"/>
      <c r="GQ143" s="62"/>
      <c r="GR143" s="62"/>
      <c r="GS143" s="62"/>
      <c r="GT143" s="62"/>
      <c r="GU143" s="62"/>
      <c r="GV143" s="62"/>
      <c r="GW143" s="5"/>
      <c r="GX143" s="5"/>
      <c r="GY143" s="5"/>
      <c r="GZ143" s="5"/>
      <c r="HA143" s="5"/>
      <c r="HB143" s="5"/>
      <c r="HC143" s="5"/>
      <c r="HD143" s="5"/>
      <c r="HE143" s="5"/>
      <c r="HF143" s="5"/>
      <c r="HG143" s="5"/>
      <c r="HH143" s="5"/>
      <c r="HI143" s="5"/>
      <c r="HJ143" s="5"/>
      <c r="HK143" s="5"/>
      <c r="HL143" s="62"/>
      <c r="HM143" s="62"/>
      <c r="HN143" s="62"/>
      <c r="HO143" s="62"/>
      <c r="HP143" s="62"/>
      <c r="HQ143" s="62"/>
      <c r="HR143" s="62"/>
      <c r="HS143" s="62"/>
      <c r="HT143" s="62"/>
      <c r="HU143" s="62"/>
      <c r="HV143" s="62"/>
      <c r="HW143" s="62"/>
      <c r="HX143" s="62"/>
      <c r="HY143" s="62"/>
      <c r="HZ143" s="62"/>
      <c r="IA143" s="5"/>
      <c r="IB143" s="5"/>
      <c r="IC143" s="5"/>
      <c r="ID143" s="5"/>
      <c r="IE143" s="5"/>
      <c r="IF143" s="5"/>
      <c r="IG143" s="5"/>
      <c r="IH143" s="5"/>
      <c r="II143" s="5"/>
      <c r="IJ143" s="5"/>
      <c r="IK143" s="5"/>
      <c r="IL143" s="5"/>
      <c r="IM143" s="5"/>
      <c r="IN143" s="5"/>
      <c r="IO143" s="5"/>
      <c r="IP143" s="62"/>
      <c r="IQ143" s="62"/>
      <c r="IR143" s="62"/>
      <c r="IS143" s="62"/>
      <c r="IT143" s="62"/>
      <c r="IU143" s="62"/>
      <c r="IV143" s="62"/>
      <c r="IW143" s="62"/>
      <c r="IX143" s="62"/>
      <c r="IY143" s="62"/>
      <c r="IZ143" s="62"/>
      <c r="JA143" s="62"/>
      <c r="JB143" s="62"/>
      <c r="JC143" s="62"/>
      <c r="JD143" s="62"/>
      <c r="JE143" s="5"/>
      <c r="JF143" s="5"/>
      <c r="JG143" s="5"/>
      <c r="JH143" s="5"/>
      <c r="JI143" s="5"/>
      <c r="JJ143" s="5"/>
      <c r="JK143" s="5"/>
      <c r="JL143" s="5"/>
      <c r="JM143" s="5"/>
      <c r="JN143" s="5"/>
      <c r="JO143" s="5"/>
      <c r="JP143" s="5"/>
      <c r="JQ143" s="5"/>
      <c r="JR143" s="5"/>
      <c r="JS143" s="5"/>
      <c r="JT143" s="62"/>
      <c r="JU143" s="62"/>
      <c r="JV143" s="62"/>
      <c r="JW143" s="62"/>
      <c r="JX143" s="62"/>
      <c r="JY143" s="62"/>
      <c r="JZ143" s="62"/>
      <c r="KA143" s="62"/>
      <c r="KB143" s="62"/>
      <c r="KC143" s="62"/>
      <c r="KD143" s="62"/>
      <c r="KE143" s="62"/>
      <c r="KF143" s="62"/>
      <c r="KG143" s="62"/>
      <c r="KH143" s="62"/>
      <c r="KI143" s="5"/>
      <c r="KJ143" s="5"/>
      <c r="KK143" s="5"/>
      <c r="KL143" s="5"/>
      <c r="KM143" s="5"/>
      <c r="KN143" s="5"/>
      <c r="KO143" s="5"/>
      <c r="KP143" s="5"/>
      <c r="KQ143" s="5"/>
      <c r="KR143" s="5"/>
      <c r="KS143" s="5"/>
      <c r="KT143" s="5"/>
      <c r="KU143" s="5"/>
      <c r="KV143" s="5"/>
      <c r="KW143" s="5"/>
      <c r="KX143" s="62"/>
      <c r="KY143" s="62"/>
      <c r="KZ143" s="62"/>
      <c r="LA143" s="62"/>
      <c r="LB143" s="62"/>
      <c r="LC143" s="62"/>
      <c r="LD143" s="62"/>
      <c r="LE143" s="62"/>
      <c r="LF143" s="62"/>
      <c r="LG143" s="62"/>
      <c r="LH143" s="62"/>
      <c r="LI143" s="62"/>
      <c r="LJ143" s="62"/>
      <c r="LK143" s="62"/>
      <c r="LL143" s="62"/>
    </row>
    <row r="144" spans="1:324" x14ac:dyDescent="0.35">
      <c r="A144" s="131">
        <v>140</v>
      </c>
      <c r="B144" s="170"/>
      <c r="C144" s="170"/>
      <c r="D144" s="152">
        <v>949</v>
      </c>
      <c r="E144" s="72" t="str">
        <f>'BVEM Scorecard'!F143</f>
        <v>Solar</v>
      </c>
      <c r="F144" s="96"/>
      <c r="G144" s="96"/>
      <c r="H144" s="96"/>
      <c r="I144" s="96"/>
      <c r="J144" s="66"/>
      <c r="K144" s="66"/>
      <c r="L144" s="66"/>
      <c r="M144" s="66"/>
      <c r="N144" s="66"/>
      <c r="O144" s="66"/>
      <c r="P144" s="66"/>
      <c r="Q144" s="66"/>
      <c r="R144" s="66"/>
      <c r="S144" s="66"/>
      <c r="T144" s="66"/>
      <c r="U144" s="66"/>
      <c r="V144" s="66"/>
      <c r="W144" s="66"/>
      <c r="X144" s="35"/>
      <c r="Y144" s="5"/>
      <c r="Z144" s="5"/>
      <c r="AA144" s="5"/>
      <c r="AB144" s="5"/>
      <c r="AC144" s="5"/>
      <c r="AD144" s="5"/>
      <c r="AE144" s="5"/>
      <c r="AF144" s="5"/>
      <c r="AG144" s="5"/>
      <c r="AH144" s="5"/>
      <c r="AI144" s="5"/>
      <c r="AJ144" s="35"/>
      <c r="AK144" s="35"/>
      <c r="AL144" s="35"/>
      <c r="AM144" s="35"/>
      <c r="AN144" s="62"/>
      <c r="AO144" s="62"/>
      <c r="AP144" s="62"/>
      <c r="AQ144" s="62"/>
      <c r="AR144" s="62"/>
      <c r="AS144" s="62"/>
      <c r="AT144" s="62"/>
      <c r="AU144" s="62"/>
      <c r="AV144" s="62"/>
      <c r="AW144" s="62"/>
      <c r="AX144" s="62"/>
      <c r="AY144" s="62"/>
      <c r="AZ144" s="62"/>
      <c r="BA144" s="62"/>
      <c r="BB144" s="62"/>
      <c r="BC144" s="5"/>
      <c r="BD144" s="5"/>
      <c r="BE144" s="5"/>
      <c r="BF144" s="5"/>
      <c r="BG144" s="5"/>
      <c r="BH144" s="5"/>
      <c r="BI144" s="5"/>
      <c r="BJ144" s="5"/>
      <c r="BK144" s="5"/>
      <c r="BL144" s="5"/>
      <c r="BM144" s="5"/>
      <c r="BN144" s="5"/>
      <c r="BO144" s="5"/>
      <c r="BP144" s="5"/>
      <c r="BQ144" s="5"/>
      <c r="BR144" s="62"/>
      <c r="BS144" s="62"/>
      <c r="BT144" s="62"/>
      <c r="BU144" s="62"/>
      <c r="BV144" s="62"/>
      <c r="BW144" s="62"/>
      <c r="BX144" s="62"/>
      <c r="BY144" s="62"/>
      <c r="BZ144" s="62"/>
      <c r="CA144" s="62"/>
      <c r="CB144" s="62"/>
      <c r="CC144" s="62"/>
      <c r="CD144" s="62"/>
      <c r="CE144" s="62"/>
      <c r="CF144" s="62"/>
      <c r="CG144" s="5"/>
      <c r="CH144" s="5"/>
      <c r="CI144" s="5"/>
      <c r="CJ144" s="5"/>
      <c r="CK144" s="5"/>
      <c r="CL144" s="5"/>
      <c r="CM144" s="5"/>
      <c r="CN144" s="5"/>
      <c r="CO144" s="5"/>
      <c r="CP144" s="5"/>
      <c r="CQ144" s="5"/>
      <c r="CR144" s="5"/>
      <c r="CS144" s="5"/>
      <c r="CT144" s="5"/>
      <c r="CU144" s="5"/>
      <c r="CV144" s="62"/>
      <c r="CW144" s="62"/>
      <c r="CX144" s="62"/>
      <c r="CY144" s="62"/>
      <c r="CZ144" s="62"/>
      <c r="DA144" s="62"/>
      <c r="DB144" s="62"/>
      <c r="DC144" s="62"/>
      <c r="DD144" s="62"/>
      <c r="DE144" s="62"/>
      <c r="DF144" s="62"/>
      <c r="DG144" s="62"/>
      <c r="DH144" s="62"/>
      <c r="DI144" s="62"/>
      <c r="DJ144" s="62"/>
      <c r="DK144" s="5"/>
      <c r="DL144" s="5"/>
      <c r="DM144" s="5"/>
      <c r="DN144" s="5"/>
      <c r="DO144" s="5"/>
      <c r="DP144" s="5"/>
      <c r="DQ144" s="5"/>
      <c r="DR144" s="5"/>
      <c r="DS144" s="5"/>
      <c r="DT144" s="5"/>
      <c r="DU144" s="5"/>
      <c r="DV144" s="5"/>
      <c r="DW144" s="5"/>
      <c r="DX144" s="5"/>
      <c r="DY144" s="5"/>
      <c r="DZ144" s="62"/>
      <c r="EA144" s="62"/>
      <c r="EB144" s="62"/>
      <c r="EC144" s="62"/>
      <c r="ED144" s="62"/>
      <c r="EE144" s="62"/>
      <c r="EF144" s="62"/>
      <c r="EG144" s="62"/>
      <c r="EH144" s="62"/>
      <c r="EI144" s="62"/>
      <c r="EJ144" s="62"/>
      <c r="EK144" s="62"/>
      <c r="EL144" s="62"/>
      <c r="EM144" s="62"/>
      <c r="EN144" s="62"/>
      <c r="EO144" s="5"/>
      <c r="EP144" s="5"/>
      <c r="EQ144" s="5"/>
      <c r="ER144" s="5"/>
      <c r="ES144" s="5"/>
      <c r="ET144" s="5"/>
      <c r="EU144" s="5"/>
      <c r="EV144" s="5"/>
      <c r="EW144" s="5"/>
      <c r="EX144" s="5"/>
      <c r="EY144" s="5"/>
      <c r="EZ144" s="5"/>
      <c r="FA144" s="5"/>
      <c r="FB144" s="5"/>
      <c r="FC144" s="5"/>
      <c r="FD144" s="62"/>
      <c r="FE144" s="62"/>
      <c r="FF144" s="62"/>
      <c r="FG144" s="62"/>
      <c r="FH144" s="62"/>
      <c r="FI144" s="62"/>
      <c r="FJ144" s="62"/>
      <c r="FK144" s="62"/>
      <c r="FL144" s="62"/>
      <c r="FM144" s="62"/>
      <c r="FN144" s="62"/>
      <c r="FO144" s="62"/>
      <c r="FP144" s="62"/>
      <c r="FQ144" s="62"/>
      <c r="FR144" s="62"/>
      <c r="FS144" s="5"/>
      <c r="FT144" s="5"/>
      <c r="FU144" s="5"/>
      <c r="FV144" s="5"/>
      <c r="FW144" s="5"/>
      <c r="FX144" s="5"/>
      <c r="FY144" s="5"/>
      <c r="FZ144" s="5"/>
      <c r="GA144" s="5"/>
      <c r="GB144" s="5"/>
      <c r="GC144" s="5"/>
      <c r="GD144" s="5"/>
      <c r="GE144" s="5"/>
      <c r="GF144" s="5"/>
      <c r="GG144" s="5"/>
      <c r="GH144" s="62"/>
      <c r="GI144" s="62"/>
      <c r="GJ144" s="62"/>
      <c r="GK144" s="62"/>
      <c r="GL144" s="62"/>
      <c r="GM144" s="62"/>
      <c r="GN144" s="62"/>
      <c r="GO144" s="62"/>
      <c r="GP144" s="62"/>
      <c r="GQ144" s="62"/>
      <c r="GR144" s="62"/>
      <c r="GS144" s="62"/>
      <c r="GT144" s="62"/>
      <c r="GU144" s="62"/>
      <c r="GV144" s="62"/>
      <c r="GW144" s="5"/>
      <c r="GX144" s="5"/>
      <c r="GY144" s="5"/>
      <c r="GZ144" s="5"/>
      <c r="HA144" s="5"/>
      <c r="HB144" s="5"/>
      <c r="HC144" s="5"/>
      <c r="HD144" s="5"/>
      <c r="HE144" s="5"/>
      <c r="HF144" s="5"/>
      <c r="HG144" s="5"/>
      <c r="HH144" s="5"/>
      <c r="HI144" s="5"/>
      <c r="HJ144" s="5"/>
      <c r="HK144" s="5"/>
      <c r="HL144" s="62"/>
      <c r="HM144" s="62"/>
      <c r="HN144" s="62"/>
      <c r="HO144" s="62"/>
      <c r="HP144" s="62"/>
      <c r="HQ144" s="62"/>
      <c r="HR144" s="62"/>
      <c r="HS144" s="62"/>
      <c r="HT144" s="62"/>
      <c r="HU144" s="62"/>
      <c r="HV144" s="62"/>
      <c r="HW144" s="62"/>
      <c r="HX144" s="62"/>
      <c r="HY144" s="62"/>
      <c r="HZ144" s="62"/>
      <c r="IA144" s="5"/>
      <c r="IB144" s="5"/>
      <c r="IC144" s="5"/>
      <c r="ID144" s="5"/>
      <c r="IE144" s="5"/>
      <c r="IF144" s="5"/>
      <c r="IG144" s="5"/>
      <c r="IH144" s="5"/>
      <c r="II144" s="5"/>
      <c r="IJ144" s="5"/>
      <c r="IK144" s="5"/>
      <c r="IL144" s="5"/>
      <c r="IM144" s="5"/>
      <c r="IN144" s="5"/>
      <c r="IO144" s="5"/>
      <c r="IP144" s="62"/>
      <c r="IQ144" s="62"/>
      <c r="IR144" s="62"/>
      <c r="IS144" s="62"/>
      <c r="IT144" s="62"/>
      <c r="IU144" s="62"/>
      <c r="IV144" s="62"/>
      <c r="IW144" s="62"/>
      <c r="IX144" s="62"/>
      <c r="IY144" s="62"/>
      <c r="IZ144" s="62"/>
      <c r="JA144" s="62"/>
      <c r="JB144" s="62"/>
      <c r="JC144" s="62"/>
      <c r="JD144" s="62"/>
      <c r="JE144" s="5"/>
      <c r="JF144" s="5"/>
      <c r="JG144" s="5"/>
      <c r="JH144" s="5"/>
      <c r="JI144" s="5"/>
      <c r="JJ144" s="5"/>
      <c r="JK144" s="5"/>
      <c r="JL144" s="5"/>
      <c r="JM144" s="5"/>
      <c r="JN144" s="5"/>
      <c r="JO144" s="5"/>
      <c r="JP144" s="5"/>
      <c r="JQ144" s="5"/>
      <c r="JR144" s="5"/>
      <c r="JS144" s="5"/>
      <c r="JT144" s="62"/>
      <c r="JU144" s="62"/>
      <c r="JV144" s="62"/>
      <c r="JW144" s="62"/>
      <c r="JX144" s="62"/>
      <c r="JY144" s="62"/>
      <c r="JZ144" s="62"/>
      <c r="KA144" s="62"/>
      <c r="KB144" s="62"/>
      <c r="KC144" s="62"/>
      <c r="KD144" s="62"/>
      <c r="KE144" s="62"/>
      <c r="KF144" s="62"/>
      <c r="KG144" s="62"/>
      <c r="KH144" s="62"/>
      <c r="KI144" s="5"/>
      <c r="KJ144" s="5"/>
      <c r="KK144" s="5"/>
      <c r="KL144" s="5"/>
      <c r="KM144" s="5"/>
      <c r="KN144" s="5"/>
      <c r="KO144" s="5"/>
      <c r="KP144" s="5"/>
      <c r="KQ144" s="5"/>
      <c r="KR144" s="5"/>
      <c r="KS144" s="5"/>
      <c r="KT144" s="5"/>
      <c r="KU144" s="5"/>
      <c r="KV144" s="5"/>
      <c r="KW144" s="5"/>
      <c r="KX144" s="62"/>
      <c r="KY144" s="62"/>
      <c r="KZ144" s="62"/>
      <c r="LA144" s="62"/>
      <c r="LB144" s="62"/>
      <c r="LC144" s="62"/>
      <c r="LD144" s="62"/>
      <c r="LE144" s="62"/>
      <c r="LF144" s="62"/>
      <c r="LG144" s="62"/>
      <c r="LH144" s="62"/>
      <c r="LI144" s="62"/>
      <c r="LJ144" s="62"/>
      <c r="LK144" s="62"/>
      <c r="LL144" s="62"/>
    </row>
    <row r="145" spans="1:324" x14ac:dyDescent="0.35">
      <c r="A145" s="131">
        <v>141</v>
      </c>
      <c r="B145" s="170"/>
      <c r="C145" s="170"/>
      <c r="D145" s="152">
        <v>952</v>
      </c>
      <c r="E145" s="72" t="str">
        <f>'BVEM Scorecard'!F144</f>
        <v>Solar</v>
      </c>
      <c r="F145" s="96"/>
      <c r="G145" s="96"/>
      <c r="H145" s="96"/>
      <c r="I145" s="96"/>
      <c r="J145" s="66"/>
      <c r="K145" s="66"/>
      <c r="L145" s="66"/>
      <c r="M145" s="66"/>
      <c r="N145" s="66"/>
      <c r="O145" s="66"/>
      <c r="P145" s="66"/>
      <c r="Q145" s="66"/>
      <c r="R145" s="66"/>
      <c r="S145" s="66"/>
      <c r="T145" s="66"/>
      <c r="U145" s="66"/>
      <c r="V145" s="66"/>
      <c r="W145" s="66"/>
      <c r="X145" s="35"/>
      <c r="Y145" s="5"/>
      <c r="Z145" s="5"/>
      <c r="AA145" s="5"/>
      <c r="AB145" s="5"/>
      <c r="AC145" s="5"/>
      <c r="AD145" s="5"/>
      <c r="AE145" s="5"/>
      <c r="AF145" s="5"/>
      <c r="AG145" s="5"/>
      <c r="AH145" s="5"/>
      <c r="AI145" s="5"/>
      <c r="AJ145" s="35"/>
      <c r="AK145" s="35"/>
      <c r="AL145" s="35"/>
      <c r="AM145" s="35"/>
      <c r="AN145" s="62"/>
      <c r="AO145" s="62"/>
      <c r="AP145" s="62"/>
      <c r="AQ145" s="62"/>
      <c r="AR145" s="62"/>
      <c r="AS145" s="62"/>
      <c r="AT145" s="62"/>
      <c r="AU145" s="62"/>
      <c r="AV145" s="62"/>
      <c r="AW145" s="62"/>
      <c r="AX145" s="62"/>
      <c r="AY145" s="62"/>
      <c r="AZ145" s="62"/>
      <c r="BA145" s="62"/>
      <c r="BB145" s="62"/>
      <c r="BC145" s="5"/>
      <c r="BD145" s="5"/>
      <c r="BE145" s="5"/>
      <c r="BF145" s="5"/>
      <c r="BG145" s="5"/>
      <c r="BH145" s="5"/>
      <c r="BI145" s="5"/>
      <c r="BJ145" s="5"/>
      <c r="BK145" s="5"/>
      <c r="BL145" s="5"/>
      <c r="BM145" s="5"/>
      <c r="BN145" s="5"/>
      <c r="BO145" s="5"/>
      <c r="BP145" s="5"/>
      <c r="BQ145" s="5"/>
      <c r="BR145" s="62"/>
      <c r="BS145" s="62"/>
      <c r="BT145" s="62"/>
      <c r="BU145" s="62"/>
      <c r="BV145" s="62"/>
      <c r="BW145" s="62"/>
      <c r="BX145" s="62"/>
      <c r="BY145" s="62"/>
      <c r="BZ145" s="62"/>
      <c r="CA145" s="62"/>
      <c r="CB145" s="62"/>
      <c r="CC145" s="62"/>
      <c r="CD145" s="62"/>
      <c r="CE145" s="62"/>
      <c r="CF145" s="62"/>
      <c r="CG145" s="5"/>
      <c r="CH145" s="5"/>
      <c r="CI145" s="5"/>
      <c r="CJ145" s="5"/>
      <c r="CK145" s="5"/>
      <c r="CL145" s="5"/>
      <c r="CM145" s="5"/>
      <c r="CN145" s="5"/>
      <c r="CO145" s="5"/>
      <c r="CP145" s="5"/>
      <c r="CQ145" s="5"/>
      <c r="CR145" s="5"/>
      <c r="CS145" s="5"/>
      <c r="CT145" s="5"/>
      <c r="CU145" s="5"/>
      <c r="CV145" s="62"/>
      <c r="CW145" s="62"/>
      <c r="CX145" s="62"/>
      <c r="CY145" s="62"/>
      <c r="CZ145" s="62"/>
      <c r="DA145" s="62"/>
      <c r="DB145" s="62"/>
      <c r="DC145" s="62"/>
      <c r="DD145" s="62"/>
      <c r="DE145" s="62"/>
      <c r="DF145" s="62"/>
      <c r="DG145" s="62"/>
      <c r="DH145" s="62"/>
      <c r="DI145" s="62"/>
      <c r="DJ145" s="62"/>
      <c r="DK145" s="5"/>
      <c r="DL145" s="5"/>
      <c r="DM145" s="5"/>
      <c r="DN145" s="5"/>
      <c r="DO145" s="5"/>
      <c r="DP145" s="5"/>
      <c r="DQ145" s="5"/>
      <c r="DR145" s="5"/>
      <c r="DS145" s="5"/>
      <c r="DT145" s="5"/>
      <c r="DU145" s="5"/>
      <c r="DV145" s="5"/>
      <c r="DW145" s="5"/>
      <c r="DX145" s="5"/>
      <c r="DY145" s="5"/>
      <c r="DZ145" s="62"/>
      <c r="EA145" s="62"/>
      <c r="EB145" s="62"/>
      <c r="EC145" s="62"/>
      <c r="ED145" s="62"/>
      <c r="EE145" s="62"/>
      <c r="EF145" s="62"/>
      <c r="EG145" s="62"/>
      <c r="EH145" s="62"/>
      <c r="EI145" s="62"/>
      <c r="EJ145" s="62"/>
      <c r="EK145" s="62"/>
      <c r="EL145" s="62"/>
      <c r="EM145" s="62"/>
      <c r="EN145" s="62"/>
      <c r="EO145" s="5"/>
      <c r="EP145" s="5"/>
      <c r="EQ145" s="5"/>
      <c r="ER145" s="5"/>
      <c r="ES145" s="5"/>
      <c r="ET145" s="5"/>
      <c r="EU145" s="5"/>
      <c r="EV145" s="5"/>
      <c r="EW145" s="5"/>
      <c r="EX145" s="5"/>
      <c r="EY145" s="5"/>
      <c r="EZ145" s="5"/>
      <c r="FA145" s="5"/>
      <c r="FB145" s="5"/>
      <c r="FC145" s="5"/>
      <c r="FD145" s="62"/>
      <c r="FE145" s="62"/>
      <c r="FF145" s="62"/>
      <c r="FG145" s="62"/>
      <c r="FH145" s="62"/>
      <c r="FI145" s="62"/>
      <c r="FJ145" s="62"/>
      <c r="FK145" s="62"/>
      <c r="FL145" s="62"/>
      <c r="FM145" s="62"/>
      <c r="FN145" s="62"/>
      <c r="FO145" s="62"/>
      <c r="FP145" s="62"/>
      <c r="FQ145" s="62"/>
      <c r="FR145" s="62"/>
      <c r="FS145" s="5"/>
      <c r="FT145" s="5"/>
      <c r="FU145" s="5"/>
      <c r="FV145" s="5"/>
      <c r="FW145" s="5"/>
      <c r="FX145" s="5"/>
      <c r="FY145" s="5"/>
      <c r="FZ145" s="5"/>
      <c r="GA145" s="5"/>
      <c r="GB145" s="5"/>
      <c r="GC145" s="5"/>
      <c r="GD145" s="5"/>
      <c r="GE145" s="5"/>
      <c r="GF145" s="5"/>
      <c r="GG145" s="5"/>
      <c r="GH145" s="62"/>
      <c r="GI145" s="62"/>
      <c r="GJ145" s="62"/>
      <c r="GK145" s="62"/>
      <c r="GL145" s="62"/>
      <c r="GM145" s="62"/>
      <c r="GN145" s="62"/>
      <c r="GO145" s="62"/>
      <c r="GP145" s="62"/>
      <c r="GQ145" s="62"/>
      <c r="GR145" s="62"/>
      <c r="GS145" s="62"/>
      <c r="GT145" s="62"/>
      <c r="GU145" s="62"/>
      <c r="GV145" s="62"/>
      <c r="GW145" s="5"/>
      <c r="GX145" s="5"/>
      <c r="GY145" s="5"/>
      <c r="GZ145" s="5"/>
      <c r="HA145" s="5"/>
      <c r="HB145" s="5"/>
      <c r="HC145" s="5"/>
      <c r="HD145" s="5"/>
      <c r="HE145" s="5"/>
      <c r="HF145" s="5"/>
      <c r="HG145" s="5"/>
      <c r="HH145" s="5"/>
      <c r="HI145" s="5"/>
      <c r="HJ145" s="5"/>
      <c r="HK145" s="5"/>
      <c r="HL145" s="62"/>
      <c r="HM145" s="62"/>
      <c r="HN145" s="62"/>
      <c r="HO145" s="62"/>
      <c r="HP145" s="62"/>
      <c r="HQ145" s="62"/>
      <c r="HR145" s="62"/>
      <c r="HS145" s="62"/>
      <c r="HT145" s="62"/>
      <c r="HU145" s="62"/>
      <c r="HV145" s="62"/>
      <c r="HW145" s="62"/>
      <c r="HX145" s="62"/>
      <c r="HY145" s="62"/>
      <c r="HZ145" s="62"/>
      <c r="IA145" s="5"/>
      <c r="IB145" s="5"/>
      <c r="IC145" s="5"/>
      <c r="ID145" s="5"/>
      <c r="IE145" s="5"/>
      <c r="IF145" s="5"/>
      <c r="IG145" s="5"/>
      <c r="IH145" s="5"/>
      <c r="II145" s="5"/>
      <c r="IJ145" s="5"/>
      <c r="IK145" s="5"/>
      <c r="IL145" s="5"/>
      <c r="IM145" s="5"/>
      <c r="IN145" s="5"/>
      <c r="IO145" s="5"/>
      <c r="IP145" s="62"/>
      <c r="IQ145" s="62"/>
      <c r="IR145" s="62"/>
      <c r="IS145" s="62"/>
      <c r="IT145" s="62"/>
      <c r="IU145" s="62"/>
      <c r="IV145" s="62"/>
      <c r="IW145" s="62"/>
      <c r="IX145" s="62"/>
      <c r="IY145" s="62"/>
      <c r="IZ145" s="62"/>
      <c r="JA145" s="62"/>
      <c r="JB145" s="62"/>
      <c r="JC145" s="62"/>
      <c r="JD145" s="62"/>
      <c r="JE145" s="5"/>
      <c r="JF145" s="5"/>
      <c r="JG145" s="5"/>
      <c r="JH145" s="5"/>
      <c r="JI145" s="5"/>
      <c r="JJ145" s="5"/>
      <c r="JK145" s="5"/>
      <c r="JL145" s="5"/>
      <c r="JM145" s="5"/>
      <c r="JN145" s="5"/>
      <c r="JO145" s="5"/>
      <c r="JP145" s="5"/>
      <c r="JQ145" s="5"/>
      <c r="JR145" s="5"/>
      <c r="JS145" s="5"/>
      <c r="JT145" s="62"/>
      <c r="JU145" s="62"/>
      <c r="JV145" s="62"/>
      <c r="JW145" s="62"/>
      <c r="JX145" s="62"/>
      <c r="JY145" s="62"/>
      <c r="JZ145" s="62"/>
      <c r="KA145" s="62"/>
      <c r="KB145" s="62"/>
      <c r="KC145" s="62"/>
      <c r="KD145" s="62"/>
      <c r="KE145" s="62"/>
      <c r="KF145" s="62"/>
      <c r="KG145" s="62"/>
      <c r="KH145" s="62"/>
      <c r="KI145" s="5"/>
      <c r="KJ145" s="5"/>
      <c r="KK145" s="5"/>
      <c r="KL145" s="5"/>
      <c r="KM145" s="5"/>
      <c r="KN145" s="5"/>
      <c r="KO145" s="5"/>
      <c r="KP145" s="5"/>
      <c r="KQ145" s="5"/>
      <c r="KR145" s="5"/>
      <c r="KS145" s="5"/>
      <c r="KT145" s="5"/>
      <c r="KU145" s="5"/>
      <c r="KV145" s="5"/>
      <c r="KW145" s="5"/>
      <c r="KX145" s="62"/>
      <c r="KY145" s="62"/>
      <c r="KZ145" s="62"/>
      <c r="LA145" s="62"/>
      <c r="LB145" s="62"/>
      <c r="LC145" s="62"/>
      <c r="LD145" s="62"/>
      <c r="LE145" s="62"/>
      <c r="LF145" s="62"/>
      <c r="LG145" s="62"/>
      <c r="LH145" s="62"/>
      <c r="LI145" s="62"/>
      <c r="LJ145" s="62"/>
      <c r="LK145" s="62"/>
      <c r="LL145" s="62"/>
    </row>
    <row r="146" spans="1:324" x14ac:dyDescent="0.35">
      <c r="A146" s="131">
        <v>142</v>
      </c>
      <c r="B146" s="170"/>
      <c r="C146" s="170"/>
      <c r="D146" s="152">
        <v>948</v>
      </c>
      <c r="E146" s="72" t="str">
        <f>'BVEM Scorecard'!F145</f>
        <v>Solar</v>
      </c>
      <c r="F146" s="96"/>
      <c r="G146" s="96"/>
      <c r="H146" s="96"/>
      <c r="I146" s="96"/>
      <c r="J146" s="66"/>
      <c r="K146" s="66"/>
      <c r="L146" s="66"/>
      <c r="M146" s="66"/>
      <c r="N146" s="66"/>
      <c r="O146" s="66"/>
      <c r="P146" s="66"/>
      <c r="Q146" s="66"/>
      <c r="R146" s="66"/>
      <c r="S146" s="66"/>
      <c r="T146" s="66"/>
      <c r="U146" s="66"/>
      <c r="V146" s="66"/>
      <c r="W146" s="66"/>
      <c r="X146" s="35"/>
      <c r="Y146" s="5"/>
      <c r="Z146" s="5"/>
      <c r="AA146" s="5"/>
      <c r="AB146" s="5"/>
      <c r="AC146" s="5"/>
      <c r="AD146" s="5"/>
      <c r="AE146" s="5"/>
      <c r="AF146" s="5"/>
      <c r="AG146" s="5"/>
      <c r="AH146" s="5"/>
      <c r="AI146" s="5"/>
      <c r="AJ146" s="35"/>
      <c r="AK146" s="35"/>
      <c r="AL146" s="35"/>
      <c r="AM146" s="35"/>
      <c r="AN146" s="62"/>
      <c r="AO146" s="62"/>
      <c r="AP146" s="62"/>
      <c r="AQ146" s="62"/>
      <c r="AR146" s="62"/>
      <c r="AS146" s="62"/>
      <c r="AT146" s="62"/>
      <c r="AU146" s="62"/>
      <c r="AV146" s="62"/>
      <c r="AW146" s="62"/>
      <c r="AX146" s="62"/>
      <c r="AY146" s="62"/>
      <c r="AZ146" s="62"/>
      <c r="BA146" s="62"/>
      <c r="BB146" s="62"/>
      <c r="BC146" s="5"/>
      <c r="BD146" s="5"/>
      <c r="BE146" s="5"/>
      <c r="BF146" s="5"/>
      <c r="BG146" s="5"/>
      <c r="BH146" s="5"/>
      <c r="BI146" s="5"/>
      <c r="BJ146" s="5"/>
      <c r="BK146" s="5"/>
      <c r="BL146" s="5"/>
      <c r="BM146" s="5"/>
      <c r="BN146" s="5"/>
      <c r="BO146" s="5"/>
      <c r="BP146" s="5"/>
      <c r="BQ146" s="5"/>
      <c r="BR146" s="62"/>
      <c r="BS146" s="62"/>
      <c r="BT146" s="62"/>
      <c r="BU146" s="62"/>
      <c r="BV146" s="62"/>
      <c r="BW146" s="62"/>
      <c r="BX146" s="62"/>
      <c r="BY146" s="62"/>
      <c r="BZ146" s="62"/>
      <c r="CA146" s="62"/>
      <c r="CB146" s="62"/>
      <c r="CC146" s="62"/>
      <c r="CD146" s="62"/>
      <c r="CE146" s="62"/>
      <c r="CF146" s="62"/>
      <c r="CG146" s="5"/>
      <c r="CH146" s="5"/>
      <c r="CI146" s="5"/>
      <c r="CJ146" s="5"/>
      <c r="CK146" s="5"/>
      <c r="CL146" s="5"/>
      <c r="CM146" s="5"/>
      <c r="CN146" s="5"/>
      <c r="CO146" s="5"/>
      <c r="CP146" s="5"/>
      <c r="CQ146" s="5"/>
      <c r="CR146" s="5"/>
      <c r="CS146" s="5"/>
      <c r="CT146" s="5"/>
      <c r="CU146" s="5"/>
      <c r="CV146" s="62"/>
      <c r="CW146" s="62"/>
      <c r="CX146" s="62"/>
      <c r="CY146" s="62"/>
      <c r="CZ146" s="62"/>
      <c r="DA146" s="62"/>
      <c r="DB146" s="62"/>
      <c r="DC146" s="62"/>
      <c r="DD146" s="62"/>
      <c r="DE146" s="62"/>
      <c r="DF146" s="62"/>
      <c r="DG146" s="62"/>
      <c r="DH146" s="62"/>
      <c r="DI146" s="62"/>
      <c r="DJ146" s="62"/>
      <c r="DK146" s="5"/>
      <c r="DL146" s="5"/>
      <c r="DM146" s="5"/>
      <c r="DN146" s="5"/>
      <c r="DO146" s="5"/>
      <c r="DP146" s="5"/>
      <c r="DQ146" s="5"/>
      <c r="DR146" s="5"/>
      <c r="DS146" s="5"/>
      <c r="DT146" s="5"/>
      <c r="DU146" s="5"/>
      <c r="DV146" s="5"/>
      <c r="DW146" s="5"/>
      <c r="DX146" s="5"/>
      <c r="DY146" s="5"/>
      <c r="DZ146" s="62"/>
      <c r="EA146" s="62"/>
      <c r="EB146" s="62"/>
      <c r="EC146" s="62"/>
      <c r="ED146" s="62"/>
      <c r="EE146" s="62"/>
      <c r="EF146" s="62"/>
      <c r="EG146" s="62"/>
      <c r="EH146" s="62"/>
      <c r="EI146" s="62"/>
      <c r="EJ146" s="62"/>
      <c r="EK146" s="62"/>
      <c r="EL146" s="62"/>
      <c r="EM146" s="62"/>
      <c r="EN146" s="62"/>
      <c r="EO146" s="5"/>
      <c r="EP146" s="5"/>
      <c r="EQ146" s="5"/>
      <c r="ER146" s="5"/>
      <c r="ES146" s="5"/>
      <c r="ET146" s="5"/>
      <c r="EU146" s="5"/>
      <c r="EV146" s="5"/>
      <c r="EW146" s="5"/>
      <c r="EX146" s="5"/>
      <c r="EY146" s="5"/>
      <c r="EZ146" s="5"/>
      <c r="FA146" s="5"/>
      <c r="FB146" s="5"/>
      <c r="FC146" s="5"/>
      <c r="FD146" s="62"/>
      <c r="FE146" s="62"/>
      <c r="FF146" s="62"/>
      <c r="FG146" s="62"/>
      <c r="FH146" s="62"/>
      <c r="FI146" s="62"/>
      <c r="FJ146" s="62"/>
      <c r="FK146" s="62"/>
      <c r="FL146" s="62"/>
      <c r="FM146" s="62"/>
      <c r="FN146" s="62"/>
      <c r="FO146" s="62"/>
      <c r="FP146" s="62"/>
      <c r="FQ146" s="62"/>
      <c r="FR146" s="62"/>
      <c r="FS146" s="5"/>
      <c r="FT146" s="5"/>
      <c r="FU146" s="5"/>
      <c r="FV146" s="5"/>
      <c r="FW146" s="5"/>
      <c r="FX146" s="5"/>
      <c r="FY146" s="5"/>
      <c r="FZ146" s="5"/>
      <c r="GA146" s="5"/>
      <c r="GB146" s="5"/>
      <c r="GC146" s="5"/>
      <c r="GD146" s="5"/>
      <c r="GE146" s="5"/>
      <c r="GF146" s="5"/>
      <c r="GG146" s="5"/>
      <c r="GH146" s="62"/>
      <c r="GI146" s="62"/>
      <c r="GJ146" s="62"/>
      <c r="GK146" s="62"/>
      <c r="GL146" s="62"/>
      <c r="GM146" s="62"/>
      <c r="GN146" s="62"/>
      <c r="GO146" s="62"/>
      <c r="GP146" s="62"/>
      <c r="GQ146" s="62"/>
      <c r="GR146" s="62"/>
      <c r="GS146" s="62"/>
      <c r="GT146" s="62"/>
      <c r="GU146" s="62"/>
      <c r="GV146" s="62"/>
      <c r="GW146" s="5"/>
      <c r="GX146" s="5"/>
      <c r="GY146" s="5"/>
      <c r="GZ146" s="5"/>
      <c r="HA146" s="5"/>
      <c r="HB146" s="5"/>
      <c r="HC146" s="5"/>
      <c r="HD146" s="5"/>
      <c r="HE146" s="5"/>
      <c r="HF146" s="5"/>
      <c r="HG146" s="5"/>
      <c r="HH146" s="5"/>
      <c r="HI146" s="5"/>
      <c r="HJ146" s="5"/>
      <c r="HK146" s="5"/>
      <c r="HL146" s="62"/>
      <c r="HM146" s="62"/>
      <c r="HN146" s="62"/>
      <c r="HO146" s="62"/>
      <c r="HP146" s="62"/>
      <c r="HQ146" s="62"/>
      <c r="HR146" s="62"/>
      <c r="HS146" s="62"/>
      <c r="HT146" s="62"/>
      <c r="HU146" s="62"/>
      <c r="HV146" s="62"/>
      <c r="HW146" s="62"/>
      <c r="HX146" s="62"/>
      <c r="HY146" s="62"/>
      <c r="HZ146" s="62"/>
      <c r="IA146" s="5"/>
      <c r="IB146" s="5"/>
      <c r="IC146" s="5"/>
      <c r="ID146" s="5"/>
      <c r="IE146" s="5"/>
      <c r="IF146" s="5"/>
      <c r="IG146" s="5"/>
      <c r="IH146" s="5"/>
      <c r="II146" s="5"/>
      <c r="IJ146" s="5"/>
      <c r="IK146" s="5"/>
      <c r="IL146" s="5"/>
      <c r="IM146" s="5"/>
      <c r="IN146" s="5"/>
      <c r="IO146" s="5"/>
      <c r="IP146" s="62"/>
      <c r="IQ146" s="62"/>
      <c r="IR146" s="62"/>
      <c r="IS146" s="62"/>
      <c r="IT146" s="62"/>
      <c r="IU146" s="62"/>
      <c r="IV146" s="62"/>
      <c r="IW146" s="62"/>
      <c r="IX146" s="62"/>
      <c r="IY146" s="62"/>
      <c r="IZ146" s="62"/>
      <c r="JA146" s="62"/>
      <c r="JB146" s="62"/>
      <c r="JC146" s="62"/>
      <c r="JD146" s="62"/>
      <c r="JE146" s="5"/>
      <c r="JF146" s="5"/>
      <c r="JG146" s="5"/>
      <c r="JH146" s="5"/>
      <c r="JI146" s="5"/>
      <c r="JJ146" s="5"/>
      <c r="JK146" s="5"/>
      <c r="JL146" s="5"/>
      <c r="JM146" s="5"/>
      <c r="JN146" s="5"/>
      <c r="JO146" s="5"/>
      <c r="JP146" s="5"/>
      <c r="JQ146" s="5"/>
      <c r="JR146" s="5"/>
      <c r="JS146" s="5"/>
      <c r="JT146" s="62"/>
      <c r="JU146" s="62"/>
      <c r="JV146" s="62"/>
      <c r="JW146" s="62"/>
      <c r="JX146" s="62"/>
      <c r="JY146" s="62"/>
      <c r="JZ146" s="62"/>
      <c r="KA146" s="62"/>
      <c r="KB146" s="62"/>
      <c r="KC146" s="62"/>
      <c r="KD146" s="62"/>
      <c r="KE146" s="62"/>
      <c r="KF146" s="62"/>
      <c r="KG146" s="62"/>
      <c r="KH146" s="62"/>
      <c r="KI146" s="5"/>
      <c r="KJ146" s="5"/>
      <c r="KK146" s="5"/>
      <c r="KL146" s="5"/>
      <c r="KM146" s="5"/>
      <c r="KN146" s="5"/>
      <c r="KO146" s="5"/>
      <c r="KP146" s="5"/>
      <c r="KQ146" s="5"/>
      <c r="KR146" s="5"/>
      <c r="KS146" s="5"/>
      <c r="KT146" s="5"/>
      <c r="KU146" s="5"/>
      <c r="KV146" s="5"/>
      <c r="KW146" s="5"/>
      <c r="KX146" s="62"/>
      <c r="KY146" s="62"/>
      <c r="KZ146" s="62"/>
      <c r="LA146" s="62"/>
      <c r="LB146" s="62"/>
      <c r="LC146" s="62"/>
      <c r="LD146" s="62"/>
      <c r="LE146" s="62"/>
      <c r="LF146" s="62"/>
      <c r="LG146" s="62"/>
      <c r="LH146" s="62"/>
      <c r="LI146" s="62"/>
      <c r="LJ146" s="62"/>
      <c r="LK146" s="62"/>
      <c r="LL146" s="62"/>
    </row>
    <row r="147" spans="1:324" x14ac:dyDescent="0.35">
      <c r="A147" s="131">
        <v>143</v>
      </c>
      <c r="B147" s="170"/>
      <c r="C147" s="170"/>
      <c r="D147" s="152">
        <v>946</v>
      </c>
      <c r="E147" s="72" t="str">
        <f>'BVEM Scorecard'!F146</f>
        <v>Solar</v>
      </c>
      <c r="F147" s="96"/>
      <c r="G147" s="96"/>
      <c r="H147" s="96"/>
      <c r="I147" s="96"/>
      <c r="J147" s="66"/>
      <c r="K147" s="66"/>
      <c r="L147" s="66"/>
      <c r="M147" s="66"/>
      <c r="N147" s="66"/>
      <c r="O147" s="66"/>
      <c r="P147" s="66"/>
      <c r="Q147" s="66"/>
      <c r="R147" s="66"/>
      <c r="S147" s="66"/>
      <c r="T147" s="66"/>
      <c r="U147" s="66"/>
      <c r="V147" s="66"/>
      <c r="W147" s="66"/>
      <c r="X147" s="35"/>
      <c r="Y147" s="5"/>
      <c r="Z147" s="5"/>
      <c r="AA147" s="5"/>
      <c r="AB147" s="5"/>
      <c r="AC147" s="5"/>
      <c r="AD147" s="5"/>
      <c r="AE147" s="5"/>
      <c r="AF147" s="5"/>
      <c r="AG147" s="5"/>
      <c r="AH147" s="5"/>
      <c r="AI147" s="5"/>
      <c r="AJ147" s="35"/>
      <c r="AK147" s="35"/>
      <c r="AL147" s="35"/>
      <c r="AM147" s="35"/>
      <c r="AN147" s="62"/>
      <c r="AO147" s="62"/>
      <c r="AP147" s="62"/>
      <c r="AQ147" s="62"/>
      <c r="AR147" s="62"/>
      <c r="AS147" s="62"/>
      <c r="AT147" s="62"/>
      <c r="AU147" s="62"/>
      <c r="AV147" s="62"/>
      <c r="AW147" s="62"/>
      <c r="AX147" s="62"/>
      <c r="AY147" s="62"/>
      <c r="AZ147" s="62"/>
      <c r="BA147" s="62"/>
      <c r="BB147" s="62"/>
      <c r="BC147" s="5"/>
      <c r="BD147" s="5"/>
      <c r="BE147" s="5"/>
      <c r="BF147" s="5"/>
      <c r="BG147" s="5"/>
      <c r="BH147" s="5"/>
      <c r="BI147" s="5"/>
      <c r="BJ147" s="5"/>
      <c r="BK147" s="5"/>
      <c r="BL147" s="5"/>
      <c r="BM147" s="5"/>
      <c r="BN147" s="5"/>
      <c r="BO147" s="5"/>
      <c r="BP147" s="5"/>
      <c r="BQ147" s="5"/>
      <c r="BR147" s="62"/>
      <c r="BS147" s="62"/>
      <c r="BT147" s="62"/>
      <c r="BU147" s="62"/>
      <c r="BV147" s="62"/>
      <c r="BW147" s="62"/>
      <c r="BX147" s="62"/>
      <c r="BY147" s="62"/>
      <c r="BZ147" s="62"/>
      <c r="CA147" s="62"/>
      <c r="CB147" s="62"/>
      <c r="CC147" s="62"/>
      <c r="CD147" s="62"/>
      <c r="CE147" s="62"/>
      <c r="CF147" s="62"/>
      <c r="CG147" s="5"/>
      <c r="CH147" s="5"/>
      <c r="CI147" s="5"/>
      <c r="CJ147" s="5"/>
      <c r="CK147" s="5"/>
      <c r="CL147" s="5"/>
      <c r="CM147" s="5"/>
      <c r="CN147" s="5"/>
      <c r="CO147" s="5"/>
      <c r="CP147" s="5"/>
      <c r="CQ147" s="5"/>
      <c r="CR147" s="5"/>
      <c r="CS147" s="5"/>
      <c r="CT147" s="5"/>
      <c r="CU147" s="5"/>
      <c r="CV147" s="62"/>
      <c r="CW147" s="62"/>
      <c r="CX147" s="62"/>
      <c r="CY147" s="62"/>
      <c r="CZ147" s="62"/>
      <c r="DA147" s="62"/>
      <c r="DB147" s="62"/>
      <c r="DC147" s="62"/>
      <c r="DD147" s="62"/>
      <c r="DE147" s="62"/>
      <c r="DF147" s="62"/>
      <c r="DG147" s="62"/>
      <c r="DH147" s="62"/>
      <c r="DI147" s="62"/>
      <c r="DJ147" s="62"/>
      <c r="DK147" s="5"/>
      <c r="DL147" s="5"/>
      <c r="DM147" s="5"/>
      <c r="DN147" s="5"/>
      <c r="DO147" s="5"/>
      <c r="DP147" s="5"/>
      <c r="DQ147" s="5"/>
      <c r="DR147" s="5"/>
      <c r="DS147" s="5"/>
      <c r="DT147" s="5"/>
      <c r="DU147" s="5"/>
      <c r="DV147" s="5"/>
      <c r="DW147" s="5"/>
      <c r="DX147" s="5"/>
      <c r="DY147" s="5"/>
      <c r="DZ147" s="62"/>
      <c r="EA147" s="62"/>
      <c r="EB147" s="62"/>
      <c r="EC147" s="62"/>
      <c r="ED147" s="62"/>
      <c r="EE147" s="62"/>
      <c r="EF147" s="62"/>
      <c r="EG147" s="62"/>
      <c r="EH147" s="62"/>
      <c r="EI147" s="62"/>
      <c r="EJ147" s="62"/>
      <c r="EK147" s="62"/>
      <c r="EL147" s="62"/>
      <c r="EM147" s="62"/>
      <c r="EN147" s="62"/>
      <c r="EO147" s="5"/>
      <c r="EP147" s="5"/>
      <c r="EQ147" s="5"/>
      <c r="ER147" s="5"/>
      <c r="ES147" s="5"/>
      <c r="ET147" s="5"/>
      <c r="EU147" s="5"/>
      <c r="EV147" s="5"/>
      <c r="EW147" s="5"/>
      <c r="EX147" s="5"/>
      <c r="EY147" s="5"/>
      <c r="EZ147" s="5"/>
      <c r="FA147" s="5"/>
      <c r="FB147" s="5"/>
      <c r="FC147" s="5"/>
      <c r="FD147" s="62"/>
      <c r="FE147" s="62"/>
      <c r="FF147" s="62"/>
      <c r="FG147" s="62"/>
      <c r="FH147" s="62"/>
      <c r="FI147" s="62"/>
      <c r="FJ147" s="62"/>
      <c r="FK147" s="62"/>
      <c r="FL147" s="62"/>
      <c r="FM147" s="62"/>
      <c r="FN147" s="62"/>
      <c r="FO147" s="62"/>
      <c r="FP147" s="62"/>
      <c r="FQ147" s="62"/>
      <c r="FR147" s="62"/>
      <c r="FS147" s="5"/>
      <c r="FT147" s="5"/>
      <c r="FU147" s="5"/>
      <c r="FV147" s="5"/>
      <c r="FW147" s="5"/>
      <c r="FX147" s="5"/>
      <c r="FY147" s="5"/>
      <c r="FZ147" s="5"/>
      <c r="GA147" s="5"/>
      <c r="GB147" s="5"/>
      <c r="GC147" s="5"/>
      <c r="GD147" s="5"/>
      <c r="GE147" s="5"/>
      <c r="GF147" s="5"/>
      <c r="GG147" s="5"/>
      <c r="GH147" s="62"/>
      <c r="GI147" s="62"/>
      <c r="GJ147" s="62"/>
      <c r="GK147" s="62"/>
      <c r="GL147" s="62"/>
      <c r="GM147" s="62"/>
      <c r="GN147" s="62"/>
      <c r="GO147" s="62"/>
      <c r="GP147" s="62"/>
      <c r="GQ147" s="62"/>
      <c r="GR147" s="62"/>
      <c r="GS147" s="62"/>
      <c r="GT147" s="62"/>
      <c r="GU147" s="62"/>
      <c r="GV147" s="62"/>
      <c r="GW147" s="5"/>
      <c r="GX147" s="5"/>
      <c r="GY147" s="5"/>
      <c r="GZ147" s="5"/>
      <c r="HA147" s="5"/>
      <c r="HB147" s="5"/>
      <c r="HC147" s="5"/>
      <c r="HD147" s="5"/>
      <c r="HE147" s="5"/>
      <c r="HF147" s="5"/>
      <c r="HG147" s="5"/>
      <c r="HH147" s="5"/>
      <c r="HI147" s="5"/>
      <c r="HJ147" s="5"/>
      <c r="HK147" s="5"/>
      <c r="HL147" s="62"/>
      <c r="HM147" s="62"/>
      <c r="HN147" s="62"/>
      <c r="HO147" s="62"/>
      <c r="HP147" s="62"/>
      <c r="HQ147" s="62"/>
      <c r="HR147" s="62"/>
      <c r="HS147" s="62"/>
      <c r="HT147" s="62"/>
      <c r="HU147" s="62"/>
      <c r="HV147" s="62"/>
      <c r="HW147" s="62"/>
      <c r="HX147" s="62"/>
      <c r="HY147" s="62"/>
      <c r="HZ147" s="62"/>
      <c r="IA147" s="5"/>
      <c r="IB147" s="5"/>
      <c r="IC147" s="5"/>
      <c r="ID147" s="5"/>
      <c r="IE147" s="5"/>
      <c r="IF147" s="5"/>
      <c r="IG147" s="5"/>
      <c r="IH147" s="5"/>
      <c r="II147" s="5"/>
      <c r="IJ147" s="5"/>
      <c r="IK147" s="5"/>
      <c r="IL147" s="5"/>
      <c r="IM147" s="5"/>
      <c r="IN147" s="5"/>
      <c r="IO147" s="5"/>
      <c r="IP147" s="62"/>
      <c r="IQ147" s="62"/>
      <c r="IR147" s="62"/>
      <c r="IS147" s="62"/>
      <c r="IT147" s="62"/>
      <c r="IU147" s="62"/>
      <c r="IV147" s="62"/>
      <c r="IW147" s="62"/>
      <c r="IX147" s="62"/>
      <c r="IY147" s="62"/>
      <c r="IZ147" s="62"/>
      <c r="JA147" s="62"/>
      <c r="JB147" s="62"/>
      <c r="JC147" s="62"/>
      <c r="JD147" s="62"/>
      <c r="JE147" s="5"/>
      <c r="JF147" s="5"/>
      <c r="JG147" s="5"/>
      <c r="JH147" s="5"/>
      <c r="JI147" s="5"/>
      <c r="JJ147" s="5"/>
      <c r="JK147" s="5"/>
      <c r="JL147" s="5"/>
      <c r="JM147" s="5"/>
      <c r="JN147" s="5"/>
      <c r="JO147" s="5"/>
      <c r="JP147" s="5"/>
      <c r="JQ147" s="5"/>
      <c r="JR147" s="5"/>
      <c r="JS147" s="5"/>
      <c r="JT147" s="62"/>
      <c r="JU147" s="62"/>
      <c r="JV147" s="62"/>
      <c r="JW147" s="62"/>
      <c r="JX147" s="62"/>
      <c r="JY147" s="62"/>
      <c r="JZ147" s="62"/>
      <c r="KA147" s="62"/>
      <c r="KB147" s="62"/>
      <c r="KC147" s="62"/>
      <c r="KD147" s="62"/>
      <c r="KE147" s="62"/>
      <c r="KF147" s="62"/>
      <c r="KG147" s="62"/>
      <c r="KH147" s="62"/>
      <c r="KI147" s="5"/>
      <c r="KJ147" s="5"/>
      <c r="KK147" s="5"/>
      <c r="KL147" s="5"/>
      <c r="KM147" s="5"/>
      <c r="KN147" s="5"/>
      <c r="KO147" s="5"/>
      <c r="KP147" s="5"/>
      <c r="KQ147" s="5"/>
      <c r="KR147" s="5"/>
      <c r="KS147" s="5"/>
      <c r="KT147" s="5"/>
      <c r="KU147" s="5"/>
      <c r="KV147" s="5"/>
      <c r="KW147" s="5"/>
      <c r="KX147" s="62"/>
      <c r="KY147" s="62"/>
      <c r="KZ147" s="62"/>
      <c r="LA147" s="62"/>
      <c r="LB147" s="62"/>
      <c r="LC147" s="62"/>
      <c r="LD147" s="62"/>
      <c r="LE147" s="62"/>
      <c r="LF147" s="62"/>
      <c r="LG147" s="62"/>
      <c r="LH147" s="62"/>
      <c r="LI147" s="62"/>
      <c r="LJ147" s="62"/>
      <c r="LK147" s="62"/>
      <c r="LL147" s="62"/>
    </row>
    <row r="148" spans="1:324" x14ac:dyDescent="0.35">
      <c r="A148" s="131">
        <v>144</v>
      </c>
      <c r="B148" s="170"/>
      <c r="C148" s="170"/>
      <c r="D148" s="152">
        <v>940</v>
      </c>
      <c r="E148" s="72" t="str">
        <f>'BVEM Scorecard'!F147</f>
        <v>Solar</v>
      </c>
      <c r="F148" s="96"/>
      <c r="G148" s="96"/>
      <c r="H148" s="96"/>
      <c r="I148" s="96"/>
      <c r="J148" s="66"/>
      <c r="K148" s="66"/>
      <c r="L148" s="66"/>
      <c r="M148" s="66"/>
      <c r="N148" s="66"/>
      <c r="O148" s="66"/>
      <c r="P148" s="66"/>
      <c r="Q148" s="66"/>
      <c r="R148" s="66"/>
      <c r="S148" s="66"/>
      <c r="T148" s="66"/>
      <c r="U148" s="66"/>
      <c r="V148" s="66"/>
      <c r="W148" s="66"/>
      <c r="X148" s="35"/>
      <c r="Y148" s="5"/>
      <c r="Z148" s="5"/>
      <c r="AA148" s="5"/>
      <c r="AB148" s="5"/>
      <c r="AC148" s="5"/>
      <c r="AD148" s="5"/>
      <c r="AE148" s="5"/>
      <c r="AF148" s="5"/>
      <c r="AG148" s="5"/>
      <c r="AH148" s="5"/>
      <c r="AI148" s="5"/>
      <c r="AJ148" s="35"/>
      <c r="AK148" s="35"/>
      <c r="AL148" s="35"/>
      <c r="AM148" s="35"/>
      <c r="AN148" s="62"/>
      <c r="AO148" s="62"/>
      <c r="AP148" s="62"/>
      <c r="AQ148" s="62"/>
      <c r="AR148" s="62"/>
      <c r="AS148" s="62"/>
      <c r="AT148" s="62"/>
      <c r="AU148" s="62"/>
      <c r="AV148" s="62"/>
      <c r="AW148" s="62"/>
      <c r="AX148" s="62"/>
      <c r="AY148" s="62"/>
      <c r="AZ148" s="62"/>
      <c r="BA148" s="62"/>
      <c r="BB148" s="62"/>
      <c r="BC148" s="5"/>
      <c r="BD148" s="5"/>
      <c r="BE148" s="5"/>
      <c r="BF148" s="5"/>
      <c r="BG148" s="5"/>
      <c r="BH148" s="5"/>
      <c r="BI148" s="5"/>
      <c r="BJ148" s="5"/>
      <c r="BK148" s="5"/>
      <c r="BL148" s="5"/>
      <c r="BM148" s="5"/>
      <c r="BN148" s="5"/>
      <c r="BO148" s="5"/>
      <c r="BP148" s="5"/>
      <c r="BQ148" s="5"/>
      <c r="BR148" s="62"/>
      <c r="BS148" s="62"/>
      <c r="BT148" s="62"/>
      <c r="BU148" s="62"/>
      <c r="BV148" s="62"/>
      <c r="BW148" s="62"/>
      <c r="BX148" s="62"/>
      <c r="BY148" s="62"/>
      <c r="BZ148" s="62"/>
      <c r="CA148" s="62"/>
      <c r="CB148" s="62"/>
      <c r="CC148" s="62"/>
      <c r="CD148" s="62"/>
      <c r="CE148" s="62"/>
      <c r="CF148" s="62"/>
      <c r="CG148" s="5"/>
      <c r="CH148" s="5"/>
      <c r="CI148" s="5"/>
      <c r="CJ148" s="5"/>
      <c r="CK148" s="5"/>
      <c r="CL148" s="5"/>
      <c r="CM148" s="5"/>
      <c r="CN148" s="5"/>
      <c r="CO148" s="5"/>
      <c r="CP148" s="5"/>
      <c r="CQ148" s="5"/>
      <c r="CR148" s="5"/>
      <c r="CS148" s="5"/>
      <c r="CT148" s="5"/>
      <c r="CU148" s="5"/>
      <c r="CV148" s="62"/>
      <c r="CW148" s="62"/>
      <c r="CX148" s="62"/>
      <c r="CY148" s="62"/>
      <c r="CZ148" s="62"/>
      <c r="DA148" s="62"/>
      <c r="DB148" s="62"/>
      <c r="DC148" s="62"/>
      <c r="DD148" s="62"/>
      <c r="DE148" s="62"/>
      <c r="DF148" s="62"/>
      <c r="DG148" s="62"/>
      <c r="DH148" s="62"/>
      <c r="DI148" s="62"/>
      <c r="DJ148" s="62"/>
      <c r="DK148" s="5"/>
      <c r="DL148" s="5"/>
      <c r="DM148" s="5"/>
      <c r="DN148" s="5"/>
      <c r="DO148" s="5"/>
      <c r="DP148" s="5"/>
      <c r="DQ148" s="5"/>
      <c r="DR148" s="5"/>
      <c r="DS148" s="5"/>
      <c r="DT148" s="5"/>
      <c r="DU148" s="5"/>
      <c r="DV148" s="5"/>
      <c r="DW148" s="5"/>
      <c r="DX148" s="5"/>
      <c r="DY148" s="5"/>
      <c r="DZ148" s="62"/>
      <c r="EA148" s="62"/>
      <c r="EB148" s="62"/>
      <c r="EC148" s="62"/>
      <c r="ED148" s="62"/>
      <c r="EE148" s="62"/>
      <c r="EF148" s="62"/>
      <c r="EG148" s="62"/>
      <c r="EH148" s="62"/>
      <c r="EI148" s="62"/>
      <c r="EJ148" s="62"/>
      <c r="EK148" s="62"/>
      <c r="EL148" s="62"/>
      <c r="EM148" s="62"/>
      <c r="EN148" s="62"/>
      <c r="EO148" s="5"/>
      <c r="EP148" s="5"/>
      <c r="EQ148" s="5"/>
      <c r="ER148" s="5"/>
      <c r="ES148" s="5"/>
      <c r="ET148" s="5"/>
      <c r="EU148" s="5"/>
      <c r="EV148" s="5"/>
      <c r="EW148" s="5"/>
      <c r="EX148" s="5"/>
      <c r="EY148" s="5"/>
      <c r="EZ148" s="5"/>
      <c r="FA148" s="5"/>
      <c r="FB148" s="5"/>
      <c r="FC148" s="5"/>
      <c r="FD148" s="62"/>
      <c r="FE148" s="62"/>
      <c r="FF148" s="62"/>
      <c r="FG148" s="62"/>
      <c r="FH148" s="62"/>
      <c r="FI148" s="62"/>
      <c r="FJ148" s="62"/>
      <c r="FK148" s="62"/>
      <c r="FL148" s="62"/>
      <c r="FM148" s="62"/>
      <c r="FN148" s="62"/>
      <c r="FO148" s="62"/>
      <c r="FP148" s="62"/>
      <c r="FQ148" s="62"/>
      <c r="FR148" s="62"/>
      <c r="FS148" s="5"/>
      <c r="FT148" s="5"/>
      <c r="FU148" s="5"/>
      <c r="FV148" s="5"/>
      <c r="FW148" s="5"/>
      <c r="FX148" s="5"/>
      <c r="FY148" s="5"/>
      <c r="FZ148" s="5"/>
      <c r="GA148" s="5"/>
      <c r="GB148" s="5"/>
      <c r="GC148" s="5"/>
      <c r="GD148" s="5"/>
      <c r="GE148" s="5"/>
      <c r="GF148" s="5"/>
      <c r="GG148" s="5"/>
      <c r="GH148" s="62"/>
      <c r="GI148" s="62"/>
      <c r="GJ148" s="62"/>
      <c r="GK148" s="62"/>
      <c r="GL148" s="62"/>
      <c r="GM148" s="62"/>
      <c r="GN148" s="62"/>
      <c r="GO148" s="62"/>
      <c r="GP148" s="62"/>
      <c r="GQ148" s="62"/>
      <c r="GR148" s="62"/>
      <c r="GS148" s="62"/>
      <c r="GT148" s="62"/>
      <c r="GU148" s="62"/>
      <c r="GV148" s="62"/>
      <c r="GW148" s="5"/>
      <c r="GX148" s="5"/>
      <c r="GY148" s="5"/>
      <c r="GZ148" s="5"/>
      <c r="HA148" s="5"/>
      <c r="HB148" s="5"/>
      <c r="HC148" s="5"/>
      <c r="HD148" s="5"/>
      <c r="HE148" s="5"/>
      <c r="HF148" s="5"/>
      <c r="HG148" s="5"/>
      <c r="HH148" s="5"/>
      <c r="HI148" s="5"/>
      <c r="HJ148" s="5"/>
      <c r="HK148" s="5"/>
      <c r="HL148" s="62"/>
      <c r="HM148" s="62"/>
      <c r="HN148" s="62"/>
      <c r="HO148" s="62"/>
      <c r="HP148" s="62"/>
      <c r="HQ148" s="62"/>
      <c r="HR148" s="62"/>
      <c r="HS148" s="62"/>
      <c r="HT148" s="62"/>
      <c r="HU148" s="62"/>
      <c r="HV148" s="62"/>
      <c r="HW148" s="62"/>
      <c r="HX148" s="62"/>
      <c r="HY148" s="62"/>
      <c r="HZ148" s="62"/>
      <c r="IA148" s="5"/>
      <c r="IB148" s="5"/>
      <c r="IC148" s="5"/>
      <c r="ID148" s="5"/>
      <c r="IE148" s="5"/>
      <c r="IF148" s="5"/>
      <c r="IG148" s="5"/>
      <c r="IH148" s="5"/>
      <c r="II148" s="5"/>
      <c r="IJ148" s="5"/>
      <c r="IK148" s="5"/>
      <c r="IL148" s="5"/>
      <c r="IM148" s="5"/>
      <c r="IN148" s="5"/>
      <c r="IO148" s="5"/>
      <c r="IP148" s="62"/>
      <c r="IQ148" s="62"/>
      <c r="IR148" s="62"/>
      <c r="IS148" s="62"/>
      <c r="IT148" s="62"/>
      <c r="IU148" s="62"/>
      <c r="IV148" s="62"/>
      <c r="IW148" s="62"/>
      <c r="IX148" s="62"/>
      <c r="IY148" s="62"/>
      <c r="IZ148" s="62"/>
      <c r="JA148" s="62"/>
      <c r="JB148" s="62"/>
      <c r="JC148" s="62"/>
      <c r="JD148" s="62"/>
      <c r="JE148" s="5"/>
      <c r="JF148" s="5"/>
      <c r="JG148" s="5"/>
      <c r="JH148" s="5"/>
      <c r="JI148" s="5"/>
      <c r="JJ148" s="5"/>
      <c r="JK148" s="5"/>
      <c r="JL148" s="5"/>
      <c r="JM148" s="5"/>
      <c r="JN148" s="5"/>
      <c r="JO148" s="5"/>
      <c r="JP148" s="5"/>
      <c r="JQ148" s="5"/>
      <c r="JR148" s="5"/>
      <c r="JS148" s="5"/>
      <c r="JT148" s="62"/>
      <c r="JU148" s="62"/>
      <c r="JV148" s="62"/>
      <c r="JW148" s="62"/>
      <c r="JX148" s="62"/>
      <c r="JY148" s="62"/>
      <c r="JZ148" s="62"/>
      <c r="KA148" s="62"/>
      <c r="KB148" s="62"/>
      <c r="KC148" s="62"/>
      <c r="KD148" s="62"/>
      <c r="KE148" s="62"/>
      <c r="KF148" s="62"/>
      <c r="KG148" s="62"/>
      <c r="KH148" s="62"/>
      <c r="KI148" s="5"/>
      <c r="KJ148" s="5"/>
      <c r="KK148" s="5"/>
      <c r="KL148" s="5"/>
      <c r="KM148" s="5"/>
      <c r="KN148" s="5"/>
      <c r="KO148" s="5"/>
      <c r="KP148" s="5"/>
      <c r="KQ148" s="5"/>
      <c r="KR148" s="5"/>
      <c r="KS148" s="5"/>
      <c r="KT148" s="5"/>
      <c r="KU148" s="5"/>
      <c r="KV148" s="5"/>
      <c r="KW148" s="5"/>
      <c r="KX148" s="62"/>
      <c r="KY148" s="62"/>
      <c r="KZ148" s="62"/>
      <c r="LA148" s="62"/>
      <c r="LB148" s="62"/>
      <c r="LC148" s="62"/>
      <c r="LD148" s="62"/>
      <c r="LE148" s="62"/>
      <c r="LF148" s="62"/>
      <c r="LG148" s="62"/>
      <c r="LH148" s="62"/>
      <c r="LI148" s="62"/>
      <c r="LJ148" s="62"/>
      <c r="LK148" s="62"/>
      <c r="LL148" s="62"/>
    </row>
    <row r="149" spans="1:324" x14ac:dyDescent="0.35">
      <c r="A149" s="131">
        <v>145</v>
      </c>
      <c r="B149" s="170"/>
      <c r="C149" s="170"/>
      <c r="D149" s="152">
        <v>962</v>
      </c>
      <c r="E149" s="72" t="str">
        <f>'BVEM Scorecard'!F148</f>
        <v>Solar</v>
      </c>
      <c r="F149" s="96"/>
      <c r="G149" s="96"/>
      <c r="H149" s="96"/>
      <c r="I149" s="96"/>
      <c r="J149" s="66"/>
      <c r="K149" s="66"/>
      <c r="L149" s="66"/>
      <c r="M149" s="66"/>
      <c r="N149" s="66"/>
      <c r="O149" s="66"/>
      <c r="P149" s="66"/>
      <c r="Q149" s="66"/>
      <c r="R149" s="66"/>
      <c r="S149" s="66"/>
      <c r="T149" s="66"/>
      <c r="U149" s="66"/>
      <c r="V149" s="66"/>
      <c r="W149" s="66"/>
      <c r="X149" s="35"/>
      <c r="Y149" s="5"/>
      <c r="Z149" s="5"/>
      <c r="AA149" s="5"/>
      <c r="AB149" s="5"/>
      <c r="AC149" s="5"/>
      <c r="AD149" s="5"/>
      <c r="AE149" s="5"/>
      <c r="AF149" s="5"/>
      <c r="AG149" s="5"/>
      <c r="AH149" s="5"/>
      <c r="AI149" s="5"/>
      <c r="AJ149" s="35"/>
      <c r="AK149" s="35"/>
      <c r="AL149" s="35"/>
      <c r="AM149" s="35"/>
      <c r="AN149" s="62"/>
      <c r="AO149" s="62"/>
      <c r="AP149" s="62"/>
      <c r="AQ149" s="62"/>
      <c r="AR149" s="62"/>
      <c r="AS149" s="62"/>
      <c r="AT149" s="62"/>
      <c r="AU149" s="62"/>
      <c r="AV149" s="62"/>
      <c r="AW149" s="62"/>
      <c r="AX149" s="62"/>
      <c r="AY149" s="62"/>
      <c r="AZ149" s="62"/>
      <c r="BA149" s="62"/>
      <c r="BB149" s="62"/>
      <c r="BC149" s="5"/>
      <c r="BD149" s="5"/>
      <c r="BE149" s="5"/>
      <c r="BF149" s="5"/>
      <c r="BG149" s="5"/>
      <c r="BH149" s="5"/>
      <c r="BI149" s="5"/>
      <c r="BJ149" s="5"/>
      <c r="BK149" s="5"/>
      <c r="BL149" s="5"/>
      <c r="BM149" s="5"/>
      <c r="BN149" s="5"/>
      <c r="BO149" s="5"/>
      <c r="BP149" s="5"/>
      <c r="BQ149" s="5"/>
      <c r="BR149" s="62"/>
      <c r="BS149" s="62"/>
      <c r="BT149" s="62"/>
      <c r="BU149" s="62"/>
      <c r="BV149" s="62"/>
      <c r="BW149" s="62"/>
      <c r="BX149" s="62"/>
      <c r="BY149" s="62"/>
      <c r="BZ149" s="62"/>
      <c r="CA149" s="62"/>
      <c r="CB149" s="62"/>
      <c r="CC149" s="62"/>
      <c r="CD149" s="62"/>
      <c r="CE149" s="62"/>
      <c r="CF149" s="62"/>
      <c r="CG149" s="5"/>
      <c r="CH149" s="5"/>
      <c r="CI149" s="5"/>
      <c r="CJ149" s="5"/>
      <c r="CK149" s="5"/>
      <c r="CL149" s="5"/>
      <c r="CM149" s="5"/>
      <c r="CN149" s="5"/>
      <c r="CO149" s="5"/>
      <c r="CP149" s="5"/>
      <c r="CQ149" s="5"/>
      <c r="CR149" s="5"/>
      <c r="CS149" s="5"/>
      <c r="CT149" s="5"/>
      <c r="CU149" s="5"/>
      <c r="CV149" s="62"/>
      <c r="CW149" s="62"/>
      <c r="CX149" s="62"/>
      <c r="CY149" s="62"/>
      <c r="CZ149" s="62"/>
      <c r="DA149" s="62"/>
      <c r="DB149" s="62"/>
      <c r="DC149" s="62"/>
      <c r="DD149" s="62"/>
      <c r="DE149" s="62"/>
      <c r="DF149" s="62"/>
      <c r="DG149" s="62"/>
      <c r="DH149" s="62"/>
      <c r="DI149" s="62"/>
      <c r="DJ149" s="62"/>
      <c r="DK149" s="5"/>
      <c r="DL149" s="5"/>
      <c r="DM149" s="5"/>
      <c r="DN149" s="5"/>
      <c r="DO149" s="5"/>
      <c r="DP149" s="5"/>
      <c r="DQ149" s="5"/>
      <c r="DR149" s="5"/>
      <c r="DS149" s="5"/>
      <c r="DT149" s="5"/>
      <c r="DU149" s="5"/>
      <c r="DV149" s="5"/>
      <c r="DW149" s="5"/>
      <c r="DX149" s="5"/>
      <c r="DY149" s="5"/>
      <c r="DZ149" s="62"/>
      <c r="EA149" s="62"/>
      <c r="EB149" s="62"/>
      <c r="EC149" s="62"/>
      <c r="ED149" s="62"/>
      <c r="EE149" s="62"/>
      <c r="EF149" s="62"/>
      <c r="EG149" s="62"/>
      <c r="EH149" s="62"/>
      <c r="EI149" s="62"/>
      <c r="EJ149" s="62"/>
      <c r="EK149" s="62"/>
      <c r="EL149" s="62"/>
      <c r="EM149" s="62"/>
      <c r="EN149" s="62"/>
      <c r="EO149" s="5"/>
      <c r="EP149" s="5"/>
      <c r="EQ149" s="5"/>
      <c r="ER149" s="5"/>
      <c r="ES149" s="5"/>
      <c r="ET149" s="5"/>
      <c r="EU149" s="5"/>
      <c r="EV149" s="5"/>
      <c r="EW149" s="5"/>
      <c r="EX149" s="5"/>
      <c r="EY149" s="5"/>
      <c r="EZ149" s="5"/>
      <c r="FA149" s="5"/>
      <c r="FB149" s="5"/>
      <c r="FC149" s="5"/>
      <c r="FD149" s="62"/>
      <c r="FE149" s="62"/>
      <c r="FF149" s="62"/>
      <c r="FG149" s="62"/>
      <c r="FH149" s="62"/>
      <c r="FI149" s="62"/>
      <c r="FJ149" s="62"/>
      <c r="FK149" s="62"/>
      <c r="FL149" s="62"/>
      <c r="FM149" s="62"/>
      <c r="FN149" s="62"/>
      <c r="FO149" s="62"/>
      <c r="FP149" s="62"/>
      <c r="FQ149" s="62"/>
      <c r="FR149" s="62"/>
      <c r="FS149" s="5"/>
      <c r="FT149" s="5"/>
      <c r="FU149" s="5"/>
      <c r="FV149" s="5"/>
      <c r="FW149" s="5"/>
      <c r="FX149" s="5"/>
      <c r="FY149" s="5"/>
      <c r="FZ149" s="5"/>
      <c r="GA149" s="5"/>
      <c r="GB149" s="5"/>
      <c r="GC149" s="5"/>
      <c r="GD149" s="5"/>
      <c r="GE149" s="5"/>
      <c r="GF149" s="5"/>
      <c r="GG149" s="5"/>
      <c r="GH149" s="62"/>
      <c r="GI149" s="62"/>
      <c r="GJ149" s="62"/>
      <c r="GK149" s="62"/>
      <c r="GL149" s="62"/>
      <c r="GM149" s="62"/>
      <c r="GN149" s="62"/>
      <c r="GO149" s="62"/>
      <c r="GP149" s="62"/>
      <c r="GQ149" s="62"/>
      <c r="GR149" s="62"/>
      <c r="GS149" s="62"/>
      <c r="GT149" s="62"/>
      <c r="GU149" s="62"/>
      <c r="GV149" s="62"/>
      <c r="GW149" s="5"/>
      <c r="GX149" s="5"/>
      <c r="GY149" s="5"/>
      <c r="GZ149" s="5"/>
      <c r="HA149" s="5"/>
      <c r="HB149" s="5"/>
      <c r="HC149" s="5"/>
      <c r="HD149" s="5"/>
      <c r="HE149" s="5"/>
      <c r="HF149" s="5"/>
      <c r="HG149" s="5"/>
      <c r="HH149" s="5"/>
      <c r="HI149" s="5"/>
      <c r="HJ149" s="5"/>
      <c r="HK149" s="5"/>
      <c r="HL149" s="62"/>
      <c r="HM149" s="62"/>
      <c r="HN149" s="62"/>
      <c r="HO149" s="62"/>
      <c r="HP149" s="62"/>
      <c r="HQ149" s="62"/>
      <c r="HR149" s="62"/>
      <c r="HS149" s="62"/>
      <c r="HT149" s="62"/>
      <c r="HU149" s="62"/>
      <c r="HV149" s="62"/>
      <c r="HW149" s="62"/>
      <c r="HX149" s="62"/>
      <c r="HY149" s="62"/>
      <c r="HZ149" s="62"/>
      <c r="IA149" s="5"/>
      <c r="IB149" s="5"/>
      <c r="IC149" s="5"/>
      <c r="ID149" s="5"/>
      <c r="IE149" s="5"/>
      <c r="IF149" s="5"/>
      <c r="IG149" s="5"/>
      <c r="IH149" s="5"/>
      <c r="II149" s="5"/>
      <c r="IJ149" s="5"/>
      <c r="IK149" s="5"/>
      <c r="IL149" s="5"/>
      <c r="IM149" s="5"/>
      <c r="IN149" s="5"/>
      <c r="IO149" s="5"/>
      <c r="IP149" s="62"/>
      <c r="IQ149" s="62"/>
      <c r="IR149" s="62"/>
      <c r="IS149" s="62"/>
      <c r="IT149" s="62"/>
      <c r="IU149" s="62"/>
      <c r="IV149" s="62"/>
      <c r="IW149" s="62"/>
      <c r="IX149" s="62"/>
      <c r="IY149" s="62"/>
      <c r="IZ149" s="62"/>
      <c r="JA149" s="62"/>
      <c r="JB149" s="62"/>
      <c r="JC149" s="62"/>
      <c r="JD149" s="62"/>
      <c r="JE149" s="5"/>
      <c r="JF149" s="5"/>
      <c r="JG149" s="5"/>
      <c r="JH149" s="5"/>
      <c r="JI149" s="5"/>
      <c r="JJ149" s="5"/>
      <c r="JK149" s="5"/>
      <c r="JL149" s="5"/>
      <c r="JM149" s="5"/>
      <c r="JN149" s="5"/>
      <c r="JO149" s="5"/>
      <c r="JP149" s="5"/>
      <c r="JQ149" s="5"/>
      <c r="JR149" s="5"/>
      <c r="JS149" s="5"/>
      <c r="JT149" s="62"/>
      <c r="JU149" s="62"/>
      <c r="JV149" s="62"/>
      <c r="JW149" s="62"/>
      <c r="JX149" s="62"/>
      <c r="JY149" s="62"/>
      <c r="JZ149" s="62"/>
      <c r="KA149" s="62"/>
      <c r="KB149" s="62"/>
      <c r="KC149" s="62"/>
      <c r="KD149" s="62"/>
      <c r="KE149" s="62"/>
      <c r="KF149" s="62"/>
      <c r="KG149" s="62"/>
      <c r="KH149" s="62"/>
      <c r="KI149" s="5"/>
      <c r="KJ149" s="5"/>
      <c r="KK149" s="5"/>
      <c r="KL149" s="5"/>
      <c r="KM149" s="5"/>
      <c r="KN149" s="5"/>
      <c r="KO149" s="5"/>
      <c r="KP149" s="5"/>
      <c r="KQ149" s="5"/>
      <c r="KR149" s="5"/>
      <c r="KS149" s="5"/>
      <c r="KT149" s="5"/>
      <c r="KU149" s="5"/>
      <c r="KV149" s="5"/>
      <c r="KW149" s="5"/>
      <c r="KX149" s="62"/>
      <c r="KY149" s="62"/>
      <c r="KZ149" s="62"/>
      <c r="LA149" s="62"/>
      <c r="LB149" s="62"/>
      <c r="LC149" s="62"/>
      <c r="LD149" s="62"/>
      <c r="LE149" s="62"/>
      <c r="LF149" s="62"/>
      <c r="LG149" s="62"/>
      <c r="LH149" s="62"/>
      <c r="LI149" s="62"/>
      <c r="LJ149" s="62"/>
      <c r="LK149" s="62"/>
      <c r="LL149" s="62"/>
    </row>
    <row r="150" spans="1:324" x14ac:dyDescent="0.35">
      <c r="A150" s="131">
        <v>146</v>
      </c>
      <c r="B150" s="170"/>
      <c r="C150" s="170"/>
      <c r="D150" s="152">
        <v>942</v>
      </c>
      <c r="E150" s="72" t="str">
        <f>'BVEM Scorecard'!F149</f>
        <v>Solar</v>
      </c>
      <c r="F150" s="96"/>
      <c r="G150" s="96"/>
      <c r="H150" s="96"/>
      <c r="I150" s="96"/>
      <c r="J150" s="66"/>
      <c r="K150" s="66"/>
      <c r="L150" s="66"/>
      <c r="M150" s="66"/>
      <c r="N150" s="66"/>
      <c r="O150" s="66"/>
      <c r="P150" s="66"/>
      <c r="Q150" s="66"/>
      <c r="R150" s="66"/>
      <c r="S150" s="66"/>
      <c r="T150" s="66"/>
      <c r="U150" s="66"/>
      <c r="V150" s="66"/>
      <c r="W150" s="66"/>
      <c r="X150" s="35"/>
      <c r="Y150" s="5"/>
      <c r="Z150" s="5"/>
      <c r="AA150" s="5"/>
      <c r="AB150" s="5"/>
      <c r="AC150" s="5"/>
      <c r="AD150" s="5"/>
      <c r="AE150" s="5"/>
      <c r="AF150" s="5"/>
      <c r="AG150" s="5"/>
      <c r="AH150" s="5"/>
      <c r="AI150" s="5"/>
      <c r="AJ150" s="35"/>
      <c r="AK150" s="35"/>
      <c r="AL150" s="35"/>
      <c r="AM150" s="35"/>
      <c r="AN150" s="62"/>
      <c r="AO150" s="62"/>
      <c r="AP150" s="62"/>
      <c r="AQ150" s="62"/>
      <c r="AR150" s="62"/>
      <c r="AS150" s="62"/>
      <c r="AT150" s="62"/>
      <c r="AU150" s="62"/>
      <c r="AV150" s="62"/>
      <c r="AW150" s="62"/>
      <c r="AX150" s="62"/>
      <c r="AY150" s="62"/>
      <c r="AZ150" s="62"/>
      <c r="BA150" s="62"/>
      <c r="BB150" s="62"/>
      <c r="BC150" s="5"/>
      <c r="BD150" s="5"/>
      <c r="BE150" s="5"/>
      <c r="BF150" s="5"/>
      <c r="BG150" s="5"/>
      <c r="BH150" s="5"/>
      <c r="BI150" s="5"/>
      <c r="BJ150" s="5"/>
      <c r="BK150" s="5"/>
      <c r="BL150" s="5"/>
      <c r="BM150" s="5"/>
      <c r="BN150" s="5"/>
      <c r="BO150" s="5"/>
      <c r="BP150" s="5"/>
      <c r="BQ150" s="5"/>
      <c r="BR150" s="62"/>
      <c r="BS150" s="62"/>
      <c r="BT150" s="62"/>
      <c r="BU150" s="62"/>
      <c r="BV150" s="62"/>
      <c r="BW150" s="62"/>
      <c r="BX150" s="62"/>
      <c r="BY150" s="62"/>
      <c r="BZ150" s="62"/>
      <c r="CA150" s="62"/>
      <c r="CB150" s="62"/>
      <c r="CC150" s="62"/>
      <c r="CD150" s="62"/>
      <c r="CE150" s="62"/>
      <c r="CF150" s="62"/>
      <c r="CG150" s="5"/>
      <c r="CH150" s="5"/>
      <c r="CI150" s="5"/>
      <c r="CJ150" s="5"/>
      <c r="CK150" s="5"/>
      <c r="CL150" s="5"/>
      <c r="CM150" s="5"/>
      <c r="CN150" s="5"/>
      <c r="CO150" s="5"/>
      <c r="CP150" s="5"/>
      <c r="CQ150" s="5"/>
      <c r="CR150" s="5"/>
      <c r="CS150" s="5"/>
      <c r="CT150" s="5"/>
      <c r="CU150" s="5"/>
      <c r="CV150" s="62"/>
      <c r="CW150" s="62"/>
      <c r="CX150" s="62"/>
      <c r="CY150" s="62"/>
      <c r="CZ150" s="62"/>
      <c r="DA150" s="62"/>
      <c r="DB150" s="62"/>
      <c r="DC150" s="62"/>
      <c r="DD150" s="62"/>
      <c r="DE150" s="62"/>
      <c r="DF150" s="62"/>
      <c r="DG150" s="62"/>
      <c r="DH150" s="62"/>
      <c r="DI150" s="62"/>
      <c r="DJ150" s="62"/>
      <c r="DK150" s="5"/>
      <c r="DL150" s="5"/>
      <c r="DM150" s="5"/>
      <c r="DN150" s="5"/>
      <c r="DO150" s="5"/>
      <c r="DP150" s="5"/>
      <c r="DQ150" s="5"/>
      <c r="DR150" s="5"/>
      <c r="DS150" s="5"/>
      <c r="DT150" s="5"/>
      <c r="DU150" s="5"/>
      <c r="DV150" s="5"/>
      <c r="DW150" s="5"/>
      <c r="DX150" s="5"/>
      <c r="DY150" s="5"/>
      <c r="DZ150" s="62"/>
      <c r="EA150" s="62"/>
      <c r="EB150" s="62"/>
      <c r="EC150" s="62"/>
      <c r="ED150" s="62"/>
      <c r="EE150" s="62"/>
      <c r="EF150" s="62"/>
      <c r="EG150" s="62"/>
      <c r="EH150" s="62"/>
      <c r="EI150" s="62"/>
      <c r="EJ150" s="62"/>
      <c r="EK150" s="62"/>
      <c r="EL150" s="62"/>
      <c r="EM150" s="62"/>
      <c r="EN150" s="62"/>
      <c r="EO150" s="5"/>
      <c r="EP150" s="5"/>
      <c r="EQ150" s="5"/>
      <c r="ER150" s="5"/>
      <c r="ES150" s="5"/>
      <c r="ET150" s="5"/>
      <c r="EU150" s="5"/>
      <c r="EV150" s="5"/>
      <c r="EW150" s="5"/>
      <c r="EX150" s="5"/>
      <c r="EY150" s="5"/>
      <c r="EZ150" s="5"/>
      <c r="FA150" s="5"/>
      <c r="FB150" s="5"/>
      <c r="FC150" s="5"/>
      <c r="FD150" s="62"/>
      <c r="FE150" s="62"/>
      <c r="FF150" s="62"/>
      <c r="FG150" s="62"/>
      <c r="FH150" s="62"/>
      <c r="FI150" s="62"/>
      <c r="FJ150" s="62"/>
      <c r="FK150" s="62"/>
      <c r="FL150" s="62"/>
      <c r="FM150" s="62"/>
      <c r="FN150" s="62"/>
      <c r="FO150" s="62"/>
      <c r="FP150" s="62"/>
      <c r="FQ150" s="62"/>
      <c r="FR150" s="62"/>
      <c r="FS150" s="5"/>
      <c r="FT150" s="5"/>
      <c r="FU150" s="5"/>
      <c r="FV150" s="5"/>
      <c r="FW150" s="5"/>
      <c r="FX150" s="5"/>
      <c r="FY150" s="5"/>
      <c r="FZ150" s="5"/>
      <c r="GA150" s="5"/>
      <c r="GB150" s="5"/>
      <c r="GC150" s="5"/>
      <c r="GD150" s="5"/>
      <c r="GE150" s="5"/>
      <c r="GF150" s="5"/>
      <c r="GG150" s="5"/>
      <c r="GH150" s="62"/>
      <c r="GI150" s="62"/>
      <c r="GJ150" s="62"/>
      <c r="GK150" s="62"/>
      <c r="GL150" s="62"/>
      <c r="GM150" s="62"/>
      <c r="GN150" s="62"/>
      <c r="GO150" s="62"/>
      <c r="GP150" s="62"/>
      <c r="GQ150" s="62"/>
      <c r="GR150" s="62"/>
      <c r="GS150" s="62"/>
      <c r="GT150" s="62"/>
      <c r="GU150" s="62"/>
      <c r="GV150" s="62"/>
      <c r="GW150" s="5"/>
      <c r="GX150" s="5"/>
      <c r="GY150" s="5"/>
      <c r="GZ150" s="5"/>
      <c r="HA150" s="5"/>
      <c r="HB150" s="5"/>
      <c r="HC150" s="5"/>
      <c r="HD150" s="5"/>
      <c r="HE150" s="5"/>
      <c r="HF150" s="5"/>
      <c r="HG150" s="5"/>
      <c r="HH150" s="5"/>
      <c r="HI150" s="5"/>
      <c r="HJ150" s="5"/>
      <c r="HK150" s="5"/>
      <c r="HL150" s="62"/>
      <c r="HM150" s="62"/>
      <c r="HN150" s="62"/>
      <c r="HO150" s="62"/>
      <c r="HP150" s="62"/>
      <c r="HQ150" s="62"/>
      <c r="HR150" s="62"/>
      <c r="HS150" s="62"/>
      <c r="HT150" s="62"/>
      <c r="HU150" s="62"/>
      <c r="HV150" s="62"/>
      <c r="HW150" s="62"/>
      <c r="HX150" s="62"/>
      <c r="HY150" s="62"/>
      <c r="HZ150" s="62"/>
      <c r="IA150" s="5"/>
      <c r="IB150" s="5"/>
      <c r="IC150" s="5"/>
      <c r="ID150" s="5"/>
      <c r="IE150" s="5"/>
      <c r="IF150" s="5"/>
      <c r="IG150" s="5"/>
      <c r="IH150" s="5"/>
      <c r="II150" s="5"/>
      <c r="IJ150" s="5"/>
      <c r="IK150" s="5"/>
      <c r="IL150" s="5"/>
      <c r="IM150" s="5"/>
      <c r="IN150" s="5"/>
      <c r="IO150" s="5"/>
      <c r="IP150" s="62"/>
      <c r="IQ150" s="62"/>
      <c r="IR150" s="62"/>
      <c r="IS150" s="62"/>
      <c r="IT150" s="62"/>
      <c r="IU150" s="62"/>
      <c r="IV150" s="62"/>
      <c r="IW150" s="62"/>
      <c r="IX150" s="62"/>
      <c r="IY150" s="62"/>
      <c r="IZ150" s="62"/>
      <c r="JA150" s="62"/>
      <c r="JB150" s="62"/>
      <c r="JC150" s="62"/>
      <c r="JD150" s="62"/>
      <c r="JE150" s="5"/>
      <c r="JF150" s="5"/>
      <c r="JG150" s="5"/>
      <c r="JH150" s="5"/>
      <c r="JI150" s="5"/>
      <c r="JJ150" s="5"/>
      <c r="JK150" s="5"/>
      <c r="JL150" s="5"/>
      <c r="JM150" s="5"/>
      <c r="JN150" s="5"/>
      <c r="JO150" s="5"/>
      <c r="JP150" s="5"/>
      <c r="JQ150" s="5"/>
      <c r="JR150" s="5"/>
      <c r="JS150" s="5"/>
      <c r="JT150" s="62"/>
      <c r="JU150" s="62"/>
      <c r="JV150" s="62"/>
      <c r="JW150" s="62"/>
      <c r="JX150" s="62"/>
      <c r="JY150" s="62"/>
      <c r="JZ150" s="62"/>
      <c r="KA150" s="62"/>
      <c r="KB150" s="62"/>
      <c r="KC150" s="62"/>
      <c r="KD150" s="62"/>
      <c r="KE150" s="62"/>
      <c r="KF150" s="62"/>
      <c r="KG150" s="62"/>
      <c r="KH150" s="62"/>
      <c r="KI150" s="5"/>
      <c r="KJ150" s="5"/>
      <c r="KK150" s="5"/>
      <c r="KL150" s="5"/>
      <c r="KM150" s="5"/>
      <c r="KN150" s="5"/>
      <c r="KO150" s="5"/>
      <c r="KP150" s="5"/>
      <c r="KQ150" s="5"/>
      <c r="KR150" s="5"/>
      <c r="KS150" s="5"/>
      <c r="KT150" s="5"/>
      <c r="KU150" s="5"/>
      <c r="KV150" s="5"/>
      <c r="KW150" s="5"/>
      <c r="KX150" s="62"/>
      <c r="KY150" s="62"/>
      <c r="KZ150" s="62"/>
      <c r="LA150" s="62"/>
      <c r="LB150" s="62"/>
      <c r="LC150" s="62"/>
      <c r="LD150" s="62"/>
      <c r="LE150" s="62"/>
      <c r="LF150" s="62"/>
      <c r="LG150" s="62"/>
      <c r="LH150" s="62"/>
      <c r="LI150" s="62"/>
      <c r="LJ150" s="62"/>
      <c r="LK150" s="62"/>
      <c r="LL150" s="62"/>
    </row>
    <row r="151" spans="1:324" x14ac:dyDescent="0.35">
      <c r="A151" s="131">
        <v>147</v>
      </c>
      <c r="B151" s="170"/>
      <c r="C151" s="170"/>
      <c r="D151" s="152">
        <v>956</v>
      </c>
      <c r="E151" s="72" t="str">
        <f>'BVEM Scorecard'!F150</f>
        <v>Solar</v>
      </c>
      <c r="F151" s="96"/>
      <c r="G151" s="96"/>
      <c r="H151" s="96"/>
      <c r="I151" s="96"/>
      <c r="J151" s="66"/>
      <c r="K151" s="66"/>
      <c r="L151" s="66"/>
      <c r="M151" s="66"/>
      <c r="N151" s="66"/>
      <c r="O151" s="66"/>
      <c r="P151" s="66"/>
      <c r="Q151" s="66"/>
      <c r="R151" s="66"/>
      <c r="S151" s="66"/>
      <c r="T151" s="66"/>
      <c r="U151" s="66"/>
      <c r="V151" s="66"/>
      <c r="W151" s="66"/>
      <c r="X151" s="35"/>
      <c r="Y151" s="5"/>
      <c r="Z151" s="5"/>
      <c r="AA151" s="5"/>
      <c r="AB151" s="5"/>
      <c r="AC151" s="5"/>
      <c r="AD151" s="5"/>
      <c r="AE151" s="5"/>
      <c r="AF151" s="5"/>
      <c r="AG151" s="5"/>
      <c r="AH151" s="5"/>
      <c r="AI151" s="5"/>
      <c r="AJ151" s="35"/>
      <c r="AK151" s="35"/>
      <c r="AL151" s="35"/>
      <c r="AM151" s="35"/>
      <c r="AN151" s="62"/>
      <c r="AO151" s="62"/>
      <c r="AP151" s="62"/>
      <c r="AQ151" s="62"/>
      <c r="AR151" s="62"/>
      <c r="AS151" s="62"/>
      <c r="AT151" s="62"/>
      <c r="AU151" s="62"/>
      <c r="AV151" s="62"/>
      <c r="AW151" s="62"/>
      <c r="AX151" s="62"/>
      <c r="AY151" s="62"/>
      <c r="AZ151" s="62"/>
      <c r="BA151" s="62"/>
      <c r="BB151" s="62"/>
      <c r="BC151" s="5"/>
      <c r="BD151" s="5"/>
      <c r="BE151" s="5"/>
      <c r="BF151" s="5"/>
      <c r="BG151" s="5"/>
      <c r="BH151" s="5"/>
      <c r="BI151" s="5"/>
      <c r="BJ151" s="5"/>
      <c r="BK151" s="5"/>
      <c r="BL151" s="5"/>
      <c r="BM151" s="5"/>
      <c r="BN151" s="5"/>
      <c r="BO151" s="5"/>
      <c r="BP151" s="5"/>
      <c r="BQ151" s="5"/>
      <c r="BR151" s="62"/>
      <c r="BS151" s="62"/>
      <c r="BT151" s="62"/>
      <c r="BU151" s="62"/>
      <c r="BV151" s="62"/>
      <c r="BW151" s="62"/>
      <c r="BX151" s="62"/>
      <c r="BY151" s="62"/>
      <c r="BZ151" s="62"/>
      <c r="CA151" s="62"/>
      <c r="CB151" s="62"/>
      <c r="CC151" s="62"/>
      <c r="CD151" s="62"/>
      <c r="CE151" s="62"/>
      <c r="CF151" s="62"/>
      <c r="CG151" s="5"/>
      <c r="CH151" s="5"/>
      <c r="CI151" s="5"/>
      <c r="CJ151" s="5"/>
      <c r="CK151" s="5"/>
      <c r="CL151" s="5"/>
      <c r="CM151" s="5"/>
      <c r="CN151" s="5"/>
      <c r="CO151" s="5"/>
      <c r="CP151" s="5"/>
      <c r="CQ151" s="5"/>
      <c r="CR151" s="5"/>
      <c r="CS151" s="5"/>
      <c r="CT151" s="5"/>
      <c r="CU151" s="5"/>
      <c r="CV151" s="62"/>
      <c r="CW151" s="62"/>
      <c r="CX151" s="62"/>
      <c r="CY151" s="62"/>
      <c r="CZ151" s="62"/>
      <c r="DA151" s="62"/>
      <c r="DB151" s="62"/>
      <c r="DC151" s="62"/>
      <c r="DD151" s="62"/>
      <c r="DE151" s="62"/>
      <c r="DF151" s="62"/>
      <c r="DG151" s="62"/>
      <c r="DH151" s="62"/>
      <c r="DI151" s="62"/>
      <c r="DJ151" s="62"/>
      <c r="DK151" s="5"/>
      <c r="DL151" s="5"/>
      <c r="DM151" s="5"/>
      <c r="DN151" s="5"/>
      <c r="DO151" s="5"/>
      <c r="DP151" s="5"/>
      <c r="DQ151" s="5"/>
      <c r="DR151" s="5"/>
      <c r="DS151" s="5"/>
      <c r="DT151" s="5"/>
      <c r="DU151" s="5"/>
      <c r="DV151" s="5"/>
      <c r="DW151" s="5"/>
      <c r="DX151" s="5"/>
      <c r="DY151" s="5"/>
      <c r="DZ151" s="62"/>
      <c r="EA151" s="62"/>
      <c r="EB151" s="62"/>
      <c r="EC151" s="62"/>
      <c r="ED151" s="62"/>
      <c r="EE151" s="62"/>
      <c r="EF151" s="62"/>
      <c r="EG151" s="62"/>
      <c r="EH151" s="62"/>
      <c r="EI151" s="62"/>
      <c r="EJ151" s="62"/>
      <c r="EK151" s="62"/>
      <c r="EL151" s="62"/>
      <c r="EM151" s="62"/>
      <c r="EN151" s="62"/>
      <c r="EO151" s="5"/>
      <c r="EP151" s="5"/>
      <c r="EQ151" s="5"/>
      <c r="ER151" s="5"/>
      <c r="ES151" s="5"/>
      <c r="ET151" s="5"/>
      <c r="EU151" s="5"/>
      <c r="EV151" s="5"/>
      <c r="EW151" s="5"/>
      <c r="EX151" s="5"/>
      <c r="EY151" s="5"/>
      <c r="EZ151" s="5"/>
      <c r="FA151" s="5"/>
      <c r="FB151" s="5"/>
      <c r="FC151" s="5"/>
      <c r="FD151" s="62"/>
      <c r="FE151" s="62"/>
      <c r="FF151" s="62"/>
      <c r="FG151" s="62"/>
      <c r="FH151" s="62"/>
      <c r="FI151" s="62"/>
      <c r="FJ151" s="62"/>
      <c r="FK151" s="62"/>
      <c r="FL151" s="62"/>
      <c r="FM151" s="62"/>
      <c r="FN151" s="62"/>
      <c r="FO151" s="62"/>
      <c r="FP151" s="62"/>
      <c r="FQ151" s="62"/>
      <c r="FR151" s="62"/>
      <c r="FS151" s="5"/>
      <c r="FT151" s="5"/>
      <c r="FU151" s="5"/>
      <c r="FV151" s="5"/>
      <c r="FW151" s="5"/>
      <c r="FX151" s="5"/>
      <c r="FY151" s="5"/>
      <c r="FZ151" s="5"/>
      <c r="GA151" s="5"/>
      <c r="GB151" s="5"/>
      <c r="GC151" s="5"/>
      <c r="GD151" s="5"/>
      <c r="GE151" s="5"/>
      <c r="GF151" s="5"/>
      <c r="GG151" s="5"/>
      <c r="GH151" s="62"/>
      <c r="GI151" s="62"/>
      <c r="GJ151" s="62"/>
      <c r="GK151" s="62"/>
      <c r="GL151" s="62"/>
      <c r="GM151" s="62"/>
      <c r="GN151" s="62"/>
      <c r="GO151" s="62"/>
      <c r="GP151" s="62"/>
      <c r="GQ151" s="62"/>
      <c r="GR151" s="62"/>
      <c r="GS151" s="62"/>
      <c r="GT151" s="62"/>
      <c r="GU151" s="62"/>
      <c r="GV151" s="62"/>
      <c r="GW151" s="5"/>
      <c r="GX151" s="5"/>
      <c r="GY151" s="5"/>
      <c r="GZ151" s="5"/>
      <c r="HA151" s="5"/>
      <c r="HB151" s="5"/>
      <c r="HC151" s="5"/>
      <c r="HD151" s="5"/>
      <c r="HE151" s="5"/>
      <c r="HF151" s="5"/>
      <c r="HG151" s="5"/>
      <c r="HH151" s="5"/>
      <c r="HI151" s="5"/>
      <c r="HJ151" s="5"/>
      <c r="HK151" s="5"/>
      <c r="HL151" s="62"/>
      <c r="HM151" s="62"/>
      <c r="HN151" s="62"/>
      <c r="HO151" s="62"/>
      <c r="HP151" s="62"/>
      <c r="HQ151" s="62"/>
      <c r="HR151" s="62"/>
      <c r="HS151" s="62"/>
      <c r="HT151" s="62"/>
      <c r="HU151" s="62"/>
      <c r="HV151" s="62"/>
      <c r="HW151" s="62"/>
      <c r="HX151" s="62"/>
      <c r="HY151" s="62"/>
      <c r="HZ151" s="62"/>
      <c r="IA151" s="5"/>
      <c r="IB151" s="5"/>
      <c r="IC151" s="5"/>
      <c r="ID151" s="5"/>
      <c r="IE151" s="5"/>
      <c r="IF151" s="5"/>
      <c r="IG151" s="5"/>
      <c r="IH151" s="5"/>
      <c r="II151" s="5"/>
      <c r="IJ151" s="5"/>
      <c r="IK151" s="5"/>
      <c r="IL151" s="5"/>
      <c r="IM151" s="5"/>
      <c r="IN151" s="5"/>
      <c r="IO151" s="5"/>
      <c r="IP151" s="62"/>
      <c r="IQ151" s="62"/>
      <c r="IR151" s="62"/>
      <c r="IS151" s="62"/>
      <c r="IT151" s="62"/>
      <c r="IU151" s="62"/>
      <c r="IV151" s="62"/>
      <c r="IW151" s="62"/>
      <c r="IX151" s="62"/>
      <c r="IY151" s="62"/>
      <c r="IZ151" s="62"/>
      <c r="JA151" s="62"/>
      <c r="JB151" s="62"/>
      <c r="JC151" s="62"/>
      <c r="JD151" s="62"/>
      <c r="JE151" s="5"/>
      <c r="JF151" s="5"/>
      <c r="JG151" s="5"/>
      <c r="JH151" s="5"/>
      <c r="JI151" s="5"/>
      <c r="JJ151" s="5"/>
      <c r="JK151" s="5"/>
      <c r="JL151" s="5"/>
      <c r="JM151" s="5"/>
      <c r="JN151" s="5"/>
      <c r="JO151" s="5"/>
      <c r="JP151" s="5"/>
      <c r="JQ151" s="5"/>
      <c r="JR151" s="5"/>
      <c r="JS151" s="5"/>
      <c r="JT151" s="62"/>
      <c r="JU151" s="62"/>
      <c r="JV151" s="62"/>
      <c r="JW151" s="62"/>
      <c r="JX151" s="62"/>
      <c r="JY151" s="62"/>
      <c r="JZ151" s="62"/>
      <c r="KA151" s="62"/>
      <c r="KB151" s="62"/>
      <c r="KC151" s="62"/>
      <c r="KD151" s="62"/>
      <c r="KE151" s="62"/>
      <c r="KF151" s="62"/>
      <c r="KG151" s="62"/>
      <c r="KH151" s="62"/>
      <c r="KI151" s="5"/>
      <c r="KJ151" s="5"/>
      <c r="KK151" s="5"/>
      <c r="KL151" s="5"/>
      <c r="KM151" s="5"/>
      <c r="KN151" s="5"/>
      <c r="KO151" s="5"/>
      <c r="KP151" s="5"/>
      <c r="KQ151" s="5"/>
      <c r="KR151" s="5"/>
      <c r="KS151" s="5"/>
      <c r="KT151" s="5"/>
      <c r="KU151" s="5"/>
      <c r="KV151" s="5"/>
      <c r="KW151" s="5"/>
      <c r="KX151" s="62"/>
      <c r="KY151" s="62"/>
      <c r="KZ151" s="62"/>
      <c r="LA151" s="62"/>
      <c r="LB151" s="62"/>
      <c r="LC151" s="62"/>
      <c r="LD151" s="62"/>
      <c r="LE151" s="62"/>
      <c r="LF151" s="62"/>
      <c r="LG151" s="62"/>
      <c r="LH151" s="62"/>
      <c r="LI151" s="62"/>
      <c r="LJ151" s="62"/>
      <c r="LK151" s="62"/>
      <c r="LL151" s="62"/>
    </row>
    <row r="152" spans="1:324" x14ac:dyDescent="0.35">
      <c r="A152" s="131">
        <v>148</v>
      </c>
      <c r="B152" s="170"/>
      <c r="C152" s="170"/>
      <c r="D152" s="152">
        <v>958</v>
      </c>
      <c r="E152" s="72" t="str">
        <f>'BVEM Scorecard'!F151</f>
        <v>Solar</v>
      </c>
      <c r="F152" s="96"/>
      <c r="G152" s="96"/>
      <c r="H152" s="96"/>
      <c r="I152" s="96"/>
      <c r="J152" s="66"/>
      <c r="K152" s="66"/>
      <c r="L152" s="66"/>
      <c r="M152" s="66"/>
      <c r="N152" s="66"/>
      <c r="O152" s="66"/>
      <c r="P152" s="66"/>
      <c r="Q152" s="66"/>
      <c r="R152" s="66"/>
      <c r="S152" s="66"/>
      <c r="T152" s="66"/>
      <c r="U152" s="66"/>
      <c r="V152" s="66"/>
      <c r="W152" s="66"/>
      <c r="X152" s="35"/>
      <c r="Y152" s="5"/>
      <c r="Z152" s="5"/>
      <c r="AA152" s="5"/>
      <c r="AB152" s="5"/>
      <c r="AC152" s="5"/>
      <c r="AD152" s="5"/>
      <c r="AE152" s="5"/>
      <c r="AF152" s="5"/>
      <c r="AG152" s="5"/>
      <c r="AH152" s="5"/>
      <c r="AI152" s="5"/>
      <c r="AJ152" s="35"/>
      <c r="AK152" s="35"/>
      <c r="AL152" s="35"/>
      <c r="AM152" s="35"/>
      <c r="AN152" s="62"/>
      <c r="AO152" s="62"/>
      <c r="AP152" s="62"/>
      <c r="AQ152" s="62"/>
      <c r="AR152" s="62"/>
      <c r="AS152" s="62"/>
      <c r="AT152" s="62"/>
      <c r="AU152" s="62"/>
      <c r="AV152" s="62"/>
      <c r="AW152" s="62"/>
      <c r="AX152" s="62"/>
      <c r="AY152" s="62"/>
      <c r="AZ152" s="62"/>
      <c r="BA152" s="62"/>
      <c r="BB152" s="62"/>
      <c r="BC152" s="5"/>
      <c r="BD152" s="5"/>
      <c r="BE152" s="5"/>
      <c r="BF152" s="5"/>
      <c r="BG152" s="5"/>
      <c r="BH152" s="5"/>
      <c r="BI152" s="5"/>
      <c r="BJ152" s="5"/>
      <c r="BK152" s="5"/>
      <c r="BL152" s="5"/>
      <c r="BM152" s="5"/>
      <c r="BN152" s="5"/>
      <c r="BO152" s="5"/>
      <c r="BP152" s="5"/>
      <c r="BQ152" s="5"/>
      <c r="BR152" s="62"/>
      <c r="BS152" s="62"/>
      <c r="BT152" s="62"/>
      <c r="BU152" s="62"/>
      <c r="BV152" s="62"/>
      <c r="BW152" s="62"/>
      <c r="BX152" s="62"/>
      <c r="BY152" s="62"/>
      <c r="BZ152" s="62"/>
      <c r="CA152" s="62"/>
      <c r="CB152" s="62"/>
      <c r="CC152" s="62"/>
      <c r="CD152" s="62"/>
      <c r="CE152" s="62"/>
      <c r="CF152" s="62"/>
      <c r="CG152" s="5"/>
      <c r="CH152" s="5"/>
      <c r="CI152" s="5"/>
      <c r="CJ152" s="5"/>
      <c r="CK152" s="5"/>
      <c r="CL152" s="5"/>
      <c r="CM152" s="5"/>
      <c r="CN152" s="5"/>
      <c r="CO152" s="5"/>
      <c r="CP152" s="5"/>
      <c r="CQ152" s="5"/>
      <c r="CR152" s="5"/>
      <c r="CS152" s="5"/>
      <c r="CT152" s="5"/>
      <c r="CU152" s="5"/>
      <c r="CV152" s="62"/>
      <c r="CW152" s="62"/>
      <c r="CX152" s="62"/>
      <c r="CY152" s="62"/>
      <c r="CZ152" s="62"/>
      <c r="DA152" s="62"/>
      <c r="DB152" s="62"/>
      <c r="DC152" s="62"/>
      <c r="DD152" s="62"/>
      <c r="DE152" s="62"/>
      <c r="DF152" s="62"/>
      <c r="DG152" s="62"/>
      <c r="DH152" s="62"/>
      <c r="DI152" s="62"/>
      <c r="DJ152" s="62"/>
      <c r="DK152" s="5"/>
      <c r="DL152" s="5"/>
      <c r="DM152" s="5"/>
      <c r="DN152" s="5"/>
      <c r="DO152" s="5"/>
      <c r="DP152" s="5"/>
      <c r="DQ152" s="5"/>
      <c r="DR152" s="5"/>
      <c r="DS152" s="5"/>
      <c r="DT152" s="5"/>
      <c r="DU152" s="5"/>
      <c r="DV152" s="5"/>
      <c r="DW152" s="5"/>
      <c r="DX152" s="5"/>
      <c r="DY152" s="5"/>
      <c r="DZ152" s="62"/>
      <c r="EA152" s="62"/>
      <c r="EB152" s="62"/>
      <c r="EC152" s="62"/>
      <c r="ED152" s="62"/>
      <c r="EE152" s="62"/>
      <c r="EF152" s="62"/>
      <c r="EG152" s="62"/>
      <c r="EH152" s="62"/>
      <c r="EI152" s="62"/>
      <c r="EJ152" s="62"/>
      <c r="EK152" s="62"/>
      <c r="EL152" s="62"/>
      <c r="EM152" s="62"/>
      <c r="EN152" s="62"/>
      <c r="EO152" s="5"/>
      <c r="EP152" s="5"/>
      <c r="EQ152" s="5"/>
      <c r="ER152" s="5"/>
      <c r="ES152" s="5"/>
      <c r="ET152" s="5"/>
      <c r="EU152" s="5"/>
      <c r="EV152" s="5"/>
      <c r="EW152" s="5"/>
      <c r="EX152" s="5"/>
      <c r="EY152" s="5"/>
      <c r="EZ152" s="5"/>
      <c r="FA152" s="5"/>
      <c r="FB152" s="5"/>
      <c r="FC152" s="5"/>
      <c r="FD152" s="62"/>
      <c r="FE152" s="62"/>
      <c r="FF152" s="62"/>
      <c r="FG152" s="62"/>
      <c r="FH152" s="62"/>
      <c r="FI152" s="62"/>
      <c r="FJ152" s="62"/>
      <c r="FK152" s="62"/>
      <c r="FL152" s="62"/>
      <c r="FM152" s="62"/>
      <c r="FN152" s="62"/>
      <c r="FO152" s="62"/>
      <c r="FP152" s="62"/>
      <c r="FQ152" s="62"/>
      <c r="FR152" s="62"/>
      <c r="FS152" s="5"/>
      <c r="FT152" s="5"/>
      <c r="FU152" s="5"/>
      <c r="FV152" s="5"/>
      <c r="FW152" s="5"/>
      <c r="FX152" s="5"/>
      <c r="FY152" s="5"/>
      <c r="FZ152" s="5"/>
      <c r="GA152" s="5"/>
      <c r="GB152" s="5"/>
      <c r="GC152" s="5"/>
      <c r="GD152" s="5"/>
      <c r="GE152" s="5"/>
      <c r="GF152" s="5"/>
      <c r="GG152" s="5"/>
      <c r="GH152" s="62"/>
      <c r="GI152" s="62"/>
      <c r="GJ152" s="62"/>
      <c r="GK152" s="62"/>
      <c r="GL152" s="62"/>
      <c r="GM152" s="62"/>
      <c r="GN152" s="62"/>
      <c r="GO152" s="62"/>
      <c r="GP152" s="62"/>
      <c r="GQ152" s="62"/>
      <c r="GR152" s="62"/>
      <c r="GS152" s="62"/>
      <c r="GT152" s="62"/>
      <c r="GU152" s="62"/>
      <c r="GV152" s="62"/>
      <c r="GW152" s="5"/>
      <c r="GX152" s="5"/>
      <c r="GY152" s="5"/>
      <c r="GZ152" s="5"/>
      <c r="HA152" s="5"/>
      <c r="HB152" s="5"/>
      <c r="HC152" s="5"/>
      <c r="HD152" s="5"/>
      <c r="HE152" s="5"/>
      <c r="HF152" s="5"/>
      <c r="HG152" s="5"/>
      <c r="HH152" s="5"/>
      <c r="HI152" s="5"/>
      <c r="HJ152" s="5"/>
      <c r="HK152" s="5"/>
      <c r="HL152" s="62"/>
      <c r="HM152" s="62"/>
      <c r="HN152" s="62"/>
      <c r="HO152" s="62"/>
      <c r="HP152" s="62"/>
      <c r="HQ152" s="62"/>
      <c r="HR152" s="62"/>
      <c r="HS152" s="62"/>
      <c r="HT152" s="62"/>
      <c r="HU152" s="62"/>
      <c r="HV152" s="62"/>
      <c r="HW152" s="62"/>
      <c r="HX152" s="62"/>
      <c r="HY152" s="62"/>
      <c r="HZ152" s="62"/>
      <c r="IA152" s="5"/>
      <c r="IB152" s="5"/>
      <c r="IC152" s="5"/>
      <c r="ID152" s="5"/>
      <c r="IE152" s="5"/>
      <c r="IF152" s="5"/>
      <c r="IG152" s="5"/>
      <c r="IH152" s="5"/>
      <c r="II152" s="5"/>
      <c r="IJ152" s="5"/>
      <c r="IK152" s="5"/>
      <c r="IL152" s="5"/>
      <c r="IM152" s="5"/>
      <c r="IN152" s="5"/>
      <c r="IO152" s="5"/>
      <c r="IP152" s="62"/>
      <c r="IQ152" s="62"/>
      <c r="IR152" s="62"/>
      <c r="IS152" s="62"/>
      <c r="IT152" s="62"/>
      <c r="IU152" s="62"/>
      <c r="IV152" s="62"/>
      <c r="IW152" s="62"/>
      <c r="IX152" s="62"/>
      <c r="IY152" s="62"/>
      <c r="IZ152" s="62"/>
      <c r="JA152" s="62"/>
      <c r="JB152" s="62"/>
      <c r="JC152" s="62"/>
      <c r="JD152" s="62"/>
      <c r="JE152" s="5"/>
      <c r="JF152" s="5"/>
      <c r="JG152" s="5"/>
      <c r="JH152" s="5"/>
      <c r="JI152" s="5"/>
      <c r="JJ152" s="5"/>
      <c r="JK152" s="5"/>
      <c r="JL152" s="5"/>
      <c r="JM152" s="5"/>
      <c r="JN152" s="5"/>
      <c r="JO152" s="5"/>
      <c r="JP152" s="5"/>
      <c r="JQ152" s="5"/>
      <c r="JR152" s="5"/>
      <c r="JS152" s="5"/>
      <c r="JT152" s="62"/>
      <c r="JU152" s="62"/>
      <c r="JV152" s="62"/>
      <c r="JW152" s="62"/>
      <c r="JX152" s="62"/>
      <c r="JY152" s="62"/>
      <c r="JZ152" s="62"/>
      <c r="KA152" s="62"/>
      <c r="KB152" s="62"/>
      <c r="KC152" s="62"/>
      <c r="KD152" s="62"/>
      <c r="KE152" s="62"/>
      <c r="KF152" s="62"/>
      <c r="KG152" s="62"/>
      <c r="KH152" s="62"/>
      <c r="KI152" s="5"/>
      <c r="KJ152" s="5"/>
      <c r="KK152" s="5"/>
      <c r="KL152" s="5"/>
      <c r="KM152" s="5"/>
      <c r="KN152" s="5"/>
      <c r="KO152" s="5"/>
      <c r="KP152" s="5"/>
      <c r="KQ152" s="5"/>
      <c r="KR152" s="5"/>
      <c r="KS152" s="5"/>
      <c r="KT152" s="5"/>
      <c r="KU152" s="5"/>
      <c r="KV152" s="5"/>
      <c r="KW152" s="5"/>
      <c r="KX152" s="62"/>
      <c r="KY152" s="62"/>
      <c r="KZ152" s="62"/>
      <c r="LA152" s="62"/>
      <c r="LB152" s="62"/>
      <c r="LC152" s="62"/>
      <c r="LD152" s="62"/>
      <c r="LE152" s="62"/>
      <c r="LF152" s="62"/>
      <c r="LG152" s="62"/>
      <c r="LH152" s="62"/>
      <c r="LI152" s="62"/>
      <c r="LJ152" s="62"/>
      <c r="LK152" s="62"/>
      <c r="LL152" s="62"/>
    </row>
    <row r="153" spans="1:324" x14ac:dyDescent="0.35">
      <c r="A153" s="131">
        <v>149</v>
      </c>
      <c r="B153" s="170"/>
      <c r="C153" s="170"/>
      <c r="D153" s="152">
        <v>947</v>
      </c>
      <c r="E153" s="72" t="str">
        <f>'BVEM Scorecard'!F152</f>
        <v>Solar</v>
      </c>
      <c r="F153" s="96"/>
      <c r="G153" s="96"/>
      <c r="H153" s="96"/>
      <c r="I153" s="96"/>
      <c r="J153" s="66"/>
      <c r="K153" s="66"/>
      <c r="L153" s="66"/>
      <c r="M153" s="66"/>
      <c r="N153" s="66"/>
      <c r="O153" s="66"/>
      <c r="P153" s="66"/>
      <c r="Q153" s="66"/>
      <c r="R153" s="66"/>
      <c r="S153" s="66"/>
      <c r="T153" s="66"/>
      <c r="U153" s="66"/>
      <c r="V153" s="66"/>
      <c r="W153" s="66"/>
      <c r="X153" s="35"/>
      <c r="Y153" s="5"/>
      <c r="Z153" s="5"/>
      <c r="AA153" s="5"/>
      <c r="AB153" s="5"/>
      <c r="AC153" s="5"/>
      <c r="AD153" s="5"/>
      <c r="AE153" s="5"/>
      <c r="AF153" s="5"/>
      <c r="AG153" s="5"/>
      <c r="AH153" s="5"/>
      <c r="AI153" s="5"/>
      <c r="AJ153" s="35"/>
      <c r="AK153" s="35"/>
      <c r="AL153" s="35"/>
      <c r="AM153" s="35"/>
      <c r="AN153" s="62"/>
      <c r="AO153" s="62"/>
      <c r="AP153" s="62"/>
      <c r="AQ153" s="62"/>
      <c r="AR153" s="62"/>
      <c r="AS153" s="62"/>
      <c r="AT153" s="62"/>
      <c r="AU153" s="62"/>
      <c r="AV153" s="62"/>
      <c r="AW153" s="62"/>
      <c r="AX153" s="62"/>
      <c r="AY153" s="62"/>
      <c r="AZ153" s="62"/>
      <c r="BA153" s="62"/>
      <c r="BB153" s="62"/>
      <c r="BC153" s="5"/>
      <c r="BD153" s="5"/>
      <c r="BE153" s="5"/>
      <c r="BF153" s="5"/>
      <c r="BG153" s="5"/>
      <c r="BH153" s="5"/>
      <c r="BI153" s="5"/>
      <c r="BJ153" s="5"/>
      <c r="BK153" s="5"/>
      <c r="BL153" s="5"/>
      <c r="BM153" s="5"/>
      <c r="BN153" s="5"/>
      <c r="BO153" s="5"/>
      <c r="BP153" s="5"/>
      <c r="BQ153" s="5"/>
      <c r="BR153" s="62"/>
      <c r="BS153" s="62"/>
      <c r="BT153" s="62"/>
      <c r="BU153" s="62"/>
      <c r="BV153" s="62"/>
      <c r="BW153" s="62"/>
      <c r="BX153" s="62"/>
      <c r="BY153" s="62"/>
      <c r="BZ153" s="62"/>
      <c r="CA153" s="62"/>
      <c r="CB153" s="62"/>
      <c r="CC153" s="62"/>
      <c r="CD153" s="62"/>
      <c r="CE153" s="62"/>
      <c r="CF153" s="62"/>
      <c r="CG153" s="5"/>
      <c r="CH153" s="5"/>
      <c r="CI153" s="5"/>
      <c r="CJ153" s="5"/>
      <c r="CK153" s="5"/>
      <c r="CL153" s="5"/>
      <c r="CM153" s="5"/>
      <c r="CN153" s="5"/>
      <c r="CO153" s="5"/>
      <c r="CP153" s="5"/>
      <c r="CQ153" s="5"/>
      <c r="CR153" s="5"/>
      <c r="CS153" s="5"/>
      <c r="CT153" s="5"/>
      <c r="CU153" s="5"/>
      <c r="CV153" s="62"/>
      <c r="CW153" s="62"/>
      <c r="CX153" s="62"/>
      <c r="CY153" s="62"/>
      <c r="CZ153" s="62"/>
      <c r="DA153" s="62"/>
      <c r="DB153" s="62"/>
      <c r="DC153" s="62"/>
      <c r="DD153" s="62"/>
      <c r="DE153" s="62"/>
      <c r="DF153" s="62"/>
      <c r="DG153" s="62"/>
      <c r="DH153" s="62"/>
      <c r="DI153" s="62"/>
      <c r="DJ153" s="62"/>
      <c r="DK153" s="5"/>
      <c r="DL153" s="5"/>
      <c r="DM153" s="5"/>
      <c r="DN153" s="5"/>
      <c r="DO153" s="5"/>
      <c r="DP153" s="5"/>
      <c r="DQ153" s="5"/>
      <c r="DR153" s="5"/>
      <c r="DS153" s="5"/>
      <c r="DT153" s="5"/>
      <c r="DU153" s="5"/>
      <c r="DV153" s="5"/>
      <c r="DW153" s="5"/>
      <c r="DX153" s="5"/>
      <c r="DY153" s="5"/>
      <c r="DZ153" s="62"/>
      <c r="EA153" s="62"/>
      <c r="EB153" s="62"/>
      <c r="EC153" s="62"/>
      <c r="ED153" s="62"/>
      <c r="EE153" s="62"/>
      <c r="EF153" s="62"/>
      <c r="EG153" s="62"/>
      <c r="EH153" s="62"/>
      <c r="EI153" s="62"/>
      <c r="EJ153" s="62"/>
      <c r="EK153" s="62"/>
      <c r="EL153" s="62"/>
      <c r="EM153" s="62"/>
      <c r="EN153" s="62"/>
      <c r="EO153" s="5"/>
      <c r="EP153" s="5"/>
      <c r="EQ153" s="5"/>
      <c r="ER153" s="5"/>
      <c r="ES153" s="5"/>
      <c r="ET153" s="5"/>
      <c r="EU153" s="5"/>
      <c r="EV153" s="5"/>
      <c r="EW153" s="5"/>
      <c r="EX153" s="5"/>
      <c r="EY153" s="5"/>
      <c r="EZ153" s="5"/>
      <c r="FA153" s="5"/>
      <c r="FB153" s="5"/>
      <c r="FC153" s="5"/>
      <c r="FD153" s="62"/>
      <c r="FE153" s="62"/>
      <c r="FF153" s="62"/>
      <c r="FG153" s="62"/>
      <c r="FH153" s="62"/>
      <c r="FI153" s="62"/>
      <c r="FJ153" s="62"/>
      <c r="FK153" s="62"/>
      <c r="FL153" s="62"/>
      <c r="FM153" s="62"/>
      <c r="FN153" s="62"/>
      <c r="FO153" s="62"/>
      <c r="FP153" s="62"/>
      <c r="FQ153" s="62"/>
      <c r="FR153" s="62"/>
      <c r="FS153" s="5"/>
      <c r="FT153" s="5"/>
      <c r="FU153" s="5"/>
      <c r="FV153" s="5"/>
      <c r="FW153" s="5"/>
      <c r="FX153" s="5"/>
      <c r="FY153" s="5"/>
      <c r="FZ153" s="5"/>
      <c r="GA153" s="5"/>
      <c r="GB153" s="5"/>
      <c r="GC153" s="5"/>
      <c r="GD153" s="5"/>
      <c r="GE153" s="5"/>
      <c r="GF153" s="5"/>
      <c r="GG153" s="5"/>
      <c r="GH153" s="62"/>
      <c r="GI153" s="62"/>
      <c r="GJ153" s="62"/>
      <c r="GK153" s="62"/>
      <c r="GL153" s="62"/>
      <c r="GM153" s="62"/>
      <c r="GN153" s="62"/>
      <c r="GO153" s="62"/>
      <c r="GP153" s="62"/>
      <c r="GQ153" s="62"/>
      <c r="GR153" s="62"/>
      <c r="GS153" s="62"/>
      <c r="GT153" s="62"/>
      <c r="GU153" s="62"/>
      <c r="GV153" s="62"/>
      <c r="GW153" s="5"/>
      <c r="GX153" s="5"/>
      <c r="GY153" s="5"/>
      <c r="GZ153" s="5"/>
      <c r="HA153" s="5"/>
      <c r="HB153" s="5"/>
      <c r="HC153" s="5"/>
      <c r="HD153" s="5"/>
      <c r="HE153" s="5"/>
      <c r="HF153" s="5"/>
      <c r="HG153" s="5"/>
      <c r="HH153" s="5"/>
      <c r="HI153" s="5"/>
      <c r="HJ153" s="5"/>
      <c r="HK153" s="5"/>
      <c r="HL153" s="62"/>
      <c r="HM153" s="62"/>
      <c r="HN153" s="62"/>
      <c r="HO153" s="62"/>
      <c r="HP153" s="62"/>
      <c r="HQ153" s="62"/>
      <c r="HR153" s="62"/>
      <c r="HS153" s="62"/>
      <c r="HT153" s="62"/>
      <c r="HU153" s="62"/>
      <c r="HV153" s="62"/>
      <c r="HW153" s="62"/>
      <c r="HX153" s="62"/>
      <c r="HY153" s="62"/>
      <c r="HZ153" s="62"/>
      <c r="IA153" s="5"/>
      <c r="IB153" s="5"/>
      <c r="IC153" s="5"/>
      <c r="ID153" s="5"/>
      <c r="IE153" s="5"/>
      <c r="IF153" s="5"/>
      <c r="IG153" s="5"/>
      <c r="IH153" s="5"/>
      <c r="II153" s="5"/>
      <c r="IJ153" s="5"/>
      <c r="IK153" s="5"/>
      <c r="IL153" s="5"/>
      <c r="IM153" s="5"/>
      <c r="IN153" s="5"/>
      <c r="IO153" s="5"/>
      <c r="IP153" s="62"/>
      <c r="IQ153" s="62"/>
      <c r="IR153" s="62"/>
      <c r="IS153" s="62"/>
      <c r="IT153" s="62"/>
      <c r="IU153" s="62"/>
      <c r="IV153" s="62"/>
      <c r="IW153" s="62"/>
      <c r="IX153" s="62"/>
      <c r="IY153" s="62"/>
      <c r="IZ153" s="62"/>
      <c r="JA153" s="62"/>
      <c r="JB153" s="62"/>
      <c r="JC153" s="62"/>
      <c r="JD153" s="62"/>
      <c r="JE153" s="5"/>
      <c r="JF153" s="5"/>
      <c r="JG153" s="5"/>
      <c r="JH153" s="5"/>
      <c r="JI153" s="5"/>
      <c r="JJ153" s="5"/>
      <c r="JK153" s="5"/>
      <c r="JL153" s="5"/>
      <c r="JM153" s="5"/>
      <c r="JN153" s="5"/>
      <c r="JO153" s="5"/>
      <c r="JP153" s="5"/>
      <c r="JQ153" s="5"/>
      <c r="JR153" s="5"/>
      <c r="JS153" s="5"/>
      <c r="JT153" s="62"/>
      <c r="JU153" s="62"/>
      <c r="JV153" s="62"/>
      <c r="JW153" s="62"/>
      <c r="JX153" s="62"/>
      <c r="JY153" s="62"/>
      <c r="JZ153" s="62"/>
      <c r="KA153" s="62"/>
      <c r="KB153" s="62"/>
      <c r="KC153" s="62"/>
      <c r="KD153" s="62"/>
      <c r="KE153" s="62"/>
      <c r="KF153" s="62"/>
      <c r="KG153" s="62"/>
      <c r="KH153" s="62"/>
      <c r="KI153" s="5"/>
      <c r="KJ153" s="5"/>
      <c r="KK153" s="5"/>
      <c r="KL153" s="5"/>
      <c r="KM153" s="5"/>
      <c r="KN153" s="5"/>
      <c r="KO153" s="5"/>
      <c r="KP153" s="5"/>
      <c r="KQ153" s="5"/>
      <c r="KR153" s="5"/>
      <c r="KS153" s="5"/>
      <c r="KT153" s="5"/>
      <c r="KU153" s="5"/>
      <c r="KV153" s="5"/>
      <c r="KW153" s="5"/>
      <c r="KX153" s="62"/>
      <c r="KY153" s="62"/>
      <c r="KZ153" s="62"/>
      <c r="LA153" s="62"/>
      <c r="LB153" s="62"/>
      <c r="LC153" s="62"/>
      <c r="LD153" s="62"/>
      <c r="LE153" s="62"/>
      <c r="LF153" s="62"/>
      <c r="LG153" s="62"/>
      <c r="LH153" s="62"/>
      <c r="LI153" s="62"/>
      <c r="LJ153" s="62"/>
      <c r="LK153" s="62"/>
      <c r="LL153" s="62"/>
    </row>
    <row r="154" spans="1:324" x14ac:dyDescent="0.35">
      <c r="A154" s="131">
        <v>150</v>
      </c>
      <c r="B154" s="170"/>
      <c r="C154" s="170"/>
      <c r="D154" s="152">
        <v>953</v>
      </c>
      <c r="E154" s="72" t="str">
        <f>'BVEM Scorecard'!F153</f>
        <v>Solar</v>
      </c>
      <c r="F154" s="96"/>
      <c r="G154" s="96"/>
      <c r="H154" s="96"/>
      <c r="I154" s="96"/>
      <c r="J154" s="66"/>
      <c r="K154" s="66"/>
      <c r="L154" s="66"/>
      <c r="M154" s="66"/>
      <c r="N154" s="66"/>
      <c r="O154" s="66"/>
      <c r="P154" s="66"/>
      <c r="Q154" s="66"/>
      <c r="R154" s="66"/>
      <c r="S154" s="66"/>
      <c r="T154" s="66"/>
      <c r="U154" s="66"/>
      <c r="V154" s="66"/>
      <c r="W154" s="66"/>
      <c r="X154" s="35"/>
      <c r="Y154" s="5"/>
      <c r="Z154" s="5"/>
      <c r="AA154" s="5"/>
      <c r="AB154" s="5"/>
      <c r="AC154" s="5"/>
      <c r="AD154" s="5"/>
      <c r="AE154" s="5"/>
      <c r="AF154" s="5"/>
      <c r="AG154" s="5"/>
      <c r="AH154" s="5"/>
      <c r="AI154" s="5"/>
      <c r="AJ154" s="35"/>
      <c r="AK154" s="35"/>
      <c r="AL154" s="35"/>
      <c r="AM154" s="35"/>
      <c r="AN154" s="62"/>
      <c r="AO154" s="62"/>
      <c r="AP154" s="62"/>
      <c r="AQ154" s="62"/>
      <c r="AR154" s="62"/>
      <c r="AS154" s="62"/>
      <c r="AT154" s="62"/>
      <c r="AU154" s="62"/>
      <c r="AV154" s="62"/>
      <c r="AW154" s="62"/>
      <c r="AX154" s="62"/>
      <c r="AY154" s="62"/>
      <c r="AZ154" s="62"/>
      <c r="BA154" s="62"/>
      <c r="BB154" s="62"/>
      <c r="BC154" s="5"/>
      <c r="BD154" s="5"/>
      <c r="BE154" s="5"/>
      <c r="BF154" s="5"/>
      <c r="BG154" s="5"/>
      <c r="BH154" s="5"/>
      <c r="BI154" s="5"/>
      <c r="BJ154" s="5"/>
      <c r="BK154" s="5"/>
      <c r="BL154" s="5"/>
      <c r="BM154" s="5"/>
      <c r="BN154" s="5"/>
      <c r="BO154" s="5"/>
      <c r="BP154" s="5"/>
      <c r="BQ154" s="5"/>
      <c r="BR154" s="62"/>
      <c r="BS154" s="62"/>
      <c r="BT154" s="62"/>
      <c r="BU154" s="62"/>
      <c r="BV154" s="62"/>
      <c r="BW154" s="62"/>
      <c r="BX154" s="62"/>
      <c r="BY154" s="62"/>
      <c r="BZ154" s="62"/>
      <c r="CA154" s="62"/>
      <c r="CB154" s="62"/>
      <c r="CC154" s="62"/>
      <c r="CD154" s="62"/>
      <c r="CE154" s="62"/>
      <c r="CF154" s="62"/>
      <c r="CG154" s="5"/>
      <c r="CH154" s="5"/>
      <c r="CI154" s="5"/>
      <c r="CJ154" s="5"/>
      <c r="CK154" s="5"/>
      <c r="CL154" s="5"/>
      <c r="CM154" s="5"/>
      <c r="CN154" s="5"/>
      <c r="CO154" s="5"/>
      <c r="CP154" s="5"/>
      <c r="CQ154" s="5"/>
      <c r="CR154" s="5"/>
      <c r="CS154" s="5"/>
      <c r="CT154" s="5"/>
      <c r="CU154" s="5"/>
      <c r="CV154" s="62"/>
      <c r="CW154" s="62"/>
      <c r="CX154" s="62"/>
      <c r="CY154" s="62"/>
      <c r="CZ154" s="62"/>
      <c r="DA154" s="62"/>
      <c r="DB154" s="62"/>
      <c r="DC154" s="62"/>
      <c r="DD154" s="62"/>
      <c r="DE154" s="62"/>
      <c r="DF154" s="62"/>
      <c r="DG154" s="62"/>
      <c r="DH154" s="62"/>
      <c r="DI154" s="62"/>
      <c r="DJ154" s="62"/>
      <c r="DK154" s="5"/>
      <c r="DL154" s="5"/>
      <c r="DM154" s="5"/>
      <c r="DN154" s="5"/>
      <c r="DO154" s="5"/>
      <c r="DP154" s="5"/>
      <c r="DQ154" s="5"/>
      <c r="DR154" s="5"/>
      <c r="DS154" s="5"/>
      <c r="DT154" s="5"/>
      <c r="DU154" s="5"/>
      <c r="DV154" s="5"/>
      <c r="DW154" s="5"/>
      <c r="DX154" s="5"/>
      <c r="DY154" s="5"/>
      <c r="DZ154" s="62"/>
      <c r="EA154" s="62"/>
      <c r="EB154" s="62"/>
      <c r="EC154" s="62"/>
      <c r="ED154" s="62"/>
      <c r="EE154" s="62"/>
      <c r="EF154" s="62"/>
      <c r="EG154" s="62"/>
      <c r="EH154" s="62"/>
      <c r="EI154" s="62"/>
      <c r="EJ154" s="62"/>
      <c r="EK154" s="62"/>
      <c r="EL154" s="62"/>
      <c r="EM154" s="62"/>
      <c r="EN154" s="62"/>
      <c r="EO154" s="5"/>
      <c r="EP154" s="5"/>
      <c r="EQ154" s="5"/>
      <c r="ER154" s="5"/>
      <c r="ES154" s="5"/>
      <c r="ET154" s="5"/>
      <c r="EU154" s="5"/>
      <c r="EV154" s="5"/>
      <c r="EW154" s="5"/>
      <c r="EX154" s="5"/>
      <c r="EY154" s="5"/>
      <c r="EZ154" s="5"/>
      <c r="FA154" s="5"/>
      <c r="FB154" s="5"/>
      <c r="FC154" s="5"/>
      <c r="FD154" s="62"/>
      <c r="FE154" s="62"/>
      <c r="FF154" s="62"/>
      <c r="FG154" s="62"/>
      <c r="FH154" s="62"/>
      <c r="FI154" s="62"/>
      <c r="FJ154" s="62"/>
      <c r="FK154" s="62"/>
      <c r="FL154" s="62"/>
      <c r="FM154" s="62"/>
      <c r="FN154" s="62"/>
      <c r="FO154" s="62"/>
      <c r="FP154" s="62"/>
      <c r="FQ154" s="62"/>
      <c r="FR154" s="62"/>
      <c r="FS154" s="5"/>
      <c r="FT154" s="5"/>
      <c r="FU154" s="5"/>
      <c r="FV154" s="5"/>
      <c r="FW154" s="5"/>
      <c r="FX154" s="5"/>
      <c r="FY154" s="5"/>
      <c r="FZ154" s="5"/>
      <c r="GA154" s="5"/>
      <c r="GB154" s="5"/>
      <c r="GC154" s="5"/>
      <c r="GD154" s="5"/>
      <c r="GE154" s="5"/>
      <c r="GF154" s="5"/>
      <c r="GG154" s="5"/>
      <c r="GH154" s="62"/>
      <c r="GI154" s="62"/>
      <c r="GJ154" s="62"/>
      <c r="GK154" s="62"/>
      <c r="GL154" s="62"/>
      <c r="GM154" s="62"/>
      <c r="GN154" s="62"/>
      <c r="GO154" s="62"/>
      <c r="GP154" s="62"/>
      <c r="GQ154" s="62"/>
      <c r="GR154" s="62"/>
      <c r="GS154" s="62"/>
      <c r="GT154" s="62"/>
      <c r="GU154" s="62"/>
      <c r="GV154" s="62"/>
      <c r="GW154" s="5"/>
      <c r="GX154" s="5"/>
      <c r="GY154" s="5"/>
      <c r="GZ154" s="5"/>
      <c r="HA154" s="5"/>
      <c r="HB154" s="5"/>
      <c r="HC154" s="5"/>
      <c r="HD154" s="5"/>
      <c r="HE154" s="5"/>
      <c r="HF154" s="5"/>
      <c r="HG154" s="5"/>
      <c r="HH154" s="5"/>
      <c r="HI154" s="5"/>
      <c r="HJ154" s="5"/>
      <c r="HK154" s="5"/>
      <c r="HL154" s="62"/>
      <c r="HM154" s="62"/>
      <c r="HN154" s="62"/>
      <c r="HO154" s="62"/>
      <c r="HP154" s="62"/>
      <c r="HQ154" s="62"/>
      <c r="HR154" s="62"/>
      <c r="HS154" s="62"/>
      <c r="HT154" s="62"/>
      <c r="HU154" s="62"/>
      <c r="HV154" s="62"/>
      <c r="HW154" s="62"/>
      <c r="HX154" s="62"/>
      <c r="HY154" s="62"/>
      <c r="HZ154" s="62"/>
      <c r="IA154" s="5"/>
      <c r="IB154" s="5"/>
      <c r="IC154" s="5"/>
      <c r="ID154" s="5"/>
      <c r="IE154" s="5"/>
      <c r="IF154" s="5"/>
      <c r="IG154" s="5"/>
      <c r="IH154" s="5"/>
      <c r="II154" s="5"/>
      <c r="IJ154" s="5"/>
      <c r="IK154" s="5"/>
      <c r="IL154" s="5"/>
      <c r="IM154" s="5"/>
      <c r="IN154" s="5"/>
      <c r="IO154" s="5"/>
      <c r="IP154" s="62"/>
      <c r="IQ154" s="62"/>
      <c r="IR154" s="62"/>
      <c r="IS154" s="62"/>
      <c r="IT154" s="62"/>
      <c r="IU154" s="62"/>
      <c r="IV154" s="62"/>
      <c r="IW154" s="62"/>
      <c r="IX154" s="62"/>
      <c r="IY154" s="62"/>
      <c r="IZ154" s="62"/>
      <c r="JA154" s="62"/>
      <c r="JB154" s="62"/>
      <c r="JC154" s="62"/>
      <c r="JD154" s="62"/>
      <c r="JE154" s="5"/>
      <c r="JF154" s="5"/>
      <c r="JG154" s="5"/>
      <c r="JH154" s="5"/>
      <c r="JI154" s="5"/>
      <c r="JJ154" s="5"/>
      <c r="JK154" s="5"/>
      <c r="JL154" s="5"/>
      <c r="JM154" s="5"/>
      <c r="JN154" s="5"/>
      <c r="JO154" s="5"/>
      <c r="JP154" s="5"/>
      <c r="JQ154" s="5"/>
      <c r="JR154" s="5"/>
      <c r="JS154" s="5"/>
      <c r="JT154" s="62"/>
      <c r="JU154" s="62"/>
      <c r="JV154" s="62"/>
      <c r="JW154" s="62"/>
      <c r="JX154" s="62"/>
      <c r="JY154" s="62"/>
      <c r="JZ154" s="62"/>
      <c r="KA154" s="62"/>
      <c r="KB154" s="62"/>
      <c r="KC154" s="62"/>
      <c r="KD154" s="62"/>
      <c r="KE154" s="62"/>
      <c r="KF154" s="62"/>
      <c r="KG154" s="62"/>
      <c r="KH154" s="62"/>
      <c r="KI154" s="5"/>
      <c r="KJ154" s="5"/>
      <c r="KK154" s="5"/>
      <c r="KL154" s="5"/>
      <c r="KM154" s="5"/>
      <c r="KN154" s="5"/>
      <c r="KO154" s="5"/>
      <c r="KP154" s="5"/>
      <c r="KQ154" s="5"/>
      <c r="KR154" s="5"/>
      <c r="KS154" s="5"/>
      <c r="KT154" s="5"/>
      <c r="KU154" s="5"/>
      <c r="KV154" s="5"/>
      <c r="KW154" s="5"/>
      <c r="KX154" s="62"/>
      <c r="KY154" s="62"/>
      <c r="KZ154" s="62"/>
      <c r="LA154" s="62"/>
      <c r="LB154" s="62"/>
      <c r="LC154" s="62"/>
      <c r="LD154" s="62"/>
      <c r="LE154" s="62"/>
      <c r="LF154" s="62"/>
      <c r="LG154" s="62"/>
      <c r="LH154" s="62"/>
      <c r="LI154" s="62"/>
      <c r="LJ154" s="62"/>
      <c r="LK154" s="62"/>
      <c r="LL154" s="62"/>
    </row>
    <row r="155" spans="1:324" x14ac:dyDescent="0.35">
      <c r="A155" s="131">
        <v>151</v>
      </c>
      <c r="B155" s="170"/>
      <c r="C155" s="170"/>
      <c r="D155" s="152">
        <v>950</v>
      </c>
      <c r="E155" s="72" t="str">
        <f>'BVEM Scorecard'!F154</f>
        <v>Solar</v>
      </c>
      <c r="F155" s="96"/>
      <c r="G155" s="96"/>
      <c r="H155" s="96"/>
      <c r="I155" s="96"/>
      <c r="J155" s="66"/>
      <c r="K155" s="66"/>
      <c r="L155" s="66"/>
      <c r="M155" s="66"/>
      <c r="N155" s="66"/>
      <c r="O155" s="66"/>
      <c r="P155" s="66"/>
      <c r="Q155" s="66"/>
      <c r="R155" s="66"/>
      <c r="S155" s="66"/>
      <c r="T155" s="66"/>
      <c r="U155" s="66"/>
      <c r="V155" s="66"/>
      <c r="W155" s="66"/>
      <c r="X155" s="35"/>
      <c r="Y155" s="5"/>
      <c r="Z155" s="5"/>
      <c r="AA155" s="5"/>
      <c r="AB155" s="5"/>
      <c r="AC155" s="5"/>
      <c r="AD155" s="5"/>
      <c r="AE155" s="5"/>
      <c r="AF155" s="5"/>
      <c r="AG155" s="5"/>
      <c r="AH155" s="5"/>
      <c r="AI155" s="5"/>
      <c r="AJ155" s="35"/>
      <c r="AK155" s="35"/>
      <c r="AL155" s="35"/>
      <c r="AM155" s="35"/>
      <c r="AN155" s="62"/>
      <c r="AO155" s="62"/>
      <c r="AP155" s="62"/>
      <c r="AQ155" s="62"/>
      <c r="AR155" s="62"/>
      <c r="AS155" s="62"/>
      <c r="AT155" s="62"/>
      <c r="AU155" s="62"/>
      <c r="AV155" s="62"/>
      <c r="AW155" s="62"/>
      <c r="AX155" s="62"/>
      <c r="AY155" s="62"/>
      <c r="AZ155" s="62"/>
      <c r="BA155" s="62"/>
      <c r="BB155" s="62"/>
      <c r="BC155" s="5"/>
      <c r="BD155" s="5"/>
      <c r="BE155" s="5"/>
      <c r="BF155" s="5"/>
      <c r="BG155" s="5"/>
      <c r="BH155" s="5"/>
      <c r="BI155" s="5"/>
      <c r="BJ155" s="5"/>
      <c r="BK155" s="5"/>
      <c r="BL155" s="5"/>
      <c r="BM155" s="5"/>
      <c r="BN155" s="5"/>
      <c r="BO155" s="5"/>
      <c r="BP155" s="5"/>
      <c r="BQ155" s="5"/>
      <c r="BR155" s="62"/>
      <c r="BS155" s="62"/>
      <c r="BT155" s="62"/>
      <c r="BU155" s="62"/>
      <c r="BV155" s="62"/>
      <c r="BW155" s="62"/>
      <c r="BX155" s="62"/>
      <c r="BY155" s="62"/>
      <c r="BZ155" s="62"/>
      <c r="CA155" s="62"/>
      <c r="CB155" s="62"/>
      <c r="CC155" s="62"/>
      <c r="CD155" s="62"/>
      <c r="CE155" s="62"/>
      <c r="CF155" s="62"/>
      <c r="CG155" s="5"/>
      <c r="CH155" s="5"/>
      <c r="CI155" s="5"/>
      <c r="CJ155" s="5"/>
      <c r="CK155" s="5"/>
      <c r="CL155" s="5"/>
      <c r="CM155" s="5"/>
      <c r="CN155" s="5"/>
      <c r="CO155" s="5"/>
      <c r="CP155" s="5"/>
      <c r="CQ155" s="5"/>
      <c r="CR155" s="5"/>
      <c r="CS155" s="5"/>
      <c r="CT155" s="5"/>
      <c r="CU155" s="5"/>
      <c r="CV155" s="62"/>
      <c r="CW155" s="62"/>
      <c r="CX155" s="62"/>
      <c r="CY155" s="62"/>
      <c r="CZ155" s="62"/>
      <c r="DA155" s="62"/>
      <c r="DB155" s="62"/>
      <c r="DC155" s="62"/>
      <c r="DD155" s="62"/>
      <c r="DE155" s="62"/>
      <c r="DF155" s="62"/>
      <c r="DG155" s="62"/>
      <c r="DH155" s="62"/>
      <c r="DI155" s="62"/>
      <c r="DJ155" s="62"/>
      <c r="DK155" s="5"/>
      <c r="DL155" s="5"/>
      <c r="DM155" s="5"/>
      <c r="DN155" s="5"/>
      <c r="DO155" s="5"/>
      <c r="DP155" s="5"/>
      <c r="DQ155" s="5"/>
      <c r="DR155" s="5"/>
      <c r="DS155" s="5"/>
      <c r="DT155" s="5"/>
      <c r="DU155" s="5"/>
      <c r="DV155" s="5"/>
      <c r="DW155" s="5"/>
      <c r="DX155" s="5"/>
      <c r="DY155" s="5"/>
      <c r="DZ155" s="62"/>
      <c r="EA155" s="62"/>
      <c r="EB155" s="62"/>
      <c r="EC155" s="62"/>
      <c r="ED155" s="62"/>
      <c r="EE155" s="62"/>
      <c r="EF155" s="62"/>
      <c r="EG155" s="62"/>
      <c r="EH155" s="62"/>
      <c r="EI155" s="62"/>
      <c r="EJ155" s="62"/>
      <c r="EK155" s="62"/>
      <c r="EL155" s="62"/>
      <c r="EM155" s="62"/>
      <c r="EN155" s="62"/>
      <c r="EO155" s="5"/>
      <c r="EP155" s="5"/>
      <c r="EQ155" s="5"/>
      <c r="ER155" s="5"/>
      <c r="ES155" s="5"/>
      <c r="ET155" s="5"/>
      <c r="EU155" s="5"/>
      <c r="EV155" s="5"/>
      <c r="EW155" s="5"/>
      <c r="EX155" s="5"/>
      <c r="EY155" s="5"/>
      <c r="EZ155" s="5"/>
      <c r="FA155" s="5"/>
      <c r="FB155" s="5"/>
      <c r="FC155" s="5"/>
      <c r="FD155" s="62"/>
      <c r="FE155" s="62"/>
      <c r="FF155" s="62"/>
      <c r="FG155" s="62"/>
      <c r="FH155" s="62"/>
      <c r="FI155" s="62"/>
      <c r="FJ155" s="62"/>
      <c r="FK155" s="62"/>
      <c r="FL155" s="62"/>
      <c r="FM155" s="62"/>
      <c r="FN155" s="62"/>
      <c r="FO155" s="62"/>
      <c r="FP155" s="62"/>
      <c r="FQ155" s="62"/>
      <c r="FR155" s="62"/>
      <c r="FS155" s="5"/>
      <c r="FT155" s="5"/>
      <c r="FU155" s="5"/>
      <c r="FV155" s="5"/>
      <c r="FW155" s="5"/>
      <c r="FX155" s="5"/>
      <c r="FY155" s="5"/>
      <c r="FZ155" s="5"/>
      <c r="GA155" s="5"/>
      <c r="GB155" s="5"/>
      <c r="GC155" s="5"/>
      <c r="GD155" s="5"/>
      <c r="GE155" s="5"/>
      <c r="GF155" s="5"/>
      <c r="GG155" s="5"/>
      <c r="GH155" s="62"/>
      <c r="GI155" s="62"/>
      <c r="GJ155" s="62"/>
      <c r="GK155" s="62"/>
      <c r="GL155" s="62"/>
      <c r="GM155" s="62"/>
      <c r="GN155" s="62"/>
      <c r="GO155" s="62"/>
      <c r="GP155" s="62"/>
      <c r="GQ155" s="62"/>
      <c r="GR155" s="62"/>
      <c r="GS155" s="62"/>
      <c r="GT155" s="62"/>
      <c r="GU155" s="62"/>
      <c r="GV155" s="62"/>
      <c r="GW155" s="5"/>
      <c r="GX155" s="5"/>
      <c r="GY155" s="5"/>
      <c r="GZ155" s="5"/>
      <c r="HA155" s="5"/>
      <c r="HB155" s="5"/>
      <c r="HC155" s="5"/>
      <c r="HD155" s="5"/>
      <c r="HE155" s="5"/>
      <c r="HF155" s="5"/>
      <c r="HG155" s="5"/>
      <c r="HH155" s="5"/>
      <c r="HI155" s="5"/>
      <c r="HJ155" s="5"/>
      <c r="HK155" s="5"/>
      <c r="HL155" s="62"/>
      <c r="HM155" s="62"/>
      <c r="HN155" s="62"/>
      <c r="HO155" s="62"/>
      <c r="HP155" s="62"/>
      <c r="HQ155" s="62"/>
      <c r="HR155" s="62"/>
      <c r="HS155" s="62"/>
      <c r="HT155" s="62"/>
      <c r="HU155" s="62"/>
      <c r="HV155" s="62"/>
      <c r="HW155" s="62"/>
      <c r="HX155" s="62"/>
      <c r="HY155" s="62"/>
      <c r="HZ155" s="62"/>
      <c r="IA155" s="5"/>
      <c r="IB155" s="5"/>
      <c r="IC155" s="5"/>
      <c r="ID155" s="5"/>
      <c r="IE155" s="5"/>
      <c r="IF155" s="5"/>
      <c r="IG155" s="5"/>
      <c r="IH155" s="5"/>
      <c r="II155" s="5"/>
      <c r="IJ155" s="5"/>
      <c r="IK155" s="5"/>
      <c r="IL155" s="5"/>
      <c r="IM155" s="5"/>
      <c r="IN155" s="5"/>
      <c r="IO155" s="5"/>
      <c r="IP155" s="62"/>
      <c r="IQ155" s="62"/>
      <c r="IR155" s="62"/>
      <c r="IS155" s="62"/>
      <c r="IT155" s="62"/>
      <c r="IU155" s="62"/>
      <c r="IV155" s="62"/>
      <c r="IW155" s="62"/>
      <c r="IX155" s="62"/>
      <c r="IY155" s="62"/>
      <c r="IZ155" s="62"/>
      <c r="JA155" s="62"/>
      <c r="JB155" s="62"/>
      <c r="JC155" s="62"/>
      <c r="JD155" s="62"/>
      <c r="JE155" s="5"/>
      <c r="JF155" s="5"/>
      <c r="JG155" s="5"/>
      <c r="JH155" s="5"/>
      <c r="JI155" s="5"/>
      <c r="JJ155" s="5"/>
      <c r="JK155" s="5"/>
      <c r="JL155" s="5"/>
      <c r="JM155" s="5"/>
      <c r="JN155" s="5"/>
      <c r="JO155" s="5"/>
      <c r="JP155" s="5"/>
      <c r="JQ155" s="5"/>
      <c r="JR155" s="5"/>
      <c r="JS155" s="5"/>
      <c r="JT155" s="62"/>
      <c r="JU155" s="62"/>
      <c r="JV155" s="62"/>
      <c r="JW155" s="62"/>
      <c r="JX155" s="62"/>
      <c r="JY155" s="62"/>
      <c r="JZ155" s="62"/>
      <c r="KA155" s="62"/>
      <c r="KB155" s="62"/>
      <c r="KC155" s="62"/>
      <c r="KD155" s="62"/>
      <c r="KE155" s="62"/>
      <c r="KF155" s="62"/>
      <c r="KG155" s="62"/>
      <c r="KH155" s="62"/>
      <c r="KI155" s="5"/>
      <c r="KJ155" s="5"/>
      <c r="KK155" s="5"/>
      <c r="KL155" s="5"/>
      <c r="KM155" s="5"/>
      <c r="KN155" s="5"/>
      <c r="KO155" s="5"/>
      <c r="KP155" s="5"/>
      <c r="KQ155" s="5"/>
      <c r="KR155" s="5"/>
      <c r="KS155" s="5"/>
      <c r="KT155" s="5"/>
      <c r="KU155" s="5"/>
      <c r="KV155" s="5"/>
      <c r="KW155" s="5"/>
      <c r="KX155" s="62"/>
      <c r="KY155" s="62"/>
      <c r="KZ155" s="62"/>
      <c r="LA155" s="62"/>
      <c r="LB155" s="62"/>
      <c r="LC155" s="62"/>
      <c r="LD155" s="62"/>
      <c r="LE155" s="62"/>
      <c r="LF155" s="62"/>
      <c r="LG155" s="62"/>
      <c r="LH155" s="62"/>
      <c r="LI155" s="62"/>
      <c r="LJ155" s="62"/>
      <c r="LK155" s="62"/>
      <c r="LL155" s="62"/>
    </row>
    <row r="156" spans="1:324" x14ac:dyDescent="0.35">
      <c r="A156" s="131">
        <v>152</v>
      </c>
      <c r="B156" s="170"/>
      <c r="C156" s="170"/>
      <c r="D156" s="152">
        <v>957</v>
      </c>
      <c r="E156" s="72" t="str">
        <f>'BVEM Scorecard'!F155</f>
        <v>Solar</v>
      </c>
      <c r="F156" s="96"/>
      <c r="G156" s="96"/>
      <c r="H156" s="96"/>
      <c r="I156" s="96"/>
      <c r="J156" s="66"/>
      <c r="K156" s="66"/>
      <c r="L156" s="66"/>
      <c r="M156" s="66"/>
      <c r="N156" s="66"/>
      <c r="O156" s="66"/>
      <c r="P156" s="66"/>
      <c r="Q156" s="66"/>
      <c r="R156" s="66"/>
      <c r="S156" s="66"/>
      <c r="T156" s="66"/>
      <c r="U156" s="66"/>
      <c r="V156" s="66"/>
      <c r="W156" s="66"/>
      <c r="X156" s="35"/>
      <c r="Y156" s="5"/>
      <c r="Z156" s="5"/>
      <c r="AA156" s="5"/>
      <c r="AB156" s="5"/>
      <c r="AC156" s="5"/>
      <c r="AD156" s="5"/>
      <c r="AE156" s="5"/>
      <c r="AF156" s="5"/>
      <c r="AG156" s="5"/>
      <c r="AH156" s="5"/>
      <c r="AI156" s="5"/>
      <c r="AJ156" s="35"/>
      <c r="AK156" s="35"/>
      <c r="AL156" s="35"/>
      <c r="AM156" s="35"/>
      <c r="AN156" s="62"/>
      <c r="AO156" s="62"/>
      <c r="AP156" s="62"/>
      <c r="AQ156" s="62"/>
      <c r="AR156" s="62"/>
      <c r="AS156" s="62"/>
      <c r="AT156" s="62"/>
      <c r="AU156" s="62"/>
      <c r="AV156" s="62"/>
      <c r="AW156" s="62"/>
      <c r="AX156" s="62"/>
      <c r="AY156" s="62"/>
      <c r="AZ156" s="62"/>
      <c r="BA156" s="62"/>
      <c r="BB156" s="62"/>
      <c r="BC156" s="5"/>
      <c r="BD156" s="5"/>
      <c r="BE156" s="5"/>
      <c r="BF156" s="5"/>
      <c r="BG156" s="5"/>
      <c r="BH156" s="5"/>
      <c r="BI156" s="5"/>
      <c r="BJ156" s="5"/>
      <c r="BK156" s="5"/>
      <c r="BL156" s="5"/>
      <c r="BM156" s="5"/>
      <c r="BN156" s="5"/>
      <c r="BO156" s="5"/>
      <c r="BP156" s="5"/>
      <c r="BQ156" s="5"/>
      <c r="BR156" s="62"/>
      <c r="BS156" s="62"/>
      <c r="BT156" s="62"/>
      <c r="BU156" s="62"/>
      <c r="BV156" s="62"/>
      <c r="BW156" s="62"/>
      <c r="BX156" s="62"/>
      <c r="BY156" s="62"/>
      <c r="BZ156" s="62"/>
      <c r="CA156" s="62"/>
      <c r="CB156" s="62"/>
      <c r="CC156" s="62"/>
      <c r="CD156" s="62"/>
      <c r="CE156" s="62"/>
      <c r="CF156" s="62"/>
      <c r="CG156" s="5"/>
      <c r="CH156" s="5"/>
      <c r="CI156" s="5"/>
      <c r="CJ156" s="5"/>
      <c r="CK156" s="5"/>
      <c r="CL156" s="5"/>
      <c r="CM156" s="5"/>
      <c r="CN156" s="5"/>
      <c r="CO156" s="5"/>
      <c r="CP156" s="5"/>
      <c r="CQ156" s="5"/>
      <c r="CR156" s="5"/>
      <c r="CS156" s="5"/>
      <c r="CT156" s="5"/>
      <c r="CU156" s="5"/>
      <c r="CV156" s="62"/>
      <c r="CW156" s="62"/>
      <c r="CX156" s="62"/>
      <c r="CY156" s="62"/>
      <c r="CZ156" s="62"/>
      <c r="DA156" s="62"/>
      <c r="DB156" s="62"/>
      <c r="DC156" s="62"/>
      <c r="DD156" s="62"/>
      <c r="DE156" s="62"/>
      <c r="DF156" s="62"/>
      <c r="DG156" s="62"/>
      <c r="DH156" s="62"/>
      <c r="DI156" s="62"/>
      <c r="DJ156" s="62"/>
      <c r="DK156" s="5"/>
      <c r="DL156" s="5"/>
      <c r="DM156" s="5"/>
      <c r="DN156" s="5"/>
      <c r="DO156" s="5"/>
      <c r="DP156" s="5"/>
      <c r="DQ156" s="5"/>
      <c r="DR156" s="5"/>
      <c r="DS156" s="5"/>
      <c r="DT156" s="5"/>
      <c r="DU156" s="5"/>
      <c r="DV156" s="5"/>
      <c r="DW156" s="5"/>
      <c r="DX156" s="5"/>
      <c r="DY156" s="5"/>
      <c r="DZ156" s="62"/>
      <c r="EA156" s="62"/>
      <c r="EB156" s="62"/>
      <c r="EC156" s="62"/>
      <c r="ED156" s="62"/>
      <c r="EE156" s="62"/>
      <c r="EF156" s="62"/>
      <c r="EG156" s="62"/>
      <c r="EH156" s="62"/>
      <c r="EI156" s="62"/>
      <c r="EJ156" s="62"/>
      <c r="EK156" s="62"/>
      <c r="EL156" s="62"/>
      <c r="EM156" s="62"/>
      <c r="EN156" s="62"/>
      <c r="EO156" s="5"/>
      <c r="EP156" s="5"/>
      <c r="EQ156" s="5"/>
      <c r="ER156" s="5"/>
      <c r="ES156" s="5"/>
      <c r="ET156" s="5"/>
      <c r="EU156" s="5"/>
      <c r="EV156" s="5"/>
      <c r="EW156" s="5"/>
      <c r="EX156" s="5"/>
      <c r="EY156" s="5"/>
      <c r="EZ156" s="5"/>
      <c r="FA156" s="5"/>
      <c r="FB156" s="5"/>
      <c r="FC156" s="5"/>
      <c r="FD156" s="62"/>
      <c r="FE156" s="62"/>
      <c r="FF156" s="62"/>
      <c r="FG156" s="62"/>
      <c r="FH156" s="62"/>
      <c r="FI156" s="62"/>
      <c r="FJ156" s="62"/>
      <c r="FK156" s="62"/>
      <c r="FL156" s="62"/>
      <c r="FM156" s="62"/>
      <c r="FN156" s="62"/>
      <c r="FO156" s="62"/>
      <c r="FP156" s="62"/>
      <c r="FQ156" s="62"/>
      <c r="FR156" s="62"/>
      <c r="FS156" s="5"/>
      <c r="FT156" s="5"/>
      <c r="FU156" s="5"/>
      <c r="FV156" s="5"/>
      <c r="FW156" s="5"/>
      <c r="FX156" s="5"/>
      <c r="FY156" s="5"/>
      <c r="FZ156" s="5"/>
      <c r="GA156" s="5"/>
      <c r="GB156" s="5"/>
      <c r="GC156" s="5"/>
      <c r="GD156" s="5"/>
      <c r="GE156" s="5"/>
      <c r="GF156" s="5"/>
      <c r="GG156" s="5"/>
      <c r="GH156" s="62"/>
      <c r="GI156" s="62"/>
      <c r="GJ156" s="62"/>
      <c r="GK156" s="62"/>
      <c r="GL156" s="62"/>
      <c r="GM156" s="62"/>
      <c r="GN156" s="62"/>
      <c r="GO156" s="62"/>
      <c r="GP156" s="62"/>
      <c r="GQ156" s="62"/>
      <c r="GR156" s="62"/>
      <c r="GS156" s="62"/>
      <c r="GT156" s="62"/>
      <c r="GU156" s="62"/>
      <c r="GV156" s="62"/>
      <c r="GW156" s="5"/>
      <c r="GX156" s="5"/>
      <c r="GY156" s="5"/>
      <c r="GZ156" s="5"/>
      <c r="HA156" s="5"/>
      <c r="HB156" s="5"/>
      <c r="HC156" s="5"/>
      <c r="HD156" s="5"/>
      <c r="HE156" s="5"/>
      <c r="HF156" s="5"/>
      <c r="HG156" s="5"/>
      <c r="HH156" s="5"/>
      <c r="HI156" s="5"/>
      <c r="HJ156" s="5"/>
      <c r="HK156" s="5"/>
      <c r="HL156" s="62"/>
      <c r="HM156" s="62"/>
      <c r="HN156" s="62"/>
      <c r="HO156" s="62"/>
      <c r="HP156" s="62"/>
      <c r="HQ156" s="62"/>
      <c r="HR156" s="62"/>
      <c r="HS156" s="62"/>
      <c r="HT156" s="62"/>
      <c r="HU156" s="62"/>
      <c r="HV156" s="62"/>
      <c r="HW156" s="62"/>
      <c r="HX156" s="62"/>
      <c r="HY156" s="62"/>
      <c r="HZ156" s="62"/>
      <c r="IA156" s="5"/>
      <c r="IB156" s="5"/>
      <c r="IC156" s="5"/>
      <c r="ID156" s="5"/>
      <c r="IE156" s="5"/>
      <c r="IF156" s="5"/>
      <c r="IG156" s="5"/>
      <c r="IH156" s="5"/>
      <c r="II156" s="5"/>
      <c r="IJ156" s="5"/>
      <c r="IK156" s="5"/>
      <c r="IL156" s="5"/>
      <c r="IM156" s="5"/>
      <c r="IN156" s="5"/>
      <c r="IO156" s="5"/>
      <c r="IP156" s="62"/>
      <c r="IQ156" s="62"/>
      <c r="IR156" s="62"/>
      <c r="IS156" s="62"/>
      <c r="IT156" s="62"/>
      <c r="IU156" s="62"/>
      <c r="IV156" s="62"/>
      <c r="IW156" s="62"/>
      <c r="IX156" s="62"/>
      <c r="IY156" s="62"/>
      <c r="IZ156" s="62"/>
      <c r="JA156" s="62"/>
      <c r="JB156" s="62"/>
      <c r="JC156" s="62"/>
      <c r="JD156" s="62"/>
      <c r="JE156" s="5"/>
      <c r="JF156" s="5"/>
      <c r="JG156" s="5"/>
      <c r="JH156" s="5"/>
      <c r="JI156" s="5"/>
      <c r="JJ156" s="5"/>
      <c r="JK156" s="5"/>
      <c r="JL156" s="5"/>
      <c r="JM156" s="5"/>
      <c r="JN156" s="5"/>
      <c r="JO156" s="5"/>
      <c r="JP156" s="5"/>
      <c r="JQ156" s="5"/>
      <c r="JR156" s="5"/>
      <c r="JS156" s="5"/>
      <c r="JT156" s="62"/>
      <c r="JU156" s="62"/>
      <c r="JV156" s="62"/>
      <c r="JW156" s="62"/>
      <c r="JX156" s="62"/>
      <c r="JY156" s="62"/>
      <c r="JZ156" s="62"/>
      <c r="KA156" s="62"/>
      <c r="KB156" s="62"/>
      <c r="KC156" s="62"/>
      <c r="KD156" s="62"/>
      <c r="KE156" s="62"/>
      <c r="KF156" s="62"/>
      <c r="KG156" s="62"/>
      <c r="KH156" s="62"/>
      <c r="KI156" s="5"/>
      <c r="KJ156" s="5"/>
      <c r="KK156" s="5"/>
      <c r="KL156" s="5"/>
      <c r="KM156" s="5"/>
      <c r="KN156" s="5"/>
      <c r="KO156" s="5"/>
      <c r="KP156" s="5"/>
      <c r="KQ156" s="5"/>
      <c r="KR156" s="5"/>
      <c r="KS156" s="5"/>
      <c r="KT156" s="5"/>
      <c r="KU156" s="5"/>
      <c r="KV156" s="5"/>
      <c r="KW156" s="5"/>
      <c r="KX156" s="62"/>
      <c r="KY156" s="62"/>
      <c r="KZ156" s="62"/>
      <c r="LA156" s="62"/>
      <c r="LB156" s="62"/>
      <c r="LC156" s="62"/>
      <c r="LD156" s="62"/>
      <c r="LE156" s="62"/>
      <c r="LF156" s="62"/>
      <c r="LG156" s="62"/>
      <c r="LH156" s="62"/>
      <c r="LI156" s="62"/>
      <c r="LJ156" s="62"/>
      <c r="LK156" s="62"/>
      <c r="LL156" s="62"/>
    </row>
    <row r="157" spans="1:324" x14ac:dyDescent="0.35">
      <c r="A157" s="131">
        <v>153</v>
      </c>
      <c r="B157" s="170"/>
      <c r="C157" s="170"/>
      <c r="D157" s="152">
        <v>892</v>
      </c>
      <c r="E157" s="72" t="str">
        <f>'BVEM Scorecard'!F156</f>
        <v>Solar</v>
      </c>
      <c r="F157" s="96"/>
      <c r="G157" s="96"/>
      <c r="H157" s="96"/>
      <c r="I157" s="96"/>
      <c r="J157" s="66"/>
      <c r="K157" s="66"/>
      <c r="L157" s="66"/>
      <c r="M157" s="66"/>
      <c r="N157" s="66"/>
      <c r="O157" s="66"/>
      <c r="P157" s="66"/>
      <c r="Q157" s="66"/>
      <c r="R157" s="66"/>
      <c r="S157" s="66"/>
      <c r="T157" s="66"/>
      <c r="U157" s="66"/>
      <c r="V157" s="66"/>
      <c r="W157" s="66"/>
      <c r="X157" s="35"/>
      <c r="Y157" s="5"/>
      <c r="Z157" s="5"/>
      <c r="AA157" s="5"/>
      <c r="AB157" s="5"/>
      <c r="AC157" s="5"/>
      <c r="AD157" s="5"/>
      <c r="AE157" s="5"/>
      <c r="AF157" s="5"/>
      <c r="AG157" s="5"/>
      <c r="AH157" s="5"/>
      <c r="AI157" s="5"/>
      <c r="AJ157" s="35"/>
      <c r="AK157" s="35"/>
      <c r="AL157" s="35"/>
      <c r="AM157" s="35"/>
      <c r="AN157" s="62"/>
      <c r="AO157" s="62"/>
      <c r="AP157" s="62"/>
      <c r="AQ157" s="62"/>
      <c r="AR157" s="62"/>
      <c r="AS157" s="62"/>
      <c r="AT157" s="62"/>
      <c r="AU157" s="62"/>
      <c r="AV157" s="62"/>
      <c r="AW157" s="62"/>
      <c r="AX157" s="62"/>
      <c r="AY157" s="62"/>
      <c r="AZ157" s="62"/>
      <c r="BA157" s="62"/>
      <c r="BB157" s="62"/>
      <c r="BC157" s="5"/>
      <c r="BD157" s="5"/>
      <c r="BE157" s="5"/>
      <c r="BF157" s="5"/>
      <c r="BG157" s="5"/>
      <c r="BH157" s="5"/>
      <c r="BI157" s="5"/>
      <c r="BJ157" s="5"/>
      <c r="BK157" s="5"/>
      <c r="BL157" s="5"/>
      <c r="BM157" s="5"/>
      <c r="BN157" s="5"/>
      <c r="BO157" s="5"/>
      <c r="BP157" s="5"/>
      <c r="BQ157" s="5"/>
      <c r="BR157" s="62"/>
      <c r="BS157" s="62"/>
      <c r="BT157" s="62"/>
      <c r="BU157" s="62"/>
      <c r="BV157" s="62"/>
      <c r="BW157" s="62"/>
      <c r="BX157" s="62"/>
      <c r="BY157" s="62"/>
      <c r="BZ157" s="62"/>
      <c r="CA157" s="62"/>
      <c r="CB157" s="62"/>
      <c r="CC157" s="62"/>
      <c r="CD157" s="62"/>
      <c r="CE157" s="62"/>
      <c r="CF157" s="62"/>
      <c r="CG157" s="5"/>
      <c r="CH157" s="5"/>
      <c r="CI157" s="5"/>
      <c r="CJ157" s="5"/>
      <c r="CK157" s="5"/>
      <c r="CL157" s="5"/>
      <c r="CM157" s="5"/>
      <c r="CN157" s="5"/>
      <c r="CO157" s="5"/>
      <c r="CP157" s="5"/>
      <c r="CQ157" s="5"/>
      <c r="CR157" s="5"/>
      <c r="CS157" s="5"/>
      <c r="CT157" s="5"/>
      <c r="CU157" s="5"/>
      <c r="CV157" s="62"/>
      <c r="CW157" s="62"/>
      <c r="CX157" s="62"/>
      <c r="CY157" s="62"/>
      <c r="CZ157" s="62"/>
      <c r="DA157" s="62"/>
      <c r="DB157" s="62"/>
      <c r="DC157" s="62"/>
      <c r="DD157" s="62"/>
      <c r="DE157" s="62"/>
      <c r="DF157" s="62"/>
      <c r="DG157" s="62"/>
      <c r="DH157" s="62"/>
      <c r="DI157" s="62"/>
      <c r="DJ157" s="62"/>
      <c r="DK157" s="5"/>
      <c r="DL157" s="5"/>
      <c r="DM157" s="5"/>
      <c r="DN157" s="5"/>
      <c r="DO157" s="5"/>
      <c r="DP157" s="5"/>
      <c r="DQ157" s="5"/>
      <c r="DR157" s="5"/>
      <c r="DS157" s="5"/>
      <c r="DT157" s="5"/>
      <c r="DU157" s="5"/>
      <c r="DV157" s="5"/>
      <c r="DW157" s="5"/>
      <c r="DX157" s="5"/>
      <c r="DY157" s="5"/>
      <c r="DZ157" s="62"/>
      <c r="EA157" s="62"/>
      <c r="EB157" s="62"/>
      <c r="EC157" s="62"/>
      <c r="ED157" s="62"/>
      <c r="EE157" s="62"/>
      <c r="EF157" s="62"/>
      <c r="EG157" s="62"/>
      <c r="EH157" s="62"/>
      <c r="EI157" s="62"/>
      <c r="EJ157" s="62"/>
      <c r="EK157" s="62"/>
      <c r="EL157" s="62"/>
      <c r="EM157" s="62"/>
      <c r="EN157" s="62"/>
      <c r="EO157" s="5"/>
      <c r="EP157" s="5"/>
      <c r="EQ157" s="5"/>
      <c r="ER157" s="5"/>
      <c r="ES157" s="5"/>
      <c r="ET157" s="5"/>
      <c r="EU157" s="5"/>
      <c r="EV157" s="5"/>
      <c r="EW157" s="5"/>
      <c r="EX157" s="5"/>
      <c r="EY157" s="5"/>
      <c r="EZ157" s="5"/>
      <c r="FA157" s="5"/>
      <c r="FB157" s="5"/>
      <c r="FC157" s="5"/>
      <c r="FD157" s="62"/>
      <c r="FE157" s="62"/>
      <c r="FF157" s="62"/>
      <c r="FG157" s="62"/>
      <c r="FH157" s="62"/>
      <c r="FI157" s="62"/>
      <c r="FJ157" s="62"/>
      <c r="FK157" s="62"/>
      <c r="FL157" s="62"/>
      <c r="FM157" s="62"/>
      <c r="FN157" s="62"/>
      <c r="FO157" s="62"/>
      <c r="FP157" s="62"/>
      <c r="FQ157" s="62"/>
      <c r="FR157" s="62"/>
      <c r="FS157" s="5"/>
      <c r="FT157" s="5"/>
      <c r="FU157" s="5"/>
      <c r="FV157" s="5"/>
      <c r="FW157" s="5"/>
      <c r="FX157" s="5"/>
      <c r="FY157" s="5"/>
      <c r="FZ157" s="5"/>
      <c r="GA157" s="5"/>
      <c r="GB157" s="5"/>
      <c r="GC157" s="5"/>
      <c r="GD157" s="5"/>
      <c r="GE157" s="5"/>
      <c r="GF157" s="5"/>
      <c r="GG157" s="5"/>
      <c r="GH157" s="62"/>
      <c r="GI157" s="62"/>
      <c r="GJ157" s="62"/>
      <c r="GK157" s="62"/>
      <c r="GL157" s="62"/>
      <c r="GM157" s="62"/>
      <c r="GN157" s="62"/>
      <c r="GO157" s="62"/>
      <c r="GP157" s="62"/>
      <c r="GQ157" s="62"/>
      <c r="GR157" s="62"/>
      <c r="GS157" s="62"/>
      <c r="GT157" s="62"/>
      <c r="GU157" s="62"/>
      <c r="GV157" s="62"/>
      <c r="GW157" s="5"/>
      <c r="GX157" s="5"/>
      <c r="GY157" s="5"/>
      <c r="GZ157" s="5"/>
      <c r="HA157" s="5"/>
      <c r="HB157" s="5"/>
      <c r="HC157" s="5"/>
      <c r="HD157" s="5"/>
      <c r="HE157" s="5"/>
      <c r="HF157" s="5"/>
      <c r="HG157" s="5"/>
      <c r="HH157" s="5"/>
      <c r="HI157" s="5"/>
      <c r="HJ157" s="5"/>
      <c r="HK157" s="5"/>
      <c r="HL157" s="62"/>
      <c r="HM157" s="62"/>
      <c r="HN157" s="62"/>
      <c r="HO157" s="62"/>
      <c r="HP157" s="62"/>
      <c r="HQ157" s="62"/>
      <c r="HR157" s="62"/>
      <c r="HS157" s="62"/>
      <c r="HT157" s="62"/>
      <c r="HU157" s="62"/>
      <c r="HV157" s="62"/>
      <c r="HW157" s="62"/>
      <c r="HX157" s="62"/>
      <c r="HY157" s="62"/>
      <c r="HZ157" s="62"/>
      <c r="IA157" s="5"/>
      <c r="IB157" s="5"/>
      <c r="IC157" s="5"/>
      <c r="ID157" s="5"/>
      <c r="IE157" s="5"/>
      <c r="IF157" s="5"/>
      <c r="IG157" s="5"/>
      <c r="IH157" s="5"/>
      <c r="II157" s="5"/>
      <c r="IJ157" s="5"/>
      <c r="IK157" s="5"/>
      <c r="IL157" s="5"/>
      <c r="IM157" s="5"/>
      <c r="IN157" s="5"/>
      <c r="IO157" s="5"/>
      <c r="IP157" s="62"/>
      <c r="IQ157" s="62"/>
      <c r="IR157" s="62"/>
      <c r="IS157" s="62"/>
      <c r="IT157" s="62"/>
      <c r="IU157" s="62"/>
      <c r="IV157" s="62"/>
      <c r="IW157" s="62"/>
      <c r="IX157" s="62"/>
      <c r="IY157" s="62"/>
      <c r="IZ157" s="62"/>
      <c r="JA157" s="62"/>
      <c r="JB157" s="62"/>
      <c r="JC157" s="62"/>
      <c r="JD157" s="62"/>
      <c r="JE157" s="5"/>
      <c r="JF157" s="5"/>
      <c r="JG157" s="5"/>
      <c r="JH157" s="5"/>
      <c r="JI157" s="5"/>
      <c r="JJ157" s="5"/>
      <c r="JK157" s="5"/>
      <c r="JL157" s="5"/>
      <c r="JM157" s="5"/>
      <c r="JN157" s="5"/>
      <c r="JO157" s="5"/>
      <c r="JP157" s="5"/>
      <c r="JQ157" s="5"/>
      <c r="JR157" s="5"/>
      <c r="JS157" s="5"/>
      <c r="JT157" s="62"/>
      <c r="JU157" s="62"/>
      <c r="JV157" s="62"/>
      <c r="JW157" s="62"/>
      <c r="JX157" s="62"/>
      <c r="JY157" s="62"/>
      <c r="JZ157" s="62"/>
      <c r="KA157" s="62"/>
      <c r="KB157" s="62"/>
      <c r="KC157" s="62"/>
      <c r="KD157" s="62"/>
      <c r="KE157" s="62"/>
      <c r="KF157" s="62"/>
      <c r="KG157" s="62"/>
      <c r="KH157" s="62"/>
      <c r="KI157" s="5"/>
      <c r="KJ157" s="5"/>
      <c r="KK157" s="5"/>
      <c r="KL157" s="5"/>
      <c r="KM157" s="5"/>
      <c r="KN157" s="5"/>
      <c r="KO157" s="5"/>
      <c r="KP157" s="5"/>
      <c r="KQ157" s="5"/>
      <c r="KR157" s="5"/>
      <c r="KS157" s="5"/>
      <c r="KT157" s="5"/>
      <c r="KU157" s="5"/>
      <c r="KV157" s="5"/>
      <c r="KW157" s="5"/>
      <c r="KX157" s="62"/>
      <c r="KY157" s="62"/>
      <c r="KZ157" s="62"/>
      <c r="LA157" s="62"/>
      <c r="LB157" s="62"/>
      <c r="LC157" s="62"/>
      <c r="LD157" s="62"/>
      <c r="LE157" s="62"/>
      <c r="LF157" s="62"/>
      <c r="LG157" s="62"/>
      <c r="LH157" s="62"/>
      <c r="LI157" s="62"/>
      <c r="LJ157" s="62"/>
      <c r="LK157" s="62"/>
      <c r="LL157" s="62"/>
    </row>
    <row r="158" spans="1:324" x14ac:dyDescent="0.35">
      <c r="A158" s="131">
        <v>154</v>
      </c>
      <c r="B158" s="170"/>
      <c r="C158" s="170"/>
      <c r="D158" s="152">
        <v>965</v>
      </c>
      <c r="E158" s="72" t="str">
        <f>'BVEM Scorecard'!F157</f>
        <v>Solar</v>
      </c>
      <c r="F158" s="96"/>
      <c r="G158" s="96"/>
      <c r="H158" s="96"/>
      <c r="I158" s="96"/>
      <c r="J158" s="66"/>
      <c r="K158" s="66"/>
      <c r="L158" s="66"/>
      <c r="M158" s="66"/>
      <c r="N158" s="66"/>
      <c r="O158" s="66"/>
      <c r="P158" s="66"/>
      <c r="Q158" s="66"/>
      <c r="R158" s="66"/>
      <c r="S158" s="66"/>
      <c r="T158" s="66"/>
      <c r="U158" s="66"/>
      <c r="V158" s="66"/>
      <c r="W158" s="66"/>
      <c r="X158" s="35"/>
      <c r="Y158" s="5"/>
      <c r="Z158" s="5"/>
      <c r="AA158" s="5"/>
      <c r="AB158" s="5"/>
      <c r="AC158" s="5"/>
      <c r="AD158" s="5"/>
      <c r="AE158" s="5"/>
      <c r="AF158" s="5"/>
      <c r="AG158" s="5"/>
      <c r="AH158" s="5"/>
      <c r="AI158" s="5"/>
      <c r="AJ158" s="35"/>
      <c r="AK158" s="35"/>
      <c r="AL158" s="35"/>
      <c r="AM158" s="35"/>
      <c r="AN158" s="62"/>
      <c r="AO158" s="62"/>
      <c r="AP158" s="62"/>
      <c r="AQ158" s="62"/>
      <c r="AR158" s="62"/>
      <c r="AS158" s="62"/>
      <c r="AT158" s="62"/>
      <c r="AU158" s="62"/>
      <c r="AV158" s="62"/>
      <c r="AW158" s="62"/>
      <c r="AX158" s="62"/>
      <c r="AY158" s="62"/>
      <c r="AZ158" s="62"/>
      <c r="BA158" s="62"/>
      <c r="BB158" s="62"/>
      <c r="BC158" s="5"/>
      <c r="BD158" s="5"/>
      <c r="BE158" s="5"/>
      <c r="BF158" s="5"/>
      <c r="BG158" s="5"/>
      <c r="BH158" s="5"/>
      <c r="BI158" s="5"/>
      <c r="BJ158" s="5"/>
      <c r="BK158" s="5"/>
      <c r="BL158" s="5"/>
      <c r="BM158" s="5"/>
      <c r="BN158" s="5"/>
      <c r="BO158" s="5"/>
      <c r="BP158" s="5"/>
      <c r="BQ158" s="5"/>
      <c r="BR158" s="62"/>
      <c r="BS158" s="62"/>
      <c r="BT158" s="62"/>
      <c r="BU158" s="62"/>
      <c r="BV158" s="62"/>
      <c r="BW158" s="62"/>
      <c r="BX158" s="62"/>
      <c r="BY158" s="62"/>
      <c r="BZ158" s="62"/>
      <c r="CA158" s="62"/>
      <c r="CB158" s="62"/>
      <c r="CC158" s="62"/>
      <c r="CD158" s="62"/>
      <c r="CE158" s="62"/>
      <c r="CF158" s="62"/>
      <c r="CG158" s="5"/>
      <c r="CH158" s="5"/>
      <c r="CI158" s="5"/>
      <c r="CJ158" s="5"/>
      <c r="CK158" s="5"/>
      <c r="CL158" s="5"/>
      <c r="CM158" s="5"/>
      <c r="CN158" s="5"/>
      <c r="CO158" s="5"/>
      <c r="CP158" s="5"/>
      <c r="CQ158" s="5"/>
      <c r="CR158" s="5"/>
      <c r="CS158" s="5"/>
      <c r="CT158" s="5"/>
      <c r="CU158" s="5"/>
      <c r="CV158" s="62"/>
      <c r="CW158" s="62"/>
      <c r="CX158" s="62"/>
      <c r="CY158" s="62"/>
      <c r="CZ158" s="62"/>
      <c r="DA158" s="62"/>
      <c r="DB158" s="62"/>
      <c r="DC158" s="62"/>
      <c r="DD158" s="62"/>
      <c r="DE158" s="62"/>
      <c r="DF158" s="62"/>
      <c r="DG158" s="62"/>
      <c r="DH158" s="62"/>
      <c r="DI158" s="62"/>
      <c r="DJ158" s="62"/>
      <c r="DK158" s="5"/>
      <c r="DL158" s="5"/>
      <c r="DM158" s="5"/>
      <c r="DN158" s="5"/>
      <c r="DO158" s="5"/>
      <c r="DP158" s="5"/>
      <c r="DQ158" s="5"/>
      <c r="DR158" s="5"/>
      <c r="DS158" s="5"/>
      <c r="DT158" s="5"/>
      <c r="DU158" s="5"/>
      <c r="DV158" s="5"/>
      <c r="DW158" s="5"/>
      <c r="DX158" s="5"/>
      <c r="DY158" s="5"/>
      <c r="DZ158" s="62"/>
      <c r="EA158" s="62"/>
      <c r="EB158" s="62"/>
      <c r="EC158" s="62"/>
      <c r="ED158" s="62"/>
      <c r="EE158" s="62"/>
      <c r="EF158" s="62"/>
      <c r="EG158" s="62"/>
      <c r="EH158" s="62"/>
      <c r="EI158" s="62"/>
      <c r="EJ158" s="62"/>
      <c r="EK158" s="62"/>
      <c r="EL158" s="62"/>
      <c r="EM158" s="62"/>
      <c r="EN158" s="62"/>
      <c r="EO158" s="5"/>
      <c r="EP158" s="5"/>
      <c r="EQ158" s="5"/>
      <c r="ER158" s="5"/>
      <c r="ES158" s="5"/>
      <c r="ET158" s="5"/>
      <c r="EU158" s="5"/>
      <c r="EV158" s="5"/>
      <c r="EW158" s="5"/>
      <c r="EX158" s="5"/>
      <c r="EY158" s="5"/>
      <c r="EZ158" s="5"/>
      <c r="FA158" s="5"/>
      <c r="FB158" s="5"/>
      <c r="FC158" s="5"/>
      <c r="FD158" s="62"/>
      <c r="FE158" s="62"/>
      <c r="FF158" s="62"/>
      <c r="FG158" s="62"/>
      <c r="FH158" s="62"/>
      <c r="FI158" s="62"/>
      <c r="FJ158" s="62"/>
      <c r="FK158" s="62"/>
      <c r="FL158" s="62"/>
      <c r="FM158" s="62"/>
      <c r="FN158" s="62"/>
      <c r="FO158" s="62"/>
      <c r="FP158" s="62"/>
      <c r="FQ158" s="62"/>
      <c r="FR158" s="62"/>
      <c r="FS158" s="5"/>
      <c r="FT158" s="5"/>
      <c r="FU158" s="5"/>
      <c r="FV158" s="5"/>
      <c r="FW158" s="5"/>
      <c r="FX158" s="5"/>
      <c r="FY158" s="5"/>
      <c r="FZ158" s="5"/>
      <c r="GA158" s="5"/>
      <c r="GB158" s="5"/>
      <c r="GC158" s="5"/>
      <c r="GD158" s="5"/>
      <c r="GE158" s="5"/>
      <c r="GF158" s="5"/>
      <c r="GG158" s="5"/>
      <c r="GH158" s="62"/>
      <c r="GI158" s="62"/>
      <c r="GJ158" s="62"/>
      <c r="GK158" s="62"/>
      <c r="GL158" s="62"/>
      <c r="GM158" s="62"/>
      <c r="GN158" s="62"/>
      <c r="GO158" s="62"/>
      <c r="GP158" s="62"/>
      <c r="GQ158" s="62"/>
      <c r="GR158" s="62"/>
      <c r="GS158" s="62"/>
      <c r="GT158" s="62"/>
      <c r="GU158" s="62"/>
      <c r="GV158" s="62"/>
      <c r="GW158" s="5"/>
      <c r="GX158" s="5"/>
      <c r="GY158" s="5"/>
      <c r="GZ158" s="5"/>
      <c r="HA158" s="5"/>
      <c r="HB158" s="5"/>
      <c r="HC158" s="5"/>
      <c r="HD158" s="5"/>
      <c r="HE158" s="5"/>
      <c r="HF158" s="5"/>
      <c r="HG158" s="5"/>
      <c r="HH158" s="5"/>
      <c r="HI158" s="5"/>
      <c r="HJ158" s="5"/>
      <c r="HK158" s="5"/>
      <c r="HL158" s="62"/>
      <c r="HM158" s="62"/>
      <c r="HN158" s="62"/>
      <c r="HO158" s="62"/>
      <c r="HP158" s="62"/>
      <c r="HQ158" s="62"/>
      <c r="HR158" s="62"/>
      <c r="HS158" s="62"/>
      <c r="HT158" s="62"/>
      <c r="HU158" s="62"/>
      <c r="HV158" s="62"/>
      <c r="HW158" s="62"/>
      <c r="HX158" s="62"/>
      <c r="HY158" s="62"/>
      <c r="HZ158" s="62"/>
      <c r="IA158" s="5"/>
      <c r="IB158" s="5"/>
      <c r="IC158" s="5"/>
      <c r="ID158" s="5"/>
      <c r="IE158" s="5"/>
      <c r="IF158" s="5"/>
      <c r="IG158" s="5"/>
      <c r="IH158" s="5"/>
      <c r="II158" s="5"/>
      <c r="IJ158" s="5"/>
      <c r="IK158" s="5"/>
      <c r="IL158" s="5"/>
      <c r="IM158" s="5"/>
      <c r="IN158" s="5"/>
      <c r="IO158" s="5"/>
      <c r="IP158" s="62"/>
      <c r="IQ158" s="62"/>
      <c r="IR158" s="62"/>
      <c r="IS158" s="62"/>
      <c r="IT158" s="62"/>
      <c r="IU158" s="62"/>
      <c r="IV158" s="62"/>
      <c r="IW158" s="62"/>
      <c r="IX158" s="62"/>
      <c r="IY158" s="62"/>
      <c r="IZ158" s="62"/>
      <c r="JA158" s="62"/>
      <c r="JB158" s="62"/>
      <c r="JC158" s="62"/>
      <c r="JD158" s="62"/>
      <c r="JE158" s="5"/>
      <c r="JF158" s="5"/>
      <c r="JG158" s="5"/>
      <c r="JH158" s="5"/>
      <c r="JI158" s="5"/>
      <c r="JJ158" s="5"/>
      <c r="JK158" s="5"/>
      <c r="JL158" s="5"/>
      <c r="JM158" s="5"/>
      <c r="JN158" s="5"/>
      <c r="JO158" s="5"/>
      <c r="JP158" s="5"/>
      <c r="JQ158" s="5"/>
      <c r="JR158" s="5"/>
      <c r="JS158" s="5"/>
      <c r="JT158" s="62"/>
      <c r="JU158" s="62"/>
      <c r="JV158" s="62"/>
      <c r="JW158" s="62"/>
      <c r="JX158" s="62"/>
      <c r="JY158" s="62"/>
      <c r="JZ158" s="62"/>
      <c r="KA158" s="62"/>
      <c r="KB158" s="62"/>
      <c r="KC158" s="62"/>
      <c r="KD158" s="62"/>
      <c r="KE158" s="62"/>
      <c r="KF158" s="62"/>
      <c r="KG158" s="62"/>
      <c r="KH158" s="62"/>
      <c r="KI158" s="5"/>
      <c r="KJ158" s="5"/>
      <c r="KK158" s="5"/>
      <c r="KL158" s="5"/>
      <c r="KM158" s="5"/>
      <c r="KN158" s="5"/>
      <c r="KO158" s="5"/>
      <c r="KP158" s="5"/>
      <c r="KQ158" s="5"/>
      <c r="KR158" s="5"/>
      <c r="KS158" s="5"/>
      <c r="KT158" s="5"/>
      <c r="KU158" s="5"/>
      <c r="KV158" s="5"/>
      <c r="KW158" s="5"/>
      <c r="KX158" s="62"/>
      <c r="KY158" s="62"/>
      <c r="KZ158" s="62"/>
      <c r="LA158" s="62"/>
      <c r="LB158" s="62"/>
      <c r="LC158" s="62"/>
      <c r="LD158" s="62"/>
      <c r="LE158" s="62"/>
      <c r="LF158" s="62"/>
      <c r="LG158" s="62"/>
      <c r="LH158" s="62"/>
      <c r="LI158" s="62"/>
      <c r="LJ158" s="62"/>
      <c r="LK158" s="62"/>
      <c r="LL158" s="62"/>
    </row>
    <row r="159" spans="1:324" x14ac:dyDescent="0.35">
      <c r="A159" s="131">
        <v>155</v>
      </c>
      <c r="B159" s="170"/>
      <c r="C159" s="170"/>
      <c r="D159" s="152">
        <v>951</v>
      </c>
      <c r="E159" s="72" t="str">
        <f>'BVEM Scorecard'!F158</f>
        <v>Solar</v>
      </c>
      <c r="F159" s="96"/>
      <c r="G159" s="96"/>
      <c r="H159" s="96"/>
      <c r="I159" s="96"/>
      <c r="J159" s="66"/>
      <c r="K159" s="66"/>
      <c r="L159" s="66"/>
      <c r="M159" s="66"/>
      <c r="N159" s="66"/>
      <c r="O159" s="66"/>
      <c r="P159" s="66"/>
      <c r="Q159" s="66"/>
      <c r="R159" s="66"/>
      <c r="S159" s="66"/>
      <c r="T159" s="66"/>
      <c r="U159" s="66"/>
      <c r="V159" s="66"/>
      <c r="W159" s="66"/>
      <c r="X159" s="35"/>
      <c r="Y159" s="5"/>
      <c r="Z159" s="5"/>
      <c r="AA159" s="5"/>
      <c r="AB159" s="5"/>
      <c r="AC159" s="5"/>
      <c r="AD159" s="5"/>
      <c r="AE159" s="5"/>
      <c r="AF159" s="5"/>
      <c r="AG159" s="5"/>
      <c r="AH159" s="5"/>
      <c r="AI159" s="5"/>
      <c r="AJ159" s="35"/>
      <c r="AK159" s="35"/>
      <c r="AL159" s="35"/>
      <c r="AM159" s="35"/>
      <c r="AN159" s="62"/>
      <c r="AO159" s="62"/>
      <c r="AP159" s="62"/>
      <c r="AQ159" s="62"/>
      <c r="AR159" s="62"/>
      <c r="AS159" s="62"/>
      <c r="AT159" s="62"/>
      <c r="AU159" s="62"/>
      <c r="AV159" s="62"/>
      <c r="AW159" s="62"/>
      <c r="AX159" s="62"/>
      <c r="AY159" s="62"/>
      <c r="AZ159" s="62"/>
      <c r="BA159" s="62"/>
      <c r="BB159" s="62"/>
      <c r="BC159" s="5"/>
      <c r="BD159" s="5"/>
      <c r="BE159" s="5"/>
      <c r="BF159" s="5"/>
      <c r="BG159" s="5"/>
      <c r="BH159" s="5"/>
      <c r="BI159" s="5"/>
      <c r="BJ159" s="5"/>
      <c r="BK159" s="5"/>
      <c r="BL159" s="5"/>
      <c r="BM159" s="5"/>
      <c r="BN159" s="5"/>
      <c r="BO159" s="5"/>
      <c r="BP159" s="5"/>
      <c r="BQ159" s="5"/>
      <c r="BR159" s="62"/>
      <c r="BS159" s="62"/>
      <c r="BT159" s="62"/>
      <c r="BU159" s="62"/>
      <c r="BV159" s="62"/>
      <c r="BW159" s="62"/>
      <c r="BX159" s="62"/>
      <c r="BY159" s="62"/>
      <c r="BZ159" s="62"/>
      <c r="CA159" s="62"/>
      <c r="CB159" s="62"/>
      <c r="CC159" s="62"/>
      <c r="CD159" s="62"/>
      <c r="CE159" s="62"/>
      <c r="CF159" s="62"/>
      <c r="CG159" s="5"/>
      <c r="CH159" s="5"/>
      <c r="CI159" s="5"/>
      <c r="CJ159" s="5"/>
      <c r="CK159" s="5"/>
      <c r="CL159" s="5"/>
      <c r="CM159" s="5"/>
      <c r="CN159" s="5"/>
      <c r="CO159" s="5"/>
      <c r="CP159" s="5"/>
      <c r="CQ159" s="5"/>
      <c r="CR159" s="5"/>
      <c r="CS159" s="5"/>
      <c r="CT159" s="5"/>
      <c r="CU159" s="5"/>
      <c r="CV159" s="62"/>
      <c r="CW159" s="62"/>
      <c r="CX159" s="62"/>
      <c r="CY159" s="62"/>
      <c r="CZ159" s="62"/>
      <c r="DA159" s="62"/>
      <c r="DB159" s="62"/>
      <c r="DC159" s="62"/>
      <c r="DD159" s="62"/>
      <c r="DE159" s="62"/>
      <c r="DF159" s="62"/>
      <c r="DG159" s="62"/>
      <c r="DH159" s="62"/>
      <c r="DI159" s="62"/>
      <c r="DJ159" s="62"/>
      <c r="DK159" s="5"/>
      <c r="DL159" s="5"/>
      <c r="DM159" s="5"/>
      <c r="DN159" s="5"/>
      <c r="DO159" s="5"/>
      <c r="DP159" s="5"/>
      <c r="DQ159" s="5"/>
      <c r="DR159" s="5"/>
      <c r="DS159" s="5"/>
      <c r="DT159" s="5"/>
      <c r="DU159" s="5"/>
      <c r="DV159" s="5"/>
      <c r="DW159" s="5"/>
      <c r="DX159" s="5"/>
      <c r="DY159" s="5"/>
      <c r="DZ159" s="62"/>
      <c r="EA159" s="62"/>
      <c r="EB159" s="62"/>
      <c r="EC159" s="62"/>
      <c r="ED159" s="62"/>
      <c r="EE159" s="62"/>
      <c r="EF159" s="62"/>
      <c r="EG159" s="62"/>
      <c r="EH159" s="62"/>
      <c r="EI159" s="62"/>
      <c r="EJ159" s="62"/>
      <c r="EK159" s="62"/>
      <c r="EL159" s="62"/>
      <c r="EM159" s="62"/>
      <c r="EN159" s="62"/>
      <c r="EO159" s="5"/>
      <c r="EP159" s="5"/>
      <c r="EQ159" s="5"/>
      <c r="ER159" s="5"/>
      <c r="ES159" s="5"/>
      <c r="ET159" s="5"/>
      <c r="EU159" s="5"/>
      <c r="EV159" s="5"/>
      <c r="EW159" s="5"/>
      <c r="EX159" s="5"/>
      <c r="EY159" s="5"/>
      <c r="EZ159" s="5"/>
      <c r="FA159" s="5"/>
      <c r="FB159" s="5"/>
      <c r="FC159" s="5"/>
      <c r="FD159" s="62"/>
      <c r="FE159" s="62"/>
      <c r="FF159" s="62"/>
      <c r="FG159" s="62"/>
      <c r="FH159" s="62"/>
      <c r="FI159" s="62"/>
      <c r="FJ159" s="62"/>
      <c r="FK159" s="62"/>
      <c r="FL159" s="62"/>
      <c r="FM159" s="62"/>
      <c r="FN159" s="62"/>
      <c r="FO159" s="62"/>
      <c r="FP159" s="62"/>
      <c r="FQ159" s="62"/>
      <c r="FR159" s="62"/>
      <c r="FS159" s="5"/>
      <c r="FT159" s="5"/>
      <c r="FU159" s="5"/>
      <c r="FV159" s="5"/>
      <c r="FW159" s="5"/>
      <c r="FX159" s="5"/>
      <c r="FY159" s="5"/>
      <c r="FZ159" s="5"/>
      <c r="GA159" s="5"/>
      <c r="GB159" s="5"/>
      <c r="GC159" s="5"/>
      <c r="GD159" s="5"/>
      <c r="GE159" s="5"/>
      <c r="GF159" s="5"/>
      <c r="GG159" s="5"/>
      <c r="GH159" s="62"/>
      <c r="GI159" s="62"/>
      <c r="GJ159" s="62"/>
      <c r="GK159" s="62"/>
      <c r="GL159" s="62"/>
      <c r="GM159" s="62"/>
      <c r="GN159" s="62"/>
      <c r="GO159" s="62"/>
      <c r="GP159" s="62"/>
      <c r="GQ159" s="62"/>
      <c r="GR159" s="62"/>
      <c r="GS159" s="62"/>
      <c r="GT159" s="62"/>
      <c r="GU159" s="62"/>
      <c r="GV159" s="62"/>
      <c r="GW159" s="5"/>
      <c r="GX159" s="5"/>
      <c r="GY159" s="5"/>
      <c r="GZ159" s="5"/>
      <c r="HA159" s="5"/>
      <c r="HB159" s="5"/>
      <c r="HC159" s="5"/>
      <c r="HD159" s="5"/>
      <c r="HE159" s="5"/>
      <c r="HF159" s="5"/>
      <c r="HG159" s="5"/>
      <c r="HH159" s="5"/>
      <c r="HI159" s="5"/>
      <c r="HJ159" s="5"/>
      <c r="HK159" s="5"/>
      <c r="HL159" s="62"/>
      <c r="HM159" s="62"/>
      <c r="HN159" s="62"/>
      <c r="HO159" s="62"/>
      <c r="HP159" s="62"/>
      <c r="HQ159" s="62"/>
      <c r="HR159" s="62"/>
      <c r="HS159" s="62"/>
      <c r="HT159" s="62"/>
      <c r="HU159" s="62"/>
      <c r="HV159" s="62"/>
      <c r="HW159" s="62"/>
      <c r="HX159" s="62"/>
      <c r="HY159" s="62"/>
      <c r="HZ159" s="62"/>
      <c r="IA159" s="5"/>
      <c r="IB159" s="5"/>
      <c r="IC159" s="5"/>
      <c r="ID159" s="5"/>
      <c r="IE159" s="5"/>
      <c r="IF159" s="5"/>
      <c r="IG159" s="5"/>
      <c r="IH159" s="5"/>
      <c r="II159" s="5"/>
      <c r="IJ159" s="5"/>
      <c r="IK159" s="5"/>
      <c r="IL159" s="5"/>
      <c r="IM159" s="5"/>
      <c r="IN159" s="5"/>
      <c r="IO159" s="5"/>
      <c r="IP159" s="62"/>
      <c r="IQ159" s="62"/>
      <c r="IR159" s="62"/>
      <c r="IS159" s="62"/>
      <c r="IT159" s="62"/>
      <c r="IU159" s="62"/>
      <c r="IV159" s="62"/>
      <c r="IW159" s="62"/>
      <c r="IX159" s="62"/>
      <c r="IY159" s="62"/>
      <c r="IZ159" s="62"/>
      <c r="JA159" s="62"/>
      <c r="JB159" s="62"/>
      <c r="JC159" s="62"/>
      <c r="JD159" s="62"/>
      <c r="JE159" s="5"/>
      <c r="JF159" s="5"/>
      <c r="JG159" s="5"/>
      <c r="JH159" s="5"/>
      <c r="JI159" s="5"/>
      <c r="JJ159" s="5"/>
      <c r="JK159" s="5"/>
      <c r="JL159" s="5"/>
      <c r="JM159" s="5"/>
      <c r="JN159" s="5"/>
      <c r="JO159" s="5"/>
      <c r="JP159" s="5"/>
      <c r="JQ159" s="5"/>
      <c r="JR159" s="5"/>
      <c r="JS159" s="5"/>
      <c r="JT159" s="62"/>
      <c r="JU159" s="62"/>
      <c r="JV159" s="62"/>
      <c r="JW159" s="62"/>
      <c r="JX159" s="62"/>
      <c r="JY159" s="62"/>
      <c r="JZ159" s="62"/>
      <c r="KA159" s="62"/>
      <c r="KB159" s="62"/>
      <c r="KC159" s="62"/>
      <c r="KD159" s="62"/>
      <c r="KE159" s="62"/>
      <c r="KF159" s="62"/>
      <c r="KG159" s="62"/>
      <c r="KH159" s="62"/>
      <c r="KI159" s="5"/>
      <c r="KJ159" s="5"/>
      <c r="KK159" s="5"/>
      <c r="KL159" s="5"/>
      <c r="KM159" s="5"/>
      <c r="KN159" s="5"/>
      <c r="KO159" s="5"/>
      <c r="KP159" s="5"/>
      <c r="KQ159" s="5"/>
      <c r="KR159" s="5"/>
      <c r="KS159" s="5"/>
      <c r="KT159" s="5"/>
      <c r="KU159" s="5"/>
      <c r="KV159" s="5"/>
      <c r="KW159" s="5"/>
      <c r="KX159" s="62"/>
      <c r="KY159" s="62"/>
      <c r="KZ159" s="62"/>
      <c r="LA159" s="62"/>
      <c r="LB159" s="62"/>
      <c r="LC159" s="62"/>
      <c r="LD159" s="62"/>
      <c r="LE159" s="62"/>
      <c r="LF159" s="62"/>
      <c r="LG159" s="62"/>
      <c r="LH159" s="62"/>
      <c r="LI159" s="62"/>
      <c r="LJ159" s="62"/>
      <c r="LK159" s="62"/>
      <c r="LL159" s="62"/>
    </row>
    <row r="160" spans="1:324" x14ac:dyDescent="0.35">
      <c r="A160" s="131">
        <v>156</v>
      </c>
      <c r="B160" s="170"/>
      <c r="C160" s="170"/>
      <c r="D160" s="152">
        <v>891</v>
      </c>
      <c r="E160" s="72" t="str">
        <f>'BVEM Scorecard'!F159</f>
        <v>Solar</v>
      </c>
      <c r="F160" s="96"/>
      <c r="G160" s="96"/>
      <c r="H160" s="96"/>
      <c r="I160" s="96"/>
      <c r="J160" s="66"/>
      <c r="K160" s="66"/>
      <c r="L160" s="66"/>
      <c r="M160" s="66"/>
      <c r="N160" s="66"/>
      <c r="O160" s="66"/>
      <c r="P160" s="66"/>
      <c r="Q160" s="66"/>
      <c r="R160" s="66"/>
      <c r="S160" s="66"/>
      <c r="T160" s="66"/>
      <c r="U160" s="66"/>
      <c r="V160" s="66"/>
      <c r="W160" s="66"/>
      <c r="X160" s="35"/>
      <c r="Y160" s="5"/>
      <c r="Z160" s="5"/>
      <c r="AA160" s="5"/>
      <c r="AB160" s="5"/>
      <c r="AC160" s="5"/>
      <c r="AD160" s="5"/>
      <c r="AE160" s="5"/>
      <c r="AF160" s="5"/>
      <c r="AG160" s="5"/>
      <c r="AH160" s="5"/>
      <c r="AI160" s="5"/>
      <c r="AJ160" s="35"/>
      <c r="AK160" s="35"/>
      <c r="AL160" s="35"/>
      <c r="AM160" s="35"/>
      <c r="AN160" s="62"/>
      <c r="AO160" s="62"/>
      <c r="AP160" s="62"/>
      <c r="AQ160" s="62"/>
      <c r="AR160" s="62"/>
      <c r="AS160" s="62"/>
      <c r="AT160" s="62"/>
      <c r="AU160" s="62"/>
      <c r="AV160" s="62"/>
      <c r="AW160" s="62"/>
      <c r="AX160" s="62"/>
      <c r="AY160" s="62"/>
      <c r="AZ160" s="62"/>
      <c r="BA160" s="62"/>
      <c r="BB160" s="62"/>
      <c r="BC160" s="5"/>
      <c r="BD160" s="5"/>
      <c r="BE160" s="5"/>
      <c r="BF160" s="5"/>
      <c r="BG160" s="5"/>
      <c r="BH160" s="5"/>
      <c r="BI160" s="5"/>
      <c r="BJ160" s="5"/>
      <c r="BK160" s="5"/>
      <c r="BL160" s="5"/>
      <c r="BM160" s="5"/>
      <c r="BN160" s="5"/>
      <c r="BO160" s="5"/>
      <c r="BP160" s="5"/>
      <c r="BQ160" s="5"/>
      <c r="BR160" s="62"/>
      <c r="BS160" s="62"/>
      <c r="BT160" s="62"/>
      <c r="BU160" s="62"/>
      <c r="BV160" s="62"/>
      <c r="BW160" s="62"/>
      <c r="BX160" s="62"/>
      <c r="BY160" s="62"/>
      <c r="BZ160" s="62"/>
      <c r="CA160" s="62"/>
      <c r="CB160" s="62"/>
      <c r="CC160" s="62"/>
      <c r="CD160" s="62"/>
      <c r="CE160" s="62"/>
      <c r="CF160" s="62"/>
      <c r="CG160" s="5"/>
      <c r="CH160" s="5"/>
      <c r="CI160" s="5"/>
      <c r="CJ160" s="5"/>
      <c r="CK160" s="5"/>
      <c r="CL160" s="5"/>
      <c r="CM160" s="5"/>
      <c r="CN160" s="5"/>
      <c r="CO160" s="5"/>
      <c r="CP160" s="5"/>
      <c r="CQ160" s="5"/>
      <c r="CR160" s="5"/>
      <c r="CS160" s="5"/>
      <c r="CT160" s="5"/>
      <c r="CU160" s="5"/>
      <c r="CV160" s="62"/>
      <c r="CW160" s="62"/>
      <c r="CX160" s="62"/>
      <c r="CY160" s="62"/>
      <c r="CZ160" s="62"/>
      <c r="DA160" s="62"/>
      <c r="DB160" s="62"/>
      <c r="DC160" s="62"/>
      <c r="DD160" s="62"/>
      <c r="DE160" s="62"/>
      <c r="DF160" s="62"/>
      <c r="DG160" s="62"/>
      <c r="DH160" s="62"/>
      <c r="DI160" s="62"/>
      <c r="DJ160" s="62"/>
      <c r="DK160" s="5"/>
      <c r="DL160" s="5"/>
      <c r="DM160" s="5"/>
      <c r="DN160" s="5"/>
      <c r="DO160" s="5"/>
      <c r="DP160" s="5"/>
      <c r="DQ160" s="5"/>
      <c r="DR160" s="5"/>
      <c r="DS160" s="5"/>
      <c r="DT160" s="5"/>
      <c r="DU160" s="5"/>
      <c r="DV160" s="5"/>
      <c r="DW160" s="5"/>
      <c r="DX160" s="5"/>
      <c r="DY160" s="5"/>
      <c r="DZ160" s="62"/>
      <c r="EA160" s="62"/>
      <c r="EB160" s="62"/>
      <c r="EC160" s="62"/>
      <c r="ED160" s="62"/>
      <c r="EE160" s="62"/>
      <c r="EF160" s="62"/>
      <c r="EG160" s="62"/>
      <c r="EH160" s="62"/>
      <c r="EI160" s="62"/>
      <c r="EJ160" s="62"/>
      <c r="EK160" s="62"/>
      <c r="EL160" s="62"/>
      <c r="EM160" s="62"/>
      <c r="EN160" s="62"/>
      <c r="EO160" s="5"/>
      <c r="EP160" s="5"/>
      <c r="EQ160" s="5"/>
      <c r="ER160" s="5"/>
      <c r="ES160" s="5"/>
      <c r="ET160" s="5"/>
      <c r="EU160" s="5"/>
      <c r="EV160" s="5"/>
      <c r="EW160" s="5"/>
      <c r="EX160" s="5"/>
      <c r="EY160" s="5"/>
      <c r="EZ160" s="5"/>
      <c r="FA160" s="5"/>
      <c r="FB160" s="5"/>
      <c r="FC160" s="5"/>
      <c r="FD160" s="62"/>
      <c r="FE160" s="62"/>
      <c r="FF160" s="62"/>
      <c r="FG160" s="62"/>
      <c r="FH160" s="62"/>
      <c r="FI160" s="62"/>
      <c r="FJ160" s="62"/>
      <c r="FK160" s="62"/>
      <c r="FL160" s="62"/>
      <c r="FM160" s="62"/>
      <c r="FN160" s="62"/>
      <c r="FO160" s="62"/>
      <c r="FP160" s="62"/>
      <c r="FQ160" s="62"/>
      <c r="FR160" s="62"/>
      <c r="FS160" s="5"/>
      <c r="FT160" s="5"/>
      <c r="FU160" s="5"/>
      <c r="FV160" s="5"/>
      <c r="FW160" s="5"/>
      <c r="FX160" s="5"/>
      <c r="FY160" s="5"/>
      <c r="FZ160" s="5"/>
      <c r="GA160" s="5"/>
      <c r="GB160" s="5"/>
      <c r="GC160" s="5"/>
      <c r="GD160" s="5"/>
      <c r="GE160" s="5"/>
      <c r="GF160" s="5"/>
      <c r="GG160" s="5"/>
      <c r="GH160" s="62"/>
      <c r="GI160" s="62"/>
      <c r="GJ160" s="62"/>
      <c r="GK160" s="62"/>
      <c r="GL160" s="62"/>
      <c r="GM160" s="62"/>
      <c r="GN160" s="62"/>
      <c r="GO160" s="62"/>
      <c r="GP160" s="62"/>
      <c r="GQ160" s="62"/>
      <c r="GR160" s="62"/>
      <c r="GS160" s="62"/>
      <c r="GT160" s="62"/>
      <c r="GU160" s="62"/>
      <c r="GV160" s="62"/>
      <c r="GW160" s="5"/>
      <c r="GX160" s="5"/>
      <c r="GY160" s="5"/>
      <c r="GZ160" s="5"/>
      <c r="HA160" s="5"/>
      <c r="HB160" s="5"/>
      <c r="HC160" s="5"/>
      <c r="HD160" s="5"/>
      <c r="HE160" s="5"/>
      <c r="HF160" s="5"/>
      <c r="HG160" s="5"/>
      <c r="HH160" s="5"/>
      <c r="HI160" s="5"/>
      <c r="HJ160" s="5"/>
      <c r="HK160" s="5"/>
      <c r="HL160" s="62"/>
      <c r="HM160" s="62"/>
      <c r="HN160" s="62"/>
      <c r="HO160" s="62"/>
      <c r="HP160" s="62"/>
      <c r="HQ160" s="62"/>
      <c r="HR160" s="62"/>
      <c r="HS160" s="62"/>
      <c r="HT160" s="62"/>
      <c r="HU160" s="62"/>
      <c r="HV160" s="62"/>
      <c r="HW160" s="62"/>
      <c r="HX160" s="62"/>
      <c r="HY160" s="62"/>
      <c r="HZ160" s="62"/>
      <c r="IA160" s="5"/>
      <c r="IB160" s="5"/>
      <c r="IC160" s="5"/>
      <c r="ID160" s="5"/>
      <c r="IE160" s="5"/>
      <c r="IF160" s="5"/>
      <c r="IG160" s="5"/>
      <c r="IH160" s="5"/>
      <c r="II160" s="5"/>
      <c r="IJ160" s="5"/>
      <c r="IK160" s="5"/>
      <c r="IL160" s="5"/>
      <c r="IM160" s="5"/>
      <c r="IN160" s="5"/>
      <c r="IO160" s="5"/>
      <c r="IP160" s="62"/>
      <c r="IQ160" s="62"/>
      <c r="IR160" s="62"/>
      <c r="IS160" s="62"/>
      <c r="IT160" s="62"/>
      <c r="IU160" s="62"/>
      <c r="IV160" s="62"/>
      <c r="IW160" s="62"/>
      <c r="IX160" s="62"/>
      <c r="IY160" s="62"/>
      <c r="IZ160" s="62"/>
      <c r="JA160" s="62"/>
      <c r="JB160" s="62"/>
      <c r="JC160" s="62"/>
      <c r="JD160" s="62"/>
      <c r="JE160" s="5"/>
      <c r="JF160" s="5"/>
      <c r="JG160" s="5"/>
      <c r="JH160" s="5"/>
      <c r="JI160" s="5"/>
      <c r="JJ160" s="5"/>
      <c r="JK160" s="5"/>
      <c r="JL160" s="5"/>
      <c r="JM160" s="5"/>
      <c r="JN160" s="5"/>
      <c r="JO160" s="5"/>
      <c r="JP160" s="5"/>
      <c r="JQ160" s="5"/>
      <c r="JR160" s="5"/>
      <c r="JS160" s="5"/>
      <c r="JT160" s="62"/>
      <c r="JU160" s="62"/>
      <c r="JV160" s="62"/>
      <c r="JW160" s="62"/>
      <c r="JX160" s="62"/>
      <c r="JY160" s="62"/>
      <c r="JZ160" s="62"/>
      <c r="KA160" s="62"/>
      <c r="KB160" s="62"/>
      <c r="KC160" s="62"/>
      <c r="KD160" s="62"/>
      <c r="KE160" s="62"/>
      <c r="KF160" s="62"/>
      <c r="KG160" s="62"/>
      <c r="KH160" s="62"/>
      <c r="KI160" s="5"/>
      <c r="KJ160" s="5"/>
      <c r="KK160" s="5"/>
      <c r="KL160" s="5"/>
      <c r="KM160" s="5"/>
      <c r="KN160" s="5"/>
      <c r="KO160" s="5"/>
      <c r="KP160" s="5"/>
      <c r="KQ160" s="5"/>
      <c r="KR160" s="5"/>
      <c r="KS160" s="5"/>
      <c r="KT160" s="5"/>
      <c r="KU160" s="5"/>
      <c r="KV160" s="5"/>
      <c r="KW160" s="5"/>
      <c r="KX160" s="62"/>
      <c r="KY160" s="62"/>
      <c r="KZ160" s="62"/>
      <c r="LA160" s="62"/>
      <c r="LB160" s="62"/>
      <c r="LC160" s="62"/>
      <c r="LD160" s="62"/>
      <c r="LE160" s="62"/>
      <c r="LF160" s="62"/>
      <c r="LG160" s="62"/>
      <c r="LH160" s="62"/>
      <c r="LI160" s="62"/>
      <c r="LJ160" s="62"/>
      <c r="LK160" s="62"/>
      <c r="LL160" s="62"/>
    </row>
    <row r="161" spans="1:324" x14ac:dyDescent="0.35">
      <c r="A161" s="131">
        <v>157</v>
      </c>
      <c r="B161" s="170"/>
      <c r="C161" s="170"/>
      <c r="D161" s="152">
        <v>899</v>
      </c>
      <c r="E161" s="72" t="str">
        <f>'BVEM Scorecard'!F160</f>
        <v>Solar</v>
      </c>
      <c r="F161" s="96"/>
      <c r="G161" s="96"/>
      <c r="H161" s="96"/>
      <c r="I161" s="96"/>
      <c r="J161" s="66"/>
      <c r="K161" s="66"/>
      <c r="L161" s="66"/>
      <c r="M161" s="66"/>
      <c r="N161" s="66"/>
      <c r="O161" s="66"/>
      <c r="P161" s="66"/>
      <c r="Q161" s="66"/>
      <c r="R161" s="66"/>
      <c r="S161" s="66"/>
      <c r="T161" s="66"/>
      <c r="U161" s="66"/>
      <c r="V161" s="66"/>
      <c r="W161" s="66"/>
      <c r="X161" s="35"/>
      <c r="Y161" s="5"/>
      <c r="Z161" s="5"/>
      <c r="AA161" s="5"/>
      <c r="AB161" s="5"/>
      <c r="AC161" s="5"/>
      <c r="AD161" s="5"/>
      <c r="AE161" s="5"/>
      <c r="AF161" s="5"/>
      <c r="AG161" s="5"/>
      <c r="AH161" s="5"/>
      <c r="AI161" s="5"/>
      <c r="AJ161" s="35"/>
      <c r="AK161" s="35"/>
      <c r="AL161" s="35"/>
      <c r="AM161" s="35"/>
      <c r="AN161" s="62"/>
      <c r="AO161" s="62"/>
      <c r="AP161" s="62"/>
      <c r="AQ161" s="62"/>
      <c r="AR161" s="62"/>
      <c r="AS161" s="62"/>
      <c r="AT161" s="62"/>
      <c r="AU161" s="62"/>
      <c r="AV161" s="62"/>
      <c r="AW161" s="62"/>
      <c r="AX161" s="62"/>
      <c r="AY161" s="62"/>
      <c r="AZ161" s="62"/>
      <c r="BA161" s="62"/>
      <c r="BB161" s="62"/>
      <c r="BC161" s="5"/>
      <c r="BD161" s="5"/>
      <c r="BE161" s="5"/>
      <c r="BF161" s="5"/>
      <c r="BG161" s="5"/>
      <c r="BH161" s="5"/>
      <c r="BI161" s="5"/>
      <c r="BJ161" s="5"/>
      <c r="BK161" s="5"/>
      <c r="BL161" s="5"/>
      <c r="BM161" s="5"/>
      <c r="BN161" s="5"/>
      <c r="BO161" s="5"/>
      <c r="BP161" s="5"/>
      <c r="BQ161" s="5"/>
      <c r="BR161" s="62"/>
      <c r="BS161" s="62"/>
      <c r="BT161" s="62"/>
      <c r="BU161" s="62"/>
      <c r="BV161" s="62"/>
      <c r="BW161" s="62"/>
      <c r="BX161" s="62"/>
      <c r="BY161" s="62"/>
      <c r="BZ161" s="62"/>
      <c r="CA161" s="62"/>
      <c r="CB161" s="62"/>
      <c r="CC161" s="62"/>
      <c r="CD161" s="62"/>
      <c r="CE161" s="62"/>
      <c r="CF161" s="62"/>
      <c r="CG161" s="5"/>
      <c r="CH161" s="5"/>
      <c r="CI161" s="5"/>
      <c r="CJ161" s="5"/>
      <c r="CK161" s="5"/>
      <c r="CL161" s="5"/>
      <c r="CM161" s="5"/>
      <c r="CN161" s="5"/>
      <c r="CO161" s="5"/>
      <c r="CP161" s="5"/>
      <c r="CQ161" s="5"/>
      <c r="CR161" s="5"/>
      <c r="CS161" s="5"/>
      <c r="CT161" s="5"/>
      <c r="CU161" s="5"/>
      <c r="CV161" s="62"/>
      <c r="CW161" s="62"/>
      <c r="CX161" s="62"/>
      <c r="CY161" s="62"/>
      <c r="CZ161" s="62"/>
      <c r="DA161" s="62"/>
      <c r="DB161" s="62"/>
      <c r="DC161" s="62"/>
      <c r="DD161" s="62"/>
      <c r="DE161" s="62"/>
      <c r="DF161" s="62"/>
      <c r="DG161" s="62"/>
      <c r="DH161" s="62"/>
      <c r="DI161" s="62"/>
      <c r="DJ161" s="62"/>
      <c r="DK161" s="5"/>
      <c r="DL161" s="5"/>
      <c r="DM161" s="5"/>
      <c r="DN161" s="5"/>
      <c r="DO161" s="5"/>
      <c r="DP161" s="5"/>
      <c r="DQ161" s="5"/>
      <c r="DR161" s="5"/>
      <c r="DS161" s="5"/>
      <c r="DT161" s="5"/>
      <c r="DU161" s="5"/>
      <c r="DV161" s="5"/>
      <c r="DW161" s="5"/>
      <c r="DX161" s="5"/>
      <c r="DY161" s="5"/>
      <c r="DZ161" s="62"/>
      <c r="EA161" s="62"/>
      <c r="EB161" s="62"/>
      <c r="EC161" s="62"/>
      <c r="ED161" s="62"/>
      <c r="EE161" s="62"/>
      <c r="EF161" s="62"/>
      <c r="EG161" s="62"/>
      <c r="EH161" s="62"/>
      <c r="EI161" s="62"/>
      <c r="EJ161" s="62"/>
      <c r="EK161" s="62"/>
      <c r="EL161" s="62"/>
      <c r="EM161" s="62"/>
      <c r="EN161" s="62"/>
      <c r="EO161" s="5"/>
      <c r="EP161" s="5"/>
      <c r="EQ161" s="5"/>
      <c r="ER161" s="5"/>
      <c r="ES161" s="5"/>
      <c r="ET161" s="5"/>
      <c r="EU161" s="5"/>
      <c r="EV161" s="5"/>
      <c r="EW161" s="5"/>
      <c r="EX161" s="5"/>
      <c r="EY161" s="5"/>
      <c r="EZ161" s="5"/>
      <c r="FA161" s="5"/>
      <c r="FB161" s="5"/>
      <c r="FC161" s="5"/>
      <c r="FD161" s="62"/>
      <c r="FE161" s="62"/>
      <c r="FF161" s="62"/>
      <c r="FG161" s="62"/>
      <c r="FH161" s="62"/>
      <c r="FI161" s="62"/>
      <c r="FJ161" s="62"/>
      <c r="FK161" s="62"/>
      <c r="FL161" s="62"/>
      <c r="FM161" s="62"/>
      <c r="FN161" s="62"/>
      <c r="FO161" s="62"/>
      <c r="FP161" s="62"/>
      <c r="FQ161" s="62"/>
      <c r="FR161" s="62"/>
      <c r="FS161" s="5"/>
      <c r="FT161" s="5"/>
      <c r="FU161" s="5"/>
      <c r="FV161" s="5"/>
      <c r="FW161" s="5"/>
      <c r="FX161" s="5"/>
      <c r="FY161" s="5"/>
      <c r="FZ161" s="5"/>
      <c r="GA161" s="5"/>
      <c r="GB161" s="5"/>
      <c r="GC161" s="5"/>
      <c r="GD161" s="5"/>
      <c r="GE161" s="5"/>
      <c r="GF161" s="5"/>
      <c r="GG161" s="5"/>
      <c r="GH161" s="62"/>
      <c r="GI161" s="62"/>
      <c r="GJ161" s="62"/>
      <c r="GK161" s="62"/>
      <c r="GL161" s="62"/>
      <c r="GM161" s="62"/>
      <c r="GN161" s="62"/>
      <c r="GO161" s="62"/>
      <c r="GP161" s="62"/>
      <c r="GQ161" s="62"/>
      <c r="GR161" s="62"/>
      <c r="GS161" s="62"/>
      <c r="GT161" s="62"/>
      <c r="GU161" s="62"/>
      <c r="GV161" s="62"/>
      <c r="GW161" s="5"/>
      <c r="GX161" s="5"/>
      <c r="GY161" s="5"/>
      <c r="GZ161" s="5"/>
      <c r="HA161" s="5"/>
      <c r="HB161" s="5"/>
      <c r="HC161" s="5"/>
      <c r="HD161" s="5"/>
      <c r="HE161" s="5"/>
      <c r="HF161" s="5"/>
      <c r="HG161" s="5"/>
      <c r="HH161" s="5"/>
      <c r="HI161" s="5"/>
      <c r="HJ161" s="5"/>
      <c r="HK161" s="5"/>
      <c r="HL161" s="62"/>
      <c r="HM161" s="62"/>
      <c r="HN161" s="62"/>
      <c r="HO161" s="62"/>
      <c r="HP161" s="62"/>
      <c r="HQ161" s="62"/>
      <c r="HR161" s="62"/>
      <c r="HS161" s="62"/>
      <c r="HT161" s="62"/>
      <c r="HU161" s="62"/>
      <c r="HV161" s="62"/>
      <c r="HW161" s="62"/>
      <c r="HX161" s="62"/>
      <c r="HY161" s="62"/>
      <c r="HZ161" s="62"/>
      <c r="IA161" s="5"/>
      <c r="IB161" s="5"/>
      <c r="IC161" s="5"/>
      <c r="ID161" s="5"/>
      <c r="IE161" s="5"/>
      <c r="IF161" s="5"/>
      <c r="IG161" s="5"/>
      <c r="IH161" s="5"/>
      <c r="II161" s="5"/>
      <c r="IJ161" s="5"/>
      <c r="IK161" s="5"/>
      <c r="IL161" s="5"/>
      <c r="IM161" s="5"/>
      <c r="IN161" s="5"/>
      <c r="IO161" s="5"/>
      <c r="IP161" s="62"/>
      <c r="IQ161" s="62"/>
      <c r="IR161" s="62"/>
      <c r="IS161" s="62"/>
      <c r="IT161" s="62"/>
      <c r="IU161" s="62"/>
      <c r="IV161" s="62"/>
      <c r="IW161" s="62"/>
      <c r="IX161" s="62"/>
      <c r="IY161" s="62"/>
      <c r="IZ161" s="62"/>
      <c r="JA161" s="62"/>
      <c r="JB161" s="62"/>
      <c r="JC161" s="62"/>
      <c r="JD161" s="62"/>
      <c r="JE161" s="5"/>
      <c r="JF161" s="5"/>
      <c r="JG161" s="5"/>
      <c r="JH161" s="5"/>
      <c r="JI161" s="5"/>
      <c r="JJ161" s="5"/>
      <c r="JK161" s="5"/>
      <c r="JL161" s="5"/>
      <c r="JM161" s="5"/>
      <c r="JN161" s="5"/>
      <c r="JO161" s="5"/>
      <c r="JP161" s="5"/>
      <c r="JQ161" s="5"/>
      <c r="JR161" s="5"/>
      <c r="JS161" s="5"/>
      <c r="JT161" s="62"/>
      <c r="JU161" s="62"/>
      <c r="JV161" s="62"/>
      <c r="JW161" s="62"/>
      <c r="JX161" s="62"/>
      <c r="JY161" s="62"/>
      <c r="JZ161" s="62"/>
      <c r="KA161" s="62"/>
      <c r="KB161" s="62"/>
      <c r="KC161" s="62"/>
      <c r="KD161" s="62"/>
      <c r="KE161" s="62"/>
      <c r="KF161" s="62"/>
      <c r="KG161" s="62"/>
      <c r="KH161" s="62"/>
      <c r="KI161" s="5"/>
      <c r="KJ161" s="5"/>
      <c r="KK161" s="5"/>
      <c r="KL161" s="5"/>
      <c r="KM161" s="5"/>
      <c r="KN161" s="5"/>
      <c r="KO161" s="5"/>
      <c r="KP161" s="5"/>
      <c r="KQ161" s="5"/>
      <c r="KR161" s="5"/>
      <c r="KS161" s="5"/>
      <c r="KT161" s="5"/>
      <c r="KU161" s="5"/>
      <c r="KV161" s="5"/>
      <c r="KW161" s="5"/>
      <c r="KX161" s="62"/>
      <c r="KY161" s="62"/>
      <c r="KZ161" s="62"/>
      <c r="LA161" s="62"/>
      <c r="LB161" s="62"/>
      <c r="LC161" s="62"/>
      <c r="LD161" s="62"/>
      <c r="LE161" s="62"/>
      <c r="LF161" s="62"/>
      <c r="LG161" s="62"/>
      <c r="LH161" s="62"/>
      <c r="LI161" s="62"/>
      <c r="LJ161" s="62"/>
      <c r="LK161" s="62"/>
      <c r="LL161" s="62"/>
    </row>
    <row r="162" spans="1:324" x14ac:dyDescent="0.35">
      <c r="A162" s="131">
        <v>158</v>
      </c>
      <c r="B162" s="170"/>
      <c r="C162" s="170"/>
      <c r="D162" s="152">
        <v>900</v>
      </c>
      <c r="E162" s="72" t="str">
        <f>'BVEM Scorecard'!F161</f>
        <v>Solar</v>
      </c>
      <c r="F162" s="96"/>
      <c r="G162" s="96"/>
      <c r="H162" s="96"/>
      <c r="I162" s="96"/>
      <c r="J162" s="66"/>
      <c r="K162" s="66"/>
      <c r="L162" s="66"/>
      <c r="M162" s="66"/>
      <c r="N162" s="66"/>
      <c r="O162" s="66"/>
      <c r="P162" s="66"/>
      <c r="Q162" s="66"/>
      <c r="R162" s="66"/>
      <c r="S162" s="66"/>
      <c r="T162" s="66"/>
      <c r="U162" s="66"/>
      <c r="V162" s="66"/>
      <c r="W162" s="66"/>
      <c r="X162" s="35"/>
      <c r="Y162" s="5"/>
      <c r="Z162" s="5"/>
      <c r="AA162" s="5"/>
      <c r="AB162" s="5"/>
      <c r="AC162" s="5"/>
      <c r="AD162" s="5"/>
      <c r="AE162" s="5"/>
      <c r="AF162" s="5"/>
      <c r="AG162" s="5"/>
      <c r="AH162" s="5"/>
      <c r="AI162" s="5"/>
      <c r="AJ162" s="35"/>
      <c r="AK162" s="35"/>
      <c r="AL162" s="35"/>
      <c r="AM162" s="35"/>
      <c r="AN162" s="62"/>
      <c r="AO162" s="62"/>
      <c r="AP162" s="62"/>
      <c r="AQ162" s="62"/>
      <c r="AR162" s="62"/>
      <c r="AS162" s="62"/>
      <c r="AT162" s="62"/>
      <c r="AU162" s="62"/>
      <c r="AV162" s="62"/>
      <c r="AW162" s="62"/>
      <c r="AX162" s="62"/>
      <c r="AY162" s="62"/>
      <c r="AZ162" s="62"/>
      <c r="BA162" s="62"/>
      <c r="BB162" s="62"/>
      <c r="BC162" s="5"/>
      <c r="BD162" s="5"/>
      <c r="BE162" s="5"/>
      <c r="BF162" s="5"/>
      <c r="BG162" s="5"/>
      <c r="BH162" s="5"/>
      <c r="BI162" s="5"/>
      <c r="BJ162" s="5"/>
      <c r="BK162" s="5"/>
      <c r="BL162" s="5"/>
      <c r="BM162" s="5"/>
      <c r="BN162" s="5"/>
      <c r="BO162" s="5"/>
      <c r="BP162" s="5"/>
      <c r="BQ162" s="5"/>
      <c r="BR162" s="62"/>
      <c r="BS162" s="62"/>
      <c r="BT162" s="62"/>
      <c r="BU162" s="62"/>
      <c r="BV162" s="62"/>
      <c r="BW162" s="62"/>
      <c r="BX162" s="62"/>
      <c r="BY162" s="62"/>
      <c r="BZ162" s="62"/>
      <c r="CA162" s="62"/>
      <c r="CB162" s="62"/>
      <c r="CC162" s="62"/>
      <c r="CD162" s="62"/>
      <c r="CE162" s="62"/>
      <c r="CF162" s="62"/>
      <c r="CG162" s="5"/>
      <c r="CH162" s="5"/>
      <c r="CI162" s="5"/>
      <c r="CJ162" s="5"/>
      <c r="CK162" s="5"/>
      <c r="CL162" s="5"/>
      <c r="CM162" s="5"/>
      <c r="CN162" s="5"/>
      <c r="CO162" s="5"/>
      <c r="CP162" s="5"/>
      <c r="CQ162" s="5"/>
      <c r="CR162" s="5"/>
      <c r="CS162" s="5"/>
      <c r="CT162" s="5"/>
      <c r="CU162" s="5"/>
      <c r="CV162" s="62"/>
      <c r="CW162" s="62"/>
      <c r="CX162" s="62"/>
      <c r="CY162" s="62"/>
      <c r="CZ162" s="62"/>
      <c r="DA162" s="62"/>
      <c r="DB162" s="62"/>
      <c r="DC162" s="62"/>
      <c r="DD162" s="62"/>
      <c r="DE162" s="62"/>
      <c r="DF162" s="62"/>
      <c r="DG162" s="62"/>
      <c r="DH162" s="62"/>
      <c r="DI162" s="62"/>
      <c r="DJ162" s="62"/>
      <c r="DK162" s="5"/>
      <c r="DL162" s="5"/>
      <c r="DM162" s="5"/>
      <c r="DN162" s="5"/>
      <c r="DO162" s="5"/>
      <c r="DP162" s="5"/>
      <c r="DQ162" s="5"/>
      <c r="DR162" s="5"/>
      <c r="DS162" s="5"/>
      <c r="DT162" s="5"/>
      <c r="DU162" s="5"/>
      <c r="DV162" s="5"/>
      <c r="DW162" s="5"/>
      <c r="DX162" s="5"/>
      <c r="DY162" s="5"/>
      <c r="DZ162" s="62"/>
      <c r="EA162" s="62"/>
      <c r="EB162" s="62"/>
      <c r="EC162" s="62"/>
      <c r="ED162" s="62"/>
      <c r="EE162" s="62"/>
      <c r="EF162" s="62"/>
      <c r="EG162" s="62"/>
      <c r="EH162" s="62"/>
      <c r="EI162" s="62"/>
      <c r="EJ162" s="62"/>
      <c r="EK162" s="62"/>
      <c r="EL162" s="62"/>
      <c r="EM162" s="62"/>
      <c r="EN162" s="62"/>
      <c r="EO162" s="5"/>
      <c r="EP162" s="5"/>
      <c r="EQ162" s="5"/>
      <c r="ER162" s="5"/>
      <c r="ES162" s="5"/>
      <c r="ET162" s="5"/>
      <c r="EU162" s="5"/>
      <c r="EV162" s="5"/>
      <c r="EW162" s="5"/>
      <c r="EX162" s="5"/>
      <c r="EY162" s="5"/>
      <c r="EZ162" s="5"/>
      <c r="FA162" s="5"/>
      <c r="FB162" s="5"/>
      <c r="FC162" s="5"/>
      <c r="FD162" s="62"/>
      <c r="FE162" s="62"/>
      <c r="FF162" s="62"/>
      <c r="FG162" s="62"/>
      <c r="FH162" s="62"/>
      <c r="FI162" s="62"/>
      <c r="FJ162" s="62"/>
      <c r="FK162" s="62"/>
      <c r="FL162" s="62"/>
      <c r="FM162" s="62"/>
      <c r="FN162" s="62"/>
      <c r="FO162" s="62"/>
      <c r="FP162" s="62"/>
      <c r="FQ162" s="62"/>
      <c r="FR162" s="62"/>
      <c r="FS162" s="5"/>
      <c r="FT162" s="5"/>
      <c r="FU162" s="5"/>
      <c r="FV162" s="5"/>
      <c r="FW162" s="5"/>
      <c r="FX162" s="5"/>
      <c r="FY162" s="5"/>
      <c r="FZ162" s="5"/>
      <c r="GA162" s="5"/>
      <c r="GB162" s="5"/>
      <c r="GC162" s="5"/>
      <c r="GD162" s="5"/>
      <c r="GE162" s="5"/>
      <c r="GF162" s="5"/>
      <c r="GG162" s="5"/>
      <c r="GH162" s="62"/>
      <c r="GI162" s="62"/>
      <c r="GJ162" s="62"/>
      <c r="GK162" s="62"/>
      <c r="GL162" s="62"/>
      <c r="GM162" s="62"/>
      <c r="GN162" s="62"/>
      <c r="GO162" s="62"/>
      <c r="GP162" s="62"/>
      <c r="GQ162" s="62"/>
      <c r="GR162" s="62"/>
      <c r="GS162" s="62"/>
      <c r="GT162" s="62"/>
      <c r="GU162" s="62"/>
      <c r="GV162" s="62"/>
      <c r="GW162" s="5"/>
      <c r="GX162" s="5"/>
      <c r="GY162" s="5"/>
      <c r="GZ162" s="5"/>
      <c r="HA162" s="5"/>
      <c r="HB162" s="5"/>
      <c r="HC162" s="5"/>
      <c r="HD162" s="5"/>
      <c r="HE162" s="5"/>
      <c r="HF162" s="5"/>
      <c r="HG162" s="5"/>
      <c r="HH162" s="5"/>
      <c r="HI162" s="5"/>
      <c r="HJ162" s="5"/>
      <c r="HK162" s="5"/>
      <c r="HL162" s="62"/>
      <c r="HM162" s="62"/>
      <c r="HN162" s="62"/>
      <c r="HO162" s="62"/>
      <c r="HP162" s="62"/>
      <c r="HQ162" s="62"/>
      <c r="HR162" s="62"/>
      <c r="HS162" s="62"/>
      <c r="HT162" s="62"/>
      <c r="HU162" s="62"/>
      <c r="HV162" s="62"/>
      <c r="HW162" s="62"/>
      <c r="HX162" s="62"/>
      <c r="HY162" s="62"/>
      <c r="HZ162" s="62"/>
      <c r="IA162" s="5"/>
      <c r="IB162" s="5"/>
      <c r="IC162" s="5"/>
      <c r="ID162" s="5"/>
      <c r="IE162" s="5"/>
      <c r="IF162" s="5"/>
      <c r="IG162" s="5"/>
      <c r="IH162" s="5"/>
      <c r="II162" s="5"/>
      <c r="IJ162" s="5"/>
      <c r="IK162" s="5"/>
      <c r="IL162" s="5"/>
      <c r="IM162" s="5"/>
      <c r="IN162" s="5"/>
      <c r="IO162" s="5"/>
      <c r="IP162" s="62"/>
      <c r="IQ162" s="62"/>
      <c r="IR162" s="62"/>
      <c r="IS162" s="62"/>
      <c r="IT162" s="62"/>
      <c r="IU162" s="62"/>
      <c r="IV162" s="62"/>
      <c r="IW162" s="62"/>
      <c r="IX162" s="62"/>
      <c r="IY162" s="62"/>
      <c r="IZ162" s="62"/>
      <c r="JA162" s="62"/>
      <c r="JB162" s="62"/>
      <c r="JC162" s="62"/>
      <c r="JD162" s="62"/>
      <c r="JE162" s="5"/>
      <c r="JF162" s="5"/>
      <c r="JG162" s="5"/>
      <c r="JH162" s="5"/>
      <c r="JI162" s="5"/>
      <c r="JJ162" s="5"/>
      <c r="JK162" s="5"/>
      <c r="JL162" s="5"/>
      <c r="JM162" s="5"/>
      <c r="JN162" s="5"/>
      <c r="JO162" s="5"/>
      <c r="JP162" s="5"/>
      <c r="JQ162" s="5"/>
      <c r="JR162" s="5"/>
      <c r="JS162" s="5"/>
      <c r="JT162" s="62"/>
      <c r="JU162" s="62"/>
      <c r="JV162" s="62"/>
      <c r="JW162" s="62"/>
      <c r="JX162" s="62"/>
      <c r="JY162" s="62"/>
      <c r="JZ162" s="62"/>
      <c r="KA162" s="62"/>
      <c r="KB162" s="62"/>
      <c r="KC162" s="62"/>
      <c r="KD162" s="62"/>
      <c r="KE162" s="62"/>
      <c r="KF162" s="62"/>
      <c r="KG162" s="62"/>
      <c r="KH162" s="62"/>
      <c r="KI162" s="5"/>
      <c r="KJ162" s="5"/>
      <c r="KK162" s="5"/>
      <c r="KL162" s="5"/>
      <c r="KM162" s="5"/>
      <c r="KN162" s="5"/>
      <c r="KO162" s="5"/>
      <c r="KP162" s="5"/>
      <c r="KQ162" s="5"/>
      <c r="KR162" s="5"/>
      <c r="KS162" s="5"/>
      <c r="KT162" s="5"/>
      <c r="KU162" s="5"/>
      <c r="KV162" s="5"/>
      <c r="KW162" s="5"/>
      <c r="KX162" s="62"/>
      <c r="KY162" s="62"/>
      <c r="KZ162" s="62"/>
      <c r="LA162" s="62"/>
      <c r="LB162" s="62"/>
      <c r="LC162" s="62"/>
      <c r="LD162" s="62"/>
      <c r="LE162" s="62"/>
      <c r="LF162" s="62"/>
      <c r="LG162" s="62"/>
      <c r="LH162" s="62"/>
      <c r="LI162" s="62"/>
      <c r="LJ162" s="62"/>
      <c r="LK162" s="62"/>
      <c r="LL162" s="62"/>
    </row>
    <row r="163" spans="1:324" x14ac:dyDescent="0.35">
      <c r="A163" s="131">
        <v>159</v>
      </c>
      <c r="B163" s="170"/>
      <c r="C163" s="170"/>
      <c r="D163" s="152">
        <v>926</v>
      </c>
      <c r="E163" s="72" t="str">
        <f>'BVEM Scorecard'!F162</f>
        <v>Solar</v>
      </c>
      <c r="F163" s="96"/>
      <c r="G163" s="96"/>
      <c r="H163" s="96"/>
      <c r="I163" s="96"/>
      <c r="J163" s="66"/>
      <c r="K163" s="66"/>
      <c r="L163" s="66"/>
      <c r="M163" s="66"/>
      <c r="N163" s="66"/>
      <c r="O163" s="66"/>
      <c r="P163" s="66"/>
      <c r="Q163" s="66"/>
      <c r="R163" s="66"/>
      <c r="S163" s="66"/>
      <c r="T163" s="66"/>
      <c r="U163" s="66"/>
      <c r="V163" s="66"/>
      <c r="W163" s="66"/>
      <c r="X163" s="35"/>
      <c r="Y163" s="5"/>
      <c r="Z163" s="5"/>
      <c r="AA163" s="5"/>
      <c r="AB163" s="5"/>
      <c r="AC163" s="5"/>
      <c r="AD163" s="5"/>
      <c r="AE163" s="5"/>
      <c r="AF163" s="5"/>
      <c r="AG163" s="5"/>
      <c r="AH163" s="5"/>
      <c r="AI163" s="5"/>
      <c r="AJ163" s="35"/>
      <c r="AK163" s="35"/>
      <c r="AL163" s="35"/>
      <c r="AM163" s="35"/>
      <c r="AN163" s="62"/>
      <c r="AO163" s="62"/>
      <c r="AP163" s="62"/>
      <c r="AQ163" s="62"/>
      <c r="AR163" s="62"/>
      <c r="AS163" s="62"/>
      <c r="AT163" s="62"/>
      <c r="AU163" s="62"/>
      <c r="AV163" s="62"/>
      <c r="AW163" s="62"/>
      <c r="AX163" s="62"/>
      <c r="AY163" s="62"/>
      <c r="AZ163" s="62"/>
      <c r="BA163" s="62"/>
      <c r="BB163" s="62"/>
      <c r="BC163" s="5"/>
      <c r="BD163" s="5"/>
      <c r="BE163" s="5"/>
      <c r="BF163" s="5"/>
      <c r="BG163" s="5"/>
      <c r="BH163" s="5"/>
      <c r="BI163" s="5"/>
      <c r="BJ163" s="5"/>
      <c r="BK163" s="5"/>
      <c r="BL163" s="5"/>
      <c r="BM163" s="5"/>
      <c r="BN163" s="5"/>
      <c r="BO163" s="5"/>
      <c r="BP163" s="5"/>
      <c r="BQ163" s="5"/>
      <c r="BR163" s="62"/>
      <c r="BS163" s="62"/>
      <c r="BT163" s="62"/>
      <c r="BU163" s="62"/>
      <c r="BV163" s="62"/>
      <c r="BW163" s="62"/>
      <c r="BX163" s="62"/>
      <c r="BY163" s="62"/>
      <c r="BZ163" s="62"/>
      <c r="CA163" s="62"/>
      <c r="CB163" s="62"/>
      <c r="CC163" s="62"/>
      <c r="CD163" s="62"/>
      <c r="CE163" s="62"/>
      <c r="CF163" s="62"/>
      <c r="CG163" s="5"/>
      <c r="CH163" s="5"/>
      <c r="CI163" s="5"/>
      <c r="CJ163" s="5"/>
      <c r="CK163" s="5"/>
      <c r="CL163" s="5"/>
      <c r="CM163" s="5"/>
      <c r="CN163" s="5"/>
      <c r="CO163" s="5"/>
      <c r="CP163" s="5"/>
      <c r="CQ163" s="5"/>
      <c r="CR163" s="5"/>
      <c r="CS163" s="5"/>
      <c r="CT163" s="5"/>
      <c r="CU163" s="5"/>
      <c r="CV163" s="62"/>
      <c r="CW163" s="62"/>
      <c r="CX163" s="62"/>
      <c r="CY163" s="62"/>
      <c r="CZ163" s="62"/>
      <c r="DA163" s="62"/>
      <c r="DB163" s="62"/>
      <c r="DC163" s="62"/>
      <c r="DD163" s="62"/>
      <c r="DE163" s="62"/>
      <c r="DF163" s="62"/>
      <c r="DG163" s="62"/>
      <c r="DH163" s="62"/>
      <c r="DI163" s="62"/>
      <c r="DJ163" s="62"/>
      <c r="DK163" s="5"/>
      <c r="DL163" s="5"/>
      <c r="DM163" s="5"/>
      <c r="DN163" s="5"/>
      <c r="DO163" s="5"/>
      <c r="DP163" s="5"/>
      <c r="DQ163" s="5"/>
      <c r="DR163" s="5"/>
      <c r="DS163" s="5"/>
      <c r="DT163" s="5"/>
      <c r="DU163" s="5"/>
      <c r="DV163" s="5"/>
      <c r="DW163" s="5"/>
      <c r="DX163" s="5"/>
      <c r="DY163" s="5"/>
      <c r="DZ163" s="62"/>
      <c r="EA163" s="62"/>
      <c r="EB163" s="62"/>
      <c r="EC163" s="62"/>
      <c r="ED163" s="62"/>
      <c r="EE163" s="62"/>
      <c r="EF163" s="62"/>
      <c r="EG163" s="62"/>
      <c r="EH163" s="62"/>
      <c r="EI163" s="62"/>
      <c r="EJ163" s="62"/>
      <c r="EK163" s="62"/>
      <c r="EL163" s="62"/>
      <c r="EM163" s="62"/>
      <c r="EN163" s="62"/>
      <c r="EO163" s="5"/>
      <c r="EP163" s="5"/>
      <c r="EQ163" s="5"/>
      <c r="ER163" s="5"/>
      <c r="ES163" s="5"/>
      <c r="ET163" s="5"/>
      <c r="EU163" s="5"/>
      <c r="EV163" s="5"/>
      <c r="EW163" s="5"/>
      <c r="EX163" s="5"/>
      <c r="EY163" s="5"/>
      <c r="EZ163" s="5"/>
      <c r="FA163" s="5"/>
      <c r="FB163" s="5"/>
      <c r="FC163" s="5"/>
      <c r="FD163" s="62"/>
      <c r="FE163" s="62"/>
      <c r="FF163" s="62"/>
      <c r="FG163" s="62"/>
      <c r="FH163" s="62"/>
      <c r="FI163" s="62"/>
      <c r="FJ163" s="62"/>
      <c r="FK163" s="62"/>
      <c r="FL163" s="62"/>
      <c r="FM163" s="62"/>
      <c r="FN163" s="62"/>
      <c r="FO163" s="62"/>
      <c r="FP163" s="62"/>
      <c r="FQ163" s="62"/>
      <c r="FR163" s="62"/>
      <c r="FS163" s="5"/>
      <c r="FT163" s="5"/>
      <c r="FU163" s="5"/>
      <c r="FV163" s="5"/>
      <c r="FW163" s="5"/>
      <c r="FX163" s="5"/>
      <c r="FY163" s="5"/>
      <c r="FZ163" s="5"/>
      <c r="GA163" s="5"/>
      <c r="GB163" s="5"/>
      <c r="GC163" s="5"/>
      <c r="GD163" s="5"/>
      <c r="GE163" s="5"/>
      <c r="GF163" s="5"/>
      <c r="GG163" s="5"/>
      <c r="GH163" s="62"/>
      <c r="GI163" s="62"/>
      <c r="GJ163" s="62"/>
      <c r="GK163" s="62"/>
      <c r="GL163" s="62"/>
      <c r="GM163" s="62"/>
      <c r="GN163" s="62"/>
      <c r="GO163" s="62"/>
      <c r="GP163" s="62"/>
      <c r="GQ163" s="62"/>
      <c r="GR163" s="62"/>
      <c r="GS163" s="62"/>
      <c r="GT163" s="62"/>
      <c r="GU163" s="62"/>
      <c r="GV163" s="62"/>
      <c r="GW163" s="5"/>
      <c r="GX163" s="5"/>
      <c r="GY163" s="5"/>
      <c r="GZ163" s="5"/>
      <c r="HA163" s="5"/>
      <c r="HB163" s="5"/>
      <c r="HC163" s="5"/>
      <c r="HD163" s="5"/>
      <c r="HE163" s="5"/>
      <c r="HF163" s="5"/>
      <c r="HG163" s="5"/>
      <c r="HH163" s="5"/>
      <c r="HI163" s="5"/>
      <c r="HJ163" s="5"/>
      <c r="HK163" s="5"/>
      <c r="HL163" s="62"/>
      <c r="HM163" s="62"/>
      <c r="HN163" s="62"/>
      <c r="HO163" s="62"/>
      <c r="HP163" s="62"/>
      <c r="HQ163" s="62"/>
      <c r="HR163" s="62"/>
      <c r="HS163" s="62"/>
      <c r="HT163" s="62"/>
      <c r="HU163" s="62"/>
      <c r="HV163" s="62"/>
      <c r="HW163" s="62"/>
      <c r="HX163" s="62"/>
      <c r="HY163" s="62"/>
      <c r="HZ163" s="62"/>
      <c r="IA163" s="5"/>
      <c r="IB163" s="5"/>
      <c r="IC163" s="5"/>
      <c r="ID163" s="5"/>
      <c r="IE163" s="5"/>
      <c r="IF163" s="5"/>
      <c r="IG163" s="5"/>
      <c r="IH163" s="5"/>
      <c r="II163" s="5"/>
      <c r="IJ163" s="5"/>
      <c r="IK163" s="5"/>
      <c r="IL163" s="5"/>
      <c r="IM163" s="5"/>
      <c r="IN163" s="5"/>
      <c r="IO163" s="5"/>
      <c r="IP163" s="62"/>
      <c r="IQ163" s="62"/>
      <c r="IR163" s="62"/>
      <c r="IS163" s="62"/>
      <c r="IT163" s="62"/>
      <c r="IU163" s="62"/>
      <c r="IV163" s="62"/>
      <c r="IW163" s="62"/>
      <c r="IX163" s="62"/>
      <c r="IY163" s="62"/>
      <c r="IZ163" s="62"/>
      <c r="JA163" s="62"/>
      <c r="JB163" s="62"/>
      <c r="JC163" s="62"/>
      <c r="JD163" s="62"/>
      <c r="JE163" s="5"/>
      <c r="JF163" s="5"/>
      <c r="JG163" s="5"/>
      <c r="JH163" s="5"/>
      <c r="JI163" s="5"/>
      <c r="JJ163" s="5"/>
      <c r="JK163" s="5"/>
      <c r="JL163" s="5"/>
      <c r="JM163" s="5"/>
      <c r="JN163" s="5"/>
      <c r="JO163" s="5"/>
      <c r="JP163" s="5"/>
      <c r="JQ163" s="5"/>
      <c r="JR163" s="5"/>
      <c r="JS163" s="5"/>
      <c r="JT163" s="62"/>
      <c r="JU163" s="62"/>
      <c r="JV163" s="62"/>
      <c r="JW163" s="62"/>
      <c r="JX163" s="62"/>
      <c r="JY163" s="62"/>
      <c r="JZ163" s="62"/>
      <c r="KA163" s="62"/>
      <c r="KB163" s="62"/>
      <c r="KC163" s="62"/>
      <c r="KD163" s="62"/>
      <c r="KE163" s="62"/>
      <c r="KF163" s="62"/>
      <c r="KG163" s="62"/>
      <c r="KH163" s="62"/>
      <c r="KI163" s="5"/>
      <c r="KJ163" s="5"/>
      <c r="KK163" s="5"/>
      <c r="KL163" s="5"/>
      <c r="KM163" s="5"/>
      <c r="KN163" s="5"/>
      <c r="KO163" s="5"/>
      <c r="KP163" s="5"/>
      <c r="KQ163" s="5"/>
      <c r="KR163" s="5"/>
      <c r="KS163" s="5"/>
      <c r="KT163" s="5"/>
      <c r="KU163" s="5"/>
      <c r="KV163" s="5"/>
      <c r="KW163" s="5"/>
      <c r="KX163" s="62"/>
      <c r="KY163" s="62"/>
      <c r="KZ163" s="62"/>
      <c r="LA163" s="62"/>
      <c r="LB163" s="62"/>
      <c r="LC163" s="62"/>
      <c r="LD163" s="62"/>
      <c r="LE163" s="62"/>
      <c r="LF163" s="62"/>
      <c r="LG163" s="62"/>
      <c r="LH163" s="62"/>
      <c r="LI163" s="62"/>
      <c r="LJ163" s="62"/>
      <c r="LK163" s="62"/>
      <c r="LL163" s="62"/>
    </row>
    <row r="164" spans="1:324" x14ac:dyDescent="0.35">
      <c r="A164" s="131">
        <v>160</v>
      </c>
      <c r="B164" s="170"/>
      <c r="C164" s="170"/>
      <c r="D164" s="152">
        <v>267</v>
      </c>
      <c r="E164" s="72" t="str">
        <f>'BVEM Scorecard'!F163</f>
        <v>Biomass</v>
      </c>
      <c r="F164" s="96">
        <f t="shared" si="188"/>
        <v>0.5</v>
      </c>
      <c r="G164" s="96">
        <f t="shared" si="189"/>
        <v>0.8</v>
      </c>
      <c r="H164" s="96">
        <f t="shared" si="190"/>
        <v>0</v>
      </c>
      <c r="I164" s="96">
        <f t="shared" si="191"/>
        <v>0</v>
      </c>
      <c r="J164" s="66">
        <v>1</v>
      </c>
      <c r="K164" s="66">
        <v>1</v>
      </c>
      <c r="L164" s="66">
        <v>1</v>
      </c>
      <c r="M164" s="66">
        <v>0</v>
      </c>
      <c r="N164" s="66">
        <v>0</v>
      </c>
      <c r="O164" s="66">
        <v>0</v>
      </c>
      <c r="P164" s="66"/>
      <c r="Q164" s="66">
        <v>0</v>
      </c>
      <c r="R164" s="66">
        <v>1</v>
      </c>
      <c r="S164" s="66">
        <v>1</v>
      </c>
      <c r="T164" s="66">
        <v>1</v>
      </c>
      <c r="U164" s="66">
        <v>1</v>
      </c>
      <c r="V164" s="66">
        <f t="shared" si="192"/>
        <v>4</v>
      </c>
      <c r="W164" s="66">
        <f t="shared" si="193"/>
        <v>0.5</v>
      </c>
      <c r="X164" s="35" t="str">
        <f>'Training Programs'!Y164</f>
        <v>Gas plant manager</v>
      </c>
      <c r="Y164" s="5"/>
      <c r="Z164" s="5">
        <f>'Training Programs'!AA164</f>
        <v>1</v>
      </c>
      <c r="AA164" s="5"/>
      <c r="AB164" s="5"/>
      <c r="AC164" s="5"/>
      <c r="AD164" s="5"/>
      <c r="AE164" s="5"/>
      <c r="AF164" s="5"/>
      <c r="AG164" s="5"/>
      <c r="AH164" s="5"/>
      <c r="AI164" s="5"/>
      <c r="AJ164" s="35">
        <f t="shared" ref="AJ164" si="194">SUM(AE164:AI164)</f>
        <v>0</v>
      </c>
      <c r="AK164" s="35">
        <f t="shared" ref="AK164" si="195">IFERROR(Z164/SUM($Z164,$AP164,$BE164,$BT164,$CI164,$CX164,$DM164,$EB164,$EQ164,$FF164,$FU164,$GJ164,$GY164,$HN164,$IC164,$IR164,$JG164,$JV164,$KK164,$KZ164),"")</f>
        <v>1</v>
      </c>
      <c r="AL164" s="35">
        <f t="shared" ref="AL164" si="196">IFERROR((AE$4*AE164+AF$4*AF164+AG$4*AG164+AH$4*AH164+AI$4*AI164)*AK164,"")</f>
        <v>0</v>
      </c>
      <c r="AM164" s="35"/>
      <c r="AN164" s="62"/>
      <c r="AO164" s="62"/>
      <c r="AP164" s="62"/>
      <c r="AQ164" s="62"/>
      <c r="AR164" s="62"/>
      <c r="AS164" s="62"/>
      <c r="AT164" s="62"/>
      <c r="AU164" s="62"/>
      <c r="AV164" s="62"/>
      <c r="AW164" s="62"/>
      <c r="AX164" s="62"/>
      <c r="AY164" s="62"/>
      <c r="AZ164" s="62"/>
      <c r="BA164" s="62"/>
      <c r="BB164" s="62"/>
      <c r="BC164" s="5"/>
      <c r="BD164" s="5"/>
      <c r="BE164" s="5"/>
      <c r="BF164" s="5"/>
      <c r="BG164" s="5"/>
      <c r="BH164" s="5"/>
      <c r="BI164" s="5"/>
      <c r="BJ164" s="5"/>
      <c r="BK164" s="5"/>
      <c r="BL164" s="5"/>
      <c r="BM164" s="5"/>
      <c r="BN164" s="5"/>
      <c r="BO164" s="5"/>
      <c r="BP164" s="5"/>
      <c r="BQ164" s="5"/>
      <c r="BR164" s="62"/>
      <c r="BS164" s="62"/>
      <c r="BT164" s="62"/>
      <c r="BU164" s="62"/>
      <c r="BV164" s="62"/>
      <c r="BW164" s="62"/>
      <c r="BX164" s="62"/>
      <c r="BY164" s="62"/>
      <c r="BZ164" s="62"/>
      <c r="CA164" s="62"/>
      <c r="CB164" s="62"/>
      <c r="CC164" s="62"/>
      <c r="CD164" s="62"/>
      <c r="CE164" s="62"/>
      <c r="CF164" s="62"/>
      <c r="CG164" s="5"/>
      <c r="CH164" s="5"/>
      <c r="CI164" s="5"/>
      <c r="CJ164" s="5"/>
      <c r="CK164" s="5"/>
      <c r="CL164" s="5"/>
      <c r="CM164" s="5"/>
      <c r="CN164" s="5"/>
      <c r="CO164" s="5"/>
      <c r="CP164" s="5"/>
      <c r="CQ164" s="5"/>
      <c r="CR164" s="5"/>
      <c r="CS164" s="5"/>
      <c r="CT164" s="5"/>
      <c r="CU164" s="5"/>
      <c r="CV164" s="62"/>
      <c r="CW164" s="62"/>
      <c r="CX164" s="62"/>
      <c r="CY164" s="62"/>
      <c r="CZ164" s="62"/>
      <c r="DA164" s="62"/>
      <c r="DB164" s="62"/>
      <c r="DC164" s="62"/>
      <c r="DD164" s="62"/>
      <c r="DE164" s="62"/>
      <c r="DF164" s="62"/>
      <c r="DG164" s="62"/>
      <c r="DH164" s="62"/>
      <c r="DI164" s="62"/>
      <c r="DJ164" s="62"/>
      <c r="DK164" s="5"/>
      <c r="DL164" s="5"/>
      <c r="DM164" s="5"/>
      <c r="DN164" s="5"/>
      <c r="DO164" s="5"/>
      <c r="DP164" s="5"/>
      <c r="DQ164" s="5"/>
      <c r="DR164" s="5"/>
      <c r="DS164" s="5"/>
      <c r="DT164" s="5"/>
      <c r="DU164" s="5"/>
      <c r="DV164" s="5"/>
      <c r="DW164" s="5"/>
      <c r="DX164" s="5"/>
      <c r="DY164" s="5"/>
      <c r="DZ164" s="62"/>
      <c r="EA164" s="62"/>
      <c r="EB164" s="62"/>
      <c r="EC164" s="62"/>
      <c r="ED164" s="62"/>
      <c r="EE164" s="62"/>
      <c r="EF164" s="62"/>
      <c r="EG164" s="62"/>
      <c r="EH164" s="62"/>
      <c r="EI164" s="62"/>
      <c r="EJ164" s="62"/>
      <c r="EK164" s="62"/>
      <c r="EL164" s="62"/>
      <c r="EM164" s="62"/>
      <c r="EN164" s="62"/>
      <c r="EO164" s="5"/>
      <c r="EP164" s="5"/>
      <c r="EQ164" s="5"/>
      <c r="ER164" s="5"/>
      <c r="ES164" s="5"/>
      <c r="ET164" s="5"/>
      <c r="EU164" s="5"/>
      <c r="EV164" s="5"/>
      <c r="EW164" s="5"/>
      <c r="EX164" s="5"/>
      <c r="EY164" s="5"/>
      <c r="EZ164" s="5"/>
      <c r="FA164" s="5"/>
      <c r="FB164" s="5"/>
      <c r="FC164" s="5"/>
      <c r="FD164" s="62"/>
      <c r="FE164" s="62"/>
      <c r="FF164" s="62"/>
      <c r="FG164" s="62"/>
      <c r="FH164" s="62"/>
      <c r="FI164" s="62"/>
      <c r="FJ164" s="62"/>
      <c r="FK164" s="62"/>
      <c r="FL164" s="62"/>
      <c r="FM164" s="62"/>
      <c r="FN164" s="62"/>
      <c r="FO164" s="62"/>
      <c r="FP164" s="62"/>
      <c r="FQ164" s="62"/>
      <c r="FR164" s="62"/>
      <c r="FS164" s="5"/>
      <c r="FT164" s="5"/>
      <c r="FU164" s="5"/>
      <c r="FV164" s="5"/>
      <c r="FW164" s="5"/>
      <c r="FX164" s="5"/>
      <c r="FY164" s="5"/>
      <c r="FZ164" s="5"/>
      <c r="GA164" s="5"/>
      <c r="GB164" s="5"/>
      <c r="GC164" s="5"/>
      <c r="GD164" s="5"/>
      <c r="GE164" s="5"/>
      <c r="GF164" s="5"/>
      <c r="GG164" s="5"/>
      <c r="GH164" s="62"/>
      <c r="GI164" s="62"/>
      <c r="GJ164" s="62"/>
      <c r="GK164" s="62"/>
      <c r="GL164" s="62"/>
      <c r="GM164" s="62"/>
      <c r="GN164" s="62"/>
      <c r="GO164" s="62"/>
      <c r="GP164" s="62"/>
      <c r="GQ164" s="62"/>
      <c r="GR164" s="62"/>
      <c r="GS164" s="62"/>
      <c r="GT164" s="62"/>
      <c r="GU164" s="62"/>
      <c r="GV164" s="62"/>
      <c r="GW164" s="5"/>
      <c r="GX164" s="5"/>
      <c r="GY164" s="5"/>
      <c r="GZ164" s="5"/>
      <c r="HA164" s="5"/>
      <c r="HB164" s="5"/>
      <c r="HC164" s="5"/>
      <c r="HD164" s="5"/>
      <c r="HE164" s="5"/>
      <c r="HF164" s="5"/>
      <c r="HG164" s="5"/>
      <c r="HH164" s="5"/>
      <c r="HI164" s="5"/>
      <c r="HJ164" s="5"/>
      <c r="HK164" s="5"/>
      <c r="HL164" s="62"/>
      <c r="HM164" s="62"/>
      <c r="HN164" s="62"/>
      <c r="HO164" s="62"/>
      <c r="HP164" s="62"/>
      <c r="HQ164" s="62"/>
      <c r="HR164" s="62"/>
      <c r="HS164" s="62"/>
      <c r="HT164" s="62"/>
      <c r="HU164" s="62"/>
      <c r="HV164" s="62"/>
      <c r="HW164" s="62"/>
      <c r="HX164" s="62"/>
      <c r="HY164" s="62"/>
      <c r="HZ164" s="62"/>
      <c r="IA164" s="5"/>
      <c r="IB164" s="5"/>
      <c r="IC164" s="5"/>
      <c r="ID164" s="5"/>
      <c r="IE164" s="5"/>
      <c r="IF164" s="5"/>
      <c r="IG164" s="5"/>
      <c r="IH164" s="5"/>
      <c r="II164" s="5"/>
      <c r="IJ164" s="5"/>
      <c r="IK164" s="5"/>
      <c r="IL164" s="5"/>
      <c r="IM164" s="5"/>
      <c r="IN164" s="5"/>
      <c r="IO164" s="5"/>
      <c r="IP164" s="62"/>
      <c r="IQ164" s="62"/>
      <c r="IR164" s="62"/>
      <c r="IS164" s="62"/>
      <c r="IT164" s="62"/>
      <c r="IU164" s="62"/>
      <c r="IV164" s="62"/>
      <c r="IW164" s="62"/>
      <c r="IX164" s="62"/>
      <c r="IY164" s="62"/>
      <c r="IZ164" s="62"/>
      <c r="JA164" s="62"/>
      <c r="JB164" s="62"/>
      <c r="JC164" s="62"/>
      <c r="JD164" s="62"/>
      <c r="JE164" s="5"/>
      <c r="JF164" s="5"/>
      <c r="JG164" s="5"/>
      <c r="JH164" s="5"/>
      <c r="JI164" s="5"/>
      <c r="JJ164" s="5"/>
      <c r="JK164" s="5"/>
      <c r="JL164" s="5"/>
      <c r="JM164" s="5"/>
      <c r="JN164" s="5"/>
      <c r="JO164" s="5"/>
      <c r="JP164" s="5"/>
      <c r="JQ164" s="5"/>
      <c r="JR164" s="5"/>
      <c r="JS164" s="5"/>
      <c r="JT164" s="62"/>
      <c r="JU164" s="62"/>
      <c r="JV164" s="62"/>
      <c r="JW164" s="62"/>
      <c r="JX164" s="62"/>
      <c r="JY164" s="62"/>
      <c r="JZ164" s="62"/>
      <c r="KA164" s="62"/>
      <c r="KB164" s="62"/>
      <c r="KC164" s="62"/>
      <c r="KD164" s="62"/>
      <c r="KE164" s="62"/>
      <c r="KF164" s="62"/>
      <c r="KG164" s="62"/>
      <c r="KH164" s="62"/>
      <c r="KI164" s="5"/>
      <c r="KJ164" s="5"/>
      <c r="KK164" s="5"/>
      <c r="KL164" s="5"/>
      <c r="KM164" s="5"/>
      <c r="KN164" s="5"/>
      <c r="KO164" s="5"/>
      <c r="KP164" s="5"/>
      <c r="KQ164" s="5"/>
      <c r="KR164" s="5"/>
      <c r="KS164" s="5"/>
      <c r="KT164" s="5"/>
      <c r="KU164" s="5"/>
      <c r="KV164" s="5"/>
      <c r="KW164" s="5"/>
      <c r="KX164" s="62"/>
      <c r="KY164" s="62"/>
      <c r="KZ164" s="62"/>
      <c r="LA164" s="62"/>
      <c r="LB164" s="62"/>
      <c r="LC164" s="62"/>
      <c r="LD164" s="62"/>
      <c r="LE164" s="62"/>
      <c r="LF164" s="62"/>
      <c r="LG164" s="62"/>
      <c r="LH164" s="62"/>
      <c r="LI164" s="62"/>
      <c r="LJ164" s="62"/>
      <c r="LK164" s="62"/>
      <c r="LL164" s="62"/>
    </row>
    <row r="165" spans="1:324" x14ac:dyDescent="0.35">
      <c r="A165" s="131">
        <v>161</v>
      </c>
      <c r="B165" s="170"/>
      <c r="C165" s="170"/>
      <c r="D165" s="152">
        <v>269</v>
      </c>
      <c r="E165" s="72" t="str">
        <f>'BVEM Scorecard'!F164</f>
        <v>Other</v>
      </c>
      <c r="F165" s="96">
        <f t="shared" si="188"/>
        <v>1</v>
      </c>
      <c r="G165" s="96">
        <f t="shared" si="189"/>
        <v>1</v>
      </c>
      <c r="H165" s="96">
        <f t="shared" si="190"/>
        <v>0</v>
      </c>
      <c r="I165" s="96">
        <f t="shared" si="191"/>
        <v>0</v>
      </c>
      <c r="J165" s="66">
        <v>1</v>
      </c>
      <c r="K165" s="66">
        <v>1</v>
      </c>
      <c r="L165" s="66">
        <v>1</v>
      </c>
      <c r="M165" s="66">
        <v>1</v>
      </c>
      <c r="N165" s="66">
        <v>1</v>
      </c>
      <c r="O165" s="66">
        <v>1</v>
      </c>
      <c r="P165" s="66">
        <v>1</v>
      </c>
      <c r="Q165" s="66">
        <v>1</v>
      </c>
      <c r="R165" s="66">
        <v>1</v>
      </c>
      <c r="S165" s="66">
        <v>1</v>
      </c>
      <c r="T165" s="66">
        <v>1</v>
      </c>
      <c r="U165" s="66">
        <v>1</v>
      </c>
      <c r="V165" s="66">
        <f t="shared" si="192"/>
        <v>5</v>
      </c>
      <c r="W165" s="66">
        <f t="shared" si="193"/>
        <v>1</v>
      </c>
      <c r="X165" s="35"/>
      <c r="Y165" s="5"/>
      <c r="Z165" s="5"/>
      <c r="AA165" s="5"/>
      <c r="AB165" s="5"/>
      <c r="AC165" s="5"/>
      <c r="AD165" s="5"/>
      <c r="AE165" s="5"/>
      <c r="AF165" s="5"/>
      <c r="AG165" s="5"/>
      <c r="AH165" s="5"/>
      <c r="AI165" s="5"/>
      <c r="AJ165" s="35"/>
      <c r="AK165" s="35"/>
      <c r="AL165" s="35"/>
      <c r="AM165" s="35"/>
      <c r="AN165" s="62"/>
      <c r="AO165" s="62"/>
      <c r="AP165" s="62"/>
      <c r="AQ165" s="62"/>
      <c r="AR165" s="62"/>
      <c r="AS165" s="62"/>
      <c r="AT165" s="62"/>
      <c r="AU165" s="62"/>
      <c r="AV165" s="62"/>
      <c r="AW165" s="62"/>
      <c r="AX165" s="62"/>
      <c r="AY165" s="62"/>
      <c r="AZ165" s="62"/>
      <c r="BA165" s="62"/>
      <c r="BB165" s="62"/>
      <c r="BC165" s="5"/>
      <c r="BD165" s="5"/>
      <c r="BE165" s="5"/>
      <c r="BF165" s="5"/>
      <c r="BG165" s="5"/>
      <c r="BH165" s="5"/>
      <c r="BI165" s="5"/>
      <c r="BJ165" s="5"/>
      <c r="BK165" s="5"/>
      <c r="BL165" s="5"/>
      <c r="BM165" s="5"/>
      <c r="BN165" s="5"/>
      <c r="BO165" s="5"/>
      <c r="BP165" s="5"/>
      <c r="BQ165" s="5"/>
      <c r="BR165" s="62"/>
      <c r="BS165" s="62"/>
      <c r="BT165" s="62"/>
      <c r="BU165" s="62"/>
      <c r="BV165" s="62"/>
      <c r="BW165" s="62"/>
      <c r="BX165" s="62"/>
      <c r="BY165" s="62"/>
      <c r="BZ165" s="62"/>
      <c r="CA165" s="62"/>
      <c r="CB165" s="62"/>
      <c r="CC165" s="62"/>
      <c r="CD165" s="62"/>
      <c r="CE165" s="62"/>
      <c r="CF165" s="62"/>
      <c r="CG165" s="5"/>
      <c r="CH165" s="5"/>
      <c r="CI165" s="5"/>
      <c r="CJ165" s="5"/>
      <c r="CK165" s="5"/>
      <c r="CL165" s="5"/>
      <c r="CM165" s="5"/>
      <c r="CN165" s="5"/>
      <c r="CO165" s="5"/>
      <c r="CP165" s="5"/>
      <c r="CQ165" s="5"/>
      <c r="CR165" s="5"/>
      <c r="CS165" s="5"/>
      <c r="CT165" s="5"/>
      <c r="CU165" s="5"/>
      <c r="CV165" s="62"/>
      <c r="CW165" s="62"/>
      <c r="CX165" s="62"/>
      <c r="CY165" s="62"/>
      <c r="CZ165" s="62"/>
      <c r="DA165" s="62"/>
      <c r="DB165" s="62"/>
      <c r="DC165" s="62"/>
      <c r="DD165" s="62"/>
      <c r="DE165" s="62"/>
      <c r="DF165" s="62"/>
      <c r="DG165" s="62"/>
      <c r="DH165" s="62"/>
      <c r="DI165" s="62"/>
      <c r="DJ165" s="62"/>
      <c r="DK165" s="5"/>
      <c r="DL165" s="5"/>
      <c r="DM165" s="5"/>
      <c r="DN165" s="5"/>
      <c r="DO165" s="5"/>
      <c r="DP165" s="5"/>
      <c r="DQ165" s="5"/>
      <c r="DR165" s="5"/>
      <c r="DS165" s="5"/>
      <c r="DT165" s="5"/>
      <c r="DU165" s="5"/>
      <c r="DV165" s="5"/>
      <c r="DW165" s="5"/>
      <c r="DX165" s="5"/>
      <c r="DY165" s="5"/>
      <c r="DZ165" s="62"/>
      <c r="EA165" s="62"/>
      <c r="EB165" s="62"/>
      <c r="EC165" s="62"/>
      <c r="ED165" s="62"/>
      <c r="EE165" s="62"/>
      <c r="EF165" s="62"/>
      <c r="EG165" s="62"/>
      <c r="EH165" s="62"/>
      <c r="EI165" s="62"/>
      <c r="EJ165" s="62"/>
      <c r="EK165" s="62"/>
      <c r="EL165" s="62"/>
      <c r="EM165" s="62"/>
      <c r="EN165" s="62"/>
      <c r="EO165" s="5"/>
      <c r="EP165" s="5"/>
      <c r="EQ165" s="5"/>
      <c r="ER165" s="5"/>
      <c r="ES165" s="5"/>
      <c r="ET165" s="5"/>
      <c r="EU165" s="5"/>
      <c r="EV165" s="5"/>
      <c r="EW165" s="5"/>
      <c r="EX165" s="5"/>
      <c r="EY165" s="5"/>
      <c r="EZ165" s="5"/>
      <c r="FA165" s="5"/>
      <c r="FB165" s="5"/>
      <c r="FC165" s="5"/>
      <c r="FD165" s="62"/>
      <c r="FE165" s="62"/>
      <c r="FF165" s="62"/>
      <c r="FG165" s="62"/>
      <c r="FH165" s="62"/>
      <c r="FI165" s="62"/>
      <c r="FJ165" s="62"/>
      <c r="FK165" s="62"/>
      <c r="FL165" s="62"/>
      <c r="FM165" s="62"/>
      <c r="FN165" s="62"/>
      <c r="FO165" s="62"/>
      <c r="FP165" s="62"/>
      <c r="FQ165" s="62"/>
      <c r="FR165" s="62"/>
      <c r="FS165" s="5"/>
      <c r="FT165" s="5"/>
      <c r="FU165" s="5"/>
      <c r="FV165" s="5"/>
      <c r="FW165" s="5"/>
      <c r="FX165" s="5"/>
      <c r="FY165" s="5"/>
      <c r="FZ165" s="5"/>
      <c r="GA165" s="5"/>
      <c r="GB165" s="5"/>
      <c r="GC165" s="5"/>
      <c r="GD165" s="5"/>
      <c r="GE165" s="5"/>
      <c r="GF165" s="5"/>
      <c r="GG165" s="5"/>
      <c r="GH165" s="62"/>
      <c r="GI165" s="62"/>
      <c r="GJ165" s="62"/>
      <c r="GK165" s="62"/>
      <c r="GL165" s="62"/>
      <c r="GM165" s="62"/>
      <c r="GN165" s="62"/>
      <c r="GO165" s="62"/>
      <c r="GP165" s="62"/>
      <c r="GQ165" s="62"/>
      <c r="GR165" s="62"/>
      <c r="GS165" s="62"/>
      <c r="GT165" s="62"/>
      <c r="GU165" s="62"/>
      <c r="GV165" s="62"/>
      <c r="GW165" s="5"/>
      <c r="GX165" s="5"/>
      <c r="GY165" s="5"/>
      <c r="GZ165" s="5"/>
      <c r="HA165" s="5"/>
      <c r="HB165" s="5"/>
      <c r="HC165" s="5"/>
      <c r="HD165" s="5"/>
      <c r="HE165" s="5"/>
      <c r="HF165" s="5"/>
      <c r="HG165" s="5"/>
      <c r="HH165" s="5"/>
      <c r="HI165" s="5"/>
      <c r="HJ165" s="5"/>
      <c r="HK165" s="5"/>
      <c r="HL165" s="62"/>
      <c r="HM165" s="62"/>
      <c r="HN165" s="62"/>
      <c r="HO165" s="62"/>
      <c r="HP165" s="62"/>
      <c r="HQ165" s="62"/>
      <c r="HR165" s="62"/>
      <c r="HS165" s="62"/>
      <c r="HT165" s="62"/>
      <c r="HU165" s="62"/>
      <c r="HV165" s="62"/>
      <c r="HW165" s="62"/>
      <c r="HX165" s="62"/>
      <c r="HY165" s="62"/>
      <c r="HZ165" s="62"/>
      <c r="IA165" s="5"/>
      <c r="IB165" s="5"/>
      <c r="IC165" s="5"/>
      <c r="ID165" s="5"/>
      <c r="IE165" s="5"/>
      <c r="IF165" s="5"/>
      <c r="IG165" s="5"/>
      <c r="IH165" s="5"/>
      <c r="II165" s="5"/>
      <c r="IJ165" s="5"/>
      <c r="IK165" s="5"/>
      <c r="IL165" s="5"/>
      <c r="IM165" s="5"/>
      <c r="IN165" s="5"/>
      <c r="IO165" s="5"/>
      <c r="IP165" s="62"/>
      <c r="IQ165" s="62"/>
      <c r="IR165" s="62"/>
      <c r="IS165" s="62"/>
      <c r="IT165" s="62"/>
      <c r="IU165" s="62"/>
      <c r="IV165" s="62"/>
      <c r="IW165" s="62"/>
      <c r="IX165" s="62"/>
      <c r="IY165" s="62"/>
      <c r="IZ165" s="62"/>
      <c r="JA165" s="62"/>
      <c r="JB165" s="62"/>
      <c r="JC165" s="62"/>
      <c r="JD165" s="62"/>
      <c r="JE165" s="5"/>
      <c r="JF165" s="5"/>
      <c r="JG165" s="5"/>
      <c r="JH165" s="5"/>
      <c r="JI165" s="5"/>
      <c r="JJ165" s="5"/>
      <c r="JK165" s="5"/>
      <c r="JL165" s="5"/>
      <c r="JM165" s="5"/>
      <c r="JN165" s="5"/>
      <c r="JO165" s="5"/>
      <c r="JP165" s="5"/>
      <c r="JQ165" s="5"/>
      <c r="JR165" s="5"/>
      <c r="JS165" s="5"/>
      <c r="JT165" s="62"/>
      <c r="JU165" s="62"/>
      <c r="JV165" s="62"/>
      <c r="JW165" s="62"/>
      <c r="JX165" s="62"/>
      <c r="JY165" s="62"/>
      <c r="JZ165" s="62"/>
      <c r="KA165" s="62"/>
      <c r="KB165" s="62"/>
      <c r="KC165" s="62"/>
      <c r="KD165" s="62"/>
      <c r="KE165" s="62"/>
      <c r="KF165" s="62"/>
      <c r="KG165" s="62"/>
      <c r="KH165" s="62"/>
      <c r="KI165" s="5"/>
      <c r="KJ165" s="5"/>
      <c r="KK165" s="5"/>
      <c r="KL165" s="5"/>
      <c r="KM165" s="5"/>
      <c r="KN165" s="5"/>
      <c r="KO165" s="5"/>
      <c r="KP165" s="5"/>
      <c r="KQ165" s="5"/>
      <c r="KR165" s="5"/>
      <c r="KS165" s="5"/>
      <c r="KT165" s="5"/>
      <c r="KU165" s="5"/>
      <c r="KV165" s="5"/>
      <c r="KW165" s="5"/>
      <c r="KX165" s="62"/>
      <c r="KY165" s="62"/>
      <c r="KZ165" s="62"/>
      <c r="LA165" s="62"/>
      <c r="LB165" s="62"/>
      <c r="LC165" s="62"/>
      <c r="LD165" s="62"/>
      <c r="LE165" s="62"/>
      <c r="LF165" s="62"/>
      <c r="LG165" s="62"/>
      <c r="LH165" s="62"/>
      <c r="LI165" s="62"/>
      <c r="LJ165" s="62"/>
      <c r="LK165" s="62"/>
      <c r="LL165" s="62"/>
    </row>
    <row r="166" spans="1:324" x14ac:dyDescent="0.35">
      <c r="A166" s="131">
        <v>162</v>
      </c>
      <c r="B166" s="170"/>
      <c r="C166" s="170"/>
      <c r="D166" s="152">
        <v>273</v>
      </c>
      <c r="E166" s="72" t="str">
        <f>'BVEM Scorecard'!F165</f>
        <v>Storage</v>
      </c>
      <c r="F166" s="96">
        <f t="shared" si="188"/>
        <v>0.65</v>
      </c>
      <c r="G166" s="96">
        <f t="shared" si="189"/>
        <v>0.72</v>
      </c>
      <c r="H166" s="96">
        <f t="shared" si="190"/>
        <v>0</v>
      </c>
      <c r="I166" s="96">
        <f t="shared" si="191"/>
        <v>0</v>
      </c>
      <c r="J166" s="66">
        <v>1</v>
      </c>
      <c r="K166" s="66">
        <v>1</v>
      </c>
      <c r="L166" s="66">
        <v>0</v>
      </c>
      <c r="M166" s="66">
        <v>1</v>
      </c>
      <c r="N166" s="66">
        <v>1</v>
      </c>
      <c r="O166" s="66">
        <v>0</v>
      </c>
      <c r="P166" s="66"/>
      <c r="Q166" s="66">
        <v>0.6</v>
      </c>
      <c r="R166" s="66">
        <v>1</v>
      </c>
      <c r="S166" s="66">
        <v>1</v>
      </c>
      <c r="T166" s="66">
        <v>1</v>
      </c>
      <c r="U166" s="66">
        <v>0</v>
      </c>
      <c r="V166" s="66">
        <f t="shared" si="192"/>
        <v>3.6</v>
      </c>
      <c r="W166" s="66">
        <f t="shared" si="193"/>
        <v>0.65</v>
      </c>
      <c r="X166" s="35"/>
      <c r="Y166" s="5"/>
      <c r="Z166" s="5"/>
      <c r="AA166" s="5"/>
      <c r="AB166" s="5"/>
      <c r="AC166" s="5"/>
      <c r="AD166" s="5"/>
      <c r="AE166" s="5"/>
      <c r="AF166" s="5"/>
      <c r="AG166" s="5"/>
      <c r="AH166" s="5"/>
      <c r="AI166" s="5"/>
      <c r="AJ166" s="35"/>
      <c r="AK166" s="35"/>
      <c r="AL166" s="35"/>
      <c r="AM166" s="35"/>
      <c r="AN166" s="62"/>
      <c r="AO166" s="62"/>
      <c r="AP166" s="62"/>
      <c r="AQ166" s="62"/>
      <c r="AR166" s="62"/>
      <c r="AS166" s="62"/>
      <c r="AT166" s="62"/>
      <c r="AU166" s="62"/>
      <c r="AV166" s="62"/>
      <c r="AW166" s="62"/>
      <c r="AX166" s="62"/>
      <c r="AY166" s="62"/>
      <c r="AZ166" s="62"/>
      <c r="BA166" s="62"/>
      <c r="BB166" s="62"/>
      <c r="BC166" s="5"/>
      <c r="BD166" s="5"/>
      <c r="BE166" s="5"/>
      <c r="BF166" s="5"/>
      <c r="BG166" s="5"/>
      <c r="BH166" s="5"/>
      <c r="BI166" s="5"/>
      <c r="BJ166" s="5"/>
      <c r="BK166" s="5"/>
      <c r="BL166" s="5"/>
      <c r="BM166" s="5"/>
      <c r="BN166" s="5"/>
      <c r="BO166" s="5"/>
      <c r="BP166" s="5"/>
      <c r="BQ166" s="5"/>
      <c r="BR166" s="62"/>
      <c r="BS166" s="62"/>
      <c r="BT166" s="62"/>
      <c r="BU166" s="62"/>
      <c r="BV166" s="62"/>
      <c r="BW166" s="62"/>
      <c r="BX166" s="62"/>
      <c r="BY166" s="62"/>
      <c r="BZ166" s="62"/>
      <c r="CA166" s="62"/>
      <c r="CB166" s="62"/>
      <c r="CC166" s="62"/>
      <c r="CD166" s="62"/>
      <c r="CE166" s="62"/>
      <c r="CF166" s="62"/>
      <c r="CG166" s="5"/>
      <c r="CH166" s="5"/>
      <c r="CI166" s="5"/>
      <c r="CJ166" s="5"/>
      <c r="CK166" s="5"/>
      <c r="CL166" s="5"/>
      <c r="CM166" s="5"/>
      <c r="CN166" s="5"/>
      <c r="CO166" s="5"/>
      <c r="CP166" s="5"/>
      <c r="CQ166" s="5"/>
      <c r="CR166" s="5"/>
      <c r="CS166" s="5"/>
      <c r="CT166" s="5"/>
      <c r="CU166" s="5"/>
      <c r="CV166" s="62"/>
      <c r="CW166" s="62"/>
      <c r="CX166" s="62"/>
      <c r="CY166" s="62"/>
      <c r="CZ166" s="62"/>
      <c r="DA166" s="62"/>
      <c r="DB166" s="62"/>
      <c r="DC166" s="62"/>
      <c r="DD166" s="62"/>
      <c r="DE166" s="62"/>
      <c r="DF166" s="62"/>
      <c r="DG166" s="62"/>
      <c r="DH166" s="62"/>
      <c r="DI166" s="62"/>
      <c r="DJ166" s="62"/>
      <c r="DK166" s="5"/>
      <c r="DL166" s="5"/>
      <c r="DM166" s="5"/>
      <c r="DN166" s="5"/>
      <c r="DO166" s="5"/>
      <c r="DP166" s="5"/>
      <c r="DQ166" s="5"/>
      <c r="DR166" s="5"/>
      <c r="DS166" s="5"/>
      <c r="DT166" s="5"/>
      <c r="DU166" s="5"/>
      <c r="DV166" s="5"/>
      <c r="DW166" s="5"/>
      <c r="DX166" s="5"/>
      <c r="DY166" s="5"/>
      <c r="DZ166" s="62"/>
      <c r="EA166" s="62"/>
      <c r="EB166" s="62"/>
      <c r="EC166" s="62"/>
      <c r="ED166" s="62"/>
      <c r="EE166" s="62"/>
      <c r="EF166" s="62"/>
      <c r="EG166" s="62"/>
      <c r="EH166" s="62"/>
      <c r="EI166" s="62"/>
      <c r="EJ166" s="62"/>
      <c r="EK166" s="62"/>
      <c r="EL166" s="62"/>
      <c r="EM166" s="62"/>
      <c r="EN166" s="62"/>
      <c r="EO166" s="5"/>
      <c r="EP166" s="5"/>
      <c r="EQ166" s="5"/>
      <c r="ER166" s="5"/>
      <c r="ES166" s="5"/>
      <c r="ET166" s="5"/>
      <c r="EU166" s="5"/>
      <c r="EV166" s="5"/>
      <c r="EW166" s="5"/>
      <c r="EX166" s="5"/>
      <c r="EY166" s="5"/>
      <c r="EZ166" s="5"/>
      <c r="FA166" s="5"/>
      <c r="FB166" s="5"/>
      <c r="FC166" s="5"/>
      <c r="FD166" s="62"/>
      <c r="FE166" s="62"/>
      <c r="FF166" s="62"/>
      <c r="FG166" s="62"/>
      <c r="FH166" s="62"/>
      <c r="FI166" s="62"/>
      <c r="FJ166" s="62"/>
      <c r="FK166" s="62"/>
      <c r="FL166" s="62"/>
      <c r="FM166" s="62"/>
      <c r="FN166" s="62"/>
      <c r="FO166" s="62"/>
      <c r="FP166" s="62"/>
      <c r="FQ166" s="62"/>
      <c r="FR166" s="62"/>
      <c r="FS166" s="5"/>
      <c r="FT166" s="5"/>
      <c r="FU166" s="5"/>
      <c r="FV166" s="5"/>
      <c r="FW166" s="5"/>
      <c r="FX166" s="5"/>
      <c r="FY166" s="5"/>
      <c r="FZ166" s="5"/>
      <c r="GA166" s="5"/>
      <c r="GB166" s="5"/>
      <c r="GC166" s="5"/>
      <c r="GD166" s="5"/>
      <c r="GE166" s="5"/>
      <c r="GF166" s="5"/>
      <c r="GG166" s="5"/>
      <c r="GH166" s="62"/>
      <c r="GI166" s="62"/>
      <c r="GJ166" s="62"/>
      <c r="GK166" s="62"/>
      <c r="GL166" s="62"/>
      <c r="GM166" s="62"/>
      <c r="GN166" s="62"/>
      <c r="GO166" s="62"/>
      <c r="GP166" s="62"/>
      <c r="GQ166" s="62"/>
      <c r="GR166" s="62"/>
      <c r="GS166" s="62"/>
      <c r="GT166" s="62"/>
      <c r="GU166" s="62"/>
      <c r="GV166" s="62"/>
      <c r="GW166" s="5"/>
      <c r="GX166" s="5"/>
      <c r="GY166" s="5"/>
      <c r="GZ166" s="5"/>
      <c r="HA166" s="5"/>
      <c r="HB166" s="5"/>
      <c r="HC166" s="5"/>
      <c r="HD166" s="5"/>
      <c r="HE166" s="5"/>
      <c r="HF166" s="5"/>
      <c r="HG166" s="5"/>
      <c r="HH166" s="5"/>
      <c r="HI166" s="5"/>
      <c r="HJ166" s="5"/>
      <c r="HK166" s="5"/>
      <c r="HL166" s="62"/>
      <c r="HM166" s="62"/>
      <c r="HN166" s="62"/>
      <c r="HO166" s="62"/>
      <c r="HP166" s="62"/>
      <c r="HQ166" s="62"/>
      <c r="HR166" s="62"/>
      <c r="HS166" s="62"/>
      <c r="HT166" s="62"/>
      <c r="HU166" s="62"/>
      <c r="HV166" s="62"/>
      <c r="HW166" s="62"/>
      <c r="HX166" s="62"/>
      <c r="HY166" s="62"/>
      <c r="HZ166" s="62"/>
      <c r="IA166" s="5"/>
      <c r="IB166" s="5"/>
      <c r="IC166" s="5"/>
      <c r="ID166" s="5"/>
      <c r="IE166" s="5"/>
      <c r="IF166" s="5"/>
      <c r="IG166" s="5"/>
      <c r="IH166" s="5"/>
      <c r="II166" s="5"/>
      <c r="IJ166" s="5"/>
      <c r="IK166" s="5"/>
      <c r="IL166" s="5"/>
      <c r="IM166" s="5"/>
      <c r="IN166" s="5"/>
      <c r="IO166" s="5"/>
      <c r="IP166" s="62"/>
      <c r="IQ166" s="62"/>
      <c r="IR166" s="62"/>
      <c r="IS166" s="62"/>
      <c r="IT166" s="62"/>
      <c r="IU166" s="62"/>
      <c r="IV166" s="62"/>
      <c r="IW166" s="62"/>
      <c r="IX166" s="62"/>
      <c r="IY166" s="62"/>
      <c r="IZ166" s="62"/>
      <c r="JA166" s="62"/>
      <c r="JB166" s="62"/>
      <c r="JC166" s="62"/>
      <c r="JD166" s="62"/>
      <c r="JE166" s="5"/>
      <c r="JF166" s="5"/>
      <c r="JG166" s="5"/>
      <c r="JH166" s="5"/>
      <c r="JI166" s="5"/>
      <c r="JJ166" s="5"/>
      <c r="JK166" s="5"/>
      <c r="JL166" s="5"/>
      <c r="JM166" s="5"/>
      <c r="JN166" s="5"/>
      <c r="JO166" s="5"/>
      <c r="JP166" s="5"/>
      <c r="JQ166" s="5"/>
      <c r="JR166" s="5"/>
      <c r="JS166" s="5"/>
      <c r="JT166" s="62"/>
      <c r="JU166" s="62"/>
      <c r="JV166" s="62"/>
      <c r="JW166" s="62"/>
      <c r="JX166" s="62"/>
      <c r="JY166" s="62"/>
      <c r="JZ166" s="62"/>
      <c r="KA166" s="62"/>
      <c r="KB166" s="62"/>
      <c r="KC166" s="62"/>
      <c r="KD166" s="62"/>
      <c r="KE166" s="62"/>
      <c r="KF166" s="62"/>
      <c r="KG166" s="62"/>
      <c r="KH166" s="62"/>
      <c r="KI166" s="5"/>
      <c r="KJ166" s="5"/>
      <c r="KK166" s="5"/>
      <c r="KL166" s="5"/>
      <c r="KM166" s="5"/>
      <c r="KN166" s="5"/>
      <c r="KO166" s="5"/>
      <c r="KP166" s="5"/>
      <c r="KQ166" s="5"/>
      <c r="KR166" s="5"/>
      <c r="KS166" s="5"/>
      <c r="KT166" s="5"/>
      <c r="KU166" s="5"/>
      <c r="KV166" s="5"/>
      <c r="KW166" s="5"/>
      <c r="KX166" s="62"/>
      <c r="KY166" s="62"/>
      <c r="KZ166" s="62"/>
      <c r="LA166" s="62"/>
      <c r="LB166" s="62"/>
      <c r="LC166" s="62"/>
      <c r="LD166" s="62"/>
      <c r="LE166" s="62"/>
      <c r="LF166" s="62"/>
      <c r="LG166" s="62"/>
      <c r="LH166" s="62"/>
      <c r="LI166" s="62"/>
      <c r="LJ166" s="62"/>
      <c r="LK166" s="62"/>
      <c r="LL166" s="62"/>
    </row>
    <row r="167" spans="1:324" x14ac:dyDescent="0.35">
      <c r="A167" s="131">
        <v>163</v>
      </c>
      <c r="B167" s="170"/>
      <c r="C167" s="170"/>
      <c r="D167" s="152">
        <v>274</v>
      </c>
      <c r="E167" s="72" t="str">
        <f>'BVEM Scorecard'!F166</f>
        <v>Storage</v>
      </c>
      <c r="F167" s="96">
        <f t="shared" si="188"/>
        <v>0.65</v>
      </c>
      <c r="G167" s="96">
        <f t="shared" si="189"/>
        <v>0.72</v>
      </c>
      <c r="H167" s="96">
        <f t="shared" si="190"/>
        <v>0</v>
      </c>
      <c r="I167" s="96">
        <f t="shared" si="191"/>
        <v>0</v>
      </c>
      <c r="J167" s="66">
        <v>1</v>
      </c>
      <c r="K167" s="66">
        <v>1</v>
      </c>
      <c r="L167" s="66">
        <v>0</v>
      </c>
      <c r="M167" s="66">
        <v>1</v>
      </c>
      <c r="N167" s="66">
        <v>1</v>
      </c>
      <c r="O167" s="66">
        <v>0</v>
      </c>
      <c r="P167" s="66"/>
      <c r="Q167" s="66">
        <v>0.6</v>
      </c>
      <c r="R167" s="66">
        <v>1</v>
      </c>
      <c r="S167" s="66">
        <v>1</v>
      </c>
      <c r="T167" s="66">
        <v>1</v>
      </c>
      <c r="U167" s="66">
        <v>0</v>
      </c>
      <c r="V167" s="66">
        <f t="shared" ref="V167:V229" si="197">SUM(Q167:U167)</f>
        <v>3.6</v>
      </c>
      <c r="W167" s="66">
        <f t="shared" ref="W167:W229" si="198">Q$4*Q167+R$4*R167+S$4*S167+T$4*T167+U$4*U167</f>
        <v>0.65</v>
      </c>
      <c r="X167" s="35"/>
      <c r="Y167" s="5"/>
      <c r="Z167" s="5"/>
      <c r="AA167" s="5"/>
      <c r="AB167" s="5"/>
      <c r="AC167" s="5"/>
      <c r="AD167" s="5"/>
      <c r="AE167" s="5"/>
      <c r="AF167" s="5"/>
      <c r="AG167" s="5"/>
      <c r="AH167" s="5"/>
      <c r="AI167" s="5"/>
      <c r="AJ167" s="35"/>
      <c r="AK167" s="35"/>
      <c r="AL167" s="35"/>
      <c r="AM167" s="35"/>
      <c r="AN167" s="62"/>
      <c r="AO167" s="62"/>
      <c r="AP167" s="62"/>
      <c r="AQ167" s="62"/>
      <c r="AR167" s="62"/>
      <c r="AS167" s="62"/>
      <c r="AT167" s="62"/>
      <c r="AU167" s="62"/>
      <c r="AV167" s="62"/>
      <c r="AW167" s="62"/>
      <c r="AX167" s="62"/>
      <c r="AY167" s="62"/>
      <c r="AZ167" s="62"/>
      <c r="BA167" s="62"/>
      <c r="BB167" s="62"/>
      <c r="BC167" s="5"/>
      <c r="BD167" s="5"/>
      <c r="BE167" s="5"/>
      <c r="BF167" s="5"/>
      <c r="BG167" s="5"/>
      <c r="BH167" s="5"/>
      <c r="BI167" s="5"/>
      <c r="BJ167" s="5"/>
      <c r="BK167" s="5"/>
      <c r="BL167" s="5"/>
      <c r="BM167" s="5"/>
      <c r="BN167" s="5"/>
      <c r="BO167" s="5"/>
      <c r="BP167" s="5"/>
      <c r="BQ167" s="5"/>
      <c r="BR167" s="62"/>
      <c r="BS167" s="62"/>
      <c r="BT167" s="62"/>
      <c r="BU167" s="62"/>
      <c r="BV167" s="62"/>
      <c r="BW167" s="62"/>
      <c r="BX167" s="62"/>
      <c r="BY167" s="62"/>
      <c r="BZ167" s="62"/>
      <c r="CA167" s="62"/>
      <c r="CB167" s="62"/>
      <c r="CC167" s="62"/>
      <c r="CD167" s="62"/>
      <c r="CE167" s="62"/>
      <c r="CF167" s="62"/>
      <c r="CG167" s="5"/>
      <c r="CH167" s="5"/>
      <c r="CI167" s="5"/>
      <c r="CJ167" s="5"/>
      <c r="CK167" s="5"/>
      <c r="CL167" s="5"/>
      <c r="CM167" s="5"/>
      <c r="CN167" s="5"/>
      <c r="CO167" s="5"/>
      <c r="CP167" s="5"/>
      <c r="CQ167" s="5"/>
      <c r="CR167" s="5"/>
      <c r="CS167" s="5"/>
      <c r="CT167" s="5"/>
      <c r="CU167" s="5"/>
      <c r="CV167" s="62"/>
      <c r="CW167" s="62"/>
      <c r="CX167" s="62"/>
      <c r="CY167" s="62"/>
      <c r="CZ167" s="62"/>
      <c r="DA167" s="62"/>
      <c r="DB167" s="62"/>
      <c r="DC167" s="62"/>
      <c r="DD167" s="62"/>
      <c r="DE167" s="62"/>
      <c r="DF167" s="62"/>
      <c r="DG167" s="62"/>
      <c r="DH167" s="62"/>
      <c r="DI167" s="62"/>
      <c r="DJ167" s="62"/>
      <c r="DK167" s="5"/>
      <c r="DL167" s="5"/>
      <c r="DM167" s="5"/>
      <c r="DN167" s="5"/>
      <c r="DO167" s="5"/>
      <c r="DP167" s="5"/>
      <c r="DQ167" s="5"/>
      <c r="DR167" s="5"/>
      <c r="DS167" s="5"/>
      <c r="DT167" s="5"/>
      <c r="DU167" s="5"/>
      <c r="DV167" s="5"/>
      <c r="DW167" s="5"/>
      <c r="DX167" s="5"/>
      <c r="DY167" s="5"/>
      <c r="DZ167" s="62"/>
      <c r="EA167" s="62"/>
      <c r="EB167" s="62"/>
      <c r="EC167" s="62"/>
      <c r="ED167" s="62"/>
      <c r="EE167" s="62"/>
      <c r="EF167" s="62"/>
      <c r="EG167" s="62"/>
      <c r="EH167" s="62"/>
      <c r="EI167" s="62"/>
      <c r="EJ167" s="62"/>
      <c r="EK167" s="62"/>
      <c r="EL167" s="62"/>
      <c r="EM167" s="62"/>
      <c r="EN167" s="62"/>
      <c r="EO167" s="5"/>
      <c r="EP167" s="5"/>
      <c r="EQ167" s="5"/>
      <c r="ER167" s="5"/>
      <c r="ES167" s="5"/>
      <c r="ET167" s="5"/>
      <c r="EU167" s="5"/>
      <c r="EV167" s="5"/>
      <c r="EW167" s="5"/>
      <c r="EX167" s="5"/>
      <c r="EY167" s="5"/>
      <c r="EZ167" s="5"/>
      <c r="FA167" s="5"/>
      <c r="FB167" s="5"/>
      <c r="FC167" s="5"/>
      <c r="FD167" s="62"/>
      <c r="FE167" s="62"/>
      <c r="FF167" s="62"/>
      <c r="FG167" s="62"/>
      <c r="FH167" s="62"/>
      <c r="FI167" s="62"/>
      <c r="FJ167" s="62"/>
      <c r="FK167" s="62"/>
      <c r="FL167" s="62"/>
      <c r="FM167" s="62"/>
      <c r="FN167" s="62"/>
      <c r="FO167" s="62"/>
      <c r="FP167" s="62"/>
      <c r="FQ167" s="62"/>
      <c r="FR167" s="62"/>
      <c r="FS167" s="5"/>
      <c r="FT167" s="5"/>
      <c r="FU167" s="5"/>
      <c r="FV167" s="5"/>
      <c r="FW167" s="5"/>
      <c r="FX167" s="5"/>
      <c r="FY167" s="5"/>
      <c r="FZ167" s="5"/>
      <c r="GA167" s="5"/>
      <c r="GB167" s="5"/>
      <c r="GC167" s="5"/>
      <c r="GD167" s="5"/>
      <c r="GE167" s="5"/>
      <c r="GF167" s="5"/>
      <c r="GG167" s="5"/>
      <c r="GH167" s="62"/>
      <c r="GI167" s="62"/>
      <c r="GJ167" s="62"/>
      <c r="GK167" s="62"/>
      <c r="GL167" s="62"/>
      <c r="GM167" s="62"/>
      <c r="GN167" s="62"/>
      <c r="GO167" s="62"/>
      <c r="GP167" s="62"/>
      <c r="GQ167" s="62"/>
      <c r="GR167" s="62"/>
      <c r="GS167" s="62"/>
      <c r="GT167" s="62"/>
      <c r="GU167" s="62"/>
      <c r="GV167" s="62"/>
      <c r="GW167" s="5"/>
      <c r="GX167" s="5"/>
      <c r="GY167" s="5"/>
      <c r="GZ167" s="5"/>
      <c r="HA167" s="5"/>
      <c r="HB167" s="5"/>
      <c r="HC167" s="5"/>
      <c r="HD167" s="5"/>
      <c r="HE167" s="5"/>
      <c r="HF167" s="5"/>
      <c r="HG167" s="5"/>
      <c r="HH167" s="5"/>
      <c r="HI167" s="5"/>
      <c r="HJ167" s="5"/>
      <c r="HK167" s="5"/>
      <c r="HL167" s="62"/>
      <c r="HM167" s="62"/>
      <c r="HN167" s="62"/>
      <c r="HO167" s="62"/>
      <c r="HP167" s="62"/>
      <c r="HQ167" s="62"/>
      <c r="HR167" s="62"/>
      <c r="HS167" s="62"/>
      <c r="HT167" s="62"/>
      <c r="HU167" s="62"/>
      <c r="HV167" s="62"/>
      <c r="HW167" s="62"/>
      <c r="HX167" s="62"/>
      <c r="HY167" s="62"/>
      <c r="HZ167" s="62"/>
      <c r="IA167" s="5"/>
      <c r="IB167" s="5"/>
      <c r="IC167" s="5"/>
      <c r="ID167" s="5"/>
      <c r="IE167" s="5"/>
      <c r="IF167" s="5"/>
      <c r="IG167" s="5"/>
      <c r="IH167" s="5"/>
      <c r="II167" s="5"/>
      <c r="IJ167" s="5"/>
      <c r="IK167" s="5"/>
      <c r="IL167" s="5"/>
      <c r="IM167" s="5"/>
      <c r="IN167" s="5"/>
      <c r="IO167" s="5"/>
      <c r="IP167" s="62"/>
      <c r="IQ167" s="62"/>
      <c r="IR167" s="62"/>
      <c r="IS167" s="62"/>
      <c r="IT167" s="62"/>
      <c r="IU167" s="62"/>
      <c r="IV167" s="62"/>
      <c r="IW167" s="62"/>
      <c r="IX167" s="62"/>
      <c r="IY167" s="62"/>
      <c r="IZ167" s="62"/>
      <c r="JA167" s="62"/>
      <c r="JB167" s="62"/>
      <c r="JC167" s="62"/>
      <c r="JD167" s="62"/>
      <c r="JE167" s="5"/>
      <c r="JF167" s="5"/>
      <c r="JG167" s="5"/>
      <c r="JH167" s="5"/>
      <c r="JI167" s="5"/>
      <c r="JJ167" s="5"/>
      <c r="JK167" s="5"/>
      <c r="JL167" s="5"/>
      <c r="JM167" s="5"/>
      <c r="JN167" s="5"/>
      <c r="JO167" s="5"/>
      <c r="JP167" s="5"/>
      <c r="JQ167" s="5"/>
      <c r="JR167" s="5"/>
      <c r="JS167" s="5"/>
      <c r="JT167" s="62"/>
      <c r="JU167" s="62"/>
      <c r="JV167" s="62"/>
      <c r="JW167" s="62"/>
      <c r="JX167" s="62"/>
      <c r="JY167" s="62"/>
      <c r="JZ167" s="62"/>
      <c r="KA167" s="62"/>
      <c r="KB167" s="62"/>
      <c r="KC167" s="62"/>
      <c r="KD167" s="62"/>
      <c r="KE167" s="62"/>
      <c r="KF167" s="62"/>
      <c r="KG167" s="62"/>
      <c r="KH167" s="62"/>
      <c r="KI167" s="5"/>
      <c r="KJ167" s="5"/>
      <c r="KK167" s="5"/>
      <c r="KL167" s="5"/>
      <c r="KM167" s="5"/>
      <c r="KN167" s="5"/>
      <c r="KO167" s="5"/>
      <c r="KP167" s="5"/>
      <c r="KQ167" s="5"/>
      <c r="KR167" s="5"/>
      <c r="KS167" s="5"/>
      <c r="KT167" s="5"/>
      <c r="KU167" s="5"/>
      <c r="KV167" s="5"/>
      <c r="KW167" s="5"/>
      <c r="KX167" s="62"/>
      <c r="KY167" s="62"/>
      <c r="KZ167" s="62"/>
      <c r="LA167" s="62"/>
      <c r="LB167" s="62"/>
      <c r="LC167" s="62"/>
      <c r="LD167" s="62"/>
      <c r="LE167" s="62"/>
      <c r="LF167" s="62"/>
      <c r="LG167" s="62"/>
      <c r="LH167" s="62"/>
      <c r="LI167" s="62"/>
      <c r="LJ167" s="62"/>
      <c r="LK167" s="62"/>
      <c r="LL167" s="62"/>
    </row>
    <row r="168" spans="1:324" x14ac:dyDescent="0.35">
      <c r="A168" s="131">
        <v>164</v>
      </c>
      <c r="B168" s="170"/>
      <c r="C168" s="170"/>
      <c r="D168" s="152">
        <v>275</v>
      </c>
      <c r="E168" s="72" t="str">
        <f>'BVEM Scorecard'!F167</f>
        <v>Storage</v>
      </c>
      <c r="F168" s="96">
        <f t="shared" si="188"/>
        <v>0.65</v>
      </c>
      <c r="G168" s="96">
        <f t="shared" si="189"/>
        <v>0.72</v>
      </c>
      <c r="H168" s="96">
        <f t="shared" si="190"/>
        <v>0</v>
      </c>
      <c r="I168" s="96">
        <f t="shared" si="191"/>
        <v>0</v>
      </c>
      <c r="J168" s="66">
        <v>1</v>
      </c>
      <c r="K168" s="66">
        <v>1</v>
      </c>
      <c r="L168" s="66">
        <v>0</v>
      </c>
      <c r="M168" s="66">
        <v>1</v>
      </c>
      <c r="N168" s="66">
        <v>1</v>
      </c>
      <c r="O168" s="66">
        <v>0</v>
      </c>
      <c r="P168" s="66"/>
      <c r="Q168" s="66">
        <v>0.6</v>
      </c>
      <c r="R168" s="66">
        <v>1</v>
      </c>
      <c r="S168" s="66">
        <v>1</v>
      </c>
      <c r="T168" s="66">
        <v>1</v>
      </c>
      <c r="U168" s="66">
        <v>0</v>
      </c>
      <c r="V168" s="66">
        <f t="shared" si="197"/>
        <v>3.6</v>
      </c>
      <c r="W168" s="66">
        <f t="shared" si="198"/>
        <v>0.65</v>
      </c>
      <c r="X168" s="35"/>
      <c r="Y168" s="5"/>
      <c r="Z168" s="5"/>
      <c r="AA168" s="5"/>
      <c r="AB168" s="5"/>
      <c r="AC168" s="5"/>
      <c r="AD168" s="5"/>
      <c r="AE168" s="5"/>
      <c r="AF168" s="5"/>
      <c r="AG168" s="5"/>
      <c r="AH168" s="5"/>
      <c r="AI168" s="5"/>
      <c r="AJ168" s="35"/>
      <c r="AK168" s="35"/>
      <c r="AL168" s="35"/>
      <c r="AM168" s="35"/>
      <c r="AN168" s="62"/>
      <c r="AO168" s="62"/>
      <c r="AP168" s="62"/>
      <c r="AQ168" s="62"/>
      <c r="AR168" s="62"/>
      <c r="AS168" s="62"/>
      <c r="AT168" s="62"/>
      <c r="AU168" s="62"/>
      <c r="AV168" s="62"/>
      <c r="AW168" s="62"/>
      <c r="AX168" s="62"/>
      <c r="AY168" s="62"/>
      <c r="AZ168" s="62"/>
      <c r="BA168" s="62"/>
      <c r="BB168" s="62"/>
      <c r="BC168" s="5"/>
      <c r="BD168" s="5"/>
      <c r="BE168" s="5"/>
      <c r="BF168" s="5"/>
      <c r="BG168" s="5"/>
      <c r="BH168" s="5"/>
      <c r="BI168" s="5"/>
      <c r="BJ168" s="5"/>
      <c r="BK168" s="5"/>
      <c r="BL168" s="5"/>
      <c r="BM168" s="5"/>
      <c r="BN168" s="5"/>
      <c r="BO168" s="5"/>
      <c r="BP168" s="5"/>
      <c r="BQ168" s="5"/>
      <c r="BR168" s="62"/>
      <c r="BS168" s="62"/>
      <c r="BT168" s="62"/>
      <c r="BU168" s="62"/>
      <c r="BV168" s="62"/>
      <c r="BW168" s="62"/>
      <c r="BX168" s="62"/>
      <c r="BY168" s="62"/>
      <c r="BZ168" s="62"/>
      <c r="CA168" s="62"/>
      <c r="CB168" s="62"/>
      <c r="CC168" s="62"/>
      <c r="CD168" s="62"/>
      <c r="CE168" s="62"/>
      <c r="CF168" s="62"/>
      <c r="CG168" s="5"/>
      <c r="CH168" s="5"/>
      <c r="CI168" s="5"/>
      <c r="CJ168" s="5"/>
      <c r="CK168" s="5"/>
      <c r="CL168" s="5"/>
      <c r="CM168" s="5"/>
      <c r="CN168" s="5"/>
      <c r="CO168" s="5"/>
      <c r="CP168" s="5"/>
      <c r="CQ168" s="5"/>
      <c r="CR168" s="5"/>
      <c r="CS168" s="5"/>
      <c r="CT168" s="5"/>
      <c r="CU168" s="5"/>
      <c r="CV168" s="62"/>
      <c r="CW168" s="62"/>
      <c r="CX168" s="62"/>
      <c r="CY168" s="62"/>
      <c r="CZ168" s="62"/>
      <c r="DA168" s="62"/>
      <c r="DB168" s="62"/>
      <c r="DC168" s="62"/>
      <c r="DD168" s="62"/>
      <c r="DE168" s="62"/>
      <c r="DF168" s="62"/>
      <c r="DG168" s="62"/>
      <c r="DH168" s="62"/>
      <c r="DI168" s="62"/>
      <c r="DJ168" s="62"/>
      <c r="DK168" s="5"/>
      <c r="DL168" s="5"/>
      <c r="DM168" s="5"/>
      <c r="DN168" s="5"/>
      <c r="DO168" s="5"/>
      <c r="DP168" s="5"/>
      <c r="DQ168" s="5"/>
      <c r="DR168" s="5"/>
      <c r="DS168" s="5"/>
      <c r="DT168" s="5"/>
      <c r="DU168" s="5"/>
      <c r="DV168" s="5"/>
      <c r="DW168" s="5"/>
      <c r="DX168" s="5"/>
      <c r="DY168" s="5"/>
      <c r="DZ168" s="62"/>
      <c r="EA168" s="62"/>
      <c r="EB168" s="62"/>
      <c r="EC168" s="62"/>
      <c r="ED168" s="62"/>
      <c r="EE168" s="62"/>
      <c r="EF168" s="62"/>
      <c r="EG168" s="62"/>
      <c r="EH168" s="62"/>
      <c r="EI168" s="62"/>
      <c r="EJ168" s="62"/>
      <c r="EK168" s="62"/>
      <c r="EL168" s="62"/>
      <c r="EM168" s="62"/>
      <c r="EN168" s="62"/>
      <c r="EO168" s="5"/>
      <c r="EP168" s="5"/>
      <c r="EQ168" s="5"/>
      <c r="ER168" s="5"/>
      <c r="ES168" s="5"/>
      <c r="ET168" s="5"/>
      <c r="EU168" s="5"/>
      <c r="EV168" s="5"/>
      <c r="EW168" s="5"/>
      <c r="EX168" s="5"/>
      <c r="EY168" s="5"/>
      <c r="EZ168" s="5"/>
      <c r="FA168" s="5"/>
      <c r="FB168" s="5"/>
      <c r="FC168" s="5"/>
      <c r="FD168" s="62"/>
      <c r="FE168" s="62"/>
      <c r="FF168" s="62"/>
      <c r="FG168" s="62"/>
      <c r="FH168" s="62"/>
      <c r="FI168" s="62"/>
      <c r="FJ168" s="62"/>
      <c r="FK168" s="62"/>
      <c r="FL168" s="62"/>
      <c r="FM168" s="62"/>
      <c r="FN168" s="62"/>
      <c r="FO168" s="62"/>
      <c r="FP168" s="62"/>
      <c r="FQ168" s="62"/>
      <c r="FR168" s="62"/>
      <c r="FS168" s="5"/>
      <c r="FT168" s="5"/>
      <c r="FU168" s="5"/>
      <c r="FV168" s="5"/>
      <c r="FW168" s="5"/>
      <c r="FX168" s="5"/>
      <c r="FY168" s="5"/>
      <c r="FZ168" s="5"/>
      <c r="GA168" s="5"/>
      <c r="GB168" s="5"/>
      <c r="GC168" s="5"/>
      <c r="GD168" s="5"/>
      <c r="GE168" s="5"/>
      <c r="GF168" s="5"/>
      <c r="GG168" s="5"/>
      <c r="GH168" s="62"/>
      <c r="GI168" s="62"/>
      <c r="GJ168" s="62"/>
      <c r="GK168" s="62"/>
      <c r="GL168" s="62"/>
      <c r="GM168" s="62"/>
      <c r="GN168" s="62"/>
      <c r="GO168" s="62"/>
      <c r="GP168" s="62"/>
      <c r="GQ168" s="62"/>
      <c r="GR168" s="62"/>
      <c r="GS168" s="62"/>
      <c r="GT168" s="62"/>
      <c r="GU168" s="62"/>
      <c r="GV168" s="62"/>
      <c r="GW168" s="5"/>
      <c r="GX168" s="5"/>
      <c r="GY168" s="5"/>
      <c r="GZ168" s="5"/>
      <c r="HA168" s="5"/>
      <c r="HB168" s="5"/>
      <c r="HC168" s="5"/>
      <c r="HD168" s="5"/>
      <c r="HE168" s="5"/>
      <c r="HF168" s="5"/>
      <c r="HG168" s="5"/>
      <c r="HH168" s="5"/>
      <c r="HI168" s="5"/>
      <c r="HJ168" s="5"/>
      <c r="HK168" s="5"/>
      <c r="HL168" s="62"/>
      <c r="HM168" s="62"/>
      <c r="HN168" s="62"/>
      <c r="HO168" s="62"/>
      <c r="HP168" s="62"/>
      <c r="HQ168" s="62"/>
      <c r="HR168" s="62"/>
      <c r="HS168" s="62"/>
      <c r="HT168" s="62"/>
      <c r="HU168" s="62"/>
      <c r="HV168" s="62"/>
      <c r="HW168" s="62"/>
      <c r="HX168" s="62"/>
      <c r="HY168" s="62"/>
      <c r="HZ168" s="62"/>
      <c r="IA168" s="5"/>
      <c r="IB168" s="5"/>
      <c r="IC168" s="5"/>
      <c r="ID168" s="5"/>
      <c r="IE168" s="5"/>
      <c r="IF168" s="5"/>
      <c r="IG168" s="5"/>
      <c r="IH168" s="5"/>
      <c r="II168" s="5"/>
      <c r="IJ168" s="5"/>
      <c r="IK168" s="5"/>
      <c r="IL168" s="5"/>
      <c r="IM168" s="5"/>
      <c r="IN168" s="5"/>
      <c r="IO168" s="5"/>
      <c r="IP168" s="62"/>
      <c r="IQ168" s="62"/>
      <c r="IR168" s="62"/>
      <c r="IS168" s="62"/>
      <c r="IT168" s="62"/>
      <c r="IU168" s="62"/>
      <c r="IV168" s="62"/>
      <c r="IW168" s="62"/>
      <c r="IX168" s="62"/>
      <c r="IY168" s="62"/>
      <c r="IZ168" s="62"/>
      <c r="JA168" s="62"/>
      <c r="JB168" s="62"/>
      <c r="JC168" s="62"/>
      <c r="JD168" s="62"/>
      <c r="JE168" s="5"/>
      <c r="JF168" s="5"/>
      <c r="JG168" s="5"/>
      <c r="JH168" s="5"/>
      <c r="JI168" s="5"/>
      <c r="JJ168" s="5"/>
      <c r="JK168" s="5"/>
      <c r="JL168" s="5"/>
      <c r="JM168" s="5"/>
      <c r="JN168" s="5"/>
      <c r="JO168" s="5"/>
      <c r="JP168" s="5"/>
      <c r="JQ168" s="5"/>
      <c r="JR168" s="5"/>
      <c r="JS168" s="5"/>
      <c r="JT168" s="62"/>
      <c r="JU168" s="62"/>
      <c r="JV168" s="62"/>
      <c r="JW168" s="62"/>
      <c r="JX168" s="62"/>
      <c r="JY168" s="62"/>
      <c r="JZ168" s="62"/>
      <c r="KA168" s="62"/>
      <c r="KB168" s="62"/>
      <c r="KC168" s="62"/>
      <c r="KD168" s="62"/>
      <c r="KE168" s="62"/>
      <c r="KF168" s="62"/>
      <c r="KG168" s="62"/>
      <c r="KH168" s="62"/>
      <c r="KI168" s="5"/>
      <c r="KJ168" s="5"/>
      <c r="KK168" s="5"/>
      <c r="KL168" s="5"/>
      <c r="KM168" s="5"/>
      <c r="KN168" s="5"/>
      <c r="KO168" s="5"/>
      <c r="KP168" s="5"/>
      <c r="KQ168" s="5"/>
      <c r="KR168" s="5"/>
      <c r="KS168" s="5"/>
      <c r="KT168" s="5"/>
      <c r="KU168" s="5"/>
      <c r="KV168" s="5"/>
      <c r="KW168" s="5"/>
      <c r="KX168" s="62"/>
      <c r="KY168" s="62"/>
      <c r="KZ168" s="62"/>
      <c r="LA168" s="62"/>
      <c r="LB168" s="62"/>
      <c r="LC168" s="62"/>
      <c r="LD168" s="62"/>
      <c r="LE168" s="62"/>
      <c r="LF168" s="62"/>
      <c r="LG168" s="62"/>
      <c r="LH168" s="62"/>
      <c r="LI168" s="62"/>
      <c r="LJ168" s="62"/>
      <c r="LK168" s="62"/>
      <c r="LL168" s="62"/>
    </row>
    <row r="169" spans="1:324" x14ac:dyDescent="0.35">
      <c r="A169" s="131">
        <v>165</v>
      </c>
      <c r="B169" s="170"/>
      <c r="C169" s="170"/>
      <c r="D169" s="152">
        <v>277</v>
      </c>
      <c r="E169" s="72" t="str">
        <f>'BVEM Scorecard'!F168</f>
        <v>Storage</v>
      </c>
      <c r="F169" s="96">
        <f t="shared" si="188"/>
        <v>0.65</v>
      </c>
      <c r="G169" s="96">
        <f t="shared" si="189"/>
        <v>0.72</v>
      </c>
      <c r="H169" s="96">
        <f t="shared" si="190"/>
        <v>0</v>
      </c>
      <c r="I169" s="96">
        <f t="shared" si="191"/>
        <v>0</v>
      </c>
      <c r="J169" s="66">
        <v>1</v>
      </c>
      <c r="K169" s="66">
        <v>1</v>
      </c>
      <c r="L169" s="66">
        <v>0</v>
      </c>
      <c r="M169" s="66">
        <v>1</v>
      </c>
      <c r="N169" s="66">
        <v>1</v>
      </c>
      <c r="O169" s="66">
        <v>0</v>
      </c>
      <c r="P169" s="66"/>
      <c r="Q169" s="66">
        <v>0.6</v>
      </c>
      <c r="R169" s="66">
        <v>1</v>
      </c>
      <c r="S169" s="66">
        <v>1</v>
      </c>
      <c r="T169" s="66">
        <v>1</v>
      </c>
      <c r="U169" s="66">
        <v>0</v>
      </c>
      <c r="V169" s="66">
        <f t="shared" si="197"/>
        <v>3.6</v>
      </c>
      <c r="W169" s="66">
        <f t="shared" si="198"/>
        <v>0.65</v>
      </c>
      <c r="X169" s="35"/>
      <c r="Y169" s="5"/>
      <c r="Z169" s="5"/>
      <c r="AA169" s="5"/>
      <c r="AB169" s="5"/>
      <c r="AC169" s="5"/>
      <c r="AD169" s="5"/>
      <c r="AE169" s="5"/>
      <c r="AF169" s="5"/>
      <c r="AG169" s="5"/>
      <c r="AH169" s="5"/>
      <c r="AI169" s="5"/>
      <c r="AJ169" s="35"/>
      <c r="AK169" s="35"/>
      <c r="AL169" s="35"/>
      <c r="AM169" s="35"/>
      <c r="AN169" s="62"/>
      <c r="AO169" s="62"/>
      <c r="AP169" s="62"/>
      <c r="AQ169" s="62"/>
      <c r="AR169" s="62"/>
      <c r="AS169" s="62"/>
      <c r="AT169" s="62"/>
      <c r="AU169" s="62"/>
      <c r="AV169" s="62"/>
      <c r="AW169" s="62"/>
      <c r="AX169" s="62"/>
      <c r="AY169" s="62"/>
      <c r="AZ169" s="62"/>
      <c r="BA169" s="62"/>
      <c r="BB169" s="62"/>
      <c r="BC169" s="5"/>
      <c r="BD169" s="5"/>
      <c r="BE169" s="5"/>
      <c r="BF169" s="5"/>
      <c r="BG169" s="5"/>
      <c r="BH169" s="5"/>
      <c r="BI169" s="5"/>
      <c r="BJ169" s="5"/>
      <c r="BK169" s="5"/>
      <c r="BL169" s="5"/>
      <c r="BM169" s="5"/>
      <c r="BN169" s="5"/>
      <c r="BO169" s="5"/>
      <c r="BP169" s="5"/>
      <c r="BQ169" s="5"/>
      <c r="BR169" s="62"/>
      <c r="BS169" s="62"/>
      <c r="BT169" s="62"/>
      <c r="BU169" s="62"/>
      <c r="BV169" s="62"/>
      <c r="BW169" s="62"/>
      <c r="BX169" s="62"/>
      <c r="BY169" s="62"/>
      <c r="BZ169" s="62"/>
      <c r="CA169" s="62"/>
      <c r="CB169" s="62"/>
      <c r="CC169" s="62"/>
      <c r="CD169" s="62"/>
      <c r="CE169" s="62"/>
      <c r="CF169" s="62"/>
      <c r="CG169" s="5"/>
      <c r="CH169" s="5"/>
      <c r="CI169" s="5"/>
      <c r="CJ169" s="5"/>
      <c r="CK169" s="5"/>
      <c r="CL169" s="5"/>
      <c r="CM169" s="5"/>
      <c r="CN169" s="5"/>
      <c r="CO169" s="5"/>
      <c r="CP169" s="5"/>
      <c r="CQ169" s="5"/>
      <c r="CR169" s="5"/>
      <c r="CS169" s="5"/>
      <c r="CT169" s="5"/>
      <c r="CU169" s="5"/>
      <c r="CV169" s="62"/>
      <c r="CW169" s="62"/>
      <c r="CX169" s="62"/>
      <c r="CY169" s="62"/>
      <c r="CZ169" s="62"/>
      <c r="DA169" s="62"/>
      <c r="DB169" s="62"/>
      <c r="DC169" s="62"/>
      <c r="DD169" s="62"/>
      <c r="DE169" s="62"/>
      <c r="DF169" s="62"/>
      <c r="DG169" s="62"/>
      <c r="DH169" s="62"/>
      <c r="DI169" s="62"/>
      <c r="DJ169" s="62"/>
      <c r="DK169" s="5"/>
      <c r="DL169" s="5"/>
      <c r="DM169" s="5"/>
      <c r="DN169" s="5"/>
      <c r="DO169" s="5"/>
      <c r="DP169" s="5"/>
      <c r="DQ169" s="5"/>
      <c r="DR169" s="5"/>
      <c r="DS169" s="5"/>
      <c r="DT169" s="5"/>
      <c r="DU169" s="5"/>
      <c r="DV169" s="5"/>
      <c r="DW169" s="5"/>
      <c r="DX169" s="5"/>
      <c r="DY169" s="5"/>
      <c r="DZ169" s="62"/>
      <c r="EA169" s="62"/>
      <c r="EB169" s="62"/>
      <c r="EC169" s="62"/>
      <c r="ED169" s="62"/>
      <c r="EE169" s="62"/>
      <c r="EF169" s="62"/>
      <c r="EG169" s="62"/>
      <c r="EH169" s="62"/>
      <c r="EI169" s="62"/>
      <c r="EJ169" s="62"/>
      <c r="EK169" s="62"/>
      <c r="EL169" s="62"/>
      <c r="EM169" s="62"/>
      <c r="EN169" s="62"/>
      <c r="EO169" s="5"/>
      <c r="EP169" s="5"/>
      <c r="EQ169" s="5"/>
      <c r="ER169" s="5"/>
      <c r="ES169" s="5"/>
      <c r="ET169" s="5"/>
      <c r="EU169" s="5"/>
      <c r="EV169" s="5"/>
      <c r="EW169" s="5"/>
      <c r="EX169" s="5"/>
      <c r="EY169" s="5"/>
      <c r="EZ169" s="5"/>
      <c r="FA169" s="5"/>
      <c r="FB169" s="5"/>
      <c r="FC169" s="5"/>
      <c r="FD169" s="62"/>
      <c r="FE169" s="62"/>
      <c r="FF169" s="62"/>
      <c r="FG169" s="62"/>
      <c r="FH169" s="62"/>
      <c r="FI169" s="62"/>
      <c r="FJ169" s="62"/>
      <c r="FK169" s="62"/>
      <c r="FL169" s="62"/>
      <c r="FM169" s="62"/>
      <c r="FN169" s="62"/>
      <c r="FO169" s="62"/>
      <c r="FP169" s="62"/>
      <c r="FQ169" s="62"/>
      <c r="FR169" s="62"/>
      <c r="FS169" s="5"/>
      <c r="FT169" s="5"/>
      <c r="FU169" s="5"/>
      <c r="FV169" s="5"/>
      <c r="FW169" s="5"/>
      <c r="FX169" s="5"/>
      <c r="FY169" s="5"/>
      <c r="FZ169" s="5"/>
      <c r="GA169" s="5"/>
      <c r="GB169" s="5"/>
      <c r="GC169" s="5"/>
      <c r="GD169" s="5"/>
      <c r="GE169" s="5"/>
      <c r="GF169" s="5"/>
      <c r="GG169" s="5"/>
      <c r="GH169" s="62"/>
      <c r="GI169" s="62"/>
      <c r="GJ169" s="62"/>
      <c r="GK169" s="62"/>
      <c r="GL169" s="62"/>
      <c r="GM169" s="62"/>
      <c r="GN169" s="62"/>
      <c r="GO169" s="62"/>
      <c r="GP169" s="62"/>
      <c r="GQ169" s="62"/>
      <c r="GR169" s="62"/>
      <c r="GS169" s="62"/>
      <c r="GT169" s="62"/>
      <c r="GU169" s="62"/>
      <c r="GV169" s="62"/>
      <c r="GW169" s="5"/>
      <c r="GX169" s="5"/>
      <c r="GY169" s="5"/>
      <c r="GZ169" s="5"/>
      <c r="HA169" s="5"/>
      <c r="HB169" s="5"/>
      <c r="HC169" s="5"/>
      <c r="HD169" s="5"/>
      <c r="HE169" s="5"/>
      <c r="HF169" s="5"/>
      <c r="HG169" s="5"/>
      <c r="HH169" s="5"/>
      <c r="HI169" s="5"/>
      <c r="HJ169" s="5"/>
      <c r="HK169" s="5"/>
      <c r="HL169" s="62"/>
      <c r="HM169" s="62"/>
      <c r="HN169" s="62"/>
      <c r="HO169" s="62"/>
      <c r="HP169" s="62"/>
      <c r="HQ169" s="62"/>
      <c r="HR169" s="62"/>
      <c r="HS169" s="62"/>
      <c r="HT169" s="62"/>
      <c r="HU169" s="62"/>
      <c r="HV169" s="62"/>
      <c r="HW169" s="62"/>
      <c r="HX169" s="62"/>
      <c r="HY169" s="62"/>
      <c r="HZ169" s="62"/>
      <c r="IA169" s="5"/>
      <c r="IB169" s="5"/>
      <c r="IC169" s="5"/>
      <c r="ID169" s="5"/>
      <c r="IE169" s="5"/>
      <c r="IF169" s="5"/>
      <c r="IG169" s="5"/>
      <c r="IH169" s="5"/>
      <c r="II169" s="5"/>
      <c r="IJ169" s="5"/>
      <c r="IK169" s="5"/>
      <c r="IL169" s="5"/>
      <c r="IM169" s="5"/>
      <c r="IN169" s="5"/>
      <c r="IO169" s="5"/>
      <c r="IP169" s="62"/>
      <c r="IQ169" s="62"/>
      <c r="IR169" s="62"/>
      <c r="IS169" s="62"/>
      <c r="IT169" s="62"/>
      <c r="IU169" s="62"/>
      <c r="IV169" s="62"/>
      <c r="IW169" s="62"/>
      <c r="IX169" s="62"/>
      <c r="IY169" s="62"/>
      <c r="IZ169" s="62"/>
      <c r="JA169" s="62"/>
      <c r="JB169" s="62"/>
      <c r="JC169" s="62"/>
      <c r="JD169" s="62"/>
      <c r="JE169" s="5"/>
      <c r="JF169" s="5"/>
      <c r="JG169" s="5"/>
      <c r="JH169" s="5"/>
      <c r="JI169" s="5"/>
      <c r="JJ169" s="5"/>
      <c r="JK169" s="5"/>
      <c r="JL169" s="5"/>
      <c r="JM169" s="5"/>
      <c r="JN169" s="5"/>
      <c r="JO169" s="5"/>
      <c r="JP169" s="5"/>
      <c r="JQ169" s="5"/>
      <c r="JR169" s="5"/>
      <c r="JS169" s="5"/>
      <c r="JT169" s="62"/>
      <c r="JU169" s="62"/>
      <c r="JV169" s="62"/>
      <c r="JW169" s="62"/>
      <c r="JX169" s="62"/>
      <c r="JY169" s="62"/>
      <c r="JZ169" s="62"/>
      <c r="KA169" s="62"/>
      <c r="KB169" s="62"/>
      <c r="KC169" s="62"/>
      <c r="KD169" s="62"/>
      <c r="KE169" s="62"/>
      <c r="KF169" s="62"/>
      <c r="KG169" s="62"/>
      <c r="KH169" s="62"/>
      <c r="KI169" s="5"/>
      <c r="KJ169" s="5"/>
      <c r="KK169" s="5"/>
      <c r="KL169" s="5"/>
      <c r="KM169" s="5"/>
      <c r="KN169" s="5"/>
      <c r="KO169" s="5"/>
      <c r="KP169" s="5"/>
      <c r="KQ169" s="5"/>
      <c r="KR169" s="5"/>
      <c r="KS169" s="5"/>
      <c r="KT169" s="5"/>
      <c r="KU169" s="5"/>
      <c r="KV169" s="5"/>
      <c r="KW169" s="5"/>
      <c r="KX169" s="62"/>
      <c r="KY169" s="62"/>
      <c r="KZ169" s="62"/>
      <c r="LA169" s="62"/>
      <c r="LB169" s="62"/>
      <c r="LC169" s="62"/>
      <c r="LD169" s="62"/>
      <c r="LE169" s="62"/>
      <c r="LF169" s="62"/>
      <c r="LG169" s="62"/>
      <c r="LH169" s="62"/>
      <c r="LI169" s="62"/>
      <c r="LJ169" s="62"/>
      <c r="LK169" s="62"/>
      <c r="LL169" s="62"/>
    </row>
    <row r="170" spans="1:324" x14ac:dyDescent="0.35">
      <c r="A170" s="131">
        <v>166</v>
      </c>
      <c r="B170" s="170"/>
      <c r="C170" s="170"/>
      <c r="D170" s="152">
        <v>278</v>
      </c>
      <c r="E170" s="72" t="str">
        <f>'BVEM Scorecard'!F169</f>
        <v>Storage</v>
      </c>
      <c r="F170" s="96">
        <f t="shared" si="188"/>
        <v>0.65</v>
      </c>
      <c r="G170" s="96">
        <f t="shared" si="189"/>
        <v>0.72</v>
      </c>
      <c r="H170" s="96">
        <f t="shared" si="190"/>
        <v>0</v>
      </c>
      <c r="I170" s="96">
        <f t="shared" si="191"/>
        <v>0</v>
      </c>
      <c r="J170" s="66">
        <v>1</v>
      </c>
      <c r="K170" s="66">
        <v>1</v>
      </c>
      <c r="L170" s="66">
        <v>0</v>
      </c>
      <c r="M170" s="66">
        <v>1</v>
      </c>
      <c r="N170" s="66">
        <v>1</v>
      </c>
      <c r="O170" s="66">
        <v>0</v>
      </c>
      <c r="P170" s="66"/>
      <c r="Q170" s="66">
        <v>0.6</v>
      </c>
      <c r="R170" s="66">
        <v>1</v>
      </c>
      <c r="S170" s="66">
        <v>1</v>
      </c>
      <c r="T170" s="66">
        <v>1</v>
      </c>
      <c r="U170" s="66">
        <v>0</v>
      </c>
      <c r="V170" s="66">
        <f t="shared" si="197"/>
        <v>3.6</v>
      </c>
      <c r="W170" s="66">
        <f t="shared" si="198"/>
        <v>0.65</v>
      </c>
      <c r="X170" s="35"/>
      <c r="Y170" s="5"/>
      <c r="Z170" s="5"/>
      <c r="AA170" s="5"/>
      <c r="AB170" s="5"/>
      <c r="AC170" s="5"/>
      <c r="AD170" s="5"/>
      <c r="AE170" s="5"/>
      <c r="AF170" s="5"/>
      <c r="AG170" s="5"/>
      <c r="AH170" s="5"/>
      <c r="AI170" s="5"/>
      <c r="AJ170" s="35"/>
      <c r="AK170" s="35"/>
      <c r="AL170" s="35"/>
      <c r="AM170" s="35"/>
      <c r="AN170" s="62"/>
      <c r="AO170" s="62"/>
      <c r="AP170" s="62"/>
      <c r="AQ170" s="62"/>
      <c r="AR170" s="62"/>
      <c r="AS170" s="62"/>
      <c r="AT170" s="62"/>
      <c r="AU170" s="62"/>
      <c r="AV170" s="62"/>
      <c r="AW170" s="62"/>
      <c r="AX170" s="62"/>
      <c r="AY170" s="62"/>
      <c r="AZ170" s="62"/>
      <c r="BA170" s="62"/>
      <c r="BB170" s="62"/>
      <c r="BC170" s="5"/>
      <c r="BD170" s="5"/>
      <c r="BE170" s="5"/>
      <c r="BF170" s="5"/>
      <c r="BG170" s="5"/>
      <c r="BH170" s="5"/>
      <c r="BI170" s="5"/>
      <c r="BJ170" s="5"/>
      <c r="BK170" s="5"/>
      <c r="BL170" s="5"/>
      <c r="BM170" s="5"/>
      <c r="BN170" s="5"/>
      <c r="BO170" s="5"/>
      <c r="BP170" s="5"/>
      <c r="BQ170" s="5"/>
      <c r="BR170" s="62"/>
      <c r="BS170" s="62"/>
      <c r="BT170" s="62"/>
      <c r="BU170" s="62"/>
      <c r="BV170" s="62"/>
      <c r="BW170" s="62"/>
      <c r="BX170" s="62"/>
      <c r="BY170" s="62"/>
      <c r="BZ170" s="62"/>
      <c r="CA170" s="62"/>
      <c r="CB170" s="62"/>
      <c r="CC170" s="62"/>
      <c r="CD170" s="62"/>
      <c r="CE170" s="62"/>
      <c r="CF170" s="62"/>
      <c r="CG170" s="5"/>
      <c r="CH170" s="5"/>
      <c r="CI170" s="5"/>
      <c r="CJ170" s="5"/>
      <c r="CK170" s="5"/>
      <c r="CL170" s="5"/>
      <c r="CM170" s="5"/>
      <c r="CN170" s="5"/>
      <c r="CO170" s="5"/>
      <c r="CP170" s="5"/>
      <c r="CQ170" s="5"/>
      <c r="CR170" s="5"/>
      <c r="CS170" s="5"/>
      <c r="CT170" s="5"/>
      <c r="CU170" s="5"/>
      <c r="CV170" s="62"/>
      <c r="CW170" s="62"/>
      <c r="CX170" s="62"/>
      <c r="CY170" s="62"/>
      <c r="CZ170" s="62"/>
      <c r="DA170" s="62"/>
      <c r="DB170" s="62"/>
      <c r="DC170" s="62"/>
      <c r="DD170" s="62"/>
      <c r="DE170" s="62"/>
      <c r="DF170" s="62"/>
      <c r="DG170" s="62"/>
      <c r="DH170" s="62"/>
      <c r="DI170" s="62"/>
      <c r="DJ170" s="62"/>
      <c r="DK170" s="5"/>
      <c r="DL170" s="5"/>
      <c r="DM170" s="5"/>
      <c r="DN170" s="5"/>
      <c r="DO170" s="5"/>
      <c r="DP170" s="5"/>
      <c r="DQ170" s="5"/>
      <c r="DR170" s="5"/>
      <c r="DS170" s="5"/>
      <c r="DT170" s="5"/>
      <c r="DU170" s="5"/>
      <c r="DV170" s="5"/>
      <c r="DW170" s="5"/>
      <c r="DX170" s="5"/>
      <c r="DY170" s="5"/>
      <c r="DZ170" s="62"/>
      <c r="EA170" s="62"/>
      <c r="EB170" s="62"/>
      <c r="EC170" s="62"/>
      <c r="ED170" s="62"/>
      <c r="EE170" s="62"/>
      <c r="EF170" s="62"/>
      <c r="EG170" s="62"/>
      <c r="EH170" s="62"/>
      <c r="EI170" s="62"/>
      <c r="EJ170" s="62"/>
      <c r="EK170" s="62"/>
      <c r="EL170" s="62"/>
      <c r="EM170" s="62"/>
      <c r="EN170" s="62"/>
      <c r="EO170" s="5"/>
      <c r="EP170" s="5"/>
      <c r="EQ170" s="5"/>
      <c r="ER170" s="5"/>
      <c r="ES170" s="5"/>
      <c r="ET170" s="5"/>
      <c r="EU170" s="5"/>
      <c r="EV170" s="5"/>
      <c r="EW170" s="5"/>
      <c r="EX170" s="5"/>
      <c r="EY170" s="5"/>
      <c r="EZ170" s="5"/>
      <c r="FA170" s="5"/>
      <c r="FB170" s="5"/>
      <c r="FC170" s="5"/>
      <c r="FD170" s="62"/>
      <c r="FE170" s="62"/>
      <c r="FF170" s="62"/>
      <c r="FG170" s="62"/>
      <c r="FH170" s="62"/>
      <c r="FI170" s="62"/>
      <c r="FJ170" s="62"/>
      <c r="FK170" s="62"/>
      <c r="FL170" s="62"/>
      <c r="FM170" s="62"/>
      <c r="FN170" s="62"/>
      <c r="FO170" s="62"/>
      <c r="FP170" s="62"/>
      <c r="FQ170" s="62"/>
      <c r="FR170" s="62"/>
      <c r="FS170" s="5"/>
      <c r="FT170" s="5"/>
      <c r="FU170" s="5"/>
      <c r="FV170" s="5"/>
      <c r="FW170" s="5"/>
      <c r="FX170" s="5"/>
      <c r="FY170" s="5"/>
      <c r="FZ170" s="5"/>
      <c r="GA170" s="5"/>
      <c r="GB170" s="5"/>
      <c r="GC170" s="5"/>
      <c r="GD170" s="5"/>
      <c r="GE170" s="5"/>
      <c r="GF170" s="5"/>
      <c r="GG170" s="5"/>
      <c r="GH170" s="62"/>
      <c r="GI170" s="62"/>
      <c r="GJ170" s="62"/>
      <c r="GK170" s="62"/>
      <c r="GL170" s="62"/>
      <c r="GM170" s="62"/>
      <c r="GN170" s="62"/>
      <c r="GO170" s="62"/>
      <c r="GP170" s="62"/>
      <c r="GQ170" s="62"/>
      <c r="GR170" s="62"/>
      <c r="GS170" s="62"/>
      <c r="GT170" s="62"/>
      <c r="GU170" s="62"/>
      <c r="GV170" s="62"/>
      <c r="GW170" s="5"/>
      <c r="GX170" s="5"/>
      <c r="GY170" s="5"/>
      <c r="GZ170" s="5"/>
      <c r="HA170" s="5"/>
      <c r="HB170" s="5"/>
      <c r="HC170" s="5"/>
      <c r="HD170" s="5"/>
      <c r="HE170" s="5"/>
      <c r="HF170" s="5"/>
      <c r="HG170" s="5"/>
      <c r="HH170" s="5"/>
      <c r="HI170" s="5"/>
      <c r="HJ170" s="5"/>
      <c r="HK170" s="5"/>
      <c r="HL170" s="62"/>
      <c r="HM170" s="62"/>
      <c r="HN170" s="62"/>
      <c r="HO170" s="62"/>
      <c r="HP170" s="62"/>
      <c r="HQ170" s="62"/>
      <c r="HR170" s="62"/>
      <c r="HS170" s="62"/>
      <c r="HT170" s="62"/>
      <c r="HU170" s="62"/>
      <c r="HV170" s="62"/>
      <c r="HW170" s="62"/>
      <c r="HX170" s="62"/>
      <c r="HY170" s="62"/>
      <c r="HZ170" s="62"/>
      <c r="IA170" s="5"/>
      <c r="IB170" s="5"/>
      <c r="IC170" s="5"/>
      <c r="ID170" s="5"/>
      <c r="IE170" s="5"/>
      <c r="IF170" s="5"/>
      <c r="IG170" s="5"/>
      <c r="IH170" s="5"/>
      <c r="II170" s="5"/>
      <c r="IJ170" s="5"/>
      <c r="IK170" s="5"/>
      <c r="IL170" s="5"/>
      <c r="IM170" s="5"/>
      <c r="IN170" s="5"/>
      <c r="IO170" s="5"/>
      <c r="IP170" s="62"/>
      <c r="IQ170" s="62"/>
      <c r="IR170" s="62"/>
      <c r="IS170" s="62"/>
      <c r="IT170" s="62"/>
      <c r="IU170" s="62"/>
      <c r="IV170" s="62"/>
      <c r="IW170" s="62"/>
      <c r="IX170" s="62"/>
      <c r="IY170" s="62"/>
      <c r="IZ170" s="62"/>
      <c r="JA170" s="62"/>
      <c r="JB170" s="62"/>
      <c r="JC170" s="62"/>
      <c r="JD170" s="62"/>
      <c r="JE170" s="5"/>
      <c r="JF170" s="5"/>
      <c r="JG170" s="5"/>
      <c r="JH170" s="5"/>
      <c r="JI170" s="5"/>
      <c r="JJ170" s="5"/>
      <c r="JK170" s="5"/>
      <c r="JL170" s="5"/>
      <c r="JM170" s="5"/>
      <c r="JN170" s="5"/>
      <c r="JO170" s="5"/>
      <c r="JP170" s="5"/>
      <c r="JQ170" s="5"/>
      <c r="JR170" s="5"/>
      <c r="JS170" s="5"/>
      <c r="JT170" s="62"/>
      <c r="JU170" s="62"/>
      <c r="JV170" s="62"/>
      <c r="JW170" s="62"/>
      <c r="JX170" s="62"/>
      <c r="JY170" s="62"/>
      <c r="JZ170" s="62"/>
      <c r="KA170" s="62"/>
      <c r="KB170" s="62"/>
      <c r="KC170" s="62"/>
      <c r="KD170" s="62"/>
      <c r="KE170" s="62"/>
      <c r="KF170" s="62"/>
      <c r="KG170" s="62"/>
      <c r="KH170" s="62"/>
      <c r="KI170" s="5"/>
      <c r="KJ170" s="5"/>
      <c r="KK170" s="5"/>
      <c r="KL170" s="5"/>
      <c r="KM170" s="5"/>
      <c r="KN170" s="5"/>
      <c r="KO170" s="5"/>
      <c r="KP170" s="5"/>
      <c r="KQ170" s="5"/>
      <c r="KR170" s="5"/>
      <c r="KS170" s="5"/>
      <c r="KT170" s="5"/>
      <c r="KU170" s="5"/>
      <c r="KV170" s="5"/>
      <c r="KW170" s="5"/>
      <c r="KX170" s="62"/>
      <c r="KY170" s="62"/>
      <c r="KZ170" s="62"/>
      <c r="LA170" s="62"/>
      <c r="LB170" s="62"/>
      <c r="LC170" s="62"/>
      <c r="LD170" s="62"/>
      <c r="LE170" s="62"/>
      <c r="LF170" s="62"/>
      <c r="LG170" s="62"/>
      <c r="LH170" s="62"/>
      <c r="LI170" s="62"/>
      <c r="LJ170" s="62"/>
      <c r="LK170" s="62"/>
      <c r="LL170" s="62"/>
    </row>
    <row r="171" spans="1:324" x14ac:dyDescent="0.35">
      <c r="A171" s="131">
        <v>167</v>
      </c>
      <c r="B171" s="170"/>
      <c r="C171" s="170"/>
      <c r="D171" s="152">
        <v>282</v>
      </c>
      <c r="E171" s="72" t="str">
        <f>'BVEM Scorecard'!F170</f>
        <v>Storage</v>
      </c>
      <c r="F171" s="96">
        <f t="shared" si="188"/>
        <v>0.65</v>
      </c>
      <c r="G171" s="96">
        <f t="shared" si="189"/>
        <v>0.72</v>
      </c>
      <c r="H171" s="96">
        <f t="shared" si="190"/>
        <v>0</v>
      </c>
      <c r="I171" s="96">
        <f t="shared" si="191"/>
        <v>0</v>
      </c>
      <c r="J171" s="66">
        <v>1</v>
      </c>
      <c r="K171" s="66">
        <v>1</v>
      </c>
      <c r="L171" s="66">
        <v>0</v>
      </c>
      <c r="M171" s="66">
        <v>1</v>
      </c>
      <c r="N171" s="66">
        <v>1</v>
      </c>
      <c r="O171" s="66">
        <v>0</v>
      </c>
      <c r="P171" s="66"/>
      <c r="Q171" s="66">
        <v>0.6</v>
      </c>
      <c r="R171" s="66">
        <v>1</v>
      </c>
      <c r="S171" s="66">
        <v>1</v>
      </c>
      <c r="T171" s="66">
        <v>1</v>
      </c>
      <c r="U171" s="66">
        <v>0</v>
      </c>
      <c r="V171" s="66">
        <f t="shared" si="197"/>
        <v>3.6</v>
      </c>
      <c r="W171" s="66">
        <f t="shared" si="198"/>
        <v>0.65</v>
      </c>
      <c r="X171" s="35"/>
      <c r="Y171" s="5"/>
      <c r="Z171" s="5"/>
      <c r="AA171" s="5"/>
      <c r="AB171" s="5"/>
      <c r="AC171" s="5"/>
      <c r="AD171" s="5"/>
      <c r="AE171" s="5"/>
      <c r="AF171" s="5"/>
      <c r="AG171" s="5"/>
      <c r="AH171" s="5"/>
      <c r="AI171" s="5"/>
      <c r="AJ171" s="35"/>
      <c r="AK171" s="35"/>
      <c r="AL171" s="35"/>
      <c r="AM171" s="35"/>
      <c r="AN171" s="62"/>
      <c r="AO171" s="62"/>
      <c r="AP171" s="62"/>
      <c r="AQ171" s="62"/>
      <c r="AR171" s="62"/>
      <c r="AS171" s="62"/>
      <c r="AT171" s="62"/>
      <c r="AU171" s="62"/>
      <c r="AV171" s="62"/>
      <c r="AW171" s="62"/>
      <c r="AX171" s="62"/>
      <c r="AY171" s="62"/>
      <c r="AZ171" s="62"/>
      <c r="BA171" s="62"/>
      <c r="BB171" s="62"/>
      <c r="BC171" s="5"/>
      <c r="BD171" s="5"/>
      <c r="BE171" s="5"/>
      <c r="BF171" s="5"/>
      <c r="BG171" s="5"/>
      <c r="BH171" s="5"/>
      <c r="BI171" s="5"/>
      <c r="BJ171" s="5"/>
      <c r="BK171" s="5"/>
      <c r="BL171" s="5"/>
      <c r="BM171" s="5"/>
      <c r="BN171" s="5"/>
      <c r="BO171" s="5"/>
      <c r="BP171" s="5"/>
      <c r="BQ171" s="5"/>
      <c r="BR171" s="62"/>
      <c r="BS171" s="62"/>
      <c r="BT171" s="62"/>
      <c r="BU171" s="62"/>
      <c r="BV171" s="62"/>
      <c r="BW171" s="62"/>
      <c r="BX171" s="62"/>
      <c r="BY171" s="62"/>
      <c r="BZ171" s="62"/>
      <c r="CA171" s="62"/>
      <c r="CB171" s="62"/>
      <c r="CC171" s="62"/>
      <c r="CD171" s="62"/>
      <c r="CE171" s="62"/>
      <c r="CF171" s="62"/>
      <c r="CG171" s="5"/>
      <c r="CH171" s="5"/>
      <c r="CI171" s="5"/>
      <c r="CJ171" s="5"/>
      <c r="CK171" s="5"/>
      <c r="CL171" s="5"/>
      <c r="CM171" s="5"/>
      <c r="CN171" s="5"/>
      <c r="CO171" s="5"/>
      <c r="CP171" s="5"/>
      <c r="CQ171" s="5"/>
      <c r="CR171" s="5"/>
      <c r="CS171" s="5"/>
      <c r="CT171" s="5"/>
      <c r="CU171" s="5"/>
      <c r="CV171" s="62"/>
      <c r="CW171" s="62"/>
      <c r="CX171" s="62"/>
      <c r="CY171" s="62"/>
      <c r="CZ171" s="62"/>
      <c r="DA171" s="62"/>
      <c r="DB171" s="62"/>
      <c r="DC171" s="62"/>
      <c r="DD171" s="62"/>
      <c r="DE171" s="62"/>
      <c r="DF171" s="62"/>
      <c r="DG171" s="62"/>
      <c r="DH171" s="62"/>
      <c r="DI171" s="62"/>
      <c r="DJ171" s="62"/>
      <c r="DK171" s="5"/>
      <c r="DL171" s="5"/>
      <c r="DM171" s="5"/>
      <c r="DN171" s="5"/>
      <c r="DO171" s="5"/>
      <c r="DP171" s="5"/>
      <c r="DQ171" s="5"/>
      <c r="DR171" s="5"/>
      <c r="DS171" s="5"/>
      <c r="DT171" s="5"/>
      <c r="DU171" s="5"/>
      <c r="DV171" s="5"/>
      <c r="DW171" s="5"/>
      <c r="DX171" s="5"/>
      <c r="DY171" s="5"/>
      <c r="DZ171" s="62"/>
      <c r="EA171" s="62"/>
      <c r="EB171" s="62"/>
      <c r="EC171" s="62"/>
      <c r="ED171" s="62"/>
      <c r="EE171" s="62"/>
      <c r="EF171" s="62"/>
      <c r="EG171" s="62"/>
      <c r="EH171" s="62"/>
      <c r="EI171" s="62"/>
      <c r="EJ171" s="62"/>
      <c r="EK171" s="62"/>
      <c r="EL171" s="62"/>
      <c r="EM171" s="62"/>
      <c r="EN171" s="62"/>
      <c r="EO171" s="5"/>
      <c r="EP171" s="5"/>
      <c r="EQ171" s="5"/>
      <c r="ER171" s="5"/>
      <c r="ES171" s="5"/>
      <c r="ET171" s="5"/>
      <c r="EU171" s="5"/>
      <c r="EV171" s="5"/>
      <c r="EW171" s="5"/>
      <c r="EX171" s="5"/>
      <c r="EY171" s="5"/>
      <c r="EZ171" s="5"/>
      <c r="FA171" s="5"/>
      <c r="FB171" s="5"/>
      <c r="FC171" s="5"/>
      <c r="FD171" s="62"/>
      <c r="FE171" s="62"/>
      <c r="FF171" s="62"/>
      <c r="FG171" s="62"/>
      <c r="FH171" s="62"/>
      <c r="FI171" s="62"/>
      <c r="FJ171" s="62"/>
      <c r="FK171" s="62"/>
      <c r="FL171" s="62"/>
      <c r="FM171" s="62"/>
      <c r="FN171" s="62"/>
      <c r="FO171" s="62"/>
      <c r="FP171" s="62"/>
      <c r="FQ171" s="62"/>
      <c r="FR171" s="62"/>
      <c r="FS171" s="5"/>
      <c r="FT171" s="5"/>
      <c r="FU171" s="5"/>
      <c r="FV171" s="5"/>
      <c r="FW171" s="5"/>
      <c r="FX171" s="5"/>
      <c r="FY171" s="5"/>
      <c r="FZ171" s="5"/>
      <c r="GA171" s="5"/>
      <c r="GB171" s="5"/>
      <c r="GC171" s="5"/>
      <c r="GD171" s="5"/>
      <c r="GE171" s="5"/>
      <c r="GF171" s="5"/>
      <c r="GG171" s="5"/>
      <c r="GH171" s="62"/>
      <c r="GI171" s="62"/>
      <c r="GJ171" s="62"/>
      <c r="GK171" s="62"/>
      <c r="GL171" s="62"/>
      <c r="GM171" s="62"/>
      <c r="GN171" s="62"/>
      <c r="GO171" s="62"/>
      <c r="GP171" s="62"/>
      <c r="GQ171" s="62"/>
      <c r="GR171" s="62"/>
      <c r="GS171" s="62"/>
      <c r="GT171" s="62"/>
      <c r="GU171" s="62"/>
      <c r="GV171" s="62"/>
      <c r="GW171" s="5"/>
      <c r="GX171" s="5"/>
      <c r="GY171" s="5"/>
      <c r="GZ171" s="5"/>
      <c r="HA171" s="5"/>
      <c r="HB171" s="5"/>
      <c r="HC171" s="5"/>
      <c r="HD171" s="5"/>
      <c r="HE171" s="5"/>
      <c r="HF171" s="5"/>
      <c r="HG171" s="5"/>
      <c r="HH171" s="5"/>
      <c r="HI171" s="5"/>
      <c r="HJ171" s="5"/>
      <c r="HK171" s="5"/>
      <c r="HL171" s="62"/>
      <c r="HM171" s="62"/>
      <c r="HN171" s="62"/>
      <c r="HO171" s="62"/>
      <c r="HP171" s="62"/>
      <c r="HQ171" s="62"/>
      <c r="HR171" s="62"/>
      <c r="HS171" s="62"/>
      <c r="HT171" s="62"/>
      <c r="HU171" s="62"/>
      <c r="HV171" s="62"/>
      <c r="HW171" s="62"/>
      <c r="HX171" s="62"/>
      <c r="HY171" s="62"/>
      <c r="HZ171" s="62"/>
      <c r="IA171" s="5"/>
      <c r="IB171" s="5"/>
      <c r="IC171" s="5"/>
      <c r="ID171" s="5"/>
      <c r="IE171" s="5"/>
      <c r="IF171" s="5"/>
      <c r="IG171" s="5"/>
      <c r="IH171" s="5"/>
      <c r="II171" s="5"/>
      <c r="IJ171" s="5"/>
      <c r="IK171" s="5"/>
      <c r="IL171" s="5"/>
      <c r="IM171" s="5"/>
      <c r="IN171" s="5"/>
      <c r="IO171" s="5"/>
      <c r="IP171" s="62"/>
      <c r="IQ171" s="62"/>
      <c r="IR171" s="62"/>
      <c r="IS171" s="62"/>
      <c r="IT171" s="62"/>
      <c r="IU171" s="62"/>
      <c r="IV171" s="62"/>
      <c r="IW171" s="62"/>
      <c r="IX171" s="62"/>
      <c r="IY171" s="62"/>
      <c r="IZ171" s="62"/>
      <c r="JA171" s="62"/>
      <c r="JB171" s="62"/>
      <c r="JC171" s="62"/>
      <c r="JD171" s="62"/>
      <c r="JE171" s="5"/>
      <c r="JF171" s="5"/>
      <c r="JG171" s="5"/>
      <c r="JH171" s="5"/>
      <c r="JI171" s="5"/>
      <c r="JJ171" s="5"/>
      <c r="JK171" s="5"/>
      <c r="JL171" s="5"/>
      <c r="JM171" s="5"/>
      <c r="JN171" s="5"/>
      <c r="JO171" s="5"/>
      <c r="JP171" s="5"/>
      <c r="JQ171" s="5"/>
      <c r="JR171" s="5"/>
      <c r="JS171" s="5"/>
      <c r="JT171" s="62"/>
      <c r="JU171" s="62"/>
      <c r="JV171" s="62"/>
      <c r="JW171" s="62"/>
      <c r="JX171" s="62"/>
      <c r="JY171" s="62"/>
      <c r="JZ171" s="62"/>
      <c r="KA171" s="62"/>
      <c r="KB171" s="62"/>
      <c r="KC171" s="62"/>
      <c r="KD171" s="62"/>
      <c r="KE171" s="62"/>
      <c r="KF171" s="62"/>
      <c r="KG171" s="62"/>
      <c r="KH171" s="62"/>
      <c r="KI171" s="5"/>
      <c r="KJ171" s="5"/>
      <c r="KK171" s="5"/>
      <c r="KL171" s="5"/>
      <c r="KM171" s="5"/>
      <c r="KN171" s="5"/>
      <c r="KO171" s="5"/>
      <c r="KP171" s="5"/>
      <c r="KQ171" s="5"/>
      <c r="KR171" s="5"/>
      <c r="KS171" s="5"/>
      <c r="KT171" s="5"/>
      <c r="KU171" s="5"/>
      <c r="KV171" s="5"/>
      <c r="KW171" s="5"/>
      <c r="KX171" s="62"/>
      <c r="KY171" s="62"/>
      <c r="KZ171" s="62"/>
      <c r="LA171" s="62"/>
      <c r="LB171" s="62"/>
      <c r="LC171" s="62"/>
      <c r="LD171" s="62"/>
      <c r="LE171" s="62"/>
      <c r="LF171" s="62"/>
      <c r="LG171" s="62"/>
      <c r="LH171" s="62"/>
      <c r="LI171" s="62"/>
      <c r="LJ171" s="62"/>
      <c r="LK171" s="62"/>
      <c r="LL171" s="62"/>
    </row>
    <row r="172" spans="1:324" x14ac:dyDescent="0.35">
      <c r="A172" s="131">
        <v>168</v>
      </c>
      <c r="B172" s="170"/>
      <c r="C172" s="170"/>
      <c r="D172" s="152">
        <v>284</v>
      </c>
      <c r="E172" s="72" t="str">
        <f>'BVEM Scorecard'!F171</f>
        <v>Wind</v>
      </c>
      <c r="F172" s="96">
        <f t="shared" si="188"/>
        <v>0.65</v>
      </c>
      <c r="G172" s="96">
        <f t="shared" si="189"/>
        <v>0.72</v>
      </c>
      <c r="H172" s="96">
        <f t="shared" si="190"/>
        <v>0</v>
      </c>
      <c r="I172" s="96">
        <f t="shared" si="191"/>
        <v>0</v>
      </c>
      <c r="J172" s="66">
        <v>1</v>
      </c>
      <c r="K172" s="66">
        <v>1</v>
      </c>
      <c r="L172" s="66">
        <v>0</v>
      </c>
      <c r="M172" s="66">
        <v>1</v>
      </c>
      <c r="N172" s="66">
        <v>1</v>
      </c>
      <c r="O172" s="66">
        <v>0</v>
      </c>
      <c r="P172" s="66"/>
      <c r="Q172" s="66">
        <v>0.6</v>
      </c>
      <c r="R172" s="66">
        <v>1</v>
      </c>
      <c r="S172" s="66">
        <v>1</v>
      </c>
      <c r="T172" s="66">
        <v>1</v>
      </c>
      <c r="U172" s="66">
        <v>0</v>
      </c>
      <c r="V172" s="66">
        <f t="shared" si="197"/>
        <v>3.6</v>
      </c>
      <c r="W172" s="66">
        <f t="shared" si="198"/>
        <v>0.65</v>
      </c>
      <c r="X172" s="35"/>
      <c r="Y172" s="5"/>
      <c r="Z172" s="5"/>
      <c r="AA172" s="5"/>
      <c r="AB172" s="5"/>
      <c r="AC172" s="5"/>
      <c r="AD172" s="5"/>
      <c r="AE172" s="5"/>
      <c r="AF172" s="5"/>
      <c r="AG172" s="5"/>
      <c r="AH172" s="5"/>
      <c r="AI172" s="5"/>
      <c r="AJ172" s="35"/>
      <c r="AK172" s="35"/>
      <c r="AL172" s="35"/>
      <c r="AM172" s="35"/>
      <c r="AN172" s="62"/>
      <c r="AO172" s="62"/>
      <c r="AP172" s="62"/>
      <c r="AQ172" s="62"/>
      <c r="AR172" s="62"/>
      <c r="AS172" s="62"/>
      <c r="AT172" s="62"/>
      <c r="AU172" s="62"/>
      <c r="AV172" s="62"/>
      <c r="AW172" s="62"/>
      <c r="AX172" s="62"/>
      <c r="AY172" s="62"/>
      <c r="AZ172" s="62"/>
      <c r="BA172" s="62"/>
      <c r="BB172" s="62"/>
      <c r="BC172" s="5"/>
      <c r="BD172" s="5"/>
      <c r="BE172" s="5"/>
      <c r="BF172" s="5"/>
      <c r="BG172" s="5"/>
      <c r="BH172" s="5"/>
      <c r="BI172" s="5"/>
      <c r="BJ172" s="5"/>
      <c r="BK172" s="5"/>
      <c r="BL172" s="5"/>
      <c r="BM172" s="5"/>
      <c r="BN172" s="5"/>
      <c r="BO172" s="5"/>
      <c r="BP172" s="5"/>
      <c r="BQ172" s="5"/>
      <c r="BR172" s="62"/>
      <c r="BS172" s="62"/>
      <c r="BT172" s="62"/>
      <c r="BU172" s="62"/>
      <c r="BV172" s="62"/>
      <c r="BW172" s="62"/>
      <c r="BX172" s="62"/>
      <c r="BY172" s="62"/>
      <c r="BZ172" s="62"/>
      <c r="CA172" s="62"/>
      <c r="CB172" s="62"/>
      <c r="CC172" s="62"/>
      <c r="CD172" s="62"/>
      <c r="CE172" s="62"/>
      <c r="CF172" s="62"/>
      <c r="CG172" s="5"/>
      <c r="CH172" s="5"/>
      <c r="CI172" s="5"/>
      <c r="CJ172" s="5"/>
      <c r="CK172" s="5"/>
      <c r="CL172" s="5"/>
      <c r="CM172" s="5"/>
      <c r="CN172" s="5"/>
      <c r="CO172" s="5"/>
      <c r="CP172" s="5"/>
      <c r="CQ172" s="5"/>
      <c r="CR172" s="5"/>
      <c r="CS172" s="5"/>
      <c r="CT172" s="5"/>
      <c r="CU172" s="5"/>
      <c r="CV172" s="62"/>
      <c r="CW172" s="62"/>
      <c r="CX172" s="62"/>
      <c r="CY172" s="62"/>
      <c r="CZ172" s="62"/>
      <c r="DA172" s="62"/>
      <c r="DB172" s="62"/>
      <c r="DC172" s="62"/>
      <c r="DD172" s="62"/>
      <c r="DE172" s="62"/>
      <c r="DF172" s="62"/>
      <c r="DG172" s="62"/>
      <c r="DH172" s="62"/>
      <c r="DI172" s="62"/>
      <c r="DJ172" s="62"/>
      <c r="DK172" s="5"/>
      <c r="DL172" s="5"/>
      <c r="DM172" s="5"/>
      <c r="DN172" s="5"/>
      <c r="DO172" s="5"/>
      <c r="DP172" s="5"/>
      <c r="DQ172" s="5"/>
      <c r="DR172" s="5"/>
      <c r="DS172" s="5"/>
      <c r="DT172" s="5"/>
      <c r="DU172" s="5"/>
      <c r="DV172" s="5"/>
      <c r="DW172" s="5"/>
      <c r="DX172" s="5"/>
      <c r="DY172" s="5"/>
      <c r="DZ172" s="62"/>
      <c r="EA172" s="62"/>
      <c r="EB172" s="62"/>
      <c r="EC172" s="62"/>
      <c r="ED172" s="62"/>
      <c r="EE172" s="62"/>
      <c r="EF172" s="62"/>
      <c r="EG172" s="62"/>
      <c r="EH172" s="62"/>
      <c r="EI172" s="62"/>
      <c r="EJ172" s="62"/>
      <c r="EK172" s="62"/>
      <c r="EL172" s="62"/>
      <c r="EM172" s="62"/>
      <c r="EN172" s="62"/>
      <c r="EO172" s="5"/>
      <c r="EP172" s="5"/>
      <c r="EQ172" s="5"/>
      <c r="ER172" s="5"/>
      <c r="ES172" s="5"/>
      <c r="ET172" s="5"/>
      <c r="EU172" s="5"/>
      <c r="EV172" s="5"/>
      <c r="EW172" s="5"/>
      <c r="EX172" s="5"/>
      <c r="EY172" s="5"/>
      <c r="EZ172" s="5"/>
      <c r="FA172" s="5"/>
      <c r="FB172" s="5"/>
      <c r="FC172" s="5"/>
      <c r="FD172" s="62"/>
      <c r="FE172" s="62"/>
      <c r="FF172" s="62"/>
      <c r="FG172" s="62"/>
      <c r="FH172" s="62"/>
      <c r="FI172" s="62"/>
      <c r="FJ172" s="62"/>
      <c r="FK172" s="62"/>
      <c r="FL172" s="62"/>
      <c r="FM172" s="62"/>
      <c r="FN172" s="62"/>
      <c r="FO172" s="62"/>
      <c r="FP172" s="62"/>
      <c r="FQ172" s="62"/>
      <c r="FR172" s="62"/>
      <c r="FS172" s="5"/>
      <c r="FT172" s="5"/>
      <c r="FU172" s="5"/>
      <c r="FV172" s="5"/>
      <c r="FW172" s="5"/>
      <c r="FX172" s="5"/>
      <c r="FY172" s="5"/>
      <c r="FZ172" s="5"/>
      <c r="GA172" s="5"/>
      <c r="GB172" s="5"/>
      <c r="GC172" s="5"/>
      <c r="GD172" s="5"/>
      <c r="GE172" s="5"/>
      <c r="GF172" s="5"/>
      <c r="GG172" s="5"/>
      <c r="GH172" s="62"/>
      <c r="GI172" s="62"/>
      <c r="GJ172" s="62"/>
      <c r="GK172" s="62"/>
      <c r="GL172" s="62"/>
      <c r="GM172" s="62"/>
      <c r="GN172" s="62"/>
      <c r="GO172" s="62"/>
      <c r="GP172" s="62"/>
      <c r="GQ172" s="62"/>
      <c r="GR172" s="62"/>
      <c r="GS172" s="62"/>
      <c r="GT172" s="62"/>
      <c r="GU172" s="62"/>
      <c r="GV172" s="62"/>
      <c r="GW172" s="5"/>
      <c r="GX172" s="5"/>
      <c r="GY172" s="5"/>
      <c r="GZ172" s="5"/>
      <c r="HA172" s="5"/>
      <c r="HB172" s="5"/>
      <c r="HC172" s="5"/>
      <c r="HD172" s="5"/>
      <c r="HE172" s="5"/>
      <c r="HF172" s="5"/>
      <c r="HG172" s="5"/>
      <c r="HH172" s="5"/>
      <c r="HI172" s="5"/>
      <c r="HJ172" s="5"/>
      <c r="HK172" s="5"/>
      <c r="HL172" s="62"/>
      <c r="HM172" s="62"/>
      <c r="HN172" s="62"/>
      <c r="HO172" s="62"/>
      <c r="HP172" s="62"/>
      <c r="HQ172" s="62"/>
      <c r="HR172" s="62"/>
      <c r="HS172" s="62"/>
      <c r="HT172" s="62"/>
      <c r="HU172" s="62"/>
      <c r="HV172" s="62"/>
      <c r="HW172" s="62"/>
      <c r="HX172" s="62"/>
      <c r="HY172" s="62"/>
      <c r="HZ172" s="62"/>
      <c r="IA172" s="5"/>
      <c r="IB172" s="5"/>
      <c r="IC172" s="5"/>
      <c r="ID172" s="5"/>
      <c r="IE172" s="5"/>
      <c r="IF172" s="5"/>
      <c r="IG172" s="5"/>
      <c r="IH172" s="5"/>
      <c r="II172" s="5"/>
      <c r="IJ172" s="5"/>
      <c r="IK172" s="5"/>
      <c r="IL172" s="5"/>
      <c r="IM172" s="5"/>
      <c r="IN172" s="5"/>
      <c r="IO172" s="5"/>
      <c r="IP172" s="62"/>
      <c r="IQ172" s="62"/>
      <c r="IR172" s="62"/>
      <c r="IS172" s="62"/>
      <c r="IT172" s="62"/>
      <c r="IU172" s="62"/>
      <c r="IV172" s="62"/>
      <c r="IW172" s="62"/>
      <c r="IX172" s="62"/>
      <c r="IY172" s="62"/>
      <c r="IZ172" s="62"/>
      <c r="JA172" s="62"/>
      <c r="JB172" s="62"/>
      <c r="JC172" s="62"/>
      <c r="JD172" s="62"/>
      <c r="JE172" s="5"/>
      <c r="JF172" s="5"/>
      <c r="JG172" s="5"/>
      <c r="JH172" s="5"/>
      <c r="JI172" s="5"/>
      <c r="JJ172" s="5"/>
      <c r="JK172" s="5"/>
      <c r="JL172" s="5"/>
      <c r="JM172" s="5"/>
      <c r="JN172" s="5"/>
      <c r="JO172" s="5"/>
      <c r="JP172" s="5"/>
      <c r="JQ172" s="5"/>
      <c r="JR172" s="5"/>
      <c r="JS172" s="5"/>
      <c r="JT172" s="62"/>
      <c r="JU172" s="62"/>
      <c r="JV172" s="62"/>
      <c r="JW172" s="62"/>
      <c r="JX172" s="62"/>
      <c r="JY172" s="62"/>
      <c r="JZ172" s="62"/>
      <c r="KA172" s="62"/>
      <c r="KB172" s="62"/>
      <c r="KC172" s="62"/>
      <c r="KD172" s="62"/>
      <c r="KE172" s="62"/>
      <c r="KF172" s="62"/>
      <c r="KG172" s="62"/>
      <c r="KH172" s="62"/>
      <c r="KI172" s="5"/>
      <c r="KJ172" s="5"/>
      <c r="KK172" s="5"/>
      <c r="KL172" s="5"/>
      <c r="KM172" s="5"/>
      <c r="KN172" s="5"/>
      <c r="KO172" s="5"/>
      <c r="KP172" s="5"/>
      <c r="KQ172" s="5"/>
      <c r="KR172" s="5"/>
      <c r="KS172" s="5"/>
      <c r="KT172" s="5"/>
      <c r="KU172" s="5"/>
      <c r="KV172" s="5"/>
      <c r="KW172" s="5"/>
      <c r="KX172" s="62"/>
      <c r="KY172" s="62"/>
      <c r="KZ172" s="62"/>
      <c r="LA172" s="62"/>
      <c r="LB172" s="62"/>
      <c r="LC172" s="62"/>
      <c r="LD172" s="62"/>
      <c r="LE172" s="62"/>
      <c r="LF172" s="62"/>
      <c r="LG172" s="62"/>
      <c r="LH172" s="62"/>
      <c r="LI172" s="62"/>
      <c r="LJ172" s="62"/>
      <c r="LK172" s="62"/>
      <c r="LL172" s="62"/>
    </row>
    <row r="173" spans="1:324" x14ac:dyDescent="0.35">
      <c r="A173" s="131">
        <v>169</v>
      </c>
      <c r="B173" s="170"/>
      <c r="C173" s="170"/>
      <c r="D173" s="152">
        <v>290</v>
      </c>
      <c r="E173" s="72" t="str">
        <f>'BVEM Scorecard'!F172</f>
        <v>Wind</v>
      </c>
      <c r="F173" s="96">
        <f t="shared" si="188"/>
        <v>0.65</v>
      </c>
      <c r="G173" s="96">
        <f t="shared" si="189"/>
        <v>0.72</v>
      </c>
      <c r="H173" s="96">
        <f t="shared" si="190"/>
        <v>0</v>
      </c>
      <c r="I173" s="96">
        <f t="shared" si="191"/>
        <v>0</v>
      </c>
      <c r="J173" s="66">
        <v>1</v>
      </c>
      <c r="K173" s="66">
        <v>1</v>
      </c>
      <c r="L173" s="66">
        <v>0</v>
      </c>
      <c r="M173" s="66">
        <v>1</v>
      </c>
      <c r="N173" s="66">
        <v>1</v>
      </c>
      <c r="O173" s="66">
        <v>0</v>
      </c>
      <c r="P173" s="66"/>
      <c r="Q173" s="66">
        <v>0.6</v>
      </c>
      <c r="R173" s="66">
        <v>1</v>
      </c>
      <c r="S173" s="66">
        <v>1</v>
      </c>
      <c r="T173" s="66">
        <v>1</v>
      </c>
      <c r="U173" s="66">
        <v>0</v>
      </c>
      <c r="V173" s="66">
        <f t="shared" si="197"/>
        <v>3.6</v>
      </c>
      <c r="W173" s="66">
        <f t="shared" si="198"/>
        <v>0.65</v>
      </c>
      <c r="X173" s="35"/>
      <c r="Y173" s="5"/>
      <c r="Z173" s="5"/>
      <c r="AA173" s="5"/>
      <c r="AB173" s="5"/>
      <c r="AC173" s="5"/>
      <c r="AD173" s="5"/>
      <c r="AE173" s="5"/>
      <c r="AF173" s="5"/>
      <c r="AG173" s="5"/>
      <c r="AH173" s="5"/>
      <c r="AI173" s="5"/>
      <c r="AJ173" s="35"/>
      <c r="AK173" s="35"/>
      <c r="AL173" s="35"/>
      <c r="AM173" s="35"/>
      <c r="AN173" s="62"/>
      <c r="AO173" s="62"/>
      <c r="AP173" s="62"/>
      <c r="AQ173" s="62"/>
      <c r="AR173" s="62"/>
      <c r="AS173" s="62"/>
      <c r="AT173" s="62"/>
      <c r="AU173" s="62"/>
      <c r="AV173" s="62"/>
      <c r="AW173" s="62"/>
      <c r="AX173" s="62"/>
      <c r="AY173" s="62"/>
      <c r="AZ173" s="62"/>
      <c r="BA173" s="62"/>
      <c r="BB173" s="62"/>
      <c r="BC173" s="5"/>
      <c r="BD173" s="5"/>
      <c r="BE173" s="5"/>
      <c r="BF173" s="5"/>
      <c r="BG173" s="5"/>
      <c r="BH173" s="5"/>
      <c r="BI173" s="5"/>
      <c r="BJ173" s="5"/>
      <c r="BK173" s="5"/>
      <c r="BL173" s="5"/>
      <c r="BM173" s="5"/>
      <c r="BN173" s="5"/>
      <c r="BO173" s="5"/>
      <c r="BP173" s="5"/>
      <c r="BQ173" s="5"/>
      <c r="BR173" s="62"/>
      <c r="BS173" s="62"/>
      <c r="BT173" s="62"/>
      <c r="BU173" s="62"/>
      <c r="BV173" s="62"/>
      <c r="BW173" s="62"/>
      <c r="BX173" s="62"/>
      <c r="BY173" s="62"/>
      <c r="BZ173" s="62"/>
      <c r="CA173" s="62"/>
      <c r="CB173" s="62"/>
      <c r="CC173" s="62"/>
      <c r="CD173" s="62"/>
      <c r="CE173" s="62"/>
      <c r="CF173" s="62"/>
      <c r="CG173" s="5"/>
      <c r="CH173" s="5"/>
      <c r="CI173" s="5"/>
      <c r="CJ173" s="5"/>
      <c r="CK173" s="5"/>
      <c r="CL173" s="5"/>
      <c r="CM173" s="5"/>
      <c r="CN173" s="5"/>
      <c r="CO173" s="5"/>
      <c r="CP173" s="5"/>
      <c r="CQ173" s="5"/>
      <c r="CR173" s="5"/>
      <c r="CS173" s="5"/>
      <c r="CT173" s="5"/>
      <c r="CU173" s="5"/>
      <c r="CV173" s="62"/>
      <c r="CW173" s="62"/>
      <c r="CX173" s="62"/>
      <c r="CY173" s="62"/>
      <c r="CZ173" s="62"/>
      <c r="DA173" s="62"/>
      <c r="DB173" s="62"/>
      <c r="DC173" s="62"/>
      <c r="DD173" s="62"/>
      <c r="DE173" s="62"/>
      <c r="DF173" s="62"/>
      <c r="DG173" s="62"/>
      <c r="DH173" s="62"/>
      <c r="DI173" s="62"/>
      <c r="DJ173" s="62"/>
      <c r="DK173" s="5"/>
      <c r="DL173" s="5"/>
      <c r="DM173" s="5"/>
      <c r="DN173" s="5"/>
      <c r="DO173" s="5"/>
      <c r="DP173" s="5"/>
      <c r="DQ173" s="5"/>
      <c r="DR173" s="5"/>
      <c r="DS173" s="5"/>
      <c r="DT173" s="5"/>
      <c r="DU173" s="5"/>
      <c r="DV173" s="5"/>
      <c r="DW173" s="5"/>
      <c r="DX173" s="5"/>
      <c r="DY173" s="5"/>
      <c r="DZ173" s="62"/>
      <c r="EA173" s="62"/>
      <c r="EB173" s="62"/>
      <c r="EC173" s="62"/>
      <c r="ED173" s="62"/>
      <c r="EE173" s="62"/>
      <c r="EF173" s="62"/>
      <c r="EG173" s="62"/>
      <c r="EH173" s="62"/>
      <c r="EI173" s="62"/>
      <c r="EJ173" s="62"/>
      <c r="EK173" s="62"/>
      <c r="EL173" s="62"/>
      <c r="EM173" s="62"/>
      <c r="EN173" s="62"/>
      <c r="EO173" s="5"/>
      <c r="EP173" s="5"/>
      <c r="EQ173" s="5"/>
      <c r="ER173" s="5"/>
      <c r="ES173" s="5"/>
      <c r="ET173" s="5"/>
      <c r="EU173" s="5"/>
      <c r="EV173" s="5"/>
      <c r="EW173" s="5"/>
      <c r="EX173" s="5"/>
      <c r="EY173" s="5"/>
      <c r="EZ173" s="5"/>
      <c r="FA173" s="5"/>
      <c r="FB173" s="5"/>
      <c r="FC173" s="5"/>
      <c r="FD173" s="62"/>
      <c r="FE173" s="62"/>
      <c r="FF173" s="62"/>
      <c r="FG173" s="62"/>
      <c r="FH173" s="62"/>
      <c r="FI173" s="62"/>
      <c r="FJ173" s="62"/>
      <c r="FK173" s="62"/>
      <c r="FL173" s="62"/>
      <c r="FM173" s="62"/>
      <c r="FN173" s="62"/>
      <c r="FO173" s="62"/>
      <c r="FP173" s="62"/>
      <c r="FQ173" s="62"/>
      <c r="FR173" s="62"/>
      <c r="FS173" s="5"/>
      <c r="FT173" s="5"/>
      <c r="FU173" s="5"/>
      <c r="FV173" s="5"/>
      <c r="FW173" s="5"/>
      <c r="FX173" s="5"/>
      <c r="FY173" s="5"/>
      <c r="FZ173" s="5"/>
      <c r="GA173" s="5"/>
      <c r="GB173" s="5"/>
      <c r="GC173" s="5"/>
      <c r="GD173" s="5"/>
      <c r="GE173" s="5"/>
      <c r="GF173" s="5"/>
      <c r="GG173" s="5"/>
      <c r="GH173" s="62"/>
      <c r="GI173" s="62"/>
      <c r="GJ173" s="62"/>
      <c r="GK173" s="62"/>
      <c r="GL173" s="62"/>
      <c r="GM173" s="62"/>
      <c r="GN173" s="62"/>
      <c r="GO173" s="62"/>
      <c r="GP173" s="62"/>
      <c r="GQ173" s="62"/>
      <c r="GR173" s="62"/>
      <c r="GS173" s="62"/>
      <c r="GT173" s="62"/>
      <c r="GU173" s="62"/>
      <c r="GV173" s="62"/>
      <c r="GW173" s="5"/>
      <c r="GX173" s="5"/>
      <c r="GY173" s="5"/>
      <c r="GZ173" s="5"/>
      <c r="HA173" s="5"/>
      <c r="HB173" s="5"/>
      <c r="HC173" s="5"/>
      <c r="HD173" s="5"/>
      <c r="HE173" s="5"/>
      <c r="HF173" s="5"/>
      <c r="HG173" s="5"/>
      <c r="HH173" s="5"/>
      <c r="HI173" s="5"/>
      <c r="HJ173" s="5"/>
      <c r="HK173" s="5"/>
      <c r="HL173" s="62"/>
      <c r="HM173" s="62"/>
      <c r="HN173" s="62"/>
      <c r="HO173" s="62"/>
      <c r="HP173" s="62"/>
      <c r="HQ173" s="62"/>
      <c r="HR173" s="62"/>
      <c r="HS173" s="62"/>
      <c r="HT173" s="62"/>
      <c r="HU173" s="62"/>
      <c r="HV173" s="62"/>
      <c r="HW173" s="62"/>
      <c r="HX173" s="62"/>
      <c r="HY173" s="62"/>
      <c r="HZ173" s="62"/>
      <c r="IA173" s="5"/>
      <c r="IB173" s="5"/>
      <c r="IC173" s="5"/>
      <c r="ID173" s="5"/>
      <c r="IE173" s="5"/>
      <c r="IF173" s="5"/>
      <c r="IG173" s="5"/>
      <c r="IH173" s="5"/>
      <c r="II173" s="5"/>
      <c r="IJ173" s="5"/>
      <c r="IK173" s="5"/>
      <c r="IL173" s="5"/>
      <c r="IM173" s="5"/>
      <c r="IN173" s="5"/>
      <c r="IO173" s="5"/>
      <c r="IP173" s="62"/>
      <c r="IQ173" s="62"/>
      <c r="IR173" s="62"/>
      <c r="IS173" s="62"/>
      <c r="IT173" s="62"/>
      <c r="IU173" s="62"/>
      <c r="IV173" s="62"/>
      <c r="IW173" s="62"/>
      <c r="IX173" s="62"/>
      <c r="IY173" s="62"/>
      <c r="IZ173" s="62"/>
      <c r="JA173" s="62"/>
      <c r="JB173" s="62"/>
      <c r="JC173" s="62"/>
      <c r="JD173" s="62"/>
      <c r="JE173" s="5"/>
      <c r="JF173" s="5"/>
      <c r="JG173" s="5"/>
      <c r="JH173" s="5"/>
      <c r="JI173" s="5"/>
      <c r="JJ173" s="5"/>
      <c r="JK173" s="5"/>
      <c r="JL173" s="5"/>
      <c r="JM173" s="5"/>
      <c r="JN173" s="5"/>
      <c r="JO173" s="5"/>
      <c r="JP173" s="5"/>
      <c r="JQ173" s="5"/>
      <c r="JR173" s="5"/>
      <c r="JS173" s="5"/>
      <c r="JT173" s="62"/>
      <c r="JU173" s="62"/>
      <c r="JV173" s="62"/>
      <c r="JW173" s="62"/>
      <c r="JX173" s="62"/>
      <c r="JY173" s="62"/>
      <c r="JZ173" s="62"/>
      <c r="KA173" s="62"/>
      <c r="KB173" s="62"/>
      <c r="KC173" s="62"/>
      <c r="KD173" s="62"/>
      <c r="KE173" s="62"/>
      <c r="KF173" s="62"/>
      <c r="KG173" s="62"/>
      <c r="KH173" s="62"/>
      <c r="KI173" s="5"/>
      <c r="KJ173" s="5"/>
      <c r="KK173" s="5"/>
      <c r="KL173" s="5"/>
      <c r="KM173" s="5"/>
      <c r="KN173" s="5"/>
      <c r="KO173" s="5"/>
      <c r="KP173" s="5"/>
      <c r="KQ173" s="5"/>
      <c r="KR173" s="5"/>
      <c r="KS173" s="5"/>
      <c r="KT173" s="5"/>
      <c r="KU173" s="5"/>
      <c r="KV173" s="5"/>
      <c r="KW173" s="5"/>
      <c r="KX173" s="62"/>
      <c r="KY173" s="62"/>
      <c r="KZ173" s="62"/>
      <c r="LA173" s="62"/>
      <c r="LB173" s="62"/>
      <c r="LC173" s="62"/>
      <c r="LD173" s="62"/>
      <c r="LE173" s="62"/>
      <c r="LF173" s="62"/>
      <c r="LG173" s="62"/>
      <c r="LH173" s="62"/>
      <c r="LI173" s="62"/>
      <c r="LJ173" s="62"/>
      <c r="LK173" s="62"/>
      <c r="LL173" s="62"/>
    </row>
    <row r="174" spans="1:324" x14ac:dyDescent="0.35">
      <c r="A174" s="131">
        <v>170</v>
      </c>
      <c r="B174" s="170"/>
      <c r="C174" s="170"/>
      <c r="D174" s="152">
        <v>291</v>
      </c>
      <c r="E174" s="72" t="str">
        <f>'BVEM Scorecard'!F173</f>
        <v>Wind</v>
      </c>
      <c r="F174" s="96">
        <f t="shared" si="188"/>
        <v>0.65</v>
      </c>
      <c r="G174" s="96">
        <f t="shared" si="189"/>
        <v>0.72</v>
      </c>
      <c r="H174" s="96">
        <f t="shared" si="190"/>
        <v>0</v>
      </c>
      <c r="I174" s="96">
        <f t="shared" si="191"/>
        <v>0</v>
      </c>
      <c r="J174" s="66">
        <v>1</v>
      </c>
      <c r="K174" s="66">
        <v>1</v>
      </c>
      <c r="L174" s="66">
        <v>0</v>
      </c>
      <c r="M174" s="66">
        <v>1</v>
      </c>
      <c r="N174" s="66">
        <v>1</v>
      </c>
      <c r="O174" s="66">
        <v>0</v>
      </c>
      <c r="P174" s="66"/>
      <c r="Q174" s="66">
        <v>0.6</v>
      </c>
      <c r="R174" s="66">
        <v>1</v>
      </c>
      <c r="S174" s="66">
        <v>1</v>
      </c>
      <c r="T174" s="66">
        <v>1</v>
      </c>
      <c r="U174" s="66">
        <v>0</v>
      </c>
      <c r="V174" s="66">
        <f t="shared" si="197"/>
        <v>3.6</v>
      </c>
      <c r="W174" s="66">
        <f t="shared" si="198"/>
        <v>0.65</v>
      </c>
      <c r="X174" s="35"/>
      <c r="Y174" s="5"/>
      <c r="Z174" s="5"/>
      <c r="AA174" s="5"/>
      <c r="AB174" s="5"/>
      <c r="AC174" s="5"/>
      <c r="AD174" s="5"/>
      <c r="AE174" s="5"/>
      <c r="AF174" s="5"/>
      <c r="AG174" s="5"/>
      <c r="AH174" s="5"/>
      <c r="AI174" s="5"/>
      <c r="AJ174" s="35"/>
      <c r="AK174" s="35"/>
      <c r="AL174" s="35"/>
      <c r="AM174" s="35"/>
      <c r="AN174" s="62"/>
      <c r="AO174" s="62"/>
      <c r="AP174" s="62"/>
      <c r="AQ174" s="62"/>
      <c r="AR174" s="62"/>
      <c r="AS174" s="62"/>
      <c r="AT174" s="62"/>
      <c r="AU174" s="62"/>
      <c r="AV174" s="62"/>
      <c r="AW174" s="62"/>
      <c r="AX174" s="62"/>
      <c r="AY174" s="62"/>
      <c r="AZ174" s="62"/>
      <c r="BA174" s="62"/>
      <c r="BB174" s="62"/>
      <c r="BC174" s="5"/>
      <c r="BD174" s="5"/>
      <c r="BE174" s="5"/>
      <c r="BF174" s="5"/>
      <c r="BG174" s="5"/>
      <c r="BH174" s="5"/>
      <c r="BI174" s="5"/>
      <c r="BJ174" s="5"/>
      <c r="BK174" s="5"/>
      <c r="BL174" s="5"/>
      <c r="BM174" s="5"/>
      <c r="BN174" s="5"/>
      <c r="BO174" s="5"/>
      <c r="BP174" s="5"/>
      <c r="BQ174" s="5"/>
      <c r="BR174" s="62"/>
      <c r="BS174" s="62"/>
      <c r="BT174" s="62"/>
      <c r="BU174" s="62"/>
      <c r="BV174" s="62"/>
      <c r="BW174" s="62"/>
      <c r="BX174" s="62"/>
      <c r="BY174" s="62"/>
      <c r="BZ174" s="62"/>
      <c r="CA174" s="62"/>
      <c r="CB174" s="62"/>
      <c r="CC174" s="62"/>
      <c r="CD174" s="62"/>
      <c r="CE174" s="62"/>
      <c r="CF174" s="62"/>
      <c r="CG174" s="5"/>
      <c r="CH174" s="5"/>
      <c r="CI174" s="5"/>
      <c r="CJ174" s="5"/>
      <c r="CK174" s="5"/>
      <c r="CL174" s="5"/>
      <c r="CM174" s="5"/>
      <c r="CN174" s="5"/>
      <c r="CO174" s="5"/>
      <c r="CP174" s="5"/>
      <c r="CQ174" s="5"/>
      <c r="CR174" s="5"/>
      <c r="CS174" s="5"/>
      <c r="CT174" s="5"/>
      <c r="CU174" s="5"/>
      <c r="CV174" s="62"/>
      <c r="CW174" s="62"/>
      <c r="CX174" s="62"/>
      <c r="CY174" s="62"/>
      <c r="CZ174" s="62"/>
      <c r="DA174" s="62"/>
      <c r="DB174" s="62"/>
      <c r="DC174" s="62"/>
      <c r="DD174" s="62"/>
      <c r="DE174" s="62"/>
      <c r="DF174" s="62"/>
      <c r="DG174" s="62"/>
      <c r="DH174" s="62"/>
      <c r="DI174" s="62"/>
      <c r="DJ174" s="62"/>
      <c r="DK174" s="5"/>
      <c r="DL174" s="5"/>
      <c r="DM174" s="5"/>
      <c r="DN174" s="5"/>
      <c r="DO174" s="5"/>
      <c r="DP174" s="5"/>
      <c r="DQ174" s="5"/>
      <c r="DR174" s="5"/>
      <c r="DS174" s="5"/>
      <c r="DT174" s="5"/>
      <c r="DU174" s="5"/>
      <c r="DV174" s="5"/>
      <c r="DW174" s="5"/>
      <c r="DX174" s="5"/>
      <c r="DY174" s="5"/>
      <c r="DZ174" s="62"/>
      <c r="EA174" s="62"/>
      <c r="EB174" s="62"/>
      <c r="EC174" s="62"/>
      <c r="ED174" s="62"/>
      <c r="EE174" s="62"/>
      <c r="EF174" s="62"/>
      <c r="EG174" s="62"/>
      <c r="EH174" s="62"/>
      <c r="EI174" s="62"/>
      <c r="EJ174" s="62"/>
      <c r="EK174" s="62"/>
      <c r="EL174" s="62"/>
      <c r="EM174" s="62"/>
      <c r="EN174" s="62"/>
      <c r="EO174" s="5"/>
      <c r="EP174" s="5"/>
      <c r="EQ174" s="5"/>
      <c r="ER174" s="5"/>
      <c r="ES174" s="5"/>
      <c r="ET174" s="5"/>
      <c r="EU174" s="5"/>
      <c r="EV174" s="5"/>
      <c r="EW174" s="5"/>
      <c r="EX174" s="5"/>
      <c r="EY174" s="5"/>
      <c r="EZ174" s="5"/>
      <c r="FA174" s="5"/>
      <c r="FB174" s="5"/>
      <c r="FC174" s="5"/>
      <c r="FD174" s="62"/>
      <c r="FE174" s="62"/>
      <c r="FF174" s="62"/>
      <c r="FG174" s="62"/>
      <c r="FH174" s="62"/>
      <c r="FI174" s="62"/>
      <c r="FJ174" s="62"/>
      <c r="FK174" s="62"/>
      <c r="FL174" s="62"/>
      <c r="FM174" s="62"/>
      <c r="FN174" s="62"/>
      <c r="FO174" s="62"/>
      <c r="FP174" s="62"/>
      <c r="FQ174" s="62"/>
      <c r="FR174" s="62"/>
      <c r="FS174" s="5"/>
      <c r="FT174" s="5"/>
      <c r="FU174" s="5"/>
      <c r="FV174" s="5"/>
      <c r="FW174" s="5"/>
      <c r="FX174" s="5"/>
      <c r="FY174" s="5"/>
      <c r="FZ174" s="5"/>
      <c r="GA174" s="5"/>
      <c r="GB174" s="5"/>
      <c r="GC174" s="5"/>
      <c r="GD174" s="5"/>
      <c r="GE174" s="5"/>
      <c r="GF174" s="5"/>
      <c r="GG174" s="5"/>
      <c r="GH174" s="62"/>
      <c r="GI174" s="62"/>
      <c r="GJ174" s="62"/>
      <c r="GK174" s="62"/>
      <c r="GL174" s="62"/>
      <c r="GM174" s="62"/>
      <c r="GN174" s="62"/>
      <c r="GO174" s="62"/>
      <c r="GP174" s="62"/>
      <c r="GQ174" s="62"/>
      <c r="GR174" s="62"/>
      <c r="GS174" s="62"/>
      <c r="GT174" s="62"/>
      <c r="GU174" s="62"/>
      <c r="GV174" s="62"/>
      <c r="GW174" s="5"/>
      <c r="GX174" s="5"/>
      <c r="GY174" s="5"/>
      <c r="GZ174" s="5"/>
      <c r="HA174" s="5"/>
      <c r="HB174" s="5"/>
      <c r="HC174" s="5"/>
      <c r="HD174" s="5"/>
      <c r="HE174" s="5"/>
      <c r="HF174" s="5"/>
      <c r="HG174" s="5"/>
      <c r="HH174" s="5"/>
      <c r="HI174" s="5"/>
      <c r="HJ174" s="5"/>
      <c r="HK174" s="5"/>
      <c r="HL174" s="62"/>
      <c r="HM174" s="62"/>
      <c r="HN174" s="62"/>
      <c r="HO174" s="62"/>
      <c r="HP174" s="62"/>
      <c r="HQ174" s="62"/>
      <c r="HR174" s="62"/>
      <c r="HS174" s="62"/>
      <c r="HT174" s="62"/>
      <c r="HU174" s="62"/>
      <c r="HV174" s="62"/>
      <c r="HW174" s="62"/>
      <c r="HX174" s="62"/>
      <c r="HY174" s="62"/>
      <c r="HZ174" s="62"/>
      <c r="IA174" s="5"/>
      <c r="IB174" s="5"/>
      <c r="IC174" s="5"/>
      <c r="ID174" s="5"/>
      <c r="IE174" s="5"/>
      <c r="IF174" s="5"/>
      <c r="IG174" s="5"/>
      <c r="IH174" s="5"/>
      <c r="II174" s="5"/>
      <c r="IJ174" s="5"/>
      <c r="IK174" s="5"/>
      <c r="IL174" s="5"/>
      <c r="IM174" s="5"/>
      <c r="IN174" s="5"/>
      <c r="IO174" s="5"/>
      <c r="IP174" s="62"/>
      <c r="IQ174" s="62"/>
      <c r="IR174" s="62"/>
      <c r="IS174" s="62"/>
      <c r="IT174" s="62"/>
      <c r="IU174" s="62"/>
      <c r="IV174" s="62"/>
      <c r="IW174" s="62"/>
      <c r="IX174" s="62"/>
      <c r="IY174" s="62"/>
      <c r="IZ174" s="62"/>
      <c r="JA174" s="62"/>
      <c r="JB174" s="62"/>
      <c r="JC174" s="62"/>
      <c r="JD174" s="62"/>
      <c r="JE174" s="5"/>
      <c r="JF174" s="5"/>
      <c r="JG174" s="5"/>
      <c r="JH174" s="5"/>
      <c r="JI174" s="5"/>
      <c r="JJ174" s="5"/>
      <c r="JK174" s="5"/>
      <c r="JL174" s="5"/>
      <c r="JM174" s="5"/>
      <c r="JN174" s="5"/>
      <c r="JO174" s="5"/>
      <c r="JP174" s="5"/>
      <c r="JQ174" s="5"/>
      <c r="JR174" s="5"/>
      <c r="JS174" s="5"/>
      <c r="JT174" s="62"/>
      <c r="JU174" s="62"/>
      <c r="JV174" s="62"/>
      <c r="JW174" s="62"/>
      <c r="JX174" s="62"/>
      <c r="JY174" s="62"/>
      <c r="JZ174" s="62"/>
      <c r="KA174" s="62"/>
      <c r="KB174" s="62"/>
      <c r="KC174" s="62"/>
      <c r="KD174" s="62"/>
      <c r="KE174" s="62"/>
      <c r="KF174" s="62"/>
      <c r="KG174" s="62"/>
      <c r="KH174" s="62"/>
      <c r="KI174" s="5"/>
      <c r="KJ174" s="5"/>
      <c r="KK174" s="5"/>
      <c r="KL174" s="5"/>
      <c r="KM174" s="5"/>
      <c r="KN174" s="5"/>
      <c r="KO174" s="5"/>
      <c r="KP174" s="5"/>
      <c r="KQ174" s="5"/>
      <c r="KR174" s="5"/>
      <c r="KS174" s="5"/>
      <c r="KT174" s="5"/>
      <c r="KU174" s="5"/>
      <c r="KV174" s="5"/>
      <c r="KW174" s="5"/>
      <c r="KX174" s="62"/>
      <c r="KY174" s="62"/>
      <c r="KZ174" s="62"/>
      <c r="LA174" s="62"/>
      <c r="LB174" s="62"/>
      <c r="LC174" s="62"/>
      <c r="LD174" s="62"/>
      <c r="LE174" s="62"/>
      <c r="LF174" s="62"/>
      <c r="LG174" s="62"/>
      <c r="LH174" s="62"/>
      <c r="LI174" s="62"/>
      <c r="LJ174" s="62"/>
      <c r="LK174" s="62"/>
      <c r="LL174" s="62"/>
    </row>
    <row r="175" spans="1:324" x14ac:dyDescent="0.35">
      <c r="A175" s="131">
        <v>171</v>
      </c>
      <c r="B175" s="170"/>
      <c r="C175" s="170"/>
      <c r="D175" s="152">
        <v>236</v>
      </c>
      <c r="E175" s="72" t="str">
        <f>'BVEM Scorecard'!F174</f>
        <v>Wind</v>
      </c>
      <c r="F175" s="96"/>
      <c r="G175" s="96"/>
      <c r="H175" s="96"/>
      <c r="I175" s="96"/>
      <c r="J175" s="66"/>
      <c r="K175" s="66"/>
      <c r="L175" s="66"/>
      <c r="M175" s="66"/>
      <c r="N175" s="66"/>
      <c r="O175" s="66"/>
      <c r="P175" s="66"/>
      <c r="Q175" s="66"/>
      <c r="R175" s="66"/>
      <c r="S175" s="66"/>
      <c r="T175" s="66"/>
      <c r="U175" s="66"/>
      <c r="V175" s="66"/>
      <c r="W175" s="66"/>
      <c r="X175" s="35"/>
      <c r="Y175" s="5"/>
      <c r="Z175" s="5"/>
      <c r="AA175" s="5"/>
      <c r="AB175" s="5"/>
      <c r="AC175" s="5"/>
      <c r="AD175" s="5"/>
      <c r="AE175" s="5"/>
      <c r="AF175" s="5"/>
      <c r="AG175" s="5"/>
      <c r="AH175" s="5"/>
      <c r="AI175" s="5"/>
      <c r="AJ175" s="35"/>
      <c r="AK175" s="35"/>
      <c r="AL175" s="35"/>
      <c r="AM175" s="35"/>
      <c r="AN175" s="62"/>
      <c r="AO175" s="62"/>
      <c r="AP175" s="62"/>
      <c r="AQ175" s="62"/>
      <c r="AR175" s="62"/>
      <c r="AS175" s="62"/>
      <c r="AT175" s="62"/>
      <c r="AU175" s="62"/>
      <c r="AV175" s="62"/>
      <c r="AW175" s="62"/>
      <c r="AX175" s="62"/>
      <c r="AY175" s="62"/>
      <c r="AZ175" s="62"/>
      <c r="BA175" s="62"/>
      <c r="BB175" s="62"/>
      <c r="BC175" s="5"/>
      <c r="BD175" s="5"/>
      <c r="BE175" s="5"/>
      <c r="BF175" s="5"/>
      <c r="BG175" s="5"/>
      <c r="BH175" s="5"/>
      <c r="BI175" s="5"/>
      <c r="BJ175" s="5"/>
      <c r="BK175" s="5"/>
      <c r="BL175" s="5"/>
      <c r="BM175" s="5"/>
      <c r="BN175" s="5"/>
      <c r="BO175" s="5"/>
      <c r="BP175" s="5"/>
      <c r="BQ175" s="5"/>
      <c r="BR175" s="62"/>
      <c r="BS175" s="62"/>
      <c r="BT175" s="62"/>
      <c r="BU175" s="62"/>
      <c r="BV175" s="62"/>
      <c r="BW175" s="62"/>
      <c r="BX175" s="62"/>
      <c r="BY175" s="62"/>
      <c r="BZ175" s="62"/>
      <c r="CA175" s="62"/>
      <c r="CB175" s="62"/>
      <c r="CC175" s="62"/>
      <c r="CD175" s="62"/>
      <c r="CE175" s="62"/>
      <c r="CF175" s="62"/>
      <c r="CG175" s="5"/>
      <c r="CH175" s="5"/>
      <c r="CI175" s="5"/>
      <c r="CJ175" s="5"/>
      <c r="CK175" s="5"/>
      <c r="CL175" s="5"/>
      <c r="CM175" s="5"/>
      <c r="CN175" s="5"/>
      <c r="CO175" s="5"/>
      <c r="CP175" s="5"/>
      <c r="CQ175" s="5"/>
      <c r="CR175" s="5"/>
      <c r="CS175" s="5"/>
      <c r="CT175" s="5"/>
      <c r="CU175" s="5"/>
      <c r="CV175" s="62"/>
      <c r="CW175" s="62"/>
      <c r="CX175" s="62"/>
      <c r="CY175" s="62"/>
      <c r="CZ175" s="62"/>
      <c r="DA175" s="62"/>
      <c r="DB175" s="62"/>
      <c r="DC175" s="62"/>
      <c r="DD175" s="62"/>
      <c r="DE175" s="62"/>
      <c r="DF175" s="62"/>
      <c r="DG175" s="62"/>
      <c r="DH175" s="62"/>
      <c r="DI175" s="62"/>
      <c r="DJ175" s="62"/>
      <c r="DK175" s="5"/>
      <c r="DL175" s="5"/>
      <c r="DM175" s="5"/>
      <c r="DN175" s="5"/>
      <c r="DO175" s="5"/>
      <c r="DP175" s="5"/>
      <c r="DQ175" s="5"/>
      <c r="DR175" s="5"/>
      <c r="DS175" s="5"/>
      <c r="DT175" s="5"/>
      <c r="DU175" s="5"/>
      <c r="DV175" s="5"/>
      <c r="DW175" s="5"/>
      <c r="DX175" s="5"/>
      <c r="DY175" s="5"/>
      <c r="DZ175" s="62"/>
      <c r="EA175" s="62"/>
      <c r="EB175" s="62"/>
      <c r="EC175" s="62"/>
      <c r="ED175" s="62"/>
      <c r="EE175" s="62"/>
      <c r="EF175" s="62"/>
      <c r="EG175" s="62"/>
      <c r="EH175" s="62"/>
      <c r="EI175" s="62"/>
      <c r="EJ175" s="62"/>
      <c r="EK175" s="62"/>
      <c r="EL175" s="62"/>
      <c r="EM175" s="62"/>
      <c r="EN175" s="62"/>
      <c r="EO175" s="5"/>
      <c r="EP175" s="5"/>
      <c r="EQ175" s="5"/>
      <c r="ER175" s="5"/>
      <c r="ES175" s="5"/>
      <c r="ET175" s="5"/>
      <c r="EU175" s="5"/>
      <c r="EV175" s="5"/>
      <c r="EW175" s="5"/>
      <c r="EX175" s="5"/>
      <c r="EY175" s="5"/>
      <c r="EZ175" s="5"/>
      <c r="FA175" s="5"/>
      <c r="FB175" s="5"/>
      <c r="FC175" s="5"/>
      <c r="FD175" s="62"/>
      <c r="FE175" s="62"/>
      <c r="FF175" s="62"/>
      <c r="FG175" s="62"/>
      <c r="FH175" s="62"/>
      <c r="FI175" s="62"/>
      <c r="FJ175" s="62"/>
      <c r="FK175" s="62"/>
      <c r="FL175" s="62"/>
      <c r="FM175" s="62"/>
      <c r="FN175" s="62"/>
      <c r="FO175" s="62"/>
      <c r="FP175" s="62"/>
      <c r="FQ175" s="62"/>
      <c r="FR175" s="62"/>
      <c r="FS175" s="5"/>
      <c r="FT175" s="5"/>
      <c r="FU175" s="5"/>
      <c r="FV175" s="5"/>
      <c r="FW175" s="5"/>
      <c r="FX175" s="5"/>
      <c r="FY175" s="5"/>
      <c r="FZ175" s="5"/>
      <c r="GA175" s="5"/>
      <c r="GB175" s="5"/>
      <c r="GC175" s="5"/>
      <c r="GD175" s="5"/>
      <c r="GE175" s="5"/>
      <c r="GF175" s="5"/>
      <c r="GG175" s="5"/>
      <c r="GH175" s="62"/>
      <c r="GI175" s="62"/>
      <c r="GJ175" s="62"/>
      <c r="GK175" s="62"/>
      <c r="GL175" s="62"/>
      <c r="GM175" s="62"/>
      <c r="GN175" s="62"/>
      <c r="GO175" s="62"/>
      <c r="GP175" s="62"/>
      <c r="GQ175" s="62"/>
      <c r="GR175" s="62"/>
      <c r="GS175" s="62"/>
      <c r="GT175" s="62"/>
      <c r="GU175" s="62"/>
      <c r="GV175" s="62"/>
      <c r="GW175" s="5"/>
      <c r="GX175" s="5"/>
      <c r="GY175" s="5"/>
      <c r="GZ175" s="5"/>
      <c r="HA175" s="5"/>
      <c r="HB175" s="5"/>
      <c r="HC175" s="5"/>
      <c r="HD175" s="5"/>
      <c r="HE175" s="5"/>
      <c r="HF175" s="5"/>
      <c r="HG175" s="5"/>
      <c r="HH175" s="5"/>
      <c r="HI175" s="5"/>
      <c r="HJ175" s="5"/>
      <c r="HK175" s="5"/>
      <c r="HL175" s="62"/>
      <c r="HM175" s="62"/>
      <c r="HN175" s="62"/>
      <c r="HO175" s="62"/>
      <c r="HP175" s="62"/>
      <c r="HQ175" s="62"/>
      <c r="HR175" s="62"/>
      <c r="HS175" s="62"/>
      <c r="HT175" s="62"/>
      <c r="HU175" s="62"/>
      <c r="HV175" s="62"/>
      <c r="HW175" s="62"/>
      <c r="HX175" s="62"/>
      <c r="HY175" s="62"/>
      <c r="HZ175" s="62"/>
      <c r="IA175" s="5"/>
      <c r="IB175" s="5"/>
      <c r="IC175" s="5"/>
      <c r="ID175" s="5"/>
      <c r="IE175" s="5"/>
      <c r="IF175" s="5"/>
      <c r="IG175" s="5"/>
      <c r="IH175" s="5"/>
      <c r="II175" s="5"/>
      <c r="IJ175" s="5"/>
      <c r="IK175" s="5"/>
      <c r="IL175" s="5"/>
      <c r="IM175" s="5"/>
      <c r="IN175" s="5"/>
      <c r="IO175" s="5"/>
      <c r="IP175" s="62"/>
      <c r="IQ175" s="62"/>
      <c r="IR175" s="62"/>
      <c r="IS175" s="62"/>
      <c r="IT175" s="62"/>
      <c r="IU175" s="62"/>
      <c r="IV175" s="62"/>
      <c r="IW175" s="62"/>
      <c r="IX175" s="62"/>
      <c r="IY175" s="62"/>
      <c r="IZ175" s="62"/>
      <c r="JA175" s="62"/>
      <c r="JB175" s="62"/>
      <c r="JC175" s="62"/>
      <c r="JD175" s="62"/>
      <c r="JE175" s="5"/>
      <c r="JF175" s="5"/>
      <c r="JG175" s="5"/>
      <c r="JH175" s="5"/>
      <c r="JI175" s="5"/>
      <c r="JJ175" s="5"/>
      <c r="JK175" s="5"/>
      <c r="JL175" s="5"/>
      <c r="JM175" s="5"/>
      <c r="JN175" s="5"/>
      <c r="JO175" s="5"/>
      <c r="JP175" s="5"/>
      <c r="JQ175" s="5"/>
      <c r="JR175" s="5"/>
      <c r="JS175" s="5"/>
      <c r="JT175" s="62"/>
      <c r="JU175" s="62"/>
      <c r="JV175" s="62"/>
      <c r="JW175" s="62"/>
      <c r="JX175" s="62"/>
      <c r="JY175" s="62"/>
      <c r="JZ175" s="62"/>
      <c r="KA175" s="62"/>
      <c r="KB175" s="62"/>
      <c r="KC175" s="62"/>
      <c r="KD175" s="62"/>
      <c r="KE175" s="62"/>
      <c r="KF175" s="62"/>
      <c r="KG175" s="62"/>
      <c r="KH175" s="62"/>
      <c r="KI175" s="5"/>
      <c r="KJ175" s="5"/>
      <c r="KK175" s="5"/>
      <c r="KL175" s="5"/>
      <c r="KM175" s="5"/>
      <c r="KN175" s="5"/>
      <c r="KO175" s="5"/>
      <c r="KP175" s="5"/>
      <c r="KQ175" s="5"/>
      <c r="KR175" s="5"/>
      <c r="KS175" s="5"/>
      <c r="KT175" s="5"/>
      <c r="KU175" s="5"/>
      <c r="KV175" s="5"/>
      <c r="KW175" s="5"/>
      <c r="KX175" s="62"/>
      <c r="KY175" s="62"/>
      <c r="KZ175" s="62"/>
      <c r="LA175" s="62"/>
      <c r="LB175" s="62"/>
      <c r="LC175" s="62"/>
      <c r="LD175" s="62"/>
      <c r="LE175" s="62"/>
      <c r="LF175" s="62"/>
      <c r="LG175" s="62"/>
      <c r="LH175" s="62"/>
      <c r="LI175" s="62"/>
      <c r="LJ175" s="62"/>
      <c r="LK175" s="62"/>
      <c r="LL175" s="62"/>
    </row>
    <row r="176" spans="1:324" x14ac:dyDescent="0.35">
      <c r="A176" s="131">
        <v>172</v>
      </c>
      <c r="B176" s="170"/>
      <c r="C176" s="170"/>
      <c r="D176" s="152">
        <v>295</v>
      </c>
      <c r="E176" s="72" t="str">
        <f>'BVEM Scorecard'!F175</f>
        <v>Wind</v>
      </c>
      <c r="F176" s="96">
        <f t="shared" si="188"/>
        <v>0.65</v>
      </c>
      <c r="G176" s="96">
        <f t="shared" si="189"/>
        <v>0.72</v>
      </c>
      <c r="H176" s="96">
        <f t="shared" si="190"/>
        <v>0</v>
      </c>
      <c r="I176" s="96">
        <f t="shared" si="191"/>
        <v>0</v>
      </c>
      <c r="J176" s="66">
        <v>1</v>
      </c>
      <c r="K176" s="66">
        <v>1</v>
      </c>
      <c r="L176" s="66">
        <v>0</v>
      </c>
      <c r="M176" s="66">
        <v>1</v>
      </c>
      <c r="N176" s="66">
        <v>1</v>
      </c>
      <c r="O176" s="66">
        <v>0</v>
      </c>
      <c r="P176" s="66"/>
      <c r="Q176" s="66">
        <v>0.6</v>
      </c>
      <c r="R176" s="66">
        <v>1</v>
      </c>
      <c r="S176" s="66">
        <v>1</v>
      </c>
      <c r="T176" s="66">
        <v>1</v>
      </c>
      <c r="U176" s="66">
        <v>0</v>
      </c>
      <c r="V176" s="66">
        <f t="shared" si="197"/>
        <v>3.6</v>
      </c>
      <c r="W176" s="66">
        <f t="shared" si="198"/>
        <v>0.65</v>
      </c>
      <c r="X176" s="35"/>
      <c r="Y176" s="5"/>
      <c r="Z176" s="5"/>
      <c r="AA176" s="5"/>
      <c r="AB176" s="5"/>
      <c r="AC176" s="5"/>
      <c r="AD176" s="5"/>
      <c r="AE176" s="5"/>
      <c r="AF176" s="5"/>
      <c r="AG176" s="5"/>
      <c r="AH176" s="5"/>
      <c r="AI176" s="5"/>
      <c r="AJ176" s="35"/>
      <c r="AK176" s="35"/>
      <c r="AL176" s="35"/>
      <c r="AM176" s="35"/>
      <c r="AN176" s="62"/>
      <c r="AO176" s="62"/>
      <c r="AP176" s="62"/>
      <c r="AQ176" s="62"/>
      <c r="AR176" s="62"/>
      <c r="AS176" s="62"/>
      <c r="AT176" s="62"/>
      <c r="AU176" s="62"/>
      <c r="AV176" s="62"/>
      <c r="AW176" s="62"/>
      <c r="AX176" s="62"/>
      <c r="AY176" s="62"/>
      <c r="AZ176" s="62"/>
      <c r="BA176" s="62"/>
      <c r="BB176" s="62"/>
      <c r="BC176" s="5"/>
      <c r="BD176" s="5"/>
      <c r="BE176" s="5"/>
      <c r="BF176" s="5"/>
      <c r="BG176" s="5"/>
      <c r="BH176" s="5"/>
      <c r="BI176" s="5"/>
      <c r="BJ176" s="5"/>
      <c r="BK176" s="5"/>
      <c r="BL176" s="5"/>
      <c r="BM176" s="5"/>
      <c r="BN176" s="5"/>
      <c r="BO176" s="5"/>
      <c r="BP176" s="5"/>
      <c r="BQ176" s="5"/>
      <c r="BR176" s="62"/>
      <c r="BS176" s="62"/>
      <c r="BT176" s="62"/>
      <c r="BU176" s="62"/>
      <c r="BV176" s="62"/>
      <c r="BW176" s="62"/>
      <c r="BX176" s="62"/>
      <c r="BY176" s="62"/>
      <c r="BZ176" s="62"/>
      <c r="CA176" s="62"/>
      <c r="CB176" s="62"/>
      <c r="CC176" s="62"/>
      <c r="CD176" s="62"/>
      <c r="CE176" s="62"/>
      <c r="CF176" s="62"/>
      <c r="CG176" s="5"/>
      <c r="CH176" s="5"/>
      <c r="CI176" s="5"/>
      <c r="CJ176" s="5"/>
      <c r="CK176" s="5"/>
      <c r="CL176" s="5"/>
      <c r="CM176" s="5"/>
      <c r="CN176" s="5"/>
      <c r="CO176" s="5"/>
      <c r="CP176" s="5"/>
      <c r="CQ176" s="5"/>
      <c r="CR176" s="5"/>
      <c r="CS176" s="5"/>
      <c r="CT176" s="5"/>
      <c r="CU176" s="5"/>
      <c r="CV176" s="62"/>
      <c r="CW176" s="62"/>
      <c r="CX176" s="62"/>
      <c r="CY176" s="62"/>
      <c r="CZ176" s="62"/>
      <c r="DA176" s="62"/>
      <c r="DB176" s="62"/>
      <c r="DC176" s="62"/>
      <c r="DD176" s="62"/>
      <c r="DE176" s="62"/>
      <c r="DF176" s="62"/>
      <c r="DG176" s="62"/>
      <c r="DH176" s="62"/>
      <c r="DI176" s="62"/>
      <c r="DJ176" s="62"/>
      <c r="DK176" s="5"/>
      <c r="DL176" s="5"/>
      <c r="DM176" s="5"/>
      <c r="DN176" s="5"/>
      <c r="DO176" s="5"/>
      <c r="DP176" s="5"/>
      <c r="DQ176" s="5"/>
      <c r="DR176" s="5"/>
      <c r="DS176" s="5"/>
      <c r="DT176" s="5"/>
      <c r="DU176" s="5"/>
      <c r="DV176" s="5"/>
      <c r="DW176" s="5"/>
      <c r="DX176" s="5"/>
      <c r="DY176" s="5"/>
      <c r="DZ176" s="62"/>
      <c r="EA176" s="62"/>
      <c r="EB176" s="62"/>
      <c r="EC176" s="62"/>
      <c r="ED176" s="62"/>
      <c r="EE176" s="62"/>
      <c r="EF176" s="62"/>
      <c r="EG176" s="62"/>
      <c r="EH176" s="62"/>
      <c r="EI176" s="62"/>
      <c r="EJ176" s="62"/>
      <c r="EK176" s="62"/>
      <c r="EL176" s="62"/>
      <c r="EM176" s="62"/>
      <c r="EN176" s="62"/>
      <c r="EO176" s="5"/>
      <c r="EP176" s="5"/>
      <c r="EQ176" s="5"/>
      <c r="ER176" s="5"/>
      <c r="ES176" s="5"/>
      <c r="ET176" s="5"/>
      <c r="EU176" s="5"/>
      <c r="EV176" s="5"/>
      <c r="EW176" s="5"/>
      <c r="EX176" s="5"/>
      <c r="EY176" s="5"/>
      <c r="EZ176" s="5"/>
      <c r="FA176" s="5"/>
      <c r="FB176" s="5"/>
      <c r="FC176" s="5"/>
      <c r="FD176" s="62"/>
      <c r="FE176" s="62"/>
      <c r="FF176" s="62"/>
      <c r="FG176" s="62"/>
      <c r="FH176" s="62"/>
      <c r="FI176" s="62"/>
      <c r="FJ176" s="62"/>
      <c r="FK176" s="62"/>
      <c r="FL176" s="62"/>
      <c r="FM176" s="62"/>
      <c r="FN176" s="62"/>
      <c r="FO176" s="62"/>
      <c r="FP176" s="62"/>
      <c r="FQ176" s="62"/>
      <c r="FR176" s="62"/>
      <c r="FS176" s="5"/>
      <c r="FT176" s="5"/>
      <c r="FU176" s="5"/>
      <c r="FV176" s="5"/>
      <c r="FW176" s="5"/>
      <c r="FX176" s="5"/>
      <c r="FY176" s="5"/>
      <c r="FZ176" s="5"/>
      <c r="GA176" s="5"/>
      <c r="GB176" s="5"/>
      <c r="GC176" s="5"/>
      <c r="GD176" s="5"/>
      <c r="GE176" s="5"/>
      <c r="GF176" s="5"/>
      <c r="GG176" s="5"/>
      <c r="GH176" s="62"/>
      <c r="GI176" s="62"/>
      <c r="GJ176" s="62"/>
      <c r="GK176" s="62"/>
      <c r="GL176" s="62"/>
      <c r="GM176" s="62"/>
      <c r="GN176" s="62"/>
      <c r="GO176" s="62"/>
      <c r="GP176" s="62"/>
      <c r="GQ176" s="62"/>
      <c r="GR176" s="62"/>
      <c r="GS176" s="62"/>
      <c r="GT176" s="62"/>
      <c r="GU176" s="62"/>
      <c r="GV176" s="62"/>
      <c r="GW176" s="5"/>
      <c r="GX176" s="5"/>
      <c r="GY176" s="5"/>
      <c r="GZ176" s="5"/>
      <c r="HA176" s="5"/>
      <c r="HB176" s="5"/>
      <c r="HC176" s="5"/>
      <c r="HD176" s="5"/>
      <c r="HE176" s="5"/>
      <c r="HF176" s="5"/>
      <c r="HG176" s="5"/>
      <c r="HH176" s="5"/>
      <c r="HI176" s="5"/>
      <c r="HJ176" s="5"/>
      <c r="HK176" s="5"/>
      <c r="HL176" s="62"/>
      <c r="HM176" s="62"/>
      <c r="HN176" s="62"/>
      <c r="HO176" s="62"/>
      <c r="HP176" s="62"/>
      <c r="HQ176" s="62"/>
      <c r="HR176" s="62"/>
      <c r="HS176" s="62"/>
      <c r="HT176" s="62"/>
      <c r="HU176" s="62"/>
      <c r="HV176" s="62"/>
      <c r="HW176" s="62"/>
      <c r="HX176" s="62"/>
      <c r="HY176" s="62"/>
      <c r="HZ176" s="62"/>
      <c r="IA176" s="5"/>
      <c r="IB176" s="5"/>
      <c r="IC176" s="5"/>
      <c r="ID176" s="5"/>
      <c r="IE176" s="5"/>
      <c r="IF176" s="5"/>
      <c r="IG176" s="5"/>
      <c r="IH176" s="5"/>
      <c r="II176" s="5"/>
      <c r="IJ176" s="5"/>
      <c r="IK176" s="5"/>
      <c r="IL176" s="5"/>
      <c r="IM176" s="5"/>
      <c r="IN176" s="5"/>
      <c r="IO176" s="5"/>
      <c r="IP176" s="62"/>
      <c r="IQ176" s="62"/>
      <c r="IR176" s="62"/>
      <c r="IS176" s="62"/>
      <c r="IT176" s="62"/>
      <c r="IU176" s="62"/>
      <c r="IV176" s="62"/>
      <c r="IW176" s="62"/>
      <c r="IX176" s="62"/>
      <c r="IY176" s="62"/>
      <c r="IZ176" s="62"/>
      <c r="JA176" s="62"/>
      <c r="JB176" s="62"/>
      <c r="JC176" s="62"/>
      <c r="JD176" s="62"/>
      <c r="JE176" s="5"/>
      <c r="JF176" s="5"/>
      <c r="JG176" s="5"/>
      <c r="JH176" s="5"/>
      <c r="JI176" s="5"/>
      <c r="JJ176" s="5"/>
      <c r="JK176" s="5"/>
      <c r="JL176" s="5"/>
      <c r="JM176" s="5"/>
      <c r="JN176" s="5"/>
      <c r="JO176" s="5"/>
      <c r="JP176" s="5"/>
      <c r="JQ176" s="5"/>
      <c r="JR176" s="5"/>
      <c r="JS176" s="5"/>
      <c r="JT176" s="62"/>
      <c r="JU176" s="62"/>
      <c r="JV176" s="62"/>
      <c r="JW176" s="62"/>
      <c r="JX176" s="62"/>
      <c r="JY176" s="62"/>
      <c r="JZ176" s="62"/>
      <c r="KA176" s="62"/>
      <c r="KB176" s="62"/>
      <c r="KC176" s="62"/>
      <c r="KD176" s="62"/>
      <c r="KE176" s="62"/>
      <c r="KF176" s="62"/>
      <c r="KG176" s="62"/>
      <c r="KH176" s="62"/>
      <c r="KI176" s="5"/>
      <c r="KJ176" s="5"/>
      <c r="KK176" s="5"/>
      <c r="KL176" s="5"/>
      <c r="KM176" s="5"/>
      <c r="KN176" s="5"/>
      <c r="KO176" s="5"/>
      <c r="KP176" s="5"/>
      <c r="KQ176" s="5"/>
      <c r="KR176" s="5"/>
      <c r="KS176" s="5"/>
      <c r="KT176" s="5"/>
      <c r="KU176" s="5"/>
      <c r="KV176" s="5"/>
      <c r="KW176" s="5"/>
      <c r="KX176" s="62"/>
      <c r="KY176" s="62"/>
      <c r="KZ176" s="62"/>
      <c r="LA176" s="62"/>
      <c r="LB176" s="62"/>
      <c r="LC176" s="62"/>
      <c r="LD176" s="62"/>
      <c r="LE176" s="62"/>
      <c r="LF176" s="62"/>
      <c r="LG176" s="62"/>
      <c r="LH176" s="62"/>
      <c r="LI176" s="62"/>
      <c r="LJ176" s="62"/>
      <c r="LK176" s="62"/>
      <c r="LL176" s="62"/>
    </row>
    <row r="177" spans="1:324" x14ac:dyDescent="0.35">
      <c r="A177" s="131">
        <v>173</v>
      </c>
      <c r="B177" s="170"/>
      <c r="C177" s="170"/>
      <c r="D177" s="152">
        <v>296</v>
      </c>
      <c r="E177" s="72" t="str">
        <f>'BVEM Scorecard'!F176</f>
        <v>Wind</v>
      </c>
      <c r="F177" s="96">
        <f t="shared" si="188"/>
        <v>0.65</v>
      </c>
      <c r="G177" s="96">
        <f t="shared" si="189"/>
        <v>0.72</v>
      </c>
      <c r="H177" s="96">
        <f t="shared" si="190"/>
        <v>0</v>
      </c>
      <c r="I177" s="96">
        <f t="shared" si="191"/>
        <v>0</v>
      </c>
      <c r="J177" s="66">
        <v>1</v>
      </c>
      <c r="K177" s="66">
        <v>1</v>
      </c>
      <c r="L177" s="66">
        <v>0</v>
      </c>
      <c r="M177" s="66">
        <v>1</v>
      </c>
      <c r="N177" s="66">
        <v>1</v>
      </c>
      <c r="O177" s="66">
        <v>0</v>
      </c>
      <c r="P177" s="66"/>
      <c r="Q177" s="66">
        <v>0.6</v>
      </c>
      <c r="R177" s="66">
        <v>1</v>
      </c>
      <c r="S177" s="66">
        <v>1</v>
      </c>
      <c r="T177" s="66">
        <v>1</v>
      </c>
      <c r="U177" s="66">
        <v>0</v>
      </c>
      <c r="V177" s="66">
        <f t="shared" si="197"/>
        <v>3.6</v>
      </c>
      <c r="W177" s="66">
        <f t="shared" si="198"/>
        <v>0.65</v>
      </c>
      <c r="X177" s="35"/>
      <c r="Y177" s="5"/>
      <c r="Z177" s="5"/>
      <c r="AA177" s="5"/>
      <c r="AB177" s="5"/>
      <c r="AC177" s="5"/>
      <c r="AD177" s="5"/>
      <c r="AE177" s="5"/>
      <c r="AF177" s="5"/>
      <c r="AG177" s="5"/>
      <c r="AH177" s="5"/>
      <c r="AI177" s="5"/>
      <c r="AJ177" s="35"/>
      <c r="AK177" s="35"/>
      <c r="AL177" s="35"/>
      <c r="AM177" s="35"/>
      <c r="AN177" s="62"/>
      <c r="AO177" s="62"/>
      <c r="AP177" s="62"/>
      <c r="AQ177" s="62"/>
      <c r="AR177" s="62"/>
      <c r="AS177" s="62"/>
      <c r="AT177" s="62"/>
      <c r="AU177" s="62"/>
      <c r="AV177" s="62"/>
      <c r="AW177" s="62"/>
      <c r="AX177" s="62"/>
      <c r="AY177" s="62"/>
      <c r="AZ177" s="62"/>
      <c r="BA177" s="62"/>
      <c r="BB177" s="62"/>
      <c r="BC177" s="5"/>
      <c r="BD177" s="5"/>
      <c r="BE177" s="5"/>
      <c r="BF177" s="5"/>
      <c r="BG177" s="5"/>
      <c r="BH177" s="5"/>
      <c r="BI177" s="5"/>
      <c r="BJ177" s="5"/>
      <c r="BK177" s="5"/>
      <c r="BL177" s="5"/>
      <c r="BM177" s="5"/>
      <c r="BN177" s="5"/>
      <c r="BO177" s="5"/>
      <c r="BP177" s="5"/>
      <c r="BQ177" s="5"/>
      <c r="BR177" s="62"/>
      <c r="BS177" s="62"/>
      <c r="BT177" s="62"/>
      <c r="BU177" s="62"/>
      <c r="BV177" s="62"/>
      <c r="BW177" s="62"/>
      <c r="BX177" s="62"/>
      <c r="BY177" s="62"/>
      <c r="BZ177" s="62"/>
      <c r="CA177" s="62"/>
      <c r="CB177" s="62"/>
      <c r="CC177" s="62"/>
      <c r="CD177" s="62"/>
      <c r="CE177" s="62"/>
      <c r="CF177" s="62"/>
      <c r="CG177" s="5"/>
      <c r="CH177" s="5"/>
      <c r="CI177" s="5"/>
      <c r="CJ177" s="5"/>
      <c r="CK177" s="5"/>
      <c r="CL177" s="5"/>
      <c r="CM177" s="5"/>
      <c r="CN177" s="5"/>
      <c r="CO177" s="5"/>
      <c r="CP177" s="5"/>
      <c r="CQ177" s="5"/>
      <c r="CR177" s="5"/>
      <c r="CS177" s="5"/>
      <c r="CT177" s="5"/>
      <c r="CU177" s="5"/>
      <c r="CV177" s="62"/>
      <c r="CW177" s="62"/>
      <c r="CX177" s="62"/>
      <c r="CY177" s="62"/>
      <c r="CZ177" s="62"/>
      <c r="DA177" s="62"/>
      <c r="DB177" s="62"/>
      <c r="DC177" s="62"/>
      <c r="DD177" s="62"/>
      <c r="DE177" s="62"/>
      <c r="DF177" s="62"/>
      <c r="DG177" s="62"/>
      <c r="DH177" s="62"/>
      <c r="DI177" s="62"/>
      <c r="DJ177" s="62"/>
      <c r="DK177" s="5"/>
      <c r="DL177" s="5"/>
      <c r="DM177" s="5"/>
      <c r="DN177" s="5"/>
      <c r="DO177" s="5"/>
      <c r="DP177" s="5"/>
      <c r="DQ177" s="5"/>
      <c r="DR177" s="5"/>
      <c r="DS177" s="5"/>
      <c r="DT177" s="5"/>
      <c r="DU177" s="5"/>
      <c r="DV177" s="5"/>
      <c r="DW177" s="5"/>
      <c r="DX177" s="5"/>
      <c r="DY177" s="5"/>
      <c r="DZ177" s="62"/>
      <c r="EA177" s="62"/>
      <c r="EB177" s="62"/>
      <c r="EC177" s="62"/>
      <c r="ED177" s="62"/>
      <c r="EE177" s="62"/>
      <c r="EF177" s="62"/>
      <c r="EG177" s="62"/>
      <c r="EH177" s="62"/>
      <c r="EI177" s="62"/>
      <c r="EJ177" s="62"/>
      <c r="EK177" s="62"/>
      <c r="EL177" s="62"/>
      <c r="EM177" s="62"/>
      <c r="EN177" s="62"/>
      <c r="EO177" s="5"/>
      <c r="EP177" s="5"/>
      <c r="EQ177" s="5"/>
      <c r="ER177" s="5"/>
      <c r="ES177" s="5"/>
      <c r="ET177" s="5"/>
      <c r="EU177" s="5"/>
      <c r="EV177" s="5"/>
      <c r="EW177" s="5"/>
      <c r="EX177" s="5"/>
      <c r="EY177" s="5"/>
      <c r="EZ177" s="5"/>
      <c r="FA177" s="5"/>
      <c r="FB177" s="5"/>
      <c r="FC177" s="5"/>
      <c r="FD177" s="62"/>
      <c r="FE177" s="62"/>
      <c r="FF177" s="62"/>
      <c r="FG177" s="62"/>
      <c r="FH177" s="62"/>
      <c r="FI177" s="62"/>
      <c r="FJ177" s="62"/>
      <c r="FK177" s="62"/>
      <c r="FL177" s="62"/>
      <c r="FM177" s="62"/>
      <c r="FN177" s="62"/>
      <c r="FO177" s="62"/>
      <c r="FP177" s="62"/>
      <c r="FQ177" s="62"/>
      <c r="FR177" s="62"/>
      <c r="FS177" s="5"/>
      <c r="FT177" s="5"/>
      <c r="FU177" s="5"/>
      <c r="FV177" s="5"/>
      <c r="FW177" s="5"/>
      <c r="FX177" s="5"/>
      <c r="FY177" s="5"/>
      <c r="FZ177" s="5"/>
      <c r="GA177" s="5"/>
      <c r="GB177" s="5"/>
      <c r="GC177" s="5"/>
      <c r="GD177" s="5"/>
      <c r="GE177" s="5"/>
      <c r="GF177" s="5"/>
      <c r="GG177" s="5"/>
      <c r="GH177" s="62"/>
      <c r="GI177" s="62"/>
      <c r="GJ177" s="62"/>
      <c r="GK177" s="62"/>
      <c r="GL177" s="62"/>
      <c r="GM177" s="62"/>
      <c r="GN177" s="62"/>
      <c r="GO177" s="62"/>
      <c r="GP177" s="62"/>
      <c r="GQ177" s="62"/>
      <c r="GR177" s="62"/>
      <c r="GS177" s="62"/>
      <c r="GT177" s="62"/>
      <c r="GU177" s="62"/>
      <c r="GV177" s="62"/>
      <c r="GW177" s="5"/>
      <c r="GX177" s="5"/>
      <c r="GY177" s="5"/>
      <c r="GZ177" s="5"/>
      <c r="HA177" s="5"/>
      <c r="HB177" s="5"/>
      <c r="HC177" s="5"/>
      <c r="HD177" s="5"/>
      <c r="HE177" s="5"/>
      <c r="HF177" s="5"/>
      <c r="HG177" s="5"/>
      <c r="HH177" s="5"/>
      <c r="HI177" s="5"/>
      <c r="HJ177" s="5"/>
      <c r="HK177" s="5"/>
      <c r="HL177" s="62"/>
      <c r="HM177" s="62"/>
      <c r="HN177" s="62"/>
      <c r="HO177" s="62"/>
      <c r="HP177" s="62"/>
      <c r="HQ177" s="62"/>
      <c r="HR177" s="62"/>
      <c r="HS177" s="62"/>
      <c r="HT177" s="62"/>
      <c r="HU177" s="62"/>
      <c r="HV177" s="62"/>
      <c r="HW177" s="62"/>
      <c r="HX177" s="62"/>
      <c r="HY177" s="62"/>
      <c r="HZ177" s="62"/>
      <c r="IA177" s="5"/>
      <c r="IB177" s="5"/>
      <c r="IC177" s="5"/>
      <c r="ID177" s="5"/>
      <c r="IE177" s="5"/>
      <c r="IF177" s="5"/>
      <c r="IG177" s="5"/>
      <c r="IH177" s="5"/>
      <c r="II177" s="5"/>
      <c r="IJ177" s="5"/>
      <c r="IK177" s="5"/>
      <c r="IL177" s="5"/>
      <c r="IM177" s="5"/>
      <c r="IN177" s="5"/>
      <c r="IO177" s="5"/>
      <c r="IP177" s="62"/>
      <c r="IQ177" s="62"/>
      <c r="IR177" s="62"/>
      <c r="IS177" s="62"/>
      <c r="IT177" s="62"/>
      <c r="IU177" s="62"/>
      <c r="IV177" s="62"/>
      <c r="IW177" s="62"/>
      <c r="IX177" s="62"/>
      <c r="IY177" s="62"/>
      <c r="IZ177" s="62"/>
      <c r="JA177" s="62"/>
      <c r="JB177" s="62"/>
      <c r="JC177" s="62"/>
      <c r="JD177" s="62"/>
      <c r="JE177" s="5"/>
      <c r="JF177" s="5"/>
      <c r="JG177" s="5"/>
      <c r="JH177" s="5"/>
      <c r="JI177" s="5"/>
      <c r="JJ177" s="5"/>
      <c r="JK177" s="5"/>
      <c r="JL177" s="5"/>
      <c r="JM177" s="5"/>
      <c r="JN177" s="5"/>
      <c r="JO177" s="5"/>
      <c r="JP177" s="5"/>
      <c r="JQ177" s="5"/>
      <c r="JR177" s="5"/>
      <c r="JS177" s="5"/>
      <c r="JT177" s="62"/>
      <c r="JU177" s="62"/>
      <c r="JV177" s="62"/>
      <c r="JW177" s="62"/>
      <c r="JX177" s="62"/>
      <c r="JY177" s="62"/>
      <c r="JZ177" s="62"/>
      <c r="KA177" s="62"/>
      <c r="KB177" s="62"/>
      <c r="KC177" s="62"/>
      <c r="KD177" s="62"/>
      <c r="KE177" s="62"/>
      <c r="KF177" s="62"/>
      <c r="KG177" s="62"/>
      <c r="KH177" s="62"/>
      <c r="KI177" s="5"/>
      <c r="KJ177" s="5"/>
      <c r="KK177" s="5"/>
      <c r="KL177" s="5"/>
      <c r="KM177" s="5"/>
      <c r="KN177" s="5"/>
      <c r="KO177" s="5"/>
      <c r="KP177" s="5"/>
      <c r="KQ177" s="5"/>
      <c r="KR177" s="5"/>
      <c r="KS177" s="5"/>
      <c r="KT177" s="5"/>
      <c r="KU177" s="5"/>
      <c r="KV177" s="5"/>
      <c r="KW177" s="5"/>
      <c r="KX177" s="62"/>
      <c r="KY177" s="62"/>
      <c r="KZ177" s="62"/>
      <c r="LA177" s="62"/>
      <c r="LB177" s="62"/>
      <c r="LC177" s="62"/>
      <c r="LD177" s="62"/>
      <c r="LE177" s="62"/>
      <c r="LF177" s="62"/>
      <c r="LG177" s="62"/>
      <c r="LH177" s="62"/>
      <c r="LI177" s="62"/>
      <c r="LJ177" s="62"/>
      <c r="LK177" s="62"/>
      <c r="LL177" s="62"/>
    </row>
    <row r="178" spans="1:324" x14ac:dyDescent="0.35">
      <c r="A178" s="131">
        <v>174</v>
      </c>
      <c r="B178" s="170"/>
      <c r="C178" s="170"/>
      <c r="D178" s="152">
        <v>299</v>
      </c>
      <c r="E178" s="72" t="str">
        <f>'BVEM Scorecard'!F177</f>
        <v>Wind</v>
      </c>
      <c r="F178" s="96">
        <f t="shared" si="188"/>
        <v>0.65</v>
      </c>
      <c r="G178" s="96">
        <f t="shared" si="189"/>
        <v>0.72</v>
      </c>
      <c r="H178" s="96">
        <f t="shared" si="190"/>
        <v>0</v>
      </c>
      <c r="I178" s="96">
        <f t="shared" si="191"/>
        <v>0</v>
      </c>
      <c r="J178" s="66">
        <v>1</v>
      </c>
      <c r="K178" s="66">
        <v>1</v>
      </c>
      <c r="L178" s="66">
        <v>0</v>
      </c>
      <c r="M178" s="66">
        <v>1</v>
      </c>
      <c r="N178" s="66">
        <v>1</v>
      </c>
      <c r="O178" s="66">
        <v>0</v>
      </c>
      <c r="P178" s="66"/>
      <c r="Q178" s="66">
        <v>0.6</v>
      </c>
      <c r="R178" s="66">
        <v>1</v>
      </c>
      <c r="S178" s="66">
        <v>1</v>
      </c>
      <c r="T178" s="66">
        <v>1</v>
      </c>
      <c r="U178" s="66">
        <v>0</v>
      </c>
      <c r="V178" s="66">
        <f t="shared" si="197"/>
        <v>3.6</v>
      </c>
      <c r="W178" s="66">
        <f t="shared" si="198"/>
        <v>0.65</v>
      </c>
      <c r="X178" s="35"/>
      <c r="Y178" s="5"/>
      <c r="Z178" s="5"/>
      <c r="AA178" s="5"/>
      <c r="AB178" s="5"/>
      <c r="AC178" s="5"/>
      <c r="AD178" s="5"/>
      <c r="AE178" s="5"/>
      <c r="AF178" s="5"/>
      <c r="AG178" s="5"/>
      <c r="AH178" s="5"/>
      <c r="AI178" s="5"/>
      <c r="AJ178" s="35"/>
      <c r="AK178" s="35"/>
      <c r="AL178" s="35"/>
      <c r="AM178" s="35"/>
      <c r="AN178" s="62"/>
      <c r="AO178" s="62"/>
      <c r="AP178" s="62"/>
      <c r="AQ178" s="62"/>
      <c r="AR178" s="62"/>
      <c r="AS178" s="62"/>
      <c r="AT178" s="62"/>
      <c r="AU178" s="62"/>
      <c r="AV178" s="62"/>
      <c r="AW178" s="62"/>
      <c r="AX178" s="62"/>
      <c r="AY178" s="62"/>
      <c r="AZ178" s="62"/>
      <c r="BA178" s="62"/>
      <c r="BB178" s="62"/>
      <c r="BC178" s="5"/>
      <c r="BD178" s="5"/>
      <c r="BE178" s="5"/>
      <c r="BF178" s="5"/>
      <c r="BG178" s="5"/>
      <c r="BH178" s="5"/>
      <c r="BI178" s="5"/>
      <c r="BJ178" s="5"/>
      <c r="BK178" s="5"/>
      <c r="BL178" s="5"/>
      <c r="BM178" s="5"/>
      <c r="BN178" s="5"/>
      <c r="BO178" s="5"/>
      <c r="BP178" s="5"/>
      <c r="BQ178" s="5"/>
      <c r="BR178" s="62"/>
      <c r="BS178" s="62"/>
      <c r="BT178" s="62"/>
      <c r="BU178" s="62"/>
      <c r="BV178" s="62"/>
      <c r="BW178" s="62"/>
      <c r="BX178" s="62"/>
      <c r="BY178" s="62"/>
      <c r="BZ178" s="62"/>
      <c r="CA178" s="62"/>
      <c r="CB178" s="62"/>
      <c r="CC178" s="62"/>
      <c r="CD178" s="62"/>
      <c r="CE178" s="62"/>
      <c r="CF178" s="62"/>
      <c r="CG178" s="5"/>
      <c r="CH178" s="5"/>
      <c r="CI178" s="5"/>
      <c r="CJ178" s="5"/>
      <c r="CK178" s="5"/>
      <c r="CL178" s="5"/>
      <c r="CM178" s="5"/>
      <c r="CN178" s="5"/>
      <c r="CO178" s="5"/>
      <c r="CP178" s="5"/>
      <c r="CQ178" s="5"/>
      <c r="CR178" s="5"/>
      <c r="CS178" s="5"/>
      <c r="CT178" s="5"/>
      <c r="CU178" s="5"/>
      <c r="CV178" s="62"/>
      <c r="CW178" s="62"/>
      <c r="CX178" s="62"/>
      <c r="CY178" s="62"/>
      <c r="CZ178" s="62"/>
      <c r="DA178" s="62"/>
      <c r="DB178" s="62"/>
      <c r="DC178" s="62"/>
      <c r="DD178" s="62"/>
      <c r="DE178" s="62"/>
      <c r="DF178" s="62"/>
      <c r="DG178" s="62"/>
      <c r="DH178" s="62"/>
      <c r="DI178" s="62"/>
      <c r="DJ178" s="62"/>
      <c r="DK178" s="5"/>
      <c r="DL178" s="5"/>
      <c r="DM178" s="5"/>
      <c r="DN178" s="5"/>
      <c r="DO178" s="5"/>
      <c r="DP178" s="5"/>
      <c r="DQ178" s="5"/>
      <c r="DR178" s="5"/>
      <c r="DS178" s="5"/>
      <c r="DT178" s="5"/>
      <c r="DU178" s="5"/>
      <c r="DV178" s="5"/>
      <c r="DW178" s="5"/>
      <c r="DX178" s="5"/>
      <c r="DY178" s="5"/>
      <c r="DZ178" s="62"/>
      <c r="EA178" s="62"/>
      <c r="EB178" s="62"/>
      <c r="EC178" s="62"/>
      <c r="ED178" s="62"/>
      <c r="EE178" s="62"/>
      <c r="EF178" s="62"/>
      <c r="EG178" s="62"/>
      <c r="EH178" s="62"/>
      <c r="EI178" s="62"/>
      <c r="EJ178" s="62"/>
      <c r="EK178" s="62"/>
      <c r="EL178" s="62"/>
      <c r="EM178" s="62"/>
      <c r="EN178" s="62"/>
      <c r="EO178" s="5"/>
      <c r="EP178" s="5"/>
      <c r="EQ178" s="5"/>
      <c r="ER178" s="5"/>
      <c r="ES178" s="5"/>
      <c r="ET178" s="5"/>
      <c r="EU178" s="5"/>
      <c r="EV178" s="5"/>
      <c r="EW178" s="5"/>
      <c r="EX178" s="5"/>
      <c r="EY178" s="5"/>
      <c r="EZ178" s="5"/>
      <c r="FA178" s="5"/>
      <c r="FB178" s="5"/>
      <c r="FC178" s="5"/>
      <c r="FD178" s="62"/>
      <c r="FE178" s="62"/>
      <c r="FF178" s="62"/>
      <c r="FG178" s="62"/>
      <c r="FH178" s="62"/>
      <c r="FI178" s="62"/>
      <c r="FJ178" s="62"/>
      <c r="FK178" s="62"/>
      <c r="FL178" s="62"/>
      <c r="FM178" s="62"/>
      <c r="FN178" s="62"/>
      <c r="FO178" s="62"/>
      <c r="FP178" s="62"/>
      <c r="FQ178" s="62"/>
      <c r="FR178" s="62"/>
      <c r="FS178" s="5"/>
      <c r="FT178" s="5"/>
      <c r="FU178" s="5"/>
      <c r="FV178" s="5"/>
      <c r="FW178" s="5"/>
      <c r="FX178" s="5"/>
      <c r="FY178" s="5"/>
      <c r="FZ178" s="5"/>
      <c r="GA178" s="5"/>
      <c r="GB178" s="5"/>
      <c r="GC178" s="5"/>
      <c r="GD178" s="5"/>
      <c r="GE178" s="5"/>
      <c r="GF178" s="5"/>
      <c r="GG178" s="5"/>
      <c r="GH178" s="62"/>
      <c r="GI178" s="62"/>
      <c r="GJ178" s="62"/>
      <c r="GK178" s="62"/>
      <c r="GL178" s="62"/>
      <c r="GM178" s="62"/>
      <c r="GN178" s="62"/>
      <c r="GO178" s="62"/>
      <c r="GP178" s="62"/>
      <c r="GQ178" s="62"/>
      <c r="GR178" s="62"/>
      <c r="GS178" s="62"/>
      <c r="GT178" s="62"/>
      <c r="GU178" s="62"/>
      <c r="GV178" s="62"/>
      <c r="GW178" s="5"/>
      <c r="GX178" s="5"/>
      <c r="GY178" s="5"/>
      <c r="GZ178" s="5"/>
      <c r="HA178" s="5"/>
      <c r="HB178" s="5"/>
      <c r="HC178" s="5"/>
      <c r="HD178" s="5"/>
      <c r="HE178" s="5"/>
      <c r="HF178" s="5"/>
      <c r="HG178" s="5"/>
      <c r="HH178" s="5"/>
      <c r="HI178" s="5"/>
      <c r="HJ178" s="5"/>
      <c r="HK178" s="5"/>
      <c r="HL178" s="62"/>
      <c r="HM178" s="62"/>
      <c r="HN178" s="62"/>
      <c r="HO178" s="62"/>
      <c r="HP178" s="62"/>
      <c r="HQ178" s="62"/>
      <c r="HR178" s="62"/>
      <c r="HS178" s="62"/>
      <c r="HT178" s="62"/>
      <c r="HU178" s="62"/>
      <c r="HV178" s="62"/>
      <c r="HW178" s="62"/>
      <c r="HX178" s="62"/>
      <c r="HY178" s="62"/>
      <c r="HZ178" s="62"/>
      <c r="IA178" s="5"/>
      <c r="IB178" s="5"/>
      <c r="IC178" s="5"/>
      <c r="ID178" s="5"/>
      <c r="IE178" s="5"/>
      <c r="IF178" s="5"/>
      <c r="IG178" s="5"/>
      <c r="IH178" s="5"/>
      <c r="II178" s="5"/>
      <c r="IJ178" s="5"/>
      <c r="IK178" s="5"/>
      <c r="IL178" s="5"/>
      <c r="IM178" s="5"/>
      <c r="IN178" s="5"/>
      <c r="IO178" s="5"/>
      <c r="IP178" s="62"/>
      <c r="IQ178" s="62"/>
      <c r="IR178" s="62"/>
      <c r="IS178" s="62"/>
      <c r="IT178" s="62"/>
      <c r="IU178" s="62"/>
      <c r="IV178" s="62"/>
      <c r="IW178" s="62"/>
      <c r="IX178" s="62"/>
      <c r="IY178" s="62"/>
      <c r="IZ178" s="62"/>
      <c r="JA178" s="62"/>
      <c r="JB178" s="62"/>
      <c r="JC178" s="62"/>
      <c r="JD178" s="62"/>
      <c r="JE178" s="5"/>
      <c r="JF178" s="5"/>
      <c r="JG178" s="5"/>
      <c r="JH178" s="5"/>
      <c r="JI178" s="5"/>
      <c r="JJ178" s="5"/>
      <c r="JK178" s="5"/>
      <c r="JL178" s="5"/>
      <c r="JM178" s="5"/>
      <c r="JN178" s="5"/>
      <c r="JO178" s="5"/>
      <c r="JP178" s="5"/>
      <c r="JQ178" s="5"/>
      <c r="JR178" s="5"/>
      <c r="JS178" s="5"/>
      <c r="JT178" s="62"/>
      <c r="JU178" s="62"/>
      <c r="JV178" s="62"/>
      <c r="JW178" s="62"/>
      <c r="JX178" s="62"/>
      <c r="JY178" s="62"/>
      <c r="JZ178" s="62"/>
      <c r="KA178" s="62"/>
      <c r="KB178" s="62"/>
      <c r="KC178" s="62"/>
      <c r="KD178" s="62"/>
      <c r="KE178" s="62"/>
      <c r="KF178" s="62"/>
      <c r="KG178" s="62"/>
      <c r="KH178" s="62"/>
      <c r="KI178" s="5"/>
      <c r="KJ178" s="5"/>
      <c r="KK178" s="5"/>
      <c r="KL178" s="5"/>
      <c r="KM178" s="5"/>
      <c r="KN178" s="5"/>
      <c r="KO178" s="5"/>
      <c r="KP178" s="5"/>
      <c r="KQ178" s="5"/>
      <c r="KR178" s="5"/>
      <c r="KS178" s="5"/>
      <c r="KT178" s="5"/>
      <c r="KU178" s="5"/>
      <c r="KV178" s="5"/>
      <c r="KW178" s="5"/>
      <c r="KX178" s="62"/>
      <c r="KY178" s="62"/>
      <c r="KZ178" s="62"/>
      <c r="LA178" s="62"/>
      <c r="LB178" s="62"/>
      <c r="LC178" s="62"/>
      <c r="LD178" s="62"/>
      <c r="LE178" s="62"/>
      <c r="LF178" s="62"/>
      <c r="LG178" s="62"/>
      <c r="LH178" s="62"/>
      <c r="LI178" s="62"/>
      <c r="LJ178" s="62"/>
      <c r="LK178" s="62"/>
      <c r="LL178" s="62"/>
    </row>
    <row r="179" spans="1:324" x14ac:dyDescent="0.35">
      <c r="A179" s="131">
        <v>175</v>
      </c>
      <c r="B179" s="170"/>
      <c r="C179" s="170"/>
      <c r="D179" s="152">
        <v>219</v>
      </c>
      <c r="E179" s="72" t="str">
        <f>'BVEM Scorecard'!F178</f>
        <v>Wind</v>
      </c>
      <c r="F179" s="96"/>
      <c r="G179" s="96"/>
      <c r="H179" s="96"/>
      <c r="I179" s="96"/>
      <c r="J179" s="66"/>
      <c r="K179" s="66"/>
      <c r="L179" s="66"/>
      <c r="M179" s="66"/>
      <c r="N179" s="66"/>
      <c r="O179" s="66"/>
      <c r="P179" s="66"/>
      <c r="Q179" s="66"/>
      <c r="R179" s="66"/>
      <c r="S179" s="66"/>
      <c r="T179" s="66"/>
      <c r="U179" s="66"/>
      <c r="V179" s="66"/>
      <c r="W179" s="66"/>
      <c r="X179" s="35"/>
      <c r="Y179" s="5"/>
      <c r="Z179" s="5"/>
      <c r="AA179" s="5"/>
      <c r="AB179" s="5"/>
      <c r="AC179" s="5"/>
      <c r="AD179" s="5"/>
      <c r="AE179" s="5"/>
      <c r="AF179" s="5"/>
      <c r="AG179" s="5"/>
      <c r="AH179" s="5"/>
      <c r="AI179" s="5"/>
      <c r="AJ179" s="35"/>
      <c r="AK179" s="35"/>
      <c r="AL179" s="35"/>
      <c r="AM179" s="35"/>
      <c r="AN179" s="62"/>
      <c r="AO179" s="62"/>
      <c r="AP179" s="62"/>
      <c r="AQ179" s="62"/>
      <c r="AR179" s="62"/>
      <c r="AS179" s="62"/>
      <c r="AT179" s="62"/>
      <c r="AU179" s="62"/>
      <c r="AV179" s="62"/>
      <c r="AW179" s="62"/>
      <c r="AX179" s="62"/>
      <c r="AY179" s="62"/>
      <c r="AZ179" s="62"/>
      <c r="BA179" s="62"/>
      <c r="BB179" s="62"/>
      <c r="BC179" s="5"/>
      <c r="BD179" s="5"/>
      <c r="BE179" s="5"/>
      <c r="BF179" s="5"/>
      <c r="BG179" s="5"/>
      <c r="BH179" s="5"/>
      <c r="BI179" s="5"/>
      <c r="BJ179" s="5"/>
      <c r="BK179" s="5"/>
      <c r="BL179" s="5"/>
      <c r="BM179" s="5"/>
      <c r="BN179" s="5"/>
      <c r="BO179" s="5"/>
      <c r="BP179" s="5"/>
      <c r="BQ179" s="5"/>
      <c r="BR179" s="62"/>
      <c r="BS179" s="62"/>
      <c r="BT179" s="62"/>
      <c r="BU179" s="62"/>
      <c r="BV179" s="62"/>
      <c r="BW179" s="62"/>
      <c r="BX179" s="62"/>
      <c r="BY179" s="62"/>
      <c r="BZ179" s="62"/>
      <c r="CA179" s="62"/>
      <c r="CB179" s="62"/>
      <c r="CC179" s="62"/>
      <c r="CD179" s="62"/>
      <c r="CE179" s="62"/>
      <c r="CF179" s="62"/>
      <c r="CG179" s="5"/>
      <c r="CH179" s="5"/>
      <c r="CI179" s="5"/>
      <c r="CJ179" s="5"/>
      <c r="CK179" s="5"/>
      <c r="CL179" s="5"/>
      <c r="CM179" s="5"/>
      <c r="CN179" s="5"/>
      <c r="CO179" s="5"/>
      <c r="CP179" s="5"/>
      <c r="CQ179" s="5"/>
      <c r="CR179" s="5"/>
      <c r="CS179" s="5"/>
      <c r="CT179" s="5"/>
      <c r="CU179" s="5"/>
      <c r="CV179" s="62"/>
      <c r="CW179" s="62"/>
      <c r="CX179" s="62"/>
      <c r="CY179" s="62"/>
      <c r="CZ179" s="62"/>
      <c r="DA179" s="62"/>
      <c r="DB179" s="62"/>
      <c r="DC179" s="62"/>
      <c r="DD179" s="62"/>
      <c r="DE179" s="62"/>
      <c r="DF179" s="62"/>
      <c r="DG179" s="62"/>
      <c r="DH179" s="62"/>
      <c r="DI179" s="62"/>
      <c r="DJ179" s="62"/>
      <c r="DK179" s="5"/>
      <c r="DL179" s="5"/>
      <c r="DM179" s="5"/>
      <c r="DN179" s="5"/>
      <c r="DO179" s="5"/>
      <c r="DP179" s="5"/>
      <c r="DQ179" s="5"/>
      <c r="DR179" s="5"/>
      <c r="DS179" s="5"/>
      <c r="DT179" s="5"/>
      <c r="DU179" s="5"/>
      <c r="DV179" s="5"/>
      <c r="DW179" s="5"/>
      <c r="DX179" s="5"/>
      <c r="DY179" s="5"/>
      <c r="DZ179" s="62"/>
      <c r="EA179" s="62"/>
      <c r="EB179" s="62"/>
      <c r="EC179" s="62"/>
      <c r="ED179" s="62"/>
      <c r="EE179" s="62"/>
      <c r="EF179" s="62"/>
      <c r="EG179" s="62"/>
      <c r="EH179" s="62"/>
      <c r="EI179" s="62"/>
      <c r="EJ179" s="62"/>
      <c r="EK179" s="62"/>
      <c r="EL179" s="62"/>
      <c r="EM179" s="62"/>
      <c r="EN179" s="62"/>
      <c r="EO179" s="5"/>
      <c r="EP179" s="5"/>
      <c r="EQ179" s="5"/>
      <c r="ER179" s="5"/>
      <c r="ES179" s="5"/>
      <c r="ET179" s="5"/>
      <c r="EU179" s="5"/>
      <c r="EV179" s="5"/>
      <c r="EW179" s="5"/>
      <c r="EX179" s="5"/>
      <c r="EY179" s="5"/>
      <c r="EZ179" s="5"/>
      <c r="FA179" s="5"/>
      <c r="FB179" s="5"/>
      <c r="FC179" s="5"/>
      <c r="FD179" s="62"/>
      <c r="FE179" s="62"/>
      <c r="FF179" s="62"/>
      <c r="FG179" s="62"/>
      <c r="FH179" s="62"/>
      <c r="FI179" s="62"/>
      <c r="FJ179" s="62"/>
      <c r="FK179" s="62"/>
      <c r="FL179" s="62"/>
      <c r="FM179" s="62"/>
      <c r="FN179" s="62"/>
      <c r="FO179" s="62"/>
      <c r="FP179" s="62"/>
      <c r="FQ179" s="62"/>
      <c r="FR179" s="62"/>
      <c r="FS179" s="5"/>
      <c r="FT179" s="5"/>
      <c r="FU179" s="5"/>
      <c r="FV179" s="5"/>
      <c r="FW179" s="5"/>
      <c r="FX179" s="5"/>
      <c r="FY179" s="5"/>
      <c r="FZ179" s="5"/>
      <c r="GA179" s="5"/>
      <c r="GB179" s="5"/>
      <c r="GC179" s="5"/>
      <c r="GD179" s="5"/>
      <c r="GE179" s="5"/>
      <c r="GF179" s="5"/>
      <c r="GG179" s="5"/>
      <c r="GH179" s="62"/>
      <c r="GI179" s="62"/>
      <c r="GJ179" s="62"/>
      <c r="GK179" s="62"/>
      <c r="GL179" s="62"/>
      <c r="GM179" s="62"/>
      <c r="GN179" s="62"/>
      <c r="GO179" s="62"/>
      <c r="GP179" s="62"/>
      <c r="GQ179" s="62"/>
      <c r="GR179" s="62"/>
      <c r="GS179" s="62"/>
      <c r="GT179" s="62"/>
      <c r="GU179" s="62"/>
      <c r="GV179" s="62"/>
      <c r="GW179" s="5"/>
      <c r="GX179" s="5"/>
      <c r="GY179" s="5"/>
      <c r="GZ179" s="5"/>
      <c r="HA179" s="5"/>
      <c r="HB179" s="5"/>
      <c r="HC179" s="5"/>
      <c r="HD179" s="5"/>
      <c r="HE179" s="5"/>
      <c r="HF179" s="5"/>
      <c r="HG179" s="5"/>
      <c r="HH179" s="5"/>
      <c r="HI179" s="5"/>
      <c r="HJ179" s="5"/>
      <c r="HK179" s="5"/>
      <c r="HL179" s="62"/>
      <c r="HM179" s="62"/>
      <c r="HN179" s="62"/>
      <c r="HO179" s="62"/>
      <c r="HP179" s="62"/>
      <c r="HQ179" s="62"/>
      <c r="HR179" s="62"/>
      <c r="HS179" s="62"/>
      <c r="HT179" s="62"/>
      <c r="HU179" s="62"/>
      <c r="HV179" s="62"/>
      <c r="HW179" s="62"/>
      <c r="HX179" s="62"/>
      <c r="HY179" s="62"/>
      <c r="HZ179" s="62"/>
      <c r="IA179" s="5"/>
      <c r="IB179" s="5"/>
      <c r="IC179" s="5"/>
      <c r="ID179" s="5"/>
      <c r="IE179" s="5"/>
      <c r="IF179" s="5"/>
      <c r="IG179" s="5"/>
      <c r="IH179" s="5"/>
      <c r="II179" s="5"/>
      <c r="IJ179" s="5"/>
      <c r="IK179" s="5"/>
      <c r="IL179" s="5"/>
      <c r="IM179" s="5"/>
      <c r="IN179" s="5"/>
      <c r="IO179" s="5"/>
      <c r="IP179" s="62"/>
      <c r="IQ179" s="62"/>
      <c r="IR179" s="62"/>
      <c r="IS179" s="62"/>
      <c r="IT179" s="62"/>
      <c r="IU179" s="62"/>
      <c r="IV179" s="62"/>
      <c r="IW179" s="62"/>
      <c r="IX179" s="62"/>
      <c r="IY179" s="62"/>
      <c r="IZ179" s="62"/>
      <c r="JA179" s="62"/>
      <c r="JB179" s="62"/>
      <c r="JC179" s="62"/>
      <c r="JD179" s="62"/>
      <c r="JE179" s="5"/>
      <c r="JF179" s="5"/>
      <c r="JG179" s="5"/>
      <c r="JH179" s="5"/>
      <c r="JI179" s="5"/>
      <c r="JJ179" s="5"/>
      <c r="JK179" s="5"/>
      <c r="JL179" s="5"/>
      <c r="JM179" s="5"/>
      <c r="JN179" s="5"/>
      <c r="JO179" s="5"/>
      <c r="JP179" s="5"/>
      <c r="JQ179" s="5"/>
      <c r="JR179" s="5"/>
      <c r="JS179" s="5"/>
      <c r="JT179" s="62"/>
      <c r="JU179" s="62"/>
      <c r="JV179" s="62"/>
      <c r="JW179" s="62"/>
      <c r="JX179" s="62"/>
      <c r="JY179" s="62"/>
      <c r="JZ179" s="62"/>
      <c r="KA179" s="62"/>
      <c r="KB179" s="62"/>
      <c r="KC179" s="62"/>
      <c r="KD179" s="62"/>
      <c r="KE179" s="62"/>
      <c r="KF179" s="62"/>
      <c r="KG179" s="62"/>
      <c r="KH179" s="62"/>
      <c r="KI179" s="5"/>
      <c r="KJ179" s="5"/>
      <c r="KK179" s="5"/>
      <c r="KL179" s="5"/>
      <c r="KM179" s="5"/>
      <c r="KN179" s="5"/>
      <c r="KO179" s="5"/>
      <c r="KP179" s="5"/>
      <c r="KQ179" s="5"/>
      <c r="KR179" s="5"/>
      <c r="KS179" s="5"/>
      <c r="KT179" s="5"/>
      <c r="KU179" s="5"/>
      <c r="KV179" s="5"/>
      <c r="KW179" s="5"/>
      <c r="KX179" s="62"/>
      <c r="KY179" s="62"/>
      <c r="KZ179" s="62"/>
      <c r="LA179" s="62"/>
      <c r="LB179" s="62"/>
      <c r="LC179" s="62"/>
      <c r="LD179" s="62"/>
      <c r="LE179" s="62"/>
      <c r="LF179" s="62"/>
      <c r="LG179" s="62"/>
      <c r="LH179" s="62"/>
      <c r="LI179" s="62"/>
      <c r="LJ179" s="62"/>
      <c r="LK179" s="62"/>
      <c r="LL179" s="62"/>
    </row>
    <row r="180" spans="1:324" x14ac:dyDescent="0.35">
      <c r="A180" s="131">
        <v>176</v>
      </c>
      <c r="B180" s="170"/>
      <c r="C180" s="170"/>
      <c r="D180" s="152">
        <v>301</v>
      </c>
      <c r="E180" s="72" t="str">
        <f>'BVEM Scorecard'!F179</f>
        <v>Solar</v>
      </c>
      <c r="F180" s="96">
        <f t="shared" si="188"/>
        <v>0.65</v>
      </c>
      <c r="G180" s="96">
        <f t="shared" si="189"/>
        <v>0.72</v>
      </c>
      <c r="H180" s="96">
        <f t="shared" si="190"/>
        <v>0</v>
      </c>
      <c r="I180" s="96">
        <f t="shared" si="191"/>
        <v>0</v>
      </c>
      <c r="J180" s="66">
        <v>1</v>
      </c>
      <c r="K180" s="66">
        <v>1</v>
      </c>
      <c r="L180" s="66">
        <v>0</v>
      </c>
      <c r="M180" s="66">
        <v>1</v>
      </c>
      <c r="N180" s="66">
        <v>1</v>
      </c>
      <c r="O180" s="66">
        <v>0</v>
      </c>
      <c r="P180" s="66"/>
      <c r="Q180" s="66">
        <v>0.6</v>
      </c>
      <c r="R180" s="66">
        <v>1</v>
      </c>
      <c r="S180" s="66">
        <v>1</v>
      </c>
      <c r="T180" s="66">
        <v>1</v>
      </c>
      <c r="U180" s="66">
        <v>0</v>
      </c>
      <c r="V180" s="66">
        <f t="shared" si="197"/>
        <v>3.6</v>
      </c>
      <c r="W180" s="66">
        <f t="shared" si="198"/>
        <v>0.65</v>
      </c>
      <c r="X180" s="35"/>
      <c r="Y180" s="5"/>
      <c r="Z180" s="5"/>
      <c r="AA180" s="5"/>
      <c r="AB180" s="5"/>
      <c r="AC180" s="5"/>
      <c r="AD180" s="5"/>
      <c r="AE180" s="5"/>
      <c r="AF180" s="5"/>
      <c r="AG180" s="5"/>
      <c r="AH180" s="5"/>
      <c r="AI180" s="5"/>
      <c r="AJ180" s="35"/>
      <c r="AK180" s="35"/>
      <c r="AL180" s="35"/>
      <c r="AM180" s="35"/>
      <c r="AN180" s="62"/>
      <c r="AO180" s="62"/>
      <c r="AP180" s="62"/>
      <c r="AQ180" s="62"/>
      <c r="AR180" s="62"/>
      <c r="AS180" s="62"/>
      <c r="AT180" s="62"/>
      <c r="AU180" s="62"/>
      <c r="AV180" s="62"/>
      <c r="AW180" s="62"/>
      <c r="AX180" s="62"/>
      <c r="AY180" s="62"/>
      <c r="AZ180" s="62"/>
      <c r="BA180" s="62"/>
      <c r="BB180" s="62"/>
      <c r="BC180" s="5"/>
      <c r="BD180" s="5"/>
      <c r="BE180" s="5"/>
      <c r="BF180" s="5"/>
      <c r="BG180" s="5"/>
      <c r="BH180" s="5"/>
      <c r="BI180" s="5"/>
      <c r="BJ180" s="5"/>
      <c r="BK180" s="5"/>
      <c r="BL180" s="5"/>
      <c r="BM180" s="5"/>
      <c r="BN180" s="5"/>
      <c r="BO180" s="5"/>
      <c r="BP180" s="5"/>
      <c r="BQ180" s="5"/>
      <c r="BR180" s="62"/>
      <c r="BS180" s="62"/>
      <c r="BT180" s="62"/>
      <c r="BU180" s="62"/>
      <c r="BV180" s="62"/>
      <c r="BW180" s="62"/>
      <c r="BX180" s="62"/>
      <c r="BY180" s="62"/>
      <c r="BZ180" s="62"/>
      <c r="CA180" s="62"/>
      <c r="CB180" s="62"/>
      <c r="CC180" s="62"/>
      <c r="CD180" s="62"/>
      <c r="CE180" s="62"/>
      <c r="CF180" s="62"/>
      <c r="CG180" s="5"/>
      <c r="CH180" s="5"/>
      <c r="CI180" s="5"/>
      <c r="CJ180" s="5"/>
      <c r="CK180" s="5"/>
      <c r="CL180" s="5"/>
      <c r="CM180" s="5"/>
      <c r="CN180" s="5"/>
      <c r="CO180" s="5"/>
      <c r="CP180" s="5"/>
      <c r="CQ180" s="5"/>
      <c r="CR180" s="5"/>
      <c r="CS180" s="5"/>
      <c r="CT180" s="5"/>
      <c r="CU180" s="5"/>
      <c r="CV180" s="62"/>
      <c r="CW180" s="62"/>
      <c r="CX180" s="62"/>
      <c r="CY180" s="62"/>
      <c r="CZ180" s="62"/>
      <c r="DA180" s="62"/>
      <c r="DB180" s="62"/>
      <c r="DC180" s="62"/>
      <c r="DD180" s="62"/>
      <c r="DE180" s="62"/>
      <c r="DF180" s="62"/>
      <c r="DG180" s="62"/>
      <c r="DH180" s="62"/>
      <c r="DI180" s="62"/>
      <c r="DJ180" s="62"/>
      <c r="DK180" s="5"/>
      <c r="DL180" s="5"/>
      <c r="DM180" s="5"/>
      <c r="DN180" s="5"/>
      <c r="DO180" s="5"/>
      <c r="DP180" s="5"/>
      <c r="DQ180" s="5"/>
      <c r="DR180" s="5"/>
      <c r="DS180" s="5"/>
      <c r="DT180" s="5"/>
      <c r="DU180" s="5"/>
      <c r="DV180" s="5"/>
      <c r="DW180" s="5"/>
      <c r="DX180" s="5"/>
      <c r="DY180" s="5"/>
      <c r="DZ180" s="62"/>
      <c r="EA180" s="62"/>
      <c r="EB180" s="62"/>
      <c r="EC180" s="62"/>
      <c r="ED180" s="62"/>
      <c r="EE180" s="62"/>
      <c r="EF180" s="62"/>
      <c r="EG180" s="62"/>
      <c r="EH180" s="62"/>
      <c r="EI180" s="62"/>
      <c r="EJ180" s="62"/>
      <c r="EK180" s="62"/>
      <c r="EL180" s="62"/>
      <c r="EM180" s="62"/>
      <c r="EN180" s="62"/>
      <c r="EO180" s="5"/>
      <c r="EP180" s="5"/>
      <c r="EQ180" s="5"/>
      <c r="ER180" s="5"/>
      <c r="ES180" s="5"/>
      <c r="ET180" s="5"/>
      <c r="EU180" s="5"/>
      <c r="EV180" s="5"/>
      <c r="EW180" s="5"/>
      <c r="EX180" s="5"/>
      <c r="EY180" s="5"/>
      <c r="EZ180" s="5"/>
      <c r="FA180" s="5"/>
      <c r="FB180" s="5"/>
      <c r="FC180" s="5"/>
      <c r="FD180" s="62"/>
      <c r="FE180" s="62"/>
      <c r="FF180" s="62"/>
      <c r="FG180" s="62"/>
      <c r="FH180" s="62"/>
      <c r="FI180" s="62"/>
      <c r="FJ180" s="62"/>
      <c r="FK180" s="62"/>
      <c r="FL180" s="62"/>
      <c r="FM180" s="62"/>
      <c r="FN180" s="62"/>
      <c r="FO180" s="62"/>
      <c r="FP180" s="62"/>
      <c r="FQ180" s="62"/>
      <c r="FR180" s="62"/>
      <c r="FS180" s="5"/>
      <c r="FT180" s="5"/>
      <c r="FU180" s="5"/>
      <c r="FV180" s="5"/>
      <c r="FW180" s="5"/>
      <c r="FX180" s="5"/>
      <c r="FY180" s="5"/>
      <c r="FZ180" s="5"/>
      <c r="GA180" s="5"/>
      <c r="GB180" s="5"/>
      <c r="GC180" s="5"/>
      <c r="GD180" s="5"/>
      <c r="GE180" s="5"/>
      <c r="GF180" s="5"/>
      <c r="GG180" s="5"/>
      <c r="GH180" s="62"/>
      <c r="GI180" s="62"/>
      <c r="GJ180" s="62"/>
      <c r="GK180" s="62"/>
      <c r="GL180" s="62"/>
      <c r="GM180" s="62"/>
      <c r="GN180" s="62"/>
      <c r="GO180" s="62"/>
      <c r="GP180" s="62"/>
      <c r="GQ180" s="62"/>
      <c r="GR180" s="62"/>
      <c r="GS180" s="62"/>
      <c r="GT180" s="62"/>
      <c r="GU180" s="62"/>
      <c r="GV180" s="62"/>
      <c r="GW180" s="5"/>
      <c r="GX180" s="5"/>
      <c r="GY180" s="5"/>
      <c r="GZ180" s="5"/>
      <c r="HA180" s="5"/>
      <c r="HB180" s="5"/>
      <c r="HC180" s="5"/>
      <c r="HD180" s="5"/>
      <c r="HE180" s="5"/>
      <c r="HF180" s="5"/>
      <c r="HG180" s="5"/>
      <c r="HH180" s="5"/>
      <c r="HI180" s="5"/>
      <c r="HJ180" s="5"/>
      <c r="HK180" s="5"/>
      <c r="HL180" s="62"/>
      <c r="HM180" s="62"/>
      <c r="HN180" s="62"/>
      <c r="HO180" s="62"/>
      <c r="HP180" s="62"/>
      <c r="HQ180" s="62"/>
      <c r="HR180" s="62"/>
      <c r="HS180" s="62"/>
      <c r="HT180" s="62"/>
      <c r="HU180" s="62"/>
      <c r="HV180" s="62"/>
      <c r="HW180" s="62"/>
      <c r="HX180" s="62"/>
      <c r="HY180" s="62"/>
      <c r="HZ180" s="62"/>
      <c r="IA180" s="5"/>
      <c r="IB180" s="5"/>
      <c r="IC180" s="5"/>
      <c r="ID180" s="5"/>
      <c r="IE180" s="5"/>
      <c r="IF180" s="5"/>
      <c r="IG180" s="5"/>
      <c r="IH180" s="5"/>
      <c r="II180" s="5"/>
      <c r="IJ180" s="5"/>
      <c r="IK180" s="5"/>
      <c r="IL180" s="5"/>
      <c r="IM180" s="5"/>
      <c r="IN180" s="5"/>
      <c r="IO180" s="5"/>
      <c r="IP180" s="62"/>
      <c r="IQ180" s="62"/>
      <c r="IR180" s="62"/>
      <c r="IS180" s="62"/>
      <c r="IT180" s="62"/>
      <c r="IU180" s="62"/>
      <c r="IV180" s="62"/>
      <c r="IW180" s="62"/>
      <c r="IX180" s="62"/>
      <c r="IY180" s="62"/>
      <c r="IZ180" s="62"/>
      <c r="JA180" s="62"/>
      <c r="JB180" s="62"/>
      <c r="JC180" s="62"/>
      <c r="JD180" s="62"/>
      <c r="JE180" s="5"/>
      <c r="JF180" s="5"/>
      <c r="JG180" s="5"/>
      <c r="JH180" s="5"/>
      <c r="JI180" s="5"/>
      <c r="JJ180" s="5"/>
      <c r="JK180" s="5"/>
      <c r="JL180" s="5"/>
      <c r="JM180" s="5"/>
      <c r="JN180" s="5"/>
      <c r="JO180" s="5"/>
      <c r="JP180" s="5"/>
      <c r="JQ180" s="5"/>
      <c r="JR180" s="5"/>
      <c r="JS180" s="5"/>
      <c r="JT180" s="62"/>
      <c r="JU180" s="62"/>
      <c r="JV180" s="62"/>
      <c r="JW180" s="62"/>
      <c r="JX180" s="62"/>
      <c r="JY180" s="62"/>
      <c r="JZ180" s="62"/>
      <c r="KA180" s="62"/>
      <c r="KB180" s="62"/>
      <c r="KC180" s="62"/>
      <c r="KD180" s="62"/>
      <c r="KE180" s="62"/>
      <c r="KF180" s="62"/>
      <c r="KG180" s="62"/>
      <c r="KH180" s="62"/>
      <c r="KI180" s="5"/>
      <c r="KJ180" s="5"/>
      <c r="KK180" s="5"/>
      <c r="KL180" s="5"/>
      <c r="KM180" s="5"/>
      <c r="KN180" s="5"/>
      <c r="KO180" s="5"/>
      <c r="KP180" s="5"/>
      <c r="KQ180" s="5"/>
      <c r="KR180" s="5"/>
      <c r="KS180" s="5"/>
      <c r="KT180" s="5"/>
      <c r="KU180" s="5"/>
      <c r="KV180" s="5"/>
      <c r="KW180" s="5"/>
      <c r="KX180" s="62"/>
      <c r="KY180" s="62"/>
      <c r="KZ180" s="62"/>
      <c r="LA180" s="62"/>
      <c r="LB180" s="62"/>
      <c r="LC180" s="62"/>
      <c r="LD180" s="62"/>
      <c r="LE180" s="62"/>
      <c r="LF180" s="62"/>
      <c r="LG180" s="62"/>
      <c r="LH180" s="62"/>
      <c r="LI180" s="62"/>
      <c r="LJ180" s="62"/>
      <c r="LK180" s="62"/>
      <c r="LL180" s="62"/>
    </row>
    <row r="181" spans="1:324" x14ac:dyDescent="0.35">
      <c r="A181" s="131">
        <v>177</v>
      </c>
      <c r="B181" s="170"/>
      <c r="C181" s="170"/>
      <c r="D181" s="152">
        <v>303</v>
      </c>
      <c r="E181" s="72" t="str">
        <f>'BVEM Scorecard'!F180</f>
        <v>Solar + Storage</v>
      </c>
      <c r="F181" s="96">
        <f t="shared" si="188"/>
        <v>0.65</v>
      </c>
      <c r="G181" s="96">
        <f t="shared" si="189"/>
        <v>0.72</v>
      </c>
      <c r="H181" s="96">
        <f t="shared" si="190"/>
        <v>0</v>
      </c>
      <c r="I181" s="96">
        <f t="shared" si="191"/>
        <v>0</v>
      </c>
      <c r="J181" s="66">
        <v>1</v>
      </c>
      <c r="K181" s="66">
        <v>1</v>
      </c>
      <c r="L181" s="66">
        <v>0</v>
      </c>
      <c r="M181" s="66">
        <v>1</v>
      </c>
      <c r="N181" s="66">
        <v>1</v>
      </c>
      <c r="O181" s="66">
        <v>0</v>
      </c>
      <c r="P181" s="66"/>
      <c r="Q181" s="66">
        <v>0.6</v>
      </c>
      <c r="R181" s="66">
        <v>1</v>
      </c>
      <c r="S181" s="66">
        <v>1</v>
      </c>
      <c r="T181" s="66">
        <v>1</v>
      </c>
      <c r="U181" s="66">
        <v>0</v>
      </c>
      <c r="V181" s="66">
        <f t="shared" si="197"/>
        <v>3.6</v>
      </c>
      <c r="W181" s="66">
        <f t="shared" si="198"/>
        <v>0.65</v>
      </c>
      <c r="X181" s="35"/>
      <c r="Y181" s="5"/>
      <c r="Z181" s="5"/>
      <c r="AA181" s="5"/>
      <c r="AB181" s="5"/>
      <c r="AC181" s="5"/>
      <c r="AD181" s="5"/>
      <c r="AE181" s="5"/>
      <c r="AF181" s="5"/>
      <c r="AG181" s="5"/>
      <c r="AH181" s="5"/>
      <c r="AI181" s="5"/>
      <c r="AJ181" s="35"/>
      <c r="AK181" s="35"/>
      <c r="AL181" s="35"/>
      <c r="AM181" s="35"/>
      <c r="AN181" s="62"/>
      <c r="AO181" s="62"/>
      <c r="AP181" s="62"/>
      <c r="AQ181" s="62"/>
      <c r="AR181" s="62"/>
      <c r="AS181" s="62"/>
      <c r="AT181" s="62"/>
      <c r="AU181" s="62"/>
      <c r="AV181" s="62"/>
      <c r="AW181" s="62"/>
      <c r="AX181" s="62"/>
      <c r="AY181" s="62"/>
      <c r="AZ181" s="62"/>
      <c r="BA181" s="62"/>
      <c r="BB181" s="62"/>
      <c r="BC181" s="5"/>
      <c r="BD181" s="5"/>
      <c r="BE181" s="5"/>
      <c r="BF181" s="5"/>
      <c r="BG181" s="5"/>
      <c r="BH181" s="5"/>
      <c r="BI181" s="5"/>
      <c r="BJ181" s="5"/>
      <c r="BK181" s="5"/>
      <c r="BL181" s="5"/>
      <c r="BM181" s="5"/>
      <c r="BN181" s="5"/>
      <c r="BO181" s="5"/>
      <c r="BP181" s="5"/>
      <c r="BQ181" s="5"/>
      <c r="BR181" s="62"/>
      <c r="BS181" s="62"/>
      <c r="BT181" s="62"/>
      <c r="BU181" s="62"/>
      <c r="BV181" s="62"/>
      <c r="BW181" s="62"/>
      <c r="BX181" s="62"/>
      <c r="BY181" s="62"/>
      <c r="BZ181" s="62"/>
      <c r="CA181" s="62"/>
      <c r="CB181" s="62"/>
      <c r="CC181" s="62"/>
      <c r="CD181" s="62"/>
      <c r="CE181" s="62"/>
      <c r="CF181" s="62"/>
      <c r="CG181" s="5"/>
      <c r="CH181" s="5"/>
      <c r="CI181" s="5"/>
      <c r="CJ181" s="5"/>
      <c r="CK181" s="5"/>
      <c r="CL181" s="5"/>
      <c r="CM181" s="5"/>
      <c r="CN181" s="5"/>
      <c r="CO181" s="5"/>
      <c r="CP181" s="5"/>
      <c r="CQ181" s="5"/>
      <c r="CR181" s="5"/>
      <c r="CS181" s="5"/>
      <c r="CT181" s="5"/>
      <c r="CU181" s="5"/>
      <c r="CV181" s="62"/>
      <c r="CW181" s="62"/>
      <c r="CX181" s="62"/>
      <c r="CY181" s="62"/>
      <c r="CZ181" s="62"/>
      <c r="DA181" s="62"/>
      <c r="DB181" s="62"/>
      <c r="DC181" s="62"/>
      <c r="DD181" s="62"/>
      <c r="DE181" s="62"/>
      <c r="DF181" s="62"/>
      <c r="DG181" s="62"/>
      <c r="DH181" s="62"/>
      <c r="DI181" s="62"/>
      <c r="DJ181" s="62"/>
      <c r="DK181" s="5"/>
      <c r="DL181" s="5"/>
      <c r="DM181" s="5"/>
      <c r="DN181" s="5"/>
      <c r="DO181" s="5"/>
      <c r="DP181" s="5"/>
      <c r="DQ181" s="5"/>
      <c r="DR181" s="5"/>
      <c r="DS181" s="5"/>
      <c r="DT181" s="5"/>
      <c r="DU181" s="5"/>
      <c r="DV181" s="5"/>
      <c r="DW181" s="5"/>
      <c r="DX181" s="5"/>
      <c r="DY181" s="5"/>
      <c r="DZ181" s="62"/>
      <c r="EA181" s="62"/>
      <c r="EB181" s="62"/>
      <c r="EC181" s="62"/>
      <c r="ED181" s="62"/>
      <c r="EE181" s="62"/>
      <c r="EF181" s="62"/>
      <c r="EG181" s="62"/>
      <c r="EH181" s="62"/>
      <c r="EI181" s="62"/>
      <c r="EJ181" s="62"/>
      <c r="EK181" s="62"/>
      <c r="EL181" s="62"/>
      <c r="EM181" s="62"/>
      <c r="EN181" s="62"/>
      <c r="EO181" s="5"/>
      <c r="EP181" s="5"/>
      <c r="EQ181" s="5"/>
      <c r="ER181" s="5"/>
      <c r="ES181" s="5"/>
      <c r="ET181" s="5"/>
      <c r="EU181" s="5"/>
      <c r="EV181" s="5"/>
      <c r="EW181" s="5"/>
      <c r="EX181" s="5"/>
      <c r="EY181" s="5"/>
      <c r="EZ181" s="5"/>
      <c r="FA181" s="5"/>
      <c r="FB181" s="5"/>
      <c r="FC181" s="5"/>
      <c r="FD181" s="62"/>
      <c r="FE181" s="62"/>
      <c r="FF181" s="62"/>
      <c r="FG181" s="62"/>
      <c r="FH181" s="62"/>
      <c r="FI181" s="62"/>
      <c r="FJ181" s="62"/>
      <c r="FK181" s="62"/>
      <c r="FL181" s="62"/>
      <c r="FM181" s="62"/>
      <c r="FN181" s="62"/>
      <c r="FO181" s="62"/>
      <c r="FP181" s="62"/>
      <c r="FQ181" s="62"/>
      <c r="FR181" s="62"/>
      <c r="FS181" s="5"/>
      <c r="FT181" s="5"/>
      <c r="FU181" s="5"/>
      <c r="FV181" s="5"/>
      <c r="FW181" s="5"/>
      <c r="FX181" s="5"/>
      <c r="FY181" s="5"/>
      <c r="FZ181" s="5"/>
      <c r="GA181" s="5"/>
      <c r="GB181" s="5"/>
      <c r="GC181" s="5"/>
      <c r="GD181" s="5"/>
      <c r="GE181" s="5"/>
      <c r="GF181" s="5"/>
      <c r="GG181" s="5"/>
      <c r="GH181" s="62"/>
      <c r="GI181" s="62"/>
      <c r="GJ181" s="62"/>
      <c r="GK181" s="62"/>
      <c r="GL181" s="62"/>
      <c r="GM181" s="62"/>
      <c r="GN181" s="62"/>
      <c r="GO181" s="62"/>
      <c r="GP181" s="62"/>
      <c r="GQ181" s="62"/>
      <c r="GR181" s="62"/>
      <c r="GS181" s="62"/>
      <c r="GT181" s="62"/>
      <c r="GU181" s="62"/>
      <c r="GV181" s="62"/>
      <c r="GW181" s="5"/>
      <c r="GX181" s="5"/>
      <c r="GY181" s="5"/>
      <c r="GZ181" s="5"/>
      <c r="HA181" s="5"/>
      <c r="HB181" s="5"/>
      <c r="HC181" s="5"/>
      <c r="HD181" s="5"/>
      <c r="HE181" s="5"/>
      <c r="HF181" s="5"/>
      <c r="HG181" s="5"/>
      <c r="HH181" s="5"/>
      <c r="HI181" s="5"/>
      <c r="HJ181" s="5"/>
      <c r="HK181" s="5"/>
      <c r="HL181" s="62"/>
      <c r="HM181" s="62"/>
      <c r="HN181" s="62"/>
      <c r="HO181" s="62"/>
      <c r="HP181" s="62"/>
      <c r="HQ181" s="62"/>
      <c r="HR181" s="62"/>
      <c r="HS181" s="62"/>
      <c r="HT181" s="62"/>
      <c r="HU181" s="62"/>
      <c r="HV181" s="62"/>
      <c r="HW181" s="62"/>
      <c r="HX181" s="62"/>
      <c r="HY181" s="62"/>
      <c r="HZ181" s="62"/>
      <c r="IA181" s="5"/>
      <c r="IB181" s="5"/>
      <c r="IC181" s="5"/>
      <c r="ID181" s="5"/>
      <c r="IE181" s="5"/>
      <c r="IF181" s="5"/>
      <c r="IG181" s="5"/>
      <c r="IH181" s="5"/>
      <c r="II181" s="5"/>
      <c r="IJ181" s="5"/>
      <c r="IK181" s="5"/>
      <c r="IL181" s="5"/>
      <c r="IM181" s="5"/>
      <c r="IN181" s="5"/>
      <c r="IO181" s="5"/>
      <c r="IP181" s="62"/>
      <c r="IQ181" s="62"/>
      <c r="IR181" s="62"/>
      <c r="IS181" s="62"/>
      <c r="IT181" s="62"/>
      <c r="IU181" s="62"/>
      <c r="IV181" s="62"/>
      <c r="IW181" s="62"/>
      <c r="IX181" s="62"/>
      <c r="IY181" s="62"/>
      <c r="IZ181" s="62"/>
      <c r="JA181" s="62"/>
      <c r="JB181" s="62"/>
      <c r="JC181" s="62"/>
      <c r="JD181" s="62"/>
      <c r="JE181" s="5"/>
      <c r="JF181" s="5"/>
      <c r="JG181" s="5"/>
      <c r="JH181" s="5"/>
      <c r="JI181" s="5"/>
      <c r="JJ181" s="5"/>
      <c r="JK181" s="5"/>
      <c r="JL181" s="5"/>
      <c r="JM181" s="5"/>
      <c r="JN181" s="5"/>
      <c r="JO181" s="5"/>
      <c r="JP181" s="5"/>
      <c r="JQ181" s="5"/>
      <c r="JR181" s="5"/>
      <c r="JS181" s="5"/>
      <c r="JT181" s="62"/>
      <c r="JU181" s="62"/>
      <c r="JV181" s="62"/>
      <c r="JW181" s="62"/>
      <c r="JX181" s="62"/>
      <c r="JY181" s="62"/>
      <c r="JZ181" s="62"/>
      <c r="KA181" s="62"/>
      <c r="KB181" s="62"/>
      <c r="KC181" s="62"/>
      <c r="KD181" s="62"/>
      <c r="KE181" s="62"/>
      <c r="KF181" s="62"/>
      <c r="KG181" s="62"/>
      <c r="KH181" s="62"/>
      <c r="KI181" s="5"/>
      <c r="KJ181" s="5"/>
      <c r="KK181" s="5"/>
      <c r="KL181" s="5"/>
      <c r="KM181" s="5"/>
      <c r="KN181" s="5"/>
      <c r="KO181" s="5"/>
      <c r="KP181" s="5"/>
      <c r="KQ181" s="5"/>
      <c r="KR181" s="5"/>
      <c r="KS181" s="5"/>
      <c r="KT181" s="5"/>
      <c r="KU181" s="5"/>
      <c r="KV181" s="5"/>
      <c r="KW181" s="5"/>
      <c r="KX181" s="62"/>
      <c r="KY181" s="62"/>
      <c r="KZ181" s="62"/>
      <c r="LA181" s="62"/>
      <c r="LB181" s="62"/>
      <c r="LC181" s="62"/>
      <c r="LD181" s="62"/>
      <c r="LE181" s="62"/>
      <c r="LF181" s="62"/>
      <c r="LG181" s="62"/>
      <c r="LH181" s="62"/>
      <c r="LI181" s="62"/>
      <c r="LJ181" s="62"/>
      <c r="LK181" s="62"/>
      <c r="LL181" s="62"/>
    </row>
    <row r="182" spans="1:324" x14ac:dyDescent="0.35">
      <c r="A182" s="131">
        <v>178</v>
      </c>
      <c r="B182" s="170"/>
      <c r="C182" s="170"/>
      <c r="D182" s="152">
        <v>312</v>
      </c>
      <c r="E182" s="72" t="str">
        <f>'BVEM Scorecard'!F181</f>
        <v>Wind</v>
      </c>
      <c r="F182" s="96">
        <f t="shared" si="188"/>
        <v>0.65</v>
      </c>
      <c r="G182" s="96">
        <f t="shared" si="189"/>
        <v>0.72</v>
      </c>
      <c r="H182" s="96">
        <f t="shared" si="190"/>
        <v>0</v>
      </c>
      <c r="I182" s="96">
        <f t="shared" si="191"/>
        <v>0</v>
      </c>
      <c r="J182" s="66">
        <v>1</v>
      </c>
      <c r="K182" s="66">
        <v>1</v>
      </c>
      <c r="L182" s="66">
        <v>0</v>
      </c>
      <c r="M182" s="66">
        <v>1</v>
      </c>
      <c r="N182" s="66">
        <v>1</v>
      </c>
      <c r="O182" s="66">
        <v>0</v>
      </c>
      <c r="P182" s="66"/>
      <c r="Q182" s="66">
        <v>0.6</v>
      </c>
      <c r="R182" s="66">
        <v>1</v>
      </c>
      <c r="S182" s="66">
        <v>1</v>
      </c>
      <c r="T182" s="66">
        <v>1</v>
      </c>
      <c r="U182" s="66">
        <v>0</v>
      </c>
      <c r="V182" s="66">
        <f t="shared" si="197"/>
        <v>3.6</v>
      </c>
      <c r="W182" s="66">
        <f t="shared" si="198"/>
        <v>0.65</v>
      </c>
      <c r="X182" s="35"/>
      <c r="Y182" s="5"/>
      <c r="Z182" s="5"/>
      <c r="AA182" s="5"/>
      <c r="AB182" s="5"/>
      <c r="AC182" s="5"/>
      <c r="AD182" s="5"/>
      <c r="AE182" s="5"/>
      <c r="AF182" s="5"/>
      <c r="AG182" s="5"/>
      <c r="AH182" s="5"/>
      <c r="AI182" s="5"/>
      <c r="AJ182" s="35"/>
      <c r="AK182" s="35"/>
      <c r="AL182" s="35"/>
      <c r="AM182" s="35"/>
      <c r="AN182" s="62"/>
      <c r="AO182" s="62"/>
      <c r="AP182" s="62"/>
      <c r="AQ182" s="62"/>
      <c r="AR182" s="62"/>
      <c r="AS182" s="62"/>
      <c r="AT182" s="62"/>
      <c r="AU182" s="62"/>
      <c r="AV182" s="62"/>
      <c r="AW182" s="62"/>
      <c r="AX182" s="62"/>
      <c r="AY182" s="62"/>
      <c r="AZ182" s="62"/>
      <c r="BA182" s="62"/>
      <c r="BB182" s="62"/>
      <c r="BC182" s="5"/>
      <c r="BD182" s="5"/>
      <c r="BE182" s="5"/>
      <c r="BF182" s="5"/>
      <c r="BG182" s="5"/>
      <c r="BH182" s="5"/>
      <c r="BI182" s="5"/>
      <c r="BJ182" s="5"/>
      <c r="BK182" s="5"/>
      <c r="BL182" s="5"/>
      <c r="BM182" s="5"/>
      <c r="BN182" s="5"/>
      <c r="BO182" s="5"/>
      <c r="BP182" s="5"/>
      <c r="BQ182" s="5"/>
      <c r="BR182" s="62"/>
      <c r="BS182" s="62"/>
      <c r="BT182" s="62"/>
      <c r="BU182" s="62"/>
      <c r="BV182" s="62"/>
      <c r="BW182" s="62"/>
      <c r="BX182" s="62"/>
      <c r="BY182" s="62"/>
      <c r="BZ182" s="62"/>
      <c r="CA182" s="62"/>
      <c r="CB182" s="62"/>
      <c r="CC182" s="62"/>
      <c r="CD182" s="62"/>
      <c r="CE182" s="62"/>
      <c r="CF182" s="62"/>
      <c r="CG182" s="5"/>
      <c r="CH182" s="5"/>
      <c r="CI182" s="5"/>
      <c r="CJ182" s="5"/>
      <c r="CK182" s="5"/>
      <c r="CL182" s="5"/>
      <c r="CM182" s="5"/>
      <c r="CN182" s="5"/>
      <c r="CO182" s="5"/>
      <c r="CP182" s="5"/>
      <c r="CQ182" s="5"/>
      <c r="CR182" s="5"/>
      <c r="CS182" s="5"/>
      <c r="CT182" s="5"/>
      <c r="CU182" s="5"/>
      <c r="CV182" s="62"/>
      <c r="CW182" s="62"/>
      <c r="CX182" s="62"/>
      <c r="CY182" s="62"/>
      <c r="CZ182" s="62"/>
      <c r="DA182" s="62"/>
      <c r="DB182" s="62"/>
      <c r="DC182" s="62"/>
      <c r="DD182" s="62"/>
      <c r="DE182" s="62"/>
      <c r="DF182" s="62"/>
      <c r="DG182" s="62"/>
      <c r="DH182" s="62"/>
      <c r="DI182" s="62"/>
      <c r="DJ182" s="62"/>
      <c r="DK182" s="5"/>
      <c r="DL182" s="5"/>
      <c r="DM182" s="5"/>
      <c r="DN182" s="5"/>
      <c r="DO182" s="5"/>
      <c r="DP182" s="5"/>
      <c r="DQ182" s="5"/>
      <c r="DR182" s="5"/>
      <c r="DS182" s="5"/>
      <c r="DT182" s="5"/>
      <c r="DU182" s="5"/>
      <c r="DV182" s="5"/>
      <c r="DW182" s="5"/>
      <c r="DX182" s="5"/>
      <c r="DY182" s="5"/>
      <c r="DZ182" s="62"/>
      <c r="EA182" s="62"/>
      <c r="EB182" s="62"/>
      <c r="EC182" s="62"/>
      <c r="ED182" s="62"/>
      <c r="EE182" s="62"/>
      <c r="EF182" s="62"/>
      <c r="EG182" s="62"/>
      <c r="EH182" s="62"/>
      <c r="EI182" s="62"/>
      <c r="EJ182" s="62"/>
      <c r="EK182" s="62"/>
      <c r="EL182" s="62"/>
      <c r="EM182" s="62"/>
      <c r="EN182" s="62"/>
      <c r="EO182" s="5"/>
      <c r="EP182" s="5"/>
      <c r="EQ182" s="5"/>
      <c r="ER182" s="5"/>
      <c r="ES182" s="5"/>
      <c r="ET182" s="5"/>
      <c r="EU182" s="5"/>
      <c r="EV182" s="5"/>
      <c r="EW182" s="5"/>
      <c r="EX182" s="5"/>
      <c r="EY182" s="5"/>
      <c r="EZ182" s="5"/>
      <c r="FA182" s="5"/>
      <c r="FB182" s="5"/>
      <c r="FC182" s="5"/>
      <c r="FD182" s="62"/>
      <c r="FE182" s="62"/>
      <c r="FF182" s="62"/>
      <c r="FG182" s="62"/>
      <c r="FH182" s="62"/>
      <c r="FI182" s="62"/>
      <c r="FJ182" s="62"/>
      <c r="FK182" s="62"/>
      <c r="FL182" s="62"/>
      <c r="FM182" s="62"/>
      <c r="FN182" s="62"/>
      <c r="FO182" s="62"/>
      <c r="FP182" s="62"/>
      <c r="FQ182" s="62"/>
      <c r="FR182" s="62"/>
      <c r="FS182" s="5"/>
      <c r="FT182" s="5"/>
      <c r="FU182" s="5"/>
      <c r="FV182" s="5"/>
      <c r="FW182" s="5"/>
      <c r="FX182" s="5"/>
      <c r="FY182" s="5"/>
      <c r="FZ182" s="5"/>
      <c r="GA182" s="5"/>
      <c r="GB182" s="5"/>
      <c r="GC182" s="5"/>
      <c r="GD182" s="5"/>
      <c r="GE182" s="5"/>
      <c r="GF182" s="5"/>
      <c r="GG182" s="5"/>
      <c r="GH182" s="62"/>
      <c r="GI182" s="62"/>
      <c r="GJ182" s="62"/>
      <c r="GK182" s="62"/>
      <c r="GL182" s="62"/>
      <c r="GM182" s="62"/>
      <c r="GN182" s="62"/>
      <c r="GO182" s="62"/>
      <c r="GP182" s="62"/>
      <c r="GQ182" s="62"/>
      <c r="GR182" s="62"/>
      <c r="GS182" s="62"/>
      <c r="GT182" s="62"/>
      <c r="GU182" s="62"/>
      <c r="GV182" s="62"/>
      <c r="GW182" s="5"/>
      <c r="GX182" s="5"/>
      <c r="GY182" s="5"/>
      <c r="GZ182" s="5"/>
      <c r="HA182" s="5"/>
      <c r="HB182" s="5"/>
      <c r="HC182" s="5"/>
      <c r="HD182" s="5"/>
      <c r="HE182" s="5"/>
      <c r="HF182" s="5"/>
      <c r="HG182" s="5"/>
      <c r="HH182" s="5"/>
      <c r="HI182" s="5"/>
      <c r="HJ182" s="5"/>
      <c r="HK182" s="5"/>
      <c r="HL182" s="62"/>
      <c r="HM182" s="62"/>
      <c r="HN182" s="62"/>
      <c r="HO182" s="62"/>
      <c r="HP182" s="62"/>
      <c r="HQ182" s="62"/>
      <c r="HR182" s="62"/>
      <c r="HS182" s="62"/>
      <c r="HT182" s="62"/>
      <c r="HU182" s="62"/>
      <c r="HV182" s="62"/>
      <c r="HW182" s="62"/>
      <c r="HX182" s="62"/>
      <c r="HY182" s="62"/>
      <c r="HZ182" s="62"/>
      <c r="IA182" s="5"/>
      <c r="IB182" s="5"/>
      <c r="IC182" s="5"/>
      <c r="ID182" s="5"/>
      <c r="IE182" s="5"/>
      <c r="IF182" s="5"/>
      <c r="IG182" s="5"/>
      <c r="IH182" s="5"/>
      <c r="II182" s="5"/>
      <c r="IJ182" s="5"/>
      <c r="IK182" s="5"/>
      <c r="IL182" s="5"/>
      <c r="IM182" s="5"/>
      <c r="IN182" s="5"/>
      <c r="IO182" s="5"/>
      <c r="IP182" s="62"/>
      <c r="IQ182" s="62"/>
      <c r="IR182" s="62"/>
      <c r="IS182" s="62"/>
      <c r="IT182" s="62"/>
      <c r="IU182" s="62"/>
      <c r="IV182" s="62"/>
      <c r="IW182" s="62"/>
      <c r="IX182" s="62"/>
      <c r="IY182" s="62"/>
      <c r="IZ182" s="62"/>
      <c r="JA182" s="62"/>
      <c r="JB182" s="62"/>
      <c r="JC182" s="62"/>
      <c r="JD182" s="62"/>
      <c r="JE182" s="5"/>
      <c r="JF182" s="5"/>
      <c r="JG182" s="5"/>
      <c r="JH182" s="5"/>
      <c r="JI182" s="5"/>
      <c r="JJ182" s="5"/>
      <c r="JK182" s="5"/>
      <c r="JL182" s="5"/>
      <c r="JM182" s="5"/>
      <c r="JN182" s="5"/>
      <c r="JO182" s="5"/>
      <c r="JP182" s="5"/>
      <c r="JQ182" s="5"/>
      <c r="JR182" s="5"/>
      <c r="JS182" s="5"/>
      <c r="JT182" s="62"/>
      <c r="JU182" s="62"/>
      <c r="JV182" s="62"/>
      <c r="JW182" s="62"/>
      <c r="JX182" s="62"/>
      <c r="JY182" s="62"/>
      <c r="JZ182" s="62"/>
      <c r="KA182" s="62"/>
      <c r="KB182" s="62"/>
      <c r="KC182" s="62"/>
      <c r="KD182" s="62"/>
      <c r="KE182" s="62"/>
      <c r="KF182" s="62"/>
      <c r="KG182" s="62"/>
      <c r="KH182" s="62"/>
      <c r="KI182" s="5"/>
      <c r="KJ182" s="5"/>
      <c r="KK182" s="5"/>
      <c r="KL182" s="5"/>
      <c r="KM182" s="5"/>
      <c r="KN182" s="5"/>
      <c r="KO182" s="5"/>
      <c r="KP182" s="5"/>
      <c r="KQ182" s="5"/>
      <c r="KR182" s="5"/>
      <c r="KS182" s="5"/>
      <c r="KT182" s="5"/>
      <c r="KU182" s="5"/>
      <c r="KV182" s="5"/>
      <c r="KW182" s="5"/>
      <c r="KX182" s="62"/>
      <c r="KY182" s="62"/>
      <c r="KZ182" s="62"/>
      <c r="LA182" s="62"/>
      <c r="LB182" s="62"/>
      <c r="LC182" s="62"/>
      <c r="LD182" s="62"/>
      <c r="LE182" s="62"/>
      <c r="LF182" s="62"/>
      <c r="LG182" s="62"/>
      <c r="LH182" s="62"/>
      <c r="LI182" s="62"/>
      <c r="LJ182" s="62"/>
      <c r="LK182" s="62"/>
      <c r="LL182" s="62"/>
    </row>
    <row r="183" spans="1:324" x14ac:dyDescent="0.35">
      <c r="A183" s="131">
        <v>179</v>
      </c>
      <c r="B183" s="170"/>
      <c r="C183" s="170"/>
      <c r="D183" s="152">
        <v>313</v>
      </c>
      <c r="E183" s="72" t="str">
        <f>'BVEM Scorecard'!F182</f>
        <v>Wind</v>
      </c>
      <c r="F183" s="96">
        <f t="shared" si="188"/>
        <v>0.65</v>
      </c>
      <c r="G183" s="96">
        <f t="shared" si="189"/>
        <v>0.72</v>
      </c>
      <c r="H183" s="96">
        <f t="shared" si="190"/>
        <v>0</v>
      </c>
      <c r="I183" s="96">
        <f t="shared" si="191"/>
        <v>0</v>
      </c>
      <c r="J183" s="66">
        <v>1</v>
      </c>
      <c r="K183" s="66">
        <v>1</v>
      </c>
      <c r="L183" s="66">
        <v>0</v>
      </c>
      <c r="M183" s="66">
        <v>1</v>
      </c>
      <c r="N183" s="66">
        <v>1</v>
      </c>
      <c r="O183" s="66">
        <v>0</v>
      </c>
      <c r="P183" s="66"/>
      <c r="Q183" s="66">
        <v>0.6</v>
      </c>
      <c r="R183" s="66">
        <v>1</v>
      </c>
      <c r="S183" s="66">
        <v>1</v>
      </c>
      <c r="T183" s="66">
        <v>1</v>
      </c>
      <c r="U183" s="66">
        <v>0</v>
      </c>
      <c r="V183" s="66">
        <f t="shared" si="197"/>
        <v>3.6</v>
      </c>
      <c r="W183" s="66">
        <f t="shared" si="198"/>
        <v>0.65</v>
      </c>
      <c r="X183" s="35"/>
      <c r="Y183" s="5"/>
      <c r="Z183" s="5"/>
      <c r="AA183" s="5"/>
      <c r="AB183" s="5"/>
      <c r="AC183" s="5"/>
      <c r="AD183" s="5"/>
      <c r="AE183" s="5"/>
      <c r="AF183" s="5"/>
      <c r="AG183" s="5"/>
      <c r="AH183" s="5"/>
      <c r="AI183" s="5"/>
      <c r="AJ183" s="35"/>
      <c r="AK183" s="35"/>
      <c r="AL183" s="35"/>
      <c r="AM183" s="35"/>
      <c r="AN183" s="62"/>
      <c r="AO183" s="62"/>
      <c r="AP183" s="62"/>
      <c r="AQ183" s="62"/>
      <c r="AR183" s="62"/>
      <c r="AS183" s="62"/>
      <c r="AT183" s="62"/>
      <c r="AU183" s="62"/>
      <c r="AV183" s="62"/>
      <c r="AW183" s="62"/>
      <c r="AX183" s="62"/>
      <c r="AY183" s="62"/>
      <c r="AZ183" s="62"/>
      <c r="BA183" s="62"/>
      <c r="BB183" s="62"/>
      <c r="BC183" s="5"/>
      <c r="BD183" s="5"/>
      <c r="BE183" s="5"/>
      <c r="BF183" s="5"/>
      <c r="BG183" s="5"/>
      <c r="BH183" s="5"/>
      <c r="BI183" s="5"/>
      <c r="BJ183" s="5"/>
      <c r="BK183" s="5"/>
      <c r="BL183" s="5"/>
      <c r="BM183" s="5"/>
      <c r="BN183" s="5"/>
      <c r="BO183" s="5"/>
      <c r="BP183" s="5"/>
      <c r="BQ183" s="5"/>
      <c r="BR183" s="62"/>
      <c r="BS183" s="62"/>
      <c r="BT183" s="62"/>
      <c r="BU183" s="62"/>
      <c r="BV183" s="62"/>
      <c r="BW183" s="62"/>
      <c r="BX183" s="62"/>
      <c r="BY183" s="62"/>
      <c r="BZ183" s="62"/>
      <c r="CA183" s="62"/>
      <c r="CB183" s="62"/>
      <c r="CC183" s="62"/>
      <c r="CD183" s="62"/>
      <c r="CE183" s="62"/>
      <c r="CF183" s="62"/>
      <c r="CG183" s="5"/>
      <c r="CH183" s="5"/>
      <c r="CI183" s="5"/>
      <c r="CJ183" s="5"/>
      <c r="CK183" s="5"/>
      <c r="CL183" s="5"/>
      <c r="CM183" s="5"/>
      <c r="CN183" s="5"/>
      <c r="CO183" s="5"/>
      <c r="CP183" s="5"/>
      <c r="CQ183" s="5"/>
      <c r="CR183" s="5"/>
      <c r="CS183" s="5"/>
      <c r="CT183" s="5"/>
      <c r="CU183" s="5"/>
      <c r="CV183" s="62"/>
      <c r="CW183" s="62"/>
      <c r="CX183" s="62"/>
      <c r="CY183" s="62"/>
      <c r="CZ183" s="62"/>
      <c r="DA183" s="62"/>
      <c r="DB183" s="62"/>
      <c r="DC183" s="62"/>
      <c r="DD183" s="62"/>
      <c r="DE183" s="62"/>
      <c r="DF183" s="62"/>
      <c r="DG183" s="62"/>
      <c r="DH183" s="62"/>
      <c r="DI183" s="62"/>
      <c r="DJ183" s="62"/>
      <c r="DK183" s="5"/>
      <c r="DL183" s="5"/>
      <c r="DM183" s="5"/>
      <c r="DN183" s="5"/>
      <c r="DO183" s="5"/>
      <c r="DP183" s="5"/>
      <c r="DQ183" s="5"/>
      <c r="DR183" s="5"/>
      <c r="DS183" s="5"/>
      <c r="DT183" s="5"/>
      <c r="DU183" s="5"/>
      <c r="DV183" s="5"/>
      <c r="DW183" s="5"/>
      <c r="DX183" s="5"/>
      <c r="DY183" s="5"/>
      <c r="DZ183" s="62"/>
      <c r="EA183" s="62"/>
      <c r="EB183" s="62"/>
      <c r="EC183" s="62"/>
      <c r="ED183" s="62"/>
      <c r="EE183" s="62"/>
      <c r="EF183" s="62"/>
      <c r="EG183" s="62"/>
      <c r="EH183" s="62"/>
      <c r="EI183" s="62"/>
      <c r="EJ183" s="62"/>
      <c r="EK183" s="62"/>
      <c r="EL183" s="62"/>
      <c r="EM183" s="62"/>
      <c r="EN183" s="62"/>
      <c r="EO183" s="5"/>
      <c r="EP183" s="5"/>
      <c r="EQ183" s="5"/>
      <c r="ER183" s="5"/>
      <c r="ES183" s="5"/>
      <c r="ET183" s="5"/>
      <c r="EU183" s="5"/>
      <c r="EV183" s="5"/>
      <c r="EW183" s="5"/>
      <c r="EX183" s="5"/>
      <c r="EY183" s="5"/>
      <c r="EZ183" s="5"/>
      <c r="FA183" s="5"/>
      <c r="FB183" s="5"/>
      <c r="FC183" s="5"/>
      <c r="FD183" s="62"/>
      <c r="FE183" s="62"/>
      <c r="FF183" s="62"/>
      <c r="FG183" s="62"/>
      <c r="FH183" s="62"/>
      <c r="FI183" s="62"/>
      <c r="FJ183" s="62"/>
      <c r="FK183" s="62"/>
      <c r="FL183" s="62"/>
      <c r="FM183" s="62"/>
      <c r="FN183" s="62"/>
      <c r="FO183" s="62"/>
      <c r="FP183" s="62"/>
      <c r="FQ183" s="62"/>
      <c r="FR183" s="62"/>
      <c r="FS183" s="5"/>
      <c r="FT183" s="5"/>
      <c r="FU183" s="5"/>
      <c r="FV183" s="5"/>
      <c r="FW183" s="5"/>
      <c r="FX183" s="5"/>
      <c r="FY183" s="5"/>
      <c r="FZ183" s="5"/>
      <c r="GA183" s="5"/>
      <c r="GB183" s="5"/>
      <c r="GC183" s="5"/>
      <c r="GD183" s="5"/>
      <c r="GE183" s="5"/>
      <c r="GF183" s="5"/>
      <c r="GG183" s="5"/>
      <c r="GH183" s="62"/>
      <c r="GI183" s="62"/>
      <c r="GJ183" s="62"/>
      <c r="GK183" s="62"/>
      <c r="GL183" s="62"/>
      <c r="GM183" s="62"/>
      <c r="GN183" s="62"/>
      <c r="GO183" s="62"/>
      <c r="GP183" s="62"/>
      <c r="GQ183" s="62"/>
      <c r="GR183" s="62"/>
      <c r="GS183" s="62"/>
      <c r="GT183" s="62"/>
      <c r="GU183" s="62"/>
      <c r="GV183" s="62"/>
      <c r="GW183" s="5"/>
      <c r="GX183" s="5"/>
      <c r="GY183" s="5"/>
      <c r="GZ183" s="5"/>
      <c r="HA183" s="5"/>
      <c r="HB183" s="5"/>
      <c r="HC183" s="5"/>
      <c r="HD183" s="5"/>
      <c r="HE183" s="5"/>
      <c r="HF183" s="5"/>
      <c r="HG183" s="5"/>
      <c r="HH183" s="5"/>
      <c r="HI183" s="5"/>
      <c r="HJ183" s="5"/>
      <c r="HK183" s="5"/>
      <c r="HL183" s="62"/>
      <c r="HM183" s="62"/>
      <c r="HN183" s="62"/>
      <c r="HO183" s="62"/>
      <c r="HP183" s="62"/>
      <c r="HQ183" s="62"/>
      <c r="HR183" s="62"/>
      <c r="HS183" s="62"/>
      <c r="HT183" s="62"/>
      <c r="HU183" s="62"/>
      <c r="HV183" s="62"/>
      <c r="HW183" s="62"/>
      <c r="HX183" s="62"/>
      <c r="HY183" s="62"/>
      <c r="HZ183" s="62"/>
      <c r="IA183" s="5"/>
      <c r="IB183" s="5"/>
      <c r="IC183" s="5"/>
      <c r="ID183" s="5"/>
      <c r="IE183" s="5"/>
      <c r="IF183" s="5"/>
      <c r="IG183" s="5"/>
      <c r="IH183" s="5"/>
      <c r="II183" s="5"/>
      <c r="IJ183" s="5"/>
      <c r="IK183" s="5"/>
      <c r="IL183" s="5"/>
      <c r="IM183" s="5"/>
      <c r="IN183" s="5"/>
      <c r="IO183" s="5"/>
      <c r="IP183" s="62"/>
      <c r="IQ183" s="62"/>
      <c r="IR183" s="62"/>
      <c r="IS183" s="62"/>
      <c r="IT183" s="62"/>
      <c r="IU183" s="62"/>
      <c r="IV183" s="62"/>
      <c r="IW183" s="62"/>
      <c r="IX183" s="62"/>
      <c r="IY183" s="62"/>
      <c r="IZ183" s="62"/>
      <c r="JA183" s="62"/>
      <c r="JB183" s="62"/>
      <c r="JC183" s="62"/>
      <c r="JD183" s="62"/>
      <c r="JE183" s="5"/>
      <c r="JF183" s="5"/>
      <c r="JG183" s="5"/>
      <c r="JH183" s="5"/>
      <c r="JI183" s="5"/>
      <c r="JJ183" s="5"/>
      <c r="JK183" s="5"/>
      <c r="JL183" s="5"/>
      <c r="JM183" s="5"/>
      <c r="JN183" s="5"/>
      <c r="JO183" s="5"/>
      <c r="JP183" s="5"/>
      <c r="JQ183" s="5"/>
      <c r="JR183" s="5"/>
      <c r="JS183" s="5"/>
      <c r="JT183" s="62"/>
      <c r="JU183" s="62"/>
      <c r="JV183" s="62"/>
      <c r="JW183" s="62"/>
      <c r="JX183" s="62"/>
      <c r="JY183" s="62"/>
      <c r="JZ183" s="62"/>
      <c r="KA183" s="62"/>
      <c r="KB183" s="62"/>
      <c r="KC183" s="62"/>
      <c r="KD183" s="62"/>
      <c r="KE183" s="62"/>
      <c r="KF183" s="62"/>
      <c r="KG183" s="62"/>
      <c r="KH183" s="62"/>
      <c r="KI183" s="5"/>
      <c r="KJ183" s="5"/>
      <c r="KK183" s="5"/>
      <c r="KL183" s="5"/>
      <c r="KM183" s="5"/>
      <c r="KN183" s="5"/>
      <c r="KO183" s="5"/>
      <c r="KP183" s="5"/>
      <c r="KQ183" s="5"/>
      <c r="KR183" s="5"/>
      <c r="KS183" s="5"/>
      <c r="KT183" s="5"/>
      <c r="KU183" s="5"/>
      <c r="KV183" s="5"/>
      <c r="KW183" s="5"/>
      <c r="KX183" s="62"/>
      <c r="KY183" s="62"/>
      <c r="KZ183" s="62"/>
      <c r="LA183" s="62"/>
      <c r="LB183" s="62"/>
      <c r="LC183" s="62"/>
      <c r="LD183" s="62"/>
      <c r="LE183" s="62"/>
      <c r="LF183" s="62"/>
      <c r="LG183" s="62"/>
      <c r="LH183" s="62"/>
      <c r="LI183" s="62"/>
      <c r="LJ183" s="62"/>
      <c r="LK183" s="62"/>
      <c r="LL183" s="62"/>
    </row>
    <row r="184" spans="1:324" x14ac:dyDescent="0.35">
      <c r="A184" s="131">
        <v>180</v>
      </c>
      <c r="B184" s="170"/>
      <c r="C184" s="170"/>
      <c r="D184" s="152">
        <v>272</v>
      </c>
      <c r="E184" s="72" t="str">
        <f>'BVEM Scorecard'!F183</f>
        <v>Wind</v>
      </c>
      <c r="F184" s="96"/>
      <c r="G184" s="96"/>
      <c r="H184" s="96"/>
      <c r="I184" s="96"/>
      <c r="J184" s="66"/>
      <c r="K184" s="66"/>
      <c r="L184" s="66"/>
      <c r="M184" s="66"/>
      <c r="N184" s="66"/>
      <c r="O184" s="66"/>
      <c r="P184" s="66"/>
      <c r="Q184" s="66"/>
      <c r="R184" s="66"/>
      <c r="S184" s="66"/>
      <c r="T184" s="66"/>
      <c r="U184" s="66"/>
      <c r="V184" s="66"/>
      <c r="W184" s="66"/>
      <c r="X184" s="35"/>
      <c r="Y184" s="5"/>
      <c r="Z184" s="5"/>
      <c r="AA184" s="5"/>
      <c r="AB184" s="5"/>
      <c r="AC184" s="5"/>
      <c r="AD184" s="5"/>
      <c r="AE184" s="5"/>
      <c r="AF184" s="5"/>
      <c r="AG184" s="5"/>
      <c r="AH184" s="5"/>
      <c r="AI184" s="5"/>
      <c r="AJ184" s="35"/>
      <c r="AK184" s="35"/>
      <c r="AL184" s="35"/>
      <c r="AM184" s="35"/>
      <c r="AN184" s="62"/>
      <c r="AO184" s="62"/>
      <c r="AP184" s="62"/>
      <c r="AQ184" s="62"/>
      <c r="AR184" s="62"/>
      <c r="AS184" s="62"/>
      <c r="AT184" s="62"/>
      <c r="AU184" s="62"/>
      <c r="AV184" s="62"/>
      <c r="AW184" s="62"/>
      <c r="AX184" s="62"/>
      <c r="AY184" s="62"/>
      <c r="AZ184" s="62"/>
      <c r="BA184" s="62"/>
      <c r="BB184" s="62"/>
      <c r="BC184" s="5"/>
      <c r="BD184" s="5"/>
      <c r="BE184" s="5"/>
      <c r="BF184" s="5"/>
      <c r="BG184" s="5"/>
      <c r="BH184" s="5"/>
      <c r="BI184" s="5"/>
      <c r="BJ184" s="5"/>
      <c r="BK184" s="5"/>
      <c r="BL184" s="5"/>
      <c r="BM184" s="5"/>
      <c r="BN184" s="5"/>
      <c r="BO184" s="5"/>
      <c r="BP184" s="5"/>
      <c r="BQ184" s="5"/>
      <c r="BR184" s="62"/>
      <c r="BS184" s="62"/>
      <c r="BT184" s="62"/>
      <c r="BU184" s="62"/>
      <c r="BV184" s="62"/>
      <c r="BW184" s="62"/>
      <c r="BX184" s="62"/>
      <c r="BY184" s="62"/>
      <c r="BZ184" s="62"/>
      <c r="CA184" s="62"/>
      <c r="CB184" s="62"/>
      <c r="CC184" s="62"/>
      <c r="CD184" s="62"/>
      <c r="CE184" s="62"/>
      <c r="CF184" s="62"/>
      <c r="CG184" s="5"/>
      <c r="CH184" s="5"/>
      <c r="CI184" s="5"/>
      <c r="CJ184" s="5"/>
      <c r="CK184" s="5"/>
      <c r="CL184" s="5"/>
      <c r="CM184" s="5"/>
      <c r="CN184" s="5"/>
      <c r="CO184" s="5"/>
      <c r="CP184" s="5"/>
      <c r="CQ184" s="5"/>
      <c r="CR184" s="5"/>
      <c r="CS184" s="5"/>
      <c r="CT184" s="5"/>
      <c r="CU184" s="5"/>
      <c r="CV184" s="62"/>
      <c r="CW184" s="62"/>
      <c r="CX184" s="62"/>
      <c r="CY184" s="62"/>
      <c r="CZ184" s="62"/>
      <c r="DA184" s="62"/>
      <c r="DB184" s="62"/>
      <c r="DC184" s="62"/>
      <c r="DD184" s="62"/>
      <c r="DE184" s="62"/>
      <c r="DF184" s="62"/>
      <c r="DG184" s="62"/>
      <c r="DH184" s="62"/>
      <c r="DI184" s="62"/>
      <c r="DJ184" s="62"/>
      <c r="DK184" s="5"/>
      <c r="DL184" s="5"/>
      <c r="DM184" s="5"/>
      <c r="DN184" s="5"/>
      <c r="DO184" s="5"/>
      <c r="DP184" s="5"/>
      <c r="DQ184" s="5"/>
      <c r="DR184" s="5"/>
      <c r="DS184" s="5"/>
      <c r="DT184" s="5"/>
      <c r="DU184" s="5"/>
      <c r="DV184" s="5"/>
      <c r="DW184" s="5"/>
      <c r="DX184" s="5"/>
      <c r="DY184" s="5"/>
      <c r="DZ184" s="62"/>
      <c r="EA184" s="62"/>
      <c r="EB184" s="62"/>
      <c r="EC184" s="62"/>
      <c r="ED184" s="62"/>
      <c r="EE184" s="62"/>
      <c r="EF184" s="62"/>
      <c r="EG184" s="62"/>
      <c r="EH184" s="62"/>
      <c r="EI184" s="62"/>
      <c r="EJ184" s="62"/>
      <c r="EK184" s="62"/>
      <c r="EL184" s="62"/>
      <c r="EM184" s="62"/>
      <c r="EN184" s="62"/>
      <c r="EO184" s="5"/>
      <c r="EP184" s="5"/>
      <c r="EQ184" s="5"/>
      <c r="ER184" s="5"/>
      <c r="ES184" s="5"/>
      <c r="ET184" s="5"/>
      <c r="EU184" s="5"/>
      <c r="EV184" s="5"/>
      <c r="EW184" s="5"/>
      <c r="EX184" s="5"/>
      <c r="EY184" s="5"/>
      <c r="EZ184" s="5"/>
      <c r="FA184" s="5"/>
      <c r="FB184" s="5"/>
      <c r="FC184" s="5"/>
      <c r="FD184" s="62"/>
      <c r="FE184" s="62"/>
      <c r="FF184" s="62"/>
      <c r="FG184" s="62"/>
      <c r="FH184" s="62"/>
      <c r="FI184" s="62"/>
      <c r="FJ184" s="62"/>
      <c r="FK184" s="62"/>
      <c r="FL184" s="62"/>
      <c r="FM184" s="62"/>
      <c r="FN184" s="62"/>
      <c r="FO184" s="62"/>
      <c r="FP184" s="62"/>
      <c r="FQ184" s="62"/>
      <c r="FR184" s="62"/>
      <c r="FS184" s="5"/>
      <c r="FT184" s="5"/>
      <c r="FU184" s="5"/>
      <c r="FV184" s="5"/>
      <c r="FW184" s="5"/>
      <c r="FX184" s="5"/>
      <c r="FY184" s="5"/>
      <c r="FZ184" s="5"/>
      <c r="GA184" s="5"/>
      <c r="GB184" s="5"/>
      <c r="GC184" s="5"/>
      <c r="GD184" s="5"/>
      <c r="GE184" s="5"/>
      <c r="GF184" s="5"/>
      <c r="GG184" s="5"/>
      <c r="GH184" s="62"/>
      <c r="GI184" s="62"/>
      <c r="GJ184" s="62"/>
      <c r="GK184" s="62"/>
      <c r="GL184" s="62"/>
      <c r="GM184" s="62"/>
      <c r="GN184" s="62"/>
      <c r="GO184" s="62"/>
      <c r="GP184" s="62"/>
      <c r="GQ184" s="62"/>
      <c r="GR184" s="62"/>
      <c r="GS184" s="62"/>
      <c r="GT184" s="62"/>
      <c r="GU184" s="62"/>
      <c r="GV184" s="62"/>
      <c r="GW184" s="5"/>
      <c r="GX184" s="5"/>
      <c r="GY184" s="5"/>
      <c r="GZ184" s="5"/>
      <c r="HA184" s="5"/>
      <c r="HB184" s="5"/>
      <c r="HC184" s="5"/>
      <c r="HD184" s="5"/>
      <c r="HE184" s="5"/>
      <c r="HF184" s="5"/>
      <c r="HG184" s="5"/>
      <c r="HH184" s="5"/>
      <c r="HI184" s="5"/>
      <c r="HJ184" s="5"/>
      <c r="HK184" s="5"/>
      <c r="HL184" s="62"/>
      <c r="HM184" s="62"/>
      <c r="HN184" s="62"/>
      <c r="HO184" s="62"/>
      <c r="HP184" s="62"/>
      <c r="HQ184" s="62"/>
      <c r="HR184" s="62"/>
      <c r="HS184" s="62"/>
      <c r="HT184" s="62"/>
      <c r="HU184" s="62"/>
      <c r="HV184" s="62"/>
      <c r="HW184" s="62"/>
      <c r="HX184" s="62"/>
      <c r="HY184" s="62"/>
      <c r="HZ184" s="62"/>
      <c r="IA184" s="5"/>
      <c r="IB184" s="5"/>
      <c r="IC184" s="5"/>
      <c r="ID184" s="5"/>
      <c r="IE184" s="5"/>
      <c r="IF184" s="5"/>
      <c r="IG184" s="5"/>
      <c r="IH184" s="5"/>
      <c r="II184" s="5"/>
      <c r="IJ184" s="5"/>
      <c r="IK184" s="5"/>
      <c r="IL184" s="5"/>
      <c r="IM184" s="5"/>
      <c r="IN184" s="5"/>
      <c r="IO184" s="5"/>
      <c r="IP184" s="62"/>
      <c r="IQ184" s="62"/>
      <c r="IR184" s="62"/>
      <c r="IS184" s="62"/>
      <c r="IT184" s="62"/>
      <c r="IU184" s="62"/>
      <c r="IV184" s="62"/>
      <c r="IW184" s="62"/>
      <c r="IX184" s="62"/>
      <c r="IY184" s="62"/>
      <c r="IZ184" s="62"/>
      <c r="JA184" s="62"/>
      <c r="JB184" s="62"/>
      <c r="JC184" s="62"/>
      <c r="JD184" s="62"/>
      <c r="JE184" s="5"/>
      <c r="JF184" s="5"/>
      <c r="JG184" s="5"/>
      <c r="JH184" s="5"/>
      <c r="JI184" s="5"/>
      <c r="JJ184" s="5"/>
      <c r="JK184" s="5"/>
      <c r="JL184" s="5"/>
      <c r="JM184" s="5"/>
      <c r="JN184" s="5"/>
      <c r="JO184" s="5"/>
      <c r="JP184" s="5"/>
      <c r="JQ184" s="5"/>
      <c r="JR184" s="5"/>
      <c r="JS184" s="5"/>
      <c r="JT184" s="62"/>
      <c r="JU184" s="62"/>
      <c r="JV184" s="62"/>
      <c r="JW184" s="62"/>
      <c r="JX184" s="62"/>
      <c r="JY184" s="62"/>
      <c r="JZ184" s="62"/>
      <c r="KA184" s="62"/>
      <c r="KB184" s="62"/>
      <c r="KC184" s="62"/>
      <c r="KD184" s="62"/>
      <c r="KE184" s="62"/>
      <c r="KF184" s="62"/>
      <c r="KG184" s="62"/>
      <c r="KH184" s="62"/>
      <c r="KI184" s="5"/>
      <c r="KJ184" s="5"/>
      <c r="KK184" s="5"/>
      <c r="KL184" s="5"/>
      <c r="KM184" s="5"/>
      <c r="KN184" s="5"/>
      <c r="KO184" s="5"/>
      <c r="KP184" s="5"/>
      <c r="KQ184" s="5"/>
      <c r="KR184" s="5"/>
      <c r="KS184" s="5"/>
      <c r="KT184" s="5"/>
      <c r="KU184" s="5"/>
      <c r="KV184" s="5"/>
      <c r="KW184" s="5"/>
      <c r="KX184" s="62"/>
      <c r="KY184" s="62"/>
      <c r="KZ184" s="62"/>
      <c r="LA184" s="62"/>
      <c r="LB184" s="62"/>
      <c r="LC184" s="62"/>
      <c r="LD184" s="62"/>
      <c r="LE184" s="62"/>
      <c r="LF184" s="62"/>
      <c r="LG184" s="62"/>
      <c r="LH184" s="62"/>
      <c r="LI184" s="62"/>
      <c r="LJ184" s="62"/>
      <c r="LK184" s="62"/>
      <c r="LL184" s="62"/>
    </row>
    <row r="185" spans="1:324" x14ac:dyDescent="0.35">
      <c r="A185" s="131">
        <v>181</v>
      </c>
      <c r="B185" s="170"/>
      <c r="C185" s="170"/>
      <c r="D185" s="152">
        <v>318</v>
      </c>
      <c r="E185" s="72" t="str">
        <f>'BVEM Scorecard'!F184</f>
        <v>Wind</v>
      </c>
      <c r="F185" s="96">
        <f t="shared" si="188"/>
        <v>0.65</v>
      </c>
      <c r="G185" s="96">
        <f t="shared" si="189"/>
        <v>0.72</v>
      </c>
      <c r="H185" s="96">
        <f t="shared" si="190"/>
        <v>0</v>
      </c>
      <c r="I185" s="96">
        <f t="shared" si="191"/>
        <v>0</v>
      </c>
      <c r="J185" s="66">
        <v>1</v>
      </c>
      <c r="K185" s="66">
        <v>1</v>
      </c>
      <c r="L185" s="66">
        <v>0</v>
      </c>
      <c r="M185" s="66">
        <v>1</v>
      </c>
      <c r="N185" s="66">
        <v>1</v>
      </c>
      <c r="O185" s="66">
        <v>0</v>
      </c>
      <c r="P185" s="66"/>
      <c r="Q185" s="66">
        <v>0.6</v>
      </c>
      <c r="R185" s="66">
        <v>1</v>
      </c>
      <c r="S185" s="66">
        <v>1</v>
      </c>
      <c r="T185" s="66">
        <v>1</v>
      </c>
      <c r="U185" s="66">
        <v>0</v>
      </c>
      <c r="V185" s="66">
        <f t="shared" si="197"/>
        <v>3.6</v>
      </c>
      <c r="W185" s="66">
        <f t="shared" si="198"/>
        <v>0.65</v>
      </c>
      <c r="X185" s="35"/>
      <c r="Y185" s="5"/>
      <c r="Z185" s="5"/>
      <c r="AA185" s="5"/>
      <c r="AB185" s="5"/>
      <c r="AC185" s="5"/>
      <c r="AD185" s="5"/>
      <c r="AE185" s="5"/>
      <c r="AF185" s="5"/>
      <c r="AG185" s="5"/>
      <c r="AH185" s="5"/>
      <c r="AI185" s="5"/>
      <c r="AJ185" s="35"/>
      <c r="AK185" s="35"/>
      <c r="AL185" s="35"/>
      <c r="AM185" s="35"/>
      <c r="AN185" s="62"/>
      <c r="AO185" s="62"/>
      <c r="AP185" s="62"/>
      <c r="AQ185" s="62"/>
      <c r="AR185" s="62"/>
      <c r="AS185" s="62"/>
      <c r="AT185" s="62"/>
      <c r="AU185" s="62"/>
      <c r="AV185" s="62"/>
      <c r="AW185" s="62"/>
      <c r="AX185" s="62"/>
      <c r="AY185" s="62"/>
      <c r="AZ185" s="62"/>
      <c r="BA185" s="62"/>
      <c r="BB185" s="62"/>
      <c r="BC185" s="5"/>
      <c r="BD185" s="5"/>
      <c r="BE185" s="5"/>
      <c r="BF185" s="5"/>
      <c r="BG185" s="5"/>
      <c r="BH185" s="5"/>
      <c r="BI185" s="5"/>
      <c r="BJ185" s="5"/>
      <c r="BK185" s="5"/>
      <c r="BL185" s="5"/>
      <c r="BM185" s="5"/>
      <c r="BN185" s="5"/>
      <c r="BO185" s="5"/>
      <c r="BP185" s="5"/>
      <c r="BQ185" s="5"/>
      <c r="BR185" s="62"/>
      <c r="BS185" s="62"/>
      <c r="BT185" s="62"/>
      <c r="BU185" s="62"/>
      <c r="BV185" s="62"/>
      <c r="BW185" s="62"/>
      <c r="BX185" s="62"/>
      <c r="BY185" s="62"/>
      <c r="BZ185" s="62"/>
      <c r="CA185" s="62"/>
      <c r="CB185" s="62"/>
      <c r="CC185" s="62"/>
      <c r="CD185" s="62"/>
      <c r="CE185" s="62"/>
      <c r="CF185" s="62"/>
      <c r="CG185" s="5"/>
      <c r="CH185" s="5"/>
      <c r="CI185" s="5"/>
      <c r="CJ185" s="5"/>
      <c r="CK185" s="5"/>
      <c r="CL185" s="5"/>
      <c r="CM185" s="5"/>
      <c r="CN185" s="5"/>
      <c r="CO185" s="5"/>
      <c r="CP185" s="5"/>
      <c r="CQ185" s="5"/>
      <c r="CR185" s="5"/>
      <c r="CS185" s="5"/>
      <c r="CT185" s="5"/>
      <c r="CU185" s="5"/>
      <c r="CV185" s="62"/>
      <c r="CW185" s="62"/>
      <c r="CX185" s="62"/>
      <c r="CY185" s="62"/>
      <c r="CZ185" s="62"/>
      <c r="DA185" s="62"/>
      <c r="DB185" s="62"/>
      <c r="DC185" s="62"/>
      <c r="DD185" s="62"/>
      <c r="DE185" s="62"/>
      <c r="DF185" s="62"/>
      <c r="DG185" s="62"/>
      <c r="DH185" s="62"/>
      <c r="DI185" s="62"/>
      <c r="DJ185" s="62"/>
      <c r="DK185" s="5"/>
      <c r="DL185" s="5"/>
      <c r="DM185" s="5"/>
      <c r="DN185" s="5"/>
      <c r="DO185" s="5"/>
      <c r="DP185" s="5"/>
      <c r="DQ185" s="5"/>
      <c r="DR185" s="5"/>
      <c r="DS185" s="5"/>
      <c r="DT185" s="5"/>
      <c r="DU185" s="5"/>
      <c r="DV185" s="5"/>
      <c r="DW185" s="5"/>
      <c r="DX185" s="5"/>
      <c r="DY185" s="5"/>
      <c r="DZ185" s="62"/>
      <c r="EA185" s="62"/>
      <c r="EB185" s="62"/>
      <c r="EC185" s="62"/>
      <c r="ED185" s="62"/>
      <c r="EE185" s="62"/>
      <c r="EF185" s="62"/>
      <c r="EG185" s="62"/>
      <c r="EH185" s="62"/>
      <c r="EI185" s="62"/>
      <c r="EJ185" s="62"/>
      <c r="EK185" s="62"/>
      <c r="EL185" s="62"/>
      <c r="EM185" s="62"/>
      <c r="EN185" s="62"/>
      <c r="EO185" s="5"/>
      <c r="EP185" s="5"/>
      <c r="EQ185" s="5"/>
      <c r="ER185" s="5"/>
      <c r="ES185" s="5"/>
      <c r="ET185" s="5"/>
      <c r="EU185" s="5"/>
      <c r="EV185" s="5"/>
      <c r="EW185" s="5"/>
      <c r="EX185" s="5"/>
      <c r="EY185" s="5"/>
      <c r="EZ185" s="5"/>
      <c r="FA185" s="5"/>
      <c r="FB185" s="5"/>
      <c r="FC185" s="5"/>
      <c r="FD185" s="62"/>
      <c r="FE185" s="62"/>
      <c r="FF185" s="62"/>
      <c r="FG185" s="62"/>
      <c r="FH185" s="62"/>
      <c r="FI185" s="62"/>
      <c r="FJ185" s="62"/>
      <c r="FK185" s="62"/>
      <c r="FL185" s="62"/>
      <c r="FM185" s="62"/>
      <c r="FN185" s="62"/>
      <c r="FO185" s="62"/>
      <c r="FP185" s="62"/>
      <c r="FQ185" s="62"/>
      <c r="FR185" s="62"/>
      <c r="FS185" s="5"/>
      <c r="FT185" s="5"/>
      <c r="FU185" s="5"/>
      <c r="FV185" s="5"/>
      <c r="FW185" s="5"/>
      <c r="FX185" s="5"/>
      <c r="FY185" s="5"/>
      <c r="FZ185" s="5"/>
      <c r="GA185" s="5"/>
      <c r="GB185" s="5"/>
      <c r="GC185" s="5"/>
      <c r="GD185" s="5"/>
      <c r="GE185" s="5"/>
      <c r="GF185" s="5"/>
      <c r="GG185" s="5"/>
      <c r="GH185" s="62"/>
      <c r="GI185" s="62"/>
      <c r="GJ185" s="62"/>
      <c r="GK185" s="62"/>
      <c r="GL185" s="62"/>
      <c r="GM185" s="62"/>
      <c r="GN185" s="62"/>
      <c r="GO185" s="62"/>
      <c r="GP185" s="62"/>
      <c r="GQ185" s="62"/>
      <c r="GR185" s="62"/>
      <c r="GS185" s="62"/>
      <c r="GT185" s="62"/>
      <c r="GU185" s="62"/>
      <c r="GV185" s="62"/>
      <c r="GW185" s="5"/>
      <c r="GX185" s="5"/>
      <c r="GY185" s="5"/>
      <c r="GZ185" s="5"/>
      <c r="HA185" s="5"/>
      <c r="HB185" s="5"/>
      <c r="HC185" s="5"/>
      <c r="HD185" s="5"/>
      <c r="HE185" s="5"/>
      <c r="HF185" s="5"/>
      <c r="HG185" s="5"/>
      <c r="HH185" s="5"/>
      <c r="HI185" s="5"/>
      <c r="HJ185" s="5"/>
      <c r="HK185" s="5"/>
      <c r="HL185" s="62"/>
      <c r="HM185" s="62"/>
      <c r="HN185" s="62"/>
      <c r="HO185" s="62"/>
      <c r="HP185" s="62"/>
      <c r="HQ185" s="62"/>
      <c r="HR185" s="62"/>
      <c r="HS185" s="62"/>
      <c r="HT185" s="62"/>
      <c r="HU185" s="62"/>
      <c r="HV185" s="62"/>
      <c r="HW185" s="62"/>
      <c r="HX185" s="62"/>
      <c r="HY185" s="62"/>
      <c r="HZ185" s="62"/>
      <c r="IA185" s="5"/>
      <c r="IB185" s="5"/>
      <c r="IC185" s="5"/>
      <c r="ID185" s="5"/>
      <c r="IE185" s="5"/>
      <c r="IF185" s="5"/>
      <c r="IG185" s="5"/>
      <c r="IH185" s="5"/>
      <c r="II185" s="5"/>
      <c r="IJ185" s="5"/>
      <c r="IK185" s="5"/>
      <c r="IL185" s="5"/>
      <c r="IM185" s="5"/>
      <c r="IN185" s="5"/>
      <c r="IO185" s="5"/>
      <c r="IP185" s="62"/>
      <c r="IQ185" s="62"/>
      <c r="IR185" s="62"/>
      <c r="IS185" s="62"/>
      <c r="IT185" s="62"/>
      <c r="IU185" s="62"/>
      <c r="IV185" s="62"/>
      <c r="IW185" s="62"/>
      <c r="IX185" s="62"/>
      <c r="IY185" s="62"/>
      <c r="IZ185" s="62"/>
      <c r="JA185" s="62"/>
      <c r="JB185" s="62"/>
      <c r="JC185" s="62"/>
      <c r="JD185" s="62"/>
      <c r="JE185" s="5"/>
      <c r="JF185" s="5"/>
      <c r="JG185" s="5"/>
      <c r="JH185" s="5"/>
      <c r="JI185" s="5"/>
      <c r="JJ185" s="5"/>
      <c r="JK185" s="5"/>
      <c r="JL185" s="5"/>
      <c r="JM185" s="5"/>
      <c r="JN185" s="5"/>
      <c r="JO185" s="5"/>
      <c r="JP185" s="5"/>
      <c r="JQ185" s="5"/>
      <c r="JR185" s="5"/>
      <c r="JS185" s="5"/>
      <c r="JT185" s="62"/>
      <c r="JU185" s="62"/>
      <c r="JV185" s="62"/>
      <c r="JW185" s="62"/>
      <c r="JX185" s="62"/>
      <c r="JY185" s="62"/>
      <c r="JZ185" s="62"/>
      <c r="KA185" s="62"/>
      <c r="KB185" s="62"/>
      <c r="KC185" s="62"/>
      <c r="KD185" s="62"/>
      <c r="KE185" s="62"/>
      <c r="KF185" s="62"/>
      <c r="KG185" s="62"/>
      <c r="KH185" s="62"/>
      <c r="KI185" s="5"/>
      <c r="KJ185" s="5"/>
      <c r="KK185" s="5"/>
      <c r="KL185" s="5"/>
      <c r="KM185" s="5"/>
      <c r="KN185" s="5"/>
      <c r="KO185" s="5"/>
      <c r="KP185" s="5"/>
      <c r="KQ185" s="5"/>
      <c r="KR185" s="5"/>
      <c r="KS185" s="5"/>
      <c r="KT185" s="5"/>
      <c r="KU185" s="5"/>
      <c r="KV185" s="5"/>
      <c r="KW185" s="5"/>
      <c r="KX185" s="62"/>
      <c r="KY185" s="62"/>
      <c r="KZ185" s="62"/>
      <c r="LA185" s="62"/>
      <c r="LB185" s="62"/>
      <c r="LC185" s="62"/>
      <c r="LD185" s="62"/>
      <c r="LE185" s="62"/>
      <c r="LF185" s="62"/>
      <c r="LG185" s="62"/>
      <c r="LH185" s="62"/>
      <c r="LI185" s="62"/>
      <c r="LJ185" s="62"/>
      <c r="LK185" s="62"/>
      <c r="LL185" s="62"/>
    </row>
    <row r="186" spans="1:324" x14ac:dyDescent="0.35">
      <c r="A186" s="131">
        <v>182</v>
      </c>
      <c r="B186" s="170"/>
      <c r="C186" s="170"/>
      <c r="D186" s="152">
        <v>271</v>
      </c>
      <c r="E186" s="72" t="str">
        <f>'BVEM Scorecard'!F185</f>
        <v>Wind</v>
      </c>
      <c r="F186" s="96"/>
      <c r="G186" s="96"/>
      <c r="H186" s="96"/>
      <c r="I186" s="96"/>
      <c r="J186" s="66"/>
      <c r="K186" s="66"/>
      <c r="L186" s="66"/>
      <c r="M186" s="66"/>
      <c r="N186" s="66"/>
      <c r="O186" s="66"/>
      <c r="P186" s="66"/>
      <c r="Q186" s="66"/>
      <c r="R186" s="66"/>
      <c r="S186" s="66"/>
      <c r="T186" s="66"/>
      <c r="U186" s="66"/>
      <c r="V186" s="66"/>
      <c r="W186" s="66"/>
      <c r="X186" s="35"/>
      <c r="Y186" s="5"/>
      <c r="Z186" s="5"/>
      <c r="AA186" s="5"/>
      <c r="AB186" s="5"/>
      <c r="AC186" s="5"/>
      <c r="AD186" s="5"/>
      <c r="AE186" s="5"/>
      <c r="AF186" s="5"/>
      <c r="AG186" s="5"/>
      <c r="AH186" s="5"/>
      <c r="AI186" s="5"/>
      <c r="AJ186" s="35"/>
      <c r="AK186" s="35"/>
      <c r="AL186" s="35"/>
      <c r="AM186" s="35"/>
      <c r="AN186" s="62"/>
      <c r="AO186" s="62"/>
      <c r="AP186" s="62"/>
      <c r="AQ186" s="62"/>
      <c r="AR186" s="62"/>
      <c r="AS186" s="62"/>
      <c r="AT186" s="62"/>
      <c r="AU186" s="62"/>
      <c r="AV186" s="62"/>
      <c r="AW186" s="62"/>
      <c r="AX186" s="62"/>
      <c r="AY186" s="62"/>
      <c r="AZ186" s="62"/>
      <c r="BA186" s="62"/>
      <c r="BB186" s="62"/>
      <c r="BC186" s="5"/>
      <c r="BD186" s="5"/>
      <c r="BE186" s="5"/>
      <c r="BF186" s="5"/>
      <c r="BG186" s="5"/>
      <c r="BH186" s="5"/>
      <c r="BI186" s="5"/>
      <c r="BJ186" s="5"/>
      <c r="BK186" s="5"/>
      <c r="BL186" s="5"/>
      <c r="BM186" s="5"/>
      <c r="BN186" s="5"/>
      <c r="BO186" s="5"/>
      <c r="BP186" s="5"/>
      <c r="BQ186" s="5"/>
      <c r="BR186" s="62"/>
      <c r="BS186" s="62"/>
      <c r="BT186" s="62"/>
      <c r="BU186" s="62"/>
      <c r="BV186" s="62"/>
      <c r="BW186" s="62"/>
      <c r="BX186" s="62"/>
      <c r="BY186" s="62"/>
      <c r="BZ186" s="62"/>
      <c r="CA186" s="62"/>
      <c r="CB186" s="62"/>
      <c r="CC186" s="62"/>
      <c r="CD186" s="62"/>
      <c r="CE186" s="62"/>
      <c r="CF186" s="62"/>
      <c r="CG186" s="5"/>
      <c r="CH186" s="5"/>
      <c r="CI186" s="5"/>
      <c r="CJ186" s="5"/>
      <c r="CK186" s="5"/>
      <c r="CL186" s="5"/>
      <c r="CM186" s="5"/>
      <c r="CN186" s="5"/>
      <c r="CO186" s="5"/>
      <c r="CP186" s="5"/>
      <c r="CQ186" s="5"/>
      <c r="CR186" s="5"/>
      <c r="CS186" s="5"/>
      <c r="CT186" s="5"/>
      <c r="CU186" s="5"/>
      <c r="CV186" s="62"/>
      <c r="CW186" s="62"/>
      <c r="CX186" s="62"/>
      <c r="CY186" s="62"/>
      <c r="CZ186" s="62"/>
      <c r="DA186" s="62"/>
      <c r="DB186" s="62"/>
      <c r="DC186" s="62"/>
      <c r="DD186" s="62"/>
      <c r="DE186" s="62"/>
      <c r="DF186" s="62"/>
      <c r="DG186" s="62"/>
      <c r="DH186" s="62"/>
      <c r="DI186" s="62"/>
      <c r="DJ186" s="62"/>
      <c r="DK186" s="5"/>
      <c r="DL186" s="5"/>
      <c r="DM186" s="5"/>
      <c r="DN186" s="5"/>
      <c r="DO186" s="5"/>
      <c r="DP186" s="5"/>
      <c r="DQ186" s="5"/>
      <c r="DR186" s="5"/>
      <c r="DS186" s="5"/>
      <c r="DT186" s="5"/>
      <c r="DU186" s="5"/>
      <c r="DV186" s="5"/>
      <c r="DW186" s="5"/>
      <c r="DX186" s="5"/>
      <c r="DY186" s="5"/>
      <c r="DZ186" s="62"/>
      <c r="EA186" s="62"/>
      <c r="EB186" s="62"/>
      <c r="EC186" s="62"/>
      <c r="ED186" s="62"/>
      <c r="EE186" s="62"/>
      <c r="EF186" s="62"/>
      <c r="EG186" s="62"/>
      <c r="EH186" s="62"/>
      <c r="EI186" s="62"/>
      <c r="EJ186" s="62"/>
      <c r="EK186" s="62"/>
      <c r="EL186" s="62"/>
      <c r="EM186" s="62"/>
      <c r="EN186" s="62"/>
      <c r="EO186" s="5"/>
      <c r="EP186" s="5"/>
      <c r="EQ186" s="5"/>
      <c r="ER186" s="5"/>
      <c r="ES186" s="5"/>
      <c r="ET186" s="5"/>
      <c r="EU186" s="5"/>
      <c r="EV186" s="5"/>
      <c r="EW186" s="5"/>
      <c r="EX186" s="5"/>
      <c r="EY186" s="5"/>
      <c r="EZ186" s="5"/>
      <c r="FA186" s="5"/>
      <c r="FB186" s="5"/>
      <c r="FC186" s="5"/>
      <c r="FD186" s="62"/>
      <c r="FE186" s="62"/>
      <c r="FF186" s="62"/>
      <c r="FG186" s="62"/>
      <c r="FH186" s="62"/>
      <c r="FI186" s="62"/>
      <c r="FJ186" s="62"/>
      <c r="FK186" s="62"/>
      <c r="FL186" s="62"/>
      <c r="FM186" s="62"/>
      <c r="FN186" s="62"/>
      <c r="FO186" s="62"/>
      <c r="FP186" s="62"/>
      <c r="FQ186" s="62"/>
      <c r="FR186" s="62"/>
      <c r="FS186" s="5"/>
      <c r="FT186" s="5"/>
      <c r="FU186" s="5"/>
      <c r="FV186" s="5"/>
      <c r="FW186" s="5"/>
      <c r="FX186" s="5"/>
      <c r="FY186" s="5"/>
      <c r="FZ186" s="5"/>
      <c r="GA186" s="5"/>
      <c r="GB186" s="5"/>
      <c r="GC186" s="5"/>
      <c r="GD186" s="5"/>
      <c r="GE186" s="5"/>
      <c r="GF186" s="5"/>
      <c r="GG186" s="5"/>
      <c r="GH186" s="62"/>
      <c r="GI186" s="62"/>
      <c r="GJ186" s="62"/>
      <c r="GK186" s="62"/>
      <c r="GL186" s="62"/>
      <c r="GM186" s="62"/>
      <c r="GN186" s="62"/>
      <c r="GO186" s="62"/>
      <c r="GP186" s="62"/>
      <c r="GQ186" s="62"/>
      <c r="GR186" s="62"/>
      <c r="GS186" s="62"/>
      <c r="GT186" s="62"/>
      <c r="GU186" s="62"/>
      <c r="GV186" s="62"/>
      <c r="GW186" s="5"/>
      <c r="GX186" s="5"/>
      <c r="GY186" s="5"/>
      <c r="GZ186" s="5"/>
      <c r="HA186" s="5"/>
      <c r="HB186" s="5"/>
      <c r="HC186" s="5"/>
      <c r="HD186" s="5"/>
      <c r="HE186" s="5"/>
      <c r="HF186" s="5"/>
      <c r="HG186" s="5"/>
      <c r="HH186" s="5"/>
      <c r="HI186" s="5"/>
      <c r="HJ186" s="5"/>
      <c r="HK186" s="5"/>
      <c r="HL186" s="62"/>
      <c r="HM186" s="62"/>
      <c r="HN186" s="62"/>
      <c r="HO186" s="62"/>
      <c r="HP186" s="62"/>
      <c r="HQ186" s="62"/>
      <c r="HR186" s="62"/>
      <c r="HS186" s="62"/>
      <c r="HT186" s="62"/>
      <c r="HU186" s="62"/>
      <c r="HV186" s="62"/>
      <c r="HW186" s="62"/>
      <c r="HX186" s="62"/>
      <c r="HY186" s="62"/>
      <c r="HZ186" s="62"/>
      <c r="IA186" s="5"/>
      <c r="IB186" s="5"/>
      <c r="IC186" s="5"/>
      <c r="ID186" s="5"/>
      <c r="IE186" s="5"/>
      <c r="IF186" s="5"/>
      <c r="IG186" s="5"/>
      <c r="IH186" s="5"/>
      <c r="II186" s="5"/>
      <c r="IJ186" s="5"/>
      <c r="IK186" s="5"/>
      <c r="IL186" s="5"/>
      <c r="IM186" s="5"/>
      <c r="IN186" s="5"/>
      <c r="IO186" s="5"/>
      <c r="IP186" s="62"/>
      <c r="IQ186" s="62"/>
      <c r="IR186" s="62"/>
      <c r="IS186" s="62"/>
      <c r="IT186" s="62"/>
      <c r="IU186" s="62"/>
      <c r="IV186" s="62"/>
      <c r="IW186" s="62"/>
      <c r="IX186" s="62"/>
      <c r="IY186" s="62"/>
      <c r="IZ186" s="62"/>
      <c r="JA186" s="62"/>
      <c r="JB186" s="62"/>
      <c r="JC186" s="62"/>
      <c r="JD186" s="62"/>
      <c r="JE186" s="5"/>
      <c r="JF186" s="5"/>
      <c r="JG186" s="5"/>
      <c r="JH186" s="5"/>
      <c r="JI186" s="5"/>
      <c r="JJ186" s="5"/>
      <c r="JK186" s="5"/>
      <c r="JL186" s="5"/>
      <c r="JM186" s="5"/>
      <c r="JN186" s="5"/>
      <c r="JO186" s="5"/>
      <c r="JP186" s="5"/>
      <c r="JQ186" s="5"/>
      <c r="JR186" s="5"/>
      <c r="JS186" s="5"/>
      <c r="JT186" s="62"/>
      <c r="JU186" s="62"/>
      <c r="JV186" s="62"/>
      <c r="JW186" s="62"/>
      <c r="JX186" s="62"/>
      <c r="JY186" s="62"/>
      <c r="JZ186" s="62"/>
      <c r="KA186" s="62"/>
      <c r="KB186" s="62"/>
      <c r="KC186" s="62"/>
      <c r="KD186" s="62"/>
      <c r="KE186" s="62"/>
      <c r="KF186" s="62"/>
      <c r="KG186" s="62"/>
      <c r="KH186" s="62"/>
      <c r="KI186" s="5"/>
      <c r="KJ186" s="5"/>
      <c r="KK186" s="5"/>
      <c r="KL186" s="5"/>
      <c r="KM186" s="5"/>
      <c r="KN186" s="5"/>
      <c r="KO186" s="5"/>
      <c r="KP186" s="5"/>
      <c r="KQ186" s="5"/>
      <c r="KR186" s="5"/>
      <c r="KS186" s="5"/>
      <c r="KT186" s="5"/>
      <c r="KU186" s="5"/>
      <c r="KV186" s="5"/>
      <c r="KW186" s="5"/>
      <c r="KX186" s="62"/>
      <c r="KY186" s="62"/>
      <c r="KZ186" s="62"/>
      <c r="LA186" s="62"/>
      <c r="LB186" s="62"/>
      <c r="LC186" s="62"/>
      <c r="LD186" s="62"/>
      <c r="LE186" s="62"/>
      <c r="LF186" s="62"/>
      <c r="LG186" s="62"/>
      <c r="LH186" s="62"/>
      <c r="LI186" s="62"/>
      <c r="LJ186" s="62"/>
      <c r="LK186" s="62"/>
      <c r="LL186" s="62"/>
    </row>
    <row r="187" spans="1:324" x14ac:dyDescent="0.35">
      <c r="A187" s="131">
        <v>183</v>
      </c>
      <c r="B187" s="170"/>
      <c r="C187" s="170"/>
      <c r="D187" s="152">
        <v>319</v>
      </c>
      <c r="E187" s="72" t="str">
        <f>'BVEM Scorecard'!F186</f>
        <v>Wind</v>
      </c>
      <c r="F187" s="96">
        <f t="shared" si="188"/>
        <v>0.65</v>
      </c>
      <c r="G187" s="96">
        <f t="shared" si="189"/>
        <v>0.72</v>
      </c>
      <c r="H187" s="96">
        <f t="shared" si="190"/>
        <v>0</v>
      </c>
      <c r="I187" s="96">
        <f t="shared" si="191"/>
        <v>0</v>
      </c>
      <c r="J187" s="66">
        <v>1</v>
      </c>
      <c r="K187" s="66">
        <v>1</v>
      </c>
      <c r="L187" s="66">
        <v>0</v>
      </c>
      <c r="M187" s="66">
        <v>1</v>
      </c>
      <c r="N187" s="66">
        <v>1</v>
      </c>
      <c r="O187" s="66">
        <v>0</v>
      </c>
      <c r="P187" s="66"/>
      <c r="Q187" s="66">
        <v>0.6</v>
      </c>
      <c r="R187" s="66">
        <v>1</v>
      </c>
      <c r="S187" s="66">
        <v>1</v>
      </c>
      <c r="T187" s="66">
        <v>1</v>
      </c>
      <c r="U187" s="66">
        <v>0</v>
      </c>
      <c r="V187" s="66">
        <f t="shared" si="197"/>
        <v>3.6</v>
      </c>
      <c r="W187" s="66">
        <f t="shared" si="198"/>
        <v>0.65</v>
      </c>
      <c r="X187" s="35"/>
      <c r="Y187" s="5"/>
      <c r="Z187" s="5"/>
      <c r="AA187" s="5"/>
      <c r="AB187" s="5"/>
      <c r="AC187" s="5"/>
      <c r="AD187" s="5"/>
      <c r="AE187" s="5"/>
      <c r="AF187" s="5"/>
      <c r="AG187" s="5"/>
      <c r="AH187" s="5"/>
      <c r="AI187" s="5"/>
      <c r="AJ187" s="35"/>
      <c r="AK187" s="35"/>
      <c r="AL187" s="35"/>
      <c r="AM187" s="35"/>
      <c r="AN187" s="62"/>
      <c r="AO187" s="62"/>
      <c r="AP187" s="62"/>
      <c r="AQ187" s="62"/>
      <c r="AR187" s="62"/>
      <c r="AS187" s="62"/>
      <c r="AT187" s="62"/>
      <c r="AU187" s="62"/>
      <c r="AV187" s="62"/>
      <c r="AW187" s="62"/>
      <c r="AX187" s="62"/>
      <c r="AY187" s="62"/>
      <c r="AZ187" s="62"/>
      <c r="BA187" s="62"/>
      <c r="BB187" s="62"/>
      <c r="BC187" s="5"/>
      <c r="BD187" s="5"/>
      <c r="BE187" s="5"/>
      <c r="BF187" s="5"/>
      <c r="BG187" s="5"/>
      <c r="BH187" s="5"/>
      <c r="BI187" s="5"/>
      <c r="BJ187" s="5"/>
      <c r="BK187" s="5"/>
      <c r="BL187" s="5"/>
      <c r="BM187" s="5"/>
      <c r="BN187" s="5"/>
      <c r="BO187" s="5"/>
      <c r="BP187" s="5"/>
      <c r="BQ187" s="5"/>
      <c r="BR187" s="62"/>
      <c r="BS187" s="62"/>
      <c r="BT187" s="62"/>
      <c r="BU187" s="62"/>
      <c r="BV187" s="62"/>
      <c r="BW187" s="62"/>
      <c r="BX187" s="62"/>
      <c r="BY187" s="62"/>
      <c r="BZ187" s="62"/>
      <c r="CA187" s="62"/>
      <c r="CB187" s="62"/>
      <c r="CC187" s="62"/>
      <c r="CD187" s="62"/>
      <c r="CE187" s="62"/>
      <c r="CF187" s="62"/>
      <c r="CG187" s="5"/>
      <c r="CH187" s="5"/>
      <c r="CI187" s="5"/>
      <c r="CJ187" s="5"/>
      <c r="CK187" s="5"/>
      <c r="CL187" s="5"/>
      <c r="CM187" s="5"/>
      <c r="CN187" s="5"/>
      <c r="CO187" s="5"/>
      <c r="CP187" s="5"/>
      <c r="CQ187" s="5"/>
      <c r="CR187" s="5"/>
      <c r="CS187" s="5"/>
      <c r="CT187" s="5"/>
      <c r="CU187" s="5"/>
      <c r="CV187" s="62"/>
      <c r="CW187" s="62"/>
      <c r="CX187" s="62"/>
      <c r="CY187" s="62"/>
      <c r="CZ187" s="62"/>
      <c r="DA187" s="62"/>
      <c r="DB187" s="62"/>
      <c r="DC187" s="62"/>
      <c r="DD187" s="62"/>
      <c r="DE187" s="62"/>
      <c r="DF187" s="62"/>
      <c r="DG187" s="62"/>
      <c r="DH187" s="62"/>
      <c r="DI187" s="62"/>
      <c r="DJ187" s="62"/>
      <c r="DK187" s="5"/>
      <c r="DL187" s="5"/>
      <c r="DM187" s="5"/>
      <c r="DN187" s="5"/>
      <c r="DO187" s="5"/>
      <c r="DP187" s="5"/>
      <c r="DQ187" s="5"/>
      <c r="DR187" s="5"/>
      <c r="DS187" s="5"/>
      <c r="DT187" s="5"/>
      <c r="DU187" s="5"/>
      <c r="DV187" s="5"/>
      <c r="DW187" s="5"/>
      <c r="DX187" s="5"/>
      <c r="DY187" s="5"/>
      <c r="DZ187" s="62"/>
      <c r="EA187" s="62"/>
      <c r="EB187" s="62"/>
      <c r="EC187" s="62"/>
      <c r="ED187" s="62"/>
      <c r="EE187" s="62"/>
      <c r="EF187" s="62"/>
      <c r="EG187" s="62"/>
      <c r="EH187" s="62"/>
      <c r="EI187" s="62"/>
      <c r="EJ187" s="62"/>
      <c r="EK187" s="62"/>
      <c r="EL187" s="62"/>
      <c r="EM187" s="62"/>
      <c r="EN187" s="62"/>
      <c r="EO187" s="5"/>
      <c r="EP187" s="5"/>
      <c r="EQ187" s="5"/>
      <c r="ER187" s="5"/>
      <c r="ES187" s="5"/>
      <c r="ET187" s="5"/>
      <c r="EU187" s="5"/>
      <c r="EV187" s="5"/>
      <c r="EW187" s="5"/>
      <c r="EX187" s="5"/>
      <c r="EY187" s="5"/>
      <c r="EZ187" s="5"/>
      <c r="FA187" s="5"/>
      <c r="FB187" s="5"/>
      <c r="FC187" s="5"/>
      <c r="FD187" s="62"/>
      <c r="FE187" s="62"/>
      <c r="FF187" s="62"/>
      <c r="FG187" s="62"/>
      <c r="FH187" s="62"/>
      <c r="FI187" s="62"/>
      <c r="FJ187" s="62"/>
      <c r="FK187" s="62"/>
      <c r="FL187" s="62"/>
      <c r="FM187" s="62"/>
      <c r="FN187" s="62"/>
      <c r="FO187" s="62"/>
      <c r="FP187" s="62"/>
      <c r="FQ187" s="62"/>
      <c r="FR187" s="62"/>
      <c r="FS187" s="5"/>
      <c r="FT187" s="5"/>
      <c r="FU187" s="5"/>
      <c r="FV187" s="5"/>
      <c r="FW187" s="5"/>
      <c r="FX187" s="5"/>
      <c r="FY187" s="5"/>
      <c r="FZ187" s="5"/>
      <c r="GA187" s="5"/>
      <c r="GB187" s="5"/>
      <c r="GC187" s="5"/>
      <c r="GD187" s="5"/>
      <c r="GE187" s="5"/>
      <c r="GF187" s="5"/>
      <c r="GG187" s="5"/>
      <c r="GH187" s="62"/>
      <c r="GI187" s="62"/>
      <c r="GJ187" s="62"/>
      <c r="GK187" s="62"/>
      <c r="GL187" s="62"/>
      <c r="GM187" s="62"/>
      <c r="GN187" s="62"/>
      <c r="GO187" s="62"/>
      <c r="GP187" s="62"/>
      <c r="GQ187" s="62"/>
      <c r="GR187" s="62"/>
      <c r="GS187" s="62"/>
      <c r="GT187" s="62"/>
      <c r="GU187" s="62"/>
      <c r="GV187" s="62"/>
      <c r="GW187" s="5"/>
      <c r="GX187" s="5"/>
      <c r="GY187" s="5"/>
      <c r="GZ187" s="5"/>
      <c r="HA187" s="5"/>
      <c r="HB187" s="5"/>
      <c r="HC187" s="5"/>
      <c r="HD187" s="5"/>
      <c r="HE187" s="5"/>
      <c r="HF187" s="5"/>
      <c r="HG187" s="5"/>
      <c r="HH187" s="5"/>
      <c r="HI187" s="5"/>
      <c r="HJ187" s="5"/>
      <c r="HK187" s="5"/>
      <c r="HL187" s="62"/>
      <c r="HM187" s="62"/>
      <c r="HN187" s="62"/>
      <c r="HO187" s="62"/>
      <c r="HP187" s="62"/>
      <c r="HQ187" s="62"/>
      <c r="HR187" s="62"/>
      <c r="HS187" s="62"/>
      <c r="HT187" s="62"/>
      <c r="HU187" s="62"/>
      <c r="HV187" s="62"/>
      <c r="HW187" s="62"/>
      <c r="HX187" s="62"/>
      <c r="HY187" s="62"/>
      <c r="HZ187" s="62"/>
      <c r="IA187" s="5"/>
      <c r="IB187" s="5"/>
      <c r="IC187" s="5"/>
      <c r="ID187" s="5"/>
      <c r="IE187" s="5"/>
      <c r="IF187" s="5"/>
      <c r="IG187" s="5"/>
      <c r="IH187" s="5"/>
      <c r="II187" s="5"/>
      <c r="IJ187" s="5"/>
      <c r="IK187" s="5"/>
      <c r="IL187" s="5"/>
      <c r="IM187" s="5"/>
      <c r="IN187" s="5"/>
      <c r="IO187" s="5"/>
      <c r="IP187" s="62"/>
      <c r="IQ187" s="62"/>
      <c r="IR187" s="62"/>
      <c r="IS187" s="62"/>
      <c r="IT187" s="62"/>
      <c r="IU187" s="62"/>
      <c r="IV187" s="62"/>
      <c r="IW187" s="62"/>
      <c r="IX187" s="62"/>
      <c r="IY187" s="62"/>
      <c r="IZ187" s="62"/>
      <c r="JA187" s="62"/>
      <c r="JB187" s="62"/>
      <c r="JC187" s="62"/>
      <c r="JD187" s="62"/>
      <c r="JE187" s="5"/>
      <c r="JF187" s="5"/>
      <c r="JG187" s="5"/>
      <c r="JH187" s="5"/>
      <c r="JI187" s="5"/>
      <c r="JJ187" s="5"/>
      <c r="JK187" s="5"/>
      <c r="JL187" s="5"/>
      <c r="JM187" s="5"/>
      <c r="JN187" s="5"/>
      <c r="JO187" s="5"/>
      <c r="JP187" s="5"/>
      <c r="JQ187" s="5"/>
      <c r="JR187" s="5"/>
      <c r="JS187" s="5"/>
      <c r="JT187" s="62"/>
      <c r="JU187" s="62"/>
      <c r="JV187" s="62"/>
      <c r="JW187" s="62"/>
      <c r="JX187" s="62"/>
      <c r="JY187" s="62"/>
      <c r="JZ187" s="62"/>
      <c r="KA187" s="62"/>
      <c r="KB187" s="62"/>
      <c r="KC187" s="62"/>
      <c r="KD187" s="62"/>
      <c r="KE187" s="62"/>
      <c r="KF187" s="62"/>
      <c r="KG187" s="62"/>
      <c r="KH187" s="62"/>
      <c r="KI187" s="5"/>
      <c r="KJ187" s="5"/>
      <c r="KK187" s="5"/>
      <c r="KL187" s="5"/>
      <c r="KM187" s="5"/>
      <c r="KN187" s="5"/>
      <c r="KO187" s="5"/>
      <c r="KP187" s="5"/>
      <c r="KQ187" s="5"/>
      <c r="KR187" s="5"/>
      <c r="KS187" s="5"/>
      <c r="KT187" s="5"/>
      <c r="KU187" s="5"/>
      <c r="KV187" s="5"/>
      <c r="KW187" s="5"/>
      <c r="KX187" s="62"/>
      <c r="KY187" s="62"/>
      <c r="KZ187" s="62"/>
      <c r="LA187" s="62"/>
      <c r="LB187" s="62"/>
      <c r="LC187" s="62"/>
      <c r="LD187" s="62"/>
      <c r="LE187" s="62"/>
      <c r="LF187" s="62"/>
      <c r="LG187" s="62"/>
      <c r="LH187" s="62"/>
      <c r="LI187" s="62"/>
      <c r="LJ187" s="62"/>
      <c r="LK187" s="62"/>
      <c r="LL187" s="62"/>
    </row>
    <row r="188" spans="1:324" x14ac:dyDescent="0.35">
      <c r="A188" s="131">
        <v>184</v>
      </c>
      <c r="B188" s="170"/>
      <c r="C188" s="170"/>
      <c r="D188" s="152">
        <v>342</v>
      </c>
      <c r="E188" s="72" t="str">
        <f>'BVEM Scorecard'!F187</f>
        <v>Wind</v>
      </c>
      <c r="F188" s="96"/>
      <c r="G188" s="96"/>
      <c r="H188" s="96"/>
      <c r="I188" s="96"/>
      <c r="J188" s="66"/>
      <c r="K188" s="66"/>
      <c r="L188" s="66"/>
      <c r="M188" s="66"/>
      <c r="N188" s="66"/>
      <c r="O188" s="66"/>
      <c r="P188" s="66"/>
      <c r="Q188" s="66"/>
      <c r="R188" s="66"/>
      <c r="S188" s="66"/>
      <c r="T188" s="66"/>
      <c r="U188" s="66"/>
      <c r="V188" s="66"/>
      <c r="W188" s="66"/>
      <c r="X188" s="35"/>
      <c r="Y188" s="5"/>
      <c r="Z188" s="5"/>
      <c r="AA188" s="5"/>
      <c r="AB188" s="5"/>
      <c r="AC188" s="5"/>
      <c r="AD188" s="5"/>
      <c r="AE188" s="5"/>
      <c r="AF188" s="5"/>
      <c r="AG188" s="5"/>
      <c r="AH188" s="5"/>
      <c r="AI188" s="5"/>
      <c r="AJ188" s="35"/>
      <c r="AK188" s="35"/>
      <c r="AL188" s="35"/>
      <c r="AM188" s="35"/>
      <c r="AN188" s="62"/>
      <c r="AO188" s="62"/>
      <c r="AP188" s="62"/>
      <c r="AQ188" s="62"/>
      <c r="AR188" s="62"/>
      <c r="AS188" s="62"/>
      <c r="AT188" s="62"/>
      <c r="AU188" s="62"/>
      <c r="AV188" s="62"/>
      <c r="AW188" s="62"/>
      <c r="AX188" s="62"/>
      <c r="AY188" s="62"/>
      <c r="AZ188" s="62"/>
      <c r="BA188" s="62"/>
      <c r="BB188" s="62"/>
      <c r="BC188" s="5"/>
      <c r="BD188" s="5"/>
      <c r="BE188" s="5"/>
      <c r="BF188" s="5"/>
      <c r="BG188" s="5"/>
      <c r="BH188" s="5"/>
      <c r="BI188" s="5"/>
      <c r="BJ188" s="5"/>
      <c r="BK188" s="5"/>
      <c r="BL188" s="5"/>
      <c r="BM188" s="5"/>
      <c r="BN188" s="5"/>
      <c r="BO188" s="5"/>
      <c r="BP188" s="5"/>
      <c r="BQ188" s="5"/>
      <c r="BR188" s="62"/>
      <c r="BS188" s="62"/>
      <c r="BT188" s="62"/>
      <c r="BU188" s="62"/>
      <c r="BV188" s="62"/>
      <c r="BW188" s="62"/>
      <c r="BX188" s="62"/>
      <c r="BY188" s="62"/>
      <c r="BZ188" s="62"/>
      <c r="CA188" s="62"/>
      <c r="CB188" s="62"/>
      <c r="CC188" s="62"/>
      <c r="CD188" s="62"/>
      <c r="CE188" s="62"/>
      <c r="CF188" s="62"/>
      <c r="CG188" s="5"/>
      <c r="CH188" s="5"/>
      <c r="CI188" s="5"/>
      <c r="CJ188" s="5"/>
      <c r="CK188" s="5"/>
      <c r="CL188" s="5"/>
      <c r="CM188" s="5"/>
      <c r="CN188" s="5"/>
      <c r="CO188" s="5"/>
      <c r="CP188" s="5"/>
      <c r="CQ188" s="5"/>
      <c r="CR188" s="5"/>
      <c r="CS188" s="5"/>
      <c r="CT188" s="5"/>
      <c r="CU188" s="5"/>
      <c r="CV188" s="62"/>
      <c r="CW188" s="62"/>
      <c r="CX188" s="62"/>
      <c r="CY188" s="62"/>
      <c r="CZ188" s="62"/>
      <c r="DA188" s="62"/>
      <c r="DB188" s="62"/>
      <c r="DC188" s="62"/>
      <c r="DD188" s="62"/>
      <c r="DE188" s="62"/>
      <c r="DF188" s="62"/>
      <c r="DG188" s="62"/>
      <c r="DH188" s="62"/>
      <c r="DI188" s="62"/>
      <c r="DJ188" s="62"/>
      <c r="DK188" s="5"/>
      <c r="DL188" s="5"/>
      <c r="DM188" s="5"/>
      <c r="DN188" s="5"/>
      <c r="DO188" s="5"/>
      <c r="DP188" s="5"/>
      <c r="DQ188" s="5"/>
      <c r="DR188" s="5"/>
      <c r="DS188" s="5"/>
      <c r="DT188" s="5"/>
      <c r="DU188" s="5"/>
      <c r="DV188" s="5"/>
      <c r="DW188" s="5"/>
      <c r="DX188" s="5"/>
      <c r="DY188" s="5"/>
      <c r="DZ188" s="62"/>
      <c r="EA188" s="62"/>
      <c r="EB188" s="62"/>
      <c r="EC188" s="62"/>
      <c r="ED188" s="62"/>
      <c r="EE188" s="62"/>
      <c r="EF188" s="62"/>
      <c r="EG188" s="62"/>
      <c r="EH188" s="62"/>
      <c r="EI188" s="62"/>
      <c r="EJ188" s="62"/>
      <c r="EK188" s="62"/>
      <c r="EL188" s="62"/>
      <c r="EM188" s="62"/>
      <c r="EN188" s="62"/>
      <c r="EO188" s="5"/>
      <c r="EP188" s="5"/>
      <c r="EQ188" s="5"/>
      <c r="ER188" s="5"/>
      <c r="ES188" s="5"/>
      <c r="ET188" s="5"/>
      <c r="EU188" s="5"/>
      <c r="EV188" s="5"/>
      <c r="EW188" s="5"/>
      <c r="EX188" s="5"/>
      <c r="EY188" s="5"/>
      <c r="EZ188" s="5"/>
      <c r="FA188" s="5"/>
      <c r="FB188" s="5"/>
      <c r="FC188" s="5"/>
      <c r="FD188" s="62"/>
      <c r="FE188" s="62"/>
      <c r="FF188" s="62"/>
      <c r="FG188" s="62"/>
      <c r="FH188" s="62"/>
      <c r="FI188" s="62"/>
      <c r="FJ188" s="62"/>
      <c r="FK188" s="62"/>
      <c r="FL188" s="62"/>
      <c r="FM188" s="62"/>
      <c r="FN188" s="62"/>
      <c r="FO188" s="62"/>
      <c r="FP188" s="62"/>
      <c r="FQ188" s="62"/>
      <c r="FR188" s="62"/>
      <c r="FS188" s="5"/>
      <c r="FT188" s="5"/>
      <c r="FU188" s="5"/>
      <c r="FV188" s="5"/>
      <c r="FW188" s="5"/>
      <c r="FX188" s="5"/>
      <c r="FY188" s="5"/>
      <c r="FZ188" s="5"/>
      <c r="GA188" s="5"/>
      <c r="GB188" s="5"/>
      <c r="GC188" s="5"/>
      <c r="GD188" s="5"/>
      <c r="GE188" s="5"/>
      <c r="GF188" s="5"/>
      <c r="GG188" s="5"/>
      <c r="GH188" s="62"/>
      <c r="GI188" s="62"/>
      <c r="GJ188" s="62"/>
      <c r="GK188" s="62"/>
      <c r="GL188" s="62"/>
      <c r="GM188" s="62"/>
      <c r="GN188" s="62"/>
      <c r="GO188" s="62"/>
      <c r="GP188" s="62"/>
      <c r="GQ188" s="62"/>
      <c r="GR188" s="62"/>
      <c r="GS188" s="62"/>
      <c r="GT188" s="62"/>
      <c r="GU188" s="62"/>
      <c r="GV188" s="62"/>
      <c r="GW188" s="5"/>
      <c r="GX188" s="5"/>
      <c r="GY188" s="5"/>
      <c r="GZ188" s="5"/>
      <c r="HA188" s="5"/>
      <c r="HB188" s="5"/>
      <c r="HC188" s="5"/>
      <c r="HD188" s="5"/>
      <c r="HE188" s="5"/>
      <c r="HF188" s="5"/>
      <c r="HG188" s="5"/>
      <c r="HH188" s="5"/>
      <c r="HI188" s="5"/>
      <c r="HJ188" s="5"/>
      <c r="HK188" s="5"/>
      <c r="HL188" s="62"/>
      <c r="HM188" s="62"/>
      <c r="HN188" s="62"/>
      <c r="HO188" s="62"/>
      <c r="HP188" s="62"/>
      <c r="HQ188" s="62"/>
      <c r="HR188" s="62"/>
      <c r="HS188" s="62"/>
      <c r="HT188" s="62"/>
      <c r="HU188" s="62"/>
      <c r="HV188" s="62"/>
      <c r="HW188" s="62"/>
      <c r="HX188" s="62"/>
      <c r="HY188" s="62"/>
      <c r="HZ188" s="62"/>
      <c r="IA188" s="5"/>
      <c r="IB188" s="5"/>
      <c r="IC188" s="5"/>
      <c r="ID188" s="5"/>
      <c r="IE188" s="5"/>
      <c r="IF188" s="5"/>
      <c r="IG188" s="5"/>
      <c r="IH188" s="5"/>
      <c r="II188" s="5"/>
      <c r="IJ188" s="5"/>
      <c r="IK188" s="5"/>
      <c r="IL188" s="5"/>
      <c r="IM188" s="5"/>
      <c r="IN188" s="5"/>
      <c r="IO188" s="5"/>
      <c r="IP188" s="62"/>
      <c r="IQ188" s="62"/>
      <c r="IR188" s="62"/>
      <c r="IS188" s="62"/>
      <c r="IT188" s="62"/>
      <c r="IU188" s="62"/>
      <c r="IV188" s="62"/>
      <c r="IW188" s="62"/>
      <c r="IX188" s="62"/>
      <c r="IY188" s="62"/>
      <c r="IZ188" s="62"/>
      <c r="JA188" s="62"/>
      <c r="JB188" s="62"/>
      <c r="JC188" s="62"/>
      <c r="JD188" s="62"/>
      <c r="JE188" s="5"/>
      <c r="JF188" s="5"/>
      <c r="JG188" s="5"/>
      <c r="JH188" s="5"/>
      <c r="JI188" s="5"/>
      <c r="JJ188" s="5"/>
      <c r="JK188" s="5"/>
      <c r="JL188" s="5"/>
      <c r="JM188" s="5"/>
      <c r="JN188" s="5"/>
      <c r="JO188" s="5"/>
      <c r="JP188" s="5"/>
      <c r="JQ188" s="5"/>
      <c r="JR188" s="5"/>
      <c r="JS188" s="5"/>
      <c r="JT188" s="62"/>
      <c r="JU188" s="62"/>
      <c r="JV188" s="62"/>
      <c r="JW188" s="62"/>
      <c r="JX188" s="62"/>
      <c r="JY188" s="62"/>
      <c r="JZ188" s="62"/>
      <c r="KA188" s="62"/>
      <c r="KB188" s="62"/>
      <c r="KC188" s="62"/>
      <c r="KD188" s="62"/>
      <c r="KE188" s="62"/>
      <c r="KF188" s="62"/>
      <c r="KG188" s="62"/>
      <c r="KH188" s="62"/>
      <c r="KI188" s="5"/>
      <c r="KJ188" s="5"/>
      <c r="KK188" s="5"/>
      <c r="KL188" s="5"/>
      <c r="KM188" s="5"/>
      <c r="KN188" s="5"/>
      <c r="KO188" s="5"/>
      <c r="KP188" s="5"/>
      <c r="KQ188" s="5"/>
      <c r="KR188" s="5"/>
      <c r="KS188" s="5"/>
      <c r="KT188" s="5"/>
      <c r="KU188" s="5"/>
      <c r="KV188" s="5"/>
      <c r="KW188" s="5"/>
      <c r="KX188" s="62"/>
      <c r="KY188" s="62"/>
      <c r="KZ188" s="62"/>
      <c r="LA188" s="62"/>
      <c r="LB188" s="62"/>
      <c r="LC188" s="62"/>
      <c r="LD188" s="62"/>
      <c r="LE188" s="62"/>
      <c r="LF188" s="62"/>
      <c r="LG188" s="62"/>
      <c r="LH188" s="62"/>
      <c r="LI188" s="62"/>
      <c r="LJ188" s="62"/>
      <c r="LK188" s="62"/>
      <c r="LL188" s="62"/>
    </row>
    <row r="189" spans="1:324" x14ac:dyDescent="0.35">
      <c r="A189" s="131">
        <v>185</v>
      </c>
      <c r="B189" s="170"/>
      <c r="C189" s="170"/>
      <c r="D189" s="152">
        <v>321</v>
      </c>
      <c r="E189" s="72" t="str">
        <f>'BVEM Scorecard'!F188</f>
        <v>Wind</v>
      </c>
      <c r="F189" s="96">
        <f t="shared" si="188"/>
        <v>0.65</v>
      </c>
      <c r="G189" s="96">
        <f t="shared" si="189"/>
        <v>0.72</v>
      </c>
      <c r="H189" s="96">
        <f t="shared" si="190"/>
        <v>0</v>
      </c>
      <c r="I189" s="96">
        <f t="shared" si="191"/>
        <v>0</v>
      </c>
      <c r="J189" s="66">
        <v>1</v>
      </c>
      <c r="K189" s="66">
        <v>1</v>
      </c>
      <c r="L189" s="66">
        <v>0</v>
      </c>
      <c r="M189" s="66">
        <v>1</v>
      </c>
      <c r="N189" s="66">
        <v>1</v>
      </c>
      <c r="O189" s="66">
        <v>0</v>
      </c>
      <c r="P189" s="66"/>
      <c r="Q189" s="66">
        <v>0.6</v>
      </c>
      <c r="R189" s="66">
        <v>1</v>
      </c>
      <c r="S189" s="66">
        <v>1</v>
      </c>
      <c r="T189" s="66">
        <v>1</v>
      </c>
      <c r="U189" s="66">
        <v>0</v>
      </c>
      <c r="V189" s="66">
        <f t="shared" si="197"/>
        <v>3.6</v>
      </c>
      <c r="W189" s="66">
        <f t="shared" si="198"/>
        <v>0.65</v>
      </c>
      <c r="X189" s="35"/>
      <c r="Y189" s="5"/>
      <c r="Z189" s="5"/>
      <c r="AA189" s="5"/>
      <c r="AB189" s="5"/>
      <c r="AC189" s="5"/>
      <c r="AD189" s="5"/>
      <c r="AE189" s="5"/>
      <c r="AF189" s="5"/>
      <c r="AG189" s="5"/>
      <c r="AH189" s="5"/>
      <c r="AI189" s="5"/>
      <c r="AJ189" s="35"/>
      <c r="AK189" s="35"/>
      <c r="AL189" s="35"/>
      <c r="AM189" s="35"/>
      <c r="AN189" s="62"/>
      <c r="AO189" s="62"/>
      <c r="AP189" s="62"/>
      <c r="AQ189" s="62"/>
      <c r="AR189" s="62"/>
      <c r="AS189" s="62"/>
      <c r="AT189" s="62"/>
      <c r="AU189" s="62"/>
      <c r="AV189" s="62"/>
      <c r="AW189" s="62"/>
      <c r="AX189" s="62"/>
      <c r="AY189" s="62"/>
      <c r="AZ189" s="62"/>
      <c r="BA189" s="62"/>
      <c r="BB189" s="62"/>
      <c r="BC189" s="5"/>
      <c r="BD189" s="5"/>
      <c r="BE189" s="5"/>
      <c r="BF189" s="5"/>
      <c r="BG189" s="5"/>
      <c r="BH189" s="5"/>
      <c r="BI189" s="5"/>
      <c r="BJ189" s="5"/>
      <c r="BK189" s="5"/>
      <c r="BL189" s="5"/>
      <c r="BM189" s="5"/>
      <c r="BN189" s="5"/>
      <c r="BO189" s="5"/>
      <c r="BP189" s="5"/>
      <c r="BQ189" s="5"/>
      <c r="BR189" s="62"/>
      <c r="BS189" s="62"/>
      <c r="BT189" s="62"/>
      <c r="BU189" s="62"/>
      <c r="BV189" s="62"/>
      <c r="BW189" s="62"/>
      <c r="BX189" s="62"/>
      <c r="BY189" s="62"/>
      <c r="BZ189" s="62"/>
      <c r="CA189" s="62"/>
      <c r="CB189" s="62"/>
      <c r="CC189" s="62"/>
      <c r="CD189" s="62"/>
      <c r="CE189" s="62"/>
      <c r="CF189" s="62"/>
      <c r="CG189" s="5"/>
      <c r="CH189" s="5"/>
      <c r="CI189" s="5"/>
      <c r="CJ189" s="5"/>
      <c r="CK189" s="5"/>
      <c r="CL189" s="5"/>
      <c r="CM189" s="5"/>
      <c r="CN189" s="5"/>
      <c r="CO189" s="5"/>
      <c r="CP189" s="5"/>
      <c r="CQ189" s="5"/>
      <c r="CR189" s="5"/>
      <c r="CS189" s="5"/>
      <c r="CT189" s="5"/>
      <c r="CU189" s="5"/>
      <c r="CV189" s="62"/>
      <c r="CW189" s="62"/>
      <c r="CX189" s="62"/>
      <c r="CY189" s="62"/>
      <c r="CZ189" s="62"/>
      <c r="DA189" s="62"/>
      <c r="DB189" s="62"/>
      <c r="DC189" s="62"/>
      <c r="DD189" s="62"/>
      <c r="DE189" s="62"/>
      <c r="DF189" s="62"/>
      <c r="DG189" s="62"/>
      <c r="DH189" s="62"/>
      <c r="DI189" s="62"/>
      <c r="DJ189" s="62"/>
      <c r="DK189" s="5"/>
      <c r="DL189" s="5"/>
      <c r="DM189" s="5"/>
      <c r="DN189" s="5"/>
      <c r="DO189" s="5"/>
      <c r="DP189" s="5"/>
      <c r="DQ189" s="5"/>
      <c r="DR189" s="5"/>
      <c r="DS189" s="5"/>
      <c r="DT189" s="5"/>
      <c r="DU189" s="5"/>
      <c r="DV189" s="5"/>
      <c r="DW189" s="5"/>
      <c r="DX189" s="5"/>
      <c r="DY189" s="5"/>
      <c r="DZ189" s="62"/>
      <c r="EA189" s="62"/>
      <c r="EB189" s="62"/>
      <c r="EC189" s="62"/>
      <c r="ED189" s="62"/>
      <c r="EE189" s="62"/>
      <c r="EF189" s="62"/>
      <c r="EG189" s="62"/>
      <c r="EH189" s="62"/>
      <c r="EI189" s="62"/>
      <c r="EJ189" s="62"/>
      <c r="EK189" s="62"/>
      <c r="EL189" s="62"/>
      <c r="EM189" s="62"/>
      <c r="EN189" s="62"/>
      <c r="EO189" s="5"/>
      <c r="EP189" s="5"/>
      <c r="EQ189" s="5"/>
      <c r="ER189" s="5"/>
      <c r="ES189" s="5"/>
      <c r="ET189" s="5"/>
      <c r="EU189" s="5"/>
      <c r="EV189" s="5"/>
      <c r="EW189" s="5"/>
      <c r="EX189" s="5"/>
      <c r="EY189" s="5"/>
      <c r="EZ189" s="5"/>
      <c r="FA189" s="5"/>
      <c r="FB189" s="5"/>
      <c r="FC189" s="5"/>
      <c r="FD189" s="62"/>
      <c r="FE189" s="62"/>
      <c r="FF189" s="62"/>
      <c r="FG189" s="62"/>
      <c r="FH189" s="62"/>
      <c r="FI189" s="62"/>
      <c r="FJ189" s="62"/>
      <c r="FK189" s="62"/>
      <c r="FL189" s="62"/>
      <c r="FM189" s="62"/>
      <c r="FN189" s="62"/>
      <c r="FO189" s="62"/>
      <c r="FP189" s="62"/>
      <c r="FQ189" s="62"/>
      <c r="FR189" s="62"/>
      <c r="FS189" s="5"/>
      <c r="FT189" s="5"/>
      <c r="FU189" s="5"/>
      <c r="FV189" s="5"/>
      <c r="FW189" s="5"/>
      <c r="FX189" s="5"/>
      <c r="FY189" s="5"/>
      <c r="FZ189" s="5"/>
      <c r="GA189" s="5"/>
      <c r="GB189" s="5"/>
      <c r="GC189" s="5"/>
      <c r="GD189" s="5"/>
      <c r="GE189" s="5"/>
      <c r="GF189" s="5"/>
      <c r="GG189" s="5"/>
      <c r="GH189" s="62"/>
      <c r="GI189" s="62"/>
      <c r="GJ189" s="62"/>
      <c r="GK189" s="62"/>
      <c r="GL189" s="62"/>
      <c r="GM189" s="62"/>
      <c r="GN189" s="62"/>
      <c r="GO189" s="62"/>
      <c r="GP189" s="62"/>
      <c r="GQ189" s="62"/>
      <c r="GR189" s="62"/>
      <c r="GS189" s="62"/>
      <c r="GT189" s="62"/>
      <c r="GU189" s="62"/>
      <c r="GV189" s="62"/>
      <c r="GW189" s="5"/>
      <c r="GX189" s="5"/>
      <c r="GY189" s="5"/>
      <c r="GZ189" s="5"/>
      <c r="HA189" s="5"/>
      <c r="HB189" s="5"/>
      <c r="HC189" s="5"/>
      <c r="HD189" s="5"/>
      <c r="HE189" s="5"/>
      <c r="HF189" s="5"/>
      <c r="HG189" s="5"/>
      <c r="HH189" s="5"/>
      <c r="HI189" s="5"/>
      <c r="HJ189" s="5"/>
      <c r="HK189" s="5"/>
      <c r="HL189" s="62"/>
      <c r="HM189" s="62"/>
      <c r="HN189" s="62"/>
      <c r="HO189" s="62"/>
      <c r="HP189" s="62"/>
      <c r="HQ189" s="62"/>
      <c r="HR189" s="62"/>
      <c r="HS189" s="62"/>
      <c r="HT189" s="62"/>
      <c r="HU189" s="62"/>
      <c r="HV189" s="62"/>
      <c r="HW189" s="62"/>
      <c r="HX189" s="62"/>
      <c r="HY189" s="62"/>
      <c r="HZ189" s="62"/>
      <c r="IA189" s="5"/>
      <c r="IB189" s="5"/>
      <c r="IC189" s="5"/>
      <c r="ID189" s="5"/>
      <c r="IE189" s="5"/>
      <c r="IF189" s="5"/>
      <c r="IG189" s="5"/>
      <c r="IH189" s="5"/>
      <c r="II189" s="5"/>
      <c r="IJ189" s="5"/>
      <c r="IK189" s="5"/>
      <c r="IL189" s="5"/>
      <c r="IM189" s="5"/>
      <c r="IN189" s="5"/>
      <c r="IO189" s="5"/>
      <c r="IP189" s="62"/>
      <c r="IQ189" s="62"/>
      <c r="IR189" s="62"/>
      <c r="IS189" s="62"/>
      <c r="IT189" s="62"/>
      <c r="IU189" s="62"/>
      <c r="IV189" s="62"/>
      <c r="IW189" s="62"/>
      <c r="IX189" s="62"/>
      <c r="IY189" s="62"/>
      <c r="IZ189" s="62"/>
      <c r="JA189" s="62"/>
      <c r="JB189" s="62"/>
      <c r="JC189" s="62"/>
      <c r="JD189" s="62"/>
      <c r="JE189" s="5"/>
      <c r="JF189" s="5"/>
      <c r="JG189" s="5"/>
      <c r="JH189" s="5"/>
      <c r="JI189" s="5"/>
      <c r="JJ189" s="5"/>
      <c r="JK189" s="5"/>
      <c r="JL189" s="5"/>
      <c r="JM189" s="5"/>
      <c r="JN189" s="5"/>
      <c r="JO189" s="5"/>
      <c r="JP189" s="5"/>
      <c r="JQ189" s="5"/>
      <c r="JR189" s="5"/>
      <c r="JS189" s="5"/>
      <c r="JT189" s="62"/>
      <c r="JU189" s="62"/>
      <c r="JV189" s="62"/>
      <c r="JW189" s="62"/>
      <c r="JX189" s="62"/>
      <c r="JY189" s="62"/>
      <c r="JZ189" s="62"/>
      <c r="KA189" s="62"/>
      <c r="KB189" s="62"/>
      <c r="KC189" s="62"/>
      <c r="KD189" s="62"/>
      <c r="KE189" s="62"/>
      <c r="KF189" s="62"/>
      <c r="KG189" s="62"/>
      <c r="KH189" s="62"/>
      <c r="KI189" s="5"/>
      <c r="KJ189" s="5"/>
      <c r="KK189" s="5"/>
      <c r="KL189" s="5"/>
      <c r="KM189" s="5"/>
      <c r="KN189" s="5"/>
      <c r="KO189" s="5"/>
      <c r="KP189" s="5"/>
      <c r="KQ189" s="5"/>
      <c r="KR189" s="5"/>
      <c r="KS189" s="5"/>
      <c r="KT189" s="5"/>
      <c r="KU189" s="5"/>
      <c r="KV189" s="5"/>
      <c r="KW189" s="5"/>
      <c r="KX189" s="62"/>
      <c r="KY189" s="62"/>
      <c r="KZ189" s="62"/>
      <c r="LA189" s="62"/>
      <c r="LB189" s="62"/>
      <c r="LC189" s="62"/>
      <c r="LD189" s="62"/>
      <c r="LE189" s="62"/>
      <c r="LF189" s="62"/>
      <c r="LG189" s="62"/>
      <c r="LH189" s="62"/>
      <c r="LI189" s="62"/>
      <c r="LJ189" s="62"/>
      <c r="LK189" s="62"/>
      <c r="LL189" s="62"/>
    </row>
    <row r="190" spans="1:324" x14ac:dyDescent="0.35">
      <c r="A190" s="131">
        <v>186</v>
      </c>
      <c r="B190" s="170"/>
      <c r="C190" s="170"/>
      <c r="D190" s="152">
        <v>343</v>
      </c>
      <c r="E190" s="72" t="str">
        <f>'BVEM Scorecard'!F189</f>
        <v>Wind</v>
      </c>
      <c r="F190" s="96"/>
      <c r="G190" s="96"/>
      <c r="H190" s="96"/>
      <c r="I190" s="96"/>
      <c r="J190" s="66"/>
      <c r="K190" s="66"/>
      <c r="L190" s="66"/>
      <c r="M190" s="66"/>
      <c r="N190" s="66"/>
      <c r="O190" s="66"/>
      <c r="P190" s="66"/>
      <c r="Q190" s="66"/>
      <c r="R190" s="66"/>
      <c r="S190" s="66"/>
      <c r="T190" s="66"/>
      <c r="U190" s="66"/>
      <c r="V190" s="66"/>
      <c r="W190" s="66"/>
      <c r="X190" s="35"/>
      <c r="Y190" s="5"/>
      <c r="Z190" s="5"/>
      <c r="AA190" s="5"/>
      <c r="AB190" s="5"/>
      <c r="AC190" s="5"/>
      <c r="AD190" s="5"/>
      <c r="AE190" s="5"/>
      <c r="AF190" s="5"/>
      <c r="AG190" s="5"/>
      <c r="AH190" s="5"/>
      <c r="AI190" s="5"/>
      <c r="AJ190" s="35"/>
      <c r="AK190" s="35"/>
      <c r="AL190" s="35"/>
      <c r="AM190" s="35"/>
      <c r="AN190" s="62"/>
      <c r="AO190" s="62"/>
      <c r="AP190" s="62"/>
      <c r="AQ190" s="62"/>
      <c r="AR190" s="62"/>
      <c r="AS190" s="62"/>
      <c r="AT190" s="62"/>
      <c r="AU190" s="62"/>
      <c r="AV190" s="62"/>
      <c r="AW190" s="62"/>
      <c r="AX190" s="62"/>
      <c r="AY190" s="62"/>
      <c r="AZ190" s="62"/>
      <c r="BA190" s="62"/>
      <c r="BB190" s="62"/>
      <c r="BC190" s="5"/>
      <c r="BD190" s="5"/>
      <c r="BE190" s="5"/>
      <c r="BF190" s="5"/>
      <c r="BG190" s="5"/>
      <c r="BH190" s="5"/>
      <c r="BI190" s="5"/>
      <c r="BJ190" s="5"/>
      <c r="BK190" s="5"/>
      <c r="BL190" s="5"/>
      <c r="BM190" s="5"/>
      <c r="BN190" s="5"/>
      <c r="BO190" s="5"/>
      <c r="BP190" s="5"/>
      <c r="BQ190" s="5"/>
      <c r="BR190" s="62"/>
      <c r="BS190" s="62"/>
      <c r="BT190" s="62"/>
      <c r="BU190" s="62"/>
      <c r="BV190" s="62"/>
      <c r="BW190" s="62"/>
      <c r="BX190" s="62"/>
      <c r="BY190" s="62"/>
      <c r="BZ190" s="62"/>
      <c r="CA190" s="62"/>
      <c r="CB190" s="62"/>
      <c r="CC190" s="62"/>
      <c r="CD190" s="62"/>
      <c r="CE190" s="62"/>
      <c r="CF190" s="62"/>
      <c r="CG190" s="5"/>
      <c r="CH190" s="5"/>
      <c r="CI190" s="5"/>
      <c r="CJ190" s="5"/>
      <c r="CK190" s="5"/>
      <c r="CL190" s="5"/>
      <c r="CM190" s="5"/>
      <c r="CN190" s="5"/>
      <c r="CO190" s="5"/>
      <c r="CP190" s="5"/>
      <c r="CQ190" s="5"/>
      <c r="CR190" s="5"/>
      <c r="CS190" s="5"/>
      <c r="CT190" s="5"/>
      <c r="CU190" s="5"/>
      <c r="CV190" s="62"/>
      <c r="CW190" s="62"/>
      <c r="CX190" s="62"/>
      <c r="CY190" s="62"/>
      <c r="CZ190" s="62"/>
      <c r="DA190" s="62"/>
      <c r="DB190" s="62"/>
      <c r="DC190" s="62"/>
      <c r="DD190" s="62"/>
      <c r="DE190" s="62"/>
      <c r="DF190" s="62"/>
      <c r="DG190" s="62"/>
      <c r="DH190" s="62"/>
      <c r="DI190" s="62"/>
      <c r="DJ190" s="62"/>
      <c r="DK190" s="5"/>
      <c r="DL190" s="5"/>
      <c r="DM190" s="5"/>
      <c r="DN190" s="5"/>
      <c r="DO190" s="5"/>
      <c r="DP190" s="5"/>
      <c r="DQ190" s="5"/>
      <c r="DR190" s="5"/>
      <c r="DS190" s="5"/>
      <c r="DT190" s="5"/>
      <c r="DU190" s="5"/>
      <c r="DV190" s="5"/>
      <c r="DW190" s="5"/>
      <c r="DX190" s="5"/>
      <c r="DY190" s="5"/>
      <c r="DZ190" s="62"/>
      <c r="EA190" s="62"/>
      <c r="EB190" s="62"/>
      <c r="EC190" s="62"/>
      <c r="ED190" s="62"/>
      <c r="EE190" s="62"/>
      <c r="EF190" s="62"/>
      <c r="EG190" s="62"/>
      <c r="EH190" s="62"/>
      <c r="EI190" s="62"/>
      <c r="EJ190" s="62"/>
      <c r="EK190" s="62"/>
      <c r="EL190" s="62"/>
      <c r="EM190" s="62"/>
      <c r="EN190" s="62"/>
      <c r="EO190" s="5"/>
      <c r="EP190" s="5"/>
      <c r="EQ190" s="5"/>
      <c r="ER190" s="5"/>
      <c r="ES190" s="5"/>
      <c r="ET190" s="5"/>
      <c r="EU190" s="5"/>
      <c r="EV190" s="5"/>
      <c r="EW190" s="5"/>
      <c r="EX190" s="5"/>
      <c r="EY190" s="5"/>
      <c r="EZ190" s="5"/>
      <c r="FA190" s="5"/>
      <c r="FB190" s="5"/>
      <c r="FC190" s="5"/>
      <c r="FD190" s="62"/>
      <c r="FE190" s="62"/>
      <c r="FF190" s="62"/>
      <c r="FG190" s="62"/>
      <c r="FH190" s="62"/>
      <c r="FI190" s="62"/>
      <c r="FJ190" s="62"/>
      <c r="FK190" s="62"/>
      <c r="FL190" s="62"/>
      <c r="FM190" s="62"/>
      <c r="FN190" s="62"/>
      <c r="FO190" s="62"/>
      <c r="FP190" s="62"/>
      <c r="FQ190" s="62"/>
      <c r="FR190" s="62"/>
      <c r="FS190" s="5"/>
      <c r="FT190" s="5"/>
      <c r="FU190" s="5"/>
      <c r="FV190" s="5"/>
      <c r="FW190" s="5"/>
      <c r="FX190" s="5"/>
      <c r="FY190" s="5"/>
      <c r="FZ190" s="5"/>
      <c r="GA190" s="5"/>
      <c r="GB190" s="5"/>
      <c r="GC190" s="5"/>
      <c r="GD190" s="5"/>
      <c r="GE190" s="5"/>
      <c r="GF190" s="5"/>
      <c r="GG190" s="5"/>
      <c r="GH190" s="62"/>
      <c r="GI190" s="62"/>
      <c r="GJ190" s="62"/>
      <c r="GK190" s="62"/>
      <c r="GL190" s="62"/>
      <c r="GM190" s="62"/>
      <c r="GN190" s="62"/>
      <c r="GO190" s="62"/>
      <c r="GP190" s="62"/>
      <c r="GQ190" s="62"/>
      <c r="GR190" s="62"/>
      <c r="GS190" s="62"/>
      <c r="GT190" s="62"/>
      <c r="GU190" s="62"/>
      <c r="GV190" s="62"/>
      <c r="GW190" s="5"/>
      <c r="GX190" s="5"/>
      <c r="GY190" s="5"/>
      <c r="GZ190" s="5"/>
      <c r="HA190" s="5"/>
      <c r="HB190" s="5"/>
      <c r="HC190" s="5"/>
      <c r="HD190" s="5"/>
      <c r="HE190" s="5"/>
      <c r="HF190" s="5"/>
      <c r="HG190" s="5"/>
      <c r="HH190" s="5"/>
      <c r="HI190" s="5"/>
      <c r="HJ190" s="5"/>
      <c r="HK190" s="5"/>
      <c r="HL190" s="62"/>
      <c r="HM190" s="62"/>
      <c r="HN190" s="62"/>
      <c r="HO190" s="62"/>
      <c r="HP190" s="62"/>
      <c r="HQ190" s="62"/>
      <c r="HR190" s="62"/>
      <c r="HS190" s="62"/>
      <c r="HT190" s="62"/>
      <c r="HU190" s="62"/>
      <c r="HV190" s="62"/>
      <c r="HW190" s="62"/>
      <c r="HX190" s="62"/>
      <c r="HY190" s="62"/>
      <c r="HZ190" s="62"/>
      <c r="IA190" s="5"/>
      <c r="IB190" s="5"/>
      <c r="IC190" s="5"/>
      <c r="ID190" s="5"/>
      <c r="IE190" s="5"/>
      <c r="IF190" s="5"/>
      <c r="IG190" s="5"/>
      <c r="IH190" s="5"/>
      <c r="II190" s="5"/>
      <c r="IJ190" s="5"/>
      <c r="IK190" s="5"/>
      <c r="IL190" s="5"/>
      <c r="IM190" s="5"/>
      <c r="IN190" s="5"/>
      <c r="IO190" s="5"/>
      <c r="IP190" s="62"/>
      <c r="IQ190" s="62"/>
      <c r="IR190" s="62"/>
      <c r="IS190" s="62"/>
      <c r="IT190" s="62"/>
      <c r="IU190" s="62"/>
      <c r="IV190" s="62"/>
      <c r="IW190" s="62"/>
      <c r="IX190" s="62"/>
      <c r="IY190" s="62"/>
      <c r="IZ190" s="62"/>
      <c r="JA190" s="62"/>
      <c r="JB190" s="62"/>
      <c r="JC190" s="62"/>
      <c r="JD190" s="62"/>
      <c r="JE190" s="5"/>
      <c r="JF190" s="5"/>
      <c r="JG190" s="5"/>
      <c r="JH190" s="5"/>
      <c r="JI190" s="5"/>
      <c r="JJ190" s="5"/>
      <c r="JK190" s="5"/>
      <c r="JL190" s="5"/>
      <c r="JM190" s="5"/>
      <c r="JN190" s="5"/>
      <c r="JO190" s="5"/>
      <c r="JP190" s="5"/>
      <c r="JQ190" s="5"/>
      <c r="JR190" s="5"/>
      <c r="JS190" s="5"/>
      <c r="JT190" s="62"/>
      <c r="JU190" s="62"/>
      <c r="JV190" s="62"/>
      <c r="JW190" s="62"/>
      <c r="JX190" s="62"/>
      <c r="JY190" s="62"/>
      <c r="JZ190" s="62"/>
      <c r="KA190" s="62"/>
      <c r="KB190" s="62"/>
      <c r="KC190" s="62"/>
      <c r="KD190" s="62"/>
      <c r="KE190" s="62"/>
      <c r="KF190" s="62"/>
      <c r="KG190" s="62"/>
      <c r="KH190" s="62"/>
      <c r="KI190" s="5"/>
      <c r="KJ190" s="5"/>
      <c r="KK190" s="5"/>
      <c r="KL190" s="5"/>
      <c r="KM190" s="5"/>
      <c r="KN190" s="5"/>
      <c r="KO190" s="5"/>
      <c r="KP190" s="5"/>
      <c r="KQ190" s="5"/>
      <c r="KR190" s="5"/>
      <c r="KS190" s="5"/>
      <c r="KT190" s="5"/>
      <c r="KU190" s="5"/>
      <c r="KV190" s="5"/>
      <c r="KW190" s="5"/>
      <c r="KX190" s="62"/>
      <c r="KY190" s="62"/>
      <c r="KZ190" s="62"/>
      <c r="LA190" s="62"/>
      <c r="LB190" s="62"/>
      <c r="LC190" s="62"/>
      <c r="LD190" s="62"/>
      <c r="LE190" s="62"/>
      <c r="LF190" s="62"/>
      <c r="LG190" s="62"/>
      <c r="LH190" s="62"/>
      <c r="LI190" s="62"/>
      <c r="LJ190" s="62"/>
      <c r="LK190" s="62"/>
      <c r="LL190" s="62"/>
    </row>
    <row r="191" spans="1:324" x14ac:dyDescent="0.35">
      <c r="A191" s="131">
        <v>187</v>
      </c>
      <c r="B191" s="170"/>
      <c r="C191" s="170"/>
      <c r="D191" s="152">
        <v>324</v>
      </c>
      <c r="E191" s="72" t="str">
        <f>'BVEM Scorecard'!F190</f>
        <v>Wind + Solar</v>
      </c>
      <c r="F191" s="96">
        <f t="shared" si="188"/>
        <v>0.65</v>
      </c>
      <c r="G191" s="96">
        <f t="shared" si="189"/>
        <v>0.72</v>
      </c>
      <c r="H191" s="96">
        <f t="shared" si="190"/>
        <v>0</v>
      </c>
      <c r="I191" s="96">
        <f t="shared" si="191"/>
        <v>0</v>
      </c>
      <c r="J191" s="66">
        <v>1</v>
      </c>
      <c r="K191" s="66">
        <v>1</v>
      </c>
      <c r="L191" s="66">
        <v>0</v>
      </c>
      <c r="M191" s="66">
        <v>1</v>
      </c>
      <c r="N191" s="66">
        <v>1</v>
      </c>
      <c r="O191" s="66">
        <v>0</v>
      </c>
      <c r="P191" s="66"/>
      <c r="Q191" s="66">
        <v>0.6</v>
      </c>
      <c r="R191" s="66">
        <v>1</v>
      </c>
      <c r="S191" s="66">
        <v>1</v>
      </c>
      <c r="T191" s="66">
        <v>1</v>
      </c>
      <c r="U191" s="66">
        <v>0</v>
      </c>
      <c r="V191" s="66">
        <f t="shared" si="197"/>
        <v>3.6</v>
      </c>
      <c r="W191" s="66">
        <f t="shared" si="198"/>
        <v>0.65</v>
      </c>
      <c r="X191" s="35"/>
      <c r="Y191" s="5"/>
      <c r="Z191" s="5"/>
      <c r="AA191" s="5"/>
      <c r="AB191" s="5"/>
      <c r="AC191" s="5"/>
      <c r="AD191" s="5"/>
      <c r="AE191" s="5"/>
      <c r="AF191" s="5"/>
      <c r="AG191" s="5"/>
      <c r="AH191" s="5"/>
      <c r="AI191" s="5"/>
      <c r="AJ191" s="35"/>
      <c r="AK191" s="35"/>
      <c r="AL191" s="35"/>
      <c r="AM191" s="35"/>
      <c r="AN191" s="62"/>
      <c r="AO191" s="62"/>
      <c r="AP191" s="62"/>
      <c r="AQ191" s="62"/>
      <c r="AR191" s="62"/>
      <c r="AS191" s="62"/>
      <c r="AT191" s="62"/>
      <c r="AU191" s="62"/>
      <c r="AV191" s="62"/>
      <c r="AW191" s="62"/>
      <c r="AX191" s="62"/>
      <c r="AY191" s="62"/>
      <c r="AZ191" s="62"/>
      <c r="BA191" s="62"/>
      <c r="BB191" s="62"/>
      <c r="BC191" s="5"/>
      <c r="BD191" s="5"/>
      <c r="BE191" s="5"/>
      <c r="BF191" s="5"/>
      <c r="BG191" s="5"/>
      <c r="BH191" s="5"/>
      <c r="BI191" s="5"/>
      <c r="BJ191" s="5"/>
      <c r="BK191" s="5"/>
      <c r="BL191" s="5"/>
      <c r="BM191" s="5"/>
      <c r="BN191" s="5"/>
      <c r="BO191" s="5"/>
      <c r="BP191" s="5"/>
      <c r="BQ191" s="5"/>
      <c r="BR191" s="62"/>
      <c r="BS191" s="62"/>
      <c r="BT191" s="62"/>
      <c r="BU191" s="62"/>
      <c r="BV191" s="62"/>
      <c r="BW191" s="62"/>
      <c r="BX191" s="62"/>
      <c r="BY191" s="62"/>
      <c r="BZ191" s="62"/>
      <c r="CA191" s="62"/>
      <c r="CB191" s="62"/>
      <c r="CC191" s="62"/>
      <c r="CD191" s="62"/>
      <c r="CE191" s="62"/>
      <c r="CF191" s="62"/>
      <c r="CG191" s="5"/>
      <c r="CH191" s="5"/>
      <c r="CI191" s="5"/>
      <c r="CJ191" s="5"/>
      <c r="CK191" s="5"/>
      <c r="CL191" s="5"/>
      <c r="CM191" s="5"/>
      <c r="CN191" s="5"/>
      <c r="CO191" s="5"/>
      <c r="CP191" s="5"/>
      <c r="CQ191" s="5"/>
      <c r="CR191" s="5"/>
      <c r="CS191" s="5"/>
      <c r="CT191" s="5"/>
      <c r="CU191" s="5"/>
      <c r="CV191" s="62"/>
      <c r="CW191" s="62"/>
      <c r="CX191" s="62"/>
      <c r="CY191" s="62"/>
      <c r="CZ191" s="62"/>
      <c r="DA191" s="62"/>
      <c r="DB191" s="62"/>
      <c r="DC191" s="62"/>
      <c r="DD191" s="62"/>
      <c r="DE191" s="62"/>
      <c r="DF191" s="62"/>
      <c r="DG191" s="62"/>
      <c r="DH191" s="62"/>
      <c r="DI191" s="62"/>
      <c r="DJ191" s="62"/>
      <c r="DK191" s="5"/>
      <c r="DL191" s="5"/>
      <c r="DM191" s="5"/>
      <c r="DN191" s="5"/>
      <c r="DO191" s="5"/>
      <c r="DP191" s="5"/>
      <c r="DQ191" s="5"/>
      <c r="DR191" s="5"/>
      <c r="DS191" s="5"/>
      <c r="DT191" s="5"/>
      <c r="DU191" s="5"/>
      <c r="DV191" s="5"/>
      <c r="DW191" s="5"/>
      <c r="DX191" s="5"/>
      <c r="DY191" s="5"/>
      <c r="DZ191" s="62"/>
      <c r="EA191" s="62"/>
      <c r="EB191" s="62"/>
      <c r="EC191" s="62"/>
      <c r="ED191" s="62"/>
      <c r="EE191" s="62"/>
      <c r="EF191" s="62"/>
      <c r="EG191" s="62"/>
      <c r="EH191" s="62"/>
      <c r="EI191" s="62"/>
      <c r="EJ191" s="62"/>
      <c r="EK191" s="62"/>
      <c r="EL191" s="62"/>
      <c r="EM191" s="62"/>
      <c r="EN191" s="62"/>
      <c r="EO191" s="5"/>
      <c r="EP191" s="5"/>
      <c r="EQ191" s="5"/>
      <c r="ER191" s="5"/>
      <c r="ES191" s="5"/>
      <c r="ET191" s="5"/>
      <c r="EU191" s="5"/>
      <c r="EV191" s="5"/>
      <c r="EW191" s="5"/>
      <c r="EX191" s="5"/>
      <c r="EY191" s="5"/>
      <c r="EZ191" s="5"/>
      <c r="FA191" s="5"/>
      <c r="FB191" s="5"/>
      <c r="FC191" s="5"/>
      <c r="FD191" s="62"/>
      <c r="FE191" s="62"/>
      <c r="FF191" s="62"/>
      <c r="FG191" s="62"/>
      <c r="FH191" s="62"/>
      <c r="FI191" s="62"/>
      <c r="FJ191" s="62"/>
      <c r="FK191" s="62"/>
      <c r="FL191" s="62"/>
      <c r="FM191" s="62"/>
      <c r="FN191" s="62"/>
      <c r="FO191" s="62"/>
      <c r="FP191" s="62"/>
      <c r="FQ191" s="62"/>
      <c r="FR191" s="62"/>
      <c r="FS191" s="5"/>
      <c r="FT191" s="5"/>
      <c r="FU191" s="5"/>
      <c r="FV191" s="5"/>
      <c r="FW191" s="5"/>
      <c r="FX191" s="5"/>
      <c r="FY191" s="5"/>
      <c r="FZ191" s="5"/>
      <c r="GA191" s="5"/>
      <c r="GB191" s="5"/>
      <c r="GC191" s="5"/>
      <c r="GD191" s="5"/>
      <c r="GE191" s="5"/>
      <c r="GF191" s="5"/>
      <c r="GG191" s="5"/>
      <c r="GH191" s="62"/>
      <c r="GI191" s="62"/>
      <c r="GJ191" s="62"/>
      <c r="GK191" s="62"/>
      <c r="GL191" s="62"/>
      <c r="GM191" s="62"/>
      <c r="GN191" s="62"/>
      <c r="GO191" s="62"/>
      <c r="GP191" s="62"/>
      <c r="GQ191" s="62"/>
      <c r="GR191" s="62"/>
      <c r="GS191" s="62"/>
      <c r="GT191" s="62"/>
      <c r="GU191" s="62"/>
      <c r="GV191" s="62"/>
      <c r="GW191" s="5"/>
      <c r="GX191" s="5"/>
      <c r="GY191" s="5"/>
      <c r="GZ191" s="5"/>
      <c r="HA191" s="5"/>
      <c r="HB191" s="5"/>
      <c r="HC191" s="5"/>
      <c r="HD191" s="5"/>
      <c r="HE191" s="5"/>
      <c r="HF191" s="5"/>
      <c r="HG191" s="5"/>
      <c r="HH191" s="5"/>
      <c r="HI191" s="5"/>
      <c r="HJ191" s="5"/>
      <c r="HK191" s="5"/>
      <c r="HL191" s="62"/>
      <c r="HM191" s="62"/>
      <c r="HN191" s="62"/>
      <c r="HO191" s="62"/>
      <c r="HP191" s="62"/>
      <c r="HQ191" s="62"/>
      <c r="HR191" s="62"/>
      <c r="HS191" s="62"/>
      <c r="HT191" s="62"/>
      <c r="HU191" s="62"/>
      <c r="HV191" s="62"/>
      <c r="HW191" s="62"/>
      <c r="HX191" s="62"/>
      <c r="HY191" s="62"/>
      <c r="HZ191" s="62"/>
      <c r="IA191" s="5"/>
      <c r="IB191" s="5"/>
      <c r="IC191" s="5"/>
      <c r="ID191" s="5"/>
      <c r="IE191" s="5"/>
      <c r="IF191" s="5"/>
      <c r="IG191" s="5"/>
      <c r="IH191" s="5"/>
      <c r="II191" s="5"/>
      <c r="IJ191" s="5"/>
      <c r="IK191" s="5"/>
      <c r="IL191" s="5"/>
      <c r="IM191" s="5"/>
      <c r="IN191" s="5"/>
      <c r="IO191" s="5"/>
      <c r="IP191" s="62"/>
      <c r="IQ191" s="62"/>
      <c r="IR191" s="62"/>
      <c r="IS191" s="62"/>
      <c r="IT191" s="62"/>
      <c r="IU191" s="62"/>
      <c r="IV191" s="62"/>
      <c r="IW191" s="62"/>
      <c r="IX191" s="62"/>
      <c r="IY191" s="62"/>
      <c r="IZ191" s="62"/>
      <c r="JA191" s="62"/>
      <c r="JB191" s="62"/>
      <c r="JC191" s="62"/>
      <c r="JD191" s="62"/>
      <c r="JE191" s="5"/>
      <c r="JF191" s="5"/>
      <c r="JG191" s="5"/>
      <c r="JH191" s="5"/>
      <c r="JI191" s="5"/>
      <c r="JJ191" s="5"/>
      <c r="JK191" s="5"/>
      <c r="JL191" s="5"/>
      <c r="JM191" s="5"/>
      <c r="JN191" s="5"/>
      <c r="JO191" s="5"/>
      <c r="JP191" s="5"/>
      <c r="JQ191" s="5"/>
      <c r="JR191" s="5"/>
      <c r="JS191" s="5"/>
      <c r="JT191" s="62"/>
      <c r="JU191" s="62"/>
      <c r="JV191" s="62"/>
      <c r="JW191" s="62"/>
      <c r="JX191" s="62"/>
      <c r="JY191" s="62"/>
      <c r="JZ191" s="62"/>
      <c r="KA191" s="62"/>
      <c r="KB191" s="62"/>
      <c r="KC191" s="62"/>
      <c r="KD191" s="62"/>
      <c r="KE191" s="62"/>
      <c r="KF191" s="62"/>
      <c r="KG191" s="62"/>
      <c r="KH191" s="62"/>
      <c r="KI191" s="5"/>
      <c r="KJ191" s="5"/>
      <c r="KK191" s="5"/>
      <c r="KL191" s="5"/>
      <c r="KM191" s="5"/>
      <c r="KN191" s="5"/>
      <c r="KO191" s="5"/>
      <c r="KP191" s="5"/>
      <c r="KQ191" s="5"/>
      <c r="KR191" s="5"/>
      <c r="KS191" s="5"/>
      <c r="KT191" s="5"/>
      <c r="KU191" s="5"/>
      <c r="KV191" s="5"/>
      <c r="KW191" s="5"/>
      <c r="KX191" s="62"/>
      <c r="KY191" s="62"/>
      <c r="KZ191" s="62"/>
      <c r="LA191" s="62"/>
      <c r="LB191" s="62"/>
      <c r="LC191" s="62"/>
      <c r="LD191" s="62"/>
      <c r="LE191" s="62"/>
      <c r="LF191" s="62"/>
      <c r="LG191" s="62"/>
      <c r="LH191" s="62"/>
      <c r="LI191" s="62"/>
      <c r="LJ191" s="62"/>
      <c r="LK191" s="62"/>
      <c r="LL191" s="62"/>
    </row>
    <row r="192" spans="1:324" x14ac:dyDescent="0.35">
      <c r="A192" s="131">
        <v>188</v>
      </c>
      <c r="B192" s="170"/>
      <c r="C192" s="170"/>
      <c r="D192" s="152">
        <v>325</v>
      </c>
      <c r="E192" s="72" t="str">
        <f>'BVEM Scorecard'!F191</f>
        <v>Wind + Solar</v>
      </c>
      <c r="F192" s="96">
        <f t="shared" si="188"/>
        <v>0.65</v>
      </c>
      <c r="G192" s="96">
        <f t="shared" si="189"/>
        <v>0.72</v>
      </c>
      <c r="H192" s="96">
        <f t="shared" si="190"/>
        <v>0</v>
      </c>
      <c r="I192" s="96">
        <f t="shared" si="191"/>
        <v>0</v>
      </c>
      <c r="J192" s="66">
        <v>1</v>
      </c>
      <c r="K192" s="66">
        <v>1</v>
      </c>
      <c r="L192" s="66">
        <v>0</v>
      </c>
      <c r="M192" s="66">
        <v>1</v>
      </c>
      <c r="N192" s="66">
        <v>1</v>
      </c>
      <c r="O192" s="66">
        <v>0</v>
      </c>
      <c r="P192" s="66"/>
      <c r="Q192" s="66">
        <v>0.6</v>
      </c>
      <c r="R192" s="66">
        <v>1</v>
      </c>
      <c r="S192" s="66">
        <v>1</v>
      </c>
      <c r="T192" s="66">
        <v>1</v>
      </c>
      <c r="U192" s="66">
        <v>0</v>
      </c>
      <c r="V192" s="66">
        <f t="shared" si="197"/>
        <v>3.6</v>
      </c>
      <c r="W192" s="66">
        <f t="shared" si="198"/>
        <v>0.65</v>
      </c>
      <c r="X192" s="35"/>
      <c r="Y192" s="5"/>
      <c r="Z192" s="5"/>
      <c r="AA192" s="5"/>
      <c r="AB192" s="5"/>
      <c r="AC192" s="5"/>
      <c r="AD192" s="5"/>
      <c r="AE192" s="5"/>
      <c r="AF192" s="5"/>
      <c r="AG192" s="5"/>
      <c r="AH192" s="5"/>
      <c r="AI192" s="5"/>
      <c r="AJ192" s="35"/>
      <c r="AK192" s="35"/>
      <c r="AL192" s="35"/>
      <c r="AM192" s="35"/>
      <c r="AN192" s="62"/>
      <c r="AO192" s="62"/>
      <c r="AP192" s="62"/>
      <c r="AQ192" s="62"/>
      <c r="AR192" s="62"/>
      <c r="AS192" s="62"/>
      <c r="AT192" s="62"/>
      <c r="AU192" s="62"/>
      <c r="AV192" s="62"/>
      <c r="AW192" s="62"/>
      <c r="AX192" s="62"/>
      <c r="AY192" s="62"/>
      <c r="AZ192" s="62"/>
      <c r="BA192" s="62"/>
      <c r="BB192" s="62"/>
      <c r="BC192" s="5"/>
      <c r="BD192" s="5"/>
      <c r="BE192" s="5"/>
      <c r="BF192" s="5"/>
      <c r="BG192" s="5"/>
      <c r="BH192" s="5"/>
      <c r="BI192" s="5"/>
      <c r="BJ192" s="5"/>
      <c r="BK192" s="5"/>
      <c r="BL192" s="5"/>
      <c r="BM192" s="5"/>
      <c r="BN192" s="5"/>
      <c r="BO192" s="5"/>
      <c r="BP192" s="5"/>
      <c r="BQ192" s="5"/>
      <c r="BR192" s="62"/>
      <c r="BS192" s="62"/>
      <c r="BT192" s="62"/>
      <c r="BU192" s="62"/>
      <c r="BV192" s="62"/>
      <c r="BW192" s="62"/>
      <c r="BX192" s="62"/>
      <c r="BY192" s="62"/>
      <c r="BZ192" s="62"/>
      <c r="CA192" s="62"/>
      <c r="CB192" s="62"/>
      <c r="CC192" s="62"/>
      <c r="CD192" s="62"/>
      <c r="CE192" s="62"/>
      <c r="CF192" s="62"/>
      <c r="CG192" s="5"/>
      <c r="CH192" s="5"/>
      <c r="CI192" s="5"/>
      <c r="CJ192" s="5"/>
      <c r="CK192" s="5"/>
      <c r="CL192" s="5"/>
      <c r="CM192" s="5"/>
      <c r="CN192" s="5"/>
      <c r="CO192" s="5"/>
      <c r="CP192" s="5"/>
      <c r="CQ192" s="5"/>
      <c r="CR192" s="5"/>
      <c r="CS192" s="5"/>
      <c r="CT192" s="5"/>
      <c r="CU192" s="5"/>
      <c r="CV192" s="62"/>
      <c r="CW192" s="62"/>
      <c r="CX192" s="62"/>
      <c r="CY192" s="62"/>
      <c r="CZ192" s="62"/>
      <c r="DA192" s="62"/>
      <c r="DB192" s="62"/>
      <c r="DC192" s="62"/>
      <c r="DD192" s="62"/>
      <c r="DE192" s="62"/>
      <c r="DF192" s="62"/>
      <c r="DG192" s="62"/>
      <c r="DH192" s="62"/>
      <c r="DI192" s="62"/>
      <c r="DJ192" s="62"/>
      <c r="DK192" s="5"/>
      <c r="DL192" s="5"/>
      <c r="DM192" s="5"/>
      <c r="DN192" s="5"/>
      <c r="DO192" s="5"/>
      <c r="DP192" s="5"/>
      <c r="DQ192" s="5"/>
      <c r="DR192" s="5"/>
      <c r="DS192" s="5"/>
      <c r="DT192" s="5"/>
      <c r="DU192" s="5"/>
      <c r="DV192" s="5"/>
      <c r="DW192" s="5"/>
      <c r="DX192" s="5"/>
      <c r="DY192" s="5"/>
      <c r="DZ192" s="62"/>
      <c r="EA192" s="62"/>
      <c r="EB192" s="62"/>
      <c r="EC192" s="62"/>
      <c r="ED192" s="62"/>
      <c r="EE192" s="62"/>
      <c r="EF192" s="62"/>
      <c r="EG192" s="62"/>
      <c r="EH192" s="62"/>
      <c r="EI192" s="62"/>
      <c r="EJ192" s="62"/>
      <c r="EK192" s="62"/>
      <c r="EL192" s="62"/>
      <c r="EM192" s="62"/>
      <c r="EN192" s="62"/>
      <c r="EO192" s="5"/>
      <c r="EP192" s="5"/>
      <c r="EQ192" s="5"/>
      <c r="ER192" s="5"/>
      <c r="ES192" s="5"/>
      <c r="ET192" s="5"/>
      <c r="EU192" s="5"/>
      <c r="EV192" s="5"/>
      <c r="EW192" s="5"/>
      <c r="EX192" s="5"/>
      <c r="EY192" s="5"/>
      <c r="EZ192" s="5"/>
      <c r="FA192" s="5"/>
      <c r="FB192" s="5"/>
      <c r="FC192" s="5"/>
      <c r="FD192" s="62"/>
      <c r="FE192" s="62"/>
      <c r="FF192" s="62"/>
      <c r="FG192" s="62"/>
      <c r="FH192" s="62"/>
      <c r="FI192" s="62"/>
      <c r="FJ192" s="62"/>
      <c r="FK192" s="62"/>
      <c r="FL192" s="62"/>
      <c r="FM192" s="62"/>
      <c r="FN192" s="62"/>
      <c r="FO192" s="62"/>
      <c r="FP192" s="62"/>
      <c r="FQ192" s="62"/>
      <c r="FR192" s="62"/>
      <c r="FS192" s="5"/>
      <c r="FT192" s="5"/>
      <c r="FU192" s="5"/>
      <c r="FV192" s="5"/>
      <c r="FW192" s="5"/>
      <c r="FX192" s="5"/>
      <c r="FY192" s="5"/>
      <c r="FZ192" s="5"/>
      <c r="GA192" s="5"/>
      <c r="GB192" s="5"/>
      <c r="GC192" s="5"/>
      <c r="GD192" s="5"/>
      <c r="GE192" s="5"/>
      <c r="GF192" s="5"/>
      <c r="GG192" s="5"/>
      <c r="GH192" s="62"/>
      <c r="GI192" s="62"/>
      <c r="GJ192" s="62"/>
      <c r="GK192" s="62"/>
      <c r="GL192" s="62"/>
      <c r="GM192" s="62"/>
      <c r="GN192" s="62"/>
      <c r="GO192" s="62"/>
      <c r="GP192" s="62"/>
      <c r="GQ192" s="62"/>
      <c r="GR192" s="62"/>
      <c r="GS192" s="62"/>
      <c r="GT192" s="62"/>
      <c r="GU192" s="62"/>
      <c r="GV192" s="62"/>
      <c r="GW192" s="5"/>
      <c r="GX192" s="5"/>
      <c r="GY192" s="5"/>
      <c r="GZ192" s="5"/>
      <c r="HA192" s="5"/>
      <c r="HB192" s="5"/>
      <c r="HC192" s="5"/>
      <c r="HD192" s="5"/>
      <c r="HE192" s="5"/>
      <c r="HF192" s="5"/>
      <c r="HG192" s="5"/>
      <c r="HH192" s="5"/>
      <c r="HI192" s="5"/>
      <c r="HJ192" s="5"/>
      <c r="HK192" s="5"/>
      <c r="HL192" s="62"/>
      <c r="HM192" s="62"/>
      <c r="HN192" s="62"/>
      <c r="HO192" s="62"/>
      <c r="HP192" s="62"/>
      <c r="HQ192" s="62"/>
      <c r="HR192" s="62"/>
      <c r="HS192" s="62"/>
      <c r="HT192" s="62"/>
      <c r="HU192" s="62"/>
      <c r="HV192" s="62"/>
      <c r="HW192" s="62"/>
      <c r="HX192" s="62"/>
      <c r="HY192" s="62"/>
      <c r="HZ192" s="62"/>
      <c r="IA192" s="5"/>
      <c r="IB192" s="5"/>
      <c r="IC192" s="5"/>
      <c r="ID192" s="5"/>
      <c r="IE192" s="5"/>
      <c r="IF192" s="5"/>
      <c r="IG192" s="5"/>
      <c r="IH192" s="5"/>
      <c r="II192" s="5"/>
      <c r="IJ192" s="5"/>
      <c r="IK192" s="5"/>
      <c r="IL192" s="5"/>
      <c r="IM192" s="5"/>
      <c r="IN192" s="5"/>
      <c r="IO192" s="5"/>
      <c r="IP192" s="62"/>
      <c r="IQ192" s="62"/>
      <c r="IR192" s="62"/>
      <c r="IS192" s="62"/>
      <c r="IT192" s="62"/>
      <c r="IU192" s="62"/>
      <c r="IV192" s="62"/>
      <c r="IW192" s="62"/>
      <c r="IX192" s="62"/>
      <c r="IY192" s="62"/>
      <c r="IZ192" s="62"/>
      <c r="JA192" s="62"/>
      <c r="JB192" s="62"/>
      <c r="JC192" s="62"/>
      <c r="JD192" s="62"/>
      <c r="JE192" s="5"/>
      <c r="JF192" s="5"/>
      <c r="JG192" s="5"/>
      <c r="JH192" s="5"/>
      <c r="JI192" s="5"/>
      <c r="JJ192" s="5"/>
      <c r="JK192" s="5"/>
      <c r="JL192" s="5"/>
      <c r="JM192" s="5"/>
      <c r="JN192" s="5"/>
      <c r="JO192" s="5"/>
      <c r="JP192" s="5"/>
      <c r="JQ192" s="5"/>
      <c r="JR192" s="5"/>
      <c r="JS192" s="5"/>
      <c r="JT192" s="62"/>
      <c r="JU192" s="62"/>
      <c r="JV192" s="62"/>
      <c r="JW192" s="62"/>
      <c r="JX192" s="62"/>
      <c r="JY192" s="62"/>
      <c r="JZ192" s="62"/>
      <c r="KA192" s="62"/>
      <c r="KB192" s="62"/>
      <c r="KC192" s="62"/>
      <c r="KD192" s="62"/>
      <c r="KE192" s="62"/>
      <c r="KF192" s="62"/>
      <c r="KG192" s="62"/>
      <c r="KH192" s="62"/>
      <c r="KI192" s="5"/>
      <c r="KJ192" s="5"/>
      <c r="KK192" s="5"/>
      <c r="KL192" s="5"/>
      <c r="KM192" s="5"/>
      <c r="KN192" s="5"/>
      <c r="KO192" s="5"/>
      <c r="KP192" s="5"/>
      <c r="KQ192" s="5"/>
      <c r="KR192" s="5"/>
      <c r="KS192" s="5"/>
      <c r="KT192" s="5"/>
      <c r="KU192" s="5"/>
      <c r="KV192" s="5"/>
      <c r="KW192" s="5"/>
      <c r="KX192" s="62"/>
      <c r="KY192" s="62"/>
      <c r="KZ192" s="62"/>
      <c r="LA192" s="62"/>
      <c r="LB192" s="62"/>
      <c r="LC192" s="62"/>
      <c r="LD192" s="62"/>
      <c r="LE192" s="62"/>
      <c r="LF192" s="62"/>
      <c r="LG192" s="62"/>
      <c r="LH192" s="62"/>
      <c r="LI192" s="62"/>
      <c r="LJ192" s="62"/>
      <c r="LK192" s="62"/>
      <c r="LL192" s="62"/>
    </row>
    <row r="193" spans="1:324" x14ac:dyDescent="0.35">
      <c r="A193" s="131">
        <v>189</v>
      </c>
      <c r="B193" s="170"/>
      <c r="C193" s="170"/>
      <c r="D193" s="152">
        <v>333</v>
      </c>
      <c r="E193" s="72" t="str">
        <f>'BVEM Scorecard'!F192</f>
        <v>Wind + Solar</v>
      </c>
      <c r="F193" s="96">
        <f t="shared" si="188"/>
        <v>0.65</v>
      </c>
      <c r="G193" s="96">
        <f t="shared" si="189"/>
        <v>0.72</v>
      </c>
      <c r="H193" s="96">
        <f t="shared" si="190"/>
        <v>0</v>
      </c>
      <c r="I193" s="96">
        <f t="shared" si="191"/>
        <v>0</v>
      </c>
      <c r="J193" s="66">
        <v>1</v>
      </c>
      <c r="K193" s="66">
        <v>1</v>
      </c>
      <c r="L193" s="66">
        <v>0</v>
      </c>
      <c r="M193" s="66">
        <v>1</v>
      </c>
      <c r="N193" s="66">
        <v>1</v>
      </c>
      <c r="O193" s="66">
        <v>0</v>
      </c>
      <c r="P193" s="66"/>
      <c r="Q193" s="66">
        <v>0.6</v>
      </c>
      <c r="R193" s="66">
        <v>1</v>
      </c>
      <c r="S193" s="66">
        <v>1</v>
      </c>
      <c r="T193" s="66">
        <v>1</v>
      </c>
      <c r="U193" s="66">
        <v>0</v>
      </c>
      <c r="V193" s="66">
        <f t="shared" si="197"/>
        <v>3.6</v>
      </c>
      <c r="W193" s="66">
        <f t="shared" si="198"/>
        <v>0.65</v>
      </c>
      <c r="X193" s="35"/>
      <c r="Y193" s="5"/>
      <c r="Z193" s="5"/>
      <c r="AA193" s="5"/>
      <c r="AB193" s="5"/>
      <c r="AC193" s="5"/>
      <c r="AD193" s="5"/>
      <c r="AE193" s="5"/>
      <c r="AF193" s="5"/>
      <c r="AG193" s="5"/>
      <c r="AH193" s="5"/>
      <c r="AI193" s="5"/>
      <c r="AJ193" s="35"/>
      <c r="AK193" s="35"/>
      <c r="AL193" s="35"/>
      <c r="AM193" s="35"/>
      <c r="AN193" s="62"/>
      <c r="AO193" s="62"/>
      <c r="AP193" s="62"/>
      <c r="AQ193" s="62"/>
      <c r="AR193" s="62"/>
      <c r="AS193" s="62"/>
      <c r="AT193" s="62"/>
      <c r="AU193" s="62"/>
      <c r="AV193" s="62"/>
      <c r="AW193" s="62"/>
      <c r="AX193" s="62"/>
      <c r="AY193" s="62"/>
      <c r="AZ193" s="62"/>
      <c r="BA193" s="62"/>
      <c r="BB193" s="62"/>
      <c r="BC193" s="5"/>
      <c r="BD193" s="5"/>
      <c r="BE193" s="5"/>
      <c r="BF193" s="5"/>
      <c r="BG193" s="5"/>
      <c r="BH193" s="5"/>
      <c r="BI193" s="5"/>
      <c r="BJ193" s="5"/>
      <c r="BK193" s="5"/>
      <c r="BL193" s="5"/>
      <c r="BM193" s="5"/>
      <c r="BN193" s="5"/>
      <c r="BO193" s="5"/>
      <c r="BP193" s="5"/>
      <c r="BQ193" s="5"/>
      <c r="BR193" s="62"/>
      <c r="BS193" s="62"/>
      <c r="BT193" s="62"/>
      <c r="BU193" s="62"/>
      <c r="BV193" s="62"/>
      <c r="BW193" s="62"/>
      <c r="BX193" s="62"/>
      <c r="BY193" s="62"/>
      <c r="BZ193" s="62"/>
      <c r="CA193" s="62"/>
      <c r="CB193" s="62"/>
      <c r="CC193" s="62"/>
      <c r="CD193" s="62"/>
      <c r="CE193" s="62"/>
      <c r="CF193" s="62"/>
      <c r="CG193" s="5"/>
      <c r="CH193" s="5"/>
      <c r="CI193" s="5"/>
      <c r="CJ193" s="5"/>
      <c r="CK193" s="5"/>
      <c r="CL193" s="5"/>
      <c r="CM193" s="5"/>
      <c r="CN193" s="5"/>
      <c r="CO193" s="5"/>
      <c r="CP193" s="5"/>
      <c r="CQ193" s="5"/>
      <c r="CR193" s="5"/>
      <c r="CS193" s="5"/>
      <c r="CT193" s="5"/>
      <c r="CU193" s="5"/>
      <c r="CV193" s="62"/>
      <c r="CW193" s="62"/>
      <c r="CX193" s="62"/>
      <c r="CY193" s="62"/>
      <c r="CZ193" s="62"/>
      <c r="DA193" s="62"/>
      <c r="DB193" s="62"/>
      <c r="DC193" s="62"/>
      <c r="DD193" s="62"/>
      <c r="DE193" s="62"/>
      <c r="DF193" s="62"/>
      <c r="DG193" s="62"/>
      <c r="DH193" s="62"/>
      <c r="DI193" s="62"/>
      <c r="DJ193" s="62"/>
      <c r="DK193" s="5"/>
      <c r="DL193" s="5"/>
      <c r="DM193" s="5"/>
      <c r="DN193" s="5"/>
      <c r="DO193" s="5"/>
      <c r="DP193" s="5"/>
      <c r="DQ193" s="5"/>
      <c r="DR193" s="5"/>
      <c r="DS193" s="5"/>
      <c r="DT193" s="5"/>
      <c r="DU193" s="5"/>
      <c r="DV193" s="5"/>
      <c r="DW193" s="5"/>
      <c r="DX193" s="5"/>
      <c r="DY193" s="5"/>
      <c r="DZ193" s="62"/>
      <c r="EA193" s="62"/>
      <c r="EB193" s="62"/>
      <c r="EC193" s="62"/>
      <c r="ED193" s="62"/>
      <c r="EE193" s="62"/>
      <c r="EF193" s="62"/>
      <c r="EG193" s="62"/>
      <c r="EH193" s="62"/>
      <c r="EI193" s="62"/>
      <c r="EJ193" s="62"/>
      <c r="EK193" s="62"/>
      <c r="EL193" s="62"/>
      <c r="EM193" s="62"/>
      <c r="EN193" s="62"/>
      <c r="EO193" s="5"/>
      <c r="EP193" s="5"/>
      <c r="EQ193" s="5"/>
      <c r="ER193" s="5"/>
      <c r="ES193" s="5"/>
      <c r="ET193" s="5"/>
      <c r="EU193" s="5"/>
      <c r="EV193" s="5"/>
      <c r="EW193" s="5"/>
      <c r="EX193" s="5"/>
      <c r="EY193" s="5"/>
      <c r="EZ193" s="5"/>
      <c r="FA193" s="5"/>
      <c r="FB193" s="5"/>
      <c r="FC193" s="5"/>
      <c r="FD193" s="62"/>
      <c r="FE193" s="62"/>
      <c r="FF193" s="62"/>
      <c r="FG193" s="62"/>
      <c r="FH193" s="62"/>
      <c r="FI193" s="62"/>
      <c r="FJ193" s="62"/>
      <c r="FK193" s="62"/>
      <c r="FL193" s="62"/>
      <c r="FM193" s="62"/>
      <c r="FN193" s="62"/>
      <c r="FO193" s="62"/>
      <c r="FP193" s="62"/>
      <c r="FQ193" s="62"/>
      <c r="FR193" s="62"/>
      <c r="FS193" s="5"/>
      <c r="FT193" s="5"/>
      <c r="FU193" s="5"/>
      <c r="FV193" s="5"/>
      <c r="FW193" s="5"/>
      <c r="FX193" s="5"/>
      <c r="FY193" s="5"/>
      <c r="FZ193" s="5"/>
      <c r="GA193" s="5"/>
      <c r="GB193" s="5"/>
      <c r="GC193" s="5"/>
      <c r="GD193" s="5"/>
      <c r="GE193" s="5"/>
      <c r="GF193" s="5"/>
      <c r="GG193" s="5"/>
      <c r="GH193" s="62"/>
      <c r="GI193" s="62"/>
      <c r="GJ193" s="62"/>
      <c r="GK193" s="62"/>
      <c r="GL193" s="62"/>
      <c r="GM193" s="62"/>
      <c r="GN193" s="62"/>
      <c r="GO193" s="62"/>
      <c r="GP193" s="62"/>
      <c r="GQ193" s="62"/>
      <c r="GR193" s="62"/>
      <c r="GS193" s="62"/>
      <c r="GT193" s="62"/>
      <c r="GU193" s="62"/>
      <c r="GV193" s="62"/>
      <c r="GW193" s="5"/>
      <c r="GX193" s="5"/>
      <c r="GY193" s="5"/>
      <c r="GZ193" s="5"/>
      <c r="HA193" s="5"/>
      <c r="HB193" s="5"/>
      <c r="HC193" s="5"/>
      <c r="HD193" s="5"/>
      <c r="HE193" s="5"/>
      <c r="HF193" s="5"/>
      <c r="HG193" s="5"/>
      <c r="HH193" s="5"/>
      <c r="HI193" s="5"/>
      <c r="HJ193" s="5"/>
      <c r="HK193" s="5"/>
      <c r="HL193" s="62"/>
      <c r="HM193" s="62"/>
      <c r="HN193" s="62"/>
      <c r="HO193" s="62"/>
      <c r="HP193" s="62"/>
      <c r="HQ193" s="62"/>
      <c r="HR193" s="62"/>
      <c r="HS193" s="62"/>
      <c r="HT193" s="62"/>
      <c r="HU193" s="62"/>
      <c r="HV193" s="62"/>
      <c r="HW193" s="62"/>
      <c r="HX193" s="62"/>
      <c r="HY193" s="62"/>
      <c r="HZ193" s="62"/>
      <c r="IA193" s="5"/>
      <c r="IB193" s="5"/>
      <c r="IC193" s="5"/>
      <c r="ID193" s="5"/>
      <c r="IE193" s="5"/>
      <c r="IF193" s="5"/>
      <c r="IG193" s="5"/>
      <c r="IH193" s="5"/>
      <c r="II193" s="5"/>
      <c r="IJ193" s="5"/>
      <c r="IK193" s="5"/>
      <c r="IL193" s="5"/>
      <c r="IM193" s="5"/>
      <c r="IN193" s="5"/>
      <c r="IO193" s="5"/>
      <c r="IP193" s="62"/>
      <c r="IQ193" s="62"/>
      <c r="IR193" s="62"/>
      <c r="IS193" s="62"/>
      <c r="IT193" s="62"/>
      <c r="IU193" s="62"/>
      <c r="IV193" s="62"/>
      <c r="IW193" s="62"/>
      <c r="IX193" s="62"/>
      <c r="IY193" s="62"/>
      <c r="IZ193" s="62"/>
      <c r="JA193" s="62"/>
      <c r="JB193" s="62"/>
      <c r="JC193" s="62"/>
      <c r="JD193" s="62"/>
      <c r="JE193" s="5"/>
      <c r="JF193" s="5"/>
      <c r="JG193" s="5"/>
      <c r="JH193" s="5"/>
      <c r="JI193" s="5"/>
      <c r="JJ193" s="5"/>
      <c r="JK193" s="5"/>
      <c r="JL193" s="5"/>
      <c r="JM193" s="5"/>
      <c r="JN193" s="5"/>
      <c r="JO193" s="5"/>
      <c r="JP193" s="5"/>
      <c r="JQ193" s="5"/>
      <c r="JR193" s="5"/>
      <c r="JS193" s="5"/>
      <c r="JT193" s="62"/>
      <c r="JU193" s="62"/>
      <c r="JV193" s="62"/>
      <c r="JW193" s="62"/>
      <c r="JX193" s="62"/>
      <c r="JY193" s="62"/>
      <c r="JZ193" s="62"/>
      <c r="KA193" s="62"/>
      <c r="KB193" s="62"/>
      <c r="KC193" s="62"/>
      <c r="KD193" s="62"/>
      <c r="KE193" s="62"/>
      <c r="KF193" s="62"/>
      <c r="KG193" s="62"/>
      <c r="KH193" s="62"/>
      <c r="KI193" s="5"/>
      <c r="KJ193" s="5"/>
      <c r="KK193" s="5"/>
      <c r="KL193" s="5"/>
      <c r="KM193" s="5"/>
      <c r="KN193" s="5"/>
      <c r="KO193" s="5"/>
      <c r="KP193" s="5"/>
      <c r="KQ193" s="5"/>
      <c r="KR193" s="5"/>
      <c r="KS193" s="5"/>
      <c r="KT193" s="5"/>
      <c r="KU193" s="5"/>
      <c r="KV193" s="5"/>
      <c r="KW193" s="5"/>
      <c r="KX193" s="62"/>
      <c r="KY193" s="62"/>
      <c r="KZ193" s="62"/>
      <c r="LA193" s="62"/>
      <c r="LB193" s="62"/>
      <c r="LC193" s="62"/>
      <c r="LD193" s="62"/>
      <c r="LE193" s="62"/>
      <c r="LF193" s="62"/>
      <c r="LG193" s="62"/>
      <c r="LH193" s="62"/>
      <c r="LI193" s="62"/>
      <c r="LJ193" s="62"/>
      <c r="LK193" s="62"/>
      <c r="LL193" s="62"/>
    </row>
    <row r="194" spans="1:324" x14ac:dyDescent="0.35">
      <c r="A194" s="131">
        <v>190</v>
      </c>
      <c r="B194" s="170"/>
      <c r="C194" s="170"/>
      <c r="D194" s="152">
        <v>334</v>
      </c>
      <c r="E194" s="72" t="str">
        <f>'BVEM Scorecard'!F193</f>
        <v>Wind + Solar</v>
      </c>
      <c r="F194" s="96">
        <f t="shared" si="188"/>
        <v>0.65</v>
      </c>
      <c r="G194" s="96">
        <f t="shared" si="189"/>
        <v>0.72</v>
      </c>
      <c r="H194" s="96">
        <f t="shared" si="190"/>
        <v>0</v>
      </c>
      <c r="I194" s="96">
        <f t="shared" si="191"/>
        <v>0</v>
      </c>
      <c r="J194" s="66">
        <v>1</v>
      </c>
      <c r="K194" s="66">
        <v>1</v>
      </c>
      <c r="L194" s="66">
        <v>0</v>
      </c>
      <c r="M194" s="66">
        <v>1</v>
      </c>
      <c r="N194" s="66">
        <v>1</v>
      </c>
      <c r="O194" s="66">
        <v>0</v>
      </c>
      <c r="P194" s="66"/>
      <c r="Q194" s="66">
        <v>0.6</v>
      </c>
      <c r="R194" s="66">
        <v>1</v>
      </c>
      <c r="S194" s="66">
        <v>1</v>
      </c>
      <c r="T194" s="66">
        <v>1</v>
      </c>
      <c r="U194" s="66">
        <v>0</v>
      </c>
      <c r="V194" s="66">
        <f t="shared" si="197"/>
        <v>3.6</v>
      </c>
      <c r="W194" s="66">
        <f t="shared" si="198"/>
        <v>0.65</v>
      </c>
      <c r="X194" s="35"/>
      <c r="Y194" s="5"/>
      <c r="Z194" s="5"/>
      <c r="AA194" s="5"/>
      <c r="AB194" s="5"/>
      <c r="AC194" s="5"/>
      <c r="AD194" s="5"/>
      <c r="AE194" s="5"/>
      <c r="AF194" s="5"/>
      <c r="AG194" s="5"/>
      <c r="AH194" s="5"/>
      <c r="AI194" s="5"/>
      <c r="AJ194" s="35"/>
      <c r="AK194" s="35"/>
      <c r="AL194" s="35"/>
      <c r="AM194" s="35"/>
      <c r="AN194" s="62"/>
      <c r="AO194" s="62"/>
      <c r="AP194" s="62"/>
      <c r="AQ194" s="62"/>
      <c r="AR194" s="62"/>
      <c r="AS194" s="62"/>
      <c r="AT194" s="62"/>
      <c r="AU194" s="62"/>
      <c r="AV194" s="62"/>
      <c r="AW194" s="62"/>
      <c r="AX194" s="62"/>
      <c r="AY194" s="62"/>
      <c r="AZ194" s="62"/>
      <c r="BA194" s="62"/>
      <c r="BB194" s="62"/>
      <c r="BC194" s="5"/>
      <c r="BD194" s="5"/>
      <c r="BE194" s="5"/>
      <c r="BF194" s="5"/>
      <c r="BG194" s="5"/>
      <c r="BH194" s="5"/>
      <c r="BI194" s="5"/>
      <c r="BJ194" s="5"/>
      <c r="BK194" s="5"/>
      <c r="BL194" s="5"/>
      <c r="BM194" s="5"/>
      <c r="BN194" s="5"/>
      <c r="BO194" s="5"/>
      <c r="BP194" s="5"/>
      <c r="BQ194" s="5"/>
      <c r="BR194" s="62"/>
      <c r="BS194" s="62"/>
      <c r="BT194" s="62"/>
      <c r="BU194" s="62"/>
      <c r="BV194" s="62"/>
      <c r="BW194" s="62"/>
      <c r="BX194" s="62"/>
      <c r="BY194" s="62"/>
      <c r="BZ194" s="62"/>
      <c r="CA194" s="62"/>
      <c r="CB194" s="62"/>
      <c r="CC194" s="62"/>
      <c r="CD194" s="62"/>
      <c r="CE194" s="62"/>
      <c r="CF194" s="62"/>
      <c r="CG194" s="5"/>
      <c r="CH194" s="5"/>
      <c r="CI194" s="5"/>
      <c r="CJ194" s="5"/>
      <c r="CK194" s="5"/>
      <c r="CL194" s="5"/>
      <c r="CM194" s="5"/>
      <c r="CN194" s="5"/>
      <c r="CO194" s="5"/>
      <c r="CP194" s="5"/>
      <c r="CQ194" s="5"/>
      <c r="CR194" s="5"/>
      <c r="CS194" s="5"/>
      <c r="CT194" s="5"/>
      <c r="CU194" s="5"/>
      <c r="CV194" s="62"/>
      <c r="CW194" s="62"/>
      <c r="CX194" s="62"/>
      <c r="CY194" s="62"/>
      <c r="CZ194" s="62"/>
      <c r="DA194" s="62"/>
      <c r="DB194" s="62"/>
      <c r="DC194" s="62"/>
      <c r="DD194" s="62"/>
      <c r="DE194" s="62"/>
      <c r="DF194" s="62"/>
      <c r="DG194" s="62"/>
      <c r="DH194" s="62"/>
      <c r="DI194" s="62"/>
      <c r="DJ194" s="62"/>
      <c r="DK194" s="5"/>
      <c r="DL194" s="5"/>
      <c r="DM194" s="5"/>
      <c r="DN194" s="5"/>
      <c r="DO194" s="5"/>
      <c r="DP194" s="5"/>
      <c r="DQ194" s="5"/>
      <c r="DR194" s="5"/>
      <c r="DS194" s="5"/>
      <c r="DT194" s="5"/>
      <c r="DU194" s="5"/>
      <c r="DV194" s="5"/>
      <c r="DW194" s="5"/>
      <c r="DX194" s="5"/>
      <c r="DY194" s="5"/>
      <c r="DZ194" s="62"/>
      <c r="EA194" s="62"/>
      <c r="EB194" s="62"/>
      <c r="EC194" s="62"/>
      <c r="ED194" s="62"/>
      <c r="EE194" s="62"/>
      <c r="EF194" s="62"/>
      <c r="EG194" s="62"/>
      <c r="EH194" s="62"/>
      <c r="EI194" s="62"/>
      <c r="EJ194" s="62"/>
      <c r="EK194" s="62"/>
      <c r="EL194" s="62"/>
      <c r="EM194" s="62"/>
      <c r="EN194" s="62"/>
      <c r="EO194" s="5"/>
      <c r="EP194" s="5"/>
      <c r="EQ194" s="5"/>
      <c r="ER194" s="5"/>
      <c r="ES194" s="5"/>
      <c r="ET194" s="5"/>
      <c r="EU194" s="5"/>
      <c r="EV194" s="5"/>
      <c r="EW194" s="5"/>
      <c r="EX194" s="5"/>
      <c r="EY194" s="5"/>
      <c r="EZ194" s="5"/>
      <c r="FA194" s="5"/>
      <c r="FB194" s="5"/>
      <c r="FC194" s="5"/>
      <c r="FD194" s="62"/>
      <c r="FE194" s="62"/>
      <c r="FF194" s="62"/>
      <c r="FG194" s="62"/>
      <c r="FH194" s="62"/>
      <c r="FI194" s="62"/>
      <c r="FJ194" s="62"/>
      <c r="FK194" s="62"/>
      <c r="FL194" s="62"/>
      <c r="FM194" s="62"/>
      <c r="FN194" s="62"/>
      <c r="FO194" s="62"/>
      <c r="FP194" s="62"/>
      <c r="FQ194" s="62"/>
      <c r="FR194" s="62"/>
      <c r="FS194" s="5"/>
      <c r="FT194" s="5"/>
      <c r="FU194" s="5"/>
      <c r="FV194" s="5"/>
      <c r="FW194" s="5"/>
      <c r="FX194" s="5"/>
      <c r="FY194" s="5"/>
      <c r="FZ194" s="5"/>
      <c r="GA194" s="5"/>
      <c r="GB194" s="5"/>
      <c r="GC194" s="5"/>
      <c r="GD194" s="5"/>
      <c r="GE194" s="5"/>
      <c r="GF194" s="5"/>
      <c r="GG194" s="5"/>
      <c r="GH194" s="62"/>
      <c r="GI194" s="62"/>
      <c r="GJ194" s="62"/>
      <c r="GK194" s="62"/>
      <c r="GL194" s="62"/>
      <c r="GM194" s="62"/>
      <c r="GN194" s="62"/>
      <c r="GO194" s="62"/>
      <c r="GP194" s="62"/>
      <c r="GQ194" s="62"/>
      <c r="GR194" s="62"/>
      <c r="GS194" s="62"/>
      <c r="GT194" s="62"/>
      <c r="GU194" s="62"/>
      <c r="GV194" s="62"/>
      <c r="GW194" s="5"/>
      <c r="GX194" s="5"/>
      <c r="GY194" s="5"/>
      <c r="GZ194" s="5"/>
      <c r="HA194" s="5"/>
      <c r="HB194" s="5"/>
      <c r="HC194" s="5"/>
      <c r="HD194" s="5"/>
      <c r="HE194" s="5"/>
      <c r="HF194" s="5"/>
      <c r="HG194" s="5"/>
      <c r="HH194" s="5"/>
      <c r="HI194" s="5"/>
      <c r="HJ194" s="5"/>
      <c r="HK194" s="5"/>
      <c r="HL194" s="62"/>
      <c r="HM194" s="62"/>
      <c r="HN194" s="62"/>
      <c r="HO194" s="62"/>
      <c r="HP194" s="62"/>
      <c r="HQ194" s="62"/>
      <c r="HR194" s="62"/>
      <c r="HS194" s="62"/>
      <c r="HT194" s="62"/>
      <c r="HU194" s="62"/>
      <c r="HV194" s="62"/>
      <c r="HW194" s="62"/>
      <c r="HX194" s="62"/>
      <c r="HY194" s="62"/>
      <c r="HZ194" s="62"/>
      <c r="IA194" s="5"/>
      <c r="IB194" s="5"/>
      <c r="IC194" s="5"/>
      <c r="ID194" s="5"/>
      <c r="IE194" s="5"/>
      <c r="IF194" s="5"/>
      <c r="IG194" s="5"/>
      <c r="IH194" s="5"/>
      <c r="II194" s="5"/>
      <c r="IJ194" s="5"/>
      <c r="IK194" s="5"/>
      <c r="IL194" s="5"/>
      <c r="IM194" s="5"/>
      <c r="IN194" s="5"/>
      <c r="IO194" s="5"/>
      <c r="IP194" s="62"/>
      <c r="IQ194" s="62"/>
      <c r="IR194" s="62"/>
      <c r="IS194" s="62"/>
      <c r="IT194" s="62"/>
      <c r="IU194" s="62"/>
      <c r="IV194" s="62"/>
      <c r="IW194" s="62"/>
      <c r="IX194" s="62"/>
      <c r="IY194" s="62"/>
      <c r="IZ194" s="62"/>
      <c r="JA194" s="62"/>
      <c r="JB194" s="62"/>
      <c r="JC194" s="62"/>
      <c r="JD194" s="62"/>
      <c r="JE194" s="5"/>
      <c r="JF194" s="5"/>
      <c r="JG194" s="5"/>
      <c r="JH194" s="5"/>
      <c r="JI194" s="5"/>
      <c r="JJ194" s="5"/>
      <c r="JK194" s="5"/>
      <c r="JL194" s="5"/>
      <c r="JM194" s="5"/>
      <c r="JN194" s="5"/>
      <c r="JO194" s="5"/>
      <c r="JP194" s="5"/>
      <c r="JQ194" s="5"/>
      <c r="JR194" s="5"/>
      <c r="JS194" s="5"/>
      <c r="JT194" s="62"/>
      <c r="JU194" s="62"/>
      <c r="JV194" s="62"/>
      <c r="JW194" s="62"/>
      <c r="JX194" s="62"/>
      <c r="JY194" s="62"/>
      <c r="JZ194" s="62"/>
      <c r="KA194" s="62"/>
      <c r="KB194" s="62"/>
      <c r="KC194" s="62"/>
      <c r="KD194" s="62"/>
      <c r="KE194" s="62"/>
      <c r="KF194" s="62"/>
      <c r="KG194" s="62"/>
      <c r="KH194" s="62"/>
      <c r="KI194" s="5"/>
      <c r="KJ194" s="5"/>
      <c r="KK194" s="5"/>
      <c r="KL194" s="5"/>
      <c r="KM194" s="5"/>
      <c r="KN194" s="5"/>
      <c r="KO194" s="5"/>
      <c r="KP194" s="5"/>
      <c r="KQ194" s="5"/>
      <c r="KR194" s="5"/>
      <c r="KS194" s="5"/>
      <c r="KT194" s="5"/>
      <c r="KU194" s="5"/>
      <c r="KV194" s="5"/>
      <c r="KW194" s="5"/>
      <c r="KX194" s="62"/>
      <c r="KY194" s="62"/>
      <c r="KZ194" s="62"/>
      <c r="LA194" s="62"/>
      <c r="LB194" s="62"/>
      <c r="LC194" s="62"/>
      <c r="LD194" s="62"/>
      <c r="LE194" s="62"/>
      <c r="LF194" s="62"/>
      <c r="LG194" s="62"/>
      <c r="LH194" s="62"/>
      <c r="LI194" s="62"/>
      <c r="LJ194" s="62"/>
      <c r="LK194" s="62"/>
      <c r="LL194" s="62"/>
    </row>
    <row r="195" spans="1:324" x14ac:dyDescent="0.35">
      <c r="A195" s="131">
        <v>191</v>
      </c>
      <c r="B195" s="170"/>
      <c r="C195" s="170"/>
      <c r="D195" s="152">
        <v>335</v>
      </c>
      <c r="E195" s="72" t="str">
        <f>'BVEM Scorecard'!F194</f>
        <v>Wind + Solar</v>
      </c>
      <c r="F195" s="96">
        <f t="shared" si="188"/>
        <v>0.65</v>
      </c>
      <c r="G195" s="96">
        <f t="shared" si="189"/>
        <v>0.72</v>
      </c>
      <c r="H195" s="96">
        <f t="shared" si="190"/>
        <v>0</v>
      </c>
      <c r="I195" s="96">
        <f t="shared" si="191"/>
        <v>0</v>
      </c>
      <c r="J195" s="66">
        <v>1</v>
      </c>
      <c r="K195" s="66">
        <v>1</v>
      </c>
      <c r="L195" s="66">
        <v>0</v>
      </c>
      <c r="M195" s="66">
        <v>1</v>
      </c>
      <c r="N195" s="66">
        <v>1</v>
      </c>
      <c r="O195" s="66">
        <v>0</v>
      </c>
      <c r="P195" s="66"/>
      <c r="Q195" s="66">
        <v>0.6</v>
      </c>
      <c r="R195" s="66">
        <v>1</v>
      </c>
      <c r="S195" s="66">
        <v>1</v>
      </c>
      <c r="T195" s="66">
        <v>1</v>
      </c>
      <c r="U195" s="66">
        <v>0</v>
      </c>
      <c r="V195" s="66">
        <f t="shared" si="197"/>
        <v>3.6</v>
      </c>
      <c r="W195" s="66">
        <f t="shared" si="198"/>
        <v>0.65</v>
      </c>
      <c r="X195" s="35"/>
      <c r="Y195" s="5"/>
      <c r="Z195" s="5"/>
      <c r="AA195" s="5"/>
      <c r="AB195" s="5"/>
      <c r="AC195" s="5"/>
      <c r="AD195" s="5"/>
      <c r="AE195" s="5"/>
      <c r="AF195" s="5"/>
      <c r="AG195" s="5"/>
      <c r="AH195" s="5"/>
      <c r="AI195" s="5"/>
      <c r="AJ195" s="35"/>
      <c r="AK195" s="35"/>
      <c r="AL195" s="35"/>
      <c r="AM195" s="35"/>
      <c r="AN195" s="62"/>
      <c r="AO195" s="62"/>
      <c r="AP195" s="62"/>
      <c r="AQ195" s="62"/>
      <c r="AR195" s="62"/>
      <c r="AS195" s="62"/>
      <c r="AT195" s="62"/>
      <c r="AU195" s="62"/>
      <c r="AV195" s="62"/>
      <c r="AW195" s="62"/>
      <c r="AX195" s="62"/>
      <c r="AY195" s="62"/>
      <c r="AZ195" s="62"/>
      <c r="BA195" s="62"/>
      <c r="BB195" s="62"/>
      <c r="BC195" s="5"/>
      <c r="BD195" s="5"/>
      <c r="BE195" s="5"/>
      <c r="BF195" s="5"/>
      <c r="BG195" s="5"/>
      <c r="BH195" s="5"/>
      <c r="BI195" s="5"/>
      <c r="BJ195" s="5"/>
      <c r="BK195" s="5"/>
      <c r="BL195" s="5"/>
      <c r="BM195" s="5"/>
      <c r="BN195" s="5"/>
      <c r="BO195" s="5"/>
      <c r="BP195" s="5"/>
      <c r="BQ195" s="5"/>
      <c r="BR195" s="62"/>
      <c r="BS195" s="62"/>
      <c r="BT195" s="62"/>
      <c r="BU195" s="62"/>
      <c r="BV195" s="62"/>
      <c r="BW195" s="62"/>
      <c r="BX195" s="62"/>
      <c r="BY195" s="62"/>
      <c r="BZ195" s="62"/>
      <c r="CA195" s="62"/>
      <c r="CB195" s="62"/>
      <c r="CC195" s="62"/>
      <c r="CD195" s="62"/>
      <c r="CE195" s="62"/>
      <c r="CF195" s="62"/>
      <c r="CG195" s="5"/>
      <c r="CH195" s="5"/>
      <c r="CI195" s="5"/>
      <c r="CJ195" s="5"/>
      <c r="CK195" s="5"/>
      <c r="CL195" s="5"/>
      <c r="CM195" s="5"/>
      <c r="CN195" s="5"/>
      <c r="CO195" s="5"/>
      <c r="CP195" s="5"/>
      <c r="CQ195" s="5"/>
      <c r="CR195" s="5"/>
      <c r="CS195" s="5"/>
      <c r="CT195" s="5"/>
      <c r="CU195" s="5"/>
      <c r="CV195" s="62"/>
      <c r="CW195" s="62"/>
      <c r="CX195" s="62"/>
      <c r="CY195" s="62"/>
      <c r="CZ195" s="62"/>
      <c r="DA195" s="62"/>
      <c r="DB195" s="62"/>
      <c r="DC195" s="62"/>
      <c r="DD195" s="62"/>
      <c r="DE195" s="62"/>
      <c r="DF195" s="62"/>
      <c r="DG195" s="62"/>
      <c r="DH195" s="62"/>
      <c r="DI195" s="62"/>
      <c r="DJ195" s="62"/>
      <c r="DK195" s="5"/>
      <c r="DL195" s="5"/>
      <c r="DM195" s="5"/>
      <c r="DN195" s="5"/>
      <c r="DO195" s="5"/>
      <c r="DP195" s="5"/>
      <c r="DQ195" s="5"/>
      <c r="DR195" s="5"/>
      <c r="DS195" s="5"/>
      <c r="DT195" s="5"/>
      <c r="DU195" s="5"/>
      <c r="DV195" s="5"/>
      <c r="DW195" s="5"/>
      <c r="DX195" s="5"/>
      <c r="DY195" s="5"/>
      <c r="DZ195" s="62"/>
      <c r="EA195" s="62"/>
      <c r="EB195" s="62"/>
      <c r="EC195" s="62"/>
      <c r="ED195" s="62"/>
      <c r="EE195" s="62"/>
      <c r="EF195" s="62"/>
      <c r="EG195" s="62"/>
      <c r="EH195" s="62"/>
      <c r="EI195" s="62"/>
      <c r="EJ195" s="62"/>
      <c r="EK195" s="62"/>
      <c r="EL195" s="62"/>
      <c r="EM195" s="62"/>
      <c r="EN195" s="62"/>
      <c r="EO195" s="5"/>
      <c r="EP195" s="5"/>
      <c r="EQ195" s="5"/>
      <c r="ER195" s="5"/>
      <c r="ES195" s="5"/>
      <c r="ET195" s="5"/>
      <c r="EU195" s="5"/>
      <c r="EV195" s="5"/>
      <c r="EW195" s="5"/>
      <c r="EX195" s="5"/>
      <c r="EY195" s="5"/>
      <c r="EZ195" s="5"/>
      <c r="FA195" s="5"/>
      <c r="FB195" s="5"/>
      <c r="FC195" s="5"/>
      <c r="FD195" s="62"/>
      <c r="FE195" s="62"/>
      <c r="FF195" s="62"/>
      <c r="FG195" s="62"/>
      <c r="FH195" s="62"/>
      <c r="FI195" s="62"/>
      <c r="FJ195" s="62"/>
      <c r="FK195" s="62"/>
      <c r="FL195" s="62"/>
      <c r="FM195" s="62"/>
      <c r="FN195" s="62"/>
      <c r="FO195" s="62"/>
      <c r="FP195" s="62"/>
      <c r="FQ195" s="62"/>
      <c r="FR195" s="62"/>
      <c r="FS195" s="5"/>
      <c r="FT195" s="5"/>
      <c r="FU195" s="5"/>
      <c r="FV195" s="5"/>
      <c r="FW195" s="5"/>
      <c r="FX195" s="5"/>
      <c r="FY195" s="5"/>
      <c r="FZ195" s="5"/>
      <c r="GA195" s="5"/>
      <c r="GB195" s="5"/>
      <c r="GC195" s="5"/>
      <c r="GD195" s="5"/>
      <c r="GE195" s="5"/>
      <c r="GF195" s="5"/>
      <c r="GG195" s="5"/>
      <c r="GH195" s="62"/>
      <c r="GI195" s="62"/>
      <c r="GJ195" s="62"/>
      <c r="GK195" s="62"/>
      <c r="GL195" s="62"/>
      <c r="GM195" s="62"/>
      <c r="GN195" s="62"/>
      <c r="GO195" s="62"/>
      <c r="GP195" s="62"/>
      <c r="GQ195" s="62"/>
      <c r="GR195" s="62"/>
      <c r="GS195" s="62"/>
      <c r="GT195" s="62"/>
      <c r="GU195" s="62"/>
      <c r="GV195" s="62"/>
      <c r="GW195" s="5"/>
      <c r="GX195" s="5"/>
      <c r="GY195" s="5"/>
      <c r="GZ195" s="5"/>
      <c r="HA195" s="5"/>
      <c r="HB195" s="5"/>
      <c r="HC195" s="5"/>
      <c r="HD195" s="5"/>
      <c r="HE195" s="5"/>
      <c r="HF195" s="5"/>
      <c r="HG195" s="5"/>
      <c r="HH195" s="5"/>
      <c r="HI195" s="5"/>
      <c r="HJ195" s="5"/>
      <c r="HK195" s="5"/>
      <c r="HL195" s="62"/>
      <c r="HM195" s="62"/>
      <c r="HN195" s="62"/>
      <c r="HO195" s="62"/>
      <c r="HP195" s="62"/>
      <c r="HQ195" s="62"/>
      <c r="HR195" s="62"/>
      <c r="HS195" s="62"/>
      <c r="HT195" s="62"/>
      <c r="HU195" s="62"/>
      <c r="HV195" s="62"/>
      <c r="HW195" s="62"/>
      <c r="HX195" s="62"/>
      <c r="HY195" s="62"/>
      <c r="HZ195" s="62"/>
      <c r="IA195" s="5"/>
      <c r="IB195" s="5"/>
      <c r="IC195" s="5"/>
      <c r="ID195" s="5"/>
      <c r="IE195" s="5"/>
      <c r="IF195" s="5"/>
      <c r="IG195" s="5"/>
      <c r="IH195" s="5"/>
      <c r="II195" s="5"/>
      <c r="IJ195" s="5"/>
      <c r="IK195" s="5"/>
      <c r="IL195" s="5"/>
      <c r="IM195" s="5"/>
      <c r="IN195" s="5"/>
      <c r="IO195" s="5"/>
      <c r="IP195" s="62"/>
      <c r="IQ195" s="62"/>
      <c r="IR195" s="62"/>
      <c r="IS195" s="62"/>
      <c r="IT195" s="62"/>
      <c r="IU195" s="62"/>
      <c r="IV195" s="62"/>
      <c r="IW195" s="62"/>
      <c r="IX195" s="62"/>
      <c r="IY195" s="62"/>
      <c r="IZ195" s="62"/>
      <c r="JA195" s="62"/>
      <c r="JB195" s="62"/>
      <c r="JC195" s="62"/>
      <c r="JD195" s="62"/>
      <c r="JE195" s="5"/>
      <c r="JF195" s="5"/>
      <c r="JG195" s="5"/>
      <c r="JH195" s="5"/>
      <c r="JI195" s="5"/>
      <c r="JJ195" s="5"/>
      <c r="JK195" s="5"/>
      <c r="JL195" s="5"/>
      <c r="JM195" s="5"/>
      <c r="JN195" s="5"/>
      <c r="JO195" s="5"/>
      <c r="JP195" s="5"/>
      <c r="JQ195" s="5"/>
      <c r="JR195" s="5"/>
      <c r="JS195" s="5"/>
      <c r="JT195" s="62"/>
      <c r="JU195" s="62"/>
      <c r="JV195" s="62"/>
      <c r="JW195" s="62"/>
      <c r="JX195" s="62"/>
      <c r="JY195" s="62"/>
      <c r="JZ195" s="62"/>
      <c r="KA195" s="62"/>
      <c r="KB195" s="62"/>
      <c r="KC195" s="62"/>
      <c r="KD195" s="62"/>
      <c r="KE195" s="62"/>
      <c r="KF195" s="62"/>
      <c r="KG195" s="62"/>
      <c r="KH195" s="62"/>
      <c r="KI195" s="5"/>
      <c r="KJ195" s="5"/>
      <c r="KK195" s="5"/>
      <c r="KL195" s="5"/>
      <c r="KM195" s="5"/>
      <c r="KN195" s="5"/>
      <c r="KO195" s="5"/>
      <c r="KP195" s="5"/>
      <c r="KQ195" s="5"/>
      <c r="KR195" s="5"/>
      <c r="KS195" s="5"/>
      <c r="KT195" s="5"/>
      <c r="KU195" s="5"/>
      <c r="KV195" s="5"/>
      <c r="KW195" s="5"/>
      <c r="KX195" s="62"/>
      <c r="KY195" s="62"/>
      <c r="KZ195" s="62"/>
      <c r="LA195" s="62"/>
      <c r="LB195" s="62"/>
      <c r="LC195" s="62"/>
      <c r="LD195" s="62"/>
      <c r="LE195" s="62"/>
      <c r="LF195" s="62"/>
      <c r="LG195" s="62"/>
      <c r="LH195" s="62"/>
      <c r="LI195" s="62"/>
      <c r="LJ195" s="62"/>
      <c r="LK195" s="62"/>
      <c r="LL195" s="62"/>
    </row>
    <row r="196" spans="1:324" x14ac:dyDescent="0.35">
      <c r="A196" s="131">
        <v>192</v>
      </c>
      <c r="B196" s="170"/>
      <c r="C196" s="170"/>
      <c r="D196" s="152">
        <v>337</v>
      </c>
      <c r="E196" s="72" t="str">
        <f>'BVEM Scorecard'!F195</f>
        <v>Wind + Solar</v>
      </c>
      <c r="F196" s="96">
        <f t="shared" si="188"/>
        <v>0.65</v>
      </c>
      <c r="G196" s="96">
        <f t="shared" si="189"/>
        <v>0.72</v>
      </c>
      <c r="H196" s="96">
        <f t="shared" si="190"/>
        <v>0</v>
      </c>
      <c r="I196" s="96">
        <f t="shared" si="191"/>
        <v>0</v>
      </c>
      <c r="J196" s="66">
        <v>1</v>
      </c>
      <c r="K196" s="66">
        <v>1</v>
      </c>
      <c r="L196" s="66">
        <v>0</v>
      </c>
      <c r="M196" s="66">
        <v>1</v>
      </c>
      <c r="N196" s="66">
        <v>1</v>
      </c>
      <c r="O196" s="66">
        <v>0</v>
      </c>
      <c r="P196" s="66"/>
      <c r="Q196" s="66">
        <v>0.6</v>
      </c>
      <c r="R196" s="66">
        <v>1</v>
      </c>
      <c r="S196" s="66">
        <v>1</v>
      </c>
      <c r="T196" s="66">
        <v>1</v>
      </c>
      <c r="U196" s="66">
        <v>0</v>
      </c>
      <c r="V196" s="66">
        <f t="shared" si="197"/>
        <v>3.6</v>
      </c>
      <c r="W196" s="66">
        <f t="shared" si="198"/>
        <v>0.65</v>
      </c>
      <c r="X196" s="35"/>
      <c r="Y196" s="5"/>
      <c r="Z196" s="5"/>
      <c r="AA196" s="5"/>
      <c r="AB196" s="5"/>
      <c r="AC196" s="5"/>
      <c r="AD196" s="5"/>
      <c r="AE196" s="5"/>
      <c r="AF196" s="5"/>
      <c r="AG196" s="5"/>
      <c r="AH196" s="5"/>
      <c r="AI196" s="5"/>
      <c r="AJ196" s="35"/>
      <c r="AK196" s="35"/>
      <c r="AL196" s="35"/>
      <c r="AM196" s="35"/>
      <c r="AN196" s="62"/>
      <c r="AO196" s="62"/>
      <c r="AP196" s="62"/>
      <c r="AQ196" s="62"/>
      <c r="AR196" s="62"/>
      <c r="AS196" s="62"/>
      <c r="AT196" s="62"/>
      <c r="AU196" s="62"/>
      <c r="AV196" s="62"/>
      <c r="AW196" s="62"/>
      <c r="AX196" s="62"/>
      <c r="AY196" s="62"/>
      <c r="AZ196" s="62"/>
      <c r="BA196" s="62"/>
      <c r="BB196" s="62"/>
      <c r="BC196" s="5"/>
      <c r="BD196" s="5"/>
      <c r="BE196" s="5"/>
      <c r="BF196" s="5"/>
      <c r="BG196" s="5"/>
      <c r="BH196" s="5"/>
      <c r="BI196" s="5"/>
      <c r="BJ196" s="5"/>
      <c r="BK196" s="5"/>
      <c r="BL196" s="5"/>
      <c r="BM196" s="5"/>
      <c r="BN196" s="5"/>
      <c r="BO196" s="5"/>
      <c r="BP196" s="5"/>
      <c r="BQ196" s="5"/>
      <c r="BR196" s="62"/>
      <c r="BS196" s="62"/>
      <c r="BT196" s="62"/>
      <c r="BU196" s="62"/>
      <c r="BV196" s="62"/>
      <c r="BW196" s="62"/>
      <c r="BX196" s="62"/>
      <c r="BY196" s="62"/>
      <c r="BZ196" s="62"/>
      <c r="CA196" s="62"/>
      <c r="CB196" s="62"/>
      <c r="CC196" s="62"/>
      <c r="CD196" s="62"/>
      <c r="CE196" s="62"/>
      <c r="CF196" s="62"/>
      <c r="CG196" s="5"/>
      <c r="CH196" s="5"/>
      <c r="CI196" s="5"/>
      <c r="CJ196" s="5"/>
      <c r="CK196" s="5"/>
      <c r="CL196" s="5"/>
      <c r="CM196" s="5"/>
      <c r="CN196" s="5"/>
      <c r="CO196" s="5"/>
      <c r="CP196" s="5"/>
      <c r="CQ196" s="5"/>
      <c r="CR196" s="5"/>
      <c r="CS196" s="5"/>
      <c r="CT196" s="5"/>
      <c r="CU196" s="5"/>
      <c r="CV196" s="62"/>
      <c r="CW196" s="62"/>
      <c r="CX196" s="62"/>
      <c r="CY196" s="62"/>
      <c r="CZ196" s="62"/>
      <c r="DA196" s="62"/>
      <c r="DB196" s="62"/>
      <c r="DC196" s="62"/>
      <c r="DD196" s="62"/>
      <c r="DE196" s="62"/>
      <c r="DF196" s="62"/>
      <c r="DG196" s="62"/>
      <c r="DH196" s="62"/>
      <c r="DI196" s="62"/>
      <c r="DJ196" s="62"/>
      <c r="DK196" s="5"/>
      <c r="DL196" s="5"/>
      <c r="DM196" s="5"/>
      <c r="DN196" s="5"/>
      <c r="DO196" s="5"/>
      <c r="DP196" s="5"/>
      <c r="DQ196" s="5"/>
      <c r="DR196" s="5"/>
      <c r="DS196" s="5"/>
      <c r="DT196" s="5"/>
      <c r="DU196" s="5"/>
      <c r="DV196" s="5"/>
      <c r="DW196" s="5"/>
      <c r="DX196" s="5"/>
      <c r="DY196" s="5"/>
      <c r="DZ196" s="62"/>
      <c r="EA196" s="62"/>
      <c r="EB196" s="62"/>
      <c r="EC196" s="62"/>
      <c r="ED196" s="62"/>
      <c r="EE196" s="62"/>
      <c r="EF196" s="62"/>
      <c r="EG196" s="62"/>
      <c r="EH196" s="62"/>
      <c r="EI196" s="62"/>
      <c r="EJ196" s="62"/>
      <c r="EK196" s="62"/>
      <c r="EL196" s="62"/>
      <c r="EM196" s="62"/>
      <c r="EN196" s="62"/>
      <c r="EO196" s="5"/>
      <c r="EP196" s="5"/>
      <c r="EQ196" s="5"/>
      <c r="ER196" s="5"/>
      <c r="ES196" s="5"/>
      <c r="ET196" s="5"/>
      <c r="EU196" s="5"/>
      <c r="EV196" s="5"/>
      <c r="EW196" s="5"/>
      <c r="EX196" s="5"/>
      <c r="EY196" s="5"/>
      <c r="EZ196" s="5"/>
      <c r="FA196" s="5"/>
      <c r="FB196" s="5"/>
      <c r="FC196" s="5"/>
      <c r="FD196" s="62"/>
      <c r="FE196" s="62"/>
      <c r="FF196" s="62"/>
      <c r="FG196" s="62"/>
      <c r="FH196" s="62"/>
      <c r="FI196" s="62"/>
      <c r="FJ196" s="62"/>
      <c r="FK196" s="62"/>
      <c r="FL196" s="62"/>
      <c r="FM196" s="62"/>
      <c r="FN196" s="62"/>
      <c r="FO196" s="62"/>
      <c r="FP196" s="62"/>
      <c r="FQ196" s="62"/>
      <c r="FR196" s="62"/>
      <c r="FS196" s="5"/>
      <c r="FT196" s="5"/>
      <c r="FU196" s="5"/>
      <c r="FV196" s="5"/>
      <c r="FW196" s="5"/>
      <c r="FX196" s="5"/>
      <c r="FY196" s="5"/>
      <c r="FZ196" s="5"/>
      <c r="GA196" s="5"/>
      <c r="GB196" s="5"/>
      <c r="GC196" s="5"/>
      <c r="GD196" s="5"/>
      <c r="GE196" s="5"/>
      <c r="GF196" s="5"/>
      <c r="GG196" s="5"/>
      <c r="GH196" s="62"/>
      <c r="GI196" s="62"/>
      <c r="GJ196" s="62"/>
      <c r="GK196" s="62"/>
      <c r="GL196" s="62"/>
      <c r="GM196" s="62"/>
      <c r="GN196" s="62"/>
      <c r="GO196" s="62"/>
      <c r="GP196" s="62"/>
      <c r="GQ196" s="62"/>
      <c r="GR196" s="62"/>
      <c r="GS196" s="62"/>
      <c r="GT196" s="62"/>
      <c r="GU196" s="62"/>
      <c r="GV196" s="62"/>
      <c r="GW196" s="5"/>
      <c r="GX196" s="5"/>
      <c r="GY196" s="5"/>
      <c r="GZ196" s="5"/>
      <c r="HA196" s="5"/>
      <c r="HB196" s="5"/>
      <c r="HC196" s="5"/>
      <c r="HD196" s="5"/>
      <c r="HE196" s="5"/>
      <c r="HF196" s="5"/>
      <c r="HG196" s="5"/>
      <c r="HH196" s="5"/>
      <c r="HI196" s="5"/>
      <c r="HJ196" s="5"/>
      <c r="HK196" s="5"/>
      <c r="HL196" s="62"/>
      <c r="HM196" s="62"/>
      <c r="HN196" s="62"/>
      <c r="HO196" s="62"/>
      <c r="HP196" s="62"/>
      <c r="HQ196" s="62"/>
      <c r="HR196" s="62"/>
      <c r="HS196" s="62"/>
      <c r="HT196" s="62"/>
      <c r="HU196" s="62"/>
      <c r="HV196" s="62"/>
      <c r="HW196" s="62"/>
      <c r="HX196" s="62"/>
      <c r="HY196" s="62"/>
      <c r="HZ196" s="62"/>
      <c r="IA196" s="5"/>
      <c r="IB196" s="5"/>
      <c r="IC196" s="5"/>
      <c r="ID196" s="5"/>
      <c r="IE196" s="5"/>
      <c r="IF196" s="5"/>
      <c r="IG196" s="5"/>
      <c r="IH196" s="5"/>
      <c r="II196" s="5"/>
      <c r="IJ196" s="5"/>
      <c r="IK196" s="5"/>
      <c r="IL196" s="5"/>
      <c r="IM196" s="5"/>
      <c r="IN196" s="5"/>
      <c r="IO196" s="5"/>
      <c r="IP196" s="62"/>
      <c r="IQ196" s="62"/>
      <c r="IR196" s="62"/>
      <c r="IS196" s="62"/>
      <c r="IT196" s="62"/>
      <c r="IU196" s="62"/>
      <c r="IV196" s="62"/>
      <c r="IW196" s="62"/>
      <c r="IX196" s="62"/>
      <c r="IY196" s="62"/>
      <c r="IZ196" s="62"/>
      <c r="JA196" s="62"/>
      <c r="JB196" s="62"/>
      <c r="JC196" s="62"/>
      <c r="JD196" s="62"/>
      <c r="JE196" s="5"/>
      <c r="JF196" s="5"/>
      <c r="JG196" s="5"/>
      <c r="JH196" s="5"/>
      <c r="JI196" s="5"/>
      <c r="JJ196" s="5"/>
      <c r="JK196" s="5"/>
      <c r="JL196" s="5"/>
      <c r="JM196" s="5"/>
      <c r="JN196" s="5"/>
      <c r="JO196" s="5"/>
      <c r="JP196" s="5"/>
      <c r="JQ196" s="5"/>
      <c r="JR196" s="5"/>
      <c r="JS196" s="5"/>
      <c r="JT196" s="62"/>
      <c r="JU196" s="62"/>
      <c r="JV196" s="62"/>
      <c r="JW196" s="62"/>
      <c r="JX196" s="62"/>
      <c r="JY196" s="62"/>
      <c r="JZ196" s="62"/>
      <c r="KA196" s="62"/>
      <c r="KB196" s="62"/>
      <c r="KC196" s="62"/>
      <c r="KD196" s="62"/>
      <c r="KE196" s="62"/>
      <c r="KF196" s="62"/>
      <c r="KG196" s="62"/>
      <c r="KH196" s="62"/>
      <c r="KI196" s="5"/>
      <c r="KJ196" s="5"/>
      <c r="KK196" s="5"/>
      <c r="KL196" s="5"/>
      <c r="KM196" s="5"/>
      <c r="KN196" s="5"/>
      <c r="KO196" s="5"/>
      <c r="KP196" s="5"/>
      <c r="KQ196" s="5"/>
      <c r="KR196" s="5"/>
      <c r="KS196" s="5"/>
      <c r="KT196" s="5"/>
      <c r="KU196" s="5"/>
      <c r="KV196" s="5"/>
      <c r="KW196" s="5"/>
      <c r="KX196" s="62"/>
      <c r="KY196" s="62"/>
      <c r="KZ196" s="62"/>
      <c r="LA196" s="62"/>
      <c r="LB196" s="62"/>
      <c r="LC196" s="62"/>
      <c r="LD196" s="62"/>
      <c r="LE196" s="62"/>
      <c r="LF196" s="62"/>
      <c r="LG196" s="62"/>
      <c r="LH196" s="62"/>
      <c r="LI196" s="62"/>
      <c r="LJ196" s="62"/>
      <c r="LK196" s="62"/>
      <c r="LL196" s="62"/>
    </row>
    <row r="197" spans="1:324" x14ac:dyDescent="0.35">
      <c r="A197" s="131">
        <v>193</v>
      </c>
      <c r="B197" s="170"/>
      <c r="C197" s="170"/>
      <c r="D197" s="152">
        <v>341</v>
      </c>
      <c r="E197" s="72" t="str">
        <f>'BVEM Scorecard'!F196</f>
        <v>Wind + Solar</v>
      </c>
      <c r="F197" s="96">
        <f t="shared" ref="F197:F255" si="199">W197</f>
        <v>0.65</v>
      </c>
      <c r="G197" s="96">
        <f t="shared" ref="G197:G255" si="200">V197/5</f>
        <v>0.72</v>
      </c>
      <c r="H197" s="96">
        <f t="shared" ref="H197:H255" si="201">IFERROR(SUM(AL197,BB197,BQ197,CF197,CU197,DJ197,DY197,EN197,FC197,FR197,GG197,GV197,HK197,HZ197,IO197,JD197,JS197,KH197,KW197,LL197),0)</f>
        <v>0</v>
      </c>
      <c r="I197" s="96">
        <f t="shared" ref="I197:I255" si="202">IFERROR(SUM(AJ197,AZ197,BO197,CD197,CS197,DH197,DW197,EL197,FA197,FP197,GE197,GT197,HI197,HX197,IM197,JB197,JQ197,KF197,KU197,LJ197)/SUM(Y197,AO197,BD197,BS197,CH197,CW197,DL197,EA197,EP197,FE197,FT197,GI197,GX197,HM197,IB197,IQ197,JF197,JU197,KJ197,KY197)/5,0)</f>
        <v>0</v>
      </c>
      <c r="J197" s="66">
        <v>1</v>
      </c>
      <c r="K197" s="66">
        <v>1</v>
      </c>
      <c r="L197" s="66">
        <v>0</v>
      </c>
      <c r="M197" s="66">
        <v>1</v>
      </c>
      <c r="N197" s="66">
        <v>1</v>
      </c>
      <c r="O197" s="66">
        <v>0</v>
      </c>
      <c r="P197" s="66"/>
      <c r="Q197" s="66">
        <v>0.6</v>
      </c>
      <c r="R197" s="66">
        <v>1</v>
      </c>
      <c r="S197" s="66">
        <v>1</v>
      </c>
      <c r="T197" s="66">
        <v>1</v>
      </c>
      <c r="U197" s="66">
        <v>0</v>
      </c>
      <c r="V197" s="66">
        <f t="shared" si="197"/>
        <v>3.6</v>
      </c>
      <c r="W197" s="66">
        <f t="shared" si="198"/>
        <v>0.65</v>
      </c>
      <c r="X197" s="35"/>
      <c r="Y197" s="5"/>
      <c r="Z197" s="5"/>
      <c r="AA197" s="5"/>
      <c r="AB197" s="5"/>
      <c r="AC197" s="5"/>
      <c r="AD197" s="5"/>
      <c r="AE197" s="5"/>
      <c r="AF197" s="5"/>
      <c r="AG197" s="5"/>
      <c r="AH197" s="5"/>
      <c r="AI197" s="5"/>
      <c r="AJ197" s="35"/>
      <c r="AK197" s="35"/>
      <c r="AL197" s="35"/>
      <c r="AM197" s="35"/>
      <c r="AN197" s="62"/>
      <c r="AO197" s="62"/>
      <c r="AP197" s="62"/>
      <c r="AQ197" s="62"/>
      <c r="AR197" s="62"/>
      <c r="AS197" s="62"/>
      <c r="AT197" s="62"/>
      <c r="AU197" s="62"/>
      <c r="AV197" s="62"/>
      <c r="AW197" s="62"/>
      <c r="AX197" s="62"/>
      <c r="AY197" s="62"/>
      <c r="AZ197" s="62"/>
      <c r="BA197" s="62"/>
      <c r="BB197" s="62"/>
      <c r="BC197" s="5"/>
      <c r="BD197" s="5"/>
      <c r="BE197" s="5"/>
      <c r="BF197" s="5"/>
      <c r="BG197" s="5"/>
      <c r="BH197" s="5"/>
      <c r="BI197" s="5"/>
      <c r="BJ197" s="5"/>
      <c r="BK197" s="5"/>
      <c r="BL197" s="5"/>
      <c r="BM197" s="5"/>
      <c r="BN197" s="5"/>
      <c r="BO197" s="5"/>
      <c r="BP197" s="5"/>
      <c r="BQ197" s="5"/>
      <c r="BR197" s="62"/>
      <c r="BS197" s="62"/>
      <c r="BT197" s="62"/>
      <c r="BU197" s="62"/>
      <c r="BV197" s="62"/>
      <c r="BW197" s="62"/>
      <c r="BX197" s="62"/>
      <c r="BY197" s="62"/>
      <c r="BZ197" s="62"/>
      <c r="CA197" s="62"/>
      <c r="CB197" s="62"/>
      <c r="CC197" s="62"/>
      <c r="CD197" s="62"/>
      <c r="CE197" s="62"/>
      <c r="CF197" s="62"/>
      <c r="CG197" s="5"/>
      <c r="CH197" s="5"/>
      <c r="CI197" s="5"/>
      <c r="CJ197" s="5"/>
      <c r="CK197" s="5"/>
      <c r="CL197" s="5"/>
      <c r="CM197" s="5"/>
      <c r="CN197" s="5"/>
      <c r="CO197" s="5"/>
      <c r="CP197" s="5"/>
      <c r="CQ197" s="5"/>
      <c r="CR197" s="5"/>
      <c r="CS197" s="5"/>
      <c r="CT197" s="5"/>
      <c r="CU197" s="5"/>
      <c r="CV197" s="62"/>
      <c r="CW197" s="62"/>
      <c r="CX197" s="62"/>
      <c r="CY197" s="62"/>
      <c r="CZ197" s="62"/>
      <c r="DA197" s="62"/>
      <c r="DB197" s="62"/>
      <c r="DC197" s="62"/>
      <c r="DD197" s="62"/>
      <c r="DE197" s="62"/>
      <c r="DF197" s="62"/>
      <c r="DG197" s="62"/>
      <c r="DH197" s="62"/>
      <c r="DI197" s="62"/>
      <c r="DJ197" s="62"/>
      <c r="DK197" s="5"/>
      <c r="DL197" s="5"/>
      <c r="DM197" s="5"/>
      <c r="DN197" s="5"/>
      <c r="DO197" s="5"/>
      <c r="DP197" s="5"/>
      <c r="DQ197" s="5"/>
      <c r="DR197" s="5"/>
      <c r="DS197" s="5"/>
      <c r="DT197" s="5"/>
      <c r="DU197" s="5"/>
      <c r="DV197" s="5"/>
      <c r="DW197" s="5"/>
      <c r="DX197" s="5"/>
      <c r="DY197" s="5"/>
      <c r="DZ197" s="62"/>
      <c r="EA197" s="62"/>
      <c r="EB197" s="62"/>
      <c r="EC197" s="62"/>
      <c r="ED197" s="62"/>
      <c r="EE197" s="62"/>
      <c r="EF197" s="62"/>
      <c r="EG197" s="62"/>
      <c r="EH197" s="62"/>
      <c r="EI197" s="62"/>
      <c r="EJ197" s="62"/>
      <c r="EK197" s="62"/>
      <c r="EL197" s="62"/>
      <c r="EM197" s="62"/>
      <c r="EN197" s="62"/>
      <c r="EO197" s="5"/>
      <c r="EP197" s="5"/>
      <c r="EQ197" s="5"/>
      <c r="ER197" s="5"/>
      <c r="ES197" s="5"/>
      <c r="ET197" s="5"/>
      <c r="EU197" s="5"/>
      <c r="EV197" s="5"/>
      <c r="EW197" s="5"/>
      <c r="EX197" s="5"/>
      <c r="EY197" s="5"/>
      <c r="EZ197" s="5"/>
      <c r="FA197" s="5"/>
      <c r="FB197" s="5"/>
      <c r="FC197" s="5"/>
      <c r="FD197" s="62"/>
      <c r="FE197" s="62"/>
      <c r="FF197" s="62"/>
      <c r="FG197" s="62"/>
      <c r="FH197" s="62"/>
      <c r="FI197" s="62"/>
      <c r="FJ197" s="62"/>
      <c r="FK197" s="62"/>
      <c r="FL197" s="62"/>
      <c r="FM197" s="62"/>
      <c r="FN197" s="62"/>
      <c r="FO197" s="62"/>
      <c r="FP197" s="62"/>
      <c r="FQ197" s="62"/>
      <c r="FR197" s="62"/>
      <c r="FS197" s="5"/>
      <c r="FT197" s="5"/>
      <c r="FU197" s="5"/>
      <c r="FV197" s="5"/>
      <c r="FW197" s="5"/>
      <c r="FX197" s="5"/>
      <c r="FY197" s="5"/>
      <c r="FZ197" s="5"/>
      <c r="GA197" s="5"/>
      <c r="GB197" s="5"/>
      <c r="GC197" s="5"/>
      <c r="GD197" s="5"/>
      <c r="GE197" s="5"/>
      <c r="GF197" s="5"/>
      <c r="GG197" s="5"/>
      <c r="GH197" s="62"/>
      <c r="GI197" s="62"/>
      <c r="GJ197" s="62"/>
      <c r="GK197" s="62"/>
      <c r="GL197" s="62"/>
      <c r="GM197" s="62"/>
      <c r="GN197" s="62"/>
      <c r="GO197" s="62"/>
      <c r="GP197" s="62"/>
      <c r="GQ197" s="62"/>
      <c r="GR197" s="62"/>
      <c r="GS197" s="62"/>
      <c r="GT197" s="62"/>
      <c r="GU197" s="62"/>
      <c r="GV197" s="62"/>
      <c r="GW197" s="5"/>
      <c r="GX197" s="5"/>
      <c r="GY197" s="5"/>
      <c r="GZ197" s="5"/>
      <c r="HA197" s="5"/>
      <c r="HB197" s="5"/>
      <c r="HC197" s="5"/>
      <c r="HD197" s="5"/>
      <c r="HE197" s="5"/>
      <c r="HF197" s="5"/>
      <c r="HG197" s="5"/>
      <c r="HH197" s="5"/>
      <c r="HI197" s="5"/>
      <c r="HJ197" s="5"/>
      <c r="HK197" s="5"/>
      <c r="HL197" s="62"/>
      <c r="HM197" s="62"/>
      <c r="HN197" s="62"/>
      <c r="HO197" s="62"/>
      <c r="HP197" s="62"/>
      <c r="HQ197" s="62"/>
      <c r="HR197" s="62"/>
      <c r="HS197" s="62"/>
      <c r="HT197" s="62"/>
      <c r="HU197" s="62"/>
      <c r="HV197" s="62"/>
      <c r="HW197" s="62"/>
      <c r="HX197" s="62"/>
      <c r="HY197" s="62"/>
      <c r="HZ197" s="62"/>
      <c r="IA197" s="5"/>
      <c r="IB197" s="5"/>
      <c r="IC197" s="5"/>
      <c r="ID197" s="5"/>
      <c r="IE197" s="5"/>
      <c r="IF197" s="5"/>
      <c r="IG197" s="5"/>
      <c r="IH197" s="5"/>
      <c r="II197" s="5"/>
      <c r="IJ197" s="5"/>
      <c r="IK197" s="5"/>
      <c r="IL197" s="5"/>
      <c r="IM197" s="5"/>
      <c r="IN197" s="5"/>
      <c r="IO197" s="5"/>
      <c r="IP197" s="62"/>
      <c r="IQ197" s="62"/>
      <c r="IR197" s="62"/>
      <c r="IS197" s="62"/>
      <c r="IT197" s="62"/>
      <c r="IU197" s="62"/>
      <c r="IV197" s="62"/>
      <c r="IW197" s="62"/>
      <c r="IX197" s="62"/>
      <c r="IY197" s="62"/>
      <c r="IZ197" s="62"/>
      <c r="JA197" s="62"/>
      <c r="JB197" s="62"/>
      <c r="JC197" s="62"/>
      <c r="JD197" s="62"/>
      <c r="JE197" s="5"/>
      <c r="JF197" s="5"/>
      <c r="JG197" s="5"/>
      <c r="JH197" s="5"/>
      <c r="JI197" s="5"/>
      <c r="JJ197" s="5"/>
      <c r="JK197" s="5"/>
      <c r="JL197" s="5"/>
      <c r="JM197" s="5"/>
      <c r="JN197" s="5"/>
      <c r="JO197" s="5"/>
      <c r="JP197" s="5"/>
      <c r="JQ197" s="5"/>
      <c r="JR197" s="5"/>
      <c r="JS197" s="5"/>
      <c r="JT197" s="62"/>
      <c r="JU197" s="62"/>
      <c r="JV197" s="62"/>
      <c r="JW197" s="62"/>
      <c r="JX197" s="62"/>
      <c r="JY197" s="62"/>
      <c r="JZ197" s="62"/>
      <c r="KA197" s="62"/>
      <c r="KB197" s="62"/>
      <c r="KC197" s="62"/>
      <c r="KD197" s="62"/>
      <c r="KE197" s="62"/>
      <c r="KF197" s="62"/>
      <c r="KG197" s="62"/>
      <c r="KH197" s="62"/>
      <c r="KI197" s="5"/>
      <c r="KJ197" s="5"/>
      <c r="KK197" s="5"/>
      <c r="KL197" s="5"/>
      <c r="KM197" s="5"/>
      <c r="KN197" s="5"/>
      <c r="KO197" s="5"/>
      <c r="KP197" s="5"/>
      <c r="KQ197" s="5"/>
      <c r="KR197" s="5"/>
      <c r="KS197" s="5"/>
      <c r="KT197" s="5"/>
      <c r="KU197" s="5"/>
      <c r="KV197" s="5"/>
      <c r="KW197" s="5"/>
      <c r="KX197" s="62"/>
      <c r="KY197" s="62"/>
      <c r="KZ197" s="62"/>
      <c r="LA197" s="62"/>
      <c r="LB197" s="62"/>
      <c r="LC197" s="62"/>
      <c r="LD197" s="62"/>
      <c r="LE197" s="62"/>
      <c r="LF197" s="62"/>
      <c r="LG197" s="62"/>
      <c r="LH197" s="62"/>
      <c r="LI197" s="62"/>
      <c r="LJ197" s="62"/>
      <c r="LK197" s="62"/>
      <c r="LL197" s="62"/>
    </row>
    <row r="198" spans="1:324" x14ac:dyDescent="0.35">
      <c r="A198" s="131">
        <v>194</v>
      </c>
      <c r="B198" s="170"/>
      <c r="C198" s="170"/>
      <c r="D198" s="152">
        <v>349</v>
      </c>
      <c r="E198" s="72" t="str">
        <f>'BVEM Scorecard'!F197</f>
        <v>Wind + Solar</v>
      </c>
      <c r="F198" s="96">
        <f t="shared" si="199"/>
        <v>0.65</v>
      </c>
      <c r="G198" s="96">
        <f t="shared" si="200"/>
        <v>0.72</v>
      </c>
      <c r="H198" s="96">
        <f t="shared" si="201"/>
        <v>0</v>
      </c>
      <c r="I198" s="96">
        <f t="shared" si="202"/>
        <v>0</v>
      </c>
      <c r="J198" s="66">
        <v>1</v>
      </c>
      <c r="K198" s="66">
        <v>1</v>
      </c>
      <c r="L198" s="66">
        <v>0</v>
      </c>
      <c r="M198" s="66">
        <v>1</v>
      </c>
      <c r="N198" s="66">
        <v>1</v>
      </c>
      <c r="O198" s="66">
        <v>0</v>
      </c>
      <c r="P198" s="66"/>
      <c r="Q198" s="66">
        <v>0.6</v>
      </c>
      <c r="R198" s="66">
        <v>1</v>
      </c>
      <c r="S198" s="66">
        <v>1</v>
      </c>
      <c r="T198" s="66">
        <v>1</v>
      </c>
      <c r="U198" s="66">
        <v>0</v>
      </c>
      <c r="V198" s="66">
        <f t="shared" si="197"/>
        <v>3.6</v>
      </c>
      <c r="W198" s="66">
        <f t="shared" si="198"/>
        <v>0.65</v>
      </c>
      <c r="X198" s="35"/>
      <c r="Y198" s="5"/>
      <c r="Z198" s="5"/>
      <c r="AA198" s="5"/>
      <c r="AB198" s="5"/>
      <c r="AC198" s="5"/>
      <c r="AD198" s="5"/>
      <c r="AE198" s="5"/>
      <c r="AF198" s="5"/>
      <c r="AG198" s="5"/>
      <c r="AH198" s="5"/>
      <c r="AI198" s="5"/>
      <c r="AJ198" s="35"/>
      <c r="AK198" s="35"/>
      <c r="AL198" s="35"/>
      <c r="AM198" s="35"/>
      <c r="AN198" s="62"/>
      <c r="AO198" s="62"/>
      <c r="AP198" s="62"/>
      <c r="AQ198" s="62"/>
      <c r="AR198" s="62"/>
      <c r="AS198" s="62"/>
      <c r="AT198" s="62"/>
      <c r="AU198" s="62"/>
      <c r="AV198" s="62"/>
      <c r="AW198" s="62"/>
      <c r="AX198" s="62"/>
      <c r="AY198" s="62"/>
      <c r="AZ198" s="62"/>
      <c r="BA198" s="62"/>
      <c r="BB198" s="62"/>
      <c r="BC198" s="5"/>
      <c r="BD198" s="5"/>
      <c r="BE198" s="5"/>
      <c r="BF198" s="5"/>
      <c r="BG198" s="5"/>
      <c r="BH198" s="5"/>
      <c r="BI198" s="5"/>
      <c r="BJ198" s="5"/>
      <c r="BK198" s="5"/>
      <c r="BL198" s="5"/>
      <c r="BM198" s="5"/>
      <c r="BN198" s="5"/>
      <c r="BO198" s="5"/>
      <c r="BP198" s="5"/>
      <c r="BQ198" s="5"/>
      <c r="BR198" s="62"/>
      <c r="BS198" s="62"/>
      <c r="BT198" s="62"/>
      <c r="BU198" s="62"/>
      <c r="BV198" s="62"/>
      <c r="BW198" s="62"/>
      <c r="BX198" s="62"/>
      <c r="BY198" s="62"/>
      <c r="BZ198" s="62"/>
      <c r="CA198" s="62"/>
      <c r="CB198" s="62"/>
      <c r="CC198" s="62"/>
      <c r="CD198" s="62"/>
      <c r="CE198" s="62"/>
      <c r="CF198" s="62"/>
      <c r="CG198" s="5"/>
      <c r="CH198" s="5"/>
      <c r="CI198" s="5"/>
      <c r="CJ198" s="5"/>
      <c r="CK198" s="5"/>
      <c r="CL198" s="5"/>
      <c r="CM198" s="5"/>
      <c r="CN198" s="5"/>
      <c r="CO198" s="5"/>
      <c r="CP198" s="5"/>
      <c r="CQ198" s="5"/>
      <c r="CR198" s="5"/>
      <c r="CS198" s="5"/>
      <c r="CT198" s="5"/>
      <c r="CU198" s="5"/>
      <c r="CV198" s="62"/>
      <c r="CW198" s="62"/>
      <c r="CX198" s="62"/>
      <c r="CY198" s="62"/>
      <c r="CZ198" s="62"/>
      <c r="DA198" s="62"/>
      <c r="DB198" s="62"/>
      <c r="DC198" s="62"/>
      <c r="DD198" s="62"/>
      <c r="DE198" s="62"/>
      <c r="DF198" s="62"/>
      <c r="DG198" s="62"/>
      <c r="DH198" s="62"/>
      <c r="DI198" s="62"/>
      <c r="DJ198" s="62"/>
      <c r="DK198" s="5"/>
      <c r="DL198" s="5"/>
      <c r="DM198" s="5"/>
      <c r="DN198" s="5"/>
      <c r="DO198" s="5"/>
      <c r="DP198" s="5"/>
      <c r="DQ198" s="5"/>
      <c r="DR198" s="5"/>
      <c r="DS198" s="5"/>
      <c r="DT198" s="5"/>
      <c r="DU198" s="5"/>
      <c r="DV198" s="5"/>
      <c r="DW198" s="5"/>
      <c r="DX198" s="5"/>
      <c r="DY198" s="5"/>
      <c r="DZ198" s="62"/>
      <c r="EA198" s="62"/>
      <c r="EB198" s="62"/>
      <c r="EC198" s="62"/>
      <c r="ED198" s="62"/>
      <c r="EE198" s="62"/>
      <c r="EF198" s="62"/>
      <c r="EG198" s="62"/>
      <c r="EH198" s="62"/>
      <c r="EI198" s="62"/>
      <c r="EJ198" s="62"/>
      <c r="EK198" s="62"/>
      <c r="EL198" s="62"/>
      <c r="EM198" s="62"/>
      <c r="EN198" s="62"/>
      <c r="EO198" s="5"/>
      <c r="EP198" s="5"/>
      <c r="EQ198" s="5"/>
      <c r="ER198" s="5"/>
      <c r="ES198" s="5"/>
      <c r="ET198" s="5"/>
      <c r="EU198" s="5"/>
      <c r="EV198" s="5"/>
      <c r="EW198" s="5"/>
      <c r="EX198" s="5"/>
      <c r="EY198" s="5"/>
      <c r="EZ198" s="5"/>
      <c r="FA198" s="5"/>
      <c r="FB198" s="5"/>
      <c r="FC198" s="5"/>
      <c r="FD198" s="62"/>
      <c r="FE198" s="62"/>
      <c r="FF198" s="62"/>
      <c r="FG198" s="62"/>
      <c r="FH198" s="62"/>
      <c r="FI198" s="62"/>
      <c r="FJ198" s="62"/>
      <c r="FK198" s="62"/>
      <c r="FL198" s="62"/>
      <c r="FM198" s="62"/>
      <c r="FN198" s="62"/>
      <c r="FO198" s="62"/>
      <c r="FP198" s="62"/>
      <c r="FQ198" s="62"/>
      <c r="FR198" s="62"/>
      <c r="FS198" s="5"/>
      <c r="FT198" s="5"/>
      <c r="FU198" s="5"/>
      <c r="FV198" s="5"/>
      <c r="FW198" s="5"/>
      <c r="FX198" s="5"/>
      <c r="FY198" s="5"/>
      <c r="FZ198" s="5"/>
      <c r="GA198" s="5"/>
      <c r="GB198" s="5"/>
      <c r="GC198" s="5"/>
      <c r="GD198" s="5"/>
      <c r="GE198" s="5"/>
      <c r="GF198" s="5"/>
      <c r="GG198" s="5"/>
      <c r="GH198" s="62"/>
      <c r="GI198" s="62"/>
      <c r="GJ198" s="62"/>
      <c r="GK198" s="62"/>
      <c r="GL198" s="62"/>
      <c r="GM198" s="62"/>
      <c r="GN198" s="62"/>
      <c r="GO198" s="62"/>
      <c r="GP198" s="62"/>
      <c r="GQ198" s="62"/>
      <c r="GR198" s="62"/>
      <c r="GS198" s="62"/>
      <c r="GT198" s="62"/>
      <c r="GU198" s="62"/>
      <c r="GV198" s="62"/>
      <c r="GW198" s="5"/>
      <c r="GX198" s="5"/>
      <c r="GY198" s="5"/>
      <c r="GZ198" s="5"/>
      <c r="HA198" s="5"/>
      <c r="HB198" s="5"/>
      <c r="HC198" s="5"/>
      <c r="HD198" s="5"/>
      <c r="HE198" s="5"/>
      <c r="HF198" s="5"/>
      <c r="HG198" s="5"/>
      <c r="HH198" s="5"/>
      <c r="HI198" s="5"/>
      <c r="HJ198" s="5"/>
      <c r="HK198" s="5"/>
      <c r="HL198" s="62"/>
      <c r="HM198" s="62"/>
      <c r="HN198" s="62"/>
      <c r="HO198" s="62"/>
      <c r="HP198" s="62"/>
      <c r="HQ198" s="62"/>
      <c r="HR198" s="62"/>
      <c r="HS198" s="62"/>
      <c r="HT198" s="62"/>
      <c r="HU198" s="62"/>
      <c r="HV198" s="62"/>
      <c r="HW198" s="62"/>
      <c r="HX198" s="62"/>
      <c r="HY198" s="62"/>
      <c r="HZ198" s="62"/>
      <c r="IA198" s="5"/>
      <c r="IB198" s="5"/>
      <c r="IC198" s="5"/>
      <c r="ID198" s="5"/>
      <c r="IE198" s="5"/>
      <c r="IF198" s="5"/>
      <c r="IG198" s="5"/>
      <c r="IH198" s="5"/>
      <c r="II198" s="5"/>
      <c r="IJ198" s="5"/>
      <c r="IK198" s="5"/>
      <c r="IL198" s="5"/>
      <c r="IM198" s="5"/>
      <c r="IN198" s="5"/>
      <c r="IO198" s="5"/>
      <c r="IP198" s="62"/>
      <c r="IQ198" s="62"/>
      <c r="IR198" s="62"/>
      <c r="IS198" s="62"/>
      <c r="IT198" s="62"/>
      <c r="IU198" s="62"/>
      <c r="IV198" s="62"/>
      <c r="IW198" s="62"/>
      <c r="IX198" s="62"/>
      <c r="IY198" s="62"/>
      <c r="IZ198" s="62"/>
      <c r="JA198" s="62"/>
      <c r="JB198" s="62"/>
      <c r="JC198" s="62"/>
      <c r="JD198" s="62"/>
      <c r="JE198" s="5"/>
      <c r="JF198" s="5"/>
      <c r="JG198" s="5"/>
      <c r="JH198" s="5"/>
      <c r="JI198" s="5"/>
      <c r="JJ198" s="5"/>
      <c r="JK198" s="5"/>
      <c r="JL198" s="5"/>
      <c r="JM198" s="5"/>
      <c r="JN198" s="5"/>
      <c r="JO198" s="5"/>
      <c r="JP198" s="5"/>
      <c r="JQ198" s="5"/>
      <c r="JR198" s="5"/>
      <c r="JS198" s="5"/>
      <c r="JT198" s="62"/>
      <c r="JU198" s="62"/>
      <c r="JV198" s="62"/>
      <c r="JW198" s="62"/>
      <c r="JX198" s="62"/>
      <c r="JY198" s="62"/>
      <c r="JZ198" s="62"/>
      <c r="KA198" s="62"/>
      <c r="KB198" s="62"/>
      <c r="KC198" s="62"/>
      <c r="KD198" s="62"/>
      <c r="KE198" s="62"/>
      <c r="KF198" s="62"/>
      <c r="KG198" s="62"/>
      <c r="KH198" s="62"/>
      <c r="KI198" s="5"/>
      <c r="KJ198" s="5"/>
      <c r="KK198" s="5"/>
      <c r="KL198" s="5"/>
      <c r="KM198" s="5"/>
      <c r="KN198" s="5"/>
      <c r="KO198" s="5"/>
      <c r="KP198" s="5"/>
      <c r="KQ198" s="5"/>
      <c r="KR198" s="5"/>
      <c r="KS198" s="5"/>
      <c r="KT198" s="5"/>
      <c r="KU198" s="5"/>
      <c r="KV198" s="5"/>
      <c r="KW198" s="5"/>
      <c r="KX198" s="62"/>
      <c r="KY198" s="62"/>
      <c r="KZ198" s="62"/>
      <c r="LA198" s="62"/>
      <c r="LB198" s="62"/>
      <c r="LC198" s="62"/>
      <c r="LD198" s="62"/>
      <c r="LE198" s="62"/>
      <c r="LF198" s="62"/>
      <c r="LG198" s="62"/>
      <c r="LH198" s="62"/>
      <c r="LI198" s="62"/>
      <c r="LJ198" s="62"/>
      <c r="LK198" s="62"/>
      <c r="LL198" s="62"/>
    </row>
    <row r="199" spans="1:324" x14ac:dyDescent="0.35">
      <c r="A199" s="131">
        <v>195</v>
      </c>
      <c r="B199" s="170"/>
      <c r="C199" s="170"/>
      <c r="D199" s="152">
        <v>388</v>
      </c>
      <c r="E199" s="72" t="str">
        <f>'BVEM Scorecard'!F198</f>
        <v>Wind</v>
      </c>
      <c r="F199" s="96"/>
      <c r="G199" s="96"/>
      <c r="H199" s="96"/>
      <c r="I199" s="96"/>
      <c r="J199" s="66"/>
      <c r="K199" s="66"/>
      <c r="L199" s="66"/>
      <c r="M199" s="66"/>
      <c r="N199" s="66"/>
      <c r="O199" s="66"/>
      <c r="P199" s="66"/>
      <c r="Q199" s="66"/>
      <c r="R199" s="66"/>
      <c r="S199" s="66"/>
      <c r="T199" s="66"/>
      <c r="U199" s="66"/>
      <c r="V199" s="66"/>
      <c r="W199" s="66"/>
      <c r="X199" s="35"/>
      <c r="Y199" s="5"/>
      <c r="Z199" s="5"/>
      <c r="AA199" s="5"/>
      <c r="AB199" s="5"/>
      <c r="AC199" s="5"/>
      <c r="AD199" s="5"/>
      <c r="AE199" s="5"/>
      <c r="AF199" s="5"/>
      <c r="AG199" s="5"/>
      <c r="AH199" s="5"/>
      <c r="AI199" s="5"/>
      <c r="AJ199" s="35"/>
      <c r="AK199" s="35"/>
      <c r="AL199" s="35"/>
      <c r="AM199" s="35"/>
      <c r="AN199" s="62"/>
      <c r="AO199" s="62"/>
      <c r="AP199" s="62"/>
      <c r="AQ199" s="62"/>
      <c r="AR199" s="62"/>
      <c r="AS199" s="62"/>
      <c r="AT199" s="62"/>
      <c r="AU199" s="62"/>
      <c r="AV199" s="62"/>
      <c r="AW199" s="62"/>
      <c r="AX199" s="62"/>
      <c r="AY199" s="62"/>
      <c r="AZ199" s="62"/>
      <c r="BA199" s="62"/>
      <c r="BB199" s="62"/>
      <c r="BC199" s="5"/>
      <c r="BD199" s="5"/>
      <c r="BE199" s="5"/>
      <c r="BF199" s="5"/>
      <c r="BG199" s="5"/>
      <c r="BH199" s="5"/>
      <c r="BI199" s="5"/>
      <c r="BJ199" s="5"/>
      <c r="BK199" s="5"/>
      <c r="BL199" s="5"/>
      <c r="BM199" s="5"/>
      <c r="BN199" s="5"/>
      <c r="BO199" s="5"/>
      <c r="BP199" s="5"/>
      <c r="BQ199" s="5"/>
      <c r="BR199" s="62"/>
      <c r="BS199" s="62"/>
      <c r="BT199" s="62"/>
      <c r="BU199" s="62"/>
      <c r="BV199" s="62"/>
      <c r="BW199" s="62"/>
      <c r="BX199" s="62"/>
      <c r="BY199" s="62"/>
      <c r="BZ199" s="62"/>
      <c r="CA199" s="62"/>
      <c r="CB199" s="62"/>
      <c r="CC199" s="62"/>
      <c r="CD199" s="62"/>
      <c r="CE199" s="62"/>
      <c r="CF199" s="62"/>
      <c r="CG199" s="5"/>
      <c r="CH199" s="5"/>
      <c r="CI199" s="5"/>
      <c r="CJ199" s="5"/>
      <c r="CK199" s="5"/>
      <c r="CL199" s="5"/>
      <c r="CM199" s="5"/>
      <c r="CN199" s="5"/>
      <c r="CO199" s="5"/>
      <c r="CP199" s="5"/>
      <c r="CQ199" s="5"/>
      <c r="CR199" s="5"/>
      <c r="CS199" s="5"/>
      <c r="CT199" s="5"/>
      <c r="CU199" s="5"/>
      <c r="CV199" s="62"/>
      <c r="CW199" s="62"/>
      <c r="CX199" s="62"/>
      <c r="CY199" s="62"/>
      <c r="CZ199" s="62"/>
      <c r="DA199" s="62"/>
      <c r="DB199" s="62"/>
      <c r="DC199" s="62"/>
      <c r="DD199" s="62"/>
      <c r="DE199" s="62"/>
      <c r="DF199" s="62"/>
      <c r="DG199" s="62"/>
      <c r="DH199" s="62"/>
      <c r="DI199" s="62"/>
      <c r="DJ199" s="62"/>
      <c r="DK199" s="5"/>
      <c r="DL199" s="5"/>
      <c r="DM199" s="5"/>
      <c r="DN199" s="5"/>
      <c r="DO199" s="5"/>
      <c r="DP199" s="5"/>
      <c r="DQ199" s="5"/>
      <c r="DR199" s="5"/>
      <c r="DS199" s="5"/>
      <c r="DT199" s="5"/>
      <c r="DU199" s="5"/>
      <c r="DV199" s="5"/>
      <c r="DW199" s="5"/>
      <c r="DX199" s="5"/>
      <c r="DY199" s="5"/>
      <c r="DZ199" s="62"/>
      <c r="EA199" s="62"/>
      <c r="EB199" s="62"/>
      <c r="EC199" s="62"/>
      <c r="ED199" s="62"/>
      <c r="EE199" s="62"/>
      <c r="EF199" s="62"/>
      <c r="EG199" s="62"/>
      <c r="EH199" s="62"/>
      <c r="EI199" s="62"/>
      <c r="EJ199" s="62"/>
      <c r="EK199" s="62"/>
      <c r="EL199" s="62"/>
      <c r="EM199" s="62"/>
      <c r="EN199" s="62"/>
      <c r="EO199" s="5"/>
      <c r="EP199" s="5"/>
      <c r="EQ199" s="5"/>
      <c r="ER199" s="5"/>
      <c r="ES199" s="5"/>
      <c r="ET199" s="5"/>
      <c r="EU199" s="5"/>
      <c r="EV199" s="5"/>
      <c r="EW199" s="5"/>
      <c r="EX199" s="5"/>
      <c r="EY199" s="5"/>
      <c r="EZ199" s="5"/>
      <c r="FA199" s="5"/>
      <c r="FB199" s="5"/>
      <c r="FC199" s="5"/>
      <c r="FD199" s="62"/>
      <c r="FE199" s="62"/>
      <c r="FF199" s="62"/>
      <c r="FG199" s="62"/>
      <c r="FH199" s="62"/>
      <c r="FI199" s="62"/>
      <c r="FJ199" s="62"/>
      <c r="FK199" s="62"/>
      <c r="FL199" s="62"/>
      <c r="FM199" s="62"/>
      <c r="FN199" s="62"/>
      <c r="FO199" s="62"/>
      <c r="FP199" s="62"/>
      <c r="FQ199" s="62"/>
      <c r="FR199" s="62"/>
      <c r="FS199" s="5"/>
      <c r="FT199" s="5"/>
      <c r="FU199" s="5"/>
      <c r="FV199" s="5"/>
      <c r="FW199" s="5"/>
      <c r="FX199" s="5"/>
      <c r="FY199" s="5"/>
      <c r="FZ199" s="5"/>
      <c r="GA199" s="5"/>
      <c r="GB199" s="5"/>
      <c r="GC199" s="5"/>
      <c r="GD199" s="5"/>
      <c r="GE199" s="5"/>
      <c r="GF199" s="5"/>
      <c r="GG199" s="5"/>
      <c r="GH199" s="62"/>
      <c r="GI199" s="62"/>
      <c r="GJ199" s="62"/>
      <c r="GK199" s="62"/>
      <c r="GL199" s="62"/>
      <c r="GM199" s="62"/>
      <c r="GN199" s="62"/>
      <c r="GO199" s="62"/>
      <c r="GP199" s="62"/>
      <c r="GQ199" s="62"/>
      <c r="GR199" s="62"/>
      <c r="GS199" s="62"/>
      <c r="GT199" s="62"/>
      <c r="GU199" s="62"/>
      <c r="GV199" s="62"/>
      <c r="GW199" s="5"/>
      <c r="GX199" s="5"/>
      <c r="GY199" s="5"/>
      <c r="GZ199" s="5"/>
      <c r="HA199" s="5"/>
      <c r="HB199" s="5"/>
      <c r="HC199" s="5"/>
      <c r="HD199" s="5"/>
      <c r="HE199" s="5"/>
      <c r="HF199" s="5"/>
      <c r="HG199" s="5"/>
      <c r="HH199" s="5"/>
      <c r="HI199" s="5"/>
      <c r="HJ199" s="5"/>
      <c r="HK199" s="5"/>
      <c r="HL199" s="62"/>
      <c r="HM199" s="62"/>
      <c r="HN199" s="62"/>
      <c r="HO199" s="62"/>
      <c r="HP199" s="62"/>
      <c r="HQ199" s="62"/>
      <c r="HR199" s="62"/>
      <c r="HS199" s="62"/>
      <c r="HT199" s="62"/>
      <c r="HU199" s="62"/>
      <c r="HV199" s="62"/>
      <c r="HW199" s="62"/>
      <c r="HX199" s="62"/>
      <c r="HY199" s="62"/>
      <c r="HZ199" s="62"/>
      <c r="IA199" s="5"/>
      <c r="IB199" s="5"/>
      <c r="IC199" s="5"/>
      <c r="ID199" s="5"/>
      <c r="IE199" s="5"/>
      <c r="IF199" s="5"/>
      <c r="IG199" s="5"/>
      <c r="IH199" s="5"/>
      <c r="II199" s="5"/>
      <c r="IJ199" s="5"/>
      <c r="IK199" s="5"/>
      <c r="IL199" s="5"/>
      <c r="IM199" s="5"/>
      <c r="IN199" s="5"/>
      <c r="IO199" s="5"/>
      <c r="IP199" s="62"/>
      <c r="IQ199" s="62"/>
      <c r="IR199" s="62"/>
      <c r="IS199" s="62"/>
      <c r="IT199" s="62"/>
      <c r="IU199" s="62"/>
      <c r="IV199" s="62"/>
      <c r="IW199" s="62"/>
      <c r="IX199" s="62"/>
      <c r="IY199" s="62"/>
      <c r="IZ199" s="62"/>
      <c r="JA199" s="62"/>
      <c r="JB199" s="62"/>
      <c r="JC199" s="62"/>
      <c r="JD199" s="62"/>
      <c r="JE199" s="5"/>
      <c r="JF199" s="5"/>
      <c r="JG199" s="5"/>
      <c r="JH199" s="5"/>
      <c r="JI199" s="5"/>
      <c r="JJ199" s="5"/>
      <c r="JK199" s="5"/>
      <c r="JL199" s="5"/>
      <c r="JM199" s="5"/>
      <c r="JN199" s="5"/>
      <c r="JO199" s="5"/>
      <c r="JP199" s="5"/>
      <c r="JQ199" s="5"/>
      <c r="JR199" s="5"/>
      <c r="JS199" s="5"/>
      <c r="JT199" s="62"/>
      <c r="JU199" s="62"/>
      <c r="JV199" s="62"/>
      <c r="JW199" s="62"/>
      <c r="JX199" s="62"/>
      <c r="JY199" s="62"/>
      <c r="JZ199" s="62"/>
      <c r="KA199" s="62"/>
      <c r="KB199" s="62"/>
      <c r="KC199" s="62"/>
      <c r="KD199" s="62"/>
      <c r="KE199" s="62"/>
      <c r="KF199" s="62"/>
      <c r="KG199" s="62"/>
      <c r="KH199" s="62"/>
      <c r="KI199" s="5"/>
      <c r="KJ199" s="5"/>
      <c r="KK199" s="5"/>
      <c r="KL199" s="5"/>
      <c r="KM199" s="5"/>
      <c r="KN199" s="5"/>
      <c r="KO199" s="5"/>
      <c r="KP199" s="5"/>
      <c r="KQ199" s="5"/>
      <c r="KR199" s="5"/>
      <c r="KS199" s="5"/>
      <c r="KT199" s="5"/>
      <c r="KU199" s="5"/>
      <c r="KV199" s="5"/>
      <c r="KW199" s="5"/>
      <c r="KX199" s="62"/>
      <c r="KY199" s="62"/>
      <c r="KZ199" s="62"/>
      <c r="LA199" s="62"/>
      <c r="LB199" s="62"/>
      <c r="LC199" s="62"/>
      <c r="LD199" s="62"/>
      <c r="LE199" s="62"/>
      <c r="LF199" s="62"/>
      <c r="LG199" s="62"/>
      <c r="LH199" s="62"/>
      <c r="LI199" s="62"/>
      <c r="LJ199" s="62"/>
      <c r="LK199" s="62"/>
      <c r="LL199" s="62"/>
    </row>
    <row r="200" spans="1:324" x14ac:dyDescent="0.35">
      <c r="A200" s="131">
        <v>196</v>
      </c>
      <c r="B200" s="170"/>
      <c r="C200" s="170"/>
      <c r="D200" s="152">
        <v>351</v>
      </c>
      <c r="E200" s="72" t="str">
        <f>'BVEM Scorecard'!F199</f>
        <v>Wind</v>
      </c>
      <c r="F200" s="96">
        <f t="shared" si="199"/>
        <v>0.65</v>
      </c>
      <c r="G200" s="96">
        <f t="shared" si="200"/>
        <v>0.72</v>
      </c>
      <c r="H200" s="96">
        <f t="shared" si="201"/>
        <v>0</v>
      </c>
      <c r="I200" s="96">
        <f t="shared" si="202"/>
        <v>0</v>
      </c>
      <c r="J200" s="66">
        <v>1</v>
      </c>
      <c r="K200" s="66">
        <v>1</v>
      </c>
      <c r="L200" s="66">
        <v>0</v>
      </c>
      <c r="M200" s="66">
        <v>1</v>
      </c>
      <c r="N200" s="66">
        <v>1</v>
      </c>
      <c r="O200" s="66">
        <v>0</v>
      </c>
      <c r="P200" s="66"/>
      <c r="Q200" s="66">
        <v>0.6</v>
      </c>
      <c r="R200" s="66">
        <v>1</v>
      </c>
      <c r="S200" s="66">
        <v>1</v>
      </c>
      <c r="T200" s="66">
        <v>1</v>
      </c>
      <c r="U200" s="66">
        <v>0</v>
      </c>
      <c r="V200" s="66">
        <f t="shared" si="197"/>
        <v>3.6</v>
      </c>
      <c r="W200" s="66">
        <f t="shared" si="198"/>
        <v>0.65</v>
      </c>
      <c r="X200" s="35"/>
      <c r="Y200" s="5"/>
      <c r="Z200" s="5"/>
      <c r="AA200" s="5"/>
      <c r="AB200" s="5"/>
      <c r="AC200" s="5"/>
      <c r="AD200" s="5"/>
      <c r="AE200" s="5"/>
      <c r="AF200" s="5"/>
      <c r="AG200" s="5"/>
      <c r="AH200" s="5"/>
      <c r="AI200" s="5"/>
      <c r="AJ200" s="35"/>
      <c r="AK200" s="35"/>
      <c r="AL200" s="35"/>
      <c r="AM200" s="35"/>
      <c r="AN200" s="62"/>
      <c r="AO200" s="62"/>
      <c r="AP200" s="62"/>
      <c r="AQ200" s="62"/>
      <c r="AR200" s="62"/>
      <c r="AS200" s="62"/>
      <c r="AT200" s="62"/>
      <c r="AU200" s="62"/>
      <c r="AV200" s="62"/>
      <c r="AW200" s="62"/>
      <c r="AX200" s="62"/>
      <c r="AY200" s="62"/>
      <c r="AZ200" s="62"/>
      <c r="BA200" s="62"/>
      <c r="BB200" s="62"/>
      <c r="BC200" s="5"/>
      <c r="BD200" s="5"/>
      <c r="BE200" s="5"/>
      <c r="BF200" s="5"/>
      <c r="BG200" s="5"/>
      <c r="BH200" s="5"/>
      <c r="BI200" s="5"/>
      <c r="BJ200" s="5"/>
      <c r="BK200" s="5"/>
      <c r="BL200" s="5"/>
      <c r="BM200" s="5"/>
      <c r="BN200" s="5"/>
      <c r="BO200" s="5"/>
      <c r="BP200" s="5"/>
      <c r="BQ200" s="5"/>
      <c r="BR200" s="62"/>
      <c r="BS200" s="62"/>
      <c r="BT200" s="62"/>
      <c r="BU200" s="62"/>
      <c r="BV200" s="62"/>
      <c r="BW200" s="62"/>
      <c r="BX200" s="62"/>
      <c r="BY200" s="62"/>
      <c r="BZ200" s="62"/>
      <c r="CA200" s="62"/>
      <c r="CB200" s="62"/>
      <c r="CC200" s="62"/>
      <c r="CD200" s="62"/>
      <c r="CE200" s="62"/>
      <c r="CF200" s="62"/>
      <c r="CG200" s="5"/>
      <c r="CH200" s="5"/>
      <c r="CI200" s="5"/>
      <c r="CJ200" s="5"/>
      <c r="CK200" s="5"/>
      <c r="CL200" s="5"/>
      <c r="CM200" s="5"/>
      <c r="CN200" s="5"/>
      <c r="CO200" s="5"/>
      <c r="CP200" s="5"/>
      <c r="CQ200" s="5"/>
      <c r="CR200" s="5"/>
      <c r="CS200" s="5"/>
      <c r="CT200" s="5"/>
      <c r="CU200" s="5"/>
      <c r="CV200" s="62"/>
      <c r="CW200" s="62"/>
      <c r="CX200" s="62"/>
      <c r="CY200" s="62"/>
      <c r="CZ200" s="62"/>
      <c r="DA200" s="62"/>
      <c r="DB200" s="62"/>
      <c r="DC200" s="62"/>
      <c r="DD200" s="62"/>
      <c r="DE200" s="62"/>
      <c r="DF200" s="62"/>
      <c r="DG200" s="62"/>
      <c r="DH200" s="62"/>
      <c r="DI200" s="62"/>
      <c r="DJ200" s="62"/>
      <c r="DK200" s="5"/>
      <c r="DL200" s="5"/>
      <c r="DM200" s="5"/>
      <c r="DN200" s="5"/>
      <c r="DO200" s="5"/>
      <c r="DP200" s="5"/>
      <c r="DQ200" s="5"/>
      <c r="DR200" s="5"/>
      <c r="DS200" s="5"/>
      <c r="DT200" s="5"/>
      <c r="DU200" s="5"/>
      <c r="DV200" s="5"/>
      <c r="DW200" s="5"/>
      <c r="DX200" s="5"/>
      <c r="DY200" s="5"/>
      <c r="DZ200" s="62"/>
      <c r="EA200" s="62"/>
      <c r="EB200" s="62"/>
      <c r="EC200" s="62"/>
      <c r="ED200" s="62"/>
      <c r="EE200" s="62"/>
      <c r="EF200" s="62"/>
      <c r="EG200" s="62"/>
      <c r="EH200" s="62"/>
      <c r="EI200" s="62"/>
      <c r="EJ200" s="62"/>
      <c r="EK200" s="62"/>
      <c r="EL200" s="62"/>
      <c r="EM200" s="62"/>
      <c r="EN200" s="62"/>
      <c r="EO200" s="5"/>
      <c r="EP200" s="5"/>
      <c r="EQ200" s="5"/>
      <c r="ER200" s="5"/>
      <c r="ES200" s="5"/>
      <c r="ET200" s="5"/>
      <c r="EU200" s="5"/>
      <c r="EV200" s="5"/>
      <c r="EW200" s="5"/>
      <c r="EX200" s="5"/>
      <c r="EY200" s="5"/>
      <c r="EZ200" s="5"/>
      <c r="FA200" s="5"/>
      <c r="FB200" s="5"/>
      <c r="FC200" s="5"/>
      <c r="FD200" s="62"/>
      <c r="FE200" s="62"/>
      <c r="FF200" s="62"/>
      <c r="FG200" s="62"/>
      <c r="FH200" s="62"/>
      <c r="FI200" s="62"/>
      <c r="FJ200" s="62"/>
      <c r="FK200" s="62"/>
      <c r="FL200" s="62"/>
      <c r="FM200" s="62"/>
      <c r="FN200" s="62"/>
      <c r="FO200" s="62"/>
      <c r="FP200" s="62"/>
      <c r="FQ200" s="62"/>
      <c r="FR200" s="62"/>
      <c r="FS200" s="5"/>
      <c r="FT200" s="5"/>
      <c r="FU200" s="5"/>
      <c r="FV200" s="5"/>
      <c r="FW200" s="5"/>
      <c r="FX200" s="5"/>
      <c r="FY200" s="5"/>
      <c r="FZ200" s="5"/>
      <c r="GA200" s="5"/>
      <c r="GB200" s="5"/>
      <c r="GC200" s="5"/>
      <c r="GD200" s="5"/>
      <c r="GE200" s="5"/>
      <c r="GF200" s="5"/>
      <c r="GG200" s="5"/>
      <c r="GH200" s="62"/>
      <c r="GI200" s="62"/>
      <c r="GJ200" s="62"/>
      <c r="GK200" s="62"/>
      <c r="GL200" s="62"/>
      <c r="GM200" s="62"/>
      <c r="GN200" s="62"/>
      <c r="GO200" s="62"/>
      <c r="GP200" s="62"/>
      <c r="GQ200" s="62"/>
      <c r="GR200" s="62"/>
      <c r="GS200" s="62"/>
      <c r="GT200" s="62"/>
      <c r="GU200" s="62"/>
      <c r="GV200" s="62"/>
      <c r="GW200" s="5"/>
      <c r="GX200" s="5"/>
      <c r="GY200" s="5"/>
      <c r="GZ200" s="5"/>
      <c r="HA200" s="5"/>
      <c r="HB200" s="5"/>
      <c r="HC200" s="5"/>
      <c r="HD200" s="5"/>
      <c r="HE200" s="5"/>
      <c r="HF200" s="5"/>
      <c r="HG200" s="5"/>
      <c r="HH200" s="5"/>
      <c r="HI200" s="5"/>
      <c r="HJ200" s="5"/>
      <c r="HK200" s="5"/>
      <c r="HL200" s="62"/>
      <c r="HM200" s="62"/>
      <c r="HN200" s="62"/>
      <c r="HO200" s="62"/>
      <c r="HP200" s="62"/>
      <c r="HQ200" s="62"/>
      <c r="HR200" s="62"/>
      <c r="HS200" s="62"/>
      <c r="HT200" s="62"/>
      <c r="HU200" s="62"/>
      <c r="HV200" s="62"/>
      <c r="HW200" s="62"/>
      <c r="HX200" s="62"/>
      <c r="HY200" s="62"/>
      <c r="HZ200" s="62"/>
      <c r="IA200" s="5"/>
      <c r="IB200" s="5"/>
      <c r="IC200" s="5"/>
      <c r="ID200" s="5"/>
      <c r="IE200" s="5"/>
      <c r="IF200" s="5"/>
      <c r="IG200" s="5"/>
      <c r="IH200" s="5"/>
      <c r="II200" s="5"/>
      <c r="IJ200" s="5"/>
      <c r="IK200" s="5"/>
      <c r="IL200" s="5"/>
      <c r="IM200" s="5"/>
      <c r="IN200" s="5"/>
      <c r="IO200" s="5"/>
      <c r="IP200" s="62"/>
      <c r="IQ200" s="62"/>
      <c r="IR200" s="62"/>
      <c r="IS200" s="62"/>
      <c r="IT200" s="62"/>
      <c r="IU200" s="62"/>
      <c r="IV200" s="62"/>
      <c r="IW200" s="62"/>
      <c r="IX200" s="62"/>
      <c r="IY200" s="62"/>
      <c r="IZ200" s="62"/>
      <c r="JA200" s="62"/>
      <c r="JB200" s="62"/>
      <c r="JC200" s="62"/>
      <c r="JD200" s="62"/>
      <c r="JE200" s="5"/>
      <c r="JF200" s="5"/>
      <c r="JG200" s="5"/>
      <c r="JH200" s="5"/>
      <c r="JI200" s="5"/>
      <c r="JJ200" s="5"/>
      <c r="JK200" s="5"/>
      <c r="JL200" s="5"/>
      <c r="JM200" s="5"/>
      <c r="JN200" s="5"/>
      <c r="JO200" s="5"/>
      <c r="JP200" s="5"/>
      <c r="JQ200" s="5"/>
      <c r="JR200" s="5"/>
      <c r="JS200" s="5"/>
      <c r="JT200" s="62"/>
      <c r="JU200" s="62"/>
      <c r="JV200" s="62"/>
      <c r="JW200" s="62"/>
      <c r="JX200" s="62"/>
      <c r="JY200" s="62"/>
      <c r="JZ200" s="62"/>
      <c r="KA200" s="62"/>
      <c r="KB200" s="62"/>
      <c r="KC200" s="62"/>
      <c r="KD200" s="62"/>
      <c r="KE200" s="62"/>
      <c r="KF200" s="62"/>
      <c r="KG200" s="62"/>
      <c r="KH200" s="62"/>
      <c r="KI200" s="5"/>
      <c r="KJ200" s="5"/>
      <c r="KK200" s="5"/>
      <c r="KL200" s="5"/>
      <c r="KM200" s="5"/>
      <c r="KN200" s="5"/>
      <c r="KO200" s="5"/>
      <c r="KP200" s="5"/>
      <c r="KQ200" s="5"/>
      <c r="KR200" s="5"/>
      <c r="KS200" s="5"/>
      <c r="KT200" s="5"/>
      <c r="KU200" s="5"/>
      <c r="KV200" s="5"/>
      <c r="KW200" s="5"/>
      <c r="KX200" s="62"/>
      <c r="KY200" s="62"/>
      <c r="KZ200" s="62"/>
      <c r="LA200" s="62"/>
      <c r="LB200" s="62"/>
      <c r="LC200" s="62"/>
      <c r="LD200" s="62"/>
      <c r="LE200" s="62"/>
      <c r="LF200" s="62"/>
      <c r="LG200" s="62"/>
      <c r="LH200" s="62"/>
      <c r="LI200" s="62"/>
      <c r="LJ200" s="62"/>
      <c r="LK200" s="62"/>
      <c r="LL200" s="62"/>
    </row>
    <row r="201" spans="1:324" x14ac:dyDescent="0.35">
      <c r="A201" s="131">
        <v>197</v>
      </c>
      <c r="B201" s="170"/>
      <c r="C201" s="170"/>
      <c r="D201" s="152">
        <v>365</v>
      </c>
      <c r="E201" s="72" t="str">
        <f>'BVEM Scorecard'!F200</f>
        <v>Solar</v>
      </c>
      <c r="F201" s="96">
        <f t="shared" si="199"/>
        <v>0.65</v>
      </c>
      <c r="G201" s="96">
        <f t="shared" si="200"/>
        <v>0.72</v>
      </c>
      <c r="H201" s="96">
        <f t="shared" si="201"/>
        <v>0</v>
      </c>
      <c r="I201" s="96">
        <f t="shared" si="202"/>
        <v>0</v>
      </c>
      <c r="J201" s="66">
        <v>1</v>
      </c>
      <c r="K201" s="66">
        <v>1</v>
      </c>
      <c r="L201" s="66">
        <v>0</v>
      </c>
      <c r="M201" s="66">
        <v>1</v>
      </c>
      <c r="N201" s="66">
        <v>1</v>
      </c>
      <c r="O201" s="66">
        <v>0</v>
      </c>
      <c r="P201" s="66"/>
      <c r="Q201" s="66">
        <v>0.6</v>
      </c>
      <c r="R201" s="66">
        <v>1</v>
      </c>
      <c r="S201" s="66">
        <v>1</v>
      </c>
      <c r="T201" s="66">
        <v>1</v>
      </c>
      <c r="U201" s="66">
        <v>0</v>
      </c>
      <c r="V201" s="66">
        <f t="shared" si="197"/>
        <v>3.6</v>
      </c>
      <c r="W201" s="66">
        <f t="shared" si="198"/>
        <v>0.65</v>
      </c>
      <c r="X201" s="35"/>
      <c r="Y201" s="5"/>
      <c r="Z201" s="5"/>
      <c r="AA201" s="5"/>
      <c r="AB201" s="5"/>
      <c r="AC201" s="5"/>
      <c r="AD201" s="5"/>
      <c r="AE201" s="5"/>
      <c r="AF201" s="5"/>
      <c r="AG201" s="5"/>
      <c r="AH201" s="5"/>
      <c r="AI201" s="5"/>
      <c r="AJ201" s="35"/>
      <c r="AK201" s="35"/>
      <c r="AL201" s="35"/>
      <c r="AM201" s="35"/>
      <c r="AN201" s="62"/>
      <c r="AO201" s="62"/>
      <c r="AP201" s="62"/>
      <c r="AQ201" s="62"/>
      <c r="AR201" s="62"/>
      <c r="AS201" s="62"/>
      <c r="AT201" s="62"/>
      <c r="AU201" s="62"/>
      <c r="AV201" s="62"/>
      <c r="AW201" s="62"/>
      <c r="AX201" s="62"/>
      <c r="AY201" s="62"/>
      <c r="AZ201" s="62"/>
      <c r="BA201" s="62"/>
      <c r="BB201" s="62"/>
      <c r="BC201" s="5"/>
      <c r="BD201" s="5"/>
      <c r="BE201" s="5"/>
      <c r="BF201" s="5"/>
      <c r="BG201" s="5"/>
      <c r="BH201" s="5"/>
      <c r="BI201" s="5"/>
      <c r="BJ201" s="5"/>
      <c r="BK201" s="5"/>
      <c r="BL201" s="5"/>
      <c r="BM201" s="5"/>
      <c r="BN201" s="5"/>
      <c r="BO201" s="5"/>
      <c r="BP201" s="5"/>
      <c r="BQ201" s="5"/>
      <c r="BR201" s="62"/>
      <c r="BS201" s="62"/>
      <c r="BT201" s="62"/>
      <c r="BU201" s="62"/>
      <c r="BV201" s="62"/>
      <c r="BW201" s="62"/>
      <c r="BX201" s="62"/>
      <c r="BY201" s="62"/>
      <c r="BZ201" s="62"/>
      <c r="CA201" s="62"/>
      <c r="CB201" s="62"/>
      <c r="CC201" s="62"/>
      <c r="CD201" s="62"/>
      <c r="CE201" s="62"/>
      <c r="CF201" s="62"/>
      <c r="CG201" s="5"/>
      <c r="CH201" s="5"/>
      <c r="CI201" s="5"/>
      <c r="CJ201" s="5"/>
      <c r="CK201" s="5"/>
      <c r="CL201" s="5"/>
      <c r="CM201" s="5"/>
      <c r="CN201" s="5"/>
      <c r="CO201" s="5"/>
      <c r="CP201" s="5"/>
      <c r="CQ201" s="5"/>
      <c r="CR201" s="5"/>
      <c r="CS201" s="5"/>
      <c r="CT201" s="5"/>
      <c r="CU201" s="5"/>
      <c r="CV201" s="62"/>
      <c r="CW201" s="62"/>
      <c r="CX201" s="62"/>
      <c r="CY201" s="62"/>
      <c r="CZ201" s="62"/>
      <c r="DA201" s="62"/>
      <c r="DB201" s="62"/>
      <c r="DC201" s="62"/>
      <c r="DD201" s="62"/>
      <c r="DE201" s="62"/>
      <c r="DF201" s="62"/>
      <c r="DG201" s="62"/>
      <c r="DH201" s="62"/>
      <c r="DI201" s="62"/>
      <c r="DJ201" s="62"/>
      <c r="DK201" s="5"/>
      <c r="DL201" s="5"/>
      <c r="DM201" s="5"/>
      <c r="DN201" s="5"/>
      <c r="DO201" s="5"/>
      <c r="DP201" s="5"/>
      <c r="DQ201" s="5"/>
      <c r="DR201" s="5"/>
      <c r="DS201" s="5"/>
      <c r="DT201" s="5"/>
      <c r="DU201" s="5"/>
      <c r="DV201" s="5"/>
      <c r="DW201" s="5"/>
      <c r="DX201" s="5"/>
      <c r="DY201" s="5"/>
      <c r="DZ201" s="62"/>
      <c r="EA201" s="62"/>
      <c r="EB201" s="62"/>
      <c r="EC201" s="62"/>
      <c r="ED201" s="62"/>
      <c r="EE201" s="62"/>
      <c r="EF201" s="62"/>
      <c r="EG201" s="62"/>
      <c r="EH201" s="62"/>
      <c r="EI201" s="62"/>
      <c r="EJ201" s="62"/>
      <c r="EK201" s="62"/>
      <c r="EL201" s="62"/>
      <c r="EM201" s="62"/>
      <c r="EN201" s="62"/>
      <c r="EO201" s="5"/>
      <c r="EP201" s="5"/>
      <c r="EQ201" s="5"/>
      <c r="ER201" s="5"/>
      <c r="ES201" s="5"/>
      <c r="ET201" s="5"/>
      <c r="EU201" s="5"/>
      <c r="EV201" s="5"/>
      <c r="EW201" s="5"/>
      <c r="EX201" s="5"/>
      <c r="EY201" s="5"/>
      <c r="EZ201" s="5"/>
      <c r="FA201" s="5"/>
      <c r="FB201" s="5"/>
      <c r="FC201" s="5"/>
      <c r="FD201" s="62"/>
      <c r="FE201" s="62"/>
      <c r="FF201" s="62"/>
      <c r="FG201" s="62"/>
      <c r="FH201" s="62"/>
      <c r="FI201" s="62"/>
      <c r="FJ201" s="62"/>
      <c r="FK201" s="62"/>
      <c r="FL201" s="62"/>
      <c r="FM201" s="62"/>
      <c r="FN201" s="62"/>
      <c r="FO201" s="62"/>
      <c r="FP201" s="62"/>
      <c r="FQ201" s="62"/>
      <c r="FR201" s="62"/>
      <c r="FS201" s="5"/>
      <c r="FT201" s="5"/>
      <c r="FU201" s="5"/>
      <c r="FV201" s="5"/>
      <c r="FW201" s="5"/>
      <c r="FX201" s="5"/>
      <c r="FY201" s="5"/>
      <c r="FZ201" s="5"/>
      <c r="GA201" s="5"/>
      <c r="GB201" s="5"/>
      <c r="GC201" s="5"/>
      <c r="GD201" s="5"/>
      <c r="GE201" s="5"/>
      <c r="GF201" s="5"/>
      <c r="GG201" s="5"/>
      <c r="GH201" s="62"/>
      <c r="GI201" s="62"/>
      <c r="GJ201" s="62"/>
      <c r="GK201" s="62"/>
      <c r="GL201" s="62"/>
      <c r="GM201" s="62"/>
      <c r="GN201" s="62"/>
      <c r="GO201" s="62"/>
      <c r="GP201" s="62"/>
      <c r="GQ201" s="62"/>
      <c r="GR201" s="62"/>
      <c r="GS201" s="62"/>
      <c r="GT201" s="62"/>
      <c r="GU201" s="62"/>
      <c r="GV201" s="62"/>
      <c r="GW201" s="5"/>
      <c r="GX201" s="5"/>
      <c r="GY201" s="5"/>
      <c r="GZ201" s="5"/>
      <c r="HA201" s="5"/>
      <c r="HB201" s="5"/>
      <c r="HC201" s="5"/>
      <c r="HD201" s="5"/>
      <c r="HE201" s="5"/>
      <c r="HF201" s="5"/>
      <c r="HG201" s="5"/>
      <c r="HH201" s="5"/>
      <c r="HI201" s="5"/>
      <c r="HJ201" s="5"/>
      <c r="HK201" s="5"/>
      <c r="HL201" s="62"/>
      <c r="HM201" s="62"/>
      <c r="HN201" s="62"/>
      <c r="HO201" s="62"/>
      <c r="HP201" s="62"/>
      <c r="HQ201" s="62"/>
      <c r="HR201" s="62"/>
      <c r="HS201" s="62"/>
      <c r="HT201" s="62"/>
      <c r="HU201" s="62"/>
      <c r="HV201" s="62"/>
      <c r="HW201" s="62"/>
      <c r="HX201" s="62"/>
      <c r="HY201" s="62"/>
      <c r="HZ201" s="62"/>
      <c r="IA201" s="5"/>
      <c r="IB201" s="5"/>
      <c r="IC201" s="5"/>
      <c r="ID201" s="5"/>
      <c r="IE201" s="5"/>
      <c r="IF201" s="5"/>
      <c r="IG201" s="5"/>
      <c r="IH201" s="5"/>
      <c r="II201" s="5"/>
      <c r="IJ201" s="5"/>
      <c r="IK201" s="5"/>
      <c r="IL201" s="5"/>
      <c r="IM201" s="5"/>
      <c r="IN201" s="5"/>
      <c r="IO201" s="5"/>
      <c r="IP201" s="62"/>
      <c r="IQ201" s="62"/>
      <c r="IR201" s="62"/>
      <c r="IS201" s="62"/>
      <c r="IT201" s="62"/>
      <c r="IU201" s="62"/>
      <c r="IV201" s="62"/>
      <c r="IW201" s="62"/>
      <c r="IX201" s="62"/>
      <c r="IY201" s="62"/>
      <c r="IZ201" s="62"/>
      <c r="JA201" s="62"/>
      <c r="JB201" s="62"/>
      <c r="JC201" s="62"/>
      <c r="JD201" s="62"/>
      <c r="JE201" s="5"/>
      <c r="JF201" s="5"/>
      <c r="JG201" s="5"/>
      <c r="JH201" s="5"/>
      <c r="JI201" s="5"/>
      <c r="JJ201" s="5"/>
      <c r="JK201" s="5"/>
      <c r="JL201" s="5"/>
      <c r="JM201" s="5"/>
      <c r="JN201" s="5"/>
      <c r="JO201" s="5"/>
      <c r="JP201" s="5"/>
      <c r="JQ201" s="5"/>
      <c r="JR201" s="5"/>
      <c r="JS201" s="5"/>
      <c r="JT201" s="62"/>
      <c r="JU201" s="62"/>
      <c r="JV201" s="62"/>
      <c r="JW201" s="62"/>
      <c r="JX201" s="62"/>
      <c r="JY201" s="62"/>
      <c r="JZ201" s="62"/>
      <c r="KA201" s="62"/>
      <c r="KB201" s="62"/>
      <c r="KC201" s="62"/>
      <c r="KD201" s="62"/>
      <c r="KE201" s="62"/>
      <c r="KF201" s="62"/>
      <c r="KG201" s="62"/>
      <c r="KH201" s="62"/>
      <c r="KI201" s="5"/>
      <c r="KJ201" s="5"/>
      <c r="KK201" s="5"/>
      <c r="KL201" s="5"/>
      <c r="KM201" s="5"/>
      <c r="KN201" s="5"/>
      <c r="KO201" s="5"/>
      <c r="KP201" s="5"/>
      <c r="KQ201" s="5"/>
      <c r="KR201" s="5"/>
      <c r="KS201" s="5"/>
      <c r="KT201" s="5"/>
      <c r="KU201" s="5"/>
      <c r="KV201" s="5"/>
      <c r="KW201" s="5"/>
      <c r="KX201" s="62"/>
      <c r="KY201" s="62"/>
      <c r="KZ201" s="62"/>
      <c r="LA201" s="62"/>
      <c r="LB201" s="62"/>
      <c r="LC201" s="62"/>
      <c r="LD201" s="62"/>
      <c r="LE201" s="62"/>
      <c r="LF201" s="62"/>
      <c r="LG201" s="62"/>
      <c r="LH201" s="62"/>
      <c r="LI201" s="62"/>
      <c r="LJ201" s="62"/>
      <c r="LK201" s="62"/>
      <c r="LL201" s="62"/>
    </row>
    <row r="202" spans="1:324" x14ac:dyDescent="0.35">
      <c r="A202" s="131">
        <v>198</v>
      </c>
      <c r="B202" s="170"/>
      <c r="C202" s="170"/>
      <c r="D202" s="152">
        <v>375</v>
      </c>
      <c r="E202" s="72" t="str">
        <f>'BVEM Scorecard'!F201</f>
        <v>Solar</v>
      </c>
      <c r="F202" s="96">
        <f t="shared" si="199"/>
        <v>0.65</v>
      </c>
      <c r="G202" s="96">
        <f t="shared" si="200"/>
        <v>0.72</v>
      </c>
      <c r="H202" s="96">
        <f t="shared" si="201"/>
        <v>0</v>
      </c>
      <c r="I202" s="96">
        <f t="shared" si="202"/>
        <v>0</v>
      </c>
      <c r="J202" s="66">
        <v>1</v>
      </c>
      <c r="K202" s="66">
        <v>1</v>
      </c>
      <c r="L202" s="66">
        <v>0</v>
      </c>
      <c r="M202" s="66">
        <v>1</v>
      </c>
      <c r="N202" s="66">
        <v>1</v>
      </c>
      <c r="O202" s="66">
        <v>0</v>
      </c>
      <c r="P202" s="66"/>
      <c r="Q202" s="66">
        <v>0.6</v>
      </c>
      <c r="R202" s="66">
        <v>1</v>
      </c>
      <c r="S202" s="66">
        <v>1</v>
      </c>
      <c r="T202" s="66">
        <v>1</v>
      </c>
      <c r="U202" s="66">
        <v>0</v>
      </c>
      <c r="V202" s="66">
        <f t="shared" si="197"/>
        <v>3.6</v>
      </c>
      <c r="W202" s="66">
        <f t="shared" si="198"/>
        <v>0.65</v>
      </c>
      <c r="X202" s="35"/>
      <c r="Y202" s="5"/>
      <c r="Z202" s="5"/>
      <c r="AA202" s="5"/>
      <c r="AB202" s="5"/>
      <c r="AC202" s="5"/>
      <c r="AD202" s="5"/>
      <c r="AE202" s="5"/>
      <c r="AF202" s="5"/>
      <c r="AG202" s="5"/>
      <c r="AH202" s="5"/>
      <c r="AI202" s="5"/>
      <c r="AJ202" s="35"/>
      <c r="AK202" s="35"/>
      <c r="AL202" s="35"/>
      <c r="AM202" s="35"/>
      <c r="AN202" s="62"/>
      <c r="AO202" s="62"/>
      <c r="AP202" s="62"/>
      <c r="AQ202" s="62"/>
      <c r="AR202" s="62"/>
      <c r="AS202" s="62"/>
      <c r="AT202" s="62"/>
      <c r="AU202" s="62"/>
      <c r="AV202" s="62"/>
      <c r="AW202" s="62"/>
      <c r="AX202" s="62"/>
      <c r="AY202" s="62"/>
      <c r="AZ202" s="62"/>
      <c r="BA202" s="62"/>
      <c r="BB202" s="62"/>
      <c r="BC202" s="5"/>
      <c r="BD202" s="5"/>
      <c r="BE202" s="5"/>
      <c r="BF202" s="5"/>
      <c r="BG202" s="5"/>
      <c r="BH202" s="5"/>
      <c r="BI202" s="5"/>
      <c r="BJ202" s="5"/>
      <c r="BK202" s="5"/>
      <c r="BL202" s="5"/>
      <c r="BM202" s="5"/>
      <c r="BN202" s="5"/>
      <c r="BO202" s="5"/>
      <c r="BP202" s="5"/>
      <c r="BQ202" s="5"/>
      <c r="BR202" s="62"/>
      <c r="BS202" s="62"/>
      <c r="BT202" s="62"/>
      <c r="BU202" s="62"/>
      <c r="BV202" s="62"/>
      <c r="BW202" s="62"/>
      <c r="BX202" s="62"/>
      <c r="BY202" s="62"/>
      <c r="BZ202" s="62"/>
      <c r="CA202" s="62"/>
      <c r="CB202" s="62"/>
      <c r="CC202" s="62"/>
      <c r="CD202" s="62"/>
      <c r="CE202" s="62"/>
      <c r="CF202" s="62"/>
      <c r="CG202" s="5"/>
      <c r="CH202" s="5"/>
      <c r="CI202" s="5"/>
      <c r="CJ202" s="5"/>
      <c r="CK202" s="5"/>
      <c r="CL202" s="5"/>
      <c r="CM202" s="5"/>
      <c r="CN202" s="5"/>
      <c r="CO202" s="5"/>
      <c r="CP202" s="5"/>
      <c r="CQ202" s="5"/>
      <c r="CR202" s="5"/>
      <c r="CS202" s="5"/>
      <c r="CT202" s="5"/>
      <c r="CU202" s="5"/>
      <c r="CV202" s="62"/>
      <c r="CW202" s="62"/>
      <c r="CX202" s="62"/>
      <c r="CY202" s="62"/>
      <c r="CZ202" s="62"/>
      <c r="DA202" s="62"/>
      <c r="DB202" s="62"/>
      <c r="DC202" s="62"/>
      <c r="DD202" s="62"/>
      <c r="DE202" s="62"/>
      <c r="DF202" s="62"/>
      <c r="DG202" s="62"/>
      <c r="DH202" s="62"/>
      <c r="DI202" s="62"/>
      <c r="DJ202" s="62"/>
      <c r="DK202" s="5"/>
      <c r="DL202" s="5"/>
      <c r="DM202" s="5"/>
      <c r="DN202" s="5"/>
      <c r="DO202" s="5"/>
      <c r="DP202" s="5"/>
      <c r="DQ202" s="5"/>
      <c r="DR202" s="5"/>
      <c r="DS202" s="5"/>
      <c r="DT202" s="5"/>
      <c r="DU202" s="5"/>
      <c r="DV202" s="5"/>
      <c r="DW202" s="5"/>
      <c r="DX202" s="5"/>
      <c r="DY202" s="5"/>
      <c r="DZ202" s="62"/>
      <c r="EA202" s="62"/>
      <c r="EB202" s="62"/>
      <c r="EC202" s="62"/>
      <c r="ED202" s="62"/>
      <c r="EE202" s="62"/>
      <c r="EF202" s="62"/>
      <c r="EG202" s="62"/>
      <c r="EH202" s="62"/>
      <c r="EI202" s="62"/>
      <c r="EJ202" s="62"/>
      <c r="EK202" s="62"/>
      <c r="EL202" s="62"/>
      <c r="EM202" s="62"/>
      <c r="EN202" s="62"/>
      <c r="EO202" s="5"/>
      <c r="EP202" s="5"/>
      <c r="EQ202" s="5"/>
      <c r="ER202" s="5"/>
      <c r="ES202" s="5"/>
      <c r="ET202" s="5"/>
      <c r="EU202" s="5"/>
      <c r="EV202" s="5"/>
      <c r="EW202" s="5"/>
      <c r="EX202" s="5"/>
      <c r="EY202" s="5"/>
      <c r="EZ202" s="5"/>
      <c r="FA202" s="5"/>
      <c r="FB202" s="5"/>
      <c r="FC202" s="5"/>
      <c r="FD202" s="62"/>
      <c r="FE202" s="62"/>
      <c r="FF202" s="62"/>
      <c r="FG202" s="62"/>
      <c r="FH202" s="62"/>
      <c r="FI202" s="62"/>
      <c r="FJ202" s="62"/>
      <c r="FK202" s="62"/>
      <c r="FL202" s="62"/>
      <c r="FM202" s="62"/>
      <c r="FN202" s="62"/>
      <c r="FO202" s="62"/>
      <c r="FP202" s="62"/>
      <c r="FQ202" s="62"/>
      <c r="FR202" s="62"/>
      <c r="FS202" s="5"/>
      <c r="FT202" s="5"/>
      <c r="FU202" s="5"/>
      <c r="FV202" s="5"/>
      <c r="FW202" s="5"/>
      <c r="FX202" s="5"/>
      <c r="FY202" s="5"/>
      <c r="FZ202" s="5"/>
      <c r="GA202" s="5"/>
      <c r="GB202" s="5"/>
      <c r="GC202" s="5"/>
      <c r="GD202" s="5"/>
      <c r="GE202" s="5"/>
      <c r="GF202" s="5"/>
      <c r="GG202" s="5"/>
      <c r="GH202" s="62"/>
      <c r="GI202" s="62"/>
      <c r="GJ202" s="62"/>
      <c r="GK202" s="62"/>
      <c r="GL202" s="62"/>
      <c r="GM202" s="62"/>
      <c r="GN202" s="62"/>
      <c r="GO202" s="62"/>
      <c r="GP202" s="62"/>
      <c r="GQ202" s="62"/>
      <c r="GR202" s="62"/>
      <c r="GS202" s="62"/>
      <c r="GT202" s="62"/>
      <c r="GU202" s="62"/>
      <c r="GV202" s="62"/>
      <c r="GW202" s="5"/>
      <c r="GX202" s="5"/>
      <c r="GY202" s="5"/>
      <c r="GZ202" s="5"/>
      <c r="HA202" s="5"/>
      <c r="HB202" s="5"/>
      <c r="HC202" s="5"/>
      <c r="HD202" s="5"/>
      <c r="HE202" s="5"/>
      <c r="HF202" s="5"/>
      <c r="HG202" s="5"/>
      <c r="HH202" s="5"/>
      <c r="HI202" s="5"/>
      <c r="HJ202" s="5"/>
      <c r="HK202" s="5"/>
      <c r="HL202" s="62"/>
      <c r="HM202" s="62"/>
      <c r="HN202" s="62"/>
      <c r="HO202" s="62"/>
      <c r="HP202" s="62"/>
      <c r="HQ202" s="62"/>
      <c r="HR202" s="62"/>
      <c r="HS202" s="62"/>
      <c r="HT202" s="62"/>
      <c r="HU202" s="62"/>
      <c r="HV202" s="62"/>
      <c r="HW202" s="62"/>
      <c r="HX202" s="62"/>
      <c r="HY202" s="62"/>
      <c r="HZ202" s="62"/>
      <c r="IA202" s="5"/>
      <c r="IB202" s="5"/>
      <c r="IC202" s="5"/>
      <c r="ID202" s="5"/>
      <c r="IE202" s="5"/>
      <c r="IF202" s="5"/>
      <c r="IG202" s="5"/>
      <c r="IH202" s="5"/>
      <c r="II202" s="5"/>
      <c r="IJ202" s="5"/>
      <c r="IK202" s="5"/>
      <c r="IL202" s="5"/>
      <c r="IM202" s="5"/>
      <c r="IN202" s="5"/>
      <c r="IO202" s="5"/>
      <c r="IP202" s="62"/>
      <c r="IQ202" s="62"/>
      <c r="IR202" s="62"/>
      <c r="IS202" s="62"/>
      <c r="IT202" s="62"/>
      <c r="IU202" s="62"/>
      <c r="IV202" s="62"/>
      <c r="IW202" s="62"/>
      <c r="IX202" s="62"/>
      <c r="IY202" s="62"/>
      <c r="IZ202" s="62"/>
      <c r="JA202" s="62"/>
      <c r="JB202" s="62"/>
      <c r="JC202" s="62"/>
      <c r="JD202" s="62"/>
      <c r="JE202" s="5"/>
      <c r="JF202" s="5"/>
      <c r="JG202" s="5"/>
      <c r="JH202" s="5"/>
      <c r="JI202" s="5"/>
      <c r="JJ202" s="5"/>
      <c r="JK202" s="5"/>
      <c r="JL202" s="5"/>
      <c r="JM202" s="5"/>
      <c r="JN202" s="5"/>
      <c r="JO202" s="5"/>
      <c r="JP202" s="5"/>
      <c r="JQ202" s="5"/>
      <c r="JR202" s="5"/>
      <c r="JS202" s="5"/>
      <c r="JT202" s="62"/>
      <c r="JU202" s="62"/>
      <c r="JV202" s="62"/>
      <c r="JW202" s="62"/>
      <c r="JX202" s="62"/>
      <c r="JY202" s="62"/>
      <c r="JZ202" s="62"/>
      <c r="KA202" s="62"/>
      <c r="KB202" s="62"/>
      <c r="KC202" s="62"/>
      <c r="KD202" s="62"/>
      <c r="KE202" s="62"/>
      <c r="KF202" s="62"/>
      <c r="KG202" s="62"/>
      <c r="KH202" s="62"/>
      <c r="KI202" s="5"/>
      <c r="KJ202" s="5"/>
      <c r="KK202" s="5"/>
      <c r="KL202" s="5"/>
      <c r="KM202" s="5"/>
      <c r="KN202" s="5"/>
      <c r="KO202" s="5"/>
      <c r="KP202" s="5"/>
      <c r="KQ202" s="5"/>
      <c r="KR202" s="5"/>
      <c r="KS202" s="5"/>
      <c r="KT202" s="5"/>
      <c r="KU202" s="5"/>
      <c r="KV202" s="5"/>
      <c r="KW202" s="5"/>
      <c r="KX202" s="62"/>
      <c r="KY202" s="62"/>
      <c r="KZ202" s="62"/>
      <c r="LA202" s="62"/>
      <c r="LB202" s="62"/>
      <c r="LC202" s="62"/>
      <c r="LD202" s="62"/>
      <c r="LE202" s="62"/>
      <c r="LF202" s="62"/>
      <c r="LG202" s="62"/>
      <c r="LH202" s="62"/>
      <c r="LI202" s="62"/>
      <c r="LJ202" s="62"/>
      <c r="LK202" s="62"/>
      <c r="LL202" s="62"/>
    </row>
    <row r="203" spans="1:324" x14ac:dyDescent="0.35">
      <c r="A203" s="131">
        <v>199</v>
      </c>
      <c r="B203" s="170"/>
      <c r="C203" s="170"/>
      <c r="D203" s="152">
        <v>384</v>
      </c>
      <c r="E203" s="72" t="str">
        <f>'BVEM Scorecard'!F202</f>
        <v>Gas</v>
      </c>
      <c r="F203" s="96">
        <f t="shared" si="199"/>
        <v>0.65</v>
      </c>
      <c r="G203" s="96">
        <f t="shared" si="200"/>
        <v>0.72</v>
      </c>
      <c r="H203" s="96">
        <f t="shared" si="201"/>
        <v>0</v>
      </c>
      <c r="I203" s="96">
        <f t="shared" si="202"/>
        <v>0</v>
      </c>
      <c r="J203" s="66">
        <v>1</v>
      </c>
      <c r="K203" s="66">
        <v>1</v>
      </c>
      <c r="L203" s="66">
        <v>0</v>
      </c>
      <c r="M203" s="66">
        <v>1</v>
      </c>
      <c r="N203" s="66">
        <v>1</v>
      </c>
      <c r="O203" s="66">
        <v>0</v>
      </c>
      <c r="P203" s="66"/>
      <c r="Q203" s="66">
        <v>0.6</v>
      </c>
      <c r="R203" s="66">
        <v>1</v>
      </c>
      <c r="S203" s="66">
        <v>1</v>
      </c>
      <c r="T203" s="66">
        <v>1</v>
      </c>
      <c r="U203" s="66">
        <v>0</v>
      </c>
      <c r="V203" s="66">
        <f t="shared" si="197"/>
        <v>3.6</v>
      </c>
      <c r="W203" s="66">
        <f t="shared" si="198"/>
        <v>0.65</v>
      </c>
      <c r="X203" s="35"/>
      <c r="Y203" s="5"/>
      <c r="Z203" s="5"/>
      <c r="AA203" s="5"/>
      <c r="AB203" s="5"/>
      <c r="AC203" s="5"/>
      <c r="AD203" s="5"/>
      <c r="AE203" s="5"/>
      <c r="AF203" s="5"/>
      <c r="AG203" s="5"/>
      <c r="AH203" s="5"/>
      <c r="AI203" s="5"/>
      <c r="AJ203" s="35"/>
      <c r="AK203" s="35"/>
      <c r="AL203" s="35"/>
      <c r="AM203" s="35"/>
      <c r="AN203" s="62"/>
      <c r="AO203" s="62"/>
      <c r="AP203" s="62"/>
      <c r="AQ203" s="62"/>
      <c r="AR203" s="62"/>
      <c r="AS203" s="62"/>
      <c r="AT203" s="62"/>
      <c r="AU203" s="62"/>
      <c r="AV203" s="62"/>
      <c r="AW203" s="62"/>
      <c r="AX203" s="62"/>
      <c r="AY203" s="62"/>
      <c r="AZ203" s="62"/>
      <c r="BA203" s="62"/>
      <c r="BB203" s="62"/>
      <c r="BC203" s="5"/>
      <c r="BD203" s="5"/>
      <c r="BE203" s="5"/>
      <c r="BF203" s="5"/>
      <c r="BG203" s="5"/>
      <c r="BH203" s="5"/>
      <c r="BI203" s="5"/>
      <c r="BJ203" s="5"/>
      <c r="BK203" s="5"/>
      <c r="BL203" s="5"/>
      <c r="BM203" s="5"/>
      <c r="BN203" s="5"/>
      <c r="BO203" s="5"/>
      <c r="BP203" s="5"/>
      <c r="BQ203" s="5"/>
      <c r="BR203" s="62"/>
      <c r="BS203" s="62"/>
      <c r="BT203" s="62"/>
      <c r="BU203" s="62"/>
      <c r="BV203" s="62"/>
      <c r="BW203" s="62"/>
      <c r="BX203" s="62"/>
      <c r="BY203" s="62"/>
      <c r="BZ203" s="62"/>
      <c r="CA203" s="62"/>
      <c r="CB203" s="62"/>
      <c r="CC203" s="62"/>
      <c r="CD203" s="62"/>
      <c r="CE203" s="62"/>
      <c r="CF203" s="62"/>
      <c r="CG203" s="5"/>
      <c r="CH203" s="5"/>
      <c r="CI203" s="5"/>
      <c r="CJ203" s="5"/>
      <c r="CK203" s="5"/>
      <c r="CL203" s="5"/>
      <c r="CM203" s="5"/>
      <c r="CN203" s="5"/>
      <c r="CO203" s="5"/>
      <c r="CP203" s="5"/>
      <c r="CQ203" s="5"/>
      <c r="CR203" s="5"/>
      <c r="CS203" s="5"/>
      <c r="CT203" s="5"/>
      <c r="CU203" s="5"/>
      <c r="CV203" s="62"/>
      <c r="CW203" s="62"/>
      <c r="CX203" s="62"/>
      <c r="CY203" s="62"/>
      <c r="CZ203" s="62"/>
      <c r="DA203" s="62"/>
      <c r="DB203" s="62"/>
      <c r="DC203" s="62"/>
      <c r="DD203" s="62"/>
      <c r="DE203" s="62"/>
      <c r="DF203" s="62"/>
      <c r="DG203" s="62"/>
      <c r="DH203" s="62"/>
      <c r="DI203" s="62"/>
      <c r="DJ203" s="62"/>
      <c r="DK203" s="5"/>
      <c r="DL203" s="5"/>
      <c r="DM203" s="5"/>
      <c r="DN203" s="5"/>
      <c r="DO203" s="5"/>
      <c r="DP203" s="5"/>
      <c r="DQ203" s="5"/>
      <c r="DR203" s="5"/>
      <c r="DS203" s="5"/>
      <c r="DT203" s="5"/>
      <c r="DU203" s="5"/>
      <c r="DV203" s="5"/>
      <c r="DW203" s="5"/>
      <c r="DX203" s="5"/>
      <c r="DY203" s="5"/>
      <c r="DZ203" s="62"/>
      <c r="EA203" s="62"/>
      <c r="EB203" s="62"/>
      <c r="EC203" s="62"/>
      <c r="ED203" s="62"/>
      <c r="EE203" s="62"/>
      <c r="EF203" s="62"/>
      <c r="EG203" s="62"/>
      <c r="EH203" s="62"/>
      <c r="EI203" s="62"/>
      <c r="EJ203" s="62"/>
      <c r="EK203" s="62"/>
      <c r="EL203" s="62"/>
      <c r="EM203" s="62"/>
      <c r="EN203" s="62"/>
      <c r="EO203" s="5"/>
      <c r="EP203" s="5"/>
      <c r="EQ203" s="5"/>
      <c r="ER203" s="5"/>
      <c r="ES203" s="5"/>
      <c r="ET203" s="5"/>
      <c r="EU203" s="5"/>
      <c r="EV203" s="5"/>
      <c r="EW203" s="5"/>
      <c r="EX203" s="5"/>
      <c r="EY203" s="5"/>
      <c r="EZ203" s="5"/>
      <c r="FA203" s="5"/>
      <c r="FB203" s="5"/>
      <c r="FC203" s="5"/>
      <c r="FD203" s="62"/>
      <c r="FE203" s="62"/>
      <c r="FF203" s="62"/>
      <c r="FG203" s="62"/>
      <c r="FH203" s="62"/>
      <c r="FI203" s="62"/>
      <c r="FJ203" s="62"/>
      <c r="FK203" s="62"/>
      <c r="FL203" s="62"/>
      <c r="FM203" s="62"/>
      <c r="FN203" s="62"/>
      <c r="FO203" s="62"/>
      <c r="FP203" s="62"/>
      <c r="FQ203" s="62"/>
      <c r="FR203" s="62"/>
      <c r="FS203" s="5"/>
      <c r="FT203" s="5"/>
      <c r="FU203" s="5"/>
      <c r="FV203" s="5"/>
      <c r="FW203" s="5"/>
      <c r="FX203" s="5"/>
      <c r="FY203" s="5"/>
      <c r="FZ203" s="5"/>
      <c r="GA203" s="5"/>
      <c r="GB203" s="5"/>
      <c r="GC203" s="5"/>
      <c r="GD203" s="5"/>
      <c r="GE203" s="5"/>
      <c r="GF203" s="5"/>
      <c r="GG203" s="5"/>
      <c r="GH203" s="62"/>
      <c r="GI203" s="62"/>
      <c r="GJ203" s="62"/>
      <c r="GK203" s="62"/>
      <c r="GL203" s="62"/>
      <c r="GM203" s="62"/>
      <c r="GN203" s="62"/>
      <c r="GO203" s="62"/>
      <c r="GP203" s="62"/>
      <c r="GQ203" s="62"/>
      <c r="GR203" s="62"/>
      <c r="GS203" s="62"/>
      <c r="GT203" s="62"/>
      <c r="GU203" s="62"/>
      <c r="GV203" s="62"/>
      <c r="GW203" s="5"/>
      <c r="GX203" s="5"/>
      <c r="GY203" s="5"/>
      <c r="GZ203" s="5"/>
      <c r="HA203" s="5"/>
      <c r="HB203" s="5"/>
      <c r="HC203" s="5"/>
      <c r="HD203" s="5"/>
      <c r="HE203" s="5"/>
      <c r="HF203" s="5"/>
      <c r="HG203" s="5"/>
      <c r="HH203" s="5"/>
      <c r="HI203" s="5"/>
      <c r="HJ203" s="5"/>
      <c r="HK203" s="5"/>
      <c r="HL203" s="62"/>
      <c r="HM203" s="62"/>
      <c r="HN203" s="62"/>
      <c r="HO203" s="62"/>
      <c r="HP203" s="62"/>
      <c r="HQ203" s="62"/>
      <c r="HR203" s="62"/>
      <c r="HS203" s="62"/>
      <c r="HT203" s="62"/>
      <c r="HU203" s="62"/>
      <c r="HV203" s="62"/>
      <c r="HW203" s="62"/>
      <c r="HX203" s="62"/>
      <c r="HY203" s="62"/>
      <c r="HZ203" s="62"/>
      <c r="IA203" s="5"/>
      <c r="IB203" s="5"/>
      <c r="IC203" s="5"/>
      <c r="ID203" s="5"/>
      <c r="IE203" s="5"/>
      <c r="IF203" s="5"/>
      <c r="IG203" s="5"/>
      <c r="IH203" s="5"/>
      <c r="II203" s="5"/>
      <c r="IJ203" s="5"/>
      <c r="IK203" s="5"/>
      <c r="IL203" s="5"/>
      <c r="IM203" s="5"/>
      <c r="IN203" s="5"/>
      <c r="IO203" s="5"/>
      <c r="IP203" s="62"/>
      <c r="IQ203" s="62"/>
      <c r="IR203" s="62"/>
      <c r="IS203" s="62"/>
      <c r="IT203" s="62"/>
      <c r="IU203" s="62"/>
      <c r="IV203" s="62"/>
      <c r="IW203" s="62"/>
      <c r="IX203" s="62"/>
      <c r="IY203" s="62"/>
      <c r="IZ203" s="62"/>
      <c r="JA203" s="62"/>
      <c r="JB203" s="62"/>
      <c r="JC203" s="62"/>
      <c r="JD203" s="62"/>
      <c r="JE203" s="5"/>
      <c r="JF203" s="5"/>
      <c r="JG203" s="5"/>
      <c r="JH203" s="5"/>
      <c r="JI203" s="5"/>
      <c r="JJ203" s="5"/>
      <c r="JK203" s="5"/>
      <c r="JL203" s="5"/>
      <c r="JM203" s="5"/>
      <c r="JN203" s="5"/>
      <c r="JO203" s="5"/>
      <c r="JP203" s="5"/>
      <c r="JQ203" s="5"/>
      <c r="JR203" s="5"/>
      <c r="JS203" s="5"/>
      <c r="JT203" s="62"/>
      <c r="JU203" s="62"/>
      <c r="JV203" s="62"/>
      <c r="JW203" s="62"/>
      <c r="JX203" s="62"/>
      <c r="JY203" s="62"/>
      <c r="JZ203" s="62"/>
      <c r="KA203" s="62"/>
      <c r="KB203" s="62"/>
      <c r="KC203" s="62"/>
      <c r="KD203" s="62"/>
      <c r="KE203" s="62"/>
      <c r="KF203" s="62"/>
      <c r="KG203" s="62"/>
      <c r="KH203" s="62"/>
      <c r="KI203" s="5"/>
      <c r="KJ203" s="5"/>
      <c r="KK203" s="5"/>
      <c r="KL203" s="5"/>
      <c r="KM203" s="5"/>
      <c r="KN203" s="5"/>
      <c r="KO203" s="5"/>
      <c r="KP203" s="5"/>
      <c r="KQ203" s="5"/>
      <c r="KR203" s="5"/>
      <c r="KS203" s="5"/>
      <c r="KT203" s="5"/>
      <c r="KU203" s="5"/>
      <c r="KV203" s="5"/>
      <c r="KW203" s="5"/>
      <c r="KX203" s="62"/>
      <c r="KY203" s="62"/>
      <c r="KZ203" s="62"/>
      <c r="LA203" s="62"/>
      <c r="LB203" s="62"/>
      <c r="LC203" s="62"/>
      <c r="LD203" s="62"/>
      <c r="LE203" s="62"/>
      <c r="LF203" s="62"/>
      <c r="LG203" s="62"/>
      <c r="LH203" s="62"/>
      <c r="LI203" s="62"/>
      <c r="LJ203" s="62"/>
      <c r="LK203" s="62"/>
      <c r="LL203" s="62"/>
    </row>
    <row r="204" spans="1:324" x14ac:dyDescent="0.35">
      <c r="A204" s="131">
        <v>200</v>
      </c>
      <c r="B204" s="170"/>
      <c r="C204" s="170"/>
      <c r="D204" s="152">
        <v>392</v>
      </c>
      <c r="E204" s="72" t="str">
        <f>'BVEM Scorecard'!F203</f>
        <v>Gas</v>
      </c>
      <c r="F204" s="96">
        <f t="shared" si="199"/>
        <v>0.65</v>
      </c>
      <c r="G204" s="96">
        <f t="shared" si="200"/>
        <v>0.72</v>
      </c>
      <c r="H204" s="96">
        <f t="shared" si="201"/>
        <v>0</v>
      </c>
      <c r="I204" s="96">
        <f t="shared" si="202"/>
        <v>0</v>
      </c>
      <c r="J204" s="66">
        <v>1</v>
      </c>
      <c r="K204" s="66">
        <v>1</v>
      </c>
      <c r="L204" s="66">
        <v>0</v>
      </c>
      <c r="M204" s="66">
        <v>1</v>
      </c>
      <c r="N204" s="66">
        <v>1</v>
      </c>
      <c r="O204" s="66">
        <v>0</v>
      </c>
      <c r="P204" s="66"/>
      <c r="Q204" s="66">
        <v>0.6</v>
      </c>
      <c r="R204" s="66">
        <v>1</v>
      </c>
      <c r="S204" s="66">
        <v>1</v>
      </c>
      <c r="T204" s="66">
        <v>1</v>
      </c>
      <c r="U204" s="66">
        <v>0</v>
      </c>
      <c r="V204" s="66">
        <f t="shared" si="197"/>
        <v>3.6</v>
      </c>
      <c r="W204" s="66">
        <f t="shared" si="198"/>
        <v>0.65</v>
      </c>
      <c r="X204" s="35"/>
      <c r="Y204" s="5"/>
      <c r="Z204" s="5"/>
      <c r="AA204" s="5"/>
      <c r="AB204" s="5"/>
      <c r="AC204" s="5"/>
      <c r="AD204" s="5"/>
      <c r="AE204" s="5"/>
      <c r="AF204" s="5"/>
      <c r="AG204" s="5"/>
      <c r="AH204" s="5"/>
      <c r="AI204" s="5"/>
      <c r="AJ204" s="35"/>
      <c r="AK204" s="35"/>
      <c r="AL204" s="35"/>
      <c r="AM204" s="35"/>
      <c r="AN204" s="62"/>
      <c r="AO204" s="62"/>
      <c r="AP204" s="62"/>
      <c r="AQ204" s="62"/>
      <c r="AR204" s="62"/>
      <c r="AS204" s="62"/>
      <c r="AT204" s="62"/>
      <c r="AU204" s="62"/>
      <c r="AV204" s="62"/>
      <c r="AW204" s="62"/>
      <c r="AX204" s="62"/>
      <c r="AY204" s="62"/>
      <c r="AZ204" s="62"/>
      <c r="BA204" s="62"/>
      <c r="BB204" s="62"/>
      <c r="BC204" s="5"/>
      <c r="BD204" s="5"/>
      <c r="BE204" s="5"/>
      <c r="BF204" s="5"/>
      <c r="BG204" s="5"/>
      <c r="BH204" s="5"/>
      <c r="BI204" s="5"/>
      <c r="BJ204" s="5"/>
      <c r="BK204" s="5"/>
      <c r="BL204" s="5"/>
      <c r="BM204" s="5"/>
      <c r="BN204" s="5"/>
      <c r="BO204" s="5"/>
      <c r="BP204" s="5"/>
      <c r="BQ204" s="5"/>
      <c r="BR204" s="62"/>
      <c r="BS204" s="62"/>
      <c r="BT204" s="62"/>
      <c r="BU204" s="62"/>
      <c r="BV204" s="62"/>
      <c r="BW204" s="62"/>
      <c r="BX204" s="62"/>
      <c r="BY204" s="62"/>
      <c r="BZ204" s="62"/>
      <c r="CA204" s="62"/>
      <c r="CB204" s="62"/>
      <c r="CC204" s="62"/>
      <c r="CD204" s="62"/>
      <c r="CE204" s="62"/>
      <c r="CF204" s="62"/>
      <c r="CG204" s="5"/>
      <c r="CH204" s="5"/>
      <c r="CI204" s="5"/>
      <c r="CJ204" s="5"/>
      <c r="CK204" s="5"/>
      <c r="CL204" s="5"/>
      <c r="CM204" s="5"/>
      <c r="CN204" s="5"/>
      <c r="CO204" s="5"/>
      <c r="CP204" s="5"/>
      <c r="CQ204" s="5"/>
      <c r="CR204" s="5"/>
      <c r="CS204" s="5"/>
      <c r="CT204" s="5"/>
      <c r="CU204" s="5"/>
      <c r="CV204" s="62"/>
      <c r="CW204" s="62"/>
      <c r="CX204" s="62"/>
      <c r="CY204" s="62"/>
      <c r="CZ204" s="62"/>
      <c r="DA204" s="62"/>
      <c r="DB204" s="62"/>
      <c r="DC204" s="62"/>
      <c r="DD204" s="62"/>
      <c r="DE204" s="62"/>
      <c r="DF204" s="62"/>
      <c r="DG204" s="62"/>
      <c r="DH204" s="62"/>
      <c r="DI204" s="62"/>
      <c r="DJ204" s="62"/>
      <c r="DK204" s="5"/>
      <c r="DL204" s="5"/>
      <c r="DM204" s="5"/>
      <c r="DN204" s="5"/>
      <c r="DO204" s="5"/>
      <c r="DP204" s="5"/>
      <c r="DQ204" s="5"/>
      <c r="DR204" s="5"/>
      <c r="DS204" s="5"/>
      <c r="DT204" s="5"/>
      <c r="DU204" s="5"/>
      <c r="DV204" s="5"/>
      <c r="DW204" s="5"/>
      <c r="DX204" s="5"/>
      <c r="DY204" s="5"/>
      <c r="DZ204" s="62"/>
      <c r="EA204" s="62"/>
      <c r="EB204" s="62"/>
      <c r="EC204" s="62"/>
      <c r="ED204" s="62"/>
      <c r="EE204" s="62"/>
      <c r="EF204" s="62"/>
      <c r="EG204" s="62"/>
      <c r="EH204" s="62"/>
      <c r="EI204" s="62"/>
      <c r="EJ204" s="62"/>
      <c r="EK204" s="62"/>
      <c r="EL204" s="62"/>
      <c r="EM204" s="62"/>
      <c r="EN204" s="62"/>
      <c r="EO204" s="5"/>
      <c r="EP204" s="5"/>
      <c r="EQ204" s="5"/>
      <c r="ER204" s="5"/>
      <c r="ES204" s="5"/>
      <c r="ET204" s="5"/>
      <c r="EU204" s="5"/>
      <c r="EV204" s="5"/>
      <c r="EW204" s="5"/>
      <c r="EX204" s="5"/>
      <c r="EY204" s="5"/>
      <c r="EZ204" s="5"/>
      <c r="FA204" s="5"/>
      <c r="FB204" s="5"/>
      <c r="FC204" s="5"/>
      <c r="FD204" s="62"/>
      <c r="FE204" s="62"/>
      <c r="FF204" s="62"/>
      <c r="FG204" s="62"/>
      <c r="FH204" s="62"/>
      <c r="FI204" s="62"/>
      <c r="FJ204" s="62"/>
      <c r="FK204" s="62"/>
      <c r="FL204" s="62"/>
      <c r="FM204" s="62"/>
      <c r="FN204" s="62"/>
      <c r="FO204" s="62"/>
      <c r="FP204" s="62"/>
      <c r="FQ204" s="62"/>
      <c r="FR204" s="62"/>
      <c r="FS204" s="5"/>
      <c r="FT204" s="5"/>
      <c r="FU204" s="5"/>
      <c r="FV204" s="5"/>
      <c r="FW204" s="5"/>
      <c r="FX204" s="5"/>
      <c r="FY204" s="5"/>
      <c r="FZ204" s="5"/>
      <c r="GA204" s="5"/>
      <c r="GB204" s="5"/>
      <c r="GC204" s="5"/>
      <c r="GD204" s="5"/>
      <c r="GE204" s="5"/>
      <c r="GF204" s="5"/>
      <c r="GG204" s="5"/>
      <c r="GH204" s="62"/>
      <c r="GI204" s="62"/>
      <c r="GJ204" s="62"/>
      <c r="GK204" s="62"/>
      <c r="GL204" s="62"/>
      <c r="GM204" s="62"/>
      <c r="GN204" s="62"/>
      <c r="GO204" s="62"/>
      <c r="GP204" s="62"/>
      <c r="GQ204" s="62"/>
      <c r="GR204" s="62"/>
      <c r="GS204" s="62"/>
      <c r="GT204" s="62"/>
      <c r="GU204" s="62"/>
      <c r="GV204" s="62"/>
      <c r="GW204" s="5"/>
      <c r="GX204" s="5"/>
      <c r="GY204" s="5"/>
      <c r="GZ204" s="5"/>
      <c r="HA204" s="5"/>
      <c r="HB204" s="5"/>
      <c r="HC204" s="5"/>
      <c r="HD204" s="5"/>
      <c r="HE204" s="5"/>
      <c r="HF204" s="5"/>
      <c r="HG204" s="5"/>
      <c r="HH204" s="5"/>
      <c r="HI204" s="5"/>
      <c r="HJ204" s="5"/>
      <c r="HK204" s="5"/>
      <c r="HL204" s="62"/>
      <c r="HM204" s="62"/>
      <c r="HN204" s="62"/>
      <c r="HO204" s="62"/>
      <c r="HP204" s="62"/>
      <c r="HQ204" s="62"/>
      <c r="HR204" s="62"/>
      <c r="HS204" s="62"/>
      <c r="HT204" s="62"/>
      <c r="HU204" s="62"/>
      <c r="HV204" s="62"/>
      <c r="HW204" s="62"/>
      <c r="HX204" s="62"/>
      <c r="HY204" s="62"/>
      <c r="HZ204" s="62"/>
      <c r="IA204" s="5"/>
      <c r="IB204" s="5"/>
      <c r="IC204" s="5"/>
      <c r="ID204" s="5"/>
      <c r="IE204" s="5"/>
      <c r="IF204" s="5"/>
      <c r="IG204" s="5"/>
      <c r="IH204" s="5"/>
      <c r="II204" s="5"/>
      <c r="IJ204" s="5"/>
      <c r="IK204" s="5"/>
      <c r="IL204" s="5"/>
      <c r="IM204" s="5"/>
      <c r="IN204" s="5"/>
      <c r="IO204" s="5"/>
      <c r="IP204" s="62"/>
      <c r="IQ204" s="62"/>
      <c r="IR204" s="62"/>
      <c r="IS204" s="62"/>
      <c r="IT204" s="62"/>
      <c r="IU204" s="62"/>
      <c r="IV204" s="62"/>
      <c r="IW204" s="62"/>
      <c r="IX204" s="62"/>
      <c r="IY204" s="62"/>
      <c r="IZ204" s="62"/>
      <c r="JA204" s="62"/>
      <c r="JB204" s="62"/>
      <c r="JC204" s="62"/>
      <c r="JD204" s="62"/>
      <c r="JE204" s="5"/>
      <c r="JF204" s="5"/>
      <c r="JG204" s="5"/>
      <c r="JH204" s="5"/>
      <c r="JI204" s="5"/>
      <c r="JJ204" s="5"/>
      <c r="JK204" s="5"/>
      <c r="JL204" s="5"/>
      <c r="JM204" s="5"/>
      <c r="JN204" s="5"/>
      <c r="JO204" s="5"/>
      <c r="JP204" s="5"/>
      <c r="JQ204" s="5"/>
      <c r="JR204" s="5"/>
      <c r="JS204" s="5"/>
      <c r="JT204" s="62"/>
      <c r="JU204" s="62"/>
      <c r="JV204" s="62"/>
      <c r="JW204" s="62"/>
      <c r="JX204" s="62"/>
      <c r="JY204" s="62"/>
      <c r="JZ204" s="62"/>
      <c r="KA204" s="62"/>
      <c r="KB204" s="62"/>
      <c r="KC204" s="62"/>
      <c r="KD204" s="62"/>
      <c r="KE204" s="62"/>
      <c r="KF204" s="62"/>
      <c r="KG204" s="62"/>
      <c r="KH204" s="62"/>
      <c r="KI204" s="5"/>
      <c r="KJ204" s="5"/>
      <c r="KK204" s="5"/>
      <c r="KL204" s="5"/>
      <c r="KM204" s="5"/>
      <c r="KN204" s="5"/>
      <c r="KO204" s="5"/>
      <c r="KP204" s="5"/>
      <c r="KQ204" s="5"/>
      <c r="KR204" s="5"/>
      <c r="KS204" s="5"/>
      <c r="KT204" s="5"/>
      <c r="KU204" s="5"/>
      <c r="KV204" s="5"/>
      <c r="KW204" s="5"/>
      <c r="KX204" s="62"/>
      <c r="KY204" s="62"/>
      <c r="KZ204" s="62"/>
      <c r="LA204" s="62"/>
      <c r="LB204" s="62"/>
      <c r="LC204" s="62"/>
      <c r="LD204" s="62"/>
      <c r="LE204" s="62"/>
      <c r="LF204" s="62"/>
      <c r="LG204" s="62"/>
      <c r="LH204" s="62"/>
      <c r="LI204" s="62"/>
      <c r="LJ204" s="62"/>
      <c r="LK204" s="62"/>
      <c r="LL204" s="62"/>
    </row>
    <row r="205" spans="1:324" x14ac:dyDescent="0.35">
      <c r="A205" s="131">
        <v>201</v>
      </c>
      <c r="B205" s="170"/>
      <c r="C205" s="170"/>
      <c r="D205" s="152">
        <v>598</v>
      </c>
      <c r="E205" s="72" t="str">
        <f>'BVEM Scorecard'!F204</f>
        <v>Wind</v>
      </c>
      <c r="F205" s="96"/>
      <c r="G205" s="96"/>
      <c r="H205" s="96"/>
      <c r="I205" s="96"/>
      <c r="J205" s="66"/>
      <c r="K205" s="66"/>
      <c r="L205" s="66"/>
      <c r="M205" s="66"/>
      <c r="N205" s="66"/>
      <c r="O205" s="66"/>
      <c r="P205" s="66"/>
      <c r="Q205" s="66"/>
      <c r="R205" s="66"/>
      <c r="S205" s="66"/>
      <c r="T205" s="66"/>
      <c r="U205" s="66"/>
      <c r="V205" s="66"/>
      <c r="W205" s="66"/>
      <c r="X205" s="35"/>
      <c r="Y205" s="5"/>
      <c r="Z205" s="5"/>
      <c r="AA205" s="5"/>
      <c r="AB205" s="5"/>
      <c r="AC205" s="5"/>
      <c r="AD205" s="5"/>
      <c r="AE205" s="5"/>
      <c r="AF205" s="5"/>
      <c r="AG205" s="5"/>
      <c r="AH205" s="5"/>
      <c r="AI205" s="5"/>
      <c r="AJ205" s="35"/>
      <c r="AK205" s="35"/>
      <c r="AL205" s="35"/>
      <c r="AM205" s="35"/>
      <c r="AN205" s="62"/>
      <c r="AO205" s="62"/>
      <c r="AP205" s="62"/>
      <c r="AQ205" s="62"/>
      <c r="AR205" s="62"/>
      <c r="AS205" s="62"/>
      <c r="AT205" s="62"/>
      <c r="AU205" s="62"/>
      <c r="AV205" s="62"/>
      <c r="AW205" s="62"/>
      <c r="AX205" s="62"/>
      <c r="AY205" s="62"/>
      <c r="AZ205" s="62"/>
      <c r="BA205" s="62"/>
      <c r="BB205" s="62"/>
      <c r="BC205" s="5"/>
      <c r="BD205" s="5"/>
      <c r="BE205" s="5"/>
      <c r="BF205" s="5"/>
      <c r="BG205" s="5"/>
      <c r="BH205" s="5"/>
      <c r="BI205" s="5"/>
      <c r="BJ205" s="5"/>
      <c r="BK205" s="5"/>
      <c r="BL205" s="5"/>
      <c r="BM205" s="5"/>
      <c r="BN205" s="5"/>
      <c r="BO205" s="5"/>
      <c r="BP205" s="5"/>
      <c r="BQ205" s="5"/>
      <c r="BR205" s="62"/>
      <c r="BS205" s="62"/>
      <c r="BT205" s="62"/>
      <c r="BU205" s="62"/>
      <c r="BV205" s="62"/>
      <c r="BW205" s="62"/>
      <c r="BX205" s="62"/>
      <c r="BY205" s="62"/>
      <c r="BZ205" s="62"/>
      <c r="CA205" s="62"/>
      <c r="CB205" s="62"/>
      <c r="CC205" s="62"/>
      <c r="CD205" s="62"/>
      <c r="CE205" s="62"/>
      <c r="CF205" s="62"/>
      <c r="CG205" s="5"/>
      <c r="CH205" s="5"/>
      <c r="CI205" s="5"/>
      <c r="CJ205" s="5"/>
      <c r="CK205" s="5"/>
      <c r="CL205" s="5"/>
      <c r="CM205" s="5"/>
      <c r="CN205" s="5"/>
      <c r="CO205" s="5"/>
      <c r="CP205" s="5"/>
      <c r="CQ205" s="5"/>
      <c r="CR205" s="5"/>
      <c r="CS205" s="5"/>
      <c r="CT205" s="5"/>
      <c r="CU205" s="5"/>
      <c r="CV205" s="62"/>
      <c r="CW205" s="62"/>
      <c r="CX205" s="62"/>
      <c r="CY205" s="62"/>
      <c r="CZ205" s="62"/>
      <c r="DA205" s="62"/>
      <c r="DB205" s="62"/>
      <c r="DC205" s="62"/>
      <c r="DD205" s="62"/>
      <c r="DE205" s="62"/>
      <c r="DF205" s="62"/>
      <c r="DG205" s="62"/>
      <c r="DH205" s="62"/>
      <c r="DI205" s="62"/>
      <c r="DJ205" s="62"/>
      <c r="DK205" s="5"/>
      <c r="DL205" s="5"/>
      <c r="DM205" s="5"/>
      <c r="DN205" s="5"/>
      <c r="DO205" s="5"/>
      <c r="DP205" s="5"/>
      <c r="DQ205" s="5"/>
      <c r="DR205" s="5"/>
      <c r="DS205" s="5"/>
      <c r="DT205" s="5"/>
      <c r="DU205" s="5"/>
      <c r="DV205" s="5"/>
      <c r="DW205" s="5"/>
      <c r="DX205" s="5"/>
      <c r="DY205" s="5"/>
      <c r="DZ205" s="62"/>
      <c r="EA205" s="62"/>
      <c r="EB205" s="62"/>
      <c r="EC205" s="62"/>
      <c r="ED205" s="62"/>
      <c r="EE205" s="62"/>
      <c r="EF205" s="62"/>
      <c r="EG205" s="62"/>
      <c r="EH205" s="62"/>
      <c r="EI205" s="62"/>
      <c r="EJ205" s="62"/>
      <c r="EK205" s="62"/>
      <c r="EL205" s="62"/>
      <c r="EM205" s="62"/>
      <c r="EN205" s="62"/>
      <c r="EO205" s="5"/>
      <c r="EP205" s="5"/>
      <c r="EQ205" s="5"/>
      <c r="ER205" s="5"/>
      <c r="ES205" s="5"/>
      <c r="ET205" s="5"/>
      <c r="EU205" s="5"/>
      <c r="EV205" s="5"/>
      <c r="EW205" s="5"/>
      <c r="EX205" s="5"/>
      <c r="EY205" s="5"/>
      <c r="EZ205" s="5"/>
      <c r="FA205" s="5"/>
      <c r="FB205" s="5"/>
      <c r="FC205" s="5"/>
      <c r="FD205" s="62"/>
      <c r="FE205" s="62"/>
      <c r="FF205" s="62"/>
      <c r="FG205" s="62"/>
      <c r="FH205" s="62"/>
      <c r="FI205" s="62"/>
      <c r="FJ205" s="62"/>
      <c r="FK205" s="62"/>
      <c r="FL205" s="62"/>
      <c r="FM205" s="62"/>
      <c r="FN205" s="62"/>
      <c r="FO205" s="62"/>
      <c r="FP205" s="62"/>
      <c r="FQ205" s="62"/>
      <c r="FR205" s="62"/>
      <c r="FS205" s="5"/>
      <c r="FT205" s="5"/>
      <c r="FU205" s="5"/>
      <c r="FV205" s="5"/>
      <c r="FW205" s="5"/>
      <c r="FX205" s="5"/>
      <c r="FY205" s="5"/>
      <c r="FZ205" s="5"/>
      <c r="GA205" s="5"/>
      <c r="GB205" s="5"/>
      <c r="GC205" s="5"/>
      <c r="GD205" s="5"/>
      <c r="GE205" s="5"/>
      <c r="GF205" s="5"/>
      <c r="GG205" s="5"/>
      <c r="GH205" s="62"/>
      <c r="GI205" s="62"/>
      <c r="GJ205" s="62"/>
      <c r="GK205" s="62"/>
      <c r="GL205" s="62"/>
      <c r="GM205" s="62"/>
      <c r="GN205" s="62"/>
      <c r="GO205" s="62"/>
      <c r="GP205" s="62"/>
      <c r="GQ205" s="62"/>
      <c r="GR205" s="62"/>
      <c r="GS205" s="62"/>
      <c r="GT205" s="62"/>
      <c r="GU205" s="62"/>
      <c r="GV205" s="62"/>
      <c r="GW205" s="5"/>
      <c r="GX205" s="5"/>
      <c r="GY205" s="5"/>
      <c r="GZ205" s="5"/>
      <c r="HA205" s="5"/>
      <c r="HB205" s="5"/>
      <c r="HC205" s="5"/>
      <c r="HD205" s="5"/>
      <c r="HE205" s="5"/>
      <c r="HF205" s="5"/>
      <c r="HG205" s="5"/>
      <c r="HH205" s="5"/>
      <c r="HI205" s="5"/>
      <c r="HJ205" s="5"/>
      <c r="HK205" s="5"/>
      <c r="HL205" s="62"/>
      <c r="HM205" s="62"/>
      <c r="HN205" s="62"/>
      <c r="HO205" s="62"/>
      <c r="HP205" s="62"/>
      <c r="HQ205" s="62"/>
      <c r="HR205" s="62"/>
      <c r="HS205" s="62"/>
      <c r="HT205" s="62"/>
      <c r="HU205" s="62"/>
      <c r="HV205" s="62"/>
      <c r="HW205" s="62"/>
      <c r="HX205" s="62"/>
      <c r="HY205" s="62"/>
      <c r="HZ205" s="62"/>
      <c r="IA205" s="5"/>
      <c r="IB205" s="5"/>
      <c r="IC205" s="5"/>
      <c r="ID205" s="5"/>
      <c r="IE205" s="5"/>
      <c r="IF205" s="5"/>
      <c r="IG205" s="5"/>
      <c r="IH205" s="5"/>
      <c r="II205" s="5"/>
      <c r="IJ205" s="5"/>
      <c r="IK205" s="5"/>
      <c r="IL205" s="5"/>
      <c r="IM205" s="5"/>
      <c r="IN205" s="5"/>
      <c r="IO205" s="5"/>
      <c r="IP205" s="62"/>
      <c r="IQ205" s="62"/>
      <c r="IR205" s="62"/>
      <c r="IS205" s="62"/>
      <c r="IT205" s="62"/>
      <c r="IU205" s="62"/>
      <c r="IV205" s="62"/>
      <c r="IW205" s="62"/>
      <c r="IX205" s="62"/>
      <c r="IY205" s="62"/>
      <c r="IZ205" s="62"/>
      <c r="JA205" s="62"/>
      <c r="JB205" s="62"/>
      <c r="JC205" s="62"/>
      <c r="JD205" s="62"/>
      <c r="JE205" s="5"/>
      <c r="JF205" s="5"/>
      <c r="JG205" s="5"/>
      <c r="JH205" s="5"/>
      <c r="JI205" s="5"/>
      <c r="JJ205" s="5"/>
      <c r="JK205" s="5"/>
      <c r="JL205" s="5"/>
      <c r="JM205" s="5"/>
      <c r="JN205" s="5"/>
      <c r="JO205" s="5"/>
      <c r="JP205" s="5"/>
      <c r="JQ205" s="5"/>
      <c r="JR205" s="5"/>
      <c r="JS205" s="5"/>
      <c r="JT205" s="62"/>
      <c r="JU205" s="62"/>
      <c r="JV205" s="62"/>
      <c r="JW205" s="62"/>
      <c r="JX205" s="62"/>
      <c r="JY205" s="62"/>
      <c r="JZ205" s="62"/>
      <c r="KA205" s="62"/>
      <c r="KB205" s="62"/>
      <c r="KC205" s="62"/>
      <c r="KD205" s="62"/>
      <c r="KE205" s="62"/>
      <c r="KF205" s="62"/>
      <c r="KG205" s="62"/>
      <c r="KH205" s="62"/>
      <c r="KI205" s="5"/>
      <c r="KJ205" s="5"/>
      <c r="KK205" s="5"/>
      <c r="KL205" s="5"/>
      <c r="KM205" s="5"/>
      <c r="KN205" s="5"/>
      <c r="KO205" s="5"/>
      <c r="KP205" s="5"/>
      <c r="KQ205" s="5"/>
      <c r="KR205" s="5"/>
      <c r="KS205" s="5"/>
      <c r="KT205" s="5"/>
      <c r="KU205" s="5"/>
      <c r="KV205" s="5"/>
      <c r="KW205" s="5"/>
      <c r="KX205" s="62"/>
      <c r="KY205" s="62"/>
      <c r="KZ205" s="62"/>
      <c r="LA205" s="62"/>
      <c r="LB205" s="62"/>
      <c r="LC205" s="62"/>
      <c r="LD205" s="62"/>
      <c r="LE205" s="62"/>
      <c r="LF205" s="62"/>
      <c r="LG205" s="62"/>
      <c r="LH205" s="62"/>
      <c r="LI205" s="62"/>
      <c r="LJ205" s="62"/>
      <c r="LK205" s="62"/>
      <c r="LL205" s="62"/>
    </row>
    <row r="206" spans="1:324" x14ac:dyDescent="0.35">
      <c r="A206" s="131">
        <v>202</v>
      </c>
      <c r="B206" s="170"/>
      <c r="C206" s="170"/>
      <c r="D206" s="152">
        <v>629</v>
      </c>
      <c r="E206" s="72" t="str">
        <f>'BVEM Scorecard'!F205</f>
        <v>Wind</v>
      </c>
      <c r="F206" s="96"/>
      <c r="G206" s="96"/>
      <c r="H206" s="96"/>
      <c r="I206" s="96"/>
      <c r="J206" s="66"/>
      <c r="K206" s="66"/>
      <c r="L206" s="66"/>
      <c r="M206" s="66"/>
      <c r="N206" s="66"/>
      <c r="O206" s="66"/>
      <c r="P206" s="66"/>
      <c r="Q206" s="66"/>
      <c r="R206" s="66"/>
      <c r="S206" s="66"/>
      <c r="T206" s="66"/>
      <c r="U206" s="66"/>
      <c r="V206" s="66"/>
      <c r="W206" s="66"/>
      <c r="X206" s="35"/>
      <c r="Y206" s="5"/>
      <c r="Z206" s="5"/>
      <c r="AA206" s="5"/>
      <c r="AB206" s="5"/>
      <c r="AC206" s="5"/>
      <c r="AD206" s="5"/>
      <c r="AE206" s="5"/>
      <c r="AF206" s="5"/>
      <c r="AG206" s="5"/>
      <c r="AH206" s="5"/>
      <c r="AI206" s="5"/>
      <c r="AJ206" s="35"/>
      <c r="AK206" s="35"/>
      <c r="AL206" s="35"/>
      <c r="AM206" s="35"/>
      <c r="AN206" s="62"/>
      <c r="AO206" s="62"/>
      <c r="AP206" s="62"/>
      <c r="AQ206" s="62"/>
      <c r="AR206" s="62"/>
      <c r="AS206" s="62"/>
      <c r="AT206" s="62"/>
      <c r="AU206" s="62"/>
      <c r="AV206" s="62"/>
      <c r="AW206" s="62"/>
      <c r="AX206" s="62"/>
      <c r="AY206" s="62"/>
      <c r="AZ206" s="62"/>
      <c r="BA206" s="62"/>
      <c r="BB206" s="62"/>
      <c r="BC206" s="5"/>
      <c r="BD206" s="5"/>
      <c r="BE206" s="5"/>
      <c r="BF206" s="5"/>
      <c r="BG206" s="5"/>
      <c r="BH206" s="5"/>
      <c r="BI206" s="5"/>
      <c r="BJ206" s="5"/>
      <c r="BK206" s="5"/>
      <c r="BL206" s="5"/>
      <c r="BM206" s="5"/>
      <c r="BN206" s="5"/>
      <c r="BO206" s="5"/>
      <c r="BP206" s="5"/>
      <c r="BQ206" s="5"/>
      <c r="BR206" s="62"/>
      <c r="BS206" s="62"/>
      <c r="BT206" s="62"/>
      <c r="BU206" s="62"/>
      <c r="BV206" s="62"/>
      <c r="BW206" s="62"/>
      <c r="BX206" s="62"/>
      <c r="BY206" s="62"/>
      <c r="BZ206" s="62"/>
      <c r="CA206" s="62"/>
      <c r="CB206" s="62"/>
      <c r="CC206" s="62"/>
      <c r="CD206" s="62"/>
      <c r="CE206" s="62"/>
      <c r="CF206" s="62"/>
      <c r="CG206" s="5"/>
      <c r="CH206" s="5"/>
      <c r="CI206" s="5"/>
      <c r="CJ206" s="5"/>
      <c r="CK206" s="5"/>
      <c r="CL206" s="5"/>
      <c r="CM206" s="5"/>
      <c r="CN206" s="5"/>
      <c r="CO206" s="5"/>
      <c r="CP206" s="5"/>
      <c r="CQ206" s="5"/>
      <c r="CR206" s="5"/>
      <c r="CS206" s="5"/>
      <c r="CT206" s="5"/>
      <c r="CU206" s="5"/>
      <c r="CV206" s="62"/>
      <c r="CW206" s="62"/>
      <c r="CX206" s="62"/>
      <c r="CY206" s="62"/>
      <c r="CZ206" s="62"/>
      <c r="DA206" s="62"/>
      <c r="DB206" s="62"/>
      <c r="DC206" s="62"/>
      <c r="DD206" s="62"/>
      <c r="DE206" s="62"/>
      <c r="DF206" s="62"/>
      <c r="DG206" s="62"/>
      <c r="DH206" s="62"/>
      <c r="DI206" s="62"/>
      <c r="DJ206" s="62"/>
      <c r="DK206" s="5"/>
      <c r="DL206" s="5"/>
      <c r="DM206" s="5"/>
      <c r="DN206" s="5"/>
      <c r="DO206" s="5"/>
      <c r="DP206" s="5"/>
      <c r="DQ206" s="5"/>
      <c r="DR206" s="5"/>
      <c r="DS206" s="5"/>
      <c r="DT206" s="5"/>
      <c r="DU206" s="5"/>
      <c r="DV206" s="5"/>
      <c r="DW206" s="5"/>
      <c r="DX206" s="5"/>
      <c r="DY206" s="5"/>
      <c r="DZ206" s="62"/>
      <c r="EA206" s="62"/>
      <c r="EB206" s="62"/>
      <c r="EC206" s="62"/>
      <c r="ED206" s="62"/>
      <c r="EE206" s="62"/>
      <c r="EF206" s="62"/>
      <c r="EG206" s="62"/>
      <c r="EH206" s="62"/>
      <c r="EI206" s="62"/>
      <c r="EJ206" s="62"/>
      <c r="EK206" s="62"/>
      <c r="EL206" s="62"/>
      <c r="EM206" s="62"/>
      <c r="EN206" s="62"/>
      <c r="EO206" s="5"/>
      <c r="EP206" s="5"/>
      <c r="EQ206" s="5"/>
      <c r="ER206" s="5"/>
      <c r="ES206" s="5"/>
      <c r="ET206" s="5"/>
      <c r="EU206" s="5"/>
      <c r="EV206" s="5"/>
      <c r="EW206" s="5"/>
      <c r="EX206" s="5"/>
      <c r="EY206" s="5"/>
      <c r="EZ206" s="5"/>
      <c r="FA206" s="5"/>
      <c r="FB206" s="5"/>
      <c r="FC206" s="5"/>
      <c r="FD206" s="62"/>
      <c r="FE206" s="62"/>
      <c r="FF206" s="62"/>
      <c r="FG206" s="62"/>
      <c r="FH206" s="62"/>
      <c r="FI206" s="62"/>
      <c r="FJ206" s="62"/>
      <c r="FK206" s="62"/>
      <c r="FL206" s="62"/>
      <c r="FM206" s="62"/>
      <c r="FN206" s="62"/>
      <c r="FO206" s="62"/>
      <c r="FP206" s="62"/>
      <c r="FQ206" s="62"/>
      <c r="FR206" s="62"/>
      <c r="FS206" s="5"/>
      <c r="FT206" s="5"/>
      <c r="FU206" s="5"/>
      <c r="FV206" s="5"/>
      <c r="FW206" s="5"/>
      <c r="FX206" s="5"/>
      <c r="FY206" s="5"/>
      <c r="FZ206" s="5"/>
      <c r="GA206" s="5"/>
      <c r="GB206" s="5"/>
      <c r="GC206" s="5"/>
      <c r="GD206" s="5"/>
      <c r="GE206" s="5"/>
      <c r="GF206" s="5"/>
      <c r="GG206" s="5"/>
      <c r="GH206" s="62"/>
      <c r="GI206" s="62"/>
      <c r="GJ206" s="62"/>
      <c r="GK206" s="62"/>
      <c r="GL206" s="62"/>
      <c r="GM206" s="62"/>
      <c r="GN206" s="62"/>
      <c r="GO206" s="62"/>
      <c r="GP206" s="62"/>
      <c r="GQ206" s="62"/>
      <c r="GR206" s="62"/>
      <c r="GS206" s="62"/>
      <c r="GT206" s="62"/>
      <c r="GU206" s="62"/>
      <c r="GV206" s="62"/>
      <c r="GW206" s="5"/>
      <c r="GX206" s="5"/>
      <c r="GY206" s="5"/>
      <c r="GZ206" s="5"/>
      <c r="HA206" s="5"/>
      <c r="HB206" s="5"/>
      <c r="HC206" s="5"/>
      <c r="HD206" s="5"/>
      <c r="HE206" s="5"/>
      <c r="HF206" s="5"/>
      <c r="HG206" s="5"/>
      <c r="HH206" s="5"/>
      <c r="HI206" s="5"/>
      <c r="HJ206" s="5"/>
      <c r="HK206" s="5"/>
      <c r="HL206" s="62"/>
      <c r="HM206" s="62"/>
      <c r="HN206" s="62"/>
      <c r="HO206" s="62"/>
      <c r="HP206" s="62"/>
      <c r="HQ206" s="62"/>
      <c r="HR206" s="62"/>
      <c r="HS206" s="62"/>
      <c r="HT206" s="62"/>
      <c r="HU206" s="62"/>
      <c r="HV206" s="62"/>
      <c r="HW206" s="62"/>
      <c r="HX206" s="62"/>
      <c r="HY206" s="62"/>
      <c r="HZ206" s="62"/>
      <c r="IA206" s="5"/>
      <c r="IB206" s="5"/>
      <c r="IC206" s="5"/>
      <c r="ID206" s="5"/>
      <c r="IE206" s="5"/>
      <c r="IF206" s="5"/>
      <c r="IG206" s="5"/>
      <c r="IH206" s="5"/>
      <c r="II206" s="5"/>
      <c r="IJ206" s="5"/>
      <c r="IK206" s="5"/>
      <c r="IL206" s="5"/>
      <c r="IM206" s="5"/>
      <c r="IN206" s="5"/>
      <c r="IO206" s="5"/>
      <c r="IP206" s="62"/>
      <c r="IQ206" s="62"/>
      <c r="IR206" s="62"/>
      <c r="IS206" s="62"/>
      <c r="IT206" s="62"/>
      <c r="IU206" s="62"/>
      <c r="IV206" s="62"/>
      <c r="IW206" s="62"/>
      <c r="IX206" s="62"/>
      <c r="IY206" s="62"/>
      <c r="IZ206" s="62"/>
      <c r="JA206" s="62"/>
      <c r="JB206" s="62"/>
      <c r="JC206" s="62"/>
      <c r="JD206" s="62"/>
      <c r="JE206" s="5"/>
      <c r="JF206" s="5"/>
      <c r="JG206" s="5"/>
      <c r="JH206" s="5"/>
      <c r="JI206" s="5"/>
      <c r="JJ206" s="5"/>
      <c r="JK206" s="5"/>
      <c r="JL206" s="5"/>
      <c r="JM206" s="5"/>
      <c r="JN206" s="5"/>
      <c r="JO206" s="5"/>
      <c r="JP206" s="5"/>
      <c r="JQ206" s="5"/>
      <c r="JR206" s="5"/>
      <c r="JS206" s="5"/>
      <c r="JT206" s="62"/>
      <c r="JU206" s="62"/>
      <c r="JV206" s="62"/>
      <c r="JW206" s="62"/>
      <c r="JX206" s="62"/>
      <c r="JY206" s="62"/>
      <c r="JZ206" s="62"/>
      <c r="KA206" s="62"/>
      <c r="KB206" s="62"/>
      <c r="KC206" s="62"/>
      <c r="KD206" s="62"/>
      <c r="KE206" s="62"/>
      <c r="KF206" s="62"/>
      <c r="KG206" s="62"/>
      <c r="KH206" s="62"/>
      <c r="KI206" s="5"/>
      <c r="KJ206" s="5"/>
      <c r="KK206" s="5"/>
      <c r="KL206" s="5"/>
      <c r="KM206" s="5"/>
      <c r="KN206" s="5"/>
      <c r="KO206" s="5"/>
      <c r="KP206" s="5"/>
      <c r="KQ206" s="5"/>
      <c r="KR206" s="5"/>
      <c r="KS206" s="5"/>
      <c r="KT206" s="5"/>
      <c r="KU206" s="5"/>
      <c r="KV206" s="5"/>
      <c r="KW206" s="5"/>
      <c r="KX206" s="62"/>
      <c r="KY206" s="62"/>
      <c r="KZ206" s="62"/>
      <c r="LA206" s="62"/>
      <c r="LB206" s="62"/>
      <c r="LC206" s="62"/>
      <c r="LD206" s="62"/>
      <c r="LE206" s="62"/>
      <c r="LF206" s="62"/>
      <c r="LG206" s="62"/>
      <c r="LH206" s="62"/>
      <c r="LI206" s="62"/>
      <c r="LJ206" s="62"/>
      <c r="LK206" s="62"/>
      <c r="LL206" s="62"/>
    </row>
    <row r="207" spans="1:324" x14ac:dyDescent="0.35">
      <c r="A207" s="131">
        <v>203</v>
      </c>
      <c r="B207" s="170"/>
      <c r="C207" s="170"/>
      <c r="D207" s="152">
        <v>389</v>
      </c>
      <c r="E207" s="72" t="str">
        <f>'BVEM Scorecard'!F206</f>
        <v>Wind</v>
      </c>
      <c r="F207" s="96"/>
      <c r="G207" s="96"/>
      <c r="H207" s="96"/>
      <c r="I207" s="96"/>
      <c r="J207" s="66"/>
      <c r="K207" s="66"/>
      <c r="L207" s="66"/>
      <c r="M207" s="66"/>
      <c r="N207" s="66"/>
      <c r="O207" s="66"/>
      <c r="P207" s="66"/>
      <c r="Q207" s="66"/>
      <c r="R207" s="66"/>
      <c r="S207" s="66"/>
      <c r="T207" s="66"/>
      <c r="U207" s="66"/>
      <c r="V207" s="66"/>
      <c r="W207" s="66"/>
      <c r="X207" s="35"/>
      <c r="Y207" s="5"/>
      <c r="Z207" s="5"/>
      <c r="AA207" s="5"/>
      <c r="AB207" s="5"/>
      <c r="AC207" s="5"/>
      <c r="AD207" s="5"/>
      <c r="AE207" s="5"/>
      <c r="AF207" s="5"/>
      <c r="AG207" s="5"/>
      <c r="AH207" s="5"/>
      <c r="AI207" s="5"/>
      <c r="AJ207" s="35"/>
      <c r="AK207" s="35"/>
      <c r="AL207" s="35"/>
      <c r="AM207" s="35"/>
      <c r="AN207" s="62"/>
      <c r="AO207" s="62"/>
      <c r="AP207" s="62"/>
      <c r="AQ207" s="62"/>
      <c r="AR207" s="62"/>
      <c r="AS207" s="62"/>
      <c r="AT207" s="62"/>
      <c r="AU207" s="62"/>
      <c r="AV207" s="62"/>
      <c r="AW207" s="62"/>
      <c r="AX207" s="62"/>
      <c r="AY207" s="62"/>
      <c r="AZ207" s="62"/>
      <c r="BA207" s="62"/>
      <c r="BB207" s="62"/>
      <c r="BC207" s="5"/>
      <c r="BD207" s="5"/>
      <c r="BE207" s="5"/>
      <c r="BF207" s="5"/>
      <c r="BG207" s="5"/>
      <c r="BH207" s="5"/>
      <c r="BI207" s="5"/>
      <c r="BJ207" s="5"/>
      <c r="BK207" s="5"/>
      <c r="BL207" s="5"/>
      <c r="BM207" s="5"/>
      <c r="BN207" s="5"/>
      <c r="BO207" s="5"/>
      <c r="BP207" s="5"/>
      <c r="BQ207" s="5"/>
      <c r="BR207" s="62"/>
      <c r="BS207" s="62"/>
      <c r="BT207" s="62"/>
      <c r="BU207" s="62"/>
      <c r="BV207" s="62"/>
      <c r="BW207" s="62"/>
      <c r="BX207" s="62"/>
      <c r="BY207" s="62"/>
      <c r="BZ207" s="62"/>
      <c r="CA207" s="62"/>
      <c r="CB207" s="62"/>
      <c r="CC207" s="62"/>
      <c r="CD207" s="62"/>
      <c r="CE207" s="62"/>
      <c r="CF207" s="62"/>
      <c r="CG207" s="5"/>
      <c r="CH207" s="5"/>
      <c r="CI207" s="5"/>
      <c r="CJ207" s="5"/>
      <c r="CK207" s="5"/>
      <c r="CL207" s="5"/>
      <c r="CM207" s="5"/>
      <c r="CN207" s="5"/>
      <c r="CO207" s="5"/>
      <c r="CP207" s="5"/>
      <c r="CQ207" s="5"/>
      <c r="CR207" s="5"/>
      <c r="CS207" s="5"/>
      <c r="CT207" s="5"/>
      <c r="CU207" s="5"/>
      <c r="CV207" s="62"/>
      <c r="CW207" s="62"/>
      <c r="CX207" s="62"/>
      <c r="CY207" s="62"/>
      <c r="CZ207" s="62"/>
      <c r="DA207" s="62"/>
      <c r="DB207" s="62"/>
      <c r="DC207" s="62"/>
      <c r="DD207" s="62"/>
      <c r="DE207" s="62"/>
      <c r="DF207" s="62"/>
      <c r="DG207" s="62"/>
      <c r="DH207" s="62"/>
      <c r="DI207" s="62"/>
      <c r="DJ207" s="62"/>
      <c r="DK207" s="5"/>
      <c r="DL207" s="5"/>
      <c r="DM207" s="5"/>
      <c r="DN207" s="5"/>
      <c r="DO207" s="5"/>
      <c r="DP207" s="5"/>
      <c r="DQ207" s="5"/>
      <c r="DR207" s="5"/>
      <c r="DS207" s="5"/>
      <c r="DT207" s="5"/>
      <c r="DU207" s="5"/>
      <c r="DV207" s="5"/>
      <c r="DW207" s="5"/>
      <c r="DX207" s="5"/>
      <c r="DY207" s="5"/>
      <c r="DZ207" s="62"/>
      <c r="EA207" s="62"/>
      <c r="EB207" s="62"/>
      <c r="EC207" s="62"/>
      <c r="ED207" s="62"/>
      <c r="EE207" s="62"/>
      <c r="EF207" s="62"/>
      <c r="EG207" s="62"/>
      <c r="EH207" s="62"/>
      <c r="EI207" s="62"/>
      <c r="EJ207" s="62"/>
      <c r="EK207" s="62"/>
      <c r="EL207" s="62"/>
      <c r="EM207" s="62"/>
      <c r="EN207" s="62"/>
      <c r="EO207" s="5"/>
      <c r="EP207" s="5"/>
      <c r="EQ207" s="5"/>
      <c r="ER207" s="5"/>
      <c r="ES207" s="5"/>
      <c r="ET207" s="5"/>
      <c r="EU207" s="5"/>
      <c r="EV207" s="5"/>
      <c r="EW207" s="5"/>
      <c r="EX207" s="5"/>
      <c r="EY207" s="5"/>
      <c r="EZ207" s="5"/>
      <c r="FA207" s="5"/>
      <c r="FB207" s="5"/>
      <c r="FC207" s="5"/>
      <c r="FD207" s="62"/>
      <c r="FE207" s="62"/>
      <c r="FF207" s="62"/>
      <c r="FG207" s="62"/>
      <c r="FH207" s="62"/>
      <c r="FI207" s="62"/>
      <c r="FJ207" s="62"/>
      <c r="FK207" s="62"/>
      <c r="FL207" s="62"/>
      <c r="FM207" s="62"/>
      <c r="FN207" s="62"/>
      <c r="FO207" s="62"/>
      <c r="FP207" s="62"/>
      <c r="FQ207" s="62"/>
      <c r="FR207" s="62"/>
      <c r="FS207" s="5"/>
      <c r="FT207" s="5"/>
      <c r="FU207" s="5"/>
      <c r="FV207" s="5"/>
      <c r="FW207" s="5"/>
      <c r="FX207" s="5"/>
      <c r="FY207" s="5"/>
      <c r="FZ207" s="5"/>
      <c r="GA207" s="5"/>
      <c r="GB207" s="5"/>
      <c r="GC207" s="5"/>
      <c r="GD207" s="5"/>
      <c r="GE207" s="5"/>
      <c r="GF207" s="5"/>
      <c r="GG207" s="5"/>
      <c r="GH207" s="62"/>
      <c r="GI207" s="62"/>
      <c r="GJ207" s="62"/>
      <c r="GK207" s="62"/>
      <c r="GL207" s="62"/>
      <c r="GM207" s="62"/>
      <c r="GN207" s="62"/>
      <c r="GO207" s="62"/>
      <c r="GP207" s="62"/>
      <c r="GQ207" s="62"/>
      <c r="GR207" s="62"/>
      <c r="GS207" s="62"/>
      <c r="GT207" s="62"/>
      <c r="GU207" s="62"/>
      <c r="GV207" s="62"/>
      <c r="GW207" s="5"/>
      <c r="GX207" s="5"/>
      <c r="GY207" s="5"/>
      <c r="GZ207" s="5"/>
      <c r="HA207" s="5"/>
      <c r="HB207" s="5"/>
      <c r="HC207" s="5"/>
      <c r="HD207" s="5"/>
      <c r="HE207" s="5"/>
      <c r="HF207" s="5"/>
      <c r="HG207" s="5"/>
      <c r="HH207" s="5"/>
      <c r="HI207" s="5"/>
      <c r="HJ207" s="5"/>
      <c r="HK207" s="5"/>
      <c r="HL207" s="62"/>
      <c r="HM207" s="62"/>
      <c r="HN207" s="62"/>
      <c r="HO207" s="62"/>
      <c r="HP207" s="62"/>
      <c r="HQ207" s="62"/>
      <c r="HR207" s="62"/>
      <c r="HS207" s="62"/>
      <c r="HT207" s="62"/>
      <c r="HU207" s="62"/>
      <c r="HV207" s="62"/>
      <c r="HW207" s="62"/>
      <c r="HX207" s="62"/>
      <c r="HY207" s="62"/>
      <c r="HZ207" s="62"/>
      <c r="IA207" s="5"/>
      <c r="IB207" s="5"/>
      <c r="IC207" s="5"/>
      <c r="ID207" s="5"/>
      <c r="IE207" s="5"/>
      <c r="IF207" s="5"/>
      <c r="IG207" s="5"/>
      <c r="IH207" s="5"/>
      <c r="II207" s="5"/>
      <c r="IJ207" s="5"/>
      <c r="IK207" s="5"/>
      <c r="IL207" s="5"/>
      <c r="IM207" s="5"/>
      <c r="IN207" s="5"/>
      <c r="IO207" s="5"/>
      <c r="IP207" s="62"/>
      <c r="IQ207" s="62"/>
      <c r="IR207" s="62"/>
      <c r="IS207" s="62"/>
      <c r="IT207" s="62"/>
      <c r="IU207" s="62"/>
      <c r="IV207" s="62"/>
      <c r="IW207" s="62"/>
      <c r="IX207" s="62"/>
      <c r="IY207" s="62"/>
      <c r="IZ207" s="62"/>
      <c r="JA207" s="62"/>
      <c r="JB207" s="62"/>
      <c r="JC207" s="62"/>
      <c r="JD207" s="62"/>
      <c r="JE207" s="5"/>
      <c r="JF207" s="5"/>
      <c r="JG207" s="5"/>
      <c r="JH207" s="5"/>
      <c r="JI207" s="5"/>
      <c r="JJ207" s="5"/>
      <c r="JK207" s="5"/>
      <c r="JL207" s="5"/>
      <c r="JM207" s="5"/>
      <c r="JN207" s="5"/>
      <c r="JO207" s="5"/>
      <c r="JP207" s="5"/>
      <c r="JQ207" s="5"/>
      <c r="JR207" s="5"/>
      <c r="JS207" s="5"/>
      <c r="JT207" s="62"/>
      <c r="JU207" s="62"/>
      <c r="JV207" s="62"/>
      <c r="JW207" s="62"/>
      <c r="JX207" s="62"/>
      <c r="JY207" s="62"/>
      <c r="JZ207" s="62"/>
      <c r="KA207" s="62"/>
      <c r="KB207" s="62"/>
      <c r="KC207" s="62"/>
      <c r="KD207" s="62"/>
      <c r="KE207" s="62"/>
      <c r="KF207" s="62"/>
      <c r="KG207" s="62"/>
      <c r="KH207" s="62"/>
      <c r="KI207" s="5"/>
      <c r="KJ207" s="5"/>
      <c r="KK207" s="5"/>
      <c r="KL207" s="5"/>
      <c r="KM207" s="5"/>
      <c r="KN207" s="5"/>
      <c r="KO207" s="5"/>
      <c r="KP207" s="5"/>
      <c r="KQ207" s="5"/>
      <c r="KR207" s="5"/>
      <c r="KS207" s="5"/>
      <c r="KT207" s="5"/>
      <c r="KU207" s="5"/>
      <c r="KV207" s="5"/>
      <c r="KW207" s="5"/>
      <c r="KX207" s="62"/>
      <c r="KY207" s="62"/>
      <c r="KZ207" s="62"/>
      <c r="LA207" s="62"/>
      <c r="LB207" s="62"/>
      <c r="LC207" s="62"/>
      <c r="LD207" s="62"/>
      <c r="LE207" s="62"/>
      <c r="LF207" s="62"/>
      <c r="LG207" s="62"/>
      <c r="LH207" s="62"/>
      <c r="LI207" s="62"/>
      <c r="LJ207" s="62"/>
      <c r="LK207" s="62"/>
      <c r="LL207" s="62"/>
    </row>
    <row r="208" spans="1:324" x14ac:dyDescent="0.35">
      <c r="A208" s="131">
        <v>204</v>
      </c>
      <c r="B208" s="170"/>
      <c r="C208" s="170"/>
      <c r="D208" s="152">
        <v>385</v>
      </c>
      <c r="E208" s="72" t="str">
        <f>'BVEM Scorecard'!F207</f>
        <v>Wind</v>
      </c>
      <c r="F208" s="96"/>
      <c r="G208" s="96"/>
      <c r="H208" s="96"/>
      <c r="I208" s="96"/>
      <c r="J208" s="66"/>
      <c r="K208" s="66"/>
      <c r="L208" s="66"/>
      <c r="M208" s="66"/>
      <c r="N208" s="66"/>
      <c r="O208" s="66"/>
      <c r="P208" s="66"/>
      <c r="Q208" s="66"/>
      <c r="R208" s="66"/>
      <c r="S208" s="66"/>
      <c r="T208" s="66"/>
      <c r="U208" s="66"/>
      <c r="V208" s="66"/>
      <c r="W208" s="66"/>
      <c r="X208" s="35"/>
      <c r="Y208" s="5"/>
      <c r="Z208" s="5"/>
      <c r="AA208" s="5"/>
      <c r="AB208" s="5"/>
      <c r="AC208" s="5"/>
      <c r="AD208" s="5"/>
      <c r="AE208" s="5"/>
      <c r="AF208" s="5"/>
      <c r="AG208" s="5"/>
      <c r="AH208" s="5"/>
      <c r="AI208" s="5"/>
      <c r="AJ208" s="35"/>
      <c r="AK208" s="35"/>
      <c r="AL208" s="35"/>
      <c r="AM208" s="35"/>
      <c r="AN208" s="62"/>
      <c r="AO208" s="62"/>
      <c r="AP208" s="62"/>
      <c r="AQ208" s="62"/>
      <c r="AR208" s="62"/>
      <c r="AS208" s="62"/>
      <c r="AT208" s="62"/>
      <c r="AU208" s="62"/>
      <c r="AV208" s="62"/>
      <c r="AW208" s="62"/>
      <c r="AX208" s="62"/>
      <c r="AY208" s="62"/>
      <c r="AZ208" s="62"/>
      <c r="BA208" s="62"/>
      <c r="BB208" s="62"/>
      <c r="BC208" s="5"/>
      <c r="BD208" s="5"/>
      <c r="BE208" s="5"/>
      <c r="BF208" s="5"/>
      <c r="BG208" s="5"/>
      <c r="BH208" s="5"/>
      <c r="BI208" s="5"/>
      <c r="BJ208" s="5"/>
      <c r="BK208" s="5"/>
      <c r="BL208" s="5"/>
      <c r="BM208" s="5"/>
      <c r="BN208" s="5"/>
      <c r="BO208" s="5"/>
      <c r="BP208" s="5"/>
      <c r="BQ208" s="5"/>
      <c r="BR208" s="62"/>
      <c r="BS208" s="62"/>
      <c r="BT208" s="62"/>
      <c r="BU208" s="62"/>
      <c r="BV208" s="62"/>
      <c r="BW208" s="62"/>
      <c r="BX208" s="62"/>
      <c r="BY208" s="62"/>
      <c r="BZ208" s="62"/>
      <c r="CA208" s="62"/>
      <c r="CB208" s="62"/>
      <c r="CC208" s="62"/>
      <c r="CD208" s="62"/>
      <c r="CE208" s="62"/>
      <c r="CF208" s="62"/>
      <c r="CG208" s="5"/>
      <c r="CH208" s="5"/>
      <c r="CI208" s="5"/>
      <c r="CJ208" s="5"/>
      <c r="CK208" s="5"/>
      <c r="CL208" s="5"/>
      <c r="CM208" s="5"/>
      <c r="CN208" s="5"/>
      <c r="CO208" s="5"/>
      <c r="CP208" s="5"/>
      <c r="CQ208" s="5"/>
      <c r="CR208" s="5"/>
      <c r="CS208" s="5"/>
      <c r="CT208" s="5"/>
      <c r="CU208" s="5"/>
      <c r="CV208" s="62"/>
      <c r="CW208" s="62"/>
      <c r="CX208" s="62"/>
      <c r="CY208" s="62"/>
      <c r="CZ208" s="62"/>
      <c r="DA208" s="62"/>
      <c r="DB208" s="62"/>
      <c r="DC208" s="62"/>
      <c r="DD208" s="62"/>
      <c r="DE208" s="62"/>
      <c r="DF208" s="62"/>
      <c r="DG208" s="62"/>
      <c r="DH208" s="62"/>
      <c r="DI208" s="62"/>
      <c r="DJ208" s="62"/>
      <c r="DK208" s="5"/>
      <c r="DL208" s="5"/>
      <c r="DM208" s="5"/>
      <c r="DN208" s="5"/>
      <c r="DO208" s="5"/>
      <c r="DP208" s="5"/>
      <c r="DQ208" s="5"/>
      <c r="DR208" s="5"/>
      <c r="DS208" s="5"/>
      <c r="DT208" s="5"/>
      <c r="DU208" s="5"/>
      <c r="DV208" s="5"/>
      <c r="DW208" s="5"/>
      <c r="DX208" s="5"/>
      <c r="DY208" s="5"/>
      <c r="DZ208" s="62"/>
      <c r="EA208" s="62"/>
      <c r="EB208" s="62"/>
      <c r="EC208" s="62"/>
      <c r="ED208" s="62"/>
      <c r="EE208" s="62"/>
      <c r="EF208" s="62"/>
      <c r="EG208" s="62"/>
      <c r="EH208" s="62"/>
      <c r="EI208" s="62"/>
      <c r="EJ208" s="62"/>
      <c r="EK208" s="62"/>
      <c r="EL208" s="62"/>
      <c r="EM208" s="62"/>
      <c r="EN208" s="62"/>
      <c r="EO208" s="5"/>
      <c r="EP208" s="5"/>
      <c r="EQ208" s="5"/>
      <c r="ER208" s="5"/>
      <c r="ES208" s="5"/>
      <c r="ET208" s="5"/>
      <c r="EU208" s="5"/>
      <c r="EV208" s="5"/>
      <c r="EW208" s="5"/>
      <c r="EX208" s="5"/>
      <c r="EY208" s="5"/>
      <c r="EZ208" s="5"/>
      <c r="FA208" s="5"/>
      <c r="FB208" s="5"/>
      <c r="FC208" s="5"/>
      <c r="FD208" s="62"/>
      <c r="FE208" s="62"/>
      <c r="FF208" s="62"/>
      <c r="FG208" s="62"/>
      <c r="FH208" s="62"/>
      <c r="FI208" s="62"/>
      <c r="FJ208" s="62"/>
      <c r="FK208" s="62"/>
      <c r="FL208" s="62"/>
      <c r="FM208" s="62"/>
      <c r="FN208" s="62"/>
      <c r="FO208" s="62"/>
      <c r="FP208" s="62"/>
      <c r="FQ208" s="62"/>
      <c r="FR208" s="62"/>
      <c r="FS208" s="5"/>
      <c r="FT208" s="5"/>
      <c r="FU208" s="5"/>
      <c r="FV208" s="5"/>
      <c r="FW208" s="5"/>
      <c r="FX208" s="5"/>
      <c r="FY208" s="5"/>
      <c r="FZ208" s="5"/>
      <c r="GA208" s="5"/>
      <c r="GB208" s="5"/>
      <c r="GC208" s="5"/>
      <c r="GD208" s="5"/>
      <c r="GE208" s="5"/>
      <c r="GF208" s="5"/>
      <c r="GG208" s="5"/>
      <c r="GH208" s="62"/>
      <c r="GI208" s="62"/>
      <c r="GJ208" s="62"/>
      <c r="GK208" s="62"/>
      <c r="GL208" s="62"/>
      <c r="GM208" s="62"/>
      <c r="GN208" s="62"/>
      <c r="GO208" s="62"/>
      <c r="GP208" s="62"/>
      <c r="GQ208" s="62"/>
      <c r="GR208" s="62"/>
      <c r="GS208" s="62"/>
      <c r="GT208" s="62"/>
      <c r="GU208" s="62"/>
      <c r="GV208" s="62"/>
      <c r="GW208" s="5"/>
      <c r="GX208" s="5"/>
      <c r="GY208" s="5"/>
      <c r="GZ208" s="5"/>
      <c r="HA208" s="5"/>
      <c r="HB208" s="5"/>
      <c r="HC208" s="5"/>
      <c r="HD208" s="5"/>
      <c r="HE208" s="5"/>
      <c r="HF208" s="5"/>
      <c r="HG208" s="5"/>
      <c r="HH208" s="5"/>
      <c r="HI208" s="5"/>
      <c r="HJ208" s="5"/>
      <c r="HK208" s="5"/>
      <c r="HL208" s="62"/>
      <c r="HM208" s="62"/>
      <c r="HN208" s="62"/>
      <c r="HO208" s="62"/>
      <c r="HP208" s="62"/>
      <c r="HQ208" s="62"/>
      <c r="HR208" s="62"/>
      <c r="HS208" s="62"/>
      <c r="HT208" s="62"/>
      <c r="HU208" s="62"/>
      <c r="HV208" s="62"/>
      <c r="HW208" s="62"/>
      <c r="HX208" s="62"/>
      <c r="HY208" s="62"/>
      <c r="HZ208" s="62"/>
      <c r="IA208" s="5"/>
      <c r="IB208" s="5"/>
      <c r="IC208" s="5"/>
      <c r="ID208" s="5"/>
      <c r="IE208" s="5"/>
      <c r="IF208" s="5"/>
      <c r="IG208" s="5"/>
      <c r="IH208" s="5"/>
      <c r="II208" s="5"/>
      <c r="IJ208" s="5"/>
      <c r="IK208" s="5"/>
      <c r="IL208" s="5"/>
      <c r="IM208" s="5"/>
      <c r="IN208" s="5"/>
      <c r="IO208" s="5"/>
      <c r="IP208" s="62"/>
      <c r="IQ208" s="62"/>
      <c r="IR208" s="62"/>
      <c r="IS208" s="62"/>
      <c r="IT208" s="62"/>
      <c r="IU208" s="62"/>
      <c r="IV208" s="62"/>
      <c r="IW208" s="62"/>
      <c r="IX208" s="62"/>
      <c r="IY208" s="62"/>
      <c r="IZ208" s="62"/>
      <c r="JA208" s="62"/>
      <c r="JB208" s="62"/>
      <c r="JC208" s="62"/>
      <c r="JD208" s="62"/>
      <c r="JE208" s="5"/>
      <c r="JF208" s="5"/>
      <c r="JG208" s="5"/>
      <c r="JH208" s="5"/>
      <c r="JI208" s="5"/>
      <c r="JJ208" s="5"/>
      <c r="JK208" s="5"/>
      <c r="JL208" s="5"/>
      <c r="JM208" s="5"/>
      <c r="JN208" s="5"/>
      <c r="JO208" s="5"/>
      <c r="JP208" s="5"/>
      <c r="JQ208" s="5"/>
      <c r="JR208" s="5"/>
      <c r="JS208" s="5"/>
      <c r="JT208" s="62"/>
      <c r="JU208" s="62"/>
      <c r="JV208" s="62"/>
      <c r="JW208" s="62"/>
      <c r="JX208" s="62"/>
      <c r="JY208" s="62"/>
      <c r="JZ208" s="62"/>
      <c r="KA208" s="62"/>
      <c r="KB208" s="62"/>
      <c r="KC208" s="62"/>
      <c r="KD208" s="62"/>
      <c r="KE208" s="62"/>
      <c r="KF208" s="62"/>
      <c r="KG208" s="62"/>
      <c r="KH208" s="62"/>
      <c r="KI208" s="5"/>
      <c r="KJ208" s="5"/>
      <c r="KK208" s="5"/>
      <c r="KL208" s="5"/>
      <c r="KM208" s="5"/>
      <c r="KN208" s="5"/>
      <c r="KO208" s="5"/>
      <c r="KP208" s="5"/>
      <c r="KQ208" s="5"/>
      <c r="KR208" s="5"/>
      <c r="KS208" s="5"/>
      <c r="KT208" s="5"/>
      <c r="KU208" s="5"/>
      <c r="KV208" s="5"/>
      <c r="KW208" s="5"/>
      <c r="KX208" s="62"/>
      <c r="KY208" s="62"/>
      <c r="KZ208" s="62"/>
      <c r="LA208" s="62"/>
      <c r="LB208" s="62"/>
      <c r="LC208" s="62"/>
      <c r="LD208" s="62"/>
      <c r="LE208" s="62"/>
      <c r="LF208" s="62"/>
      <c r="LG208" s="62"/>
      <c r="LH208" s="62"/>
      <c r="LI208" s="62"/>
      <c r="LJ208" s="62"/>
      <c r="LK208" s="62"/>
      <c r="LL208" s="62"/>
    </row>
    <row r="209" spans="1:324" x14ac:dyDescent="0.35">
      <c r="A209" s="131">
        <v>205</v>
      </c>
      <c r="B209" s="170"/>
      <c r="C209" s="170"/>
      <c r="D209" s="152">
        <v>599</v>
      </c>
      <c r="E209" s="72" t="str">
        <f>'BVEM Scorecard'!F208</f>
        <v>Wind</v>
      </c>
      <c r="F209" s="96"/>
      <c r="G209" s="96"/>
      <c r="H209" s="96"/>
      <c r="I209" s="96"/>
      <c r="J209" s="66"/>
      <c r="K209" s="66"/>
      <c r="L209" s="66"/>
      <c r="M209" s="66"/>
      <c r="N209" s="66"/>
      <c r="O209" s="66"/>
      <c r="P209" s="66"/>
      <c r="Q209" s="66"/>
      <c r="R209" s="66"/>
      <c r="S209" s="66"/>
      <c r="T209" s="66"/>
      <c r="U209" s="66"/>
      <c r="V209" s="66"/>
      <c r="W209" s="66"/>
      <c r="X209" s="35"/>
      <c r="Y209" s="5"/>
      <c r="Z209" s="5"/>
      <c r="AA209" s="5"/>
      <c r="AB209" s="5"/>
      <c r="AC209" s="5"/>
      <c r="AD209" s="5"/>
      <c r="AE209" s="5"/>
      <c r="AF209" s="5"/>
      <c r="AG209" s="5"/>
      <c r="AH209" s="5"/>
      <c r="AI209" s="5"/>
      <c r="AJ209" s="35"/>
      <c r="AK209" s="35"/>
      <c r="AL209" s="35"/>
      <c r="AM209" s="35"/>
      <c r="AN209" s="62"/>
      <c r="AO209" s="62"/>
      <c r="AP209" s="62"/>
      <c r="AQ209" s="62"/>
      <c r="AR209" s="62"/>
      <c r="AS209" s="62"/>
      <c r="AT209" s="62"/>
      <c r="AU209" s="62"/>
      <c r="AV209" s="62"/>
      <c r="AW209" s="62"/>
      <c r="AX209" s="62"/>
      <c r="AY209" s="62"/>
      <c r="AZ209" s="62"/>
      <c r="BA209" s="62"/>
      <c r="BB209" s="62"/>
      <c r="BC209" s="5"/>
      <c r="BD209" s="5"/>
      <c r="BE209" s="5"/>
      <c r="BF209" s="5"/>
      <c r="BG209" s="5"/>
      <c r="BH209" s="5"/>
      <c r="BI209" s="5"/>
      <c r="BJ209" s="5"/>
      <c r="BK209" s="5"/>
      <c r="BL209" s="5"/>
      <c r="BM209" s="5"/>
      <c r="BN209" s="5"/>
      <c r="BO209" s="5"/>
      <c r="BP209" s="5"/>
      <c r="BQ209" s="5"/>
      <c r="BR209" s="62"/>
      <c r="BS209" s="62"/>
      <c r="BT209" s="62"/>
      <c r="BU209" s="62"/>
      <c r="BV209" s="62"/>
      <c r="BW209" s="62"/>
      <c r="BX209" s="62"/>
      <c r="BY209" s="62"/>
      <c r="BZ209" s="62"/>
      <c r="CA209" s="62"/>
      <c r="CB209" s="62"/>
      <c r="CC209" s="62"/>
      <c r="CD209" s="62"/>
      <c r="CE209" s="62"/>
      <c r="CF209" s="62"/>
      <c r="CG209" s="5"/>
      <c r="CH209" s="5"/>
      <c r="CI209" s="5"/>
      <c r="CJ209" s="5"/>
      <c r="CK209" s="5"/>
      <c r="CL209" s="5"/>
      <c r="CM209" s="5"/>
      <c r="CN209" s="5"/>
      <c r="CO209" s="5"/>
      <c r="CP209" s="5"/>
      <c r="CQ209" s="5"/>
      <c r="CR209" s="5"/>
      <c r="CS209" s="5"/>
      <c r="CT209" s="5"/>
      <c r="CU209" s="5"/>
      <c r="CV209" s="62"/>
      <c r="CW209" s="62"/>
      <c r="CX209" s="62"/>
      <c r="CY209" s="62"/>
      <c r="CZ209" s="62"/>
      <c r="DA209" s="62"/>
      <c r="DB209" s="62"/>
      <c r="DC209" s="62"/>
      <c r="DD209" s="62"/>
      <c r="DE209" s="62"/>
      <c r="DF209" s="62"/>
      <c r="DG209" s="62"/>
      <c r="DH209" s="62"/>
      <c r="DI209" s="62"/>
      <c r="DJ209" s="62"/>
      <c r="DK209" s="5"/>
      <c r="DL209" s="5"/>
      <c r="DM209" s="5"/>
      <c r="DN209" s="5"/>
      <c r="DO209" s="5"/>
      <c r="DP209" s="5"/>
      <c r="DQ209" s="5"/>
      <c r="DR209" s="5"/>
      <c r="DS209" s="5"/>
      <c r="DT209" s="5"/>
      <c r="DU209" s="5"/>
      <c r="DV209" s="5"/>
      <c r="DW209" s="5"/>
      <c r="DX209" s="5"/>
      <c r="DY209" s="5"/>
      <c r="DZ209" s="62"/>
      <c r="EA209" s="62"/>
      <c r="EB209" s="62"/>
      <c r="EC209" s="62"/>
      <c r="ED209" s="62"/>
      <c r="EE209" s="62"/>
      <c r="EF209" s="62"/>
      <c r="EG209" s="62"/>
      <c r="EH209" s="62"/>
      <c r="EI209" s="62"/>
      <c r="EJ209" s="62"/>
      <c r="EK209" s="62"/>
      <c r="EL209" s="62"/>
      <c r="EM209" s="62"/>
      <c r="EN209" s="62"/>
      <c r="EO209" s="5"/>
      <c r="EP209" s="5"/>
      <c r="EQ209" s="5"/>
      <c r="ER209" s="5"/>
      <c r="ES209" s="5"/>
      <c r="ET209" s="5"/>
      <c r="EU209" s="5"/>
      <c r="EV209" s="5"/>
      <c r="EW209" s="5"/>
      <c r="EX209" s="5"/>
      <c r="EY209" s="5"/>
      <c r="EZ209" s="5"/>
      <c r="FA209" s="5"/>
      <c r="FB209" s="5"/>
      <c r="FC209" s="5"/>
      <c r="FD209" s="62"/>
      <c r="FE209" s="62"/>
      <c r="FF209" s="62"/>
      <c r="FG209" s="62"/>
      <c r="FH209" s="62"/>
      <c r="FI209" s="62"/>
      <c r="FJ209" s="62"/>
      <c r="FK209" s="62"/>
      <c r="FL209" s="62"/>
      <c r="FM209" s="62"/>
      <c r="FN209" s="62"/>
      <c r="FO209" s="62"/>
      <c r="FP209" s="62"/>
      <c r="FQ209" s="62"/>
      <c r="FR209" s="62"/>
      <c r="FS209" s="5"/>
      <c r="FT209" s="5"/>
      <c r="FU209" s="5"/>
      <c r="FV209" s="5"/>
      <c r="FW209" s="5"/>
      <c r="FX209" s="5"/>
      <c r="FY209" s="5"/>
      <c r="FZ209" s="5"/>
      <c r="GA209" s="5"/>
      <c r="GB209" s="5"/>
      <c r="GC209" s="5"/>
      <c r="GD209" s="5"/>
      <c r="GE209" s="5"/>
      <c r="GF209" s="5"/>
      <c r="GG209" s="5"/>
      <c r="GH209" s="62"/>
      <c r="GI209" s="62"/>
      <c r="GJ209" s="62"/>
      <c r="GK209" s="62"/>
      <c r="GL209" s="62"/>
      <c r="GM209" s="62"/>
      <c r="GN209" s="62"/>
      <c r="GO209" s="62"/>
      <c r="GP209" s="62"/>
      <c r="GQ209" s="62"/>
      <c r="GR209" s="62"/>
      <c r="GS209" s="62"/>
      <c r="GT209" s="62"/>
      <c r="GU209" s="62"/>
      <c r="GV209" s="62"/>
      <c r="GW209" s="5"/>
      <c r="GX209" s="5"/>
      <c r="GY209" s="5"/>
      <c r="GZ209" s="5"/>
      <c r="HA209" s="5"/>
      <c r="HB209" s="5"/>
      <c r="HC209" s="5"/>
      <c r="HD209" s="5"/>
      <c r="HE209" s="5"/>
      <c r="HF209" s="5"/>
      <c r="HG209" s="5"/>
      <c r="HH209" s="5"/>
      <c r="HI209" s="5"/>
      <c r="HJ209" s="5"/>
      <c r="HK209" s="5"/>
      <c r="HL209" s="62"/>
      <c r="HM209" s="62"/>
      <c r="HN209" s="62"/>
      <c r="HO209" s="62"/>
      <c r="HP209" s="62"/>
      <c r="HQ209" s="62"/>
      <c r="HR209" s="62"/>
      <c r="HS209" s="62"/>
      <c r="HT209" s="62"/>
      <c r="HU209" s="62"/>
      <c r="HV209" s="62"/>
      <c r="HW209" s="62"/>
      <c r="HX209" s="62"/>
      <c r="HY209" s="62"/>
      <c r="HZ209" s="62"/>
      <c r="IA209" s="5"/>
      <c r="IB209" s="5"/>
      <c r="IC209" s="5"/>
      <c r="ID209" s="5"/>
      <c r="IE209" s="5"/>
      <c r="IF209" s="5"/>
      <c r="IG209" s="5"/>
      <c r="IH209" s="5"/>
      <c r="II209" s="5"/>
      <c r="IJ209" s="5"/>
      <c r="IK209" s="5"/>
      <c r="IL209" s="5"/>
      <c r="IM209" s="5"/>
      <c r="IN209" s="5"/>
      <c r="IO209" s="5"/>
      <c r="IP209" s="62"/>
      <c r="IQ209" s="62"/>
      <c r="IR209" s="62"/>
      <c r="IS209" s="62"/>
      <c r="IT209" s="62"/>
      <c r="IU209" s="62"/>
      <c r="IV209" s="62"/>
      <c r="IW209" s="62"/>
      <c r="IX209" s="62"/>
      <c r="IY209" s="62"/>
      <c r="IZ209" s="62"/>
      <c r="JA209" s="62"/>
      <c r="JB209" s="62"/>
      <c r="JC209" s="62"/>
      <c r="JD209" s="62"/>
      <c r="JE209" s="5"/>
      <c r="JF209" s="5"/>
      <c r="JG209" s="5"/>
      <c r="JH209" s="5"/>
      <c r="JI209" s="5"/>
      <c r="JJ209" s="5"/>
      <c r="JK209" s="5"/>
      <c r="JL209" s="5"/>
      <c r="JM209" s="5"/>
      <c r="JN209" s="5"/>
      <c r="JO209" s="5"/>
      <c r="JP209" s="5"/>
      <c r="JQ209" s="5"/>
      <c r="JR209" s="5"/>
      <c r="JS209" s="5"/>
      <c r="JT209" s="62"/>
      <c r="JU209" s="62"/>
      <c r="JV209" s="62"/>
      <c r="JW209" s="62"/>
      <c r="JX209" s="62"/>
      <c r="JY209" s="62"/>
      <c r="JZ209" s="62"/>
      <c r="KA209" s="62"/>
      <c r="KB209" s="62"/>
      <c r="KC209" s="62"/>
      <c r="KD209" s="62"/>
      <c r="KE209" s="62"/>
      <c r="KF209" s="62"/>
      <c r="KG209" s="62"/>
      <c r="KH209" s="62"/>
      <c r="KI209" s="5"/>
      <c r="KJ209" s="5"/>
      <c r="KK209" s="5"/>
      <c r="KL209" s="5"/>
      <c r="KM209" s="5"/>
      <c r="KN209" s="5"/>
      <c r="KO209" s="5"/>
      <c r="KP209" s="5"/>
      <c r="KQ209" s="5"/>
      <c r="KR209" s="5"/>
      <c r="KS209" s="5"/>
      <c r="KT209" s="5"/>
      <c r="KU209" s="5"/>
      <c r="KV209" s="5"/>
      <c r="KW209" s="5"/>
      <c r="KX209" s="62"/>
      <c r="KY209" s="62"/>
      <c r="KZ209" s="62"/>
      <c r="LA209" s="62"/>
      <c r="LB209" s="62"/>
      <c r="LC209" s="62"/>
      <c r="LD209" s="62"/>
      <c r="LE209" s="62"/>
      <c r="LF209" s="62"/>
      <c r="LG209" s="62"/>
      <c r="LH209" s="62"/>
      <c r="LI209" s="62"/>
      <c r="LJ209" s="62"/>
      <c r="LK209" s="62"/>
      <c r="LL209" s="62"/>
    </row>
    <row r="210" spans="1:324" x14ac:dyDescent="0.35">
      <c r="A210" s="131">
        <v>206</v>
      </c>
      <c r="B210" s="170"/>
      <c r="C210" s="170"/>
      <c r="D210" s="152">
        <v>390</v>
      </c>
      <c r="E210" s="72" t="str">
        <f>'BVEM Scorecard'!F209</f>
        <v>Wind</v>
      </c>
      <c r="F210" s="96"/>
      <c r="G210" s="96"/>
      <c r="H210" s="96"/>
      <c r="I210" s="96"/>
      <c r="J210" s="66"/>
      <c r="K210" s="66"/>
      <c r="L210" s="66"/>
      <c r="M210" s="66"/>
      <c r="N210" s="66"/>
      <c r="O210" s="66"/>
      <c r="P210" s="66"/>
      <c r="Q210" s="66"/>
      <c r="R210" s="66"/>
      <c r="S210" s="66"/>
      <c r="T210" s="66"/>
      <c r="U210" s="66"/>
      <c r="V210" s="66"/>
      <c r="W210" s="66"/>
      <c r="X210" s="35"/>
      <c r="Y210" s="5"/>
      <c r="Z210" s="5"/>
      <c r="AA210" s="5"/>
      <c r="AB210" s="5"/>
      <c r="AC210" s="5"/>
      <c r="AD210" s="5"/>
      <c r="AE210" s="5"/>
      <c r="AF210" s="5"/>
      <c r="AG210" s="5"/>
      <c r="AH210" s="5"/>
      <c r="AI210" s="5"/>
      <c r="AJ210" s="35"/>
      <c r="AK210" s="35"/>
      <c r="AL210" s="35"/>
      <c r="AM210" s="35"/>
      <c r="AN210" s="62"/>
      <c r="AO210" s="62"/>
      <c r="AP210" s="62"/>
      <c r="AQ210" s="62"/>
      <c r="AR210" s="62"/>
      <c r="AS210" s="62"/>
      <c r="AT210" s="62"/>
      <c r="AU210" s="62"/>
      <c r="AV210" s="62"/>
      <c r="AW210" s="62"/>
      <c r="AX210" s="62"/>
      <c r="AY210" s="62"/>
      <c r="AZ210" s="62"/>
      <c r="BA210" s="62"/>
      <c r="BB210" s="62"/>
      <c r="BC210" s="5"/>
      <c r="BD210" s="5"/>
      <c r="BE210" s="5"/>
      <c r="BF210" s="5"/>
      <c r="BG210" s="5"/>
      <c r="BH210" s="5"/>
      <c r="BI210" s="5"/>
      <c r="BJ210" s="5"/>
      <c r="BK210" s="5"/>
      <c r="BL210" s="5"/>
      <c r="BM210" s="5"/>
      <c r="BN210" s="5"/>
      <c r="BO210" s="5"/>
      <c r="BP210" s="5"/>
      <c r="BQ210" s="5"/>
      <c r="BR210" s="62"/>
      <c r="BS210" s="62"/>
      <c r="BT210" s="62"/>
      <c r="BU210" s="62"/>
      <c r="BV210" s="62"/>
      <c r="BW210" s="62"/>
      <c r="BX210" s="62"/>
      <c r="BY210" s="62"/>
      <c r="BZ210" s="62"/>
      <c r="CA210" s="62"/>
      <c r="CB210" s="62"/>
      <c r="CC210" s="62"/>
      <c r="CD210" s="62"/>
      <c r="CE210" s="62"/>
      <c r="CF210" s="62"/>
      <c r="CG210" s="5"/>
      <c r="CH210" s="5"/>
      <c r="CI210" s="5"/>
      <c r="CJ210" s="5"/>
      <c r="CK210" s="5"/>
      <c r="CL210" s="5"/>
      <c r="CM210" s="5"/>
      <c r="CN210" s="5"/>
      <c r="CO210" s="5"/>
      <c r="CP210" s="5"/>
      <c r="CQ210" s="5"/>
      <c r="CR210" s="5"/>
      <c r="CS210" s="5"/>
      <c r="CT210" s="5"/>
      <c r="CU210" s="5"/>
      <c r="CV210" s="62"/>
      <c r="CW210" s="62"/>
      <c r="CX210" s="62"/>
      <c r="CY210" s="62"/>
      <c r="CZ210" s="62"/>
      <c r="DA210" s="62"/>
      <c r="DB210" s="62"/>
      <c r="DC210" s="62"/>
      <c r="DD210" s="62"/>
      <c r="DE210" s="62"/>
      <c r="DF210" s="62"/>
      <c r="DG210" s="62"/>
      <c r="DH210" s="62"/>
      <c r="DI210" s="62"/>
      <c r="DJ210" s="62"/>
      <c r="DK210" s="5"/>
      <c r="DL210" s="5"/>
      <c r="DM210" s="5"/>
      <c r="DN210" s="5"/>
      <c r="DO210" s="5"/>
      <c r="DP210" s="5"/>
      <c r="DQ210" s="5"/>
      <c r="DR210" s="5"/>
      <c r="DS210" s="5"/>
      <c r="DT210" s="5"/>
      <c r="DU210" s="5"/>
      <c r="DV210" s="5"/>
      <c r="DW210" s="5"/>
      <c r="DX210" s="5"/>
      <c r="DY210" s="5"/>
      <c r="DZ210" s="62"/>
      <c r="EA210" s="62"/>
      <c r="EB210" s="62"/>
      <c r="EC210" s="62"/>
      <c r="ED210" s="62"/>
      <c r="EE210" s="62"/>
      <c r="EF210" s="62"/>
      <c r="EG210" s="62"/>
      <c r="EH210" s="62"/>
      <c r="EI210" s="62"/>
      <c r="EJ210" s="62"/>
      <c r="EK210" s="62"/>
      <c r="EL210" s="62"/>
      <c r="EM210" s="62"/>
      <c r="EN210" s="62"/>
      <c r="EO210" s="5"/>
      <c r="EP210" s="5"/>
      <c r="EQ210" s="5"/>
      <c r="ER210" s="5"/>
      <c r="ES210" s="5"/>
      <c r="ET210" s="5"/>
      <c r="EU210" s="5"/>
      <c r="EV210" s="5"/>
      <c r="EW210" s="5"/>
      <c r="EX210" s="5"/>
      <c r="EY210" s="5"/>
      <c r="EZ210" s="5"/>
      <c r="FA210" s="5"/>
      <c r="FB210" s="5"/>
      <c r="FC210" s="5"/>
      <c r="FD210" s="62"/>
      <c r="FE210" s="62"/>
      <c r="FF210" s="62"/>
      <c r="FG210" s="62"/>
      <c r="FH210" s="62"/>
      <c r="FI210" s="62"/>
      <c r="FJ210" s="62"/>
      <c r="FK210" s="62"/>
      <c r="FL210" s="62"/>
      <c r="FM210" s="62"/>
      <c r="FN210" s="62"/>
      <c r="FO210" s="62"/>
      <c r="FP210" s="62"/>
      <c r="FQ210" s="62"/>
      <c r="FR210" s="62"/>
      <c r="FS210" s="5"/>
      <c r="FT210" s="5"/>
      <c r="FU210" s="5"/>
      <c r="FV210" s="5"/>
      <c r="FW210" s="5"/>
      <c r="FX210" s="5"/>
      <c r="FY210" s="5"/>
      <c r="FZ210" s="5"/>
      <c r="GA210" s="5"/>
      <c r="GB210" s="5"/>
      <c r="GC210" s="5"/>
      <c r="GD210" s="5"/>
      <c r="GE210" s="5"/>
      <c r="GF210" s="5"/>
      <c r="GG210" s="5"/>
      <c r="GH210" s="62"/>
      <c r="GI210" s="62"/>
      <c r="GJ210" s="62"/>
      <c r="GK210" s="62"/>
      <c r="GL210" s="62"/>
      <c r="GM210" s="62"/>
      <c r="GN210" s="62"/>
      <c r="GO210" s="62"/>
      <c r="GP210" s="62"/>
      <c r="GQ210" s="62"/>
      <c r="GR210" s="62"/>
      <c r="GS210" s="62"/>
      <c r="GT210" s="62"/>
      <c r="GU210" s="62"/>
      <c r="GV210" s="62"/>
      <c r="GW210" s="5"/>
      <c r="GX210" s="5"/>
      <c r="GY210" s="5"/>
      <c r="GZ210" s="5"/>
      <c r="HA210" s="5"/>
      <c r="HB210" s="5"/>
      <c r="HC210" s="5"/>
      <c r="HD210" s="5"/>
      <c r="HE210" s="5"/>
      <c r="HF210" s="5"/>
      <c r="HG210" s="5"/>
      <c r="HH210" s="5"/>
      <c r="HI210" s="5"/>
      <c r="HJ210" s="5"/>
      <c r="HK210" s="5"/>
      <c r="HL210" s="62"/>
      <c r="HM210" s="62"/>
      <c r="HN210" s="62"/>
      <c r="HO210" s="62"/>
      <c r="HP210" s="62"/>
      <c r="HQ210" s="62"/>
      <c r="HR210" s="62"/>
      <c r="HS210" s="62"/>
      <c r="HT210" s="62"/>
      <c r="HU210" s="62"/>
      <c r="HV210" s="62"/>
      <c r="HW210" s="62"/>
      <c r="HX210" s="62"/>
      <c r="HY210" s="62"/>
      <c r="HZ210" s="62"/>
      <c r="IA210" s="5"/>
      <c r="IB210" s="5"/>
      <c r="IC210" s="5"/>
      <c r="ID210" s="5"/>
      <c r="IE210" s="5"/>
      <c r="IF210" s="5"/>
      <c r="IG210" s="5"/>
      <c r="IH210" s="5"/>
      <c r="II210" s="5"/>
      <c r="IJ210" s="5"/>
      <c r="IK210" s="5"/>
      <c r="IL210" s="5"/>
      <c r="IM210" s="5"/>
      <c r="IN210" s="5"/>
      <c r="IO210" s="5"/>
      <c r="IP210" s="62"/>
      <c r="IQ210" s="62"/>
      <c r="IR210" s="62"/>
      <c r="IS210" s="62"/>
      <c r="IT210" s="62"/>
      <c r="IU210" s="62"/>
      <c r="IV210" s="62"/>
      <c r="IW210" s="62"/>
      <c r="IX210" s="62"/>
      <c r="IY210" s="62"/>
      <c r="IZ210" s="62"/>
      <c r="JA210" s="62"/>
      <c r="JB210" s="62"/>
      <c r="JC210" s="62"/>
      <c r="JD210" s="62"/>
      <c r="JE210" s="5"/>
      <c r="JF210" s="5"/>
      <c r="JG210" s="5"/>
      <c r="JH210" s="5"/>
      <c r="JI210" s="5"/>
      <c r="JJ210" s="5"/>
      <c r="JK210" s="5"/>
      <c r="JL210" s="5"/>
      <c r="JM210" s="5"/>
      <c r="JN210" s="5"/>
      <c r="JO210" s="5"/>
      <c r="JP210" s="5"/>
      <c r="JQ210" s="5"/>
      <c r="JR210" s="5"/>
      <c r="JS210" s="5"/>
      <c r="JT210" s="62"/>
      <c r="JU210" s="62"/>
      <c r="JV210" s="62"/>
      <c r="JW210" s="62"/>
      <c r="JX210" s="62"/>
      <c r="JY210" s="62"/>
      <c r="JZ210" s="62"/>
      <c r="KA210" s="62"/>
      <c r="KB210" s="62"/>
      <c r="KC210" s="62"/>
      <c r="KD210" s="62"/>
      <c r="KE210" s="62"/>
      <c r="KF210" s="62"/>
      <c r="KG210" s="62"/>
      <c r="KH210" s="62"/>
      <c r="KI210" s="5"/>
      <c r="KJ210" s="5"/>
      <c r="KK210" s="5"/>
      <c r="KL210" s="5"/>
      <c r="KM210" s="5"/>
      <c r="KN210" s="5"/>
      <c r="KO210" s="5"/>
      <c r="KP210" s="5"/>
      <c r="KQ210" s="5"/>
      <c r="KR210" s="5"/>
      <c r="KS210" s="5"/>
      <c r="KT210" s="5"/>
      <c r="KU210" s="5"/>
      <c r="KV210" s="5"/>
      <c r="KW210" s="5"/>
      <c r="KX210" s="62"/>
      <c r="KY210" s="62"/>
      <c r="KZ210" s="62"/>
      <c r="LA210" s="62"/>
      <c r="LB210" s="62"/>
      <c r="LC210" s="62"/>
      <c r="LD210" s="62"/>
      <c r="LE210" s="62"/>
      <c r="LF210" s="62"/>
      <c r="LG210" s="62"/>
      <c r="LH210" s="62"/>
      <c r="LI210" s="62"/>
      <c r="LJ210" s="62"/>
      <c r="LK210" s="62"/>
      <c r="LL210" s="62"/>
    </row>
    <row r="211" spans="1:324" x14ac:dyDescent="0.35">
      <c r="A211" s="131">
        <v>207</v>
      </c>
      <c r="B211" s="170"/>
      <c r="C211" s="170"/>
      <c r="D211" s="152">
        <v>633</v>
      </c>
      <c r="E211" s="72" t="str">
        <f>'BVEM Scorecard'!F210</f>
        <v>Wind</v>
      </c>
      <c r="F211" s="96"/>
      <c r="G211" s="96"/>
      <c r="H211" s="96"/>
      <c r="I211" s="96"/>
      <c r="J211" s="66"/>
      <c r="K211" s="66"/>
      <c r="L211" s="66"/>
      <c r="M211" s="66"/>
      <c r="N211" s="66"/>
      <c r="O211" s="66"/>
      <c r="P211" s="66"/>
      <c r="Q211" s="66"/>
      <c r="R211" s="66"/>
      <c r="S211" s="66"/>
      <c r="T211" s="66"/>
      <c r="U211" s="66"/>
      <c r="V211" s="66"/>
      <c r="W211" s="66"/>
      <c r="X211" s="35"/>
      <c r="Y211" s="5"/>
      <c r="Z211" s="5"/>
      <c r="AA211" s="5"/>
      <c r="AB211" s="5"/>
      <c r="AC211" s="5"/>
      <c r="AD211" s="5"/>
      <c r="AE211" s="5"/>
      <c r="AF211" s="5"/>
      <c r="AG211" s="5"/>
      <c r="AH211" s="5"/>
      <c r="AI211" s="5"/>
      <c r="AJ211" s="35"/>
      <c r="AK211" s="35"/>
      <c r="AL211" s="35"/>
      <c r="AM211" s="35"/>
      <c r="AN211" s="62"/>
      <c r="AO211" s="62"/>
      <c r="AP211" s="62"/>
      <c r="AQ211" s="62"/>
      <c r="AR211" s="62"/>
      <c r="AS211" s="62"/>
      <c r="AT211" s="62"/>
      <c r="AU211" s="62"/>
      <c r="AV211" s="62"/>
      <c r="AW211" s="62"/>
      <c r="AX211" s="62"/>
      <c r="AY211" s="62"/>
      <c r="AZ211" s="62"/>
      <c r="BA211" s="62"/>
      <c r="BB211" s="62"/>
      <c r="BC211" s="5"/>
      <c r="BD211" s="5"/>
      <c r="BE211" s="5"/>
      <c r="BF211" s="5"/>
      <c r="BG211" s="5"/>
      <c r="BH211" s="5"/>
      <c r="BI211" s="5"/>
      <c r="BJ211" s="5"/>
      <c r="BK211" s="5"/>
      <c r="BL211" s="5"/>
      <c r="BM211" s="5"/>
      <c r="BN211" s="5"/>
      <c r="BO211" s="5"/>
      <c r="BP211" s="5"/>
      <c r="BQ211" s="5"/>
      <c r="BR211" s="62"/>
      <c r="BS211" s="62"/>
      <c r="BT211" s="62"/>
      <c r="BU211" s="62"/>
      <c r="BV211" s="62"/>
      <c r="BW211" s="62"/>
      <c r="BX211" s="62"/>
      <c r="BY211" s="62"/>
      <c r="BZ211" s="62"/>
      <c r="CA211" s="62"/>
      <c r="CB211" s="62"/>
      <c r="CC211" s="62"/>
      <c r="CD211" s="62"/>
      <c r="CE211" s="62"/>
      <c r="CF211" s="62"/>
      <c r="CG211" s="5"/>
      <c r="CH211" s="5"/>
      <c r="CI211" s="5"/>
      <c r="CJ211" s="5"/>
      <c r="CK211" s="5"/>
      <c r="CL211" s="5"/>
      <c r="CM211" s="5"/>
      <c r="CN211" s="5"/>
      <c r="CO211" s="5"/>
      <c r="CP211" s="5"/>
      <c r="CQ211" s="5"/>
      <c r="CR211" s="5"/>
      <c r="CS211" s="5"/>
      <c r="CT211" s="5"/>
      <c r="CU211" s="5"/>
      <c r="CV211" s="62"/>
      <c r="CW211" s="62"/>
      <c r="CX211" s="62"/>
      <c r="CY211" s="62"/>
      <c r="CZ211" s="62"/>
      <c r="DA211" s="62"/>
      <c r="DB211" s="62"/>
      <c r="DC211" s="62"/>
      <c r="DD211" s="62"/>
      <c r="DE211" s="62"/>
      <c r="DF211" s="62"/>
      <c r="DG211" s="62"/>
      <c r="DH211" s="62"/>
      <c r="DI211" s="62"/>
      <c r="DJ211" s="62"/>
      <c r="DK211" s="5"/>
      <c r="DL211" s="5"/>
      <c r="DM211" s="5"/>
      <c r="DN211" s="5"/>
      <c r="DO211" s="5"/>
      <c r="DP211" s="5"/>
      <c r="DQ211" s="5"/>
      <c r="DR211" s="5"/>
      <c r="DS211" s="5"/>
      <c r="DT211" s="5"/>
      <c r="DU211" s="5"/>
      <c r="DV211" s="5"/>
      <c r="DW211" s="5"/>
      <c r="DX211" s="5"/>
      <c r="DY211" s="5"/>
      <c r="DZ211" s="62"/>
      <c r="EA211" s="62"/>
      <c r="EB211" s="62"/>
      <c r="EC211" s="62"/>
      <c r="ED211" s="62"/>
      <c r="EE211" s="62"/>
      <c r="EF211" s="62"/>
      <c r="EG211" s="62"/>
      <c r="EH211" s="62"/>
      <c r="EI211" s="62"/>
      <c r="EJ211" s="62"/>
      <c r="EK211" s="62"/>
      <c r="EL211" s="62"/>
      <c r="EM211" s="62"/>
      <c r="EN211" s="62"/>
      <c r="EO211" s="5"/>
      <c r="EP211" s="5"/>
      <c r="EQ211" s="5"/>
      <c r="ER211" s="5"/>
      <c r="ES211" s="5"/>
      <c r="ET211" s="5"/>
      <c r="EU211" s="5"/>
      <c r="EV211" s="5"/>
      <c r="EW211" s="5"/>
      <c r="EX211" s="5"/>
      <c r="EY211" s="5"/>
      <c r="EZ211" s="5"/>
      <c r="FA211" s="5"/>
      <c r="FB211" s="5"/>
      <c r="FC211" s="5"/>
      <c r="FD211" s="62"/>
      <c r="FE211" s="62"/>
      <c r="FF211" s="62"/>
      <c r="FG211" s="62"/>
      <c r="FH211" s="62"/>
      <c r="FI211" s="62"/>
      <c r="FJ211" s="62"/>
      <c r="FK211" s="62"/>
      <c r="FL211" s="62"/>
      <c r="FM211" s="62"/>
      <c r="FN211" s="62"/>
      <c r="FO211" s="62"/>
      <c r="FP211" s="62"/>
      <c r="FQ211" s="62"/>
      <c r="FR211" s="62"/>
      <c r="FS211" s="5"/>
      <c r="FT211" s="5"/>
      <c r="FU211" s="5"/>
      <c r="FV211" s="5"/>
      <c r="FW211" s="5"/>
      <c r="FX211" s="5"/>
      <c r="FY211" s="5"/>
      <c r="FZ211" s="5"/>
      <c r="GA211" s="5"/>
      <c r="GB211" s="5"/>
      <c r="GC211" s="5"/>
      <c r="GD211" s="5"/>
      <c r="GE211" s="5"/>
      <c r="GF211" s="5"/>
      <c r="GG211" s="5"/>
      <c r="GH211" s="62"/>
      <c r="GI211" s="62"/>
      <c r="GJ211" s="62"/>
      <c r="GK211" s="62"/>
      <c r="GL211" s="62"/>
      <c r="GM211" s="62"/>
      <c r="GN211" s="62"/>
      <c r="GO211" s="62"/>
      <c r="GP211" s="62"/>
      <c r="GQ211" s="62"/>
      <c r="GR211" s="62"/>
      <c r="GS211" s="62"/>
      <c r="GT211" s="62"/>
      <c r="GU211" s="62"/>
      <c r="GV211" s="62"/>
      <c r="GW211" s="5"/>
      <c r="GX211" s="5"/>
      <c r="GY211" s="5"/>
      <c r="GZ211" s="5"/>
      <c r="HA211" s="5"/>
      <c r="HB211" s="5"/>
      <c r="HC211" s="5"/>
      <c r="HD211" s="5"/>
      <c r="HE211" s="5"/>
      <c r="HF211" s="5"/>
      <c r="HG211" s="5"/>
      <c r="HH211" s="5"/>
      <c r="HI211" s="5"/>
      <c r="HJ211" s="5"/>
      <c r="HK211" s="5"/>
      <c r="HL211" s="62"/>
      <c r="HM211" s="62"/>
      <c r="HN211" s="62"/>
      <c r="HO211" s="62"/>
      <c r="HP211" s="62"/>
      <c r="HQ211" s="62"/>
      <c r="HR211" s="62"/>
      <c r="HS211" s="62"/>
      <c r="HT211" s="62"/>
      <c r="HU211" s="62"/>
      <c r="HV211" s="62"/>
      <c r="HW211" s="62"/>
      <c r="HX211" s="62"/>
      <c r="HY211" s="62"/>
      <c r="HZ211" s="62"/>
      <c r="IA211" s="5"/>
      <c r="IB211" s="5"/>
      <c r="IC211" s="5"/>
      <c r="ID211" s="5"/>
      <c r="IE211" s="5"/>
      <c r="IF211" s="5"/>
      <c r="IG211" s="5"/>
      <c r="IH211" s="5"/>
      <c r="II211" s="5"/>
      <c r="IJ211" s="5"/>
      <c r="IK211" s="5"/>
      <c r="IL211" s="5"/>
      <c r="IM211" s="5"/>
      <c r="IN211" s="5"/>
      <c r="IO211" s="5"/>
      <c r="IP211" s="62"/>
      <c r="IQ211" s="62"/>
      <c r="IR211" s="62"/>
      <c r="IS211" s="62"/>
      <c r="IT211" s="62"/>
      <c r="IU211" s="62"/>
      <c r="IV211" s="62"/>
      <c r="IW211" s="62"/>
      <c r="IX211" s="62"/>
      <c r="IY211" s="62"/>
      <c r="IZ211" s="62"/>
      <c r="JA211" s="62"/>
      <c r="JB211" s="62"/>
      <c r="JC211" s="62"/>
      <c r="JD211" s="62"/>
      <c r="JE211" s="5"/>
      <c r="JF211" s="5"/>
      <c r="JG211" s="5"/>
      <c r="JH211" s="5"/>
      <c r="JI211" s="5"/>
      <c r="JJ211" s="5"/>
      <c r="JK211" s="5"/>
      <c r="JL211" s="5"/>
      <c r="JM211" s="5"/>
      <c r="JN211" s="5"/>
      <c r="JO211" s="5"/>
      <c r="JP211" s="5"/>
      <c r="JQ211" s="5"/>
      <c r="JR211" s="5"/>
      <c r="JS211" s="5"/>
      <c r="JT211" s="62"/>
      <c r="JU211" s="62"/>
      <c r="JV211" s="62"/>
      <c r="JW211" s="62"/>
      <c r="JX211" s="62"/>
      <c r="JY211" s="62"/>
      <c r="JZ211" s="62"/>
      <c r="KA211" s="62"/>
      <c r="KB211" s="62"/>
      <c r="KC211" s="62"/>
      <c r="KD211" s="62"/>
      <c r="KE211" s="62"/>
      <c r="KF211" s="62"/>
      <c r="KG211" s="62"/>
      <c r="KH211" s="62"/>
      <c r="KI211" s="5"/>
      <c r="KJ211" s="5"/>
      <c r="KK211" s="5"/>
      <c r="KL211" s="5"/>
      <c r="KM211" s="5"/>
      <c r="KN211" s="5"/>
      <c r="KO211" s="5"/>
      <c r="KP211" s="5"/>
      <c r="KQ211" s="5"/>
      <c r="KR211" s="5"/>
      <c r="KS211" s="5"/>
      <c r="KT211" s="5"/>
      <c r="KU211" s="5"/>
      <c r="KV211" s="5"/>
      <c r="KW211" s="5"/>
      <c r="KX211" s="62"/>
      <c r="KY211" s="62"/>
      <c r="KZ211" s="62"/>
      <c r="LA211" s="62"/>
      <c r="LB211" s="62"/>
      <c r="LC211" s="62"/>
      <c r="LD211" s="62"/>
      <c r="LE211" s="62"/>
      <c r="LF211" s="62"/>
      <c r="LG211" s="62"/>
      <c r="LH211" s="62"/>
      <c r="LI211" s="62"/>
      <c r="LJ211" s="62"/>
      <c r="LK211" s="62"/>
      <c r="LL211" s="62"/>
    </row>
    <row r="212" spans="1:324" x14ac:dyDescent="0.35">
      <c r="A212" s="131">
        <v>208</v>
      </c>
      <c r="B212" s="170"/>
      <c r="C212" s="170"/>
      <c r="D212" s="152">
        <v>386</v>
      </c>
      <c r="E212" s="72" t="str">
        <f>'BVEM Scorecard'!F211</f>
        <v>Wind</v>
      </c>
      <c r="F212" s="96"/>
      <c r="G212" s="96"/>
      <c r="H212" s="96"/>
      <c r="I212" s="96"/>
      <c r="J212" s="66"/>
      <c r="K212" s="66"/>
      <c r="L212" s="66"/>
      <c r="M212" s="66"/>
      <c r="N212" s="66"/>
      <c r="O212" s="66"/>
      <c r="P212" s="66"/>
      <c r="Q212" s="66"/>
      <c r="R212" s="66"/>
      <c r="S212" s="66"/>
      <c r="T212" s="66"/>
      <c r="U212" s="66"/>
      <c r="V212" s="66"/>
      <c r="W212" s="66"/>
      <c r="X212" s="35"/>
      <c r="Y212" s="5"/>
      <c r="Z212" s="5"/>
      <c r="AA212" s="5"/>
      <c r="AB212" s="5"/>
      <c r="AC212" s="5"/>
      <c r="AD212" s="5"/>
      <c r="AE212" s="5"/>
      <c r="AF212" s="5"/>
      <c r="AG212" s="5"/>
      <c r="AH212" s="5"/>
      <c r="AI212" s="5"/>
      <c r="AJ212" s="35"/>
      <c r="AK212" s="35"/>
      <c r="AL212" s="35"/>
      <c r="AM212" s="35"/>
      <c r="AN212" s="62"/>
      <c r="AO212" s="62"/>
      <c r="AP212" s="62"/>
      <c r="AQ212" s="62"/>
      <c r="AR212" s="62"/>
      <c r="AS212" s="62"/>
      <c r="AT212" s="62"/>
      <c r="AU212" s="62"/>
      <c r="AV212" s="62"/>
      <c r="AW212" s="62"/>
      <c r="AX212" s="62"/>
      <c r="AY212" s="62"/>
      <c r="AZ212" s="62"/>
      <c r="BA212" s="62"/>
      <c r="BB212" s="62"/>
      <c r="BC212" s="5"/>
      <c r="BD212" s="5"/>
      <c r="BE212" s="5"/>
      <c r="BF212" s="5"/>
      <c r="BG212" s="5"/>
      <c r="BH212" s="5"/>
      <c r="BI212" s="5"/>
      <c r="BJ212" s="5"/>
      <c r="BK212" s="5"/>
      <c r="BL212" s="5"/>
      <c r="BM212" s="5"/>
      <c r="BN212" s="5"/>
      <c r="BO212" s="5"/>
      <c r="BP212" s="5"/>
      <c r="BQ212" s="5"/>
      <c r="BR212" s="62"/>
      <c r="BS212" s="62"/>
      <c r="BT212" s="62"/>
      <c r="BU212" s="62"/>
      <c r="BV212" s="62"/>
      <c r="BW212" s="62"/>
      <c r="BX212" s="62"/>
      <c r="BY212" s="62"/>
      <c r="BZ212" s="62"/>
      <c r="CA212" s="62"/>
      <c r="CB212" s="62"/>
      <c r="CC212" s="62"/>
      <c r="CD212" s="62"/>
      <c r="CE212" s="62"/>
      <c r="CF212" s="62"/>
      <c r="CG212" s="5"/>
      <c r="CH212" s="5"/>
      <c r="CI212" s="5"/>
      <c r="CJ212" s="5"/>
      <c r="CK212" s="5"/>
      <c r="CL212" s="5"/>
      <c r="CM212" s="5"/>
      <c r="CN212" s="5"/>
      <c r="CO212" s="5"/>
      <c r="CP212" s="5"/>
      <c r="CQ212" s="5"/>
      <c r="CR212" s="5"/>
      <c r="CS212" s="5"/>
      <c r="CT212" s="5"/>
      <c r="CU212" s="5"/>
      <c r="CV212" s="62"/>
      <c r="CW212" s="62"/>
      <c r="CX212" s="62"/>
      <c r="CY212" s="62"/>
      <c r="CZ212" s="62"/>
      <c r="DA212" s="62"/>
      <c r="DB212" s="62"/>
      <c r="DC212" s="62"/>
      <c r="DD212" s="62"/>
      <c r="DE212" s="62"/>
      <c r="DF212" s="62"/>
      <c r="DG212" s="62"/>
      <c r="DH212" s="62"/>
      <c r="DI212" s="62"/>
      <c r="DJ212" s="62"/>
      <c r="DK212" s="5"/>
      <c r="DL212" s="5"/>
      <c r="DM212" s="5"/>
      <c r="DN212" s="5"/>
      <c r="DO212" s="5"/>
      <c r="DP212" s="5"/>
      <c r="DQ212" s="5"/>
      <c r="DR212" s="5"/>
      <c r="DS212" s="5"/>
      <c r="DT212" s="5"/>
      <c r="DU212" s="5"/>
      <c r="DV212" s="5"/>
      <c r="DW212" s="5"/>
      <c r="DX212" s="5"/>
      <c r="DY212" s="5"/>
      <c r="DZ212" s="62"/>
      <c r="EA212" s="62"/>
      <c r="EB212" s="62"/>
      <c r="EC212" s="62"/>
      <c r="ED212" s="62"/>
      <c r="EE212" s="62"/>
      <c r="EF212" s="62"/>
      <c r="EG212" s="62"/>
      <c r="EH212" s="62"/>
      <c r="EI212" s="62"/>
      <c r="EJ212" s="62"/>
      <c r="EK212" s="62"/>
      <c r="EL212" s="62"/>
      <c r="EM212" s="62"/>
      <c r="EN212" s="62"/>
      <c r="EO212" s="5"/>
      <c r="EP212" s="5"/>
      <c r="EQ212" s="5"/>
      <c r="ER212" s="5"/>
      <c r="ES212" s="5"/>
      <c r="ET212" s="5"/>
      <c r="EU212" s="5"/>
      <c r="EV212" s="5"/>
      <c r="EW212" s="5"/>
      <c r="EX212" s="5"/>
      <c r="EY212" s="5"/>
      <c r="EZ212" s="5"/>
      <c r="FA212" s="5"/>
      <c r="FB212" s="5"/>
      <c r="FC212" s="5"/>
      <c r="FD212" s="62"/>
      <c r="FE212" s="62"/>
      <c r="FF212" s="62"/>
      <c r="FG212" s="62"/>
      <c r="FH212" s="62"/>
      <c r="FI212" s="62"/>
      <c r="FJ212" s="62"/>
      <c r="FK212" s="62"/>
      <c r="FL212" s="62"/>
      <c r="FM212" s="62"/>
      <c r="FN212" s="62"/>
      <c r="FO212" s="62"/>
      <c r="FP212" s="62"/>
      <c r="FQ212" s="62"/>
      <c r="FR212" s="62"/>
      <c r="FS212" s="5"/>
      <c r="FT212" s="5"/>
      <c r="FU212" s="5"/>
      <c r="FV212" s="5"/>
      <c r="FW212" s="5"/>
      <c r="FX212" s="5"/>
      <c r="FY212" s="5"/>
      <c r="FZ212" s="5"/>
      <c r="GA212" s="5"/>
      <c r="GB212" s="5"/>
      <c r="GC212" s="5"/>
      <c r="GD212" s="5"/>
      <c r="GE212" s="5"/>
      <c r="GF212" s="5"/>
      <c r="GG212" s="5"/>
      <c r="GH212" s="62"/>
      <c r="GI212" s="62"/>
      <c r="GJ212" s="62"/>
      <c r="GK212" s="62"/>
      <c r="GL212" s="62"/>
      <c r="GM212" s="62"/>
      <c r="GN212" s="62"/>
      <c r="GO212" s="62"/>
      <c r="GP212" s="62"/>
      <c r="GQ212" s="62"/>
      <c r="GR212" s="62"/>
      <c r="GS212" s="62"/>
      <c r="GT212" s="62"/>
      <c r="GU212" s="62"/>
      <c r="GV212" s="62"/>
      <c r="GW212" s="5"/>
      <c r="GX212" s="5"/>
      <c r="GY212" s="5"/>
      <c r="GZ212" s="5"/>
      <c r="HA212" s="5"/>
      <c r="HB212" s="5"/>
      <c r="HC212" s="5"/>
      <c r="HD212" s="5"/>
      <c r="HE212" s="5"/>
      <c r="HF212" s="5"/>
      <c r="HG212" s="5"/>
      <c r="HH212" s="5"/>
      <c r="HI212" s="5"/>
      <c r="HJ212" s="5"/>
      <c r="HK212" s="5"/>
      <c r="HL212" s="62"/>
      <c r="HM212" s="62"/>
      <c r="HN212" s="62"/>
      <c r="HO212" s="62"/>
      <c r="HP212" s="62"/>
      <c r="HQ212" s="62"/>
      <c r="HR212" s="62"/>
      <c r="HS212" s="62"/>
      <c r="HT212" s="62"/>
      <c r="HU212" s="62"/>
      <c r="HV212" s="62"/>
      <c r="HW212" s="62"/>
      <c r="HX212" s="62"/>
      <c r="HY212" s="62"/>
      <c r="HZ212" s="62"/>
      <c r="IA212" s="5"/>
      <c r="IB212" s="5"/>
      <c r="IC212" s="5"/>
      <c r="ID212" s="5"/>
      <c r="IE212" s="5"/>
      <c r="IF212" s="5"/>
      <c r="IG212" s="5"/>
      <c r="IH212" s="5"/>
      <c r="II212" s="5"/>
      <c r="IJ212" s="5"/>
      <c r="IK212" s="5"/>
      <c r="IL212" s="5"/>
      <c r="IM212" s="5"/>
      <c r="IN212" s="5"/>
      <c r="IO212" s="5"/>
      <c r="IP212" s="62"/>
      <c r="IQ212" s="62"/>
      <c r="IR212" s="62"/>
      <c r="IS212" s="62"/>
      <c r="IT212" s="62"/>
      <c r="IU212" s="62"/>
      <c r="IV212" s="62"/>
      <c r="IW212" s="62"/>
      <c r="IX212" s="62"/>
      <c r="IY212" s="62"/>
      <c r="IZ212" s="62"/>
      <c r="JA212" s="62"/>
      <c r="JB212" s="62"/>
      <c r="JC212" s="62"/>
      <c r="JD212" s="62"/>
      <c r="JE212" s="5"/>
      <c r="JF212" s="5"/>
      <c r="JG212" s="5"/>
      <c r="JH212" s="5"/>
      <c r="JI212" s="5"/>
      <c r="JJ212" s="5"/>
      <c r="JK212" s="5"/>
      <c r="JL212" s="5"/>
      <c r="JM212" s="5"/>
      <c r="JN212" s="5"/>
      <c r="JO212" s="5"/>
      <c r="JP212" s="5"/>
      <c r="JQ212" s="5"/>
      <c r="JR212" s="5"/>
      <c r="JS212" s="5"/>
      <c r="JT212" s="62"/>
      <c r="JU212" s="62"/>
      <c r="JV212" s="62"/>
      <c r="JW212" s="62"/>
      <c r="JX212" s="62"/>
      <c r="JY212" s="62"/>
      <c r="JZ212" s="62"/>
      <c r="KA212" s="62"/>
      <c r="KB212" s="62"/>
      <c r="KC212" s="62"/>
      <c r="KD212" s="62"/>
      <c r="KE212" s="62"/>
      <c r="KF212" s="62"/>
      <c r="KG212" s="62"/>
      <c r="KH212" s="62"/>
      <c r="KI212" s="5"/>
      <c r="KJ212" s="5"/>
      <c r="KK212" s="5"/>
      <c r="KL212" s="5"/>
      <c r="KM212" s="5"/>
      <c r="KN212" s="5"/>
      <c r="KO212" s="5"/>
      <c r="KP212" s="5"/>
      <c r="KQ212" s="5"/>
      <c r="KR212" s="5"/>
      <c r="KS212" s="5"/>
      <c r="KT212" s="5"/>
      <c r="KU212" s="5"/>
      <c r="KV212" s="5"/>
      <c r="KW212" s="5"/>
      <c r="KX212" s="62"/>
      <c r="KY212" s="62"/>
      <c r="KZ212" s="62"/>
      <c r="LA212" s="62"/>
      <c r="LB212" s="62"/>
      <c r="LC212" s="62"/>
      <c r="LD212" s="62"/>
      <c r="LE212" s="62"/>
      <c r="LF212" s="62"/>
      <c r="LG212" s="62"/>
      <c r="LH212" s="62"/>
      <c r="LI212" s="62"/>
      <c r="LJ212" s="62"/>
      <c r="LK212" s="62"/>
      <c r="LL212" s="62"/>
    </row>
    <row r="213" spans="1:324" x14ac:dyDescent="0.35">
      <c r="A213" s="131">
        <v>209</v>
      </c>
      <c r="B213" s="170"/>
      <c r="C213" s="170"/>
      <c r="D213" s="152">
        <v>314</v>
      </c>
      <c r="E213" s="72" t="str">
        <f>'BVEM Scorecard'!F212</f>
        <v>Solar</v>
      </c>
      <c r="F213" s="96"/>
      <c r="G213" s="96"/>
      <c r="H213" s="96"/>
      <c r="I213" s="96"/>
      <c r="J213" s="66"/>
      <c r="K213" s="66"/>
      <c r="L213" s="66"/>
      <c r="M213" s="66"/>
      <c r="N213" s="66"/>
      <c r="O213" s="66"/>
      <c r="P213" s="66"/>
      <c r="Q213" s="66"/>
      <c r="R213" s="66"/>
      <c r="S213" s="66"/>
      <c r="T213" s="66"/>
      <c r="U213" s="66"/>
      <c r="V213" s="66"/>
      <c r="W213" s="66"/>
      <c r="X213" s="35"/>
      <c r="Y213" s="5"/>
      <c r="Z213" s="5"/>
      <c r="AA213" s="5"/>
      <c r="AB213" s="5"/>
      <c r="AC213" s="5"/>
      <c r="AD213" s="5"/>
      <c r="AE213" s="5"/>
      <c r="AF213" s="5"/>
      <c r="AG213" s="5"/>
      <c r="AH213" s="5"/>
      <c r="AI213" s="5"/>
      <c r="AJ213" s="35"/>
      <c r="AK213" s="35"/>
      <c r="AL213" s="35"/>
      <c r="AM213" s="35"/>
      <c r="AN213" s="62"/>
      <c r="AO213" s="62"/>
      <c r="AP213" s="62"/>
      <c r="AQ213" s="62"/>
      <c r="AR213" s="62"/>
      <c r="AS213" s="62"/>
      <c r="AT213" s="62"/>
      <c r="AU213" s="62"/>
      <c r="AV213" s="62"/>
      <c r="AW213" s="62"/>
      <c r="AX213" s="62"/>
      <c r="AY213" s="62"/>
      <c r="AZ213" s="62"/>
      <c r="BA213" s="62"/>
      <c r="BB213" s="62"/>
      <c r="BC213" s="5"/>
      <c r="BD213" s="5"/>
      <c r="BE213" s="5"/>
      <c r="BF213" s="5"/>
      <c r="BG213" s="5"/>
      <c r="BH213" s="5"/>
      <c r="BI213" s="5"/>
      <c r="BJ213" s="5"/>
      <c r="BK213" s="5"/>
      <c r="BL213" s="5"/>
      <c r="BM213" s="5"/>
      <c r="BN213" s="5"/>
      <c r="BO213" s="5"/>
      <c r="BP213" s="5"/>
      <c r="BQ213" s="5"/>
      <c r="BR213" s="62"/>
      <c r="BS213" s="62"/>
      <c r="BT213" s="62"/>
      <c r="BU213" s="62"/>
      <c r="BV213" s="62"/>
      <c r="BW213" s="62"/>
      <c r="BX213" s="62"/>
      <c r="BY213" s="62"/>
      <c r="BZ213" s="62"/>
      <c r="CA213" s="62"/>
      <c r="CB213" s="62"/>
      <c r="CC213" s="62"/>
      <c r="CD213" s="62"/>
      <c r="CE213" s="62"/>
      <c r="CF213" s="62"/>
      <c r="CG213" s="5"/>
      <c r="CH213" s="5"/>
      <c r="CI213" s="5"/>
      <c r="CJ213" s="5"/>
      <c r="CK213" s="5"/>
      <c r="CL213" s="5"/>
      <c r="CM213" s="5"/>
      <c r="CN213" s="5"/>
      <c r="CO213" s="5"/>
      <c r="CP213" s="5"/>
      <c r="CQ213" s="5"/>
      <c r="CR213" s="5"/>
      <c r="CS213" s="5"/>
      <c r="CT213" s="5"/>
      <c r="CU213" s="5"/>
      <c r="CV213" s="62"/>
      <c r="CW213" s="62"/>
      <c r="CX213" s="62"/>
      <c r="CY213" s="62"/>
      <c r="CZ213" s="62"/>
      <c r="DA213" s="62"/>
      <c r="DB213" s="62"/>
      <c r="DC213" s="62"/>
      <c r="DD213" s="62"/>
      <c r="DE213" s="62"/>
      <c r="DF213" s="62"/>
      <c r="DG213" s="62"/>
      <c r="DH213" s="62"/>
      <c r="DI213" s="62"/>
      <c r="DJ213" s="62"/>
      <c r="DK213" s="5"/>
      <c r="DL213" s="5"/>
      <c r="DM213" s="5"/>
      <c r="DN213" s="5"/>
      <c r="DO213" s="5"/>
      <c r="DP213" s="5"/>
      <c r="DQ213" s="5"/>
      <c r="DR213" s="5"/>
      <c r="DS213" s="5"/>
      <c r="DT213" s="5"/>
      <c r="DU213" s="5"/>
      <c r="DV213" s="5"/>
      <c r="DW213" s="5"/>
      <c r="DX213" s="5"/>
      <c r="DY213" s="5"/>
      <c r="DZ213" s="62"/>
      <c r="EA213" s="62"/>
      <c r="EB213" s="62"/>
      <c r="EC213" s="62"/>
      <c r="ED213" s="62"/>
      <c r="EE213" s="62"/>
      <c r="EF213" s="62"/>
      <c r="EG213" s="62"/>
      <c r="EH213" s="62"/>
      <c r="EI213" s="62"/>
      <c r="EJ213" s="62"/>
      <c r="EK213" s="62"/>
      <c r="EL213" s="62"/>
      <c r="EM213" s="62"/>
      <c r="EN213" s="62"/>
      <c r="EO213" s="5"/>
      <c r="EP213" s="5"/>
      <c r="EQ213" s="5"/>
      <c r="ER213" s="5"/>
      <c r="ES213" s="5"/>
      <c r="ET213" s="5"/>
      <c r="EU213" s="5"/>
      <c r="EV213" s="5"/>
      <c r="EW213" s="5"/>
      <c r="EX213" s="5"/>
      <c r="EY213" s="5"/>
      <c r="EZ213" s="5"/>
      <c r="FA213" s="5"/>
      <c r="FB213" s="5"/>
      <c r="FC213" s="5"/>
      <c r="FD213" s="62"/>
      <c r="FE213" s="62"/>
      <c r="FF213" s="62"/>
      <c r="FG213" s="62"/>
      <c r="FH213" s="62"/>
      <c r="FI213" s="62"/>
      <c r="FJ213" s="62"/>
      <c r="FK213" s="62"/>
      <c r="FL213" s="62"/>
      <c r="FM213" s="62"/>
      <c r="FN213" s="62"/>
      <c r="FO213" s="62"/>
      <c r="FP213" s="62"/>
      <c r="FQ213" s="62"/>
      <c r="FR213" s="62"/>
      <c r="FS213" s="5"/>
      <c r="FT213" s="5"/>
      <c r="FU213" s="5"/>
      <c r="FV213" s="5"/>
      <c r="FW213" s="5"/>
      <c r="FX213" s="5"/>
      <c r="FY213" s="5"/>
      <c r="FZ213" s="5"/>
      <c r="GA213" s="5"/>
      <c r="GB213" s="5"/>
      <c r="GC213" s="5"/>
      <c r="GD213" s="5"/>
      <c r="GE213" s="5"/>
      <c r="GF213" s="5"/>
      <c r="GG213" s="5"/>
      <c r="GH213" s="62"/>
      <c r="GI213" s="62"/>
      <c r="GJ213" s="62"/>
      <c r="GK213" s="62"/>
      <c r="GL213" s="62"/>
      <c r="GM213" s="62"/>
      <c r="GN213" s="62"/>
      <c r="GO213" s="62"/>
      <c r="GP213" s="62"/>
      <c r="GQ213" s="62"/>
      <c r="GR213" s="62"/>
      <c r="GS213" s="62"/>
      <c r="GT213" s="62"/>
      <c r="GU213" s="62"/>
      <c r="GV213" s="62"/>
      <c r="GW213" s="5"/>
      <c r="GX213" s="5"/>
      <c r="GY213" s="5"/>
      <c r="GZ213" s="5"/>
      <c r="HA213" s="5"/>
      <c r="HB213" s="5"/>
      <c r="HC213" s="5"/>
      <c r="HD213" s="5"/>
      <c r="HE213" s="5"/>
      <c r="HF213" s="5"/>
      <c r="HG213" s="5"/>
      <c r="HH213" s="5"/>
      <c r="HI213" s="5"/>
      <c r="HJ213" s="5"/>
      <c r="HK213" s="5"/>
      <c r="HL213" s="62"/>
      <c r="HM213" s="62"/>
      <c r="HN213" s="62"/>
      <c r="HO213" s="62"/>
      <c r="HP213" s="62"/>
      <c r="HQ213" s="62"/>
      <c r="HR213" s="62"/>
      <c r="HS213" s="62"/>
      <c r="HT213" s="62"/>
      <c r="HU213" s="62"/>
      <c r="HV213" s="62"/>
      <c r="HW213" s="62"/>
      <c r="HX213" s="62"/>
      <c r="HY213" s="62"/>
      <c r="HZ213" s="62"/>
      <c r="IA213" s="5"/>
      <c r="IB213" s="5"/>
      <c r="IC213" s="5"/>
      <c r="ID213" s="5"/>
      <c r="IE213" s="5"/>
      <c r="IF213" s="5"/>
      <c r="IG213" s="5"/>
      <c r="IH213" s="5"/>
      <c r="II213" s="5"/>
      <c r="IJ213" s="5"/>
      <c r="IK213" s="5"/>
      <c r="IL213" s="5"/>
      <c r="IM213" s="5"/>
      <c r="IN213" s="5"/>
      <c r="IO213" s="5"/>
      <c r="IP213" s="62"/>
      <c r="IQ213" s="62"/>
      <c r="IR213" s="62"/>
      <c r="IS213" s="62"/>
      <c r="IT213" s="62"/>
      <c r="IU213" s="62"/>
      <c r="IV213" s="62"/>
      <c r="IW213" s="62"/>
      <c r="IX213" s="62"/>
      <c r="IY213" s="62"/>
      <c r="IZ213" s="62"/>
      <c r="JA213" s="62"/>
      <c r="JB213" s="62"/>
      <c r="JC213" s="62"/>
      <c r="JD213" s="62"/>
      <c r="JE213" s="5"/>
      <c r="JF213" s="5"/>
      <c r="JG213" s="5"/>
      <c r="JH213" s="5"/>
      <c r="JI213" s="5"/>
      <c r="JJ213" s="5"/>
      <c r="JK213" s="5"/>
      <c r="JL213" s="5"/>
      <c r="JM213" s="5"/>
      <c r="JN213" s="5"/>
      <c r="JO213" s="5"/>
      <c r="JP213" s="5"/>
      <c r="JQ213" s="5"/>
      <c r="JR213" s="5"/>
      <c r="JS213" s="5"/>
      <c r="JT213" s="62"/>
      <c r="JU213" s="62"/>
      <c r="JV213" s="62"/>
      <c r="JW213" s="62"/>
      <c r="JX213" s="62"/>
      <c r="JY213" s="62"/>
      <c r="JZ213" s="62"/>
      <c r="KA213" s="62"/>
      <c r="KB213" s="62"/>
      <c r="KC213" s="62"/>
      <c r="KD213" s="62"/>
      <c r="KE213" s="62"/>
      <c r="KF213" s="62"/>
      <c r="KG213" s="62"/>
      <c r="KH213" s="62"/>
      <c r="KI213" s="5"/>
      <c r="KJ213" s="5"/>
      <c r="KK213" s="5"/>
      <c r="KL213" s="5"/>
      <c r="KM213" s="5"/>
      <c r="KN213" s="5"/>
      <c r="KO213" s="5"/>
      <c r="KP213" s="5"/>
      <c r="KQ213" s="5"/>
      <c r="KR213" s="5"/>
      <c r="KS213" s="5"/>
      <c r="KT213" s="5"/>
      <c r="KU213" s="5"/>
      <c r="KV213" s="5"/>
      <c r="KW213" s="5"/>
      <c r="KX213" s="62"/>
      <c r="KY213" s="62"/>
      <c r="KZ213" s="62"/>
      <c r="LA213" s="62"/>
      <c r="LB213" s="62"/>
      <c r="LC213" s="62"/>
      <c r="LD213" s="62"/>
      <c r="LE213" s="62"/>
      <c r="LF213" s="62"/>
      <c r="LG213" s="62"/>
      <c r="LH213" s="62"/>
      <c r="LI213" s="62"/>
      <c r="LJ213" s="62"/>
      <c r="LK213" s="62"/>
      <c r="LL213" s="62"/>
    </row>
    <row r="214" spans="1:324" x14ac:dyDescent="0.35">
      <c r="A214" s="131">
        <v>210</v>
      </c>
      <c r="B214" s="170"/>
      <c r="C214" s="170"/>
      <c r="D214" s="152">
        <v>410</v>
      </c>
      <c r="E214" s="72" t="str">
        <f>'BVEM Scorecard'!F213</f>
        <v>Solar</v>
      </c>
      <c r="F214" s="96">
        <f t="shared" si="199"/>
        <v>0.65</v>
      </c>
      <c r="G214" s="96">
        <f t="shared" si="200"/>
        <v>0.72</v>
      </c>
      <c r="H214" s="96">
        <f t="shared" si="201"/>
        <v>0</v>
      </c>
      <c r="I214" s="96">
        <f t="shared" si="202"/>
        <v>0</v>
      </c>
      <c r="J214" s="66">
        <v>1</v>
      </c>
      <c r="K214" s="66">
        <v>1</v>
      </c>
      <c r="L214" s="66">
        <v>0</v>
      </c>
      <c r="M214" s="66">
        <v>1</v>
      </c>
      <c r="N214" s="66">
        <v>1</v>
      </c>
      <c r="O214" s="66">
        <v>0</v>
      </c>
      <c r="P214" s="66"/>
      <c r="Q214" s="66">
        <v>0.6</v>
      </c>
      <c r="R214" s="66">
        <v>1</v>
      </c>
      <c r="S214" s="66">
        <v>1</v>
      </c>
      <c r="T214" s="66">
        <v>1</v>
      </c>
      <c r="U214" s="66">
        <v>0</v>
      </c>
      <c r="V214" s="66">
        <f t="shared" si="197"/>
        <v>3.6</v>
      </c>
      <c r="W214" s="66">
        <f t="shared" si="198"/>
        <v>0.65</v>
      </c>
      <c r="X214" s="35"/>
      <c r="Y214" s="5"/>
      <c r="Z214" s="5"/>
      <c r="AA214" s="5"/>
      <c r="AB214" s="5"/>
      <c r="AC214" s="5"/>
      <c r="AD214" s="5"/>
      <c r="AE214" s="5"/>
      <c r="AF214" s="5"/>
      <c r="AG214" s="5"/>
      <c r="AH214" s="5"/>
      <c r="AI214" s="5"/>
      <c r="AJ214" s="35"/>
      <c r="AK214" s="35"/>
      <c r="AL214" s="35"/>
      <c r="AM214" s="35"/>
      <c r="AN214" s="62"/>
      <c r="AO214" s="62"/>
      <c r="AP214" s="62"/>
      <c r="AQ214" s="62"/>
      <c r="AR214" s="62"/>
      <c r="AS214" s="62"/>
      <c r="AT214" s="62"/>
      <c r="AU214" s="62"/>
      <c r="AV214" s="62"/>
      <c r="AW214" s="62"/>
      <c r="AX214" s="62"/>
      <c r="AY214" s="62"/>
      <c r="AZ214" s="62"/>
      <c r="BA214" s="62"/>
      <c r="BB214" s="62"/>
      <c r="BC214" s="5"/>
      <c r="BD214" s="5"/>
      <c r="BE214" s="5"/>
      <c r="BF214" s="5"/>
      <c r="BG214" s="5"/>
      <c r="BH214" s="5"/>
      <c r="BI214" s="5"/>
      <c r="BJ214" s="5"/>
      <c r="BK214" s="5"/>
      <c r="BL214" s="5"/>
      <c r="BM214" s="5"/>
      <c r="BN214" s="5"/>
      <c r="BO214" s="5"/>
      <c r="BP214" s="5"/>
      <c r="BQ214" s="5"/>
      <c r="BR214" s="62"/>
      <c r="BS214" s="62"/>
      <c r="BT214" s="62"/>
      <c r="BU214" s="62"/>
      <c r="BV214" s="62"/>
      <c r="BW214" s="62"/>
      <c r="BX214" s="62"/>
      <c r="BY214" s="62"/>
      <c r="BZ214" s="62"/>
      <c r="CA214" s="62"/>
      <c r="CB214" s="62"/>
      <c r="CC214" s="62"/>
      <c r="CD214" s="62"/>
      <c r="CE214" s="62"/>
      <c r="CF214" s="62"/>
      <c r="CG214" s="5"/>
      <c r="CH214" s="5"/>
      <c r="CI214" s="5"/>
      <c r="CJ214" s="5"/>
      <c r="CK214" s="5"/>
      <c r="CL214" s="5"/>
      <c r="CM214" s="5"/>
      <c r="CN214" s="5"/>
      <c r="CO214" s="5"/>
      <c r="CP214" s="5"/>
      <c r="CQ214" s="5"/>
      <c r="CR214" s="5"/>
      <c r="CS214" s="5"/>
      <c r="CT214" s="5"/>
      <c r="CU214" s="5"/>
      <c r="CV214" s="62"/>
      <c r="CW214" s="62"/>
      <c r="CX214" s="62"/>
      <c r="CY214" s="62"/>
      <c r="CZ214" s="62"/>
      <c r="DA214" s="62"/>
      <c r="DB214" s="62"/>
      <c r="DC214" s="62"/>
      <c r="DD214" s="62"/>
      <c r="DE214" s="62"/>
      <c r="DF214" s="62"/>
      <c r="DG214" s="62"/>
      <c r="DH214" s="62"/>
      <c r="DI214" s="62"/>
      <c r="DJ214" s="62"/>
      <c r="DK214" s="5"/>
      <c r="DL214" s="5"/>
      <c r="DM214" s="5"/>
      <c r="DN214" s="5"/>
      <c r="DO214" s="5"/>
      <c r="DP214" s="5"/>
      <c r="DQ214" s="5"/>
      <c r="DR214" s="5"/>
      <c r="DS214" s="5"/>
      <c r="DT214" s="5"/>
      <c r="DU214" s="5"/>
      <c r="DV214" s="5"/>
      <c r="DW214" s="5"/>
      <c r="DX214" s="5"/>
      <c r="DY214" s="5"/>
      <c r="DZ214" s="62"/>
      <c r="EA214" s="62"/>
      <c r="EB214" s="62"/>
      <c r="EC214" s="62"/>
      <c r="ED214" s="62"/>
      <c r="EE214" s="62"/>
      <c r="EF214" s="62"/>
      <c r="EG214" s="62"/>
      <c r="EH214" s="62"/>
      <c r="EI214" s="62"/>
      <c r="EJ214" s="62"/>
      <c r="EK214" s="62"/>
      <c r="EL214" s="62"/>
      <c r="EM214" s="62"/>
      <c r="EN214" s="62"/>
      <c r="EO214" s="5"/>
      <c r="EP214" s="5"/>
      <c r="EQ214" s="5"/>
      <c r="ER214" s="5"/>
      <c r="ES214" s="5"/>
      <c r="ET214" s="5"/>
      <c r="EU214" s="5"/>
      <c r="EV214" s="5"/>
      <c r="EW214" s="5"/>
      <c r="EX214" s="5"/>
      <c r="EY214" s="5"/>
      <c r="EZ214" s="5"/>
      <c r="FA214" s="5"/>
      <c r="FB214" s="5"/>
      <c r="FC214" s="5"/>
      <c r="FD214" s="62"/>
      <c r="FE214" s="62"/>
      <c r="FF214" s="62"/>
      <c r="FG214" s="62"/>
      <c r="FH214" s="62"/>
      <c r="FI214" s="62"/>
      <c r="FJ214" s="62"/>
      <c r="FK214" s="62"/>
      <c r="FL214" s="62"/>
      <c r="FM214" s="62"/>
      <c r="FN214" s="62"/>
      <c r="FO214" s="62"/>
      <c r="FP214" s="62"/>
      <c r="FQ214" s="62"/>
      <c r="FR214" s="62"/>
      <c r="FS214" s="5"/>
      <c r="FT214" s="5"/>
      <c r="FU214" s="5"/>
      <c r="FV214" s="5"/>
      <c r="FW214" s="5"/>
      <c r="FX214" s="5"/>
      <c r="FY214" s="5"/>
      <c r="FZ214" s="5"/>
      <c r="GA214" s="5"/>
      <c r="GB214" s="5"/>
      <c r="GC214" s="5"/>
      <c r="GD214" s="5"/>
      <c r="GE214" s="5"/>
      <c r="GF214" s="5"/>
      <c r="GG214" s="5"/>
      <c r="GH214" s="62"/>
      <c r="GI214" s="62"/>
      <c r="GJ214" s="62"/>
      <c r="GK214" s="62"/>
      <c r="GL214" s="62"/>
      <c r="GM214" s="62"/>
      <c r="GN214" s="62"/>
      <c r="GO214" s="62"/>
      <c r="GP214" s="62"/>
      <c r="GQ214" s="62"/>
      <c r="GR214" s="62"/>
      <c r="GS214" s="62"/>
      <c r="GT214" s="62"/>
      <c r="GU214" s="62"/>
      <c r="GV214" s="62"/>
      <c r="GW214" s="5"/>
      <c r="GX214" s="5"/>
      <c r="GY214" s="5"/>
      <c r="GZ214" s="5"/>
      <c r="HA214" s="5"/>
      <c r="HB214" s="5"/>
      <c r="HC214" s="5"/>
      <c r="HD214" s="5"/>
      <c r="HE214" s="5"/>
      <c r="HF214" s="5"/>
      <c r="HG214" s="5"/>
      <c r="HH214" s="5"/>
      <c r="HI214" s="5"/>
      <c r="HJ214" s="5"/>
      <c r="HK214" s="5"/>
      <c r="HL214" s="62"/>
      <c r="HM214" s="62"/>
      <c r="HN214" s="62"/>
      <c r="HO214" s="62"/>
      <c r="HP214" s="62"/>
      <c r="HQ214" s="62"/>
      <c r="HR214" s="62"/>
      <c r="HS214" s="62"/>
      <c r="HT214" s="62"/>
      <c r="HU214" s="62"/>
      <c r="HV214" s="62"/>
      <c r="HW214" s="62"/>
      <c r="HX214" s="62"/>
      <c r="HY214" s="62"/>
      <c r="HZ214" s="62"/>
      <c r="IA214" s="5"/>
      <c r="IB214" s="5"/>
      <c r="IC214" s="5"/>
      <c r="ID214" s="5"/>
      <c r="IE214" s="5"/>
      <c r="IF214" s="5"/>
      <c r="IG214" s="5"/>
      <c r="IH214" s="5"/>
      <c r="II214" s="5"/>
      <c r="IJ214" s="5"/>
      <c r="IK214" s="5"/>
      <c r="IL214" s="5"/>
      <c r="IM214" s="5"/>
      <c r="IN214" s="5"/>
      <c r="IO214" s="5"/>
      <c r="IP214" s="62"/>
      <c r="IQ214" s="62"/>
      <c r="IR214" s="62"/>
      <c r="IS214" s="62"/>
      <c r="IT214" s="62"/>
      <c r="IU214" s="62"/>
      <c r="IV214" s="62"/>
      <c r="IW214" s="62"/>
      <c r="IX214" s="62"/>
      <c r="IY214" s="62"/>
      <c r="IZ214" s="62"/>
      <c r="JA214" s="62"/>
      <c r="JB214" s="62"/>
      <c r="JC214" s="62"/>
      <c r="JD214" s="62"/>
      <c r="JE214" s="5"/>
      <c r="JF214" s="5"/>
      <c r="JG214" s="5"/>
      <c r="JH214" s="5"/>
      <c r="JI214" s="5"/>
      <c r="JJ214" s="5"/>
      <c r="JK214" s="5"/>
      <c r="JL214" s="5"/>
      <c r="JM214" s="5"/>
      <c r="JN214" s="5"/>
      <c r="JO214" s="5"/>
      <c r="JP214" s="5"/>
      <c r="JQ214" s="5"/>
      <c r="JR214" s="5"/>
      <c r="JS214" s="5"/>
      <c r="JT214" s="62"/>
      <c r="JU214" s="62"/>
      <c r="JV214" s="62"/>
      <c r="JW214" s="62"/>
      <c r="JX214" s="62"/>
      <c r="JY214" s="62"/>
      <c r="JZ214" s="62"/>
      <c r="KA214" s="62"/>
      <c r="KB214" s="62"/>
      <c r="KC214" s="62"/>
      <c r="KD214" s="62"/>
      <c r="KE214" s="62"/>
      <c r="KF214" s="62"/>
      <c r="KG214" s="62"/>
      <c r="KH214" s="62"/>
      <c r="KI214" s="5"/>
      <c r="KJ214" s="5"/>
      <c r="KK214" s="5"/>
      <c r="KL214" s="5"/>
      <c r="KM214" s="5"/>
      <c r="KN214" s="5"/>
      <c r="KO214" s="5"/>
      <c r="KP214" s="5"/>
      <c r="KQ214" s="5"/>
      <c r="KR214" s="5"/>
      <c r="KS214" s="5"/>
      <c r="KT214" s="5"/>
      <c r="KU214" s="5"/>
      <c r="KV214" s="5"/>
      <c r="KW214" s="5"/>
      <c r="KX214" s="62"/>
      <c r="KY214" s="62"/>
      <c r="KZ214" s="62"/>
      <c r="LA214" s="62"/>
      <c r="LB214" s="62"/>
      <c r="LC214" s="62"/>
      <c r="LD214" s="62"/>
      <c r="LE214" s="62"/>
      <c r="LF214" s="62"/>
      <c r="LG214" s="62"/>
      <c r="LH214" s="62"/>
      <c r="LI214" s="62"/>
      <c r="LJ214" s="62"/>
      <c r="LK214" s="62"/>
      <c r="LL214" s="62"/>
    </row>
    <row r="215" spans="1:324" x14ac:dyDescent="0.35">
      <c r="A215" s="131">
        <v>211</v>
      </c>
      <c r="B215" s="170"/>
      <c r="C215" s="170"/>
      <c r="D215" s="152">
        <v>336</v>
      </c>
      <c r="E215" s="72" t="str">
        <f>'BVEM Scorecard'!F214</f>
        <v>Solar</v>
      </c>
      <c r="F215" s="96"/>
      <c r="G215" s="96"/>
      <c r="H215" s="96"/>
      <c r="I215" s="96"/>
      <c r="J215" s="66"/>
      <c r="K215" s="66"/>
      <c r="L215" s="66"/>
      <c r="M215" s="66"/>
      <c r="N215" s="66"/>
      <c r="O215" s="66"/>
      <c r="P215" s="66"/>
      <c r="Q215" s="66"/>
      <c r="R215" s="66"/>
      <c r="S215" s="66"/>
      <c r="T215" s="66"/>
      <c r="U215" s="66"/>
      <c r="V215" s="66"/>
      <c r="W215" s="66"/>
      <c r="X215" s="35"/>
      <c r="Y215" s="5"/>
      <c r="Z215" s="5"/>
      <c r="AA215" s="5"/>
      <c r="AB215" s="5"/>
      <c r="AC215" s="5"/>
      <c r="AD215" s="5"/>
      <c r="AE215" s="5"/>
      <c r="AF215" s="5"/>
      <c r="AG215" s="5"/>
      <c r="AH215" s="5"/>
      <c r="AI215" s="5"/>
      <c r="AJ215" s="35"/>
      <c r="AK215" s="35"/>
      <c r="AL215" s="35"/>
      <c r="AM215" s="35"/>
      <c r="AN215" s="62"/>
      <c r="AO215" s="62"/>
      <c r="AP215" s="62"/>
      <c r="AQ215" s="62"/>
      <c r="AR215" s="62"/>
      <c r="AS215" s="62"/>
      <c r="AT215" s="62"/>
      <c r="AU215" s="62"/>
      <c r="AV215" s="62"/>
      <c r="AW215" s="62"/>
      <c r="AX215" s="62"/>
      <c r="AY215" s="62"/>
      <c r="AZ215" s="62"/>
      <c r="BA215" s="62"/>
      <c r="BB215" s="62"/>
      <c r="BC215" s="5"/>
      <c r="BD215" s="5"/>
      <c r="BE215" s="5"/>
      <c r="BF215" s="5"/>
      <c r="BG215" s="5"/>
      <c r="BH215" s="5"/>
      <c r="BI215" s="5"/>
      <c r="BJ215" s="5"/>
      <c r="BK215" s="5"/>
      <c r="BL215" s="5"/>
      <c r="BM215" s="5"/>
      <c r="BN215" s="5"/>
      <c r="BO215" s="5"/>
      <c r="BP215" s="5"/>
      <c r="BQ215" s="5"/>
      <c r="BR215" s="62"/>
      <c r="BS215" s="62"/>
      <c r="BT215" s="62"/>
      <c r="BU215" s="62"/>
      <c r="BV215" s="62"/>
      <c r="BW215" s="62"/>
      <c r="BX215" s="62"/>
      <c r="BY215" s="62"/>
      <c r="BZ215" s="62"/>
      <c r="CA215" s="62"/>
      <c r="CB215" s="62"/>
      <c r="CC215" s="62"/>
      <c r="CD215" s="62"/>
      <c r="CE215" s="62"/>
      <c r="CF215" s="62"/>
      <c r="CG215" s="5"/>
      <c r="CH215" s="5"/>
      <c r="CI215" s="5"/>
      <c r="CJ215" s="5"/>
      <c r="CK215" s="5"/>
      <c r="CL215" s="5"/>
      <c r="CM215" s="5"/>
      <c r="CN215" s="5"/>
      <c r="CO215" s="5"/>
      <c r="CP215" s="5"/>
      <c r="CQ215" s="5"/>
      <c r="CR215" s="5"/>
      <c r="CS215" s="5"/>
      <c r="CT215" s="5"/>
      <c r="CU215" s="5"/>
      <c r="CV215" s="62"/>
      <c r="CW215" s="62"/>
      <c r="CX215" s="62"/>
      <c r="CY215" s="62"/>
      <c r="CZ215" s="62"/>
      <c r="DA215" s="62"/>
      <c r="DB215" s="62"/>
      <c r="DC215" s="62"/>
      <c r="DD215" s="62"/>
      <c r="DE215" s="62"/>
      <c r="DF215" s="62"/>
      <c r="DG215" s="62"/>
      <c r="DH215" s="62"/>
      <c r="DI215" s="62"/>
      <c r="DJ215" s="62"/>
      <c r="DK215" s="5"/>
      <c r="DL215" s="5"/>
      <c r="DM215" s="5"/>
      <c r="DN215" s="5"/>
      <c r="DO215" s="5"/>
      <c r="DP215" s="5"/>
      <c r="DQ215" s="5"/>
      <c r="DR215" s="5"/>
      <c r="DS215" s="5"/>
      <c r="DT215" s="5"/>
      <c r="DU215" s="5"/>
      <c r="DV215" s="5"/>
      <c r="DW215" s="5"/>
      <c r="DX215" s="5"/>
      <c r="DY215" s="5"/>
      <c r="DZ215" s="62"/>
      <c r="EA215" s="62"/>
      <c r="EB215" s="62"/>
      <c r="EC215" s="62"/>
      <c r="ED215" s="62"/>
      <c r="EE215" s="62"/>
      <c r="EF215" s="62"/>
      <c r="EG215" s="62"/>
      <c r="EH215" s="62"/>
      <c r="EI215" s="62"/>
      <c r="EJ215" s="62"/>
      <c r="EK215" s="62"/>
      <c r="EL215" s="62"/>
      <c r="EM215" s="62"/>
      <c r="EN215" s="62"/>
      <c r="EO215" s="5"/>
      <c r="EP215" s="5"/>
      <c r="EQ215" s="5"/>
      <c r="ER215" s="5"/>
      <c r="ES215" s="5"/>
      <c r="ET215" s="5"/>
      <c r="EU215" s="5"/>
      <c r="EV215" s="5"/>
      <c r="EW215" s="5"/>
      <c r="EX215" s="5"/>
      <c r="EY215" s="5"/>
      <c r="EZ215" s="5"/>
      <c r="FA215" s="5"/>
      <c r="FB215" s="5"/>
      <c r="FC215" s="5"/>
      <c r="FD215" s="62"/>
      <c r="FE215" s="62"/>
      <c r="FF215" s="62"/>
      <c r="FG215" s="62"/>
      <c r="FH215" s="62"/>
      <c r="FI215" s="62"/>
      <c r="FJ215" s="62"/>
      <c r="FK215" s="62"/>
      <c r="FL215" s="62"/>
      <c r="FM215" s="62"/>
      <c r="FN215" s="62"/>
      <c r="FO215" s="62"/>
      <c r="FP215" s="62"/>
      <c r="FQ215" s="62"/>
      <c r="FR215" s="62"/>
      <c r="FS215" s="5"/>
      <c r="FT215" s="5"/>
      <c r="FU215" s="5"/>
      <c r="FV215" s="5"/>
      <c r="FW215" s="5"/>
      <c r="FX215" s="5"/>
      <c r="FY215" s="5"/>
      <c r="FZ215" s="5"/>
      <c r="GA215" s="5"/>
      <c r="GB215" s="5"/>
      <c r="GC215" s="5"/>
      <c r="GD215" s="5"/>
      <c r="GE215" s="5"/>
      <c r="GF215" s="5"/>
      <c r="GG215" s="5"/>
      <c r="GH215" s="62"/>
      <c r="GI215" s="62"/>
      <c r="GJ215" s="62"/>
      <c r="GK215" s="62"/>
      <c r="GL215" s="62"/>
      <c r="GM215" s="62"/>
      <c r="GN215" s="62"/>
      <c r="GO215" s="62"/>
      <c r="GP215" s="62"/>
      <c r="GQ215" s="62"/>
      <c r="GR215" s="62"/>
      <c r="GS215" s="62"/>
      <c r="GT215" s="62"/>
      <c r="GU215" s="62"/>
      <c r="GV215" s="62"/>
      <c r="GW215" s="5"/>
      <c r="GX215" s="5"/>
      <c r="GY215" s="5"/>
      <c r="GZ215" s="5"/>
      <c r="HA215" s="5"/>
      <c r="HB215" s="5"/>
      <c r="HC215" s="5"/>
      <c r="HD215" s="5"/>
      <c r="HE215" s="5"/>
      <c r="HF215" s="5"/>
      <c r="HG215" s="5"/>
      <c r="HH215" s="5"/>
      <c r="HI215" s="5"/>
      <c r="HJ215" s="5"/>
      <c r="HK215" s="5"/>
      <c r="HL215" s="62"/>
      <c r="HM215" s="62"/>
      <c r="HN215" s="62"/>
      <c r="HO215" s="62"/>
      <c r="HP215" s="62"/>
      <c r="HQ215" s="62"/>
      <c r="HR215" s="62"/>
      <c r="HS215" s="62"/>
      <c r="HT215" s="62"/>
      <c r="HU215" s="62"/>
      <c r="HV215" s="62"/>
      <c r="HW215" s="62"/>
      <c r="HX215" s="62"/>
      <c r="HY215" s="62"/>
      <c r="HZ215" s="62"/>
      <c r="IA215" s="5"/>
      <c r="IB215" s="5"/>
      <c r="IC215" s="5"/>
      <c r="ID215" s="5"/>
      <c r="IE215" s="5"/>
      <c r="IF215" s="5"/>
      <c r="IG215" s="5"/>
      <c r="IH215" s="5"/>
      <c r="II215" s="5"/>
      <c r="IJ215" s="5"/>
      <c r="IK215" s="5"/>
      <c r="IL215" s="5"/>
      <c r="IM215" s="5"/>
      <c r="IN215" s="5"/>
      <c r="IO215" s="5"/>
      <c r="IP215" s="62"/>
      <c r="IQ215" s="62"/>
      <c r="IR215" s="62"/>
      <c r="IS215" s="62"/>
      <c r="IT215" s="62"/>
      <c r="IU215" s="62"/>
      <c r="IV215" s="62"/>
      <c r="IW215" s="62"/>
      <c r="IX215" s="62"/>
      <c r="IY215" s="62"/>
      <c r="IZ215" s="62"/>
      <c r="JA215" s="62"/>
      <c r="JB215" s="62"/>
      <c r="JC215" s="62"/>
      <c r="JD215" s="62"/>
      <c r="JE215" s="5"/>
      <c r="JF215" s="5"/>
      <c r="JG215" s="5"/>
      <c r="JH215" s="5"/>
      <c r="JI215" s="5"/>
      <c r="JJ215" s="5"/>
      <c r="JK215" s="5"/>
      <c r="JL215" s="5"/>
      <c r="JM215" s="5"/>
      <c r="JN215" s="5"/>
      <c r="JO215" s="5"/>
      <c r="JP215" s="5"/>
      <c r="JQ215" s="5"/>
      <c r="JR215" s="5"/>
      <c r="JS215" s="5"/>
      <c r="JT215" s="62"/>
      <c r="JU215" s="62"/>
      <c r="JV215" s="62"/>
      <c r="JW215" s="62"/>
      <c r="JX215" s="62"/>
      <c r="JY215" s="62"/>
      <c r="JZ215" s="62"/>
      <c r="KA215" s="62"/>
      <c r="KB215" s="62"/>
      <c r="KC215" s="62"/>
      <c r="KD215" s="62"/>
      <c r="KE215" s="62"/>
      <c r="KF215" s="62"/>
      <c r="KG215" s="62"/>
      <c r="KH215" s="62"/>
      <c r="KI215" s="5"/>
      <c r="KJ215" s="5"/>
      <c r="KK215" s="5"/>
      <c r="KL215" s="5"/>
      <c r="KM215" s="5"/>
      <c r="KN215" s="5"/>
      <c r="KO215" s="5"/>
      <c r="KP215" s="5"/>
      <c r="KQ215" s="5"/>
      <c r="KR215" s="5"/>
      <c r="KS215" s="5"/>
      <c r="KT215" s="5"/>
      <c r="KU215" s="5"/>
      <c r="KV215" s="5"/>
      <c r="KW215" s="5"/>
      <c r="KX215" s="62"/>
      <c r="KY215" s="62"/>
      <c r="KZ215" s="62"/>
      <c r="LA215" s="62"/>
      <c r="LB215" s="62"/>
      <c r="LC215" s="62"/>
      <c r="LD215" s="62"/>
      <c r="LE215" s="62"/>
      <c r="LF215" s="62"/>
      <c r="LG215" s="62"/>
      <c r="LH215" s="62"/>
      <c r="LI215" s="62"/>
      <c r="LJ215" s="62"/>
      <c r="LK215" s="62"/>
      <c r="LL215" s="62"/>
    </row>
    <row r="216" spans="1:324" x14ac:dyDescent="0.35">
      <c r="A216" s="131">
        <v>212</v>
      </c>
      <c r="B216" s="170"/>
      <c r="C216" s="170"/>
      <c r="D216" s="152">
        <v>327</v>
      </c>
      <c r="E216" s="72" t="str">
        <f>'BVEM Scorecard'!F215</f>
        <v>Solar</v>
      </c>
      <c r="F216" s="96"/>
      <c r="G216" s="96"/>
      <c r="H216" s="96"/>
      <c r="I216" s="96"/>
      <c r="J216" s="66"/>
      <c r="K216" s="66"/>
      <c r="L216" s="66"/>
      <c r="M216" s="66"/>
      <c r="N216" s="66"/>
      <c r="O216" s="66"/>
      <c r="P216" s="66"/>
      <c r="Q216" s="66"/>
      <c r="R216" s="66"/>
      <c r="S216" s="66"/>
      <c r="T216" s="66"/>
      <c r="U216" s="66"/>
      <c r="V216" s="66"/>
      <c r="W216" s="66"/>
      <c r="X216" s="35"/>
      <c r="Y216" s="5"/>
      <c r="Z216" s="5"/>
      <c r="AA216" s="5"/>
      <c r="AB216" s="5"/>
      <c r="AC216" s="5"/>
      <c r="AD216" s="5"/>
      <c r="AE216" s="5"/>
      <c r="AF216" s="5"/>
      <c r="AG216" s="5"/>
      <c r="AH216" s="5"/>
      <c r="AI216" s="5"/>
      <c r="AJ216" s="35"/>
      <c r="AK216" s="35"/>
      <c r="AL216" s="35"/>
      <c r="AM216" s="35"/>
      <c r="AN216" s="62"/>
      <c r="AO216" s="62"/>
      <c r="AP216" s="62"/>
      <c r="AQ216" s="62"/>
      <c r="AR216" s="62"/>
      <c r="AS216" s="62"/>
      <c r="AT216" s="62"/>
      <c r="AU216" s="62"/>
      <c r="AV216" s="62"/>
      <c r="AW216" s="62"/>
      <c r="AX216" s="62"/>
      <c r="AY216" s="62"/>
      <c r="AZ216" s="62"/>
      <c r="BA216" s="62"/>
      <c r="BB216" s="62"/>
      <c r="BC216" s="5"/>
      <c r="BD216" s="5"/>
      <c r="BE216" s="5"/>
      <c r="BF216" s="5"/>
      <c r="BG216" s="5"/>
      <c r="BH216" s="5"/>
      <c r="BI216" s="5"/>
      <c r="BJ216" s="5"/>
      <c r="BK216" s="5"/>
      <c r="BL216" s="5"/>
      <c r="BM216" s="5"/>
      <c r="BN216" s="5"/>
      <c r="BO216" s="5"/>
      <c r="BP216" s="5"/>
      <c r="BQ216" s="5"/>
      <c r="BR216" s="62"/>
      <c r="BS216" s="62"/>
      <c r="BT216" s="62"/>
      <c r="BU216" s="62"/>
      <c r="BV216" s="62"/>
      <c r="BW216" s="62"/>
      <c r="BX216" s="62"/>
      <c r="BY216" s="62"/>
      <c r="BZ216" s="62"/>
      <c r="CA216" s="62"/>
      <c r="CB216" s="62"/>
      <c r="CC216" s="62"/>
      <c r="CD216" s="62"/>
      <c r="CE216" s="62"/>
      <c r="CF216" s="62"/>
      <c r="CG216" s="5"/>
      <c r="CH216" s="5"/>
      <c r="CI216" s="5"/>
      <c r="CJ216" s="5"/>
      <c r="CK216" s="5"/>
      <c r="CL216" s="5"/>
      <c r="CM216" s="5"/>
      <c r="CN216" s="5"/>
      <c r="CO216" s="5"/>
      <c r="CP216" s="5"/>
      <c r="CQ216" s="5"/>
      <c r="CR216" s="5"/>
      <c r="CS216" s="5"/>
      <c r="CT216" s="5"/>
      <c r="CU216" s="5"/>
      <c r="CV216" s="62"/>
      <c r="CW216" s="62"/>
      <c r="CX216" s="62"/>
      <c r="CY216" s="62"/>
      <c r="CZ216" s="62"/>
      <c r="DA216" s="62"/>
      <c r="DB216" s="62"/>
      <c r="DC216" s="62"/>
      <c r="DD216" s="62"/>
      <c r="DE216" s="62"/>
      <c r="DF216" s="62"/>
      <c r="DG216" s="62"/>
      <c r="DH216" s="62"/>
      <c r="DI216" s="62"/>
      <c r="DJ216" s="62"/>
      <c r="DK216" s="5"/>
      <c r="DL216" s="5"/>
      <c r="DM216" s="5"/>
      <c r="DN216" s="5"/>
      <c r="DO216" s="5"/>
      <c r="DP216" s="5"/>
      <c r="DQ216" s="5"/>
      <c r="DR216" s="5"/>
      <c r="DS216" s="5"/>
      <c r="DT216" s="5"/>
      <c r="DU216" s="5"/>
      <c r="DV216" s="5"/>
      <c r="DW216" s="5"/>
      <c r="DX216" s="5"/>
      <c r="DY216" s="5"/>
      <c r="DZ216" s="62"/>
      <c r="EA216" s="62"/>
      <c r="EB216" s="62"/>
      <c r="EC216" s="62"/>
      <c r="ED216" s="62"/>
      <c r="EE216" s="62"/>
      <c r="EF216" s="62"/>
      <c r="EG216" s="62"/>
      <c r="EH216" s="62"/>
      <c r="EI216" s="62"/>
      <c r="EJ216" s="62"/>
      <c r="EK216" s="62"/>
      <c r="EL216" s="62"/>
      <c r="EM216" s="62"/>
      <c r="EN216" s="62"/>
      <c r="EO216" s="5"/>
      <c r="EP216" s="5"/>
      <c r="EQ216" s="5"/>
      <c r="ER216" s="5"/>
      <c r="ES216" s="5"/>
      <c r="ET216" s="5"/>
      <c r="EU216" s="5"/>
      <c r="EV216" s="5"/>
      <c r="EW216" s="5"/>
      <c r="EX216" s="5"/>
      <c r="EY216" s="5"/>
      <c r="EZ216" s="5"/>
      <c r="FA216" s="5"/>
      <c r="FB216" s="5"/>
      <c r="FC216" s="5"/>
      <c r="FD216" s="62"/>
      <c r="FE216" s="62"/>
      <c r="FF216" s="62"/>
      <c r="FG216" s="62"/>
      <c r="FH216" s="62"/>
      <c r="FI216" s="62"/>
      <c r="FJ216" s="62"/>
      <c r="FK216" s="62"/>
      <c r="FL216" s="62"/>
      <c r="FM216" s="62"/>
      <c r="FN216" s="62"/>
      <c r="FO216" s="62"/>
      <c r="FP216" s="62"/>
      <c r="FQ216" s="62"/>
      <c r="FR216" s="62"/>
      <c r="FS216" s="5"/>
      <c r="FT216" s="5"/>
      <c r="FU216" s="5"/>
      <c r="FV216" s="5"/>
      <c r="FW216" s="5"/>
      <c r="FX216" s="5"/>
      <c r="FY216" s="5"/>
      <c r="FZ216" s="5"/>
      <c r="GA216" s="5"/>
      <c r="GB216" s="5"/>
      <c r="GC216" s="5"/>
      <c r="GD216" s="5"/>
      <c r="GE216" s="5"/>
      <c r="GF216" s="5"/>
      <c r="GG216" s="5"/>
      <c r="GH216" s="62"/>
      <c r="GI216" s="62"/>
      <c r="GJ216" s="62"/>
      <c r="GK216" s="62"/>
      <c r="GL216" s="62"/>
      <c r="GM216" s="62"/>
      <c r="GN216" s="62"/>
      <c r="GO216" s="62"/>
      <c r="GP216" s="62"/>
      <c r="GQ216" s="62"/>
      <c r="GR216" s="62"/>
      <c r="GS216" s="62"/>
      <c r="GT216" s="62"/>
      <c r="GU216" s="62"/>
      <c r="GV216" s="62"/>
      <c r="GW216" s="5"/>
      <c r="GX216" s="5"/>
      <c r="GY216" s="5"/>
      <c r="GZ216" s="5"/>
      <c r="HA216" s="5"/>
      <c r="HB216" s="5"/>
      <c r="HC216" s="5"/>
      <c r="HD216" s="5"/>
      <c r="HE216" s="5"/>
      <c r="HF216" s="5"/>
      <c r="HG216" s="5"/>
      <c r="HH216" s="5"/>
      <c r="HI216" s="5"/>
      <c r="HJ216" s="5"/>
      <c r="HK216" s="5"/>
      <c r="HL216" s="62"/>
      <c r="HM216" s="62"/>
      <c r="HN216" s="62"/>
      <c r="HO216" s="62"/>
      <c r="HP216" s="62"/>
      <c r="HQ216" s="62"/>
      <c r="HR216" s="62"/>
      <c r="HS216" s="62"/>
      <c r="HT216" s="62"/>
      <c r="HU216" s="62"/>
      <c r="HV216" s="62"/>
      <c r="HW216" s="62"/>
      <c r="HX216" s="62"/>
      <c r="HY216" s="62"/>
      <c r="HZ216" s="62"/>
      <c r="IA216" s="5"/>
      <c r="IB216" s="5"/>
      <c r="IC216" s="5"/>
      <c r="ID216" s="5"/>
      <c r="IE216" s="5"/>
      <c r="IF216" s="5"/>
      <c r="IG216" s="5"/>
      <c r="IH216" s="5"/>
      <c r="II216" s="5"/>
      <c r="IJ216" s="5"/>
      <c r="IK216" s="5"/>
      <c r="IL216" s="5"/>
      <c r="IM216" s="5"/>
      <c r="IN216" s="5"/>
      <c r="IO216" s="5"/>
      <c r="IP216" s="62"/>
      <c r="IQ216" s="62"/>
      <c r="IR216" s="62"/>
      <c r="IS216" s="62"/>
      <c r="IT216" s="62"/>
      <c r="IU216" s="62"/>
      <c r="IV216" s="62"/>
      <c r="IW216" s="62"/>
      <c r="IX216" s="62"/>
      <c r="IY216" s="62"/>
      <c r="IZ216" s="62"/>
      <c r="JA216" s="62"/>
      <c r="JB216" s="62"/>
      <c r="JC216" s="62"/>
      <c r="JD216" s="62"/>
      <c r="JE216" s="5"/>
      <c r="JF216" s="5"/>
      <c r="JG216" s="5"/>
      <c r="JH216" s="5"/>
      <c r="JI216" s="5"/>
      <c r="JJ216" s="5"/>
      <c r="JK216" s="5"/>
      <c r="JL216" s="5"/>
      <c r="JM216" s="5"/>
      <c r="JN216" s="5"/>
      <c r="JO216" s="5"/>
      <c r="JP216" s="5"/>
      <c r="JQ216" s="5"/>
      <c r="JR216" s="5"/>
      <c r="JS216" s="5"/>
      <c r="JT216" s="62"/>
      <c r="JU216" s="62"/>
      <c r="JV216" s="62"/>
      <c r="JW216" s="62"/>
      <c r="JX216" s="62"/>
      <c r="JY216" s="62"/>
      <c r="JZ216" s="62"/>
      <c r="KA216" s="62"/>
      <c r="KB216" s="62"/>
      <c r="KC216" s="62"/>
      <c r="KD216" s="62"/>
      <c r="KE216" s="62"/>
      <c r="KF216" s="62"/>
      <c r="KG216" s="62"/>
      <c r="KH216" s="62"/>
      <c r="KI216" s="5"/>
      <c r="KJ216" s="5"/>
      <c r="KK216" s="5"/>
      <c r="KL216" s="5"/>
      <c r="KM216" s="5"/>
      <c r="KN216" s="5"/>
      <c r="KO216" s="5"/>
      <c r="KP216" s="5"/>
      <c r="KQ216" s="5"/>
      <c r="KR216" s="5"/>
      <c r="KS216" s="5"/>
      <c r="KT216" s="5"/>
      <c r="KU216" s="5"/>
      <c r="KV216" s="5"/>
      <c r="KW216" s="5"/>
      <c r="KX216" s="62"/>
      <c r="KY216" s="62"/>
      <c r="KZ216" s="62"/>
      <c r="LA216" s="62"/>
      <c r="LB216" s="62"/>
      <c r="LC216" s="62"/>
      <c r="LD216" s="62"/>
      <c r="LE216" s="62"/>
      <c r="LF216" s="62"/>
      <c r="LG216" s="62"/>
      <c r="LH216" s="62"/>
      <c r="LI216" s="62"/>
      <c r="LJ216" s="62"/>
      <c r="LK216" s="62"/>
      <c r="LL216" s="62"/>
    </row>
    <row r="217" spans="1:324" x14ac:dyDescent="0.35">
      <c r="A217" s="131">
        <v>213</v>
      </c>
      <c r="B217" s="170"/>
      <c r="C217" s="170"/>
      <c r="D217" s="152">
        <v>328</v>
      </c>
      <c r="E217" s="72" t="str">
        <f>'BVEM Scorecard'!F216</f>
        <v>Solar</v>
      </c>
      <c r="F217" s="96"/>
      <c r="G217" s="96"/>
      <c r="H217" s="96"/>
      <c r="I217" s="96"/>
      <c r="J217" s="66"/>
      <c r="K217" s="66"/>
      <c r="L217" s="66"/>
      <c r="M217" s="66"/>
      <c r="N217" s="66"/>
      <c r="O217" s="66"/>
      <c r="P217" s="66"/>
      <c r="Q217" s="66"/>
      <c r="R217" s="66"/>
      <c r="S217" s="66"/>
      <c r="T217" s="66"/>
      <c r="U217" s="66"/>
      <c r="V217" s="66"/>
      <c r="W217" s="66"/>
      <c r="X217" s="35"/>
      <c r="Y217" s="5"/>
      <c r="Z217" s="5"/>
      <c r="AA217" s="5"/>
      <c r="AB217" s="5"/>
      <c r="AC217" s="5"/>
      <c r="AD217" s="5"/>
      <c r="AE217" s="5"/>
      <c r="AF217" s="5"/>
      <c r="AG217" s="5"/>
      <c r="AH217" s="5"/>
      <c r="AI217" s="5"/>
      <c r="AJ217" s="35"/>
      <c r="AK217" s="35"/>
      <c r="AL217" s="35"/>
      <c r="AM217" s="35"/>
      <c r="AN217" s="62"/>
      <c r="AO217" s="62"/>
      <c r="AP217" s="62"/>
      <c r="AQ217" s="62"/>
      <c r="AR217" s="62"/>
      <c r="AS217" s="62"/>
      <c r="AT217" s="62"/>
      <c r="AU217" s="62"/>
      <c r="AV217" s="62"/>
      <c r="AW217" s="62"/>
      <c r="AX217" s="62"/>
      <c r="AY217" s="62"/>
      <c r="AZ217" s="62"/>
      <c r="BA217" s="62"/>
      <c r="BB217" s="62"/>
      <c r="BC217" s="5"/>
      <c r="BD217" s="5"/>
      <c r="BE217" s="5"/>
      <c r="BF217" s="5"/>
      <c r="BG217" s="5"/>
      <c r="BH217" s="5"/>
      <c r="BI217" s="5"/>
      <c r="BJ217" s="5"/>
      <c r="BK217" s="5"/>
      <c r="BL217" s="5"/>
      <c r="BM217" s="5"/>
      <c r="BN217" s="5"/>
      <c r="BO217" s="5"/>
      <c r="BP217" s="5"/>
      <c r="BQ217" s="5"/>
      <c r="BR217" s="62"/>
      <c r="BS217" s="62"/>
      <c r="BT217" s="62"/>
      <c r="BU217" s="62"/>
      <c r="BV217" s="62"/>
      <c r="BW217" s="62"/>
      <c r="BX217" s="62"/>
      <c r="BY217" s="62"/>
      <c r="BZ217" s="62"/>
      <c r="CA217" s="62"/>
      <c r="CB217" s="62"/>
      <c r="CC217" s="62"/>
      <c r="CD217" s="62"/>
      <c r="CE217" s="62"/>
      <c r="CF217" s="62"/>
      <c r="CG217" s="5"/>
      <c r="CH217" s="5"/>
      <c r="CI217" s="5"/>
      <c r="CJ217" s="5"/>
      <c r="CK217" s="5"/>
      <c r="CL217" s="5"/>
      <c r="CM217" s="5"/>
      <c r="CN217" s="5"/>
      <c r="CO217" s="5"/>
      <c r="CP217" s="5"/>
      <c r="CQ217" s="5"/>
      <c r="CR217" s="5"/>
      <c r="CS217" s="5"/>
      <c r="CT217" s="5"/>
      <c r="CU217" s="5"/>
      <c r="CV217" s="62"/>
      <c r="CW217" s="62"/>
      <c r="CX217" s="62"/>
      <c r="CY217" s="62"/>
      <c r="CZ217" s="62"/>
      <c r="DA217" s="62"/>
      <c r="DB217" s="62"/>
      <c r="DC217" s="62"/>
      <c r="DD217" s="62"/>
      <c r="DE217" s="62"/>
      <c r="DF217" s="62"/>
      <c r="DG217" s="62"/>
      <c r="DH217" s="62"/>
      <c r="DI217" s="62"/>
      <c r="DJ217" s="62"/>
      <c r="DK217" s="5"/>
      <c r="DL217" s="5"/>
      <c r="DM217" s="5"/>
      <c r="DN217" s="5"/>
      <c r="DO217" s="5"/>
      <c r="DP217" s="5"/>
      <c r="DQ217" s="5"/>
      <c r="DR217" s="5"/>
      <c r="DS217" s="5"/>
      <c r="DT217" s="5"/>
      <c r="DU217" s="5"/>
      <c r="DV217" s="5"/>
      <c r="DW217" s="5"/>
      <c r="DX217" s="5"/>
      <c r="DY217" s="5"/>
      <c r="DZ217" s="62"/>
      <c r="EA217" s="62"/>
      <c r="EB217" s="62"/>
      <c r="EC217" s="62"/>
      <c r="ED217" s="62"/>
      <c r="EE217" s="62"/>
      <c r="EF217" s="62"/>
      <c r="EG217" s="62"/>
      <c r="EH217" s="62"/>
      <c r="EI217" s="62"/>
      <c r="EJ217" s="62"/>
      <c r="EK217" s="62"/>
      <c r="EL217" s="62"/>
      <c r="EM217" s="62"/>
      <c r="EN217" s="62"/>
      <c r="EO217" s="5"/>
      <c r="EP217" s="5"/>
      <c r="EQ217" s="5"/>
      <c r="ER217" s="5"/>
      <c r="ES217" s="5"/>
      <c r="ET217" s="5"/>
      <c r="EU217" s="5"/>
      <c r="EV217" s="5"/>
      <c r="EW217" s="5"/>
      <c r="EX217" s="5"/>
      <c r="EY217" s="5"/>
      <c r="EZ217" s="5"/>
      <c r="FA217" s="5"/>
      <c r="FB217" s="5"/>
      <c r="FC217" s="5"/>
      <c r="FD217" s="62"/>
      <c r="FE217" s="62"/>
      <c r="FF217" s="62"/>
      <c r="FG217" s="62"/>
      <c r="FH217" s="62"/>
      <c r="FI217" s="62"/>
      <c r="FJ217" s="62"/>
      <c r="FK217" s="62"/>
      <c r="FL217" s="62"/>
      <c r="FM217" s="62"/>
      <c r="FN217" s="62"/>
      <c r="FO217" s="62"/>
      <c r="FP217" s="62"/>
      <c r="FQ217" s="62"/>
      <c r="FR217" s="62"/>
      <c r="FS217" s="5"/>
      <c r="FT217" s="5"/>
      <c r="FU217" s="5"/>
      <c r="FV217" s="5"/>
      <c r="FW217" s="5"/>
      <c r="FX217" s="5"/>
      <c r="FY217" s="5"/>
      <c r="FZ217" s="5"/>
      <c r="GA217" s="5"/>
      <c r="GB217" s="5"/>
      <c r="GC217" s="5"/>
      <c r="GD217" s="5"/>
      <c r="GE217" s="5"/>
      <c r="GF217" s="5"/>
      <c r="GG217" s="5"/>
      <c r="GH217" s="62"/>
      <c r="GI217" s="62"/>
      <c r="GJ217" s="62"/>
      <c r="GK217" s="62"/>
      <c r="GL217" s="62"/>
      <c r="GM217" s="62"/>
      <c r="GN217" s="62"/>
      <c r="GO217" s="62"/>
      <c r="GP217" s="62"/>
      <c r="GQ217" s="62"/>
      <c r="GR217" s="62"/>
      <c r="GS217" s="62"/>
      <c r="GT217" s="62"/>
      <c r="GU217" s="62"/>
      <c r="GV217" s="62"/>
      <c r="GW217" s="5"/>
      <c r="GX217" s="5"/>
      <c r="GY217" s="5"/>
      <c r="GZ217" s="5"/>
      <c r="HA217" s="5"/>
      <c r="HB217" s="5"/>
      <c r="HC217" s="5"/>
      <c r="HD217" s="5"/>
      <c r="HE217" s="5"/>
      <c r="HF217" s="5"/>
      <c r="HG217" s="5"/>
      <c r="HH217" s="5"/>
      <c r="HI217" s="5"/>
      <c r="HJ217" s="5"/>
      <c r="HK217" s="5"/>
      <c r="HL217" s="62"/>
      <c r="HM217" s="62"/>
      <c r="HN217" s="62"/>
      <c r="HO217" s="62"/>
      <c r="HP217" s="62"/>
      <c r="HQ217" s="62"/>
      <c r="HR217" s="62"/>
      <c r="HS217" s="62"/>
      <c r="HT217" s="62"/>
      <c r="HU217" s="62"/>
      <c r="HV217" s="62"/>
      <c r="HW217" s="62"/>
      <c r="HX217" s="62"/>
      <c r="HY217" s="62"/>
      <c r="HZ217" s="62"/>
      <c r="IA217" s="5"/>
      <c r="IB217" s="5"/>
      <c r="IC217" s="5"/>
      <c r="ID217" s="5"/>
      <c r="IE217" s="5"/>
      <c r="IF217" s="5"/>
      <c r="IG217" s="5"/>
      <c r="IH217" s="5"/>
      <c r="II217" s="5"/>
      <c r="IJ217" s="5"/>
      <c r="IK217" s="5"/>
      <c r="IL217" s="5"/>
      <c r="IM217" s="5"/>
      <c r="IN217" s="5"/>
      <c r="IO217" s="5"/>
      <c r="IP217" s="62"/>
      <c r="IQ217" s="62"/>
      <c r="IR217" s="62"/>
      <c r="IS217" s="62"/>
      <c r="IT217" s="62"/>
      <c r="IU217" s="62"/>
      <c r="IV217" s="62"/>
      <c r="IW217" s="62"/>
      <c r="IX217" s="62"/>
      <c r="IY217" s="62"/>
      <c r="IZ217" s="62"/>
      <c r="JA217" s="62"/>
      <c r="JB217" s="62"/>
      <c r="JC217" s="62"/>
      <c r="JD217" s="62"/>
      <c r="JE217" s="5"/>
      <c r="JF217" s="5"/>
      <c r="JG217" s="5"/>
      <c r="JH217" s="5"/>
      <c r="JI217" s="5"/>
      <c r="JJ217" s="5"/>
      <c r="JK217" s="5"/>
      <c r="JL217" s="5"/>
      <c r="JM217" s="5"/>
      <c r="JN217" s="5"/>
      <c r="JO217" s="5"/>
      <c r="JP217" s="5"/>
      <c r="JQ217" s="5"/>
      <c r="JR217" s="5"/>
      <c r="JS217" s="5"/>
      <c r="JT217" s="62"/>
      <c r="JU217" s="62"/>
      <c r="JV217" s="62"/>
      <c r="JW217" s="62"/>
      <c r="JX217" s="62"/>
      <c r="JY217" s="62"/>
      <c r="JZ217" s="62"/>
      <c r="KA217" s="62"/>
      <c r="KB217" s="62"/>
      <c r="KC217" s="62"/>
      <c r="KD217" s="62"/>
      <c r="KE217" s="62"/>
      <c r="KF217" s="62"/>
      <c r="KG217" s="62"/>
      <c r="KH217" s="62"/>
      <c r="KI217" s="5"/>
      <c r="KJ217" s="5"/>
      <c r="KK217" s="5"/>
      <c r="KL217" s="5"/>
      <c r="KM217" s="5"/>
      <c r="KN217" s="5"/>
      <c r="KO217" s="5"/>
      <c r="KP217" s="5"/>
      <c r="KQ217" s="5"/>
      <c r="KR217" s="5"/>
      <c r="KS217" s="5"/>
      <c r="KT217" s="5"/>
      <c r="KU217" s="5"/>
      <c r="KV217" s="5"/>
      <c r="KW217" s="5"/>
      <c r="KX217" s="62"/>
      <c r="KY217" s="62"/>
      <c r="KZ217" s="62"/>
      <c r="LA217" s="62"/>
      <c r="LB217" s="62"/>
      <c r="LC217" s="62"/>
      <c r="LD217" s="62"/>
      <c r="LE217" s="62"/>
      <c r="LF217" s="62"/>
      <c r="LG217" s="62"/>
      <c r="LH217" s="62"/>
      <c r="LI217" s="62"/>
      <c r="LJ217" s="62"/>
      <c r="LK217" s="62"/>
      <c r="LL217" s="62"/>
    </row>
    <row r="218" spans="1:324" x14ac:dyDescent="0.35">
      <c r="A218" s="131">
        <v>214</v>
      </c>
      <c r="B218" s="170"/>
      <c r="C218" s="170"/>
      <c r="D218" s="152">
        <v>628</v>
      </c>
      <c r="E218" s="72" t="str">
        <f>'BVEM Scorecard'!F217</f>
        <v>Solar + Storage</v>
      </c>
      <c r="F218" s="96"/>
      <c r="G218" s="96"/>
      <c r="H218" s="96"/>
      <c r="I218" s="96"/>
      <c r="J218" s="66"/>
      <c r="K218" s="66"/>
      <c r="L218" s="66"/>
      <c r="M218" s="66"/>
      <c r="N218" s="66"/>
      <c r="O218" s="66"/>
      <c r="P218" s="66"/>
      <c r="Q218" s="66"/>
      <c r="R218" s="66"/>
      <c r="S218" s="66"/>
      <c r="T218" s="66"/>
      <c r="U218" s="66"/>
      <c r="V218" s="66"/>
      <c r="W218" s="66"/>
      <c r="X218" s="35"/>
      <c r="Y218" s="5"/>
      <c r="Z218" s="5"/>
      <c r="AA218" s="5"/>
      <c r="AB218" s="5"/>
      <c r="AC218" s="5"/>
      <c r="AD218" s="5"/>
      <c r="AE218" s="5"/>
      <c r="AF218" s="5"/>
      <c r="AG218" s="5"/>
      <c r="AH218" s="5"/>
      <c r="AI218" s="5"/>
      <c r="AJ218" s="35"/>
      <c r="AK218" s="35"/>
      <c r="AL218" s="35"/>
      <c r="AM218" s="35"/>
      <c r="AN218" s="62"/>
      <c r="AO218" s="62"/>
      <c r="AP218" s="62"/>
      <c r="AQ218" s="62"/>
      <c r="AR218" s="62"/>
      <c r="AS218" s="62"/>
      <c r="AT218" s="62"/>
      <c r="AU218" s="62"/>
      <c r="AV218" s="62"/>
      <c r="AW218" s="62"/>
      <c r="AX218" s="62"/>
      <c r="AY218" s="62"/>
      <c r="AZ218" s="62"/>
      <c r="BA218" s="62"/>
      <c r="BB218" s="62"/>
      <c r="BC218" s="5"/>
      <c r="BD218" s="5"/>
      <c r="BE218" s="5"/>
      <c r="BF218" s="5"/>
      <c r="BG218" s="5"/>
      <c r="BH218" s="5"/>
      <c r="BI218" s="5"/>
      <c r="BJ218" s="5"/>
      <c r="BK218" s="5"/>
      <c r="BL218" s="5"/>
      <c r="BM218" s="5"/>
      <c r="BN218" s="5"/>
      <c r="BO218" s="5"/>
      <c r="BP218" s="5"/>
      <c r="BQ218" s="5"/>
      <c r="BR218" s="62"/>
      <c r="BS218" s="62"/>
      <c r="BT218" s="62"/>
      <c r="BU218" s="62"/>
      <c r="BV218" s="62"/>
      <c r="BW218" s="62"/>
      <c r="BX218" s="62"/>
      <c r="BY218" s="62"/>
      <c r="BZ218" s="62"/>
      <c r="CA218" s="62"/>
      <c r="CB218" s="62"/>
      <c r="CC218" s="62"/>
      <c r="CD218" s="62"/>
      <c r="CE218" s="62"/>
      <c r="CF218" s="62"/>
      <c r="CG218" s="5"/>
      <c r="CH218" s="5"/>
      <c r="CI218" s="5"/>
      <c r="CJ218" s="5"/>
      <c r="CK218" s="5"/>
      <c r="CL218" s="5"/>
      <c r="CM218" s="5"/>
      <c r="CN218" s="5"/>
      <c r="CO218" s="5"/>
      <c r="CP218" s="5"/>
      <c r="CQ218" s="5"/>
      <c r="CR218" s="5"/>
      <c r="CS218" s="5"/>
      <c r="CT218" s="5"/>
      <c r="CU218" s="5"/>
      <c r="CV218" s="62"/>
      <c r="CW218" s="62"/>
      <c r="CX218" s="62"/>
      <c r="CY218" s="62"/>
      <c r="CZ218" s="62"/>
      <c r="DA218" s="62"/>
      <c r="DB218" s="62"/>
      <c r="DC218" s="62"/>
      <c r="DD218" s="62"/>
      <c r="DE218" s="62"/>
      <c r="DF218" s="62"/>
      <c r="DG218" s="62"/>
      <c r="DH218" s="62"/>
      <c r="DI218" s="62"/>
      <c r="DJ218" s="62"/>
      <c r="DK218" s="5"/>
      <c r="DL218" s="5"/>
      <c r="DM218" s="5"/>
      <c r="DN218" s="5"/>
      <c r="DO218" s="5"/>
      <c r="DP218" s="5"/>
      <c r="DQ218" s="5"/>
      <c r="DR218" s="5"/>
      <c r="DS218" s="5"/>
      <c r="DT218" s="5"/>
      <c r="DU218" s="5"/>
      <c r="DV218" s="5"/>
      <c r="DW218" s="5"/>
      <c r="DX218" s="5"/>
      <c r="DY218" s="5"/>
      <c r="DZ218" s="62"/>
      <c r="EA218" s="62"/>
      <c r="EB218" s="62"/>
      <c r="EC218" s="62"/>
      <c r="ED218" s="62"/>
      <c r="EE218" s="62"/>
      <c r="EF218" s="62"/>
      <c r="EG218" s="62"/>
      <c r="EH218" s="62"/>
      <c r="EI218" s="62"/>
      <c r="EJ218" s="62"/>
      <c r="EK218" s="62"/>
      <c r="EL218" s="62"/>
      <c r="EM218" s="62"/>
      <c r="EN218" s="62"/>
      <c r="EO218" s="5"/>
      <c r="EP218" s="5"/>
      <c r="EQ218" s="5"/>
      <c r="ER218" s="5"/>
      <c r="ES218" s="5"/>
      <c r="ET218" s="5"/>
      <c r="EU218" s="5"/>
      <c r="EV218" s="5"/>
      <c r="EW218" s="5"/>
      <c r="EX218" s="5"/>
      <c r="EY218" s="5"/>
      <c r="EZ218" s="5"/>
      <c r="FA218" s="5"/>
      <c r="FB218" s="5"/>
      <c r="FC218" s="5"/>
      <c r="FD218" s="62"/>
      <c r="FE218" s="62"/>
      <c r="FF218" s="62"/>
      <c r="FG218" s="62"/>
      <c r="FH218" s="62"/>
      <c r="FI218" s="62"/>
      <c r="FJ218" s="62"/>
      <c r="FK218" s="62"/>
      <c r="FL218" s="62"/>
      <c r="FM218" s="62"/>
      <c r="FN218" s="62"/>
      <c r="FO218" s="62"/>
      <c r="FP218" s="62"/>
      <c r="FQ218" s="62"/>
      <c r="FR218" s="62"/>
      <c r="FS218" s="5"/>
      <c r="FT218" s="5"/>
      <c r="FU218" s="5"/>
      <c r="FV218" s="5"/>
      <c r="FW218" s="5"/>
      <c r="FX218" s="5"/>
      <c r="FY218" s="5"/>
      <c r="FZ218" s="5"/>
      <c r="GA218" s="5"/>
      <c r="GB218" s="5"/>
      <c r="GC218" s="5"/>
      <c r="GD218" s="5"/>
      <c r="GE218" s="5"/>
      <c r="GF218" s="5"/>
      <c r="GG218" s="5"/>
      <c r="GH218" s="62"/>
      <c r="GI218" s="62"/>
      <c r="GJ218" s="62"/>
      <c r="GK218" s="62"/>
      <c r="GL218" s="62"/>
      <c r="GM218" s="62"/>
      <c r="GN218" s="62"/>
      <c r="GO218" s="62"/>
      <c r="GP218" s="62"/>
      <c r="GQ218" s="62"/>
      <c r="GR218" s="62"/>
      <c r="GS218" s="62"/>
      <c r="GT218" s="62"/>
      <c r="GU218" s="62"/>
      <c r="GV218" s="62"/>
      <c r="GW218" s="5"/>
      <c r="GX218" s="5"/>
      <c r="GY218" s="5"/>
      <c r="GZ218" s="5"/>
      <c r="HA218" s="5"/>
      <c r="HB218" s="5"/>
      <c r="HC218" s="5"/>
      <c r="HD218" s="5"/>
      <c r="HE218" s="5"/>
      <c r="HF218" s="5"/>
      <c r="HG218" s="5"/>
      <c r="HH218" s="5"/>
      <c r="HI218" s="5"/>
      <c r="HJ218" s="5"/>
      <c r="HK218" s="5"/>
      <c r="HL218" s="62"/>
      <c r="HM218" s="62"/>
      <c r="HN218" s="62"/>
      <c r="HO218" s="62"/>
      <c r="HP218" s="62"/>
      <c r="HQ218" s="62"/>
      <c r="HR218" s="62"/>
      <c r="HS218" s="62"/>
      <c r="HT218" s="62"/>
      <c r="HU218" s="62"/>
      <c r="HV218" s="62"/>
      <c r="HW218" s="62"/>
      <c r="HX218" s="62"/>
      <c r="HY218" s="62"/>
      <c r="HZ218" s="62"/>
      <c r="IA218" s="5"/>
      <c r="IB218" s="5"/>
      <c r="IC218" s="5"/>
      <c r="ID218" s="5"/>
      <c r="IE218" s="5"/>
      <c r="IF218" s="5"/>
      <c r="IG218" s="5"/>
      <c r="IH218" s="5"/>
      <c r="II218" s="5"/>
      <c r="IJ218" s="5"/>
      <c r="IK218" s="5"/>
      <c r="IL218" s="5"/>
      <c r="IM218" s="5"/>
      <c r="IN218" s="5"/>
      <c r="IO218" s="5"/>
      <c r="IP218" s="62"/>
      <c r="IQ218" s="62"/>
      <c r="IR218" s="62"/>
      <c r="IS218" s="62"/>
      <c r="IT218" s="62"/>
      <c r="IU218" s="62"/>
      <c r="IV218" s="62"/>
      <c r="IW218" s="62"/>
      <c r="IX218" s="62"/>
      <c r="IY218" s="62"/>
      <c r="IZ218" s="62"/>
      <c r="JA218" s="62"/>
      <c r="JB218" s="62"/>
      <c r="JC218" s="62"/>
      <c r="JD218" s="62"/>
      <c r="JE218" s="5"/>
      <c r="JF218" s="5"/>
      <c r="JG218" s="5"/>
      <c r="JH218" s="5"/>
      <c r="JI218" s="5"/>
      <c r="JJ218" s="5"/>
      <c r="JK218" s="5"/>
      <c r="JL218" s="5"/>
      <c r="JM218" s="5"/>
      <c r="JN218" s="5"/>
      <c r="JO218" s="5"/>
      <c r="JP218" s="5"/>
      <c r="JQ218" s="5"/>
      <c r="JR218" s="5"/>
      <c r="JS218" s="5"/>
      <c r="JT218" s="62"/>
      <c r="JU218" s="62"/>
      <c r="JV218" s="62"/>
      <c r="JW218" s="62"/>
      <c r="JX218" s="62"/>
      <c r="JY218" s="62"/>
      <c r="JZ218" s="62"/>
      <c r="KA218" s="62"/>
      <c r="KB218" s="62"/>
      <c r="KC218" s="62"/>
      <c r="KD218" s="62"/>
      <c r="KE218" s="62"/>
      <c r="KF218" s="62"/>
      <c r="KG218" s="62"/>
      <c r="KH218" s="62"/>
      <c r="KI218" s="5"/>
      <c r="KJ218" s="5"/>
      <c r="KK218" s="5"/>
      <c r="KL218" s="5"/>
      <c r="KM218" s="5"/>
      <c r="KN218" s="5"/>
      <c r="KO218" s="5"/>
      <c r="KP218" s="5"/>
      <c r="KQ218" s="5"/>
      <c r="KR218" s="5"/>
      <c r="KS218" s="5"/>
      <c r="KT218" s="5"/>
      <c r="KU218" s="5"/>
      <c r="KV218" s="5"/>
      <c r="KW218" s="5"/>
      <c r="KX218" s="62"/>
      <c r="KY218" s="62"/>
      <c r="KZ218" s="62"/>
      <c r="LA218" s="62"/>
      <c r="LB218" s="62"/>
      <c r="LC218" s="62"/>
      <c r="LD218" s="62"/>
      <c r="LE218" s="62"/>
      <c r="LF218" s="62"/>
      <c r="LG218" s="62"/>
      <c r="LH218" s="62"/>
      <c r="LI218" s="62"/>
      <c r="LJ218" s="62"/>
      <c r="LK218" s="62"/>
      <c r="LL218" s="62"/>
    </row>
    <row r="219" spans="1:324" x14ac:dyDescent="0.35">
      <c r="A219" s="131">
        <v>215</v>
      </c>
      <c r="B219" s="170"/>
      <c r="C219" s="170"/>
      <c r="D219" s="152">
        <v>680</v>
      </c>
      <c r="E219" s="72" t="str">
        <f>'BVEM Scorecard'!F218</f>
        <v>Solar + Storage</v>
      </c>
      <c r="F219" s="96"/>
      <c r="G219" s="96"/>
      <c r="H219" s="96"/>
      <c r="I219" s="96"/>
      <c r="J219" s="66"/>
      <c r="K219" s="66"/>
      <c r="L219" s="66"/>
      <c r="M219" s="66"/>
      <c r="N219" s="66"/>
      <c r="O219" s="66"/>
      <c r="P219" s="66"/>
      <c r="Q219" s="66"/>
      <c r="R219" s="66"/>
      <c r="S219" s="66"/>
      <c r="T219" s="66"/>
      <c r="U219" s="66"/>
      <c r="V219" s="66"/>
      <c r="W219" s="66"/>
      <c r="X219" s="35"/>
      <c r="Y219" s="5"/>
      <c r="Z219" s="5"/>
      <c r="AA219" s="5"/>
      <c r="AB219" s="5"/>
      <c r="AC219" s="5"/>
      <c r="AD219" s="5"/>
      <c r="AE219" s="5"/>
      <c r="AF219" s="5"/>
      <c r="AG219" s="5"/>
      <c r="AH219" s="5"/>
      <c r="AI219" s="5"/>
      <c r="AJ219" s="35"/>
      <c r="AK219" s="35"/>
      <c r="AL219" s="35"/>
      <c r="AM219" s="35"/>
      <c r="AN219" s="62"/>
      <c r="AO219" s="62"/>
      <c r="AP219" s="62"/>
      <c r="AQ219" s="62"/>
      <c r="AR219" s="62"/>
      <c r="AS219" s="62"/>
      <c r="AT219" s="62"/>
      <c r="AU219" s="62"/>
      <c r="AV219" s="62"/>
      <c r="AW219" s="62"/>
      <c r="AX219" s="62"/>
      <c r="AY219" s="62"/>
      <c r="AZ219" s="62"/>
      <c r="BA219" s="62"/>
      <c r="BB219" s="62"/>
      <c r="BC219" s="5"/>
      <c r="BD219" s="5"/>
      <c r="BE219" s="5"/>
      <c r="BF219" s="5"/>
      <c r="BG219" s="5"/>
      <c r="BH219" s="5"/>
      <c r="BI219" s="5"/>
      <c r="BJ219" s="5"/>
      <c r="BK219" s="5"/>
      <c r="BL219" s="5"/>
      <c r="BM219" s="5"/>
      <c r="BN219" s="5"/>
      <c r="BO219" s="5"/>
      <c r="BP219" s="5"/>
      <c r="BQ219" s="5"/>
      <c r="BR219" s="62"/>
      <c r="BS219" s="62"/>
      <c r="BT219" s="62"/>
      <c r="BU219" s="62"/>
      <c r="BV219" s="62"/>
      <c r="BW219" s="62"/>
      <c r="BX219" s="62"/>
      <c r="BY219" s="62"/>
      <c r="BZ219" s="62"/>
      <c r="CA219" s="62"/>
      <c r="CB219" s="62"/>
      <c r="CC219" s="62"/>
      <c r="CD219" s="62"/>
      <c r="CE219" s="62"/>
      <c r="CF219" s="62"/>
      <c r="CG219" s="5"/>
      <c r="CH219" s="5"/>
      <c r="CI219" s="5"/>
      <c r="CJ219" s="5"/>
      <c r="CK219" s="5"/>
      <c r="CL219" s="5"/>
      <c r="CM219" s="5"/>
      <c r="CN219" s="5"/>
      <c r="CO219" s="5"/>
      <c r="CP219" s="5"/>
      <c r="CQ219" s="5"/>
      <c r="CR219" s="5"/>
      <c r="CS219" s="5"/>
      <c r="CT219" s="5"/>
      <c r="CU219" s="5"/>
      <c r="CV219" s="62"/>
      <c r="CW219" s="62"/>
      <c r="CX219" s="62"/>
      <c r="CY219" s="62"/>
      <c r="CZ219" s="62"/>
      <c r="DA219" s="62"/>
      <c r="DB219" s="62"/>
      <c r="DC219" s="62"/>
      <c r="DD219" s="62"/>
      <c r="DE219" s="62"/>
      <c r="DF219" s="62"/>
      <c r="DG219" s="62"/>
      <c r="DH219" s="62"/>
      <c r="DI219" s="62"/>
      <c r="DJ219" s="62"/>
      <c r="DK219" s="5"/>
      <c r="DL219" s="5"/>
      <c r="DM219" s="5"/>
      <c r="DN219" s="5"/>
      <c r="DO219" s="5"/>
      <c r="DP219" s="5"/>
      <c r="DQ219" s="5"/>
      <c r="DR219" s="5"/>
      <c r="DS219" s="5"/>
      <c r="DT219" s="5"/>
      <c r="DU219" s="5"/>
      <c r="DV219" s="5"/>
      <c r="DW219" s="5"/>
      <c r="DX219" s="5"/>
      <c r="DY219" s="5"/>
      <c r="DZ219" s="62"/>
      <c r="EA219" s="62"/>
      <c r="EB219" s="62"/>
      <c r="EC219" s="62"/>
      <c r="ED219" s="62"/>
      <c r="EE219" s="62"/>
      <c r="EF219" s="62"/>
      <c r="EG219" s="62"/>
      <c r="EH219" s="62"/>
      <c r="EI219" s="62"/>
      <c r="EJ219" s="62"/>
      <c r="EK219" s="62"/>
      <c r="EL219" s="62"/>
      <c r="EM219" s="62"/>
      <c r="EN219" s="62"/>
      <c r="EO219" s="5"/>
      <c r="EP219" s="5"/>
      <c r="EQ219" s="5"/>
      <c r="ER219" s="5"/>
      <c r="ES219" s="5"/>
      <c r="ET219" s="5"/>
      <c r="EU219" s="5"/>
      <c r="EV219" s="5"/>
      <c r="EW219" s="5"/>
      <c r="EX219" s="5"/>
      <c r="EY219" s="5"/>
      <c r="EZ219" s="5"/>
      <c r="FA219" s="5"/>
      <c r="FB219" s="5"/>
      <c r="FC219" s="5"/>
      <c r="FD219" s="62"/>
      <c r="FE219" s="62"/>
      <c r="FF219" s="62"/>
      <c r="FG219" s="62"/>
      <c r="FH219" s="62"/>
      <c r="FI219" s="62"/>
      <c r="FJ219" s="62"/>
      <c r="FK219" s="62"/>
      <c r="FL219" s="62"/>
      <c r="FM219" s="62"/>
      <c r="FN219" s="62"/>
      <c r="FO219" s="62"/>
      <c r="FP219" s="62"/>
      <c r="FQ219" s="62"/>
      <c r="FR219" s="62"/>
      <c r="FS219" s="5"/>
      <c r="FT219" s="5"/>
      <c r="FU219" s="5"/>
      <c r="FV219" s="5"/>
      <c r="FW219" s="5"/>
      <c r="FX219" s="5"/>
      <c r="FY219" s="5"/>
      <c r="FZ219" s="5"/>
      <c r="GA219" s="5"/>
      <c r="GB219" s="5"/>
      <c r="GC219" s="5"/>
      <c r="GD219" s="5"/>
      <c r="GE219" s="5"/>
      <c r="GF219" s="5"/>
      <c r="GG219" s="5"/>
      <c r="GH219" s="62"/>
      <c r="GI219" s="62"/>
      <c r="GJ219" s="62"/>
      <c r="GK219" s="62"/>
      <c r="GL219" s="62"/>
      <c r="GM219" s="62"/>
      <c r="GN219" s="62"/>
      <c r="GO219" s="62"/>
      <c r="GP219" s="62"/>
      <c r="GQ219" s="62"/>
      <c r="GR219" s="62"/>
      <c r="GS219" s="62"/>
      <c r="GT219" s="62"/>
      <c r="GU219" s="62"/>
      <c r="GV219" s="62"/>
      <c r="GW219" s="5"/>
      <c r="GX219" s="5"/>
      <c r="GY219" s="5"/>
      <c r="GZ219" s="5"/>
      <c r="HA219" s="5"/>
      <c r="HB219" s="5"/>
      <c r="HC219" s="5"/>
      <c r="HD219" s="5"/>
      <c r="HE219" s="5"/>
      <c r="HF219" s="5"/>
      <c r="HG219" s="5"/>
      <c r="HH219" s="5"/>
      <c r="HI219" s="5"/>
      <c r="HJ219" s="5"/>
      <c r="HK219" s="5"/>
      <c r="HL219" s="62"/>
      <c r="HM219" s="62"/>
      <c r="HN219" s="62"/>
      <c r="HO219" s="62"/>
      <c r="HP219" s="62"/>
      <c r="HQ219" s="62"/>
      <c r="HR219" s="62"/>
      <c r="HS219" s="62"/>
      <c r="HT219" s="62"/>
      <c r="HU219" s="62"/>
      <c r="HV219" s="62"/>
      <c r="HW219" s="62"/>
      <c r="HX219" s="62"/>
      <c r="HY219" s="62"/>
      <c r="HZ219" s="62"/>
      <c r="IA219" s="5"/>
      <c r="IB219" s="5"/>
      <c r="IC219" s="5"/>
      <c r="ID219" s="5"/>
      <c r="IE219" s="5"/>
      <c r="IF219" s="5"/>
      <c r="IG219" s="5"/>
      <c r="IH219" s="5"/>
      <c r="II219" s="5"/>
      <c r="IJ219" s="5"/>
      <c r="IK219" s="5"/>
      <c r="IL219" s="5"/>
      <c r="IM219" s="5"/>
      <c r="IN219" s="5"/>
      <c r="IO219" s="5"/>
      <c r="IP219" s="62"/>
      <c r="IQ219" s="62"/>
      <c r="IR219" s="62"/>
      <c r="IS219" s="62"/>
      <c r="IT219" s="62"/>
      <c r="IU219" s="62"/>
      <c r="IV219" s="62"/>
      <c r="IW219" s="62"/>
      <c r="IX219" s="62"/>
      <c r="IY219" s="62"/>
      <c r="IZ219" s="62"/>
      <c r="JA219" s="62"/>
      <c r="JB219" s="62"/>
      <c r="JC219" s="62"/>
      <c r="JD219" s="62"/>
      <c r="JE219" s="5"/>
      <c r="JF219" s="5"/>
      <c r="JG219" s="5"/>
      <c r="JH219" s="5"/>
      <c r="JI219" s="5"/>
      <c r="JJ219" s="5"/>
      <c r="JK219" s="5"/>
      <c r="JL219" s="5"/>
      <c r="JM219" s="5"/>
      <c r="JN219" s="5"/>
      <c r="JO219" s="5"/>
      <c r="JP219" s="5"/>
      <c r="JQ219" s="5"/>
      <c r="JR219" s="5"/>
      <c r="JS219" s="5"/>
      <c r="JT219" s="62"/>
      <c r="JU219" s="62"/>
      <c r="JV219" s="62"/>
      <c r="JW219" s="62"/>
      <c r="JX219" s="62"/>
      <c r="JY219" s="62"/>
      <c r="JZ219" s="62"/>
      <c r="KA219" s="62"/>
      <c r="KB219" s="62"/>
      <c r="KC219" s="62"/>
      <c r="KD219" s="62"/>
      <c r="KE219" s="62"/>
      <c r="KF219" s="62"/>
      <c r="KG219" s="62"/>
      <c r="KH219" s="62"/>
      <c r="KI219" s="5"/>
      <c r="KJ219" s="5"/>
      <c r="KK219" s="5"/>
      <c r="KL219" s="5"/>
      <c r="KM219" s="5"/>
      <c r="KN219" s="5"/>
      <c r="KO219" s="5"/>
      <c r="KP219" s="5"/>
      <c r="KQ219" s="5"/>
      <c r="KR219" s="5"/>
      <c r="KS219" s="5"/>
      <c r="KT219" s="5"/>
      <c r="KU219" s="5"/>
      <c r="KV219" s="5"/>
      <c r="KW219" s="5"/>
      <c r="KX219" s="62"/>
      <c r="KY219" s="62"/>
      <c r="KZ219" s="62"/>
      <c r="LA219" s="62"/>
      <c r="LB219" s="62"/>
      <c r="LC219" s="62"/>
      <c r="LD219" s="62"/>
      <c r="LE219" s="62"/>
      <c r="LF219" s="62"/>
      <c r="LG219" s="62"/>
      <c r="LH219" s="62"/>
      <c r="LI219" s="62"/>
      <c r="LJ219" s="62"/>
      <c r="LK219" s="62"/>
      <c r="LL219" s="62"/>
    </row>
    <row r="220" spans="1:324" x14ac:dyDescent="0.35">
      <c r="A220" s="131">
        <v>216</v>
      </c>
      <c r="B220" s="170"/>
      <c r="C220" s="170"/>
      <c r="D220" s="152">
        <v>1020</v>
      </c>
      <c r="E220" s="72" t="str">
        <f>'BVEM Scorecard'!F219</f>
        <v>Storage</v>
      </c>
      <c r="F220" s="96"/>
      <c r="G220" s="96"/>
      <c r="H220" s="96"/>
      <c r="I220" s="96"/>
      <c r="J220" s="66"/>
      <c r="K220" s="66"/>
      <c r="L220" s="66"/>
      <c r="M220" s="66"/>
      <c r="N220" s="66"/>
      <c r="O220" s="66"/>
      <c r="P220" s="66"/>
      <c r="Q220" s="66"/>
      <c r="R220" s="66"/>
      <c r="S220" s="66"/>
      <c r="T220" s="66"/>
      <c r="U220" s="66"/>
      <c r="V220" s="66"/>
      <c r="W220" s="66"/>
      <c r="X220" s="35"/>
      <c r="Y220" s="5"/>
      <c r="Z220" s="5"/>
      <c r="AA220" s="5"/>
      <c r="AB220" s="5"/>
      <c r="AC220" s="5"/>
      <c r="AD220" s="5"/>
      <c r="AE220" s="5"/>
      <c r="AF220" s="5"/>
      <c r="AG220" s="5"/>
      <c r="AH220" s="5"/>
      <c r="AI220" s="5"/>
      <c r="AJ220" s="35"/>
      <c r="AK220" s="35"/>
      <c r="AL220" s="35"/>
      <c r="AM220" s="35"/>
      <c r="AN220" s="62"/>
      <c r="AO220" s="62"/>
      <c r="AP220" s="62"/>
      <c r="AQ220" s="62"/>
      <c r="AR220" s="62"/>
      <c r="AS220" s="62"/>
      <c r="AT220" s="62"/>
      <c r="AU220" s="62"/>
      <c r="AV220" s="62"/>
      <c r="AW220" s="62"/>
      <c r="AX220" s="62"/>
      <c r="AY220" s="62"/>
      <c r="AZ220" s="62"/>
      <c r="BA220" s="62"/>
      <c r="BB220" s="62"/>
      <c r="BC220" s="5"/>
      <c r="BD220" s="5"/>
      <c r="BE220" s="5"/>
      <c r="BF220" s="5"/>
      <c r="BG220" s="5"/>
      <c r="BH220" s="5"/>
      <c r="BI220" s="5"/>
      <c r="BJ220" s="5"/>
      <c r="BK220" s="5"/>
      <c r="BL220" s="5"/>
      <c r="BM220" s="5"/>
      <c r="BN220" s="5"/>
      <c r="BO220" s="5"/>
      <c r="BP220" s="5"/>
      <c r="BQ220" s="5"/>
      <c r="BR220" s="62"/>
      <c r="BS220" s="62"/>
      <c r="BT220" s="62"/>
      <c r="BU220" s="62"/>
      <c r="BV220" s="62"/>
      <c r="BW220" s="62"/>
      <c r="BX220" s="62"/>
      <c r="BY220" s="62"/>
      <c r="BZ220" s="62"/>
      <c r="CA220" s="62"/>
      <c r="CB220" s="62"/>
      <c r="CC220" s="62"/>
      <c r="CD220" s="62"/>
      <c r="CE220" s="62"/>
      <c r="CF220" s="62"/>
      <c r="CG220" s="5"/>
      <c r="CH220" s="5"/>
      <c r="CI220" s="5"/>
      <c r="CJ220" s="5"/>
      <c r="CK220" s="5"/>
      <c r="CL220" s="5"/>
      <c r="CM220" s="5"/>
      <c r="CN220" s="5"/>
      <c r="CO220" s="5"/>
      <c r="CP220" s="5"/>
      <c r="CQ220" s="5"/>
      <c r="CR220" s="5"/>
      <c r="CS220" s="5"/>
      <c r="CT220" s="5"/>
      <c r="CU220" s="5"/>
      <c r="CV220" s="62"/>
      <c r="CW220" s="62"/>
      <c r="CX220" s="62"/>
      <c r="CY220" s="62"/>
      <c r="CZ220" s="62"/>
      <c r="DA220" s="62"/>
      <c r="DB220" s="62"/>
      <c r="DC220" s="62"/>
      <c r="DD220" s="62"/>
      <c r="DE220" s="62"/>
      <c r="DF220" s="62"/>
      <c r="DG220" s="62"/>
      <c r="DH220" s="62"/>
      <c r="DI220" s="62"/>
      <c r="DJ220" s="62"/>
      <c r="DK220" s="5"/>
      <c r="DL220" s="5"/>
      <c r="DM220" s="5"/>
      <c r="DN220" s="5"/>
      <c r="DO220" s="5"/>
      <c r="DP220" s="5"/>
      <c r="DQ220" s="5"/>
      <c r="DR220" s="5"/>
      <c r="DS220" s="5"/>
      <c r="DT220" s="5"/>
      <c r="DU220" s="5"/>
      <c r="DV220" s="5"/>
      <c r="DW220" s="5"/>
      <c r="DX220" s="5"/>
      <c r="DY220" s="5"/>
      <c r="DZ220" s="62"/>
      <c r="EA220" s="62"/>
      <c r="EB220" s="62"/>
      <c r="EC220" s="62"/>
      <c r="ED220" s="62"/>
      <c r="EE220" s="62"/>
      <c r="EF220" s="62"/>
      <c r="EG220" s="62"/>
      <c r="EH220" s="62"/>
      <c r="EI220" s="62"/>
      <c r="EJ220" s="62"/>
      <c r="EK220" s="62"/>
      <c r="EL220" s="62"/>
      <c r="EM220" s="62"/>
      <c r="EN220" s="62"/>
      <c r="EO220" s="5"/>
      <c r="EP220" s="5"/>
      <c r="EQ220" s="5"/>
      <c r="ER220" s="5"/>
      <c r="ES220" s="5"/>
      <c r="ET220" s="5"/>
      <c r="EU220" s="5"/>
      <c r="EV220" s="5"/>
      <c r="EW220" s="5"/>
      <c r="EX220" s="5"/>
      <c r="EY220" s="5"/>
      <c r="EZ220" s="5"/>
      <c r="FA220" s="5"/>
      <c r="FB220" s="5"/>
      <c r="FC220" s="5"/>
      <c r="FD220" s="62"/>
      <c r="FE220" s="62"/>
      <c r="FF220" s="62"/>
      <c r="FG220" s="62"/>
      <c r="FH220" s="62"/>
      <c r="FI220" s="62"/>
      <c r="FJ220" s="62"/>
      <c r="FK220" s="62"/>
      <c r="FL220" s="62"/>
      <c r="FM220" s="62"/>
      <c r="FN220" s="62"/>
      <c r="FO220" s="62"/>
      <c r="FP220" s="62"/>
      <c r="FQ220" s="62"/>
      <c r="FR220" s="62"/>
      <c r="FS220" s="5"/>
      <c r="FT220" s="5"/>
      <c r="FU220" s="5"/>
      <c r="FV220" s="5"/>
      <c r="FW220" s="5"/>
      <c r="FX220" s="5"/>
      <c r="FY220" s="5"/>
      <c r="FZ220" s="5"/>
      <c r="GA220" s="5"/>
      <c r="GB220" s="5"/>
      <c r="GC220" s="5"/>
      <c r="GD220" s="5"/>
      <c r="GE220" s="5"/>
      <c r="GF220" s="5"/>
      <c r="GG220" s="5"/>
      <c r="GH220" s="62"/>
      <c r="GI220" s="62"/>
      <c r="GJ220" s="62"/>
      <c r="GK220" s="62"/>
      <c r="GL220" s="62"/>
      <c r="GM220" s="62"/>
      <c r="GN220" s="62"/>
      <c r="GO220" s="62"/>
      <c r="GP220" s="62"/>
      <c r="GQ220" s="62"/>
      <c r="GR220" s="62"/>
      <c r="GS220" s="62"/>
      <c r="GT220" s="62"/>
      <c r="GU220" s="62"/>
      <c r="GV220" s="62"/>
      <c r="GW220" s="5"/>
      <c r="GX220" s="5"/>
      <c r="GY220" s="5"/>
      <c r="GZ220" s="5"/>
      <c r="HA220" s="5"/>
      <c r="HB220" s="5"/>
      <c r="HC220" s="5"/>
      <c r="HD220" s="5"/>
      <c r="HE220" s="5"/>
      <c r="HF220" s="5"/>
      <c r="HG220" s="5"/>
      <c r="HH220" s="5"/>
      <c r="HI220" s="5"/>
      <c r="HJ220" s="5"/>
      <c r="HK220" s="5"/>
      <c r="HL220" s="62"/>
      <c r="HM220" s="62"/>
      <c r="HN220" s="62"/>
      <c r="HO220" s="62"/>
      <c r="HP220" s="62"/>
      <c r="HQ220" s="62"/>
      <c r="HR220" s="62"/>
      <c r="HS220" s="62"/>
      <c r="HT220" s="62"/>
      <c r="HU220" s="62"/>
      <c r="HV220" s="62"/>
      <c r="HW220" s="62"/>
      <c r="HX220" s="62"/>
      <c r="HY220" s="62"/>
      <c r="HZ220" s="62"/>
      <c r="IA220" s="5"/>
      <c r="IB220" s="5"/>
      <c r="IC220" s="5"/>
      <c r="ID220" s="5"/>
      <c r="IE220" s="5"/>
      <c r="IF220" s="5"/>
      <c r="IG220" s="5"/>
      <c r="IH220" s="5"/>
      <c r="II220" s="5"/>
      <c r="IJ220" s="5"/>
      <c r="IK220" s="5"/>
      <c r="IL220" s="5"/>
      <c r="IM220" s="5"/>
      <c r="IN220" s="5"/>
      <c r="IO220" s="5"/>
      <c r="IP220" s="62"/>
      <c r="IQ220" s="62"/>
      <c r="IR220" s="62"/>
      <c r="IS220" s="62"/>
      <c r="IT220" s="62"/>
      <c r="IU220" s="62"/>
      <c r="IV220" s="62"/>
      <c r="IW220" s="62"/>
      <c r="IX220" s="62"/>
      <c r="IY220" s="62"/>
      <c r="IZ220" s="62"/>
      <c r="JA220" s="62"/>
      <c r="JB220" s="62"/>
      <c r="JC220" s="62"/>
      <c r="JD220" s="62"/>
      <c r="JE220" s="5"/>
      <c r="JF220" s="5"/>
      <c r="JG220" s="5"/>
      <c r="JH220" s="5"/>
      <c r="JI220" s="5"/>
      <c r="JJ220" s="5"/>
      <c r="JK220" s="5"/>
      <c r="JL220" s="5"/>
      <c r="JM220" s="5"/>
      <c r="JN220" s="5"/>
      <c r="JO220" s="5"/>
      <c r="JP220" s="5"/>
      <c r="JQ220" s="5"/>
      <c r="JR220" s="5"/>
      <c r="JS220" s="5"/>
      <c r="JT220" s="62"/>
      <c r="JU220" s="62"/>
      <c r="JV220" s="62"/>
      <c r="JW220" s="62"/>
      <c r="JX220" s="62"/>
      <c r="JY220" s="62"/>
      <c r="JZ220" s="62"/>
      <c r="KA220" s="62"/>
      <c r="KB220" s="62"/>
      <c r="KC220" s="62"/>
      <c r="KD220" s="62"/>
      <c r="KE220" s="62"/>
      <c r="KF220" s="62"/>
      <c r="KG220" s="62"/>
      <c r="KH220" s="62"/>
      <c r="KI220" s="5"/>
      <c r="KJ220" s="5"/>
      <c r="KK220" s="5"/>
      <c r="KL220" s="5"/>
      <c r="KM220" s="5"/>
      <c r="KN220" s="5"/>
      <c r="KO220" s="5"/>
      <c r="KP220" s="5"/>
      <c r="KQ220" s="5"/>
      <c r="KR220" s="5"/>
      <c r="KS220" s="5"/>
      <c r="KT220" s="5"/>
      <c r="KU220" s="5"/>
      <c r="KV220" s="5"/>
      <c r="KW220" s="5"/>
      <c r="KX220" s="62"/>
      <c r="KY220" s="62"/>
      <c r="KZ220" s="62"/>
      <c r="LA220" s="62"/>
      <c r="LB220" s="62"/>
      <c r="LC220" s="62"/>
      <c r="LD220" s="62"/>
      <c r="LE220" s="62"/>
      <c r="LF220" s="62"/>
      <c r="LG220" s="62"/>
      <c r="LH220" s="62"/>
      <c r="LI220" s="62"/>
      <c r="LJ220" s="62"/>
      <c r="LK220" s="62"/>
      <c r="LL220" s="62"/>
    </row>
    <row r="221" spans="1:324" x14ac:dyDescent="0.35">
      <c r="A221" s="131">
        <v>217</v>
      </c>
      <c r="B221" s="170"/>
      <c r="C221" s="170"/>
      <c r="D221" s="152">
        <v>1017</v>
      </c>
      <c r="E221" s="72" t="str">
        <f>'BVEM Scorecard'!F220</f>
        <v>Storage</v>
      </c>
      <c r="F221" s="96"/>
      <c r="G221" s="96"/>
      <c r="H221" s="96"/>
      <c r="I221" s="96"/>
      <c r="J221" s="66"/>
      <c r="K221" s="66"/>
      <c r="L221" s="66"/>
      <c r="M221" s="66"/>
      <c r="N221" s="66"/>
      <c r="O221" s="66"/>
      <c r="P221" s="66"/>
      <c r="Q221" s="66"/>
      <c r="R221" s="66"/>
      <c r="S221" s="66"/>
      <c r="T221" s="66"/>
      <c r="U221" s="66"/>
      <c r="V221" s="66"/>
      <c r="W221" s="66"/>
      <c r="X221" s="35"/>
      <c r="Y221" s="5"/>
      <c r="Z221" s="5"/>
      <c r="AA221" s="5"/>
      <c r="AB221" s="5"/>
      <c r="AC221" s="5"/>
      <c r="AD221" s="5"/>
      <c r="AE221" s="5"/>
      <c r="AF221" s="5"/>
      <c r="AG221" s="5"/>
      <c r="AH221" s="5"/>
      <c r="AI221" s="5"/>
      <c r="AJ221" s="35"/>
      <c r="AK221" s="35"/>
      <c r="AL221" s="35"/>
      <c r="AM221" s="35"/>
      <c r="AN221" s="62"/>
      <c r="AO221" s="62"/>
      <c r="AP221" s="62"/>
      <c r="AQ221" s="62"/>
      <c r="AR221" s="62"/>
      <c r="AS221" s="62"/>
      <c r="AT221" s="62"/>
      <c r="AU221" s="62"/>
      <c r="AV221" s="62"/>
      <c r="AW221" s="62"/>
      <c r="AX221" s="62"/>
      <c r="AY221" s="62"/>
      <c r="AZ221" s="62"/>
      <c r="BA221" s="62"/>
      <c r="BB221" s="62"/>
      <c r="BC221" s="5"/>
      <c r="BD221" s="5"/>
      <c r="BE221" s="5"/>
      <c r="BF221" s="5"/>
      <c r="BG221" s="5"/>
      <c r="BH221" s="5"/>
      <c r="BI221" s="5"/>
      <c r="BJ221" s="5"/>
      <c r="BK221" s="5"/>
      <c r="BL221" s="5"/>
      <c r="BM221" s="5"/>
      <c r="BN221" s="5"/>
      <c r="BO221" s="5"/>
      <c r="BP221" s="5"/>
      <c r="BQ221" s="5"/>
      <c r="BR221" s="62"/>
      <c r="BS221" s="62"/>
      <c r="BT221" s="62"/>
      <c r="BU221" s="62"/>
      <c r="BV221" s="62"/>
      <c r="BW221" s="62"/>
      <c r="BX221" s="62"/>
      <c r="BY221" s="62"/>
      <c r="BZ221" s="62"/>
      <c r="CA221" s="62"/>
      <c r="CB221" s="62"/>
      <c r="CC221" s="62"/>
      <c r="CD221" s="62"/>
      <c r="CE221" s="62"/>
      <c r="CF221" s="62"/>
      <c r="CG221" s="5"/>
      <c r="CH221" s="5"/>
      <c r="CI221" s="5"/>
      <c r="CJ221" s="5"/>
      <c r="CK221" s="5"/>
      <c r="CL221" s="5"/>
      <c r="CM221" s="5"/>
      <c r="CN221" s="5"/>
      <c r="CO221" s="5"/>
      <c r="CP221" s="5"/>
      <c r="CQ221" s="5"/>
      <c r="CR221" s="5"/>
      <c r="CS221" s="5"/>
      <c r="CT221" s="5"/>
      <c r="CU221" s="5"/>
      <c r="CV221" s="62"/>
      <c r="CW221" s="62"/>
      <c r="CX221" s="62"/>
      <c r="CY221" s="62"/>
      <c r="CZ221" s="62"/>
      <c r="DA221" s="62"/>
      <c r="DB221" s="62"/>
      <c r="DC221" s="62"/>
      <c r="DD221" s="62"/>
      <c r="DE221" s="62"/>
      <c r="DF221" s="62"/>
      <c r="DG221" s="62"/>
      <c r="DH221" s="62"/>
      <c r="DI221" s="62"/>
      <c r="DJ221" s="62"/>
      <c r="DK221" s="5"/>
      <c r="DL221" s="5"/>
      <c r="DM221" s="5"/>
      <c r="DN221" s="5"/>
      <c r="DO221" s="5"/>
      <c r="DP221" s="5"/>
      <c r="DQ221" s="5"/>
      <c r="DR221" s="5"/>
      <c r="DS221" s="5"/>
      <c r="DT221" s="5"/>
      <c r="DU221" s="5"/>
      <c r="DV221" s="5"/>
      <c r="DW221" s="5"/>
      <c r="DX221" s="5"/>
      <c r="DY221" s="5"/>
      <c r="DZ221" s="62"/>
      <c r="EA221" s="62"/>
      <c r="EB221" s="62"/>
      <c r="EC221" s="62"/>
      <c r="ED221" s="62"/>
      <c r="EE221" s="62"/>
      <c r="EF221" s="62"/>
      <c r="EG221" s="62"/>
      <c r="EH221" s="62"/>
      <c r="EI221" s="62"/>
      <c r="EJ221" s="62"/>
      <c r="EK221" s="62"/>
      <c r="EL221" s="62"/>
      <c r="EM221" s="62"/>
      <c r="EN221" s="62"/>
      <c r="EO221" s="5"/>
      <c r="EP221" s="5"/>
      <c r="EQ221" s="5"/>
      <c r="ER221" s="5"/>
      <c r="ES221" s="5"/>
      <c r="ET221" s="5"/>
      <c r="EU221" s="5"/>
      <c r="EV221" s="5"/>
      <c r="EW221" s="5"/>
      <c r="EX221" s="5"/>
      <c r="EY221" s="5"/>
      <c r="EZ221" s="5"/>
      <c r="FA221" s="5"/>
      <c r="FB221" s="5"/>
      <c r="FC221" s="5"/>
      <c r="FD221" s="62"/>
      <c r="FE221" s="62"/>
      <c r="FF221" s="62"/>
      <c r="FG221" s="62"/>
      <c r="FH221" s="62"/>
      <c r="FI221" s="62"/>
      <c r="FJ221" s="62"/>
      <c r="FK221" s="62"/>
      <c r="FL221" s="62"/>
      <c r="FM221" s="62"/>
      <c r="FN221" s="62"/>
      <c r="FO221" s="62"/>
      <c r="FP221" s="62"/>
      <c r="FQ221" s="62"/>
      <c r="FR221" s="62"/>
      <c r="FS221" s="5"/>
      <c r="FT221" s="5"/>
      <c r="FU221" s="5"/>
      <c r="FV221" s="5"/>
      <c r="FW221" s="5"/>
      <c r="FX221" s="5"/>
      <c r="FY221" s="5"/>
      <c r="FZ221" s="5"/>
      <c r="GA221" s="5"/>
      <c r="GB221" s="5"/>
      <c r="GC221" s="5"/>
      <c r="GD221" s="5"/>
      <c r="GE221" s="5"/>
      <c r="GF221" s="5"/>
      <c r="GG221" s="5"/>
      <c r="GH221" s="62"/>
      <c r="GI221" s="62"/>
      <c r="GJ221" s="62"/>
      <c r="GK221" s="62"/>
      <c r="GL221" s="62"/>
      <c r="GM221" s="62"/>
      <c r="GN221" s="62"/>
      <c r="GO221" s="62"/>
      <c r="GP221" s="62"/>
      <c r="GQ221" s="62"/>
      <c r="GR221" s="62"/>
      <c r="GS221" s="62"/>
      <c r="GT221" s="62"/>
      <c r="GU221" s="62"/>
      <c r="GV221" s="62"/>
      <c r="GW221" s="5"/>
      <c r="GX221" s="5"/>
      <c r="GY221" s="5"/>
      <c r="GZ221" s="5"/>
      <c r="HA221" s="5"/>
      <c r="HB221" s="5"/>
      <c r="HC221" s="5"/>
      <c r="HD221" s="5"/>
      <c r="HE221" s="5"/>
      <c r="HF221" s="5"/>
      <c r="HG221" s="5"/>
      <c r="HH221" s="5"/>
      <c r="HI221" s="5"/>
      <c r="HJ221" s="5"/>
      <c r="HK221" s="5"/>
      <c r="HL221" s="62"/>
      <c r="HM221" s="62"/>
      <c r="HN221" s="62"/>
      <c r="HO221" s="62"/>
      <c r="HP221" s="62"/>
      <c r="HQ221" s="62"/>
      <c r="HR221" s="62"/>
      <c r="HS221" s="62"/>
      <c r="HT221" s="62"/>
      <c r="HU221" s="62"/>
      <c r="HV221" s="62"/>
      <c r="HW221" s="62"/>
      <c r="HX221" s="62"/>
      <c r="HY221" s="62"/>
      <c r="HZ221" s="62"/>
      <c r="IA221" s="5"/>
      <c r="IB221" s="5"/>
      <c r="IC221" s="5"/>
      <c r="ID221" s="5"/>
      <c r="IE221" s="5"/>
      <c r="IF221" s="5"/>
      <c r="IG221" s="5"/>
      <c r="IH221" s="5"/>
      <c r="II221" s="5"/>
      <c r="IJ221" s="5"/>
      <c r="IK221" s="5"/>
      <c r="IL221" s="5"/>
      <c r="IM221" s="5"/>
      <c r="IN221" s="5"/>
      <c r="IO221" s="5"/>
      <c r="IP221" s="62"/>
      <c r="IQ221" s="62"/>
      <c r="IR221" s="62"/>
      <c r="IS221" s="62"/>
      <c r="IT221" s="62"/>
      <c r="IU221" s="62"/>
      <c r="IV221" s="62"/>
      <c r="IW221" s="62"/>
      <c r="IX221" s="62"/>
      <c r="IY221" s="62"/>
      <c r="IZ221" s="62"/>
      <c r="JA221" s="62"/>
      <c r="JB221" s="62"/>
      <c r="JC221" s="62"/>
      <c r="JD221" s="62"/>
      <c r="JE221" s="5"/>
      <c r="JF221" s="5"/>
      <c r="JG221" s="5"/>
      <c r="JH221" s="5"/>
      <c r="JI221" s="5"/>
      <c r="JJ221" s="5"/>
      <c r="JK221" s="5"/>
      <c r="JL221" s="5"/>
      <c r="JM221" s="5"/>
      <c r="JN221" s="5"/>
      <c r="JO221" s="5"/>
      <c r="JP221" s="5"/>
      <c r="JQ221" s="5"/>
      <c r="JR221" s="5"/>
      <c r="JS221" s="5"/>
      <c r="JT221" s="62"/>
      <c r="JU221" s="62"/>
      <c r="JV221" s="62"/>
      <c r="JW221" s="62"/>
      <c r="JX221" s="62"/>
      <c r="JY221" s="62"/>
      <c r="JZ221" s="62"/>
      <c r="KA221" s="62"/>
      <c r="KB221" s="62"/>
      <c r="KC221" s="62"/>
      <c r="KD221" s="62"/>
      <c r="KE221" s="62"/>
      <c r="KF221" s="62"/>
      <c r="KG221" s="62"/>
      <c r="KH221" s="62"/>
      <c r="KI221" s="5"/>
      <c r="KJ221" s="5"/>
      <c r="KK221" s="5"/>
      <c r="KL221" s="5"/>
      <c r="KM221" s="5"/>
      <c r="KN221" s="5"/>
      <c r="KO221" s="5"/>
      <c r="KP221" s="5"/>
      <c r="KQ221" s="5"/>
      <c r="KR221" s="5"/>
      <c r="KS221" s="5"/>
      <c r="KT221" s="5"/>
      <c r="KU221" s="5"/>
      <c r="KV221" s="5"/>
      <c r="KW221" s="5"/>
      <c r="KX221" s="62"/>
      <c r="KY221" s="62"/>
      <c r="KZ221" s="62"/>
      <c r="LA221" s="62"/>
      <c r="LB221" s="62"/>
      <c r="LC221" s="62"/>
      <c r="LD221" s="62"/>
      <c r="LE221" s="62"/>
      <c r="LF221" s="62"/>
      <c r="LG221" s="62"/>
      <c r="LH221" s="62"/>
      <c r="LI221" s="62"/>
      <c r="LJ221" s="62"/>
      <c r="LK221" s="62"/>
      <c r="LL221" s="62"/>
    </row>
    <row r="222" spans="1:324" x14ac:dyDescent="0.35">
      <c r="A222" s="131">
        <v>218</v>
      </c>
      <c r="B222" s="170"/>
      <c r="C222" s="170"/>
      <c r="D222" s="152">
        <v>1011</v>
      </c>
      <c r="E222" s="72" t="str">
        <f>'BVEM Scorecard'!F221</f>
        <v>Storage</v>
      </c>
      <c r="F222" s="96"/>
      <c r="G222" s="96"/>
      <c r="H222" s="96"/>
      <c r="I222" s="96"/>
      <c r="J222" s="66"/>
      <c r="K222" s="66"/>
      <c r="L222" s="66"/>
      <c r="M222" s="66"/>
      <c r="N222" s="66"/>
      <c r="O222" s="66"/>
      <c r="P222" s="66"/>
      <c r="Q222" s="66"/>
      <c r="R222" s="66"/>
      <c r="S222" s="66"/>
      <c r="T222" s="66"/>
      <c r="U222" s="66"/>
      <c r="V222" s="66"/>
      <c r="W222" s="66"/>
      <c r="X222" s="35"/>
      <c r="Y222" s="5"/>
      <c r="Z222" s="5"/>
      <c r="AA222" s="5"/>
      <c r="AB222" s="5"/>
      <c r="AC222" s="5"/>
      <c r="AD222" s="5"/>
      <c r="AE222" s="5"/>
      <c r="AF222" s="5"/>
      <c r="AG222" s="5"/>
      <c r="AH222" s="5"/>
      <c r="AI222" s="5"/>
      <c r="AJ222" s="35"/>
      <c r="AK222" s="35"/>
      <c r="AL222" s="35"/>
      <c r="AM222" s="35"/>
      <c r="AN222" s="62"/>
      <c r="AO222" s="62"/>
      <c r="AP222" s="62"/>
      <c r="AQ222" s="62"/>
      <c r="AR222" s="62"/>
      <c r="AS222" s="62"/>
      <c r="AT222" s="62"/>
      <c r="AU222" s="62"/>
      <c r="AV222" s="62"/>
      <c r="AW222" s="62"/>
      <c r="AX222" s="62"/>
      <c r="AY222" s="62"/>
      <c r="AZ222" s="62"/>
      <c r="BA222" s="62"/>
      <c r="BB222" s="62"/>
      <c r="BC222" s="5"/>
      <c r="BD222" s="5"/>
      <c r="BE222" s="5"/>
      <c r="BF222" s="5"/>
      <c r="BG222" s="5"/>
      <c r="BH222" s="5"/>
      <c r="BI222" s="5"/>
      <c r="BJ222" s="5"/>
      <c r="BK222" s="5"/>
      <c r="BL222" s="5"/>
      <c r="BM222" s="5"/>
      <c r="BN222" s="5"/>
      <c r="BO222" s="5"/>
      <c r="BP222" s="5"/>
      <c r="BQ222" s="5"/>
      <c r="BR222" s="62"/>
      <c r="BS222" s="62"/>
      <c r="BT222" s="62"/>
      <c r="BU222" s="62"/>
      <c r="BV222" s="62"/>
      <c r="BW222" s="62"/>
      <c r="BX222" s="62"/>
      <c r="BY222" s="62"/>
      <c r="BZ222" s="62"/>
      <c r="CA222" s="62"/>
      <c r="CB222" s="62"/>
      <c r="CC222" s="62"/>
      <c r="CD222" s="62"/>
      <c r="CE222" s="62"/>
      <c r="CF222" s="62"/>
      <c r="CG222" s="5"/>
      <c r="CH222" s="5"/>
      <c r="CI222" s="5"/>
      <c r="CJ222" s="5"/>
      <c r="CK222" s="5"/>
      <c r="CL222" s="5"/>
      <c r="CM222" s="5"/>
      <c r="CN222" s="5"/>
      <c r="CO222" s="5"/>
      <c r="CP222" s="5"/>
      <c r="CQ222" s="5"/>
      <c r="CR222" s="5"/>
      <c r="CS222" s="5"/>
      <c r="CT222" s="5"/>
      <c r="CU222" s="5"/>
      <c r="CV222" s="62"/>
      <c r="CW222" s="62"/>
      <c r="CX222" s="62"/>
      <c r="CY222" s="62"/>
      <c r="CZ222" s="62"/>
      <c r="DA222" s="62"/>
      <c r="DB222" s="62"/>
      <c r="DC222" s="62"/>
      <c r="DD222" s="62"/>
      <c r="DE222" s="62"/>
      <c r="DF222" s="62"/>
      <c r="DG222" s="62"/>
      <c r="DH222" s="62"/>
      <c r="DI222" s="62"/>
      <c r="DJ222" s="62"/>
      <c r="DK222" s="5"/>
      <c r="DL222" s="5"/>
      <c r="DM222" s="5"/>
      <c r="DN222" s="5"/>
      <c r="DO222" s="5"/>
      <c r="DP222" s="5"/>
      <c r="DQ222" s="5"/>
      <c r="DR222" s="5"/>
      <c r="DS222" s="5"/>
      <c r="DT222" s="5"/>
      <c r="DU222" s="5"/>
      <c r="DV222" s="5"/>
      <c r="DW222" s="5"/>
      <c r="DX222" s="5"/>
      <c r="DY222" s="5"/>
      <c r="DZ222" s="62"/>
      <c r="EA222" s="62"/>
      <c r="EB222" s="62"/>
      <c r="EC222" s="62"/>
      <c r="ED222" s="62"/>
      <c r="EE222" s="62"/>
      <c r="EF222" s="62"/>
      <c r="EG222" s="62"/>
      <c r="EH222" s="62"/>
      <c r="EI222" s="62"/>
      <c r="EJ222" s="62"/>
      <c r="EK222" s="62"/>
      <c r="EL222" s="62"/>
      <c r="EM222" s="62"/>
      <c r="EN222" s="62"/>
      <c r="EO222" s="5"/>
      <c r="EP222" s="5"/>
      <c r="EQ222" s="5"/>
      <c r="ER222" s="5"/>
      <c r="ES222" s="5"/>
      <c r="ET222" s="5"/>
      <c r="EU222" s="5"/>
      <c r="EV222" s="5"/>
      <c r="EW222" s="5"/>
      <c r="EX222" s="5"/>
      <c r="EY222" s="5"/>
      <c r="EZ222" s="5"/>
      <c r="FA222" s="5"/>
      <c r="FB222" s="5"/>
      <c r="FC222" s="5"/>
      <c r="FD222" s="62"/>
      <c r="FE222" s="62"/>
      <c r="FF222" s="62"/>
      <c r="FG222" s="62"/>
      <c r="FH222" s="62"/>
      <c r="FI222" s="62"/>
      <c r="FJ222" s="62"/>
      <c r="FK222" s="62"/>
      <c r="FL222" s="62"/>
      <c r="FM222" s="62"/>
      <c r="FN222" s="62"/>
      <c r="FO222" s="62"/>
      <c r="FP222" s="62"/>
      <c r="FQ222" s="62"/>
      <c r="FR222" s="62"/>
      <c r="FS222" s="5"/>
      <c r="FT222" s="5"/>
      <c r="FU222" s="5"/>
      <c r="FV222" s="5"/>
      <c r="FW222" s="5"/>
      <c r="FX222" s="5"/>
      <c r="FY222" s="5"/>
      <c r="FZ222" s="5"/>
      <c r="GA222" s="5"/>
      <c r="GB222" s="5"/>
      <c r="GC222" s="5"/>
      <c r="GD222" s="5"/>
      <c r="GE222" s="5"/>
      <c r="GF222" s="5"/>
      <c r="GG222" s="5"/>
      <c r="GH222" s="62"/>
      <c r="GI222" s="62"/>
      <c r="GJ222" s="62"/>
      <c r="GK222" s="62"/>
      <c r="GL222" s="62"/>
      <c r="GM222" s="62"/>
      <c r="GN222" s="62"/>
      <c r="GO222" s="62"/>
      <c r="GP222" s="62"/>
      <c r="GQ222" s="62"/>
      <c r="GR222" s="62"/>
      <c r="GS222" s="62"/>
      <c r="GT222" s="62"/>
      <c r="GU222" s="62"/>
      <c r="GV222" s="62"/>
      <c r="GW222" s="5"/>
      <c r="GX222" s="5"/>
      <c r="GY222" s="5"/>
      <c r="GZ222" s="5"/>
      <c r="HA222" s="5"/>
      <c r="HB222" s="5"/>
      <c r="HC222" s="5"/>
      <c r="HD222" s="5"/>
      <c r="HE222" s="5"/>
      <c r="HF222" s="5"/>
      <c r="HG222" s="5"/>
      <c r="HH222" s="5"/>
      <c r="HI222" s="5"/>
      <c r="HJ222" s="5"/>
      <c r="HK222" s="5"/>
      <c r="HL222" s="62"/>
      <c r="HM222" s="62"/>
      <c r="HN222" s="62"/>
      <c r="HO222" s="62"/>
      <c r="HP222" s="62"/>
      <c r="HQ222" s="62"/>
      <c r="HR222" s="62"/>
      <c r="HS222" s="62"/>
      <c r="HT222" s="62"/>
      <c r="HU222" s="62"/>
      <c r="HV222" s="62"/>
      <c r="HW222" s="62"/>
      <c r="HX222" s="62"/>
      <c r="HY222" s="62"/>
      <c r="HZ222" s="62"/>
      <c r="IA222" s="5"/>
      <c r="IB222" s="5"/>
      <c r="IC222" s="5"/>
      <c r="ID222" s="5"/>
      <c r="IE222" s="5"/>
      <c r="IF222" s="5"/>
      <c r="IG222" s="5"/>
      <c r="IH222" s="5"/>
      <c r="II222" s="5"/>
      <c r="IJ222" s="5"/>
      <c r="IK222" s="5"/>
      <c r="IL222" s="5"/>
      <c r="IM222" s="5"/>
      <c r="IN222" s="5"/>
      <c r="IO222" s="5"/>
      <c r="IP222" s="62"/>
      <c r="IQ222" s="62"/>
      <c r="IR222" s="62"/>
      <c r="IS222" s="62"/>
      <c r="IT222" s="62"/>
      <c r="IU222" s="62"/>
      <c r="IV222" s="62"/>
      <c r="IW222" s="62"/>
      <c r="IX222" s="62"/>
      <c r="IY222" s="62"/>
      <c r="IZ222" s="62"/>
      <c r="JA222" s="62"/>
      <c r="JB222" s="62"/>
      <c r="JC222" s="62"/>
      <c r="JD222" s="62"/>
      <c r="JE222" s="5"/>
      <c r="JF222" s="5"/>
      <c r="JG222" s="5"/>
      <c r="JH222" s="5"/>
      <c r="JI222" s="5"/>
      <c r="JJ222" s="5"/>
      <c r="JK222" s="5"/>
      <c r="JL222" s="5"/>
      <c r="JM222" s="5"/>
      <c r="JN222" s="5"/>
      <c r="JO222" s="5"/>
      <c r="JP222" s="5"/>
      <c r="JQ222" s="5"/>
      <c r="JR222" s="5"/>
      <c r="JS222" s="5"/>
      <c r="JT222" s="62"/>
      <c r="JU222" s="62"/>
      <c r="JV222" s="62"/>
      <c r="JW222" s="62"/>
      <c r="JX222" s="62"/>
      <c r="JY222" s="62"/>
      <c r="JZ222" s="62"/>
      <c r="KA222" s="62"/>
      <c r="KB222" s="62"/>
      <c r="KC222" s="62"/>
      <c r="KD222" s="62"/>
      <c r="KE222" s="62"/>
      <c r="KF222" s="62"/>
      <c r="KG222" s="62"/>
      <c r="KH222" s="62"/>
      <c r="KI222" s="5"/>
      <c r="KJ222" s="5"/>
      <c r="KK222" s="5"/>
      <c r="KL222" s="5"/>
      <c r="KM222" s="5"/>
      <c r="KN222" s="5"/>
      <c r="KO222" s="5"/>
      <c r="KP222" s="5"/>
      <c r="KQ222" s="5"/>
      <c r="KR222" s="5"/>
      <c r="KS222" s="5"/>
      <c r="KT222" s="5"/>
      <c r="KU222" s="5"/>
      <c r="KV222" s="5"/>
      <c r="KW222" s="5"/>
      <c r="KX222" s="62"/>
      <c r="KY222" s="62"/>
      <c r="KZ222" s="62"/>
      <c r="LA222" s="62"/>
      <c r="LB222" s="62"/>
      <c r="LC222" s="62"/>
      <c r="LD222" s="62"/>
      <c r="LE222" s="62"/>
      <c r="LF222" s="62"/>
      <c r="LG222" s="62"/>
      <c r="LH222" s="62"/>
      <c r="LI222" s="62"/>
      <c r="LJ222" s="62"/>
      <c r="LK222" s="62"/>
      <c r="LL222" s="62"/>
    </row>
    <row r="223" spans="1:324" x14ac:dyDescent="0.35">
      <c r="A223" s="131">
        <v>219</v>
      </c>
      <c r="B223" s="170"/>
      <c r="C223" s="170"/>
      <c r="D223" s="152">
        <v>1023</v>
      </c>
      <c r="E223" s="72" t="str">
        <f>'BVEM Scorecard'!F222</f>
        <v>Storage</v>
      </c>
      <c r="F223" s="96"/>
      <c r="G223" s="96"/>
      <c r="H223" s="96"/>
      <c r="I223" s="96"/>
      <c r="J223" s="66"/>
      <c r="K223" s="66"/>
      <c r="L223" s="66"/>
      <c r="M223" s="66"/>
      <c r="N223" s="66"/>
      <c r="O223" s="66"/>
      <c r="P223" s="66"/>
      <c r="Q223" s="66"/>
      <c r="R223" s="66"/>
      <c r="S223" s="66"/>
      <c r="T223" s="66"/>
      <c r="U223" s="66"/>
      <c r="V223" s="66"/>
      <c r="W223" s="66"/>
      <c r="X223" s="35"/>
      <c r="Y223" s="5"/>
      <c r="Z223" s="5"/>
      <c r="AA223" s="5"/>
      <c r="AB223" s="5"/>
      <c r="AC223" s="5"/>
      <c r="AD223" s="5"/>
      <c r="AE223" s="5"/>
      <c r="AF223" s="5"/>
      <c r="AG223" s="5"/>
      <c r="AH223" s="5"/>
      <c r="AI223" s="5"/>
      <c r="AJ223" s="35"/>
      <c r="AK223" s="35"/>
      <c r="AL223" s="35"/>
      <c r="AM223" s="35"/>
      <c r="AN223" s="62"/>
      <c r="AO223" s="62"/>
      <c r="AP223" s="62"/>
      <c r="AQ223" s="62"/>
      <c r="AR223" s="62"/>
      <c r="AS223" s="62"/>
      <c r="AT223" s="62"/>
      <c r="AU223" s="62"/>
      <c r="AV223" s="62"/>
      <c r="AW223" s="62"/>
      <c r="AX223" s="62"/>
      <c r="AY223" s="62"/>
      <c r="AZ223" s="62"/>
      <c r="BA223" s="62"/>
      <c r="BB223" s="62"/>
      <c r="BC223" s="5"/>
      <c r="BD223" s="5"/>
      <c r="BE223" s="5"/>
      <c r="BF223" s="5"/>
      <c r="BG223" s="5"/>
      <c r="BH223" s="5"/>
      <c r="BI223" s="5"/>
      <c r="BJ223" s="5"/>
      <c r="BK223" s="5"/>
      <c r="BL223" s="5"/>
      <c r="BM223" s="5"/>
      <c r="BN223" s="5"/>
      <c r="BO223" s="5"/>
      <c r="BP223" s="5"/>
      <c r="BQ223" s="5"/>
      <c r="BR223" s="62"/>
      <c r="BS223" s="62"/>
      <c r="BT223" s="62"/>
      <c r="BU223" s="62"/>
      <c r="BV223" s="62"/>
      <c r="BW223" s="62"/>
      <c r="BX223" s="62"/>
      <c r="BY223" s="62"/>
      <c r="BZ223" s="62"/>
      <c r="CA223" s="62"/>
      <c r="CB223" s="62"/>
      <c r="CC223" s="62"/>
      <c r="CD223" s="62"/>
      <c r="CE223" s="62"/>
      <c r="CF223" s="62"/>
      <c r="CG223" s="5"/>
      <c r="CH223" s="5"/>
      <c r="CI223" s="5"/>
      <c r="CJ223" s="5"/>
      <c r="CK223" s="5"/>
      <c r="CL223" s="5"/>
      <c r="CM223" s="5"/>
      <c r="CN223" s="5"/>
      <c r="CO223" s="5"/>
      <c r="CP223" s="5"/>
      <c r="CQ223" s="5"/>
      <c r="CR223" s="5"/>
      <c r="CS223" s="5"/>
      <c r="CT223" s="5"/>
      <c r="CU223" s="5"/>
      <c r="CV223" s="62"/>
      <c r="CW223" s="62"/>
      <c r="CX223" s="62"/>
      <c r="CY223" s="62"/>
      <c r="CZ223" s="62"/>
      <c r="DA223" s="62"/>
      <c r="DB223" s="62"/>
      <c r="DC223" s="62"/>
      <c r="DD223" s="62"/>
      <c r="DE223" s="62"/>
      <c r="DF223" s="62"/>
      <c r="DG223" s="62"/>
      <c r="DH223" s="62"/>
      <c r="DI223" s="62"/>
      <c r="DJ223" s="62"/>
      <c r="DK223" s="5"/>
      <c r="DL223" s="5"/>
      <c r="DM223" s="5"/>
      <c r="DN223" s="5"/>
      <c r="DO223" s="5"/>
      <c r="DP223" s="5"/>
      <c r="DQ223" s="5"/>
      <c r="DR223" s="5"/>
      <c r="DS223" s="5"/>
      <c r="DT223" s="5"/>
      <c r="DU223" s="5"/>
      <c r="DV223" s="5"/>
      <c r="DW223" s="5"/>
      <c r="DX223" s="5"/>
      <c r="DY223" s="5"/>
      <c r="DZ223" s="62"/>
      <c r="EA223" s="62"/>
      <c r="EB223" s="62"/>
      <c r="EC223" s="62"/>
      <c r="ED223" s="62"/>
      <c r="EE223" s="62"/>
      <c r="EF223" s="62"/>
      <c r="EG223" s="62"/>
      <c r="EH223" s="62"/>
      <c r="EI223" s="62"/>
      <c r="EJ223" s="62"/>
      <c r="EK223" s="62"/>
      <c r="EL223" s="62"/>
      <c r="EM223" s="62"/>
      <c r="EN223" s="62"/>
      <c r="EO223" s="5"/>
      <c r="EP223" s="5"/>
      <c r="EQ223" s="5"/>
      <c r="ER223" s="5"/>
      <c r="ES223" s="5"/>
      <c r="ET223" s="5"/>
      <c r="EU223" s="5"/>
      <c r="EV223" s="5"/>
      <c r="EW223" s="5"/>
      <c r="EX223" s="5"/>
      <c r="EY223" s="5"/>
      <c r="EZ223" s="5"/>
      <c r="FA223" s="5"/>
      <c r="FB223" s="5"/>
      <c r="FC223" s="5"/>
      <c r="FD223" s="62"/>
      <c r="FE223" s="62"/>
      <c r="FF223" s="62"/>
      <c r="FG223" s="62"/>
      <c r="FH223" s="62"/>
      <c r="FI223" s="62"/>
      <c r="FJ223" s="62"/>
      <c r="FK223" s="62"/>
      <c r="FL223" s="62"/>
      <c r="FM223" s="62"/>
      <c r="FN223" s="62"/>
      <c r="FO223" s="62"/>
      <c r="FP223" s="62"/>
      <c r="FQ223" s="62"/>
      <c r="FR223" s="62"/>
      <c r="FS223" s="5"/>
      <c r="FT223" s="5"/>
      <c r="FU223" s="5"/>
      <c r="FV223" s="5"/>
      <c r="FW223" s="5"/>
      <c r="FX223" s="5"/>
      <c r="FY223" s="5"/>
      <c r="FZ223" s="5"/>
      <c r="GA223" s="5"/>
      <c r="GB223" s="5"/>
      <c r="GC223" s="5"/>
      <c r="GD223" s="5"/>
      <c r="GE223" s="5"/>
      <c r="GF223" s="5"/>
      <c r="GG223" s="5"/>
      <c r="GH223" s="62"/>
      <c r="GI223" s="62"/>
      <c r="GJ223" s="62"/>
      <c r="GK223" s="62"/>
      <c r="GL223" s="62"/>
      <c r="GM223" s="62"/>
      <c r="GN223" s="62"/>
      <c r="GO223" s="62"/>
      <c r="GP223" s="62"/>
      <c r="GQ223" s="62"/>
      <c r="GR223" s="62"/>
      <c r="GS223" s="62"/>
      <c r="GT223" s="62"/>
      <c r="GU223" s="62"/>
      <c r="GV223" s="62"/>
      <c r="GW223" s="5"/>
      <c r="GX223" s="5"/>
      <c r="GY223" s="5"/>
      <c r="GZ223" s="5"/>
      <c r="HA223" s="5"/>
      <c r="HB223" s="5"/>
      <c r="HC223" s="5"/>
      <c r="HD223" s="5"/>
      <c r="HE223" s="5"/>
      <c r="HF223" s="5"/>
      <c r="HG223" s="5"/>
      <c r="HH223" s="5"/>
      <c r="HI223" s="5"/>
      <c r="HJ223" s="5"/>
      <c r="HK223" s="5"/>
      <c r="HL223" s="62"/>
      <c r="HM223" s="62"/>
      <c r="HN223" s="62"/>
      <c r="HO223" s="62"/>
      <c r="HP223" s="62"/>
      <c r="HQ223" s="62"/>
      <c r="HR223" s="62"/>
      <c r="HS223" s="62"/>
      <c r="HT223" s="62"/>
      <c r="HU223" s="62"/>
      <c r="HV223" s="62"/>
      <c r="HW223" s="62"/>
      <c r="HX223" s="62"/>
      <c r="HY223" s="62"/>
      <c r="HZ223" s="62"/>
      <c r="IA223" s="5"/>
      <c r="IB223" s="5"/>
      <c r="IC223" s="5"/>
      <c r="ID223" s="5"/>
      <c r="IE223" s="5"/>
      <c r="IF223" s="5"/>
      <c r="IG223" s="5"/>
      <c r="IH223" s="5"/>
      <c r="II223" s="5"/>
      <c r="IJ223" s="5"/>
      <c r="IK223" s="5"/>
      <c r="IL223" s="5"/>
      <c r="IM223" s="5"/>
      <c r="IN223" s="5"/>
      <c r="IO223" s="5"/>
      <c r="IP223" s="62"/>
      <c r="IQ223" s="62"/>
      <c r="IR223" s="62"/>
      <c r="IS223" s="62"/>
      <c r="IT223" s="62"/>
      <c r="IU223" s="62"/>
      <c r="IV223" s="62"/>
      <c r="IW223" s="62"/>
      <c r="IX223" s="62"/>
      <c r="IY223" s="62"/>
      <c r="IZ223" s="62"/>
      <c r="JA223" s="62"/>
      <c r="JB223" s="62"/>
      <c r="JC223" s="62"/>
      <c r="JD223" s="62"/>
      <c r="JE223" s="5"/>
      <c r="JF223" s="5"/>
      <c r="JG223" s="5"/>
      <c r="JH223" s="5"/>
      <c r="JI223" s="5"/>
      <c r="JJ223" s="5"/>
      <c r="JK223" s="5"/>
      <c r="JL223" s="5"/>
      <c r="JM223" s="5"/>
      <c r="JN223" s="5"/>
      <c r="JO223" s="5"/>
      <c r="JP223" s="5"/>
      <c r="JQ223" s="5"/>
      <c r="JR223" s="5"/>
      <c r="JS223" s="5"/>
      <c r="JT223" s="62"/>
      <c r="JU223" s="62"/>
      <c r="JV223" s="62"/>
      <c r="JW223" s="62"/>
      <c r="JX223" s="62"/>
      <c r="JY223" s="62"/>
      <c r="JZ223" s="62"/>
      <c r="KA223" s="62"/>
      <c r="KB223" s="62"/>
      <c r="KC223" s="62"/>
      <c r="KD223" s="62"/>
      <c r="KE223" s="62"/>
      <c r="KF223" s="62"/>
      <c r="KG223" s="62"/>
      <c r="KH223" s="62"/>
      <c r="KI223" s="5"/>
      <c r="KJ223" s="5"/>
      <c r="KK223" s="5"/>
      <c r="KL223" s="5"/>
      <c r="KM223" s="5"/>
      <c r="KN223" s="5"/>
      <c r="KO223" s="5"/>
      <c r="KP223" s="5"/>
      <c r="KQ223" s="5"/>
      <c r="KR223" s="5"/>
      <c r="KS223" s="5"/>
      <c r="KT223" s="5"/>
      <c r="KU223" s="5"/>
      <c r="KV223" s="5"/>
      <c r="KW223" s="5"/>
      <c r="KX223" s="62"/>
      <c r="KY223" s="62"/>
      <c r="KZ223" s="62"/>
      <c r="LA223" s="62"/>
      <c r="LB223" s="62"/>
      <c r="LC223" s="62"/>
      <c r="LD223" s="62"/>
      <c r="LE223" s="62"/>
      <c r="LF223" s="62"/>
      <c r="LG223" s="62"/>
      <c r="LH223" s="62"/>
      <c r="LI223" s="62"/>
      <c r="LJ223" s="62"/>
      <c r="LK223" s="62"/>
      <c r="LL223" s="62"/>
    </row>
    <row r="224" spans="1:324" x14ac:dyDescent="0.35">
      <c r="A224" s="131">
        <v>220</v>
      </c>
      <c r="B224" s="170"/>
      <c r="C224" s="170"/>
      <c r="D224" s="152">
        <v>1019</v>
      </c>
      <c r="E224" s="72" t="str">
        <f>'BVEM Scorecard'!F223</f>
        <v>Storage</v>
      </c>
      <c r="F224" s="96"/>
      <c r="G224" s="96"/>
      <c r="H224" s="96"/>
      <c r="I224" s="96"/>
      <c r="J224" s="66"/>
      <c r="K224" s="66"/>
      <c r="L224" s="66"/>
      <c r="M224" s="66"/>
      <c r="N224" s="66"/>
      <c r="O224" s="66"/>
      <c r="P224" s="66"/>
      <c r="Q224" s="66"/>
      <c r="R224" s="66"/>
      <c r="S224" s="66"/>
      <c r="T224" s="66"/>
      <c r="U224" s="66"/>
      <c r="V224" s="66"/>
      <c r="W224" s="66"/>
      <c r="X224" s="35"/>
      <c r="Y224" s="5"/>
      <c r="Z224" s="5"/>
      <c r="AA224" s="5"/>
      <c r="AB224" s="5"/>
      <c r="AC224" s="5"/>
      <c r="AD224" s="5"/>
      <c r="AE224" s="5"/>
      <c r="AF224" s="5"/>
      <c r="AG224" s="5"/>
      <c r="AH224" s="5"/>
      <c r="AI224" s="5"/>
      <c r="AJ224" s="35"/>
      <c r="AK224" s="35"/>
      <c r="AL224" s="35"/>
      <c r="AM224" s="35"/>
      <c r="AN224" s="62"/>
      <c r="AO224" s="62"/>
      <c r="AP224" s="62"/>
      <c r="AQ224" s="62"/>
      <c r="AR224" s="62"/>
      <c r="AS224" s="62"/>
      <c r="AT224" s="62"/>
      <c r="AU224" s="62"/>
      <c r="AV224" s="62"/>
      <c r="AW224" s="62"/>
      <c r="AX224" s="62"/>
      <c r="AY224" s="62"/>
      <c r="AZ224" s="62"/>
      <c r="BA224" s="62"/>
      <c r="BB224" s="62"/>
      <c r="BC224" s="5"/>
      <c r="BD224" s="5"/>
      <c r="BE224" s="5"/>
      <c r="BF224" s="5"/>
      <c r="BG224" s="5"/>
      <c r="BH224" s="5"/>
      <c r="BI224" s="5"/>
      <c r="BJ224" s="5"/>
      <c r="BK224" s="5"/>
      <c r="BL224" s="5"/>
      <c r="BM224" s="5"/>
      <c r="BN224" s="5"/>
      <c r="BO224" s="5"/>
      <c r="BP224" s="5"/>
      <c r="BQ224" s="5"/>
      <c r="BR224" s="62"/>
      <c r="BS224" s="62"/>
      <c r="BT224" s="62"/>
      <c r="BU224" s="62"/>
      <c r="BV224" s="62"/>
      <c r="BW224" s="62"/>
      <c r="BX224" s="62"/>
      <c r="BY224" s="62"/>
      <c r="BZ224" s="62"/>
      <c r="CA224" s="62"/>
      <c r="CB224" s="62"/>
      <c r="CC224" s="62"/>
      <c r="CD224" s="62"/>
      <c r="CE224" s="62"/>
      <c r="CF224" s="62"/>
      <c r="CG224" s="5"/>
      <c r="CH224" s="5"/>
      <c r="CI224" s="5"/>
      <c r="CJ224" s="5"/>
      <c r="CK224" s="5"/>
      <c r="CL224" s="5"/>
      <c r="CM224" s="5"/>
      <c r="CN224" s="5"/>
      <c r="CO224" s="5"/>
      <c r="CP224" s="5"/>
      <c r="CQ224" s="5"/>
      <c r="CR224" s="5"/>
      <c r="CS224" s="5"/>
      <c r="CT224" s="5"/>
      <c r="CU224" s="5"/>
      <c r="CV224" s="62"/>
      <c r="CW224" s="62"/>
      <c r="CX224" s="62"/>
      <c r="CY224" s="62"/>
      <c r="CZ224" s="62"/>
      <c r="DA224" s="62"/>
      <c r="DB224" s="62"/>
      <c r="DC224" s="62"/>
      <c r="DD224" s="62"/>
      <c r="DE224" s="62"/>
      <c r="DF224" s="62"/>
      <c r="DG224" s="62"/>
      <c r="DH224" s="62"/>
      <c r="DI224" s="62"/>
      <c r="DJ224" s="62"/>
      <c r="DK224" s="5"/>
      <c r="DL224" s="5"/>
      <c r="DM224" s="5"/>
      <c r="DN224" s="5"/>
      <c r="DO224" s="5"/>
      <c r="DP224" s="5"/>
      <c r="DQ224" s="5"/>
      <c r="DR224" s="5"/>
      <c r="DS224" s="5"/>
      <c r="DT224" s="5"/>
      <c r="DU224" s="5"/>
      <c r="DV224" s="5"/>
      <c r="DW224" s="5"/>
      <c r="DX224" s="5"/>
      <c r="DY224" s="5"/>
      <c r="DZ224" s="62"/>
      <c r="EA224" s="62"/>
      <c r="EB224" s="62"/>
      <c r="EC224" s="62"/>
      <c r="ED224" s="62"/>
      <c r="EE224" s="62"/>
      <c r="EF224" s="62"/>
      <c r="EG224" s="62"/>
      <c r="EH224" s="62"/>
      <c r="EI224" s="62"/>
      <c r="EJ224" s="62"/>
      <c r="EK224" s="62"/>
      <c r="EL224" s="62"/>
      <c r="EM224" s="62"/>
      <c r="EN224" s="62"/>
      <c r="EO224" s="5"/>
      <c r="EP224" s="5"/>
      <c r="EQ224" s="5"/>
      <c r="ER224" s="5"/>
      <c r="ES224" s="5"/>
      <c r="ET224" s="5"/>
      <c r="EU224" s="5"/>
      <c r="EV224" s="5"/>
      <c r="EW224" s="5"/>
      <c r="EX224" s="5"/>
      <c r="EY224" s="5"/>
      <c r="EZ224" s="5"/>
      <c r="FA224" s="5"/>
      <c r="FB224" s="5"/>
      <c r="FC224" s="5"/>
      <c r="FD224" s="62"/>
      <c r="FE224" s="62"/>
      <c r="FF224" s="62"/>
      <c r="FG224" s="62"/>
      <c r="FH224" s="62"/>
      <c r="FI224" s="62"/>
      <c r="FJ224" s="62"/>
      <c r="FK224" s="62"/>
      <c r="FL224" s="62"/>
      <c r="FM224" s="62"/>
      <c r="FN224" s="62"/>
      <c r="FO224" s="62"/>
      <c r="FP224" s="62"/>
      <c r="FQ224" s="62"/>
      <c r="FR224" s="62"/>
      <c r="FS224" s="5"/>
      <c r="FT224" s="5"/>
      <c r="FU224" s="5"/>
      <c r="FV224" s="5"/>
      <c r="FW224" s="5"/>
      <c r="FX224" s="5"/>
      <c r="FY224" s="5"/>
      <c r="FZ224" s="5"/>
      <c r="GA224" s="5"/>
      <c r="GB224" s="5"/>
      <c r="GC224" s="5"/>
      <c r="GD224" s="5"/>
      <c r="GE224" s="5"/>
      <c r="GF224" s="5"/>
      <c r="GG224" s="5"/>
      <c r="GH224" s="62"/>
      <c r="GI224" s="62"/>
      <c r="GJ224" s="62"/>
      <c r="GK224" s="62"/>
      <c r="GL224" s="62"/>
      <c r="GM224" s="62"/>
      <c r="GN224" s="62"/>
      <c r="GO224" s="62"/>
      <c r="GP224" s="62"/>
      <c r="GQ224" s="62"/>
      <c r="GR224" s="62"/>
      <c r="GS224" s="62"/>
      <c r="GT224" s="62"/>
      <c r="GU224" s="62"/>
      <c r="GV224" s="62"/>
      <c r="GW224" s="5"/>
      <c r="GX224" s="5"/>
      <c r="GY224" s="5"/>
      <c r="GZ224" s="5"/>
      <c r="HA224" s="5"/>
      <c r="HB224" s="5"/>
      <c r="HC224" s="5"/>
      <c r="HD224" s="5"/>
      <c r="HE224" s="5"/>
      <c r="HF224" s="5"/>
      <c r="HG224" s="5"/>
      <c r="HH224" s="5"/>
      <c r="HI224" s="5"/>
      <c r="HJ224" s="5"/>
      <c r="HK224" s="5"/>
      <c r="HL224" s="62"/>
      <c r="HM224" s="62"/>
      <c r="HN224" s="62"/>
      <c r="HO224" s="62"/>
      <c r="HP224" s="62"/>
      <c r="HQ224" s="62"/>
      <c r="HR224" s="62"/>
      <c r="HS224" s="62"/>
      <c r="HT224" s="62"/>
      <c r="HU224" s="62"/>
      <c r="HV224" s="62"/>
      <c r="HW224" s="62"/>
      <c r="HX224" s="62"/>
      <c r="HY224" s="62"/>
      <c r="HZ224" s="62"/>
      <c r="IA224" s="5"/>
      <c r="IB224" s="5"/>
      <c r="IC224" s="5"/>
      <c r="ID224" s="5"/>
      <c r="IE224" s="5"/>
      <c r="IF224" s="5"/>
      <c r="IG224" s="5"/>
      <c r="IH224" s="5"/>
      <c r="II224" s="5"/>
      <c r="IJ224" s="5"/>
      <c r="IK224" s="5"/>
      <c r="IL224" s="5"/>
      <c r="IM224" s="5"/>
      <c r="IN224" s="5"/>
      <c r="IO224" s="5"/>
      <c r="IP224" s="62"/>
      <c r="IQ224" s="62"/>
      <c r="IR224" s="62"/>
      <c r="IS224" s="62"/>
      <c r="IT224" s="62"/>
      <c r="IU224" s="62"/>
      <c r="IV224" s="62"/>
      <c r="IW224" s="62"/>
      <c r="IX224" s="62"/>
      <c r="IY224" s="62"/>
      <c r="IZ224" s="62"/>
      <c r="JA224" s="62"/>
      <c r="JB224" s="62"/>
      <c r="JC224" s="62"/>
      <c r="JD224" s="62"/>
      <c r="JE224" s="5"/>
      <c r="JF224" s="5"/>
      <c r="JG224" s="5"/>
      <c r="JH224" s="5"/>
      <c r="JI224" s="5"/>
      <c r="JJ224" s="5"/>
      <c r="JK224" s="5"/>
      <c r="JL224" s="5"/>
      <c r="JM224" s="5"/>
      <c r="JN224" s="5"/>
      <c r="JO224" s="5"/>
      <c r="JP224" s="5"/>
      <c r="JQ224" s="5"/>
      <c r="JR224" s="5"/>
      <c r="JS224" s="5"/>
      <c r="JT224" s="62"/>
      <c r="JU224" s="62"/>
      <c r="JV224" s="62"/>
      <c r="JW224" s="62"/>
      <c r="JX224" s="62"/>
      <c r="JY224" s="62"/>
      <c r="JZ224" s="62"/>
      <c r="KA224" s="62"/>
      <c r="KB224" s="62"/>
      <c r="KC224" s="62"/>
      <c r="KD224" s="62"/>
      <c r="KE224" s="62"/>
      <c r="KF224" s="62"/>
      <c r="KG224" s="62"/>
      <c r="KH224" s="62"/>
      <c r="KI224" s="5"/>
      <c r="KJ224" s="5"/>
      <c r="KK224" s="5"/>
      <c r="KL224" s="5"/>
      <c r="KM224" s="5"/>
      <c r="KN224" s="5"/>
      <c r="KO224" s="5"/>
      <c r="KP224" s="5"/>
      <c r="KQ224" s="5"/>
      <c r="KR224" s="5"/>
      <c r="KS224" s="5"/>
      <c r="KT224" s="5"/>
      <c r="KU224" s="5"/>
      <c r="KV224" s="5"/>
      <c r="KW224" s="5"/>
      <c r="KX224" s="62"/>
      <c r="KY224" s="62"/>
      <c r="KZ224" s="62"/>
      <c r="LA224" s="62"/>
      <c r="LB224" s="62"/>
      <c r="LC224" s="62"/>
      <c r="LD224" s="62"/>
      <c r="LE224" s="62"/>
      <c r="LF224" s="62"/>
      <c r="LG224" s="62"/>
      <c r="LH224" s="62"/>
      <c r="LI224" s="62"/>
      <c r="LJ224" s="62"/>
      <c r="LK224" s="62"/>
      <c r="LL224" s="62"/>
    </row>
    <row r="225" spans="1:324" x14ac:dyDescent="0.35">
      <c r="A225" s="131">
        <v>221</v>
      </c>
      <c r="B225" s="170"/>
      <c r="C225" s="170"/>
      <c r="D225" s="152">
        <v>1014</v>
      </c>
      <c r="E225" s="72" t="str">
        <f>'BVEM Scorecard'!F224</f>
        <v>Storage</v>
      </c>
      <c r="F225" s="96"/>
      <c r="G225" s="96"/>
      <c r="H225" s="96"/>
      <c r="I225" s="96"/>
      <c r="J225" s="66"/>
      <c r="K225" s="66"/>
      <c r="L225" s="66"/>
      <c r="M225" s="66"/>
      <c r="N225" s="66"/>
      <c r="O225" s="66"/>
      <c r="P225" s="66"/>
      <c r="Q225" s="66"/>
      <c r="R225" s="66"/>
      <c r="S225" s="66"/>
      <c r="T225" s="66"/>
      <c r="U225" s="66"/>
      <c r="V225" s="66"/>
      <c r="W225" s="66"/>
      <c r="X225" s="35"/>
      <c r="Y225" s="5"/>
      <c r="Z225" s="5"/>
      <c r="AA225" s="5"/>
      <c r="AB225" s="5"/>
      <c r="AC225" s="5"/>
      <c r="AD225" s="5"/>
      <c r="AE225" s="5"/>
      <c r="AF225" s="5"/>
      <c r="AG225" s="5"/>
      <c r="AH225" s="5"/>
      <c r="AI225" s="5"/>
      <c r="AJ225" s="35"/>
      <c r="AK225" s="35"/>
      <c r="AL225" s="35"/>
      <c r="AM225" s="35"/>
      <c r="AN225" s="62"/>
      <c r="AO225" s="62"/>
      <c r="AP225" s="62"/>
      <c r="AQ225" s="62"/>
      <c r="AR225" s="62"/>
      <c r="AS225" s="62"/>
      <c r="AT225" s="62"/>
      <c r="AU225" s="62"/>
      <c r="AV225" s="62"/>
      <c r="AW225" s="62"/>
      <c r="AX225" s="62"/>
      <c r="AY225" s="62"/>
      <c r="AZ225" s="62"/>
      <c r="BA225" s="62"/>
      <c r="BB225" s="62"/>
      <c r="BC225" s="5"/>
      <c r="BD225" s="5"/>
      <c r="BE225" s="5"/>
      <c r="BF225" s="5"/>
      <c r="BG225" s="5"/>
      <c r="BH225" s="5"/>
      <c r="BI225" s="5"/>
      <c r="BJ225" s="5"/>
      <c r="BK225" s="5"/>
      <c r="BL225" s="5"/>
      <c r="BM225" s="5"/>
      <c r="BN225" s="5"/>
      <c r="BO225" s="5"/>
      <c r="BP225" s="5"/>
      <c r="BQ225" s="5"/>
      <c r="BR225" s="62"/>
      <c r="BS225" s="62"/>
      <c r="BT225" s="62"/>
      <c r="BU225" s="62"/>
      <c r="BV225" s="62"/>
      <c r="BW225" s="62"/>
      <c r="BX225" s="62"/>
      <c r="BY225" s="62"/>
      <c r="BZ225" s="62"/>
      <c r="CA225" s="62"/>
      <c r="CB225" s="62"/>
      <c r="CC225" s="62"/>
      <c r="CD225" s="62"/>
      <c r="CE225" s="62"/>
      <c r="CF225" s="62"/>
      <c r="CG225" s="5"/>
      <c r="CH225" s="5"/>
      <c r="CI225" s="5"/>
      <c r="CJ225" s="5"/>
      <c r="CK225" s="5"/>
      <c r="CL225" s="5"/>
      <c r="CM225" s="5"/>
      <c r="CN225" s="5"/>
      <c r="CO225" s="5"/>
      <c r="CP225" s="5"/>
      <c r="CQ225" s="5"/>
      <c r="CR225" s="5"/>
      <c r="CS225" s="5"/>
      <c r="CT225" s="5"/>
      <c r="CU225" s="5"/>
      <c r="CV225" s="62"/>
      <c r="CW225" s="62"/>
      <c r="CX225" s="62"/>
      <c r="CY225" s="62"/>
      <c r="CZ225" s="62"/>
      <c r="DA225" s="62"/>
      <c r="DB225" s="62"/>
      <c r="DC225" s="62"/>
      <c r="DD225" s="62"/>
      <c r="DE225" s="62"/>
      <c r="DF225" s="62"/>
      <c r="DG225" s="62"/>
      <c r="DH225" s="62"/>
      <c r="DI225" s="62"/>
      <c r="DJ225" s="62"/>
      <c r="DK225" s="5"/>
      <c r="DL225" s="5"/>
      <c r="DM225" s="5"/>
      <c r="DN225" s="5"/>
      <c r="DO225" s="5"/>
      <c r="DP225" s="5"/>
      <c r="DQ225" s="5"/>
      <c r="DR225" s="5"/>
      <c r="DS225" s="5"/>
      <c r="DT225" s="5"/>
      <c r="DU225" s="5"/>
      <c r="DV225" s="5"/>
      <c r="DW225" s="5"/>
      <c r="DX225" s="5"/>
      <c r="DY225" s="5"/>
      <c r="DZ225" s="62"/>
      <c r="EA225" s="62"/>
      <c r="EB225" s="62"/>
      <c r="EC225" s="62"/>
      <c r="ED225" s="62"/>
      <c r="EE225" s="62"/>
      <c r="EF225" s="62"/>
      <c r="EG225" s="62"/>
      <c r="EH225" s="62"/>
      <c r="EI225" s="62"/>
      <c r="EJ225" s="62"/>
      <c r="EK225" s="62"/>
      <c r="EL225" s="62"/>
      <c r="EM225" s="62"/>
      <c r="EN225" s="62"/>
      <c r="EO225" s="5"/>
      <c r="EP225" s="5"/>
      <c r="EQ225" s="5"/>
      <c r="ER225" s="5"/>
      <c r="ES225" s="5"/>
      <c r="ET225" s="5"/>
      <c r="EU225" s="5"/>
      <c r="EV225" s="5"/>
      <c r="EW225" s="5"/>
      <c r="EX225" s="5"/>
      <c r="EY225" s="5"/>
      <c r="EZ225" s="5"/>
      <c r="FA225" s="5"/>
      <c r="FB225" s="5"/>
      <c r="FC225" s="5"/>
      <c r="FD225" s="62"/>
      <c r="FE225" s="62"/>
      <c r="FF225" s="62"/>
      <c r="FG225" s="62"/>
      <c r="FH225" s="62"/>
      <c r="FI225" s="62"/>
      <c r="FJ225" s="62"/>
      <c r="FK225" s="62"/>
      <c r="FL225" s="62"/>
      <c r="FM225" s="62"/>
      <c r="FN225" s="62"/>
      <c r="FO225" s="62"/>
      <c r="FP225" s="62"/>
      <c r="FQ225" s="62"/>
      <c r="FR225" s="62"/>
      <c r="FS225" s="5"/>
      <c r="FT225" s="5"/>
      <c r="FU225" s="5"/>
      <c r="FV225" s="5"/>
      <c r="FW225" s="5"/>
      <c r="FX225" s="5"/>
      <c r="FY225" s="5"/>
      <c r="FZ225" s="5"/>
      <c r="GA225" s="5"/>
      <c r="GB225" s="5"/>
      <c r="GC225" s="5"/>
      <c r="GD225" s="5"/>
      <c r="GE225" s="5"/>
      <c r="GF225" s="5"/>
      <c r="GG225" s="5"/>
      <c r="GH225" s="62"/>
      <c r="GI225" s="62"/>
      <c r="GJ225" s="62"/>
      <c r="GK225" s="62"/>
      <c r="GL225" s="62"/>
      <c r="GM225" s="62"/>
      <c r="GN225" s="62"/>
      <c r="GO225" s="62"/>
      <c r="GP225" s="62"/>
      <c r="GQ225" s="62"/>
      <c r="GR225" s="62"/>
      <c r="GS225" s="62"/>
      <c r="GT225" s="62"/>
      <c r="GU225" s="62"/>
      <c r="GV225" s="62"/>
      <c r="GW225" s="5"/>
      <c r="GX225" s="5"/>
      <c r="GY225" s="5"/>
      <c r="GZ225" s="5"/>
      <c r="HA225" s="5"/>
      <c r="HB225" s="5"/>
      <c r="HC225" s="5"/>
      <c r="HD225" s="5"/>
      <c r="HE225" s="5"/>
      <c r="HF225" s="5"/>
      <c r="HG225" s="5"/>
      <c r="HH225" s="5"/>
      <c r="HI225" s="5"/>
      <c r="HJ225" s="5"/>
      <c r="HK225" s="5"/>
      <c r="HL225" s="62"/>
      <c r="HM225" s="62"/>
      <c r="HN225" s="62"/>
      <c r="HO225" s="62"/>
      <c r="HP225" s="62"/>
      <c r="HQ225" s="62"/>
      <c r="HR225" s="62"/>
      <c r="HS225" s="62"/>
      <c r="HT225" s="62"/>
      <c r="HU225" s="62"/>
      <c r="HV225" s="62"/>
      <c r="HW225" s="62"/>
      <c r="HX225" s="62"/>
      <c r="HY225" s="62"/>
      <c r="HZ225" s="62"/>
      <c r="IA225" s="5"/>
      <c r="IB225" s="5"/>
      <c r="IC225" s="5"/>
      <c r="ID225" s="5"/>
      <c r="IE225" s="5"/>
      <c r="IF225" s="5"/>
      <c r="IG225" s="5"/>
      <c r="IH225" s="5"/>
      <c r="II225" s="5"/>
      <c r="IJ225" s="5"/>
      <c r="IK225" s="5"/>
      <c r="IL225" s="5"/>
      <c r="IM225" s="5"/>
      <c r="IN225" s="5"/>
      <c r="IO225" s="5"/>
      <c r="IP225" s="62"/>
      <c r="IQ225" s="62"/>
      <c r="IR225" s="62"/>
      <c r="IS225" s="62"/>
      <c r="IT225" s="62"/>
      <c r="IU225" s="62"/>
      <c r="IV225" s="62"/>
      <c r="IW225" s="62"/>
      <c r="IX225" s="62"/>
      <c r="IY225" s="62"/>
      <c r="IZ225" s="62"/>
      <c r="JA225" s="62"/>
      <c r="JB225" s="62"/>
      <c r="JC225" s="62"/>
      <c r="JD225" s="62"/>
      <c r="JE225" s="5"/>
      <c r="JF225" s="5"/>
      <c r="JG225" s="5"/>
      <c r="JH225" s="5"/>
      <c r="JI225" s="5"/>
      <c r="JJ225" s="5"/>
      <c r="JK225" s="5"/>
      <c r="JL225" s="5"/>
      <c r="JM225" s="5"/>
      <c r="JN225" s="5"/>
      <c r="JO225" s="5"/>
      <c r="JP225" s="5"/>
      <c r="JQ225" s="5"/>
      <c r="JR225" s="5"/>
      <c r="JS225" s="5"/>
      <c r="JT225" s="62"/>
      <c r="JU225" s="62"/>
      <c r="JV225" s="62"/>
      <c r="JW225" s="62"/>
      <c r="JX225" s="62"/>
      <c r="JY225" s="62"/>
      <c r="JZ225" s="62"/>
      <c r="KA225" s="62"/>
      <c r="KB225" s="62"/>
      <c r="KC225" s="62"/>
      <c r="KD225" s="62"/>
      <c r="KE225" s="62"/>
      <c r="KF225" s="62"/>
      <c r="KG225" s="62"/>
      <c r="KH225" s="62"/>
      <c r="KI225" s="5"/>
      <c r="KJ225" s="5"/>
      <c r="KK225" s="5"/>
      <c r="KL225" s="5"/>
      <c r="KM225" s="5"/>
      <c r="KN225" s="5"/>
      <c r="KO225" s="5"/>
      <c r="KP225" s="5"/>
      <c r="KQ225" s="5"/>
      <c r="KR225" s="5"/>
      <c r="KS225" s="5"/>
      <c r="KT225" s="5"/>
      <c r="KU225" s="5"/>
      <c r="KV225" s="5"/>
      <c r="KW225" s="5"/>
      <c r="KX225" s="62"/>
      <c r="KY225" s="62"/>
      <c r="KZ225" s="62"/>
      <c r="LA225" s="62"/>
      <c r="LB225" s="62"/>
      <c r="LC225" s="62"/>
      <c r="LD225" s="62"/>
      <c r="LE225" s="62"/>
      <c r="LF225" s="62"/>
      <c r="LG225" s="62"/>
      <c r="LH225" s="62"/>
      <c r="LI225" s="62"/>
      <c r="LJ225" s="62"/>
      <c r="LK225" s="62"/>
      <c r="LL225" s="62"/>
    </row>
    <row r="226" spans="1:324" x14ac:dyDescent="0.35">
      <c r="A226" s="131">
        <v>222</v>
      </c>
      <c r="B226" s="170"/>
      <c r="C226" s="170"/>
      <c r="D226" s="152">
        <v>414</v>
      </c>
      <c r="E226" s="72" t="str">
        <f>'BVEM Scorecard'!F225</f>
        <v>Storage</v>
      </c>
      <c r="F226" s="96">
        <f t="shared" si="199"/>
        <v>0.65</v>
      </c>
      <c r="G226" s="96">
        <f t="shared" si="200"/>
        <v>0.72</v>
      </c>
      <c r="H226" s="96">
        <f t="shared" si="201"/>
        <v>0</v>
      </c>
      <c r="I226" s="96">
        <f t="shared" si="202"/>
        <v>0</v>
      </c>
      <c r="J226" s="66">
        <v>1</v>
      </c>
      <c r="K226" s="66">
        <v>1</v>
      </c>
      <c r="L226" s="66">
        <v>0</v>
      </c>
      <c r="M226" s="66">
        <v>1</v>
      </c>
      <c r="N226" s="66">
        <v>1</v>
      </c>
      <c r="O226" s="66">
        <v>0</v>
      </c>
      <c r="P226" s="66"/>
      <c r="Q226" s="66">
        <v>0.6</v>
      </c>
      <c r="R226" s="66">
        <v>1</v>
      </c>
      <c r="S226" s="66">
        <v>1</v>
      </c>
      <c r="T226" s="66">
        <v>1</v>
      </c>
      <c r="U226" s="66">
        <v>0</v>
      </c>
      <c r="V226" s="66">
        <f t="shared" si="197"/>
        <v>3.6</v>
      </c>
      <c r="W226" s="66">
        <f t="shared" si="198"/>
        <v>0.65</v>
      </c>
      <c r="X226" s="35"/>
      <c r="Y226" s="5"/>
      <c r="Z226" s="5"/>
      <c r="AA226" s="5"/>
      <c r="AB226" s="5"/>
      <c r="AC226" s="5"/>
      <c r="AD226" s="5"/>
      <c r="AE226" s="5"/>
      <c r="AF226" s="5"/>
      <c r="AG226" s="5"/>
      <c r="AH226" s="5"/>
      <c r="AI226" s="5"/>
      <c r="AJ226" s="35"/>
      <c r="AK226" s="35"/>
      <c r="AL226" s="35"/>
      <c r="AM226" s="35"/>
      <c r="AN226" s="62"/>
      <c r="AO226" s="62"/>
      <c r="AP226" s="62"/>
      <c r="AQ226" s="62"/>
      <c r="AR226" s="62"/>
      <c r="AS226" s="62"/>
      <c r="AT226" s="62"/>
      <c r="AU226" s="62"/>
      <c r="AV226" s="62"/>
      <c r="AW226" s="62"/>
      <c r="AX226" s="62"/>
      <c r="AY226" s="62"/>
      <c r="AZ226" s="62"/>
      <c r="BA226" s="62"/>
      <c r="BB226" s="62"/>
      <c r="BC226" s="5"/>
      <c r="BD226" s="5"/>
      <c r="BE226" s="5"/>
      <c r="BF226" s="5"/>
      <c r="BG226" s="5"/>
      <c r="BH226" s="5"/>
      <c r="BI226" s="5"/>
      <c r="BJ226" s="5"/>
      <c r="BK226" s="5"/>
      <c r="BL226" s="5"/>
      <c r="BM226" s="5"/>
      <c r="BN226" s="5"/>
      <c r="BO226" s="5"/>
      <c r="BP226" s="5"/>
      <c r="BQ226" s="5"/>
      <c r="BR226" s="62"/>
      <c r="BS226" s="62"/>
      <c r="BT226" s="62"/>
      <c r="BU226" s="62"/>
      <c r="BV226" s="62"/>
      <c r="BW226" s="62"/>
      <c r="BX226" s="62"/>
      <c r="BY226" s="62"/>
      <c r="BZ226" s="62"/>
      <c r="CA226" s="62"/>
      <c r="CB226" s="62"/>
      <c r="CC226" s="62"/>
      <c r="CD226" s="62"/>
      <c r="CE226" s="62"/>
      <c r="CF226" s="62"/>
      <c r="CG226" s="5"/>
      <c r="CH226" s="5"/>
      <c r="CI226" s="5"/>
      <c r="CJ226" s="5"/>
      <c r="CK226" s="5"/>
      <c r="CL226" s="5"/>
      <c r="CM226" s="5"/>
      <c r="CN226" s="5"/>
      <c r="CO226" s="5"/>
      <c r="CP226" s="5"/>
      <c r="CQ226" s="5"/>
      <c r="CR226" s="5"/>
      <c r="CS226" s="5"/>
      <c r="CT226" s="5"/>
      <c r="CU226" s="5"/>
      <c r="CV226" s="62"/>
      <c r="CW226" s="62"/>
      <c r="CX226" s="62"/>
      <c r="CY226" s="62"/>
      <c r="CZ226" s="62"/>
      <c r="DA226" s="62"/>
      <c r="DB226" s="62"/>
      <c r="DC226" s="62"/>
      <c r="DD226" s="62"/>
      <c r="DE226" s="62"/>
      <c r="DF226" s="62"/>
      <c r="DG226" s="62"/>
      <c r="DH226" s="62"/>
      <c r="DI226" s="62"/>
      <c r="DJ226" s="62"/>
      <c r="DK226" s="5"/>
      <c r="DL226" s="5"/>
      <c r="DM226" s="5"/>
      <c r="DN226" s="5"/>
      <c r="DO226" s="5"/>
      <c r="DP226" s="5"/>
      <c r="DQ226" s="5"/>
      <c r="DR226" s="5"/>
      <c r="DS226" s="5"/>
      <c r="DT226" s="5"/>
      <c r="DU226" s="5"/>
      <c r="DV226" s="5"/>
      <c r="DW226" s="5"/>
      <c r="DX226" s="5"/>
      <c r="DY226" s="5"/>
      <c r="DZ226" s="62"/>
      <c r="EA226" s="62"/>
      <c r="EB226" s="62"/>
      <c r="EC226" s="62"/>
      <c r="ED226" s="62"/>
      <c r="EE226" s="62"/>
      <c r="EF226" s="62"/>
      <c r="EG226" s="62"/>
      <c r="EH226" s="62"/>
      <c r="EI226" s="62"/>
      <c r="EJ226" s="62"/>
      <c r="EK226" s="62"/>
      <c r="EL226" s="62"/>
      <c r="EM226" s="62"/>
      <c r="EN226" s="62"/>
      <c r="EO226" s="5"/>
      <c r="EP226" s="5"/>
      <c r="EQ226" s="5"/>
      <c r="ER226" s="5"/>
      <c r="ES226" s="5"/>
      <c r="ET226" s="5"/>
      <c r="EU226" s="5"/>
      <c r="EV226" s="5"/>
      <c r="EW226" s="5"/>
      <c r="EX226" s="5"/>
      <c r="EY226" s="5"/>
      <c r="EZ226" s="5"/>
      <c r="FA226" s="5"/>
      <c r="FB226" s="5"/>
      <c r="FC226" s="5"/>
      <c r="FD226" s="62"/>
      <c r="FE226" s="62"/>
      <c r="FF226" s="62"/>
      <c r="FG226" s="62"/>
      <c r="FH226" s="62"/>
      <c r="FI226" s="62"/>
      <c r="FJ226" s="62"/>
      <c r="FK226" s="62"/>
      <c r="FL226" s="62"/>
      <c r="FM226" s="62"/>
      <c r="FN226" s="62"/>
      <c r="FO226" s="62"/>
      <c r="FP226" s="62"/>
      <c r="FQ226" s="62"/>
      <c r="FR226" s="62"/>
      <c r="FS226" s="5"/>
      <c r="FT226" s="5"/>
      <c r="FU226" s="5"/>
      <c r="FV226" s="5"/>
      <c r="FW226" s="5"/>
      <c r="FX226" s="5"/>
      <c r="FY226" s="5"/>
      <c r="FZ226" s="5"/>
      <c r="GA226" s="5"/>
      <c r="GB226" s="5"/>
      <c r="GC226" s="5"/>
      <c r="GD226" s="5"/>
      <c r="GE226" s="5"/>
      <c r="GF226" s="5"/>
      <c r="GG226" s="5"/>
      <c r="GH226" s="62"/>
      <c r="GI226" s="62"/>
      <c r="GJ226" s="62"/>
      <c r="GK226" s="62"/>
      <c r="GL226" s="62"/>
      <c r="GM226" s="62"/>
      <c r="GN226" s="62"/>
      <c r="GO226" s="62"/>
      <c r="GP226" s="62"/>
      <c r="GQ226" s="62"/>
      <c r="GR226" s="62"/>
      <c r="GS226" s="62"/>
      <c r="GT226" s="62"/>
      <c r="GU226" s="62"/>
      <c r="GV226" s="62"/>
      <c r="GW226" s="5"/>
      <c r="GX226" s="5"/>
      <c r="GY226" s="5"/>
      <c r="GZ226" s="5"/>
      <c r="HA226" s="5"/>
      <c r="HB226" s="5"/>
      <c r="HC226" s="5"/>
      <c r="HD226" s="5"/>
      <c r="HE226" s="5"/>
      <c r="HF226" s="5"/>
      <c r="HG226" s="5"/>
      <c r="HH226" s="5"/>
      <c r="HI226" s="5"/>
      <c r="HJ226" s="5"/>
      <c r="HK226" s="5"/>
      <c r="HL226" s="62"/>
      <c r="HM226" s="62"/>
      <c r="HN226" s="62"/>
      <c r="HO226" s="62"/>
      <c r="HP226" s="62"/>
      <c r="HQ226" s="62"/>
      <c r="HR226" s="62"/>
      <c r="HS226" s="62"/>
      <c r="HT226" s="62"/>
      <c r="HU226" s="62"/>
      <c r="HV226" s="62"/>
      <c r="HW226" s="62"/>
      <c r="HX226" s="62"/>
      <c r="HY226" s="62"/>
      <c r="HZ226" s="62"/>
      <c r="IA226" s="5"/>
      <c r="IB226" s="5"/>
      <c r="IC226" s="5"/>
      <c r="ID226" s="5"/>
      <c r="IE226" s="5"/>
      <c r="IF226" s="5"/>
      <c r="IG226" s="5"/>
      <c r="IH226" s="5"/>
      <c r="II226" s="5"/>
      <c r="IJ226" s="5"/>
      <c r="IK226" s="5"/>
      <c r="IL226" s="5"/>
      <c r="IM226" s="5"/>
      <c r="IN226" s="5"/>
      <c r="IO226" s="5"/>
      <c r="IP226" s="62"/>
      <c r="IQ226" s="62"/>
      <c r="IR226" s="62"/>
      <c r="IS226" s="62"/>
      <c r="IT226" s="62"/>
      <c r="IU226" s="62"/>
      <c r="IV226" s="62"/>
      <c r="IW226" s="62"/>
      <c r="IX226" s="62"/>
      <c r="IY226" s="62"/>
      <c r="IZ226" s="62"/>
      <c r="JA226" s="62"/>
      <c r="JB226" s="62"/>
      <c r="JC226" s="62"/>
      <c r="JD226" s="62"/>
      <c r="JE226" s="5"/>
      <c r="JF226" s="5"/>
      <c r="JG226" s="5"/>
      <c r="JH226" s="5"/>
      <c r="JI226" s="5"/>
      <c r="JJ226" s="5"/>
      <c r="JK226" s="5"/>
      <c r="JL226" s="5"/>
      <c r="JM226" s="5"/>
      <c r="JN226" s="5"/>
      <c r="JO226" s="5"/>
      <c r="JP226" s="5"/>
      <c r="JQ226" s="5"/>
      <c r="JR226" s="5"/>
      <c r="JS226" s="5"/>
      <c r="JT226" s="62"/>
      <c r="JU226" s="62"/>
      <c r="JV226" s="62"/>
      <c r="JW226" s="62"/>
      <c r="JX226" s="62"/>
      <c r="JY226" s="62"/>
      <c r="JZ226" s="62"/>
      <c r="KA226" s="62"/>
      <c r="KB226" s="62"/>
      <c r="KC226" s="62"/>
      <c r="KD226" s="62"/>
      <c r="KE226" s="62"/>
      <c r="KF226" s="62"/>
      <c r="KG226" s="62"/>
      <c r="KH226" s="62"/>
      <c r="KI226" s="5"/>
      <c r="KJ226" s="5"/>
      <c r="KK226" s="5"/>
      <c r="KL226" s="5"/>
      <c r="KM226" s="5"/>
      <c r="KN226" s="5"/>
      <c r="KO226" s="5"/>
      <c r="KP226" s="5"/>
      <c r="KQ226" s="5"/>
      <c r="KR226" s="5"/>
      <c r="KS226" s="5"/>
      <c r="KT226" s="5"/>
      <c r="KU226" s="5"/>
      <c r="KV226" s="5"/>
      <c r="KW226" s="5"/>
      <c r="KX226" s="62"/>
      <c r="KY226" s="62"/>
      <c r="KZ226" s="62"/>
      <c r="LA226" s="62"/>
      <c r="LB226" s="62"/>
      <c r="LC226" s="62"/>
      <c r="LD226" s="62"/>
      <c r="LE226" s="62"/>
      <c r="LF226" s="62"/>
      <c r="LG226" s="62"/>
      <c r="LH226" s="62"/>
      <c r="LI226" s="62"/>
      <c r="LJ226" s="62"/>
      <c r="LK226" s="62"/>
      <c r="LL226" s="62"/>
    </row>
    <row r="227" spans="1:324" x14ac:dyDescent="0.35">
      <c r="A227" s="131">
        <v>223</v>
      </c>
      <c r="B227" s="170"/>
      <c r="C227" s="170"/>
      <c r="D227" s="152">
        <v>443</v>
      </c>
      <c r="E227" s="72" t="str">
        <f>'BVEM Scorecard'!F226</f>
        <v>Storage</v>
      </c>
      <c r="F227" s="96">
        <f t="shared" si="199"/>
        <v>0.65</v>
      </c>
      <c r="G227" s="96">
        <f t="shared" si="200"/>
        <v>0.72</v>
      </c>
      <c r="H227" s="96">
        <f t="shared" si="201"/>
        <v>0</v>
      </c>
      <c r="I227" s="96">
        <f t="shared" si="202"/>
        <v>0</v>
      </c>
      <c r="J227" s="66">
        <v>1</v>
      </c>
      <c r="K227" s="66">
        <v>1</v>
      </c>
      <c r="L227" s="66">
        <v>0</v>
      </c>
      <c r="M227" s="66">
        <v>1</v>
      </c>
      <c r="N227" s="66">
        <v>1</v>
      </c>
      <c r="O227" s="66">
        <v>0</v>
      </c>
      <c r="P227" s="66"/>
      <c r="Q227" s="66">
        <v>0.6</v>
      </c>
      <c r="R227" s="66">
        <v>1</v>
      </c>
      <c r="S227" s="66">
        <v>1</v>
      </c>
      <c r="T227" s="66">
        <v>1</v>
      </c>
      <c r="U227" s="66">
        <v>0</v>
      </c>
      <c r="V227" s="66">
        <f t="shared" si="197"/>
        <v>3.6</v>
      </c>
      <c r="W227" s="66">
        <f t="shared" si="198"/>
        <v>0.65</v>
      </c>
      <c r="X227" s="35"/>
      <c r="Y227" s="5"/>
      <c r="Z227" s="5"/>
      <c r="AA227" s="5"/>
      <c r="AB227" s="5"/>
      <c r="AC227" s="5"/>
      <c r="AD227" s="5"/>
      <c r="AE227" s="5"/>
      <c r="AF227" s="5"/>
      <c r="AG227" s="5"/>
      <c r="AH227" s="5"/>
      <c r="AI227" s="5"/>
      <c r="AJ227" s="35"/>
      <c r="AK227" s="35"/>
      <c r="AL227" s="35"/>
      <c r="AM227" s="35"/>
      <c r="AN227" s="62"/>
      <c r="AO227" s="62"/>
      <c r="AP227" s="62"/>
      <c r="AQ227" s="62"/>
      <c r="AR227" s="62"/>
      <c r="AS227" s="62"/>
      <c r="AT227" s="62"/>
      <c r="AU227" s="62"/>
      <c r="AV227" s="62"/>
      <c r="AW227" s="62"/>
      <c r="AX227" s="62"/>
      <c r="AY227" s="62"/>
      <c r="AZ227" s="62"/>
      <c r="BA227" s="62"/>
      <c r="BB227" s="62"/>
      <c r="BC227" s="5"/>
      <c r="BD227" s="5"/>
      <c r="BE227" s="5"/>
      <c r="BF227" s="5"/>
      <c r="BG227" s="5"/>
      <c r="BH227" s="5"/>
      <c r="BI227" s="5"/>
      <c r="BJ227" s="5"/>
      <c r="BK227" s="5"/>
      <c r="BL227" s="5"/>
      <c r="BM227" s="5"/>
      <c r="BN227" s="5"/>
      <c r="BO227" s="5"/>
      <c r="BP227" s="5"/>
      <c r="BQ227" s="5"/>
      <c r="BR227" s="62"/>
      <c r="BS227" s="62"/>
      <c r="BT227" s="62"/>
      <c r="BU227" s="62"/>
      <c r="BV227" s="62"/>
      <c r="BW227" s="62"/>
      <c r="BX227" s="62"/>
      <c r="BY227" s="62"/>
      <c r="BZ227" s="62"/>
      <c r="CA227" s="62"/>
      <c r="CB227" s="62"/>
      <c r="CC227" s="62"/>
      <c r="CD227" s="62"/>
      <c r="CE227" s="62"/>
      <c r="CF227" s="62"/>
      <c r="CG227" s="5"/>
      <c r="CH227" s="5"/>
      <c r="CI227" s="5"/>
      <c r="CJ227" s="5"/>
      <c r="CK227" s="5"/>
      <c r="CL227" s="5"/>
      <c r="CM227" s="5"/>
      <c r="CN227" s="5"/>
      <c r="CO227" s="5"/>
      <c r="CP227" s="5"/>
      <c r="CQ227" s="5"/>
      <c r="CR227" s="5"/>
      <c r="CS227" s="5"/>
      <c r="CT227" s="5"/>
      <c r="CU227" s="5"/>
      <c r="CV227" s="62"/>
      <c r="CW227" s="62"/>
      <c r="CX227" s="62"/>
      <c r="CY227" s="62"/>
      <c r="CZ227" s="62"/>
      <c r="DA227" s="62"/>
      <c r="DB227" s="62"/>
      <c r="DC227" s="62"/>
      <c r="DD227" s="62"/>
      <c r="DE227" s="62"/>
      <c r="DF227" s="62"/>
      <c r="DG227" s="62"/>
      <c r="DH227" s="62"/>
      <c r="DI227" s="62"/>
      <c r="DJ227" s="62"/>
      <c r="DK227" s="5"/>
      <c r="DL227" s="5"/>
      <c r="DM227" s="5"/>
      <c r="DN227" s="5"/>
      <c r="DO227" s="5"/>
      <c r="DP227" s="5"/>
      <c r="DQ227" s="5"/>
      <c r="DR227" s="5"/>
      <c r="DS227" s="5"/>
      <c r="DT227" s="5"/>
      <c r="DU227" s="5"/>
      <c r="DV227" s="5"/>
      <c r="DW227" s="5"/>
      <c r="DX227" s="5"/>
      <c r="DY227" s="5"/>
      <c r="DZ227" s="62"/>
      <c r="EA227" s="62"/>
      <c r="EB227" s="62"/>
      <c r="EC227" s="62"/>
      <c r="ED227" s="62"/>
      <c r="EE227" s="62"/>
      <c r="EF227" s="62"/>
      <c r="EG227" s="62"/>
      <c r="EH227" s="62"/>
      <c r="EI227" s="62"/>
      <c r="EJ227" s="62"/>
      <c r="EK227" s="62"/>
      <c r="EL227" s="62"/>
      <c r="EM227" s="62"/>
      <c r="EN227" s="62"/>
      <c r="EO227" s="5"/>
      <c r="EP227" s="5"/>
      <c r="EQ227" s="5"/>
      <c r="ER227" s="5"/>
      <c r="ES227" s="5"/>
      <c r="ET227" s="5"/>
      <c r="EU227" s="5"/>
      <c r="EV227" s="5"/>
      <c r="EW227" s="5"/>
      <c r="EX227" s="5"/>
      <c r="EY227" s="5"/>
      <c r="EZ227" s="5"/>
      <c r="FA227" s="5"/>
      <c r="FB227" s="5"/>
      <c r="FC227" s="5"/>
      <c r="FD227" s="62"/>
      <c r="FE227" s="62"/>
      <c r="FF227" s="62"/>
      <c r="FG227" s="62"/>
      <c r="FH227" s="62"/>
      <c r="FI227" s="62"/>
      <c r="FJ227" s="62"/>
      <c r="FK227" s="62"/>
      <c r="FL227" s="62"/>
      <c r="FM227" s="62"/>
      <c r="FN227" s="62"/>
      <c r="FO227" s="62"/>
      <c r="FP227" s="62"/>
      <c r="FQ227" s="62"/>
      <c r="FR227" s="62"/>
      <c r="FS227" s="5"/>
      <c r="FT227" s="5"/>
      <c r="FU227" s="5"/>
      <c r="FV227" s="5"/>
      <c r="FW227" s="5"/>
      <c r="FX227" s="5"/>
      <c r="FY227" s="5"/>
      <c r="FZ227" s="5"/>
      <c r="GA227" s="5"/>
      <c r="GB227" s="5"/>
      <c r="GC227" s="5"/>
      <c r="GD227" s="5"/>
      <c r="GE227" s="5"/>
      <c r="GF227" s="5"/>
      <c r="GG227" s="5"/>
      <c r="GH227" s="62"/>
      <c r="GI227" s="62"/>
      <c r="GJ227" s="62"/>
      <c r="GK227" s="62"/>
      <c r="GL227" s="62"/>
      <c r="GM227" s="62"/>
      <c r="GN227" s="62"/>
      <c r="GO227" s="62"/>
      <c r="GP227" s="62"/>
      <c r="GQ227" s="62"/>
      <c r="GR227" s="62"/>
      <c r="GS227" s="62"/>
      <c r="GT227" s="62"/>
      <c r="GU227" s="62"/>
      <c r="GV227" s="62"/>
      <c r="GW227" s="5"/>
      <c r="GX227" s="5"/>
      <c r="GY227" s="5"/>
      <c r="GZ227" s="5"/>
      <c r="HA227" s="5"/>
      <c r="HB227" s="5"/>
      <c r="HC227" s="5"/>
      <c r="HD227" s="5"/>
      <c r="HE227" s="5"/>
      <c r="HF227" s="5"/>
      <c r="HG227" s="5"/>
      <c r="HH227" s="5"/>
      <c r="HI227" s="5"/>
      <c r="HJ227" s="5"/>
      <c r="HK227" s="5"/>
      <c r="HL227" s="62"/>
      <c r="HM227" s="62"/>
      <c r="HN227" s="62"/>
      <c r="HO227" s="62"/>
      <c r="HP227" s="62"/>
      <c r="HQ227" s="62"/>
      <c r="HR227" s="62"/>
      <c r="HS227" s="62"/>
      <c r="HT227" s="62"/>
      <c r="HU227" s="62"/>
      <c r="HV227" s="62"/>
      <c r="HW227" s="62"/>
      <c r="HX227" s="62"/>
      <c r="HY227" s="62"/>
      <c r="HZ227" s="62"/>
      <c r="IA227" s="5"/>
      <c r="IB227" s="5"/>
      <c r="IC227" s="5"/>
      <c r="ID227" s="5"/>
      <c r="IE227" s="5"/>
      <c r="IF227" s="5"/>
      <c r="IG227" s="5"/>
      <c r="IH227" s="5"/>
      <c r="II227" s="5"/>
      <c r="IJ227" s="5"/>
      <c r="IK227" s="5"/>
      <c r="IL227" s="5"/>
      <c r="IM227" s="5"/>
      <c r="IN227" s="5"/>
      <c r="IO227" s="5"/>
      <c r="IP227" s="62"/>
      <c r="IQ227" s="62"/>
      <c r="IR227" s="62"/>
      <c r="IS227" s="62"/>
      <c r="IT227" s="62"/>
      <c r="IU227" s="62"/>
      <c r="IV227" s="62"/>
      <c r="IW227" s="62"/>
      <c r="IX227" s="62"/>
      <c r="IY227" s="62"/>
      <c r="IZ227" s="62"/>
      <c r="JA227" s="62"/>
      <c r="JB227" s="62"/>
      <c r="JC227" s="62"/>
      <c r="JD227" s="62"/>
      <c r="JE227" s="5"/>
      <c r="JF227" s="5"/>
      <c r="JG227" s="5"/>
      <c r="JH227" s="5"/>
      <c r="JI227" s="5"/>
      <c r="JJ227" s="5"/>
      <c r="JK227" s="5"/>
      <c r="JL227" s="5"/>
      <c r="JM227" s="5"/>
      <c r="JN227" s="5"/>
      <c r="JO227" s="5"/>
      <c r="JP227" s="5"/>
      <c r="JQ227" s="5"/>
      <c r="JR227" s="5"/>
      <c r="JS227" s="5"/>
      <c r="JT227" s="62"/>
      <c r="JU227" s="62"/>
      <c r="JV227" s="62"/>
      <c r="JW227" s="62"/>
      <c r="JX227" s="62"/>
      <c r="JY227" s="62"/>
      <c r="JZ227" s="62"/>
      <c r="KA227" s="62"/>
      <c r="KB227" s="62"/>
      <c r="KC227" s="62"/>
      <c r="KD227" s="62"/>
      <c r="KE227" s="62"/>
      <c r="KF227" s="62"/>
      <c r="KG227" s="62"/>
      <c r="KH227" s="62"/>
      <c r="KI227" s="5"/>
      <c r="KJ227" s="5"/>
      <c r="KK227" s="5"/>
      <c r="KL227" s="5"/>
      <c r="KM227" s="5"/>
      <c r="KN227" s="5"/>
      <c r="KO227" s="5"/>
      <c r="KP227" s="5"/>
      <c r="KQ227" s="5"/>
      <c r="KR227" s="5"/>
      <c r="KS227" s="5"/>
      <c r="KT227" s="5"/>
      <c r="KU227" s="5"/>
      <c r="KV227" s="5"/>
      <c r="KW227" s="5"/>
      <c r="KX227" s="62"/>
      <c r="KY227" s="62"/>
      <c r="KZ227" s="62"/>
      <c r="LA227" s="62"/>
      <c r="LB227" s="62"/>
      <c r="LC227" s="62"/>
      <c r="LD227" s="62"/>
      <c r="LE227" s="62"/>
      <c r="LF227" s="62"/>
      <c r="LG227" s="62"/>
      <c r="LH227" s="62"/>
      <c r="LI227" s="62"/>
      <c r="LJ227" s="62"/>
      <c r="LK227" s="62"/>
      <c r="LL227" s="62"/>
    </row>
    <row r="228" spans="1:324" x14ac:dyDescent="0.35">
      <c r="A228" s="131">
        <v>224</v>
      </c>
      <c r="B228" s="170"/>
      <c r="C228" s="170"/>
      <c r="D228" s="152">
        <v>467</v>
      </c>
      <c r="E228" s="72" t="str">
        <f>'BVEM Scorecard'!F227</f>
        <v>Storage</v>
      </c>
      <c r="F228" s="96">
        <f t="shared" si="199"/>
        <v>0.65</v>
      </c>
      <c r="G228" s="96">
        <f t="shared" si="200"/>
        <v>0.72</v>
      </c>
      <c r="H228" s="96">
        <f t="shared" si="201"/>
        <v>0</v>
      </c>
      <c r="I228" s="96">
        <f t="shared" si="202"/>
        <v>0</v>
      </c>
      <c r="J228" s="66">
        <v>1</v>
      </c>
      <c r="K228" s="66">
        <v>1</v>
      </c>
      <c r="L228" s="66">
        <v>0</v>
      </c>
      <c r="M228" s="66">
        <v>1</v>
      </c>
      <c r="N228" s="66">
        <v>1</v>
      </c>
      <c r="O228" s="66">
        <v>0</v>
      </c>
      <c r="P228" s="66"/>
      <c r="Q228" s="66">
        <v>0.6</v>
      </c>
      <c r="R228" s="66">
        <v>1</v>
      </c>
      <c r="S228" s="66">
        <v>1</v>
      </c>
      <c r="T228" s="66">
        <v>1</v>
      </c>
      <c r="U228" s="66">
        <v>0</v>
      </c>
      <c r="V228" s="66">
        <f t="shared" si="197"/>
        <v>3.6</v>
      </c>
      <c r="W228" s="66">
        <f t="shared" si="198"/>
        <v>0.65</v>
      </c>
      <c r="X228" s="35"/>
      <c r="Y228" s="5"/>
      <c r="Z228" s="5"/>
      <c r="AA228" s="5"/>
      <c r="AB228" s="5"/>
      <c r="AC228" s="5"/>
      <c r="AD228" s="5"/>
      <c r="AE228" s="5"/>
      <c r="AF228" s="5"/>
      <c r="AG228" s="5"/>
      <c r="AH228" s="5"/>
      <c r="AI228" s="5"/>
      <c r="AJ228" s="35"/>
      <c r="AK228" s="35"/>
      <c r="AL228" s="35"/>
      <c r="AM228" s="35"/>
      <c r="AN228" s="62"/>
      <c r="AO228" s="62"/>
      <c r="AP228" s="62"/>
      <c r="AQ228" s="62"/>
      <c r="AR228" s="62"/>
      <c r="AS228" s="62"/>
      <c r="AT228" s="62"/>
      <c r="AU228" s="62"/>
      <c r="AV228" s="62"/>
      <c r="AW228" s="62"/>
      <c r="AX228" s="62"/>
      <c r="AY228" s="62"/>
      <c r="AZ228" s="62"/>
      <c r="BA228" s="62"/>
      <c r="BB228" s="62"/>
      <c r="BC228" s="5"/>
      <c r="BD228" s="5"/>
      <c r="BE228" s="5"/>
      <c r="BF228" s="5"/>
      <c r="BG228" s="5"/>
      <c r="BH228" s="5"/>
      <c r="BI228" s="5"/>
      <c r="BJ228" s="5"/>
      <c r="BK228" s="5"/>
      <c r="BL228" s="5"/>
      <c r="BM228" s="5"/>
      <c r="BN228" s="5"/>
      <c r="BO228" s="5"/>
      <c r="BP228" s="5"/>
      <c r="BQ228" s="5"/>
      <c r="BR228" s="62"/>
      <c r="BS228" s="62"/>
      <c r="BT228" s="62"/>
      <c r="BU228" s="62"/>
      <c r="BV228" s="62"/>
      <c r="BW228" s="62"/>
      <c r="BX228" s="62"/>
      <c r="BY228" s="62"/>
      <c r="BZ228" s="62"/>
      <c r="CA228" s="62"/>
      <c r="CB228" s="62"/>
      <c r="CC228" s="62"/>
      <c r="CD228" s="62"/>
      <c r="CE228" s="62"/>
      <c r="CF228" s="62"/>
      <c r="CG228" s="5"/>
      <c r="CH228" s="5"/>
      <c r="CI228" s="5"/>
      <c r="CJ228" s="5"/>
      <c r="CK228" s="5"/>
      <c r="CL228" s="5"/>
      <c r="CM228" s="5"/>
      <c r="CN228" s="5"/>
      <c r="CO228" s="5"/>
      <c r="CP228" s="5"/>
      <c r="CQ228" s="5"/>
      <c r="CR228" s="5"/>
      <c r="CS228" s="5"/>
      <c r="CT228" s="5"/>
      <c r="CU228" s="5"/>
      <c r="CV228" s="62"/>
      <c r="CW228" s="62"/>
      <c r="CX228" s="62"/>
      <c r="CY228" s="62"/>
      <c r="CZ228" s="62"/>
      <c r="DA228" s="62"/>
      <c r="DB228" s="62"/>
      <c r="DC228" s="62"/>
      <c r="DD228" s="62"/>
      <c r="DE228" s="62"/>
      <c r="DF228" s="62"/>
      <c r="DG228" s="62"/>
      <c r="DH228" s="62"/>
      <c r="DI228" s="62"/>
      <c r="DJ228" s="62"/>
      <c r="DK228" s="5"/>
      <c r="DL228" s="5"/>
      <c r="DM228" s="5"/>
      <c r="DN228" s="5"/>
      <c r="DO228" s="5"/>
      <c r="DP228" s="5"/>
      <c r="DQ228" s="5"/>
      <c r="DR228" s="5"/>
      <c r="DS228" s="5"/>
      <c r="DT228" s="5"/>
      <c r="DU228" s="5"/>
      <c r="DV228" s="5"/>
      <c r="DW228" s="5"/>
      <c r="DX228" s="5"/>
      <c r="DY228" s="5"/>
      <c r="DZ228" s="62"/>
      <c r="EA228" s="62"/>
      <c r="EB228" s="62"/>
      <c r="EC228" s="62"/>
      <c r="ED228" s="62"/>
      <c r="EE228" s="62"/>
      <c r="EF228" s="62"/>
      <c r="EG228" s="62"/>
      <c r="EH228" s="62"/>
      <c r="EI228" s="62"/>
      <c r="EJ228" s="62"/>
      <c r="EK228" s="62"/>
      <c r="EL228" s="62"/>
      <c r="EM228" s="62"/>
      <c r="EN228" s="62"/>
      <c r="EO228" s="5"/>
      <c r="EP228" s="5"/>
      <c r="EQ228" s="5"/>
      <c r="ER228" s="5"/>
      <c r="ES228" s="5"/>
      <c r="ET228" s="5"/>
      <c r="EU228" s="5"/>
      <c r="EV228" s="5"/>
      <c r="EW228" s="5"/>
      <c r="EX228" s="5"/>
      <c r="EY228" s="5"/>
      <c r="EZ228" s="5"/>
      <c r="FA228" s="5"/>
      <c r="FB228" s="5"/>
      <c r="FC228" s="5"/>
      <c r="FD228" s="62"/>
      <c r="FE228" s="62"/>
      <c r="FF228" s="62"/>
      <c r="FG228" s="62"/>
      <c r="FH228" s="62"/>
      <c r="FI228" s="62"/>
      <c r="FJ228" s="62"/>
      <c r="FK228" s="62"/>
      <c r="FL228" s="62"/>
      <c r="FM228" s="62"/>
      <c r="FN228" s="62"/>
      <c r="FO228" s="62"/>
      <c r="FP228" s="62"/>
      <c r="FQ228" s="62"/>
      <c r="FR228" s="62"/>
      <c r="FS228" s="5"/>
      <c r="FT228" s="5"/>
      <c r="FU228" s="5"/>
      <c r="FV228" s="5"/>
      <c r="FW228" s="5"/>
      <c r="FX228" s="5"/>
      <c r="FY228" s="5"/>
      <c r="FZ228" s="5"/>
      <c r="GA228" s="5"/>
      <c r="GB228" s="5"/>
      <c r="GC228" s="5"/>
      <c r="GD228" s="5"/>
      <c r="GE228" s="5"/>
      <c r="GF228" s="5"/>
      <c r="GG228" s="5"/>
      <c r="GH228" s="62"/>
      <c r="GI228" s="62"/>
      <c r="GJ228" s="62"/>
      <c r="GK228" s="62"/>
      <c r="GL228" s="62"/>
      <c r="GM228" s="62"/>
      <c r="GN228" s="62"/>
      <c r="GO228" s="62"/>
      <c r="GP228" s="62"/>
      <c r="GQ228" s="62"/>
      <c r="GR228" s="62"/>
      <c r="GS228" s="62"/>
      <c r="GT228" s="62"/>
      <c r="GU228" s="62"/>
      <c r="GV228" s="62"/>
      <c r="GW228" s="5"/>
      <c r="GX228" s="5"/>
      <c r="GY228" s="5"/>
      <c r="GZ228" s="5"/>
      <c r="HA228" s="5"/>
      <c r="HB228" s="5"/>
      <c r="HC228" s="5"/>
      <c r="HD228" s="5"/>
      <c r="HE228" s="5"/>
      <c r="HF228" s="5"/>
      <c r="HG228" s="5"/>
      <c r="HH228" s="5"/>
      <c r="HI228" s="5"/>
      <c r="HJ228" s="5"/>
      <c r="HK228" s="5"/>
      <c r="HL228" s="62"/>
      <c r="HM228" s="62"/>
      <c r="HN228" s="62"/>
      <c r="HO228" s="62"/>
      <c r="HP228" s="62"/>
      <c r="HQ228" s="62"/>
      <c r="HR228" s="62"/>
      <c r="HS228" s="62"/>
      <c r="HT228" s="62"/>
      <c r="HU228" s="62"/>
      <c r="HV228" s="62"/>
      <c r="HW228" s="62"/>
      <c r="HX228" s="62"/>
      <c r="HY228" s="62"/>
      <c r="HZ228" s="62"/>
      <c r="IA228" s="5"/>
      <c r="IB228" s="5"/>
      <c r="IC228" s="5"/>
      <c r="ID228" s="5"/>
      <c r="IE228" s="5"/>
      <c r="IF228" s="5"/>
      <c r="IG228" s="5"/>
      <c r="IH228" s="5"/>
      <c r="II228" s="5"/>
      <c r="IJ228" s="5"/>
      <c r="IK228" s="5"/>
      <c r="IL228" s="5"/>
      <c r="IM228" s="5"/>
      <c r="IN228" s="5"/>
      <c r="IO228" s="5"/>
      <c r="IP228" s="62"/>
      <c r="IQ228" s="62"/>
      <c r="IR228" s="62"/>
      <c r="IS228" s="62"/>
      <c r="IT228" s="62"/>
      <c r="IU228" s="62"/>
      <c r="IV228" s="62"/>
      <c r="IW228" s="62"/>
      <c r="IX228" s="62"/>
      <c r="IY228" s="62"/>
      <c r="IZ228" s="62"/>
      <c r="JA228" s="62"/>
      <c r="JB228" s="62"/>
      <c r="JC228" s="62"/>
      <c r="JD228" s="62"/>
      <c r="JE228" s="5"/>
      <c r="JF228" s="5"/>
      <c r="JG228" s="5"/>
      <c r="JH228" s="5"/>
      <c r="JI228" s="5"/>
      <c r="JJ228" s="5"/>
      <c r="JK228" s="5"/>
      <c r="JL228" s="5"/>
      <c r="JM228" s="5"/>
      <c r="JN228" s="5"/>
      <c r="JO228" s="5"/>
      <c r="JP228" s="5"/>
      <c r="JQ228" s="5"/>
      <c r="JR228" s="5"/>
      <c r="JS228" s="5"/>
      <c r="JT228" s="62"/>
      <c r="JU228" s="62"/>
      <c r="JV228" s="62"/>
      <c r="JW228" s="62"/>
      <c r="JX228" s="62"/>
      <c r="JY228" s="62"/>
      <c r="JZ228" s="62"/>
      <c r="KA228" s="62"/>
      <c r="KB228" s="62"/>
      <c r="KC228" s="62"/>
      <c r="KD228" s="62"/>
      <c r="KE228" s="62"/>
      <c r="KF228" s="62"/>
      <c r="KG228" s="62"/>
      <c r="KH228" s="62"/>
      <c r="KI228" s="5"/>
      <c r="KJ228" s="5"/>
      <c r="KK228" s="5"/>
      <c r="KL228" s="5"/>
      <c r="KM228" s="5"/>
      <c r="KN228" s="5"/>
      <c r="KO228" s="5"/>
      <c r="KP228" s="5"/>
      <c r="KQ228" s="5"/>
      <c r="KR228" s="5"/>
      <c r="KS228" s="5"/>
      <c r="KT228" s="5"/>
      <c r="KU228" s="5"/>
      <c r="KV228" s="5"/>
      <c r="KW228" s="5"/>
      <c r="KX228" s="62"/>
      <c r="KY228" s="62"/>
      <c r="KZ228" s="62"/>
      <c r="LA228" s="62"/>
      <c r="LB228" s="62"/>
      <c r="LC228" s="62"/>
      <c r="LD228" s="62"/>
      <c r="LE228" s="62"/>
      <c r="LF228" s="62"/>
      <c r="LG228" s="62"/>
      <c r="LH228" s="62"/>
      <c r="LI228" s="62"/>
      <c r="LJ228" s="62"/>
      <c r="LK228" s="62"/>
      <c r="LL228" s="62"/>
    </row>
    <row r="229" spans="1:324" x14ac:dyDescent="0.35">
      <c r="A229" s="131">
        <v>225</v>
      </c>
      <c r="B229" s="170"/>
      <c r="C229" s="170"/>
      <c r="D229" s="152">
        <v>474</v>
      </c>
      <c r="E229" s="72" t="str">
        <f>'BVEM Scorecard'!F228</f>
        <v>Solar</v>
      </c>
      <c r="F229" s="96">
        <f t="shared" si="199"/>
        <v>0.65</v>
      </c>
      <c r="G229" s="96">
        <f t="shared" si="200"/>
        <v>0.72</v>
      </c>
      <c r="H229" s="96">
        <f t="shared" si="201"/>
        <v>0</v>
      </c>
      <c r="I229" s="96">
        <f t="shared" si="202"/>
        <v>0</v>
      </c>
      <c r="J229" s="66">
        <v>1</v>
      </c>
      <c r="K229" s="66">
        <v>1</v>
      </c>
      <c r="L229" s="66">
        <v>0</v>
      </c>
      <c r="M229" s="66">
        <v>1</v>
      </c>
      <c r="N229" s="66">
        <v>1</v>
      </c>
      <c r="O229" s="66">
        <v>0</v>
      </c>
      <c r="P229" s="66"/>
      <c r="Q229" s="66">
        <v>0.6</v>
      </c>
      <c r="R229" s="66">
        <v>1</v>
      </c>
      <c r="S229" s="66">
        <v>1</v>
      </c>
      <c r="T229" s="66">
        <v>1</v>
      </c>
      <c r="U229" s="66">
        <v>0</v>
      </c>
      <c r="V229" s="66">
        <f t="shared" si="197"/>
        <v>3.6</v>
      </c>
      <c r="W229" s="66">
        <f t="shared" si="198"/>
        <v>0.65</v>
      </c>
      <c r="X229" s="35"/>
      <c r="Y229" s="5"/>
      <c r="Z229" s="5"/>
      <c r="AA229" s="5"/>
      <c r="AB229" s="5"/>
      <c r="AC229" s="5"/>
      <c r="AD229" s="5"/>
      <c r="AE229" s="5"/>
      <c r="AF229" s="5"/>
      <c r="AG229" s="5"/>
      <c r="AH229" s="5"/>
      <c r="AI229" s="5"/>
      <c r="AJ229" s="35"/>
      <c r="AK229" s="35"/>
      <c r="AL229" s="35"/>
      <c r="AM229" s="35"/>
      <c r="AN229" s="62"/>
      <c r="AO229" s="62"/>
      <c r="AP229" s="62"/>
      <c r="AQ229" s="62"/>
      <c r="AR229" s="62"/>
      <c r="AS229" s="62"/>
      <c r="AT229" s="62"/>
      <c r="AU229" s="62"/>
      <c r="AV229" s="62"/>
      <c r="AW229" s="62"/>
      <c r="AX229" s="62"/>
      <c r="AY229" s="62"/>
      <c r="AZ229" s="62"/>
      <c r="BA229" s="62"/>
      <c r="BB229" s="62"/>
      <c r="BC229" s="5"/>
      <c r="BD229" s="5"/>
      <c r="BE229" s="5"/>
      <c r="BF229" s="5"/>
      <c r="BG229" s="5"/>
      <c r="BH229" s="5"/>
      <c r="BI229" s="5"/>
      <c r="BJ229" s="5"/>
      <c r="BK229" s="5"/>
      <c r="BL229" s="5"/>
      <c r="BM229" s="5"/>
      <c r="BN229" s="5"/>
      <c r="BO229" s="5"/>
      <c r="BP229" s="5"/>
      <c r="BQ229" s="5"/>
      <c r="BR229" s="62"/>
      <c r="BS229" s="62"/>
      <c r="BT229" s="62"/>
      <c r="BU229" s="62"/>
      <c r="BV229" s="62"/>
      <c r="BW229" s="62"/>
      <c r="BX229" s="62"/>
      <c r="BY229" s="62"/>
      <c r="BZ229" s="62"/>
      <c r="CA229" s="62"/>
      <c r="CB229" s="62"/>
      <c r="CC229" s="62"/>
      <c r="CD229" s="62"/>
      <c r="CE229" s="62"/>
      <c r="CF229" s="62"/>
      <c r="CG229" s="5"/>
      <c r="CH229" s="5"/>
      <c r="CI229" s="5"/>
      <c r="CJ229" s="5"/>
      <c r="CK229" s="5"/>
      <c r="CL229" s="5"/>
      <c r="CM229" s="5"/>
      <c r="CN229" s="5"/>
      <c r="CO229" s="5"/>
      <c r="CP229" s="5"/>
      <c r="CQ229" s="5"/>
      <c r="CR229" s="5"/>
      <c r="CS229" s="5"/>
      <c r="CT229" s="5"/>
      <c r="CU229" s="5"/>
      <c r="CV229" s="62"/>
      <c r="CW229" s="62"/>
      <c r="CX229" s="62"/>
      <c r="CY229" s="62"/>
      <c r="CZ229" s="62"/>
      <c r="DA229" s="62"/>
      <c r="DB229" s="62"/>
      <c r="DC229" s="62"/>
      <c r="DD229" s="62"/>
      <c r="DE229" s="62"/>
      <c r="DF229" s="62"/>
      <c r="DG229" s="62"/>
      <c r="DH229" s="62"/>
      <c r="DI229" s="62"/>
      <c r="DJ229" s="62"/>
      <c r="DK229" s="5"/>
      <c r="DL229" s="5"/>
      <c r="DM229" s="5"/>
      <c r="DN229" s="5"/>
      <c r="DO229" s="5"/>
      <c r="DP229" s="5"/>
      <c r="DQ229" s="5"/>
      <c r="DR229" s="5"/>
      <c r="DS229" s="5"/>
      <c r="DT229" s="5"/>
      <c r="DU229" s="5"/>
      <c r="DV229" s="5"/>
      <c r="DW229" s="5"/>
      <c r="DX229" s="5"/>
      <c r="DY229" s="5"/>
      <c r="DZ229" s="62"/>
      <c r="EA229" s="62"/>
      <c r="EB229" s="62"/>
      <c r="EC229" s="62"/>
      <c r="ED229" s="62"/>
      <c r="EE229" s="62"/>
      <c r="EF229" s="62"/>
      <c r="EG229" s="62"/>
      <c r="EH229" s="62"/>
      <c r="EI229" s="62"/>
      <c r="EJ229" s="62"/>
      <c r="EK229" s="62"/>
      <c r="EL229" s="62"/>
      <c r="EM229" s="62"/>
      <c r="EN229" s="62"/>
      <c r="EO229" s="5"/>
      <c r="EP229" s="5"/>
      <c r="EQ229" s="5"/>
      <c r="ER229" s="5"/>
      <c r="ES229" s="5"/>
      <c r="ET229" s="5"/>
      <c r="EU229" s="5"/>
      <c r="EV229" s="5"/>
      <c r="EW229" s="5"/>
      <c r="EX229" s="5"/>
      <c r="EY229" s="5"/>
      <c r="EZ229" s="5"/>
      <c r="FA229" s="5"/>
      <c r="FB229" s="5"/>
      <c r="FC229" s="5"/>
      <c r="FD229" s="62"/>
      <c r="FE229" s="62"/>
      <c r="FF229" s="62"/>
      <c r="FG229" s="62"/>
      <c r="FH229" s="62"/>
      <c r="FI229" s="62"/>
      <c r="FJ229" s="62"/>
      <c r="FK229" s="62"/>
      <c r="FL229" s="62"/>
      <c r="FM229" s="62"/>
      <c r="FN229" s="62"/>
      <c r="FO229" s="62"/>
      <c r="FP229" s="62"/>
      <c r="FQ229" s="62"/>
      <c r="FR229" s="62"/>
      <c r="FS229" s="5"/>
      <c r="FT229" s="5"/>
      <c r="FU229" s="5"/>
      <c r="FV229" s="5"/>
      <c r="FW229" s="5"/>
      <c r="FX229" s="5"/>
      <c r="FY229" s="5"/>
      <c r="FZ229" s="5"/>
      <c r="GA229" s="5"/>
      <c r="GB229" s="5"/>
      <c r="GC229" s="5"/>
      <c r="GD229" s="5"/>
      <c r="GE229" s="5"/>
      <c r="GF229" s="5"/>
      <c r="GG229" s="5"/>
      <c r="GH229" s="62"/>
      <c r="GI229" s="62"/>
      <c r="GJ229" s="62"/>
      <c r="GK229" s="62"/>
      <c r="GL229" s="62"/>
      <c r="GM229" s="62"/>
      <c r="GN229" s="62"/>
      <c r="GO229" s="62"/>
      <c r="GP229" s="62"/>
      <c r="GQ229" s="62"/>
      <c r="GR229" s="62"/>
      <c r="GS229" s="62"/>
      <c r="GT229" s="62"/>
      <c r="GU229" s="62"/>
      <c r="GV229" s="62"/>
      <c r="GW229" s="5"/>
      <c r="GX229" s="5"/>
      <c r="GY229" s="5"/>
      <c r="GZ229" s="5"/>
      <c r="HA229" s="5"/>
      <c r="HB229" s="5"/>
      <c r="HC229" s="5"/>
      <c r="HD229" s="5"/>
      <c r="HE229" s="5"/>
      <c r="HF229" s="5"/>
      <c r="HG229" s="5"/>
      <c r="HH229" s="5"/>
      <c r="HI229" s="5"/>
      <c r="HJ229" s="5"/>
      <c r="HK229" s="5"/>
      <c r="HL229" s="62"/>
      <c r="HM229" s="62"/>
      <c r="HN229" s="62"/>
      <c r="HO229" s="62"/>
      <c r="HP229" s="62"/>
      <c r="HQ229" s="62"/>
      <c r="HR229" s="62"/>
      <c r="HS229" s="62"/>
      <c r="HT229" s="62"/>
      <c r="HU229" s="62"/>
      <c r="HV229" s="62"/>
      <c r="HW229" s="62"/>
      <c r="HX229" s="62"/>
      <c r="HY229" s="62"/>
      <c r="HZ229" s="62"/>
      <c r="IA229" s="5"/>
      <c r="IB229" s="5"/>
      <c r="IC229" s="5"/>
      <c r="ID229" s="5"/>
      <c r="IE229" s="5"/>
      <c r="IF229" s="5"/>
      <c r="IG229" s="5"/>
      <c r="IH229" s="5"/>
      <c r="II229" s="5"/>
      <c r="IJ229" s="5"/>
      <c r="IK229" s="5"/>
      <c r="IL229" s="5"/>
      <c r="IM229" s="5"/>
      <c r="IN229" s="5"/>
      <c r="IO229" s="5"/>
      <c r="IP229" s="62"/>
      <c r="IQ229" s="62"/>
      <c r="IR229" s="62"/>
      <c r="IS229" s="62"/>
      <c r="IT229" s="62"/>
      <c r="IU229" s="62"/>
      <c r="IV229" s="62"/>
      <c r="IW229" s="62"/>
      <c r="IX229" s="62"/>
      <c r="IY229" s="62"/>
      <c r="IZ229" s="62"/>
      <c r="JA229" s="62"/>
      <c r="JB229" s="62"/>
      <c r="JC229" s="62"/>
      <c r="JD229" s="62"/>
      <c r="JE229" s="5"/>
      <c r="JF229" s="5"/>
      <c r="JG229" s="5"/>
      <c r="JH229" s="5"/>
      <c r="JI229" s="5"/>
      <c r="JJ229" s="5"/>
      <c r="JK229" s="5"/>
      <c r="JL229" s="5"/>
      <c r="JM229" s="5"/>
      <c r="JN229" s="5"/>
      <c r="JO229" s="5"/>
      <c r="JP229" s="5"/>
      <c r="JQ229" s="5"/>
      <c r="JR229" s="5"/>
      <c r="JS229" s="5"/>
      <c r="JT229" s="62"/>
      <c r="JU229" s="62"/>
      <c r="JV229" s="62"/>
      <c r="JW229" s="62"/>
      <c r="JX229" s="62"/>
      <c r="JY229" s="62"/>
      <c r="JZ229" s="62"/>
      <c r="KA229" s="62"/>
      <c r="KB229" s="62"/>
      <c r="KC229" s="62"/>
      <c r="KD229" s="62"/>
      <c r="KE229" s="62"/>
      <c r="KF229" s="62"/>
      <c r="KG229" s="62"/>
      <c r="KH229" s="62"/>
      <c r="KI229" s="5"/>
      <c r="KJ229" s="5"/>
      <c r="KK229" s="5"/>
      <c r="KL229" s="5"/>
      <c r="KM229" s="5"/>
      <c r="KN229" s="5"/>
      <c r="KO229" s="5"/>
      <c r="KP229" s="5"/>
      <c r="KQ229" s="5"/>
      <c r="KR229" s="5"/>
      <c r="KS229" s="5"/>
      <c r="KT229" s="5"/>
      <c r="KU229" s="5"/>
      <c r="KV229" s="5"/>
      <c r="KW229" s="5"/>
      <c r="KX229" s="62"/>
      <c r="KY229" s="62"/>
      <c r="KZ229" s="62"/>
      <c r="LA229" s="62"/>
      <c r="LB229" s="62"/>
      <c r="LC229" s="62"/>
      <c r="LD229" s="62"/>
      <c r="LE229" s="62"/>
      <c r="LF229" s="62"/>
      <c r="LG229" s="62"/>
      <c r="LH229" s="62"/>
      <c r="LI229" s="62"/>
      <c r="LJ229" s="62"/>
      <c r="LK229" s="62"/>
      <c r="LL229" s="62"/>
    </row>
    <row r="230" spans="1:324" x14ac:dyDescent="0.35">
      <c r="A230" s="131">
        <v>226</v>
      </c>
      <c r="B230" s="170"/>
      <c r="C230" s="170"/>
      <c r="D230" s="152">
        <v>1047</v>
      </c>
      <c r="E230" s="72" t="str">
        <f>'BVEM Scorecard'!F229</f>
        <v>Gas</v>
      </c>
      <c r="F230" s="96"/>
      <c r="G230" s="96"/>
      <c r="H230" s="96"/>
      <c r="I230" s="96"/>
      <c r="J230" s="66"/>
      <c r="K230" s="66"/>
      <c r="L230" s="66"/>
      <c r="M230" s="66"/>
      <c r="N230" s="66"/>
      <c r="O230" s="66"/>
      <c r="P230" s="66"/>
      <c r="Q230" s="66"/>
      <c r="R230" s="66"/>
      <c r="S230" s="66"/>
      <c r="T230" s="66"/>
      <c r="U230" s="66"/>
      <c r="V230" s="66"/>
      <c r="W230" s="66"/>
      <c r="X230" s="35"/>
      <c r="Y230" s="5"/>
      <c r="Z230" s="5"/>
      <c r="AA230" s="5"/>
      <c r="AB230" s="5"/>
      <c r="AC230" s="5"/>
      <c r="AD230" s="5"/>
      <c r="AE230" s="5"/>
      <c r="AF230" s="5"/>
      <c r="AG230" s="5"/>
      <c r="AH230" s="5"/>
      <c r="AI230" s="5"/>
      <c r="AJ230" s="35"/>
      <c r="AK230" s="35"/>
      <c r="AL230" s="35"/>
      <c r="AM230" s="35"/>
      <c r="AN230" s="62"/>
      <c r="AO230" s="62"/>
      <c r="AP230" s="62"/>
      <c r="AQ230" s="62"/>
      <c r="AR230" s="62"/>
      <c r="AS230" s="62"/>
      <c r="AT230" s="62"/>
      <c r="AU230" s="62"/>
      <c r="AV230" s="62"/>
      <c r="AW230" s="62"/>
      <c r="AX230" s="62"/>
      <c r="AY230" s="62"/>
      <c r="AZ230" s="62"/>
      <c r="BA230" s="62"/>
      <c r="BB230" s="62"/>
      <c r="BC230" s="5"/>
      <c r="BD230" s="5"/>
      <c r="BE230" s="5"/>
      <c r="BF230" s="5"/>
      <c r="BG230" s="5"/>
      <c r="BH230" s="5"/>
      <c r="BI230" s="5"/>
      <c r="BJ230" s="5"/>
      <c r="BK230" s="5"/>
      <c r="BL230" s="5"/>
      <c r="BM230" s="5"/>
      <c r="BN230" s="5"/>
      <c r="BO230" s="5"/>
      <c r="BP230" s="5"/>
      <c r="BQ230" s="5"/>
      <c r="BR230" s="62"/>
      <c r="BS230" s="62"/>
      <c r="BT230" s="62"/>
      <c r="BU230" s="62"/>
      <c r="BV230" s="62"/>
      <c r="BW230" s="62"/>
      <c r="BX230" s="62"/>
      <c r="BY230" s="62"/>
      <c r="BZ230" s="62"/>
      <c r="CA230" s="62"/>
      <c r="CB230" s="62"/>
      <c r="CC230" s="62"/>
      <c r="CD230" s="62"/>
      <c r="CE230" s="62"/>
      <c r="CF230" s="62"/>
      <c r="CG230" s="5"/>
      <c r="CH230" s="5"/>
      <c r="CI230" s="5"/>
      <c r="CJ230" s="5"/>
      <c r="CK230" s="5"/>
      <c r="CL230" s="5"/>
      <c r="CM230" s="5"/>
      <c r="CN230" s="5"/>
      <c r="CO230" s="5"/>
      <c r="CP230" s="5"/>
      <c r="CQ230" s="5"/>
      <c r="CR230" s="5"/>
      <c r="CS230" s="5"/>
      <c r="CT230" s="5"/>
      <c r="CU230" s="5"/>
      <c r="CV230" s="62"/>
      <c r="CW230" s="62"/>
      <c r="CX230" s="62"/>
      <c r="CY230" s="62"/>
      <c r="CZ230" s="62"/>
      <c r="DA230" s="62"/>
      <c r="DB230" s="62"/>
      <c r="DC230" s="62"/>
      <c r="DD230" s="62"/>
      <c r="DE230" s="62"/>
      <c r="DF230" s="62"/>
      <c r="DG230" s="62"/>
      <c r="DH230" s="62"/>
      <c r="DI230" s="62"/>
      <c r="DJ230" s="62"/>
      <c r="DK230" s="5"/>
      <c r="DL230" s="5"/>
      <c r="DM230" s="5"/>
      <c r="DN230" s="5"/>
      <c r="DO230" s="5"/>
      <c r="DP230" s="5"/>
      <c r="DQ230" s="5"/>
      <c r="DR230" s="5"/>
      <c r="DS230" s="5"/>
      <c r="DT230" s="5"/>
      <c r="DU230" s="5"/>
      <c r="DV230" s="5"/>
      <c r="DW230" s="5"/>
      <c r="DX230" s="5"/>
      <c r="DY230" s="5"/>
      <c r="DZ230" s="62"/>
      <c r="EA230" s="62"/>
      <c r="EB230" s="62"/>
      <c r="EC230" s="62"/>
      <c r="ED230" s="62"/>
      <c r="EE230" s="62"/>
      <c r="EF230" s="62"/>
      <c r="EG230" s="62"/>
      <c r="EH230" s="62"/>
      <c r="EI230" s="62"/>
      <c r="EJ230" s="62"/>
      <c r="EK230" s="62"/>
      <c r="EL230" s="62"/>
      <c r="EM230" s="62"/>
      <c r="EN230" s="62"/>
      <c r="EO230" s="5"/>
      <c r="EP230" s="5"/>
      <c r="EQ230" s="5"/>
      <c r="ER230" s="5"/>
      <c r="ES230" s="5"/>
      <c r="ET230" s="5"/>
      <c r="EU230" s="5"/>
      <c r="EV230" s="5"/>
      <c r="EW230" s="5"/>
      <c r="EX230" s="5"/>
      <c r="EY230" s="5"/>
      <c r="EZ230" s="5"/>
      <c r="FA230" s="5"/>
      <c r="FB230" s="5"/>
      <c r="FC230" s="5"/>
      <c r="FD230" s="62"/>
      <c r="FE230" s="62"/>
      <c r="FF230" s="62"/>
      <c r="FG230" s="62"/>
      <c r="FH230" s="62"/>
      <c r="FI230" s="62"/>
      <c r="FJ230" s="62"/>
      <c r="FK230" s="62"/>
      <c r="FL230" s="62"/>
      <c r="FM230" s="62"/>
      <c r="FN230" s="62"/>
      <c r="FO230" s="62"/>
      <c r="FP230" s="62"/>
      <c r="FQ230" s="62"/>
      <c r="FR230" s="62"/>
      <c r="FS230" s="5"/>
      <c r="FT230" s="5"/>
      <c r="FU230" s="5"/>
      <c r="FV230" s="5"/>
      <c r="FW230" s="5"/>
      <c r="FX230" s="5"/>
      <c r="FY230" s="5"/>
      <c r="FZ230" s="5"/>
      <c r="GA230" s="5"/>
      <c r="GB230" s="5"/>
      <c r="GC230" s="5"/>
      <c r="GD230" s="5"/>
      <c r="GE230" s="5"/>
      <c r="GF230" s="5"/>
      <c r="GG230" s="5"/>
      <c r="GH230" s="62"/>
      <c r="GI230" s="62"/>
      <c r="GJ230" s="62"/>
      <c r="GK230" s="62"/>
      <c r="GL230" s="62"/>
      <c r="GM230" s="62"/>
      <c r="GN230" s="62"/>
      <c r="GO230" s="62"/>
      <c r="GP230" s="62"/>
      <c r="GQ230" s="62"/>
      <c r="GR230" s="62"/>
      <c r="GS230" s="62"/>
      <c r="GT230" s="62"/>
      <c r="GU230" s="62"/>
      <c r="GV230" s="62"/>
      <c r="GW230" s="5"/>
      <c r="GX230" s="5"/>
      <c r="GY230" s="5"/>
      <c r="GZ230" s="5"/>
      <c r="HA230" s="5"/>
      <c r="HB230" s="5"/>
      <c r="HC230" s="5"/>
      <c r="HD230" s="5"/>
      <c r="HE230" s="5"/>
      <c r="HF230" s="5"/>
      <c r="HG230" s="5"/>
      <c r="HH230" s="5"/>
      <c r="HI230" s="5"/>
      <c r="HJ230" s="5"/>
      <c r="HK230" s="5"/>
      <c r="HL230" s="62"/>
      <c r="HM230" s="62"/>
      <c r="HN230" s="62"/>
      <c r="HO230" s="62"/>
      <c r="HP230" s="62"/>
      <c r="HQ230" s="62"/>
      <c r="HR230" s="62"/>
      <c r="HS230" s="62"/>
      <c r="HT230" s="62"/>
      <c r="HU230" s="62"/>
      <c r="HV230" s="62"/>
      <c r="HW230" s="62"/>
      <c r="HX230" s="62"/>
      <c r="HY230" s="62"/>
      <c r="HZ230" s="62"/>
      <c r="IA230" s="5"/>
      <c r="IB230" s="5"/>
      <c r="IC230" s="5"/>
      <c r="ID230" s="5"/>
      <c r="IE230" s="5"/>
      <c r="IF230" s="5"/>
      <c r="IG230" s="5"/>
      <c r="IH230" s="5"/>
      <c r="II230" s="5"/>
      <c r="IJ230" s="5"/>
      <c r="IK230" s="5"/>
      <c r="IL230" s="5"/>
      <c r="IM230" s="5"/>
      <c r="IN230" s="5"/>
      <c r="IO230" s="5"/>
      <c r="IP230" s="62"/>
      <c r="IQ230" s="62"/>
      <c r="IR230" s="62"/>
      <c r="IS230" s="62"/>
      <c r="IT230" s="62"/>
      <c r="IU230" s="62"/>
      <c r="IV230" s="62"/>
      <c r="IW230" s="62"/>
      <c r="IX230" s="62"/>
      <c r="IY230" s="62"/>
      <c r="IZ230" s="62"/>
      <c r="JA230" s="62"/>
      <c r="JB230" s="62"/>
      <c r="JC230" s="62"/>
      <c r="JD230" s="62"/>
      <c r="JE230" s="5"/>
      <c r="JF230" s="5"/>
      <c r="JG230" s="5"/>
      <c r="JH230" s="5"/>
      <c r="JI230" s="5"/>
      <c r="JJ230" s="5"/>
      <c r="JK230" s="5"/>
      <c r="JL230" s="5"/>
      <c r="JM230" s="5"/>
      <c r="JN230" s="5"/>
      <c r="JO230" s="5"/>
      <c r="JP230" s="5"/>
      <c r="JQ230" s="5"/>
      <c r="JR230" s="5"/>
      <c r="JS230" s="5"/>
      <c r="JT230" s="62"/>
      <c r="JU230" s="62"/>
      <c r="JV230" s="62"/>
      <c r="JW230" s="62"/>
      <c r="JX230" s="62"/>
      <c r="JY230" s="62"/>
      <c r="JZ230" s="62"/>
      <c r="KA230" s="62"/>
      <c r="KB230" s="62"/>
      <c r="KC230" s="62"/>
      <c r="KD230" s="62"/>
      <c r="KE230" s="62"/>
      <c r="KF230" s="62"/>
      <c r="KG230" s="62"/>
      <c r="KH230" s="62"/>
      <c r="KI230" s="5"/>
      <c r="KJ230" s="5"/>
      <c r="KK230" s="5"/>
      <c r="KL230" s="5"/>
      <c r="KM230" s="5"/>
      <c r="KN230" s="5"/>
      <c r="KO230" s="5"/>
      <c r="KP230" s="5"/>
      <c r="KQ230" s="5"/>
      <c r="KR230" s="5"/>
      <c r="KS230" s="5"/>
      <c r="KT230" s="5"/>
      <c r="KU230" s="5"/>
      <c r="KV230" s="5"/>
      <c r="KW230" s="5"/>
      <c r="KX230" s="62"/>
      <c r="KY230" s="62"/>
      <c r="KZ230" s="62"/>
      <c r="LA230" s="62"/>
      <c r="LB230" s="62"/>
      <c r="LC230" s="62"/>
      <c r="LD230" s="62"/>
      <c r="LE230" s="62"/>
      <c r="LF230" s="62"/>
      <c r="LG230" s="62"/>
      <c r="LH230" s="62"/>
      <c r="LI230" s="62"/>
      <c r="LJ230" s="62"/>
      <c r="LK230" s="62"/>
      <c r="LL230" s="62"/>
    </row>
    <row r="231" spans="1:324" x14ac:dyDescent="0.35">
      <c r="A231" s="131">
        <v>227</v>
      </c>
      <c r="B231" s="170"/>
      <c r="C231" s="170"/>
      <c r="D231" s="152">
        <v>1033</v>
      </c>
      <c r="E231" s="72" t="str">
        <f>'BVEM Scorecard'!F230</f>
        <v>Gas</v>
      </c>
      <c r="F231" s="96"/>
      <c r="G231" s="96"/>
      <c r="H231" s="96"/>
      <c r="I231" s="96"/>
      <c r="J231" s="66"/>
      <c r="K231" s="66"/>
      <c r="L231" s="66"/>
      <c r="M231" s="66"/>
      <c r="N231" s="66"/>
      <c r="O231" s="66"/>
      <c r="P231" s="66"/>
      <c r="Q231" s="66"/>
      <c r="R231" s="66"/>
      <c r="S231" s="66"/>
      <c r="T231" s="66"/>
      <c r="U231" s="66"/>
      <c r="V231" s="66"/>
      <c r="W231" s="66"/>
      <c r="X231" s="35"/>
      <c r="Y231" s="5"/>
      <c r="Z231" s="5"/>
      <c r="AA231" s="5"/>
      <c r="AB231" s="5"/>
      <c r="AC231" s="5"/>
      <c r="AD231" s="5"/>
      <c r="AE231" s="5"/>
      <c r="AF231" s="5"/>
      <c r="AG231" s="5"/>
      <c r="AH231" s="5"/>
      <c r="AI231" s="5"/>
      <c r="AJ231" s="35"/>
      <c r="AK231" s="35"/>
      <c r="AL231" s="35"/>
      <c r="AM231" s="35"/>
      <c r="AN231" s="62"/>
      <c r="AO231" s="62"/>
      <c r="AP231" s="62"/>
      <c r="AQ231" s="62"/>
      <c r="AR231" s="62"/>
      <c r="AS231" s="62"/>
      <c r="AT231" s="62"/>
      <c r="AU231" s="62"/>
      <c r="AV231" s="62"/>
      <c r="AW231" s="62"/>
      <c r="AX231" s="62"/>
      <c r="AY231" s="62"/>
      <c r="AZ231" s="62"/>
      <c r="BA231" s="62"/>
      <c r="BB231" s="62"/>
      <c r="BC231" s="5"/>
      <c r="BD231" s="5"/>
      <c r="BE231" s="5"/>
      <c r="BF231" s="5"/>
      <c r="BG231" s="5"/>
      <c r="BH231" s="5"/>
      <c r="BI231" s="5"/>
      <c r="BJ231" s="5"/>
      <c r="BK231" s="5"/>
      <c r="BL231" s="5"/>
      <c r="BM231" s="5"/>
      <c r="BN231" s="5"/>
      <c r="BO231" s="5"/>
      <c r="BP231" s="5"/>
      <c r="BQ231" s="5"/>
      <c r="BR231" s="62"/>
      <c r="BS231" s="62"/>
      <c r="BT231" s="62"/>
      <c r="BU231" s="62"/>
      <c r="BV231" s="62"/>
      <c r="BW231" s="62"/>
      <c r="BX231" s="62"/>
      <c r="BY231" s="62"/>
      <c r="BZ231" s="62"/>
      <c r="CA231" s="62"/>
      <c r="CB231" s="62"/>
      <c r="CC231" s="62"/>
      <c r="CD231" s="62"/>
      <c r="CE231" s="62"/>
      <c r="CF231" s="62"/>
      <c r="CG231" s="5"/>
      <c r="CH231" s="5"/>
      <c r="CI231" s="5"/>
      <c r="CJ231" s="5"/>
      <c r="CK231" s="5"/>
      <c r="CL231" s="5"/>
      <c r="CM231" s="5"/>
      <c r="CN231" s="5"/>
      <c r="CO231" s="5"/>
      <c r="CP231" s="5"/>
      <c r="CQ231" s="5"/>
      <c r="CR231" s="5"/>
      <c r="CS231" s="5"/>
      <c r="CT231" s="5"/>
      <c r="CU231" s="5"/>
      <c r="CV231" s="62"/>
      <c r="CW231" s="62"/>
      <c r="CX231" s="62"/>
      <c r="CY231" s="62"/>
      <c r="CZ231" s="62"/>
      <c r="DA231" s="62"/>
      <c r="DB231" s="62"/>
      <c r="DC231" s="62"/>
      <c r="DD231" s="62"/>
      <c r="DE231" s="62"/>
      <c r="DF231" s="62"/>
      <c r="DG231" s="62"/>
      <c r="DH231" s="62"/>
      <c r="DI231" s="62"/>
      <c r="DJ231" s="62"/>
      <c r="DK231" s="5"/>
      <c r="DL231" s="5"/>
      <c r="DM231" s="5"/>
      <c r="DN231" s="5"/>
      <c r="DO231" s="5"/>
      <c r="DP231" s="5"/>
      <c r="DQ231" s="5"/>
      <c r="DR231" s="5"/>
      <c r="DS231" s="5"/>
      <c r="DT231" s="5"/>
      <c r="DU231" s="5"/>
      <c r="DV231" s="5"/>
      <c r="DW231" s="5"/>
      <c r="DX231" s="5"/>
      <c r="DY231" s="5"/>
      <c r="DZ231" s="62"/>
      <c r="EA231" s="62"/>
      <c r="EB231" s="62"/>
      <c r="EC231" s="62"/>
      <c r="ED231" s="62"/>
      <c r="EE231" s="62"/>
      <c r="EF231" s="62"/>
      <c r="EG231" s="62"/>
      <c r="EH231" s="62"/>
      <c r="EI231" s="62"/>
      <c r="EJ231" s="62"/>
      <c r="EK231" s="62"/>
      <c r="EL231" s="62"/>
      <c r="EM231" s="62"/>
      <c r="EN231" s="62"/>
      <c r="EO231" s="5"/>
      <c r="EP231" s="5"/>
      <c r="EQ231" s="5"/>
      <c r="ER231" s="5"/>
      <c r="ES231" s="5"/>
      <c r="ET231" s="5"/>
      <c r="EU231" s="5"/>
      <c r="EV231" s="5"/>
      <c r="EW231" s="5"/>
      <c r="EX231" s="5"/>
      <c r="EY231" s="5"/>
      <c r="EZ231" s="5"/>
      <c r="FA231" s="5"/>
      <c r="FB231" s="5"/>
      <c r="FC231" s="5"/>
      <c r="FD231" s="62"/>
      <c r="FE231" s="62"/>
      <c r="FF231" s="62"/>
      <c r="FG231" s="62"/>
      <c r="FH231" s="62"/>
      <c r="FI231" s="62"/>
      <c r="FJ231" s="62"/>
      <c r="FK231" s="62"/>
      <c r="FL231" s="62"/>
      <c r="FM231" s="62"/>
      <c r="FN231" s="62"/>
      <c r="FO231" s="62"/>
      <c r="FP231" s="62"/>
      <c r="FQ231" s="62"/>
      <c r="FR231" s="62"/>
      <c r="FS231" s="5"/>
      <c r="FT231" s="5"/>
      <c r="FU231" s="5"/>
      <c r="FV231" s="5"/>
      <c r="FW231" s="5"/>
      <c r="FX231" s="5"/>
      <c r="FY231" s="5"/>
      <c r="FZ231" s="5"/>
      <c r="GA231" s="5"/>
      <c r="GB231" s="5"/>
      <c r="GC231" s="5"/>
      <c r="GD231" s="5"/>
      <c r="GE231" s="5"/>
      <c r="GF231" s="5"/>
      <c r="GG231" s="5"/>
      <c r="GH231" s="62"/>
      <c r="GI231" s="62"/>
      <c r="GJ231" s="62"/>
      <c r="GK231" s="62"/>
      <c r="GL231" s="62"/>
      <c r="GM231" s="62"/>
      <c r="GN231" s="62"/>
      <c r="GO231" s="62"/>
      <c r="GP231" s="62"/>
      <c r="GQ231" s="62"/>
      <c r="GR231" s="62"/>
      <c r="GS231" s="62"/>
      <c r="GT231" s="62"/>
      <c r="GU231" s="62"/>
      <c r="GV231" s="62"/>
      <c r="GW231" s="5"/>
      <c r="GX231" s="5"/>
      <c r="GY231" s="5"/>
      <c r="GZ231" s="5"/>
      <c r="HA231" s="5"/>
      <c r="HB231" s="5"/>
      <c r="HC231" s="5"/>
      <c r="HD231" s="5"/>
      <c r="HE231" s="5"/>
      <c r="HF231" s="5"/>
      <c r="HG231" s="5"/>
      <c r="HH231" s="5"/>
      <c r="HI231" s="5"/>
      <c r="HJ231" s="5"/>
      <c r="HK231" s="5"/>
      <c r="HL231" s="62"/>
      <c r="HM231" s="62"/>
      <c r="HN231" s="62"/>
      <c r="HO231" s="62"/>
      <c r="HP231" s="62"/>
      <c r="HQ231" s="62"/>
      <c r="HR231" s="62"/>
      <c r="HS231" s="62"/>
      <c r="HT231" s="62"/>
      <c r="HU231" s="62"/>
      <c r="HV231" s="62"/>
      <c r="HW231" s="62"/>
      <c r="HX231" s="62"/>
      <c r="HY231" s="62"/>
      <c r="HZ231" s="62"/>
      <c r="IA231" s="5"/>
      <c r="IB231" s="5"/>
      <c r="IC231" s="5"/>
      <c r="ID231" s="5"/>
      <c r="IE231" s="5"/>
      <c r="IF231" s="5"/>
      <c r="IG231" s="5"/>
      <c r="IH231" s="5"/>
      <c r="II231" s="5"/>
      <c r="IJ231" s="5"/>
      <c r="IK231" s="5"/>
      <c r="IL231" s="5"/>
      <c r="IM231" s="5"/>
      <c r="IN231" s="5"/>
      <c r="IO231" s="5"/>
      <c r="IP231" s="62"/>
      <c r="IQ231" s="62"/>
      <c r="IR231" s="62"/>
      <c r="IS231" s="62"/>
      <c r="IT231" s="62"/>
      <c r="IU231" s="62"/>
      <c r="IV231" s="62"/>
      <c r="IW231" s="62"/>
      <c r="IX231" s="62"/>
      <c r="IY231" s="62"/>
      <c r="IZ231" s="62"/>
      <c r="JA231" s="62"/>
      <c r="JB231" s="62"/>
      <c r="JC231" s="62"/>
      <c r="JD231" s="62"/>
      <c r="JE231" s="5"/>
      <c r="JF231" s="5"/>
      <c r="JG231" s="5"/>
      <c r="JH231" s="5"/>
      <c r="JI231" s="5"/>
      <c r="JJ231" s="5"/>
      <c r="JK231" s="5"/>
      <c r="JL231" s="5"/>
      <c r="JM231" s="5"/>
      <c r="JN231" s="5"/>
      <c r="JO231" s="5"/>
      <c r="JP231" s="5"/>
      <c r="JQ231" s="5"/>
      <c r="JR231" s="5"/>
      <c r="JS231" s="5"/>
      <c r="JT231" s="62"/>
      <c r="JU231" s="62"/>
      <c r="JV231" s="62"/>
      <c r="JW231" s="62"/>
      <c r="JX231" s="62"/>
      <c r="JY231" s="62"/>
      <c r="JZ231" s="62"/>
      <c r="KA231" s="62"/>
      <c r="KB231" s="62"/>
      <c r="KC231" s="62"/>
      <c r="KD231" s="62"/>
      <c r="KE231" s="62"/>
      <c r="KF231" s="62"/>
      <c r="KG231" s="62"/>
      <c r="KH231" s="62"/>
      <c r="KI231" s="5"/>
      <c r="KJ231" s="5"/>
      <c r="KK231" s="5"/>
      <c r="KL231" s="5"/>
      <c r="KM231" s="5"/>
      <c r="KN231" s="5"/>
      <c r="KO231" s="5"/>
      <c r="KP231" s="5"/>
      <c r="KQ231" s="5"/>
      <c r="KR231" s="5"/>
      <c r="KS231" s="5"/>
      <c r="KT231" s="5"/>
      <c r="KU231" s="5"/>
      <c r="KV231" s="5"/>
      <c r="KW231" s="5"/>
      <c r="KX231" s="62"/>
      <c r="KY231" s="62"/>
      <c r="KZ231" s="62"/>
      <c r="LA231" s="62"/>
      <c r="LB231" s="62"/>
      <c r="LC231" s="62"/>
      <c r="LD231" s="62"/>
      <c r="LE231" s="62"/>
      <c r="LF231" s="62"/>
      <c r="LG231" s="62"/>
      <c r="LH231" s="62"/>
      <c r="LI231" s="62"/>
      <c r="LJ231" s="62"/>
      <c r="LK231" s="62"/>
      <c r="LL231" s="62"/>
    </row>
    <row r="232" spans="1:324" x14ac:dyDescent="0.35">
      <c r="A232" s="131">
        <v>228</v>
      </c>
      <c r="B232" s="170"/>
      <c r="C232" s="170"/>
      <c r="D232" s="152">
        <v>476</v>
      </c>
      <c r="E232" s="72" t="str">
        <f>'BVEM Scorecard'!F231</f>
        <v>Solar + Storage</v>
      </c>
      <c r="F232" s="96">
        <f t="shared" si="199"/>
        <v>1</v>
      </c>
      <c r="G232" s="96">
        <f t="shared" si="200"/>
        <v>1</v>
      </c>
      <c r="H232" s="96">
        <f t="shared" si="201"/>
        <v>1</v>
      </c>
      <c r="I232" s="96">
        <f t="shared" si="202"/>
        <v>1</v>
      </c>
      <c r="J232" s="66">
        <v>1</v>
      </c>
      <c r="K232" s="66">
        <v>1</v>
      </c>
      <c r="L232" s="66">
        <v>1</v>
      </c>
      <c r="M232" s="66">
        <v>1</v>
      </c>
      <c r="N232" s="66">
        <v>1</v>
      </c>
      <c r="O232" s="66"/>
      <c r="P232" s="66"/>
      <c r="Q232" s="66">
        <v>1</v>
      </c>
      <c r="R232" s="66">
        <v>1</v>
      </c>
      <c r="S232" s="66">
        <v>1</v>
      </c>
      <c r="T232" s="66">
        <v>1</v>
      </c>
      <c r="U232" s="66">
        <v>1</v>
      </c>
      <c r="V232" s="66">
        <f t="shared" ref="V232:V261" si="203">SUM(Q232:U232)</f>
        <v>5</v>
      </c>
      <c r="W232" s="66">
        <f t="shared" ref="W232:W261" si="204">Q$4*Q232+R$4*R232+S$4*S232+T$4*T232+U$4*U232</f>
        <v>1</v>
      </c>
      <c r="X232" s="35" t="str">
        <f>'Training Programs'!Y232</f>
        <v>PLA</v>
      </c>
      <c r="Y232" s="5">
        <v>1</v>
      </c>
      <c r="Z232" s="5"/>
      <c r="AA232" s="5"/>
      <c r="AB232" s="5"/>
      <c r="AC232" s="5"/>
      <c r="AD232" s="5"/>
      <c r="AE232" s="5"/>
      <c r="AF232" s="5"/>
      <c r="AG232" s="5"/>
      <c r="AH232" s="5"/>
      <c r="AI232" s="5"/>
      <c r="AJ232" s="35">
        <v>5</v>
      </c>
      <c r="AK232" s="35" t="str">
        <f t="shared" ref="AK232:AK233" si="205">IFERROR(Z232/SUM($Z232,$AP232,$BE232,$BT232,$CI232,$CX232,$DM232,$EB232,$EQ232,$FF232,$FU232,$GJ232,$GY232,$HN232,$IC232,$IR232,$JG232,$JV232,$KK232,$KZ232),"")</f>
        <v/>
      </c>
      <c r="AL232" s="35">
        <v>1</v>
      </c>
      <c r="AM232" s="35"/>
      <c r="AN232" s="62"/>
      <c r="AO232" s="62"/>
      <c r="AP232" s="62"/>
      <c r="AQ232" s="62"/>
      <c r="AR232" s="62"/>
      <c r="AS232" s="62"/>
      <c r="AT232" s="62"/>
      <c r="AU232" s="62"/>
      <c r="AV232" s="62"/>
      <c r="AW232" s="62"/>
      <c r="AX232" s="62"/>
      <c r="AY232" s="62"/>
      <c r="AZ232" s="62"/>
      <c r="BA232" s="62"/>
      <c r="BB232" s="62"/>
      <c r="BC232" s="5"/>
      <c r="BD232" s="5"/>
      <c r="BE232" s="5"/>
      <c r="BF232" s="5"/>
      <c r="BG232" s="5"/>
      <c r="BH232" s="5"/>
      <c r="BI232" s="5"/>
      <c r="BJ232" s="5"/>
      <c r="BK232" s="5"/>
      <c r="BL232" s="5"/>
      <c r="BM232" s="5"/>
      <c r="BN232" s="5"/>
      <c r="BO232" s="5"/>
      <c r="BP232" s="5"/>
      <c r="BQ232" s="5"/>
      <c r="BR232" s="62"/>
      <c r="BS232" s="62"/>
      <c r="BT232" s="62"/>
      <c r="BU232" s="62"/>
      <c r="BV232" s="62"/>
      <c r="BW232" s="62"/>
      <c r="BX232" s="62"/>
      <c r="BY232" s="62"/>
      <c r="BZ232" s="62"/>
      <c r="CA232" s="62"/>
      <c r="CB232" s="62"/>
      <c r="CC232" s="62"/>
      <c r="CD232" s="62"/>
      <c r="CE232" s="62"/>
      <c r="CF232" s="62"/>
      <c r="CG232" s="5"/>
      <c r="CH232" s="5"/>
      <c r="CI232" s="5"/>
      <c r="CJ232" s="5"/>
      <c r="CK232" s="5"/>
      <c r="CL232" s="5"/>
      <c r="CM232" s="5"/>
      <c r="CN232" s="5"/>
      <c r="CO232" s="5"/>
      <c r="CP232" s="5"/>
      <c r="CQ232" s="5"/>
      <c r="CR232" s="5"/>
      <c r="CS232" s="5"/>
      <c r="CT232" s="5"/>
      <c r="CU232" s="5"/>
      <c r="CV232" s="62"/>
      <c r="CW232" s="62"/>
      <c r="CX232" s="62"/>
      <c r="CY232" s="62"/>
      <c r="CZ232" s="62"/>
      <c r="DA232" s="62"/>
      <c r="DB232" s="62"/>
      <c r="DC232" s="62"/>
      <c r="DD232" s="62"/>
      <c r="DE232" s="62"/>
      <c r="DF232" s="62"/>
      <c r="DG232" s="62"/>
      <c r="DH232" s="62"/>
      <c r="DI232" s="62"/>
      <c r="DJ232" s="62"/>
      <c r="DK232" s="5"/>
      <c r="DL232" s="5"/>
      <c r="DM232" s="5"/>
      <c r="DN232" s="5"/>
      <c r="DO232" s="5"/>
      <c r="DP232" s="5"/>
      <c r="DQ232" s="5"/>
      <c r="DR232" s="5"/>
      <c r="DS232" s="5"/>
      <c r="DT232" s="5"/>
      <c r="DU232" s="5"/>
      <c r="DV232" s="5"/>
      <c r="DW232" s="5"/>
      <c r="DX232" s="5"/>
      <c r="DY232" s="5"/>
      <c r="DZ232" s="62"/>
      <c r="EA232" s="62"/>
      <c r="EB232" s="62"/>
      <c r="EC232" s="62"/>
      <c r="ED232" s="62"/>
      <c r="EE232" s="62"/>
      <c r="EF232" s="62"/>
      <c r="EG232" s="62"/>
      <c r="EH232" s="62"/>
      <c r="EI232" s="62"/>
      <c r="EJ232" s="62"/>
      <c r="EK232" s="62"/>
      <c r="EL232" s="62"/>
      <c r="EM232" s="62"/>
      <c r="EN232" s="62"/>
      <c r="EO232" s="5"/>
      <c r="EP232" s="5"/>
      <c r="EQ232" s="5"/>
      <c r="ER232" s="5"/>
      <c r="ES232" s="5"/>
      <c r="ET232" s="5"/>
      <c r="EU232" s="5"/>
      <c r="EV232" s="5"/>
      <c r="EW232" s="5"/>
      <c r="EX232" s="5"/>
      <c r="EY232" s="5"/>
      <c r="EZ232" s="5"/>
      <c r="FA232" s="5"/>
      <c r="FB232" s="5"/>
      <c r="FC232" s="5"/>
      <c r="FD232" s="62"/>
      <c r="FE232" s="62"/>
      <c r="FF232" s="62"/>
      <c r="FG232" s="62"/>
      <c r="FH232" s="62"/>
      <c r="FI232" s="62"/>
      <c r="FJ232" s="62"/>
      <c r="FK232" s="62"/>
      <c r="FL232" s="62"/>
      <c r="FM232" s="62"/>
      <c r="FN232" s="62"/>
      <c r="FO232" s="62"/>
      <c r="FP232" s="62"/>
      <c r="FQ232" s="62"/>
      <c r="FR232" s="62"/>
      <c r="FS232" s="5"/>
      <c r="FT232" s="5"/>
      <c r="FU232" s="5"/>
      <c r="FV232" s="5"/>
      <c r="FW232" s="5"/>
      <c r="FX232" s="5"/>
      <c r="FY232" s="5"/>
      <c r="FZ232" s="5"/>
      <c r="GA232" s="5"/>
      <c r="GB232" s="5"/>
      <c r="GC232" s="5"/>
      <c r="GD232" s="5"/>
      <c r="GE232" s="5"/>
      <c r="GF232" s="5"/>
      <c r="GG232" s="5"/>
      <c r="GH232" s="62"/>
      <c r="GI232" s="62"/>
      <c r="GJ232" s="62"/>
      <c r="GK232" s="62"/>
      <c r="GL232" s="62"/>
      <c r="GM232" s="62"/>
      <c r="GN232" s="62"/>
      <c r="GO232" s="62"/>
      <c r="GP232" s="62"/>
      <c r="GQ232" s="62"/>
      <c r="GR232" s="62"/>
      <c r="GS232" s="62"/>
      <c r="GT232" s="62"/>
      <c r="GU232" s="62"/>
      <c r="GV232" s="62"/>
      <c r="GW232" s="5"/>
      <c r="GX232" s="5"/>
      <c r="GY232" s="5"/>
      <c r="GZ232" s="5"/>
      <c r="HA232" s="5"/>
      <c r="HB232" s="5"/>
      <c r="HC232" s="5"/>
      <c r="HD232" s="5"/>
      <c r="HE232" s="5"/>
      <c r="HF232" s="5"/>
      <c r="HG232" s="5"/>
      <c r="HH232" s="5"/>
      <c r="HI232" s="5"/>
      <c r="HJ232" s="5"/>
      <c r="HK232" s="5"/>
      <c r="HL232" s="62"/>
      <c r="HM232" s="62"/>
      <c r="HN232" s="62"/>
      <c r="HO232" s="62"/>
      <c r="HP232" s="62"/>
      <c r="HQ232" s="62"/>
      <c r="HR232" s="62"/>
      <c r="HS232" s="62"/>
      <c r="HT232" s="62"/>
      <c r="HU232" s="62"/>
      <c r="HV232" s="62"/>
      <c r="HW232" s="62"/>
      <c r="HX232" s="62"/>
      <c r="HY232" s="62"/>
      <c r="HZ232" s="62"/>
      <c r="IA232" s="5"/>
      <c r="IB232" s="5"/>
      <c r="IC232" s="5"/>
      <c r="ID232" s="5"/>
      <c r="IE232" s="5"/>
      <c r="IF232" s="5"/>
      <c r="IG232" s="5"/>
      <c r="IH232" s="5"/>
      <c r="II232" s="5"/>
      <c r="IJ232" s="5"/>
      <c r="IK232" s="5"/>
      <c r="IL232" s="5"/>
      <c r="IM232" s="5"/>
      <c r="IN232" s="5"/>
      <c r="IO232" s="5"/>
      <c r="IP232" s="62"/>
      <c r="IQ232" s="62"/>
      <c r="IR232" s="62"/>
      <c r="IS232" s="62"/>
      <c r="IT232" s="62"/>
      <c r="IU232" s="62"/>
      <c r="IV232" s="62"/>
      <c r="IW232" s="62"/>
      <c r="IX232" s="62"/>
      <c r="IY232" s="62"/>
      <c r="IZ232" s="62"/>
      <c r="JA232" s="62"/>
      <c r="JB232" s="62"/>
      <c r="JC232" s="62"/>
      <c r="JD232" s="62"/>
      <c r="JE232" s="5"/>
      <c r="JF232" s="5"/>
      <c r="JG232" s="5"/>
      <c r="JH232" s="5"/>
      <c r="JI232" s="5"/>
      <c r="JJ232" s="5"/>
      <c r="JK232" s="5"/>
      <c r="JL232" s="5"/>
      <c r="JM232" s="5"/>
      <c r="JN232" s="5"/>
      <c r="JO232" s="5"/>
      <c r="JP232" s="5"/>
      <c r="JQ232" s="5"/>
      <c r="JR232" s="5"/>
      <c r="JS232" s="5"/>
      <c r="JT232" s="62"/>
      <c r="JU232" s="62"/>
      <c r="JV232" s="62"/>
      <c r="JW232" s="62"/>
      <c r="JX232" s="62"/>
      <c r="JY232" s="62"/>
      <c r="JZ232" s="62"/>
      <c r="KA232" s="62"/>
      <c r="KB232" s="62"/>
      <c r="KC232" s="62"/>
      <c r="KD232" s="62"/>
      <c r="KE232" s="62"/>
      <c r="KF232" s="62"/>
      <c r="KG232" s="62"/>
      <c r="KH232" s="62"/>
      <c r="KI232" s="5"/>
      <c r="KJ232" s="5"/>
      <c r="KK232" s="5"/>
      <c r="KL232" s="5"/>
      <c r="KM232" s="5"/>
      <c r="KN232" s="5"/>
      <c r="KO232" s="5"/>
      <c r="KP232" s="5"/>
      <c r="KQ232" s="5"/>
      <c r="KR232" s="5"/>
      <c r="KS232" s="5"/>
      <c r="KT232" s="5"/>
      <c r="KU232" s="5"/>
      <c r="KV232" s="5"/>
      <c r="KW232" s="5"/>
      <c r="KX232" s="62"/>
      <c r="KY232" s="62"/>
      <c r="KZ232" s="62"/>
      <c r="LA232" s="62"/>
      <c r="LB232" s="62"/>
      <c r="LC232" s="62"/>
      <c r="LD232" s="62"/>
      <c r="LE232" s="62"/>
      <c r="LF232" s="62"/>
      <c r="LG232" s="62"/>
      <c r="LH232" s="62"/>
      <c r="LI232" s="62"/>
      <c r="LJ232" s="62"/>
      <c r="LK232" s="62"/>
      <c r="LL232" s="62"/>
    </row>
    <row r="233" spans="1:324" x14ac:dyDescent="0.35">
      <c r="A233" s="131">
        <v>229</v>
      </c>
      <c r="B233" s="170"/>
      <c r="C233" s="170"/>
      <c r="D233" s="152">
        <v>488</v>
      </c>
      <c r="E233" s="72" t="str">
        <f>'BVEM Scorecard'!F232</f>
        <v>Solar + Storage</v>
      </c>
      <c r="F233" s="96">
        <f t="shared" si="199"/>
        <v>0</v>
      </c>
      <c r="G233" s="96">
        <f t="shared" si="200"/>
        <v>0</v>
      </c>
      <c r="H233" s="96">
        <f t="shared" si="201"/>
        <v>0</v>
      </c>
      <c r="I233" s="96">
        <f t="shared" si="202"/>
        <v>0</v>
      </c>
      <c r="J233" s="66"/>
      <c r="K233" s="66"/>
      <c r="L233" s="66"/>
      <c r="M233" s="66"/>
      <c r="N233" s="66"/>
      <c r="O233" s="66"/>
      <c r="P233" s="66"/>
      <c r="Q233" s="66"/>
      <c r="R233" s="66"/>
      <c r="S233" s="66"/>
      <c r="T233" s="66"/>
      <c r="U233" s="66"/>
      <c r="V233" s="66">
        <f t="shared" si="203"/>
        <v>0</v>
      </c>
      <c r="W233" s="66">
        <f t="shared" si="204"/>
        <v>0</v>
      </c>
      <c r="X233" s="35" t="str">
        <f>'Training Programs'!Y233</f>
        <v>Solar Photovoltaic Installers</v>
      </c>
      <c r="Y233" s="5"/>
      <c r="Z233" s="5">
        <f>'Training Programs'!AA233</f>
        <v>0</v>
      </c>
      <c r="AA233" s="5"/>
      <c r="AB233" s="5"/>
      <c r="AC233" s="5"/>
      <c r="AD233" s="5"/>
      <c r="AE233" s="5"/>
      <c r="AF233" s="5"/>
      <c r="AG233" s="5"/>
      <c r="AH233" s="5"/>
      <c r="AI233" s="5"/>
      <c r="AJ233" s="35">
        <f t="shared" ref="AJ233" si="206">SUM(AE233:AI233)</f>
        <v>0</v>
      </c>
      <c r="AK233" s="35">
        <f t="shared" si="205"/>
        <v>0</v>
      </c>
      <c r="AL233" s="35">
        <f t="shared" ref="AL233" si="207">IFERROR((AE$4*AE233+AF$4*AF233+AG$4*AG233+AH$4*AH233+AI$4*AI233)*AK233,"")</f>
        <v>0</v>
      </c>
      <c r="AM233" s="35"/>
      <c r="AN233" s="62" t="str">
        <f>'Training Programs'!AO233</f>
        <v>Structural Metal Fabricators and Fitters</v>
      </c>
      <c r="AO233" s="62"/>
      <c r="AP233" s="62">
        <f>'Training Programs'!AQ233</f>
        <v>1</v>
      </c>
      <c r="AQ233" s="62"/>
      <c r="AR233" s="62"/>
      <c r="AS233" s="62"/>
      <c r="AT233" s="62"/>
      <c r="AU233" s="62"/>
      <c r="AV233" s="62"/>
      <c r="AW233" s="62"/>
      <c r="AX233" s="62"/>
      <c r="AY233" s="62"/>
      <c r="AZ233" s="62">
        <f t="shared" ref="AZ233" si="208">SUM(AU233:AY233)</f>
        <v>0</v>
      </c>
      <c r="BA233" s="62">
        <f t="shared" ref="BA233" si="209">IFERROR(AP233/SUM($Z233,$AP233,$BE233,$BT233,$CI233,$CX233,$DM233,$EB233,$EQ233,$FF233,$FU233,$GJ233,$GY233,$HN233,$IC233,$IR233,$JG233,$JV233,$KK233,$KZ233),"")</f>
        <v>6.6666666666666666E-2</v>
      </c>
      <c r="BB233" s="62">
        <f t="shared" ref="BB233" si="210">IFERROR((AU$4*AU233+AV$4*AV233+AW$4*AW233+AX$4*AX233+AY$4*AY233)*BA233,"")</f>
        <v>0</v>
      </c>
      <c r="BC233" s="5" t="str">
        <f>'Training Programs'!BE233</f>
        <v>Helpers-Electricians</v>
      </c>
      <c r="BD233" s="5"/>
      <c r="BE233" s="5">
        <f>'Training Programs'!BG233</f>
        <v>1</v>
      </c>
      <c r="BF233" s="5"/>
      <c r="BG233" s="5"/>
      <c r="BH233" s="5"/>
      <c r="BI233" s="5"/>
      <c r="BJ233" s="5"/>
      <c r="BK233" s="5"/>
      <c r="BL233" s="5"/>
      <c r="BM233" s="5"/>
      <c r="BN233" s="5"/>
      <c r="BO233" s="5">
        <f t="shared" ref="BO233:BO243" si="211">SUM(BJ233:BN233)</f>
        <v>0</v>
      </c>
      <c r="BP233" s="5">
        <f t="shared" ref="BP233:BP243" si="212">IFERROR(BE233/SUM($Z233,$AP233,$BE233,$BT233,$CI233,$CX233,$DM233,$EB233,$EQ233,$FF233,$FU233,$GJ233,$GY233,$HN233,$IC233,$IR233,$JG233,$JV233,$KK233,$KZ233),"")</f>
        <v>6.6666666666666666E-2</v>
      </c>
      <c r="BQ233" s="5">
        <f t="shared" ref="BQ233:BQ243" si="213">IFERROR((BJ$4*BJ233+BK$4*BK233+BL$4*BL233+BM$4*BM233+BN$4*BN233)*BP233,"")</f>
        <v>0</v>
      </c>
      <c r="BR233" s="62" t="str">
        <f>'Training Programs'!BU233</f>
        <v>Electricians</v>
      </c>
      <c r="BS233" s="62"/>
      <c r="BT233" s="62">
        <f>'Training Programs'!BW233</f>
        <v>1</v>
      </c>
      <c r="BU233" s="62"/>
      <c r="BV233" s="62"/>
      <c r="BW233" s="62"/>
      <c r="BX233" s="62"/>
      <c r="BY233" s="62"/>
      <c r="BZ233" s="62"/>
      <c r="CA233" s="62"/>
      <c r="CB233" s="62"/>
      <c r="CC233" s="62"/>
      <c r="CD233" s="62">
        <f t="shared" ref="CD233:CD243" si="214">SUM(BY233:CC233)</f>
        <v>0</v>
      </c>
      <c r="CE233" s="62">
        <f t="shared" ref="CE233:CE243" si="215">IFERROR(BT233/SUM($Z233,$AP233,$BE233,$BT233,$CI233,$CX233,$DM233,$EB233,$EQ233,$FF233,$FU233,$GJ233,$GY233,$HN233,$IC233,$IR233,$JG233,$JV233,$KK233,$KZ233),"")</f>
        <v>6.6666666666666666E-2</v>
      </c>
      <c r="CF233" s="62">
        <f t="shared" ref="CF233:CF243" si="216">IFERROR((BY$4*BY233+BZ$4*BZ233+CA$4*CA233+CB$4*CB233+CC$4*CC233)*CE233,"")</f>
        <v>0</v>
      </c>
      <c r="CG233" s="5" t="str">
        <f>'Training Programs'!CK233</f>
        <v>Construction Laborers</v>
      </c>
      <c r="CH233" s="5"/>
      <c r="CI233" s="5">
        <f>'Training Programs'!CM233</f>
        <v>1</v>
      </c>
      <c r="CJ233" s="5"/>
      <c r="CK233" s="5"/>
      <c r="CL233" s="5"/>
      <c r="CM233" s="5"/>
      <c r="CN233" s="5"/>
      <c r="CO233" s="5"/>
      <c r="CP233" s="5"/>
      <c r="CQ233" s="5"/>
      <c r="CR233" s="5"/>
      <c r="CS233" s="5">
        <f t="shared" ref="CS233:CS243" si="217">SUM(CN233:CR233)</f>
        <v>0</v>
      </c>
      <c r="CT233" s="5">
        <f t="shared" ref="CT233:CT243" si="218">IFERROR(CI233/SUM($Z233,$AP233,$BE233,$BT233,$CI233,$CX233,$DM233,$EB233,$EQ233,$FF233,$FU233,$GJ233,$GY233,$HN233,$IC233,$IR233,$JG233,$JV233,$KK233,$KZ233),"")</f>
        <v>6.6666666666666666E-2</v>
      </c>
      <c r="CU233" s="5">
        <f t="shared" ref="CU233:CU243" si="219">IFERROR((CN$4*CN233+CO$4*CO233+CP$4*CP233+CQ$4*CQ233+CR$4*CR233)*CT233,"")</f>
        <v>0</v>
      </c>
      <c r="CV233" s="62" t="str">
        <f>'Training Programs'!DA233</f>
        <v>Electrical, Electronic and Electromechanical Assemblers</v>
      </c>
      <c r="CW233" s="62"/>
      <c r="CX233" s="62">
        <f>'Training Programs'!DC233</f>
        <v>1</v>
      </c>
      <c r="CY233" s="62"/>
      <c r="CZ233" s="62"/>
      <c r="DA233" s="62"/>
      <c r="DB233" s="62"/>
      <c r="DC233" s="62"/>
      <c r="DD233" s="62"/>
      <c r="DE233" s="62"/>
      <c r="DF233" s="62"/>
      <c r="DG233" s="62"/>
      <c r="DH233" s="62">
        <f t="shared" ref="DH233:DH243" si="220">SUM(DC233:DG233)</f>
        <v>0</v>
      </c>
      <c r="DI233" s="62">
        <f t="shared" ref="DI233:DI243" si="221">IFERROR(CX233/SUM($Z233,$AP233,$BE233,$BT233,$CI233,$CX233,$DM233,$EB233,$EQ233,$FF233,$FU233,$GJ233,$GY233,$HN233,$IC233,$IR233,$JG233,$JV233,$KK233,$KZ233),"")</f>
        <v>6.6666666666666666E-2</v>
      </c>
      <c r="DJ233" s="62">
        <f t="shared" ref="DJ233:DJ243" si="222">IFERROR((DC$4*DC233+DD$4*DD233+DE$4*DE233+DF$4*DF233+DG$4*DG233)*DI233,"")</f>
        <v>0</v>
      </c>
      <c r="DK233" s="5" t="str">
        <f>'Training Programs'!DQ233</f>
        <v>Welders, Cutters, Solderers and Brazers (BESS Fabrication)</v>
      </c>
      <c r="DL233" s="5"/>
      <c r="DM233" s="5">
        <f>'Training Programs'!DS233</f>
        <v>1</v>
      </c>
      <c r="DN233" s="5"/>
      <c r="DO233" s="5"/>
      <c r="DP233" s="5"/>
      <c r="DQ233" s="5"/>
      <c r="DR233" s="5"/>
      <c r="DS233" s="5"/>
      <c r="DT233" s="5"/>
      <c r="DU233" s="5"/>
      <c r="DV233" s="5"/>
      <c r="DW233" s="5">
        <f t="shared" ref="DW233:DW243" si="223">SUM(DR233:DV233)</f>
        <v>0</v>
      </c>
      <c r="DX233" s="5">
        <f t="shared" ref="DX233:DX243" si="224">IFERROR(DM233/SUM($Z233,$AP233,$BE233,$BT233,$CI233,$CX233,$DM233,$EB233,$EQ233,$FF233,$FU233,$GJ233,$GY233,$HN233,$IC233,$IR233,$JG233,$JV233,$KK233,$KZ233),"")</f>
        <v>6.6666666666666666E-2</v>
      </c>
      <c r="DY233" s="5">
        <f t="shared" ref="DY233:DY243" si="225">IFERROR((DR$4*DR233+DS$4*DS233+DT$4*DT233+DU$4*DU233+DV$4*DV233)*DX233,"")</f>
        <v>0</v>
      </c>
      <c r="DZ233" s="62" t="str">
        <f>'Training Programs'!EG233</f>
        <v>First Line Supervisors of Construction Trades</v>
      </c>
      <c r="EA233" s="62"/>
      <c r="EB233" s="62">
        <f>'Training Programs'!EI233</f>
        <v>1</v>
      </c>
      <c r="EC233" s="62"/>
      <c r="ED233" s="62"/>
      <c r="EE233" s="62"/>
      <c r="EF233" s="62"/>
      <c r="EG233" s="62"/>
      <c r="EH233" s="62"/>
      <c r="EI233" s="62"/>
      <c r="EJ233" s="62"/>
      <c r="EK233" s="62"/>
      <c r="EL233" s="62">
        <f t="shared" ref="EL233:EL243" si="226">SUM(EG233:EK233)</f>
        <v>0</v>
      </c>
      <c r="EM233" s="62">
        <f t="shared" ref="EM233:EM243" si="227">IFERROR(EB233/SUM($Z233,$AP233,$BE233,$BT233,$CI233,$CX233,$DM233,$EB233,$EQ233,$FF233,$FU233,$GJ233,$GY233,$HN233,$IC233,$IR233,$JG233,$JV233,$KK233,$KZ233),"")</f>
        <v>6.6666666666666666E-2</v>
      </c>
      <c r="EN233" s="62">
        <f t="shared" ref="EN233:EN243" si="228">IFERROR((EG$4*EG233+EH$4*EH233+EI$4*EI233+EJ$4*EJ233+EK$4*EK233)*EM233,"")</f>
        <v>0</v>
      </c>
      <c r="EO233" s="5" t="str">
        <f>'Training Programs'!EW233</f>
        <v>Project Management</v>
      </c>
      <c r="EP233" s="5"/>
      <c r="EQ233" s="5">
        <f>'Training Programs'!EY233</f>
        <v>1</v>
      </c>
      <c r="ER233" s="5"/>
      <c r="ES233" s="5"/>
      <c r="ET233" s="5"/>
      <c r="EU233" s="5"/>
      <c r="EV233" s="5"/>
      <c r="EW233" s="5"/>
      <c r="EX233" s="5"/>
      <c r="EY233" s="5"/>
      <c r="EZ233" s="5"/>
      <c r="FA233" s="5">
        <f t="shared" ref="FA233" si="229">SUM(EV233:EZ233)</f>
        <v>0</v>
      </c>
      <c r="FB233" s="5">
        <f t="shared" ref="FB233" si="230">IFERROR(EQ233/SUM($Z233,$AP233,$BE233,$BT233,$CI233,$CX233,$DM233,$EB233,$EQ233,$FF233,$FU233,$GJ233,$GY233,$HN233,$IC233,$IR233,$JG233,$JV233,$KK233,$KZ233),"")</f>
        <v>6.6666666666666666E-2</v>
      </c>
      <c r="FC233" s="5">
        <f t="shared" ref="FC233" si="231">IFERROR((EV$4*EV233+EW$4*EW233+EX$4*EX233+EY$4*EY233+EZ$4*EZ233)*FB233,"")</f>
        <v>0</v>
      </c>
      <c r="FD233" s="62" t="str">
        <f>'Training Programs'!FM233</f>
        <v>Maintenance and Repair Workers, General Operations</v>
      </c>
      <c r="FE233" s="62"/>
      <c r="FF233" s="62">
        <f>'Training Programs'!FO233</f>
        <v>1</v>
      </c>
      <c r="FG233" s="62"/>
      <c r="FH233" s="62"/>
      <c r="FI233" s="62"/>
      <c r="FJ233" s="62"/>
      <c r="FK233" s="62"/>
      <c r="FL233" s="62"/>
      <c r="FM233" s="62"/>
      <c r="FN233" s="62"/>
      <c r="FO233" s="62"/>
      <c r="FP233" s="62">
        <f t="shared" ref="FP233" si="232">SUM(FK233:FO233)</f>
        <v>0</v>
      </c>
      <c r="FQ233" s="62">
        <f t="shared" ref="FQ233" si="233">IFERROR(FF233/SUM($Z233,$AP233,$BE233,$BT233,$CI233,$CX233,$DM233,$EB233,$EQ233,$FF233,$FU233,$GJ233,$GY233,$HN233,$IC233,$IR233,$JG233,$JV233,$KK233,$KZ233),"")</f>
        <v>6.6666666666666666E-2</v>
      </c>
      <c r="FR233" s="62">
        <f t="shared" ref="FR233" si="234">IFERROR((FK$4*FK233+FL$4*FL233+FM$4*FM233+FN$4*FN233+FO$4*FO233)*FQ233,"")</f>
        <v>0</v>
      </c>
      <c r="FS233" s="5" t="str">
        <f>'Training Programs'!GC233</f>
        <v>First-Line Supervisors of Production and Operating Workers</v>
      </c>
      <c r="FT233" s="5"/>
      <c r="FU233" s="5">
        <f>'Training Programs'!GE233</f>
        <v>1</v>
      </c>
      <c r="FV233" s="5"/>
      <c r="FW233" s="5"/>
      <c r="FX233" s="5"/>
      <c r="FY233" s="5"/>
      <c r="FZ233" s="5"/>
      <c r="GA233" s="5"/>
      <c r="GB233" s="5"/>
      <c r="GC233" s="5"/>
      <c r="GD233" s="5"/>
      <c r="GE233" s="5">
        <f t="shared" ref="GE233" si="235">SUM(FZ233:GD233)</f>
        <v>0</v>
      </c>
      <c r="GF233" s="5">
        <f t="shared" ref="GF233" si="236">IFERROR(FU233/SUM($Z233,$AP233,$BE233,$BT233,$CI233,$CX233,$DM233,$EB233,$EQ233,$FF233,$FU233,$GJ233,$GY233,$HN233,$IC233,$IR233,$JG233,$JV233,$KK233,$KZ233),"")</f>
        <v>6.6666666666666666E-2</v>
      </c>
      <c r="GG233" s="5">
        <f t="shared" ref="GG233" si="237">IFERROR((FZ$4*FZ233+GA$4*GA233+GB$4*GB233+GC$4*GC233+GD$4*GD233)*GF233,"")</f>
        <v>0</v>
      </c>
      <c r="GH233" s="62" t="str">
        <f>'Training Programs'!GS233</f>
        <v>Management Analysts</v>
      </c>
      <c r="GI233" s="62"/>
      <c r="GJ233" s="62">
        <f>'Training Programs'!GU233</f>
        <v>1</v>
      </c>
      <c r="GK233" s="62"/>
      <c r="GL233" s="62"/>
      <c r="GM233" s="62"/>
      <c r="GN233" s="62"/>
      <c r="GO233" s="62"/>
      <c r="GP233" s="62"/>
      <c r="GQ233" s="62"/>
      <c r="GR233" s="62"/>
      <c r="GS233" s="62"/>
      <c r="GT233" s="62">
        <f t="shared" ref="GT233" si="238">SUM(GO233:GS233)</f>
        <v>0</v>
      </c>
      <c r="GU233" s="62">
        <f t="shared" ref="GU233" si="239">IFERROR(GJ233/SUM($Z233,$AP233,$BE233,$BT233,$CI233,$CX233,$DM233,$EB233,$EQ233,$FF233,$FU233,$GJ233,$GY233,$HN233,$IC233,$IR233,$JG233,$JV233,$KK233,$KZ233),"")</f>
        <v>6.6666666666666666E-2</v>
      </c>
      <c r="GV233" s="62">
        <f t="shared" ref="GV233" si="240">IFERROR((GO$4*GO233+GP$4*GP233+GQ$4*GQ233+GR$4*GR233+GS$4*GS233)*GU233,"")</f>
        <v>0</v>
      </c>
      <c r="GW233" s="5" t="str">
        <f>'Training Programs'!HI233</f>
        <v>General and Operations Managers</v>
      </c>
      <c r="GX233" s="5"/>
      <c r="GY233" s="5">
        <f>'Training Programs'!HK233</f>
        <v>1</v>
      </c>
      <c r="GZ233" s="5"/>
      <c r="HA233" s="5"/>
      <c r="HB233" s="5"/>
      <c r="HC233" s="5"/>
      <c r="HD233" s="5"/>
      <c r="HE233" s="5"/>
      <c r="HF233" s="5"/>
      <c r="HG233" s="5"/>
      <c r="HH233" s="5"/>
      <c r="HI233" s="5">
        <f t="shared" ref="HI233" si="241">SUM(HD233:HH233)</f>
        <v>0</v>
      </c>
      <c r="HJ233" s="5">
        <f t="shared" ref="HJ233" si="242">IFERROR(GY233/SUM($Z233,$AP233,$BE233,$BT233,$CI233,$CX233,$DM233,$EB233,$EQ233,$FF233,$FU233,$GJ233,$GY233,$HN233,$IC233,$IR233,$JG233,$JV233,$KK233,$KZ233),"")</f>
        <v>6.6666666666666666E-2</v>
      </c>
      <c r="HK233" s="5">
        <f t="shared" ref="HK233" si="243">IFERROR((HD$4*HD233+HE$4*HE233+HF$4*HF233+HG$4*HG233+HH$4*HH233)*HJ233,"")</f>
        <v>0</v>
      </c>
      <c r="HL233" s="62" t="str">
        <f>'Training Programs'!HY233</f>
        <v>Laborers and Freight, Stock and Material Movers</v>
      </c>
      <c r="HM233" s="62"/>
      <c r="HN233" s="62">
        <f>'Training Programs'!IA233</f>
        <v>1</v>
      </c>
      <c r="HO233" s="62"/>
      <c r="HP233" s="62"/>
      <c r="HQ233" s="62"/>
      <c r="HR233" s="62"/>
      <c r="HS233" s="62"/>
      <c r="HT233" s="62"/>
      <c r="HU233" s="62"/>
      <c r="HV233" s="62"/>
      <c r="HW233" s="62"/>
      <c r="HX233" s="62">
        <f t="shared" ref="HX233" si="244">SUM(HS233:HW233)</f>
        <v>0</v>
      </c>
      <c r="HY233" s="62">
        <f t="shared" ref="HY233" si="245">IFERROR(HN233/SUM($Z233,$AP233,$BE233,$BT233,$CI233,$CX233,$DM233,$EB233,$EQ233,$FF233,$FU233,$GJ233,$GY233,$HN233,$IC233,$IR233,$JG233,$JV233,$KK233,$KZ233),"")</f>
        <v>6.6666666666666666E-2</v>
      </c>
      <c r="HZ233" s="62">
        <f t="shared" ref="HZ233" si="246">IFERROR((HS$4*HS233+HT$4*HT233+HU$4*HU233+HV$4*HV233+HW$4*HW233)*HY233,"")</f>
        <v>0</v>
      </c>
      <c r="IA233" s="5" t="str">
        <f>'Training Programs'!IO233</f>
        <v>Bookkeeping, Accounting, and Auditing</v>
      </c>
      <c r="IB233" s="5"/>
      <c r="IC233" s="5">
        <f>'Training Programs'!IQ233</f>
        <v>1</v>
      </c>
      <c r="ID233" s="5"/>
      <c r="IE233" s="5"/>
      <c r="IF233" s="5"/>
      <c r="IG233" s="5"/>
      <c r="IH233" s="5"/>
      <c r="II233" s="5"/>
      <c r="IJ233" s="5"/>
      <c r="IK233" s="5"/>
      <c r="IL233" s="5"/>
      <c r="IM233" s="5">
        <f t="shared" ref="IM233" si="247">SUM(IH233:IL233)</f>
        <v>0</v>
      </c>
      <c r="IN233" s="5">
        <f t="shared" ref="IN233" si="248">IFERROR(IC233/SUM($Z233,$AP233,$BE233,$BT233,$CI233,$CX233,$DM233,$EB233,$EQ233,$FF233,$FU233,$GJ233,$GY233,$HN233,$IC233,$IR233,$JG233,$JV233,$KK233,$KZ233),"")</f>
        <v>6.6666666666666666E-2</v>
      </c>
      <c r="IO233" s="5">
        <f t="shared" ref="IO233" si="249">IFERROR((IH$4*IH233+II$4*II233+IJ$4*IJ233+IK$4*IK233+IL$4*IL233)*IN233,"")</f>
        <v>0</v>
      </c>
      <c r="IP233" s="62" t="str">
        <f>'Training Programs'!JE233</f>
        <v>Operating Engineers and Other Equipment Operators</v>
      </c>
      <c r="IQ233" s="62"/>
      <c r="IR233" s="62">
        <f>'Training Programs'!JG233</f>
        <v>1</v>
      </c>
      <c r="IS233" s="62"/>
      <c r="IT233" s="62"/>
      <c r="IU233" s="62"/>
      <c r="IV233" s="62"/>
      <c r="IW233" s="62"/>
      <c r="IX233" s="62"/>
      <c r="IY233" s="62"/>
      <c r="IZ233" s="62"/>
      <c r="JA233" s="62"/>
      <c r="JB233" s="62">
        <f t="shared" ref="JB233" si="250">SUM(IW233:JA233)</f>
        <v>0</v>
      </c>
      <c r="JC233" s="62">
        <f t="shared" ref="JC233" si="251">IFERROR(IR233/SUM($Z233,$AP233,$BE233,$BT233,$CI233,$CX233,$DM233,$EB233,$EQ233,$FF233,$FU233,$GJ233,$GY233,$HN233,$IC233,$IR233,$JG233,$JV233,$KK233,$KZ233),"")</f>
        <v>6.6666666666666666E-2</v>
      </c>
      <c r="JD233" s="62">
        <f t="shared" ref="JD233" si="252">IFERROR((IW$4*IW233+IX$4*IX233+IY$4*IY233+IZ$4*IZ233+JA$4*JA233)*JC233,"")</f>
        <v>0</v>
      </c>
      <c r="JE233" s="5">
        <f>'Training Programs'!JU233</f>
        <v>0</v>
      </c>
      <c r="JF233" s="5"/>
      <c r="JG233" s="5">
        <f>'Training Programs'!JW233</f>
        <v>0</v>
      </c>
      <c r="JH233" s="5"/>
      <c r="JI233" s="5"/>
      <c r="JJ233" s="5"/>
      <c r="JK233" s="5"/>
      <c r="JL233" s="5"/>
      <c r="JM233" s="5"/>
      <c r="JN233" s="5"/>
      <c r="JO233" s="5"/>
      <c r="JP233" s="5"/>
      <c r="JQ233" s="5">
        <f t="shared" ref="JQ233" si="253">SUM(JL233:JP233)</f>
        <v>0</v>
      </c>
      <c r="JR233" s="5">
        <f t="shared" ref="JR233" si="254">IFERROR(JG233/SUM($Z233,$AP233,$BE233,$BT233,$CI233,$CX233,$DM233,$EB233,$EQ233,$FF233,$FU233,$GJ233,$GY233,$HN233,$IC233,$IR233,$JG233,$JV233,$KK233,$KZ233),"")</f>
        <v>0</v>
      </c>
      <c r="JS233" s="5">
        <f t="shared" ref="JS233" si="255">IFERROR((JL$4*JL233+JM$4*JM233+JN$4*JN233+JO$4*JO233+JP$4*JP233)*JR233,"")</f>
        <v>0</v>
      </c>
      <c r="JT233" s="62">
        <f>'Training Programs'!KK233</f>
        <v>0</v>
      </c>
      <c r="JU233" s="62"/>
      <c r="JV233" s="62">
        <f>'Training Programs'!KM233</f>
        <v>0</v>
      </c>
      <c r="JW233" s="62"/>
      <c r="JX233" s="62"/>
      <c r="JY233" s="62"/>
      <c r="JZ233" s="62"/>
      <c r="KA233" s="62"/>
      <c r="KB233" s="62"/>
      <c r="KC233" s="62"/>
      <c r="KD233" s="62"/>
      <c r="KE233" s="62"/>
      <c r="KF233" s="62">
        <f t="shared" ref="KF233" si="256">SUM(KA233:KE233)</f>
        <v>0</v>
      </c>
      <c r="KG233" s="62">
        <f t="shared" ref="KG233" si="257">IFERROR(JV233/SUM($Z233,$AP233,$BE233,$BT233,$CI233,$CX233,$DM233,$EB233,$EQ233,$FF233,$FU233,$GJ233,$GY233,$HN233,$IC233,$IR233,$JG233,$JV233,$KK233,$KZ233),"")</f>
        <v>0</v>
      </c>
      <c r="KH233" s="62">
        <f t="shared" ref="KH233" si="258">IFERROR((KA$4*KA233+KB$4*KB233+KC$4*KC233+KD$4*KD233+KE$4*KE233)*KG233,"")</f>
        <v>0</v>
      </c>
      <c r="KI233" s="5">
        <f>'Training Programs'!LA233</f>
        <v>0</v>
      </c>
      <c r="KJ233" s="5"/>
      <c r="KK233" s="5">
        <f>'Training Programs'!LC233</f>
        <v>0</v>
      </c>
      <c r="KL233" s="5"/>
      <c r="KM233" s="5"/>
      <c r="KN233" s="5"/>
      <c r="KO233" s="5"/>
      <c r="KP233" s="5"/>
      <c r="KQ233" s="5"/>
      <c r="KR233" s="5"/>
      <c r="KS233" s="5"/>
      <c r="KT233" s="5"/>
      <c r="KU233" s="5">
        <f t="shared" ref="KU233" si="259">SUM(KP233:KT233)</f>
        <v>0</v>
      </c>
      <c r="KV233" s="5">
        <f t="shared" ref="KV233" si="260">IFERROR(KK233/SUM($Z233,$AP233,$BE233,$BT233,$CI233,$CX233,$DM233,$EB233,$EQ233,$FF233,$FU233,$GJ233,$GY233,$HN233,$IC233,$IR233,$JG233,$JV233,$KK233,$KZ233),"")</f>
        <v>0</v>
      </c>
      <c r="KW233" s="5">
        <f t="shared" ref="KW233" si="261">IFERROR((KP$4*KP233+KQ$4*KQ233+KR$4*KR233+KS$4*KS233+KT$4*KT233)*KV233,"")</f>
        <v>0</v>
      </c>
      <c r="KX233" s="62"/>
      <c r="KY233" s="62"/>
      <c r="KZ233" s="62"/>
      <c r="LA233" s="62"/>
      <c r="LB233" s="62"/>
      <c r="LC233" s="62"/>
      <c r="LD233" s="62"/>
      <c r="LE233" s="62"/>
      <c r="LF233" s="62"/>
      <c r="LG233" s="62"/>
      <c r="LH233" s="62"/>
      <c r="LI233" s="62"/>
      <c r="LJ233" s="62"/>
      <c r="LK233" s="62"/>
      <c r="LL233" s="62"/>
    </row>
    <row r="234" spans="1:324" x14ac:dyDescent="0.35">
      <c r="A234" s="131">
        <v>230</v>
      </c>
      <c r="B234" s="170"/>
      <c r="C234" s="170"/>
      <c r="D234" s="152">
        <v>494</v>
      </c>
      <c r="E234" s="72" t="str">
        <f>'BVEM Scorecard'!F233</f>
        <v>Solar + Storage</v>
      </c>
      <c r="F234" s="96">
        <f t="shared" si="199"/>
        <v>0</v>
      </c>
      <c r="G234" s="96">
        <f t="shared" si="200"/>
        <v>0</v>
      </c>
      <c r="H234" s="96">
        <f t="shared" si="201"/>
        <v>0</v>
      </c>
      <c r="I234" s="96">
        <f t="shared" si="202"/>
        <v>0</v>
      </c>
      <c r="J234" s="66"/>
      <c r="K234" s="66"/>
      <c r="L234" s="66"/>
      <c r="M234" s="66"/>
      <c r="N234" s="66"/>
      <c r="O234" s="66"/>
      <c r="P234" s="66"/>
      <c r="Q234" s="66"/>
      <c r="R234" s="66"/>
      <c r="S234" s="66"/>
      <c r="T234" s="66"/>
      <c r="U234" s="66"/>
      <c r="V234" s="66">
        <f t="shared" si="203"/>
        <v>0</v>
      </c>
      <c r="W234" s="66">
        <f t="shared" si="204"/>
        <v>0</v>
      </c>
      <c r="X234" s="35"/>
      <c r="Y234" s="5"/>
      <c r="Z234" s="5"/>
      <c r="AA234" s="5"/>
      <c r="AB234" s="5"/>
      <c r="AC234" s="5"/>
      <c r="AD234" s="5"/>
      <c r="AE234" s="5"/>
      <c r="AF234" s="5"/>
      <c r="AG234" s="5"/>
      <c r="AH234" s="5"/>
      <c r="AI234" s="5"/>
      <c r="AJ234" s="35"/>
      <c r="AK234" s="35"/>
      <c r="AL234" s="35"/>
      <c r="AM234" s="35"/>
      <c r="AN234" s="62"/>
      <c r="AO234" s="62"/>
      <c r="AP234" s="62"/>
      <c r="AQ234" s="62"/>
      <c r="AR234" s="62"/>
      <c r="AS234" s="62"/>
      <c r="AT234" s="62"/>
      <c r="AU234" s="62"/>
      <c r="AV234" s="62"/>
      <c r="AW234" s="62"/>
      <c r="AX234" s="62"/>
      <c r="AY234" s="62"/>
      <c r="AZ234" s="62"/>
      <c r="BA234" s="62"/>
      <c r="BB234" s="62"/>
      <c r="BC234" s="5"/>
      <c r="BD234" s="5"/>
      <c r="BE234" s="5"/>
      <c r="BF234" s="5"/>
      <c r="BG234" s="5"/>
      <c r="BH234" s="5"/>
      <c r="BI234" s="5"/>
      <c r="BJ234" s="5"/>
      <c r="BK234" s="5"/>
      <c r="BL234" s="5"/>
      <c r="BM234" s="5"/>
      <c r="BN234" s="5"/>
      <c r="BO234" s="5"/>
      <c r="BP234" s="5"/>
      <c r="BQ234" s="5"/>
      <c r="BR234" s="62"/>
      <c r="BS234" s="62"/>
      <c r="BT234" s="62"/>
      <c r="BU234" s="62"/>
      <c r="BV234" s="62"/>
      <c r="BW234" s="62"/>
      <c r="BX234" s="62"/>
      <c r="BY234" s="62"/>
      <c r="BZ234" s="62"/>
      <c r="CA234" s="62"/>
      <c r="CB234" s="62"/>
      <c r="CC234" s="62"/>
      <c r="CD234" s="62"/>
      <c r="CE234" s="62"/>
      <c r="CF234" s="62"/>
      <c r="CG234" s="5"/>
      <c r="CH234" s="5"/>
      <c r="CI234" s="5"/>
      <c r="CJ234" s="5"/>
      <c r="CK234" s="5"/>
      <c r="CL234" s="5"/>
      <c r="CM234" s="5"/>
      <c r="CN234" s="5"/>
      <c r="CO234" s="5"/>
      <c r="CP234" s="5"/>
      <c r="CQ234" s="5"/>
      <c r="CR234" s="5"/>
      <c r="CS234" s="5"/>
      <c r="CT234" s="5"/>
      <c r="CU234" s="5"/>
      <c r="CV234" s="62"/>
      <c r="CW234" s="62"/>
      <c r="CX234" s="62"/>
      <c r="CY234" s="62"/>
      <c r="CZ234" s="62"/>
      <c r="DA234" s="62"/>
      <c r="DB234" s="62"/>
      <c r="DC234" s="62"/>
      <c r="DD234" s="62"/>
      <c r="DE234" s="62"/>
      <c r="DF234" s="62"/>
      <c r="DG234" s="62"/>
      <c r="DH234" s="62"/>
      <c r="DI234" s="62"/>
      <c r="DJ234" s="62"/>
      <c r="DK234" s="5"/>
      <c r="DL234" s="5"/>
      <c r="DM234" s="5"/>
      <c r="DN234" s="5"/>
      <c r="DO234" s="5"/>
      <c r="DP234" s="5"/>
      <c r="DQ234" s="5"/>
      <c r="DR234" s="5"/>
      <c r="DS234" s="5"/>
      <c r="DT234" s="5"/>
      <c r="DU234" s="5"/>
      <c r="DV234" s="5"/>
      <c r="DW234" s="5"/>
      <c r="DX234" s="5"/>
      <c r="DY234" s="5"/>
      <c r="DZ234" s="62"/>
      <c r="EA234" s="62"/>
      <c r="EB234" s="62"/>
      <c r="EC234" s="62"/>
      <c r="ED234" s="62"/>
      <c r="EE234" s="62"/>
      <c r="EF234" s="62"/>
      <c r="EG234" s="62"/>
      <c r="EH234" s="62"/>
      <c r="EI234" s="62"/>
      <c r="EJ234" s="62"/>
      <c r="EK234" s="62"/>
      <c r="EL234" s="62"/>
      <c r="EM234" s="62"/>
      <c r="EN234" s="62"/>
      <c r="EO234" s="5"/>
      <c r="EP234" s="5"/>
      <c r="EQ234" s="5"/>
      <c r="ER234" s="5"/>
      <c r="ES234" s="5"/>
      <c r="ET234" s="5"/>
      <c r="EU234" s="5"/>
      <c r="EV234" s="5"/>
      <c r="EW234" s="5"/>
      <c r="EX234" s="5"/>
      <c r="EY234" s="5"/>
      <c r="EZ234" s="5"/>
      <c r="FA234" s="5"/>
      <c r="FB234" s="5"/>
      <c r="FC234" s="5"/>
      <c r="FD234" s="62"/>
      <c r="FE234" s="62"/>
      <c r="FF234" s="62"/>
      <c r="FG234" s="62"/>
      <c r="FH234" s="62"/>
      <c r="FI234" s="62"/>
      <c r="FJ234" s="62"/>
      <c r="FK234" s="62"/>
      <c r="FL234" s="62"/>
      <c r="FM234" s="62"/>
      <c r="FN234" s="62"/>
      <c r="FO234" s="62"/>
      <c r="FP234" s="62"/>
      <c r="FQ234" s="62"/>
      <c r="FR234" s="62"/>
      <c r="FS234" s="5"/>
      <c r="FT234" s="5"/>
      <c r="FU234" s="5"/>
      <c r="FV234" s="5"/>
      <c r="FW234" s="5"/>
      <c r="FX234" s="5"/>
      <c r="FY234" s="5"/>
      <c r="FZ234" s="5"/>
      <c r="GA234" s="5"/>
      <c r="GB234" s="5"/>
      <c r="GC234" s="5"/>
      <c r="GD234" s="5"/>
      <c r="GE234" s="5"/>
      <c r="GF234" s="5"/>
      <c r="GG234" s="5"/>
      <c r="GH234" s="62"/>
      <c r="GI234" s="62"/>
      <c r="GJ234" s="62"/>
      <c r="GK234" s="62"/>
      <c r="GL234" s="62"/>
      <c r="GM234" s="62"/>
      <c r="GN234" s="62"/>
      <c r="GO234" s="62"/>
      <c r="GP234" s="62"/>
      <c r="GQ234" s="62"/>
      <c r="GR234" s="62"/>
      <c r="GS234" s="62"/>
      <c r="GT234" s="62"/>
      <c r="GU234" s="62"/>
      <c r="GV234" s="62"/>
      <c r="GW234" s="5"/>
      <c r="GX234" s="5"/>
      <c r="GY234" s="5"/>
      <c r="GZ234" s="5"/>
      <c r="HA234" s="5"/>
      <c r="HB234" s="5"/>
      <c r="HC234" s="5"/>
      <c r="HD234" s="5"/>
      <c r="HE234" s="5"/>
      <c r="HF234" s="5"/>
      <c r="HG234" s="5"/>
      <c r="HH234" s="5"/>
      <c r="HI234" s="5"/>
      <c r="HJ234" s="5"/>
      <c r="HK234" s="5"/>
      <c r="HL234" s="62"/>
      <c r="HM234" s="62"/>
      <c r="HN234" s="62"/>
      <c r="HO234" s="62"/>
      <c r="HP234" s="62"/>
      <c r="HQ234" s="62"/>
      <c r="HR234" s="62"/>
      <c r="HS234" s="62"/>
      <c r="HT234" s="62"/>
      <c r="HU234" s="62"/>
      <c r="HV234" s="62"/>
      <c r="HW234" s="62"/>
      <c r="HX234" s="62"/>
      <c r="HY234" s="62"/>
      <c r="HZ234" s="62"/>
      <c r="IA234" s="5"/>
      <c r="IB234" s="5"/>
      <c r="IC234" s="5"/>
      <c r="ID234" s="5"/>
      <c r="IE234" s="5"/>
      <c r="IF234" s="5"/>
      <c r="IG234" s="5"/>
      <c r="IH234" s="5"/>
      <c r="II234" s="5"/>
      <c r="IJ234" s="5"/>
      <c r="IK234" s="5"/>
      <c r="IL234" s="5"/>
      <c r="IM234" s="5"/>
      <c r="IN234" s="5"/>
      <c r="IO234" s="5"/>
      <c r="IP234" s="62"/>
      <c r="IQ234" s="62"/>
      <c r="IR234" s="62"/>
      <c r="IS234" s="62"/>
      <c r="IT234" s="62"/>
      <c r="IU234" s="62"/>
      <c r="IV234" s="62"/>
      <c r="IW234" s="62"/>
      <c r="IX234" s="62"/>
      <c r="IY234" s="62"/>
      <c r="IZ234" s="62"/>
      <c r="JA234" s="62"/>
      <c r="JB234" s="62"/>
      <c r="JC234" s="62"/>
      <c r="JD234" s="62"/>
      <c r="JE234" s="5"/>
      <c r="JF234" s="5"/>
      <c r="JG234" s="5"/>
      <c r="JH234" s="5"/>
      <c r="JI234" s="5"/>
      <c r="JJ234" s="5"/>
      <c r="JK234" s="5"/>
      <c r="JL234" s="5"/>
      <c r="JM234" s="5"/>
      <c r="JN234" s="5"/>
      <c r="JO234" s="5"/>
      <c r="JP234" s="5"/>
      <c r="JQ234" s="5"/>
      <c r="JR234" s="5"/>
      <c r="JS234" s="5"/>
      <c r="JT234" s="62"/>
      <c r="JU234" s="62"/>
      <c r="JV234" s="62"/>
      <c r="JW234" s="62"/>
      <c r="JX234" s="62"/>
      <c r="JY234" s="62"/>
      <c r="JZ234" s="62"/>
      <c r="KA234" s="62"/>
      <c r="KB234" s="62"/>
      <c r="KC234" s="62"/>
      <c r="KD234" s="62"/>
      <c r="KE234" s="62"/>
      <c r="KF234" s="62"/>
      <c r="KG234" s="62"/>
      <c r="KH234" s="62"/>
      <c r="KI234" s="5"/>
      <c r="KJ234" s="5"/>
      <c r="KK234" s="5"/>
      <c r="KL234" s="5"/>
      <c r="KM234" s="5"/>
      <c r="KN234" s="5"/>
      <c r="KO234" s="5"/>
      <c r="KP234" s="5"/>
      <c r="KQ234" s="5"/>
      <c r="KR234" s="5"/>
      <c r="KS234" s="5"/>
      <c r="KT234" s="5"/>
      <c r="KU234" s="5"/>
      <c r="KV234" s="5"/>
      <c r="KW234" s="5"/>
      <c r="KX234" s="62"/>
      <c r="KY234" s="62"/>
      <c r="KZ234" s="62"/>
      <c r="LA234" s="62"/>
      <c r="LB234" s="62"/>
      <c r="LC234" s="62"/>
      <c r="LD234" s="62"/>
      <c r="LE234" s="62"/>
      <c r="LF234" s="62"/>
      <c r="LG234" s="62"/>
      <c r="LH234" s="62"/>
      <c r="LI234" s="62"/>
      <c r="LJ234" s="62"/>
      <c r="LK234" s="62"/>
      <c r="LL234" s="62"/>
    </row>
    <row r="235" spans="1:324" x14ac:dyDescent="0.35">
      <c r="A235" s="131">
        <v>231</v>
      </c>
      <c r="B235" s="170"/>
      <c r="C235" s="170"/>
      <c r="D235" s="152">
        <v>396</v>
      </c>
      <c r="E235" s="72" t="str">
        <f>'BVEM Scorecard'!F234</f>
        <v>Solar</v>
      </c>
      <c r="F235" s="96"/>
      <c r="G235" s="96"/>
      <c r="H235" s="96"/>
      <c r="I235" s="96"/>
      <c r="J235" s="66"/>
      <c r="K235" s="66"/>
      <c r="L235" s="66"/>
      <c r="M235" s="66"/>
      <c r="N235" s="66"/>
      <c r="O235" s="66"/>
      <c r="P235" s="66"/>
      <c r="Q235" s="66"/>
      <c r="R235" s="66"/>
      <c r="S235" s="66"/>
      <c r="T235" s="66"/>
      <c r="U235" s="66"/>
      <c r="V235" s="66"/>
      <c r="W235" s="66"/>
      <c r="X235" s="35"/>
      <c r="Y235" s="5"/>
      <c r="Z235" s="5"/>
      <c r="AA235" s="5"/>
      <c r="AB235" s="5"/>
      <c r="AC235" s="5"/>
      <c r="AD235" s="5"/>
      <c r="AE235" s="5"/>
      <c r="AF235" s="5"/>
      <c r="AG235" s="5"/>
      <c r="AH235" s="5"/>
      <c r="AI235" s="5"/>
      <c r="AJ235" s="35"/>
      <c r="AK235" s="35"/>
      <c r="AL235" s="35"/>
      <c r="AM235" s="35"/>
      <c r="AN235" s="62"/>
      <c r="AO235" s="62"/>
      <c r="AP235" s="62"/>
      <c r="AQ235" s="62"/>
      <c r="AR235" s="62"/>
      <c r="AS235" s="62"/>
      <c r="AT235" s="62"/>
      <c r="AU235" s="62"/>
      <c r="AV235" s="62"/>
      <c r="AW235" s="62"/>
      <c r="AX235" s="62"/>
      <c r="AY235" s="62"/>
      <c r="AZ235" s="62"/>
      <c r="BA235" s="62"/>
      <c r="BB235" s="62"/>
      <c r="BC235" s="5"/>
      <c r="BD235" s="5"/>
      <c r="BE235" s="5"/>
      <c r="BF235" s="5"/>
      <c r="BG235" s="5"/>
      <c r="BH235" s="5"/>
      <c r="BI235" s="5"/>
      <c r="BJ235" s="5"/>
      <c r="BK235" s="5"/>
      <c r="BL235" s="5"/>
      <c r="BM235" s="5"/>
      <c r="BN235" s="5"/>
      <c r="BO235" s="5"/>
      <c r="BP235" s="5"/>
      <c r="BQ235" s="5"/>
      <c r="BR235" s="62"/>
      <c r="BS235" s="62"/>
      <c r="BT235" s="62"/>
      <c r="BU235" s="62"/>
      <c r="BV235" s="62"/>
      <c r="BW235" s="62"/>
      <c r="BX235" s="62"/>
      <c r="BY235" s="62"/>
      <c r="BZ235" s="62"/>
      <c r="CA235" s="62"/>
      <c r="CB235" s="62"/>
      <c r="CC235" s="62"/>
      <c r="CD235" s="62"/>
      <c r="CE235" s="62"/>
      <c r="CF235" s="62"/>
      <c r="CG235" s="5"/>
      <c r="CH235" s="5"/>
      <c r="CI235" s="5"/>
      <c r="CJ235" s="5"/>
      <c r="CK235" s="5"/>
      <c r="CL235" s="5"/>
      <c r="CM235" s="5"/>
      <c r="CN235" s="5"/>
      <c r="CO235" s="5"/>
      <c r="CP235" s="5"/>
      <c r="CQ235" s="5"/>
      <c r="CR235" s="5"/>
      <c r="CS235" s="5"/>
      <c r="CT235" s="5"/>
      <c r="CU235" s="5"/>
      <c r="CV235" s="62"/>
      <c r="CW235" s="62"/>
      <c r="CX235" s="62"/>
      <c r="CY235" s="62"/>
      <c r="CZ235" s="62"/>
      <c r="DA235" s="62"/>
      <c r="DB235" s="62"/>
      <c r="DC235" s="62"/>
      <c r="DD235" s="62"/>
      <c r="DE235" s="62"/>
      <c r="DF235" s="62"/>
      <c r="DG235" s="62"/>
      <c r="DH235" s="62"/>
      <c r="DI235" s="62"/>
      <c r="DJ235" s="62"/>
      <c r="DK235" s="5"/>
      <c r="DL235" s="5"/>
      <c r="DM235" s="5"/>
      <c r="DN235" s="5"/>
      <c r="DO235" s="5"/>
      <c r="DP235" s="5"/>
      <c r="DQ235" s="5"/>
      <c r="DR235" s="5"/>
      <c r="DS235" s="5"/>
      <c r="DT235" s="5"/>
      <c r="DU235" s="5"/>
      <c r="DV235" s="5"/>
      <c r="DW235" s="5"/>
      <c r="DX235" s="5"/>
      <c r="DY235" s="5"/>
      <c r="DZ235" s="62"/>
      <c r="EA235" s="62"/>
      <c r="EB235" s="62"/>
      <c r="EC235" s="62"/>
      <c r="ED235" s="62"/>
      <c r="EE235" s="62"/>
      <c r="EF235" s="62"/>
      <c r="EG235" s="62"/>
      <c r="EH235" s="62"/>
      <c r="EI235" s="62"/>
      <c r="EJ235" s="62"/>
      <c r="EK235" s="62"/>
      <c r="EL235" s="62"/>
      <c r="EM235" s="62"/>
      <c r="EN235" s="62"/>
      <c r="EO235" s="5"/>
      <c r="EP235" s="5"/>
      <c r="EQ235" s="5"/>
      <c r="ER235" s="5"/>
      <c r="ES235" s="5"/>
      <c r="ET235" s="5"/>
      <c r="EU235" s="5"/>
      <c r="EV235" s="5"/>
      <c r="EW235" s="5"/>
      <c r="EX235" s="5"/>
      <c r="EY235" s="5"/>
      <c r="EZ235" s="5"/>
      <c r="FA235" s="5"/>
      <c r="FB235" s="5"/>
      <c r="FC235" s="5"/>
      <c r="FD235" s="62"/>
      <c r="FE235" s="62"/>
      <c r="FF235" s="62"/>
      <c r="FG235" s="62"/>
      <c r="FH235" s="62"/>
      <c r="FI235" s="62"/>
      <c r="FJ235" s="62"/>
      <c r="FK235" s="62"/>
      <c r="FL235" s="62"/>
      <c r="FM235" s="62"/>
      <c r="FN235" s="62"/>
      <c r="FO235" s="62"/>
      <c r="FP235" s="62"/>
      <c r="FQ235" s="62"/>
      <c r="FR235" s="62"/>
      <c r="FS235" s="5"/>
      <c r="FT235" s="5"/>
      <c r="FU235" s="5"/>
      <c r="FV235" s="5"/>
      <c r="FW235" s="5"/>
      <c r="FX235" s="5"/>
      <c r="FY235" s="5"/>
      <c r="FZ235" s="5"/>
      <c r="GA235" s="5"/>
      <c r="GB235" s="5"/>
      <c r="GC235" s="5"/>
      <c r="GD235" s="5"/>
      <c r="GE235" s="5"/>
      <c r="GF235" s="5"/>
      <c r="GG235" s="5"/>
      <c r="GH235" s="62"/>
      <c r="GI235" s="62"/>
      <c r="GJ235" s="62"/>
      <c r="GK235" s="62"/>
      <c r="GL235" s="62"/>
      <c r="GM235" s="62"/>
      <c r="GN235" s="62"/>
      <c r="GO235" s="62"/>
      <c r="GP235" s="62"/>
      <c r="GQ235" s="62"/>
      <c r="GR235" s="62"/>
      <c r="GS235" s="62"/>
      <c r="GT235" s="62"/>
      <c r="GU235" s="62"/>
      <c r="GV235" s="62"/>
      <c r="GW235" s="5"/>
      <c r="GX235" s="5"/>
      <c r="GY235" s="5"/>
      <c r="GZ235" s="5"/>
      <c r="HA235" s="5"/>
      <c r="HB235" s="5"/>
      <c r="HC235" s="5"/>
      <c r="HD235" s="5"/>
      <c r="HE235" s="5"/>
      <c r="HF235" s="5"/>
      <c r="HG235" s="5"/>
      <c r="HH235" s="5"/>
      <c r="HI235" s="5"/>
      <c r="HJ235" s="5"/>
      <c r="HK235" s="5"/>
      <c r="HL235" s="62"/>
      <c r="HM235" s="62"/>
      <c r="HN235" s="62"/>
      <c r="HO235" s="62"/>
      <c r="HP235" s="62"/>
      <c r="HQ235" s="62"/>
      <c r="HR235" s="62"/>
      <c r="HS235" s="62"/>
      <c r="HT235" s="62"/>
      <c r="HU235" s="62"/>
      <c r="HV235" s="62"/>
      <c r="HW235" s="62"/>
      <c r="HX235" s="62"/>
      <c r="HY235" s="62"/>
      <c r="HZ235" s="62"/>
      <c r="IA235" s="5"/>
      <c r="IB235" s="5"/>
      <c r="IC235" s="5"/>
      <c r="ID235" s="5"/>
      <c r="IE235" s="5"/>
      <c r="IF235" s="5"/>
      <c r="IG235" s="5"/>
      <c r="IH235" s="5"/>
      <c r="II235" s="5"/>
      <c r="IJ235" s="5"/>
      <c r="IK235" s="5"/>
      <c r="IL235" s="5"/>
      <c r="IM235" s="5"/>
      <c r="IN235" s="5"/>
      <c r="IO235" s="5"/>
      <c r="IP235" s="62"/>
      <c r="IQ235" s="62"/>
      <c r="IR235" s="62"/>
      <c r="IS235" s="62"/>
      <c r="IT235" s="62"/>
      <c r="IU235" s="62"/>
      <c r="IV235" s="62"/>
      <c r="IW235" s="62"/>
      <c r="IX235" s="62"/>
      <c r="IY235" s="62"/>
      <c r="IZ235" s="62"/>
      <c r="JA235" s="62"/>
      <c r="JB235" s="62"/>
      <c r="JC235" s="62"/>
      <c r="JD235" s="62"/>
      <c r="JE235" s="5"/>
      <c r="JF235" s="5"/>
      <c r="JG235" s="5"/>
      <c r="JH235" s="5"/>
      <c r="JI235" s="5"/>
      <c r="JJ235" s="5"/>
      <c r="JK235" s="5"/>
      <c r="JL235" s="5"/>
      <c r="JM235" s="5"/>
      <c r="JN235" s="5"/>
      <c r="JO235" s="5"/>
      <c r="JP235" s="5"/>
      <c r="JQ235" s="5"/>
      <c r="JR235" s="5"/>
      <c r="JS235" s="5"/>
      <c r="JT235" s="62"/>
      <c r="JU235" s="62"/>
      <c r="JV235" s="62"/>
      <c r="JW235" s="62"/>
      <c r="JX235" s="62"/>
      <c r="JY235" s="62"/>
      <c r="JZ235" s="62"/>
      <c r="KA235" s="62"/>
      <c r="KB235" s="62"/>
      <c r="KC235" s="62"/>
      <c r="KD235" s="62"/>
      <c r="KE235" s="62"/>
      <c r="KF235" s="62"/>
      <c r="KG235" s="62"/>
      <c r="KH235" s="62"/>
      <c r="KI235" s="5"/>
      <c r="KJ235" s="5"/>
      <c r="KK235" s="5"/>
      <c r="KL235" s="5"/>
      <c r="KM235" s="5"/>
      <c r="KN235" s="5"/>
      <c r="KO235" s="5"/>
      <c r="KP235" s="5"/>
      <c r="KQ235" s="5"/>
      <c r="KR235" s="5"/>
      <c r="KS235" s="5"/>
      <c r="KT235" s="5"/>
      <c r="KU235" s="5"/>
      <c r="KV235" s="5"/>
      <c r="KW235" s="5"/>
      <c r="KX235" s="62"/>
      <c r="KY235" s="62"/>
      <c r="KZ235" s="62"/>
      <c r="LA235" s="62"/>
      <c r="LB235" s="62"/>
      <c r="LC235" s="62"/>
      <c r="LD235" s="62"/>
      <c r="LE235" s="62"/>
      <c r="LF235" s="62"/>
      <c r="LG235" s="62"/>
      <c r="LH235" s="62"/>
      <c r="LI235" s="62"/>
      <c r="LJ235" s="62"/>
      <c r="LK235" s="62"/>
      <c r="LL235" s="62"/>
    </row>
    <row r="236" spans="1:324" x14ac:dyDescent="0.35">
      <c r="A236" s="131">
        <v>232</v>
      </c>
      <c r="B236" s="170"/>
      <c r="C236" s="170"/>
      <c r="D236" s="152">
        <v>371</v>
      </c>
      <c r="E236" s="72" t="str">
        <f>'BVEM Scorecard'!F235</f>
        <v>Solar</v>
      </c>
      <c r="F236" s="96"/>
      <c r="G236" s="96"/>
      <c r="H236" s="96"/>
      <c r="I236" s="96"/>
      <c r="J236" s="66"/>
      <c r="K236" s="66"/>
      <c r="L236" s="66"/>
      <c r="M236" s="66"/>
      <c r="N236" s="66"/>
      <c r="O236" s="66"/>
      <c r="P236" s="66"/>
      <c r="Q236" s="66"/>
      <c r="R236" s="66"/>
      <c r="S236" s="66"/>
      <c r="T236" s="66"/>
      <c r="U236" s="66"/>
      <c r="V236" s="66"/>
      <c r="W236" s="66"/>
      <c r="X236" s="35"/>
      <c r="Y236" s="5"/>
      <c r="Z236" s="5"/>
      <c r="AA236" s="5"/>
      <c r="AB236" s="5"/>
      <c r="AC236" s="5"/>
      <c r="AD236" s="5"/>
      <c r="AE236" s="5"/>
      <c r="AF236" s="5"/>
      <c r="AG236" s="5"/>
      <c r="AH236" s="5"/>
      <c r="AI236" s="5"/>
      <c r="AJ236" s="35"/>
      <c r="AK236" s="35"/>
      <c r="AL236" s="35"/>
      <c r="AM236" s="35"/>
      <c r="AN236" s="62"/>
      <c r="AO236" s="62"/>
      <c r="AP236" s="62"/>
      <c r="AQ236" s="62"/>
      <c r="AR236" s="62"/>
      <c r="AS236" s="62"/>
      <c r="AT236" s="62"/>
      <c r="AU236" s="62"/>
      <c r="AV236" s="62"/>
      <c r="AW236" s="62"/>
      <c r="AX236" s="62"/>
      <c r="AY236" s="62"/>
      <c r="AZ236" s="62"/>
      <c r="BA236" s="62"/>
      <c r="BB236" s="62"/>
      <c r="BC236" s="5"/>
      <c r="BD236" s="5"/>
      <c r="BE236" s="5"/>
      <c r="BF236" s="5"/>
      <c r="BG236" s="5"/>
      <c r="BH236" s="5"/>
      <c r="BI236" s="5"/>
      <c r="BJ236" s="5"/>
      <c r="BK236" s="5"/>
      <c r="BL236" s="5"/>
      <c r="BM236" s="5"/>
      <c r="BN236" s="5"/>
      <c r="BO236" s="5"/>
      <c r="BP236" s="5"/>
      <c r="BQ236" s="5"/>
      <c r="BR236" s="62"/>
      <c r="BS236" s="62"/>
      <c r="BT236" s="62"/>
      <c r="BU236" s="62"/>
      <c r="BV236" s="62"/>
      <c r="BW236" s="62"/>
      <c r="BX236" s="62"/>
      <c r="BY236" s="62"/>
      <c r="BZ236" s="62"/>
      <c r="CA236" s="62"/>
      <c r="CB236" s="62"/>
      <c r="CC236" s="62"/>
      <c r="CD236" s="62"/>
      <c r="CE236" s="62"/>
      <c r="CF236" s="62"/>
      <c r="CG236" s="5"/>
      <c r="CH236" s="5"/>
      <c r="CI236" s="5"/>
      <c r="CJ236" s="5"/>
      <c r="CK236" s="5"/>
      <c r="CL236" s="5"/>
      <c r="CM236" s="5"/>
      <c r="CN236" s="5"/>
      <c r="CO236" s="5"/>
      <c r="CP236" s="5"/>
      <c r="CQ236" s="5"/>
      <c r="CR236" s="5"/>
      <c r="CS236" s="5"/>
      <c r="CT236" s="5"/>
      <c r="CU236" s="5"/>
      <c r="CV236" s="62"/>
      <c r="CW236" s="62"/>
      <c r="CX236" s="62"/>
      <c r="CY236" s="62"/>
      <c r="CZ236" s="62"/>
      <c r="DA236" s="62"/>
      <c r="DB236" s="62"/>
      <c r="DC236" s="62"/>
      <c r="DD236" s="62"/>
      <c r="DE236" s="62"/>
      <c r="DF236" s="62"/>
      <c r="DG236" s="62"/>
      <c r="DH236" s="62"/>
      <c r="DI236" s="62"/>
      <c r="DJ236" s="62"/>
      <c r="DK236" s="5"/>
      <c r="DL236" s="5"/>
      <c r="DM236" s="5"/>
      <c r="DN236" s="5"/>
      <c r="DO236" s="5"/>
      <c r="DP236" s="5"/>
      <c r="DQ236" s="5"/>
      <c r="DR236" s="5"/>
      <c r="DS236" s="5"/>
      <c r="DT236" s="5"/>
      <c r="DU236" s="5"/>
      <c r="DV236" s="5"/>
      <c r="DW236" s="5"/>
      <c r="DX236" s="5"/>
      <c r="DY236" s="5"/>
      <c r="DZ236" s="62"/>
      <c r="EA236" s="62"/>
      <c r="EB236" s="62"/>
      <c r="EC236" s="62"/>
      <c r="ED236" s="62"/>
      <c r="EE236" s="62"/>
      <c r="EF236" s="62"/>
      <c r="EG236" s="62"/>
      <c r="EH236" s="62"/>
      <c r="EI236" s="62"/>
      <c r="EJ236" s="62"/>
      <c r="EK236" s="62"/>
      <c r="EL236" s="62"/>
      <c r="EM236" s="62"/>
      <c r="EN236" s="62"/>
      <c r="EO236" s="5"/>
      <c r="EP236" s="5"/>
      <c r="EQ236" s="5"/>
      <c r="ER236" s="5"/>
      <c r="ES236" s="5"/>
      <c r="ET236" s="5"/>
      <c r="EU236" s="5"/>
      <c r="EV236" s="5"/>
      <c r="EW236" s="5"/>
      <c r="EX236" s="5"/>
      <c r="EY236" s="5"/>
      <c r="EZ236" s="5"/>
      <c r="FA236" s="5"/>
      <c r="FB236" s="5"/>
      <c r="FC236" s="5"/>
      <c r="FD236" s="62"/>
      <c r="FE236" s="62"/>
      <c r="FF236" s="62"/>
      <c r="FG236" s="62"/>
      <c r="FH236" s="62"/>
      <c r="FI236" s="62"/>
      <c r="FJ236" s="62"/>
      <c r="FK236" s="62"/>
      <c r="FL236" s="62"/>
      <c r="FM236" s="62"/>
      <c r="FN236" s="62"/>
      <c r="FO236" s="62"/>
      <c r="FP236" s="62"/>
      <c r="FQ236" s="62"/>
      <c r="FR236" s="62"/>
      <c r="FS236" s="5"/>
      <c r="FT236" s="5"/>
      <c r="FU236" s="5"/>
      <c r="FV236" s="5"/>
      <c r="FW236" s="5"/>
      <c r="FX236" s="5"/>
      <c r="FY236" s="5"/>
      <c r="FZ236" s="5"/>
      <c r="GA236" s="5"/>
      <c r="GB236" s="5"/>
      <c r="GC236" s="5"/>
      <c r="GD236" s="5"/>
      <c r="GE236" s="5"/>
      <c r="GF236" s="5"/>
      <c r="GG236" s="5"/>
      <c r="GH236" s="62"/>
      <c r="GI236" s="62"/>
      <c r="GJ236" s="62"/>
      <c r="GK236" s="62"/>
      <c r="GL236" s="62"/>
      <c r="GM236" s="62"/>
      <c r="GN236" s="62"/>
      <c r="GO236" s="62"/>
      <c r="GP236" s="62"/>
      <c r="GQ236" s="62"/>
      <c r="GR236" s="62"/>
      <c r="GS236" s="62"/>
      <c r="GT236" s="62"/>
      <c r="GU236" s="62"/>
      <c r="GV236" s="62"/>
      <c r="GW236" s="5"/>
      <c r="GX236" s="5"/>
      <c r="GY236" s="5"/>
      <c r="GZ236" s="5"/>
      <c r="HA236" s="5"/>
      <c r="HB236" s="5"/>
      <c r="HC236" s="5"/>
      <c r="HD236" s="5"/>
      <c r="HE236" s="5"/>
      <c r="HF236" s="5"/>
      <c r="HG236" s="5"/>
      <c r="HH236" s="5"/>
      <c r="HI236" s="5"/>
      <c r="HJ236" s="5"/>
      <c r="HK236" s="5"/>
      <c r="HL236" s="62"/>
      <c r="HM236" s="62"/>
      <c r="HN236" s="62"/>
      <c r="HO236" s="62"/>
      <c r="HP236" s="62"/>
      <c r="HQ236" s="62"/>
      <c r="HR236" s="62"/>
      <c r="HS236" s="62"/>
      <c r="HT236" s="62"/>
      <c r="HU236" s="62"/>
      <c r="HV236" s="62"/>
      <c r="HW236" s="62"/>
      <c r="HX236" s="62"/>
      <c r="HY236" s="62"/>
      <c r="HZ236" s="62"/>
      <c r="IA236" s="5"/>
      <c r="IB236" s="5"/>
      <c r="IC236" s="5"/>
      <c r="ID236" s="5"/>
      <c r="IE236" s="5"/>
      <c r="IF236" s="5"/>
      <c r="IG236" s="5"/>
      <c r="IH236" s="5"/>
      <c r="II236" s="5"/>
      <c r="IJ236" s="5"/>
      <c r="IK236" s="5"/>
      <c r="IL236" s="5"/>
      <c r="IM236" s="5"/>
      <c r="IN236" s="5"/>
      <c r="IO236" s="5"/>
      <c r="IP236" s="62"/>
      <c r="IQ236" s="62"/>
      <c r="IR236" s="62"/>
      <c r="IS236" s="62"/>
      <c r="IT236" s="62"/>
      <c r="IU236" s="62"/>
      <c r="IV236" s="62"/>
      <c r="IW236" s="62"/>
      <c r="IX236" s="62"/>
      <c r="IY236" s="62"/>
      <c r="IZ236" s="62"/>
      <c r="JA236" s="62"/>
      <c r="JB236" s="62"/>
      <c r="JC236" s="62"/>
      <c r="JD236" s="62"/>
      <c r="JE236" s="5"/>
      <c r="JF236" s="5"/>
      <c r="JG236" s="5"/>
      <c r="JH236" s="5"/>
      <c r="JI236" s="5"/>
      <c r="JJ236" s="5"/>
      <c r="JK236" s="5"/>
      <c r="JL236" s="5"/>
      <c r="JM236" s="5"/>
      <c r="JN236" s="5"/>
      <c r="JO236" s="5"/>
      <c r="JP236" s="5"/>
      <c r="JQ236" s="5"/>
      <c r="JR236" s="5"/>
      <c r="JS236" s="5"/>
      <c r="JT236" s="62"/>
      <c r="JU236" s="62"/>
      <c r="JV236" s="62"/>
      <c r="JW236" s="62"/>
      <c r="JX236" s="62"/>
      <c r="JY236" s="62"/>
      <c r="JZ236" s="62"/>
      <c r="KA236" s="62"/>
      <c r="KB236" s="62"/>
      <c r="KC236" s="62"/>
      <c r="KD236" s="62"/>
      <c r="KE236" s="62"/>
      <c r="KF236" s="62"/>
      <c r="KG236" s="62"/>
      <c r="KH236" s="62"/>
      <c r="KI236" s="5"/>
      <c r="KJ236" s="5"/>
      <c r="KK236" s="5"/>
      <c r="KL236" s="5"/>
      <c r="KM236" s="5"/>
      <c r="KN236" s="5"/>
      <c r="KO236" s="5"/>
      <c r="KP236" s="5"/>
      <c r="KQ236" s="5"/>
      <c r="KR236" s="5"/>
      <c r="KS236" s="5"/>
      <c r="KT236" s="5"/>
      <c r="KU236" s="5"/>
      <c r="KV236" s="5"/>
      <c r="KW236" s="5"/>
      <c r="KX236" s="62"/>
      <c r="KY236" s="62"/>
      <c r="KZ236" s="62"/>
      <c r="LA236" s="62"/>
      <c r="LB236" s="62"/>
      <c r="LC236" s="62"/>
      <c r="LD236" s="62"/>
      <c r="LE236" s="62"/>
      <c r="LF236" s="62"/>
      <c r="LG236" s="62"/>
      <c r="LH236" s="62"/>
      <c r="LI236" s="62"/>
      <c r="LJ236" s="62"/>
      <c r="LK236" s="62"/>
      <c r="LL236" s="62"/>
    </row>
    <row r="237" spans="1:324" x14ac:dyDescent="0.35">
      <c r="A237" s="131">
        <v>233</v>
      </c>
      <c r="B237" s="170"/>
      <c r="C237" s="170"/>
      <c r="D237" s="152">
        <v>1055</v>
      </c>
      <c r="E237" s="72" t="str">
        <f>'BVEM Scorecard'!F236</f>
        <v>Storage</v>
      </c>
      <c r="F237" s="96"/>
      <c r="G237" s="96"/>
      <c r="H237" s="96"/>
      <c r="I237" s="96"/>
      <c r="J237" s="66"/>
      <c r="K237" s="66"/>
      <c r="L237" s="66"/>
      <c r="M237" s="66"/>
      <c r="N237" s="66"/>
      <c r="O237" s="66"/>
      <c r="P237" s="66"/>
      <c r="Q237" s="66"/>
      <c r="R237" s="66"/>
      <c r="S237" s="66"/>
      <c r="T237" s="66"/>
      <c r="U237" s="66"/>
      <c r="V237" s="66"/>
      <c r="W237" s="66"/>
      <c r="X237" s="35"/>
      <c r="Y237" s="5"/>
      <c r="Z237" s="5"/>
      <c r="AA237" s="5"/>
      <c r="AB237" s="5"/>
      <c r="AC237" s="5"/>
      <c r="AD237" s="5"/>
      <c r="AE237" s="5"/>
      <c r="AF237" s="5"/>
      <c r="AG237" s="5"/>
      <c r="AH237" s="5"/>
      <c r="AI237" s="5"/>
      <c r="AJ237" s="35"/>
      <c r="AK237" s="35"/>
      <c r="AL237" s="35"/>
      <c r="AM237" s="35"/>
      <c r="AN237" s="62"/>
      <c r="AO237" s="62"/>
      <c r="AP237" s="62"/>
      <c r="AQ237" s="62"/>
      <c r="AR237" s="62"/>
      <c r="AS237" s="62"/>
      <c r="AT237" s="62"/>
      <c r="AU237" s="62"/>
      <c r="AV237" s="62"/>
      <c r="AW237" s="62"/>
      <c r="AX237" s="62"/>
      <c r="AY237" s="62"/>
      <c r="AZ237" s="62"/>
      <c r="BA237" s="62"/>
      <c r="BB237" s="62"/>
      <c r="BC237" s="5"/>
      <c r="BD237" s="5"/>
      <c r="BE237" s="5"/>
      <c r="BF237" s="5"/>
      <c r="BG237" s="5"/>
      <c r="BH237" s="5"/>
      <c r="BI237" s="5"/>
      <c r="BJ237" s="5"/>
      <c r="BK237" s="5"/>
      <c r="BL237" s="5"/>
      <c r="BM237" s="5"/>
      <c r="BN237" s="5"/>
      <c r="BO237" s="5"/>
      <c r="BP237" s="5"/>
      <c r="BQ237" s="5"/>
      <c r="BR237" s="62"/>
      <c r="BS237" s="62"/>
      <c r="BT237" s="62"/>
      <c r="BU237" s="62"/>
      <c r="BV237" s="62"/>
      <c r="BW237" s="62"/>
      <c r="BX237" s="62"/>
      <c r="BY237" s="62"/>
      <c r="BZ237" s="62"/>
      <c r="CA237" s="62"/>
      <c r="CB237" s="62"/>
      <c r="CC237" s="62"/>
      <c r="CD237" s="62"/>
      <c r="CE237" s="62"/>
      <c r="CF237" s="62"/>
      <c r="CG237" s="5"/>
      <c r="CH237" s="5"/>
      <c r="CI237" s="5"/>
      <c r="CJ237" s="5"/>
      <c r="CK237" s="5"/>
      <c r="CL237" s="5"/>
      <c r="CM237" s="5"/>
      <c r="CN237" s="5"/>
      <c r="CO237" s="5"/>
      <c r="CP237" s="5"/>
      <c r="CQ237" s="5"/>
      <c r="CR237" s="5"/>
      <c r="CS237" s="5"/>
      <c r="CT237" s="5"/>
      <c r="CU237" s="5"/>
      <c r="CV237" s="62"/>
      <c r="CW237" s="62"/>
      <c r="CX237" s="62"/>
      <c r="CY237" s="62"/>
      <c r="CZ237" s="62"/>
      <c r="DA237" s="62"/>
      <c r="DB237" s="62"/>
      <c r="DC237" s="62"/>
      <c r="DD237" s="62"/>
      <c r="DE237" s="62"/>
      <c r="DF237" s="62"/>
      <c r="DG237" s="62"/>
      <c r="DH237" s="62"/>
      <c r="DI237" s="62"/>
      <c r="DJ237" s="62"/>
      <c r="DK237" s="5"/>
      <c r="DL237" s="5"/>
      <c r="DM237" s="5"/>
      <c r="DN237" s="5"/>
      <c r="DO237" s="5"/>
      <c r="DP237" s="5"/>
      <c r="DQ237" s="5"/>
      <c r="DR237" s="5"/>
      <c r="DS237" s="5"/>
      <c r="DT237" s="5"/>
      <c r="DU237" s="5"/>
      <c r="DV237" s="5"/>
      <c r="DW237" s="5"/>
      <c r="DX237" s="5"/>
      <c r="DY237" s="5"/>
      <c r="DZ237" s="62"/>
      <c r="EA237" s="62"/>
      <c r="EB237" s="62"/>
      <c r="EC237" s="62"/>
      <c r="ED237" s="62"/>
      <c r="EE237" s="62"/>
      <c r="EF237" s="62"/>
      <c r="EG237" s="62"/>
      <c r="EH237" s="62"/>
      <c r="EI237" s="62"/>
      <c r="EJ237" s="62"/>
      <c r="EK237" s="62"/>
      <c r="EL237" s="62"/>
      <c r="EM237" s="62"/>
      <c r="EN237" s="62"/>
      <c r="EO237" s="5"/>
      <c r="EP237" s="5"/>
      <c r="EQ237" s="5"/>
      <c r="ER237" s="5"/>
      <c r="ES237" s="5"/>
      <c r="ET237" s="5"/>
      <c r="EU237" s="5"/>
      <c r="EV237" s="5"/>
      <c r="EW237" s="5"/>
      <c r="EX237" s="5"/>
      <c r="EY237" s="5"/>
      <c r="EZ237" s="5"/>
      <c r="FA237" s="5"/>
      <c r="FB237" s="5"/>
      <c r="FC237" s="5"/>
      <c r="FD237" s="62"/>
      <c r="FE237" s="62"/>
      <c r="FF237" s="62"/>
      <c r="FG237" s="62"/>
      <c r="FH237" s="62"/>
      <c r="FI237" s="62"/>
      <c r="FJ237" s="62"/>
      <c r="FK237" s="62"/>
      <c r="FL237" s="62"/>
      <c r="FM237" s="62"/>
      <c r="FN237" s="62"/>
      <c r="FO237" s="62"/>
      <c r="FP237" s="62"/>
      <c r="FQ237" s="62"/>
      <c r="FR237" s="62"/>
      <c r="FS237" s="5"/>
      <c r="FT237" s="5"/>
      <c r="FU237" s="5"/>
      <c r="FV237" s="5"/>
      <c r="FW237" s="5"/>
      <c r="FX237" s="5"/>
      <c r="FY237" s="5"/>
      <c r="FZ237" s="5"/>
      <c r="GA237" s="5"/>
      <c r="GB237" s="5"/>
      <c r="GC237" s="5"/>
      <c r="GD237" s="5"/>
      <c r="GE237" s="5"/>
      <c r="GF237" s="5"/>
      <c r="GG237" s="5"/>
      <c r="GH237" s="62"/>
      <c r="GI237" s="62"/>
      <c r="GJ237" s="62"/>
      <c r="GK237" s="62"/>
      <c r="GL237" s="62"/>
      <c r="GM237" s="62"/>
      <c r="GN237" s="62"/>
      <c r="GO237" s="62"/>
      <c r="GP237" s="62"/>
      <c r="GQ237" s="62"/>
      <c r="GR237" s="62"/>
      <c r="GS237" s="62"/>
      <c r="GT237" s="62"/>
      <c r="GU237" s="62"/>
      <c r="GV237" s="62"/>
      <c r="GW237" s="5"/>
      <c r="GX237" s="5"/>
      <c r="GY237" s="5"/>
      <c r="GZ237" s="5"/>
      <c r="HA237" s="5"/>
      <c r="HB237" s="5"/>
      <c r="HC237" s="5"/>
      <c r="HD237" s="5"/>
      <c r="HE237" s="5"/>
      <c r="HF237" s="5"/>
      <c r="HG237" s="5"/>
      <c r="HH237" s="5"/>
      <c r="HI237" s="5"/>
      <c r="HJ237" s="5"/>
      <c r="HK237" s="5"/>
      <c r="HL237" s="62"/>
      <c r="HM237" s="62"/>
      <c r="HN237" s="62"/>
      <c r="HO237" s="62"/>
      <c r="HP237" s="62"/>
      <c r="HQ237" s="62"/>
      <c r="HR237" s="62"/>
      <c r="HS237" s="62"/>
      <c r="HT237" s="62"/>
      <c r="HU237" s="62"/>
      <c r="HV237" s="62"/>
      <c r="HW237" s="62"/>
      <c r="HX237" s="62"/>
      <c r="HY237" s="62"/>
      <c r="HZ237" s="62"/>
      <c r="IA237" s="5"/>
      <c r="IB237" s="5"/>
      <c r="IC237" s="5"/>
      <c r="ID237" s="5"/>
      <c r="IE237" s="5"/>
      <c r="IF237" s="5"/>
      <c r="IG237" s="5"/>
      <c r="IH237" s="5"/>
      <c r="II237" s="5"/>
      <c r="IJ237" s="5"/>
      <c r="IK237" s="5"/>
      <c r="IL237" s="5"/>
      <c r="IM237" s="5"/>
      <c r="IN237" s="5"/>
      <c r="IO237" s="5"/>
      <c r="IP237" s="62"/>
      <c r="IQ237" s="62"/>
      <c r="IR237" s="62"/>
      <c r="IS237" s="62"/>
      <c r="IT237" s="62"/>
      <c r="IU237" s="62"/>
      <c r="IV237" s="62"/>
      <c r="IW237" s="62"/>
      <c r="IX237" s="62"/>
      <c r="IY237" s="62"/>
      <c r="IZ237" s="62"/>
      <c r="JA237" s="62"/>
      <c r="JB237" s="62"/>
      <c r="JC237" s="62"/>
      <c r="JD237" s="62"/>
      <c r="JE237" s="5"/>
      <c r="JF237" s="5"/>
      <c r="JG237" s="5"/>
      <c r="JH237" s="5"/>
      <c r="JI237" s="5"/>
      <c r="JJ237" s="5"/>
      <c r="JK237" s="5"/>
      <c r="JL237" s="5"/>
      <c r="JM237" s="5"/>
      <c r="JN237" s="5"/>
      <c r="JO237" s="5"/>
      <c r="JP237" s="5"/>
      <c r="JQ237" s="5"/>
      <c r="JR237" s="5"/>
      <c r="JS237" s="5"/>
      <c r="JT237" s="62"/>
      <c r="JU237" s="62"/>
      <c r="JV237" s="62"/>
      <c r="JW237" s="62"/>
      <c r="JX237" s="62"/>
      <c r="JY237" s="62"/>
      <c r="JZ237" s="62"/>
      <c r="KA237" s="62"/>
      <c r="KB237" s="62"/>
      <c r="KC237" s="62"/>
      <c r="KD237" s="62"/>
      <c r="KE237" s="62"/>
      <c r="KF237" s="62"/>
      <c r="KG237" s="62"/>
      <c r="KH237" s="62"/>
      <c r="KI237" s="5"/>
      <c r="KJ237" s="5"/>
      <c r="KK237" s="5"/>
      <c r="KL237" s="5"/>
      <c r="KM237" s="5"/>
      <c r="KN237" s="5"/>
      <c r="KO237" s="5"/>
      <c r="KP237" s="5"/>
      <c r="KQ237" s="5"/>
      <c r="KR237" s="5"/>
      <c r="KS237" s="5"/>
      <c r="KT237" s="5"/>
      <c r="KU237" s="5"/>
      <c r="KV237" s="5"/>
      <c r="KW237" s="5"/>
      <c r="KX237" s="62"/>
      <c r="KY237" s="62"/>
      <c r="KZ237" s="62"/>
      <c r="LA237" s="62"/>
      <c r="LB237" s="62"/>
      <c r="LC237" s="62"/>
      <c r="LD237" s="62"/>
      <c r="LE237" s="62"/>
      <c r="LF237" s="62"/>
      <c r="LG237" s="62"/>
      <c r="LH237" s="62"/>
      <c r="LI237" s="62"/>
      <c r="LJ237" s="62"/>
      <c r="LK237" s="62"/>
      <c r="LL237" s="62"/>
    </row>
    <row r="238" spans="1:324" x14ac:dyDescent="0.35">
      <c r="A238" s="131">
        <v>234</v>
      </c>
      <c r="B238" s="170"/>
      <c r="C238" s="170"/>
      <c r="D238" s="152">
        <v>1067</v>
      </c>
      <c r="E238" s="72" t="str">
        <f>'BVEM Scorecard'!F237</f>
        <v>Storage</v>
      </c>
      <c r="F238" s="96"/>
      <c r="G238" s="96"/>
      <c r="H238" s="96"/>
      <c r="I238" s="96"/>
      <c r="J238" s="66"/>
      <c r="K238" s="66"/>
      <c r="L238" s="66"/>
      <c r="M238" s="66"/>
      <c r="N238" s="66"/>
      <c r="O238" s="66"/>
      <c r="P238" s="66"/>
      <c r="Q238" s="66"/>
      <c r="R238" s="66"/>
      <c r="S238" s="66"/>
      <c r="T238" s="66"/>
      <c r="U238" s="66"/>
      <c r="V238" s="66"/>
      <c r="W238" s="66"/>
      <c r="X238" s="35"/>
      <c r="Y238" s="5"/>
      <c r="Z238" s="5"/>
      <c r="AA238" s="5"/>
      <c r="AB238" s="5"/>
      <c r="AC238" s="5"/>
      <c r="AD238" s="5"/>
      <c r="AE238" s="5"/>
      <c r="AF238" s="5"/>
      <c r="AG238" s="5"/>
      <c r="AH238" s="5"/>
      <c r="AI238" s="5"/>
      <c r="AJ238" s="35"/>
      <c r="AK238" s="35"/>
      <c r="AL238" s="35"/>
      <c r="AM238" s="35"/>
      <c r="AN238" s="62"/>
      <c r="AO238" s="62"/>
      <c r="AP238" s="62"/>
      <c r="AQ238" s="62"/>
      <c r="AR238" s="62"/>
      <c r="AS238" s="62"/>
      <c r="AT238" s="62"/>
      <c r="AU238" s="62"/>
      <c r="AV238" s="62"/>
      <c r="AW238" s="62"/>
      <c r="AX238" s="62"/>
      <c r="AY238" s="62"/>
      <c r="AZ238" s="62"/>
      <c r="BA238" s="62"/>
      <c r="BB238" s="62"/>
      <c r="BC238" s="5"/>
      <c r="BD238" s="5"/>
      <c r="BE238" s="5"/>
      <c r="BF238" s="5"/>
      <c r="BG238" s="5"/>
      <c r="BH238" s="5"/>
      <c r="BI238" s="5"/>
      <c r="BJ238" s="5"/>
      <c r="BK238" s="5"/>
      <c r="BL238" s="5"/>
      <c r="BM238" s="5"/>
      <c r="BN238" s="5"/>
      <c r="BO238" s="5"/>
      <c r="BP238" s="5"/>
      <c r="BQ238" s="5"/>
      <c r="BR238" s="62"/>
      <c r="BS238" s="62"/>
      <c r="BT238" s="62"/>
      <c r="BU238" s="62"/>
      <c r="BV238" s="62"/>
      <c r="BW238" s="62"/>
      <c r="BX238" s="62"/>
      <c r="BY238" s="62"/>
      <c r="BZ238" s="62"/>
      <c r="CA238" s="62"/>
      <c r="CB238" s="62"/>
      <c r="CC238" s="62"/>
      <c r="CD238" s="62"/>
      <c r="CE238" s="62"/>
      <c r="CF238" s="62"/>
      <c r="CG238" s="5"/>
      <c r="CH238" s="5"/>
      <c r="CI238" s="5"/>
      <c r="CJ238" s="5"/>
      <c r="CK238" s="5"/>
      <c r="CL238" s="5"/>
      <c r="CM238" s="5"/>
      <c r="CN238" s="5"/>
      <c r="CO238" s="5"/>
      <c r="CP238" s="5"/>
      <c r="CQ238" s="5"/>
      <c r="CR238" s="5"/>
      <c r="CS238" s="5"/>
      <c r="CT238" s="5"/>
      <c r="CU238" s="5"/>
      <c r="CV238" s="62"/>
      <c r="CW238" s="62"/>
      <c r="CX238" s="62"/>
      <c r="CY238" s="62"/>
      <c r="CZ238" s="62"/>
      <c r="DA238" s="62"/>
      <c r="DB238" s="62"/>
      <c r="DC238" s="62"/>
      <c r="DD238" s="62"/>
      <c r="DE238" s="62"/>
      <c r="DF238" s="62"/>
      <c r="DG238" s="62"/>
      <c r="DH238" s="62"/>
      <c r="DI238" s="62"/>
      <c r="DJ238" s="62"/>
      <c r="DK238" s="5"/>
      <c r="DL238" s="5"/>
      <c r="DM238" s="5"/>
      <c r="DN238" s="5"/>
      <c r="DO238" s="5"/>
      <c r="DP238" s="5"/>
      <c r="DQ238" s="5"/>
      <c r="DR238" s="5"/>
      <c r="DS238" s="5"/>
      <c r="DT238" s="5"/>
      <c r="DU238" s="5"/>
      <c r="DV238" s="5"/>
      <c r="DW238" s="5"/>
      <c r="DX238" s="5"/>
      <c r="DY238" s="5"/>
      <c r="DZ238" s="62"/>
      <c r="EA238" s="62"/>
      <c r="EB238" s="62"/>
      <c r="EC238" s="62"/>
      <c r="ED238" s="62"/>
      <c r="EE238" s="62"/>
      <c r="EF238" s="62"/>
      <c r="EG238" s="62"/>
      <c r="EH238" s="62"/>
      <c r="EI238" s="62"/>
      <c r="EJ238" s="62"/>
      <c r="EK238" s="62"/>
      <c r="EL238" s="62"/>
      <c r="EM238" s="62"/>
      <c r="EN238" s="62"/>
      <c r="EO238" s="5"/>
      <c r="EP238" s="5"/>
      <c r="EQ238" s="5"/>
      <c r="ER238" s="5"/>
      <c r="ES238" s="5"/>
      <c r="ET238" s="5"/>
      <c r="EU238" s="5"/>
      <c r="EV238" s="5"/>
      <c r="EW238" s="5"/>
      <c r="EX238" s="5"/>
      <c r="EY238" s="5"/>
      <c r="EZ238" s="5"/>
      <c r="FA238" s="5"/>
      <c r="FB238" s="5"/>
      <c r="FC238" s="5"/>
      <c r="FD238" s="62"/>
      <c r="FE238" s="62"/>
      <c r="FF238" s="62"/>
      <c r="FG238" s="62"/>
      <c r="FH238" s="62"/>
      <c r="FI238" s="62"/>
      <c r="FJ238" s="62"/>
      <c r="FK238" s="62"/>
      <c r="FL238" s="62"/>
      <c r="FM238" s="62"/>
      <c r="FN238" s="62"/>
      <c r="FO238" s="62"/>
      <c r="FP238" s="62"/>
      <c r="FQ238" s="62"/>
      <c r="FR238" s="62"/>
      <c r="FS238" s="5"/>
      <c r="FT238" s="5"/>
      <c r="FU238" s="5"/>
      <c r="FV238" s="5"/>
      <c r="FW238" s="5"/>
      <c r="FX238" s="5"/>
      <c r="FY238" s="5"/>
      <c r="FZ238" s="5"/>
      <c r="GA238" s="5"/>
      <c r="GB238" s="5"/>
      <c r="GC238" s="5"/>
      <c r="GD238" s="5"/>
      <c r="GE238" s="5"/>
      <c r="GF238" s="5"/>
      <c r="GG238" s="5"/>
      <c r="GH238" s="62"/>
      <c r="GI238" s="62"/>
      <c r="GJ238" s="62"/>
      <c r="GK238" s="62"/>
      <c r="GL238" s="62"/>
      <c r="GM238" s="62"/>
      <c r="GN238" s="62"/>
      <c r="GO238" s="62"/>
      <c r="GP238" s="62"/>
      <c r="GQ238" s="62"/>
      <c r="GR238" s="62"/>
      <c r="GS238" s="62"/>
      <c r="GT238" s="62"/>
      <c r="GU238" s="62"/>
      <c r="GV238" s="62"/>
      <c r="GW238" s="5"/>
      <c r="GX238" s="5"/>
      <c r="GY238" s="5"/>
      <c r="GZ238" s="5"/>
      <c r="HA238" s="5"/>
      <c r="HB238" s="5"/>
      <c r="HC238" s="5"/>
      <c r="HD238" s="5"/>
      <c r="HE238" s="5"/>
      <c r="HF238" s="5"/>
      <c r="HG238" s="5"/>
      <c r="HH238" s="5"/>
      <c r="HI238" s="5"/>
      <c r="HJ238" s="5"/>
      <c r="HK238" s="5"/>
      <c r="HL238" s="62"/>
      <c r="HM238" s="62"/>
      <c r="HN238" s="62"/>
      <c r="HO238" s="62"/>
      <c r="HP238" s="62"/>
      <c r="HQ238" s="62"/>
      <c r="HR238" s="62"/>
      <c r="HS238" s="62"/>
      <c r="HT238" s="62"/>
      <c r="HU238" s="62"/>
      <c r="HV238" s="62"/>
      <c r="HW238" s="62"/>
      <c r="HX238" s="62"/>
      <c r="HY238" s="62"/>
      <c r="HZ238" s="62"/>
      <c r="IA238" s="5"/>
      <c r="IB238" s="5"/>
      <c r="IC238" s="5"/>
      <c r="ID238" s="5"/>
      <c r="IE238" s="5"/>
      <c r="IF238" s="5"/>
      <c r="IG238" s="5"/>
      <c r="IH238" s="5"/>
      <c r="II238" s="5"/>
      <c r="IJ238" s="5"/>
      <c r="IK238" s="5"/>
      <c r="IL238" s="5"/>
      <c r="IM238" s="5"/>
      <c r="IN238" s="5"/>
      <c r="IO238" s="5"/>
      <c r="IP238" s="62"/>
      <c r="IQ238" s="62"/>
      <c r="IR238" s="62"/>
      <c r="IS238" s="62"/>
      <c r="IT238" s="62"/>
      <c r="IU238" s="62"/>
      <c r="IV238" s="62"/>
      <c r="IW238" s="62"/>
      <c r="IX238" s="62"/>
      <c r="IY238" s="62"/>
      <c r="IZ238" s="62"/>
      <c r="JA238" s="62"/>
      <c r="JB238" s="62"/>
      <c r="JC238" s="62"/>
      <c r="JD238" s="62"/>
      <c r="JE238" s="5"/>
      <c r="JF238" s="5"/>
      <c r="JG238" s="5"/>
      <c r="JH238" s="5"/>
      <c r="JI238" s="5"/>
      <c r="JJ238" s="5"/>
      <c r="JK238" s="5"/>
      <c r="JL238" s="5"/>
      <c r="JM238" s="5"/>
      <c r="JN238" s="5"/>
      <c r="JO238" s="5"/>
      <c r="JP238" s="5"/>
      <c r="JQ238" s="5"/>
      <c r="JR238" s="5"/>
      <c r="JS238" s="5"/>
      <c r="JT238" s="62"/>
      <c r="JU238" s="62"/>
      <c r="JV238" s="62"/>
      <c r="JW238" s="62"/>
      <c r="JX238" s="62"/>
      <c r="JY238" s="62"/>
      <c r="JZ238" s="62"/>
      <c r="KA238" s="62"/>
      <c r="KB238" s="62"/>
      <c r="KC238" s="62"/>
      <c r="KD238" s="62"/>
      <c r="KE238" s="62"/>
      <c r="KF238" s="62"/>
      <c r="KG238" s="62"/>
      <c r="KH238" s="62"/>
      <c r="KI238" s="5"/>
      <c r="KJ238" s="5"/>
      <c r="KK238" s="5"/>
      <c r="KL238" s="5"/>
      <c r="KM238" s="5"/>
      <c r="KN238" s="5"/>
      <c r="KO238" s="5"/>
      <c r="KP238" s="5"/>
      <c r="KQ238" s="5"/>
      <c r="KR238" s="5"/>
      <c r="KS238" s="5"/>
      <c r="KT238" s="5"/>
      <c r="KU238" s="5"/>
      <c r="KV238" s="5"/>
      <c r="KW238" s="5"/>
      <c r="KX238" s="62"/>
      <c r="KY238" s="62"/>
      <c r="KZ238" s="62"/>
      <c r="LA238" s="62"/>
      <c r="LB238" s="62"/>
      <c r="LC238" s="62"/>
      <c r="LD238" s="62"/>
      <c r="LE238" s="62"/>
      <c r="LF238" s="62"/>
      <c r="LG238" s="62"/>
      <c r="LH238" s="62"/>
      <c r="LI238" s="62"/>
      <c r="LJ238" s="62"/>
      <c r="LK238" s="62"/>
      <c r="LL238" s="62"/>
    </row>
    <row r="239" spans="1:324" x14ac:dyDescent="0.35">
      <c r="A239" s="131">
        <v>235</v>
      </c>
      <c r="B239" s="170"/>
      <c r="C239" s="170"/>
      <c r="D239" s="152">
        <v>316</v>
      </c>
      <c r="E239" s="72" t="str">
        <f>'BVEM Scorecard'!F238</f>
        <v>Solar</v>
      </c>
      <c r="F239" s="96"/>
      <c r="G239" s="96"/>
      <c r="H239" s="96"/>
      <c r="I239" s="96"/>
      <c r="J239" s="66"/>
      <c r="K239" s="66"/>
      <c r="L239" s="66"/>
      <c r="M239" s="66"/>
      <c r="N239" s="66"/>
      <c r="O239" s="66"/>
      <c r="P239" s="66"/>
      <c r="Q239" s="66"/>
      <c r="R239" s="66"/>
      <c r="S239" s="66"/>
      <c r="T239" s="66"/>
      <c r="U239" s="66"/>
      <c r="V239" s="66"/>
      <c r="W239" s="66"/>
      <c r="X239" s="35"/>
      <c r="Y239" s="5"/>
      <c r="Z239" s="5"/>
      <c r="AA239" s="5"/>
      <c r="AB239" s="5"/>
      <c r="AC239" s="5"/>
      <c r="AD239" s="5"/>
      <c r="AE239" s="5"/>
      <c r="AF239" s="5"/>
      <c r="AG239" s="5"/>
      <c r="AH239" s="5"/>
      <c r="AI239" s="5"/>
      <c r="AJ239" s="35"/>
      <c r="AK239" s="35"/>
      <c r="AL239" s="35"/>
      <c r="AM239" s="35"/>
      <c r="AN239" s="62"/>
      <c r="AO239" s="62"/>
      <c r="AP239" s="62"/>
      <c r="AQ239" s="62"/>
      <c r="AR239" s="62"/>
      <c r="AS239" s="62"/>
      <c r="AT239" s="62"/>
      <c r="AU239" s="62"/>
      <c r="AV239" s="62"/>
      <c r="AW239" s="62"/>
      <c r="AX239" s="62"/>
      <c r="AY239" s="62"/>
      <c r="AZ239" s="62"/>
      <c r="BA239" s="62"/>
      <c r="BB239" s="62"/>
      <c r="BC239" s="5"/>
      <c r="BD239" s="5"/>
      <c r="BE239" s="5"/>
      <c r="BF239" s="5"/>
      <c r="BG239" s="5"/>
      <c r="BH239" s="5"/>
      <c r="BI239" s="5"/>
      <c r="BJ239" s="5"/>
      <c r="BK239" s="5"/>
      <c r="BL239" s="5"/>
      <c r="BM239" s="5"/>
      <c r="BN239" s="5"/>
      <c r="BO239" s="5"/>
      <c r="BP239" s="5"/>
      <c r="BQ239" s="5"/>
      <c r="BR239" s="62"/>
      <c r="BS239" s="62"/>
      <c r="BT239" s="62"/>
      <c r="BU239" s="62"/>
      <c r="BV239" s="62"/>
      <c r="BW239" s="62"/>
      <c r="BX239" s="62"/>
      <c r="BY239" s="62"/>
      <c r="BZ239" s="62"/>
      <c r="CA239" s="62"/>
      <c r="CB239" s="62"/>
      <c r="CC239" s="62"/>
      <c r="CD239" s="62"/>
      <c r="CE239" s="62"/>
      <c r="CF239" s="62"/>
      <c r="CG239" s="5"/>
      <c r="CH239" s="5"/>
      <c r="CI239" s="5"/>
      <c r="CJ239" s="5"/>
      <c r="CK239" s="5"/>
      <c r="CL239" s="5"/>
      <c r="CM239" s="5"/>
      <c r="CN239" s="5"/>
      <c r="CO239" s="5"/>
      <c r="CP239" s="5"/>
      <c r="CQ239" s="5"/>
      <c r="CR239" s="5"/>
      <c r="CS239" s="5"/>
      <c r="CT239" s="5"/>
      <c r="CU239" s="5"/>
      <c r="CV239" s="62"/>
      <c r="CW239" s="62"/>
      <c r="CX239" s="62"/>
      <c r="CY239" s="62"/>
      <c r="CZ239" s="62"/>
      <c r="DA239" s="62"/>
      <c r="DB239" s="62"/>
      <c r="DC239" s="62"/>
      <c r="DD239" s="62"/>
      <c r="DE239" s="62"/>
      <c r="DF239" s="62"/>
      <c r="DG239" s="62"/>
      <c r="DH239" s="62"/>
      <c r="DI239" s="62"/>
      <c r="DJ239" s="62"/>
      <c r="DK239" s="5"/>
      <c r="DL239" s="5"/>
      <c r="DM239" s="5"/>
      <c r="DN239" s="5"/>
      <c r="DO239" s="5"/>
      <c r="DP239" s="5"/>
      <c r="DQ239" s="5"/>
      <c r="DR239" s="5"/>
      <c r="DS239" s="5"/>
      <c r="DT239" s="5"/>
      <c r="DU239" s="5"/>
      <c r="DV239" s="5"/>
      <c r="DW239" s="5"/>
      <c r="DX239" s="5"/>
      <c r="DY239" s="5"/>
      <c r="DZ239" s="62"/>
      <c r="EA239" s="62"/>
      <c r="EB239" s="62"/>
      <c r="EC239" s="62"/>
      <c r="ED239" s="62"/>
      <c r="EE239" s="62"/>
      <c r="EF239" s="62"/>
      <c r="EG239" s="62"/>
      <c r="EH239" s="62"/>
      <c r="EI239" s="62"/>
      <c r="EJ239" s="62"/>
      <c r="EK239" s="62"/>
      <c r="EL239" s="62"/>
      <c r="EM239" s="62"/>
      <c r="EN239" s="62"/>
      <c r="EO239" s="5"/>
      <c r="EP239" s="5"/>
      <c r="EQ239" s="5"/>
      <c r="ER239" s="5"/>
      <c r="ES239" s="5"/>
      <c r="ET239" s="5"/>
      <c r="EU239" s="5"/>
      <c r="EV239" s="5"/>
      <c r="EW239" s="5"/>
      <c r="EX239" s="5"/>
      <c r="EY239" s="5"/>
      <c r="EZ239" s="5"/>
      <c r="FA239" s="5"/>
      <c r="FB239" s="5"/>
      <c r="FC239" s="5"/>
      <c r="FD239" s="62"/>
      <c r="FE239" s="62"/>
      <c r="FF239" s="62"/>
      <c r="FG239" s="62"/>
      <c r="FH239" s="62"/>
      <c r="FI239" s="62"/>
      <c r="FJ239" s="62"/>
      <c r="FK239" s="62"/>
      <c r="FL239" s="62"/>
      <c r="FM239" s="62"/>
      <c r="FN239" s="62"/>
      <c r="FO239" s="62"/>
      <c r="FP239" s="62"/>
      <c r="FQ239" s="62"/>
      <c r="FR239" s="62"/>
      <c r="FS239" s="5"/>
      <c r="FT239" s="5"/>
      <c r="FU239" s="5"/>
      <c r="FV239" s="5"/>
      <c r="FW239" s="5"/>
      <c r="FX239" s="5"/>
      <c r="FY239" s="5"/>
      <c r="FZ239" s="5"/>
      <c r="GA239" s="5"/>
      <c r="GB239" s="5"/>
      <c r="GC239" s="5"/>
      <c r="GD239" s="5"/>
      <c r="GE239" s="5"/>
      <c r="GF239" s="5"/>
      <c r="GG239" s="5"/>
      <c r="GH239" s="62"/>
      <c r="GI239" s="62"/>
      <c r="GJ239" s="62"/>
      <c r="GK239" s="62"/>
      <c r="GL239" s="62"/>
      <c r="GM239" s="62"/>
      <c r="GN239" s="62"/>
      <c r="GO239" s="62"/>
      <c r="GP239" s="62"/>
      <c r="GQ239" s="62"/>
      <c r="GR239" s="62"/>
      <c r="GS239" s="62"/>
      <c r="GT239" s="62"/>
      <c r="GU239" s="62"/>
      <c r="GV239" s="62"/>
      <c r="GW239" s="5"/>
      <c r="GX239" s="5"/>
      <c r="GY239" s="5"/>
      <c r="GZ239" s="5"/>
      <c r="HA239" s="5"/>
      <c r="HB239" s="5"/>
      <c r="HC239" s="5"/>
      <c r="HD239" s="5"/>
      <c r="HE239" s="5"/>
      <c r="HF239" s="5"/>
      <c r="HG239" s="5"/>
      <c r="HH239" s="5"/>
      <c r="HI239" s="5"/>
      <c r="HJ239" s="5"/>
      <c r="HK239" s="5"/>
      <c r="HL239" s="62"/>
      <c r="HM239" s="62"/>
      <c r="HN239" s="62"/>
      <c r="HO239" s="62"/>
      <c r="HP239" s="62"/>
      <c r="HQ239" s="62"/>
      <c r="HR239" s="62"/>
      <c r="HS239" s="62"/>
      <c r="HT239" s="62"/>
      <c r="HU239" s="62"/>
      <c r="HV239" s="62"/>
      <c r="HW239" s="62"/>
      <c r="HX239" s="62"/>
      <c r="HY239" s="62"/>
      <c r="HZ239" s="62"/>
      <c r="IA239" s="5"/>
      <c r="IB239" s="5"/>
      <c r="IC239" s="5"/>
      <c r="ID239" s="5"/>
      <c r="IE239" s="5"/>
      <c r="IF239" s="5"/>
      <c r="IG239" s="5"/>
      <c r="IH239" s="5"/>
      <c r="II239" s="5"/>
      <c r="IJ239" s="5"/>
      <c r="IK239" s="5"/>
      <c r="IL239" s="5"/>
      <c r="IM239" s="5"/>
      <c r="IN239" s="5"/>
      <c r="IO239" s="5"/>
      <c r="IP239" s="62"/>
      <c r="IQ239" s="62"/>
      <c r="IR239" s="62"/>
      <c r="IS239" s="62"/>
      <c r="IT239" s="62"/>
      <c r="IU239" s="62"/>
      <c r="IV239" s="62"/>
      <c r="IW239" s="62"/>
      <c r="IX239" s="62"/>
      <c r="IY239" s="62"/>
      <c r="IZ239" s="62"/>
      <c r="JA239" s="62"/>
      <c r="JB239" s="62"/>
      <c r="JC239" s="62"/>
      <c r="JD239" s="62"/>
      <c r="JE239" s="5"/>
      <c r="JF239" s="5"/>
      <c r="JG239" s="5"/>
      <c r="JH239" s="5"/>
      <c r="JI239" s="5"/>
      <c r="JJ239" s="5"/>
      <c r="JK239" s="5"/>
      <c r="JL239" s="5"/>
      <c r="JM239" s="5"/>
      <c r="JN239" s="5"/>
      <c r="JO239" s="5"/>
      <c r="JP239" s="5"/>
      <c r="JQ239" s="5"/>
      <c r="JR239" s="5"/>
      <c r="JS239" s="5"/>
      <c r="JT239" s="62"/>
      <c r="JU239" s="62"/>
      <c r="JV239" s="62"/>
      <c r="JW239" s="62"/>
      <c r="JX239" s="62"/>
      <c r="JY239" s="62"/>
      <c r="JZ239" s="62"/>
      <c r="KA239" s="62"/>
      <c r="KB239" s="62"/>
      <c r="KC239" s="62"/>
      <c r="KD239" s="62"/>
      <c r="KE239" s="62"/>
      <c r="KF239" s="62"/>
      <c r="KG239" s="62"/>
      <c r="KH239" s="62"/>
      <c r="KI239" s="5"/>
      <c r="KJ239" s="5"/>
      <c r="KK239" s="5"/>
      <c r="KL239" s="5"/>
      <c r="KM239" s="5"/>
      <c r="KN239" s="5"/>
      <c r="KO239" s="5"/>
      <c r="KP239" s="5"/>
      <c r="KQ239" s="5"/>
      <c r="KR239" s="5"/>
      <c r="KS239" s="5"/>
      <c r="KT239" s="5"/>
      <c r="KU239" s="5"/>
      <c r="KV239" s="5"/>
      <c r="KW239" s="5"/>
      <c r="KX239" s="62"/>
      <c r="KY239" s="62"/>
      <c r="KZ239" s="62"/>
      <c r="LA239" s="62"/>
      <c r="LB239" s="62"/>
      <c r="LC239" s="62"/>
      <c r="LD239" s="62"/>
      <c r="LE239" s="62"/>
      <c r="LF239" s="62"/>
      <c r="LG239" s="62"/>
      <c r="LH239" s="62"/>
      <c r="LI239" s="62"/>
      <c r="LJ239" s="62"/>
      <c r="LK239" s="62"/>
      <c r="LL239" s="62"/>
    </row>
    <row r="240" spans="1:324" x14ac:dyDescent="0.35">
      <c r="A240" s="131">
        <v>236</v>
      </c>
      <c r="B240" s="170"/>
      <c r="C240" s="170"/>
      <c r="D240" s="152">
        <v>500</v>
      </c>
      <c r="E240" s="72" t="str">
        <f>'BVEM Scorecard'!F239</f>
        <v>Storage</v>
      </c>
      <c r="F240" s="96">
        <f t="shared" si="199"/>
        <v>0.8</v>
      </c>
      <c r="G240" s="96">
        <f t="shared" si="200"/>
        <v>0.91999999999999993</v>
      </c>
      <c r="H240" s="96">
        <f t="shared" si="201"/>
        <v>0.8</v>
      </c>
      <c r="I240" s="96">
        <f t="shared" si="202"/>
        <v>0.91999999999999993</v>
      </c>
      <c r="J240" s="66">
        <v>1</v>
      </c>
      <c r="K240" s="66">
        <v>1</v>
      </c>
      <c r="L240" s="66">
        <v>234.66666666666666</v>
      </c>
      <c r="M240" s="66">
        <v>0</v>
      </c>
      <c r="N240" s="66">
        <v>0</v>
      </c>
      <c r="O240" s="66">
        <v>0</v>
      </c>
      <c r="P240" s="66">
        <v>0</v>
      </c>
      <c r="Q240" s="66">
        <v>0.6</v>
      </c>
      <c r="R240" s="66">
        <v>1</v>
      </c>
      <c r="S240" s="66">
        <v>1</v>
      </c>
      <c r="T240" s="66">
        <v>1</v>
      </c>
      <c r="U240" s="66">
        <v>1</v>
      </c>
      <c r="V240" s="66">
        <f t="shared" ref="V240" si="262">SUM(Q240:U240)</f>
        <v>4.5999999999999996</v>
      </c>
      <c r="W240" s="66">
        <f t="shared" ref="W240" si="263">Q$4*Q240+R$4*R240+S$4*S240+T$4*T240+U$4*U240</f>
        <v>0.8</v>
      </c>
      <c r="X240" s="35" t="s">
        <v>161</v>
      </c>
      <c r="Y240" s="5">
        <v>1</v>
      </c>
      <c r="Z240" s="5">
        <v>18</v>
      </c>
      <c r="AA240" s="5">
        <v>0</v>
      </c>
      <c r="AB240" s="5">
        <v>0</v>
      </c>
      <c r="AC240" s="5">
        <v>0</v>
      </c>
      <c r="AD240" s="5">
        <v>0</v>
      </c>
      <c r="AE240" s="5">
        <v>0.6</v>
      </c>
      <c r="AF240" s="5">
        <v>1</v>
      </c>
      <c r="AG240" s="5">
        <v>1</v>
      </c>
      <c r="AH240" s="5">
        <v>1</v>
      </c>
      <c r="AI240" s="5">
        <v>1</v>
      </c>
      <c r="AJ240" s="35">
        <f t="shared" ref="AJ240" si="264">SUM(AE240:AI240)</f>
        <v>4.5999999999999996</v>
      </c>
      <c r="AK240" s="35">
        <f t="shared" ref="AK240" si="265">IFERROR(Z240/SUM($Z240,$AP240,$BE240,$BT240,$CI240,$CX240,$DM240,$EB240,$EQ240,$FF240,$FU240,$GJ240,$GY240,$HN240,$IC240,$IR240,$JG240,$JV240,$KK240,$KZ240),"")</f>
        <v>6.1433447098976107E-2</v>
      </c>
      <c r="AL240" s="35">
        <f t="shared" ref="AL240" si="266">IFERROR((AE$4*AE240+AF$4*AF240+AG$4*AG240+AH$4*AH240+AI$4*AI240)*AK240,"")</f>
        <v>4.9146757679180891E-2</v>
      </c>
      <c r="AM240" s="35"/>
      <c r="AN240" s="62" t="s">
        <v>162</v>
      </c>
      <c r="AO240" s="62">
        <v>1</v>
      </c>
      <c r="AP240" s="62">
        <v>5</v>
      </c>
      <c r="AQ240" s="62">
        <v>0</v>
      </c>
      <c r="AR240" s="62">
        <v>0</v>
      </c>
      <c r="AS240" s="62">
        <v>0</v>
      </c>
      <c r="AT240" s="62">
        <v>0</v>
      </c>
      <c r="AU240" s="62">
        <v>0.6</v>
      </c>
      <c r="AV240" s="62">
        <v>1</v>
      </c>
      <c r="AW240" s="62">
        <v>1</v>
      </c>
      <c r="AX240" s="62">
        <v>1</v>
      </c>
      <c r="AY240" s="62">
        <v>1</v>
      </c>
      <c r="AZ240" s="62">
        <f t="shared" ref="AZ240" si="267">SUM(AU240:AY240)</f>
        <v>4.5999999999999996</v>
      </c>
      <c r="BA240" s="62">
        <f t="shared" ref="BA240" si="268">IFERROR(AP240/SUM($Z240,$AP240,$BE240,$BT240,$CI240,$CX240,$DM240,$EB240,$EQ240,$FF240,$FU240,$GJ240,$GY240,$HN240,$IC240,$IR240,$JG240,$JV240,$KK240,$KZ240),"")</f>
        <v>1.7064846416382253E-2</v>
      </c>
      <c r="BB240" s="62">
        <f t="shared" ref="BB240" si="269">IFERROR((AU$4*AU240+AV$4*AV240+AW$4*AW240+AX$4*AX240+AY$4*AY240)*BA240,"")</f>
        <v>1.3651877133105804E-2</v>
      </c>
      <c r="BC240" s="5" t="s">
        <v>163</v>
      </c>
      <c r="BD240" s="5">
        <v>1</v>
      </c>
      <c r="BE240" s="5">
        <v>180</v>
      </c>
      <c r="BF240" s="5">
        <v>0</v>
      </c>
      <c r="BG240" s="5">
        <v>0</v>
      </c>
      <c r="BH240" s="5">
        <v>0</v>
      </c>
      <c r="BI240" s="5"/>
      <c r="BJ240" s="5">
        <v>0.6</v>
      </c>
      <c r="BK240" s="5">
        <v>1</v>
      </c>
      <c r="BL240" s="5">
        <v>1</v>
      </c>
      <c r="BM240" s="5">
        <v>1</v>
      </c>
      <c r="BN240" s="5">
        <v>1</v>
      </c>
      <c r="BO240" s="5">
        <f t="shared" ref="BO240" si="270">SUM(BJ240:BN240)</f>
        <v>4.5999999999999996</v>
      </c>
      <c r="BP240" s="5">
        <f t="shared" ref="BP240" si="271">IFERROR(BE240/SUM($Z240,$AP240,$BE240,$BT240,$CI240,$CX240,$DM240,$EB240,$EQ240,$FF240,$FU240,$GJ240,$GY240,$HN240,$IC240,$IR240,$JG240,$JV240,$KK240,$KZ240),"")</f>
        <v>0.61433447098976113</v>
      </c>
      <c r="BQ240" s="5">
        <f t="shared" ref="BQ240" si="272">IFERROR((BJ$4*BJ240+BK$4*BK240+BL$4*BL240+BM$4*BM240+BN$4*BN240)*BP240,"")</f>
        <v>0.49146757679180891</v>
      </c>
      <c r="BR240" s="62" t="s">
        <v>109</v>
      </c>
      <c r="BS240" s="62">
        <v>1</v>
      </c>
      <c r="BT240" s="62">
        <v>90</v>
      </c>
      <c r="BU240" s="62">
        <v>0</v>
      </c>
      <c r="BV240" s="62">
        <v>0</v>
      </c>
      <c r="BW240" s="62">
        <v>0</v>
      </c>
      <c r="BX240" s="62"/>
      <c r="BY240" s="62">
        <v>0.6</v>
      </c>
      <c r="BZ240" s="62">
        <v>1</v>
      </c>
      <c r="CA240" s="62">
        <v>1</v>
      </c>
      <c r="CB240" s="62">
        <v>1</v>
      </c>
      <c r="CC240" s="62">
        <v>1</v>
      </c>
      <c r="CD240" s="62">
        <f t="shared" ref="CD240" si="273">SUM(BY240:CC240)</f>
        <v>4.5999999999999996</v>
      </c>
      <c r="CE240" s="62">
        <f t="shared" ref="CE240" si="274">IFERROR(BT240/SUM($Z240,$AP240,$BE240,$BT240,$CI240,$CX240,$DM240,$EB240,$EQ240,$FF240,$FU240,$GJ240,$GY240,$HN240,$IC240,$IR240,$JG240,$JV240,$KK240,$KZ240),"")</f>
        <v>0.30716723549488056</v>
      </c>
      <c r="CF240" s="62">
        <f t="shared" ref="CF240" si="275">IFERROR((BY$4*BY240+BZ$4*BZ240+CA$4*CA240+CB$4*CB240+CC$4*CC240)*CE240,"")</f>
        <v>0.24573378839590446</v>
      </c>
      <c r="CG240" s="5"/>
      <c r="CH240" s="5"/>
      <c r="CI240" s="5"/>
      <c r="CJ240" s="5"/>
      <c r="CK240" s="5"/>
      <c r="CL240" s="5"/>
      <c r="CM240" s="5"/>
      <c r="CN240" s="5"/>
      <c r="CO240" s="5"/>
      <c r="CP240" s="5"/>
      <c r="CQ240" s="5"/>
      <c r="CR240" s="5"/>
      <c r="CS240" s="5"/>
      <c r="CT240" s="5"/>
      <c r="CU240" s="5"/>
      <c r="CV240" s="62"/>
      <c r="CW240" s="62"/>
      <c r="CX240" s="62"/>
      <c r="CY240" s="62"/>
      <c r="CZ240" s="62"/>
      <c r="DA240" s="62"/>
      <c r="DB240" s="62"/>
      <c r="DC240" s="62"/>
      <c r="DD240" s="62"/>
      <c r="DE240" s="62"/>
      <c r="DF240" s="62"/>
      <c r="DG240" s="62"/>
      <c r="DH240" s="62"/>
      <c r="DI240" s="62"/>
      <c r="DJ240" s="62"/>
      <c r="DK240" s="5"/>
      <c r="DL240" s="5"/>
      <c r="DM240" s="5"/>
      <c r="DN240" s="5"/>
      <c r="DO240" s="5"/>
      <c r="DP240" s="5"/>
      <c r="DQ240" s="5"/>
      <c r="DR240" s="5"/>
      <c r="DS240" s="5"/>
      <c r="DT240" s="5"/>
      <c r="DU240" s="5"/>
      <c r="DV240" s="5"/>
      <c r="DW240" s="5"/>
      <c r="DX240" s="5"/>
      <c r="DY240" s="5"/>
      <c r="DZ240" s="62"/>
      <c r="EA240" s="62"/>
      <c r="EB240" s="62"/>
      <c r="EC240" s="62"/>
      <c r="ED240" s="62"/>
      <c r="EE240" s="62"/>
      <c r="EF240" s="62"/>
      <c r="EG240" s="62"/>
      <c r="EH240" s="62"/>
      <c r="EI240" s="62"/>
      <c r="EJ240" s="62"/>
      <c r="EK240" s="62"/>
      <c r="EL240" s="62"/>
      <c r="EM240" s="62"/>
      <c r="EN240" s="62"/>
      <c r="EO240" s="5"/>
      <c r="EP240" s="5"/>
      <c r="EQ240" s="5"/>
      <c r="ER240" s="5"/>
      <c r="ES240" s="5"/>
      <c r="ET240" s="5"/>
      <c r="EU240" s="5"/>
      <c r="EV240" s="5"/>
      <c r="EW240" s="5"/>
      <c r="EX240" s="5"/>
      <c r="EY240" s="5"/>
      <c r="EZ240" s="5"/>
      <c r="FA240" s="5"/>
      <c r="FB240" s="5"/>
      <c r="FC240" s="5"/>
      <c r="FD240" s="62"/>
      <c r="FE240" s="62"/>
      <c r="FF240" s="62"/>
      <c r="FG240" s="62"/>
      <c r="FH240" s="62"/>
      <c r="FI240" s="62"/>
      <c r="FJ240" s="62"/>
      <c r="FK240" s="62"/>
      <c r="FL240" s="62"/>
      <c r="FM240" s="62"/>
      <c r="FN240" s="62"/>
      <c r="FO240" s="62"/>
      <c r="FP240" s="62"/>
      <c r="FQ240" s="62"/>
      <c r="FR240" s="62"/>
      <c r="FS240" s="5"/>
      <c r="FT240" s="5"/>
      <c r="FU240" s="5"/>
      <c r="FV240" s="5"/>
      <c r="FW240" s="5"/>
      <c r="FX240" s="5"/>
      <c r="FY240" s="5"/>
      <c r="FZ240" s="5"/>
      <c r="GA240" s="5"/>
      <c r="GB240" s="5"/>
      <c r="GC240" s="5"/>
      <c r="GD240" s="5"/>
      <c r="GE240" s="5"/>
      <c r="GF240" s="5"/>
      <c r="GG240" s="5"/>
      <c r="GH240" s="62"/>
      <c r="GI240" s="62"/>
      <c r="GJ240" s="62"/>
      <c r="GK240" s="62"/>
      <c r="GL240" s="62"/>
      <c r="GM240" s="62"/>
      <c r="GN240" s="62"/>
      <c r="GO240" s="62"/>
      <c r="GP240" s="62"/>
      <c r="GQ240" s="62"/>
      <c r="GR240" s="62"/>
      <c r="GS240" s="62"/>
      <c r="GT240" s="62"/>
      <c r="GU240" s="62"/>
      <c r="GV240" s="62"/>
      <c r="GW240" s="5"/>
      <c r="GX240" s="5"/>
      <c r="GY240" s="5"/>
      <c r="GZ240" s="5"/>
      <c r="HA240" s="5"/>
      <c r="HB240" s="5"/>
      <c r="HC240" s="5"/>
      <c r="HD240" s="5"/>
      <c r="HE240" s="5"/>
      <c r="HF240" s="5"/>
      <c r="HG240" s="5"/>
      <c r="HH240" s="5"/>
      <c r="HI240" s="5"/>
      <c r="HJ240" s="5"/>
      <c r="HK240" s="5"/>
      <c r="HL240" s="62"/>
      <c r="HM240" s="62"/>
      <c r="HN240" s="62"/>
      <c r="HO240" s="62"/>
      <c r="HP240" s="62"/>
      <c r="HQ240" s="62"/>
      <c r="HR240" s="62"/>
      <c r="HS240" s="62"/>
      <c r="HT240" s="62"/>
      <c r="HU240" s="62"/>
      <c r="HV240" s="62"/>
      <c r="HW240" s="62"/>
      <c r="HX240" s="62"/>
      <c r="HY240" s="62"/>
      <c r="HZ240" s="62"/>
      <c r="IA240" s="5"/>
      <c r="IB240" s="5"/>
      <c r="IC240" s="5"/>
      <c r="ID240" s="5"/>
      <c r="IE240" s="5"/>
      <c r="IF240" s="5"/>
      <c r="IG240" s="5"/>
      <c r="IH240" s="5"/>
      <c r="II240" s="5"/>
      <c r="IJ240" s="5"/>
      <c r="IK240" s="5"/>
      <c r="IL240" s="5"/>
      <c r="IM240" s="5"/>
      <c r="IN240" s="5"/>
      <c r="IO240" s="5"/>
      <c r="IP240" s="62"/>
      <c r="IQ240" s="62"/>
      <c r="IR240" s="62"/>
      <c r="IS240" s="62"/>
      <c r="IT240" s="62"/>
      <c r="IU240" s="62"/>
      <c r="IV240" s="62"/>
      <c r="IW240" s="62"/>
      <c r="IX240" s="62"/>
      <c r="IY240" s="62"/>
      <c r="IZ240" s="62"/>
      <c r="JA240" s="62"/>
      <c r="JB240" s="62"/>
      <c r="JC240" s="62"/>
      <c r="JD240" s="62"/>
      <c r="JE240" s="5"/>
      <c r="JF240" s="5"/>
      <c r="JG240" s="5"/>
      <c r="JH240" s="5"/>
      <c r="JI240" s="5"/>
      <c r="JJ240" s="5"/>
      <c r="JK240" s="5"/>
      <c r="JL240" s="5"/>
      <c r="JM240" s="5"/>
      <c r="JN240" s="5"/>
      <c r="JO240" s="5"/>
      <c r="JP240" s="5"/>
      <c r="JQ240" s="5"/>
      <c r="JR240" s="5"/>
      <c r="JS240" s="5"/>
      <c r="JT240" s="62"/>
      <c r="JU240" s="62"/>
      <c r="JV240" s="62"/>
      <c r="JW240" s="62"/>
      <c r="JX240" s="62"/>
      <c r="JY240" s="62"/>
      <c r="JZ240" s="62"/>
      <c r="KA240" s="62"/>
      <c r="KB240" s="62"/>
      <c r="KC240" s="62"/>
      <c r="KD240" s="62"/>
      <c r="KE240" s="62"/>
      <c r="KF240" s="62"/>
      <c r="KG240" s="62"/>
      <c r="KH240" s="62"/>
      <c r="KI240" s="5"/>
      <c r="KJ240" s="5"/>
      <c r="KK240" s="5"/>
      <c r="KL240" s="5"/>
      <c r="KM240" s="5"/>
      <c r="KN240" s="5"/>
      <c r="KO240" s="5"/>
      <c r="KP240" s="5"/>
      <c r="KQ240" s="5"/>
      <c r="KR240" s="5"/>
      <c r="KS240" s="5"/>
      <c r="KT240" s="5"/>
      <c r="KU240" s="5"/>
      <c r="KV240" s="5"/>
      <c r="KW240" s="5"/>
      <c r="KX240" s="62"/>
      <c r="KY240" s="62"/>
      <c r="KZ240" s="62"/>
      <c r="LA240" s="62"/>
      <c r="LB240" s="62"/>
      <c r="LC240" s="62"/>
      <c r="LD240" s="62"/>
      <c r="LE240" s="62"/>
      <c r="LF240" s="62"/>
      <c r="LG240" s="62"/>
      <c r="LH240" s="62"/>
      <c r="LI240" s="62"/>
      <c r="LJ240" s="62"/>
      <c r="LK240" s="62"/>
      <c r="LL240" s="62"/>
    </row>
    <row r="241" spans="1:324" x14ac:dyDescent="0.35">
      <c r="A241" s="131">
        <v>237</v>
      </c>
      <c r="B241" s="170"/>
      <c r="C241" s="170"/>
      <c r="D241" s="152">
        <v>1073</v>
      </c>
      <c r="E241" s="72" t="str">
        <f>'BVEM Scorecard'!F240</f>
        <v>Storage</v>
      </c>
      <c r="F241" s="96"/>
      <c r="G241" s="96"/>
      <c r="H241" s="96"/>
      <c r="I241" s="96"/>
      <c r="J241" s="66"/>
      <c r="K241" s="66"/>
      <c r="L241" s="66"/>
      <c r="M241" s="66"/>
      <c r="N241" s="66"/>
      <c r="O241" s="66"/>
      <c r="P241" s="66"/>
      <c r="Q241" s="66"/>
      <c r="R241" s="66"/>
      <c r="S241" s="66"/>
      <c r="T241" s="66"/>
      <c r="U241" s="66"/>
      <c r="V241" s="66"/>
      <c r="W241" s="66"/>
      <c r="X241" s="35"/>
      <c r="Y241" s="5"/>
      <c r="Z241" s="5"/>
      <c r="AA241" s="5"/>
      <c r="AB241" s="5"/>
      <c r="AC241" s="5"/>
      <c r="AD241" s="5"/>
      <c r="AE241" s="5"/>
      <c r="AF241" s="5"/>
      <c r="AG241" s="5"/>
      <c r="AH241" s="5"/>
      <c r="AI241" s="5"/>
      <c r="AJ241" s="35"/>
      <c r="AK241" s="35"/>
      <c r="AL241" s="35"/>
      <c r="AM241" s="35"/>
      <c r="AN241" s="62"/>
      <c r="AO241" s="62"/>
      <c r="AP241" s="62"/>
      <c r="AQ241" s="62"/>
      <c r="AR241" s="62"/>
      <c r="AS241" s="62"/>
      <c r="AT241" s="62"/>
      <c r="AU241" s="62"/>
      <c r="AV241" s="62"/>
      <c r="AW241" s="62"/>
      <c r="AX241" s="62"/>
      <c r="AY241" s="62"/>
      <c r="AZ241" s="62"/>
      <c r="BA241" s="62"/>
      <c r="BB241" s="62"/>
      <c r="BC241" s="5"/>
      <c r="BD241" s="5"/>
      <c r="BE241" s="5"/>
      <c r="BF241" s="5"/>
      <c r="BG241" s="5"/>
      <c r="BH241" s="5"/>
      <c r="BI241" s="5"/>
      <c r="BJ241" s="5"/>
      <c r="BK241" s="5"/>
      <c r="BL241" s="5"/>
      <c r="BM241" s="5"/>
      <c r="BN241" s="5"/>
      <c r="BO241" s="5"/>
      <c r="BP241" s="5"/>
      <c r="BQ241" s="5"/>
      <c r="BR241" s="62"/>
      <c r="BS241" s="62"/>
      <c r="BT241" s="62"/>
      <c r="BU241" s="62"/>
      <c r="BV241" s="62"/>
      <c r="BW241" s="62"/>
      <c r="BX241" s="62"/>
      <c r="BY241" s="62"/>
      <c r="BZ241" s="62"/>
      <c r="CA241" s="62"/>
      <c r="CB241" s="62"/>
      <c r="CC241" s="62"/>
      <c r="CD241" s="62"/>
      <c r="CE241" s="62"/>
      <c r="CF241" s="62"/>
      <c r="CG241" s="5"/>
      <c r="CH241" s="5"/>
      <c r="CI241" s="5"/>
      <c r="CJ241" s="5"/>
      <c r="CK241" s="5"/>
      <c r="CL241" s="5"/>
      <c r="CM241" s="5"/>
      <c r="CN241" s="5"/>
      <c r="CO241" s="5"/>
      <c r="CP241" s="5"/>
      <c r="CQ241" s="5"/>
      <c r="CR241" s="5"/>
      <c r="CS241" s="5"/>
      <c r="CT241" s="5"/>
      <c r="CU241" s="5"/>
      <c r="CV241" s="62"/>
      <c r="CW241" s="62"/>
      <c r="CX241" s="62"/>
      <c r="CY241" s="62"/>
      <c r="CZ241" s="62"/>
      <c r="DA241" s="62"/>
      <c r="DB241" s="62"/>
      <c r="DC241" s="62"/>
      <c r="DD241" s="62"/>
      <c r="DE241" s="62"/>
      <c r="DF241" s="62"/>
      <c r="DG241" s="62"/>
      <c r="DH241" s="62"/>
      <c r="DI241" s="62"/>
      <c r="DJ241" s="62"/>
      <c r="DK241" s="5"/>
      <c r="DL241" s="5"/>
      <c r="DM241" s="5"/>
      <c r="DN241" s="5"/>
      <c r="DO241" s="5"/>
      <c r="DP241" s="5"/>
      <c r="DQ241" s="5"/>
      <c r="DR241" s="5"/>
      <c r="DS241" s="5"/>
      <c r="DT241" s="5"/>
      <c r="DU241" s="5"/>
      <c r="DV241" s="5"/>
      <c r="DW241" s="5"/>
      <c r="DX241" s="5"/>
      <c r="DY241" s="5"/>
      <c r="DZ241" s="62"/>
      <c r="EA241" s="62"/>
      <c r="EB241" s="62"/>
      <c r="EC241" s="62"/>
      <c r="ED241" s="62"/>
      <c r="EE241" s="62"/>
      <c r="EF241" s="62"/>
      <c r="EG241" s="62"/>
      <c r="EH241" s="62"/>
      <c r="EI241" s="62"/>
      <c r="EJ241" s="62"/>
      <c r="EK241" s="62"/>
      <c r="EL241" s="62"/>
      <c r="EM241" s="62"/>
      <c r="EN241" s="62"/>
      <c r="EO241" s="5"/>
      <c r="EP241" s="5"/>
      <c r="EQ241" s="5"/>
      <c r="ER241" s="5"/>
      <c r="ES241" s="5"/>
      <c r="ET241" s="5"/>
      <c r="EU241" s="5"/>
      <c r="EV241" s="5"/>
      <c r="EW241" s="5"/>
      <c r="EX241" s="5"/>
      <c r="EY241" s="5"/>
      <c r="EZ241" s="5"/>
      <c r="FA241" s="5"/>
      <c r="FB241" s="5"/>
      <c r="FC241" s="5"/>
      <c r="FD241" s="62"/>
      <c r="FE241" s="62"/>
      <c r="FF241" s="62"/>
      <c r="FG241" s="62"/>
      <c r="FH241" s="62"/>
      <c r="FI241" s="62"/>
      <c r="FJ241" s="62"/>
      <c r="FK241" s="62"/>
      <c r="FL241" s="62"/>
      <c r="FM241" s="62"/>
      <c r="FN241" s="62"/>
      <c r="FO241" s="62"/>
      <c r="FP241" s="62"/>
      <c r="FQ241" s="62"/>
      <c r="FR241" s="62"/>
      <c r="FS241" s="5"/>
      <c r="FT241" s="5"/>
      <c r="FU241" s="5"/>
      <c r="FV241" s="5"/>
      <c r="FW241" s="5"/>
      <c r="FX241" s="5"/>
      <c r="FY241" s="5"/>
      <c r="FZ241" s="5"/>
      <c r="GA241" s="5"/>
      <c r="GB241" s="5"/>
      <c r="GC241" s="5"/>
      <c r="GD241" s="5"/>
      <c r="GE241" s="5"/>
      <c r="GF241" s="5"/>
      <c r="GG241" s="5"/>
      <c r="GH241" s="62"/>
      <c r="GI241" s="62"/>
      <c r="GJ241" s="62"/>
      <c r="GK241" s="62"/>
      <c r="GL241" s="62"/>
      <c r="GM241" s="62"/>
      <c r="GN241" s="62"/>
      <c r="GO241" s="62"/>
      <c r="GP241" s="62"/>
      <c r="GQ241" s="62"/>
      <c r="GR241" s="62"/>
      <c r="GS241" s="62"/>
      <c r="GT241" s="62"/>
      <c r="GU241" s="62"/>
      <c r="GV241" s="62"/>
      <c r="GW241" s="5"/>
      <c r="GX241" s="5"/>
      <c r="GY241" s="5"/>
      <c r="GZ241" s="5"/>
      <c r="HA241" s="5"/>
      <c r="HB241" s="5"/>
      <c r="HC241" s="5"/>
      <c r="HD241" s="5"/>
      <c r="HE241" s="5"/>
      <c r="HF241" s="5"/>
      <c r="HG241" s="5"/>
      <c r="HH241" s="5"/>
      <c r="HI241" s="5"/>
      <c r="HJ241" s="5"/>
      <c r="HK241" s="5"/>
      <c r="HL241" s="62"/>
      <c r="HM241" s="62"/>
      <c r="HN241" s="62"/>
      <c r="HO241" s="62"/>
      <c r="HP241" s="62"/>
      <c r="HQ241" s="62"/>
      <c r="HR241" s="62"/>
      <c r="HS241" s="62"/>
      <c r="HT241" s="62"/>
      <c r="HU241" s="62"/>
      <c r="HV241" s="62"/>
      <c r="HW241" s="62"/>
      <c r="HX241" s="62"/>
      <c r="HY241" s="62"/>
      <c r="HZ241" s="62"/>
      <c r="IA241" s="5"/>
      <c r="IB241" s="5"/>
      <c r="IC241" s="5"/>
      <c r="ID241" s="5"/>
      <c r="IE241" s="5"/>
      <c r="IF241" s="5"/>
      <c r="IG241" s="5"/>
      <c r="IH241" s="5"/>
      <c r="II241" s="5"/>
      <c r="IJ241" s="5"/>
      <c r="IK241" s="5"/>
      <c r="IL241" s="5"/>
      <c r="IM241" s="5"/>
      <c r="IN241" s="5"/>
      <c r="IO241" s="5"/>
      <c r="IP241" s="62"/>
      <c r="IQ241" s="62"/>
      <c r="IR241" s="62"/>
      <c r="IS241" s="62"/>
      <c r="IT241" s="62"/>
      <c r="IU241" s="62"/>
      <c r="IV241" s="62"/>
      <c r="IW241" s="62"/>
      <c r="IX241" s="62"/>
      <c r="IY241" s="62"/>
      <c r="IZ241" s="62"/>
      <c r="JA241" s="62"/>
      <c r="JB241" s="62"/>
      <c r="JC241" s="62"/>
      <c r="JD241" s="62"/>
      <c r="JE241" s="5"/>
      <c r="JF241" s="5"/>
      <c r="JG241" s="5"/>
      <c r="JH241" s="5"/>
      <c r="JI241" s="5"/>
      <c r="JJ241" s="5"/>
      <c r="JK241" s="5"/>
      <c r="JL241" s="5"/>
      <c r="JM241" s="5"/>
      <c r="JN241" s="5"/>
      <c r="JO241" s="5"/>
      <c r="JP241" s="5"/>
      <c r="JQ241" s="5"/>
      <c r="JR241" s="5"/>
      <c r="JS241" s="5"/>
      <c r="JT241" s="62"/>
      <c r="JU241" s="62"/>
      <c r="JV241" s="62"/>
      <c r="JW241" s="62"/>
      <c r="JX241" s="62"/>
      <c r="JY241" s="62"/>
      <c r="JZ241" s="62"/>
      <c r="KA241" s="62"/>
      <c r="KB241" s="62"/>
      <c r="KC241" s="62"/>
      <c r="KD241" s="62"/>
      <c r="KE241" s="62"/>
      <c r="KF241" s="62"/>
      <c r="KG241" s="62"/>
      <c r="KH241" s="62"/>
      <c r="KI241" s="5"/>
      <c r="KJ241" s="5"/>
      <c r="KK241" s="5"/>
      <c r="KL241" s="5"/>
      <c r="KM241" s="5"/>
      <c r="KN241" s="5"/>
      <c r="KO241" s="5"/>
      <c r="KP241" s="5"/>
      <c r="KQ241" s="5"/>
      <c r="KR241" s="5"/>
      <c r="KS241" s="5"/>
      <c r="KT241" s="5"/>
      <c r="KU241" s="5"/>
      <c r="KV241" s="5"/>
      <c r="KW241" s="5"/>
      <c r="KX241" s="62"/>
      <c r="KY241" s="62"/>
      <c r="KZ241" s="62"/>
      <c r="LA241" s="62"/>
      <c r="LB241" s="62"/>
      <c r="LC241" s="62"/>
      <c r="LD241" s="62"/>
      <c r="LE241" s="62"/>
      <c r="LF241" s="62"/>
      <c r="LG241" s="62"/>
      <c r="LH241" s="62"/>
      <c r="LI241" s="62"/>
      <c r="LJ241" s="62"/>
      <c r="LK241" s="62"/>
      <c r="LL241" s="62"/>
    </row>
    <row r="242" spans="1:324" x14ac:dyDescent="0.35">
      <c r="A242" s="131">
        <v>238</v>
      </c>
      <c r="B242" s="170"/>
      <c r="C242" s="170"/>
      <c r="D242" s="152">
        <v>507</v>
      </c>
      <c r="E242" s="72" t="str">
        <f>'BVEM Scorecard'!F241</f>
        <v>Gas + Storage</v>
      </c>
      <c r="F242" s="96">
        <f t="shared" si="199"/>
        <v>0.70000000000000007</v>
      </c>
      <c r="G242" s="96">
        <f t="shared" si="200"/>
        <v>0.72</v>
      </c>
      <c r="H242" s="96">
        <f t="shared" si="201"/>
        <v>0</v>
      </c>
      <c r="I242" s="96">
        <f t="shared" si="202"/>
        <v>0.53333333333333333</v>
      </c>
      <c r="J242" s="66">
        <v>1</v>
      </c>
      <c r="K242" s="66">
        <v>1</v>
      </c>
      <c r="L242" s="66">
        <v>22</v>
      </c>
      <c r="M242" s="66">
        <v>1</v>
      </c>
      <c r="N242" s="66">
        <v>0</v>
      </c>
      <c r="O242" s="66">
        <f>AVERAGE(33.01,19.85,100,47.68,31.98,39.1)</f>
        <v>45.27</v>
      </c>
      <c r="P242" s="66"/>
      <c r="Q242" s="66">
        <v>0.6</v>
      </c>
      <c r="R242" s="66">
        <v>1</v>
      </c>
      <c r="S242" s="66">
        <v>1</v>
      </c>
      <c r="T242" s="66">
        <v>0</v>
      </c>
      <c r="U242" s="66">
        <v>1</v>
      </c>
      <c r="V242" s="66">
        <f t="shared" si="203"/>
        <v>3.6</v>
      </c>
      <c r="W242" s="66">
        <f t="shared" si="204"/>
        <v>0.70000000000000007</v>
      </c>
      <c r="X242" s="35" t="s">
        <v>164</v>
      </c>
      <c r="Y242" s="5">
        <v>1</v>
      </c>
      <c r="Z242" s="5"/>
      <c r="AA242" s="5"/>
      <c r="AB242" s="5"/>
      <c r="AC242" s="5"/>
      <c r="AD242" s="5"/>
      <c r="AE242" s="5">
        <v>0.66666666666666663</v>
      </c>
      <c r="AF242" s="5">
        <v>1</v>
      </c>
      <c r="AG242" s="5">
        <v>1</v>
      </c>
      <c r="AH242" s="5">
        <v>0</v>
      </c>
      <c r="AI242" s="5">
        <v>0</v>
      </c>
      <c r="AJ242" s="35">
        <f t="shared" ref="AJ242:AJ243" si="276">SUM(AE242:AI242)</f>
        <v>2.6666666666666665</v>
      </c>
      <c r="AK242" s="35" t="str">
        <f t="shared" ref="AK242:AK243" si="277">IFERROR(Z242/SUM($Z242,$AP242,$BE242,$BT242,$CI242,$CX242,$DM242,$EB242,$EQ242,$FF242,$FU242,$GJ242,$GY242,$HN242,$IC242,$IR242,$JG242,$JV242,$KK242,$KZ242),"")</f>
        <v/>
      </c>
      <c r="AL242" s="35" t="str">
        <f t="shared" ref="AL242:AL243" si="278">IFERROR((AE$4*AE242+AF$4*AF242+AG$4*AG242+AH$4*AH242+AI$4*AI242)*AK242,"")</f>
        <v/>
      </c>
      <c r="AM242" s="35"/>
      <c r="AN242" s="62" t="s">
        <v>165</v>
      </c>
      <c r="AO242" s="62">
        <v>1</v>
      </c>
      <c r="AP242" s="62"/>
      <c r="AQ242" s="62"/>
      <c r="AR242" s="62"/>
      <c r="AS242" s="62"/>
      <c r="AT242" s="62"/>
      <c r="AU242" s="62">
        <v>0.66666666666666663</v>
      </c>
      <c r="AV242" s="62">
        <v>1</v>
      </c>
      <c r="AW242" s="62">
        <v>1</v>
      </c>
      <c r="AX242" s="62">
        <v>0</v>
      </c>
      <c r="AY242" s="62">
        <v>0</v>
      </c>
      <c r="AZ242" s="62">
        <f t="shared" ref="AZ242:AZ243" si="279">SUM(AU242:AY242)</f>
        <v>2.6666666666666665</v>
      </c>
      <c r="BA242" s="62" t="str">
        <f t="shared" ref="BA242:BA243" si="280">IFERROR(AP242/SUM($Z242,$AP242,$BE242,$BT242,$CI242,$CX242,$DM242,$EB242,$EQ242,$FF242,$FU242,$GJ242,$GY242,$HN242,$IC242,$IR242,$JG242,$JV242,$KK242,$KZ242),"")</f>
        <v/>
      </c>
      <c r="BB242" s="62" t="str">
        <f t="shared" ref="BB242:BB243" si="281">IFERROR((AU$4*AU242+AV$4*AV242+AW$4*AW242+AX$4*AX242+AY$4*AY242)*BA242,"")</f>
        <v/>
      </c>
      <c r="BC242" s="5" t="s">
        <v>166</v>
      </c>
      <c r="BD242" s="5">
        <v>1</v>
      </c>
      <c r="BE242" s="5"/>
      <c r="BF242" s="5"/>
      <c r="BG242" s="5"/>
      <c r="BH242" s="5"/>
      <c r="BI242" s="5"/>
      <c r="BJ242" s="5">
        <v>0.66666666666666663</v>
      </c>
      <c r="BK242" s="5">
        <v>1</v>
      </c>
      <c r="BL242" s="5">
        <v>1</v>
      </c>
      <c r="BM242" s="5">
        <v>0</v>
      </c>
      <c r="BN242" s="5">
        <v>0</v>
      </c>
      <c r="BO242" s="5">
        <f t="shared" si="211"/>
        <v>2.6666666666666665</v>
      </c>
      <c r="BP242" s="5" t="str">
        <f t="shared" si="212"/>
        <v/>
      </c>
      <c r="BQ242" s="5" t="str">
        <f t="shared" si="213"/>
        <v/>
      </c>
      <c r="BR242" s="62" t="s">
        <v>167</v>
      </c>
      <c r="BS242" s="62">
        <v>1</v>
      </c>
      <c r="BT242" s="62"/>
      <c r="BU242" s="62"/>
      <c r="BV242" s="62"/>
      <c r="BW242" s="62"/>
      <c r="BX242" s="62"/>
      <c r="BY242" s="62">
        <v>0.66666666666666663</v>
      </c>
      <c r="BZ242" s="62">
        <v>1</v>
      </c>
      <c r="CA242" s="62">
        <v>1</v>
      </c>
      <c r="CB242" s="62">
        <v>0</v>
      </c>
      <c r="CC242" s="62">
        <v>0</v>
      </c>
      <c r="CD242" s="62">
        <f t="shared" si="214"/>
        <v>2.6666666666666665</v>
      </c>
      <c r="CE242" s="62" t="str">
        <f t="shared" si="215"/>
        <v/>
      </c>
      <c r="CF242" s="62" t="str">
        <f t="shared" si="216"/>
        <v/>
      </c>
      <c r="CG242" s="5" t="s">
        <v>168</v>
      </c>
      <c r="CH242" s="5">
        <v>1</v>
      </c>
      <c r="CI242" s="5"/>
      <c r="CJ242" s="5"/>
      <c r="CK242" s="5"/>
      <c r="CL242" s="5"/>
      <c r="CM242" s="5"/>
      <c r="CN242" s="5">
        <v>0.66666666666666663</v>
      </c>
      <c r="CO242" s="5">
        <v>1</v>
      </c>
      <c r="CP242" s="5">
        <v>1</v>
      </c>
      <c r="CQ242" s="5">
        <v>0</v>
      </c>
      <c r="CR242" s="5">
        <v>0</v>
      </c>
      <c r="CS242" s="5">
        <f t="shared" si="217"/>
        <v>2.6666666666666665</v>
      </c>
      <c r="CT242" s="5" t="str">
        <f t="shared" si="218"/>
        <v/>
      </c>
      <c r="CU242" s="5" t="str">
        <f t="shared" si="219"/>
        <v/>
      </c>
      <c r="CV242" s="62" t="s">
        <v>169</v>
      </c>
      <c r="CW242" s="62">
        <v>1</v>
      </c>
      <c r="CX242" s="62"/>
      <c r="CY242" s="62"/>
      <c r="CZ242" s="62"/>
      <c r="DA242" s="62"/>
      <c r="DB242" s="62"/>
      <c r="DC242" s="62">
        <v>0.66666666666666663</v>
      </c>
      <c r="DD242" s="62">
        <v>1</v>
      </c>
      <c r="DE242" s="62">
        <v>1</v>
      </c>
      <c r="DF242" s="62">
        <v>0</v>
      </c>
      <c r="DG242" s="62">
        <v>0</v>
      </c>
      <c r="DH242" s="62">
        <f t="shared" si="220"/>
        <v>2.6666666666666665</v>
      </c>
      <c r="DI242" s="62" t="str">
        <f t="shared" si="221"/>
        <v/>
      </c>
      <c r="DJ242" s="62" t="str">
        <f t="shared" si="222"/>
        <v/>
      </c>
      <c r="DK242" s="5" t="s">
        <v>170</v>
      </c>
      <c r="DL242" s="5">
        <v>1</v>
      </c>
      <c r="DM242" s="5"/>
      <c r="DN242" s="5"/>
      <c r="DO242" s="5"/>
      <c r="DP242" s="5"/>
      <c r="DQ242" s="5"/>
      <c r="DR242" s="5">
        <v>0.66666666666666663</v>
      </c>
      <c r="DS242" s="5">
        <v>1</v>
      </c>
      <c r="DT242" s="5">
        <v>1</v>
      </c>
      <c r="DU242" s="5">
        <v>0</v>
      </c>
      <c r="DV242" s="5">
        <v>0</v>
      </c>
      <c r="DW242" s="5">
        <f t="shared" si="223"/>
        <v>2.6666666666666665</v>
      </c>
      <c r="DX242" s="5" t="str">
        <f t="shared" si="224"/>
        <v/>
      </c>
      <c r="DY242" s="5" t="str">
        <f t="shared" si="225"/>
        <v/>
      </c>
      <c r="DZ242" s="62" t="s">
        <v>171</v>
      </c>
      <c r="EA242" s="62">
        <v>1</v>
      </c>
      <c r="EB242" s="62"/>
      <c r="EC242" s="62"/>
      <c r="ED242" s="62"/>
      <c r="EE242" s="62"/>
      <c r="EF242" s="62"/>
      <c r="EG242" s="62">
        <v>0.66666666666666663</v>
      </c>
      <c r="EH242" s="62">
        <v>1</v>
      </c>
      <c r="EI242" s="62">
        <v>1</v>
      </c>
      <c r="EJ242" s="62">
        <v>0</v>
      </c>
      <c r="EK242" s="62">
        <v>0</v>
      </c>
      <c r="EL242" s="62">
        <f t="shared" si="226"/>
        <v>2.6666666666666665</v>
      </c>
      <c r="EM242" s="62" t="str">
        <f t="shared" si="227"/>
        <v/>
      </c>
      <c r="EN242" s="62" t="str">
        <f t="shared" si="228"/>
        <v/>
      </c>
      <c r="EO242" s="5"/>
      <c r="EP242" s="5"/>
      <c r="EQ242" s="5"/>
      <c r="ER242" s="5"/>
      <c r="ES242" s="5"/>
      <c r="ET242" s="5"/>
      <c r="EU242" s="5"/>
      <c r="EV242" s="5"/>
      <c r="EW242" s="5"/>
      <c r="EX242" s="5"/>
      <c r="EY242" s="5"/>
      <c r="EZ242" s="5"/>
      <c r="FA242" s="5"/>
      <c r="FB242" s="5"/>
      <c r="FC242" s="5"/>
      <c r="FD242" s="62"/>
      <c r="FE242" s="62"/>
      <c r="FF242" s="62"/>
      <c r="FG242" s="62"/>
      <c r="FH242" s="62"/>
      <c r="FI242" s="62"/>
      <c r="FJ242" s="62"/>
      <c r="FK242" s="62"/>
      <c r="FL242" s="62"/>
      <c r="FM242" s="62"/>
      <c r="FN242" s="62"/>
      <c r="FO242" s="62"/>
      <c r="FP242" s="62"/>
      <c r="FQ242" s="62"/>
      <c r="FR242" s="62"/>
      <c r="FS242" s="5"/>
      <c r="FT242" s="5"/>
      <c r="FU242" s="5"/>
      <c r="FV242" s="5"/>
      <c r="FW242" s="5"/>
      <c r="FX242" s="5"/>
      <c r="FY242" s="5"/>
      <c r="FZ242" s="5"/>
      <c r="GA242" s="5"/>
      <c r="GB242" s="5"/>
      <c r="GC242" s="5"/>
      <c r="GD242" s="5"/>
      <c r="GE242" s="5"/>
      <c r="GF242" s="5"/>
      <c r="GG242" s="5"/>
      <c r="GH242" s="62"/>
      <c r="GI242" s="62"/>
      <c r="GJ242" s="62"/>
      <c r="GK242" s="62"/>
      <c r="GL242" s="62"/>
      <c r="GM242" s="62"/>
      <c r="GN242" s="62"/>
      <c r="GO242" s="62"/>
      <c r="GP242" s="62"/>
      <c r="GQ242" s="62"/>
      <c r="GR242" s="62"/>
      <c r="GS242" s="62"/>
      <c r="GT242" s="62"/>
      <c r="GU242" s="62"/>
      <c r="GV242" s="62"/>
      <c r="GW242" s="5"/>
      <c r="GX242" s="5"/>
      <c r="GY242" s="5"/>
      <c r="GZ242" s="5"/>
      <c r="HA242" s="5"/>
      <c r="HB242" s="5"/>
      <c r="HC242" s="5"/>
      <c r="HD242" s="5"/>
      <c r="HE242" s="5"/>
      <c r="HF242" s="5"/>
      <c r="HG242" s="5"/>
      <c r="HH242" s="5"/>
      <c r="HI242" s="5"/>
      <c r="HJ242" s="5"/>
      <c r="HK242" s="5"/>
      <c r="HL242" s="62"/>
      <c r="HM242" s="62"/>
      <c r="HN242" s="62"/>
      <c r="HO242" s="62"/>
      <c r="HP242" s="62"/>
      <c r="HQ242" s="62"/>
      <c r="HR242" s="62"/>
      <c r="HS242" s="62"/>
      <c r="HT242" s="62"/>
      <c r="HU242" s="62"/>
      <c r="HV242" s="62"/>
      <c r="HW242" s="62"/>
      <c r="HX242" s="62"/>
      <c r="HY242" s="62"/>
      <c r="HZ242" s="62"/>
      <c r="IA242" s="5"/>
      <c r="IB242" s="5"/>
      <c r="IC242" s="5"/>
      <c r="ID242" s="5"/>
      <c r="IE242" s="5"/>
      <c r="IF242" s="5"/>
      <c r="IG242" s="5"/>
      <c r="IH242" s="5"/>
      <c r="II242" s="5"/>
      <c r="IJ242" s="5"/>
      <c r="IK242" s="5"/>
      <c r="IL242" s="5"/>
      <c r="IM242" s="5"/>
      <c r="IN242" s="5"/>
      <c r="IO242" s="5"/>
      <c r="IP242" s="62"/>
      <c r="IQ242" s="62"/>
      <c r="IR242" s="62"/>
      <c r="IS242" s="62"/>
      <c r="IT242" s="62"/>
      <c r="IU242" s="62"/>
      <c r="IV242" s="62"/>
      <c r="IW242" s="62"/>
      <c r="IX242" s="62"/>
      <c r="IY242" s="62"/>
      <c r="IZ242" s="62"/>
      <c r="JA242" s="62"/>
      <c r="JB242" s="62"/>
      <c r="JC242" s="62"/>
      <c r="JD242" s="62"/>
      <c r="JE242" s="5"/>
      <c r="JF242" s="5"/>
      <c r="JG242" s="5"/>
      <c r="JH242" s="5"/>
      <c r="JI242" s="5"/>
      <c r="JJ242" s="5"/>
      <c r="JK242" s="5"/>
      <c r="JL242" s="5"/>
      <c r="JM242" s="5"/>
      <c r="JN242" s="5"/>
      <c r="JO242" s="5"/>
      <c r="JP242" s="5"/>
      <c r="JQ242" s="5"/>
      <c r="JR242" s="5"/>
      <c r="JS242" s="5"/>
      <c r="JT242" s="62"/>
      <c r="JU242" s="62"/>
      <c r="JV242" s="62"/>
      <c r="JW242" s="62"/>
      <c r="JX242" s="62"/>
      <c r="JY242" s="62"/>
      <c r="JZ242" s="62"/>
      <c r="KA242" s="62"/>
      <c r="KB242" s="62"/>
      <c r="KC242" s="62"/>
      <c r="KD242" s="62"/>
      <c r="KE242" s="62"/>
      <c r="KF242" s="62"/>
      <c r="KG242" s="62"/>
      <c r="KH242" s="62"/>
      <c r="KI242" s="5"/>
      <c r="KJ242" s="5"/>
      <c r="KK242" s="5"/>
      <c r="KL242" s="5"/>
      <c r="KM242" s="5"/>
      <c r="KN242" s="5"/>
      <c r="KO242" s="5"/>
      <c r="KP242" s="5"/>
      <c r="KQ242" s="5"/>
      <c r="KR242" s="5"/>
      <c r="KS242" s="5"/>
      <c r="KT242" s="5"/>
      <c r="KU242" s="5"/>
      <c r="KV242" s="5"/>
      <c r="KW242" s="5"/>
      <c r="KX242" s="62"/>
      <c r="KY242" s="62"/>
      <c r="KZ242" s="62"/>
      <c r="LA242" s="62"/>
      <c r="LB242" s="62"/>
      <c r="LC242" s="62"/>
      <c r="LD242" s="62"/>
      <c r="LE242" s="62"/>
      <c r="LF242" s="62"/>
      <c r="LG242" s="62"/>
      <c r="LH242" s="62"/>
      <c r="LI242" s="62"/>
      <c r="LJ242" s="62"/>
      <c r="LK242" s="62"/>
      <c r="LL242" s="62"/>
    </row>
    <row r="243" spans="1:324" x14ac:dyDescent="0.35">
      <c r="A243" s="131">
        <v>239</v>
      </c>
      <c r="B243" s="170"/>
      <c r="C243" s="170"/>
      <c r="D243" s="152">
        <v>510</v>
      </c>
      <c r="E243" s="72" t="str">
        <f>'BVEM Scorecard'!F242</f>
        <v>Gas</v>
      </c>
      <c r="F243" s="96">
        <f t="shared" si="199"/>
        <v>0.70000000000000007</v>
      </c>
      <c r="G243" s="96">
        <f t="shared" si="200"/>
        <v>0.72</v>
      </c>
      <c r="H243" s="96">
        <f t="shared" si="201"/>
        <v>0</v>
      </c>
      <c r="I243" s="96">
        <f t="shared" si="202"/>
        <v>0.53333333333333333</v>
      </c>
      <c r="J243" s="66">
        <v>1</v>
      </c>
      <c r="K243" s="66">
        <v>1</v>
      </c>
      <c r="L243" s="66">
        <v>22</v>
      </c>
      <c r="M243" s="66">
        <v>1</v>
      </c>
      <c r="N243" s="66">
        <v>0</v>
      </c>
      <c r="O243" s="66">
        <f>AVERAGE(33.01,19.85,100,47.68,31.98,39.1)</f>
        <v>45.27</v>
      </c>
      <c r="P243" s="66"/>
      <c r="Q243" s="66">
        <v>0.6</v>
      </c>
      <c r="R243" s="66">
        <v>1</v>
      </c>
      <c r="S243" s="66">
        <v>1</v>
      </c>
      <c r="T243" s="66">
        <v>0</v>
      </c>
      <c r="U243" s="66">
        <v>1</v>
      </c>
      <c r="V243" s="66">
        <f t="shared" si="203"/>
        <v>3.6</v>
      </c>
      <c r="W243" s="66">
        <f t="shared" si="204"/>
        <v>0.70000000000000007</v>
      </c>
      <c r="X243" s="35" t="s">
        <v>164</v>
      </c>
      <c r="Y243" s="5">
        <v>1</v>
      </c>
      <c r="Z243" s="5"/>
      <c r="AA243" s="5"/>
      <c r="AB243" s="5"/>
      <c r="AC243" s="5"/>
      <c r="AD243" s="5"/>
      <c r="AE243" s="5">
        <v>0.66666666666666663</v>
      </c>
      <c r="AF243" s="5">
        <v>1</v>
      </c>
      <c r="AG243" s="5">
        <v>1</v>
      </c>
      <c r="AH243" s="5">
        <v>0</v>
      </c>
      <c r="AI243" s="5">
        <v>0</v>
      </c>
      <c r="AJ243" s="35">
        <f t="shared" si="276"/>
        <v>2.6666666666666665</v>
      </c>
      <c r="AK243" s="35" t="str">
        <f t="shared" si="277"/>
        <v/>
      </c>
      <c r="AL243" s="35" t="str">
        <f t="shared" si="278"/>
        <v/>
      </c>
      <c r="AM243" s="35"/>
      <c r="AN243" s="62" t="s">
        <v>165</v>
      </c>
      <c r="AO243" s="62">
        <v>1</v>
      </c>
      <c r="AP243" s="62"/>
      <c r="AQ243" s="62"/>
      <c r="AR243" s="62"/>
      <c r="AS243" s="62"/>
      <c r="AT243" s="62"/>
      <c r="AU243" s="62">
        <v>0.66666666666666663</v>
      </c>
      <c r="AV243" s="62">
        <v>1</v>
      </c>
      <c r="AW243" s="62">
        <v>1</v>
      </c>
      <c r="AX243" s="62">
        <v>0</v>
      </c>
      <c r="AY243" s="62">
        <v>0</v>
      </c>
      <c r="AZ243" s="62">
        <f t="shared" si="279"/>
        <v>2.6666666666666665</v>
      </c>
      <c r="BA243" s="62" t="str">
        <f t="shared" si="280"/>
        <v/>
      </c>
      <c r="BB243" s="62" t="str">
        <f t="shared" si="281"/>
        <v/>
      </c>
      <c r="BC243" s="5" t="s">
        <v>166</v>
      </c>
      <c r="BD243" s="5">
        <v>1</v>
      </c>
      <c r="BE243" s="5"/>
      <c r="BF243" s="5"/>
      <c r="BG243" s="5"/>
      <c r="BH243" s="5"/>
      <c r="BI243" s="5"/>
      <c r="BJ243" s="5">
        <v>0.66666666666666663</v>
      </c>
      <c r="BK243" s="5">
        <v>1</v>
      </c>
      <c r="BL243" s="5">
        <v>1</v>
      </c>
      <c r="BM243" s="5">
        <v>0</v>
      </c>
      <c r="BN243" s="5">
        <v>0</v>
      </c>
      <c r="BO243" s="5">
        <f t="shared" si="211"/>
        <v>2.6666666666666665</v>
      </c>
      <c r="BP243" s="5" t="str">
        <f t="shared" si="212"/>
        <v/>
      </c>
      <c r="BQ243" s="5" t="str">
        <f t="shared" si="213"/>
        <v/>
      </c>
      <c r="BR243" s="62" t="s">
        <v>167</v>
      </c>
      <c r="BS243" s="62">
        <v>1</v>
      </c>
      <c r="BT243" s="62"/>
      <c r="BU243" s="62"/>
      <c r="BV243" s="62"/>
      <c r="BW243" s="62"/>
      <c r="BX243" s="62"/>
      <c r="BY243" s="62">
        <v>0.66666666666666663</v>
      </c>
      <c r="BZ243" s="62">
        <v>1</v>
      </c>
      <c r="CA243" s="62">
        <v>1</v>
      </c>
      <c r="CB243" s="62">
        <v>0</v>
      </c>
      <c r="CC243" s="62">
        <v>0</v>
      </c>
      <c r="CD243" s="62">
        <f t="shared" si="214"/>
        <v>2.6666666666666665</v>
      </c>
      <c r="CE243" s="62" t="str">
        <f t="shared" si="215"/>
        <v/>
      </c>
      <c r="CF243" s="62" t="str">
        <f t="shared" si="216"/>
        <v/>
      </c>
      <c r="CG243" s="5" t="s">
        <v>168</v>
      </c>
      <c r="CH243" s="5">
        <v>1</v>
      </c>
      <c r="CI243" s="5"/>
      <c r="CJ243" s="5"/>
      <c r="CK243" s="5"/>
      <c r="CL243" s="5"/>
      <c r="CM243" s="5"/>
      <c r="CN243" s="5">
        <v>0.66666666666666663</v>
      </c>
      <c r="CO243" s="5">
        <v>1</v>
      </c>
      <c r="CP243" s="5">
        <v>1</v>
      </c>
      <c r="CQ243" s="5">
        <v>0</v>
      </c>
      <c r="CR243" s="5">
        <v>0</v>
      </c>
      <c r="CS243" s="5">
        <f t="shared" si="217"/>
        <v>2.6666666666666665</v>
      </c>
      <c r="CT243" s="5" t="str">
        <f t="shared" si="218"/>
        <v/>
      </c>
      <c r="CU243" s="5" t="str">
        <f t="shared" si="219"/>
        <v/>
      </c>
      <c r="CV243" s="62" t="s">
        <v>169</v>
      </c>
      <c r="CW243" s="62">
        <v>1</v>
      </c>
      <c r="CX243" s="62"/>
      <c r="CY243" s="62"/>
      <c r="CZ243" s="62"/>
      <c r="DA243" s="62"/>
      <c r="DB243" s="62"/>
      <c r="DC243" s="62">
        <v>0.66666666666666663</v>
      </c>
      <c r="DD243" s="62">
        <v>1</v>
      </c>
      <c r="DE243" s="62">
        <v>1</v>
      </c>
      <c r="DF243" s="62">
        <v>0</v>
      </c>
      <c r="DG243" s="62">
        <v>0</v>
      </c>
      <c r="DH243" s="62">
        <f t="shared" si="220"/>
        <v>2.6666666666666665</v>
      </c>
      <c r="DI243" s="62" t="str">
        <f t="shared" si="221"/>
        <v/>
      </c>
      <c r="DJ243" s="62" t="str">
        <f t="shared" si="222"/>
        <v/>
      </c>
      <c r="DK243" s="5" t="s">
        <v>170</v>
      </c>
      <c r="DL243" s="5">
        <v>1</v>
      </c>
      <c r="DM243" s="5"/>
      <c r="DN243" s="5"/>
      <c r="DO243" s="5"/>
      <c r="DP243" s="5"/>
      <c r="DQ243" s="5"/>
      <c r="DR243" s="5">
        <v>0.66666666666666663</v>
      </c>
      <c r="DS243" s="5">
        <v>1</v>
      </c>
      <c r="DT243" s="5">
        <v>1</v>
      </c>
      <c r="DU243" s="5">
        <v>0</v>
      </c>
      <c r="DV243" s="5">
        <v>0</v>
      </c>
      <c r="DW243" s="5">
        <f t="shared" si="223"/>
        <v>2.6666666666666665</v>
      </c>
      <c r="DX243" s="5" t="str">
        <f t="shared" si="224"/>
        <v/>
      </c>
      <c r="DY243" s="5" t="str">
        <f t="shared" si="225"/>
        <v/>
      </c>
      <c r="DZ243" s="62" t="s">
        <v>171</v>
      </c>
      <c r="EA243" s="62">
        <v>1</v>
      </c>
      <c r="EB243" s="62"/>
      <c r="EC243" s="62"/>
      <c r="ED243" s="62"/>
      <c r="EE243" s="62"/>
      <c r="EF243" s="62"/>
      <c r="EG243" s="62">
        <v>0.66666666666666663</v>
      </c>
      <c r="EH243" s="62">
        <v>1</v>
      </c>
      <c r="EI243" s="62">
        <v>1</v>
      </c>
      <c r="EJ243" s="62">
        <v>0</v>
      </c>
      <c r="EK243" s="62">
        <v>0</v>
      </c>
      <c r="EL243" s="62">
        <f t="shared" si="226"/>
        <v>2.6666666666666665</v>
      </c>
      <c r="EM243" s="62" t="str">
        <f t="shared" si="227"/>
        <v/>
      </c>
      <c r="EN243" s="62" t="str">
        <f t="shared" si="228"/>
        <v/>
      </c>
      <c r="EO243" s="5"/>
      <c r="EP243" s="5"/>
      <c r="EQ243" s="5"/>
      <c r="ER243" s="5"/>
      <c r="ES243" s="5"/>
      <c r="ET243" s="5"/>
      <c r="EU243" s="5"/>
      <c r="EV243" s="5"/>
      <c r="EW243" s="5"/>
      <c r="EX243" s="5"/>
      <c r="EY243" s="5"/>
      <c r="EZ243" s="5"/>
      <c r="FA243" s="5"/>
      <c r="FB243" s="5"/>
      <c r="FC243" s="5"/>
      <c r="FD243" s="62"/>
      <c r="FE243" s="62"/>
      <c r="FF243" s="62"/>
      <c r="FG243" s="62"/>
      <c r="FH243" s="62"/>
      <c r="FI243" s="62"/>
      <c r="FJ243" s="62"/>
      <c r="FK243" s="62"/>
      <c r="FL243" s="62"/>
      <c r="FM243" s="62"/>
      <c r="FN243" s="62"/>
      <c r="FO243" s="62"/>
      <c r="FP243" s="62"/>
      <c r="FQ243" s="62"/>
      <c r="FR243" s="62"/>
      <c r="FS243" s="5"/>
      <c r="FT243" s="5"/>
      <c r="FU243" s="5"/>
      <c r="FV243" s="5"/>
      <c r="FW243" s="5"/>
      <c r="FX243" s="5"/>
      <c r="FY243" s="5"/>
      <c r="FZ243" s="5"/>
      <c r="GA243" s="5"/>
      <c r="GB243" s="5"/>
      <c r="GC243" s="5"/>
      <c r="GD243" s="5"/>
      <c r="GE243" s="5"/>
      <c r="GF243" s="5"/>
      <c r="GG243" s="5"/>
      <c r="GH243" s="62"/>
      <c r="GI243" s="62"/>
      <c r="GJ243" s="62"/>
      <c r="GK243" s="62"/>
      <c r="GL243" s="62"/>
      <c r="GM243" s="62"/>
      <c r="GN243" s="62"/>
      <c r="GO243" s="62"/>
      <c r="GP243" s="62"/>
      <c r="GQ243" s="62"/>
      <c r="GR243" s="62"/>
      <c r="GS243" s="62"/>
      <c r="GT243" s="62"/>
      <c r="GU243" s="62"/>
      <c r="GV243" s="62"/>
      <c r="GW243" s="5"/>
      <c r="GX243" s="5"/>
      <c r="GY243" s="5"/>
      <c r="GZ243" s="5"/>
      <c r="HA243" s="5"/>
      <c r="HB243" s="5"/>
      <c r="HC243" s="5"/>
      <c r="HD243" s="5"/>
      <c r="HE243" s="5"/>
      <c r="HF243" s="5"/>
      <c r="HG243" s="5"/>
      <c r="HH243" s="5"/>
      <c r="HI243" s="5"/>
      <c r="HJ243" s="5"/>
      <c r="HK243" s="5"/>
      <c r="HL243" s="62"/>
      <c r="HM243" s="62"/>
      <c r="HN243" s="62"/>
      <c r="HO243" s="62"/>
      <c r="HP243" s="62"/>
      <c r="HQ243" s="62"/>
      <c r="HR243" s="62"/>
      <c r="HS243" s="62"/>
      <c r="HT243" s="62"/>
      <c r="HU243" s="62"/>
      <c r="HV243" s="62"/>
      <c r="HW243" s="62"/>
      <c r="HX243" s="62"/>
      <c r="HY243" s="62"/>
      <c r="HZ243" s="62"/>
      <c r="IA243" s="5"/>
      <c r="IB243" s="5"/>
      <c r="IC243" s="5"/>
      <c r="ID243" s="5"/>
      <c r="IE243" s="5"/>
      <c r="IF243" s="5"/>
      <c r="IG243" s="5"/>
      <c r="IH243" s="5"/>
      <c r="II243" s="5"/>
      <c r="IJ243" s="5"/>
      <c r="IK243" s="5"/>
      <c r="IL243" s="5"/>
      <c r="IM243" s="5"/>
      <c r="IN243" s="5"/>
      <c r="IO243" s="5"/>
      <c r="IP243" s="62"/>
      <c r="IQ243" s="62"/>
      <c r="IR243" s="62"/>
      <c r="IS243" s="62"/>
      <c r="IT243" s="62"/>
      <c r="IU243" s="62"/>
      <c r="IV243" s="62"/>
      <c r="IW243" s="62"/>
      <c r="IX243" s="62"/>
      <c r="IY243" s="62"/>
      <c r="IZ243" s="62"/>
      <c r="JA243" s="62"/>
      <c r="JB243" s="62"/>
      <c r="JC243" s="62"/>
      <c r="JD243" s="62"/>
      <c r="JE243" s="5"/>
      <c r="JF243" s="5"/>
      <c r="JG243" s="5"/>
      <c r="JH243" s="5"/>
      <c r="JI243" s="5"/>
      <c r="JJ243" s="5"/>
      <c r="JK243" s="5"/>
      <c r="JL243" s="5"/>
      <c r="JM243" s="5"/>
      <c r="JN243" s="5"/>
      <c r="JO243" s="5"/>
      <c r="JP243" s="5"/>
      <c r="JQ243" s="5"/>
      <c r="JR243" s="5"/>
      <c r="JS243" s="5"/>
      <c r="JT243" s="62"/>
      <c r="JU243" s="62"/>
      <c r="JV243" s="62"/>
      <c r="JW243" s="62"/>
      <c r="JX243" s="62"/>
      <c r="JY243" s="62"/>
      <c r="JZ243" s="62"/>
      <c r="KA243" s="62"/>
      <c r="KB243" s="62"/>
      <c r="KC243" s="62"/>
      <c r="KD243" s="62"/>
      <c r="KE243" s="62"/>
      <c r="KF243" s="62"/>
      <c r="KG243" s="62"/>
      <c r="KH243" s="62"/>
      <c r="KI243" s="5"/>
      <c r="KJ243" s="5"/>
      <c r="KK243" s="5"/>
      <c r="KL243" s="5"/>
      <c r="KM243" s="5"/>
      <c r="KN243" s="5"/>
      <c r="KO243" s="5"/>
      <c r="KP243" s="5"/>
      <c r="KQ243" s="5"/>
      <c r="KR243" s="5"/>
      <c r="KS243" s="5"/>
      <c r="KT243" s="5"/>
      <c r="KU243" s="5"/>
      <c r="KV243" s="5"/>
      <c r="KW243" s="5"/>
      <c r="KX243" s="62"/>
      <c r="KY243" s="62"/>
      <c r="KZ243" s="62"/>
      <c r="LA243" s="62"/>
      <c r="LB243" s="62"/>
      <c r="LC243" s="62"/>
      <c r="LD243" s="62"/>
      <c r="LE243" s="62"/>
      <c r="LF243" s="62"/>
      <c r="LG243" s="62"/>
      <c r="LH243" s="62"/>
      <c r="LI243" s="62"/>
      <c r="LJ243" s="62"/>
      <c r="LK243" s="62"/>
      <c r="LL243" s="62"/>
    </row>
    <row r="244" spans="1:324" x14ac:dyDescent="0.35">
      <c r="A244" s="131">
        <v>240</v>
      </c>
      <c r="B244" s="170"/>
      <c r="C244" s="170"/>
      <c r="D244" s="152">
        <v>514</v>
      </c>
      <c r="E244" s="72" t="str">
        <f>'BVEM Scorecard'!F243</f>
        <v>Gas</v>
      </c>
      <c r="F244" s="96">
        <f t="shared" si="199"/>
        <v>0</v>
      </c>
      <c r="G244" s="96">
        <f t="shared" si="200"/>
        <v>0</v>
      </c>
      <c r="H244" s="96">
        <f t="shared" si="201"/>
        <v>0</v>
      </c>
      <c r="I244" s="96">
        <f t="shared" si="202"/>
        <v>0</v>
      </c>
      <c r="J244" s="66"/>
      <c r="K244" s="66"/>
      <c r="L244" s="66"/>
      <c r="M244" s="66"/>
      <c r="N244" s="66"/>
      <c r="O244" s="66"/>
      <c r="P244" s="66"/>
      <c r="Q244" s="66"/>
      <c r="R244" s="66"/>
      <c r="S244" s="66"/>
      <c r="T244" s="66"/>
      <c r="U244" s="66"/>
      <c r="V244" s="66">
        <f t="shared" si="203"/>
        <v>0</v>
      </c>
      <c r="W244" s="66">
        <f t="shared" si="204"/>
        <v>0</v>
      </c>
      <c r="X244" s="35"/>
      <c r="Y244" s="5"/>
      <c r="Z244" s="5"/>
      <c r="AA244" s="5"/>
      <c r="AB244" s="5"/>
      <c r="AC244" s="5"/>
      <c r="AD244" s="5"/>
      <c r="AE244" s="5"/>
      <c r="AF244" s="5"/>
      <c r="AG244" s="5"/>
      <c r="AH244" s="5"/>
      <c r="AI244" s="5"/>
      <c r="AJ244" s="35"/>
      <c r="AK244" s="35"/>
      <c r="AL244" s="35"/>
      <c r="AM244" s="35"/>
      <c r="AN244" s="62"/>
      <c r="AO244" s="62"/>
      <c r="AP244" s="62"/>
      <c r="AQ244" s="62"/>
      <c r="AR244" s="62"/>
      <c r="AS244" s="62"/>
      <c r="AT244" s="62"/>
      <c r="AU244" s="62"/>
      <c r="AV244" s="62"/>
      <c r="AW244" s="62"/>
      <c r="AX244" s="62"/>
      <c r="AY244" s="62"/>
      <c r="AZ244" s="62"/>
      <c r="BA244" s="62"/>
      <c r="BB244" s="62"/>
      <c r="BC244" s="5"/>
      <c r="BD244" s="5"/>
      <c r="BE244" s="5"/>
      <c r="BF244" s="5"/>
      <c r="BG244" s="5"/>
      <c r="BH244" s="5"/>
      <c r="BI244" s="5"/>
      <c r="BJ244" s="5"/>
      <c r="BK244" s="5"/>
      <c r="BL244" s="5"/>
      <c r="BM244" s="5"/>
      <c r="BN244" s="5"/>
      <c r="BO244" s="5"/>
      <c r="BP244" s="5"/>
      <c r="BQ244" s="5"/>
      <c r="BR244" s="62"/>
      <c r="BS244" s="62"/>
      <c r="BT244" s="62"/>
      <c r="BU244" s="62"/>
      <c r="BV244" s="62"/>
      <c r="BW244" s="62"/>
      <c r="BX244" s="62"/>
      <c r="BY244" s="62"/>
      <c r="BZ244" s="62"/>
      <c r="CA244" s="62"/>
      <c r="CB244" s="62"/>
      <c r="CC244" s="62"/>
      <c r="CD244" s="62"/>
      <c r="CE244" s="62"/>
      <c r="CF244" s="62"/>
      <c r="CG244" s="5"/>
      <c r="CH244" s="5"/>
      <c r="CI244" s="5"/>
      <c r="CJ244" s="5"/>
      <c r="CK244" s="5"/>
      <c r="CL244" s="5"/>
      <c r="CM244" s="5"/>
      <c r="CN244" s="5"/>
      <c r="CO244" s="5"/>
      <c r="CP244" s="5"/>
      <c r="CQ244" s="5"/>
      <c r="CR244" s="5"/>
      <c r="CS244" s="5"/>
      <c r="CT244" s="5"/>
      <c r="CU244" s="5"/>
      <c r="CV244" s="62"/>
      <c r="CW244" s="62"/>
      <c r="CX244" s="62"/>
      <c r="CY244" s="62"/>
      <c r="CZ244" s="62"/>
      <c r="DA244" s="62"/>
      <c r="DB244" s="62"/>
      <c r="DC244" s="62"/>
      <c r="DD244" s="62"/>
      <c r="DE244" s="62"/>
      <c r="DF244" s="62"/>
      <c r="DG244" s="62"/>
      <c r="DH244" s="62"/>
      <c r="DI244" s="62"/>
      <c r="DJ244" s="62"/>
      <c r="DK244" s="5"/>
      <c r="DL244" s="5"/>
      <c r="DM244" s="5"/>
      <c r="DN244" s="5"/>
      <c r="DO244" s="5"/>
      <c r="DP244" s="5"/>
      <c r="DQ244" s="5"/>
      <c r="DR244" s="5"/>
      <c r="DS244" s="5"/>
      <c r="DT244" s="5"/>
      <c r="DU244" s="5"/>
      <c r="DV244" s="5"/>
      <c r="DW244" s="5"/>
      <c r="DX244" s="5"/>
      <c r="DY244" s="5"/>
      <c r="DZ244" s="62"/>
      <c r="EA244" s="62"/>
      <c r="EB244" s="62"/>
      <c r="EC244" s="62"/>
      <c r="ED244" s="62"/>
      <c r="EE244" s="62"/>
      <c r="EF244" s="62"/>
      <c r="EG244" s="62"/>
      <c r="EH244" s="62"/>
      <c r="EI244" s="62"/>
      <c r="EJ244" s="62"/>
      <c r="EK244" s="62"/>
      <c r="EL244" s="62"/>
      <c r="EM244" s="62"/>
      <c r="EN244" s="62"/>
      <c r="EO244" s="5"/>
      <c r="EP244" s="5"/>
      <c r="EQ244" s="5"/>
      <c r="ER244" s="5"/>
      <c r="ES244" s="5"/>
      <c r="ET244" s="5"/>
      <c r="EU244" s="5"/>
      <c r="EV244" s="5"/>
      <c r="EW244" s="5"/>
      <c r="EX244" s="5"/>
      <c r="EY244" s="5"/>
      <c r="EZ244" s="5"/>
      <c r="FA244" s="5"/>
      <c r="FB244" s="5"/>
      <c r="FC244" s="5"/>
      <c r="FD244" s="62"/>
      <c r="FE244" s="62"/>
      <c r="FF244" s="62"/>
      <c r="FG244" s="62"/>
      <c r="FH244" s="62"/>
      <c r="FI244" s="62"/>
      <c r="FJ244" s="62"/>
      <c r="FK244" s="62"/>
      <c r="FL244" s="62"/>
      <c r="FM244" s="62"/>
      <c r="FN244" s="62"/>
      <c r="FO244" s="62"/>
      <c r="FP244" s="62"/>
      <c r="FQ244" s="62"/>
      <c r="FR244" s="62"/>
      <c r="FS244" s="5"/>
      <c r="FT244" s="5"/>
      <c r="FU244" s="5"/>
      <c r="FV244" s="5"/>
      <c r="FW244" s="5"/>
      <c r="FX244" s="5"/>
      <c r="FY244" s="5"/>
      <c r="FZ244" s="5"/>
      <c r="GA244" s="5"/>
      <c r="GB244" s="5"/>
      <c r="GC244" s="5"/>
      <c r="GD244" s="5"/>
      <c r="GE244" s="5"/>
      <c r="GF244" s="5"/>
      <c r="GG244" s="5"/>
      <c r="GH244" s="62"/>
      <c r="GI244" s="62"/>
      <c r="GJ244" s="62"/>
      <c r="GK244" s="62"/>
      <c r="GL244" s="62"/>
      <c r="GM244" s="62"/>
      <c r="GN244" s="62"/>
      <c r="GO244" s="62"/>
      <c r="GP244" s="62"/>
      <c r="GQ244" s="62"/>
      <c r="GR244" s="62"/>
      <c r="GS244" s="62"/>
      <c r="GT244" s="62"/>
      <c r="GU244" s="62"/>
      <c r="GV244" s="62"/>
      <c r="GW244" s="5"/>
      <c r="GX244" s="5"/>
      <c r="GY244" s="5"/>
      <c r="GZ244" s="5"/>
      <c r="HA244" s="5"/>
      <c r="HB244" s="5"/>
      <c r="HC244" s="5"/>
      <c r="HD244" s="5"/>
      <c r="HE244" s="5"/>
      <c r="HF244" s="5"/>
      <c r="HG244" s="5"/>
      <c r="HH244" s="5"/>
      <c r="HI244" s="5"/>
      <c r="HJ244" s="5"/>
      <c r="HK244" s="5"/>
      <c r="HL244" s="62"/>
      <c r="HM244" s="62"/>
      <c r="HN244" s="62"/>
      <c r="HO244" s="62"/>
      <c r="HP244" s="62"/>
      <c r="HQ244" s="62"/>
      <c r="HR244" s="62"/>
      <c r="HS244" s="62"/>
      <c r="HT244" s="62"/>
      <c r="HU244" s="62"/>
      <c r="HV244" s="62"/>
      <c r="HW244" s="62"/>
      <c r="HX244" s="62"/>
      <c r="HY244" s="62"/>
      <c r="HZ244" s="62"/>
      <c r="IA244" s="5"/>
      <c r="IB244" s="5"/>
      <c r="IC244" s="5"/>
      <c r="ID244" s="5"/>
      <c r="IE244" s="5"/>
      <c r="IF244" s="5"/>
      <c r="IG244" s="5"/>
      <c r="IH244" s="5"/>
      <c r="II244" s="5"/>
      <c r="IJ244" s="5"/>
      <c r="IK244" s="5"/>
      <c r="IL244" s="5"/>
      <c r="IM244" s="5"/>
      <c r="IN244" s="5"/>
      <c r="IO244" s="5"/>
      <c r="IP244" s="62"/>
      <c r="IQ244" s="62"/>
      <c r="IR244" s="62"/>
      <c r="IS244" s="62"/>
      <c r="IT244" s="62"/>
      <c r="IU244" s="62"/>
      <c r="IV244" s="62"/>
      <c r="IW244" s="62"/>
      <c r="IX244" s="62"/>
      <c r="IY244" s="62"/>
      <c r="IZ244" s="62"/>
      <c r="JA244" s="62"/>
      <c r="JB244" s="62"/>
      <c r="JC244" s="62"/>
      <c r="JD244" s="62"/>
      <c r="JE244" s="5"/>
      <c r="JF244" s="5"/>
      <c r="JG244" s="5"/>
      <c r="JH244" s="5"/>
      <c r="JI244" s="5"/>
      <c r="JJ244" s="5"/>
      <c r="JK244" s="5"/>
      <c r="JL244" s="5"/>
      <c r="JM244" s="5"/>
      <c r="JN244" s="5"/>
      <c r="JO244" s="5"/>
      <c r="JP244" s="5"/>
      <c r="JQ244" s="5"/>
      <c r="JR244" s="5"/>
      <c r="JS244" s="5"/>
      <c r="JT244" s="62"/>
      <c r="JU244" s="62"/>
      <c r="JV244" s="62"/>
      <c r="JW244" s="62"/>
      <c r="JX244" s="62"/>
      <c r="JY244" s="62"/>
      <c r="JZ244" s="62"/>
      <c r="KA244" s="62"/>
      <c r="KB244" s="62"/>
      <c r="KC244" s="62"/>
      <c r="KD244" s="62"/>
      <c r="KE244" s="62"/>
      <c r="KF244" s="62"/>
      <c r="KG244" s="62"/>
      <c r="KH244" s="62"/>
      <c r="KI244" s="5"/>
      <c r="KJ244" s="5"/>
      <c r="KK244" s="5"/>
      <c r="KL244" s="5"/>
      <c r="KM244" s="5"/>
      <c r="KN244" s="5"/>
      <c r="KO244" s="5"/>
      <c r="KP244" s="5"/>
      <c r="KQ244" s="5"/>
      <c r="KR244" s="5"/>
      <c r="KS244" s="5"/>
      <c r="KT244" s="5"/>
      <c r="KU244" s="5"/>
      <c r="KV244" s="5"/>
      <c r="KW244" s="5"/>
      <c r="KX244" s="62"/>
      <c r="KY244" s="62"/>
      <c r="KZ244" s="62"/>
      <c r="LA244" s="62"/>
      <c r="LB244" s="62"/>
      <c r="LC244" s="62"/>
      <c r="LD244" s="62"/>
      <c r="LE244" s="62"/>
      <c r="LF244" s="62"/>
      <c r="LG244" s="62"/>
      <c r="LH244" s="62"/>
      <c r="LI244" s="62"/>
      <c r="LJ244" s="62"/>
      <c r="LK244" s="62"/>
      <c r="LL244" s="62"/>
    </row>
    <row r="245" spans="1:324" x14ac:dyDescent="0.35">
      <c r="A245" s="131">
        <v>241</v>
      </c>
      <c r="B245" s="170"/>
      <c r="C245" s="170"/>
      <c r="D245" s="152">
        <v>517</v>
      </c>
      <c r="E245" s="72" t="str">
        <f>'BVEM Scorecard'!F244</f>
        <v>Gas</v>
      </c>
      <c r="F245" s="96"/>
      <c r="G245" s="96"/>
      <c r="H245" s="96"/>
      <c r="I245" s="96"/>
      <c r="J245" s="66"/>
      <c r="K245" s="66"/>
      <c r="L245" s="66"/>
      <c r="M245" s="66"/>
      <c r="N245" s="66"/>
      <c r="O245" s="66"/>
      <c r="P245" s="66"/>
      <c r="Q245" s="66"/>
      <c r="R245" s="66"/>
      <c r="S245" s="66"/>
      <c r="T245" s="66"/>
      <c r="U245" s="66"/>
      <c r="V245" s="66"/>
      <c r="W245" s="66"/>
      <c r="X245" s="35"/>
      <c r="Y245" s="5"/>
      <c r="Z245" s="5"/>
      <c r="AA245" s="5"/>
      <c r="AB245" s="5"/>
      <c r="AC245" s="5"/>
      <c r="AD245" s="5"/>
      <c r="AE245" s="5"/>
      <c r="AF245" s="5"/>
      <c r="AG245" s="5"/>
      <c r="AH245" s="5"/>
      <c r="AI245" s="5"/>
      <c r="AJ245" s="35"/>
      <c r="AK245" s="35"/>
      <c r="AL245" s="35"/>
      <c r="AM245" s="35"/>
      <c r="AN245" s="62"/>
      <c r="AO245" s="62"/>
      <c r="AP245" s="62"/>
      <c r="AQ245" s="62"/>
      <c r="AR245" s="62"/>
      <c r="AS245" s="62"/>
      <c r="AT245" s="62"/>
      <c r="AU245" s="62"/>
      <c r="AV245" s="62"/>
      <c r="AW245" s="62"/>
      <c r="AX245" s="62"/>
      <c r="AY245" s="62"/>
      <c r="AZ245" s="62"/>
      <c r="BA245" s="62"/>
      <c r="BB245" s="62"/>
      <c r="BC245" s="5"/>
      <c r="BD245" s="5"/>
      <c r="BE245" s="5"/>
      <c r="BF245" s="5"/>
      <c r="BG245" s="5"/>
      <c r="BH245" s="5"/>
      <c r="BI245" s="5"/>
      <c r="BJ245" s="5"/>
      <c r="BK245" s="5"/>
      <c r="BL245" s="5"/>
      <c r="BM245" s="5"/>
      <c r="BN245" s="5"/>
      <c r="BO245" s="5"/>
      <c r="BP245" s="5"/>
      <c r="BQ245" s="5"/>
      <c r="BR245" s="62"/>
      <c r="BS245" s="62"/>
      <c r="BT245" s="62"/>
      <c r="BU245" s="62"/>
      <c r="BV245" s="62"/>
      <c r="BW245" s="62"/>
      <c r="BX245" s="62"/>
      <c r="BY245" s="62"/>
      <c r="BZ245" s="62"/>
      <c r="CA245" s="62"/>
      <c r="CB245" s="62"/>
      <c r="CC245" s="62"/>
      <c r="CD245" s="62"/>
      <c r="CE245" s="62"/>
      <c r="CF245" s="62"/>
      <c r="CG245" s="5"/>
      <c r="CH245" s="5"/>
      <c r="CI245" s="5"/>
      <c r="CJ245" s="5"/>
      <c r="CK245" s="5"/>
      <c r="CL245" s="5"/>
      <c r="CM245" s="5"/>
      <c r="CN245" s="5"/>
      <c r="CO245" s="5"/>
      <c r="CP245" s="5"/>
      <c r="CQ245" s="5"/>
      <c r="CR245" s="5"/>
      <c r="CS245" s="5"/>
      <c r="CT245" s="5"/>
      <c r="CU245" s="5"/>
      <c r="CV245" s="62"/>
      <c r="CW245" s="62"/>
      <c r="CX245" s="62"/>
      <c r="CY245" s="62"/>
      <c r="CZ245" s="62"/>
      <c r="DA245" s="62"/>
      <c r="DB245" s="62"/>
      <c r="DC245" s="62"/>
      <c r="DD245" s="62"/>
      <c r="DE245" s="62"/>
      <c r="DF245" s="62"/>
      <c r="DG245" s="62"/>
      <c r="DH245" s="62"/>
      <c r="DI245" s="62"/>
      <c r="DJ245" s="62"/>
      <c r="DK245" s="5"/>
      <c r="DL245" s="5"/>
      <c r="DM245" s="5"/>
      <c r="DN245" s="5"/>
      <c r="DO245" s="5"/>
      <c r="DP245" s="5"/>
      <c r="DQ245" s="5"/>
      <c r="DR245" s="5"/>
      <c r="DS245" s="5"/>
      <c r="DT245" s="5"/>
      <c r="DU245" s="5"/>
      <c r="DV245" s="5"/>
      <c r="DW245" s="5"/>
      <c r="DX245" s="5"/>
      <c r="DY245" s="5"/>
      <c r="DZ245" s="62"/>
      <c r="EA245" s="62"/>
      <c r="EB245" s="62"/>
      <c r="EC245" s="62"/>
      <c r="ED245" s="62"/>
      <c r="EE245" s="62"/>
      <c r="EF245" s="62"/>
      <c r="EG245" s="62"/>
      <c r="EH245" s="62"/>
      <c r="EI245" s="62"/>
      <c r="EJ245" s="62"/>
      <c r="EK245" s="62"/>
      <c r="EL245" s="62"/>
      <c r="EM245" s="62"/>
      <c r="EN245" s="62"/>
      <c r="EO245" s="5"/>
      <c r="EP245" s="5"/>
      <c r="EQ245" s="5"/>
      <c r="ER245" s="5"/>
      <c r="ES245" s="5"/>
      <c r="ET245" s="5"/>
      <c r="EU245" s="5"/>
      <c r="EV245" s="5"/>
      <c r="EW245" s="5"/>
      <c r="EX245" s="5"/>
      <c r="EY245" s="5"/>
      <c r="EZ245" s="5"/>
      <c r="FA245" s="5"/>
      <c r="FB245" s="5"/>
      <c r="FC245" s="5"/>
      <c r="FD245" s="62"/>
      <c r="FE245" s="62"/>
      <c r="FF245" s="62"/>
      <c r="FG245" s="62"/>
      <c r="FH245" s="62"/>
      <c r="FI245" s="62"/>
      <c r="FJ245" s="62"/>
      <c r="FK245" s="62"/>
      <c r="FL245" s="62"/>
      <c r="FM245" s="62"/>
      <c r="FN245" s="62"/>
      <c r="FO245" s="62"/>
      <c r="FP245" s="62"/>
      <c r="FQ245" s="62"/>
      <c r="FR245" s="62"/>
      <c r="FS245" s="5"/>
      <c r="FT245" s="5"/>
      <c r="FU245" s="5"/>
      <c r="FV245" s="5"/>
      <c r="FW245" s="5"/>
      <c r="FX245" s="5"/>
      <c r="FY245" s="5"/>
      <c r="FZ245" s="5"/>
      <c r="GA245" s="5"/>
      <c r="GB245" s="5"/>
      <c r="GC245" s="5"/>
      <c r="GD245" s="5"/>
      <c r="GE245" s="5"/>
      <c r="GF245" s="5"/>
      <c r="GG245" s="5"/>
      <c r="GH245" s="62"/>
      <c r="GI245" s="62"/>
      <c r="GJ245" s="62"/>
      <c r="GK245" s="62"/>
      <c r="GL245" s="62"/>
      <c r="GM245" s="62"/>
      <c r="GN245" s="62"/>
      <c r="GO245" s="62"/>
      <c r="GP245" s="62"/>
      <c r="GQ245" s="62"/>
      <c r="GR245" s="62"/>
      <c r="GS245" s="62"/>
      <c r="GT245" s="62"/>
      <c r="GU245" s="62"/>
      <c r="GV245" s="62"/>
      <c r="GW245" s="5"/>
      <c r="GX245" s="5"/>
      <c r="GY245" s="5"/>
      <c r="GZ245" s="5"/>
      <c r="HA245" s="5"/>
      <c r="HB245" s="5"/>
      <c r="HC245" s="5"/>
      <c r="HD245" s="5"/>
      <c r="HE245" s="5"/>
      <c r="HF245" s="5"/>
      <c r="HG245" s="5"/>
      <c r="HH245" s="5"/>
      <c r="HI245" s="5"/>
      <c r="HJ245" s="5"/>
      <c r="HK245" s="5"/>
      <c r="HL245" s="62"/>
      <c r="HM245" s="62"/>
      <c r="HN245" s="62"/>
      <c r="HO245" s="62"/>
      <c r="HP245" s="62"/>
      <c r="HQ245" s="62"/>
      <c r="HR245" s="62"/>
      <c r="HS245" s="62"/>
      <c r="HT245" s="62"/>
      <c r="HU245" s="62"/>
      <c r="HV245" s="62"/>
      <c r="HW245" s="62"/>
      <c r="HX245" s="62"/>
      <c r="HY245" s="62"/>
      <c r="HZ245" s="62"/>
      <c r="IA245" s="5"/>
      <c r="IB245" s="5"/>
      <c r="IC245" s="5"/>
      <c r="ID245" s="5"/>
      <c r="IE245" s="5"/>
      <c r="IF245" s="5"/>
      <c r="IG245" s="5"/>
      <c r="IH245" s="5"/>
      <c r="II245" s="5"/>
      <c r="IJ245" s="5"/>
      <c r="IK245" s="5"/>
      <c r="IL245" s="5"/>
      <c r="IM245" s="5"/>
      <c r="IN245" s="5"/>
      <c r="IO245" s="5"/>
      <c r="IP245" s="62"/>
      <c r="IQ245" s="62"/>
      <c r="IR245" s="62"/>
      <c r="IS245" s="62"/>
      <c r="IT245" s="62"/>
      <c r="IU245" s="62"/>
      <c r="IV245" s="62"/>
      <c r="IW245" s="62"/>
      <c r="IX245" s="62"/>
      <c r="IY245" s="62"/>
      <c r="IZ245" s="62"/>
      <c r="JA245" s="62"/>
      <c r="JB245" s="62"/>
      <c r="JC245" s="62"/>
      <c r="JD245" s="62"/>
      <c r="JE245" s="5"/>
      <c r="JF245" s="5"/>
      <c r="JG245" s="5"/>
      <c r="JH245" s="5"/>
      <c r="JI245" s="5"/>
      <c r="JJ245" s="5"/>
      <c r="JK245" s="5"/>
      <c r="JL245" s="5"/>
      <c r="JM245" s="5"/>
      <c r="JN245" s="5"/>
      <c r="JO245" s="5"/>
      <c r="JP245" s="5"/>
      <c r="JQ245" s="5"/>
      <c r="JR245" s="5"/>
      <c r="JS245" s="5"/>
      <c r="JT245" s="62"/>
      <c r="JU245" s="62"/>
      <c r="JV245" s="62"/>
      <c r="JW245" s="62"/>
      <c r="JX245" s="62"/>
      <c r="JY245" s="62"/>
      <c r="JZ245" s="62"/>
      <c r="KA245" s="62"/>
      <c r="KB245" s="62"/>
      <c r="KC245" s="62"/>
      <c r="KD245" s="62"/>
      <c r="KE245" s="62"/>
      <c r="KF245" s="62"/>
      <c r="KG245" s="62"/>
      <c r="KH245" s="62"/>
      <c r="KI245" s="5"/>
      <c r="KJ245" s="5"/>
      <c r="KK245" s="5"/>
      <c r="KL245" s="5"/>
      <c r="KM245" s="5"/>
      <c r="KN245" s="5"/>
      <c r="KO245" s="5"/>
      <c r="KP245" s="5"/>
      <c r="KQ245" s="5"/>
      <c r="KR245" s="5"/>
      <c r="KS245" s="5"/>
      <c r="KT245" s="5"/>
      <c r="KU245" s="5"/>
      <c r="KV245" s="5"/>
      <c r="KW245" s="5"/>
      <c r="KX245" s="62"/>
      <c r="KY245" s="62"/>
      <c r="KZ245" s="62"/>
      <c r="LA245" s="62"/>
      <c r="LB245" s="62"/>
      <c r="LC245" s="62"/>
      <c r="LD245" s="62"/>
      <c r="LE245" s="62"/>
      <c r="LF245" s="62"/>
      <c r="LG245" s="62"/>
      <c r="LH245" s="62"/>
      <c r="LI245" s="62"/>
      <c r="LJ245" s="62"/>
      <c r="LK245" s="62"/>
      <c r="LL245" s="62"/>
    </row>
    <row r="246" spans="1:324" x14ac:dyDescent="0.35">
      <c r="A246" s="131">
        <v>242</v>
      </c>
      <c r="B246" s="170"/>
      <c r="C246" s="170"/>
      <c r="D246" s="152">
        <v>538</v>
      </c>
      <c r="E246" s="72" t="str">
        <f>'BVEM Scorecard'!F245</f>
        <v>Gas</v>
      </c>
      <c r="F246" s="96"/>
      <c r="G246" s="96"/>
      <c r="H246" s="96"/>
      <c r="I246" s="96"/>
      <c r="J246" s="66"/>
      <c r="K246" s="66"/>
      <c r="L246" s="66"/>
      <c r="M246" s="66"/>
      <c r="N246" s="66"/>
      <c r="O246" s="66"/>
      <c r="P246" s="66"/>
      <c r="Q246" s="66"/>
      <c r="R246" s="66"/>
      <c r="S246" s="66"/>
      <c r="T246" s="66"/>
      <c r="U246" s="66"/>
      <c r="V246" s="66"/>
      <c r="W246" s="66"/>
      <c r="X246" s="35"/>
      <c r="Y246" s="5"/>
      <c r="Z246" s="5"/>
      <c r="AA246" s="5"/>
      <c r="AB246" s="5"/>
      <c r="AC246" s="5"/>
      <c r="AD246" s="5"/>
      <c r="AE246" s="5"/>
      <c r="AF246" s="5"/>
      <c r="AG246" s="5"/>
      <c r="AH246" s="5"/>
      <c r="AI246" s="5"/>
      <c r="AJ246" s="35"/>
      <c r="AK246" s="35"/>
      <c r="AL246" s="35"/>
      <c r="AM246" s="35"/>
      <c r="AN246" s="62"/>
      <c r="AO246" s="62"/>
      <c r="AP246" s="62"/>
      <c r="AQ246" s="62"/>
      <c r="AR246" s="62"/>
      <c r="AS246" s="62"/>
      <c r="AT246" s="62"/>
      <c r="AU246" s="62"/>
      <c r="AV246" s="62"/>
      <c r="AW246" s="62"/>
      <c r="AX246" s="62"/>
      <c r="AY246" s="62"/>
      <c r="AZ246" s="62"/>
      <c r="BA246" s="62"/>
      <c r="BB246" s="62"/>
      <c r="BC246" s="5"/>
      <c r="BD246" s="5"/>
      <c r="BE246" s="5"/>
      <c r="BF246" s="5"/>
      <c r="BG246" s="5"/>
      <c r="BH246" s="5"/>
      <c r="BI246" s="5"/>
      <c r="BJ246" s="5"/>
      <c r="BK246" s="5"/>
      <c r="BL246" s="5"/>
      <c r="BM246" s="5"/>
      <c r="BN246" s="5"/>
      <c r="BO246" s="5"/>
      <c r="BP246" s="5"/>
      <c r="BQ246" s="5"/>
      <c r="BR246" s="62"/>
      <c r="BS246" s="62"/>
      <c r="BT246" s="62"/>
      <c r="BU246" s="62"/>
      <c r="BV246" s="62"/>
      <c r="BW246" s="62"/>
      <c r="BX246" s="62"/>
      <c r="BY246" s="62"/>
      <c r="BZ246" s="62"/>
      <c r="CA246" s="62"/>
      <c r="CB246" s="62"/>
      <c r="CC246" s="62"/>
      <c r="CD246" s="62"/>
      <c r="CE246" s="62"/>
      <c r="CF246" s="62"/>
      <c r="CG246" s="5"/>
      <c r="CH246" s="5"/>
      <c r="CI246" s="5"/>
      <c r="CJ246" s="5"/>
      <c r="CK246" s="5"/>
      <c r="CL246" s="5"/>
      <c r="CM246" s="5"/>
      <c r="CN246" s="5"/>
      <c r="CO246" s="5"/>
      <c r="CP246" s="5"/>
      <c r="CQ246" s="5"/>
      <c r="CR246" s="5"/>
      <c r="CS246" s="5"/>
      <c r="CT246" s="5"/>
      <c r="CU246" s="5"/>
      <c r="CV246" s="62"/>
      <c r="CW246" s="62"/>
      <c r="CX246" s="62"/>
      <c r="CY246" s="62"/>
      <c r="CZ246" s="62"/>
      <c r="DA246" s="62"/>
      <c r="DB246" s="62"/>
      <c r="DC246" s="62"/>
      <c r="DD246" s="62"/>
      <c r="DE246" s="62"/>
      <c r="DF246" s="62"/>
      <c r="DG246" s="62"/>
      <c r="DH246" s="62"/>
      <c r="DI246" s="62"/>
      <c r="DJ246" s="62"/>
      <c r="DK246" s="5"/>
      <c r="DL246" s="5"/>
      <c r="DM246" s="5"/>
      <c r="DN246" s="5"/>
      <c r="DO246" s="5"/>
      <c r="DP246" s="5"/>
      <c r="DQ246" s="5"/>
      <c r="DR246" s="5"/>
      <c r="DS246" s="5"/>
      <c r="DT246" s="5"/>
      <c r="DU246" s="5"/>
      <c r="DV246" s="5"/>
      <c r="DW246" s="5"/>
      <c r="DX246" s="5"/>
      <c r="DY246" s="5"/>
      <c r="DZ246" s="62"/>
      <c r="EA246" s="62"/>
      <c r="EB246" s="62"/>
      <c r="EC246" s="62"/>
      <c r="ED246" s="62"/>
      <c r="EE246" s="62"/>
      <c r="EF246" s="62"/>
      <c r="EG246" s="62"/>
      <c r="EH246" s="62"/>
      <c r="EI246" s="62"/>
      <c r="EJ246" s="62"/>
      <c r="EK246" s="62"/>
      <c r="EL246" s="62"/>
      <c r="EM246" s="62"/>
      <c r="EN246" s="62"/>
      <c r="EO246" s="5"/>
      <c r="EP246" s="5"/>
      <c r="EQ246" s="5"/>
      <c r="ER246" s="5"/>
      <c r="ES246" s="5"/>
      <c r="ET246" s="5"/>
      <c r="EU246" s="5"/>
      <c r="EV246" s="5"/>
      <c r="EW246" s="5"/>
      <c r="EX246" s="5"/>
      <c r="EY246" s="5"/>
      <c r="EZ246" s="5"/>
      <c r="FA246" s="5"/>
      <c r="FB246" s="5"/>
      <c r="FC246" s="5"/>
      <c r="FD246" s="62"/>
      <c r="FE246" s="62"/>
      <c r="FF246" s="62"/>
      <c r="FG246" s="62"/>
      <c r="FH246" s="62"/>
      <c r="FI246" s="62"/>
      <c r="FJ246" s="62"/>
      <c r="FK246" s="62"/>
      <c r="FL246" s="62"/>
      <c r="FM246" s="62"/>
      <c r="FN246" s="62"/>
      <c r="FO246" s="62"/>
      <c r="FP246" s="62"/>
      <c r="FQ246" s="62"/>
      <c r="FR246" s="62"/>
      <c r="FS246" s="5"/>
      <c r="FT246" s="5"/>
      <c r="FU246" s="5"/>
      <c r="FV246" s="5"/>
      <c r="FW246" s="5"/>
      <c r="FX246" s="5"/>
      <c r="FY246" s="5"/>
      <c r="FZ246" s="5"/>
      <c r="GA246" s="5"/>
      <c r="GB246" s="5"/>
      <c r="GC246" s="5"/>
      <c r="GD246" s="5"/>
      <c r="GE246" s="5"/>
      <c r="GF246" s="5"/>
      <c r="GG246" s="5"/>
      <c r="GH246" s="62"/>
      <c r="GI246" s="62"/>
      <c r="GJ246" s="62"/>
      <c r="GK246" s="62"/>
      <c r="GL246" s="62"/>
      <c r="GM246" s="62"/>
      <c r="GN246" s="62"/>
      <c r="GO246" s="62"/>
      <c r="GP246" s="62"/>
      <c r="GQ246" s="62"/>
      <c r="GR246" s="62"/>
      <c r="GS246" s="62"/>
      <c r="GT246" s="62"/>
      <c r="GU246" s="62"/>
      <c r="GV246" s="62"/>
      <c r="GW246" s="5"/>
      <c r="GX246" s="5"/>
      <c r="GY246" s="5"/>
      <c r="GZ246" s="5"/>
      <c r="HA246" s="5"/>
      <c r="HB246" s="5"/>
      <c r="HC246" s="5"/>
      <c r="HD246" s="5"/>
      <c r="HE246" s="5"/>
      <c r="HF246" s="5"/>
      <c r="HG246" s="5"/>
      <c r="HH246" s="5"/>
      <c r="HI246" s="5"/>
      <c r="HJ246" s="5"/>
      <c r="HK246" s="5"/>
      <c r="HL246" s="62"/>
      <c r="HM246" s="62"/>
      <c r="HN246" s="62"/>
      <c r="HO246" s="62"/>
      <c r="HP246" s="62"/>
      <c r="HQ246" s="62"/>
      <c r="HR246" s="62"/>
      <c r="HS246" s="62"/>
      <c r="HT246" s="62"/>
      <c r="HU246" s="62"/>
      <c r="HV246" s="62"/>
      <c r="HW246" s="62"/>
      <c r="HX246" s="62"/>
      <c r="HY246" s="62"/>
      <c r="HZ246" s="62"/>
      <c r="IA246" s="5"/>
      <c r="IB246" s="5"/>
      <c r="IC246" s="5"/>
      <c r="ID246" s="5"/>
      <c r="IE246" s="5"/>
      <c r="IF246" s="5"/>
      <c r="IG246" s="5"/>
      <c r="IH246" s="5"/>
      <c r="II246" s="5"/>
      <c r="IJ246" s="5"/>
      <c r="IK246" s="5"/>
      <c r="IL246" s="5"/>
      <c r="IM246" s="5"/>
      <c r="IN246" s="5"/>
      <c r="IO246" s="5"/>
      <c r="IP246" s="62"/>
      <c r="IQ246" s="62"/>
      <c r="IR246" s="62"/>
      <c r="IS246" s="62"/>
      <c r="IT246" s="62"/>
      <c r="IU246" s="62"/>
      <c r="IV246" s="62"/>
      <c r="IW246" s="62"/>
      <c r="IX246" s="62"/>
      <c r="IY246" s="62"/>
      <c r="IZ246" s="62"/>
      <c r="JA246" s="62"/>
      <c r="JB246" s="62"/>
      <c r="JC246" s="62"/>
      <c r="JD246" s="62"/>
      <c r="JE246" s="5"/>
      <c r="JF246" s="5"/>
      <c r="JG246" s="5"/>
      <c r="JH246" s="5"/>
      <c r="JI246" s="5"/>
      <c r="JJ246" s="5"/>
      <c r="JK246" s="5"/>
      <c r="JL246" s="5"/>
      <c r="JM246" s="5"/>
      <c r="JN246" s="5"/>
      <c r="JO246" s="5"/>
      <c r="JP246" s="5"/>
      <c r="JQ246" s="5"/>
      <c r="JR246" s="5"/>
      <c r="JS246" s="5"/>
      <c r="JT246" s="62"/>
      <c r="JU246" s="62"/>
      <c r="JV246" s="62"/>
      <c r="JW246" s="62"/>
      <c r="JX246" s="62"/>
      <c r="JY246" s="62"/>
      <c r="JZ246" s="62"/>
      <c r="KA246" s="62"/>
      <c r="KB246" s="62"/>
      <c r="KC246" s="62"/>
      <c r="KD246" s="62"/>
      <c r="KE246" s="62"/>
      <c r="KF246" s="62"/>
      <c r="KG246" s="62"/>
      <c r="KH246" s="62"/>
      <c r="KI246" s="5"/>
      <c r="KJ246" s="5"/>
      <c r="KK246" s="5"/>
      <c r="KL246" s="5"/>
      <c r="KM246" s="5"/>
      <c r="KN246" s="5"/>
      <c r="KO246" s="5"/>
      <c r="KP246" s="5"/>
      <c r="KQ246" s="5"/>
      <c r="KR246" s="5"/>
      <c r="KS246" s="5"/>
      <c r="KT246" s="5"/>
      <c r="KU246" s="5"/>
      <c r="KV246" s="5"/>
      <c r="KW246" s="5"/>
      <c r="KX246" s="62"/>
      <c r="KY246" s="62"/>
      <c r="KZ246" s="62"/>
      <c r="LA246" s="62"/>
      <c r="LB246" s="62"/>
      <c r="LC246" s="62"/>
      <c r="LD246" s="62"/>
      <c r="LE246" s="62"/>
      <c r="LF246" s="62"/>
      <c r="LG246" s="62"/>
      <c r="LH246" s="62"/>
      <c r="LI246" s="62"/>
      <c r="LJ246" s="62"/>
      <c r="LK246" s="62"/>
      <c r="LL246" s="62"/>
    </row>
    <row r="247" spans="1:324" x14ac:dyDescent="0.35">
      <c r="A247" s="131">
        <v>243</v>
      </c>
      <c r="B247" s="170"/>
      <c r="C247" s="170"/>
      <c r="D247" s="152">
        <v>552</v>
      </c>
      <c r="E247" s="72" t="str">
        <f>'BVEM Scorecard'!F246</f>
        <v>Geothermal</v>
      </c>
      <c r="F247" s="96">
        <f t="shared" si="199"/>
        <v>0.5</v>
      </c>
      <c r="G247" s="96">
        <f t="shared" si="200"/>
        <v>0.52</v>
      </c>
      <c r="H247" s="96">
        <f t="shared" si="201"/>
        <v>0</v>
      </c>
      <c r="I247" s="96">
        <f t="shared" si="202"/>
        <v>0</v>
      </c>
      <c r="J247" s="66">
        <v>0</v>
      </c>
      <c r="K247" s="66">
        <v>1</v>
      </c>
      <c r="L247" s="66">
        <v>14</v>
      </c>
      <c r="M247" s="66">
        <v>0</v>
      </c>
      <c r="N247" s="66">
        <v>0</v>
      </c>
      <c r="O247" s="66"/>
      <c r="P247" s="66"/>
      <c r="Q247" s="66">
        <v>0.6</v>
      </c>
      <c r="R247" s="66">
        <v>1</v>
      </c>
      <c r="S247" s="66">
        <v>0</v>
      </c>
      <c r="T247" s="66">
        <v>1</v>
      </c>
      <c r="U247" s="66">
        <v>0</v>
      </c>
      <c r="V247" s="66">
        <f t="shared" si="203"/>
        <v>2.6</v>
      </c>
      <c r="W247" s="66">
        <f t="shared" si="204"/>
        <v>0.5</v>
      </c>
      <c r="X247" s="35"/>
      <c r="Y247" s="5"/>
      <c r="Z247" s="5"/>
      <c r="AA247" s="5"/>
      <c r="AB247" s="5"/>
      <c r="AC247" s="5"/>
      <c r="AD247" s="5"/>
      <c r="AE247" s="5"/>
      <c r="AF247" s="5"/>
      <c r="AG247" s="5"/>
      <c r="AH247" s="5"/>
      <c r="AI247" s="5"/>
      <c r="AJ247" s="35"/>
      <c r="AK247" s="35"/>
      <c r="AL247" s="35"/>
      <c r="AM247" s="35"/>
      <c r="AN247" s="62"/>
      <c r="AO247" s="62"/>
      <c r="AP247" s="62"/>
      <c r="AQ247" s="62"/>
      <c r="AR247" s="62"/>
      <c r="AS247" s="62"/>
      <c r="AT247" s="62"/>
      <c r="AU247" s="62"/>
      <c r="AV247" s="62"/>
      <c r="AW247" s="62"/>
      <c r="AX247" s="62"/>
      <c r="AY247" s="62"/>
      <c r="AZ247" s="62"/>
      <c r="BA247" s="62"/>
      <c r="BB247" s="62"/>
      <c r="BC247" s="5"/>
      <c r="BD247" s="5"/>
      <c r="BE247" s="5"/>
      <c r="BF247" s="5"/>
      <c r="BG247" s="5"/>
      <c r="BH247" s="5"/>
      <c r="BI247" s="5"/>
      <c r="BJ247" s="5"/>
      <c r="BK247" s="5"/>
      <c r="BL247" s="5"/>
      <c r="BM247" s="5"/>
      <c r="BN247" s="5"/>
      <c r="BO247" s="5"/>
      <c r="BP247" s="5"/>
      <c r="BQ247" s="5"/>
      <c r="BR247" s="62"/>
      <c r="BS247" s="62"/>
      <c r="BT247" s="62"/>
      <c r="BU247" s="62"/>
      <c r="BV247" s="62"/>
      <c r="BW247" s="62"/>
      <c r="BX247" s="62"/>
      <c r="BY247" s="62"/>
      <c r="BZ247" s="62"/>
      <c r="CA247" s="62"/>
      <c r="CB247" s="62"/>
      <c r="CC247" s="62"/>
      <c r="CD247" s="62"/>
      <c r="CE247" s="62"/>
      <c r="CF247" s="62"/>
      <c r="CG247" s="5"/>
      <c r="CH247" s="5"/>
      <c r="CI247" s="5"/>
      <c r="CJ247" s="5"/>
      <c r="CK247" s="5"/>
      <c r="CL247" s="5"/>
      <c r="CM247" s="5"/>
      <c r="CN247" s="5"/>
      <c r="CO247" s="5"/>
      <c r="CP247" s="5"/>
      <c r="CQ247" s="5"/>
      <c r="CR247" s="5"/>
      <c r="CS247" s="5"/>
      <c r="CT247" s="5"/>
      <c r="CU247" s="5"/>
      <c r="CV247" s="62"/>
      <c r="CW247" s="62"/>
      <c r="CX247" s="62"/>
      <c r="CY247" s="62"/>
      <c r="CZ247" s="62"/>
      <c r="DA247" s="62"/>
      <c r="DB247" s="62"/>
      <c r="DC247" s="62"/>
      <c r="DD247" s="62"/>
      <c r="DE247" s="62"/>
      <c r="DF247" s="62"/>
      <c r="DG247" s="62"/>
      <c r="DH247" s="62"/>
      <c r="DI247" s="62"/>
      <c r="DJ247" s="62"/>
      <c r="DK247" s="5"/>
      <c r="DL247" s="5"/>
      <c r="DM247" s="5"/>
      <c r="DN247" s="5"/>
      <c r="DO247" s="5"/>
      <c r="DP247" s="5"/>
      <c r="DQ247" s="5"/>
      <c r="DR247" s="5"/>
      <c r="DS247" s="5"/>
      <c r="DT247" s="5"/>
      <c r="DU247" s="5"/>
      <c r="DV247" s="5"/>
      <c r="DW247" s="5"/>
      <c r="DX247" s="5"/>
      <c r="DY247" s="5"/>
      <c r="DZ247" s="62"/>
      <c r="EA247" s="62"/>
      <c r="EB247" s="62"/>
      <c r="EC247" s="62"/>
      <c r="ED247" s="62"/>
      <c r="EE247" s="62"/>
      <c r="EF247" s="62"/>
      <c r="EG247" s="62"/>
      <c r="EH247" s="62"/>
      <c r="EI247" s="62"/>
      <c r="EJ247" s="62"/>
      <c r="EK247" s="62"/>
      <c r="EL247" s="62"/>
      <c r="EM247" s="62"/>
      <c r="EN247" s="62"/>
      <c r="EO247" s="5"/>
      <c r="EP247" s="5"/>
      <c r="EQ247" s="5"/>
      <c r="ER247" s="5"/>
      <c r="ES247" s="5"/>
      <c r="ET247" s="5"/>
      <c r="EU247" s="5"/>
      <c r="EV247" s="5"/>
      <c r="EW247" s="5"/>
      <c r="EX247" s="5"/>
      <c r="EY247" s="5"/>
      <c r="EZ247" s="5"/>
      <c r="FA247" s="5"/>
      <c r="FB247" s="5"/>
      <c r="FC247" s="5"/>
      <c r="FD247" s="62"/>
      <c r="FE247" s="62"/>
      <c r="FF247" s="62"/>
      <c r="FG247" s="62"/>
      <c r="FH247" s="62"/>
      <c r="FI247" s="62"/>
      <c r="FJ247" s="62"/>
      <c r="FK247" s="62"/>
      <c r="FL247" s="62"/>
      <c r="FM247" s="62"/>
      <c r="FN247" s="62"/>
      <c r="FO247" s="62"/>
      <c r="FP247" s="62"/>
      <c r="FQ247" s="62"/>
      <c r="FR247" s="62"/>
      <c r="FS247" s="5"/>
      <c r="FT247" s="5"/>
      <c r="FU247" s="5"/>
      <c r="FV247" s="5"/>
      <c r="FW247" s="5"/>
      <c r="FX247" s="5"/>
      <c r="FY247" s="5"/>
      <c r="FZ247" s="5"/>
      <c r="GA247" s="5"/>
      <c r="GB247" s="5"/>
      <c r="GC247" s="5"/>
      <c r="GD247" s="5"/>
      <c r="GE247" s="5"/>
      <c r="GF247" s="5"/>
      <c r="GG247" s="5"/>
      <c r="GH247" s="62"/>
      <c r="GI247" s="62"/>
      <c r="GJ247" s="62"/>
      <c r="GK247" s="62"/>
      <c r="GL247" s="62"/>
      <c r="GM247" s="62"/>
      <c r="GN247" s="62"/>
      <c r="GO247" s="62"/>
      <c r="GP247" s="62"/>
      <c r="GQ247" s="62"/>
      <c r="GR247" s="62"/>
      <c r="GS247" s="62"/>
      <c r="GT247" s="62"/>
      <c r="GU247" s="62"/>
      <c r="GV247" s="62"/>
      <c r="GW247" s="5"/>
      <c r="GX247" s="5"/>
      <c r="GY247" s="5"/>
      <c r="GZ247" s="5"/>
      <c r="HA247" s="5"/>
      <c r="HB247" s="5"/>
      <c r="HC247" s="5"/>
      <c r="HD247" s="5"/>
      <c r="HE247" s="5"/>
      <c r="HF247" s="5"/>
      <c r="HG247" s="5"/>
      <c r="HH247" s="5"/>
      <c r="HI247" s="5"/>
      <c r="HJ247" s="5"/>
      <c r="HK247" s="5"/>
      <c r="HL247" s="62"/>
      <c r="HM247" s="62"/>
      <c r="HN247" s="62"/>
      <c r="HO247" s="62"/>
      <c r="HP247" s="62"/>
      <c r="HQ247" s="62"/>
      <c r="HR247" s="62"/>
      <c r="HS247" s="62"/>
      <c r="HT247" s="62"/>
      <c r="HU247" s="62"/>
      <c r="HV247" s="62"/>
      <c r="HW247" s="62"/>
      <c r="HX247" s="62"/>
      <c r="HY247" s="62"/>
      <c r="HZ247" s="62"/>
      <c r="IA247" s="5"/>
      <c r="IB247" s="5"/>
      <c r="IC247" s="5"/>
      <c r="ID247" s="5"/>
      <c r="IE247" s="5"/>
      <c r="IF247" s="5"/>
      <c r="IG247" s="5"/>
      <c r="IH247" s="5"/>
      <c r="II247" s="5"/>
      <c r="IJ247" s="5"/>
      <c r="IK247" s="5"/>
      <c r="IL247" s="5"/>
      <c r="IM247" s="5"/>
      <c r="IN247" s="5"/>
      <c r="IO247" s="5"/>
      <c r="IP247" s="62"/>
      <c r="IQ247" s="62"/>
      <c r="IR247" s="62"/>
      <c r="IS247" s="62"/>
      <c r="IT247" s="62"/>
      <c r="IU247" s="62"/>
      <c r="IV247" s="62"/>
      <c r="IW247" s="62"/>
      <c r="IX247" s="62"/>
      <c r="IY247" s="62"/>
      <c r="IZ247" s="62"/>
      <c r="JA247" s="62"/>
      <c r="JB247" s="62"/>
      <c r="JC247" s="62"/>
      <c r="JD247" s="62"/>
      <c r="JE247" s="5"/>
      <c r="JF247" s="5"/>
      <c r="JG247" s="5"/>
      <c r="JH247" s="5"/>
      <c r="JI247" s="5"/>
      <c r="JJ247" s="5"/>
      <c r="JK247" s="5"/>
      <c r="JL247" s="5"/>
      <c r="JM247" s="5"/>
      <c r="JN247" s="5"/>
      <c r="JO247" s="5"/>
      <c r="JP247" s="5"/>
      <c r="JQ247" s="5"/>
      <c r="JR247" s="5"/>
      <c r="JS247" s="5"/>
      <c r="JT247" s="62"/>
      <c r="JU247" s="62"/>
      <c r="JV247" s="62"/>
      <c r="JW247" s="62"/>
      <c r="JX247" s="62"/>
      <c r="JY247" s="62"/>
      <c r="JZ247" s="62"/>
      <c r="KA247" s="62"/>
      <c r="KB247" s="62"/>
      <c r="KC247" s="62"/>
      <c r="KD247" s="62"/>
      <c r="KE247" s="62"/>
      <c r="KF247" s="62"/>
      <c r="KG247" s="62"/>
      <c r="KH247" s="62"/>
      <c r="KI247" s="5"/>
      <c r="KJ247" s="5"/>
      <c r="KK247" s="5"/>
      <c r="KL247" s="5"/>
      <c r="KM247" s="5"/>
      <c r="KN247" s="5"/>
      <c r="KO247" s="5"/>
      <c r="KP247" s="5"/>
      <c r="KQ247" s="5"/>
      <c r="KR247" s="5"/>
      <c r="KS247" s="5"/>
      <c r="KT247" s="5"/>
      <c r="KU247" s="5"/>
      <c r="KV247" s="5"/>
      <c r="KW247" s="5"/>
      <c r="KX247" s="62"/>
      <c r="KY247" s="62"/>
      <c r="KZ247" s="62"/>
      <c r="LA247" s="62"/>
      <c r="LB247" s="62"/>
      <c r="LC247" s="62"/>
      <c r="LD247" s="62"/>
      <c r="LE247" s="62"/>
      <c r="LF247" s="62"/>
      <c r="LG247" s="62"/>
      <c r="LH247" s="62"/>
      <c r="LI247" s="62"/>
      <c r="LJ247" s="62"/>
      <c r="LK247" s="62"/>
      <c r="LL247" s="62"/>
    </row>
    <row r="248" spans="1:324" x14ac:dyDescent="0.35">
      <c r="A248" s="131">
        <v>244</v>
      </c>
      <c r="B248" s="170"/>
      <c r="C248" s="170"/>
      <c r="D248" s="152">
        <v>554</v>
      </c>
      <c r="E248" s="72" t="str">
        <f>'BVEM Scorecard'!F247</f>
        <v>Storage</v>
      </c>
      <c r="F248" s="96">
        <f t="shared" si="199"/>
        <v>0</v>
      </c>
      <c r="G248" s="96">
        <f t="shared" si="200"/>
        <v>0</v>
      </c>
      <c r="H248" s="96">
        <f t="shared" si="201"/>
        <v>0</v>
      </c>
      <c r="I248" s="96">
        <f t="shared" si="202"/>
        <v>0</v>
      </c>
      <c r="J248" s="66"/>
      <c r="K248" s="66"/>
      <c r="L248" s="66"/>
      <c r="M248" s="66"/>
      <c r="N248" s="66"/>
      <c r="O248" s="66"/>
      <c r="P248" s="66"/>
      <c r="Q248" s="66"/>
      <c r="R248" s="66"/>
      <c r="S248" s="66"/>
      <c r="T248" s="66"/>
      <c r="U248" s="66"/>
      <c r="V248" s="66">
        <f t="shared" si="203"/>
        <v>0</v>
      </c>
      <c r="W248" s="66">
        <f t="shared" si="204"/>
        <v>0</v>
      </c>
      <c r="X248" s="35"/>
      <c r="Y248" s="5"/>
      <c r="Z248" s="5"/>
      <c r="AA248" s="5"/>
      <c r="AB248" s="5"/>
      <c r="AC248" s="5"/>
      <c r="AD248" s="5"/>
      <c r="AE248" s="5"/>
      <c r="AF248" s="5"/>
      <c r="AG248" s="5"/>
      <c r="AH248" s="5"/>
      <c r="AI248" s="5"/>
      <c r="AJ248" s="35"/>
      <c r="AK248" s="35"/>
      <c r="AL248" s="35"/>
      <c r="AM248" s="35"/>
      <c r="AN248" s="62"/>
      <c r="AO248" s="62"/>
      <c r="AP248" s="62"/>
      <c r="AQ248" s="62"/>
      <c r="AR248" s="62"/>
      <c r="AS248" s="62"/>
      <c r="AT248" s="62"/>
      <c r="AU248" s="62"/>
      <c r="AV248" s="62"/>
      <c r="AW248" s="62"/>
      <c r="AX248" s="62"/>
      <c r="AY248" s="62"/>
      <c r="AZ248" s="62"/>
      <c r="BA248" s="62"/>
      <c r="BB248" s="62"/>
      <c r="BC248" s="5"/>
      <c r="BD248" s="5"/>
      <c r="BE248" s="5"/>
      <c r="BF248" s="5"/>
      <c r="BG248" s="5"/>
      <c r="BH248" s="5"/>
      <c r="BI248" s="5"/>
      <c r="BJ248" s="5"/>
      <c r="BK248" s="5"/>
      <c r="BL248" s="5"/>
      <c r="BM248" s="5"/>
      <c r="BN248" s="5"/>
      <c r="BO248" s="5"/>
      <c r="BP248" s="5"/>
      <c r="BQ248" s="5"/>
      <c r="BR248" s="62"/>
      <c r="BS248" s="62"/>
      <c r="BT248" s="62"/>
      <c r="BU248" s="62"/>
      <c r="BV248" s="62"/>
      <c r="BW248" s="62"/>
      <c r="BX248" s="62"/>
      <c r="BY248" s="62"/>
      <c r="BZ248" s="62"/>
      <c r="CA248" s="62"/>
      <c r="CB248" s="62"/>
      <c r="CC248" s="62"/>
      <c r="CD248" s="62"/>
      <c r="CE248" s="62"/>
      <c r="CF248" s="62"/>
      <c r="CG248" s="5"/>
      <c r="CH248" s="5"/>
      <c r="CI248" s="5"/>
      <c r="CJ248" s="5"/>
      <c r="CK248" s="5"/>
      <c r="CL248" s="5"/>
      <c r="CM248" s="5"/>
      <c r="CN248" s="5"/>
      <c r="CO248" s="5"/>
      <c r="CP248" s="5"/>
      <c r="CQ248" s="5"/>
      <c r="CR248" s="5"/>
      <c r="CS248" s="5"/>
      <c r="CT248" s="5"/>
      <c r="CU248" s="5"/>
      <c r="CV248" s="62"/>
      <c r="CW248" s="62"/>
      <c r="CX248" s="62"/>
      <c r="CY248" s="62"/>
      <c r="CZ248" s="62"/>
      <c r="DA248" s="62"/>
      <c r="DB248" s="62"/>
      <c r="DC248" s="62"/>
      <c r="DD248" s="62"/>
      <c r="DE248" s="62"/>
      <c r="DF248" s="62"/>
      <c r="DG248" s="62"/>
      <c r="DH248" s="62"/>
      <c r="DI248" s="62"/>
      <c r="DJ248" s="62"/>
      <c r="DK248" s="5"/>
      <c r="DL248" s="5"/>
      <c r="DM248" s="5"/>
      <c r="DN248" s="5"/>
      <c r="DO248" s="5"/>
      <c r="DP248" s="5"/>
      <c r="DQ248" s="5"/>
      <c r="DR248" s="5"/>
      <c r="DS248" s="5"/>
      <c r="DT248" s="5"/>
      <c r="DU248" s="5"/>
      <c r="DV248" s="5"/>
      <c r="DW248" s="5"/>
      <c r="DX248" s="5"/>
      <c r="DY248" s="5"/>
      <c r="DZ248" s="62"/>
      <c r="EA248" s="62"/>
      <c r="EB248" s="62"/>
      <c r="EC248" s="62"/>
      <c r="ED248" s="62"/>
      <c r="EE248" s="62"/>
      <c r="EF248" s="62"/>
      <c r="EG248" s="62"/>
      <c r="EH248" s="62"/>
      <c r="EI248" s="62"/>
      <c r="EJ248" s="62"/>
      <c r="EK248" s="62"/>
      <c r="EL248" s="62"/>
      <c r="EM248" s="62"/>
      <c r="EN248" s="62"/>
      <c r="EO248" s="5"/>
      <c r="EP248" s="5"/>
      <c r="EQ248" s="5"/>
      <c r="ER248" s="5"/>
      <c r="ES248" s="5"/>
      <c r="ET248" s="5"/>
      <c r="EU248" s="5"/>
      <c r="EV248" s="5"/>
      <c r="EW248" s="5"/>
      <c r="EX248" s="5"/>
      <c r="EY248" s="5"/>
      <c r="EZ248" s="5"/>
      <c r="FA248" s="5"/>
      <c r="FB248" s="5"/>
      <c r="FC248" s="5"/>
      <c r="FD248" s="62"/>
      <c r="FE248" s="62"/>
      <c r="FF248" s="62"/>
      <c r="FG248" s="62"/>
      <c r="FH248" s="62"/>
      <c r="FI248" s="62"/>
      <c r="FJ248" s="62"/>
      <c r="FK248" s="62"/>
      <c r="FL248" s="62"/>
      <c r="FM248" s="62"/>
      <c r="FN248" s="62"/>
      <c r="FO248" s="62"/>
      <c r="FP248" s="62"/>
      <c r="FQ248" s="62"/>
      <c r="FR248" s="62"/>
      <c r="FS248" s="5"/>
      <c r="FT248" s="5"/>
      <c r="FU248" s="5"/>
      <c r="FV248" s="5"/>
      <c r="FW248" s="5"/>
      <c r="FX248" s="5"/>
      <c r="FY248" s="5"/>
      <c r="FZ248" s="5"/>
      <c r="GA248" s="5"/>
      <c r="GB248" s="5"/>
      <c r="GC248" s="5"/>
      <c r="GD248" s="5"/>
      <c r="GE248" s="5"/>
      <c r="GF248" s="5"/>
      <c r="GG248" s="5"/>
      <c r="GH248" s="62"/>
      <c r="GI248" s="62"/>
      <c r="GJ248" s="62"/>
      <c r="GK248" s="62"/>
      <c r="GL248" s="62"/>
      <c r="GM248" s="62"/>
      <c r="GN248" s="62"/>
      <c r="GO248" s="62"/>
      <c r="GP248" s="62"/>
      <c r="GQ248" s="62"/>
      <c r="GR248" s="62"/>
      <c r="GS248" s="62"/>
      <c r="GT248" s="62"/>
      <c r="GU248" s="62"/>
      <c r="GV248" s="62"/>
      <c r="GW248" s="5"/>
      <c r="GX248" s="5"/>
      <c r="GY248" s="5"/>
      <c r="GZ248" s="5"/>
      <c r="HA248" s="5"/>
      <c r="HB248" s="5"/>
      <c r="HC248" s="5"/>
      <c r="HD248" s="5"/>
      <c r="HE248" s="5"/>
      <c r="HF248" s="5"/>
      <c r="HG248" s="5"/>
      <c r="HH248" s="5"/>
      <c r="HI248" s="5"/>
      <c r="HJ248" s="5"/>
      <c r="HK248" s="5"/>
      <c r="HL248" s="62"/>
      <c r="HM248" s="62"/>
      <c r="HN248" s="62"/>
      <c r="HO248" s="62"/>
      <c r="HP248" s="62"/>
      <c r="HQ248" s="62"/>
      <c r="HR248" s="62"/>
      <c r="HS248" s="62"/>
      <c r="HT248" s="62"/>
      <c r="HU248" s="62"/>
      <c r="HV248" s="62"/>
      <c r="HW248" s="62"/>
      <c r="HX248" s="62"/>
      <c r="HY248" s="62"/>
      <c r="HZ248" s="62"/>
      <c r="IA248" s="5"/>
      <c r="IB248" s="5"/>
      <c r="IC248" s="5"/>
      <c r="ID248" s="5"/>
      <c r="IE248" s="5"/>
      <c r="IF248" s="5"/>
      <c r="IG248" s="5"/>
      <c r="IH248" s="5"/>
      <c r="II248" s="5"/>
      <c r="IJ248" s="5"/>
      <c r="IK248" s="5"/>
      <c r="IL248" s="5"/>
      <c r="IM248" s="5"/>
      <c r="IN248" s="5"/>
      <c r="IO248" s="5"/>
      <c r="IP248" s="62"/>
      <c r="IQ248" s="62"/>
      <c r="IR248" s="62"/>
      <c r="IS248" s="62"/>
      <c r="IT248" s="62"/>
      <c r="IU248" s="62"/>
      <c r="IV248" s="62"/>
      <c r="IW248" s="62"/>
      <c r="IX248" s="62"/>
      <c r="IY248" s="62"/>
      <c r="IZ248" s="62"/>
      <c r="JA248" s="62"/>
      <c r="JB248" s="62"/>
      <c r="JC248" s="62"/>
      <c r="JD248" s="62"/>
      <c r="JE248" s="5"/>
      <c r="JF248" s="5"/>
      <c r="JG248" s="5"/>
      <c r="JH248" s="5"/>
      <c r="JI248" s="5"/>
      <c r="JJ248" s="5"/>
      <c r="JK248" s="5"/>
      <c r="JL248" s="5"/>
      <c r="JM248" s="5"/>
      <c r="JN248" s="5"/>
      <c r="JO248" s="5"/>
      <c r="JP248" s="5"/>
      <c r="JQ248" s="5"/>
      <c r="JR248" s="5"/>
      <c r="JS248" s="5"/>
      <c r="JT248" s="62"/>
      <c r="JU248" s="62"/>
      <c r="JV248" s="62"/>
      <c r="JW248" s="62"/>
      <c r="JX248" s="62"/>
      <c r="JY248" s="62"/>
      <c r="JZ248" s="62"/>
      <c r="KA248" s="62"/>
      <c r="KB248" s="62"/>
      <c r="KC248" s="62"/>
      <c r="KD248" s="62"/>
      <c r="KE248" s="62"/>
      <c r="KF248" s="62"/>
      <c r="KG248" s="62"/>
      <c r="KH248" s="62"/>
      <c r="KI248" s="5"/>
      <c r="KJ248" s="5"/>
      <c r="KK248" s="5"/>
      <c r="KL248" s="5"/>
      <c r="KM248" s="5"/>
      <c r="KN248" s="5"/>
      <c r="KO248" s="5"/>
      <c r="KP248" s="5"/>
      <c r="KQ248" s="5"/>
      <c r="KR248" s="5"/>
      <c r="KS248" s="5"/>
      <c r="KT248" s="5"/>
      <c r="KU248" s="5"/>
      <c r="KV248" s="5"/>
      <c r="KW248" s="5"/>
      <c r="KX248" s="62"/>
      <c r="KY248" s="62"/>
      <c r="KZ248" s="62"/>
      <c r="LA248" s="62"/>
      <c r="LB248" s="62"/>
      <c r="LC248" s="62"/>
      <c r="LD248" s="62"/>
      <c r="LE248" s="62"/>
      <c r="LF248" s="62"/>
      <c r="LG248" s="62"/>
      <c r="LH248" s="62"/>
      <c r="LI248" s="62"/>
      <c r="LJ248" s="62"/>
      <c r="LK248" s="62"/>
      <c r="LL248" s="62"/>
    </row>
    <row r="249" spans="1:324" x14ac:dyDescent="0.35">
      <c r="A249" s="131">
        <v>245</v>
      </c>
      <c r="B249" s="170"/>
      <c r="C249" s="170"/>
      <c r="D249" s="152">
        <v>555</v>
      </c>
      <c r="E249" s="72" t="str">
        <f>'BVEM Scorecard'!F248</f>
        <v>Storage</v>
      </c>
      <c r="F249" s="96">
        <f t="shared" si="199"/>
        <v>0</v>
      </c>
      <c r="G249" s="96">
        <f t="shared" si="200"/>
        <v>0</v>
      </c>
      <c r="H249" s="96">
        <f t="shared" si="201"/>
        <v>0</v>
      </c>
      <c r="I249" s="96">
        <f t="shared" si="202"/>
        <v>0</v>
      </c>
      <c r="J249" s="66"/>
      <c r="K249" s="66"/>
      <c r="L249" s="66"/>
      <c r="M249" s="66"/>
      <c r="N249" s="66"/>
      <c r="O249" s="66"/>
      <c r="P249" s="66"/>
      <c r="Q249" s="66"/>
      <c r="R249" s="66"/>
      <c r="S249" s="66"/>
      <c r="T249" s="66"/>
      <c r="U249" s="66"/>
      <c r="V249" s="66">
        <f t="shared" si="203"/>
        <v>0</v>
      </c>
      <c r="W249" s="66">
        <f t="shared" si="204"/>
        <v>0</v>
      </c>
      <c r="X249" s="35"/>
      <c r="Y249" s="5"/>
      <c r="Z249" s="5"/>
      <c r="AA249" s="5"/>
      <c r="AB249" s="5"/>
      <c r="AC249" s="5"/>
      <c r="AD249" s="5"/>
      <c r="AE249" s="5"/>
      <c r="AF249" s="5"/>
      <c r="AG249" s="5"/>
      <c r="AH249" s="5"/>
      <c r="AI249" s="5"/>
      <c r="AJ249" s="35"/>
      <c r="AK249" s="35"/>
      <c r="AL249" s="35"/>
      <c r="AM249" s="35"/>
      <c r="AN249" s="62"/>
      <c r="AO249" s="62"/>
      <c r="AP249" s="62"/>
      <c r="AQ249" s="62"/>
      <c r="AR249" s="62"/>
      <c r="AS249" s="62"/>
      <c r="AT249" s="62"/>
      <c r="AU249" s="62"/>
      <c r="AV249" s="62"/>
      <c r="AW249" s="62"/>
      <c r="AX249" s="62"/>
      <c r="AY249" s="62"/>
      <c r="AZ249" s="62"/>
      <c r="BA249" s="62"/>
      <c r="BB249" s="62"/>
      <c r="BC249" s="5"/>
      <c r="BD249" s="5"/>
      <c r="BE249" s="5"/>
      <c r="BF249" s="5"/>
      <c r="BG249" s="5"/>
      <c r="BH249" s="5"/>
      <c r="BI249" s="5"/>
      <c r="BJ249" s="5"/>
      <c r="BK249" s="5"/>
      <c r="BL249" s="5"/>
      <c r="BM249" s="5"/>
      <c r="BN249" s="5"/>
      <c r="BO249" s="5"/>
      <c r="BP249" s="5"/>
      <c r="BQ249" s="5"/>
      <c r="BR249" s="62"/>
      <c r="BS249" s="62"/>
      <c r="BT249" s="62"/>
      <c r="BU249" s="62"/>
      <c r="BV249" s="62"/>
      <c r="BW249" s="62"/>
      <c r="BX249" s="62"/>
      <c r="BY249" s="62"/>
      <c r="BZ249" s="62"/>
      <c r="CA249" s="62"/>
      <c r="CB249" s="62"/>
      <c r="CC249" s="62"/>
      <c r="CD249" s="62"/>
      <c r="CE249" s="62"/>
      <c r="CF249" s="62"/>
      <c r="CG249" s="5"/>
      <c r="CH249" s="5"/>
      <c r="CI249" s="5"/>
      <c r="CJ249" s="5"/>
      <c r="CK249" s="5"/>
      <c r="CL249" s="5"/>
      <c r="CM249" s="5"/>
      <c r="CN249" s="5"/>
      <c r="CO249" s="5"/>
      <c r="CP249" s="5"/>
      <c r="CQ249" s="5"/>
      <c r="CR249" s="5"/>
      <c r="CS249" s="5"/>
      <c r="CT249" s="5"/>
      <c r="CU249" s="5"/>
      <c r="CV249" s="62"/>
      <c r="CW249" s="62"/>
      <c r="CX249" s="62"/>
      <c r="CY249" s="62"/>
      <c r="CZ249" s="62"/>
      <c r="DA249" s="62"/>
      <c r="DB249" s="62"/>
      <c r="DC249" s="62"/>
      <c r="DD249" s="62"/>
      <c r="DE249" s="62"/>
      <c r="DF249" s="62"/>
      <c r="DG249" s="62"/>
      <c r="DH249" s="62"/>
      <c r="DI249" s="62"/>
      <c r="DJ249" s="62"/>
      <c r="DK249" s="5"/>
      <c r="DL249" s="5"/>
      <c r="DM249" s="5"/>
      <c r="DN249" s="5"/>
      <c r="DO249" s="5"/>
      <c r="DP249" s="5"/>
      <c r="DQ249" s="5"/>
      <c r="DR249" s="5"/>
      <c r="DS249" s="5"/>
      <c r="DT249" s="5"/>
      <c r="DU249" s="5"/>
      <c r="DV249" s="5"/>
      <c r="DW249" s="5"/>
      <c r="DX249" s="5"/>
      <c r="DY249" s="5"/>
      <c r="DZ249" s="62"/>
      <c r="EA249" s="62"/>
      <c r="EB249" s="62"/>
      <c r="EC249" s="62"/>
      <c r="ED249" s="62"/>
      <c r="EE249" s="62"/>
      <c r="EF249" s="62"/>
      <c r="EG249" s="62"/>
      <c r="EH249" s="62"/>
      <c r="EI249" s="62"/>
      <c r="EJ249" s="62"/>
      <c r="EK249" s="62"/>
      <c r="EL249" s="62"/>
      <c r="EM249" s="62"/>
      <c r="EN249" s="62"/>
      <c r="EO249" s="5"/>
      <c r="EP249" s="5"/>
      <c r="EQ249" s="5"/>
      <c r="ER249" s="5"/>
      <c r="ES249" s="5"/>
      <c r="ET249" s="5"/>
      <c r="EU249" s="5"/>
      <c r="EV249" s="5"/>
      <c r="EW249" s="5"/>
      <c r="EX249" s="5"/>
      <c r="EY249" s="5"/>
      <c r="EZ249" s="5"/>
      <c r="FA249" s="5"/>
      <c r="FB249" s="5"/>
      <c r="FC249" s="5"/>
      <c r="FD249" s="62"/>
      <c r="FE249" s="62"/>
      <c r="FF249" s="62"/>
      <c r="FG249" s="62"/>
      <c r="FH249" s="62"/>
      <c r="FI249" s="62"/>
      <c r="FJ249" s="62"/>
      <c r="FK249" s="62"/>
      <c r="FL249" s="62"/>
      <c r="FM249" s="62"/>
      <c r="FN249" s="62"/>
      <c r="FO249" s="62"/>
      <c r="FP249" s="62"/>
      <c r="FQ249" s="62"/>
      <c r="FR249" s="62"/>
      <c r="FS249" s="5"/>
      <c r="FT249" s="5"/>
      <c r="FU249" s="5"/>
      <c r="FV249" s="5"/>
      <c r="FW249" s="5"/>
      <c r="FX249" s="5"/>
      <c r="FY249" s="5"/>
      <c r="FZ249" s="5"/>
      <c r="GA249" s="5"/>
      <c r="GB249" s="5"/>
      <c r="GC249" s="5"/>
      <c r="GD249" s="5"/>
      <c r="GE249" s="5"/>
      <c r="GF249" s="5"/>
      <c r="GG249" s="5"/>
      <c r="GH249" s="62"/>
      <c r="GI249" s="62"/>
      <c r="GJ249" s="62"/>
      <c r="GK249" s="62"/>
      <c r="GL249" s="62"/>
      <c r="GM249" s="62"/>
      <c r="GN249" s="62"/>
      <c r="GO249" s="62"/>
      <c r="GP249" s="62"/>
      <c r="GQ249" s="62"/>
      <c r="GR249" s="62"/>
      <c r="GS249" s="62"/>
      <c r="GT249" s="62"/>
      <c r="GU249" s="62"/>
      <c r="GV249" s="62"/>
      <c r="GW249" s="5"/>
      <c r="GX249" s="5"/>
      <c r="GY249" s="5"/>
      <c r="GZ249" s="5"/>
      <c r="HA249" s="5"/>
      <c r="HB249" s="5"/>
      <c r="HC249" s="5"/>
      <c r="HD249" s="5"/>
      <c r="HE249" s="5"/>
      <c r="HF249" s="5"/>
      <c r="HG249" s="5"/>
      <c r="HH249" s="5"/>
      <c r="HI249" s="5"/>
      <c r="HJ249" s="5"/>
      <c r="HK249" s="5"/>
      <c r="HL249" s="62"/>
      <c r="HM249" s="62"/>
      <c r="HN249" s="62"/>
      <c r="HO249" s="62"/>
      <c r="HP249" s="62"/>
      <c r="HQ249" s="62"/>
      <c r="HR249" s="62"/>
      <c r="HS249" s="62"/>
      <c r="HT249" s="62"/>
      <c r="HU249" s="62"/>
      <c r="HV249" s="62"/>
      <c r="HW249" s="62"/>
      <c r="HX249" s="62"/>
      <c r="HY249" s="62"/>
      <c r="HZ249" s="62"/>
      <c r="IA249" s="5"/>
      <c r="IB249" s="5"/>
      <c r="IC249" s="5"/>
      <c r="ID249" s="5"/>
      <c r="IE249" s="5"/>
      <c r="IF249" s="5"/>
      <c r="IG249" s="5"/>
      <c r="IH249" s="5"/>
      <c r="II249" s="5"/>
      <c r="IJ249" s="5"/>
      <c r="IK249" s="5"/>
      <c r="IL249" s="5"/>
      <c r="IM249" s="5"/>
      <c r="IN249" s="5"/>
      <c r="IO249" s="5"/>
      <c r="IP249" s="62"/>
      <c r="IQ249" s="62"/>
      <c r="IR249" s="62"/>
      <c r="IS249" s="62"/>
      <c r="IT249" s="62"/>
      <c r="IU249" s="62"/>
      <c r="IV249" s="62"/>
      <c r="IW249" s="62"/>
      <c r="IX249" s="62"/>
      <c r="IY249" s="62"/>
      <c r="IZ249" s="62"/>
      <c r="JA249" s="62"/>
      <c r="JB249" s="62"/>
      <c r="JC249" s="62"/>
      <c r="JD249" s="62"/>
      <c r="JE249" s="5"/>
      <c r="JF249" s="5"/>
      <c r="JG249" s="5"/>
      <c r="JH249" s="5"/>
      <c r="JI249" s="5"/>
      <c r="JJ249" s="5"/>
      <c r="JK249" s="5"/>
      <c r="JL249" s="5"/>
      <c r="JM249" s="5"/>
      <c r="JN249" s="5"/>
      <c r="JO249" s="5"/>
      <c r="JP249" s="5"/>
      <c r="JQ249" s="5"/>
      <c r="JR249" s="5"/>
      <c r="JS249" s="5"/>
      <c r="JT249" s="62"/>
      <c r="JU249" s="62"/>
      <c r="JV249" s="62"/>
      <c r="JW249" s="62"/>
      <c r="JX249" s="62"/>
      <c r="JY249" s="62"/>
      <c r="JZ249" s="62"/>
      <c r="KA249" s="62"/>
      <c r="KB249" s="62"/>
      <c r="KC249" s="62"/>
      <c r="KD249" s="62"/>
      <c r="KE249" s="62"/>
      <c r="KF249" s="62"/>
      <c r="KG249" s="62"/>
      <c r="KH249" s="62"/>
      <c r="KI249" s="5"/>
      <c r="KJ249" s="5"/>
      <c r="KK249" s="5"/>
      <c r="KL249" s="5"/>
      <c r="KM249" s="5"/>
      <c r="KN249" s="5"/>
      <c r="KO249" s="5"/>
      <c r="KP249" s="5"/>
      <c r="KQ249" s="5"/>
      <c r="KR249" s="5"/>
      <c r="KS249" s="5"/>
      <c r="KT249" s="5"/>
      <c r="KU249" s="5"/>
      <c r="KV249" s="5"/>
      <c r="KW249" s="5"/>
      <c r="KX249" s="62"/>
      <c r="KY249" s="62"/>
      <c r="KZ249" s="62"/>
      <c r="LA249" s="62"/>
      <c r="LB249" s="62"/>
      <c r="LC249" s="62"/>
      <c r="LD249" s="62"/>
      <c r="LE249" s="62"/>
      <c r="LF249" s="62"/>
      <c r="LG249" s="62"/>
      <c r="LH249" s="62"/>
      <c r="LI249" s="62"/>
      <c r="LJ249" s="62"/>
      <c r="LK249" s="62"/>
      <c r="LL249" s="62"/>
    </row>
    <row r="250" spans="1:324" x14ac:dyDescent="0.35">
      <c r="A250" s="131">
        <v>246</v>
      </c>
      <c r="B250" s="170"/>
      <c r="C250" s="170"/>
      <c r="D250" s="152">
        <v>562</v>
      </c>
      <c r="E250" s="72" t="str">
        <f>'BVEM Scorecard'!F249</f>
        <v>Wind</v>
      </c>
      <c r="F250" s="96">
        <f t="shared" si="199"/>
        <v>0</v>
      </c>
      <c r="G250" s="96">
        <f t="shared" si="200"/>
        <v>0</v>
      </c>
      <c r="H250" s="96">
        <f t="shared" si="201"/>
        <v>0</v>
      </c>
      <c r="I250" s="96">
        <f t="shared" si="202"/>
        <v>0</v>
      </c>
      <c r="J250" s="66"/>
      <c r="K250" s="66"/>
      <c r="L250" s="66"/>
      <c r="M250" s="66"/>
      <c r="N250" s="66"/>
      <c r="O250" s="66"/>
      <c r="P250" s="66"/>
      <c r="Q250" s="66"/>
      <c r="R250" s="66"/>
      <c r="S250" s="66"/>
      <c r="T250" s="66"/>
      <c r="U250" s="66"/>
      <c r="V250" s="66">
        <f t="shared" si="203"/>
        <v>0</v>
      </c>
      <c r="W250" s="66">
        <f t="shared" si="204"/>
        <v>0</v>
      </c>
      <c r="X250" s="35"/>
      <c r="Y250" s="5"/>
      <c r="Z250" s="5"/>
      <c r="AA250" s="5"/>
      <c r="AB250" s="5"/>
      <c r="AC250" s="5"/>
      <c r="AD250" s="5"/>
      <c r="AE250" s="5"/>
      <c r="AF250" s="5"/>
      <c r="AG250" s="5"/>
      <c r="AH250" s="5"/>
      <c r="AI250" s="5"/>
      <c r="AJ250" s="35"/>
      <c r="AK250" s="35"/>
      <c r="AL250" s="35"/>
      <c r="AM250" s="35"/>
      <c r="AN250" s="62"/>
      <c r="AO250" s="62"/>
      <c r="AP250" s="62"/>
      <c r="AQ250" s="62"/>
      <c r="AR250" s="62"/>
      <c r="AS250" s="62"/>
      <c r="AT250" s="62"/>
      <c r="AU250" s="62"/>
      <c r="AV250" s="62"/>
      <c r="AW250" s="62"/>
      <c r="AX250" s="62"/>
      <c r="AY250" s="62"/>
      <c r="AZ250" s="62"/>
      <c r="BA250" s="62"/>
      <c r="BB250" s="62"/>
      <c r="BC250" s="5"/>
      <c r="BD250" s="5"/>
      <c r="BE250" s="5"/>
      <c r="BF250" s="5"/>
      <c r="BG250" s="5"/>
      <c r="BH250" s="5"/>
      <c r="BI250" s="5"/>
      <c r="BJ250" s="5"/>
      <c r="BK250" s="5"/>
      <c r="BL250" s="5"/>
      <c r="BM250" s="5"/>
      <c r="BN250" s="5"/>
      <c r="BO250" s="5"/>
      <c r="BP250" s="5"/>
      <c r="BQ250" s="5"/>
      <c r="BR250" s="62"/>
      <c r="BS250" s="62"/>
      <c r="BT250" s="62"/>
      <c r="BU250" s="62"/>
      <c r="BV250" s="62"/>
      <c r="BW250" s="62"/>
      <c r="BX250" s="62"/>
      <c r="BY250" s="62"/>
      <c r="BZ250" s="62"/>
      <c r="CA250" s="62"/>
      <c r="CB250" s="62"/>
      <c r="CC250" s="62"/>
      <c r="CD250" s="62"/>
      <c r="CE250" s="62"/>
      <c r="CF250" s="62"/>
      <c r="CG250" s="5"/>
      <c r="CH250" s="5"/>
      <c r="CI250" s="5"/>
      <c r="CJ250" s="5"/>
      <c r="CK250" s="5"/>
      <c r="CL250" s="5"/>
      <c r="CM250" s="5"/>
      <c r="CN250" s="5"/>
      <c r="CO250" s="5"/>
      <c r="CP250" s="5"/>
      <c r="CQ250" s="5"/>
      <c r="CR250" s="5"/>
      <c r="CS250" s="5"/>
      <c r="CT250" s="5"/>
      <c r="CU250" s="5"/>
      <c r="CV250" s="62"/>
      <c r="CW250" s="62"/>
      <c r="CX250" s="62"/>
      <c r="CY250" s="62"/>
      <c r="CZ250" s="62"/>
      <c r="DA250" s="62"/>
      <c r="DB250" s="62"/>
      <c r="DC250" s="62"/>
      <c r="DD250" s="62"/>
      <c r="DE250" s="62"/>
      <c r="DF250" s="62"/>
      <c r="DG250" s="62"/>
      <c r="DH250" s="62"/>
      <c r="DI250" s="62"/>
      <c r="DJ250" s="62"/>
      <c r="DK250" s="5"/>
      <c r="DL250" s="5"/>
      <c r="DM250" s="5"/>
      <c r="DN250" s="5"/>
      <c r="DO250" s="5"/>
      <c r="DP250" s="5"/>
      <c r="DQ250" s="5"/>
      <c r="DR250" s="5"/>
      <c r="DS250" s="5"/>
      <c r="DT250" s="5"/>
      <c r="DU250" s="5"/>
      <c r="DV250" s="5"/>
      <c r="DW250" s="5"/>
      <c r="DX250" s="5"/>
      <c r="DY250" s="5"/>
      <c r="DZ250" s="62"/>
      <c r="EA250" s="62"/>
      <c r="EB250" s="62"/>
      <c r="EC250" s="62"/>
      <c r="ED250" s="62"/>
      <c r="EE250" s="62"/>
      <c r="EF250" s="62"/>
      <c r="EG250" s="62"/>
      <c r="EH250" s="62"/>
      <c r="EI250" s="62"/>
      <c r="EJ250" s="62"/>
      <c r="EK250" s="62"/>
      <c r="EL250" s="62"/>
      <c r="EM250" s="62"/>
      <c r="EN250" s="62"/>
      <c r="EO250" s="5"/>
      <c r="EP250" s="5"/>
      <c r="EQ250" s="5"/>
      <c r="ER250" s="5"/>
      <c r="ES250" s="5"/>
      <c r="ET250" s="5"/>
      <c r="EU250" s="5"/>
      <c r="EV250" s="5"/>
      <c r="EW250" s="5"/>
      <c r="EX250" s="5"/>
      <c r="EY250" s="5"/>
      <c r="EZ250" s="5"/>
      <c r="FA250" s="5"/>
      <c r="FB250" s="5"/>
      <c r="FC250" s="5"/>
      <c r="FD250" s="62"/>
      <c r="FE250" s="62"/>
      <c r="FF250" s="62"/>
      <c r="FG250" s="62"/>
      <c r="FH250" s="62"/>
      <c r="FI250" s="62"/>
      <c r="FJ250" s="62"/>
      <c r="FK250" s="62"/>
      <c r="FL250" s="62"/>
      <c r="FM250" s="62"/>
      <c r="FN250" s="62"/>
      <c r="FO250" s="62"/>
      <c r="FP250" s="62"/>
      <c r="FQ250" s="62"/>
      <c r="FR250" s="62"/>
      <c r="FS250" s="5"/>
      <c r="FT250" s="5"/>
      <c r="FU250" s="5"/>
      <c r="FV250" s="5"/>
      <c r="FW250" s="5"/>
      <c r="FX250" s="5"/>
      <c r="FY250" s="5"/>
      <c r="FZ250" s="5"/>
      <c r="GA250" s="5"/>
      <c r="GB250" s="5"/>
      <c r="GC250" s="5"/>
      <c r="GD250" s="5"/>
      <c r="GE250" s="5"/>
      <c r="GF250" s="5"/>
      <c r="GG250" s="5"/>
      <c r="GH250" s="62"/>
      <c r="GI250" s="62"/>
      <c r="GJ250" s="62"/>
      <c r="GK250" s="62"/>
      <c r="GL250" s="62"/>
      <c r="GM250" s="62"/>
      <c r="GN250" s="62"/>
      <c r="GO250" s="62"/>
      <c r="GP250" s="62"/>
      <c r="GQ250" s="62"/>
      <c r="GR250" s="62"/>
      <c r="GS250" s="62"/>
      <c r="GT250" s="62"/>
      <c r="GU250" s="62"/>
      <c r="GV250" s="62"/>
      <c r="GW250" s="5"/>
      <c r="GX250" s="5"/>
      <c r="GY250" s="5"/>
      <c r="GZ250" s="5"/>
      <c r="HA250" s="5"/>
      <c r="HB250" s="5"/>
      <c r="HC250" s="5"/>
      <c r="HD250" s="5"/>
      <c r="HE250" s="5"/>
      <c r="HF250" s="5"/>
      <c r="HG250" s="5"/>
      <c r="HH250" s="5"/>
      <c r="HI250" s="5"/>
      <c r="HJ250" s="5"/>
      <c r="HK250" s="5"/>
      <c r="HL250" s="62"/>
      <c r="HM250" s="62"/>
      <c r="HN250" s="62"/>
      <c r="HO250" s="62"/>
      <c r="HP250" s="62"/>
      <c r="HQ250" s="62"/>
      <c r="HR250" s="62"/>
      <c r="HS250" s="62"/>
      <c r="HT250" s="62"/>
      <c r="HU250" s="62"/>
      <c r="HV250" s="62"/>
      <c r="HW250" s="62"/>
      <c r="HX250" s="62"/>
      <c r="HY250" s="62"/>
      <c r="HZ250" s="62"/>
      <c r="IA250" s="5"/>
      <c r="IB250" s="5"/>
      <c r="IC250" s="5"/>
      <c r="ID250" s="5"/>
      <c r="IE250" s="5"/>
      <c r="IF250" s="5"/>
      <c r="IG250" s="5"/>
      <c r="IH250" s="5"/>
      <c r="II250" s="5"/>
      <c r="IJ250" s="5"/>
      <c r="IK250" s="5"/>
      <c r="IL250" s="5"/>
      <c r="IM250" s="5"/>
      <c r="IN250" s="5"/>
      <c r="IO250" s="5"/>
      <c r="IP250" s="62"/>
      <c r="IQ250" s="62"/>
      <c r="IR250" s="62"/>
      <c r="IS250" s="62"/>
      <c r="IT250" s="62"/>
      <c r="IU250" s="62"/>
      <c r="IV250" s="62"/>
      <c r="IW250" s="62"/>
      <c r="IX250" s="62"/>
      <c r="IY250" s="62"/>
      <c r="IZ250" s="62"/>
      <c r="JA250" s="62"/>
      <c r="JB250" s="62"/>
      <c r="JC250" s="62"/>
      <c r="JD250" s="62"/>
      <c r="JE250" s="5"/>
      <c r="JF250" s="5"/>
      <c r="JG250" s="5"/>
      <c r="JH250" s="5"/>
      <c r="JI250" s="5"/>
      <c r="JJ250" s="5"/>
      <c r="JK250" s="5"/>
      <c r="JL250" s="5"/>
      <c r="JM250" s="5"/>
      <c r="JN250" s="5"/>
      <c r="JO250" s="5"/>
      <c r="JP250" s="5"/>
      <c r="JQ250" s="5"/>
      <c r="JR250" s="5"/>
      <c r="JS250" s="5"/>
      <c r="JT250" s="62"/>
      <c r="JU250" s="62"/>
      <c r="JV250" s="62"/>
      <c r="JW250" s="62"/>
      <c r="JX250" s="62"/>
      <c r="JY250" s="62"/>
      <c r="JZ250" s="62"/>
      <c r="KA250" s="62"/>
      <c r="KB250" s="62"/>
      <c r="KC250" s="62"/>
      <c r="KD250" s="62"/>
      <c r="KE250" s="62"/>
      <c r="KF250" s="62"/>
      <c r="KG250" s="62"/>
      <c r="KH250" s="62"/>
      <c r="KI250" s="5"/>
      <c r="KJ250" s="5"/>
      <c r="KK250" s="5"/>
      <c r="KL250" s="5"/>
      <c r="KM250" s="5"/>
      <c r="KN250" s="5"/>
      <c r="KO250" s="5"/>
      <c r="KP250" s="5"/>
      <c r="KQ250" s="5"/>
      <c r="KR250" s="5"/>
      <c r="KS250" s="5"/>
      <c r="KT250" s="5"/>
      <c r="KU250" s="5"/>
      <c r="KV250" s="5"/>
      <c r="KW250" s="5"/>
      <c r="KX250" s="62"/>
      <c r="KY250" s="62"/>
      <c r="KZ250" s="62"/>
      <c r="LA250" s="62"/>
      <c r="LB250" s="62"/>
      <c r="LC250" s="62"/>
      <c r="LD250" s="62"/>
      <c r="LE250" s="62"/>
      <c r="LF250" s="62"/>
      <c r="LG250" s="62"/>
      <c r="LH250" s="62"/>
      <c r="LI250" s="62"/>
      <c r="LJ250" s="62"/>
      <c r="LK250" s="62"/>
      <c r="LL250" s="62"/>
    </row>
    <row r="251" spans="1:324" x14ac:dyDescent="0.35">
      <c r="A251" s="131">
        <v>247</v>
      </c>
      <c r="B251" s="170"/>
      <c r="C251" s="170"/>
      <c r="D251" s="152">
        <v>588</v>
      </c>
      <c r="E251" s="72" t="str">
        <f>'BVEM Scorecard'!F250</f>
        <v>Wind + Storage</v>
      </c>
      <c r="F251" s="96">
        <f t="shared" si="199"/>
        <v>0</v>
      </c>
      <c r="G251" s="96">
        <f t="shared" si="200"/>
        <v>0</v>
      </c>
      <c r="H251" s="96">
        <f t="shared" si="201"/>
        <v>0</v>
      </c>
      <c r="I251" s="96">
        <f t="shared" si="202"/>
        <v>0</v>
      </c>
      <c r="J251" s="66"/>
      <c r="K251" s="66"/>
      <c r="L251" s="66"/>
      <c r="M251" s="66"/>
      <c r="N251" s="66"/>
      <c r="O251" s="66"/>
      <c r="P251" s="66"/>
      <c r="Q251" s="66"/>
      <c r="R251" s="66"/>
      <c r="S251" s="66"/>
      <c r="T251" s="66"/>
      <c r="U251" s="66"/>
      <c r="V251" s="66">
        <f t="shared" si="203"/>
        <v>0</v>
      </c>
      <c r="W251" s="66">
        <f t="shared" si="204"/>
        <v>0</v>
      </c>
      <c r="X251" s="35"/>
      <c r="Y251" s="5"/>
      <c r="Z251" s="5"/>
      <c r="AA251" s="5"/>
      <c r="AB251" s="5"/>
      <c r="AC251" s="5"/>
      <c r="AD251" s="5"/>
      <c r="AE251" s="5"/>
      <c r="AF251" s="5"/>
      <c r="AG251" s="5"/>
      <c r="AH251" s="5"/>
      <c r="AI251" s="5"/>
      <c r="AJ251" s="35"/>
      <c r="AK251" s="35"/>
      <c r="AL251" s="35"/>
      <c r="AM251" s="35"/>
      <c r="AN251" s="62"/>
      <c r="AO251" s="62"/>
      <c r="AP251" s="62"/>
      <c r="AQ251" s="62"/>
      <c r="AR251" s="62"/>
      <c r="AS251" s="62"/>
      <c r="AT251" s="62"/>
      <c r="AU251" s="62"/>
      <c r="AV251" s="62"/>
      <c r="AW251" s="62"/>
      <c r="AX251" s="62"/>
      <c r="AY251" s="62"/>
      <c r="AZ251" s="62"/>
      <c r="BA251" s="62"/>
      <c r="BB251" s="62"/>
      <c r="BC251" s="5"/>
      <c r="BD251" s="5"/>
      <c r="BE251" s="5"/>
      <c r="BF251" s="5"/>
      <c r="BG251" s="5"/>
      <c r="BH251" s="5"/>
      <c r="BI251" s="5"/>
      <c r="BJ251" s="5"/>
      <c r="BK251" s="5"/>
      <c r="BL251" s="5"/>
      <c r="BM251" s="5"/>
      <c r="BN251" s="5"/>
      <c r="BO251" s="5"/>
      <c r="BP251" s="5"/>
      <c r="BQ251" s="5"/>
      <c r="BR251" s="62"/>
      <c r="BS251" s="62"/>
      <c r="BT251" s="62"/>
      <c r="BU251" s="62"/>
      <c r="BV251" s="62"/>
      <c r="BW251" s="62"/>
      <c r="BX251" s="62"/>
      <c r="BY251" s="62"/>
      <c r="BZ251" s="62"/>
      <c r="CA251" s="62"/>
      <c r="CB251" s="62"/>
      <c r="CC251" s="62"/>
      <c r="CD251" s="62"/>
      <c r="CE251" s="62"/>
      <c r="CF251" s="62"/>
      <c r="CG251" s="5"/>
      <c r="CH251" s="5"/>
      <c r="CI251" s="5"/>
      <c r="CJ251" s="5"/>
      <c r="CK251" s="5"/>
      <c r="CL251" s="5"/>
      <c r="CM251" s="5"/>
      <c r="CN251" s="5"/>
      <c r="CO251" s="5"/>
      <c r="CP251" s="5"/>
      <c r="CQ251" s="5"/>
      <c r="CR251" s="5"/>
      <c r="CS251" s="5"/>
      <c r="CT251" s="5"/>
      <c r="CU251" s="5"/>
      <c r="CV251" s="62"/>
      <c r="CW251" s="62"/>
      <c r="CX251" s="62"/>
      <c r="CY251" s="62"/>
      <c r="CZ251" s="62"/>
      <c r="DA251" s="62"/>
      <c r="DB251" s="62"/>
      <c r="DC251" s="62"/>
      <c r="DD251" s="62"/>
      <c r="DE251" s="62"/>
      <c r="DF251" s="62"/>
      <c r="DG251" s="62"/>
      <c r="DH251" s="62"/>
      <c r="DI251" s="62"/>
      <c r="DJ251" s="62"/>
      <c r="DK251" s="5"/>
      <c r="DL251" s="5"/>
      <c r="DM251" s="5"/>
      <c r="DN251" s="5"/>
      <c r="DO251" s="5"/>
      <c r="DP251" s="5"/>
      <c r="DQ251" s="5"/>
      <c r="DR251" s="5"/>
      <c r="DS251" s="5"/>
      <c r="DT251" s="5"/>
      <c r="DU251" s="5"/>
      <c r="DV251" s="5"/>
      <c r="DW251" s="5"/>
      <c r="DX251" s="5"/>
      <c r="DY251" s="5"/>
      <c r="DZ251" s="62"/>
      <c r="EA251" s="62"/>
      <c r="EB251" s="62"/>
      <c r="EC251" s="62"/>
      <c r="ED251" s="62"/>
      <c r="EE251" s="62"/>
      <c r="EF251" s="62"/>
      <c r="EG251" s="62"/>
      <c r="EH251" s="62"/>
      <c r="EI251" s="62"/>
      <c r="EJ251" s="62"/>
      <c r="EK251" s="62"/>
      <c r="EL251" s="62"/>
      <c r="EM251" s="62"/>
      <c r="EN251" s="62"/>
      <c r="EO251" s="5"/>
      <c r="EP251" s="5"/>
      <c r="EQ251" s="5"/>
      <c r="ER251" s="5"/>
      <c r="ES251" s="5"/>
      <c r="ET251" s="5"/>
      <c r="EU251" s="5"/>
      <c r="EV251" s="5"/>
      <c r="EW251" s="5"/>
      <c r="EX251" s="5"/>
      <c r="EY251" s="5"/>
      <c r="EZ251" s="5"/>
      <c r="FA251" s="5"/>
      <c r="FB251" s="5"/>
      <c r="FC251" s="5"/>
      <c r="FD251" s="62"/>
      <c r="FE251" s="62"/>
      <c r="FF251" s="62"/>
      <c r="FG251" s="62"/>
      <c r="FH251" s="62"/>
      <c r="FI251" s="62"/>
      <c r="FJ251" s="62"/>
      <c r="FK251" s="62"/>
      <c r="FL251" s="62"/>
      <c r="FM251" s="62"/>
      <c r="FN251" s="62"/>
      <c r="FO251" s="62"/>
      <c r="FP251" s="62"/>
      <c r="FQ251" s="62"/>
      <c r="FR251" s="62"/>
      <c r="FS251" s="5"/>
      <c r="FT251" s="5"/>
      <c r="FU251" s="5"/>
      <c r="FV251" s="5"/>
      <c r="FW251" s="5"/>
      <c r="FX251" s="5"/>
      <c r="FY251" s="5"/>
      <c r="FZ251" s="5"/>
      <c r="GA251" s="5"/>
      <c r="GB251" s="5"/>
      <c r="GC251" s="5"/>
      <c r="GD251" s="5"/>
      <c r="GE251" s="5"/>
      <c r="GF251" s="5"/>
      <c r="GG251" s="5"/>
      <c r="GH251" s="62"/>
      <c r="GI251" s="62"/>
      <c r="GJ251" s="62"/>
      <c r="GK251" s="62"/>
      <c r="GL251" s="62"/>
      <c r="GM251" s="62"/>
      <c r="GN251" s="62"/>
      <c r="GO251" s="62"/>
      <c r="GP251" s="62"/>
      <c r="GQ251" s="62"/>
      <c r="GR251" s="62"/>
      <c r="GS251" s="62"/>
      <c r="GT251" s="62"/>
      <c r="GU251" s="62"/>
      <c r="GV251" s="62"/>
      <c r="GW251" s="5"/>
      <c r="GX251" s="5"/>
      <c r="GY251" s="5"/>
      <c r="GZ251" s="5"/>
      <c r="HA251" s="5"/>
      <c r="HB251" s="5"/>
      <c r="HC251" s="5"/>
      <c r="HD251" s="5"/>
      <c r="HE251" s="5"/>
      <c r="HF251" s="5"/>
      <c r="HG251" s="5"/>
      <c r="HH251" s="5"/>
      <c r="HI251" s="5"/>
      <c r="HJ251" s="5"/>
      <c r="HK251" s="5"/>
      <c r="HL251" s="62"/>
      <c r="HM251" s="62"/>
      <c r="HN251" s="62"/>
      <c r="HO251" s="62"/>
      <c r="HP251" s="62"/>
      <c r="HQ251" s="62"/>
      <c r="HR251" s="62"/>
      <c r="HS251" s="62"/>
      <c r="HT251" s="62"/>
      <c r="HU251" s="62"/>
      <c r="HV251" s="62"/>
      <c r="HW251" s="62"/>
      <c r="HX251" s="62"/>
      <c r="HY251" s="62"/>
      <c r="HZ251" s="62"/>
      <c r="IA251" s="5"/>
      <c r="IB251" s="5"/>
      <c r="IC251" s="5"/>
      <c r="ID251" s="5"/>
      <c r="IE251" s="5"/>
      <c r="IF251" s="5"/>
      <c r="IG251" s="5"/>
      <c r="IH251" s="5"/>
      <c r="II251" s="5"/>
      <c r="IJ251" s="5"/>
      <c r="IK251" s="5"/>
      <c r="IL251" s="5"/>
      <c r="IM251" s="5"/>
      <c r="IN251" s="5"/>
      <c r="IO251" s="5"/>
      <c r="IP251" s="62"/>
      <c r="IQ251" s="62"/>
      <c r="IR251" s="62"/>
      <c r="IS251" s="62"/>
      <c r="IT251" s="62"/>
      <c r="IU251" s="62"/>
      <c r="IV251" s="62"/>
      <c r="IW251" s="62"/>
      <c r="IX251" s="62"/>
      <c r="IY251" s="62"/>
      <c r="IZ251" s="62"/>
      <c r="JA251" s="62"/>
      <c r="JB251" s="62"/>
      <c r="JC251" s="62"/>
      <c r="JD251" s="62"/>
      <c r="JE251" s="5"/>
      <c r="JF251" s="5"/>
      <c r="JG251" s="5"/>
      <c r="JH251" s="5"/>
      <c r="JI251" s="5"/>
      <c r="JJ251" s="5"/>
      <c r="JK251" s="5"/>
      <c r="JL251" s="5"/>
      <c r="JM251" s="5"/>
      <c r="JN251" s="5"/>
      <c r="JO251" s="5"/>
      <c r="JP251" s="5"/>
      <c r="JQ251" s="5"/>
      <c r="JR251" s="5"/>
      <c r="JS251" s="5"/>
      <c r="JT251" s="62"/>
      <c r="JU251" s="62"/>
      <c r="JV251" s="62"/>
      <c r="JW251" s="62"/>
      <c r="JX251" s="62"/>
      <c r="JY251" s="62"/>
      <c r="JZ251" s="62"/>
      <c r="KA251" s="62"/>
      <c r="KB251" s="62"/>
      <c r="KC251" s="62"/>
      <c r="KD251" s="62"/>
      <c r="KE251" s="62"/>
      <c r="KF251" s="62"/>
      <c r="KG251" s="62"/>
      <c r="KH251" s="62"/>
      <c r="KI251" s="5"/>
      <c r="KJ251" s="5"/>
      <c r="KK251" s="5"/>
      <c r="KL251" s="5"/>
      <c r="KM251" s="5"/>
      <c r="KN251" s="5"/>
      <c r="KO251" s="5"/>
      <c r="KP251" s="5"/>
      <c r="KQ251" s="5"/>
      <c r="KR251" s="5"/>
      <c r="KS251" s="5"/>
      <c r="KT251" s="5"/>
      <c r="KU251" s="5"/>
      <c r="KV251" s="5"/>
      <c r="KW251" s="5"/>
      <c r="KX251" s="62"/>
      <c r="KY251" s="62"/>
      <c r="KZ251" s="62"/>
      <c r="LA251" s="62"/>
      <c r="LB251" s="62"/>
      <c r="LC251" s="62"/>
      <c r="LD251" s="62"/>
      <c r="LE251" s="62"/>
      <c r="LF251" s="62"/>
      <c r="LG251" s="62"/>
      <c r="LH251" s="62"/>
      <c r="LI251" s="62"/>
      <c r="LJ251" s="62"/>
      <c r="LK251" s="62"/>
      <c r="LL251" s="62"/>
    </row>
    <row r="252" spans="1:324" x14ac:dyDescent="0.35">
      <c r="A252" s="131">
        <v>248</v>
      </c>
      <c r="B252" s="170"/>
      <c r="C252" s="170"/>
      <c r="D252" s="152">
        <v>589</v>
      </c>
      <c r="E252" s="72" t="str">
        <f>'BVEM Scorecard'!F251</f>
        <v>Storage</v>
      </c>
      <c r="F252" s="96">
        <f t="shared" si="199"/>
        <v>1</v>
      </c>
      <c r="G252" s="96">
        <f t="shared" si="200"/>
        <v>1</v>
      </c>
      <c r="H252" s="96">
        <f t="shared" si="201"/>
        <v>1</v>
      </c>
      <c r="I252" s="96">
        <f t="shared" si="202"/>
        <v>1</v>
      </c>
      <c r="J252" s="66">
        <v>1</v>
      </c>
      <c r="K252" s="66">
        <v>1</v>
      </c>
      <c r="L252" s="66">
        <v>1</v>
      </c>
      <c r="M252" s="66">
        <v>1</v>
      </c>
      <c r="N252" s="66">
        <v>1</v>
      </c>
      <c r="O252" s="66">
        <v>1</v>
      </c>
      <c r="P252" s="66">
        <v>1</v>
      </c>
      <c r="Q252" s="66">
        <v>1</v>
      </c>
      <c r="R252" s="66">
        <v>1</v>
      </c>
      <c r="S252" s="66">
        <v>1</v>
      </c>
      <c r="T252" s="66">
        <v>1</v>
      </c>
      <c r="U252" s="66">
        <v>1</v>
      </c>
      <c r="V252" s="66">
        <f t="shared" si="203"/>
        <v>5</v>
      </c>
      <c r="W252" s="66">
        <f t="shared" si="204"/>
        <v>1</v>
      </c>
      <c r="X252" s="35" t="str">
        <f>'Training Programs'!Y252</f>
        <v>PLA</v>
      </c>
      <c r="Y252" s="5">
        <v>1</v>
      </c>
      <c r="Z252" s="5"/>
      <c r="AA252" s="5"/>
      <c r="AB252" s="5"/>
      <c r="AC252" s="5"/>
      <c r="AD252" s="5"/>
      <c r="AE252" s="5"/>
      <c r="AF252" s="5"/>
      <c r="AG252" s="5"/>
      <c r="AH252" s="5"/>
      <c r="AI252" s="5"/>
      <c r="AJ252" s="35">
        <v>5</v>
      </c>
      <c r="AK252" s="35" t="str">
        <f t="shared" ref="AK252:AK255" si="282">IFERROR(Z252/SUM($Z252,$AP252,$BE252,$BT252,$CI252,$CX252,$DM252,$EB252,$EQ252,$FF252,$FU252,$GJ252,$GY252,$HN252,$IC252,$IR252,$JG252,$JV252,$KK252,$KZ252),"")</f>
        <v/>
      </c>
      <c r="AL252" s="35">
        <v>1</v>
      </c>
      <c r="AM252" s="35"/>
      <c r="AN252" s="62"/>
      <c r="AO252" s="62"/>
      <c r="AP252" s="62"/>
      <c r="AQ252" s="62"/>
      <c r="AR252" s="62"/>
      <c r="AS252" s="62"/>
      <c r="AT252" s="62"/>
      <c r="AU252" s="62"/>
      <c r="AV252" s="62"/>
      <c r="AW252" s="62"/>
      <c r="AX252" s="62"/>
      <c r="AY252" s="62"/>
      <c r="AZ252" s="62"/>
      <c r="BA252" s="62"/>
      <c r="BB252" s="62"/>
      <c r="BC252" s="5"/>
      <c r="BD252" s="5"/>
      <c r="BE252" s="5"/>
      <c r="BF252" s="5"/>
      <c r="BG252" s="5"/>
      <c r="BH252" s="5"/>
      <c r="BI252" s="5"/>
      <c r="BJ252" s="5"/>
      <c r="BK252" s="5"/>
      <c r="BL252" s="5"/>
      <c r="BM252" s="5"/>
      <c r="BN252" s="5"/>
      <c r="BO252" s="5"/>
      <c r="BP252" s="5"/>
      <c r="BQ252" s="5"/>
      <c r="BR252" s="62"/>
      <c r="BS252" s="62"/>
      <c r="BT252" s="62"/>
      <c r="BU252" s="62"/>
      <c r="BV252" s="62"/>
      <c r="BW252" s="62"/>
      <c r="BX252" s="62"/>
      <c r="BY252" s="62"/>
      <c r="BZ252" s="62"/>
      <c r="CA252" s="62"/>
      <c r="CB252" s="62"/>
      <c r="CC252" s="62"/>
      <c r="CD252" s="62"/>
      <c r="CE252" s="62"/>
      <c r="CF252" s="62"/>
      <c r="CG252" s="5"/>
      <c r="CH252" s="5"/>
      <c r="CI252" s="5"/>
      <c r="CJ252" s="5"/>
      <c r="CK252" s="5"/>
      <c r="CL252" s="5"/>
      <c r="CM252" s="5"/>
      <c r="CN252" s="5"/>
      <c r="CO252" s="5"/>
      <c r="CP252" s="5"/>
      <c r="CQ252" s="5"/>
      <c r="CR252" s="5"/>
      <c r="CS252" s="5"/>
      <c r="CT252" s="5"/>
      <c r="CU252" s="5"/>
      <c r="CV252" s="62"/>
      <c r="CW252" s="62"/>
      <c r="CX252" s="62"/>
      <c r="CY252" s="62"/>
      <c r="CZ252" s="62"/>
      <c r="DA252" s="62"/>
      <c r="DB252" s="62"/>
      <c r="DC252" s="62"/>
      <c r="DD252" s="62"/>
      <c r="DE252" s="62"/>
      <c r="DF252" s="62"/>
      <c r="DG252" s="62"/>
      <c r="DH252" s="62"/>
      <c r="DI252" s="62"/>
      <c r="DJ252" s="62"/>
      <c r="DK252" s="5"/>
      <c r="DL252" s="5"/>
      <c r="DM252" s="5"/>
      <c r="DN252" s="5"/>
      <c r="DO252" s="5"/>
      <c r="DP252" s="5"/>
      <c r="DQ252" s="5"/>
      <c r="DR252" s="5"/>
      <c r="DS252" s="5"/>
      <c r="DT252" s="5"/>
      <c r="DU252" s="5"/>
      <c r="DV252" s="5"/>
      <c r="DW252" s="5"/>
      <c r="DX252" s="5"/>
      <c r="DY252" s="5"/>
      <c r="DZ252" s="62"/>
      <c r="EA252" s="62"/>
      <c r="EB252" s="62"/>
      <c r="EC252" s="62"/>
      <c r="ED252" s="62"/>
      <c r="EE252" s="62"/>
      <c r="EF252" s="62"/>
      <c r="EG252" s="62"/>
      <c r="EH252" s="62"/>
      <c r="EI252" s="62"/>
      <c r="EJ252" s="62"/>
      <c r="EK252" s="62"/>
      <c r="EL252" s="62"/>
      <c r="EM252" s="62"/>
      <c r="EN252" s="62"/>
      <c r="EO252" s="5"/>
      <c r="EP252" s="5"/>
      <c r="EQ252" s="5"/>
      <c r="ER252" s="5"/>
      <c r="ES252" s="5"/>
      <c r="ET252" s="5"/>
      <c r="EU252" s="5"/>
      <c r="EV252" s="5"/>
      <c r="EW252" s="5"/>
      <c r="EX252" s="5"/>
      <c r="EY252" s="5"/>
      <c r="EZ252" s="5"/>
      <c r="FA252" s="5"/>
      <c r="FB252" s="5"/>
      <c r="FC252" s="5"/>
      <c r="FD252" s="62"/>
      <c r="FE252" s="62"/>
      <c r="FF252" s="62"/>
      <c r="FG252" s="62"/>
      <c r="FH252" s="62"/>
      <c r="FI252" s="62"/>
      <c r="FJ252" s="62"/>
      <c r="FK252" s="62"/>
      <c r="FL252" s="62"/>
      <c r="FM252" s="62"/>
      <c r="FN252" s="62"/>
      <c r="FO252" s="62"/>
      <c r="FP252" s="62"/>
      <c r="FQ252" s="62"/>
      <c r="FR252" s="62"/>
      <c r="FS252" s="5"/>
      <c r="FT252" s="5"/>
      <c r="FU252" s="5"/>
      <c r="FV252" s="5"/>
      <c r="FW252" s="5"/>
      <c r="FX252" s="5"/>
      <c r="FY252" s="5"/>
      <c r="FZ252" s="5"/>
      <c r="GA252" s="5"/>
      <c r="GB252" s="5"/>
      <c r="GC252" s="5"/>
      <c r="GD252" s="5"/>
      <c r="GE252" s="5"/>
      <c r="GF252" s="5"/>
      <c r="GG252" s="5"/>
      <c r="GH252" s="62"/>
      <c r="GI252" s="62"/>
      <c r="GJ252" s="62"/>
      <c r="GK252" s="62"/>
      <c r="GL252" s="62"/>
      <c r="GM252" s="62"/>
      <c r="GN252" s="62"/>
      <c r="GO252" s="62"/>
      <c r="GP252" s="62"/>
      <c r="GQ252" s="62"/>
      <c r="GR252" s="62"/>
      <c r="GS252" s="62"/>
      <c r="GT252" s="62"/>
      <c r="GU252" s="62"/>
      <c r="GV252" s="62"/>
      <c r="GW252" s="5"/>
      <c r="GX252" s="5"/>
      <c r="GY252" s="5"/>
      <c r="GZ252" s="5"/>
      <c r="HA252" s="5"/>
      <c r="HB252" s="5"/>
      <c r="HC252" s="5"/>
      <c r="HD252" s="5"/>
      <c r="HE252" s="5"/>
      <c r="HF252" s="5"/>
      <c r="HG252" s="5"/>
      <c r="HH252" s="5"/>
      <c r="HI252" s="5"/>
      <c r="HJ252" s="5"/>
      <c r="HK252" s="5"/>
      <c r="HL252" s="62"/>
      <c r="HM252" s="62"/>
      <c r="HN252" s="62"/>
      <c r="HO252" s="62"/>
      <c r="HP252" s="62"/>
      <c r="HQ252" s="62"/>
      <c r="HR252" s="62"/>
      <c r="HS252" s="62"/>
      <c r="HT252" s="62"/>
      <c r="HU252" s="62"/>
      <c r="HV252" s="62"/>
      <c r="HW252" s="62"/>
      <c r="HX252" s="62"/>
      <c r="HY252" s="62"/>
      <c r="HZ252" s="62"/>
      <c r="IA252" s="5"/>
      <c r="IB252" s="5"/>
      <c r="IC252" s="5"/>
      <c r="ID252" s="5"/>
      <c r="IE252" s="5"/>
      <c r="IF252" s="5"/>
      <c r="IG252" s="5"/>
      <c r="IH252" s="5"/>
      <c r="II252" s="5"/>
      <c r="IJ252" s="5"/>
      <c r="IK252" s="5"/>
      <c r="IL252" s="5"/>
      <c r="IM252" s="5"/>
      <c r="IN252" s="5"/>
      <c r="IO252" s="5"/>
      <c r="IP252" s="62"/>
      <c r="IQ252" s="62"/>
      <c r="IR252" s="62"/>
      <c r="IS252" s="62"/>
      <c r="IT252" s="62"/>
      <c r="IU252" s="62"/>
      <c r="IV252" s="62"/>
      <c r="IW252" s="62"/>
      <c r="IX252" s="62"/>
      <c r="IY252" s="62"/>
      <c r="IZ252" s="62"/>
      <c r="JA252" s="62"/>
      <c r="JB252" s="62"/>
      <c r="JC252" s="62"/>
      <c r="JD252" s="62"/>
      <c r="JE252" s="5"/>
      <c r="JF252" s="5"/>
      <c r="JG252" s="5"/>
      <c r="JH252" s="5"/>
      <c r="JI252" s="5"/>
      <c r="JJ252" s="5"/>
      <c r="JK252" s="5"/>
      <c r="JL252" s="5"/>
      <c r="JM252" s="5"/>
      <c r="JN252" s="5"/>
      <c r="JO252" s="5"/>
      <c r="JP252" s="5"/>
      <c r="JQ252" s="5"/>
      <c r="JR252" s="5"/>
      <c r="JS252" s="5"/>
      <c r="JT252" s="62"/>
      <c r="JU252" s="62"/>
      <c r="JV252" s="62"/>
      <c r="JW252" s="62"/>
      <c r="JX252" s="62"/>
      <c r="JY252" s="62"/>
      <c r="JZ252" s="62"/>
      <c r="KA252" s="62"/>
      <c r="KB252" s="62"/>
      <c r="KC252" s="62"/>
      <c r="KD252" s="62"/>
      <c r="KE252" s="62"/>
      <c r="KF252" s="62"/>
      <c r="KG252" s="62"/>
      <c r="KH252" s="62"/>
      <c r="KI252" s="5"/>
      <c r="KJ252" s="5"/>
      <c r="KK252" s="5"/>
      <c r="KL252" s="5"/>
      <c r="KM252" s="5"/>
      <c r="KN252" s="5"/>
      <c r="KO252" s="5"/>
      <c r="KP252" s="5"/>
      <c r="KQ252" s="5"/>
      <c r="KR252" s="5"/>
      <c r="KS252" s="5"/>
      <c r="KT252" s="5"/>
      <c r="KU252" s="5"/>
      <c r="KV252" s="5"/>
      <c r="KW252" s="5"/>
      <c r="KX252" s="62"/>
      <c r="KY252" s="62"/>
      <c r="KZ252" s="62"/>
      <c r="LA252" s="62"/>
      <c r="LB252" s="62"/>
      <c r="LC252" s="62"/>
      <c r="LD252" s="62"/>
      <c r="LE252" s="62"/>
      <c r="LF252" s="62"/>
      <c r="LG252" s="62"/>
      <c r="LH252" s="62"/>
      <c r="LI252" s="62"/>
      <c r="LJ252" s="62"/>
      <c r="LK252" s="62"/>
      <c r="LL252" s="62"/>
    </row>
    <row r="253" spans="1:324" x14ac:dyDescent="0.35">
      <c r="A253" s="131">
        <v>249</v>
      </c>
      <c r="B253" s="170"/>
      <c r="C253" s="170"/>
      <c r="D253" s="152">
        <v>593</v>
      </c>
      <c r="E253" s="72" t="str">
        <f>'BVEM Scorecard'!F252</f>
        <v>Storage</v>
      </c>
      <c r="F253" s="96">
        <f t="shared" si="199"/>
        <v>1</v>
      </c>
      <c r="G253" s="96">
        <f t="shared" si="200"/>
        <v>1</v>
      </c>
      <c r="H253" s="96">
        <f t="shared" si="201"/>
        <v>1</v>
      </c>
      <c r="I253" s="96">
        <f t="shared" si="202"/>
        <v>1</v>
      </c>
      <c r="J253" s="66">
        <v>1</v>
      </c>
      <c r="K253" s="66">
        <v>1</v>
      </c>
      <c r="L253" s="66">
        <v>1</v>
      </c>
      <c r="M253" s="66">
        <v>1</v>
      </c>
      <c r="N253" s="66">
        <v>1</v>
      </c>
      <c r="O253" s="66">
        <v>1</v>
      </c>
      <c r="P253" s="66">
        <v>1</v>
      </c>
      <c r="Q253" s="66">
        <v>1</v>
      </c>
      <c r="R253" s="66">
        <v>1</v>
      </c>
      <c r="S253" s="66">
        <v>1</v>
      </c>
      <c r="T253" s="66">
        <v>1</v>
      </c>
      <c r="U253" s="66">
        <v>1</v>
      </c>
      <c r="V253" s="66">
        <f t="shared" si="203"/>
        <v>5</v>
      </c>
      <c r="W253" s="66">
        <f t="shared" si="204"/>
        <v>1</v>
      </c>
      <c r="X253" s="35" t="str">
        <f>'Training Programs'!Y253</f>
        <v>PLA</v>
      </c>
      <c r="Y253" s="5">
        <v>1</v>
      </c>
      <c r="Z253" s="5"/>
      <c r="AA253" s="5"/>
      <c r="AB253" s="5"/>
      <c r="AC253" s="5"/>
      <c r="AD253" s="5"/>
      <c r="AE253" s="5"/>
      <c r="AF253" s="5"/>
      <c r="AG253" s="5"/>
      <c r="AH253" s="5"/>
      <c r="AI253" s="5"/>
      <c r="AJ253" s="35">
        <v>5</v>
      </c>
      <c r="AK253" s="35" t="str">
        <f t="shared" si="282"/>
        <v/>
      </c>
      <c r="AL253" s="35">
        <v>1</v>
      </c>
      <c r="AM253" s="35"/>
      <c r="AN253" s="62"/>
      <c r="AO253" s="62"/>
      <c r="AP253" s="62"/>
      <c r="AQ253" s="62"/>
      <c r="AR253" s="62"/>
      <c r="AS253" s="62"/>
      <c r="AT253" s="62"/>
      <c r="AU253" s="62"/>
      <c r="AV253" s="62"/>
      <c r="AW253" s="62"/>
      <c r="AX253" s="62"/>
      <c r="AY253" s="62"/>
      <c r="AZ253" s="62"/>
      <c r="BA253" s="62"/>
      <c r="BB253" s="62"/>
      <c r="BC253" s="5"/>
      <c r="BD253" s="5"/>
      <c r="BE253" s="5"/>
      <c r="BF253" s="5"/>
      <c r="BG253" s="5"/>
      <c r="BH253" s="5"/>
      <c r="BI253" s="5"/>
      <c r="BJ253" s="5"/>
      <c r="BK253" s="5"/>
      <c r="BL253" s="5"/>
      <c r="BM253" s="5"/>
      <c r="BN253" s="5"/>
      <c r="BO253" s="5"/>
      <c r="BP253" s="5"/>
      <c r="BQ253" s="5"/>
      <c r="BR253" s="62"/>
      <c r="BS253" s="62"/>
      <c r="BT253" s="62"/>
      <c r="BU253" s="62"/>
      <c r="BV253" s="62"/>
      <c r="BW253" s="62"/>
      <c r="BX253" s="62"/>
      <c r="BY253" s="62"/>
      <c r="BZ253" s="62"/>
      <c r="CA253" s="62"/>
      <c r="CB253" s="62"/>
      <c r="CC253" s="62"/>
      <c r="CD253" s="62"/>
      <c r="CE253" s="62"/>
      <c r="CF253" s="62"/>
      <c r="CG253" s="5"/>
      <c r="CH253" s="5"/>
      <c r="CI253" s="5"/>
      <c r="CJ253" s="5"/>
      <c r="CK253" s="5"/>
      <c r="CL253" s="5"/>
      <c r="CM253" s="5"/>
      <c r="CN253" s="5"/>
      <c r="CO253" s="5"/>
      <c r="CP253" s="5"/>
      <c r="CQ253" s="5"/>
      <c r="CR253" s="5"/>
      <c r="CS253" s="5"/>
      <c r="CT253" s="5"/>
      <c r="CU253" s="5"/>
      <c r="CV253" s="62"/>
      <c r="CW253" s="62"/>
      <c r="CX253" s="62"/>
      <c r="CY253" s="62"/>
      <c r="CZ253" s="62"/>
      <c r="DA253" s="62"/>
      <c r="DB253" s="62"/>
      <c r="DC253" s="62"/>
      <c r="DD253" s="62"/>
      <c r="DE253" s="62"/>
      <c r="DF253" s="62"/>
      <c r="DG253" s="62"/>
      <c r="DH253" s="62"/>
      <c r="DI253" s="62"/>
      <c r="DJ253" s="62"/>
      <c r="DK253" s="5"/>
      <c r="DL253" s="5"/>
      <c r="DM253" s="5"/>
      <c r="DN253" s="5"/>
      <c r="DO253" s="5"/>
      <c r="DP253" s="5"/>
      <c r="DQ253" s="5"/>
      <c r="DR253" s="5"/>
      <c r="DS253" s="5"/>
      <c r="DT253" s="5"/>
      <c r="DU253" s="5"/>
      <c r="DV253" s="5"/>
      <c r="DW253" s="5"/>
      <c r="DX253" s="5"/>
      <c r="DY253" s="5"/>
      <c r="DZ253" s="62"/>
      <c r="EA253" s="62"/>
      <c r="EB253" s="62"/>
      <c r="EC253" s="62"/>
      <c r="ED253" s="62"/>
      <c r="EE253" s="62"/>
      <c r="EF253" s="62"/>
      <c r="EG253" s="62"/>
      <c r="EH253" s="62"/>
      <c r="EI253" s="62"/>
      <c r="EJ253" s="62"/>
      <c r="EK253" s="62"/>
      <c r="EL253" s="62"/>
      <c r="EM253" s="62"/>
      <c r="EN253" s="62"/>
      <c r="EO253" s="5"/>
      <c r="EP253" s="5"/>
      <c r="EQ253" s="5"/>
      <c r="ER253" s="5"/>
      <c r="ES253" s="5"/>
      <c r="ET253" s="5"/>
      <c r="EU253" s="5"/>
      <c r="EV253" s="5"/>
      <c r="EW253" s="5"/>
      <c r="EX253" s="5"/>
      <c r="EY253" s="5"/>
      <c r="EZ253" s="5"/>
      <c r="FA253" s="5"/>
      <c r="FB253" s="5"/>
      <c r="FC253" s="5"/>
      <c r="FD253" s="62"/>
      <c r="FE253" s="62"/>
      <c r="FF253" s="62"/>
      <c r="FG253" s="62"/>
      <c r="FH253" s="62"/>
      <c r="FI253" s="62"/>
      <c r="FJ253" s="62"/>
      <c r="FK253" s="62"/>
      <c r="FL253" s="62"/>
      <c r="FM253" s="62"/>
      <c r="FN253" s="62"/>
      <c r="FO253" s="62"/>
      <c r="FP253" s="62"/>
      <c r="FQ253" s="62"/>
      <c r="FR253" s="62"/>
      <c r="FS253" s="5"/>
      <c r="FT253" s="5"/>
      <c r="FU253" s="5"/>
      <c r="FV253" s="5"/>
      <c r="FW253" s="5"/>
      <c r="FX253" s="5"/>
      <c r="FY253" s="5"/>
      <c r="FZ253" s="5"/>
      <c r="GA253" s="5"/>
      <c r="GB253" s="5"/>
      <c r="GC253" s="5"/>
      <c r="GD253" s="5"/>
      <c r="GE253" s="5"/>
      <c r="GF253" s="5"/>
      <c r="GG253" s="5"/>
      <c r="GH253" s="62"/>
      <c r="GI253" s="62"/>
      <c r="GJ253" s="62"/>
      <c r="GK253" s="62"/>
      <c r="GL253" s="62"/>
      <c r="GM253" s="62"/>
      <c r="GN253" s="62"/>
      <c r="GO253" s="62"/>
      <c r="GP253" s="62"/>
      <c r="GQ253" s="62"/>
      <c r="GR253" s="62"/>
      <c r="GS253" s="62"/>
      <c r="GT253" s="62"/>
      <c r="GU253" s="62"/>
      <c r="GV253" s="62"/>
      <c r="GW253" s="5"/>
      <c r="GX253" s="5"/>
      <c r="GY253" s="5"/>
      <c r="GZ253" s="5"/>
      <c r="HA253" s="5"/>
      <c r="HB253" s="5"/>
      <c r="HC253" s="5"/>
      <c r="HD253" s="5"/>
      <c r="HE253" s="5"/>
      <c r="HF253" s="5"/>
      <c r="HG253" s="5"/>
      <c r="HH253" s="5"/>
      <c r="HI253" s="5"/>
      <c r="HJ253" s="5"/>
      <c r="HK253" s="5"/>
      <c r="HL253" s="62"/>
      <c r="HM253" s="62"/>
      <c r="HN253" s="62"/>
      <c r="HO253" s="62"/>
      <c r="HP253" s="62"/>
      <c r="HQ253" s="62"/>
      <c r="HR253" s="62"/>
      <c r="HS253" s="62"/>
      <c r="HT253" s="62"/>
      <c r="HU253" s="62"/>
      <c r="HV253" s="62"/>
      <c r="HW253" s="62"/>
      <c r="HX253" s="62"/>
      <c r="HY253" s="62"/>
      <c r="HZ253" s="62"/>
      <c r="IA253" s="5"/>
      <c r="IB253" s="5"/>
      <c r="IC253" s="5"/>
      <c r="ID253" s="5"/>
      <c r="IE253" s="5"/>
      <c r="IF253" s="5"/>
      <c r="IG253" s="5"/>
      <c r="IH253" s="5"/>
      <c r="II253" s="5"/>
      <c r="IJ253" s="5"/>
      <c r="IK253" s="5"/>
      <c r="IL253" s="5"/>
      <c r="IM253" s="5"/>
      <c r="IN253" s="5"/>
      <c r="IO253" s="5"/>
      <c r="IP253" s="62"/>
      <c r="IQ253" s="62"/>
      <c r="IR253" s="62"/>
      <c r="IS253" s="62"/>
      <c r="IT253" s="62"/>
      <c r="IU253" s="62"/>
      <c r="IV253" s="62"/>
      <c r="IW253" s="62"/>
      <c r="IX253" s="62"/>
      <c r="IY253" s="62"/>
      <c r="IZ253" s="62"/>
      <c r="JA253" s="62"/>
      <c r="JB253" s="62"/>
      <c r="JC253" s="62"/>
      <c r="JD253" s="62"/>
      <c r="JE253" s="5"/>
      <c r="JF253" s="5"/>
      <c r="JG253" s="5"/>
      <c r="JH253" s="5"/>
      <c r="JI253" s="5"/>
      <c r="JJ253" s="5"/>
      <c r="JK253" s="5"/>
      <c r="JL253" s="5"/>
      <c r="JM253" s="5"/>
      <c r="JN253" s="5"/>
      <c r="JO253" s="5"/>
      <c r="JP253" s="5"/>
      <c r="JQ253" s="5"/>
      <c r="JR253" s="5"/>
      <c r="JS253" s="5"/>
      <c r="JT253" s="62"/>
      <c r="JU253" s="62"/>
      <c r="JV253" s="62"/>
      <c r="JW253" s="62"/>
      <c r="JX253" s="62"/>
      <c r="JY253" s="62"/>
      <c r="JZ253" s="62"/>
      <c r="KA253" s="62"/>
      <c r="KB253" s="62"/>
      <c r="KC253" s="62"/>
      <c r="KD253" s="62"/>
      <c r="KE253" s="62"/>
      <c r="KF253" s="62"/>
      <c r="KG253" s="62"/>
      <c r="KH253" s="62"/>
      <c r="KI253" s="5"/>
      <c r="KJ253" s="5"/>
      <c r="KK253" s="5"/>
      <c r="KL253" s="5"/>
      <c r="KM253" s="5"/>
      <c r="KN253" s="5"/>
      <c r="KO253" s="5"/>
      <c r="KP253" s="5"/>
      <c r="KQ253" s="5"/>
      <c r="KR253" s="5"/>
      <c r="KS253" s="5"/>
      <c r="KT253" s="5"/>
      <c r="KU253" s="5"/>
      <c r="KV253" s="5"/>
      <c r="KW253" s="5"/>
      <c r="KX253" s="62"/>
      <c r="KY253" s="62"/>
      <c r="KZ253" s="62"/>
      <c r="LA253" s="62"/>
      <c r="LB253" s="62"/>
      <c r="LC253" s="62"/>
      <c r="LD253" s="62"/>
      <c r="LE253" s="62"/>
      <c r="LF253" s="62"/>
      <c r="LG253" s="62"/>
      <c r="LH253" s="62"/>
      <c r="LI253" s="62"/>
      <c r="LJ253" s="62"/>
      <c r="LK253" s="62"/>
      <c r="LL253" s="62"/>
    </row>
    <row r="254" spans="1:324" x14ac:dyDescent="0.35">
      <c r="A254" s="131">
        <v>250</v>
      </c>
      <c r="B254" s="170"/>
      <c r="C254" s="170"/>
      <c r="D254" s="152">
        <v>594</v>
      </c>
      <c r="E254" s="72" t="str">
        <f>'BVEM Scorecard'!F253</f>
        <v>Solar</v>
      </c>
      <c r="F254" s="96">
        <f t="shared" si="199"/>
        <v>1</v>
      </c>
      <c r="G254" s="96">
        <f t="shared" si="200"/>
        <v>1</v>
      </c>
      <c r="H254" s="96">
        <f t="shared" si="201"/>
        <v>1</v>
      </c>
      <c r="I254" s="96">
        <f t="shared" si="202"/>
        <v>1</v>
      </c>
      <c r="J254" s="66">
        <v>1</v>
      </c>
      <c r="K254" s="66">
        <v>1</v>
      </c>
      <c r="L254" s="66">
        <v>1</v>
      </c>
      <c r="M254" s="66">
        <v>1</v>
      </c>
      <c r="N254" s="66">
        <v>1</v>
      </c>
      <c r="O254" s="66">
        <v>1</v>
      </c>
      <c r="P254" s="66">
        <v>1</v>
      </c>
      <c r="Q254" s="66">
        <v>1</v>
      </c>
      <c r="R254" s="66">
        <v>1</v>
      </c>
      <c r="S254" s="66">
        <v>1</v>
      </c>
      <c r="T254" s="66">
        <v>1</v>
      </c>
      <c r="U254" s="66">
        <v>1</v>
      </c>
      <c r="V254" s="66">
        <f t="shared" si="203"/>
        <v>5</v>
      </c>
      <c r="W254" s="66">
        <f t="shared" si="204"/>
        <v>1</v>
      </c>
      <c r="X254" s="35" t="str">
        <f>'Training Programs'!Y254</f>
        <v>PLA</v>
      </c>
      <c r="Y254" s="5">
        <v>1</v>
      </c>
      <c r="Z254" s="5"/>
      <c r="AA254" s="5"/>
      <c r="AB254" s="5"/>
      <c r="AC254" s="5"/>
      <c r="AD254" s="5"/>
      <c r="AE254" s="5"/>
      <c r="AF254" s="5"/>
      <c r="AG254" s="5"/>
      <c r="AH254" s="5"/>
      <c r="AI254" s="5"/>
      <c r="AJ254" s="35">
        <v>5</v>
      </c>
      <c r="AK254" s="35" t="str">
        <f t="shared" si="282"/>
        <v/>
      </c>
      <c r="AL254" s="35">
        <v>1</v>
      </c>
      <c r="AM254" s="35"/>
      <c r="AN254" s="62"/>
      <c r="AO254" s="62"/>
      <c r="AP254" s="62"/>
      <c r="AQ254" s="62"/>
      <c r="AR254" s="62"/>
      <c r="AS254" s="62"/>
      <c r="AT254" s="62"/>
      <c r="AU254" s="62"/>
      <c r="AV254" s="62"/>
      <c r="AW254" s="62"/>
      <c r="AX254" s="62"/>
      <c r="AY254" s="62"/>
      <c r="AZ254" s="62"/>
      <c r="BA254" s="62"/>
      <c r="BB254" s="62"/>
      <c r="BC254" s="5"/>
      <c r="BD254" s="5"/>
      <c r="BE254" s="5"/>
      <c r="BF254" s="5"/>
      <c r="BG254" s="5"/>
      <c r="BH254" s="5"/>
      <c r="BI254" s="5"/>
      <c r="BJ254" s="5"/>
      <c r="BK254" s="5"/>
      <c r="BL254" s="5"/>
      <c r="BM254" s="5"/>
      <c r="BN254" s="5"/>
      <c r="BO254" s="5"/>
      <c r="BP254" s="5"/>
      <c r="BQ254" s="5"/>
      <c r="BR254" s="62"/>
      <c r="BS254" s="62"/>
      <c r="BT254" s="62"/>
      <c r="BU254" s="62"/>
      <c r="BV254" s="62"/>
      <c r="BW254" s="62"/>
      <c r="BX254" s="62"/>
      <c r="BY254" s="62"/>
      <c r="BZ254" s="62"/>
      <c r="CA254" s="62"/>
      <c r="CB254" s="62"/>
      <c r="CC254" s="62"/>
      <c r="CD254" s="62"/>
      <c r="CE254" s="62"/>
      <c r="CF254" s="62"/>
      <c r="CG254" s="5"/>
      <c r="CH254" s="5"/>
      <c r="CI254" s="5"/>
      <c r="CJ254" s="5"/>
      <c r="CK254" s="5"/>
      <c r="CL254" s="5"/>
      <c r="CM254" s="5"/>
      <c r="CN254" s="5"/>
      <c r="CO254" s="5"/>
      <c r="CP254" s="5"/>
      <c r="CQ254" s="5"/>
      <c r="CR254" s="5"/>
      <c r="CS254" s="5"/>
      <c r="CT254" s="5"/>
      <c r="CU254" s="5"/>
      <c r="CV254" s="62"/>
      <c r="CW254" s="62"/>
      <c r="CX254" s="62"/>
      <c r="CY254" s="62"/>
      <c r="CZ254" s="62"/>
      <c r="DA254" s="62"/>
      <c r="DB254" s="62"/>
      <c r="DC254" s="62"/>
      <c r="DD254" s="62"/>
      <c r="DE254" s="62"/>
      <c r="DF254" s="62"/>
      <c r="DG254" s="62"/>
      <c r="DH254" s="62"/>
      <c r="DI254" s="62"/>
      <c r="DJ254" s="62"/>
      <c r="DK254" s="5"/>
      <c r="DL254" s="5"/>
      <c r="DM254" s="5"/>
      <c r="DN254" s="5"/>
      <c r="DO254" s="5"/>
      <c r="DP254" s="5"/>
      <c r="DQ254" s="5"/>
      <c r="DR254" s="5"/>
      <c r="DS254" s="5"/>
      <c r="DT254" s="5"/>
      <c r="DU254" s="5"/>
      <c r="DV254" s="5"/>
      <c r="DW254" s="5"/>
      <c r="DX254" s="5"/>
      <c r="DY254" s="5"/>
      <c r="DZ254" s="62"/>
      <c r="EA254" s="62"/>
      <c r="EB254" s="62"/>
      <c r="EC254" s="62"/>
      <c r="ED254" s="62"/>
      <c r="EE254" s="62"/>
      <c r="EF254" s="62"/>
      <c r="EG254" s="62"/>
      <c r="EH254" s="62"/>
      <c r="EI254" s="62"/>
      <c r="EJ254" s="62"/>
      <c r="EK254" s="62"/>
      <c r="EL254" s="62"/>
      <c r="EM254" s="62"/>
      <c r="EN254" s="62"/>
      <c r="EO254" s="5"/>
      <c r="EP254" s="5"/>
      <c r="EQ254" s="5"/>
      <c r="ER254" s="5"/>
      <c r="ES254" s="5"/>
      <c r="ET254" s="5"/>
      <c r="EU254" s="5"/>
      <c r="EV254" s="5"/>
      <c r="EW254" s="5"/>
      <c r="EX254" s="5"/>
      <c r="EY254" s="5"/>
      <c r="EZ254" s="5"/>
      <c r="FA254" s="5"/>
      <c r="FB254" s="5"/>
      <c r="FC254" s="5"/>
      <c r="FD254" s="62"/>
      <c r="FE254" s="62"/>
      <c r="FF254" s="62"/>
      <c r="FG254" s="62"/>
      <c r="FH254" s="62"/>
      <c r="FI254" s="62"/>
      <c r="FJ254" s="62"/>
      <c r="FK254" s="62"/>
      <c r="FL254" s="62"/>
      <c r="FM254" s="62"/>
      <c r="FN254" s="62"/>
      <c r="FO254" s="62"/>
      <c r="FP254" s="62"/>
      <c r="FQ254" s="62"/>
      <c r="FR254" s="62"/>
      <c r="FS254" s="5"/>
      <c r="FT254" s="5"/>
      <c r="FU254" s="5"/>
      <c r="FV254" s="5"/>
      <c r="FW254" s="5"/>
      <c r="FX254" s="5"/>
      <c r="FY254" s="5"/>
      <c r="FZ254" s="5"/>
      <c r="GA254" s="5"/>
      <c r="GB254" s="5"/>
      <c r="GC254" s="5"/>
      <c r="GD254" s="5"/>
      <c r="GE254" s="5"/>
      <c r="GF254" s="5"/>
      <c r="GG254" s="5"/>
      <c r="GH254" s="62"/>
      <c r="GI254" s="62"/>
      <c r="GJ254" s="62"/>
      <c r="GK254" s="62"/>
      <c r="GL254" s="62"/>
      <c r="GM254" s="62"/>
      <c r="GN254" s="62"/>
      <c r="GO254" s="62"/>
      <c r="GP254" s="62"/>
      <c r="GQ254" s="62"/>
      <c r="GR254" s="62"/>
      <c r="GS254" s="62"/>
      <c r="GT254" s="62"/>
      <c r="GU254" s="62"/>
      <c r="GV254" s="62"/>
      <c r="GW254" s="5"/>
      <c r="GX254" s="5"/>
      <c r="GY254" s="5"/>
      <c r="GZ254" s="5"/>
      <c r="HA254" s="5"/>
      <c r="HB254" s="5"/>
      <c r="HC254" s="5"/>
      <c r="HD254" s="5"/>
      <c r="HE254" s="5"/>
      <c r="HF254" s="5"/>
      <c r="HG254" s="5"/>
      <c r="HH254" s="5"/>
      <c r="HI254" s="5"/>
      <c r="HJ254" s="5"/>
      <c r="HK254" s="5"/>
      <c r="HL254" s="62"/>
      <c r="HM254" s="62"/>
      <c r="HN254" s="62"/>
      <c r="HO254" s="62"/>
      <c r="HP254" s="62"/>
      <c r="HQ254" s="62"/>
      <c r="HR254" s="62"/>
      <c r="HS254" s="62"/>
      <c r="HT254" s="62"/>
      <c r="HU254" s="62"/>
      <c r="HV254" s="62"/>
      <c r="HW254" s="62"/>
      <c r="HX254" s="62"/>
      <c r="HY254" s="62"/>
      <c r="HZ254" s="62"/>
      <c r="IA254" s="5"/>
      <c r="IB254" s="5"/>
      <c r="IC254" s="5"/>
      <c r="ID254" s="5"/>
      <c r="IE254" s="5"/>
      <c r="IF254" s="5"/>
      <c r="IG254" s="5"/>
      <c r="IH254" s="5"/>
      <c r="II254" s="5"/>
      <c r="IJ254" s="5"/>
      <c r="IK254" s="5"/>
      <c r="IL254" s="5"/>
      <c r="IM254" s="5"/>
      <c r="IN254" s="5"/>
      <c r="IO254" s="5"/>
      <c r="IP254" s="62"/>
      <c r="IQ254" s="62"/>
      <c r="IR254" s="62"/>
      <c r="IS254" s="62"/>
      <c r="IT254" s="62"/>
      <c r="IU254" s="62"/>
      <c r="IV254" s="62"/>
      <c r="IW254" s="62"/>
      <c r="IX254" s="62"/>
      <c r="IY254" s="62"/>
      <c r="IZ254" s="62"/>
      <c r="JA254" s="62"/>
      <c r="JB254" s="62"/>
      <c r="JC254" s="62"/>
      <c r="JD254" s="62"/>
      <c r="JE254" s="5"/>
      <c r="JF254" s="5"/>
      <c r="JG254" s="5"/>
      <c r="JH254" s="5"/>
      <c r="JI254" s="5"/>
      <c r="JJ254" s="5"/>
      <c r="JK254" s="5"/>
      <c r="JL254" s="5"/>
      <c r="JM254" s="5"/>
      <c r="JN254" s="5"/>
      <c r="JO254" s="5"/>
      <c r="JP254" s="5"/>
      <c r="JQ254" s="5"/>
      <c r="JR254" s="5"/>
      <c r="JS254" s="5"/>
      <c r="JT254" s="62"/>
      <c r="JU254" s="62"/>
      <c r="JV254" s="62"/>
      <c r="JW254" s="62"/>
      <c r="JX254" s="62"/>
      <c r="JY254" s="62"/>
      <c r="JZ254" s="62"/>
      <c r="KA254" s="62"/>
      <c r="KB254" s="62"/>
      <c r="KC254" s="62"/>
      <c r="KD254" s="62"/>
      <c r="KE254" s="62"/>
      <c r="KF254" s="62"/>
      <c r="KG254" s="62"/>
      <c r="KH254" s="62"/>
      <c r="KI254" s="5"/>
      <c r="KJ254" s="5"/>
      <c r="KK254" s="5"/>
      <c r="KL254" s="5"/>
      <c r="KM254" s="5"/>
      <c r="KN254" s="5"/>
      <c r="KO254" s="5"/>
      <c r="KP254" s="5"/>
      <c r="KQ254" s="5"/>
      <c r="KR254" s="5"/>
      <c r="KS254" s="5"/>
      <c r="KT254" s="5"/>
      <c r="KU254" s="5"/>
      <c r="KV254" s="5"/>
      <c r="KW254" s="5"/>
      <c r="KX254" s="62"/>
      <c r="KY254" s="62"/>
      <c r="KZ254" s="62"/>
      <c r="LA254" s="62"/>
      <c r="LB254" s="62"/>
      <c r="LC254" s="62"/>
      <c r="LD254" s="62"/>
      <c r="LE254" s="62"/>
      <c r="LF254" s="62"/>
      <c r="LG254" s="62"/>
      <c r="LH254" s="62"/>
      <c r="LI254" s="62"/>
      <c r="LJ254" s="62"/>
      <c r="LK254" s="62"/>
      <c r="LL254" s="62"/>
    </row>
    <row r="255" spans="1:324" x14ac:dyDescent="0.35">
      <c r="A255" s="131">
        <v>251</v>
      </c>
      <c r="B255" s="170"/>
      <c r="C255" s="170"/>
      <c r="D255" s="152">
        <v>981</v>
      </c>
      <c r="E255" s="72" t="str">
        <f>'BVEM Scorecard'!F254</f>
        <v>Solar + Storage</v>
      </c>
      <c r="F255" s="96">
        <f t="shared" si="199"/>
        <v>1</v>
      </c>
      <c r="G255" s="96">
        <f t="shared" si="200"/>
        <v>1</v>
      </c>
      <c r="H255" s="96">
        <f t="shared" si="201"/>
        <v>1</v>
      </c>
      <c r="I255" s="96">
        <f t="shared" si="202"/>
        <v>1</v>
      </c>
      <c r="J255" s="66">
        <v>1</v>
      </c>
      <c r="K255" s="66">
        <v>1</v>
      </c>
      <c r="L255" s="66">
        <v>1</v>
      </c>
      <c r="M255" s="66">
        <v>1</v>
      </c>
      <c r="N255" s="66">
        <v>1</v>
      </c>
      <c r="O255" s="66">
        <v>1</v>
      </c>
      <c r="P255" s="66">
        <v>1</v>
      </c>
      <c r="Q255" s="66">
        <v>1</v>
      </c>
      <c r="R255" s="66">
        <v>1</v>
      </c>
      <c r="S255" s="66">
        <v>1</v>
      </c>
      <c r="T255" s="66">
        <v>1</v>
      </c>
      <c r="U255" s="66">
        <v>1</v>
      </c>
      <c r="V255" s="66">
        <f t="shared" si="203"/>
        <v>5</v>
      </c>
      <c r="W255" s="66">
        <f t="shared" si="204"/>
        <v>1</v>
      </c>
      <c r="X255" s="35" t="str">
        <f>'Training Programs'!Y255</f>
        <v>PLA</v>
      </c>
      <c r="Y255" s="5">
        <v>1</v>
      </c>
      <c r="Z255" s="5"/>
      <c r="AA255" s="5"/>
      <c r="AB255" s="5"/>
      <c r="AC255" s="5"/>
      <c r="AD255" s="5"/>
      <c r="AE255" s="5"/>
      <c r="AF255" s="5"/>
      <c r="AG255" s="5"/>
      <c r="AH255" s="5"/>
      <c r="AI255" s="5"/>
      <c r="AJ255" s="35">
        <v>5</v>
      </c>
      <c r="AK255" s="35" t="str">
        <f t="shared" si="282"/>
        <v/>
      </c>
      <c r="AL255" s="35">
        <v>1</v>
      </c>
      <c r="AM255" s="35"/>
      <c r="AN255" s="62"/>
      <c r="AO255" s="62"/>
      <c r="AP255" s="62"/>
      <c r="AQ255" s="62"/>
      <c r="AR255" s="62"/>
      <c r="AS255" s="62"/>
      <c r="AT255" s="62"/>
      <c r="AU255" s="62"/>
      <c r="AV255" s="62"/>
      <c r="AW255" s="62"/>
      <c r="AX255" s="62"/>
      <c r="AY255" s="62"/>
      <c r="AZ255" s="62"/>
      <c r="BA255" s="62"/>
      <c r="BB255" s="62"/>
      <c r="BC255" s="5"/>
      <c r="BD255" s="5"/>
      <c r="BE255" s="5"/>
      <c r="BF255" s="5"/>
      <c r="BG255" s="5"/>
      <c r="BH255" s="5"/>
      <c r="BI255" s="5"/>
      <c r="BJ255" s="5"/>
      <c r="BK255" s="5"/>
      <c r="BL255" s="5"/>
      <c r="BM255" s="5"/>
      <c r="BN255" s="5"/>
      <c r="BO255" s="5"/>
      <c r="BP255" s="5"/>
      <c r="BQ255" s="5"/>
      <c r="BR255" s="62"/>
      <c r="BS255" s="62"/>
      <c r="BT255" s="62"/>
      <c r="BU255" s="62"/>
      <c r="BV255" s="62"/>
      <c r="BW255" s="62"/>
      <c r="BX255" s="62"/>
      <c r="BY255" s="62"/>
      <c r="BZ255" s="62"/>
      <c r="CA255" s="62"/>
      <c r="CB255" s="62"/>
      <c r="CC255" s="62"/>
      <c r="CD255" s="62"/>
      <c r="CE255" s="62"/>
      <c r="CF255" s="62"/>
      <c r="CG255" s="5"/>
      <c r="CH255" s="5"/>
      <c r="CI255" s="5"/>
      <c r="CJ255" s="5"/>
      <c r="CK255" s="5"/>
      <c r="CL255" s="5"/>
      <c r="CM255" s="5"/>
      <c r="CN255" s="5"/>
      <c r="CO255" s="5"/>
      <c r="CP255" s="5"/>
      <c r="CQ255" s="5"/>
      <c r="CR255" s="5"/>
      <c r="CS255" s="5"/>
      <c r="CT255" s="5"/>
      <c r="CU255" s="5"/>
      <c r="CV255" s="62"/>
      <c r="CW255" s="62"/>
      <c r="CX255" s="62"/>
      <c r="CY255" s="62"/>
      <c r="CZ255" s="62"/>
      <c r="DA255" s="62"/>
      <c r="DB255" s="62"/>
      <c r="DC255" s="62"/>
      <c r="DD255" s="62"/>
      <c r="DE255" s="62"/>
      <c r="DF255" s="62"/>
      <c r="DG255" s="62"/>
      <c r="DH255" s="62"/>
      <c r="DI255" s="62"/>
      <c r="DJ255" s="62"/>
      <c r="DK255" s="5"/>
      <c r="DL255" s="5"/>
      <c r="DM255" s="5"/>
      <c r="DN255" s="5"/>
      <c r="DO255" s="5"/>
      <c r="DP255" s="5"/>
      <c r="DQ255" s="5"/>
      <c r="DR255" s="5"/>
      <c r="DS255" s="5"/>
      <c r="DT255" s="5"/>
      <c r="DU255" s="5"/>
      <c r="DV255" s="5"/>
      <c r="DW255" s="5"/>
      <c r="DX255" s="5"/>
      <c r="DY255" s="5"/>
      <c r="DZ255" s="62"/>
      <c r="EA255" s="62"/>
      <c r="EB255" s="62"/>
      <c r="EC255" s="62"/>
      <c r="ED255" s="62"/>
      <c r="EE255" s="62"/>
      <c r="EF255" s="62"/>
      <c r="EG255" s="62"/>
      <c r="EH255" s="62"/>
      <c r="EI255" s="62"/>
      <c r="EJ255" s="62"/>
      <c r="EK255" s="62"/>
      <c r="EL255" s="62"/>
      <c r="EM255" s="62"/>
      <c r="EN255" s="62"/>
      <c r="EO255" s="5"/>
      <c r="EP255" s="5"/>
      <c r="EQ255" s="5"/>
      <c r="ER255" s="5"/>
      <c r="ES255" s="5"/>
      <c r="ET255" s="5"/>
      <c r="EU255" s="5"/>
      <c r="EV255" s="5"/>
      <c r="EW255" s="5"/>
      <c r="EX255" s="5"/>
      <c r="EY255" s="5"/>
      <c r="EZ255" s="5"/>
      <c r="FA255" s="5"/>
      <c r="FB255" s="5"/>
      <c r="FC255" s="5"/>
      <c r="FD255" s="62"/>
      <c r="FE255" s="62"/>
      <c r="FF255" s="62"/>
      <c r="FG255" s="62"/>
      <c r="FH255" s="62"/>
      <c r="FI255" s="62"/>
      <c r="FJ255" s="62"/>
      <c r="FK255" s="62"/>
      <c r="FL255" s="62"/>
      <c r="FM255" s="62"/>
      <c r="FN255" s="62"/>
      <c r="FO255" s="62"/>
      <c r="FP255" s="62"/>
      <c r="FQ255" s="62"/>
      <c r="FR255" s="62"/>
      <c r="FS255" s="5"/>
      <c r="FT255" s="5"/>
      <c r="FU255" s="5"/>
      <c r="FV255" s="5"/>
      <c r="FW255" s="5"/>
      <c r="FX255" s="5"/>
      <c r="FY255" s="5"/>
      <c r="FZ255" s="5"/>
      <c r="GA255" s="5"/>
      <c r="GB255" s="5"/>
      <c r="GC255" s="5"/>
      <c r="GD255" s="5"/>
      <c r="GE255" s="5"/>
      <c r="GF255" s="5"/>
      <c r="GG255" s="5"/>
      <c r="GH255" s="62"/>
      <c r="GI255" s="62"/>
      <c r="GJ255" s="62"/>
      <c r="GK255" s="62"/>
      <c r="GL255" s="62"/>
      <c r="GM255" s="62"/>
      <c r="GN255" s="62"/>
      <c r="GO255" s="62"/>
      <c r="GP255" s="62"/>
      <c r="GQ255" s="62"/>
      <c r="GR255" s="62"/>
      <c r="GS255" s="62"/>
      <c r="GT255" s="62"/>
      <c r="GU255" s="62"/>
      <c r="GV255" s="62"/>
      <c r="GW255" s="5"/>
      <c r="GX255" s="5"/>
      <c r="GY255" s="5"/>
      <c r="GZ255" s="5"/>
      <c r="HA255" s="5"/>
      <c r="HB255" s="5"/>
      <c r="HC255" s="5"/>
      <c r="HD255" s="5"/>
      <c r="HE255" s="5"/>
      <c r="HF255" s="5"/>
      <c r="HG255" s="5"/>
      <c r="HH255" s="5"/>
      <c r="HI255" s="5"/>
      <c r="HJ255" s="5"/>
      <c r="HK255" s="5"/>
      <c r="HL255" s="62"/>
      <c r="HM255" s="62"/>
      <c r="HN255" s="62"/>
      <c r="HO255" s="62"/>
      <c r="HP255" s="62"/>
      <c r="HQ255" s="62"/>
      <c r="HR255" s="62"/>
      <c r="HS255" s="62"/>
      <c r="HT255" s="62"/>
      <c r="HU255" s="62"/>
      <c r="HV255" s="62"/>
      <c r="HW255" s="62"/>
      <c r="HX255" s="62"/>
      <c r="HY255" s="62"/>
      <c r="HZ255" s="62"/>
      <c r="IA255" s="5"/>
      <c r="IB255" s="5"/>
      <c r="IC255" s="5"/>
      <c r="ID255" s="5"/>
      <c r="IE255" s="5"/>
      <c r="IF255" s="5"/>
      <c r="IG255" s="5"/>
      <c r="IH255" s="5"/>
      <c r="II255" s="5"/>
      <c r="IJ255" s="5"/>
      <c r="IK255" s="5"/>
      <c r="IL255" s="5"/>
      <c r="IM255" s="5"/>
      <c r="IN255" s="5"/>
      <c r="IO255" s="5"/>
      <c r="IP255" s="62"/>
      <c r="IQ255" s="62"/>
      <c r="IR255" s="62"/>
      <c r="IS255" s="62"/>
      <c r="IT255" s="62"/>
      <c r="IU255" s="62"/>
      <c r="IV255" s="62"/>
      <c r="IW255" s="62"/>
      <c r="IX255" s="62"/>
      <c r="IY255" s="62"/>
      <c r="IZ255" s="62"/>
      <c r="JA255" s="62"/>
      <c r="JB255" s="62"/>
      <c r="JC255" s="62"/>
      <c r="JD255" s="62"/>
      <c r="JE255" s="5"/>
      <c r="JF255" s="5"/>
      <c r="JG255" s="5"/>
      <c r="JH255" s="5"/>
      <c r="JI255" s="5"/>
      <c r="JJ255" s="5"/>
      <c r="JK255" s="5"/>
      <c r="JL255" s="5"/>
      <c r="JM255" s="5"/>
      <c r="JN255" s="5"/>
      <c r="JO255" s="5"/>
      <c r="JP255" s="5"/>
      <c r="JQ255" s="5"/>
      <c r="JR255" s="5"/>
      <c r="JS255" s="5"/>
      <c r="JT255" s="62"/>
      <c r="JU255" s="62"/>
      <c r="JV255" s="62"/>
      <c r="JW255" s="62"/>
      <c r="JX255" s="62"/>
      <c r="JY255" s="62"/>
      <c r="JZ255" s="62"/>
      <c r="KA255" s="62"/>
      <c r="KB255" s="62"/>
      <c r="KC255" s="62"/>
      <c r="KD255" s="62"/>
      <c r="KE255" s="62"/>
      <c r="KF255" s="62"/>
      <c r="KG255" s="62"/>
      <c r="KH255" s="62"/>
      <c r="KI255" s="5"/>
      <c r="KJ255" s="5"/>
      <c r="KK255" s="5"/>
      <c r="KL255" s="5"/>
      <c r="KM255" s="5"/>
      <c r="KN255" s="5"/>
      <c r="KO255" s="5"/>
      <c r="KP255" s="5"/>
      <c r="KQ255" s="5"/>
      <c r="KR255" s="5"/>
      <c r="KS255" s="5"/>
      <c r="KT255" s="5"/>
      <c r="KU255" s="5"/>
      <c r="KV255" s="5"/>
      <c r="KW255" s="5"/>
      <c r="KX255" s="62"/>
      <c r="KY255" s="62"/>
      <c r="KZ255" s="62"/>
      <c r="LA255" s="62"/>
      <c r="LB255" s="62"/>
      <c r="LC255" s="62"/>
      <c r="LD255" s="62"/>
      <c r="LE255" s="62"/>
      <c r="LF255" s="62"/>
      <c r="LG255" s="62"/>
      <c r="LH255" s="62"/>
      <c r="LI255" s="62"/>
      <c r="LJ255" s="62"/>
      <c r="LK255" s="62"/>
      <c r="LL255" s="62"/>
    </row>
    <row r="256" spans="1:324" x14ac:dyDescent="0.35">
      <c r="A256" s="131">
        <v>252</v>
      </c>
      <c r="B256" s="170"/>
      <c r="C256" s="170"/>
      <c r="D256" s="152">
        <v>1056</v>
      </c>
      <c r="E256" s="72" t="str">
        <f>'BVEM Scorecard'!F255</f>
        <v>Storage</v>
      </c>
      <c r="F256" s="96"/>
      <c r="G256" s="96"/>
      <c r="H256" s="96"/>
      <c r="I256" s="96"/>
      <c r="J256" s="66"/>
      <c r="K256" s="66"/>
      <c r="L256" s="66"/>
      <c r="M256" s="66"/>
      <c r="N256" s="66"/>
      <c r="O256" s="66"/>
      <c r="P256" s="66"/>
      <c r="Q256" s="66"/>
      <c r="R256" s="66"/>
      <c r="S256" s="66"/>
      <c r="T256" s="66"/>
      <c r="U256" s="66"/>
      <c r="V256" s="66"/>
      <c r="W256" s="66"/>
      <c r="X256" s="35"/>
      <c r="Y256" s="5"/>
      <c r="Z256" s="5"/>
      <c r="AA256" s="5"/>
      <c r="AB256" s="5"/>
      <c r="AC256" s="5"/>
      <c r="AD256" s="5"/>
      <c r="AE256" s="5"/>
      <c r="AF256" s="5"/>
      <c r="AG256" s="5"/>
      <c r="AH256" s="5"/>
      <c r="AI256" s="5"/>
      <c r="AJ256" s="35"/>
      <c r="AK256" s="35"/>
      <c r="AL256" s="35"/>
      <c r="AM256" s="35"/>
      <c r="AN256" s="62"/>
      <c r="AO256" s="62"/>
      <c r="AP256" s="62"/>
      <c r="AQ256" s="62"/>
      <c r="AR256" s="62"/>
      <c r="AS256" s="62"/>
      <c r="AT256" s="62"/>
      <c r="AU256" s="62"/>
      <c r="AV256" s="62"/>
      <c r="AW256" s="62"/>
      <c r="AX256" s="62"/>
      <c r="AY256" s="62"/>
      <c r="AZ256" s="62"/>
      <c r="BA256" s="62"/>
      <c r="BB256" s="62"/>
      <c r="BC256" s="5"/>
      <c r="BD256" s="5"/>
      <c r="BE256" s="5"/>
      <c r="BF256" s="5"/>
      <c r="BG256" s="5"/>
      <c r="BH256" s="5"/>
      <c r="BI256" s="5"/>
      <c r="BJ256" s="5"/>
      <c r="BK256" s="5"/>
      <c r="BL256" s="5"/>
      <c r="BM256" s="5"/>
      <c r="BN256" s="5"/>
      <c r="BO256" s="5"/>
      <c r="BP256" s="5"/>
      <c r="BQ256" s="5"/>
      <c r="BR256" s="62"/>
      <c r="BS256" s="62"/>
      <c r="BT256" s="62"/>
      <c r="BU256" s="62"/>
      <c r="BV256" s="62"/>
      <c r="BW256" s="62"/>
      <c r="BX256" s="62"/>
      <c r="BY256" s="62"/>
      <c r="BZ256" s="62"/>
      <c r="CA256" s="62"/>
      <c r="CB256" s="62"/>
      <c r="CC256" s="62"/>
      <c r="CD256" s="62"/>
      <c r="CE256" s="62"/>
      <c r="CF256" s="62"/>
      <c r="CG256" s="5"/>
      <c r="CH256" s="5"/>
      <c r="CI256" s="5"/>
      <c r="CJ256" s="5"/>
      <c r="CK256" s="5"/>
      <c r="CL256" s="5"/>
      <c r="CM256" s="5"/>
      <c r="CN256" s="5"/>
      <c r="CO256" s="5"/>
      <c r="CP256" s="5"/>
      <c r="CQ256" s="5"/>
      <c r="CR256" s="5"/>
      <c r="CS256" s="5"/>
      <c r="CT256" s="5"/>
      <c r="CU256" s="5"/>
      <c r="CV256" s="62"/>
      <c r="CW256" s="62"/>
      <c r="CX256" s="62"/>
      <c r="CY256" s="62"/>
      <c r="CZ256" s="62"/>
      <c r="DA256" s="62"/>
      <c r="DB256" s="62"/>
      <c r="DC256" s="62"/>
      <c r="DD256" s="62"/>
      <c r="DE256" s="62"/>
      <c r="DF256" s="62"/>
      <c r="DG256" s="62"/>
      <c r="DH256" s="62"/>
      <c r="DI256" s="62"/>
      <c r="DJ256" s="62"/>
      <c r="DK256" s="5"/>
      <c r="DL256" s="5"/>
      <c r="DM256" s="5"/>
      <c r="DN256" s="5"/>
      <c r="DO256" s="5"/>
      <c r="DP256" s="5"/>
      <c r="DQ256" s="5"/>
      <c r="DR256" s="5"/>
      <c r="DS256" s="5"/>
      <c r="DT256" s="5"/>
      <c r="DU256" s="5"/>
      <c r="DV256" s="5"/>
      <c r="DW256" s="5"/>
      <c r="DX256" s="5"/>
      <c r="DY256" s="5"/>
      <c r="DZ256" s="62"/>
      <c r="EA256" s="62"/>
      <c r="EB256" s="62"/>
      <c r="EC256" s="62"/>
      <c r="ED256" s="62"/>
      <c r="EE256" s="62"/>
      <c r="EF256" s="62"/>
      <c r="EG256" s="62"/>
      <c r="EH256" s="62"/>
      <c r="EI256" s="62"/>
      <c r="EJ256" s="62"/>
      <c r="EK256" s="62"/>
      <c r="EL256" s="62"/>
      <c r="EM256" s="62"/>
      <c r="EN256" s="62"/>
      <c r="EO256" s="5"/>
      <c r="EP256" s="5"/>
      <c r="EQ256" s="5"/>
      <c r="ER256" s="5"/>
      <c r="ES256" s="5"/>
      <c r="ET256" s="5"/>
      <c r="EU256" s="5"/>
      <c r="EV256" s="5"/>
      <c r="EW256" s="5"/>
      <c r="EX256" s="5"/>
      <c r="EY256" s="5"/>
      <c r="EZ256" s="5"/>
      <c r="FA256" s="5"/>
      <c r="FB256" s="5"/>
      <c r="FC256" s="5"/>
      <c r="FD256" s="62"/>
      <c r="FE256" s="62"/>
      <c r="FF256" s="62"/>
      <c r="FG256" s="62"/>
      <c r="FH256" s="62"/>
      <c r="FI256" s="62"/>
      <c r="FJ256" s="62"/>
      <c r="FK256" s="62"/>
      <c r="FL256" s="62"/>
      <c r="FM256" s="62"/>
      <c r="FN256" s="62"/>
      <c r="FO256" s="62"/>
      <c r="FP256" s="62"/>
      <c r="FQ256" s="62"/>
      <c r="FR256" s="62"/>
      <c r="FS256" s="5"/>
      <c r="FT256" s="5"/>
      <c r="FU256" s="5"/>
      <c r="FV256" s="5"/>
      <c r="FW256" s="5"/>
      <c r="FX256" s="5"/>
      <c r="FY256" s="5"/>
      <c r="FZ256" s="5"/>
      <c r="GA256" s="5"/>
      <c r="GB256" s="5"/>
      <c r="GC256" s="5"/>
      <c r="GD256" s="5"/>
      <c r="GE256" s="5"/>
      <c r="GF256" s="5"/>
      <c r="GG256" s="5"/>
      <c r="GH256" s="62"/>
      <c r="GI256" s="62"/>
      <c r="GJ256" s="62"/>
      <c r="GK256" s="62"/>
      <c r="GL256" s="62"/>
      <c r="GM256" s="62"/>
      <c r="GN256" s="62"/>
      <c r="GO256" s="62"/>
      <c r="GP256" s="62"/>
      <c r="GQ256" s="62"/>
      <c r="GR256" s="62"/>
      <c r="GS256" s="62"/>
      <c r="GT256" s="62"/>
      <c r="GU256" s="62"/>
      <c r="GV256" s="62"/>
      <c r="GW256" s="5"/>
      <c r="GX256" s="5"/>
      <c r="GY256" s="5"/>
      <c r="GZ256" s="5"/>
      <c r="HA256" s="5"/>
      <c r="HB256" s="5"/>
      <c r="HC256" s="5"/>
      <c r="HD256" s="5"/>
      <c r="HE256" s="5"/>
      <c r="HF256" s="5"/>
      <c r="HG256" s="5"/>
      <c r="HH256" s="5"/>
      <c r="HI256" s="5"/>
      <c r="HJ256" s="5"/>
      <c r="HK256" s="5"/>
      <c r="HL256" s="62"/>
      <c r="HM256" s="62"/>
      <c r="HN256" s="62"/>
      <c r="HO256" s="62"/>
      <c r="HP256" s="62"/>
      <c r="HQ256" s="62"/>
      <c r="HR256" s="62"/>
      <c r="HS256" s="62"/>
      <c r="HT256" s="62"/>
      <c r="HU256" s="62"/>
      <c r="HV256" s="62"/>
      <c r="HW256" s="62"/>
      <c r="HX256" s="62"/>
      <c r="HY256" s="62"/>
      <c r="HZ256" s="62"/>
      <c r="IA256" s="5"/>
      <c r="IB256" s="5"/>
      <c r="IC256" s="5"/>
      <c r="ID256" s="5"/>
      <c r="IE256" s="5"/>
      <c r="IF256" s="5"/>
      <c r="IG256" s="5"/>
      <c r="IH256" s="5"/>
      <c r="II256" s="5"/>
      <c r="IJ256" s="5"/>
      <c r="IK256" s="5"/>
      <c r="IL256" s="5"/>
      <c r="IM256" s="5"/>
      <c r="IN256" s="5"/>
      <c r="IO256" s="5"/>
      <c r="IP256" s="62"/>
      <c r="IQ256" s="62"/>
      <c r="IR256" s="62"/>
      <c r="IS256" s="62"/>
      <c r="IT256" s="62"/>
      <c r="IU256" s="62"/>
      <c r="IV256" s="62"/>
      <c r="IW256" s="62"/>
      <c r="IX256" s="62"/>
      <c r="IY256" s="62"/>
      <c r="IZ256" s="62"/>
      <c r="JA256" s="62"/>
      <c r="JB256" s="62"/>
      <c r="JC256" s="62"/>
      <c r="JD256" s="62"/>
      <c r="JE256" s="5"/>
      <c r="JF256" s="5"/>
      <c r="JG256" s="5"/>
      <c r="JH256" s="5"/>
      <c r="JI256" s="5"/>
      <c r="JJ256" s="5"/>
      <c r="JK256" s="5"/>
      <c r="JL256" s="5"/>
      <c r="JM256" s="5"/>
      <c r="JN256" s="5"/>
      <c r="JO256" s="5"/>
      <c r="JP256" s="5"/>
      <c r="JQ256" s="5"/>
      <c r="JR256" s="5"/>
      <c r="JS256" s="5"/>
      <c r="JT256" s="62"/>
      <c r="JU256" s="62"/>
      <c r="JV256" s="62"/>
      <c r="JW256" s="62"/>
      <c r="JX256" s="62"/>
      <c r="JY256" s="62"/>
      <c r="JZ256" s="62"/>
      <c r="KA256" s="62"/>
      <c r="KB256" s="62"/>
      <c r="KC256" s="62"/>
      <c r="KD256" s="62"/>
      <c r="KE256" s="62"/>
      <c r="KF256" s="62"/>
      <c r="KG256" s="62"/>
      <c r="KH256" s="62"/>
      <c r="KI256" s="5"/>
      <c r="KJ256" s="5"/>
      <c r="KK256" s="5"/>
      <c r="KL256" s="5"/>
      <c r="KM256" s="5"/>
      <c r="KN256" s="5"/>
      <c r="KO256" s="5"/>
      <c r="KP256" s="5"/>
      <c r="KQ256" s="5"/>
      <c r="KR256" s="5"/>
      <c r="KS256" s="5"/>
      <c r="KT256" s="5"/>
      <c r="KU256" s="5"/>
      <c r="KV256" s="5"/>
      <c r="KW256" s="5"/>
      <c r="KX256" s="62"/>
      <c r="KY256" s="62"/>
      <c r="KZ256" s="62"/>
      <c r="LA256" s="62"/>
      <c r="LB256" s="62"/>
      <c r="LC256" s="62"/>
      <c r="LD256" s="62"/>
      <c r="LE256" s="62"/>
      <c r="LF256" s="62"/>
      <c r="LG256" s="62"/>
      <c r="LH256" s="62"/>
      <c r="LI256" s="62"/>
      <c r="LJ256" s="62"/>
      <c r="LK256" s="62"/>
      <c r="LL256" s="62"/>
    </row>
    <row r="257" spans="1:324" x14ac:dyDescent="0.35">
      <c r="A257" s="131">
        <v>253</v>
      </c>
      <c r="B257" s="170"/>
      <c r="C257" s="170"/>
      <c r="D257" s="152">
        <v>363</v>
      </c>
      <c r="E257" s="72" t="str">
        <f>'BVEM Scorecard'!F256</f>
        <v>Solar</v>
      </c>
      <c r="F257" s="96"/>
      <c r="G257" s="96"/>
      <c r="H257" s="96"/>
      <c r="I257" s="96"/>
      <c r="J257" s="66"/>
      <c r="K257" s="66"/>
      <c r="L257" s="66"/>
      <c r="M257" s="66"/>
      <c r="N257" s="66"/>
      <c r="O257" s="66"/>
      <c r="P257" s="66"/>
      <c r="Q257" s="66"/>
      <c r="R257" s="66"/>
      <c r="S257" s="66"/>
      <c r="T257" s="66"/>
      <c r="U257" s="66"/>
      <c r="V257" s="66"/>
      <c r="W257" s="66"/>
      <c r="X257" s="35"/>
      <c r="Y257" s="5"/>
      <c r="Z257" s="5"/>
      <c r="AA257" s="5"/>
      <c r="AB257" s="5"/>
      <c r="AC257" s="5"/>
      <c r="AD257" s="5"/>
      <c r="AE257" s="5"/>
      <c r="AF257" s="5"/>
      <c r="AG257" s="5"/>
      <c r="AH257" s="5"/>
      <c r="AI257" s="5"/>
      <c r="AJ257" s="35"/>
      <c r="AK257" s="35"/>
      <c r="AL257" s="35"/>
      <c r="AM257" s="35"/>
      <c r="AN257" s="62"/>
      <c r="AO257" s="62"/>
      <c r="AP257" s="62"/>
      <c r="AQ257" s="62"/>
      <c r="AR257" s="62"/>
      <c r="AS257" s="62"/>
      <c r="AT257" s="62"/>
      <c r="AU257" s="62"/>
      <c r="AV257" s="62"/>
      <c r="AW257" s="62"/>
      <c r="AX257" s="62"/>
      <c r="AY257" s="62"/>
      <c r="AZ257" s="62"/>
      <c r="BA257" s="62"/>
      <c r="BB257" s="62"/>
      <c r="BC257" s="5"/>
      <c r="BD257" s="5"/>
      <c r="BE257" s="5"/>
      <c r="BF257" s="5"/>
      <c r="BG257" s="5"/>
      <c r="BH257" s="5"/>
      <c r="BI257" s="5"/>
      <c r="BJ257" s="5"/>
      <c r="BK257" s="5"/>
      <c r="BL257" s="5"/>
      <c r="BM257" s="5"/>
      <c r="BN257" s="5"/>
      <c r="BO257" s="5"/>
      <c r="BP257" s="5"/>
      <c r="BQ257" s="5"/>
      <c r="BR257" s="62"/>
      <c r="BS257" s="62"/>
      <c r="BT257" s="62"/>
      <c r="BU257" s="62"/>
      <c r="BV257" s="62"/>
      <c r="BW257" s="62"/>
      <c r="BX257" s="62"/>
      <c r="BY257" s="62"/>
      <c r="BZ257" s="62"/>
      <c r="CA257" s="62"/>
      <c r="CB257" s="62"/>
      <c r="CC257" s="62"/>
      <c r="CD257" s="62"/>
      <c r="CE257" s="62"/>
      <c r="CF257" s="62"/>
      <c r="CG257" s="5"/>
      <c r="CH257" s="5"/>
      <c r="CI257" s="5"/>
      <c r="CJ257" s="5"/>
      <c r="CK257" s="5"/>
      <c r="CL257" s="5"/>
      <c r="CM257" s="5"/>
      <c r="CN257" s="5"/>
      <c r="CO257" s="5"/>
      <c r="CP257" s="5"/>
      <c r="CQ257" s="5"/>
      <c r="CR257" s="5"/>
      <c r="CS257" s="5"/>
      <c r="CT257" s="5"/>
      <c r="CU257" s="5"/>
      <c r="CV257" s="62"/>
      <c r="CW257" s="62"/>
      <c r="CX257" s="62"/>
      <c r="CY257" s="62"/>
      <c r="CZ257" s="62"/>
      <c r="DA257" s="62"/>
      <c r="DB257" s="62"/>
      <c r="DC257" s="62"/>
      <c r="DD257" s="62"/>
      <c r="DE257" s="62"/>
      <c r="DF257" s="62"/>
      <c r="DG257" s="62"/>
      <c r="DH257" s="62"/>
      <c r="DI257" s="62"/>
      <c r="DJ257" s="62"/>
      <c r="DK257" s="5"/>
      <c r="DL257" s="5"/>
      <c r="DM257" s="5"/>
      <c r="DN257" s="5"/>
      <c r="DO257" s="5"/>
      <c r="DP257" s="5"/>
      <c r="DQ257" s="5"/>
      <c r="DR257" s="5"/>
      <c r="DS257" s="5"/>
      <c r="DT257" s="5"/>
      <c r="DU257" s="5"/>
      <c r="DV257" s="5"/>
      <c r="DW257" s="5"/>
      <c r="DX257" s="5"/>
      <c r="DY257" s="5"/>
      <c r="DZ257" s="62"/>
      <c r="EA257" s="62"/>
      <c r="EB257" s="62"/>
      <c r="EC257" s="62"/>
      <c r="ED257" s="62"/>
      <c r="EE257" s="62"/>
      <c r="EF257" s="62"/>
      <c r="EG257" s="62"/>
      <c r="EH257" s="62"/>
      <c r="EI257" s="62"/>
      <c r="EJ257" s="62"/>
      <c r="EK257" s="62"/>
      <c r="EL257" s="62"/>
      <c r="EM257" s="62"/>
      <c r="EN257" s="62"/>
      <c r="EO257" s="5"/>
      <c r="EP257" s="5"/>
      <c r="EQ257" s="5"/>
      <c r="ER257" s="5"/>
      <c r="ES257" s="5"/>
      <c r="ET257" s="5"/>
      <c r="EU257" s="5"/>
      <c r="EV257" s="5"/>
      <c r="EW257" s="5"/>
      <c r="EX257" s="5"/>
      <c r="EY257" s="5"/>
      <c r="EZ257" s="5"/>
      <c r="FA257" s="5"/>
      <c r="FB257" s="5"/>
      <c r="FC257" s="5"/>
      <c r="FD257" s="62"/>
      <c r="FE257" s="62"/>
      <c r="FF257" s="62"/>
      <c r="FG257" s="62"/>
      <c r="FH257" s="62"/>
      <c r="FI257" s="62"/>
      <c r="FJ257" s="62"/>
      <c r="FK257" s="62"/>
      <c r="FL257" s="62"/>
      <c r="FM257" s="62"/>
      <c r="FN257" s="62"/>
      <c r="FO257" s="62"/>
      <c r="FP257" s="62"/>
      <c r="FQ257" s="62"/>
      <c r="FR257" s="62"/>
      <c r="FS257" s="5"/>
      <c r="FT257" s="5"/>
      <c r="FU257" s="5"/>
      <c r="FV257" s="5"/>
      <c r="FW257" s="5"/>
      <c r="FX257" s="5"/>
      <c r="FY257" s="5"/>
      <c r="FZ257" s="5"/>
      <c r="GA257" s="5"/>
      <c r="GB257" s="5"/>
      <c r="GC257" s="5"/>
      <c r="GD257" s="5"/>
      <c r="GE257" s="5"/>
      <c r="GF257" s="5"/>
      <c r="GG257" s="5"/>
      <c r="GH257" s="62"/>
      <c r="GI257" s="62"/>
      <c r="GJ257" s="62"/>
      <c r="GK257" s="62"/>
      <c r="GL257" s="62"/>
      <c r="GM257" s="62"/>
      <c r="GN257" s="62"/>
      <c r="GO257" s="62"/>
      <c r="GP257" s="62"/>
      <c r="GQ257" s="62"/>
      <c r="GR257" s="62"/>
      <c r="GS257" s="62"/>
      <c r="GT257" s="62"/>
      <c r="GU257" s="62"/>
      <c r="GV257" s="62"/>
      <c r="GW257" s="5"/>
      <c r="GX257" s="5"/>
      <c r="GY257" s="5"/>
      <c r="GZ257" s="5"/>
      <c r="HA257" s="5"/>
      <c r="HB257" s="5"/>
      <c r="HC257" s="5"/>
      <c r="HD257" s="5"/>
      <c r="HE257" s="5"/>
      <c r="HF257" s="5"/>
      <c r="HG257" s="5"/>
      <c r="HH257" s="5"/>
      <c r="HI257" s="5"/>
      <c r="HJ257" s="5"/>
      <c r="HK257" s="5"/>
      <c r="HL257" s="62"/>
      <c r="HM257" s="62"/>
      <c r="HN257" s="62"/>
      <c r="HO257" s="62"/>
      <c r="HP257" s="62"/>
      <c r="HQ257" s="62"/>
      <c r="HR257" s="62"/>
      <c r="HS257" s="62"/>
      <c r="HT257" s="62"/>
      <c r="HU257" s="62"/>
      <c r="HV257" s="62"/>
      <c r="HW257" s="62"/>
      <c r="HX257" s="62"/>
      <c r="HY257" s="62"/>
      <c r="HZ257" s="62"/>
      <c r="IA257" s="5"/>
      <c r="IB257" s="5"/>
      <c r="IC257" s="5"/>
      <c r="ID257" s="5"/>
      <c r="IE257" s="5"/>
      <c r="IF257" s="5"/>
      <c r="IG257" s="5"/>
      <c r="IH257" s="5"/>
      <c r="II257" s="5"/>
      <c r="IJ257" s="5"/>
      <c r="IK257" s="5"/>
      <c r="IL257" s="5"/>
      <c r="IM257" s="5"/>
      <c r="IN257" s="5"/>
      <c r="IO257" s="5"/>
      <c r="IP257" s="62"/>
      <c r="IQ257" s="62"/>
      <c r="IR257" s="62"/>
      <c r="IS257" s="62"/>
      <c r="IT257" s="62"/>
      <c r="IU257" s="62"/>
      <c r="IV257" s="62"/>
      <c r="IW257" s="62"/>
      <c r="IX257" s="62"/>
      <c r="IY257" s="62"/>
      <c r="IZ257" s="62"/>
      <c r="JA257" s="62"/>
      <c r="JB257" s="62"/>
      <c r="JC257" s="62"/>
      <c r="JD257" s="62"/>
      <c r="JE257" s="5"/>
      <c r="JF257" s="5"/>
      <c r="JG257" s="5"/>
      <c r="JH257" s="5"/>
      <c r="JI257" s="5"/>
      <c r="JJ257" s="5"/>
      <c r="JK257" s="5"/>
      <c r="JL257" s="5"/>
      <c r="JM257" s="5"/>
      <c r="JN257" s="5"/>
      <c r="JO257" s="5"/>
      <c r="JP257" s="5"/>
      <c r="JQ257" s="5"/>
      <c r="JR257" s="5"/>
      <c r="JS257" s="5"/>
      <c r="JT257" s="62"/>
      <c r="JU257" s="62"/>
      <c r="JV257" s="62"/>
      <c r="JW257" s="62"/>
      <c r="JX257" s="62"/>
      <c r="JY257" s="62"/>
      <c r="JZ257" s="62"/>
      <c r="KA257" s="62"/>
      <c r="KB257" s="62"/>
      <c r="KC257" s="62"/>
      <c r="KD257" s="62"/>
      <c r="KE257" s="62"/>
      <c r="KF257" s="62"/>
      <c r="KG257" s="62"/>
      <c r="KH257" s="62"/>
      <c r="KI257" s="5"/>
      <c r="KJ257" s="5"/>
      <c r="KK257" s="5"/>
      <c r="KL257" s="5"/>
      <c r="KM257" s="5"/>
      <c r="KN257" s="5"/>
      <c r="KO257" s="5"/>
      <c r="KP257" s="5"/>
      <c r="KQ257" s="5"/>
      <c r="KR257" s="5"/>
      <c r="KS257" s="5"/>
      <c r="KT257" s="5"/>
      <c r="KU257" s="5"/>
      <c r="KV257" s="5"/>
      <c r="KW257" s="5"/>
      <c r="KX257" s="62"/>
      <c r="KY257" s="62"/>
      <c r="KZ257" s="62"/>
      <c r="LA257" s="62"/>
      <c r="LB257" s="62"/>
      <c r="LC257" s="62"/>
      <c r="LD257" s="62"/>
      <c r="LE257" s="62"/>
      <c r="LF257" s="62"/>
      <c r="LG257" s="62"/>
      <c r="LH257" s="62"/>
      <c r="LI257" s="62"/>
      <c r="LJ257" s="62"/>
      <c r="LK257" s="62"/>
      <c r="LL257" s="62"/>
    </row>
    <row r="258" spans="1:324" x14ac:dyDescent="0.35">
      <c r="A258" s="131">
        <v>254</v>
      </c>
      <c r="B258" s="170"/>
      <c r="C258" s="170"/>
      <c r="D258" s="152">
        <v>317</v>
      </c>
      <c r="E258" s="72" t="str">
        <f>'BVEM Scorecard'!F257</f>
        <v>Solar</v>
      </c>
      <c r="F258" s="96"/>
      <c r="G258" s="96"/>
      <c r="H258" s="96"/>
      <c r="I258" s="96"/>
      <c r="J258" s="66"/>
      <c r="K258" s="66"/>
      <c r="L258" s="66"/>
      <c r="M258" s="66"/>
      <c r="N258" s="66"/>
      <c r="O258" s="66"/>
      <c r="P258" s="66"/>
      <c r="Q258" s="66"/>
      <c r="R258" s="66"/>
      <c r="S258" s="66"/>
      <c r="T258" s="66"/>
      <c r="U258" s="66"/>
      <c r="V258" s="66"/>
      <c r="W258" s="66"/>
      <c r="X258" s="35"/>
      <c r="Y258" s="5"/>
      <c r="Z258" s="5"/>
      <c r="AA258" s="5"/>
      <c r="AB258" s="5"/>
      <c r="AC258" s="5"/>
      <c r="AD258" s="5"/>
      <c r="AE258" s="5"/>
      <c r="AF258" s="5"/>
      <c r="AG258" s="5"/>
      <c r="AH258" s="5"/>
      <c r="AI258" s="5"/>
      <c r="AJ258" s="35"/>
      <c r="AK258" s="35"/>
      <c r="AL258" s="35"/>
      <c r="AM258" s="35"/>
      <c r="AN258" s="62"/>
      <c r="AO258" s="62"/>
      <c r="AP258" s="62"/>
      <c r="AQ258" s="62"/>
      <c r="AR258" s="62"/>
      <c r="AS258" s="62"/>
      <c r="AT258" s="62"/>
      <c r="AU258" s="62"/>
      <c r="AV258" s="62"/>
      <c r="AW258" s="62"/>
      <c r="AX258" s="62"/>
      <c r="AY258" s="62"/>
      <c r="AZ258" s="62"/>
      <c r="BA258" s="62"/>
      <c r="BB258" s="62"/>
      <c r="BC258" s="5"/>
      <c r="BD258" s="5"/>
      <c r="BE258" s="5"/>
      <c r="BF258" s="5"/>
      <c r="BG258" s="5"/>
      <c r="BH258" s="5"/>
      <c r="BI258" s="5"/>
      <c r="BJ258" s="5"/>
      <c r="BK258" s="5"/>
      <c r="BL258" s="5"/>
      <c r="BM258" s="5"/>
      <c r="BN258" s="5"/>
      <c r="BO258" s="5"/>
      <c r="BP258" s="5"/>
      <c r="BQ258" s="5"/>
      <c r="BR258" s="62"/>
      <c r="BS258" s="62"/>
      <c r="BT258" s="62"/>
      <c r="BU258" s="62"/>
      <c r="BV258" s="62"/>
      <c r="BW258" s="62"/>
      <c r="BX258" s="62"/>
      <c r="BY258" s="62"/>
      <c r="BZ258" s="62"/>
      <c r="CA258" s="62"/>
      <c r="CB258" s="62"/>
      <c r="CC258" s="62"/>
      <c r="CD258" s="62"/>
      <c r="CE258" s="62"/>
      <c r="CF258" s="62"/>
      <c r="CG258" s="5"/>
      <c r="CH258" s="5"/>
      <c r="CI258" s="5"/>
      <c r="CJ258" s="5"/>
      <c r="CK258" s="5"/>
      <c r="CL258" s="5"/>
      <c r="CM258" s="5"/>
      <c r="CN258" s="5"/>
      <c r="CO258" s="5"/>
      <c r="CP258" s="5"/>
      <c r="CQ258" s="5"/>
      <c r="CR258" s="5"/>
      <c r="CS258" s="5"/>
      <c r="CT258" s="5"/>
      <c r="CU258" s="5"/>
      <c r="CV258" s="62"/>
      <c r="CW258" s="62"/>
      <c r="CX258" s="62"/>
      <c r="CY258" s="62"/>
      <c r="CZ258" s="62"/>
      <c r="DA258" s="62"/>
      <c r="DB258" s="62"/>
      <c r="DC258" s="62"/>
      <c r="DD258" s="62"/>
      <c r="DE258" s="62"/>
      <c r="DF258" s="62"/>
      <c r="DG258" s="62"/>
      <c r="DH258" s="62"/>
      <c r="DI258" s="62"/>
      <c r="DJ258" s="62"/>
      <c r="DK258" s="5"/>
      <c r="DL258" s="5"/>
      <c r="DM258" s="5"/>
      <c r="DN258" s="5"/>
      <c r="DO258" s="5"/>
      <c r="DP258" s="5"/>
      <c r="DQ258" s="5"/>
      <c r="DR258" s="5"/>
      <c r="DS258" s="5"/>
      <c r="DT258" s="5"/>
      <c r="DU258" s="5"/>
      <c r="DV258" s="5"/>
      <c r="DW258" s="5"/>
      <c r="DX258" s="5"/>
      <c r="DY258" s="5"/>
      <c r="DZ258" s="62"/>
      <c r="EA258" s="62"/>
      <c r="EB258" s="62"/>
      <c r="EC258" s="62"/>
      <c r="ED258" s="62"/>
      <c r="EE258" s="62"/>
      <c r="EF258" s="62"/>
      <c r="EG258" s="62"/>
      <c r="EH258" s="62"/>
      <c r="EI258" s="62"/>
      <c r="EJ258" s="62"/>
      <c r="EK258" s="62"/>
      <c r="EL258" s="62"/>
      <c r="EM258" s="62"/>
      <c r="EN258" s="62"/>
      <c r="EO258" s="5"/>
      <c r="EP258" s="5"/>
      <c r="EQ258" s="5"/>
      <c r="ER258" s="5"/>
      <c r="ES258" s="5"/>
      <c r="ET258" s="5"/>
      <c r="EU258" s="5"/>
      <c r="EV258" s="5"/>
      <c r="EW258" s="5"/>
      <c r="EX258" s="5"/>
      <c r="EY258" s="5"/>
      <c r="EZ258" s="5"/>
      <c r="FA258" s="5"/>
      <c r="FB258" s="5"/>
      <c r="FC258" s="5"/>
      <c r="FD258" s="62"/>
      <c r="FE258" s="62"/>
      <c r="FF258" s="62"/>
      <c r="FG258" s="62"/>
      <c r="FH258" s="62"/>
      <c r="FI258" s="62"/>
      <c r="FJ258" s="62"/>
      <c r="FK258" s="62"/>
      <c r="FL258" s="62"/>
      <c r="FM258" s="62"/>
      <c r="FN258" s="62"/>
      <c r="FO258" s="62"/>
      <c r="FP258" s="62"/>
      <c r="FQ258" s="62"/>
      <c r="FR258" s="62"/>
      <c r="FS258" s="5"/>
      <c r="FT258" s="5"/>
      <c r="FU258" s="5"/>
      <c r="FV258" s="5"/>
      <c r="FW258" s="5"/>
      <c r="FX258" s="5"/>
      <c r="FY258" s="5"/>
      <c r="FZ258" s="5"/>
      <c r="GA258" s="5"/>
      <c r="GB258" s="5"/>
      <c r="GC258" s="5"/>
      <c r="GD258" s="5"/>
      <c r="GE258" s="5"/>
      <c r="GF258" s="5"/>
      <c r="GG258" s="5"/>
      <c r="GH258" s="62"/>
      <c r="GI258" s="62"/>
      <c r="GJ258" s="62"/>
      <c r="GK258" s="62"/>
      <c r="GL258" s="62"/>
      <c r="GM258" s="62"/>
      <c r="GN258" s="62"/>
      <c r="GO258" s="62"/>
      <c r="GP258" s="62"/>
      <c r="GQ258" s="62"/>
      <c r="GR258" s="62"/>
      <c r="GS258" s="62"/>
      <c r="GT258" s="62"/>
      <c r="GU258" s="62"/>
      <c r="GV258" s="62"/>
      <c r="GW258" s="5"/>
      <c r="GX258" s="5"/>
      <c r="GY258" s="5"/>
      <c r="GZ258" s="5"/>
      <c r="HA258" s="5"/>
      <c r="HB258" s="5"/>
      <c r="HC258" s="5"/>
      <c r="HD258" s="5"/>
      <c r="HE258" s="5"/>
      <c r="HF258" s="5"/>
      <c r="HG258" s="5"/>
      <c r="HH258" s="5"/>
      <c r="HI258" s="5"/>
      <c r="HJ258" s="5"/>
      <c r="HK258" s="5"/>
      <c r="HL258" s="62"/>
      <c r="HM258" s="62"/>
      <c r="HN258" s="62"/>
      <c r="HO258" s="62"/>
      <c r="HP258" s="62"/>
      <c r="HQ258" s="62"/>
      <c r="HR258" s="62"/>
      <c r="HS258" s="62"/>
      <c r="HT258" s="62"/>
      <c r="HU258" s="62"/>
      <c r="HV258" s="62"/>
      <c r="HW258" s="62"/>
      <c r="HX258" s="62"/>
      <c r="HY258" s="62"/>
      <c r="HZ258" s="62"/>
      <c r="IA258" s="5"/>
      <c r="IB258" s="5"/>
      <c r="IC258" s="5"/>
      <c r="ID258" s="5"/>
      <c r="IE258" s="5"/>
      <c r="IF258" s="5"/>
      <c r="IG258" s="5"/>
      <c r="IH258" s="5"/>
      <c r="II258" s="5"/>
      <c r="IJ258" s="5"/>
      <c r="IK258" s="5"/>
      <c r="IL258" s="5"/>
      <c r="IM258" s="5"/>
      <c r="IN258" s="5"/>
      <c r="IO258" s="5"/>
      <c r="IP258" s="62"/>
      <c r="IQ258" s="62"/>
      <c r="IR258" s="62"/>
      <c r="IS258" s="62"/>
      <c r="IT258" s="62"/>
      <c r="IU258" s="62"/>
      <c r="IV258" s="62"/>
      <c r="IW258" s="62"/>
      <c r="IX258" s="62"/>
      <c r="IY258" s="62"/>
      <c r="IZ258" s="62"/>
      <c r="JA258" s="62"/>
      <c r="JB258" s="62"/>
      <c r="JC258" s="62"/>
      <c r="JD258" s="62"/>
      <c r="JE258" s="5"/>
      <c r="JF258" s="5"/>
      <c r="JG258" s="5"/>
      <c r="JH258" s="5"/>
      <c r="JI258" s="5"/>
      <c r="JJ258" s="5"/>
      <c r="JK258" s="5"/>
      <c r="JL258" s="5"/>
      <c r="JM258" s="5"/>
      <c r="JN258" s="5"/>
      <c r="JO258" s="5"/>
      <c r="JP258" s="5"/>
      <c r="JQ258" s="5"/>
      <c r="JR258" s="5"/>
      <c r="JS258" s="5"/>
      <c r="JT258" s="62"/>
      <c r="JU258" s="62"/>
      <c r="JV258" s="62"/>
      <c r="JW258" s="62"/>
      <c r="JX258" s="62"/>
      <c r="JY258" s="62"/>
      <c r="JZ258" s="62"/>
      <c r="KA258" s="62"/>
      <c r="KB258" s="62"/>
      <c r="KC258" s="62"/>
      <c r="KD258" s="62"/>
      <c r="KE258" s="62"/>
      <c r="KF258" s="62"/>
      <c r="KG258" s="62"/>
      <c r="KH258" s="62"/>
      <c r="KI258" s="5"/>
      <c r="KJ258" s="5"/>
      <c r="KK258" s="5"/>
      <c r="KL258" s="5"/>
      <c r="KM258" s="5"/>
      <c r="KN258" s="5"/>
      <c r="KO258" s="5"/>
      <c r="KP258" s="5"/>
      <c r="KQ258" s="5"/>
      <c r="KR258" s="5"/>
      <c r="KS258" s="5"/>
      <c r="KT258" s="5"/>
      <c r="KU258" s="5"/>
      <c r="KV258" s="5"/>
      <c r="KW258" s="5"/>
      <c r="KX258" s="62"/>
      <c r="KY258" s="62"/>
      <c r="KZ258" s="62"/>
      <c r="LA258" s="62"/>
      <c r="LB258" s="62"/>
      <c r="LC258" s="62"/>
      <c r="LD258" s="62"/>
      <c r="LE258" s="62"/>
      <c r="LF258" s="62"/>
      <c r="LG258" s="62"/>
      <c r="LH258" s="62"/>
      <c r="LI258" s="62"/>
      <c r="LJ258" s="62"/>
      <c r="LK258" s="62"/>
      <c r="LL258" s="62"/>
    </row>
    <row r="259" spans="1:324" x14ac:dyDescent="0.35">
      <c r="A259" s="131">
        <v>255</v>
      </c>
      <c r="B259" s="170"/>
      <c r="C259" s="170"/>
      <c r="D259" s="152">
        <v>602</v>
      </c>
      <c r="E259" s="72" t="str">
        <f>'BVEM Scorecard'!F258</f>
        <v>Solar</v>
      </c>
      <c r="F259" s="96">
        <f t="shared" ref="F259:F318" si="283">W259</f>
        <v>0.5</v>
      </c>
      <c r="G259" s="96">
        <f t="shared" ref="G259:G318" si="284">V259/5</f>
        <v>0.52</v>
      </c>
      <c r="H259" s="96">
        <f t="shared" ref="H259:H318" si="285">IFERROR(SUM(AL259,BB259,BQ259,CF259,CU259,DJ259,DY259,EN259,FC259,FR259,GG259,GV259,HK259,HZ259,IO259,JD259,JS259,KH259,KW259,LL259),0)</f>
        <v>0</v>
      </c>
      <c r="I259" s="96">
        <f t="shared" ref="I259:I318" si="286">IFERROR(SUM(AJ259,AZ259,BO259,CD259,CS259,DH259,DW259,EL259,FA259,FP259,GE259,GT259,HI259,HX259,IM259,JB259,JQ259,KF259,KU259,LJ259)/SUM(Y259,AO259,BD259,BS259,CH259,CW259,DL259,EA259,EP259,FE259,FT259,GI259,GX259,HM259,IB259,IQ259,JF259,JU259,KJ259,KY259)/5,0)</f>
        <v>0</v>
      </c>
      <c r="J259" s="66">
        <v>0</v>
      </c>
      <c r="K259" s="66">
        <v>1</v>
      </c>
      <c r="L259" s="66">
        <v>0</v>
      </c>
      <c r="M259" s="66">
        <v>0</v>
      </c>
      <c r="N259" s="66">
        <v>0</v>
      </c>
      <c r="O259" s="66">
        <v>0</v>
      </c>
      <c r="P259" s="66">
        <v>0</v>
      </c>
      <c r="Q259" s="66">
        <v>0.6</v>
      </c>
      <c r="R259" s="66">
        <v>1</v>
      </c>
      <c r="S259" s="66">
        <v>0</v>
      </c>
      <c r="T259" s="66">
        <v>1</v>
      </c>
      <c r="U259" s="66">
        <v>0</v>
      </c>
      <c r="V259" s="66">
        <f t="shared" si="203"/>
        <v>2.6</v>
      </c>
      <c r="W259" s="66">
        <f t="shared" si="204"/>
        <v>0.5</v>
      </c>
      <c r="X259" s="35"/>
      <c r="Y259" s="5"/>
      <c r="Z259" s="5"/>
      <c r="AA259" s="5"/>
      <c r="AB259" s="5"/>
      <c r="AC259" s="5"/>
      <c r="AD259" s="5"/>
      <c r="AE259" s="5"/>
      <c r="AF259" s="5"/>
      <c r="AG259" s="5"/>
      <c r="AH259" s="5"/>
      <c r="AI259" s="5"/>
      <c r="AJ259" s="35"/>
      <c r="AK259" s="35"/>
      <c r="AL259" s="35"/>
      <c r="AM259" s="35"/>
      <c r="AN259" s="62"/>
      <c r="AO259" s="62"/>
      <c r="AP259" s="62"/>
      <c r="AQ259" s="62"/>
      <c r="AR259" s="62"/>
      <c r="AS259" s="62"/>
      <c r="AT259" s="62"/>
      <c r="AU259" s="62"/>
      <c r="AV259" s="62"/>
      <c r="AW259" s="62"/>
      <c r="AX259" s="62"/>
      <c r="AY259" s="62"/>
      <c r="AZ259" s="62"/>
      <c r="BA259" s="62"/>
      <c r="BB259" s="62"/>
      <c r="BC259" s="5"/>
      <c r="BD259" s="5"/>
      <c r="BE259" s="5"/>
      <c r="BF259" s="5"/>
      <c r="BG259" s="5"/>
      <c r="BH259" s="5"/>
      <c r="BI259" s="5"/>
      <c r="BJ259" s="5"/>
      <c r="BK259" s="5"/>
      <c r="BL259" s="5"/>
      <c r="BM259" s="5"/>
      <c r="BN259" s="5"/>
      <c r="BO259" s="5"/>
      <c r="BP259" s="5"/>
      <c r="BQ259" s="5"/>
      <c r="BR259" s="62"/>
      <c r="BS259" s="62"/>
      <c r="BT259" s="62"/>
      <c r="BU259" s="62"/>
      <c r="BV259" s="62"/>
      <c r="BW259" s="62"/>
      <c r="BX259" s="62"/>
      <c r="BY259" s="62"/>
      <c r="BZ259" s="62"/>
      <c r="CA259" s="62"/>
      <c r="CB259" s="62"/>
      <c r="CC259" s="62"/>
      <c r="CD259" s="62"/>
      <c r="CE259" s="62"/>
      <c r="CF259" s="62"/>
      <c r="CG259" s="5"/>
      <c r="CH259" s="5"/>
      <c r="CI259" s="5"/>
      <c r="CJ259" s="5"/>
      <c r="CK259" s="5"/>
      <c r="CL259" s="5"/>
      <c r="CM259" s="5"/>
      <c r="CN259" s="5"/>
      <c r="CO259" s="5"/>
      <c r="CP259" s="5"/>
      <c r="CQ259" s="5"/>
      <c r="CR259" s="5"/>
      <c r="CS259" s="5"/>
      <c r="CT259" s="5"/>
      <c r="CU259" s="5"/>
      <c r="CV259" s="62"/>
      <c r="CW259" s="62"/>
      <c r="CX259" s="62"/>
      <c r="CY259" s="62"/>
      <c r="CZ259" s="62"/>
      <c r="DA259" s="62"/>
      <c r="DB259" s="62"/>
      <c r="DC259" s="62"/>
      <c r="DD259" s="62"/>
      <c r="DE259" s="62"/>
      <c r="DF259" s="62"/>
      <c r="DG259" s="62"/>
      <c r="DH259" s="62"/>
      <c r="DI259" s="62"/>
      <c r="DJ259" s="62"/>
      <c r="DK259" s="5"/>
      <c r="DL259" s="5"/>
      <c r="DM259" s="5"/>
      <c r="DN259" s="5"/>
      <c r="DO259" s="5"/>
      <c r="DP259" s="5"/>
      <c r="DQ259" s="5"/>
      <c r="DR259" s="5"/>
      <c r="DS259" s="5"/>
      <c r="DT259" s="5"/>
      <c r="DU259" s="5"/>
      <c r="DV259" s="5"/>
      <c r="DW259" s="5"/>
      <c r="DX259" s="5"/>
      <c r="DY259" s="5"/>
      <c r="DZ259" s="62"/>
      <c r="EA259" s="62"/>
      <c r="EB259" s="62"/>
      <c r="EC259" s="62"/>
      <c r="ED259" s="62"/>
      <c r="EE259" s="62"/>
      <c r="EF259" s="62"/>
      <c r="EG259" s="62"/>
      <c r="EH259" s="62"/>
      <c r="EI259" s="62"/>
      <c r="EJ259" s="62"/>
      <c r="EK259" s="62"/>
      <c r="EL259" s="62"/>
      <c r="EM259" s="62"/>
      <c r="EN259" s="62"/>
      <c r="EO259" s="5"/>
      <c r="EP259" s="5"/>
      <c r="EQ259" s="5"/>
      <c r="ER259" s="5"/>
      <c r="ES259" s="5"/>
      <c r="ET259" s="5"/>
      <c r="EU259" s="5"/>
      <c r="EV259" s="5"/>
      <c r="EW259" s="5"/>
      <c r="EX259" s="5"/>
      <c r="EY259" s="5"/>
      <c r="EZ259" s="5"/>
      <c r="FA259" s="5"/>
      <c r="FB259" s="5"/>
      <c r="FC259" s="5"/>
      <c r="FD259" s="62"/>
      <c r="FE259" s="62"/>
      <c r="FF259" s="62"/>
      <c r="FG259" s="62"/>
      <c r="FH259" s="62"/>
      <c r="FI259" s="62"/>
      <c r="FJ259" s="62"/>
      <c r="FK259" s="62"/>
      <c r="FL259" s="62"/>
      <c r="FM259" s="62"/>
      <c r="FN259" s="62"/>
      <c r="FO259" s="62"/>
      <c r="FP259" s="62"/>
      <c r="FQ259" s="62"/>
      <c r="FR259" s="62"/>
      <c r="FS259" s="5"/>
      <c r="FT259" s="5"/>
      <c r="FU259" s="5"/>
      <c r="FV259" s="5"/>
      <c r="FW259" s="5"/>
      <c r="FX259" s="5"/>
      <c r="FY259" s="5"/>
      <c r="FZ259" s="5"/>
      <c r="GA259" s="5"/>
      <c r="GB259" s="5"/>
      <c r="GC259" s="5"/>
      <c r="GD259" s="5"/>
      <c r="GE259" s="5"/>
      <c r="GF259" s="5"/>
      <c r="GG259" s="5"/>
      <c r="GH259" s="62"/>
      <c r="GI259" s="62"/>
      <c r="GJ259" s="62"/>
      <c r="GK259" s="62"/>
      <c r="GL259" s="62"/>
      <c r="GM259" s="62"/>
      <c r="GN259" s="62"/>
      <c r="GO259" s="62"/>
      <c r="GP259" s="62"/>
      <c r="GQ259" s="62"/>
      <c r="GR259" s="62"/>
      <c r="GS259" s="62"/>
      <c r="GT259" s="62"/>
      <c r="GU259" s="62"/>
      <c r="GV259" s="62"/>
      <c r="GW259" s="5"/>
      <c r="GX259" s="5"/>
      <c r="GY259" s="5"/>
      <c r="GZ259" s="5"/>
      <c r="HA259" s="5"/>
      <c r="HB259" s="5"/>
      <c r="HC259" s="5"/>
      <c r="HD259" s="5"/>
      <c r="HE259" s="5"/>
      <c r="HF259" s="5"/>
      <c r="HG259" s="5"/>
      <c r="HH259" s="5"/>
      <c r="HI259" s="5"/>
      <c r="HJ259" s="5"/>
      <c r="HK259" s="5"/>
      <c r="HL259" s="62"/>
      <c r="HM259" s="62"/>
      <c r="HN259" s="62"/>
      <c r="HO259" s="62"/>
      <c r="HP259" s="62"/>
      <c r="HQ259" s="62"/>
      <c r="HR259" s="62"/>
      <c r="HS259" s="62"/>
      <c r="HT259" s="62"/>
      <c r="HU259" s="62"/>
      <c r="HV259" s="62"/>
      <c r="HW259" s="62"/>
      <c r="HX259" s="62"/>
      <c r="HY259" s="62"/>
      <c r="HZ259" s="62"/>
      <c r="IA259" s="5"/>
      <c r="IB259" s="5"/>
      <c r="IC259" s="5"/>
      <c r="ID259" s="5"/>
      <c r="IE259" s="5"/>
      <c r="IF259" s="5"/>
      <c r="IG259" s="5"/>
      <c r="IH259" s="5"/>
      <c r="II259" s="5"/>
      <c r="IJ259" s="5"/>
      <c r="IK259" s="5"/>
      <c r="IL259" s="5"/>
      <c r="IM259" s="5"/>
      <c r="IN259" s="5"/>
      <c r="IO259" s="5"/>
      <c r="IP259" s="62"/>
      <c r="IQ259" s="62"/>
      <c r="IR259" s="62"/>
      <c r="IS259" s="62"/>
      <c r="IT259" s="62"/>
      <c r="IU259" s="62"/>
      <c r="IV259" s="62"/>
      <c r="IW259" s="62"/>
      <c r="IX259" s="62"/>
      <c r="IY259" s="62"/>
      <c r="IZ259" s="62"/>
      <c r="JA259" s="62"/>
      <c r="JB259" s="62"/>
      <c r="JC259" s="62"/>
      <c r="JD259" s="62"/>
      <c r="JE259" s="5"/>
      <c r="JF259" s="5"/>
      <c r="JG259" s="5"/>
      <c r="JH259" s="5"/>
      <c r="JI259" s="5"/>
      <c r="JJ259" s="5"/>
      <c r="JK259" s="5"/>
      <c r="JL259" s="5"/>
      <c r="JM259" s="5"/>
      <c r="JN259" s="5"/>
      <c r="JO259" s="5"/>
      <c r="JP259" s="5"/>
      <c r="JQ259" s="5"/>
      <c r="JR259" s="5"/>
      <c r="JS259" s="5"/>
      <c r="JT259" s="62"/>
      <c r="JU259" s="62"/>
      <c r="JV259" s="62"/>
      <c r="JW259" s="62"/>
      <c r="JX259" s="62"/>
      <c r="JY259" s="62"/>
      <c r="JZ259" s="62"/>
      <c r="KA259" s="62"/>
      <c r="KB259" s="62"/>
      <c r="KC259" s="62"/>
      <c r="KD259" s="62"/>
      <c r="KE259" s="62"/>
      <c r="KF259" s="62"/>
      <c r="KG259" s="62"/>
      <c r="KH259" s="62"/>
      <c r="KI259" s="5"/>
      <c r="KJ259" s="5"/>
      <c r="KK259" s="5"/>
      <c r="KL259" s="5"/>
      <c r="KM259" s="5"/>
      <c r="KN259" s="5"/>
      <c r="KO259" s="5"/>
      <c r="KP259" s="5"/>
      <c r="KQ259" s="5"/>
      <c r="KR259" s="5"/>
      <c r="KS259" s="5"/>
      <c r="KT259" s="5"/>
      <c r="KU259" s="5"/>
      <c r="KV259" s="5"/>
      <c r="KW259" s="5"/>
      <c r="KX259" s="62"/>
      <c r="KY259" s="62"/>
      <c r="KZ259" s="62"/>
      <c r="LA259" s="62"/>
      <c r="LB259" s="62"/>
      <c r="LC259" s="62"/>
      <c r="LD259" s="62"/>
      <c r="LE259" s="62"/>
      <c r="LF259" s="62"/>
      <c r="LG259" s="62"/>
      <c r="LH259" s="62"/>
      <c r="LI259" s="62"/>
      <c r="LJ259" s="62"/>
      <c r="LK259" s="62"/>
      <c r="LL259" s="62"/>
    </row>
    <row r="260" spans="1:324" x14ac:dyDescent="0.35">
      <c r="A260" s="131">
        <v>256</v>
      </c>
      <c r="B260" s="170"/>
      <c r="C260" s="170"/>
      <c r="D260" s="152">
        <v>603</v>
      </c>
      <c r="E260" s="72" t="str">
        <f>'BVEM Scorecard'!F259</f>
        <v>Solar</v>
      </c>
      <c r="F260" s="96">
        <f t="shared" si="283"/>
        <v>0.5</v>
      </c>
      <c r="G260" s="96">
        <f t="shared" si="284"/>
        <v>0.52</v>
      </c>
      <c r="H260" s="96">
        <f t="shared" si="285"/>
        <v>0</v>
      </c>
      <c r="I260" s="96">
        <f t="shared" si="286"/>
        <v>0</v>
      </c>
      <c r="J260" s="66">
        <v>0</v>
      </c>
      <c r="K260" s="66">
        <v>1</v>
      </c>
      <c r="L260" s="66">
        <v>0</v>
      </c>
      <c r="M260" s="66">
        <v>0</v>
      </c>
      <c r="N260" s="66">
        <v>0</v>
      </c>
      <c r="O260" s="66">
        <v>0</v>
      </c>
      <c r="P260" s="66">
        <v>0</v>
      </c>
      <c r="Q260" s="66">
        <v>0.6</v>
      </c>
      <c r="R260" s="66">
        <v>1</v>
      </c>
      <c r="S260" s="66">
        <v>0</v>
      </c>
      <c r="T260" s="66">
        <v>1</v>
      </c>
      <c r="U260" s="66">
        <v>0</v>
      </c>
      <c r="V260" s="66">
        <f t="shared" si="203"/>
        <v>2.6</v>
      </c>
      <c r="W260" s="66">
        <f t="shared" si="204"/>
        <v>0.5</v>
      </c>
      <c r="X260" s="35"/>
      <c r="Y260" s="5"/>
      <c r="Z260" s="5"/>
      <c r="AA260" s="5"/>
      <c r="AB260" s="5"/>
      <c r="AC260" s="5"/>
      <c r="AD260" s="5"/>
      <c r="AE260" s="5"/>
      <c r="AF260" s="5"/>
      <c r="AG260" s="5"/>
      <c r="AH260" s="5"/>
      <c r="AI260" s="5"/>
      <c r="AJ260" s="35"/>
      <c r="AK260" s="35"/>
      <c r="AL260" s="35"/>
      <c r="AM260" s="35"/>
      <c r="AN260" s="62"/>
      <c r="AO260" s="62"/>
      <c r="AP260" s="62"/>
      <c r="AQ260" s="62"/>
      <c r="AR260" s="62"/>
      <c r="AS260" s="62"/>
      <c r="AT260" s="62"/>
      <c r="AU260" s="62"/>
      <c r="AV260" s="62"/>
      <c r="AW260" s="62"/>
      <c r="AX260" s="62"/>
      <c r="AY260" s="62"/>
      <c r="AZ260" s="62"/>
      <c r="BA260" s="62"/>
      <c r="BB260" s="62"/>
      <c r="BC260" s="5"/>
      <c r="BD260" s="5"/>
      <c r="BE260" s="5"/>
      <c r="BF260" s="5"/>
      <c r="BG260" s="5"/>
      <c r="BH260" s="5"/>
      <c r="BI260" s="5"/>
      <c r="BJ260" s="5"/>
      <c r="BK260" s="5"/>
      <c r="BL260" s="5"/>
      <c r="BM260" s="5"/>
      <c r="BN260" s="5"/>
      <c r="BO260" s="5"/>
      <c r="BP260" s="5"/>
      <c r="BQ260" s="5"/>
      <c r="BR260" s="62"/>
      <c r="BS260" s="62"/>
      <c r="BT260" s="62"/>
      <c r="BU260" s="62"/>
      <c r="BV260" s="62"/>
      <c r="BW260" s="62"/>
      <c r="BX260" s="62"/>
      <c r="BY260" s="62"/>
      <c r="BZ260" s="62"/>
      <c r="CA260" s="62"/>
      <c r="CB260" s="62"/>
      <c r="CC260" s="62"/>
      <c r="CD260" s="62"/>
      <c r="CE260" s="62"/>
      <c r="CF260" s="62"/>
      <c r="CG260" s="5"/>
      <c r="CH260" s="5"/>
      <c r="CI260" s="5"/>
      <c r="CJ260" s="5"/>
      <c r="CK260" s="5"/>
      <c r="CL260" s="5"/>
      <c r="CM260" s="5"/>
      <c r="CN260" s="5"/>
      <c r="CO260" s="5"/>
      <c r="CP260" s="5"/>
      <c r="CQ260" s="5"/>
      <c r="CR260" s="5"/>
      <c r="CS260" s="5"/>
      <c r="CT260" s="5"/>
      <c r="CU260" s="5"/>
      <c r="CV260" s="62"/>
      <c r="CW260" s="62"/>
      <c r="CX260" s="62"/>
      <c r="CY260" s="62"/>
      <c r="CZ260" s="62"/>
      <c r="DA260" s="62"/>
      <c r="DB260" s="62"/>
      <c r="DC260" s="62"/>
      <c r="DD260" s="62"/>
      <c r="DE260" s="62"/>
      <c r="DF260" s="62"/>
      <c r="DG260" s="62"/>
      <c r="DH260" s="62"/>
      <c r="DI260" s="62"/>
      <c r="DJ260" s="62"/>
      <c r="DK260" s="5"/>
      <c r="DL260" s="5"/>
      <c r="DM260" s="5"/>
      <c r="DN260" s="5"/>
      <c r="DO260" s="5"/>
      <c r="DP260" s="5"/>
      <c r="DQ260" s="5"/>
      <c r="DR260" s="5"/>
      <c r="DS260" s="5"/>
      <c r="DT260" s="5"/>
      <c r="DU260" s="5"/>
      <c r="DV260" s="5"/>
      <c r="DW260" s="5"/>
      <c r="DX260" s="5"/>
      <c r="DY260" s="5"/>
      <c r="DZ260" s="62"/>
      <c r="EA260" s="62"/>
      <c r="EB260" s="62"/>
      <c r="EC260" s="62"/>
      <c r="ED260" s="62"/>
      <c r="EE260" s="62"/>
      <c r="EF260" s="62"/>
      <c r="EG260" s="62"/>
      <c r="EH260" s="62"/>
      <c r="EI260" s="62"/>
      <c r="EJ260" s="62"/>
      <c r="EK260" s="62"/>
      <c r="EL260" s="62"/>
      <c r="EM260" s="62"/>
      <c r="EN260" s="62"/>
      <c r="EO260" s="5"/>
      <c r="EP260" s="5"/>
      <c r="EQ260" s="5"/>
      <c r="ER260" s="5"/>
      <c r="ES260" s="5"/>
      <c r="ET260" s="5"/>
      <c r="EU260" s="5"/>
      <c r="EV260" s="5"/>
      <c r="EW260" s="5"/>
      <c r="EX260" s="5"/>
      <c r="EY260" s="5"/>
      <c r="EZ260" s="5"/>
      <c r="FA260" s="5"/>
      <c r="FB260" s="5"/>
      <c r="FC260" s="5"/>
      <c r="FD260" s="62"/>
      <c r="FE260" s="62"/>
      <c r="FF260" s="62"/>
      <c r="FG260" s="62"/>
      <c r="FH260" s="62"/>
      <c r="FI260" s="62"/>
      <c r="FJ260" s="62"/>
      <c r="FK260" s="62"/>
      <c r="FL260" s="62"/>
      <c r="FM260" s="62"/>
      <c r="FN260" s="62"/>
      <c r="FO260" s="62"/>
      <c r="FP260" s="62"/>
      <c r="FQ260" s="62"/>
      <c r="FR260" s="62"/>
      <c r="FS260" s="5"/>
      <c r="FT260" s="5"/>
      <c r="FU260" s="5"/>
      <c r="FV260" s="5"/>
      <c r="FW260" s="5"/>
      <c r="FX260" s="5"/>
      <c r="FY260" s="5"/>
      <c r="FZ260" s="5"/>
      <c r="GA260" s="5"/>
      <c r="GB260" s="5"/>
      <c r="GC260" s="5"/>
      <c r="GD260" s="5"/>
      <c r="GE260" s="5"/>
      <c r="GF260" s="5"/>
      <c r="GG260" s="5"/>
      <c r="GH260" s="62"/>
      <c r="GI260" s="62"/>
      <c r="GJ260" s="62"/>
      <c r="GK260" s="62"/>
      <c r="GL260" s="62"/>
      <c r="GM260" s="62"/>
      <c r="GN260" s="62"/>
      <c r="GO260" s="62"/>
      <c r="GP260" s="62"/>
      <c r="GQ260" s="62"/>
      <c r="GR260" s="62"/>
      <c r="GS260" s="62"/>
      <c r="GT260" s="62"/>
      <c r="GU260" s="62"/>
      <c r="GV260" s="62"/>
      <c r="GW260" s="5"/>
      <c r="GX260" s="5"/>
      <c r="GY260" s="5"/>
      <c r="GZ260" s="5"/>
      <c r="HA260" s="5"/>
      <c r="HB260" s="5"/>
      <c r="HC260" s="5"/>
      <c r="HD260" s="5"/>
      <c r="HE260" s="5"/>
      <c r="HF260" s="5"/>
      <c r="HG260" s="5"/>
      <c r="HH260" s="5"/>
      <c r="HI260" s="5"/>
      <c r="HJ260" s="5"/>
      <c r="HK260" s="5"/>
      <c r="HL260" s="62"/>
      <c r="HM260" s="62"/>
      <c r="HN260" s="62"/>
      <c r="HO260" s="62"/>
      <c r="HP260" s="62"/>
      <c r="HQ260" s="62"/>
      <c r="HR260" s="62"/>
      <c r="HS260" s="62"/>
      <c r="HT260" s="62"/>
      <c r="HU260" s="62"/>
      <c r="HV260" s="62"/>
      <c r="HW260" s="62"/>
      <c r="HX260" s="62"/>
      <c r="HY260" s="62"/>
      <c r="HZ260" s="62"/>
      <c r="IA260" s="5"/>
      <c r="IB260" s="5"/>
      <c r="IC260" s="5"/>
      <c r="ID260" s="5"/>
      <c r="IE260" s="5"/>
      <c r="IF260" s="5"/>
      <c r="IG260" s="5"/>
      <c r="IH260" s="5"/>
      <c r="II260" s="5"/>
      <c r="IJ260" s="5"/>
      <c r="IK260" s="5"/>
      <c r="IL260" s="5"/>
      <c r="IM260" s="5"/>
      <c r="IN260" s="5"/>
      <c r="IO260" s="5"/>
      <c r="IP260" s="62"/>
      <c r="IQ260" s="62"/>
      <c r="IR260" s="62"/>
      <c r="IS260" s="62"/>
      <c r="IT260" s="62"/>
      <c r="IU260" s="62"/>
      <c r="IV260" s="62"/>
      <c r="IW260" s="62"/>
      <c r="IX260" s="62"/>
      <c r="IY260" s="62"/>
      <c r="IZ260" s="62"/>
      <c r="JA260" s="62"/>
      <c r="JB260" s="62"/>
      <c r="JC260" s="62"/>
      <c r="JD260" s="62"/>
      <c r="JE260" s="5"/>
      <c r="JF260" s="5"/>
      <c r="JG260" s="5"/>
      <c r="JH260" s="5"/>
      <c r="JI260" s="5"/>
      <c r="JJ260" s="5"/>
      <c r="JK260" s="5"/>
      <c r="JL260" s="5"/>
      <c r="JM260" s="5"/>
      <c r="JN260" s="5"/>
      <c r="JO260" s="5"/>
      <c r="JP260" s="5"/>
      <c r="JQ260" s="5"/>
      <c r="JR260" s="5"/>
      <c r="JS260" s="5"/>
      <c r="JT260" s="62"/>
      <c r="JU260" s="62"/>
      <c r="JV260" s="62"/>
      <c r="JW260" s="62"/>
      <c r="JX260" s="62"/>
      <c r="JY260" s="62"/>
      <c r="JZ260" s="62"/>
      <c r="KA260" s="62"/>
      <c r="KB260" s="62"/>
      <c r="KC260" s="62"/>
      <c r="KD260" s="62"/>
      <c r="KE260" s="62"/>
      <c r="KF260" s="62"/>
      <c r="KG260" s="62"/>
      <c r="KH260" s="62"/>
      <c r="KI260" s="5"/>
      <c r="KJ260" s="5"/>
      <c r="KK260" s="5"/>
      <c r="KL260" s="5"/>
      <c r="KM260" s="5"/>
      <c r="KN260" s="5"/>
      <c r="KO260" s="5"/>
      <c r="KP260" s="5"/>
      <c r="KQ260" s="5"/>
      <c r="KR260" s="5"/>
      <c r="KS260" s="5"/>
      <c r="KT260" s="5"/>
      <c r="KU260" s="5"/>
      <c r="KV260" s="5"/>
      <c r="KW260" s="5"/>
      <c r="KX260" s="62"/>
      <c r="KY260" s="62"/>
      <c r="KZ260" s="62"/>
      <c r="LA260" s="62"/>
      <c r="LB260" s="62"/>
      <c r="LC260" s="62"/>
      <c r="LD260" s="62"/>
      <c r="LE260" s="62"/>
      <c r="LF260" s="62"/>
      <c r="LG260" s="62"/>
      <c r="LH260" s="62"/>
      <c r="LI260" s="62"/>
      <c r="LJ260" s="62"/>
      <c r="LK260" s="62"/>
      <c r="LL260" s="62"/>
    </row>
    <row r="261" spans="1:324" x14ac:dyDescent="0.35">
      <c r="A261" s="131">
        <v>257</v>
      </c>
      <c r="B261" s="170"/>
      <c r="C261" s="170"/>
      <c r="D261" s="152">
        <v>626</v>
      </c>
      <c r="E261" s="72" t="str">
        <f>'BVEM Scorecard'!F260</f>
        <v>Solar</v>
      </c>
      <c r="F261" s="96">
        <f t="shared" si="283"/>
        <v>0.5</v>
      </c>
      <c r="G261" s="96">
        <f t="shared" si="284"/>
        <v>0.52</v>
      </c>
      <c r="H261" s="96">
        <f t="shared" si="285"/>
        <v>0</v>
      </c>
      <c r="I261" s="96">
        <f t="shared" si="286"/>
        <v>0</v>
      </c>
      <c r="J261" s="66">
        <v>0</v>
      </c>
      <c r="K261" s="66">
        <v>1</v>
      </c>
      <c r="L261" s="66">
        <v>0</v>
      </c>
      <c r="M261" s="66">
        <v>0</v>
      </c>
      <c r="N261" s="66">
        <v>0</v>
      </c>
      <c r="O261" s="66">
        <v>0</v>
      </c>
      <c r="P261" s="66">
        <v>0</v>
      </c>
      <c r="Q261" s="66">
        <v>0.6</v>
      </c>
      <c r="R261" s="66">
        <v>1</v>
      </c>
      <c r="S261" s="66">
        <v>0</v>
      </c>
      <c r="T261" s="66">
        <v>1</v>
      </c>
      <c r="U261" s="66">
        <v>0</v>
      </c>
      <c r="V261" s="66">
        <f t="shared" si="203"/>
        <v>2.6</v>
      </c>
      <c r="W261" s="66">
        <f t="shared" si="204"/>
        <v>0.5</v>
      </c>
      <c r="X261" s="35"/>
      <c r="Y261" s="5"/>
      <c r="Z261" s="5"/>
      <c r="AA261" s="5"/>
      <c r="AB261" s="5"/>
      <c r="AC261" s="5"/>
      <c r="AD261" s="5"/>
      <c r="AE261" s="5"/>
      <c r="AF261" s="5"/>
      <c r="AG261" s="5"/>
      <c r="AH261" s="5"/>
      <c r="AI261" s="5"/>
      <c r="AJ261" s="35"/>
      <c r="AK261" s="35"/>
      <c r="AL261" s="35"/>
      <c r="AM261" s="35"/>
      <c r="AN261" s="62"/>
      <c r="AO261" s="62"/>
      <c r="AP261" s="62"/>
      <c r="AQ261" s="62"/>
      <c r="AR261" s="62"/>
      <c r="AS261" s="62"/>
      <c r="AT261" s="62"/>
      <c r="AU261" s="62"/>
      <c r="AV261" s="62"/>
      <c r="AW261" s="62"/>
      <c r="AX261" s="62"/>
      <c r="AY261" s="62"/>
      <c r="AZ261" s="62"/>
      <c r="BA261" s="62"/>
      <c r="BB261" s="62"/>
      <c r="BC261" s="5"/>
      <c r="BD261" s="5"/>
      <c r="BE261" s="5"/>
      <c r="BF261" s="5"/>
      <c r="BG261" s="5"/>
      <c r="BH261" s="5"/>
      <c r="BI261" s="5"/>
      <c r="BJ261" s="5"/>
      <c r="BK261" s="5"/>
      <c r="BL261" s="5"/>
      <c r="BM261" s="5"/>
      <c r="BN261" s="5"/>
      <c r="BO261" s="5"/>
      <c r="BP261" s="5"/>
      <c r="BQ261" s="5"/>
      <c r="BR261" s="62"/>
      <c r="BS261" s="62"/>
      <c r="BT261" s="62"/>
      <c r="BU261" s="62"/>
      <c r="BV261" s="62"/>
      <c r="BW261" s="62"/>
      <c r="BX261" s="62"/>
      <c r="BY261" s="62"/>
      <c r="BZ261" s="62"/>
      <c r="CA261" s="62"/>
      <c r="CB261" s="62"/>
      <c r="CC261" s="62"/>
      <c r="CD261" s="62"/>
      <c r="CE261" s="62"/>
      <c r="CF261" s="62"/>
      <c r="CG261" s="5"/>
      <c r="CH261" s="5"/>
      <c r="CI261" s="5"/>
      <c r="CJ261" s="5"/>
      <c r="CK261" s="5"/>
      <c r="CL261" s="5"/>
      <c r="CM261" s="5"/>
      <c r="CN261" s="5"/>
      <c r="CO261" s="5"/>
      <c r="CP261" s="5"/>
      <c r="CQ261" s="5"/>
      <c r="CR261" s="5"/>
      <c r="CS261" s="5"/>
      <c r="CT261" s="5"/>
      <c r="CU261" s="5"/>
      <c r="CV261" s="62"/>
      <c r="CW261" s="62"/>
      <c r="CX261" s="62"/>
      <c r="CY261" s="62"/>
      <c r="CZ261" s="62"/>
      <c r="DA261" s="62"/>
      <c r="DB261" s="62"/>
      <c r="DC261" s="62"/>
      <c r="DD261" s="62"/>
      <c r="DE261" s="62"/>
      <c r="DF261" s="62"/>
      <c r="DG261" s="62"/>
      <c r="DH261" s="62"/>
      <c r="DI261" s="62"/>
      <c r="DJ261" s="62"/>
      <c r="DK261" s="5"/>
      <c r="DL261" s="5"/>
      <c r="DM261" s="5"/>
      <c r="DN261" s="5"/>
      <c r="DO261" s="5"/>
      <c r="DP261" s="5"/>
      <c r="DQ261" s="5"/>
      <c r="DR261" s="5"/>
      <c r="DS261" s="5"/>
      <c r="DT261" s="5"/>
      <c r="DU261" s="5"/>
      <c r="DV261" s="5"/>
      <c r="DW261" s="5"/>
      <c r="DX261" s="5"/>
      <c r="DY261" s="5"/>
      <c r="DZ261" s="62"/>
      <c r="EA261" s="62"/>
      <c r="EB261" s="62"/>
      <c r="EC261" s="62"/>
      <c r="ED261" s="62"/>
      <c r="EE261" s="62"/>
      <c r="EF261" s="62"/>
      <c r="EG261" s="62"/>
      <c r="EH261" s="62"/>
      <c r="EI261" s="62"/>
      <c r="EJ261" s="62"/>
      <c r="EK261" s="62"/>
      <c r="EL261" s="62"/>
      <c r="EM261" s="62"/>
      <c r="EN261" s="62"/>
      <c r="EO261" s="5"/>
      <c r="EP261" s="5"/>
      <c r="EQ261" s="5"/>
      <c r="ER261" s="5"/>
      <c r="ES261" s="5"/>
      <c r="ET261" s="5"/>
      <c r="EU261" s="5"/>
      <c r="EV261" s="5"/>
      <c r="EW261" s="5"/>
      <c r="EX261" s="5"/>
      <c r="EY261" s="5"/>
      <c r="EZ261" s="5"/>
      <c r="FA261" s="5"/>
      <c r="FB261" s="5"/>
      <c r="FC261" s="5"/>
      <c r="FD261" s="62"/>
      <c r="FE261" s="62"/>
      <c r="FF261" s="62"/>
      <c r="FG261" s="62"/>
      <c r="FH261" s="62"/>
      <c r="FI261" s="62"/>
      <c r="FJ261" s="62"/>
      <c r="FK261" s="62"/>
      <c r="FL261" s="62"/>
      <c r="FM261" s="62"/>
      <c r="FN261" s="62"/>
      <c r="FO261" s="62"/>
      <c r="FP261" s="62"/>
      <c r="FQ261" s="62"/>
      <c r="FR261" s="62"/>
      <c r="FS261" s="5"/>
      <c r="FT261" s="5"/>
      <c r="FU261" s="5"/>
      <c r="FV261" s="5"/>
      <c r="FW261" s="5"/>
      <c r="FX261" s="5"/>
      <c r="FY261" s="5"/>
      <c r="FZ261" s="5"/>
      <c r="GA261" s="5"/>
      <c r="GB261" s="5"/>
      <c r="GC261" s="5"/>
      <c r="GD261" s="5"/>
      <c r="GE261" s="5"/>
      <c r="GF261" s="5"/>
      <c r="GG261" s="5"/>
      <c r="GH261" s="62"/>
      <c r="GI261" s="62"/>
      <c r="GJ261" s="62"/>
      <c r="GK261" s="62"/>
      <c r="GL261" s="62"/>
      <c r="GM261" s="62"/>
      <c r="GN261" s="62"/>
      <c r="GO261" s="62"/>
      <c r="GP261" s="62"/>
      <c r="GQ261" s="62"/>
      <c r="GR261" s="62"/>
      <c r="GS261" s="62"/>
      <c r="GT261" s="62"/>
      <c r="GU261" s="62"/>
      <c r="GV261" s="62"/>
      <c r="GW261" s="5"/>
      <c r="GX261" s="5"/>
      <c r="GY261" s="5"/>
      <c r="GZ261" s="5"/>
      <c r="HA261" s="5"/>
      <c r="HB261" s="5"/>
      <c r="HC261" s="5"/>
      <c r="HD261" s="5"/>
      <c r="HE261" s="5"/>
      <c r="HF261" s="5"/>
      <c r="HG261" s="5"/>
      <c r="HH261" s="5"/>
      <c r="HI261" s="5"/>
      <c r="HJ261" s="5"/>
      <c r="HK261" s="5"/>
      <c r="HL261" s="62"/>
      <c r="HM261" s="62"/>
      <c r="HN261" s="62"/>
      <c r="HO261" s="62"/>
      <c r="HP261" s="62"/>
      <c r="HQ261" s="62"/>
      <c r="HR261" s="62"/>
      <c r="HS261" s="62"/>
      <c r="HT261" s="62"/>
      <c r="HU261" s="62"/>
      <c r="HV261" s="62"/>
      <c r="HW261" s="62"/>
      <c r="HX261" s="62"/>
      <c r="HY261" s="62"/>
      <c r="HZ261" s="62"/>
      <c r="IA261" s="5"/>
      <c r="IB261" s="5"/>
      <c r="IC261" s="5"/>
      <c r="ID261" s="5"/>
      <c r="IE261" s="5"/>
      <c r="IF261" s="5"/>
      <c r="IG261" s="5"/>
      <c r="IH261" s="5"/>
      <c r="II261" s="5"/>
      <c r="IJ261" s="5"/>
      <c r="IK261" s="5"/>
      <c r="IL261" s="5"/>
      <c r="IM261" s="5"/>
      <c r="IN261" s="5"/>
      <c r="IO261" s="5"/>
      <c r="IP261" s="62"/>
      <c r="IQ261" s="62"/>
      <c r="IR261" s="62"/>
      <c r="IS261" s="62"/>
      <c r="IT261" s="62"/>
      <c r="IU261" s="62"/>
      <c r="IV261" s="62"/>
      <c r="IW261" s="62"/>
      <c r="IX261" s="62"/>
      <c r="IY261" s="62"/>
      <c r="IZ261" s="62"/>
      <c r="JA261" s="62"/>
      <c r="JB261" s="62"/>
      <c r="JC261" s="62"/>
      <c r="JD261" s="62"/>
      <c r="JE261" s="5"/>
      <c r="JF261" s="5"/>
      <c r="JG261" s="5"/>
      <c r="JH261" s="5"/>
      <c r="JI261" s="5"/>
      <c r="JJ261" s="5"/>
      <c r="JK261" s="5"/>
      <c r="JL261" s="5"/>
      <c r="JM261" s="5"/>
      <c r="JN261" s="5"/>
      <c r="JO261" s="5"/>
      <c r="JP261" s="5"/>
      <c r="JQ261" s="5"/>
      <c r="JR261" s="5"/>
      <c r="JS261" s="5"/>
      <c r="JT261" s="62"/>
      <c r="JU261" s="62"/>
      <c r="JV261" s="62"/>
      <c r="JW261" s="62"/>
      <c r="JX261" s="62"/>
      <c r="JY261" s="62"/>
      <c r="JZ261" s="62"/>
      <c r="KA261" s="62"/>
      <c r="KB261" s="62"/>
      <c r="KC261" s="62"/>
      <c r="KD261" s="62"/>
      <c r="KE261" s="62"/>
      <c r="KF261" s="62"/>
      <c r="KG261" s="62"/>
      <c r="KH261" s="62"/>
      <c r="KI261" s="5"/>
      <c r="KJ261" s="5"/>
      <c r="KK261" s="5"/>
      <c r="KL261" s="5"/>
      <c r="KM261" s="5"/>
      <c r="KN261" s="5"/>
      <c r="KO261" s="5"/>
      <c r="KP261" s="5"/>
      <c r="KQ261" s="5"/>
      <c r="KR261" s="5"/>
      <c r="KS261" s="5"/>
      <c r="KT261" s="5"/>
      <c r="KU261" s="5"/>
      <c r="KV261" s="5"/>
      <c r="KW261" s="5"/>
      <c r="KX261" s="62"/>
      <c r="KY261" s="62"/>
      <c r="KZ261" s="62"/>
      <c r="LA261" s="62"/>
      <c r="LB261" s="62"/>
      <c r="LC261" s="62"/>
      <c r="LD261" s="62"/>
      <c r="LE261" s="62"/>
      <c r="LF261" s="62"/>
      <c r="LG261" s="62"/>
      <c r="LH261" s="62"/>
      <c r="LI261" s="62"/>
      <c r="LJ261" s="62"/>
      <c r="LK261" s="62"/>
      <c r="LL261" s="62"/>
    </row>
    <row r="262" spans="1:324" x14ac:dyDescent="0.35">
      <c r="A262" s="131">
        <v>258</v>
      </c>
      <c r="B262" s="170"/>
      <c r="C262" s="170"/>
      <c r="D262" s="152">
        <v>630</v>
      </c>
      <c r="E262" s="72" t="str">
        <f>'BVEM Scorecard'!F261</f>
        <v>Solar</v>
      </c>
      <c r="F262" s="96">
        <f t="shared" si="283"/>
        <v>0.5</v>
      </c>
      <c r="G262" s="96">
        <f t="shared" si="284"/>
        <v>0.52</v>
      </c>
      <c r="H262" s="96">
        <f t="shared" si="285"/>
        <v>0</v>
      </c>
      <c r="I262" s="96">
        <f t="shared" si="286"/>
        <v>0</v>
      </c>
      <c r="J262" s="66">
        <v>0</v>
      </c>
      <c r="K262" s="66">
        <v>1</v>
      </c>
      <c r="L262" s="66">
        <v>0</v>
      </c>
      <c r="M262" s="66">
        <v>0</v>
      </c>
      <c r="N262" s="66">
        <v>0</v>
      </c>
      <c r="O262" s="66">
        <v>0</v>
      </c>
      <c r="P262" s="66">
        <v>0</v>
      </c>
      <c r="Q262" s="66">
        <v>0.6</v>
      </c>
      <c r="R262" s="66">
        <v>1</v>
      </c>
      <c r="S262" s="66">
        <v>0</v>
      </c>
      <c r="T262" s="66">
        <v>1</v>
      </c>
      <c r="U262" s="66">
        <v>0</v>
      </c>
      <c r="V262" s="66">
        <f t="shared" ref="V262:V325" si="287">SUM(Q262:U262)</f>
        <v>2.6</v>
      </c>
      <c r="W262" s="66">
        <f t="shared" ref="W262:W325" si="288">Q$4*Q262+R$4*R262+S$4*S262+T$4*T262+U$4*U262</f>
        <v>0.5</v>
      </c>
      <c r="X262" s="35"/>
      <c r="Y262" s="5"/>
      <c r="Z262" s="5"/>
      <c r="AA262" s="5"/>
      <c r="AB262" s="5"/>
      <c r="AC262" s="5"/>
      <c r="AD262" s="5"/>
      <c r="AE262" s="5"/>
      <c r="AF262" s="5"/>
      <c r="AG262" s="5"/>
      <c r="AH262" s="5"/>
      <c r="AI262" s="5"/>
      <c r="AJ262" s="35"/>
      <c r="AK262" s="35"/>
      <c r="AL262" s="35"/>
      <c r="AM262" s="35"/>
      <c r="AN262" s="62"/>
      <c r="AO262" s="62"/>
      <c r="AP262" s="62"/>
      <c r="AQ262" s="62"/>
      <c r="AR262" s="62"/>
      <c r="AS262" s="62"/>
      <c r="AT262" s="62"/>
      <c r="AU262" s="62"/>
      <c r="AV262" s="62"/>
      <c r="AW262" s="62"/>
      <c r="AX262" s="62"/>
      <c r="AY262" s="62"/>
      <c r="AZ262" s="62"/>
      <c r="BA262" s="62"/>
      <c r="BB262" s="62"/>
      <c r="BC262" s="5"/>
      <c r="BD262" s="5"/>
      <c r="BE262" s="5"/>
      <c r="BF262" s="5"/>
      <c r="BG262" s="5"/>
      <c r="BH262" s="5"/>
      <c r="BI262" s="5"/>
      <c r="BJ262" s="5"/>
      <c r="BK262" s="5"/>
      <c r="BL262" s="5"/>
      <c r="BM262" s="5"/>
      <c r="BN262" s="5"/>
      <c r="BO262" s="5"/>
      <c r="BP262" s="5"/>
      <c r="BQ262" s="5"/>
      <c r="BR262" s="62"/>
      <c r="BS262" s="62"/>
      <c r="BT262" s="62"/>
      <c r="BU262" s="62"/>
      <c r="BV262" s="62"/>
      <c r="BW262" s="62"/>
      <c r="BX262" s="62"/>
      <c r="BY262" s="62"/>
      <c r="BZ262" s="62"/>
      <c r="CA262" s="62"/>
      <c r="CB262" s="62"/>
      <c r="CC262" s="62"/>
      <c r="CD262" s="62"/>
      <c r="CE262" s="62"/>
      <c r="CF262" s="62"/>
      <c r="CG262" s="5"/>
      <c r="CH262" s="5"/>
      <c r="CI262" s="5"/>
      <c r="CJ262" s="5"/>
      <c r="CK262" s="5"/>
      <c r="CL262" s="5"/>
      <c r="CM262" s="5"/>
      <c r="CN262" s="5"/>
      <c r="CO262" s="5"/>
      <c r="CP262" s="5"/>
      <c r="CQ262" s="5"/>
      <c r="CR262" s="5"/>
      <c r="CS262" s="5"/>
      <c r="CT262" s="5"/>
      <c r="CU262" s="5"/>
      <c r="CV262" s="62"/>
      <c r="CW262" s="62"/>
      <c r="CX262" s="62"/>
      <c r="CY262" s="62"/>
      <c r="CZ262" s="62"/>
      <c r="DA262" s="62"/>
      <c r="DB262" s="62"/>
      <c r="DC262" s="62"/>
      <c r="DD262" s="62"/>
      <c r="DE262" s="62"/>
      <c r="DF262" s="62"/>
      <c r="DG262" s="62"/>
      <c r="DH262" s="62"/>
      <c r="DI262" s="62"/>
      <c r="DJ262" s="62"/>
      <c r="DK262" s="5"/>
      <c r="DL262" s="5"/>
      <c r="DM262" s="5"/>
      <c r="DN262" s="5"/>
      <c r="DO262" s="5"/>
      <c r="DP262" s="5"/>
      <c r="DQ262" s="5"/>
      <c r="DR262" s="5"/>
      <c r="DS262" s="5"/>
      <c r="DT262" s="5"/>
      <c r="DU262" s="5"/>
      <c r="DV262" s="5"/>
      <c r="DW262" s="5"/>
      <c r="DX262" s="5"/>
      <c r="DY262" s="5"/>
      <c r="DZ262" s="62"/>
      <c r="EA262" s="62"/>
      <c r="EB262" s="62"/>
      <c r="EC262" s="62"/>
      <c r="ED262" s="62"/>
      <c r="EE262" s="62"/>
      <c r="EF262" s="62"/>
      <c r="EG262" s="62"/>
      <c r="EH262" s="62"/>
      <c r="EI262" s="62"/>
      <c r="EJ262" s="62"/>
      <c r="EK262" s="62"/>
      <c r="EL262" s="62"/>
      <c r="EM262" s="62"/>
      <c r="EN262" s="62"/>
      <c r="EO262" s="5"/>
      <c r="EP262" s="5"/>
      <c r="EQ262" s="5"/>
      <c r="ER262" s="5"/>
      <c r="ES262" s="5"/>
      <c r="ET262" s="5"/>
      <c r="EU262" s="5"/>
      <c r="EV262" s="5"/>
      <c r="EW262" s="5"/>
      <c r="EX262" s="5"/>
      <c r="EY262" s="5"/>
      <c r="EZ262" s="5"/>
      <c r="FA262" s="5"/>
      <c r="FB262" s="5"/>
      <c r="FC262" s="5"/>
      <c r="FD262" s="62"/>
      <c r="FE262" s="62"/>
      <c r="FF262" s="62"/>
      <c r="FG262" s="62"/>
      <c r="FH262" s="62"/>
      <c r="FI262" s="62"/>
      <c r="FJ262" s="62"/>
      <c r="FK262" s="62"/>
      <c r="FL262" s="62"/>
      <c r="FM262" s="62"/>
      <c r="FN262" s="62"/>
      <c r="FO262" s="62"/>
      <c r="FP262" s="62"/>
      <c r="FQ262" s="62"/>
      <c r="FR262" s="62"/>
      <c r="FS262" s="5"/>
      <c r="FT262" s="5"/>
      <c r="FU262" s="5"/>
      <c r="FV262" s="5"/>
      <c r="FW262" s="5"/>
      <c r="FX262" s="5"/>
      <c r="FY262" s="5"/>
      <c r="FZ262" s="5"/>
      <c r="GA262" s="5"/>
      <c r="GB262" s="5"/>
      <c r="GC262" s="5"/>
      <c r="GD262" s="5"/>
      <c r="GE262" s="5"/>
      <c r="GF262" s="5"/>
      <c r="GG262" s="5"/>
      <c r="GH262" s="62"/>
      <c r="GI262" s="62"/>
      <c r="GJ262" s="62"/>
      <c r="GK262" s="62"/>
      <c r="GL262" s="62"/>
      <c r="GM262" s="62"/>
      <c r="GN262" s="62"/>
      <c r="GO262" s="62"/>
      <c r="GP262" s="62"/>
      <c r="GQ262" s="62"/>
      <c r="GR262" s="62"/>
      <c r="GS262" s="62"/>
      <c r="GT262" s="62"/>
      <c r="GU262" s="62"/>
      <c r="GV262" s="62"/>
      <c r="GW262" s="5"/>
      <c r="GX262" s="5"/>
      <c r="GY262" s="5"/>
      <c r="GZ262" s="5"/>
      <c r="HA262" s="5"/>
      <c r="HB262" s="5"/>
      <c r="HC262" s="5"/>
      <c r="HD262" s="5"/>
      <c r="HE262" s="5"/>
      <c r="HF262" s="5"/>
      <c r="HG262" s="5"/>
      <c r="HH262" s="5"/>
      <c r="HI262" s="5"/>
      <c r="HJ262" s="5"/>
      <c r="HK262" s="5"/>
      <c r="HL262" s="62"/>
      <c r="HM262" s="62"/>
      <c r="HN262" s="62"/>
      <c r="HO262" s="62"/>
      <c r="HP262" s="62"/>
      <c r="HQ262" s="62"/>
      <c r="HR262" s="62"/>
      <c r="HS262" s="62"/>
      <c r="HT262" s="62"/>
      <c r="HU262" s="62"/>
      <c r="HV262" s="62"/>
      <c r="HW262" s="62"/>
      <c r="HX262" s="62"/>
      <c r="HY262" s="62"/>
      <c r="HZ262" s="62"/>
      <c r="IA262" s="5"/>
      <c r="IB262" s="5"/>
      <c r="IC262" s="5"/>
      <c r="ID262" s="5"/>
      <c r="IE262" s="5"/>
      <c r="IF262" s="5"/>
      <c r="IG262" s="5"/>
      <c r="IH262" s="5"/>
      <c r="II262" s="5"/>
      <c r="IJ262" s="5"/>
      <c r="IK262" s="5"/>
      <c r="IL262" s="5"/>
      <c r="IM262" s="5"/>
      <c r="IN262" s="5"/>
      <c r="IO262" s="5"/>
      <c r="IP262" s="62"/>
      <c r="IQ262" s="62"/>
      <c r="IR262" s="62"/>
      <c r="IS262" s="62"/>
      <c r="IT262" s="62"/>
      <c r="IU262" s="62"/>
      <c r="IV262" s="62"/>
      <c r="IW262" s="62"/>
      <c r="IX262" s="62"/>
      <c r="IY262" s="62"/>
      <c r="IZ262" s="62"/>
      <c r="JA262" s="62"/>
      <c r="JB262" s="62"/>
      <c r="JC262" s="62"/>
      <c r="JD262" s="62"/>
      <c r="JE262" s="5"/>
      <c r="JF262" s="5"/>
      <c r="JG262" s="5"/>
      <c r="JH262" s="5"/>
      <c r="JI262" s="5"/>
      <c r="JJ262" s="5"/>
      <c r="JK262" s="5"/>
      <c r="JL262" s="5"/>
      <c r="JM262" s="5"/>
      <c r="JN262" s="5"/>
      <c r="JO262" s="5"/>
      <c r="JP262" s="5"/>
      <c r="JQ262" s="5"/>
      <c r="JR262" s="5"/>
      <c r="JS262" s="5"/>
      <c r="JT262" s="62"/>
      <c r="JU262" s="62"/>
      <c r="JV262" s="62"/>
      <c r="JW262" s="62"/>
      <c r="JX262" s="62"/>
      <c r="JY262" s="62"/>
      <c r="JZ262" s="62"/>
      <c r="KA262" s="62"/>
      <c r="KB262" s="62"/>
      <c r="KC262" s="62"/>
      <c r="KD262" s="62"/>
      <c r="KE262" s="62"/>
      <c r="KF262" s="62"/>
      <c r="KG262" s="62"/>
      <c r="KH262" s="62"/>
      <c r="KI262" s="5"/>
      <c r="KJ262" s="5"/>
      <c r="KK262" s="5"/>
      <c r="KL262" s="5"/>
      <c r="KM262" s="5"/>
      <c r="KN262" s="5"/>
      <c r="KO262" s="5"/>
      <c r="KP262" s="5"/>
      <c r="KQ262" s="5"/>
      <c r="KR262" s="5"/>
      <c r="KS262" s="5"/>
      <c r="KT262" s="5"/>
      <c r="KU262" s="5"/>
      <c r="KV262" s="5"/>
      <c r="KW262" s="5"/>
      <c r="KX262" s="62"/>
      <c r="KY262" s="62"/>
      <c r="KZ262" s="62"/>
      <c r="LA262" s="62"/>
      <c r="LB262" s="62"/>
      <c r="LC262" s="62"/>
      <c r="LD262" s="62"/>
      <c r="LE262" s="62"/>
      <c r="LF262" s="62"/>
      <c r="LG262" s="62"/>
      <c r="LH262" s="62"/>
      <c r="LI262" s="62"/>
      <c r="LJ262" s="62"/>
      <c r="LK262" s="62"/>
      <c r="LL262" s="62"/>
    </row>
    <row r="263" spans="1:324" x14ac:dyDescent="0.35">
      <c r="A263" s="131">
        <v>259</v>
      </c>
      <c r="B263" s="170"/>
      <c r="C263" s="170"/>
      <c r="D263" s="152">
        <v>645</v>
      </c>
      <c r="E263" s="72" t="str">
        <f>'BVEM Scorecard'!F262</f>
        <v>Solar</v>
      </c>
      <c r="F263" s="96">
        <f t="shared" si="283"/>
        <v>0.5</v>
      </c>
      <c r="G263" s="96">
        <f t="shared" si="284"/>
        <v>0.52</v>
      </c>
      <c r="H263" s="96">
        <f t="shared" si="285"/>
        <v>0</v>
      </c>
      <c r="I263" s="96">
        <f t="shared" si="286"/>
        <v>0</v>
      </c>
      <c r="J263" s="66">
        <v>0</v>
      </c>
      <c r="K263" s="66">
        <v>1</v>
      </c>
      <c r="L263" s="66">
        <v>0</v>
      </c>
      <c r="M263" s="66">
        <v>0</v>
      </c>
      <c r="N263" s="66">
        <v>0</v>
      </c>
      <c r="O263" s="66">
        <v>0</v>
      </c>
      <c r="P263" s="66">
        <v>0</v>
      </c>
      <c r="Q263" s="66">
        <v>0.6</v>
      </c>
      <c r="R263" s="66">
        <v>1</v>
      </c>
      <c r="S263" s="66">
        <v>0</v>
      </c>
      <c r="T263" s="66">
        <v>1</v>
      </c>
      <c r="U263" s="66">
        <v>0</v>
      </c>
      <c r="V263" s="66">
        <f t="shared" si="287"/>
        <v>2.6</v>
      </c>
      <c r="W263" s="66">
        <f t="shared" si="288"/>
        <v>0.5</v>
      </c>
      <c r="X263" s="35"/>
      <c r="Y263" s="5"/>
      <c r="Z263" s="5"/>
      <c r="AA263" s="5"/>
      <c r="AB263" s="5"/>
      <c r="AC263" s="5"/>
      <c r="AD263" s="5"/>
      <c r="AE263" s="5"/>
      <c r="AF263" s="5"/>
      <c r="AG263" s="5"/>
      <c r="AH263" s="5"/>
      <c r="AI263" s="5"/>
      <c r="AJ263" s="35"/>
      <c r="AK263" s="35"/>
      <c r="AL263" s="35"/>
      <c r="AM263" s="35"/>
      <c r="AN263" s="62"/>
      <c r="AO263" s="62"/>
      <c r="AP263" s="62"/>
      <c r="AQ263" s="62"/>
      <c r="AR263" s="62"/>
      <c r="AS263" s="62"/>
      <c r="AT263" s="62"/>
      <c r="AU263" s="62"/>
      <c r="AV263" s="62"/>
      <c r="AW263" s="62"/>
      <c r="AX263" s="62"/>
      <c r="AY263" s="62"/>
      <c r="AZ263" s="62"/>
      <c r="BA263" s="62"/>
      <c r="BB263" s="62"/>
      <c r="BC263" s="5"/>
      <c r="BD263" s="5"/>
      <c r="BE263" s="5"/>
      <c r="BF263" s="5"/>
      <c r="BG263" s="5"/>
      <c r="BH263" s="5"/>
      <c r="BI263" s="5"/>
      <c r="BJ263" s="5"/>
      <c r="BK263" s="5"/>
      <c r="BL263" s="5"/>
      <c r="BM263" s="5"/>
      <c r="BN263" s="5"/>
      <c r="BO263" s="5"/>
      <c r="BP263" s="5"/>
      <c r="BQ263" s="5"/>
      <c r="BR263" s="62"/>
      <c r="BS263" s="62"/>
      <c r="BT263" s="62"/>
      <c r="BU263" s="62"/>
      <c r="BV263" s="62"/>
      <c r="BW263" s="62"/>
      <c r="BX263" s="62"/>
      <c r="BY263" s="62"/>
      <c r="BZ263" s="62"/>
      <c r="CA263" s="62"/>
      <c r="CB263" s="62"/>
      <c r="CC263" s="62"/>
      <c r="CD263" s="62"/>
      <c r="CE263" s="62"/>
      <c r="CF263" s="62"/>
      <c r="CG263" s="5"/>
      <c r="CH263" s="5"/>
      <c r="CI263" s="5"/>
      <c r="CJ263" s="5"/>
      <c r="CK263" s="5"/>
      <c r="CL263" s="5"/>
      <c r="CM263" s="5"/>
      <c r="CN263" s="5"/>
      <c r="CO263" s="5"/>
      <c r="CP263" s="5"/>
      <c r="CQ263" s="5"/>
      <c r="CR263" s="5"/>
      <c r="CS263" s="5"/>
      <c r="CT263" s="5"/>
      <c r="CU263" s="5"/>
      <c r="CV263" s="62"/>
      <c r="CW263" s="62"/>
      <c r="CX263" s="62"/>
      <c r="CY263" s="62"/>
      <c r="CZ263" s="62"/>
      <c r="DA263" s="62"/>
      <c r="DB263" s="62"/>
      <c r="DC263" s="62"/>
      <c r="DD263" s="62"/>
      <c r="DE263" s="62"/>
      <c r="DF263" s="62"/>
      <c r="DG263" s="62"/>
      <c r="DH263" s="62"/>
      <c r="DI263" s="62"/>
      <c r="DJ263" s="62"/>
      <c r="DK263" s="5"/>
      <c r="DL263" s="5"/>
      <c r="DM263" s="5"/>
      <c r="DN263" s="5"/>
      <c r="DO263" s="5"/>
      <c r="DP263" s="5"/>
      <c r="DQ263" s="5"/>
      <c r="DR263" s="5"/>
      <c r="DS263" s="5"/>
      <c r="DT263" s="5"/>
      <c r="DU263" s="5"/>
      <c r="DV263" s="5"/>
      <c r="DW263" s="5"/>
      <c r="DX263" s="5"/>
      <c r="DY263" s="5"/>
      <c r="DZ263" s="62"/>
      <c r="EA263" s="62"/>
      <c r="EB263" s="62"/>
      <c r="EC263" s="62"/>
      <c r="ED263" s="62"/>
      <c r="EE263" s="62"/>
      <c r="EF263" s="62"/>
      <c r="EG263" s="62"/>
      <c r="EH263" s="62"/>
      <c r="EI263" s="62"/>
      <c r="EJ263" s="62"/>
      <c r="EK263" s="62"/>
      <c r="EL263" s="62"/>
      <c r="EM263" s="62"/>
      <c r="EN263" s="62"/>
      <c r="EO263" s="5"/>
      <c r="EP263" s="5"/>
      <c r="EQ263" s="5"/>
      <c r="ER263" s="5"/>
      <c r="ES263" s="5"/>
      <c r="ET263" s="5"/>
      <c r="EU263" s="5"/>
      <c r="EV263" s="5"/>
      <c r="EW263" s="5"/>
      <c r="EX263" s="5"/>
      <c r="EY263" s="5"/>
      <c r="EZ263" s="5"/>
      <c r="FA263" s="5"/>
      <c r="FB263" s="5"/>
      <c r="FC263" s="5"/>
      <c r="FD263" s="62"/>
      <c r="FE263" s="62"/>
      <c r="FF263" s="62"/>
      <c r="FG263" s="62"/>
      <c r="FH263" s="62"/>
      <c r="FI263" s="62"/>
      <c r="FJ263" s="62"/>
      <c r="FK263" s="62"/>
      <c r="FL263" s="62"/>
      <c r="FM263" s="62"/>
      <c r="FN263" s="62"/>
      <c r="FO263" s="62"/>
      <c r="FP263" s="62"/>
      <c r="FQ263" s="62"/>
      <c r="FR263" s="62"/>
      <c r="FS263" s="5"/>
      <c r="FT263" s="5"/>
      <c r="FU263" s="5"/>
      <c r="FV263" s="5"/>
      <c r="FW263" s="5"/>
      <c r="FX263" s="5"/>
      <c r="FY263" s="5"/>
      <c r="FZ263" s="5"/>
      <c r="GA263" s="5"/>
      <c r="GB263" s="5"/>
      <c r="GC263" s="5"/>
      <c r="GD263" s="5"/>
      <c r="GE263" s="5"/>
      <c r="GF263" s="5"/>
      <c r="GG263" s="5"/>
      <c r="GH263" s="62"/>
      <c r="GI263" s="62"/>
      <c r="GJ263" s="62"/>
      <c r="GK263" s="62"/>
      <c r="GL263" s="62"/>
      <c r="GM263" s="62"/>
      <c r="GN263" s="62"/>
      <c r="GO263" s="62"/>
      <c r="GP263" s="62"/>
      <c r="GQ263" s="62"/>
      <c r="GR263" s="62"/>
      <c r="GS263" s="62"/>
      <c r="GT263" s="62"/>
      <c r="GU263" s="62"/>
      <c r="GV263" s="62"/>
      <c r="GW263" s="5"/>
      <c r="GX263" s="5"/>
      <c r="GY263" s="5"/>
      <c r="GZ263" s="5"/>
      <c r="HA263" s="5"/>
      <c r="HB263" s="5"/>
      <c r="HC263" s="5"/>
      <c r="HD263" s="5"/>
      <c r="HE263" s="5"/>
      <c r="HF263" s="5"/>
      <c r="HG263" s="5"/>
      <c r="HH263" s="5"/>
      <c r="HI263" s="5"/>
      <c r="HJ263" s="5"/>
      <c r="HK263" s="5"/>
      <c r="HL263" s="62"/>
      <c r="HM263" s="62"/>
      <c r="HN263" s="62"/>
      <c r="HO263" s="62"/>
      <c r="HP263" s="62"/>
      <c r="HQ263" s="62"/>
      <c r="HR263" s="62"/>
      <c r="HS263" s="62"/>
      <c r="HT263" s="62"/>
      <c r="HU263" s="62"/>
      <c r="HV263" s="62"/>
      <c r="HW263" s="62"/>
      <c r="HX263" s="62"/>
      <c r="HY263" s="62"/>
      <c r="HZ263" s="62"/>
      <c r="IA263" s="5"/>
      <c r="IB263" s="5"/>
      <c r="IC263" s="5"/>
      <c r="ID263" s="5"/>
      <c r="IE263" s="5"/>
      <c r="IF263" s="5"/>
      <c r="IG263" s="5"/>
      <c r="IH263" s="5"/>
      <c r="II263" s="5"/>
      <c r="IJ263" s="5"/>
      <c r="IK263" s="5"/>
      <c r="IL263" s="5"/>
      <c r="IM263" s="5"/>
      <c r="IN263" s="5"/>
      <c r="IO263" s="5"/>
      <c r="IP263" s="62"/>
      <c r="IQ263" s="62"/>
      <c r="IR263" s="62"/>
      <c r="IS263" s="62"/>
      <c r="IT263" s="62"/>
      <c r="IU263" s="62"/>
      <c r="IV263" s="62"/>
      <c r="IW263" s="62"/>
      <c r="IX263" s="62"/>
      <c r="IY263" s="62"/>
      <c r="IZ263" s="62"/>
      <c r="JA263" s="62"/>
      <c r="JB263" s="62"/>
      <c r="JC263" s="62"/>
      <c r="JD263" s="62"/>
      <c r="JE263" s="5"/>
      <c r="JF263" s="5"/>
      <c r="JG263" s="5"/>
      <c r="JH263" s="5"/>
      <c r="JI263" s="5"/>
      <c r="JJ263" s="5"/>
      <c r="JK263" s="5"/>
      <c r="JL263" s="5"/>
      <c r="JM263" s="5"/>
      <c r="JN263" s="5"/>
      <c r="JO263" s="5"/>
      <c r="JP263" s="5"/>
      <c r="JQ263" s="5"/>
      <c r="JR263" s="5"/>
      <c r="JS263" s="5"/>
      <c r="JT263" s="62"/>
      <c r="JU263" s="62"/>
      <c r="JV263" s="62"/>
      <c r="JW263" s="62"/>
      <c r="JX263" s="62"/>
      <c r="JY263" s="62"/>
      <c r="JZ263" s="62"/>
      <c r="KA263" s="62"/>
      <c r="KB263" s="62"/>
      <c r="KC263" s="62"/>
      <c r="KD263" s="62"/>
      <c r="KE263" s="62"/>
      <c r="KF263" s="62"/>
      <c r="KG263" s="62"/>
      <c r="KH263" s="62"/>
      <c r="KI263" s="5"/>
      <c r="KJ263" s="5"/>
      <c r="KK263" s="5"/>
      <c r="KL263" s="5"/>
      <c r="KM263" s="5"/>
      <c r="KN263" s="5"/>
      <c r="KO263" s="5"/>
      <c r="KP263" s="5"/>
      <c r="KQ263" s="5"/>
      <c r="KR263" s="5"/>
      <c r="KS263" s="5"/>
      <c r="KT263" s="5"/>
      <c r="KU263" s="5"/>
      <c r="KV263" s="5"/>
      <c r="KW263" s="5"/>
      <c r="KX263" s="62"/>
      <c r="KY263" s="62"/>
      <c r="KZ263" s="62"/>
      <c r="LA263" s="62"/>
      <c r="LB263" s="62"/>
      <c r="LC263" s="62"/>
      <c r="LD263" s="62"/>
      <c r="LE263" s="62"/>
      <c r="LF263" s="62"/>
      <c r="LG263" s="62"/>
      <c r="LH263" s="62"/>
      <c r="LI263" s="62"/>
      <c r="LJ263" s="62"/>
      <c r="LK263" s="62"/>
      <c r="LL263" s="62"/>
    </row>
    <row r="264" spans="1:324" x14ac:dyDescent="0.35">
      <c r="A264" s="131">
        <v>260</v>
      </c>
      <c r="B264" s="170"/>
      <c r="C264" s="170"/>
      <c r="D264" s="152">
        <v>649</v>
      </c>
      <c r="E264" s="72" t="str">
        <f>'BVEM Scorecard'!F263</f>
        <v>Solar</v>
      </c>
      <c r="F264" s="96">
        <f t="shared" si="283"/>
        <v>0.5</v>
      </c>
      <c r="G264" s="96">
        <f t="shared" si="284"/>
        <v>0.52</v>
      </c>
      <c r="H264" s="96">
        <f t="shared" si="285"/>
        <v>0</v>
      </c>
      <c r="I264" s="96">
        <f t="shared" si="286"/>
        <v>0</v>
      </c>
      <c r="J264" s="66">
        <v>0</v>
      </c>
      <c r="K264" s="66">
        <v>1</v>
      </c>
      <c r="L264" s="66">
        <v>0</v>
      </c>
      <c r="M264" s="66">
        <v>0</v>
      </c>
      <c r="N264" s="66">
        <v>0</v>
      </c>
      <c r="O264" s="66">
        <v>0</v>
      </c>
      <c r="P264" s="66">
        <v>0</v>
      </c>
      <c r="Q264" s="66">
        <v>0.6</v>
      </c>
      <c r="R264" s="66">
        <v>1</v>
      </c>
      <c r="S264" s="66">
        <v>0</v>
      </c>
      <c r="T264" s="66">
        <v>1</v>
      </c>
      <c r="U264" s="66">
        <v>0</v>
      </c>
      <c r="V264" s="66">
        <f t="shared" si="287"/>
        <v>2.6</v>
      </c>
      <c r="W264" s="66">
        <f t="shared" si="288"/>
        <v>0.5</v>
      </c>
      <c r="X264" s="35"/>
      <c r="Y264" s="5"/>
      <c r="Z264" s="5"/>
      <c r="AA264" s="5"/>
      <c r="AB264" s="5"/>
      <c r="AC264" s="5"/>
      <c r="AD264" s="5"/>
      <c r="AE264" s="5"/>
      <c r="AF264" s="5"/>
      <c r="AG264" s="5"/>
      <c r="AH264" s="5"/>
      <c r="AI264" s="5"/>
      <c r="AJ264" s="35"/>
      <c r="AK264" s="35"/>
      <c r="AL264" s="35"/>
      <c r="AM264" s="35"/>
      <c r="AN264" s="62"/>
      <c r="AO264" s="62"/>
      <c r="AP264" s="62"/>
      <c r="AQ264" s="62"/>
      <c r="AR264" s="62"/>
      <c r="AS264" s="62"/>
      <c r="AT264" s="62"/>
      <c r="AU264" s="62"/>
      <c r="AV264" s="62"/>
      <c r="AW264" s="62"/>
      <c r="AX264" s="62"/>
      <c r="AY264" s="62"/>
      <c r="AZ264" s="62"/>
      <c r="BA264" s="62"/>
      <c r="BB264" s="62"/>
      <c r="BC264" s="5"/>
      <c r="BD264" s="5"/>
      <c r="BE264" s="5"/>
      <c r="BF264" s="5"/>
      <c r="BG264" s="5"/>
      <c r="BH264" s="5"/>
      <c r="BI264" s="5"/>
      <c r="BJ264" s="5"/>
      <c r="BK264" s="5"/>
      <c r="BL264" s="5"/>
      <c r="BM264" s="5"/>
      <c r="BN264" s="5"/>
      <c r="BO264" s="5"/>
      <c r="BP264" s="5"/>
      <c r="BQ264" s="5"/>
      <c r="BR264" s="62"/>
      <c r="BS264" s="62"/>
      <c r="BT264" s="62"/>
      <c r="BU264" s="62"/>
      <c r="BV264" s="62"/>
      <c r="BW264" s="62"/>
      <c r="BX264" s="62"/>
      <c r="BY264" s="62"/>
      <c r="BZ264" s="62"/>
      <c r="CA264" s="62"/>
      <c r="CB264" s="62"/>
      <c r="CC264" s="62"/>
      <c r="CD264" s="62"/>
      <c r="CE264" s="62"/>
      <c r="CF264" s="62"/>
      <c r="CG264" s="5"/>
      <c r="CH264" s="5"/>
      <c r="CI264" s="5"/>
      <c r="CJ264" s="5"/>
      <c r="CK264" s="5"/>
      <c r="CL264" s="5"/>
      <c r="CM264" s="5"/>
      <c r="CN264" s="5"/>
      <c r="CO264" s="5"/>
      <c r="CP264" s="5"/>
      <c r="CQ264" s="5"/>
      <c r="CR264" s="5"/>
      <c r="CS264" s="5"/>
      <c r="CT264" s="5"/>
      <c r="CU264" s="5"/>
      <c r="CV264" s="62"/>
      <c r="CW264" s="62"/>
      <c r="CX264" s="62"/>
      <c r="CY264" s="62"/>
      <c r="CZ264" s="62"/>
      <c r="DA264" s="62"/>
      <c r="DB264" s="62"/>
      <c r="DC264" s="62"/>
      <c r="DD264" s="62"/>
      <c r="DE264" s="62"/>
      <c r="DF264" s="62"/>
      <c r="DG264" s="62"/>
      <c r="DH264" s="62"/>
      <c r="DI264" s="62"/>
      <c r="DJ264" s="62"/>
      <c r="DK264" s="5"/>
      <c r="DL264" s="5"/>
      <c r="DM264" s="5"/>
      <c r="DN264" s="5"/>
      <c r="DO264" s="5"/>
      <c r="DP264" s="5"/>
      <c r="DQ264" s="5"/>
      <c r="DR264" s="5"/>
      <c r="DS264" s="5"/>
      <c r="DT264" s="5"/>
      <c r="DU264" s="5"/>
      <c r="DV264" s="5"/>
      <c r="DW264" s="5"/>
      <c r="DX264" s="5"/>
      <c r="DY264" s="5"/>
      <c r="DZ264" s="62"/>
      <c r="EA264" s="62"/>
      <c r="EB264" s="62"/>
      <c r="EC264" s="62"/>
      <c r="ED264" s="62"/>
      <c r="EE264" s="62"/>
      <c r="EF264" s="62"/>
      <c r="EG264" s="62"/>
      <c r="EH264" s="62"/>
      <c r="EI264" s="62"/>
      <c r="EJ264" s="62"/>
      <c r="EK264" s="62"/>
      <c r="EL264" s="62"/>
      <c r="EM264" s="62"/>
      <c r="EN264" s="62"/>
      <c r="EO264" s="5"/>
      <c r="EP264" s="5"/>
      <c r="EQ264" s="5"/>
      <c r="ER264" s="5"/>
      <c r="ES264" s="5"/>
      <c r="ET264" s="5"/>
      <c r="EU264" s="5"/>
      <c r="EV264" s="5"/>
      <c r="EW264" s="5"/>
      <c r="EX264" s="5"/>
      <c r="EY264" s="5"/>
      <c r="EZ264" s="5"/>
      <c r="FA264" s="5"/>
      <c r="FB264" s="5"/>
      <c r="FC264" s="5"/>
      <c r="FD264" s="62"/>
      <c r="FE264" s="62"/>
      <c r="FF264" s="62"/>
      <c r="FG264" s="62"/>
      <c r="FH264" s="62"/>
      <c r="FI264" s="62"/>
      <c r="FJ264" s="62"/>
      <c r="FK264" s="62"/>
      <c r="FL264" s="62"/>
      <c r="FM264" s="62"/>
      <c r="FN264" s="62"/>
      <c r="FO264" s="62"/>
      <c r="FP264" s="62"/>
      <c r="FQ264" s="62"/>
      <c r="FR264" s="62"/>
      <c r="FS264" s="5"/>
      <c r="FT264" s="5"/>
      <c r="FU264" s="5"/>
      <c r="FV264" s="5"/>
      <c r="FW264" s="5"/>
      <c r="FX264" s="5"/>
      <c r="FY264" s="5"/>
      <c r="FZ264" s="5"/>
      <c r="GA264" s="5"/>
      <c r="GB264" s="5"/>
      <c r="GC264" s="5"/>
      <c r="GD264" s="5"/>
      <c r="GE264" s="5"/>
      <c r="GF264" s="5"/>
      <c r="GG264" s="5"/>
      <c r="GH264" s="62"/>
      <c r="GI264" s="62"/>
      <c r="GJ264" s="62"/>
      <c r="GK264" s="62"/>
      <c r="GL264" s="62"/>
      <c r="GM264" s="62"/>
      <c r="GN264" s="62"/>
      <c r="GO264" s="62"/>
      <c r="GP264" s="62"/>
      <c r="GQ264" s="62"/>
      <c r="GR264" s="62"/>
      <c r="GS264" s="62"/>
      <c r="GT264" s="62"/>
      <c r="GU264" s="62"/>
      <c r="GV264" s="62"/>
      <c r="GW264" s="5"/>
      <c r="GX264" s="5"/>
      <c r="GY264" s="5"/>
      <c r="GZ264" s="5"/>
      <c r="HA264" s="5"/>
      <c r="HB264" s="5"/>
      <c r="HC264" s="5"/>
      <c r="HD264" s="5"/>
      <c r="HE264" s="5"/>
      <c r="HF264" s="5"/>
      <c r="HG264" s="5"/>
      <c r="HH264" s="5"/>
      <c r="HI264" s="5"/>
      <c r="HJ264" s="5"/>
      <c r="HK264" s="5"/>
      <c r="HL264" s="62"/>
      <c r="HM264" s="62"/>
      <c r="HN264" s="62"/>
      <c r="HO264" s="62"/>
      <c r="HP264" s="62"/>
      <c r="HQ264" s="62"/>
      <c r="HR264" s="62"/>
      <c r="HS264" s="62"/>
      <c r="HT264" s="62"/>
      <c r="HU264" s="62"/>
      <c r="HV264" s="62"/>
      <c r="HW264" s="62"/>
      <c r="HX264" s="62"/>
      <c r="HY264" s="62"/>
      <c r="HZ264" s="62"/>
      <c r="IA264" s="5"/>
      <c r="IB264" s="5"/>
      <c r="IC264" s="5"/>
      <c r="ID264" s="5"/>
      <c r="IE264" s="5"/>
      <c r="IF264" s="5"/>
      <c r="IG264" s="5"/>
      <c r="IH264" s="5"/>
      <c r="II264" s="5"/>
      <c r="IJ264" s="5"/>
      <c r="IK264" s="5"/>
      <c r="IL264" s="5"/>
      <c r="IM264" s="5"/>
      <c r="IN264" s="5"/>
      <c r="IO264" s="5"/>
      <c r="IP264" s="62"/>
      <c r="IQ264" s="62"/>
      <c r="IR264" s="62"/>
      <c r="IS264" s="62"/>
      <c r="IT264" s="62"/>
      <c r="IU264" s="62"/>
      <c r="IV264" s="62"/>
      <c r="IW264" s="62"/>
      <c r="IX264" s="62"/>
      <c r="IY264" s="62"/>
      <c r="IZ264" s="62"/>
      <c r="JA264" s="62"/>
      <c r="JB264" s="62"/>
      <c r="JC264" s="62"/>
      <c r="JD264" s="62"/>
      <c r="JE264" s="5"/>
      <c r="JF264" s="5"/>
      <c r="JG264" s="5"/>
      <c r="JH264" s="5"/>
      <c r="JI264" s="5"/>
      <c r="JJ264" s="5"/>
      <c r="JK264" s="5"/>
      <c r="JL264" s="5"/>
      <c r="JM264" s="5"/>
      <c r="JN264" s="5"/>
      <c r="JO264" s="5"/>
      <c r="JP264" s="5"/>
      <c r="JQ264" s="5"/>
      <c r="JR264" s="5"/>
      <c r="JS264" s="5"/>
      <c r="JT264" s="62"/>
      <c r="JU264" s="62"/>
      <c r="JV264" s="62"/>
      <c r="JW264" s="62"/>
      <c r="JX264" s="62"/>
      <c r="JY264" s="62"/>
      <c r="JZ264" s="62"/>
      <c r="KA264" s="62"/>
      <c r="KB264" s="62"/>
      <c r="KC264" s="62"/>
      <c r="KD264" s="62"/>
      <c r="KE264" s="62"/>
      <c r="KF264" s="62"/>
      <c r="KG264" s="62"/>
      <c r="KH264" s="62"/>
      <c r="KI264" s="5"/>
      <c r="KJ264" s="5"/>
      <c r="KK264" s="5"/>
      <c r="KL264" s="5"/>
      <c r="KM264" s="5"/>
      <c r="KN264" s="5"/>
      <c r="KO264" s="5"/>
      <c r="KP264" s="5"/>
      <c r="KQ264" s="5"/>
      <c r="KR264" s="5"/>
      <c r="KS264" s="5"/>
      <c r="KT264" s="5"/>
      <c r="KU264" s="5"/>
      <c r="KV264" s="5"/>
      <c r="KW264" s="5"/>
      <c r="KX264" s="62"/>
      <c r="KY264" s="62"/>
      <c r="KZ264" s="62"/>
      <c r="LA264" s="62"/>
      <c r="LB264" s="62"/>
      <c r="LC264" s="62"/>
      <c r="LD264" s="62"/>
      <c r="LE264" s="62"/>
      <c r="LF264" s="62"/>
      <c r="LG264" s="62"/>
      <c r="LH264" s="62"/>
      <c r="LI264" s="62"/>
      <c r="LJ264" s="62"/>
      <c r="LK264" s="62"/>
      <c r="LL264" s="62"/>
    </row>
    <row r="265" spans="1:324" x14ac:dyDescent="0.35">
      <c r="A265" s="131">
        <v>261</v>
      </c>
      <c r="B265" s="170"/>
      <c r="C265" s="170"/>
      <c r="D265" s="152">
        <v>651</v>
      </c>
      <c r="E265" s="72" t="str">
        <f>'BVEM Scorecard'!F264</f>
        <v>Solar</v>
      </c>
      <c r="F265" s="96">
        <f t="shared" si="283"/>
        <v>0.5</v>
      </c>
      <c r="G265" s="96">
        <f t="shared" si="284"/>
        <v>0.52</v>
      </c>
      <c r="H265" s="96">
        <f t="shared" si="285"/>
        <v>0</v>
      </c>
      <c r="I265" s="96">
        <f t="shared" si="286"/>
        <v>0</v>
      </c>
      <c r="J265" s="66">
        <v>0</v>
      </c>
      <c r="K265" s="66">
        <v>1</v>
      </c>
      <c r="L265" s="66">
        <v>0</v>
      </c>
      <c r="M265" s="66">
        <v>0</v>
      </c>
      <c r="N265" s="66">
        <v>0</v>
      </c>
      <c r="O265" s="66">
        <v>0</v>
      </c>
      <c r="P265" s="66">
        <v>0</v>
      </c>
      <c r="Q265" s="66">
        <v>0.6</v>
      </c>
      <c r="R265" s="66">
        <v>1</v>
      </c>
      <c r="S265" s="66">
        <v>0</v>
      </c>
      <c r="T265" s="66">
        <v>1</v>
      </c>
      <c r="U265" s="66">
        <v>0</v>
      </c>
      <c r="V265" s="66">
        <f t="shared" si="287"/>
        <v>2.6</v>
      </c>
      <c r="W265" s="66">
        <f t="shared" si="288"/>
        <v>0.5</v>
      </c>
      <c r="X265" s="35"/>
      <c r="Y265" s="5"/>
      <c r="Z265" s="5"/>
      <c r="AA265" s="5"/>
      <c r="AB265" s="5"/>
      <c r="AC265" s="5"/>
      <c r="AD265" s="5"/>
      <c r="AE265" s="5"/>
      <c r="AF265" s="5"/>
      <c r="AG265" s="5"/>
      <c r="AH265" s="5"/>
      <c r="AI265" s="5"/>
      <c r="AJ265" s="35"/>
      <c r="AK265" s="35"/>
      <c r="AL265" s="35"/>
      <c r="AM265" s="35"/>
      <c r="AN265" s="62"/>
      <c r="AO265" s="62"/>
      <c r="AP265" s="62"/>
      <c r="AQ265" s="62"/>
      <c r="AR265" s="62"/>
      <c r="AS265" s="62"/>
      <c r="AT265" s="62"/>
      <c r="AU265" s="62"/>
      <c r="AV265" s="62"/>
      <c r="AW265" s="62"/>
      <c r="AX265" s="62"/>
      <c r="AY265" s="62"/>
      <c r="AZ265" s="62"/>
      <c r="BA265" s="62"/>
      <c r="BB265" s="62"/>
      <c r="BC265" s="5"/>
      <c r="BD265" s="5"/>
      <c r="BE265" s="5"/>
      <c r="BF265" s="5"/>
      <c r="BG265" s="5"/>
      <c r="BH265" s="5"/>
      <c r="BI265" s="5"/>
      <c r="BJ265" s="5"/>
      <c r="BK265" s="5"/>
      <c r="BL265" s="5"/>
      <c r="BM265" s="5"/>
      <c r="BN265" s="5"/>
      <c r="BO265" s="5"/>
      <c r="BP265" s="5"/>
      <c r="BQ265" s="5"/>
      <c r="BR265" s="62"/>
      <c r="BS265" s="62"/>
      <c r="BT265" s="62"/>
      <c r="BU265" s="62"/>
      <c r="BV265" s="62"/>
      <c r="BW265" s="62"/>
      <c r="BX265" s="62"/>
      <c r="BY265" s="62"/>
      <c r="BZ265" s="62"/>
      <c r="CA265" s="62"/>
      <c r="CB265" s="62"/>
      <c r="CC265" s="62"/>
      <c r="CD265" s="62"/>
      <c r="CE265" s="62"/>
      <c r="CF265" s="62"/>
      <c r="CG265" s="5"/>
      <c r="CH265" s="5"/>
      <c r="CI265" s="5"/>
      <c r="CJ265" s="5"/>
      <c r="CK265" s="5"/>
      <c r="CL265" s="5"/>
      <c r="CM265" s="5"/>
      <c r="CN265" s="5"/>
      <c r="CO265" s="5"/>
      <c r="CP265" s="5"/>
      <c r="CQ265" s="5"/>
      <c r="CR265" s="5"/>
      <c r="CS265" s="5"/>
      <c r="CT265" s="5"/>
      <c r="CU265" s="5"/>
      <c r="CV265" s="62"/>
      <c r="CW265" s="62"/>
      <c r="CX265" s="62"/>
      <c r="CY265" s="62"/>
      <c r="CZ265" s="62"/>
      <c r="DA265" s="62"/>
      <c r="DB265" s="62"/>
      <c r="DC265" s="62"/>
      <c r="DD265" s="62"/>
      <c r="DE265" s="62"/>
      <c r="DF265" s="62"/>
      <c r="DG265" s="62"/>
      <c r="DH265" s="62"/>
      <c r="DI265" s="62"/>
      <c r="DJ265" s="62"/>
      <c r="DK265" s="5"/>
      <c r="DL265" s="5"/>
      <c r="DM265" s="5"/>
      <c r="DN265" s="5"/>
      <c r="DO265" s="5"/>
      <c r="DP265" s="5"/>
      <c r="DQ265" s="5"/>
      <c r="DR265" s="5"/>
      <c r="DS265" s="5"/>
      <c r="DT265" s="5"/>
      <c r="DU265" s="5"/>
      <c r="DV265" s="5"/>
      <c r="DW265" s="5"/>
      <c r="DX265" s="5"/>
      <c r="DY265" s="5"/>
      <c r="DZ265" s="62"/>
      <c r="EA265" s="62"/>
      <c r="EB265" s="62"/>
      <c r="EC265" s="62"/>
      <c r="ED265" s="62"/>
      <c r="EE265" s="62"/>
      <c r="EF265" s="62"/>
      <c r="EG265" s="62"/>
      <c r="EH265" s="62"/>
      <c r="EI265" s="62"/>
      <c r="EJ265" s="62"/>
      <c r="EK265" s="62"/>
      <c r="EL265" s="62"/>
      <c r="EM265" s="62"/>
      <c r="EN265" s="62"/>
      <c r="EO265" s="5"/>
      <c r="EP265" s="5"/>
      <c r="EQ265" s="5"/>
      <c r="ER265" s="5"/>
      <c r="ES265" s="5"/>
      <c r="ET265" s="5"/>
      <c r="EU265" s="5"/>
      <c r="EV265" s="5"/>
      <c r="EW265" s="5"/>
      <c r="EX265" s="5"/>
      <c r="EY265" s="5"/>
      <c r="EZ265" s="5"/>
      <c r="FA265" s="5"/>
      <c r="FB265" s="5"/>
      <c r="FC265" s="5"/>
      <c r="FD265" s="62"/>
      <c r="FE265" s="62"/>
      <c r="FF265" s="62"/>
      <c r="FG265" s="62"/>
      <c r="FH265" s="62"/>
      <c r="FI265" s="62"/>
      <c r="FJ265" s="62"/>
      <c r="FK265" s="62"/>
      <c r="FL265" s="62"/>
      <c r="FM265" s="62"/>
      <c r="FN265" s="62"/>
      <c r="FO265" s="62"/>
      <c r="FP265" s="62"/>
      <c r="FQ265" s="62"/>
      <c r="FR265" s="62"/>
      <c r="FS265" s="5"/>
      <c r="FT265" s="5"/>
      <c r="FU265" s="5"/>
      <c r="FV265" s="5"/>
      <c r="FW265" s="5"/>
      <c r="FX265" s="5"/>
      <c r="FY265" s="5"/>
      <c r="FZ265" s="5"/>
      <c r="GA265" s="5"/>
      <c r="GB265" s="5"/>
      <c r="GC265" s="5"/>
      <c r="GD265" s="5"/>
      <c r="GE265" s="5"/>
      <c r="GF265" s="5"/>
      <c r="GG265" s="5"/>
      <c r="GH265" s="62"/>
      <c r="GI265" s="62"/>
      <c r="GJ265" s="62"/>
      <c r="GK265" s="62"/>
      <c r="GL265" s="62"/>
      <c r="GM265" s="62"/>
      <c r="GN265" s="62"/>
      <c r="GO265" s="62"/>
      <c r="GP265" s="62"/>
      <c r="GQ265" s="62"/>
      <c r="GR265" s="62"/>
      <c r="GS265" s="62"/>
      <c r="GT265" s="62"/>
      <c r="GU265" s="62"/>
      <c r="GV265" s="62"/>
      <c r="GW265" s="5"/>
      <c r="GX265" s="5"/>
      <c r="GY265" s="5"/>
      <c r="GZ265" s="5"/>
      <c r="HA265" s="5"/>
      <c r="HB265" s="5"/>
      <c r="HC265" s="5"/>
      <c r="HD265" s="5"/>
      <c r="HE265" s="5"/>
      <c r="HF265" s="5"/>
      <c r="HG265" s="5"/>
      <c r="HH265" s="5"/>
      <c r="HI265" s="5"/>
      <c r="HJ265" s="5"/>
      <c r="HK265" s="5"/>
      <c r="HL265" s="62"/>
      <c r="HM265" s="62"/>
      <c r="HN265" s="62"/>
      <c r="HO265" s="62"/>
      <c r="HP265" s="62"/>
      <c r="HQ265" s="62"/>
      <c r="HR265" s="62"/>
      <c r="HS265" s="62"/>
      <c r="HT265" s="62"/>
      <c r="HU265" s="62"/>
      <c r="HV265" s="62"/>
      <c r="HW265" s="62"/>
      <c r="HX265" s="62"/>
      <c r="HY265" s="62"/>
      <c r="HZ265" s="62"/>
      <c r="IA265" s="5"/>
      <c r="IB265" s="5"/>
      <c r="IC265" s="5"/>
      <c r="ID265" s="5"/>
      <c r="IE265" s="5"/>
      <c r="IF265" s="5"/>
      <c r="IG265" s="5"/>
      <c r="IH265" s="5"/>
      <c r="II265" s="5"/>
      <c r="IJ265" s="5"/>
      <c r="IK265" s="5"/>
      <c r="IL265" s="5"/>
      <c r="IM265" s="5"/>
      <c r="IN265" s="5"/>
      <c r="IO265" s="5"/>
      <c r="IP265" s="62"/>
      <c r="IQ265" s="62"/>
      <c r="IR265" s="62"/>
      <c r="IS265" s="62"/>
      <c r="IT265" s="62"/>
      <c r="IU265" s="62"/>
      <c r="IV265" s="62"/>
      <c r="IW265" s="62"/>
      <c r="IX265" s="62"/>
      <c r="IY265" s="62"/>
      <c r="IZ265" s="62"/>
      <c r="JA265" s="62"/>
      <c r="JB265" s="62"/>
      <c r="JC265" s="62"/>
      <c r="JD265" s="62"/>
      <c r="JE265" s="5"/>
      <c r="JF265" s="5"/>
      <c r="JG265" s="5"/>
      <c r="JH265" s="5"/>
      <c r="JI265" s="5"/>
      <c r="JJ265" s="5"/>
      <c r="JK265" s="5"/>
      <c r="JL265" s="5"/>
      <c r="JM265" s="5"/>
      <c r="JN265" s="5"/>
      <c r="JO265" s="5"/>
      <c r="JP265" s="5"/>
      <c r="JQ265" s="5"/>
      <c r="JR265" s="5"/>
      <c r="JS265" s="5"/>
      <c r="JT265" s="62"/>
      <c r="JU265" s="62"/>
      <c r="JV265" s="62"/>
      <c r="JW265" s="62"/>
      <c r="JX265" s="62"/>
      <c r="JY265" s="62"/>
      <c r="JZ265" s="62"/>
      <c r="KA265" s="62"/>
      <c r="KB265" s="62"/>
      <c r="KC265" s="62"/>
      <c r="KD265" s="62"/>
      <c r="KE265" s="62"/>
      <c r="KF265" s="62"/>
      <c r="KG265" s="62"/>
      <c r="KH265" s="62"/>
      <c r="KI265" s="5"/>
      <c r="KJ265" s="5"/>
      <c r="KK265" s="5"/>
      <c r="KL265" s="5"/>
      <c r="KM265" s="5"/>
      <c r="KN265" s="5"/>
      <c r="KO265" s="5"/>
      <c r="KP265" s="5"/>
      <c r="KQ265" s="5"/>
      <c r="KR265" s="5"/>
      <c r="KS265" s="5"/>
      <c r="KT265" s="5"/>
      <c r="KU265" s="5"/>
      <c r="KV265" s="5"/>
      <c r="KW265" s="5"/>
      <c r="KX265" s="62"/>
      <c r="KY265" s="62"/>
      <c r="KZ265" s="62"/>
      <c r="LA265" s="62"/>
      <c r="LB265" s="62"/>
      <c r="LC265" s="62"/>
      <c r="LD265" s="62"/>
      <c r="LE265" s="62"/>
      <c r="LF265" s="62"/>
      <c r="LG265" s="62"/>
      <c r="LH265" s="62"/>
      <c r="LI265" s="62"/>
      <c r="LJ265" s="62"/>
      <c r="LK265" s="62"/>
      <c r="LL265" s="62"/>
    </row>
    <row r="266" spans="1:324" x14ac:dyDescent="0.35">
      <c r="A266" s="131">
        <v>262</v>
      </c>
      <c r="B266" s="170"/>
      <c r="C266" s="170"/>
      <c r="D266" s="152">
        <v>718</v>
      </c>
      <c r="E266" s="72" t="str">
        <f>'BVEM Scorecard'!F265</f>
        <v>Solar</v>
      </c>
      <c r="F266" s="96">
        <f t="shared" si="283"/>
        <v>0.5</v>
      </c>
      <c r="G266" s="96">
        <f t="shared" si="284"/>
        <v>0.52</v>
      </c>
      <c r="H266" s="96">
        <f t="shared" si="285"/>
        <v>0</v>
      </c>
      <c r="I266" s="96">
        <f t="shared" si="286"/>
        <v>0</v>
      </c>
      <c r="J266" s="66">
        <v>0</v>
      </c>
      <c r="K266" s="66">
        <v>1</v>
      </c>
      <c r="L266" s="66">
        <v>0</v>
      </c>
      <c r="M266" s="66">
        <v>0</v>
      </c>
      <c r="N266" s="66">
        <v>0</v>
      </c>
      <c r="O266" s="66">
        <v>0</v>
      </c>
      <c r="P266" s="66">
        <v>0</v>
      </c>
      <c r="Q266" s="66">
        <v>0.6</v>
      </c>
      <c r="R266" s="66">
        <v>1</v>
      </c>
      <c r="S266" s="66">
        <v>0</v>
      </c>
      <c r="T266" s="66">
        <v>1</v>
      </c>
      <c r="U266" s="66">
        <v>0</v>
      </c>
      <c r="V266" s="66">
        <f t="shared" si="287"/>
        <v>2.6</v>
      </c>
      <c r="W266" s="66">
        <f t="shared" si="288"/>
        <v>0.5</v>
      </c>
      <c r="X266" s="35"/>
      <c r="Y266" s="5"/>
      <c r="Z266" s="5"/>
      <c r="AA266" s="5"/>
      <c r="AB266" s="5"/>
      <c r="AC266" s="5"/>
      <c r="AD266" s="5"/>
      <c r="AE266" s="5"/>
      <c r="AF266" s="5"/>
      <c r="AG266" s="5"/>
      <c r="AH266" s="5"/>
      <c r="AI266" s="5"/>
      <c r="AJ266" s="35"/>
      <c r="AK266" s="35"/>
      <c r="AL266" s="35"/>
      <c r="AM266" s="35"/>
      <c r="AN266" s="62"/>
      <c r="AO266" s="62"/>
      <c r="AP266" s="62"/>
      <c r="AQ266" s="62"/>
      <c r="AR266" s="62"/>
      <c r="AS266" s="62"/>
      <c r="AT266" s="62"/>
      <c r="AU266" s="62"/>
      <c r="AV266" s="62"/>
      <c r="AW266" s="62"/>
      <c r="AX266" s="62"/>
      <c r="AY266" s="62"/>
      <c r="AZ266" s="62"/>
      <c r="BA266" s="62"/>
      <c r="BB266" s="62"/>
      <c r="BC266" s="5"/>
      <c r="BD266" s="5"/>
      <c r="BE266" s="5"/>
      <c r="BF266" s="5"/>
      <c r="BG266" s="5"/>
      <c r="BH266" s="5"/>
      <c r="BI266" s="5"/>
      <c r="BJ266" s="5"/>
      <c r="BK266" s="5"/>
      <c r="BL266" s="5"/>
      <c r="BM266" s="5"/>
      <c r="BN266" s="5"/>
      <c r="BO266" s="5"/>
      <c r="BP266" s="5"/>
      <c r="BQ266" s="5"/>
      <c r="BR266" s="62"/>
      <c r="BS266" s="62"/>
      <c r="BT266" s="62"/>
      <c r="BU266" s="62"/>
      <c r="BV266" s="62"/>
      <c r="BW266" s="62"/>
      <c r="BX266" s="62"/>
      <c r="BY266" s="62"/>
      <c r="BZ266" s="62"/>
      <c r="CA266" s="62"/>
      <c r="CB266" s="62"/>
      <c r="CC266" s="62"/>
      <c r="CD266" s="62"/>
      <c r="CE266" s="62"/>
      <c r="CF266" s="62"/>
      <c r="CG266" s="5"/>
      <c r="CH266" s="5"/>
      <c r="CI266" s="5"/>
      <c r="CJ266" s="5"/>
      <c r="CK266" s="5"/>
      <c r="CL266" s="5"/>
      <c r="CM266" s="5"/>
      <c r="CN266" s="5"/>
      <c r="CO266" s="5"/>
      <c r="CP266" s="5"/>
      <c r="CQ266" s="5"/>
      <c r="CR266" s="5"/>
      <c r="CS266" s="5"/>
      <c r="CT266" s="5"/>
      <c r="CU266" s="5"/>
      <c r="CV266" s="62"/>
      <c r="CW266" s="62"/>
      <c r="CX266" s="62"/>
      <c r="CY266" s="62"/>
      <c r="CZ266" s="62"/>
      <c r="DA266" s="62"/>
      <c r="DB266" s="62"/>
      <c r="DC266" s="62"/>
      <c r="DD266" s="62"/>
      <c r="DE266" s="62"/>
      <c r="DF266" s="62"/>
      <c r="DG266" s="62"/>
      <c r="DH266" s="62"/>
      <c r="DI266" s="62"/>
      <c r="DJ266" s="62"/>
      <c r="DK266" s="5"/>
      <c r="DL266" s="5"/>
      <c r="DM266" s="5"/>
      <c r="DN266" s="5"/>
      <c r="DO266" s="5"/>
      <c r="DP266" s="5"/>
      <c r="DQ266" s="5"/>
      <c r="DR266" s="5"/>
      <c r="DS266" s="5"/>
      <c r="DT266" s="5"/>
      <c r="DU266" s="5"/>
      <c r="DV266" s="5"/>
      <c r="DW266" s="5"/>
      <c r="DX266" s="5"/>
      <c r="DY266" s="5"/>
      <c r="DZ266" s="62"/>
      <c r="EA266" s="62"/>
      <c r="EB266" s="62"/>
      <c r="EC266" s="62"/>
      <c r="ED266" s="62"/>
      <c r="EE266" s="62"/>
      <c r="EF266" s="62"/>
      <c r="EG266" s="62"/>
      <c r="EH266" s="62"/>
      <c r="EI266" s="62"/>
      <c r="EJ266" s="62"/>
      <c r="EK266" s="62"/>
      <c r="EL266" s="62"/>
      <c r="EM266" s="62"/>
      <c r="EN266" s="62"/>
      <c r="EO266" s="5"/>
      <c r="EP266" s="5"/>
      <c r="EQ266" s="5"/>
      <c r="ER266" s="5"/>
      <c r="ES266" s="5"/>
      <c r="ET266" s="5"/>
      <c r="EU266" s="5"/>
      <c r="EV266" s="5"/>
      <c r="EW266" s="5"/>
      <c r="EX266" s="5"/>
      <c r="EY266" s="5"/>
      <c r="EZ266" s="5"/>
      <c r="FA266" s="5"/>
      <c r="FB266" s="5"/>
      <c r="FC266" s="5"/>
      <c r="FD266" s="62"/>
      <c r="FE266" s="62"/>
      <c r="FF266" s="62"/>
      <c r="FG266" s="62"/>
      <c r="FH266" s="62"/>
      <c r="FI266" s="62"/>
      <c r="FJ266" s="62"/>
      <c r="FK266" s="62"/>
      <c r="FL266" s="62"/>
      <c r="FM266" s="62"/>
      <c r="FN266" s="62"/>
      <c r="FO266" s="62"/>
      <c r="FP266" s="62"/>
      <c r="FQ266" s="62"/>
      <c r="FR266" s="62"/>
      <c r="FS266" s="5"/>
      <c r="FT266" s="5"/>
      <c r="FU266" s="5"/>
      <c r="FV266" s="5"/>
      <c r="FW266" s="5"/>
      <c r="FX266" s="5"/>
      <c r="FY266" s="5"/>
      <c r="FZ266" s="5"/>
      <c r="GA266" s="5"/>
      <c r="GB266" s="5"/>
      <c r="GC266" s="5"/>
      <c r="GD266" s="5"/>
      <c r="GE266" s="5"/>
      <c r="GF266" s="5"/>
      <c r="GG266" s="5"/>
      <c r="GH266" s="62"/>
      <c r="GI266" s="62"/>
      <c r="GJ266" s="62"/>
      <c r="GK266" s="62"/>
      <c r="GL266" s="62"/>
      <c r="GM266" s="62"/>
      <c r="GN266" s="62"/>
      <c r="GO266" s="62"/>
      <c r="GP266" s="62"/>
      <c r="GQ266" s="62"/>
      <c r="GR266" s="62"/>
      <c r="GS266" s="62"/>
      <c r="GT266" s="62"/>
      <c r="GU266" s="62"/>
      <c r="GV266" s="62"/>
      <c r="GW266" s="5"/>
      <c r="GX266" s="5"/>
      <c r="GY266" s="5"/>
      <c r="GZ266" s="5"/>
      <c r="HA266" s="5"/>
      <c r="HB266" s="5"/>
      <c r="HC266" s="5"/>
      <c r="HD266" s="5"/>
      <c r="HE266" s="5"/>
      <c r="HF266" s="5"/>
      <c r="HG266" s="5"/>
      <c r="HH266" s="5"/>
      <c r="HI266" s="5"/>
      <c r="HJ266" s="5"/>
      <c r="HK266" s="5"/>
      <c r="HL266" s="62"/>
      <c r="HM266" s="62"/>
      <c r="HN266" s="62"/>
      <c r="HO266" s="62"/>
      <c r="HP266" s="62"/>
      <c r="HQ266" s="62"/>
      <c r="HR266" s="62"/>
      <c r="HS266" s="62"/>
      <c r="HT266" s="62"/>
      <c r="HU266" s="62"/>
      <c r="HV266" s="62"/>
      <c r="HW266" s="62"/>
      <c r="HX266" s="62"/>
      <c r="HY266" s="62"/>
      <c r="HZ266" s="62"/>
      <c r="IA266" s="5"/>
      <c r="IB266" s="5"/>
      <c r="IC266" s="5"/>
      <c r="ID266" s="5"/>
      <c r="IE266" s="5"/>
      <c r="IF266" s="5"/>
      <c r="IG266" s="5"/>
      <c r="IH266" s="5"/>
      <c r="II266" s="5"/>
      <c r="IJ266" s="5"/>
      <c r="IK266" s="5"/>
      <c r="IL266" s="5"/>
      <c r="IM266" s="5"/>
      <c r="IN266" s="5"/>
      <c r="IO266" s="5"/>
      <c r="IP266" s="62"/>
      <c r="IQ266" s="62"/>
      <c r="IR266" s="62"/>
      <c r="IS266" s="62"/>
      <c r="IT266" s="62"/>
      <c r="IU266" s="62"/>
      <c r="IV266" s="62"/>
      <c r="IW266" s="62"/>
      <c r="IX266" s="62"/>
      <c r="IY266" s="62"/>
      <c r="IZ266" s="62"/>
      <c r="JA266" s="62"/>
      <c r="JB266" s="62"/>
      <c r="JC266" s="62"/>
      <c r="JD266" s="62"/>
      <c r="JE266" s="5"/>
      <c r="JF266" s="5"/>
      <c r="JG266" s="5"/>
      <c r="JH266" s="5"/>
      <c r="JI266" s="5"/>
      <c r="JJ266" s="5"/>
      <c r="JK266" s="5"/>
      <c r="JL266" s="5"/>
      <c r="JM266" s="5"/>
      <c r="JN266" s="5"/>
      <c r="JO266" s="5"/>
      <c r="JP266" s="5"/>
      <c r="JQ266" s="5"/>
      <c r="JR266" s="5"/>
      <c r="JS266" s="5"/>
      <c r="JT266" s="62"/>
      <c r="JU266" s="62"/>
      <c r="JV266" s="62"/>
      <c r="JW266" s="62"/>
      <c r="JX266" s="62"/>
      <c r="JY266" s="62"/>
      <c r="JZ266" s="62"/>
      <c r="KA266" s="62"/>
      <c r="KB266" s="62"/>
      <c r="KC266" s="62"/>
      <c r="KD266" s="62"/>
      <c r="KE266" s="62"/>
      <c r="KF266" s="62"/>
      <c r="KG266" s="62"/>
      <c r="KH266" s="62"/>
      <c r="KI266" s="5"/>
      <c r="KJ266" s="5"/>
      <c r="KK266" s="5"/>
      <c r="KL266" s="5"/>
      <c r="KM266" s="5"/>
      <c r="KN266" s="5"/>
      <c r="KO266" s="5"/>
      <c r="KP266" s="5"/>
      <c r="KQ266" s="5"/>
      <c r="KR266" s="5"/>
      <c r="KS266" s="5"/>
      <c r="KT266" s="5"/>
      <c r="KU266" s="5"/>
      <c r="KV266" s="5"/>
      <c r="KW266" s="5"/>
      <c r="KX266" s="62"/>
      <c r="KY266" s="62"/>
      <c r="KZ266" s="62"/>
      <c r="LA266" s="62"/>
      <c r="LB266" s="62"/>
      <c r="LC266" s="62"/>
      <c r="LD266" s="62"/>
      <c r="LE266" s="62"/>
      <c r="LF266" s="62"/>
      <c r="LG266" s="62"/>
      <c r="LH266" s="62"/>
      <c r="LI266" s="62"/>
      <c r="LJ266" s="62"/>
      <c r="LK266" s="62"/>
      <c r="LL266" s="62"/>
    </row>
    <row r="267" spans="1:324" x14ac:dyDescent="0.35">
      <c r="A267" s="131">
        <v>263</v>
      </c>
      <c r="B267" s="170"/>
      <c r="C267" s="170"/>
      <c r="D267" s="152">
        <v>360</v>
      </c>
      <c r="E267" s="72" t="str">
        <f>'BVEM Scorecard'!F266</f>
        <v>Wind</v>
      </c>
      <c r="F267" s="96"/>
      <c r="G267" s="96"/>
      <c r="H267" s="96"/>
      <c r="I267" s="96"/>
      <c r="J267" s="66"/>
      <c r="K267" s="66"/>
      <c r="L267" s="66"/>
      <c r="M267" s="66"/>
      <c r="N267" s="66"/>
      <c r="O267" s="66"/>
      <c r="P267" s="66"/>
      <c r="Q267" s="66"/>
      <c r="R267" s="66"/>
      <c r="S267" s="66"/>
      <c r="T267" s="66"/>
      <c r="U267" s="66"/>
      <c r="V267" s="66"/>
      <c r="W267" s="66"/>
      <c r="X267" s="35"/>
      <c r="Y267" s="5"/>
      <c r="Z267" s="5"/>
      <c r="AA267" s="5"/>
      <c r="AB267" s="5"/>
      <c r="AC267" s="5"/>
      <c r="AD267" s="5"/>
      <c r="AE267" s="5"/>
      <c r="AF267" s="5"/>
      <c r="AG267" s="5"/>
      <c r="AH267" s="5"/>
      <c r="AI267" s="5"/>
      <c r="AJ267" s="35"/>
      <c r="AK267" s="35"/>
      <c r="AL267" s="35"/>
      <c r="AM267" s="35"/>
      <c r="AN267" s="62"/>
      <c r="AO267" s="62"/>
      <c r="AP267" s="62"/>
      <c r="AQ267" s="62"/>
      <c r="AR267" s="62"/>
      <c r="AS267" s="62"/>
      <c r="AT267" s="62"/>
      <c r="AU267" s="62"/>
      <c r="AV267" s="62"/>
      <c r="AW267" s="62"/>
      <c r="AX267" s="62"/>
      <c r="AY267" s="62"/>
      <c r="AZ267" s="62"/>
      <c r="BA267" s="62"/>
      <c r="BB267" s="62"/>
      <c r="BC267" s="5"/>
      <c r="BD267" s="5"/>
      <c r="BE267" s="5"/>
      <c r="BF267" s="5"/>
      <c r="BG267" s="5"/>
      <c r="BH267" s="5"/>
      <c r="BI267" s="5"/>
      <c r="BJ267" s="5"/>
      <c r="BK267" s="5"/>
      <c r="BL267" s="5"/>
      <c r="BM267" s="5"/>
      <c r="BN267" s="5"/>
      <c r="BO267" s="5"/>
      <c r="BP267" s="5"/>
      <c r="BQ267" s="5"/>
      <c r="BR267" s="62"/>
      <c r="BS267" s="62"/>
      <c r="BT267" s="62"/>
      <c r="BU267" s="62"/>
      <c r="BV267" s="62"/>
      <c r="BW267" s="62"/>
      <c r="BX267" s="62"/>
      <c r="BY267" s="62"/>
      <c r="BZ267" s="62"/>
      <c r="CA267" s="62"/>
      <c r="CB267" s="62"/>
      <c r="CC267" s="62"/>
      <c r="CD267" s="62"/>
      <c r="CE267" s="62"/>
      <c r="CF267" s="62"/>
      <c r="CG267" s="5"/>
      <c r="CH267" s="5"/>
      <c r="CI267" s="5"/>
      <c r="CJ267" s="5"/>
      <c r="CK267" s="5"/>
      <c r="CL267" s="5"/>
      <c r="CM267" s="5"/>
      <c r="CN267" s="5"/>
      <c r="CO267" s="5"/>
      <c r="CP267" s="5"/>
      <c r="CQ267" s="5"/>
      <c r="CR267" s="5"/>
      <c r="CS267" s="5"/>
      <c r="CT267" s="5"/>
      <c r="CU267" s="5"/>
      <c r="CV267" s="62"/>
      <c r="CW267" s="62"/>
      <c r="CX267" s="62"/>
      <c r="CY267" s="62"/>
      <c r="CZ267" s="62"/>
      <c r="DA267" s="62"/>
      <c r="DB267" s="62"/>
      <c r="DC267" s="62"/>
      <c r="DD267" s="62"/>
      <c r="DE267" s="62"/>
      <c r="DF267" s="62"/>
      <c r="DG267" s="62"/>
      <c r="DH267" s="62"/>
      <c r="DI267" s="62"/>
      <c r="DJ267" s="62"/>
      <c r="DK267" s="5"/>
      <c r="DL267" s="5"/>
      <c r="DM267" s="5"/>
      <c r="DN267" s="5"/>
      <c r="DO267" s="5"/>
      <c r="DP267" s="5"/>
      <c r="DQ267" s="5"/>
      <c r="DR267" s="5"/>
      <c r="DS267" s="5"/>
      <c r="DT267" s="5"/>
      <c r="DU267" s="5"/>
      <c r="DV267" s="5"/>
      <c r="DW267" s="5"/>
      <c r="DX267" s="5"/>
      <c r="DY267" s="5"/>
      <c r="DZ267" s="62"/>
      <c r="EA267" s="62"/>
      <c r="EB267" s="62"/>
      <c r="EC267" s="62"/>
      <c r="ED267" s="62"/>
      <c r="EE267" s="62"/>
      <c r="EF267" s="62"/>
      <c r="EG267" s="62"/>
      <c r="EH267" s="62"/>
      <c r="EI267" s="62"/>
      <c r="EJ267" s="62"/>
      <c r="EK267" s="62"/>
      <c r="EL267" s="62"/>
      <c r="EM267" s="62"/>
      <c r="EN267" s="62"/>
      <c r="EO267" s="5"/>
      <c r="EP267" s="5"/>
      <c r="EQ267" s="5"/>
      <c r="ER267" s="5"/>
      <c r="ES267" s="5"/>
      <c r="ET267" s="5"/>
      <c r="EU267" s="5"/>
      <c r="EV267" s="5"/>
      <c r="EW267" s="5"/>
      <c r="EX267" s="5"/>
      <c r="EY267" s="5"/>
      <c r="EZ267" s="5"/>
      <c r="FA267" s="5"/>
      <c r="FB267" s="5"/>
      <c r="FC267" s="5"/>
      <c r="FD267" s="62"/>
      <c r="FE267" s="62"/>
      <c r="FF267" s="62"/>
      <c r="FG267" s="62"/>
      <c r="FH267" s="62"/>
      <c r="FI267" s="62"/>
      <c r="FJ267" s="62"/>
      <c r="FK267" s="62"/>
      <c r="FL267" s="62"/>
      <c r="FM267" s="62"/>
      <c r="FN267" s="62"/>
      <c r="FO267" s="62"/>
      <c r="FP267" s="62"/>
      <c r="FQ267" s="62"/>
      <c r="FR267" s="62"/>
      <c r="FS267" s="5"/>
      <c r="FT267" s="5"/>
      <c r="FU267" s="5"/>
      <c r="FV267" s="5"/>
      <c r="FW267" s="5"/>
      <c r="FX267" s="5"/>
      <c r="FY267" s="5"/>
      <c r="FZ267" s="5"/>
      <c r="GA267" s="5"/>
      <c r="GB267" s="5"/>
      <c r="GC267" s="5"/>
      <c r="GD267" s="5"/>
      <c r="GE267" s="5"/>
      <c r="GF267" s="5"/>
      <c r="GG267" s="5"/>
      <c r="GH267" s="62"/>
      <c r="GI267" s="62"/>
      <c r="GJ267" s="62"/>
      <c r="GK267" s="62"/>
      <c r="GL267" s="62"/>
      <c r="GM267" s="62"/>
      <c r="GN267" s="62"/>
      <c r="GO267" s="62"/>
      <c r="GP267" s="62"/>
      <c r="GQ267" s="62"/>
      <c r="GR267" s="62"/>
      <c r="GS267" s="62"/>
      <c r="GT267" s="62"/>
      <c r="GU267" s="62"/>
      <c r="GV267" s="62"/>
      <c r="GW267" s="5"/>
      <c r="GX267" s="5"/>
      <c r="GY267" s="5"/>
      <c r="GZ267" s="5"/>
      <c r="HA267" s="5"/>
      <c r="HB267" s="5"/>
      <c r="HC267" s="5"/>
      <c r="HD267" s="5"/>
      <c r="HE267" s="5"/>
      <c r="HF267" s="5"/>
      <c r="HG267" s="5"/>
      <c r="HH267" s="5"/>
      <c r="HI267" s="5"/>
      <c r="HJ267" s="5"/>
      <c r="HK267" s="5"/>
      <c r="HL267" s="62"/>
      <c r="HM267" s="62"/>
      <c r="HN267" s="62"/>
      <c r="HO267" s="62"/>
      <c r="HP267" s="62"/>
      <c r="HQ267" s="62"/>
      <c r="HR267" s="62"/>
      <c r="HS267" s="62"/>
      <c r="HT267" s="62"/>
      <c r="HU267" s="62"/>
      <c r="HV267" s="62"/>
      <c r="HW267" s="62"/>
      <c r="HX267" s="62"/>
      <c r="HY267" s="62"/>
      <c r="HZ267" s="62"/>
      <c r="IA267" s="5"/>
      <c r="IB267" s="5"/>
      <c r="IC267" s="5"/>
      <c r="ID267" s="5"/>
      <c r="IE267" s="5"/>
      <c r="IF267" s="5"/>
      <c r="IG267" s="5"/>
      <c r="IH267" s="5"/>
      <c r="II267" s="5"/>
      <c r="IJ267" s="5"/>
      <c r="IK267" s="5"/>
      <c r="IL267" s="5"/>
      <c r="IM267" s="5"/>
      <c r="IN267" s="5"/>
      <c r="IO267" s="5"/>
      <c r="IP267" s="62"/>
      <c r="IQ267" s="62"/>
      <c r="IR267" s="62"/>
      <c r="IS267" s="62"/>
      <c r="IT267" s="62"/>
      <c r="IU267" s="62"/>
      <c r="IV267" s="62"/>
      <c r="IW267" s="62"/>
      <c r="IX267" s="62"/>
      <c r="IY267" s="62"/>
      <c r="IZ267" s="62"/>
      <c r="JA267" s="62"/>
      <c r="JB267" s="62"/>
      <c r="JC267" s="62"/>
      <c r="JD267" s="62"/>
      <c r="JE267" s="5"/>
      <c r="JF267" s="5"/>
      <c r="JG267" s="5"/>
      <c r="JH267" s="5"/>
      <c r="JI267" s="5"/>
      <c r="JJ267" s="5"/>
      <c r="JK267" s="5"/>
      <c r="JL267" s="5"/>
      <c r="JM267" s="5"/>
      <c r="JN267" s="5"/>
      <c r="JO267" s="5"/>
      <c r="JP267" s="5"/>
      <c r="JQ267" s="5"/>
      <c r="JR267" s="5"/>
      <c r="JS267" s="5"/>
      <c r="JT267" s="62"/>
      <c r="JU267" s="62"/>
      <c r="JV267" s="62"/>
      <c r="JW267" s="62"/>
      <c r="JX267" s="62"/>
      <c r="JY267" s="62"/>
      <c r="JZ267" s="62"/>
      <c r="KA267" s="62"/>
      <c r="KB267" s="62"/>
      <c r="KC267" s="62"/>
      <c r="KD267" s="62"/>
      <c r="KE267" s="62"/>
      <c r="KF267" s="62"/>
      <c r="KG267" s="62"/>
      <c r="KH267" s="62"/>
      <c r="KI267" s="5"/>
      <c r="KJ267" s="5"/>
      <c r="KK267" s="5"/>
      <c r="KL267" s="5"/>
      <c r="KM267" s="5"/>
      <c r="KN267" s="5"/>
      <c r="KO267" s="5"/>
      <c r="KP267" s="5"/>
      <c r="KQ267" s="5"/>
      <c r="KR267" s="5"/>
      <c r="KS267" s="5"/>
      <c r="KT267" s="5"/>
      <c r="KU267" s="5"/>
      <c r="KV267" s="5"/>
      <c r="KW267" s="5"/>
      <c r="KX267" s="62"/>
      <c r="KY267" s="62"/>
      <c r="KZ267" s="62"/>
      <c r="LA267" s="62"/>
      <c r="LB267" s="62"/>
      <c r="LC267" s="62"/>
      <c r="LD267" s="62"/>
      <c r="LE267" s="62"/>
      <c r="LF267" s="62"/>
      <c r="LG267" s="62"/>
      <c r="LH267" s="62"/>
      <c r="LI267" s="62"/>
      <c r="LJ267" s="62"/>
      <c r="LK267" s="62"/>
      <c r="LL267" s="62"/>
    </row>
    <row r="268" spans="1:324" x14ac:dyDescent="0.35">
      <c r="A268" s="131">
        <v>264</v>
      </c>
      <c r="B268" s="170"/>
      <c r="C268" s="170"/>
      <c r="D268" s="152">
        <v>831</v>
      </c>
      <c r="E268" s="72" t="str">
        <f>'BVEM Scorecard'!F267</f>
        <v>Solar + Storage</v>
      </c>
      <c r="F268" s="96"/>
      <c r="G268" s="96"/>
      <c r="H268" s="96"/>
      <c r="I268" s="96"/>
      <c r="J268" s="66"/>
      <c r="K268" s="66"/>
      <c r="L268" s="66"/>
      <c r="M268" s="66"/>
      <c r="N268" s="66"/>
      <c r="O268" s="66"/>
      <c r="P268" s="66"/>
      <c r="Q268" s="66"/>
      <c r="R268" s="66"/>
      <c r="S268" s="66"/>
      <c r="T268" s="66"/>
      <c r="U268" s="66"/>
      <c r="V268" s="66"/>
      <c r="W268" s="66"/>
      <c r="X268" s="35"/>
      <c r="Y268" s="5"/>
      <c r="Z268" s="5"/>
      <c r="AA268" s="5"/>
      <c r="AB268" s="5"/>
      <c r="AC268" s="5"/>
      <c r="AD268" s="5"/>
      <c r="AE268" s="5"/>
      <c r="AF268" s="5"/>
      <c r="AG268" s="5"/>
      <c r="AH268" s="5"/>
      <c r="AI268" s="5"/>
      <c r="AJ268" s="35"/>
      <c r="AK268" s="35"/>
      <c r="AL268" s="35"/>
      <c r="AM268" s="35"/>
      <c r="AN268" s="62"/>
      <c r="AO268" s="62"/>
      <c r="AP268" s="62"/>
      <c r="AQ268" s="62"/>
      <c r="AR268" s="62"/>
      <c r="AS268" s="62"/>
      <c r="AT268" s="62"/>
      <c r="AU268" s="62"/>
      <c r="AV268" s="62"/>
      <c r="AW268" s="62"/>
      <c r="AX268" s="62"/>
      <c r="AY268" s="62"/>
      <c r="AZ268" s="62"/>
      <c r="BA268" s="62"/>
      <c r="BB268" s="62"/>
      <c r="BC268" s="5"/>
      <c r="BD268" s="5"/>
      <c r="BE268" s="5"/>
      <c r="BF268" s="5"/>
      <c r="BG268" s="5"/>
      <c r="BH268" s="5"/>
      <c r="BI268" s="5"/>
      <c r="BJ268" s="5"/>
      <c r="BK268" s="5"/>
      <c r="BL268" s="5"/>
      <c r="BM268" s="5"/>
      <c r="BN268" s="5"/>
      <c r="BO268" s="5"/>
      <c r="BP268" s="5"/>
      <c r="BQ268" s="5"/>
      <c r="BR268" s="62"/>
      <c r="BS268" s="62"/>
      <c r="BT268" s="62"/>
      <c r="BU268" s="62"/>
      <c r="BV268" s="62"/>
      <c r="BW268" s="62"/>
      <c r="BX268" s="62"/>
      <c r="BY268" s="62"/>
      <c r="BZ268" s="62"/>
      <c r="CA268" s="62"/>
      <c r="CB268" s="62"/>
      <c r="CC268" s="62"/>
      <c r="CD268" s="62"/>
      <c r="CE268" s="62"/>
      <c r="CF268" s="62"/>
      <c r="CG268" s="5"/>
      <c r="CH268" s="5"/>
      <c r="CI268" s="5"/>
      <c r="CJ268" s="5"/>
      <c r="CK268" s="5"/>
      <c r="CL268" s="5"/>
      <c r="CM268" s="5"/>
      <c r="CN268" s="5"/>
      <c r="CO268" s="5"/>
      <c r="CP268" s="5"/>
      <c r="CQ268" s="5"/>
      <c r="CR268" s="5"/>
      <c r="CS268" s="5"/>
      <c r="CT268" s="5"/>
      <c r="CU268" s="5"/>
      <c r="CV268" s="62"/>
      <c r="CW268" s="62"/>
      <c r="CX268" s="62"/>
      <c r="CY268" s="62"/>
      <c r="CZ268" s="62"/>
      <c r="DA268" s="62"/>
      <c r="DB268" s="62"/>
      <c r="DC268" s="62"/>
      <c r="DD268" s="62"/>
      <c r="DE268" s="62"/>
      <c r="DF268" s="62"/>
      <c r="DG268" s="62"/>
      <c r="DH268" s="62"/>
      <c r="DI268" s="62"/>
      <c r="DJ268" s="62"/>
      <c r="DK268" s="5"/>
      <c r="DL268" s="5"/>
      <c r="DM268" s="5"/>
      <c r="DN268" s="5"/>
      <c r="DO268" s="5"/>
      <c r="DP268" s="5"/>
      <c r="DQ268" s="5"/>
      <c r="DR268" s="5"/>
      <c r="DS268" s="5"/>
      <c r="DT268" s="5"/>
      <c r="DU268" s="5"/>
      <c r="DV268" s="5"/>
      <c r="DW268" s="5"/>
      <c r="DX268" s="5"/>
      <c r="DY268" s="5"/>
      <c r="DZ268" s="62"/>
      <c r="EA268" s="62"/>
      <c r="EB268" s="62"/>
      <c r="EC268" s="62"/>
      <c r="ED268" s="62"/>
      <c r="EE268" s="62"/>
      <c r="EF268" s="62"/>
      <c r="EG268" s="62"/>
      <c r="EH268" s="62"/>
      <c r="EI268" s="62"/>
      <c r="EJ268" s="62"/>
      <c r="EK268" s="62"/>
      <c r="EL268" s="62"/>
      <c r="EM268" s="62"/>
      <c r="EN268" s="62"/>
      <c r="EO268" s="5"/>
      <c r="EP268" s="5"/>
      <c r="EQ268" s="5"/>
      <c r="ER268" s="5"/>
      <c r="ES268" s="5"/>
      <c r="ET268" s="5"/>
      <c r="EU268" s="5"/>
      <c r="EV268" s="5"/>
      <c r="EW268" s="5"/>
      <c r="EX268" s="5"/>
      <c r="EY268" s="5"/>
      <c r="EZ268" s="5"/>
      <c r="FA268" s="5"/>
      <c r="FB268" s="5"/>
      <c r="FC268" s="5"/>
      <c r="FD268" s="62"/>
      <c r="FE268" s="62"/>
      <c r="FF268" s="62"/>
      <c r="FG268" s="62"/>
      <c r="FH268" s="62"/>
      <c r="FI268" s="62"/>
      <c r="FJ268" s="62"/>
      <c r="FK268" s="62"/>
      <c r="FL268" s="62"/>
      <c r="FM268" s="62"/>
      <c r="FN268" s="62"/>
      <c r="FO268" s="62"/>
      <c r="FP268" s="62"/>
      <c r="FQ268" s="62"/>
      <c r="FR268" s="62"/>
      <c r="FS268" s="5"/>
      <c r="FT268" s="5"/>
      <c r="FU268" s="5"/>
      <c r="FV268" s="5"/>
      <c r="FW268" s="5"/>
      <c r="FX268" s="5"/>
      <c r="FY268" s="5"/>
      <c r="FZ268" s="5"/>
      <c r="GA268" s="5"/>
      <c r="GB268" s="5"/>
      <c r="GC268" s="5"/>
      <c r="GD268" s="5"/>
      <c r="GE268" s="5"/>
      <c r="GF268" s="5"/>
      <c r="GG268" s="5"/>
      <c r="GH268" s="62"/>
      <c r="GI268" s="62"/>
      <c r="GJ268" s="62"/>
      <c r="GK268" s="62"/>
      <c r="GL268" s="62"/>
      <c r="GM268" s="62"/>
      <c r="GN268" s="62"/>
      <c r="GO268" s="62"/>
      <c r="GP268" s="62"/>
      <c r="GQ268" s="62"/>
      <c r="GR268" s="62"/>
      <c r="GS268" s="62"/>
      <c r="GT268" s="62"/>
      <c r="GU268" s="62"/>
      <c r="GV268" s="62"/>
      <c r="GW268" s="5"/>
      <c r="GX268" s="5"/>
      <c r="GY268" s="5"/>
      <c r="GZ268" s="5"/>
      <c r="HA268" s="5"/>
      <c r="HB268" s="5"/>
      <c r="HC268" s="5"/>
      <c r="HD268" s="5"/>
      <c r="HE268" s="5"/>
      <c r="HF268" s="5"/>
      <c r="HG268" s="5"/>
      <c r="HH268" s="5"/>
      <c r="HI268" s="5"/>
      <c r="HJ268" s="5"/>
      <c r="HK268" s="5"/>
      <c r="HL268" s="62"/>
      <c r="HM268" s="62"/>
      <c r="HN268" s="62"/>
      <c r="HO268" s="62"/>
      <c r="HP268" s="62"/>
      <c r="HQ268" s="62"/>
      <c r="HR268" s="62"/>
      <c r="HS268" s="62"/>
      <c r="HT268" s="62"/>
      <c r="HU268" s="62"/>
      <c r="HV268" s="62"/>
      <c r="HW268" s="62"/>
      <c r="HX268" s="62"/>
      <c r="HY268" s="62"/>
      <c r="HZ268" s="62"/>
      <c r="IA268" s="5"/>
      <c r="IB268" s="5"/>
      <c r="IC268" s="5"/>
      <c r="ID268" s="5"/>
      <c r="IE268" s="5"/>
      <c r="IF268" s="5"/>
      <c r="IG268" s="5"/>
      <c r="IH268" s="5"/>
      <c r="II268" s="5"/>
      <c r="IJ268" s="5"/>
      <c r="IK268" s="5"/>
      <c r="IL268" s="5"/>
      <c r="IM268" s="5"/>
      <c r="IN268" s="5"/>
      <c r="IO268" s="5"/>
      <c r="IP268" s="62"/>
      <c r="IQ268" s="62"/>
      <c r="IR268" s="62"/>
      <c r="IS268" s="62"/>
      <c r="IT268" s="62"/>
      <c r="IU268" s="62"/>
      <c r="IV268" s="62"/>
      <c r="IW268" s="62"/>
      <c r="IX268" s="62"/>
      <c r="IY268" s="62"/>
      <c r="IZ268" s="62"/>
      <c r="JA268" s="62"/>
      <c r="JB268" s="62"/>
      <c r="JC268" s="62"/>
      <c r="JD268" s="62"/>
      <c r="JE268" s="5"/>
      <c r="JF268" s="5"/>
      <c r="JG268" s="5"/>
      <c r="JH268" s="5"/>
      <c r="JI268" s="5"/>
      <c r="JJ268" s="5"/>
      <c r="JK268" s="5"/>
      <c r="JL268" s="5"/>
      <c r="JM268" s="5"/>
      <c r="JN268" s="5"/>
      <c r="JO268" s="5"/>
      <c r="JP268" s="5"/>
      <c r="JQ268" s="5"/>
      <c r="JR268" s="5"/>
      <c r="JS268" s="5"/>
      <c r="JT268" s="62"/>
      <c r="JU268" s="62"/>
      <c r="JV268" s="62"/>
      <c r="JW268" s="62"/>
      <c r="JX268" s="62"/>
      <c r="JY268" s="62"/>
      <c r="JZ268" s="62"/>
      <c r="KA268" s="62"/>
      <c r="KB268" s="62"/>
      <c r="KC268" s="62"/>
      <c r="KD268" s="62"/>
      <c r="KE268" s="62"/>
      <c r="KF268" s="62"/>
      <c r="KG268" s="62"/>
      <c r="KH268" s="62"/>
      <c r="KI268" s="5"/>
      <c r="KJ268" s="5"/>
      <c r="KK268" s="5"/>
      <c r="KL268" s="5"/>
      <c r="KM268" s="5"/>
      <c r="KN268" s="5"/>
      <c r="KO268" s="5"/>
      <c r="KP268" s="5"/>
      <c r="KQ268" s="5"/>
      <c r="KR268" s="5"/>
      <c r="KS268" s="5"/>
      <c r="KT268" s="5"/>
      <c r="KU268" s="5"/>
      <c r="KV268" s="5"/>
      <c r="KW268" s="5"/>
      <c r="KX268" s="62"/>
      <c r="KY268" s="62"/>
      <c r="KZ268" s="62"/>
      <c r="LA268" s="62"/>
      <c r="LB268" s="62"/>
      <c r="LC268" s="62"/>
      <c r="LD268" s="62"/>
      <c r="LE268" s="62"/>
      <c r="LF268" s="62"/>
      <c r="LG268" s="62"/>
      <c r="LH268" s="62"/>
      <c r="LI268" s="62"/>
      <c r="LJ268" s="62"/>
      <c r="LK268" s="62"/>
      <c r="LL268" s="62"/>
    </row>
    <row r="269" spans="1:324" x14ac:dyDescent="0.35">
      <c r="A269" s="131">
        <v>265</v>
      </c>
      <c r="B269" s="170"/>
      <c r="C269" s="170"/>
      <c r="D269" s="152">
        <v>1046</v>
      </c>
      <c r="E269" s="72" t="str">
        <f>'BVEM Scorecard'!F268</f>
        <v>Storage</v>
      </c>
      <c r="F269" s="96"/>
      <c r="G269" s="96"/>
      <c r="H269" s="96"/>
      <c r="I269" s="96"/>
      <c r="J269" s="66"/>
      <c r="K269" s="66"/>
      <c r="L269" s="66"/>
      <c r="M269" s="66"/>
      <c r="N269" s="66"/>
      <c r="O269" s="66"/>
      <c r="P269" s="66"/>
      <c r="Q269" s="66"/>
      <c r="R269" s="66"/>
      <c r="S269" s="66"/>
      <c r="T269" s="66"/>
      <c r="U269" s="66"/>
      <c r="V269" s="66"/>
      <c r="W269" s="66"/>
      <c r="X269" s="35"/>
      <c r="Y269" s="5"/>
      <c r="Z269" s="5"/>
      <c r="AA269" s="5"/>
      <c r="AB269" s="5"/>
      <c r="AC269" s="5"/>
      <c r="AD269" s="5"/>
      <c r="AE269" s="5"/>
      <c r="AF269" s="5"/>
      <c r="AG269" s="5"/>
      <c r="AH269" s="5"/>
      <c r="AI269" s="5"/>
      <c r="AJ269" s="35"/>
      <c r="AK269" s="35"/>
      <c r="AL269" s="35"/>
      <c r="AM269" s="35"/>
      <c r="AN269" s="62"/>
      <c r="AO269" s="62"/>
      <c r="AP269" s="62"/>
      <c r="AQ269" s="62"/>
      <c r="AR269" s="62"/>
      <c r="AS269" s="62"/>
      <c r="AT269" s="62"/>
      <c r="AU269" s="62"/>
      <c r="AV269" s="62"/>
      <c r="AW269" s="62"/>
      <c r="AX269" s="62"/>
      <c r="AY269" s="62"/>
      <c r="AZ269" s="62"/>
      <c r="BA269" s="62"/>
      <c r="BB269" s="62"/>
      <c r="BC269" s="5"/>
      <c r="BD269" s="5"/>
      <c r="BE269" s="5"/>
      <c r="BF269" s="5"/>
      <c r="BG269" s="5"/>
      <c r="BH269" s="5"/>
      <c r="BI269" s="5"/>
      <c r="BJ269" s="5"/>
      <c r="BK269" s="5"/>
      <c r="BL269" s="5"/>
      <c r="BM269" s="5"/>
      <c r="BN269" s="5"/>
      <c r="BO269" s="5"/>
      <c r="BP269" s="5"/>
      <c r="BQ269" s="5"/>
      <c r="BR269" s="62"/>
      <c r="BS269" s="62"/>
      <c r="BT269" s="62"/>
      <c r="BU269" s="62"/>
      <c r="BV269" s="62"/>
      <c r="BW269" s="62"/>
      <c r="BX269" s="62"/>
      <c r="BY269" s="62"/>
      <c r="BZ269" s="62"/>
      <c r="CA269" s="62"/>
      <c r="CB269" s="62"/>
      <c r="CC269" s="62"/>
      <c r="CD269" s="62"/>
      <c r="CE269" s="62"/>
      <c r="CF269" s="62"/>
      <c r="CG269" s="5"/>
      <c r="CH269" s="5"/>
      <c r="CI269" s="5"/>
      <c r="CJ269" s="5"/>
      <c r="CK269" s="5"/>
      <c r="CL269" s="5"/>
      <c r="CM269" s="5"/>
      <c r="CN269" s="5"/>
      <c r="CO269" s="5"/>
      <c r="CP269" s="5"/>
      <c r="CQ269" s="5"/>
      <c r="CR269" s="5"/>
      <c r="CS269" s="5"/>
      <c r="CT269" s="5"/>
      <c r="CU269" s="5"/>
      <c r="CV269" s="62"/>
      <c r="CW269" s="62"/>
      <c r="CX269" s="62"/>
      <c r="CY269" s="62"/>
      <c r="CZ269" s="62"/>
      <c r="DA269" s="62"/>
      <c r="DB269" s="62"/>
      <c r="DC269" s="62"/>
      <c r="DD269" s="62"/>
      <c r="DE269" s="62"/>
      <c r="DF269" s="62"/>
      <c r="DG269" s="62"/>
      <c r="DH269" s="62"/>
      <c r="DI269" s="62"/>
      <c r="DJ269" s="62"/>
      <c r="DK269" s="5"/>
      <c r="DL269" s="5"/>
      <c r="DM269" s="5"/>
      <c r="DN269" s="5"/>
      <c r="DO269" s="5"/>
      <c r="DP269" s="5"/>
      <c r="DQ269" s="5"/>
      <c r="DR269" s="5"/>
      <c r="DS269" s="5"/>
      <c r="DT269" s="5"/>
      <c r="DU269" s="5"/>
      <c r="DV269" s="5"/>
      <c r="DW269" s="5"/>
      <c r="DX269" s="5"/>
      <c r="DY269" s="5"/>
      <c r="DZ269" s="62"/>
      <c r="EA269" s="62"/>
      <c r="EB269" s="62"/>
      <c r="EC269" s="62"/>
      <c r="ED269" s="62"/>
      <c r="EE269" s="62"/>
      <c r="EF269" s="62"/>
      <c r="EG269" s="62"/>
      <c r="EH269" s="62"/>
      <c r="EI269" s="62"/>
      <c r="EJ269" s="62"/>
      <c r="EK269" s="62"/>
      <c r="EL269" s="62"/>
      <c r="EM269" s="62"/>
      <c r="EN269" s="62"/>
      <c r="EO269" s="5"/>
      <c r="EP269" s="5"/>
      <c r="EQ269" s="5"/>
      <c r="ER269" s="5"/>
      <c r="ES269" s="5"/>
      <c r="ET269" s="5"/>
      <c r="EU269" s="5"/>
      <c r="EV269" s="5"/>
      <c r="EW269" s="5"/>
      <c r="EX269" s="5"/>
      <c r="EY269" s="5"/>
      <c r="EZ269" s="5"/>
      <c r="FA269" s="5"/>
      <c r="FB269" s="5"/>
      <c r="FC269" s="5"/>
      <c r="FD269" s="62"/>
      <c r="FE269" s="62"/>
      <c r="FF269" s="62"/>
      <c r="FG269" s="62"/>
      <c r="FH269" s="62"/>
      <c r="FI269" s="62"/>
      <c r="FJ269" s="62"/>
      <c r="FK269" s="62"/>
      <c r="FL269" s="62"/>
      <c r="FM269" s="62"/>
      <c r="FN269" s="62"/>
      <c r="FO269" s="62"/>
      <c r="FP269" s="62"/>
      <c r="FQ269" s="62"/>
      <c r="FR269" s="62"/>
      <c r="FS269" s="5"/>
      <c r="FT269" s="5"/>
      <c r="FU269" s="5"/>
      <c r="FV269" s="5"/>
      <c r="FW269" s="5"/>
      <c r="FX269" s="5"/>
      <c r="FY269" s="5"/>
      <c r="FZ269" s="5"/>
      <c r="GA269" s="5"/>
      <c r="GB269" s="5"/>
      <c r="GC269" s="5"/>
      <c r="GD269" s="5"/>
      <c r="GE269" s="5"/>
      <c r="GF269" s="5"/>
      <c r="GG269" s="5"/>
      <c r="GH269" s="62"/>
      <c r="GI269" s="62"/>
      <c r="GJ269" s="62"/>
      <c r="GK269" s="62"/>
      <c r="GL269" s="62"/>
      <c r="GM269" s="62"/>
      <c r="GN269" s="62"/>
      <c r="GO269" s="62"/>
      <c r="GP269" s="62"/>
      <c r="GQ269" s="62"/>
      <c r="GR269" s="62"/>
      <c r="GS269" s="62"/>
      <c r="GT269" s="62"/>
      <c r="GU269" s="62"/>
      <c r="GV269" s="62"/>
      <c r="GW269" s="5"/>
      <c r="GX269" s="5"/>
      <c r="GY269" s="5"/>
      <c r="GZ269" s="5"/>
      <c r="HA269" s="5"/>
      <c r="HB269" s="5"/>
      <c r="HC269" s="5"/>
      <c r="HD269" s="5"/>
      <c r="HE269" s="5"/>
      <c r="HF269" s="5"/>
      <c r="HG269" s="5"/>
      <c r="HH269" s="5"/>
      <c r="HI269" s="5"/>
      <c r="HJ269" s="5"/>
      <c r="HK269" s="5"/>
      <c r="HL269" s="62"/>
      <c r="HM269" s="62"/>
      <c r="HN269" s="62"/>
      <c r="HO269" s="62"/>
      <c r="HP269" s="62"/>
      <c r="HQ269" s="62"/>
      <c r="HR269" s="62"/>
      <c r="HS269" s="62"/>
      <c r="HT269" s="62"/>
      <c r="HU269" s="62"/>
      <c r="HV269" s="62"/>
      <c r="HW269" s="62"/>
      <c r="HX269" s="62"/>
      <c r="HY269" s="62"/>
      <c r="HZ269" s="62"/>
      <c r="IA269" s="5"/>
      <c r="IB269" s="5"/>
      <c r="IC269" s="5"/>
      <c r="ID269" s="5"/>
      <c r="IE269" s="5"/>
      <c r="IF269" s="5"/>
      <c r="IG269" s="5"/>
      <c r="IH269" s="5"/>
      <c r="II269" s="5"/>
      <c r="IJ269" s="5"/>
      <c r="IK269" s="5"/>
      <c r="IL269" s="5"/>
      <c r="IM269" s="5"/>
      <c r="IN269" s="5"/>
      <c r="IO269" s="5"/>
      <c r="IP269" s="62"/>
      <c r="IQ269" s="62"/>
      <c r="IR269" s="62"/>
      <c r="IS269" s="62"/>
      <c r="IT269" s="62"/>
      <c r="IU269" s="62"/>
      <c r="IV269" s="62"/>
      <c r="IW269" s="62"/>
      <c r="IX269" s="62"/>
      <c r="IY269" s="62"/>
      <c r="IZ269" s="62"/>
      <c r="JA269" s="62"/>
      <c r="JB269" s="62"/>
      <c r="JC269" s="62"/>
      <c r="JD269" s="62"/>
      <c r="JE269" s="5"/>
      <c r="JF269" s="5"/>
      <c r="JG269" s="5"/>
      <c r="JH269" s="5"/>
      <c r="JI269" s="5"/>
      <c r="JJ269" s="5"/>
      <c r="JK269" s="5"/>
      <c r="JL269" s="5"/>
      <c r="JM269" s="5"/>
      <c r="JN269" s="5"/>
      <c r="JO269" s="5"/>
      <c r="JP269" s="5"/>
      <c r="JQ269" s="5"/>
      <c r="JR269" s="5"/>
      <c r="JS269" s="5"/>
      <c r="JT269" s="62"/>
      <c r="JU269" s="62"/>
      <c r="JV269" s="62"/>
      <c r="JW269" s="62"/>
      <c r="JX269" s="62"/>
      <c r="JY269" s="62"/>
      <c r="JZ269" s="62"/>
      <c r="KA269" s="62"/>
      <c r="KB269" s="62"/>
      <c r="KC269" s="62"/>
      <c r="KD269" s="62"/>
      <c r="KE269" s="62"/>
      <c r="KF269" s="62"/>
      <c r="KG269" s="62"/>
      <c r="KH269" s="62"/>
      <c r="KI269" s="5"/>
      <c r="KJ269" s="5"/>
      <c r="KK269" s="5"/>
      <c r="KL269" s="5"/>
      <c r="KM269" s="5"/>
      <c r="KN269" s="5"/>
      <c r="KO269" s="5"/>
      <c r="KP269" s="5"/>
      <c r="KQ269" s="5"/>
      <c r="KR269" s="5"/>
      <c r="KS269" s="5"/>
      <c r="KT269" s="5"/>
      <c r="KU269" s="5"/>
      <c r="KV269" s="5"/>
      <c r="KW269" s="5"/>
      <c r="KX269" s="62"/>
      <c r="KY269" s="62"/>
      <c r="KZ269" s="62"/>
      <c r="LA269" s="62"/>
      <c r="LB269" s="62"/>
      <c r="LC269" s="62"/>
      <c r="LD269" s="62"/>
      <c r="LE269" s="62"/>
      <c r="LF269" s="62"/>
      <c r="LG269" s="62"/>
      <c r="LH269" s="62"/>
      <c r="LI269" s="62"/>
      <c r="LJ269" s="62"/>
      <c r="LK269" s="62"/>
      <c r="LL269" s="62"/>
    </row>
    <row r="270" spans="1:324" x14ac:dyDescent="0.35">
      <c r="A270" s="131">
        <v>266</v>
      </c>
      <c r="B270" s="170"/>
      <c r="C270" s="170"/>
      <c r="D270" s="152">
        <v>1048</v>
      </c>
      <c r="E270" s="72" t="str">
        <f>'BVEM Scorecard'!F269</f>
        <v>Storage</v>
      </c>
      <c r="F270" s="96"/>
      <c r="G270" s="96"/>
      <c r="H270" s="96"/>
      <c r="I270" s="96"/>
      <c r="J270" s="66"/>
      <c r="K270" s="66"/>
      <c r="L270" s="66"/>
      <c r="M270" s="66"/>
      <c r="N270" s="66"/>
      <c r="O270" s="66"/>
      <c r="P270" s="66"/>
      <c r="Q270" s="66"/>
      <c r="R270" s="66"/>
      <c r="S270" s="66"/>
      <c r="T270" s="66"/>
      <c r="U270" s="66"/>
      <c r="V270" s="66"/>
      <c r="W270" s="66"/>
      <c r="X270" s="35"/>
      <c r="Y270" s="5"/>
      <c r="Z270" s="5"/>
      <c r="AA270" s="5"/>
      <c r="AB270" s="5"/>
      <c r="AC270" s="5"/>
      <c r="AD270" s="5"/>
      <c r="AE270" s="5"/>
      <c r="AF270" s="5"/>
      <c r="AG270" s="5"/>
      <c r="AH270" s="5"/>
      <c r="AI270" s="5"/>
      <c r="AJ270" s="35"/>
      <c r="AK270" s="35"/>
      <c r="AL270" s="35"/>
      <c r="AM270" s="35"/>
      <c r="AN270" s="62"/>
      <c r="AO270" s="62"/>
      <c r="AP270" s="62"/>
      <c r="AQ270" s="62"/>
      <c r="AR270" s="62"/>
      <c r="AS270" s="62"/>
      <c r="AT270" s="62"/>
      <c r="AU270" s="62"/>
      <c r="AV270" s="62"/>
      <c r="AW270" s="62"/>
      <c r="AX270" s="62"/>
      <c r="AY270" s="62"/>
      <c r="AZ270" s="62"/>
      <c r="BA270" s="62"/>
      <c r="BB270" s="62"/>
      <c r="BC270" s="5"/>
      <c r="BD270" s="5"/>
      <c r="BE270" s="5"/>
      <c r="BF270" s="5"/>
      <c r="BG270" s="5"/>
      <c r="BH270" s="5"/>
      <c r="BI270" s="5"/>
      <c r="BJ270" s="5"/>
      <c r="BK270" s="5"/>
      <c r="BL270" s="5"/>
      <c r="BM270" s="5"/>
      <c r="BN270" s="5"/>
      <c r="BO270" s="5"/>
      <c r="BP270" s="5"/>
      <c r="BQ270" s="5"/>
      <c r="BR270" s="62"/>
      <c r="BS270" s="62"/>
      <c r="BT270" s="62"/>
      <c r="BU270" s="62"/>
      <c r="BV270" s="62"/>
      <c r="BW270" s="62"/>
      <c r="BX270" s="62"/>
      <c r="BY270" s="62"/>
      <c r="BZ270" s="62"/>
      <c r="CA270" s="62"/>
      <c r="CB270" s="62"/>
      <c r="CC270" s="62"/>
      <c r="CD270" s="62"/>
      <c r="CE270" s="62"/>
      <c r="CF270" s="62"/>
      <c r="CG270" s="5"/>
      <c r="CH270" s="5"/>
      <c r="CI270" s="5"/>
      <c r="CJ270" s="5"/>
      <c r="CK270" s="5"/>
      <c r="CL270" s="5"/>
      <c r="CM270" s="5"/>
      <c r="CN270" s="5"/>
      <c r="CO270" s="5"/>
      <c r="CP270" s="5"/>
      <c r="CQ270" s="5"/>
      <c r="CR270" s="5"/>
      <c r="CS270" s="5"/>
      <c r="CT270" s="5"/>
      <c r="CU270" s="5"/>
      <c r="CV270" s="62"/>
      <c r="CW270" s="62"/>
      <c r="CX270" s="62"/>
      <c r="CY270" s="62"/>
      <c r="CZ270" s="62"/>
      <c r="DA270" s="62"/>
      <c r="DB270" s="62"/>
      <c r="DC270" s="62"/>
      <c r="DD270" s="62"/>
      <c r="DE270" s="62"/>
      <c r="DF270" s="62"/>
      <c r="DG270" s="62"/>
      <c r="DH270" s="62"/>
      <c r="DI270" s="62"/>
      <c r="DJ270" s="62"/>
      <c r="DK270" s="5"/>
      <c r="DL270" s="5"/>
      <c r="DM270" s="5"/>
      <c r="DN270" s="5"/>
      <c r="DO270" s="5"/>
      <c r="DP270" s="5"/>
      <c r="DQ270" s="5"/>
      <c r="DR270" s="5"/>
      <c r="DS270" s="5"/>
      <c r="DT270" s="5"/>
      <c r="DU270" s="5"/>
      <c r="DV270" s="5"/>
      <c r="DW270" s="5"/>
      <c r="DX270" s="5"/>
      <c r="DY270" s="5"/>
      <c r="DZ270" s="62"/>
      <c r="EA270" s="62"/>
      <c r="EB270" s="62"/>
      <c r="EC270" s="62"/>
      <c r="ED270" s="62"/>
      <c r="EE270" s="62"/>
      <c r="EF270" s="62"/>
      <c r="EG270" s="62"/>
      <c r="EH270" s="62"/>
      <c r="EI270" s="62"/>
      <c r="EJ270" s="62"/>
      <c r="EK270" s="62"/>
      <c r="EL270" s="62"/>
      <c r="EM270" s="62"/>
      <c r="EN270" s="62"/>
      <c r="EO270" s="5"/>
      <c r="EP270" s="5"/>
      <c r="EQ270" s="5"/>
      <c r="ER270" s="5"/>
      <c r="ES270" s="5"/>
      <c r="ET270" s="5"/>
      <c r="EU270" s="5"/>
      <c r="EV270" s="5"/>
      <c r="EW270" s="5"/>
      <c r="EX270" s="5"/>
      <c r="EY270" s="5"/>
      <c r="EZ270" s="5"/>
      <c r="FA270" s="5"/>
      <c r="FB270" s="5"/>
      <c r="FC270" s="5"/>
      <c r="FD270" s="62"/>
      <c r="FE270" s="62"/>
      <c r="FF270" s="62"/>
      <c r="FG270" s="62"/>
      <c r="FH270" s="62"/>
      <c r="FI270" s="62"/>
      <c r="FJ270" s="62"/>
      <c r="FK270" s="62"/>
      <c r="FL270" s="62"/>
      <c r="FM270" s="62"/>
      <c r="FN270" s="62"/>
      <c r="FO270" s="62"/>
      <c r="FP270" s="62"/>
      <c r="FQ270" s="62"/>
      <c r="FR270" s="62"/>
      <c r="FS270" s="5"/>
      <c r="FT270" s="5"/>
      <c r="FU270" s="5"/>
      <c r="FV270" s="5"/>
      <c r="FW270" s="5"/>
      <c r="FX270" s="5"/>
      <c r="FY270" s="5"/>
      <c r="FZ270" s="5"/>
      <c r="GA270" s="5"/>
      <c r="GB270" s="5"/>
      <c r="GC270" s="5"/>
      <c r="GD270" s="5"/>
      <c r="GE270" s="5"/>
      <c r="GF270" s="5"/>
      <c r="GG270" s="5"/>
      <c r="GH270" s="62"/>
      <c r="GI270" s="62"/>
      <c r="GJ270" s="62"/>
      <c r="GK270" s="62"/>
      <c r="GL270" s="62"/>
      <c r="GM270" s="62"/>
      <c r="GN270" s="62"/>
      <c r="GO270" s="62"/>
      <c r="GP270" s="62"/>
      <c r="GQ270" s="62"/>
      <c r="GR270" s="62"/>
      <c r="GS270" s="62"/>
      <c r="GT270" s="62"/>
      <c r="GU270" s="62"/>
      <c r="GV270" s="62"/>
      <c r="GW270" s="5"/>
      <c r="GX270" s="5"/>
      <c r="GY270" s="5"/>
      <c r="GZ270" s="5"/>
      <c r="HA270" s="5"/>
      <c r="HB270" s="5"/>
      <c r="HC270" s="5"/>
      <c r="HD270" s="5"/>
      <c r="HE270" s="5"/>
      <c r="HF270" s="5"/>
      <c r="HG270" s="5"/>
      <c r="HH270" s="5"/>
      <c r="HI270" s="5"/>
      <c r="HJ270" s="5"/>
      <c r="HK270" s="5"/>
      <c r="HL270" s="62"/>
      <c r="HM270" s="62"/>
      <c r="HN270" s="62"/>
      <c r="HO270" s="62"/>
      <c r="HP270" s="62"/>
      <c r="HQ270" s="62"/>
      <c r="HR270" s="62"/>
      <c r="HS270" s="62"/>
      <c r="HT270" s="62"/>
      <c r="HU270" s="62"/>
      <c r="HV270" s="62"/>
      <c r="HW270" s="62"/>
      <c r="HX270" s="62"/>
      <c r="HY270" s="62"/>
      <c r="HZ270" s="62"/>
      <c r="IA270" s="5"/>
      <c r="IB270" s="5"/>
      <c r="IC270" s="5"/>
      <c r="ID270" s="5"/>
      <c r="IE270" s="5"/>
      <c r="IF270" s="5"/>
      <c r="IG270" s="5"/>
      <c r="IH270" s="5"/>
      <c r="II270" s="5"/>
      <c r="IJ270" s="5"/>
      <c r="IK270" s="5"/>
      <c r="IL270" s="5"/>
      <c r="IM270" s="5"/>
      <c r="IN270" s="5"/>
      <c r="IO270" s="5"/>
      <c r="IP270" s="62"/>
      <c r="IQ270" s="62"/>
      <c r="IR270" s="62"/>
      <c r="IS270" s="62"/>
      <c r="IT270" s="62"/>
      <c r="IU270" s="62"/>
      <c r="IV270" s="62"/>
      <c r="IW270" s="62"/>
      <c r="IX270" s="62"/>
      <c r="IY270" s="62"/>
      <c r="IZ270" s="62"/>
      <c r="JA270" s="62"/>
      <c r="JB270" s="62"/>
      <c r="JC270" s="62"/>
      <c r="JD270" s="62"/>
      <c r="JE270" s="5"/>
      <c r="JF270" s="5"/>
      <c r="JG270" s="5"/>
      <c r="JH270" s="5"/>
      <c r="JI270" s="5"/>
      <c r="JJ270" s="5"/>
      <c r="JK270" s="5"/>
      <c r="JL270" s="5"/>
      <c r="JM270" s="5"/>
      <c r="JN270" s="5"/>
      <c r="JO270" s="5"/>
      <c r="JP270" s="5"/>
      <c r="JQ270" s="5"/>
      <c r="JR270" s="5"/>
      <c r="JS270" s="5"/>
      <c r="JT270" s="62"/>
      <c r="JU270" s="62"/>
      <c r="JV270" s="62"/>
      <c r="JW270" s="62"/>
      <c r="JX270" s="62"/>
      <c r="JY270" s="62"/>
      <c r="JZ270" s="62"/>
      <c r="KA270" s="62"/>
      <c r="KB270" s="62"/>
      <c r="KC270" s="62"/>
      <c r="KD270" s="62"/>
      <c r="KE270" s="62"/>
      <c r="KF270" s="62"/>
      <c r="KG270" s="62"/>
      <c r="KH270" s="62"/>
      <c r="KI270" s="5"/>
      <c r="KJ270" s="5"/>
      <c r="KK270" s="5"/>
      <c r="KL270" s="5"/>
      <c r="KM270" s="5"/>
      <c r="KN270" s="5"/>
      <c r="KO270" s="5"/>
      <c r="KP270" s="5"/>
      <c r="KQ270" s="5"/>
      <c r="KR270" s="5"/>
      <c r="KS270" s="5"/>
      <c r="KT270" s="5"/>
      <c r="KU270" s="5"/>
      <c r="KV270" s="5"/>
      <c r="KW270" s="5"/>
      <c r="KX270" s="62"/>
      <c r="KY270" s="62"/>
      <c r="KZ270" s="62"/>
      <c r="LA270" s="62"/>
      <c r="LB270" s="62"/>
      <c r="LC270" s="62"/>
      <c r="LD270" s="62"/>
      <c r="LE270" s="62"/>
      <c r="LF270" s="62"/>
      <c r="LG270" s="62"/>
      <c r="LH270" s="62"/>
      <c r="LI270" s="62"/>
      <c r="LJ270" s="62"/>
      <c r="LK270" s="62"/>
      <c r="LL270" s="62"/>
    </row>
    <row r="271" spans="1:324" x14ac:dyDescent="0.35">
      <c r="A271" s="131">
        <v>267</v>
      </c>
      <c r="B271" s="170"/>
      <c r="C271" s="170"/>
      <c r="D271" s="152">
        <v>1053</v>
      </c>
      <c r="E271" s="72" t="str">
        <f>'BVEM Scorecard'!F270</f>
        <v>Storage</v>
      </c>
      <c r="F271" s="96"/>
      <c r="G271" s="96"/>
      <c r="H271" s="96"/>
      <c r="I271" s="96"/>
      <c r="J271" s="66"/>
      <c r="K271" s="66"/>
      <c r="L271" s="66"/>
      <c r="M271" s="66"/>
      <c r="N271" s="66"/>
      <c r="O271" s="66"/>
      <c r="P271" s="66"/>
      <c r="Q271" s="66"/>
      <c r="R271" s="66"/>
      <c r="S271" s="66"/>
      <c r="T271" s="66"/>
      <c r="U271" s="66"/>
      <c r="V271" s="66"/>
      <c r="W271" s="66"/>
      <c r="X271" s="35"/>
      <c r="Y271" s="5"/>
      <c r="Z271" s="5"/>
      <c r="AA271" s="5"/>
      <c r="AB271" s="5"/>
      <c r="AC271" s="5"/>
      <c r="AD271" s="5"/>
      <c r="AE271" s="5"/>
      <c r="AF271" s="5"/>
      <c r="AG271" s="5"/>
      <c r="AH271" s="5"/>
      <c r="AI271" s="5"/>
      <c r="AJ271" s="35"/>
      <c r="AK271" s="35"/>
      <c r="AL271" s="35"/>
      <c r="AM271" s="35"/>
      <c r="AN271" s="62"/>
      <c r="AO271" s="62"/>
      <c r="AP271" s="62"/>
      <c r="AQ271" s="62"/>
      <c r="AR271" s="62"/>
      <c r="AS271" s="62"/>
      <c r="AT271" s="62"/>
      <c r="AU271" s="62"/>
      <c r="AV271" s="62"/>
      <c r="AW271" s="62"/>
      <c r="AX271" s="62"/>
      <c r="AY271" s="62"/>
      <c r="AZ271" s="62"/>
      <c r="BA271" s="62"/>
      <c r="BB271" s="62"/>
      <c r="BC271" s="5"/>
      <c r="BD271" s="5"/>
      <c r="BE271" s="5"/>
      <c r="BF271" s="5"/>
      <c r="BG271" s="5"/>
      <c r="BH271" s="5"/>
      <c r="BI271" s="5"/>
      <c r="BJ271" s="5"/>
      <c r="BK271" s="5"/>
      <c r="BL271" s="5"/>
      <c r="BM271" s="5"/>
      <c r="BN271" s="5"/>
      <c r="BO271" s="5"/>
      <c r="BP271" s="5"/>
      <c r="BQ271" s="5"/>
      <c r="BR271" s="62"/>
      <c r="BS271" s="62"/>
      <c r="BT271" s="62"/>
      <c r="BU271" s="62"/>
      <c r="BV271" s="62"/>
      <c r="BW271" s="62"/>
      <c r="BX271" s="62"/>
      <c r="BY271" s="62"/>
      <c r="BZ271" s="62"/>
      <c r="CA271" s="62"/>
      <c r="CB271" s="62"/>
      <c r="CC271" s="62"/>
      <c r="CD271" s="62"/>
      <c r="CE271" s="62"/>
      <c r="CF271" s="62"/>
      <c r="CG271" s="5"/>
      <c r="CH271" s="5"/>
      <c r="CI271" s="5"/>
      <c r="CJ271" s="5"/>
      <c r="CK271" s="5"/>
      <c r="CL271" s="5"/>
      <c r="CM271" s="5"/>
      <c r="CN271" s="5"/>
      <c r="CO271" s="5"/>
      <c r="CP271" s="5"/>
      <c r="CQ271" s="5"/>
      <c r="CR271" s="5"/>
      <c r="CS271" s="5"/>
      <c r="CT271" s="5"/>
      <c r="CU271" s="5"/>
      <c r="CV271" s="62"/>
      <c r="CW271" s="62"/>
      <c r="CX271" s="62"/>
      <c r="CY271" s="62"/>
      <c r="CZ271" s="62"/>
      <c r="DA271" s="62"/>
      <c r="DB271" s="62"/>
      <c r="DC271" s="62"/>
      <c r="DD271" s="62"/>
      <c r="DE271" s="62"/>
      <c r="DF271" s="62"/>
      <c r="DG271" s="62"/>
      <c r="DH271" s="62"/>
      <c r="DI271" s="62"/>
      <c r="DJ271" s="62"/>
      <c r="DK271" s="5"/>
      <c r="DL271" s="5"/>
      <c r="DM271" s="5"/>
      <c r="DN271" s="5"/>
      <c r="DO271" s="5"/>
      <c r="DP271" s="5"/>
      <c r="DQ271" s="5"/>
      <c r="DR271" s="5"/>
      <c r="DS271" s="5"/>
      <c r="DT271" s="5"/>
      <c r="DU271" s="5"/>
      <c r="DV271" s="5"/>
      <c r="DW271" s="5"/>
      <c r="DX271" s="5"/>
      <c r="DY271" s="5"/>
      <c r="DZ271" s="62"/>
      <c r="EA271" s="62"/>
      <c r="EB271" s="62"/>
      <c r="EC271" s="62"/>
      <c r="ED271" s="62"/>
      <c r="EE271" s="62"/>
      <c r="EF271" s="62"/>
      <c r="EG271" s="62"/>
      <c r="EH271" s="62"/>
      <c r="EI271" s="62"/>
      <c r="EJ271" s="62"/>
      <c r="EK271" s="62"/>
      <c r="EL271" s="62"/>
      <c r="EM271" s="62"/>
      <c r="EN271" s="62"/>
      <c r="EO271" s="5"/>
      <c r="EP271" s="5"/>
      <c r="EQ271" s="5"/>
      <c r="ER271" s="5"/>
      <c r="ES271" s="5"/>
      <c r="ET271" s="5"/>
      <c r="EU271" s="5"/>
      <c r="EV271" s="5"/>
      <c r="EW271" s="5"/>
      <c r="EX271" s="5"/>
      <c r="EY271" s="5"/>
      <c r="EZ271" s="5"/>
      <c r="FA271" s="5"/>
      <c r="FB271" s="5"/>
      <c r="FC271" s="5"/>
      <c r="FD271" s="62"/>
      <c r="FE271" s="62"/>
      <c r="FF271" s="62"/>
      <c r="FG271" s="62"/>
      <c r="FH271" s="62"/>
      <c r="FI271" s="62"/>
      <c r="FJ271" s="62"/>
      <c r="FK271" s="62"/>
      <c r="FL271" s="62"/>
      <c r="FM271" s="62"/>
      <c r="FN271" s="62"/>
      <c r="FO271" s="62"/>
      <c r="FP271" s="62"/>
      <c r="FQ271" s="62"/>
      <c r="FR271" s="62"/>
      <c r="FS271" s="5"/>
      <c r="FT271" s="5"/>
      <c r="FU271" s="5"/>
      <c r="FV271" s="5"/>
      <c r="FW271" s="5"/>
      <c r="FX271" s="5"/>
      <c r="FY271" s="5"/>
      <c r="FZ271" s="5"/>
      <c r="GA271" s="5"/>
      <c r="GB271" s="5"/>
      <c r="GC271" s="5"/>
      <c r="GD271" s="5"/>
      <c r="GE271" s="5"/>
      <c r="GF271" s="5"/>
      <c r="GG271" s="5"/>
      <c r="GH271" s="62"/>
      <c r="GI271" s="62"/>
      <c r="GJ271" s="62"/>
      <c r="GK271" s="62"/>
      <c r="GL271" s="62"/>
      <c r="GM271" s="62"/>
      <c r="GN271" s="62"/>
      <c r="GO271" s="62"/>
      <c r="GP271" s="62"/>
      <c r="GQ271" s="62"/>
      <c r="GR271" s="62"/>
      <c r="GS271" s="62"/>
      <c r="GT271" s="62"/>
      <c r="GU271" s="62"/>
      <c r="GV271" s="62"/>
      <c r="GW271" s="5"/>
      <c r="GX271" s="5"/>
      <c r="GY271" s="5"/>
      <c r="GZ271" s="5"/>
      <c r="HA271" s="5"/>
      <c r="HB271" s="5"/>
      <c r="HC271" s="5"/>
      <c r="HD271" s="5"/>
      <c r="HE271" s="5"/>
      <c r="HF271" s="5"/>
      <c r="HG271" s="5"/>
      <c r="HH271" s="5"/>
      <c r="HI271" s="5"/>
      <c r="HJ271" s="5"/>
      <c r="HK271" s="5"/>
      <c r="HL271" s="62"/>
      <c r="HM271" s="62"/>
      <c r="HN271" s="62"/>
      <c r="HO271" s="62"/>
      <c r="HP271" s="62"/>
      <c r="HQ271" s="62"/>
      <c r="HR271" s="62"/>
      <c r="HS271" s="62"/>
      <c r="HT271" s="62"/>
      <c r="HU271" s="62"/>
      <c r="HV271" s="62"/>
      <c r="HW271" s="62"/>
      <c r="HX271" s="62"/>
      <c r="HY271" s="62"/>
      <c r="HZ271" s="62"/>
      <c r="IA271" s="5"/>
      <c r="IB271" s="5"/>
      <c r="IC271" s="5"/>
      <c r="ID271" s="5"/>
      <c r="IE271" s="5"/>
      <c r="IF271" s="5"/>
      <c r="IG271" s="5"/>
      <c r="IH271" s="5"/>
      <c r="II271" s="5"/>
      <c r="IJ271" s="5"/>
      <c r="IK271" s="5"/>
      <c r="IL271" s="5"/>
      <c r="IM271" s="5"/>
      <c r="IN271" s="5"/>
      <c r="IO271" s="5"/>
      <c r="IP271" s="62"/>
      <c r="IQ271" s="62"/>
      <c r="IR271" s="62"/>
      <c r="IS271" s="62"/>
      <c r="IT271" s="62"/>
      <c r="IU271" s="62"/>
      <c r="IV271" s="62"/>
      <c r="IW271" s="62"/>
      <c r="IX271" s="62"/>
      <c r="IY271" s="62"/>
      <c r="IZ271" s="62"/>
      <c r="JA271" s="62"/>
      <c r="JB271" s="62"/>
      <c r="JC271" s="62"/>
      <c r="JD271" s="62"/>
      <c r="JE271" s="5"/>
      <c r="JF271" s="5"/>
      <c r="JG271" s="5"/>
      <c r="JH271" s="5"/>
      <c r="JI271" s="5"/>
      <c r="JJ271" s="5"/>
      <c r="JK271" s="5"/>
      <c r="JL271" s="5"/>
      <c r="JM271" s="5"/>
      <c r="JN271" s="5"/>
      <c r="JO271" s="5"/>
      <c r="JP271" s="5"/>
      <c r="JQ271" s="5"/>
      <c r="JR271" s="5"/>
      <c r="JS271" s="5"/>
      <c r="JT271" s="62"/>
      <c r="JU271" s="62"/>
      <c r="JV271" s="62"/>
      <c r="JW271" s="62"/>
      <c r="JX271" s="62"/>
      <c r="JY271" s="62"/>
      <c r="JZ271" s="62"/>
      <c r="KA271" s="62"/>
      <c r="KB271" s="62"/>
      <c r="KC271" s="62"/>
      <c r="KD271" s="62"/>
      <c r="KE271" s="62"/>
      <c r="KF271" s="62"/>
      <c r="KG271" s="62"/>
      <c r="KH271" s="62"/>
      <c r="KI271" s="5"/>
      <c r="KJ271" s="5"/>
      <c r="KK271" s="5"/>
      <c r="KL271" s="5"/>
      <c r="KM271" s="5"/>
      <c r="KN271" s="5"/>
      <c r="KO271" s="5"/>
      <c r="KP271" s="5"/>
      <c r="KQ271" s="5"/>
      <c r="KR271" s="5"/>
      <c r="KS271" s="5"/>
      <c r="KT271" s="5"/>
      <c r="KU271" s="5"/>
      <c r="KV271" s="5"/>
      <c r="KW271" s="5"/>
      <c r="KX271" s="62"/>
      <c r="KY271" s="62"/>
      <c r="KZ271" s="62"/>
      <c r="LA271" s="62"/>
      <c r="LB271" s="62"/>
      <c r="LC271" s="62"/>
      <c r="LD271" s="62"/>
      <c r="LE271" s="62"/>
      <c r="LF271" s="62"/>
      <c r="LG271" s="62"/>
      <c r="LH271" s="62"/>
      <c r="LI271" s="62"/>
      <c r="LJ271" s="62"/>
      <c r="LK271" s="62"/>
      <c r="LL271" s="62"/>
    </row>
    <row r="272" spans="1:324" x14ac:dyDescent="0.35">
      <c r="A272" s="131">
        <v>268</v>
      </c>
      <c r="B272" s="170"/>
      <c r="C272" s="170"/>
      <c r="D272" s="152">
        <v>819</v>
      </c>
      <c r="E272" s="72" t="str">
        <f>'BVEM Scorecard'!F271</f>
        <v>Solar + Storage</v>
      </c>
      <c r="F272" s="96"/>
      <c r="G272" s="96"/>
      <c r="H272" s="96"/>
      <c r="I272" s="96"/>
      <c r="J272" s="66"/>
      <c r="K272" s="66"/>
      <c r="L272" s="66"/>
      <c r="M272" s="66"/>
      <c r="N272" s="66"/>
      <c r="O272" s="66"/>
      <c r="P272" s="66"/>
      <c r="Q272" s="66"/>
      <c r="R272" s="66"/>
      <c r="S272" s="66"/>
      <c r="T272" s="66"/>
      <c r="U272" s="66"/>
      <c r="V272" s="66"/>
      <c r="W272" s="66"/>
      <c r="X272" s="35"/>
      <c r="Y272" s="5"/>
      <c r="Z272" s="5"/>
      <c r="AA272" s="5"/>
      <c r="AB272" s="5"/>
      <c r="AC272" s="5"/>
      <c r="AD272" s="5"/>
      <c r="AE272" s="5"/>
      <c r="AF272" s="5"/>
      <c r="AG272" s="5"/>
      <c r="AH272" s="5"/>
      <c r="AI272" s="5"/>
      <c r="AJ272" s="35"/>
      <c r="AK272" s="35"/>
      <c r="AL272" s="35"/>
      <c r="AM272" s="35"/>
      <c r="AN272" s="62"/>
      <c r="AO272" s="62"/>
      <c r="AP272" s="62"/>
      <c r="AQ272" s="62"/>
      <c r="AR272" s="62"/>
      <c r="AS272" s="62"/>
      <c r="AT272" s="62"/>
      <c r="AU272" s="62"/>
      <c r="AV272" s="62"/>
      <c r="AW272" s="62"/>
      <c r="AX272" s="62"/>
      <c r="AY272" s="62"/>
      <c r="AZ272" s="62"/>
      <c r="BA272" s="62"/>
      <c r="BB272" s="62"/>
      <c r="BC272" s="5"/>
      <c r="BD272" s="5"/>
      <c r="BE272" s="5"/>
      <c r="BF272" s="5"/>
      <c r="BG272" s="5"/>
      <c r="BH272" s="5"/>
      <c r="BI272" s="5"/>
      <c r="BJ272" s="5"/>
      <c r="BK272" s="5"/>
      <c r="BL272" s="5"/>
      <c r="BM272" s="5"/>
      <c r="BN272" s="5"/>
      <c r="BO272" s="5"/>
      <c r="BP272" s="5"/>
      <c r="BQ272" s="5"/>
      <c r="BR272" s="62"/>
      <c r="BS272" s="62"/>
      <c r="BT272" s="62"/>
      <c r="BU272" s="62"/>
      <c r="BV272" s="62"/>
      <c r="BW272" s="62"/>
      <c r="BX272" s="62"/>
      <c r="BY272" s="62"/>
      <c r="BZ272" s="62"/>
      <c r="CA272" s="62"/>
      <c r="CB272" s="62"/>
      <c r="CC272" s="62"/>
      <c r="CD272" s="62"/>
      <c r="CE272" s="62"/>
      <c r="CF272" s="62"/>
      <c r="CG272" s="5"/>
      <c r="CH272" s="5"/>
      <c r="CI272" s="5"/>
      <c r="CJ272" s="5"/>
      <c r="CK272" s="5"/>
      <c r="CL272" s="5"/>
      <c r="CM272" s="5"/>
      <c r="CN272" s="5"/>
      <c r="CO272" s="5"/>
      <c r="CP272" s="5"/>
      <c r="CQ272" s="5"/>
      <c r="CR272" s="5"/>
      <c r="CS272" s="5"/>
      <c r="CT272" s="5"/>
      <c r="CU272" s="5"/>
      <c r="CV272" s="62"/>
      <c r="CW272" s="62"/>
      <c r="CX272" s="62"/>
      <c r="CY272" s="62"/>
      <c r="CZ272" s="62"/>
      <c r="DA272" s="62"/>
      <c r="DB272" s="62"/>
      <c r="DC272" s="62"/>
      <c r="DD272" s="62"/>
      <c r="DE272" s="62"/>
      <c r="DF272" s="62"/>
      <c r="DG272" s="62"/>
      <c r="DH272" s="62"/>
      <c r="DI272" s="62"/>
      <c r="DJ272" s="62"/>
      <c r="DK272" s="5"/>
      <c r="DL272" s="5"/>
      <c r="DM272" s="5"/>
      <c r="DN272" s="5"/>
      <c r="DO272" s="5"/>
      <c r="DP272" s="5"/>
      <c r="DQ272" s="5"/>
      <c r="DR272" s="5"/>
      <c r="DS272" s="5"/>
      <c r="DT272" s="5"/>
      <c r="DU272" s="5"/>
      <c r="DV272" s="5"/>
      <c r="DW272" s="5"/>
      <c r="DX272" s="5"/>
      <c r="DY272" s="5"/>
      <c r="DZ272" s="62"/>
      <c r="EA272" s="62"/>
      <c r="EB272" s="62"/>
      <c r="EC272" s="62"/>
      <c r="ED272" s="62"/>
      <c r="EE272" s="62"/>
      <c r="EF272" s="62"/>
      <c r="EG272" s="62"/>
      <c r="EH272" s="62"/>
      <c r="EI272" s="62"/>
      <c r="EJ272" s="62"/>
      <c r="EK272" s="62"/>
      <c r="EL272" s="62"/>
      <c r="EM272" s="62"/>
      <c r="EN272" s="62"/>
      <c r="EO272" s="5"/>
      <c r="EP272" s="5"/>
      <c r="EQ272" s="5"/>
      <c r="ER272" s="5"/>
      <c r="ES272" s="5"/>
      <c r="ET272" s="5"/>
      <c r="EU272" s="5"/>
      <c r="EV272" s="5"/>
      <c r="EW272" s="5"/>
      <c r="EX272" s="5"/>
      <c r="EY272" s="5"/>
      <c r="EZ272" s="5"/>
      <c r="FA272" s="5"/>
      <c r="FB272" s="5"/>
      <c r="FC272" s="5"/>
      <c r="FD272" s="62"/>
      <c r="FE272" s="62"/>
      <c r="FF272" s="62"/>
      <c r="FG272" s="62"/>
      <c r="FH272" s="62"/>
      <c r="FI272" s="62"/>
      <c r="FJ272" s="62"/>
      <c r="FK272" s="62"/>
      <c r="FL272" s="62"/>
      <c r="FM272" s="62"/>
      <c r="FN272" s="62"/>
      <c r="FO272" s="62"/>
      <c r="FP272" s="62"/>
      <c r="FQ272" s="62"/>
      <c r="FR272" s="62"/>
      <c r="FS272" s="5"/>
      <c r="FT272" s="5"/>
      <c r="FU272" s="5"/>
      <c r="FV272" s="5"/>
      <c r="FW272" s="5"/>
      <c r="FX272" s="5"/>
      <c r="FY272" s="5"/>
      <c r="FZ272" s="5"/>
      <c r="GA272" s="5"/>
      <c r="GB272" s="5"/>
      <c r="GC272" s="5"/>
      <c r="GD272" s="5"/>
      <c r="GE272" s="5"/>
      <c r="GF272" s="5"/>
      <c r="GG272" s="5"/>
      <c r="GH272" s="62"/>
      <c r="GI272" s="62"/>
      <c r="GJ272" s="62"/>
      <c r="GK272" s="62"/>
      <c r="GL272" s="62"/>
      <c r="GM272" s="62"/>
      <c r="GN272" s="62"/>
      <c r="GO272" s="62"/>
      <c r="GP272" s="62"/>
      <c r="GQ272" s="62"/>
      <c r="GR272" s="62"/>
      <c r="GS272" s="62"/>
      <c r="GT272" s="62"/>
      <c r="GU272" s="62"/>
      <c r="GV272" s="62"/>
      <c r="GW272" s="5"/>
      <c r="GX272" s="5"/>
      <c r="GY272" s="5"/>
      <c r="GZ272" s="5"/>
      <c r="HA272" s="5"/>
      <c r="HB272" s="5"/>
      <c r="HC272" s="5"/>
      <c r="HD272" s="5"/>
      <c r="HE272" s="5"/>
      <c r="HF272" s="5"/>
      <c r="HG272" s="5"/>
      <c r="HH272" s="5"/>
      <c r="HI272" s="5"/>
      <c r="HJ272" s="5"/>
      <c r="HK272" s="5"/>
      <c r="HL272" s="62"/>
      <c r="HM272" s="62"/>
      <c r="HN272" s="62"/>
      <c r="HO272" s="62"/>
      <c r="HP272" s="62"/>
      <c r="HQ272" s="62"/>
      <c r="HR272" s="62"/>
      <c r="HS272" s="62"/>
      <c r="HT272" s="62"/>
      <c r="HU272" s="62"/>
      <c r="HV272" s="62"/>
      <c r="HW272" s="62"/>
      <c r="HX272" s="62"/>
      <c r="HY272" s="62"/>
      <c r="HZ272" s="62"/>
      <c r="IA272" s="5"/>
      <c r="IB272" s="5"/>
      <c r="IC272" s="5"/>
      <c r="ID272" s="5"/>
      <c r="IE272" s="5"/>
      <c r="IF272" s="5"/>
      <c r="IG272" s="5"/>
      <c r="IH272" s="5"/>
      <c r="II272" s="5"/>
      <c r="IJ272" s="5"/>
      <c r="IK272" s="5"/>
      <c r="IL272" s="5"/>
      <c r="IM272" s="5"/>
      <c r="IN272" s="5"/>
      <c r="IO272" s="5"/>
      <c r="IP272" s="62"/>
      <c r="IQ272" s="62"/>
      <c r="IR272" s="62"/>
      <c r="IS272" s="62"/>
      <c r="IT272" s="62"/>
      <c r="IU272" s="62"/>
      <c r="IV272" s="62"/>
      <c r="IW272" s="62"/>
      <c r="IX272" s="62"/>
      <c r="IY272" s="62"/>
      <c r="IZ272" s="62"/>
      <c r="JA272" s="62"/>
      <c r="JB272" s="62"/>
      <c r="JC272" s="62"/>
      <c r="JD272" s="62"/>
      <c r="JE272" s="5"/>
      <c r="JF272" s="5"/>
      <c r="JG272" s="5"/>
      <c r="JH272" s="5"/>
      <c r="JI272" s="5"/>
      <c r="JJ272" s="5"/>
      <c r="JK272" s="5"/>
      <c r="JL272" s="5"/>
      <c r="JM272" s="5"/>
      <c r="JN272" s="5"/>
      <c r="JO272" s="5"/>
      <c r="JP272" s="5"/>
      <c r="JQ272" s="5"/>
      <c r="JR272" s="5"/>
      <c r="JS272" s="5"/>
      <c r="JT272" s="62"/>
      <c r="JU272" s="62"/>
      <c r="JV272" s="62"/>
      <c r="JW272" s="62"/>
      <c r="JX272" s="62"/>
      <c r="JY272" s="62"/>
      <c r="JZ272" s="62"/>
      <c r="KA272" s="62"/>
      <c r="KB272" s="62"/>
      <c r="KC272" s="62"/>
      <c r="KD272" s="62"/>
      <c r="KE272" s="62"/>
      <c r="KF272" s="62"/>
      <c r="KG272" s="62"/>
      <c r="KH272" s="62"/>
      <c r="KI272" s="5"/>
      <c r="KJ272" s="5"/>
      <c r="KK272" s="5"/>
      <c r="KL272" s="5"/>
      <c r="KM272" s="5"/>
      <c r="KN272" s="5"/>
      <c r="KO272" s="5"/>
      <c r="KP272" s="5"/>
      <c r="KQ272" s="5"/>
      <c r="KR272" s="5"/>
      <c r="KS272" s="5"/>
      <c r="KT272" s="5"/>
      <c r="KU272" s="5"/>
      <c r="KV272" s="5"/>
      <c r="KW272" s="5"/>
      <c r="KX272" s="62"/>
      <c r="KY272" s="62"/>
      <c r="KZ272" s="62"/>
      <c r="LA272" s="62"/>
      <c r="LB272" s="62"/>
      <c r="LC272" s="62"/>
      <c r="LD272" s="62"/>
      <c r="LE272" s="62"/>
      <c r="LF272" s="62"/>
      <c r="LG272" s="62"/>
      <c r="LH272" s="62"/>
      <c r="LI272" s="62"/>
      <c r="LJ272" s="62"/>
      <c r="LK272" s="62"/>
      <c r="LL272" s="62"/>
    </row>
    <row r="273" spans="1:324" x14ac:dyDescent="0.35">
      <c r="A273" s="131">
        <v>269</v>
      </c>
      <c r="B273" s="170"/>
      <c r="C273" s="170"/>
      <c r="D273" s="152">
        <v>1058</v>
      </c>
      <c r="E273" s="72" t="str">
        <f>'BVEM Scorecard'!F272</f>
        <v>Storage</v>
      </c>
      <c r="F273" s="96"/>
      <c r="G273" s="96"/>
      <c r="H273" s="96"/>
      <c r="I273" s="96"/>
      <c r="J273" s="66"/>
      <c r="K273" s="66"/>
      <c r="L273" s="66"/>
      <c r="M273" s="66"/>
      <c r="N273" s="66"/>
      <c r="O273" s="66"/>
      <c r="P273" s="66"/>
      <c r="Q273" s="66"/>
      <c r="R273" s="66"/>
      <c r="S273" s="66"/>
      <c r="T273" s="66"/>
      <c r="U273" s="66"/>
      <c r="V273" s="66"/>
      <c r="W273" s="66"/>
      <c r="X273" s="35"/>
      <c r="Y273" s="5"/>
      <c r="Z273" s="5"/>
      <c r="AA273" s="5"/>
      <c r="AB273" s="5"/>
      <c r="AC273" s="5"/>
      <c r="AD273" s="5"/>
      <c r="AE273" s="5"/>
      <c r="AF273" s="5"/>
      <c r="AG273" s="5"/>
      <c r="AH273" s="5"/>
      <c r="AI273" s="5"/>
      <c r="AJ273" s="35"/>
      <c r="AK273" s="35"/>
      <c r="AL273" s="35"/>
      <c r="AM273" s="35"/>
      <c r="AN273" s="62"/>
      <c r="AO273" s="62"/>
      <c r="AP273" s="62"/>
      <c r="AQ273" s="62"/>
      <c r="AR273" s="62"/>
      <c r="AS273" s="62"/>
      <c r="AT273" s="62"/>
      <c r="AU273" s="62"/>
      <c r="AV273" s="62"/>
      <c r="AW273" s="62"/>
      <c r="AX273" s="62"/>
      <c r="AY273" s="62"/>
      <c r="AZ273" s="62"/>
      <c r="BA273" s="62"/>
      <c r="BB273" s="62"/>
      <c r="BC273" s="5"/>
      <c r="BD273" s="5"/>
      <c r="BE273" s="5"/>
      <c r="BF273" s="5"/>
      <c r="BG273" s="5"/>
      <c r="BH273" s="5"/>
      <c r="BI273" s="5"/>
      <c r="BJ273" s="5"/>
      <c r="BK273" s="5"/>
      <c r="BL273" s="5"/>
      <c r="BM273" s="5"/>
      <c r="BN273" s="5"/>
      <c r="BO273" s="5"/>
      <c r="BP273" s="5"/>
      <c r="BQ273" s="5"/>
      <c r="BR273" s="62"/>
      <c r="BS273" s="62"/>
      <c r="BT273" s="62"/>
      <c r="BU273" s="62"/>
      <c r="BV273" s="62"/>
      <c r="BW273" s="62"/>
      <c r="BX273" s="62"/>
      <c r="BY273" s="62"/>
      <c r="BZ273" s="62"/>
      <c r="CA273" s="62"/>
      <c r="CB273" s="62"/>
      <c r="CC273" s="62"/>
      <c r="CD273" s="62"/>
      <c r="CE273" s="62"/>
      <c r="CF273" s="62"/>
      <c r="CG273" s="5"/>
      <c r="CH273" s="5"/>
      <c r="CI273" s="5"/>
      <c r="CJ273" s="5"/>
      <c r="CK273" s="5"/>
      <c r="CL273" s="5"/>
      <c r="CM273" s="5"/>
      <c r="CN273" s="5"/>
      <c r="CO273" s="5"/>
      <c r="CP273" s="5"/>
      <c r="CQ273" s="5"/>
      <c r="CR273" s="5"/>
      <c r="CS273" s="5"/>
      <c r="CT273" s="5"/>
      <c r="CU273" s="5"/>
      <c r="CV273" s="62"/>
      <c r="CW273" s="62"/>
      <c r="CX273" s="62"/>
      <c r="CY273" s="62"/>
      <c r="CZ273" s="62"/>
      <c r="DA273" s="62"/>
      <c r="DB273" s="62"/>
      <c r="DC273" s="62"/>
      <c r="DD273" s="62"/>
      <c r="DE273" s="62"/>
      <c r="DF273" s="62"/>
      <c r="DG273" s="62"/>
      <c r="DH273" s="62"/>
      <c r="DI273" s="62"/>
      <c r="DJ273" s="62"/>
      <c r="DK273" s="5"/>
      <c r="DL273" s="5"/>
      <c r="DM273" s="5"/>
      <c r="DN273" s="5"/>
      <c r="DO273" s="5"/>
      <c r="DP273" s="5"/>
      <c r="DQ273" s="5"/>
      <c r="DR273" s="5"/>
      <c r="DS273" s="5"/>
      <c r="DT273" s="5"/>
      <c r="DU273" s="5"/>
      <c r="DV273" s="5"/>
      <c r="DW273" s="5"/>
      <c r="DX273" s="5"/>
      <c r="DY273" s="5"/>
      <c r="DZ273" s="62"/>
      <c r="EA273" s="62"/>
      <c r="EB273" s="62"/>
      <c r="EC273" s="62"/>
      <c r="ED273" s="62"/>
      <c r="EE273" s="62"/>
      <c r="EF273" s="62"/>
      <c r="EG273" s="62"/>
      <c r="EH273" s="62"/>
      <c r="EI273" s="62"/>
      <c r="EJ273" s="62"/>
      <c r="EK273" s="62"/>
      <c r="EL273" s="62"/>
      <c r="EM273" s="62"/>
      <c r="EN273" s="62"/>
      <c r="EO273" s="5"/>
      <c r="EP273" s="5"/>
      <c r="EQ273" s="5"/>
      <c r="ER273" s="5"/>
      <c r="ES273" s="5"/>
      <c r="ET273" s="5"/>
      <c r="EU273" s="5"/>
      <c r="EV273" s="5"/>
      <c r="EW273" s="5"/>
      <c r="EX273" s="5"/>
      <c r="EY273" s="5"/>
      <c r="EZ273" s="5"/>
      <c r="FA273" s="5"/>
      <c r="FB273" s="5"/>
      <c r="FC273" s="5"/>
      <c r="FD273" s="62"/>
      <c r="FE273" s="62"/>
      <c r="FF273" s="62"/>
      <c r="FG273" s="62"/>
      <c r="FH273" s="62"/>
      <c r="FI273" s="62"/>
      <c r="FJ273" s="62"/>
      <c r="FK273" s="62"/>
      <c r="FL273" s="62"/>
      <c r="FM273" s="62"/>
      <c r="FN273" s="62"/>
      <c r="FO273" s="62"/>
      <c r="FP273" s="62"/>
      <c r="FQ273" s="62"/>
      <c r="FR273" s="62"/>
      <c r="FS273" s="5"/>
      <c r="FT273" s="5"/>
      <c r="FU273" s="5"/>
      <c r="FV273" s="5"/>
      <c r="FW273" s="5"/>
      <c r="FX273" s="5"/>
      <c r="FY273" s="5"/>
      <c r="FZ273" s="5"/>
      <c r="GA273" s="5"/>
      <c r="GB273" s="5"/>
      <c r="GC273" s="5"/>
      <c r="GD273" s="5"/>
      <c r="GE273" s="5"/>
      <c r="GF273" s="5"/>
      <c r="GG273" s="5"/>
      <c r="GH273" s="62"/>
      <c r="GI273" s="62"/>
      <c r="GJ273" s="62"/>
      <c r="GK273" s="62"/>
      <c r="GL273" s="62"/>
      <c r="GM273" s="62"/>
      <c r="GN273" s="62"/>
      <c r="GO273" s="62"/>
      <c r="GP273" s="62"/>
      <c r="GQ273" s="62"/>
      <c r="GR273" s="62"/>
      <c r="GS273" s="62"/>
      <c r="GT273" s="62"/>
      <c r="GU273" s="62"/>
      <c r="GV273" s="62"/>
      <c r="GW273" s="5"/>
      <c r="GX273" s="5"/>
      <c r="GY273" s="5"/>
      <c r="GZ273" s="5"/>
      <c r="HA273" s="5"/>
      <c r="HB273" s="5"/>
      <c r="HC273" s="5"/>
      <c r="HD273" s="5"/>
      <c r="HE273" s="5"/>
      <c r="HF273" s="5"/>
      <c r="HG273" s="5"/>
      <c r="HH273" s="5"/>
      <c r="HI273" s="5"/>
      <c r="HJ273" s="5"/>
      <c r="HK273" s="5"/>
      <c r="HL273" s="62"/>
      <c r="HM273" s="62"/>
      <c r="HN273" s="62"/>
      <c r="HO273" s="62"/>
      <c r="HP273" s="62"/>
      <c r="HQ273" s="62"/>
      <c r="HR273" s="62"/>
      <c r="HS273" s="62"/>
      <c r="HT273" s="62"/>
      <c r="HU273" s="62"/>
      <c r="HV273" s="62"/>
      <c r="HW273" s="62"/>
      <c r="HX273" s="62"/>
      <c r="HY273" s="62"/>
      <c r="HZ273" s="62"/>
      <c r="IA273" s="5"/>
      <c r="IB273" s="5"/>
      <c r="IC273" s="5"/>
      <c r="ID273" s="5"/>
      <c r="IE273" s="5"/>
      <c r="IF273" s="5"/>
      <c r="IG273" s="5"/>
      <c r="IH273" s="5"/>
      <c r="II273" s="5"/>
      <c r="IJ273" s="5"/>
      <c r="IK273" s="5"/>
      <c r="IL273" s="5"/>
      <c r="IM273" s="5"/>
      <c r="IN273" s="5"/>
      <c r="IO273" s="5"/>
      <c r="IP273" s="62"/>
      <c r="IQ273" s="62"/>
      <c r="IR273" s="62"/>
      <c r="IS273" s="62"/>
      <c r="IT273" s="62"/>
      <c r="IU273" s="62"/>
      <c r="IV273" s="62"/>
      <c r="IW273" s="62"/>
      <c r="IX273" s="62"/>
      <c r="IY273" s="62"/>
      <c r="IZ273" s="62"/>
      <c r="JA273" s="62"/>
      <c r="JB273" s="62"/>
      <c r="JC273" s="62"/>
      <c r="JD273" s="62"/>
      <c r="JE273" s="5"/>
      <c r="JF273" s="5"/>
      <c r="JG273" s="5"/>
      <c r="JH273" s="5"/>
      <c r="JI273" s="5"/>
      <c r="JJ273" s="5"/>
      <c r="JK273" s="5"/>
      <c r="JL273" s="5"/>
      <c r="JM273" s="5"/>
      <c r="JN273" s="5"/>
      <c r="JO273" s="5"/>
      <c r="JP273" s="5"/>
      <c r="JQ273" s="5"/>
      <c r="JR273" s="5"/>
      <c r="JS273" s="5"/>
      <c r="JT273" s="62"/>
      <c r="JU273" s="62"/>
      <c r="JV273" s="62"/>
      <c r="JW273" s="62"/>
      <c r="JX273" s="62"/>
      <c r="JY273" s="62"/>
      <c r="JZ273" s="62"/>
      <c r="KA273" s="62"/>
      <c r="KB273" s="62"/>
      <c r="KC273" s="62"/>
      <c r="KD273" s="62"/>
      <c r="KE273" s="62"/>
      <c r="KF273" s="62"/>
      <c r="KG273" s="62"/>
      <c r="KH273" s="62"/>
      <c r="KI273" s="5"/>
      <c r="KJ273" s="5"/>
      <c r="KK273" s="5"/>
      <c r="KL273" s="5"/>
      <c r="KM273" s="5"/>
      <c r="KN273" s="5"/>
      <c r="KO273" s="5"/>
      <c r="KP273" s="5"/>
      <c r="KQ273" s="5"/>
      <c r="KR273" s="5"/>
      <c r="KS273" s="5"/>
      <c r="KT273" s="5"/>
      <c r="KU273" s="5"/>
      <c r="KV273" s="5"/>
      <c r="KW273" s="5"/>
      <c r="KX273" s="62"/>
      <c r="KY273" s="62"/>
      <c r="KZ273" s="62"/>
      <c r="LA273" s="62"/>
      <c r="LB273" s="62"/>
      <c r="LC273" s="62"/>
      <c r="LD273" s="62"/>
      <c r="LE273" s="62"/>
      <c r="LF273" s="62"/>
      <c r="LG273" s="62"/>
      <c r="LH273" s="62"/>
      <c r="LI273" s="62"/>
      <c r="LJ273" s="62"/>
      <c r="LK273" s="62"/>
      <c r="LL273" s="62"/>
    </row>
    <row r="274" spans="1:324" x14ac:dyDescent="0.35">
      <c r="A274" s="131">
        <v>270</v>
      </c>
      <c r="B274" s="170"/>
      <c r="C274" s="170"/>
      <c r="D274" s="152">
        <v>725</v>
      </c>
      <c r="E274" s="72" t="str">
        <f>'BVEM Scorecard'!F273</f>
        <v>Solar + Storage</v>
      </c>
      <c r="F274" s="96">
        <f t="shared" si="283"/>
        <v>0.8</v>
      </c>
      <c r="G274" s="96">
        <f t="shared" si="284"/>
        <v>0.91999999999999993</v>
      </c>
      <c r="H274" s="96">
        <f t="shared" si="285"/>
        <v>0</v>
      </c>
      <c r="I274" s="96">
        <f t="shared" si="286"/>
        <v>0</v>
      </c>
      <c r="J274" s="66">
        <v>1</v>
      </c>
      <c r="K274" s="66">
        <v>1</v>
      </c>
      <c r="L274" s="66">
        <f>18+5+180+90</f>
        <v>293</v>
      </c>
      <c r="M274" s="66">
        <v>0</v>
      </c>
      <c r="N274" s="66">
        <v>1</v>
      </c>
      <c r="O274" s="66"/>
      <c r="P274" s="66"/>
      <c r="Q274" s="66">
        <v>0.6</v>
      </c>
      <c r="R274" s="66">
        <v>1</v>
      </c>
      <c r="S274" s="66">
        <v>1</v>
      </c>
      <c r="T274" s="66">
        <v>1</v>
      </c>
      <c r="U274" s="66">
        <v>1</v>
      </c>
      <c r="V274" s="66">
        <f t="shared" si="287"/>
        <v>4.5999999999999996</v>
      </c>
      <c r="W274" s="66">
        <f t="shared" si="288"/>
        <v>0.8</v>
      </c>
      <c r="X274" s="35"/>
      <c r="Y274" s="5"/>
      <c r="Z274" s="5"/>
      <c r="AA274" s="5"/>
      <c r="AB274" s="5"/>
      <c r="AC274" s="5"/>
      <c r="AD274" s="5"/>
      <c r="AE274" s="5"/>
      <c r="AF274" s="5"/>
      <c r="AG274" s="5"/>
      <c r="AH274" s="5"/>
      <c r="AI274" s="5"/>
      <c r="AJ274" s="35"/>
      <c r="AK274" s="35" t="str">
        <f t="shared" ref="AK274:AK284" si="289">IFERROR(Z274/SUM($Z274,$AP274,$BE274,$BT274,$CI274,$CX274,$DM274,$EB274,$EQ274,$FF274,$FU274,$GJ274,$GY274,$HN274,$IC274,$IR274,$JG274,$JV274,$KK274,$KZ274),"")</f>
        <v/>
      </c>
      <c r="AL274" s="35" t="str">
        <f t="shared" ref="AL274:AL280" si="290">IFERROR((AE$4*AE274+AF$4*AF274+AG$4*AG274+AH$4*AH274+AI$4*AI274)*AK274,"")</f>
        <v/>
      </c>
      <c r="AM274" s="35"/>
      <c r="AN274" s="62"/>
      <c r="AO274" s="62"/>
      <c r="AP274" s="62"/>
      <c r="AQ274" s="62"/>
      <c r="AR274" s="62"/>
      <c r="AS274" s="62"/>
      <c r="AT274" s="62"/>
      <c r="AU274" s="62"/>
      <c r="AV274" s="62"/>
      <c r="AW274" s="62"/>
      <c r="AX274" s="62"/>
      <c r="AY274" s="62"/>
      <c r="AZ274" s="62"/>
      <c r="BA274" s="62"/>
      <c r="BB274" s="62"/>
      <c r="BC274" s="5"/>
      <c r="BD274" s="5"/>
      <c r="BE274" s="5"/>
      <c r="BF274" s="5"/>
      <c r="BG274" s="5"/>
      <c r="BH274" s="5"/>
      <c r="BI274" s="5"/>
      <c r="BJ274" s="5"/>
      <c r="BK274" s="5"/>
      <c r="BL274" s="5"/>
      <c r="BM274" s="5"/>
      <c r="BN274" s="5"/>
      <c r="BO274" s="5"/>
      <c r="BP274" s="5"/>
      <c r="BQ274" s="5"/>
      <c r="BR274" s="62"/>
      <c r="BS274" s="62"/>
      <c r="BT274" s="62"/>
      <c r="BU274" s="62"/>
      <c r="BV274" s="62"/>
      <c r="BW274" s="62"/>
      <c r="BX274" s="62"/>
      <c r="BY274" s="62"/>
      <c r="BZ274" s="62"/>
      <c r="CA274" s="62"/>
      <c r="CB274" s="62"/>
      <c r="CC274" s="62"/>
      <c r="CD274" s="62"/>
      <c r="CE274" s="62"/>
      <c r="CF274" s="62"/>
      <c r="CG274" s="5"/>
      <c r="CH274" s="5"/>
      <c r="CI274" s="5"/>
      <c r="CJ274" s="5"/>
      <c r="CK274" s="5"/>
      <c r="CL274" s="5"/>
      <c r="CM274" s="5"/>
      <c r="CN274" s="5"/>
      <c r="CO274" s="5"/>
      <c r="CP274" s="5"/>
      <c r="CQ274" s="5"/>
      <c r="CR274" s="5"/>
      <c r="CS274" s="5"/>
      <c r="CT274" s="5"/>
      <c r="CU274" s="5"/>
      <c r="CV274" s="62"/>
      <c r="CW274" s="62"/>
      <c r="CX274" s="62"/>
      <c r="CY274" s="62"/>
      <c r="CZ274" s="62"/>
      <c r="DA274" s="62"/>
      <c r="DB274" s="62"/>
      <c r="DC274" s="62"/>
      <c r="DD274" s="62"/>
      <c r="DE274" s="62"/>
      <c r="DF274" s="62"/>
      <c r="DG274" s="62"/>
      <c r="DH274" s="62"/>
      <c r="DI274" s="62"/>
      <c r="DJ274" s="62"/>
      <c r="DK274" s="5"/>
      <c r="DL274" s="5"/>
      <c r="DM274" s="5"/>
      <c r="DN274" s="5"/>
      <c r="DO274" s="5"/>
      <c r="DP274" s="5"/>
      <c r="DQ274" s="5"/>
      <c r="DR274" s="5"/>
      <c r="DS274" s="5"/>
      <c r="DT274" s="5"/>
      <c r="DU274" s="5"/>
      <c r="DV274" s="5"/>
      <c r="DW274" s="5"/>
      <c r="DX274" s="5"/>
      <c r="DY274" s="5"/>
      <c r="DZ274" s="62"/>
      <c r="EA274" s="62"/>
      <c r="EB274" s="62"/>
      <c r="EC274" s="62"/>
      <c r="ED274" s="62"/>
      <c r="EE274" s="62"/>
      <c r="EF274" s="62"/>
      <c r="EG274" s="62"/>
      <c r="EH274" s="62"/>
      <c r="EI274" s="62"/>
      <c r="EJ274" s="62"/>
      <c r="EK274" s="62"/>
      <c r="EL274" s="62"/>
      <c r="EM274" s="62"/>
      <c r="EN274" s="62"/>
      <c r="EO274" s="5"/>
      <c r="EP274" s="5"/>
      <c r="EQ274" s="5"/>
      <c r="ER274" s="5"/>
      <c r="ES274" s="5"/>
      <c r="ET274" s="5"/>
      <c r="EU274" s="5"/>
      <c r="EV274" s="5"/>
      <c r="EW274" s="5"/>
      <c r="EX274" s="5"/>
      <c r="EY274" s="5"/>
      <c r="EZ274" s="5"/>
      <c r="FA274" s="5"/>
      <c r="FB274" s="5"/>
      <c r="FC274" s="5"/>
      <c r="FD274" s="62"/>
      <c r="FE274" s="62"/>
      <c r="FF274" s="62"/>
      <c r="FG274" s="62"/>
      <c r="FH274" s="62"/>
      <c r="FI274" s="62"/>
      <c r="FJ274" s="62"/>
      <c r="FK274" s="62"/>
      <c r="FL274" s="62"/>
      <c r="FM274" s="62"/>
      <c r="FN274" s="62"/>
      <c r="FO274" s="62"/>
      <c r="FP274" s="62"/>
      <c r="FQ274" s="62"/>
      <c r="FR274" s="62"/>
      <c r="FS274" s="5"/>
      <c r="FT274" s="5"/>
      <c r="FU274" s="5"/>
      <c r="FV274" s="5"/>
      <c r="FW274" s="5"/>
      <c r="FX274" s="5"/>
      <c r="FY274" s="5"/>
      <c r="FZ274" s="5"/>
      <c r="GA274" s="5"/>
      <c r="GB274" s="5"/>
      <c r="GC274" s="5"/>
      <c r="GD274" s="5"/>
      <c r="GE274" s="5"/>
      <c r="GF274" s="5"/>
      <c r="GG274" s="5"/>
      <c r="GH274" s="62"/>
      <c r="GI274" s="62"/>
      <c r="GJ274" s="62"/>
      <c r="GK274" s="62"/>
      <c r="GL274" s="62"/>
      <c r="GM274" s="62"/>
      <c r="GN274" s="62"/>
      <c r="GO274" s="62"/>
      <c r="GP274" s="62"/>
      <c r="GQ274" s="62"/>
      <c r="GR274" s="62"/>
      <c r="GS274" s="62"/>
      <c r="GT274" s="62"/>
      <c r="GU274" s="62"/>
      <c r="GV274" s="62"/>
      <c r="GW274" s="5"/>
      <c r="GX274" s="5"/>
      <c r="GY274" s="5"/>
      <c r="GZ274" s="5"/>
      <c r="HA274" s="5"/>
      <c r="HB274" s="5"/>
      <c r="HC274" s="5"/>
      <c r="HD274" s="5"/>
      <c r="HE274" s="5"/>
      <c r="HF274" s="5"/>
      <c r="HG274" s="5"/>
      <c r="HH274" s="5"/>
      <c r="HI274" s="5"/>
      <c r="HJ274" s="5"/>
      <c r="HK274" s="5"/>
      <c r="HL274" s="62"/>
      <c r="HM274" s="62"/>
      <c r="HN274" s="62"/>
      <c r="HO274" s="62"/>
      <c r="HP274" s="62"/>
      <c r="HQ274" s="62"/>
      <c r="HR274" s="62"/>
      <c r="HS274" s="62"/>
      <c r="HT274" s="62"/>
      <c r="HU274" s="62"/>
      <c r="HV274" s="62"/>
      <c r="HW274" s="62"/>
      <c r="HX274" s="62"/>
      <c r="HY274" s="62"/>
      <c r="HZ274" s="62"/>
      <c r="IA274" s="5"/>
      <c r="IB274" s="5"/>
      <c r="IC274" s="5"/>
      <c r="ID274" s="5"/>
      <c r="IE274" s="5"/>
      <c r="IF274" s="5"/>
      <c r="IG274" s="5"/>
      <c r="IH274" s="5"/>
      <c r="II274" s="5"/>
      <c r="IJ274" s="5"/>
      <c r="IK274" s="5"/>
      <c r="IL274" s="5"/>
      <c r="IM274" s="5"/>
      <c r="IN274" s="5"/>
      <c r="IO274" s="5"/>
      <c r="IP274" s="62"/>
      <c r="IQ274" s="62"/>
      <c r="IR274" s="62"/>
      <c r="IS274" s="62"/>
      <c r="IT274" s="62"/>
      <c r="IU274" s="62"/>
      <c r="IV274" s="62"/>
      <c r="IW274" s="62"/>
      <c r="IX274" s="62"/>
      <c r="IY274" s="62"/>
      <c r="IZ274" s="62"/>
      <c r="JA274" s="62"/>
      <c r="JB274" s="62"/>
      <c r="JC274" s="62"/>
      <c r="JD274" s="62"/>
      <c r="JE274" s="5"/>
      <c r="JF274" s="5"/>
      <c r="JG274" s="5"/>
      <c r="JH274" s="5"/>
      <c r="JI274" s="5"/>
      <c r="JJ274" s="5"/>
      <c r="JK274" s="5"/>
      <c r="JL274" s="5"/>
      <c r="JM274" s="5"/>
      <c r="JN274" s="5"/>
      <c r="JO274" s="5"/>
      <c r="JP274" s="5"/>
      <c r="JQ274" s="5"/>
      <c r="JR274" s="5"/>
      <c r="JS274" s="5"/>
      <c r="JT274" s="62"/>
      <c r="JU274" s="62"/>
      <c r="JV274" s="62"/>
      <c r="JW274" s="62"/>
      <c r="JX274" s="62"/>
      <c r="JY274" s="62"/>
      <c r="JZ274" s="62"/>
      <c r="KA274" s="62"/>
      <c r="KB274" s="62"/>
      <c r="KC274" s="62"/>
      <c r="KD274" s="62"/>
      <c r="KE274" s="62"/>
      <c r="KF274" s="62"/>
      <c r="KG274" s="62"/>
      <c r="KH274" s="62"/>
      <c r="KI274" s="5"/>
      <c r="KJ274" s="5"/>
      <c r="KK274" s="5"/>
      <c r="KL274" s="5"/>
      <c r="KM274" s="5"/>
      <c r="KN274" s="5"/>
      <c r="KO274" s="5"/>
      <c r="KP274" s="5"/>
      <c r="KQ274" s="5"/>
      <c r="KR274" s="5"/>
      <c r="KS274" s="5"/>
      <c r="KT274" s="5"/>
      <c r="KU274" s="5"/>
      <c r="KV274" s="5"/>
      <c r="KW274" s="5"/>
      <c r="KX274" s="62"/>
      <c r="KY274" s="62"/>
      <c r="KZ274" s="62"/>
      <c r="LA274" s="62"/>
      <c r="LB274" s="62"/>
      <c r="LC274" s="62"/>
      <c r="LD274" s="62"/>
      <c r="LE274" s="62"/>
      <c r="LF274" s="62"/>
      <c r="LG274" s="62"/>
      <c r="LH274" s="62"/>
      <c r="LI274" s="62"/>
      <c r="LJ274" s="62"/>
      <c r="LK274" s="62"/>
      <c r="LL274" s="62"/>
    </row>
    <row r="275" spans="1:324" x14ac:dyDescent="0.35">
      <c r="A275" s="131">
        <v>271</v>
      </c>
      <c r="B275" s="170"/>
      <c r="C275" s="170"/>
      <c r="D275" s="152">
        <v>735</v>
      </c>
      <c r="E275" s="72" t="str">
        <f>'BVEM Scorecard'!F274</f>
        <v>Solar</v>
      </c>
      <c r="F275" s="96">
        <f t="shared" si="283"/>
        <v>0.8</v>
      </c>
      <c r="G275" s="96">
        <f t="shared" si="284"/>
        <v>0.91999999999999993</v>
      </c>
      <c r="H275" s="96">
        <f t="shared" si="285"/>
        <v>0</v>
      </c>
      <c r="I275" s="96">
        <f t="shared" si="286"/>
        <v>0</v>
      </c>
      <c r="J275" s="66">
        <v>1</v>
      </c>
      <c r="K275" s="66">
        <v>1</v>
      </c>
      <c r="L275" s="66">
        <f>18+5+180+90</f>
        <v>293</v>
      </c>
      <c r="M275" s="66">
        <v>0</v>
      </c>
      <c r="N275" s="66">
        <v>1</v>
      </c>
      <c r="O275" s="66"/>
      <c r="P275" s="66"/>
      <c r="Q275" s="66">
        <v>0.6</v>
      </c>
      <c r="R275" s="66">
        <v>1</v>
      </c>
      <c r="S275" s="66">
        <v>1</v>
      </c>
      <c r="T275" s="66">
        <v>1</v>
      </c>
      <c r="U275" s="66">
        <v>1</v>
      </c>
      <c r="V275" s="66">
        <f t="shared" si="287"/>
        <v>4.5999999999999996</v>
      </c>
      <c r="W275" s="66">
        <f t="shared" si="288"/>
        <v>0.8</v>
      </c>
      <c r="X275" s="35"/>
      <c r="Y275" s="5"/>
      <c r="Z275" s="5"/>
      <c r="AA275" s="5"/>
      <c r="AB275" s="5"/>
      <c r="AC275" s="5"/>
      <c r="AD275" s="5"/>
      <c r="AE275" s="5"/>
      <c r="AF275" s="5"/>
      <c r="AG275" s="5"/>
      <c r="AH275" s="5"/>
      <c r="AI275" s="5"/>
      <c r="AJ275" s="35"/>
      <c r="AK275" s="35" t="str">
        <f t="shared" si="289"/>
        <v/>
      </c>
      <c r="AL275" s="35" t="str">
        <f t="shared" si="290"/>
        <v/>
      </c>
      <c r="AM275" s="35"/>
      <c r="AN275" s="62"/>
      <c r="AO275" s="62"/>
      <c r="AP275" s="62"/>
      <c r="AQ275" s="62"/>
      <c r="AR275" s="62"/>
      <c r="AS275" s="62"/>
      <c r="AT275" s="62"/>
      <c r="AU275" s="62"/>
      <c r="AV275" s="62"/>
      <c r="AW275" s="62"/>
      <c r="AX275" s="62"/>
      <c r="AY275" s="62"/>
      <c r="AZ275" s="62"/>
      <c r="BA275" s="62"/>
      <c r="BB275" s="62"/>
      <c r="BC275" s="5"/>
      <c r="BD275" s="5"/>
      <c r="BE275" s="5"/>
      <c r="BF275" s="5"/>
      <c r="BG275" s="5"/>
      <c r="BH275" s="5"/>
      <c r="BI275" s="5"/>
      <c r="BJ275" s="5"/>
      <c r="BK275" s="5"/>
      <c r="BL275" s="5"/>
      <c r="BM275" s="5"/>
      <c r="BN275" s="5"/>
      <c r="BO275" s="5"/>
      <c r="BP275" s="5"/>
      <c r="BQ275" s="5"/>
      <c r="BR275" s="62"/>
      <c r="BS275" s="62"/>
      <c r="BT275" s="62"/>
      <c r="BU275" s="62"/>
      <c r="BV275" s="62"/>
      <c r="BW275" s="62"/>
      <c r="BX275" s="62"/>
      <c r="BY275" s="62"/>
      <c r="BZ275" s="62"/>
      <c r="CA275" s="62"/>
      <c r="CB275" s="62"/>
      <c r="CC275" s="62"/>
      <c r="CD275" s="62"/>
      <c r="CE275" s="62"/>
      <c r="CF275" s="62"/>
      <c r="CG275" s="5"/>
      <c r="CH275" s="5"/>
      <c r="CI275" s="5"/>
      <c r="CJ275" s="5"/>
      <c r="CK275" s="5"/>
      <c r="CL275" s="5"/>
      <c r="CM275" s="5"/>
      <c r="CN275" s="5"/>
      <c r="CO275" s="5"/>
      <c r="CP275" s="5"/>
      <c r="CQ275" s="5"/>
      <c r="CR275" s="5"/>
      <c r="CS275" s="5"/>
      <c r="CT275" s="5"/>
      <c r="CU275" s="5"/>
      <c r="CV275" s="62"/>
      <c r="CW275" s="62"/>
      <c r="CX275" s="62"/>
      <c r="CY275" s="62"/>
      <c r="CZ275" s="62"/>
      <c r="DA275" s="62"/>
      <c r="DB275" s="62"/>
      <c r="DC275" s="62"/>
      <c r="DD275" s="62"/>
      <c r="DE275" s="62"/>
      <c r="DF275" s="62"/>
      <c r="DG275" s="62"/>
      <c r="DH275" s="62"/>
      <c r="DI275" s="62"/>
      <c r="DJ275" s="62"/>
      <c r="DK275" s="5"/>
      <c r="DL275" s="5"/>
      <c r="DM275" s="5"/>
      <c r="DN275" s="5"/>
      <c r="DO275" s="5"/>
      <c r="DP275" s="5"/>
      <c r="DQ275" s="5"/>
      <c r="DR275" s="5"/>
      <c r="DS275" s="5"/>
      <c r="DT275" s="5"/>
      <c r="DU275" s="5"/>
      <c r="DV275" s="5"/>
      <c r="DW275" s="5"/>
      <c r="DX275" s="5"/>
      <c r="DY275" s="5"/>
      <c r="DZ275" s="62"/>
      <c r="EA275" s="62"/>
      <c r="EB275" s="62"/>
      <c r="EC275" s="62"/>
      <c r="ED275" s="62"/>
      <c r="EE275" s="62"/>
      <c r="EF275" s="62"/>
      <c r="EG275" s="62"/>
      <c r="EH275" s="62"/>
      <c r="EI275" s="62"/>
      <c r="EJ275" s="62"/>
      <c r="EK275" s="62"/>
      <c r="EL275" s="62"/>
      <c r="EM275" s="62"/>
      <c r="EN275" s="62"/>
      <c r="EO275" s="5"/>
      <c r="EP275" s="5"/>
      <c r="EQ275" s="5"/>
      <c r="ER275" s="5"/>
      <c r="ES275" s="5"/>
      <c r="ET275" s="5"/>
      <c r="EU275" s="5"/>
      <c r="EV275" s="5"/>
      <c r="EW275" s="5"/>
      <c r="EX275" s="5"/>
      <c r="EY275" s="5"/>
      <c r="EZ275" s="5"/>
      <c r="FA275" s="5"/>
      <c r="FB275" s="5"/>
      <c r="FC275" s="5"/>
      <c r="FD275" s="62"/>
      <c r="FE275" s="62"/>
      <c r="FF275" s="62"/>
      <c r="FG275" s="62"/>
      <c r="FH275" s="62"/>
      <c r="FI275" s="62"/>
      <c r="FJ275" s="62"/>
      <c r="FK275" s="62"/>
      <c r="FL275" s="62"/>
      <c r="FM275" s="62"/>
      <c r="FN275" s="62"/>
      <c r="FO275" s="62"/>
      <c r="FP275" s="62"/>
      <c r="FQ275" s="62"/>
      <c r="FR275" s="62"/>
      <c r="FS275" s="5"/>
      <c r="FT275" s="5"/>
      <c r="FU275" s="5"/>
      <c r="FV275" s="5"/>
      <c r="FW275" s="5"/>
      <c r="FX275" s="5"/>
      <c r="FY275" s="5"/>
      <c r="FZ275" s="5"/>
      <c r="GA275" s="5"/>
      <c r="GB275" s="5"/>
      <c r="GC275" s="5"/>
      <c r="GD275" s="5"/>
      <c r="GE275" s="5"/>
      <c r="GF275" s="5"/>
      <c r="GG275" s="5"/>
      <c r="GH275" s="62"/>
      <c r="GI275" s="62"/>
      <c r="GJ275" s="62"/>
      <c r="GK275" s="62"/>
      <c r="GL275" s="62"/>
      <c r="GM275" s="62"/>
      <c r="GN275" s="62"/>
      <c r="GO275" s="62"/>
      <c r="GP275" s="62"/>
      <c r="GQ275" s="62"/>
      <c r="GR275" s="62"/>
      <c r="GS275" s="62"/>
      <c r="GT275" s="62"/>
      <c r="GU275" s="62"/>
      <c r="GV275" s="62"/>
      <c r="GW275" s="5"/>
      <c r="GX275" s="5"/>
      <c r="GY275" s="5"/>
      <c r="GZ275" s="5"/>
      <c r="HA275" s="5"/>
      <c r="HB275" s="5"/>
      <c r="HC275" s="5"/>
      <c r="HD275" s="5"/>
      <c r="HE275" s="5"/>
      <c r="HF275" s="5"/>
      <c r="HG275" s="5"/>
      <c r="HH275" s="5"/>
      <c r="HI275" s="5"/>
      <c r="HJ275" s="5"/>
      <c r="HK275" s="5"/>
      <c r="HL275" s="62"/>
      <c r="HM275" s="62"/>
      <c r="HN275" s="62"/>
      <c r="HO275" s="62"/>
      <c r="HP275" s="62"/>
      <c r="HQ275" s="62"/>
      <c r="HR275" s="62"/>
      <c r="HS275" s="62"/>
      <c r="HT275" s="62"/>
      <c r="HU275" s="62"/>
      <c r="HV275" s="62"/>
      <c r="HW275" s="62"/>
      <c r="HX275" s="62"/>
      <c r="HY275" s="62"/>
      <c r="HZ275" s="62"/>
      <c r="IA275" s="5"/>
      <c r="IB275" s="5"/>
      <c r="IC275" s="5"/>
      <c r="ID275" s="5"/>
      <c r="IE275" s="5"/>
      <c r="IF275" s="5"/>
      <c r="IG275" s="5"/>
      <c r="IH275" s="5"/>
      <c r="II275" s="5"/>
      <c r="IJ275" s="5"/>
      <c r="IK275" s="5"/>
      <c r="IL275" s="5"/>
      <c r="IM275" s="5"/>
      <c r="IN275" s="5"/>
      <c r="IO275" s="5"/>
      <c r="IP275" s="62"/>
      <c r="IQ275" s="62"/>
      <c r="IR275" s="62"/>
      <c r="IS275" s="62"/>
      <c r="IT275" s="62"/>
      <c r="IU275" s="62"/>
      <c r="IV275" s="62"/>
      <c r="IW275" s="62"/>
      <c r="IX275" s="62"/>
      <c r="IY275" s="62"/>
      <c r="IZ275" s="62"/>
      <c r="JA275" s="62"/>
      <c r="JB275" s="62"/>
      <c r="JC275" s="62"/>
      <c r="JD275" s="62"/>
      <c r="JE275" s="5"/>
      <c r="JF275" s="5"/>
      <c r="JG275" s="5"/>
      <c r="JH275" s="5"/>
      <c r="JI275" s="5"/>
      <c r="JJ275" s="5"/>
      <c r="JK275" s="5"/>
      <c r="JL275" s="5"/>
      <c r="JM275" s="5"/>
      <c r="JN275" s="5"/>
      <c r="JO275" s="5"/>
      <c r="JP275" s="5"/>
      <c r="JQ275" s="5"/>
      <c r="JR275" s="5"/>
      <c r="JS275" s="5"/>
      <c r="JT275" s="62"/>
      <c r="JU275" s="62"/>
      <c r="JV275" s="62"/>
      <c r="JW275" s="62"/>
      <c r="JX275" s="62"/>
      <c r="JY275" s="62"/>
      <c r="JZ275" s="62"/>
      <c r="KA275" s="62"/>
      <c r="KB275" s="62"/>
      <c r="KC275" s="62"/>
      <c r="KD275" s="62"/>
      <c r="KE275" s="62"/>
      <c r="KF275" s="62"/>
      <c r="KG275" s="62"/>
      <c r="KH275" s="62"/>
      <c r="KI275" s="5"/>
      <c r="KJ275" s="5"/>
      <c r="KK275" s="5"/>
      <c r="KL275" s="5"/>
      <c r="KM275" s="5"/>
      <c r="KN275" s="5"/>
      <c r="KO275" s="5"/>
      <c r="KP275" s="5"/>
      <c r="KQ275" s="5"/>
      <c r="KR275" s="5"/>
      <c r="KS275" s="5"/>
      <c r="KT275" s="5"/>
      <c r="KU275" s="5"/>
      <c r="KV275" s="5"/>
      <c r="KW275" s="5"/>
      <c r="KX275" s="62"/>
      <c r="KY275" s="62"/>
      <c r="KZ275" s="62"/>
      <c r="LA275" s="62"/>
      <c r="LB275" s="62"/>
      <c r="LC275" s="62"/>
      <c r="LD275" s="62"/>
      <c r="LE275" s="62"/>
      <c r="LF275" s="62"/>
      <c r="LG275" s="62"/>
      <c r="LH275" s="62"/>
      <c r="LI275" s="62"/>
      <c r="LJ275" s="62"/>
      <c r="LK275" s="62"/>
      <c r="LL275" s="62"/>
    </row>
    <row r="276" spans="1:324" x14ac:dyDescent="0.35">
      <c r="A276" s="131">
        <v>272</v>
      </c>
      <c r="B276" s="170"/>
      <c r="C276" s="170"/>
      <c r="D276" s="152">
        <v>760</v>
      </c>
      <c r="E276" s="72" t="str">
        <f>'BVEM Scorecard'!F275</f>
        <v>Solar + Storage</v>
      </c>
      <c r="F276" s="96">
        <f t="shared" si="283"/>
        <v>0.8</v>
      </c>
      <c r="G276" s="96">
        <f t="shared" si="284"/>
        <v>0.91999999999999993</v>
      </c>
      <c r="H276" s="96">
        <f t="shared" si="285"/>
        <v>0</v>
      </c>
      <c r="I276" s="96">
        <f t="shared" si="286"/>
        <v>0</v>
      </c>
      <c r="J276" s="66">
        <v>1</v>
      </c>
      <c r="K276" s="66">
        <v>1</v>
      </c>
      <c r="L276" s="66">
        <f>18+5+180+90</f>
        <v>293</v>
      </c>
      <c r="M276" s="66">
        <v>0</v>
      </c>
      <c r="N276" s="66">
        <v>1</v>
      </c>
      <c r="O276" s="66"/>
      <c r="P276" s="66"/>
      <c r="Q276" s="66">
        <v>0.6</v>
      </c>
      <c r="R276" s="66">
        <v>1</v>
      </c>
      <c r="S276" s="66">
        <v>1</v>
      </c>
      <c r="T276" s="66">
        <v>1</v>
      </c>
      <c r="U276" s="66">
        <v>1</v>
      </c>
      <c r="V276" s="66">
        <f t="shared" si="287"/>
        <v>4.5999999999999996</v>
      </c>
      <c r="W276" s="66">
        <f t="shared" si="288"/>
        <v>0.8</v>
      </c>
      <c r="X276" s="35"/>
      <c r="Y276" s="5"/>
      <c r="Z276" s="5"/>
      <c r="AA276" s="5"/>
      <c r="AB276" s="5"/>
      <c r="AC276" s="5"/>
      <c r="AD276" s="5"/>
      <c r="AE276" s="5"/>
      <c r="AF276" s="5"/>
      <c r="AG276" s="5"/>
      <c r="AH276" s="5"/>
      <c r="AI276" s="5"/>
      <c r="AJ276" s="35"/>
      <c r="AK276" s="35" t="str">
        <f t="shared" si="289"/>
        <v/>
      </c>
      <c r="AL276" s="35" t="str">
        <f t="shared" si="290"/>
        <v/>
      </c>
      <c r="AM276" s="35"/>
      <c r="AN276" s="62"/>
      <c r="AO276" s="62"/>
      <c r="AP276" s="62"/>
      <c r="AQ276" s="62"/>
      <c r="AR276" s="62"/>
      <c r="AS276" s="62"/>
      <c r="AT276" s="62"/>
      <c r="AU276" s="62"/>
      <c r="AV276" s="62"/>
      <c r="AW276" s="62"/>
      <c r="AX276" s="62"/>
      <c r="AY276" s="62"/>
      <c r="AZ276" s="62"/>
      <c r="BA276" s="62"/>
      <c r="BB276" s="62"/>
      <c r="BC276" s="5"/>
      <c r="BD276" s="5"/>
      <c r="BE276" s="5"/>
      <c r="BF276" s="5"/>
      <c r="BG276" s="5"/>
      <c r="BH276" s="5"/>
      <c r="BI276" s="5"/>
      <c r="BJ276" s="5"/>
      <c r="BK276" s="5"/>
      <c r="BL276" s="5"/>
      <c r="BM276" s="5"/>
      <c r="BN276" s="5"/>
      <c r="BO276" s="5"/>
      <c r="BP276" s="5"/>
      <c r="BQ276" s="5"/>
      <c r="BR276" s="62"/>
      <c r="BS276" s="62"/>
      <c r="BT276" s="62"/>
      <c r="BU276" s="62"/>
      <c r="BV276" s="62"/>
      <c r="BW276" s="62"/>
      <c r="BX276" s="62"/>
      <c r="BY276" s="62"/>
      <c r="BZ276" s="62"/>
      <c r="CA276" s="62"/>
      <c r="CB276" s="62"/>
      <c r="CC276" s="62"/>
      <c r="CD276" s="62"/>
      <c r="CE276" s="62"/>
      <c r="CF276" s="62"/>
      <c r="CG276" s="5"/>
      <c r="CH276" s="5"/>
      <c r="CI276" s="5"/>
      <c r="CJ276" s="5"/>
      <c r="CK276" s="5"/>
      <c r="CL276" s="5"/>
      <c r="CM276" s="5"/>
      <c r="CN276" s="5"/>
      <c r="CO276" s="5"/>
      <c r="CP276" s="5"/>
      <c r="CQ276" s="5"/>
      <c r="CR276" s="5"/>
      <c r="CS276" s="5"/>
      <c r="CT276" s="5"/>
      <c r="CU276" s="5"/>
      <c r="CV276" s="62"/>
      <c r="CW276" s="62"/>
      <c r="CX276" s="62"/>
      <c r="CY276" s="62"/>
      <c r="CZ276" s="62"/>
      <c r="DA276" s="62"/>
      <c r="DB276" s="62"/>
      <c r="DC276" s="62"/>
      <c r="DD276" s="62"/>
      <c r="DE276" s="62"/>
      <c r="DF276" s="62"/>
      <c r="DG276" s="62"/>
      <c r="DH276" s="62"/>
      <c r="DI276" s="62"/>
      <c r="DJ276" s="62"/>
      <c r="DK276" s="5"/>
      <c r="DL276" s="5"/>
      <c r="DM276" s="5"/>
      <c r="DN276" s="5"/>
      <c r="DO276" s="5"/>
      <c r="DP276" s="5"/>
      <c r="DQ276" s="5"/>
      <c r="DR276" s="5"/>
      <c r="DS276" s="5"/>
      <c r="DT276" s="5"/>
      <c r="DU276" s="5"/>
      <c r="DV276" s="5"/>
      <c r="DW276" s="5"/>
      <c r="DX276" s="5"/>
      <c r="DY276" s="5"/>
      <c r="DZ276" s="62"/>
      <c r="EA276" s="62"/>
      <c r="EB276" s="62"/>
      <c r="EC276" s="62"/>
      <c r="ED276" s="62"/>
      <c r="EE276" s="62"/>
      <c r="EF276" s="62"/>
      <c r="EG276" s="62"/>
      <c r="EH276" s="62"/>
      <c r="EI276" s="62"/>
      <c r="EJ276" s="62"/>
      <c r="EK276" s="62"/>
      <c r="EL276" s="62"/>
      <c r="EM276" s="62"/>
      <c r="EN276" s="62"/>
      <c r="EO276" s="5"/>
      <c r="EP276" s="5"/>
      <c r="EQ276" s="5"/>
      <c r="ER276" s="5"/>
      <c r="ES276" s="5"/>
      <c r="ET276" s="5"/>
      <c r="EU276" s="5"/>
      <c r="EV276" s="5"/>
      <c r="EW276" s="5"/>
      <c r="EX276" s="5"/>
      <c r="EY276" s="5"/>
      <c r="EZ276" s="5"/>
      <c r="FA276" s="5"/>
      <c r="FB276" s="5"/>
      <c r="FC276" s="5"/>
      <c r="FD276" s="62"/>
      <c r="FE276" s="62"/>
      <c r="FF276" s="62"/>
      <c r="FG276" s="62"/>
      <c r="FH276" s="62"/>
      <c r="FI276" s="62"/>
      <c r="FJ276" s="62"/>
      <c r="FK276" s="62"/>
      <c r="FL276" s="62"/>
      <c r="FM276" s="62"/>
      <c r="FN276" s="62"/>
      <c r="FO276" s="62"/>
      <c r="FP276" s="62"/>
      <c r="FQ276" s="62"/>
      <c r="FR276" s="62"/>
      <c r="FS276" s="5"/>
      <c r="FT276" s="5"/>
      <c r="FU276" s="5"/>
      <c r="FV276" s="5"/>
      <c r="FW276" s="5"/>
      <c r="FX276" s="5"/>
      <c r="FY276" s="5"/>
      <c r="FZ276" s="5"/>
      <c r="GA276" s="5"/>
      <c r="GB276" s="5"/>
      <c r="GC276" s="5"/>
      <c r="GD276" s="5"/>
      <c r="GE276" s="5"/>
      <c r="GF276" s="5"/>
      <c r="GG276" s="5"/>
      <c r="GH276" s="62"/>
      <c r="GI276" s="62"/>
      <c r="GJ276" s="62"/>
      <c r="GK276" s="62"/>
      <c r="GL276" s="62"/>
      <c r="GM276" s="62"/>
      <c r="GN276" s="62"/>
      <c r="GO276" s="62"/>
      <c r="GP276" s="62"/>
      <c r="GQ276" s="62"/>
      <c r="GR276" s="62"/>
      <c r="GS276" s="62"/>
      <c r="GT276" s="62"/>
      <c r="GU276" s="62"/>
      <c r="GV276" s="62"/>
      <c r="GW276" s="5"/>
      <c r="GX276" s="5"/>
      <c r="GY276" s="5"/>
      <c r="GZ276" s="5"/>
      <c r="HA276" s="5"/>
      <c r="HB276" s="5"/>
      <c r="HC276" s="5"/>
      <c r="HD276" s="5"/>
      <c r="HE276" s="5"/>
      <c r="HF276" s="5"/>
      <c r="HG276" s="5"/>
      <c r="HH276" s="5"/>
      <c r="HI276" s="5"/>
      <c r="HJ276" s="5"/>
      <c r="HK276" s="5"/>
      <c r="HL276" s="62"/>
      <c r="HM276" s="62"/>
      <c r="HN276" s="62"/>
      <c r="HO276" s="62"/>
      <c r="HP276" s="62"/>
      <c r="HQ276" s="62"/>
      <c r="HR276" s="62"/>
      <c r="HS276" s="62"/>
      <c r="HT276" s="62"/>
      <c r="HU276" s="62"/>
      <c r="HV276" s="62"/>
      <c r="HW276" s="62"/>
      <c r="HX276" s="62"/>
      <c r="HY276" s="62"/>
      <c r="HZ276" s="62"/>
      <c r="IA276" s="5"/>
      <c r="IB276" s="5"/>
      <c r="IC276" s="5"/>
      <c r="ID276" s="5"/>
      <c r="IE276" s="5"/>
      <c r="IF276" s="5"/>
      <c r="IG276" s="5"/>
      <c r="IH276" s="5"/>
      <c r="II276" s="5"/>
      <c r="IJ276" s="5"/>
      <c r="IK276" s="5"/>
      <c r="IL276" s="5"/>
      <c r="IM276" s="5"/>
      <c r="IN276" s="5"/>
      <c r="IO276" s="5"/>
      <c r="IP276" s="62"/>
      <c r="IQ276" s="62"/>
      <c r="IR276" s="62"/>
      <c r="IS276" s="62"/>
      <c r="IT276" s="62"/>
      <c r="IU276" s="62"/>
      <c r="IV276" s="62"/>
      <c r="IW276" s="62"/>
      <c r="IX276" s="62"/>
      <c r="IY276" s="62"/>
      <c r="IZ276" s="62"/>
      <c r="JA276" s="62"/>
      <c r="JB276" s="62"/>
      <c r="JC276" s="62"/>
      <c r="JD276" s="62"/>
      <c r="JE276" s="5"/>
      <c r="JF276" s="5"/>
      <c r="JG276" s="5"/>
      <c r="JH276" s="5"/>
      <c r="JI276" s="5"/>
      <c r="JJ276" s="5"/>
      <c r="JK276" s="5"/>
      <c r="JL276" s="5"/>
      <c r="JM276" s="5"/>
      <c r="JN276" s="5"/>
      <c r="JO276" s="5"/>
      <c r="JP276" s="5"/>
      <c r="JQ276" s="5"/>
      <c r="JR276" s="5"/>
      <c r="JS276" s="5"/>
      <c r="JT276" s="62"/>
      <c r="JU276" s="62"/>
      <c r="JV276" s="62"/>
      <c r="JW276" s="62"/>
      <c r="JX276" s="62"/>
      <c r="JY276" s="62"/>
      <c r="JZ276" s="62"/>
      <c r="KA276" s="62"/>
      <c r="KB276" s="62"/>
      <c r="KC276" s="62"/>
      <c r="KD276" s="62"/>
      <c r="KE276" s="62"/>
      <c r="KF276" s="62"/>
      <c r="KG276" s="62"/>
      <c r="KH276" s="62"/>
      <c r="KI276" s="5"/>
      <c r="KJ276" s="5"/>
      <c r="KK276" s="5"/>
      <c r="KL276" s="5"/>
      <c r="KM276" s="5"/>
      <c r="KN276" s="5"/>
      <c r="KO276" s="5"/>
      <c r="KP276" s="5"/>
      <c r="KQ276" s="5"/>
      <c r="KR276" s="5"/>
      <c r="KS276" s="5"/>
      <c r="KT276" s="5"/>
      <c r="KU276" s="5"/>
      <c r="KV276" s="5"/>
      <c r="KW276" s="5"/>
      <c r="KX276" s="62"/>
      <c r="KY276" s="62"/>
      <c r="KZ276" s="62"/>
      <c r="LA276" s="62"/>
      <c r="LB276" s="62"/>
      <c r="LC276" s="62"/>
      <c r="LD276" s="62"/>
      <c r="LE276" s="62"/>
      <c r="LF276" s="62"/>
      <c r="LG276" s="62"/>
      <c r="LH276" s="62"/>
      <c r="LI276" s="62"/>
      <c r="LJ276" s="62"/>
      <c r="LK276" s="62"/>
      <c r="LL276" s="62"/>
    </row>
    <row r="277" spans="1:324" x14ac:dyDescent="0.35">
      <c r="A277" s="131">
        <v>273</v>
      </c>
      <c r="B277" s="170"/>
      <c r="C277" s="170"/>
      <c r="D277" s="152">
        <v>782</v>
      </c>
      <c r="E277" s="72" t="str">
        <f>'BVEM Scorecard'!F276</f>
        <v>Solar</v>
      </c>
      <c r="F277" s="96">
        <f t="shared" si="283"/>
        <v>0.8</v>
      </c>
      <c r="G277" s="96">
        <f t="shared" si="284"/>
        <v>0.91999999999999993</v>
      </c>
      <c r="H277" s="96">
        <f t="shared" si="285"/>
        <v>0</v>
      </c>
      <c r="I277" s="96">
        <f t="shared" si="286"/>
        <v>0</v>
      </c>
      <c r="J277" s="66">
        <v>1</v>
      </c>
      <c r="K277" s="66">
        <v>1</v>
      </c>
      <c r="L277" s="66">
        <f>18+5+180+90</f>
        <v>293</v>
      </c>
      <c r="M277" s="66">
        <v>0</v>
      </c>
      <c r="N277" s="66">
        <v>1</v>
      </c>
      <c r="O277" s="66"/>
      <c r="P277" s="66"/>
      <c r="Q277" s="66">
        <v>0.6</v>
      </c>
      <c r="R277" s="66">
        <v>1</v>
      </c>
      <c r="S277" s="66">
        <v>1</v>
      </c>
      <c r="T277" s="66">
        <v>1</v>
      </c>
      <c r="U277" s="66">
        <v>1</v>
      </c>
      <c r="V277" s="66">
        <f t="shared" si="287"/>
        <v>4.5999999999999996</v>
      </c>
      <c r="W277" s="66">
        <f t="shared" si="288"/>
        <v>0.8</v>
      </c>
      <c r="X277" s="35"/>
      <c r="Y277" s="5"/>
      <c r="Z277" s="5"/>
      <c r="AA277" s="5"/>
      <c r="AB277" s="5"/>
      <c r="AC277" s="5"/>
      <c r="AD277" s="5"/>
      <c r="AE277" s="5"/>
      <c r="AF277" s="5"/>
      <c r="AG277" s="5"/>
      <c r="AH277" s="5"/>
      <c r="AI277" s="5"/>
      <c r="AJ277" s="35"/>
      <c r="AK277" s="35" t="str">
        <f t="shared" si="289"/>
        <v/>
      </c>
      <c r="AL277" s="35" t="str">
        <f t="shared" si="290"/>
        <v/>
      </c>
      <c r="AM277" s="35"/>
      <c r="AN277" s="62"/>
      <c r="AO277" s="62"/>
      <c r="AP277" s="62"/>
      <c r="AQ277" s="62"/>
      <c r="AR277" s="62"/>
      <c r="AS277" s="62"/>
      <c r="AT277" s="62"/>
      <c r="AU277" s="62"/>
      <c r="AV277" s="62"/>
      <c r="AW277" s="62"/>
      <c r="AX277" s="62"/>
      <c r="AY277" s="62"/>
      <c r="AZ277" s="62"/>
      <c r="BA277" s="62"/>
      <c r="BB277" s="62"/>
      <c r="BC277" s="5"/>
      <c r="BD277" s="5"/>
      <c r="BE277" s="5"/>
      <c r="BF277" s="5"/>
      <c r="BG277" s="5"/>
      <c r="BH277" s="5"/>
      <c r="BI277" s="5"/>
      <c r="BJ277" s="5"/>
      <c r="BK277" s="5"/>
      <c r="BL277" s="5"/>
      <c r="BM277" s="5"/>
      <c r="BN277" s="5"/>
      <c r="BO277" s="5"/>
      <c r="BP277" s="5"/>
      <c r="BQ277" s="5"/>
      <c r="BR277" s="62"/>
      <c r="BS277" s="62"/>
      <c r="BT277" s="62"/>
      <c r="BU277" s="62"/>
      <c r="BV277" s="62"/>
      <c r="BW277" s="62"/>
      <c r="BX277" s="62"/>
      <c r="BY277" s="62"/>
      <c r="BZ277" s="62"/>
      <c r="CA277" s="62"/>
      <c r="CB277" s="62"/>
      <c r="CC277" s="62"/>
      <c r="CD277" s="62"/>
      <c r="CE277" s="62"/>
      <c r="CF277" s="62"/>
      <c r="CG277" s="5"/>
      <c r="CH277" s="5"/>
      <c r="CI277" s="5"/>
      <c r="CJ277" s="5"/>
      <c r="CK277" s="5"/>
      <c r="CL277" s="5"/>
      <c r="CM277" s="5"/>
      <c r="CN277" s="5"/>
      <c r="CO277" s="5"/>
      <c r="CP277" s="5"/>
      <c r="CQ277" s="5"/>
      <c r="CR277" s="5"/>
      <c r="CS277" s="5"/>
      <c r="CT277" s="5"/>
      <c r="CU277" s="5"/>
      <c r="CV277" s="62"/>
      <c r="CW277" s="62"/>
      <c r="CX277" s="62"/>
      <c r="CY277" s="62"/>
      <c r="CZ277" s="62"/>
      <c r="DA277" s="62"/>
      <c r="DB277" s="62"/>
      <c r="DC277" s="62"/>
      <c r="DD277" s="62"/>
      <c r="DE277" s="62"/>
      <c r="DF277" s="62"/>
      <c r="DG277" s="62"/>
      <c r="DH277" s="62"/>
      <c r="DI277" s="62"/>
      <c r="DJ277" s="62"/>
      <c r="DK277" s="5"/>
      <c r="DL277" s="5"/>
      <c r="DM277" s="5"/>
      <c r="DN277" s="5"/>
      <c r="DO277" s="5"/>
      <c r="DP277" s="5"/>
      <c r="DQ277" s="5"/>
      <c r="DR277" s="5"/>
      <c r="DS277" s="5"/>
      <c r="DT277" s="5"/>
      <c r="DU277" s="5"/>
      <c r="DV277" s="5"/>
      <c r="DW277" s="5"/>
      <c r="DX277" s="5"/>
      <c r="DY277" s="5"/>
      <c r="DZ277" s="62"/>
      <c r="EA277" s="62"/>
      <c r="EB277" s="62"/>
      <c r="EC277" s="62"/>
      <c r="ED277" s="62"/>
      <c r="EE277" s="62"/>
      <c r="EF277" s="62"/>
      <c r="EG277" s="62"/>
      <c r="EH277" s="62"/>
      <c r="EI277" s="62"/>
      <c r="EJ277" s="62"/>
      <c r="EK277" s="62"/>
      <c r="EL277" s="62"/>
      <c r="EM277" s="62"/>
      <c r="EN277" s="62"/>
      <c r="EO277" s="5"/>
      <c r="EP277" s="5"/>
      <c r="EQ277" s="5"/>
      <c r="ER277" s="5"/>
      <c r="ES277" s="5"/>
      <c r="ET277" s="5"/>
      <c r="EU277" s="5"/>
      <c r="EV277" s="5"/>
      <c r="EW277" s="5"/>
      <c r="EX277" s="5"/>
      <c r="EY277" s="5"/>
      <c r="EZ277" s="5"/>
      <c r="FA277" s="5"/>
      <c r="FB277" s="5"/>
      <c r="FC277" s="5"/>
      <c r="FD277" s="62"/>
      <c r="FE277" s="62"/>
      <c r="FF277" s="62"/>
      <c r="FG277" s="62"/>
      <c r="FH277" s="62"/>
      <c r="FI277" s="62"/>
      <c r="FJ277" s="62"/>
      <c r="FK277" s="62"/>
      <c r="FL277" s="62"/>
      <c r="FM277" s="62"/>
      <c r="FN277" s="62"/>
      <c r="FO277" s="62"/>
      <c r="FP277" s="62"/>
      <c r="FQ277" s="62"/>
      <c r="FR277" s="62"/>
      <c r="FS277" s="5"/>
      <c r="FT277" s="5"/>
      <c r="FU277" s="5"/>
      <c r="FV277" s="5"/>
      <c r="FW277" s="5"/>
      <c r="FX277" s="5"/>
      <c r="FY277" s="5"/>
      <c r="FZ277" s="5"/>
      <c r="GA277" s="5"/>
      <c r="GB277" s="5"/>
      <c r="GC277" s="5"/>
      <c r="GD277" s="5"/>
      <c r="GE277" s="5"/>
      <c r="GF277" s="5"/>
      <c r="GG277" s="5"/>
      <c r="GH277" s="62"/>
      <c r="GI277" s="62"/>
      <c r="GJ277" s="62"/>
      <c r="GK277" s="62"/>
      <c r="GL277" s="62"/>
      <c r="GM277" s="62"/>
      <c r="GN277" s="62"/>
      <c r="GO277" s="62"/>
      <c r="GP277" s="62"/>
      <c r="GQ277" s="62"/>
      <c r="GR277" s="62"/>
      <c r="GS277" s="62"/>
      <c r="GT277" s="62"/>
      <c r="GU277" s="62"/>
      <c r="GV277" s="62"/>
      <c r="GW277" s="5"/>
      <c r="GX277" s="5"/>
      <c r="GY277" s="5"/>
      <c r="GZ277" s="5"/>
      <c r="HA277" s="5"/>
      <c r="HB277" s="5"/>
      <c r="HC277" s="5"/>
      <c r="HD277" s="5"/>
      <c r="HE277" s="5"/>
      <c r="HF277" s="5"/>
      <c r="HG277" s="5"/>
      <c r="HH277" s="5"/>
      <c r="HI277" s="5"/>
      <c r="HJ277" s="5"/>
      <c r="HK277" s="5"/>
      <c r="HL277" s="62"/>
      <c r="HM277" s="62"/>
      <c r="HN277" s="62"/>
      <c r="HO277" s="62"/>
      <c r="HP277" s="62"/>
      <c r="HQ277" s="62"/>
      <c r="HR277" s="62"/>
      <c r="HS277" s="62"/>
      <c r="HT277" s="62"/>
      <c r="HU277" s="62"/>
      <c r="HV277" s="62"/>
      <c r="HW277" s="62"/>
      <c r="HX277" s="62"/>
      <c r="HY277" s="62"/>
      <c r="HZ277" s="62"/>
      <c r="IA277" s="5"/>
      <c r="IB277" s="5"/>
      <c r="IC277" s="5"/>
      <c r="ID277" s="5"/>
      <c r="IE277" s="5"/>
      <c r="IF277" s="5"/>
      <c r="IG277" s="5"/>
      <c r="IH277" s="5"/>
      <c r="II277" s="5"/>
      <c r="IJ277" s="5"/>
      <c r="IK277" s="5"/>
      <c r="IL277" s="5"/>
      <c r="IM277" s="5"/>
      <c r="IN277" s="5"/>
      <c r="IO277" s="5"/>
      <c r="IP277" s="62"/>
      <c r="IQ277" s="62"/>
      <c r="IR277" s="62"/>
      <c r="IS277" s="62"/>
      <c r="IT277" s="62"/>
      <c r="IU277" s="62"/>
      <c r="IV277" s="62"/>
      <c r="IW277" s="62"/>
      <c r="IX277" s="62"/>
      <c r="IY277" s="62"/>
      <c r="IZ277" s="62"/>
      <c r="JA277" s="62"/>
      <c r="JB277" s="62"/>
      <c r="JC277" s="62"/>
      <c r="JD277" s="62"/>
      <c r="JE277" s="5"/>
      <c r="JF277" s="5"/>
      <c r="JG277" s="5"/>
      <c r="JH277" s="5"/>
      <c r="JI277" s="5"/>
      <c r="JJ277" s="5"/>
      <c r="JK277" s="5"/>
      <c r="JL277" s="5"/>
      <c r="JM277" s="5"/>
      <c r="JN277" s="5"/>
      <c r="JO277" s="5"/>
      <c r="JP277" s="5"/>
      <c r="JQ277" s="5"/>
      <c r="JR277" s="5"/>
      <c r="JS277" s="5"/>
      <c r="JT277" s="62"/>
      <c r="JU277" s="62"/>
      <c r="JV277" s="62"/>
      <c r="JW277" s="62"/>
      <c r="JX277" s="62"/>
      <c r="JY277" s="62"/>
      <c r="JZ277" s="62"/>
      <c r="KA277" s="62"/>
      <c r="KB277" s="62"/>
      <c r="KC277" s="62"/>
      <c r="KD277" s="62"/>
      <c r="KE277" s="62"/>
      <c r="KF277" s="62"/>
      <c r="KG277" s="62"/>
      <c r="KH277" s="62"/>
      <c r="KI277" s="5"/>
      <c r="KJ277" s="5"/>
      <c r="KK277" s="5"/>
      <c r="KL277" s="5"/>
      <c r="KM277" s="5"/>
      <c r="KN277" s="5"/>
      <c r="KO277" s="5"/>
      <c r="KP277" s="5"/>
      <c r="KQ277" s="5"/>
      <c r="KR277" s="5"/>
      <c r="KS277" s="5"/>
      <c r="KT277" s="5"/>
      <c r="KU277" s="5"/>
      <c r="KV277" s="5"/>
      <c r="KW277" s="5"/>
      <c r="KX277" s="62"/>
      <c r="KY277" s="62"/>
      <c r="KZ277" s="62"/>
      <c r="LA277" s="62"/>
      <c r="LB277" s="62"/>
      <c r="LC277" s="62"/>
      <c r="LD277" s="62"/>
      <c r="LE277" s="62"/>
      <c r="LF277" s="62"/>
      <c r="LG277" s="62"/>
      <c r="LH277" s="62"/>
      <c r="LI277" s="62"/>
      <c r="LJ277" s="62"/>
      <c r="LK277" s="62"/>
      <c r="LL277" s="62"/>
    </row>
    <row r="278" spans="1:324" x14ac:dyDescent="0.35">
      <c r="A278" s="131">
        <v>274</v>
      </c>
      <c r="B278" s="170"/>
      <c r="C278" s="170"/>
      <c r="D278" s="152">
        <v>479</v>
      </c>
      <c r="E278" s="72" t="str">
        <f>'BVEM Scorecard'!F277</f>
        <v>Solar + Storage</v>
      </c>
      <c r="F278" s="96"/>
      <c r="G278" s="96"/>
      <c r="H278" s="96"/>
      <c r="I278" s="96"/>
      <c r="J278" s="66"/>
      <c r="K278" s="66"/>
      <c r="L278" s="66"/>
      <c r="M278" s="66"/>
      <c r="N278" s="66"/>
      <c r="O278" s="66"/>
      <c r="P278" s="66"/>
      <c r="Q278" s="66"/>
      <c r="R278" s="66"/>
      <c r="S278" s="66"/>
      <c r="T278" s="66"/>
      <c r="U278" s="66"/>
      <c r="V278" s="66"/>
      <c r="W278" s="66"/>
      <c r="X278" s="35"/>
      <c r="Y278" s="5"/>
      <c r="Z278" s="5"/>
      <c r="AA278" s="5"/>
      <c r="AB278" s="5"/>
      <c r="AC278" s="5"/>
      <c r="AD278" s="5"/>
      <c r="AE278" s="5"/>
      <c r="AF278" s="5"/>
      <c r="AG278" s="5"/>
      <c r="AH278" s="5"/>
      <c r="AI278" s="5"/>
      <c r="AJ278" s="35"/>
      <c r="AK278" s="35"/>
      <c r="AL278" s="35"/>
      <c r="AM278" s="35"/>
      <c r="AN278" s="62"/>
      <c r="AO278" s="62"/>
      <c r="AP278" s="62"/>
      <c r="AQ278" s="62"/>
      <c r="AR278" s="62"/>
      <c r="AS278" s="62"/>
      <c r="AT278" s="62"/>
      <c r="AU278" s="62"/>
      <c r="AV278" s="62"/>
      <c r="AW278" s="62"/>
      <c r="AX278" s="62"/>
      <c r="AY278" s="62"/>
      <c r="AZ278" s="62"/>
      <c r="BA278" s="62"/>
      <c r="BB278" s="62"/>
      <c r="BC278" s="5"/>
      <c r="BD278" s="5"/>
      <c r="BE278" s="5"/>
      <c r="BF278" s="5"/>
      <c r="BG278" s="5"/>
      <c r="BH278" s="5"/>
      <c r="BI278" s="5"/>
      <c r="BJ278" s="5"/>
      <c r="BK278" s="5"/>
      <c r="BL278" s="5"/>
      <c r="BM278" s="5"/>
      <c r="BN278" s="5"/>
      <c r="BO278" s="5"/>
      <c r="BP278" s="5"/>
      <c r="BQ278" s="5"/>
      <c r="BR278" s="62"/>
      <c r="BS278" s="62"/>
      <c r="BT278" s="62"/>
      <c r="BU278" s="62"/>
      <c r="BV278" s="62"/>
      <c r="BW278" s="62"/>
      <c r="BX278" s="62"/>
      <c r="BY278" s="62"/>
      <c r="BZ278" s="62"/>
      <c r="CA278" s="62"/>
      <c r="CB278" s="62"/>
      <c r="CC278" s="62"/>
      <c r="CD278" s="62"/>
      <c r="CE278" s="62"/>
      <c r="CF278" s="62"/>
      <c r="CG278" s="5"/>
      <c r="CH278" s="5"/>
      <c r="CI278" s="5"/>
      <c r="CJ278" s="5"/>
      <c r="CK278" s="5"/>
      <c r="CL278" s="5"/>
      <c r="CM278" s="5"/>
      <c r="CN278" s="5"/>
      <c r="CO278" s="5"/>
      <c r="CP278" s="5"/>
      <c r="CQ278" s="5"/>
      <c r="CR278" s="5"/>
      <c r="CS278" s="5"/>
      <c r="CT278" s="5"/>
      <c r="CU278" s="5"/>
      <c r="CV278" s="62"/>
      <c r="CW278" s="62"/>
      <c r="CX278" s="62"/>
      <c r="CY278" s="62"/>
      <c r="CZ278" s="62"/>
      <c r="DA278" s="62"/>
      <c r="DB278" s="62"/>
      <c r="DC278" s="62"/>
      <c r="DD278" s="62"/>
      <c r="DE278" s="62"/>
      <c r="DF278" s="62"/>
      <c r="DG278" s="62"/>
      <c r="DH278" s="62"/>
      <c r="DI278" s="62"/>
      <c r="DJ278" s="62"/>
      <c r="DK278" s="5"/>
      <c r="DL278" s="5"/>
      <c r="DM278" s="5"/>
      <c r="DN278" s="5"/>
      <c r="DO278" s="5"/>
      <c r="DP278" s="5"/>
      <c r="DQ278" s="5"/>
      <c r="DR278" s="5"/>
      <c r="DS278" s="5"/>
      <c r="DT278" s="5"/>
      <c r="DU278" s="5"/>
      <c r="DV278" s="5"/>
      <c r="DW278" s="5"/>
      <c r="DX278" s="5"/>
      <c r="DY278" s="5"/>
      <c r="DZ278" s="62"/>
      <c r="EA278" s="62"/>
      <c r="EB278" s="62"/>
      <c r="EC278" s="62"/>
      <c r="ED278" s="62"/>
      <c r="EE278" s="62"/>
      <c r="EF278" s="62"/>
      <c r="EG278" s="62"/>
      <c r="EH278" s="62"/>
      <c r="EI278" s="62"/>
      <c r="EJ278" s="62"/>
      <c r="EK278" s="62"/>
      <c r="EL278" s="62"/>
      <c r="EM278" s="62"/>
      <c r="EN278" s="62"/>
      <c r="EO278" s="5"/>
      <c r="EP278" s="5"/>
      <c r="EQ278" s="5"/>
      <c r="ER278" s="5"/>
      <c r="ES278" s="5"/>
      <c r="ET278" s="5"/>
      <c r="EU278" s="5"/>
      <c r="EV278" s="5"/>
      <c r="EW278" s="5"/>
      <c r="EX278" s="5"/>
      <c r="EY278" s="5"/>
      <c r="EZ278" s="5"/>
      <c r="FA278" s="5"/>
      <c r="FB278" s="5"/>
      <c r="FC278" s="5"/>
      <c r="FD278" s="62"/>
      <c r="FE278" s="62"/>
      <c r="FF278" s="62"/>
      <c r="FG278" s="62"/>
      <c r="FH278" s="62"/>
      <c r="FI278" s="62"/>
      <c r="FJ278" s="62"/>
      <c r="FK278" s="62"/>
      <c r="FL278" s="62"/>
      <c r="FM278" s="62"/>
      <c r="FN278" s="62"/>
      <c r="FO278" s="62"/>
      <c r="FP278" s="62"/>
      <c r="FQ278" s="62"/>
      <c r="FR278" s="62"/>
      <c r="FS278" s="5"/>
      <c r="FT278" s="5"/>
      <c r="FU278" s="5"/>
      <c r="FV278" s="5"/>
      <c r="FW278" s="5"/>
      <c r="FX278" s="5"/>
      <c r="FY278" s="5"/>
      <c r="FZ278" s="5"/>
      <c r="GA278" s="5"/>
      <c r="GB278" s="5"/>
      <c r="GC278" s="5"/>
      <c r="GD278" s="5"/>
      <c r="GE278" s="5"/>
      <c r="GF278" s="5"/>
      <c r="GG278" s="5"/>
      <c r="GH278" s="62"/>
      <c r="GI278" s="62"/>
      <c r="GJ278" s="62"/>
      <c r="GK278" s="62"/>
      <c r="GL278" s="62"/>
      <c r="GM278" s="62"/>
      <c r="GN278" s="62"/>
      <c r="GO278" s="62"/>
      <c r="GP278" s="62"/>
      <c r="GQ278" s="62"/>
      <c r="GR278" s="62"/>
      <c r="GS278" s="62"/>
      <c r="GT278" s="62"/>
      <c r="GU278" s="62"/>
      <c r="GV278" s="62"/>
      <c r="GW278" s="5"/>
      <c r="GX278" s="5"/>
      <c r="GY278" s="5"/>
      <c r="GZ278" s="5"/>
      <c r="HA278" s="5"/>
      <c r="HB278" s="5"/>
      <c r="HC278" s="5"/>
      <c r="HD278" s="5"/>
      <c r="HE278" s="5"/>
      <c r="HF278" s="5"/>
      <c r="HG278" s="5"/>
      <c r="HH278" s="5"/>
      <c r="HI278" s="5"/>
      <c r="HJ278" s="5"/>
      <c r="HK278" s="5"/>
      <c r="HL278" s="62"/>
      <c r="HM278" s="62"/>
      <c r="HN278" s="62"/>
      <c r="HO278" s="62"/>
      <c r="HP278" s="62"/>
      <c r="HQ278" s="62"/>
      <c r="HR278" s="62"/>
      <c r="HS278" s="62"/>
      <c r="HT278" s="62"/>
      <c r="HU278" s="62"/>
      <c r="HV278" s="62"/>
      <c r="HW278" s="62"/>
      <c r="HX278" s="62"/>
      <c r="HY278" s="62"/>
      <c r="HZ278" s="62"/>
      <c r="IA278" s="5"/>
      <c r="IB278" s="5"/>
      <c r="IC278" s="5"/>
      <c r="ID278" s="5"/>
      <c r="IE278" s="5"/>
      <c r="IF278" s="5"/>
      <c r="IG278" s="5"/>
      <c r="IH278" s="5"/>
      <c r="II278" s="5"/>
      <c r="IJ278" s="5"/>
      <c r="IK278" s="5"/>
      <c r="IL278" s="5"/>
      <c r="IM278" s="5"/>
      <c r="IN278" s="5"/>
      <c r="IO278" s="5"/>
      <c r="IP278" s="62"/>
      <c r="IQ278" s="62"/>
      <c r="IR278" s="62"/>
      <c r="IS278" s="62"/>
      <c r="IT278" s="62"/>
      <c r="IU278" s="62"/>
      <c r="IV278" s="62"/>
      <c r="IW278" s="62"/>
      <c r="IX278" s="62"/>
      <c r="IY278" s="62"/>
      <c r="IZ278" s="62"/>
      <c r="JA278" s="62"/>
      <c r="JB278" s="62"/>
      <c r="JC278" s="62"/>
      <c r="JD278" s="62"/>
      <c r="JE278" s="5"/>
      <c r="JF278" s="5"/>
      <c r="JG278" s="5"/>
      <c r="JH278" s="5"/>
      <c r="JI278" s="5"/>
      <c r="JJ278" s="5"/>
      <c r="JK278" s="5"/>
      <c r="JL278" s="5"/>
      <c r="JM278" s="5"/>
      <c r="JN278" s="5"/>
      <c r="JO278" s="5"/>
      <c r="JP278" s="5"/>
      <c r="JQ278" s="5"/>
      <c r="JR278" s="5"/>
      <c r="JS278" s="5"/>
      <c r="JT278" s="62"/>
      <c r="JU278" s="62"/>
      <c r="JV278" s="62"/>
      <c r="JW278" s="62"/>
      <c r="JX278" s="62"/>
      <c r="JY278" s="62"/>
      <c r="JZ278" s="62"/>
      <c r="KA278" s="62"/>
      <c r="KB278" s="62"/>
      <c r="KC278" s="62"/>
      <c r="KD278" s="62"/>
      <c r="KE278" s="62"/>
      <c r="KF278" s="62"/>
      <c r="KG278" s="62"/>
      <c r="KH278" s="62"/>
      <c r="KI278" s="5"/>
      <c r="KJ278" s="5"/>
      <c r="KK278" s="5"/>
      <c r="KL278" s="5"/>
      <c r="KM278" s="5"/>
      <c r="KN278" s="5"/>
      <c r="KO278" s="5"/>
      <c r="KP278" s="5"/>
      <c r="KQ278" s="5"/>
      <c r="KR278" s="5"/>
      <c r="KS278" s="5"/>
      <c r="KT278" s="5"/>
      <c r="KU278" s="5"/>
      <c r="KV278" s="5"/>
      <c r="KW278" s="5"/>
      <c r="KX278" s="62"/>
      <c r="KY278" s="62"/>
      <c r="KZ278" s="62"/>
      <c r="LA278" s="62"/>
      <c r="LB278" s="62"/>
      <c r="LC278" s="62"/>
      <c r="LD278" s="62"/>
      <c r="LE278" s="62"/>
      <c r="LF278" s="62"/>
      <c r="LG278" s="62"/>
      <c r="LH278" s="62"/>
      <c r="LI278" s="62"/>
      <c r="LJ278" s="62"/>
      <c r="LK278" s="62"/>
      <c r="LL278" s="62"/>
    </row>
    <row r="279" spans="1:324" x14ac:dyDescent="0.35">
      <c r="A279" s="131">
        <v>275</v>
      </c>
      <c r="B279" s="170"/>
      <c r="C279" s="170"/>
      <c r="D279" s="152">
        <v>485</v>
      </c>
      <c r="E279" s="72" t="str">
        <f>'BVEM Scorecard'!F278</f>
        <v>Solar</v>
      </c>
      <c r="F279" s="96"/>
      <c r="G279" s="96"/>
      <c r="H279" s="96"/>
      <c r="I279" s="96"/>
      <c r="J279" s="66"/>
      <c r="K279" s="66"/>
      <c r="L279" s="66"/>
      <c r="M279" s="66"/>
      <c r="N279" s="66"/>
      <c r="O279" s="66"/>
      <c r="P279" s="66"/>
      <c r="Q279" s="66"/>
      <c r="R279" s="66"/>
      <c r="S279" s="66"/>
      <c r="T279" s="66"/>
      <c r="U279" s="66"/>
      <c r="V279" s="66"/>
      <c r="W279" s="66"/>
      <c r="X279" s="35"/>
      <c r="Y279" s="5"/>
      <c r="Z279" s="5"/>
      <c r="AA279" s="5"/>
      <c r="AB279" s="5"/>
      <c r="AC279" s="5"/>
      <c r="AD279" s="5"/>
      <c r="AE279" s="5"/>
      <c r="AF279" s="5"/>
      <c r="AG279" s="5"/>
      <c r="AH279" s="5"/>
      <c r="AI279" s="5"/>
      <c r="AJ279" s="35"/>
      <c r="AK279" s="35"/>
      <c r="AL279" s="35"/>
      <c r="AM279" s="35"/>
      <c r="AN279" s="62"/>
      <c r="AO279" s="62"/>
      <c r="AP279" s="62"/>
      <c r="AQ279" s="62"/>
      <c r="AR279" s="62"/>
      <c r="AS279" s="62"/>
      <c r="AT279" s="62"/>
      <c r="AU279" s="62"/>
      <c r="AV279" s="62"/>
      <c r="AW279" s="62"/>
      <c r="AX279" s="62"/>
      <c r="AY279" s="62"/>
      <c r="AZ279" s="62"/>
      <c r="BA279" s="62"/>
      <c r="BB279" s="62"/>
      <c r="BC279" s="5"/>
      <c r="BD279" s="5"/>
      <c r="BE279" s="5"/>
      <c r="BF279" s="5"/>
      <c r="BG279" s="5"/>
      <c r="BH279" s="5"/>
      <c r="BI279" s="5"/>
      <c r="BJ279" s="5"/>
      <c r="BK279" s="5"/>
      <c r="BL279" s="5"/>
      <c r="BM279" s="5"/>
      <c r="BN279" s="5"/>
      <c r="BO279" s="5"/>
      <c r="BP279" s="5"/>
      <c r="BQ279" s="5"/>
      <c r="BR279" s="62"/>
      <c r="BS279" s="62"/>
      <c r="BT279" s="62"/>
      <c r="BU279" s="62"/>
      <c r="BV279" s="62"/>
      <c r="BW279" s="62"/>
      <c r="BX279" s="62"/>
      <c r="BY279" s="62"/>
      <c r="BZ279" s="62"/>
      <c r="CA279" s="62"/>
      <c r="CB279" s="62"/>
      <c r="CC279" s="62"/>
      <c r="CD279" s="62"/>
      <c r="CE279" s="62"/>
      <c r="CF279" s="62"/>
      <c r="CG279" s="5"/>
      <c r="CH279" s="5"/>
      <c r="CI279" s="5"/>
      <c r="CJ279" s="5"/>
      <c r="CK279" s="5"/>
      <c r="CL279" s="5"/>
      <c r="CM279" s="5"/>
      <c r="CN279" s="5"/>
      <c r="CO279" s="5"/>
      <c r="CP279" s="5"/>
      <c r="CQ279" s="5"/>
      <c r="CR279" s="5"/>
      <c r="CS279" s="5"/>
      <c r="CT279" s="5"/>
      <c r="CU279" s="5"/>
      <c r="CV279" s="62"/>
      <c r="CW279" s="62"/>
      <c r="CX279" s="62"/>
      <c r="CY279" s="62"/>
      <c r="CZ279" s="62"/>
      <c r="DA279" s="62"/>
      <c r="DB279" s="62"/>
      <c r="DC279" s="62"/>
      <c r="DD279" s="62"/>
      <c r="DE279" s="62"/>
      <c r="DF279" s="62"/>
      <c r="DG279" s="62"/>
      <c r="DH279" s="62"/>
      <c r="DI279" s="62"/>
      <c r="DJ279" s="62"/>
      <c r="DK279" s="5"/>
      <c r="DL279" s="5"/>
      <c r="DM279" s="5"/>
      <c r="DN279" s="5"/>
      <c r="DO279" s="5"/>
      <c r="DP279" s="5"/>
      <c r="DQ279" s="5"/>
      <c r="DR279" s="5"/>
      <c r="DS279" s="5"/>
      <c r="DT279" s="5"/>
      <c r="DU279" s="5"/>
      <c r="DV279" s="5"/>
      <c r="DW279" s="5"/>
      <c r="DX279" s="5"/>
      <c r="DY279" s="5"/>
      <c r="DZ279" s="62"/>
      <c r="EA279" s="62"/>
      <c r="EB279" s="62"/>
      <c r="EC279" s="62"/>
      <c r="ED279" s="62"/>
      <c r="EE279" s="62"/>
      <c r="EF279" s="62"/>
      <c r="EG279" s="62"/>
      <c r="EH279" s="62"/>
      <c r="EI279" s="62"/>
      <c r="EJ279" s="62"/>
      <c r="EK279" s="62"/>
      <c r="EL279" s="62"/>
      <c r="EM279" s="62"/>
      <c r="EN279" s="62"/>
      <c r="EO279" s="5"/>
      <c r="EP279" s="5"/>
      <c r="EQ279" s="5"/>
      <c r="ER279" s="5"/>
      <c r="ES279" s="5"/>
      <c r="ET279" s="5"/>
      <c r="EU279" s="5"/>
      <c r="EV279" s="5"/>
      <c r="EW279" s="5"/>
      <c r="EX279" s="5"/>
      <c r="EY279" s="5"/>
      <c r="EZ279" s="5"/>
      <c r="FA279" s="5"/>
      <c r="FB279" s="5"/>
      <c r="FC279" s="5"/>
      <c r="FD279" s="62"/>
      <c r="FE279" s="62"/>
      <c r="FF279" s="62"/>
      <c r="FG279" s="62"/>
      <c r="FH279" s="62"/>
      <c r="FI279" s="62"/>
      <c r="FJ279" s="62"/>
      <c r="FK279" s="62"/>
      <c r="FL279" s="62"/>
      <c r="FM279" s="62"/>
      <c r="FN279" s="62"/>
      <c r="FO279" s="62"/>
      <c r="FP279" s="62"/>
      <c r="FQ279" s="62"/>
      <c r="FR279" s="62"/>
      <c r="FS279" s="5"/>
      <c r="FT279" s="5"/>
      <c r="FU279" s="5"/>
      <c r="FV279" s="5"/>
      <c r="FW279" s="5"/>
      <c r="FX279" s="5"/>
      <c r="FY279" s="5"/>
      <c r="FZ279" s="5"/>
      <c r="GA279" s="5"/>
      <c r="GB279" s="5"/>
      <c r="GC279" s="5"/>
      <c r="GD279" s="5"/>
      <c r="GE279" s="5"/>
      <c r="GF279" s="5"/>
      <c r="GG279" s="5"/>
      <c r="GH279" s="62"/>
      <c r="GI279" s="62"/>
      <c r="GJ279" s="62"/>
      <c r="GK279" s="62"/>
      <c r="GL279" s="62"/>
      <c r="GM279" s="62"/>
      <c r="GN279" s="62"/>
      <c r="GO279" s="62"/>
      <c r="GP279" s="62"/>
      <c r="GQ279" s="62"/>
      <c r="GR279" s="62"/>
      <c r="GS279" s="62"/>
      <c r="GT279" s="62"/>
      <c r="GU279" s="62"/>
      <c r="GV279" s="62"/>
      <c r="GW279" s="5"/>
      <c r="GX279" s="5"/>
      <c r="GY279" s="5"/>
      <c r="GZ279" s="5"/>
      <c r="HA279" s="5"/>
      <c r="HB279" s="5"/>
      <c r="HC279" s="5"/>
      <c r="HD279" s="5"/>
      <c r="HE279" s="5"/>
      <c r="HF279" s="5"/>
      <c r="HG279" s="5"/>
      <c r="HH279" s="5"/>
      <c r="HI279" s="5"/>
      <c r="HJ279" s="5"/>
      <c r="HK279" s="5"/>
      <c r="HL279" s="62"/>
      <c r="HM279" s="62"/>
      <c r="HN279" s="62"/>
      <c r="HO279" s="62"/>
      <c r="HP279" s="62"/>
      <c r="HQ279" s="62"/>
      <c r="HR279" s="62"/>
      <c r="HS279" s="62"/>
      <c r="HT279" s="62"/>
      <c r="HU279" s="62"/>
      <c r="HV279" s="62"/>
      <c r="HW279" s="62"/>
      <c r="HX279" s="62"/>
      <c r="HY279" s="62"/>
      <c r="HZ279" s="62"/>
      <c r="IA279" s="5"/>
      <c r="IB279" s="5"/>
      <c r="IC279" s="5"/>
      <c r="ID279" s="5"/>
      <c r="IE279" s="5"/>
      <c r="IF279" s="5"/>
      <c r="IG279" s="5"/>
      <c r="IH279" s="5"/>
      <c r="II279" s="5"/>
      <c r="IJ279" s="5"/>
      <c r="IK279" s="5"/>
      <c r="IL279" s="5"/>
      <c r="IM279" s="5"/>
      <c r="IN279" s="5"/>
      <c r="IO279" s="5"/>
      <c r="IP279" s="62"/>
      <c r="IQ279" s="62"/>
      <c r="IR279" s="62"/>
      <c r="IS279" s="62"/>
      <c r="IT279" s="62"/>
      <c r="IU279" s="62"/>
      <c r="IV279" s="62"/>
      <c r="IW279" s="62"/>
      <c r="IX279" s="62"/>
      <c r="IY279" s="62"/>
      <c r="IZ279" s="62"/>
      <c r="JA279" s="62"/>
      <c r="JB279" s="62"/>
      <c r="JC279" s="62"/>
      <c r="JD279" s="62"/>
      <c r="JE279" s="5"/>
      <c r="JF279" s="5"/>
      <c r="JG279" s="5"/>
      <c r="JH279" s="5"/>
      <c r="JI279" s="5"/>
      <c r="JJ279" s="5"/>
      <c r="JK279" s="5"/>
      <c r="JL279" s="5"/>
      <c r="JM279" s="5"/>
      <c r="JN279" s="5"/>
      <c r="JO279" s="5"/>
      <c r="JP279" s="5"/>
      <c r="JQ279" s="5"/>
      <c r="JR279" s="5"/>
      <c r="JS279" s="5"/>
      <c r="JT279" s="62"/>
      <c r="JU279" s="62"/>
      <c r="JV279" s="62"/>
      <c r="JW279" s="62"/>
      <c r="JX279" s="62"/>
      <c r="JY279" s="62"/>
      <c r="JZ279" s="62"/>
      <c r="KA279" s="62"/>
      <c r="KB279" s="62"/>
      <c r="KC279" s="62"/>
      <c r="KD279" s="62"/>
      <c r="KE279" s="62"/>
      <c r="KF279" s="62"/>
      <c r="KG279" s="62"/>
      <c r="KH279" s="62"/>
      <c r="KI279" s="5"/>
      <c r="KJ279" s="5"/>
      <c r="KK279" s="5"/>
      <c r="KL279" s="5"/>
      <c r="KM279" s="5"/>
      <c r="KN279" s="5"/>
      <c r="KO279" s="5"/>
      <c r="KP279" s="5"/>
      <c r="KQ279" s="5"/>
      <c r="KR279" s="5"/>
      <c r="KS279" s="5"/>
      <c r="KT279" s="5"/>
      <c r="KU279" s="5"/>
      <c r="KV279" s="5"/>
      <c r="KW279" s="5"/>
      <c r="KX279" s="62"/>
      <c r="KY279" s="62"/>
      <c r="KZ279" s="62"/>
      <c r="LA279" s="62"/>
      <c r="LB279" s="62"/>
      <c r="LC279" s="62"/>
      <c r="LD279" s="62"/>
      <c r="LE279" s="62"/>
      <c r="LF279" s="62"/>
      <c r="LG279" s="62"/>
      <c r="LH279" s="62"/>
      <c r="LI279" s="62"/>
      <c r="LJ279" s="62"/>
      <c r="LK279" s="62"/>
      <c r="LL279" s="62"/>
    </row>
    <row r="280" spans="1:324" x14ac:dyDescent="0.35">
      <c r="A280" s="131">
        <v>276</v>
      </c>
      <c r="B280" s="170"/>
      <c r="C280" s="170"/>
      <c r="D280" s="152">
        <v>482</v>
      </c>
      <c r="E280" s="72" t="str">
        <f>'BVEM Scorecard'!F279</f>
        <v>Wind</v>
      </c>
      <c r="F280" s="96">
        <f t="shared" si="283"/>
        <v>0.8</v>
      </c>
      <c r="G280" s="96">
        <f t="shared" si="284"/>
        <v>0.91999999999999993</v>
      </c>
      <c r="H280" s="96">
        <f t="shared" si="285"/>
        <v>0.8</v>
      </c>
      <c r="I280" s="96">
        <f t="shared" si="286"/>
        <v>0.91999999999999993</v>
      </c>
      <c r="J280" s="66">
        <v>1</v>
      </c>
      <c r="K280" s="66">
        <v>1</v>
      </c>
      <c r="L280" s="66">
        <v>2</v>
      </c>
      <c r="M280" s="66">
        <v>1</v>
      </c>
      <c r="N280" s="66">
        <v>0</v>
      </c>
      <c r="O280" s="66">
        <v>25</v>
      </c>
      <c r="P280" s="66"/>
      <c r="Q280" s="66">
        <v>0.6</v>
      </c>
      <c r="R280" s="66">
        <v>1</v>
      </c>
      <c r="S280" s="66">
        <v>1</v>
      </c>
      <c r="T280" s="66">
        <v>1</v>
      </c>
      <c r="U280" s="66">
        <v>1</v>
      </c>
      <c r="V280" s="66">
        <f t="shared" si="287"/>
        <v>4.5999999999999996</v>
      </c>
      <c r="W280" s="66">
        <f t="shared" si="288"/>
        <v>0.8</v>
      </c>
      <c r="X280" s="35" t="s">
        <v>65</v>
      </c>
      <c r="Y280" s="5">
        <v>1</v>
      </c>
      <c r="Z280" s="5">
        <v>2</v>
      </c>
      <c r="AA280" s="5"/>
      <c r="AB280" s="5"/>
      <c r="AC280" s="5"/>
      <c r="AD280" s="5"/>
      <c r="AE280" s="5">
        <v>0.6</v>
      </c>
      <c r="AF280" s="5">
        <v>1</v>
      </c>
      <c r="AG280" s="5">
        <v>1</v>
      </c>
      <c r="AH280" s="5">
        <v>1</v>
      </c>
      <c r="AI280" s="5">
        <v>1</v>
      </c>
      <c r="AJ280" s="35">
        <f t="shared" ref="AJ280" si="291">SUM(AE280:AI280)</f>
        <v>4.5999999999999996</v>
      </c>
      <c r="AK280" s="35">
        <f t="shared" si="289"/>
        <v>1</v>
      </c>
      <c r="AL280" s="35">
        <f t="shared" si="290"/>
        <v>0.8</v>
      </c>
      <c r="AM280" s="35"/>
      <c r="AN280" s="62"/>
      <c r="AO280" s="62"/>
      <c r="AP280" s="62"/>
      <c r="AQ280" s="62"/>
      <c r="AR280" s="62"/>
      <c r="AS280" s="62"/>
      <c r="AT280" s="62"/>
      <c r="AU280" s="62"/>
      <c r="AV280" s="62"/>
      <c r="AW280" s="62"/>
      <c r="AX280" s="62"/>
      <c r="AY280" s="62"/>
      <c r="AZ280" s="62"/>
      <c r="BA280" s="62"/>
      <c r="BB280" s="62"/>
      <c r="BC280" s="5"/>
      <c r="BD280" s="5"/>
      <c r="BE280" s="5"/>
      <c r="BF280" s="5"/>
      <c r="BG280" s="5"/>
      <c r="BH280" s="5"/>
      <c r="BI280" s="5"/>
      <c r="BJ280" s="5"/>
      <c r="BK280" s="5"/>
      <c r="BL280" s="5"/>
      <c r="BM280" s="5"/>
      <c r="BN280" s="5"/>
      <c r="BO280" s="5"/>
      <c r="BP280" s="5"/>
      <c r="BQ280" s="5"/>
      <c r="BR280" s="62"/>
      <c r="BS280" s="62"/>
      <c r="BT280" s="62"/>
      <c r="BU280" s="62"/>
      <c r="BV280" s="62"/>
      <c r="BW280" s="62"/>
      <c r="BX280" s="62"/>
      <c r="BY280" s="62"/>
      <c r="BZ280" s="62"/>
      <c r="CA280" s="62"/>
      <c r="CB280" s="62"/>
      <c r="CC280" s="62"/>
      <c r="CD280" s="62"/>
      <c r="CE280" s="62"/>
      <c r="CF280" s="62"/>
      <c r="CG280" s="5"/>
      <c r="CH280" s="5"/>
      <c r="CI280" s="5"/>
      <c r="CJ280" s="5"/>
      <c r="CK280" s="5"/>
      <c r="CL280" s="5"/>
      <c r="CM280" s="5"/>
      <c r="CN280" s="5"/>
      <c r="CO280" s="5"/>
      <c r="CP280" s="5"/>
      <c r="CQ280" s="5"/>
      <c r="CR280" s="5"/>
      <c r="CS280" s="5"/>
      <c r="CT280" s="5"/>
      <c r="CU280" s="5"/>
      <c r="CV280" s="62"/>
      <c r="CW280" s="62"/>
      <c r="CX280" s="62"/>
      <c r="CY280" s="62"/>
      <c r="CZ280" s="62"/>
      <c r="DA280" s="62"/>
      <c r="DB280" s="62"/>
      <c r="DC280" s="62"/>
      <c r="DD280" s="62"/>
      <c r="DE280" s="62"/>
      <c r="DF280" s="62"/>
      <c r="DG280" s="62"/>
      <c r="DH280" s="62"/>
      <c r="DI280" s="62"/>
      <c r="DJ280" s="62"/>
      <c r="DK280" s="5"/>
      <c r="DL280" s="5"/>
      <c r="DM280" s="5"/>
      <c r="DN280" s="5"/>
      <c r="DO280" s="5"/>
      <c r="DP280" s="5"/>
      <c r="DQ280" s="5"/>
      <c r="DR280" s="5"/>
      <c r="DS280" s="5"/>
      <c r="DT280" s="5"/>
      <c r="DU280" s="5"/>
      <c r="DV280" s="5"/>
      <c r="DW280" s="5"/>
      <c r="DX280" s="5"/>
      <c r="DY280" s="5"/>
      <c r="DZ280" s="62"/>
      <c r="EA280" s="62"/>
      <c r="EB280" s="62"/>
      <c r="EC280" s="62"/>
      <c r="ED280" s="62"/>
      <c r="EE280" s="62"/>
      <c r="EF280" s="62"/>
      <c r="EG280" s="62"/>
      <c r="EH280" s="62"/>
      <c r="EI280" s="62"/>
      <c r="EJ280" s="62"/>
      <c r="EK280" s="62"/>
      <c r="EL280" s="62"/>
      <c r="EM280" s="62"/>
      <c r="EN280" s="62"/>
      <c r="EO280" s="5"/>
      <c r="EP280" s="5"/>
      <c r="EQ280" s="5"/>
      <c r="ER280" s="5"/>
      <c r="ES280" s="5"/>
      <c r="ET280" s="5"/>
      <c r="EU280" s="5"/>
      <c r="EV280" s="5"/>
      <c r="EW280" s="5"/>
      <c r="EX280" s="5"/>
      <c r="EY280" s="5"/>
      <c r="EZ280" s="5"/>
      <c r="FA280" s="5"/>
      <c r="FB280" s="5"/>
      <c r="FC280" s="5"/>
      <c r="FD280" s="62"/>
      <c r="FE280" s="62"/>
      <c r="FF280" s="62"/>
      <c r="FG280" s="62"/>
      <c r="FH280" s="62"/>
      <c r="FI280" s="62"/>
      <c r="FJ280" s="62"/>
      <c r="FK280" s="62"/>
      <c r="FL280" s="62"/>
      <c r="FM280" s="62"/>
      <c r="FN280" s="62"/>
      <c r="FO280" s="62"/>
      <c r="FP280" s="62"/>
      <c r="FQ280" s="62"/>
      <c r="FR280" s="62"/>
      <c r="FS280" s="5"/>
      <c r="FT280" s="5"/>
      <c r="FU280" s="5"/>
      <c r="FV280" s="5"/>
      <c r="FW280" s="5"/>
      <c r="FX280" s="5"/>
      <c r="FY280" s="5"/>
      <c r="FZ280" s="5"/>
      <c r="GA280" s="5"/>
      <c r="GB280" s="5"/>
      <c r="GC280" s="5"/>
      <c r="GD280" s="5"/>
      <c r="GE280" s="5"/>
      <c r="GF280" s="5"/>
      <c r="GG280" s="5"/>
      <c r="GH280" s="62"/>
      <c r="GI280" s="62"/>
      <c r="GJ280" s="62"/>
      <c r="GK280" s="62"/>
      <c r="GL280" s="62"/>
      <c r="GM280" s="62"/>
      <c r="GN280" s="62"/>
      <c r="GO280" s="62"/>
      <c r="GP280" s="62"/>
      <c r="GQ280" s="62"/>
      <c r="GR280" s="62"/>
      <c r="GS280" s="62"/>
      <c r="GT280" s="62"/>
      <c r="GU280" s="62"/>
      <c r="GV280" s="62"/>
      <c r="GW280" s="5"/>
      <c r="GX280" s="5"/>
      <c r="GY280" s="5"/>
      <c r="GZ280" s="5"/>
      <c r="HA280" s="5"/>
      <c r="HB280" s="5"/>
      <c r="HC280" s="5"/>
      <c r="HD280" s="5"/>
      <c r="HE280" s="5"/>
      <c r="HF280" s="5"/>
      <c r="HG280" s="5"/>
      <c r="HH280" s="5"/>
      <c r="HI280" s="5"/>
      <c r="HJ280" s="5"/>
      <c r="HK280" s="5"/>
      <c r="HL280" s="62"/>
      <c r="HM280" s="62"/>
      <c r="HN280" s="62"/>
      <c r="HO280" s="62"/>
      <c r="HP280" s="62"/>
      <c r="HQ280" s="62"/>
      <c r="HR280" s="62"/>
      <c r="HS280" s="62"/>
      <c r="HT280" s="62"/>
      <c r="HU280" s="62"/>
      <c r="HV280" s="62"/>
      <c r="HW280" s="62"/>
      <c r="HX280" s="62"/>
      <c r="HY280" s="62"/>
      <c r="HZ280" s="62"/>
      <c r="IA280" s="5"/>
      <c r="IB280" s="5"/>
      <c r="IC280" s="5"/>
      <c r="ID280" s="5"/>
      <c r="IE280" s="5"/>
      <c r="IF280" s="5"/>
      <c r="IG280" s="5"/>
      <c r="IH280" s="5"/>
      <c r="II280" s="5"/>
      <c r="IJ280" s="5"/>
      <c r="IK280" s="5"/>
      <c r="IL280" s="5"/>
      <c r="IM280" s="5"/>
      <c r="IN280" s="5"/>
      <c r="IO280" s="5"/>
      <c r="IP280" s="62"/>
      <c r="IQ280" s="62"/>
      <c r="IR280" s="62"/>
      <c r="IS280" s="62"/>
      <c r="IT280" s="62"/>
      <c r="IU280" s="62"/>
      <c r="IV280" s="62"/>
      <c r="IW280" s="62"/>
      <c r="IX280" s="62"/>
      <c r="IY280" s="62"/>
      <c r="IZ280" s="62"/>
      <c r="JA280" s="62"/>
      <c r="JB280" s="62"/>
      <c r="JC280" s="62"/>
      <c r="JD280" s="62"/>
      <c r="JE280" s="5"/>
      <c r="JF280" s="5"/>
      <c r="JG280" s="5"/>
      <c r="JH280" s="5"/>
      <c r="JI280" s="5"/>
      <c r="JJ280" s="5"/>
      <c r="JK280" s="5"/>
      <c r="JL280" s="5"/>
      <c r="JM280" s="5"/>
      <c r="JN280" s="5"/>
      <c r="JO280" s="5"/>
      <c r="JP280" s="5"/>
      <c r="JQ280" s="5"/>
      <c r="JR280" s="5"/>
      <c r="JS280" s="5"/>
      <c r="JT280" s="62"/>
      <c r="JU280" s="62"/>
      <c r="JV280" s="62"/>
      <c r="JW280" s="62"/>
      <c r="JX280" s="62"/>
      <c r="JY280" s="62"/>
      <c r="JZ280" s="62"/>
      <c r="KA280" s="62"/>
      <c r="KB280" s="62"/>
      <c r="KC280" s="62"/>
      <c r="KD280" s="62"/>
      <c r="KE280" s="62"/>
      <c r="KF280" s="62"/>
      <c r="KG280" s="62"/>
      <c r="KH280" s="62"/>
      <c r="KI280" s="5"/>
      <c r="KJ280" s="5"/>
      <c r="KK280" s="5"/>
      <c r="KL280" s="5"/>
      <c r="KM280" s="5"/>
      <c r="KN280" s="5"/>
      <c r="KO280" s="5"/>
      <c r="KP280" s="5"/>
      <c r="KQ280" s="5"/>
      <c r="KR280" s="5"/>
      <c r="KS280" s="5"/>
      <c r="KT280" s="5"/>
      <c r="KU280" s="5"/>
      <c r="KV280" s="5"/>
      <c r="KW280" s="5"/>
      <c r="KX280" s="62"/>
      <c r="KY280" s="62"/>
      <c r="KZ280" s="62"/>
      <c r="LA280" s="62"/>
      <c r="LB280" s="62"/>
      <c r="LC280" s="62"/>
      <c r="LD280" s="62"/>
      <c r="LE280" s="62"/>
      <c r="LF280" s="62"/>
      <c r="LG280" s="62"/>
      <c r="LH280" s="62"/>
      <c r="LI280" s="62"/>
      <c r="LJ280" s="62"/>
      <c r="LK280" s="62"/>
      <c r="LL280" s="62"/>
    </row>
    <row r="281" spans="1:324" x14ac:dyDescent="0.35">
      <c r="A281" s="131">
        <v>277</v>
      </c>
      <c r="B281" s="170"/>
      <c r="C281" s="170"/>
      <c r="D281" s="152">
        <v>982</v>
      </c>
      <c r="E281" s="72" t="str">
        <f>'BVEM Scorecard'!F280</f>
        <v>Gas</v>
      </c>
      <c r="F281" s="96">
        <f t="shared" si="283"/>
        <v>1</v>
      </c>
      <c r="G281" s="96">
        <f t="shared" si="284"/>
        <v>1</v>
      </c>
      <c r="H281" s="96">
        <f t="shared" si="285"/>
        <v>1</v>
      </c>
      <c r="I281" s="96">
        <f t="shared" si="286"/>
        <v>1</v>
      </c>
      <c r="J281" s="66">
        <v>1</v>
      </c>
      <c r="K281" s="66">
        <v>1</v>
      </c>
      <c r="L281" s="66">
        <v>1</v>
      </c>
      <c r="M281" s="66">
        <v>1</v>
      </c>
      <c r="N281" s="66">
        <v>1</v>
      </c>
      <c r="O281" s="66">
        <v>1</v>
      </c>
      <c r="P281" s="66">
        <v>1</v>
      </c>
      <c r="Q281" s="66">
        <v>1</v>
      </c>
      <c r="R281" s="66">
        <v>1</v>
      </c>
      <c r="S281" s="66">
        <v>1</v>
      </c>
      <c r="T281" s="66">
        <v>1</v>
      </c>
      <c r="U281" s="66">
        <v>1</v>
      </c>
      <c r="V281" s="66">
        <f t="shared" si="287"/>
        <v>5</v>
      </c>
      <c r="W281" s="66">
        <f t="shared" si="288"/>
        <v>1</v>
      </c>
      <c r="X281" s="35" t="s">
        <v>84</v>
      </c>
      <c r="Y281" s="5">
        <v>1</v>
      </c>
      <c r="Z281" s="5"/>
      <c r="AA281" s="5"/>
      <c r="AB281" s="5"/>
      <c r="AC281" s="5"/>
      <c r="AD281" s="5"/>
      <c r="AE281" s="5"/>
      <c r="AF281" s="5"/>
      <c r="AG281" s="5"/>
      <c r="AH281" s="5"/>
      <c r="AI281" s="5"/>
      <c r="AJ281" s="35">
        <v>5</v>
      </c>
      <c r="AK281" s="35" t="str">
        <f t="shared" si="289"/>
        <v/>
      </c>
      <c r="AL281" s="35">
        <v>1</v>
      </c>
      <c r="AM281" s="35"/>
      <c r="AN281" s="62"/>
      <c r="AO281" s="62"/>
      <c r="AP281" s="62"/>
      <c r="AQ281" s="62"/>
      <c r="AR281" s="62"/>
      <c r="AS281" s="62"/>
      <c r="AT281" s="62"/>
      <c r="AU281" s="62"/>
      <c r="AV281" s="62"/>
      <c r="AW281" s="62"/>
      <c r="AX281" s="62"/>
      <c r="AY281" s="62"/>
      <c r="AZ281" s="62"/>
      <c r="BA281" s="62"/>
      <c r="BB281" s="62"/>
      <c r="BC281" s="5"/>
      <c r="BD281" s="5"/>
      <c r="BE281" s="5"/>
      <c r="BF281" s="5"/>
      <c r="BG281" s="5"/>
      <c r="BH281" s="5"/>
      <c r="BI281" s="5"/>
      <c r="BJ281" s="5"/>
      <c r="BK281" s="5"/>
      <c r="BL281" s="5"/>
      <c r="BM281" s="5"/>
      <c r="BN281" s="5"/>
      <c r="BO281" s="5"/>
      <c r="BP281" s="5"/>
      <c r="BQ281" s="5"/>
      <c r="BR281" s="62"/>
      <c r="BS281" s="62"/>
      <c r="BT281" s="62"/>
      <c r="BU281" s="62"/>
      <c r="BV281" s="62"/>
      <c r="BW281" s="62"/>
      <c r="BX281" s="62"/>
      <c r="BY281" s="62"/>
      <c r="BZ281" s="62"/>
      <c r="CA281" s="62"/>
      <c r="CB281" s="62"/>
      <c r="CC281" s="62"/>
      <c r="CD281" s="62"/>
      <c r="CE281" s="62"/>
      <c r="CF281" s="62"/>
      <c r="CG281" s="5"/>
      <c r="CH281" s="5"/>
      <c r="CI281" s="5"/>
      <c r="CJ281" s="5"/>
      <c r="CK281" s="5"/>
      <c r="CL281" s="5"/>
      <c r="CM281" s="5"/>
      <c r="CN281" s="5"/>
      <c r="CO281" s="5"/>
      <c r="CP281" s="5"/>
      <c r="CQ281" s="5"/>
      <c r="CR281" s="5"/>
      <c r="CS281" s="5"/>
      <c r="CT281" s="5"/>
      <c r="CU281" s="5"/>
      <c r="CV281" s="62"/>
      <c r="CW281" s="62"/>
      <c r="CX281" s="62"/>
      <c r="CY281" s="62"/>
      <c r="CZ281" s="62"/>
      <c r="DA281" s="62"/>
      <c r="DB281" s="62"/>
      <c r="DC281" s="62"/>
      <c r="DD281" s="62"/>
      <c r="DE281" s="62"/>
      <c r="DF281" s="62"/>
      <c r="DG281" s="62"/>
      <c r="DH281" s="62"/>
      <c r="DI281" s="62"/>
      <c r="DJ281" s="62"/>
      <c r="DK281" s="5"/>
      <c r="DL281" s="5"/>
      <c r="DM281" s="5"/>
      <c r="DN281" s="5"/>
      <c r="DO281" s="5"/>
      <c r="DP281" s="5"/>
      <c r="DQ281" s="5"/>
      <c r="DR281" s="5"/>
      <c r="DS281" s="5"/>
      <c r="DT281" s="5"/>
      <c r="DU281" s="5"/>
      <c r="DV281" s="5"/>
      <c r="DW281" s="5"/>
      <c r="DX281" s="5"/>
      <c r="DY281" s="5"/>
      <c r="DZ281" s="62"/>
      <c r="EA281" s="62"/>
      <c r="EB281" s="62"/>
      <c r="EC281" s="62"/>
      <c r="ED281" s="62"/>
      <c r="EE281" s="62"/>
      <c r="EF281" s="62"/>
      <c r="EG281" s="62"/>
      <c r="EH281" s="62"/>
      <c r="EI281" s="62"/>
      <c r="EJ281" s="62"/>
      <c r="EK281" s="62"/>
      <c r="EL281" s="62"/>
      <c r="EM281" s="62"/>
      <c r="EN281" s="62"/>
      <c r="EO281" s="5"/>
      <c r="EP281" s="5"/>
      <c r="EQ281" s="5"/>
      <c r="ER281" s="5"/>
      <c r="ES281" s="5"/>
      <c r="ET281" s="5"/>
      <c r="EU281" s="5"/>
      <c r="EV281" s="5"/>
      <c r="EW281" s="5"/>
      <c r="EX281" s="5"/>
      <c r="EY281" s="5"/>
      <c r="EZ281" s="5"/>
      <c r="FA281" s="5"/>
      <c r="FB281" s="5"/>
      <c r="FC281" s="5"/>
      <c r="FD281" s="62"/>
      <c r="FE281" s="62"/>
      <c r="FF281" s="62"/>
      <c r="FG281" s="62"/>
      <c r="FH281" s="62"/>
      <c r="FI281" s="62"/>
      <c r="FJ281" s="62"/>
      <c r="FK281" s="62"/>
      <c r="FL281" s="62"/>
      <c r="FM281" s="62"/>
      <c r="FN281" s="62"/>
      <c r="FO281" s="62"/>
      <c r="FP281" s="62"/>
      <c r="FQ281" s="62"/>
      <c r="FR281" s="62"/>
      <c r="FS281" s="5"/>
      <c r="FT281" s="5"/>
      <c r="FU281" s="5"/>
      <c r="FV281" s="5"/>
      <c r="FW281" s="5"/>
      <c r="FX281" s="5"/>
      <c r="FY281" s="5"/>
      <c r="FZ281" s="5"/>
      <c r="GA281" s="5"/>
      <c r="GB281" s="5"/>
      <c r="GC281" s="5"/>
      <c r="GD281" s="5"/>
      <c r="GE281" s="5"/>
      <c r="GF281" s="5"/>
      <c r="GG281" s="5"/>
      <c r="GH281" s="62"/>
      <c r="GI281" s="62"/>
      <c r="GJ281" s="62"/>
      <c r="GK281" s="62"/>
      <c r="GL281" s="62"/>
      <c r="GM281" s="62"/>
      <c r="GN281" s="62"/>
      <c r="GO281" s="62"/>
      <c r="GP281" s="62"/>
      <c r="GQ281" s="62"/>
      <c r="GR281" s="62"/>
      <c r="GS281" s="62"/>
      <c r="GT281" s="62"/>
      <c r="GU281" s="62"/>
      <c r="GV281" s="62"/>
      <c r="GW281" s="5"/>
      <c r="GX281" s="5"/>
      <c r="GY281" s="5"/>
      <c r="GZ281" s="5"/>
      <c r="HA281" s="5"/>
      <c r="HB281" s="5"/>
      <c r="HC281" s="5"/>
      <c r="HD281" s="5"/>
      <c r="HE281" s="5"/>
      <c r="HF281" s="5"/>
      <c r="HG281" s="5"/>
      <c r="HH281" s="5"/>
      <c r="HI281" s="5"/>
      <c r="HJ281" s="5"/>
      <c r="HK281" s="5"/>
      <c r="HL281" s="62"/>
      <c r="HM281" s="62"/>
      <c r="HN281" s="62"/>
      <c r="HO281" s="62"/>
      <c r="HP281" s="62"/>
      <c r="HQ281" s="62"/>
      <c r="HR281" s="62"/>
      <c r="HS281" s="62"/>
      <c r="HT281" s="62"/>
      <c r="HU281" s="62"/>
      <c r="HV281" s="62"/>
      <c r="HW281" s="62"/>
      <c r="HX281" s="62"/>
      <c r="HY281" s="62"/>
      <c r="HZ281" s="62"/>
      <c r="IA281" s="5"/>
      <c r="IB281" s="5"/>
      <c r="IC281" s="5"/>
      <c r="ID281" s="5"/>
      <c r="IE281" s="5"/>
      <c r="IF281" s="5"/>
      <c r="IG281" s="5"/>
      <c r="IH281" s="5"/>
      <c r="II281" s="5"/>
      <c r="IJ281" s="5"/>
      <c r="IK281" s="5"/>
      <c r="IL281" s="5"/>
      <c r="IM281" s="5"/>
      <c r="IN281" s="5"/>
      <c r="IO281" s="5"/>
      <c r="IP281" s="62"/>
      <c r="IQ281" s="62"/>
      <c r="IR281" s="62"/>
      <c r="IS281" s="62"/>
      <c r="IT281" s="62"/>
      <c r="IU281" s="62"/>
      <c r="IV281" s="62"/>
      <c r="IW281" s="62"/>
      <c r="IX281" s="62"/>
      <c r="IY281" s="62"/>
      <c r="IZ281" s="62"/>
      <c r="JA281" s="62"/>
      <c r="JB281" s="62"/>
      <c r="JC281" s="62"/>
      <c r="JD281" s="62"/>
      <c r="JE281" s="5"/>
      <c r="JF281" s="5"/>
      <c r="JG281" s="5"/>
      <c r="JH281" s="5"/>
      <c r="JI281" s="5"/>
      <c r="JJ281" s="5"/>
      <c r="JK281" s="5"/>
      <c r="JL281" s="5"/>
      <c r="JM281" s="5"/>
      <c r="JN281" s="5"/>
      <c r="JO281" s="5"/>
      <c r="JP281" s="5"/>
      <c r="JQ281" s="5"/>
      <c r="JR281" s="5"/>
      <c r="JS281" s="5"/>
      <c r="JT281" s="62"/>
      <c r="JU281" s="62"/>
      <c r="JV281" s="62"/>
      <c r="JW281" s="62"/>
      <c r="JX281" s="62"/>
      <c r="JY281" s="62"/>
      <c r="JZ281" s="62"/>
      <c r="KA281" s="62"/>
      <c r="KB281" s="62"/>
      <c r="KC281" s="62"/>
      <c r="KD281" s="62"/>
      <c r="KE281" s="62"/>
      <c r="KF281" s="62"/>
      <c r="KG281" s="62"/>
      <c r="KH281" s="62"/>
      <c r="KI281" s="5"/>
      <c r="KJ281" s="5"/>
      <c r="KK281" s="5"/>
      <c r="KL281" s="5"/>
      <c r="KM281" s="5"/>
      <c r="KN281" s="5"/>
      <c r="KO281" s="5"/>
      <c r="KP281" s="5"/>
      <c r="KQ281" s="5"/>
      <c r="KR281" s="5"/>
      <c r="KS281" s="5"/>
      <c r="KT281" s="5"/>
      <c r="KU281" s="5"/>
      <c r="KV281" s="5"/>
      <c r="KW281" s="5"/>
      <c r="KX281" s="62"/>
      <c r="KY281" s="62"/>
      <c r="KZ281" s="62"/>
      <c r="LA281" s="62"/>
      <c r="LB281" s="62"/>
      <c r="LC281" s="62"/>
      <c r="LD281" s="62"/>
      <c r="LE281" s="62"/>
      <c r="LF281" s="62"/>
      <c r="LG281" s="62"/>
      <c r="LH281" s="62"/>
      <c r="LI281" s="62"/>
      <c r="LJ281" s="62"/>
      <c r="LK281" s="62"/>
      <c r="LL281" s="62"/>
    </row>
    <row r="282" spans="1:324" x14ac:dyDescent="0.35">
      <c r="A282" s="131">
        <v>278</v>
      </c>
      <c r="B282" s="170"/>
      <c r="C282" s="170"/>
      <c r="D282" s="152">
        <v>987</v>
      </c>
      <c r="E282" s="72" t="str">
        <f>'BVEM Scorecard'!F281</f>
        <v>Gas</v>
      </c>
      <c r="F282" s="96">
        <f t="shared" si="283"/>
        <v>1</v>
      </c>
      <c r="G282" s="96">
        <f t="shared" si="284"/>
        <v>1</v>
      </c>
      <c r="H282" s="96">
        <f t="shared" si="285"/>
        <v>1</v>
      </c>
      <c r="I282" s="96">
        <f t="shared" si="286"/>
        <v>1</v>
      </c>
      <c r="J282" s="66">
        <v>1</v>
      </c>
      <c r="K282" s="66">
        <v>1</v>
      </c>
      <c r="L282" s="66">
        <v>1</v>
      </c>
      <c r="M282" s="66">
        <v>1</v>
      </c>
      <c r="N282" s="66">
        <v>1</v>
      </c>
      <c r="O282" s="66">
        <v>1</v>
      </c>
      <c r="P282" s="66">
        <v>1</v>
      </c>
      <c r="Q282" s="66">
        <v>1</v>
      </c>
      <c r="R282" s="66">
        <v>1</v>
      </c>
      <c r="S282" s="66">
        <v>1</v>
      </c>
      <c r="T282" s="66">
        <v>1</v>
      </c>
      <c r="U282" s="66">
        <v>1</v>
      </c>
      <c r="V282" s="66">
        <f t="shared" si="287"/>
        <v>5</v>
      </c>
      <c r="W282" s="66">
        <f t="shared" si="288"/>
        <v>1</v>
      </c>
      <c r="X282" s="35" t="s">
        <v>84</v>
      </c>
      <c r="Y282" s="5">
        <v>1</v>
      </c>
      <c r="Z282" s="5"/>
      <c r="AA282" s="5"/>
      <c r="AB282" s="5"/>
      <c r="AC282" s="5"/>
      <c r="AD282" s="5"/>
      <c r="AE282" s="5"/>
      <c r="AF282" s="5"/>
      <c r="AG282" s="5"/>
      <c r="AH282" s="5"/>
      <c r="AI282" s="5"/>
      <c r="AJ282" s="35">
        <v>5</v>
      </c>
      <c r="AK282" s="35" t="str">
        <f t="shared" si="289"/>
        <v/>
      </c>
      <c r="AL282" s="35">
        <v>1</v>
      </c>
      <c r="AM282" s="35"/>
      <c r="AN282" s="62"/>
      <c r="AO282" s="62"/>
      <c r="AP282" s="62"/>
      <c r="AQ282" s="62"/>
      <c r="AR282" s="62"/>
      <c r="AS282" s="62"/>
      <c r="AT282" s="62"/>
      <c r="AU282" s="62"/>
      <c r="AV282" s="62"/>
      <c r="AW282" s="62"/>
      <c r="AX282" s="62"/>
      <c r="AY282" s="62"/>
      <c r="AZ282" s="62"/>
      <c r="BA282" s="62"/>
      <c r="BB282" s="62"/>
      <c r="BC282" s="5"/>
      <c r="BD282" s="5"/>
      <c r="BE282" s="5"/>
      <c r="BF282" s="5"/>
      <c r="BG282" s="5"/>
      <c r="BH282" s="5"/>
      <c r="BI282" s="5"/>
      <c r="BJ282" s="5"/>
      <c r="BK282" s="5"/>
      <c r="BL282" s="5"/>
      <c r="BM282" s="5"/>
      <c r="BN282" s="5"/>
      <c r="BO282" s="5"/>
      <c r="BP282" s="5"/>
      <c r="BQ282" s="5"/>
      <c r="BR282" s="62"/>
      <c r="BS282" s="62"/>
      <c r="BT282" s="62"/>
      <c r="BU282" s="62"/>
      <c r="BV282" s="62"/>
      <c r="BW282" s="62"/>
      <c r="BX282" s="62"/>
      <c r="BY282" s="62"/>
      <c r="BZ282" s="62"/>
      <c r="CA282" s="62"/>
      <c r="CB282" s="62"/>
      <c r="CC282" s="62"/>
      <c r="CD282" s="62"/>
      <c r="CE282" s="62"/>
      <c r="CF282" s="62"/>
      <c r="CG282" s="5"/>
      <c r="CH282" s="5"/>
      <c r="CI282" s="5"/>
      <c r="CJ282" s="5"/>
      <c r="CK282" s="5"/>
      <c r="CL282" s="5"/>
      <c r="CM282" s="5"/>
      <c r="CN282" s="5"/>
      <c r="CO282" s="5"/>
      <c r="CP282" s="5"/>
      <c r="CQ282" s="5"/>
      <c r="CR282" s="5"/>
      <c r="CS282" s="5"/>
      <c r="CT282" s="5"/>
      <c r="CU282" s="5"/>
      <c r="CV282" s="62"/>
      <c r="CW282" s="62"/>
      <c r="CX282" s="62"/>
      <c r="CY282" s="62"/>
      <c r="CZ282" s="62"/>
      <c r="DA282" s="62"/>
      <c r="DB282" s="62"/>
      <c r="DC282" s="62"/>
      <c r="DD282" s="62"/>
      <c r="DE282" s="62"/>
      <c r="DF282" s="62"/>
      <c r="DG282" s="62"/>
      <c r="DH282" s="62"/>
      <c r="DI282" s="62"/>
      <c r="DJ282" s="62"/>
      <c r="DK282" s="5"/>
      <c r="DL282" s="5"/>
      <c r="DM282" s="5"/>
      <c r="DN282" s="5"/>
      <c r="DO282" s="5"/>
      <c r="DP282" s="5"/>
      <c r="DQ282" s="5"/>
      <c r="DR282" s="5"/>
      <c r="DS282" s="5"/>
      <c r="DT282" s="5"/>
      <c r="DU282" s="5"/>
      <c r="DV282" s="5"/>
      <c r="DW282" s="5"/>
      <c r="DX282" s="5"/>
      <c r="DY282" s="5"/>
      <c r="DZ282" s="62"/>
      <c r="EA282" s="62"/>
      <c r="EB282" s="62"/>
      <c r="EC282" s="62"/>
      <c r="ED282" s="62"/>
      <c r="EE282" s="62"/>
      <c r="EF282" s="62"/>
      <c r="EG282" s="62"/>
      <c r="EH282" s="62"/>
      <c r="EI282" s="62"/>
      <c r="EJ282" s="62"/>
      <c r="EK282" s="62"/>
      <c r="EL282" s="62"/>
      <c r="EM282" s="62"/>
      <c r="EN282" s="62"/>
      <c r="EO282" s="5"/>
      <c r="EP282" s="5"/>
      <c r="EQ282" s="5"/>
      <c r="ER282" s="5"/>
      <c r="ES282" s="5"/>
      <c r="ET282" s="5"/>
      <c r="EU282" s="5"/>
      <c r="EV282" s="5"/>
      <c r="EW282" s="5"/>
      <c r="EX282" s="5"/>
      <c r="EY282" s="5"/>
      <c r="EZ282" s="5"/>
      <c r="FA282" s="5"/>
      <c r="FB282" s="5"/>
      <c r="FC282" s="5"/>
      <c r="FD282" s="62"/>
      <c r="FE282" s="62"/>
      <c r="FF282" s="62"/>
      <c r="FG282" s="62"/>
      <c r="FH282" s="62"/>
      <c r="FI282" s="62"/>
      <c r="FJ282" s="62"/>
      <c r="FK282" s="62"/>
      <c r="FL282" s="62"/>
      <c r="FM282" s="62"/>
      <c r="FN282" s="62"/>
      <c r="FO282" s="62"/>
      <c r="FP282" s="62"/>
      <c r="FQ282" s="62"/>
      <c r="FR282" s="62"/>
      <c r="FS282" s="5"/>
      <c r="FT282" s="5"/>
      <c r="FU282" s="5"/>
      <c r="FV282" s="5"/>
      <c r="FW282" s="5"/>
      <c r="FX282" s="5"/>
      <c r="FY282" s="5"/>
      <c r="FZ282" s="5"/>
      <c r="GA282" s="5"/>
      <c r="GB282" s="5"/>
      <c r="GC282" s="5"/>
      <c r="GD282" s="5"/>
      <c r="GE282" s="5"/>
      <c r="GF282" s="5"/>
      <c r="GG282" s="5"/>
      <c r="GH282" s="62"/>
      <c r="GI282" s="62"/>
      <c r="GJ282" s="62"/>
      <c r="GK282" s="62"/>
      <c r="GL282" s="62"/>
      <c r="GM282" s="62"/>
      <c r="GN282" s="62"/>
      <c r="GO282" s="62"/>
      <c r="GP282" s="62"/>
      <c r="GQ282" s="62"/>
      <c r="GR282" s="62"/>
      <c r="GS282" s="62"/>
      <c r="GT282" s="62"/>
      <c r="GU282" s="62"/>
      <c r="GV282" s="62"/>
      <c r="GW282" s="5"/>
      <c r="GX282" s="5"/>
      <c r="GY282" s="5"/>
      <c r="GZ282" s="5"/>
      <c r="HA282" s="5"/>
      <c r="HB282" s="5"/>
      <c r="HC282" s="5"/>
      <c r="HD282" s="5"/>
      <c r="HE282" s="5"/>
      <c r="HF282" s="5"/>
      <c r="HG282" s="5"/>
      <c r="HH282" s="5"/>
      <c r="HI282" s="5"/>
      <c r="HJ282" s="5"/>
      <c r="HK282" s="5"/>
      <c r="HL282" s="62"/>
      <c r="HM282" s="62"/>
      <c r="HN282" s="62"/>
      <c r="HO282" s="62"/>
      <c r="HP282" s="62"/>
      <c r="HQ282" s="62"/>
      <c r="HR282" s="62"/>
      <c r="HS282" s="62"/>
      <c r="HT282" s="62"/>
      <c r="HU282" s="62"/>
      <c r="HV282" s="62"/>
      <c r="HW282" s="62"/>
      <c r="HX282" s="62"/>
      <c r="HY282" s="62"/>
      <c r="HZ282" s="62"/>
      <c r="IA282" s="5"/>
      <c r="IB282" s="5"/>
      <c r="IC282" s="5"/>
      <c r="ID282" s="5"/>
      <c r="IE282" s="5"/>
      <c r="IF282" s="5"/>
      <c r="IG282" s="5"/>
      <c r="IH282" s="5"/>
      <c r="II282" s="5"/>
      <c r="IJ282" s="5"/>
      <c r="IK282" s="5"/>
      <c r="IL282" s="5"/>
      <c r="IM282" s="5"/>
      <c r="IN282" s="5"/>
      <c r="IO282" s="5"/>
      <c r="IP282" s="62"/>
      <c r="IQ282" s="62"/>
      <c r="IR282" s="62"/>
      <c r="IS282" s="62"/>
      <c r="IT282" s="62"/>
      <c r="IU282" s="62"/>
      <c r="IV282" s="62"/>
      <c r="IW282" s="62"/>
      <c r="IX282" s="62"/>
      <c r="IY282" s="62"/>
      <c r="IZ282" s="62"/>
      <c r="JA282" s="62"/>
      <c r="JB282" s="62"/>
      <c r="JC282" s="62"/>
      <c r="JD282" s="62"/>
      <c r="JE282" s="5"/>
      <c r="JF282" s="5"/>
      <c r="JG282" s="5"/>
      <c r="JH282" s="5"/>
      <c r="JI282" s="5"/>
      <c r="JJ282" s="5"/>
      <c r="JK282" s="5"/>
      <c r="JL282" s="5"/>
      <c r="JM282" s="5"/>
      <c r="JN282" s="5"/>
      <c r="JO282" s="5"/>
      <c r="JP282" s="5"/>
      <c r="JQ282" s="5"/>
      <c r="JR282" s="5"/>
      <c r="JS282" s="5"/>
      <c r="JT282" s="62"/>
      <c r="JU282" s="62"/>
      <c r="JV282" s="62"/>
      <c r="JW282" s="62"/>
      <c r="JX282" s="62"/>
      <c r="JY282" s="62"/>
      <c r="JZ282" s="62"/>
      <c r="KA282" s="62"/>
      <c r="KB282" s="62"/>
      <c r="KC282" s="62"/>
      <c r="KD282" s="62"/>
      <c r="KE282" s="62"/>
      <c r="KF282" s="62"/>
      <c r="KG282" s="62"/>
      <c r="KH282" s="62"/>
      <c r="KI282" s="5"/>
      <c r="KJ282" s="5"/>
      <c r="KK282" s="5"/>
      <c r="KL282" s="5"/>
      <c r="KM282" s="5"/>
      <c r="KN282" s="5"/>
      <c r="KO282" s="5"/>
      <c r="KP282" s="5"/>
      <c r="KQ282" s="5"/>
      <c r="KR282" s="5"/>
      <c r="KS282" s="5"/>
      <c r="KT282" s="5"/>
      <c r="KU282" s="5"/>
      <c r="KV282" s="5"/>
      <c r="KW282" s="5"/>
      <c r="KX282" s="62"/>
      <c r="KY282" s="62"/>
      <c r="KZ282" s="62"/>
      <c r="LA282" s="62"/>
      <c r="LB282" s="62"/>
      <c r="LC282" s="62"/>
      <c r="LD282" s="62"/>
      <c r="LE282" s="62"/>
      <c r="LF282" s="62"/>
      <c r="LG282" s="62"/>
      <c r="LH282" s="62"/>
      <c r="LI282" s="62"/>
      <c r="LJ282" s="62"/>
      <c r="LK282" s="62"/>
      <c r="LL282" s="62"/>
    </row>
    <row r="283" spans="1:324" x14ac:dyDescent="0.35">
      <c r="A283" s="131">
        <v>279</v>
      </c>
      <c r="B283" s="170"/>
      <c r="C283" s="170"/>
      <c r="D283" s="152">
        <v>988</v>
      </c>
      <c r="E283" s="72" t="str">
        <f>'BVEM Scorecard'!F282</f>
        <v>Gas</v>
      </c>
      <c r="F283" s="96">
        <f t="shared" si="283"/>
        <v>1</v>
      </c>
      <c r="G283" s="96">
        <f t="shared" si="284"/>
        <v>1</v>
      </c>
      <c r="H283" s="96">
        <f t="shared" si="285"/>
        <v>1</v>
      </c>
      <c r="I283" s="96">
        <f t="shared" si="286"/>
        <v>1</v>
      </c>
      <c r="J283" s="66">
        <v>1</v>
      </c>
      <c r="K283" s="66">
        <v>1</v>
      </c>
      <c r="L283" s="66">
        <v>1</v>
      </c>
      <c r="M283" s="66">
        <v>1</v>
      </c>
      <c r="N283" s="66">
        <v>1</v>
      </c>
      <c r="O283" s="66">
        <v>1</v>
      </c>
      <c r="P283" s="66">
        <v>1</v>
      </c>
      <c r="Q283" s="66">
        <v>1</v>
      </c>
      <c r="R283" s="66">
        <v>1</v>
      </c>
      <c r="S283" s="66">
        <v>1</v>
      </c>
      <c r="T283" s="66">
        <v>1</v>
      </c>
      <c r="U283" s="66">
        <v>1</v>
      </c>
      <c r="V283" s="66">
        <f t="shared" si="287"/>
        <v>5</v>
      </c>
      <c r="W283" s="66">
        <f t="shared" si="288"/>
        <v>1</v>
      </c>
      <c r="X283" s="35" t="s">
        <v>84</v>
      </c>
      <c r="Y283" s="5">
        <v>1</v>
      </c>
      <c r="Z283" s="5"/>
      <c r="AA283" s="5"/>
      <c r="AB283" s="5"/>
      <c r="AC283" s="5"/>
      <c r="AD283" s="5"/>
      <c r="AE283" s="5"/>
      <c r="AF283" s="5"/>
      <c r="AG283" s="5"/>
      <c r="AH283" s="5"/>
      <c r="AI283" s="5"/>
      <c r="AJ283" s="35">
        <v>5</v>
      </c>
      <c r="AK283" s="35" t="str">
        <f t="shared" si="289"/>
        <v/>
      </c>
      <c r="AL283" s="35">
        <v>1</v>
      </c>
      <c r="AM283" s="35"/>
      <c r="AN283" s="62"/>
      <c r="AO283" s="62"/>
      <c r="AP283" s="62"/>
      <c r="AQ283" s="62"/>
      <c r="AR283" s="62"/>
      <c r="AS283" s="62"/>
      <c r="AT283" s="62"/>
      <c r="AU283" s="62"/>
      <c r="AV283" s="62"/>
      <c r="AW283" s="62"/>
      <c r="AX283" s="62"/>
      <c r="AY283" s="62"/>
      <c r="AZ283" s="62"/>
      <c r="BA283" s="62"/>
      <c r="BB283" s="62"/>
      <c r="BC283" s="5"/>
      <c r="BD283" s="5"/>
      <c r="BE283" s="5"/>
      <c r="BF283" s="5"/>
      <c r="BG283" s="5"/>
      <c r="BH283" s="5"/>
      <c r="BI283" s="5"/>
      <c r="BJ283" s="5"/>
      <c r="BK283" s="5"/>
      <c r="BL283" s="5"/>
      <c r="BM283" s="5"/>
      <c r="BN283" s="5"/>
      <c r="BO283" s="5"/>
      <c r="BP283" s="5"/>
      <c r="BQ283" s="5"/>
      <c r="BR283" s="62"/>
      <c r="BS283" s="62"/>
      <c r="BT283" s="62"/>
      <c r="BU283" s="62"/>
      <c r="BV283" s="62"/>
      <c r="BW283" s="62"/>
      <c r="BX283" s="62"/>
      <c r="BY283" s="62"/>
      <c r="BZ283" s="62"/>
      <c r="CA283" s="62"/>
      <c r="CB283" s="62"/>
      <c r="CC283" s="62"/>
      <c r="CD283" s="62"/>
      <c r="CE283" s="62"/>
      <c r="CF283" s="62"/>
      <c r="CG283" s="5"/>
      <c r="CH283" s="5"/>
      <c r="CI283" s="5"/>
      <c r="CJ283" s="5"/>
      <c r="CK283" s="5"/>
      <c r="CL283" s="5"/>
      <c r="CM283" s="5"/>
      <c r="CN283" s="5"/>
      <c r="CO283" s="5"/>
      <c r="CP283" s="5"/>
      <c r="CQ283" s="5"/>
      <c r="CR283" s="5"/>
      <c r="CS283" s="5"/>
      <c r="CT283" s="5"/>
      <c r="CU283" s="5"/>
      <c r="CV283" s="62"/>
      <c r="CW283" s="62"/>
      <c r="CX283" s="62"/>
      <c r="CY283" s="62"/>
      <c r="CZ283" s="62"/>
      <c r="DA283" s="62"/>
      <c r="DB283" s="62"/>
      <c r="DC283" s="62"/>
      <c r="DD283" s="62"/>
      <c r="DE283" s="62"/>
      <c r="DF283" s="62"/>
      <c r="DG283" s="62"/>
      <c r="DH283" s="62"/>
      <c r="DI283" s="62"/>
      <c r="DJ283" s="62"/>
      <c r="DK283" s="5"/>
      <c r="DL283" s="5"/>
      <c r="DM283" s="5"/>
      <c r="DN283" s="5"/>
      <c r="DO283" s="5"/>
      <c r="DP283" s="5"/>
      <c r="DQ283" s="5"/>
      <c r="DR283" s="5"/>
      <c r="DS283" s="5"/>
      <c r="DT283" s="5"/>
      <c r="DU283" s="5"/>
      <c r="DV283" s="5"/>
      <c r="DW283" s="5"/>
      <c r="DX283" s="5"/>
      <c r="DY283" s="5"/>
      <c r="DZ283" s="62"/>
      <c r="EA283" s="62"/>
      <c r="EB283" s="62"/>
      <c r="EC283" s="62"/>
      <c r="ED283" s="62"/>
      <c r="EE283" s="62"/>
      <c r="EF283" s="62"/>
      <c r="EG283" s="62"/>
      <c r="EH283" s="62"/>
      <c r="EI283" s="62"/>
      <c r="EJ283" s="62"/>
      <c r="EK283" s="62"/>
      <c r="EL283" s="62"/>
      <c r="EM283" s="62"/>
      <c r="EN283" s="62"/>
      <c r="EO283" s="5"/>
      <c r="EP283" s="5"/>
      <c r="EQ283" s="5"/>
      <c r="ER283" s="5"/>
      <c r="ES283" s="5"/>
      <c r="ET283" s="5"/>
      <c r="EU283" s="5"/>
      <c r="EV283" s="5"/>
      <c r="EW283" s="5"/>
      <c r="EX283" s="5"/>
      <c r="EY283" s="5"/>
      <c r="EZ283" s="5"/>
      <c r="FA283" s="5"/>
      <c r="FB283" s="5"/>
      <c r="FC283" s="5"/>
      <c r="FD283" s="62"/>
      <c r="FE283" s="62"/>
      <c r="FF283" s="62"/>
      <c r="FG283" s="62"/>
      <c r="FH283" s="62"/>
      <c r="FI283" s="62"/>
      <c r="FJ283" s="62"/>
      <c r="FK283" s="62"/>
      <c r="FL283" s="62"/>
      <c r="FM283" s="62"/>
      <c r="FN283" s="62"/>
      <c r="FO283" s="62"/>
      <c r="FP283" s="62"/>
      <c r="FQ283" s="62"/>
      <c r="FR283" s="62"/>
      <c r="FS283" s="5"/>
      <c r="FT283" s="5"/>
      <c r="FU283" s="5"/>
      <c r="FV283" s="5"/>
      <c r="FW283" s="5"/>
      <c r="FX283" s="5"/>
      <c r="FY283" s="5"/>
      <c r="FZ283" s="5"/>
      <c r="GA283" s="5"/>
      <c r="GB283" s="5"/>
      <c r="GC283" s="5"/>
      <c r="GD283" s="5"/>
      <c r="GE283" s="5"/>
      <c r="GF283" s="5"/>
      <c r="GG283" s="5"/>
      <c r="GH283" s="62"/>
      <c r="GI283" s="62"/>
      <c r="GJ283" s="62"/>
      <c r="GK283" s="62"/>
      <c r="GL283" s="62"/>
      <c r="GM283" s="62"/>
      <c r="GN283" s="62"/>
      <c r="GO283" s="62"/>
      <c r="GP283" s="62"/>
      <c r="GQ283" s="62"/>
      <c r="GR283" s="62"/>
      <c r="GS283" s="62"/>
      <c r="GT283" s="62"/>
      <c r="GU283" s="62"/>
      <c r="GV283" s="62"/>
      <c r="GW283" s="5"/>
      <c r="GX283" s="5"/>
      <c r="GY283" s="5"/>
      <c r="GZ283" s="5"/>
      <c r="HA283" s="5"/>
      <c r="HB283" s="5"/>
      <c r="HC283" s="5"/>
      <c r="HD283" s="5"/>
      <c r="HE283" s="5"/>
      <c r="HF283" s="5"/>
      <c r="HG283" s="5"/>
      <c r="HH283" s="5"/>
      <c r="HI283" s="5"/>
      <c r="HJ283" s="5"/>
      <c r="HK283" s="5"/>
      <c r="HL283" s="62"/>
      <c r="HM283" s="62"/>
      <c r="HN283" s="62"/>
      <c r="HO283" s="62"/>
      <c r="HP283" s="62"/>
      <c r="HQ283" s="62"/>
      <c r="HR283" s="62"/>
      <c r="HS283" s="62"/>
      <c r="HT283" s="62"/>
      <c r="HU283" s="62"/>
      <c r="HV283" s="62"/>
      <c r="HW283" s="62"/>
      <c r="HX283" s="62"/>
      <c r="HY283" s="62"/>
      <c r="HZ283" s="62"/>
      <c r="IA283" s="5"/>
      <c r="IB283" s="5"/>
      <c r="IC283" s="5"/>
      <c r="ID283" s="5"/>
      <c r="IE283" s="5"/>
      <c r="IF283" s="5"/>
      <c r="IG283" s="5"/>
      <c r="IH283" s="5"/>
      <c r="II283" s="5"/>
      <c r="IJ283" s="5"/>
      <c r="IK283" s="5"/>
      <c r="IL283" s="5"/>
      <c r="IM283" s="5"/>
      <c r="IN283" s="5"/>
      <c r="IO283" s="5"/>
      <c r="IP283" s="62"/>
      <c r="IQ283" s="62"/>
      <c r="IR283" s="62"/>
      <c r="IS283" s="62"/>
      <c r="IT283" s="62"/>
      <c r="IU283" s="62"/>
      <c r="IV283" s="62"/>
      <c r="IW283" s="62"/>
      <c r="IX283" s="62"/>
      <c r="IY283" s="62"/>
      <c r="IZ283" s="62"/>
      <c r="JA283" s="62"/>
      <c r="JB283" s="62"/>
      <c r="JC283" s="62"/>
      <c r="JD283" s="62"/>
      <c r="JE283" s="5"/>
      <c r="JF283" s="5"/>
      <c r="JG283" s="5"/>
      <c r="JH283" s="5"/>
      <c r="JI283" s="5"/>
      <c r="JJ283" s="5"/>
      <c r="JK283" s="5"/>
      <c r="JL283" s="5"/>
      <c r="JM283" s="5"/>
      <c r="JN283" s="5"/>
      <c r="JO283" s="5"/>
      <c r="JP283" s="5"/>
      <c r="JQ283" s="5"/>
      <c r="JR283" s="5"/>
      <c r="JS283" s="5"/>
      <c r="JT283" s="62"/>
      <c r="JU283" s="62"/>
      <c r="JV283" s="62"/>
      <c r="JW283" s="62"/>
      <c r="JX283" s="62"/>
      <c r="JY283" s="62"/>
      <c r="JZ283" s="62"/>
      <c r="KA283" s="62"/>
      <c r="KB283" s="62"/>
      <c r="KC283" s="62"/>
      <c r="KD283" s="62"/>
      <c r="KE283" s="62"/>
      <c r="KF283" s="62"/>
      <c r="KG283" s="62"/>
      <c r="KH283" s="62"/>
      <c r="KI283" s="5"/>
      <c r="KJ283" s="5"/>
      <c r="KK283" s="5"/>
      <c r="KL283" s="5"/>
      <c r="KM283" s="5"/>
      <c r="KN283" s="5"/>
      <c r="KO283" s="5"/>
      <c r="KP283" s="5"/>
      <c r="KQ283" s="5"/>
      <c r="KR283" s="5"/>
      <c r="KS283" s="5"/>
      <c r="KT283" s="5"/>
      <c r="KU283" s="5"/>
      <c r="KV283" s="5"/>
      <c r="KW283" s="5"/>
      <c r="KX283" s="62"/>
      <c r="KY283" s="62"/>
      <c r="KZ283" s="62"/>
      <c r="LA283" s="62"/>
      <c r="LB283" s="62"/>
      <c r="LC283" s="62"/>
      <c r="LD283" s="62"/>
      <c r="LE283" s="62"/>
      <c r="LF283" s="62"/>
      <c r="LG283" s="62"/>
      <c r="LH283" s="62"/>
      <c r="LI283" s="62"/>
      <c r="LJ283" s="62"/>
      <c r="LK283" s="62"/>
      <c r="LL283" s="62"/>
    </row>
    <row r="284" spans="1:324" x14ac:dyDescent="0.35">
      <c r="A284" s="131">
        <v>280</v>
      </c>
      <c r="B284" s="170"/>
      <c r="C284" s="170"/>
      <c r="D284" s="152">
        <v>989</v>
      </c>
      <c r="E284" s="72" t="str">
        <f>'BVEM Scorecard'!F283</f>
        <v>Gas</v>
      </c>
      <c r="F284" s="96">
        <f t="shared" si="283"/>
        <v>1</v>
      </c>
      <c r="G284" s="96">
        <f t="shared" si="284"/>
        <v>1</v>
      </c>
      <c r="H284" s="96">
        <f t="shared" si="285"/>
        <v>1</v>
      </c>
      <c r="I284" s="96">
        <f t="shared" si="286"/>
        <v>1</v>
      </c>
      <c r="J284" s="66">
        <v>1</v>
      </c>
      <c r="K284" s="66">
        <v>1</v>
      </c>
      <c r="L284" s="66">
        <v>1</v>
      </c>
      <c r="M284" s="66">
        <v>1</v>
      </c>
      <c r="N284" s="66">
        <v>1</v>
      </c>
      <c r="O284" s="66">
        <v>1</v>
      </c>
      <c r="P284" s="66">
        <v>1</v>
      </c>
      <c r="Q284" s="66">
        <v>1</v>
      </c>
      <c r="R284" s="66">
        <v>1</v>
      </c>
      <c r="S284" s="66">
        <v>1</v>
      </c>
      <c r="T284" s="66">
        <v>1</v>
      </c>
      <c r="U284" s="66">
        <v>1</v>
      </c>
      <c r="V284" s="66">
        <f t="shared" si="287"/>
        <v>5</v>
      </c>
      <c r="W284" s="66">
        <f t="shared" si="288"/>
        <v>1</v>
      </c>
      <c r="X284" s="35" t="s">
        <v>84</v>
      </c>
      <c r="Y284" s="5">
        <v>1</v>
      </c>
      <c r="Z284" s="5"/>
      <c r="AA284" s="5"/>
      <c r="AB284" s="5"/>
      <c r="AC284" s="5"/>
      <c r="AD284" s="5"/>
      <c r="AE284" s="5"/>
      <c r="AF284" s="5"/>
      <c r="AG284" s="5"/>
      <c r="AH284" s="5"/>
      <c r="AI284" s="5"/>
      <c r="AJ284" s="35">
        <v>5</v>
      </c>
      <c r="AK284" s="35" t="str">
        <f t="shared" si="289"/>
        <v/>
      </c>
      <c r="AL284" s="35">
        <v>1</v>
      </c>
      <c r="AM284" s="35"/>
      <c r="AN284" s="62"/>
      <c r="AO284" s="62"/>
      <c r="AP284" s="62"/>
      <c r="AQ284" s="62"/>
      <c r="AR284" s="62"/>
      <c r="AS284" s="62"/>
      <c r="AT284" s="62"/>
      <c r="AU284" s="62"/>
      <c r="AV284" s="62"/>
      <c r="AW284" s="62"/>
      <c r="AX284" s="62"/>
      <c r="AY284" s="62"/>
      <c r="AZ284" s="62"/>
      <c r="BA284" s="62"/>
      <c r="BB284" s="62"/>
      <c r="BC284" s="5"/>
      <c r="BD284" s="5"/>
      <c r="BE284" s="5"/>
      <c r="BF284" s="5"/>
      <c r="BG284" s="5"/>
      <c r="BH284" s="5"/>
      <c r="BI284" s="5"/>
      <c r="BJ284" s="5"/>
      <c r="BK284" s="5"/>
      <c r="BL284" s="5"/>
      <c r="BM284" s="5"/>
      <c r="BN284" s="5"/>
      <c r="BO284" s="5"/>
      <c r="BP284" s="5"/>
      <c r="BQ284" s="5"/>
      <c r="BR284" s="62"/>
      <c r="BS284" s="62"/>
      <c r="BT284" s="62"/>
      <c r="BU284" s="62"/>
      <c r="BV284" s="62"/>
      <c r="BW284" s="62"/>
      <c r="BX284" s="62"/>
      <c r="BY284" s="62"/>
      <c r="BZ284" s="62"/>
      <c r="CA284" s="62"/>
      <c r="CB284" s="62"/>
      <c r="CC284" s="62"/>
      <c r="CD284" s="62"/>
      <c r="CE284" s="62"/>
      <c r="CF284" s="62"/>
      <c r="CG284" s="5"/>
      <c r="CH284" s="5"/>
      <c r="CI284" s="5"/>
      <c r="CJ284" s="5"/>
      <c r="CK284" s="5"/>
      <c r="CL284" s="5"/>
      <c r="CM284" s="5"/>
      <c r="CN284" s="5"/>
      <c r="CO284" s="5"/>
      <c r="CP284" s="5"/>
      <c r="CQ284" s="5"/>
      <c r="CR284" s="5"/>
      <c r="CS284" s="5"/>
      <c r="CT284" s="5"/>
      <c r="CU284" s="5"/>
      <c r="CV284" s="62"/>
      <c r="CW284" s="62"/>
      <c r="CX284" s="62"/>
      <c r="CY284" s="62"/>
      <c r="CZ284" s="62"/>
      <c r="DA284" s="62"/>
      <c r="DB284" s="62"/>
      <c r="DC284" s="62"/>
      <c r="DD284" s="62"/>
      <c r="DE284" s="62"/>
      <c r="DF284" s="62"/>
      <c r="DG284" s="62"/>
      <c r="DH284" s="62"/>
      <c r="DI284" s="62"/>
      <c r="DJ284" s="62"/>
      <c r="DK284" s="5"/>
      <c r="DL284" s="5"/>
      <c r="DM284" s="5"/>
      <c r="DN284" s="5"/>
      <c r="DO284" s="5"/>
      <c r="DP284" s="5"/>
      <c r="DQ284" s="5"/>
      <c r="DR284" s="5"/>
      <c r="DS284" s="5"/>
      <c r="DT284" s="5"/>
      <c r="DU284" s="5"/>
      <c r="DV284" s="5"/>
      <c r="DW284" s="5"/>
      <c r="DX284" s="5"/>
      <c r="DY284" s="5"/>
      <c r="DZ284" s="62"/>
      <c r="EA284" s="62"/>
      <c r="EB284" s="62"/>
      <c r="EC284" s="62"/>
      <c r="ED284" s="62"/>
      <c r="EE284" s="62"/>
      <c r="EF284" s="62"/>
      <c r="EG284" s="62"/>
      <c r="EH284" s="62"/>
      <c r="EI284" s="62"/>
      <c r="EJ284" s="62"/>
      <c r="EK284" s="62"/>
      <c r="EL284" s="62"/>
      <c r="EM284" s="62"/>
      <c r="EN284" s="62"/>
      <c r="EO284" s="5"/>
      <c r="EP284" s="5"/>
      <c r="EQ284" s="5"/>
      <c r="ER284" s="5"/>
      <c r="ES284" s="5"/>
      <c r="ET284" s="5"/>
      <c r="EU284" s="5"/>
      <c r="EV284" s="5"/>
      <c r="EW284" s="5"/>
      <c r="EX284" s="5"/>
      <c r="EY284" s="5"/>
      <c r="EZ284" s="5"/>
      <c r="FA284" s="5"/>
      <c r="FB284" s="5"/>
      <c r="FC284" s="5"/>
      <c r="FD284" s="62"/>
      <c r="FE284" s="62"/>
      <c r="FF284" s="62"/>
      <c r="FG284" s="62"/>
      <c r="FH284" s="62"/>
      <c r="FI284" s="62"/>
      <c r="FJ284" s="62"/>
      <c r="FK284" s="62"/>
      <c r="FL284" s="62"/>
      <c r="FM284" s="62"/>
      <c r="FN284" s="62"/>
      <c r="FO284" s="62"/>
      <c r="FP284" s="62"/>
      <c r="FQ284" s="62"/>
      <c r="FR284" s="62"/>
      <c r="FS284" s="5"/>
      <c r="FT284" s="5"/>
      <c r="FU284" s="5"/>
      <c r="FV284" s="5"/>
      <c r="FW284" s="5"/>
      <c r="FX284" s="5"/>
      <c r="FY284" s="5"/>
      <c r="FZ284" s="5"/>
      <c r="GA284" s="5"/>
      <c r="GB284" s="5"/>
      <c r="GC284" s="5"/>
      <c r="GD284" s="5"/>
      <c r="GE284" s="5"/>
      <c r="GF284" s="5"/>
      <c r="GG284" s="5"/>
      <c r="GH284" s="62"/>
      <c r="GI284" s="62"/>
      <c r="GJ284" s="62"/>
      <c r="GK284" s="62"/>
      <c r="GL284" s="62"/>
      <c r="GM284" s="62"/>
      <c r="GN284" s="62"/>
      <c r="GO284" s="62"/>
      <c r="GP284" s="62"/>
      <c r="GQ284" s="62"/>
      <c r="GR284" s="62"/>
      <c r="GS284" s="62"/>
      <c r="GT284" s="62"/>
      <c r="GU284" s="62"/>
      <c r="GV284" s="62"/>
      <c r="GW284" s="5"/>
      <c r="GX284" s="5"/>
      <c r="GY284" s="5"/>
      <c r="GZ284" s="5"/>
      <c r="HA284" s="5"/>
      <c r="HB284" s="5"/>
      <c r="HC284" s="5"/>
      <c r="HD284" s="5"/>
      <c r="HE284" s="5"/>
      <c r="HF284" s="5"/>
      <c r="HG284" s="5"/>
      <c r="HH284" s="5"/>
      <c r="HI284" s="5"/>
      <c r="HJ284" s="5"/>
      <c r="HK284" s="5"/>
      <c r="HL284" s="62"/>
      <c r="HM284" s="62"/>
      <c r="HN284" s="62"/>
      <c r="HO284" s="62"/>
      <c r="HP284" s="62"/>
      <c r="HQ284" s="62"/>
      <c r="HR284" s="62"/>
      <c r="HS284" s="62"/>
      <c r="HT284" s="62"/>
      <c r="HU284" s="62"/>
      <c r="HV284" s="62"/>
      <c r="HW284" s="62"/>
      <c r="HX284" s="62"/>
      <c r="HY284" s="62"/>
      <c r="HZ284" s="62"/>
      <c r="IA284" s="5"/>
      <c r="IB284" s="5"/>
      <c r="IC284" s="5"/>
      <c r="ID284" s="5"/>
      <c r="IE284" s="5"/>
      <c r="IF284" s="5"/>
      <c r="IG284" s="5"/>
      <c r="IH284" s="5"/>
      <c r="II284" s="5"/>
      <c r="IJ284" s="5"/>
      <c r="IK284" s="5"/>
      <c r="IL284" s="5"/>
      <c r="IM284" s="5"/>
      <c r="IN284" s="5"/>
      <c r="IO284" s="5"/>
      <c r="IP284" s="62"/>
      <c r="IQ284" s="62"/>
      <c r="IR284" s="62"/>
      <c r="IS284" s="62"/>
      <c r="IT284" s="62"/>
      <c r="IU284" s="62"/>
      <c r="IV284" s="62"/>
      <c r="IW284" s="62"/>
      <c r="IX284" s="62"/>
      <c r="IY284" s="62"/>
      <c r="IZ284" s="62"/>
      <c r="JA284" s="62"/>
      <c r="JB284" s="62"/>
      <c r="JC284" s="62"/>
      <c r="JD284" s="62"/>
      <c r="JE284" s="5"/>
      <c r="JF284" s="5"/>
      <c r="JG284" s="5"/>
      <c r="JH284" s="5"/>
      <c r="JI284" s="5"/>
      <c r="JJ284" s="5"/>
      <c r="JK284" s="5"/>
      <c r="JL284" s="5"/>
      <c r="JM284" s="5"/>
      <c r="JN284" s="5"/>
      <c r="JO284" s="5"/>
      <c r="JP284" s="5"/>
      <c r="JQ284" s="5"/>
      <c r="JR284" s="5"/>
      <c r="JS284" s="5"/>
      <c r="JT284" s="62"/>
      <c r="JU284" s="62"/>
      <c r="JV284" s="62"/>
      <c r="JW284" s="62"/>
      <c r="JX284" s="62"/>
      <c r="JY284" s="62"/>
      <c r="JZ284" s="62"/>
      <c r="KA284" s="62"/>
      <c r="KB284" s="62"/>
      <c r="KC284" s="62"/>
      <c r="KD284" s="62"/>
      <c r="KE284" s="62"/>
      <c r="KF284" s="62"/>
      <c r="KG284" s="62"/>
      <c r="KH284" s="62"/>
      <c r="KI284" s="5"/>
      <c r="KJ284" s="5"/>
      <c r="KK284" s="5"/>
      <c r="KL284" s="5"/>
      <c r="KM284" s="5"/>
      <c r="KN284" s="5"/>
      <c r="KO284" s="5"/>
      <c r="KP284" s="5"/>
      <c r="KQ284" s="5"/>
      <c r="KR284" s="5"/>
      <c r="KS284" s="5"/>
      <c r="KT284" s="5"/>
      <c r="KU284" s="5"/>
      <c r="KV284" s="5"/>
      <c r="KW284" s="5"/>
      <c r="KX284" s="62"/>
      <c r="KY284" s="62"/>
      <c r="KZ284" s="62"/>
      <c r="LA284" s="62"/>
      <c r="LB284" s="62"/>
      <c r="LC284" s="62"/>
      <c r="LD284" s="62"/>
      <c r="LE284" s="62"/>
      <c r="LF284" s="62"/>
      <c r="LG284" s="62"/>
      <c r="LH284" s="62"/>
      <c r="LI284" s="62"/>
      <c r="LJ284" s="62"/>
      <c r="LK284" s="62"/>
      <c r="LL284" s="62"/>
    </row>
    <row r="285" spans="1:324" x14ac:dyDescent="0.35">
      <c r="A285" s="131">
        <v>281</v>
      </c>
      <c r="B285" s="170"/>
      <c r="C285" s="170"/>
      <c r="D285" s="152">
        <v>1054</v>
      </c>
      <c r="E285" s="72" t="str">
        <f>'BVEM Scorecard'!F284</f>
        <v>Gas</v>
      </c>
      <c r="F285" s="96"/>
      <c r="G285" s="96"/>
      <c r="H285" s="96"/>
      <c r="I285" s="96"/>
      <c r="J285" s="66"/>
      <c r="K285" s="66"/>
      <c r="L285" s="66"/>
      <c r="M285" s="66"/>
      <c r="N285" s="66"/>
      <c r="O285" s="66"/>
      <c r="P285" s="66"/>
      <c r="Q285" s="66"/>
      <c r="R285" s="66"/>
      <c r="S285" s="66"/>
      <c r="T285" s="66"/>
      <c r="U285" s="66"/>
      <c r="V285" s="66"/>
      <c r="W285" s="66"/>
      <c r="X285" s="35"/>
      <c r="Y285" s="5"/>
      <c r="Z285" s="5"/>
      <c r="AA285" s="5"/>
      <c r="AB285" s="5"/>
      <c r="AC285" s="5"/>
      <c r="AD285" s="5"/>
      <c r="AE285" s="5"/>
      <c r="AF285" s="5"/>
      <c r="AG285" s="5"/>
      <c r="AH285" s="5"/>
      <c r="AI285" s="5"/>
      <c r="AJ285" s="35"/>
      <c r="AK285" s="35"/>
      <c r="AL285" s="35"/>
      <c r="AM285" s="35"/>
      <c r="AN285" s="62"/>
      <c r="AO285" s="62"/>
      <c r="AP285" s="62"/>
      <c r="AQ285" s="62"/>
      <c r="AR285" s="62"/>
      <c r="AS285" s="62"/>
      <c r="AT285" s="62"/>
      <c r="AU285" s="62"/>
      <c r="AV285" s="62"/>
      <c r="AW285" s="62"/>
      <c r="AX285" s="62"/>
      <c r="AY285" s="62"/>
      <c r="AZ285" s="62"/>
      <c r="BA285" s="62"/>
      <c r="BB285" s="62"/>
      <c r="BC285" s="5"/>
      <c r="BD285" s="5"/>
      <c r="BE285" s="5"/>
      <c r="BF285" s="5"/>
      <c r="BG285" s="5"/>
      <c r="BH285" s="5"/>
      <c r="BI285" s="5"/>
      <c r="BJ285" s="5"/>
      <c r="BK285" s="5"/>
      <c r="BL285" s="5"/>
      <c r="BM285" s="5"/>
      <c r="BN285" s="5"/>
      <c r="BO285" s="5"/>
      <c r="BP285" s="5"/>
      <c r="BQ285" s="5"/>
      <c r="BR285" s="62"/>
      <c r="BS285" s="62"/>
      <c r="BT285" s="62"/>
      <c r="BU285" s="62"/>
      <c r="BV285" s="62"/>
      <c r="BW285" s="62"/>
      <c r="BX285" s="62"/>
      <c r="BY285" s="62"/>
      <c r="BZ285" s="62"/>
      <c r="CA285" s="62"/>
      <c r="CB285" s="62"/>
      <c r="CC285" s="62"/>
      <c r="CD285" s="62"/>
      <c r="CE285" s="62"/>
      <c r="CF285" s="62"/>
      <c r="CG285" s="5"/>
      <c r="CH285" s="5"/>
      <c r="CI285" s="5"/>
      <c r="CJ285" s="5"/>
      <c r="CK285" s="5"/>
      <c r="CL285" s="5"/>
      <c r="CM285" s="5"/>
      <c r="CN285" s="5"/>
      <c r="CO285" s="5"/>
      <c r="CP285" s="5"/>
      <c r="CQ285" s="5"/>
      <c r="CR285" s="5"/>
      <c r="CS285" s="5"/>
      <c r="CT285" s="5"/>
      <c r="CU285" s="5"/>
      <c r="CV285" s="62"/>
      <c r="CW285" s="62"/>
      <c r="CX285" s="62"/>
      <c r="CY285" s="62"/>
      <c r="CZ285" s="62"/>
      <c r="DA285" s="62"/>
      <c r="DB285" s="62"/>
      <c r="DC285" s="62"/>
      <c r="DD285" s="62"/>
      <c r="DE285" s="62"/>
      <c r="DF285" s="62"/>
      <c r="DG285" s="62"/>
      <c r="DH285" s="62"/>
      <c r="DI285" s="62"/>
      <c r="DJ285" s="62"/>
      <c r="DK285" s="5"/>
      <c r="DL285" s="5"/>
      <c r="DM285" s="5"/>
      <c r="DN285" s="5"/>
      <c r="DO285" s="5"/>
      <c r="DP285" s="5"/>
      <c r="DQ285" s="5"/>
      <c r="DR285" s="5"/>
      <c r="DS285" s="5"/>
      <c r="DT285" s="5"/>
      <c r="DU285" s="5"/>
      <c r="DV285" s="5"/>
      <c r="DW285" s="5"/>
      <c r="DX285" s="5"/>
      <c r="DY285" s="5"/>
      <c r="DZ285" s="62"/>
      <c r="EA285" s="62"/>
      <c r="EB285" s="62"/>
      <c r="EC285" s="62"/>
      <c r="ED285" s="62"/>
      <c r="EE285" s="62"/>
      <c r="EF285" s="62"/>
      <c r="EG285" s="62"/>
      <c r="EH285" s="62"/>
      <c r="EI285" s="62"/>
      <c r="EJ285" s="62"/>
      <c r="EK285" s="62"/>
      <c r="EL285" s="62"/>
      <c r="EM285" s="62"/>
      <c r="EN285" s="62"/>
      <c r="EO285" s="5"/>
      <c r="EP285" s="5"/>
      <c r="EQ285" s="5"/>
      <c r="ER285" s="5"/>
      <c r="ES285" s="5"/>
      <c r="ET285" s="5"/>
      <c r="EU285" s="5"/>
      <c r="EV285" s="5"/>
      <c r="EW285" s="5"/>
      <c r="EX285" s="5"/>
      <c r="EY285" s="5"/>
      <c r="EZ285" s="5"/>
      <c r="FA285" s="5"/>
      <c r="FB285" s="5"/>
      <c r="FC285" s="5"/>
      <c r="FD285" s="62"/>
      <c r="FE285" s="62"/>
      <c r="FF285" s="62"/>
      <c r="FG285" s="62"/>
      <c r="FH285" s="62"/>
      <c r="FI285" s="62"/>
      <c r="FJ285" s="62"/>
      <c r="FK285" s="62"/>
      <c r="FL285" s="62"/>
      <c r="FM285" s="62"/>
      <c r="FN285" s="62"/>
      <c r="FO285" s="62"/>
      <c r="FP285" s="62"/>
      <c r="FQ285" s="62"/>
      <c r="FR285" s="62"/>
      <c r="FS285" s="5"/>
      <c r="FT285" s="5"/>
      <c r="FU285" s="5"/>
      <c r="FV285" s="5"/>
      <c r="FW285" s="5"/>
      <c r="FX285" s="5"/>
      <c r="FY285" s="5"/>
      <c r="FZ285" s="5"/>
      <c r="GA285" s="5"/>
      <c r="GB285" s="5"/>
      <c r="GC285" s="5"/>
      <c r="GD285" s="5"/>
      <c r="GE285" s="5"/>
      <c r="GF285" s="5"/>
      <c r="GG285" s="5"/>
      <c r="GH285" s="62"/>
      <c r="GI285" s="62"/>
      <c r="GJ285" s="62"/>
      <c r="GK285" s="62"/>
      <c r="GL285" s="62"/>
      <c r="GM285" s="62"/>
      <c r="GN285" s="62"/>
      <c r="GO285" s="62"/>
      <c r="GP285" s="62"/>
      <c r="GQ285" s="62"/>
      <c r="GR285" s="62"/>
      <c r="GS285" s="62"/>
      <c r="GT285" s="62"/>
      <c r="GU285" s="62"/>
      <c r="GV285" s="62"/>
      <c r="GW285" s="5"/>
      <c r="GX285" s="5"/>
      <c r="GY285" s="5"/>
      <c r="GZ285" s="5"/>
      <c r="HA285" s="5"/>
      <c r="HB285" s="5"/>
      <c r="HC285" s="5"/>
      <c r="HD285" s="5"/>
      <c r="HE285" s="5"/>
      <c r="HF285" s="5"/>
      <c r="HG285" s="5"/>
      <c r="HH285" s="5"/>
      <c r="HI285" s="5"/>
      <c r="HJ285" s="5"/>
      <c r="HK285" s="5"/>
      <c r="HL285" s="62"/>
      <c r="HM285" s="62"/>
      <c r="HN285" s="62"/>
      <c r="HO285" s="62"/>
      <c r="HP285" s="62"/>
      <c r="HQ285" s="62"/>
      <c r="HR285" s="62"/>
      <c r="HS285" s="62"/>
      <c r="HT285" s="62"/>
      <c r="HU285" s="62"/>
      <c r="HV285" s="62"/>
      <c r="HW285" s="62"/>
      <c r="HX285" s="62"/>
      <c r="HY285" s="62"/>
      <c r="HZ285" s="62"/>
      <c r="IA285" s="5"/>
      <c r="IB285" s="5"/>
      <c r="IC285" s="5"/>
      <c r="ID285" s="5"/>
      <c r="IE285" s="5"/>
      <c r="IF285" s="5"/>
      <c r="IG285" s="5"/>
      <c r="IH285" s="5"/>
      <c r="II285" s="5"/>
      <c r="IJ285" s="5"/>
      <c r="IK285" s="5"/>
      <c r="IL285" s="5"/>
      <c r="IM285" s="5"/>
      <c r="IN285" s="5"/>
      <c r="IO285" s="5"/>
      <c r="IP285" s="62"/>
      <c r="IQ285" s="62"/>
      <c r="IR285" s="62"/>
      <c r="IS285" s="62"/>
      <c r="IT285" s="62"/>
      <c r="IU285" s="62"/>
      <c r="IV285" s="62"/>
      <c r="IW285" s="62"/>
      <c r="IX285" s="62"/>
      <c r="IY285" s="62"/>
      <c r="IZ285" s="62"/>
      <c r="JA285" s="62"/>
      <c r="JB285" s="62"/>
      <c r="JC285" s="62"/>
      <c r="JD285" s="62"/>
      <c r="JE285" s="5"/>
      <c r="JF285" s="5"/>
      <c r="JG285" s="5"/>
      <c r="JH285" s="5"/>
      <c r="JI285" s="5"/>
      <c r="JJ285" s="5"/>
      <c r="JK285" s="5"/>
      <c r="JL285" s="5"/>
      <c r="JM285" s="5"/>
      <c r="JN285" s="5"/>
      <c r="JO285" s="5"/>
      <c r="JP285" s="5"/>
      <c r="JQ285" s="5"/>
      <c r="JR285" s="5"/>
      <c r="JS285" s="5"/>
      <c r="JT285" s="62"/>
      <c r="JU285" s="62"/>
      <c r="JV285" s="62"/>
      <c r="JW285" s="62"/>
      <c r="JX285" s="62"/>
      <c r="JY285" s="62"/>
      <c r="JZ285" s="62"/>
      <c r="KA285" s="62"/>
      <c r="KB285" s="62"/>
      <c r="KC285" s="62"/>
      <c r="KD285" s="62"/>
      <c r="KE285" s="62"/>
      <c r="KF285" s="62"/>
      <c r="KG285" s="62"/>
      <c r="KH285" s="62"/>
      <c r="KI285" s="5"/>
      <c r="KJ285" s="5"/>
      <c r="KK285" s="5"/>
      <c r="KL285" s="5"/>
      <c r="KM285" s="5"/>
      <c r="KN285" s="5"/>
      <c r="KO285" s="5"/>
      <c r="KP285" s="5"/>
      <c r="KQ285" s="5"/>
      <c r="KR285" s="5"/>
      <c r="KS285" s="5"/>
      <c r="KT285" s="5"/>
      <c r="KU285" s="5"/>
      <c r="KV285" s="5"/>
      <c r="KW285" s="5"/>
      <c r="KX285" s="62"/>
      <c r="KY285" s="62"/>
      <c r="KZ285" s="62"/>
      <c r="LA285" s="62"/>
      <c r="LB285" s="62"/>
      <c r="LC285" s="62"/>
      <c r="LD285" s="62"/>
      <c r="LE285" s="62"/>
      <c r="LF285" s="62"/>
      <c r="LG285" s="62"/>
      <c r="LH285" s="62"/>
      <c r="LI285" s="62"/>
      <c r="LJ285" s="62"/>
      <c r="LK285" s="62"/>
      <c r="LL285" s="62"/>
    </row>
    <row r="286" spans="1:324" x14ac:dyDescent="0.35">
      <c r="A286" s="131">
        <v>282</v>
      </c>
      <c r="B286" s="170"/>
      <c r="C286" s="170"/>
      <c r="D286" s="152">
        <v>990</v>
      </c>
      <c r="E286" s="72" t="str">
        <f>'BVEM Scorecard'!F285</f>
        <v>Gas</v>
      </c>
      <c r="F286" s="96">
        <f t="shared" si="283"/>
        <v>1</v>
      </c>
      <c r="G286" s="96">
        <f t="shared" si="284"/>
        <v>1</v>
      </c>
      <c r="H286" s="96">
        <f t="shared" si="285"/>
        <v>1</v>
      </c>
      <c r="I286" s="96">
        <f t="shared" si="286"/>
        <v>1</v>
      </c>
      <c r="J286" s="66">
        <v>1</v>
      </c>
      <c r="K286" s="66">
        <v>1</v>
      </c>
      <c r="L286" s="66">
        <v>1</v>
      </c>
      <c r="M286" s="66">
        <v>1</v>
      </c>
      <c r="N286" s="66">
        <v>1</v>
      </c>
      <c r="O286" s="66">
        <v>1</v>
      </c>
      <c r="P286" s="66">
        <v>1</v>
      </c>
      <c r="Q286" s="66">
        <v>1</v>
      </c>
      <c r="R286" s="66">
        <v>1</v>
      </c>
      <c r="S286" s="66">
        <v>1</v>
      </c>
      <c r="T286" s="66">
        <v>1</v>
      </c>
      <c r="U286" s="66">
        <v>1</v>
      </c>
      <c r="V286" s="66">
        <f t="shared" si="287"/>
        <v>5</v>
      </c>
      <c r="W286" s="66">
        <f t="shared" si="288"/>
        <v>1</v>
      </c>
      <c r="X286" s="35" t="s">
        <v>84</v>
      </c>
      <c r="Y286" s="5">
        <v>1</v>
      </c>
      <c r="Z286" s="5"/>
      <c r="AA286" s="5"/>
      <c r="AB286" s="5"/>
      <c r="AC286" s="5"/>
      <c r="AD286" s="5"/>
      <c r="AE286" s="5"/>
      <c r="AF286" s="5"/>
      <c r="AG286" s="5"/>
      <c r="AH286" s="5"/>
      <c r="AI286" s="5"/>
      <c r="AJ286" s="35">
        <v>5</v>
      </c>
      <c r="AK286" s="35" t="str">
        <f t="shared" ref="AK286" si="292">IFERROR(Z286/SUM($Z286,$AP286,$BE286,$BT286,$CI286,$CX286,$DM286,$EB286,$EQ286,$FF286,$FU286,$GJ286,$GY286,$HN286,$IC286,$IR286,$JG286,$JV286,$KK286,$KZ286),"")</f>
        <v/>
      </c>
      <c r="AL286" s="35">
        <v>1</v>
      </c>
      <c r="AM286" s="35"/>
      <c r="AN286" s="62"/>
      <c r="AO286" s="62"/>
      <c r="AP286" s="62"/>
      <c r="AQ286" s="62"/>
      <c r="AR286" s="62"/>
      <c r="AS286" s="62"/>
      <c r="AT286" s="62"/>
      <c r="AU286" s="62"/>
      <c r="AV286" s="62"/>
      <c r="AW286" s="62"/>
      <c r="AX286" s="62"/>
      <c r="AY286" s="62"/>
      <c r="AZ286" s="62"/>
      <c r="BA286" s="62"/>
      <c r="BB286" s="62"/>
      <c r="BC286" s="5"/>
      <c r="BD286" s="5"/>
      <c r="BE286" s="5"/>
      <c r="BF286" s="5"/>
      <c r="BG286" s="5"/>
      <c r="BH286" s="5"/>
      <c r="BI286" s="5"/>
      <c r="BJ286" s="5"/>
      <c r="BK286" s="5"/>
      <c r="BL286" s="5"/>
      <c r="BM286" s="5"/>
      <c r="BN286" s="5"/>
      <c r="BO286" s="5"/>
      <c r="BP286" s="5"/>
      <c r="BQ286" s="5"/>
      <c r="BR286" s="62"/>
      <c r="BS286" s="62"/>
      <c r="BT286" s="62"/>
      <c r="BU286" s="62"/>
      <c r="BV286" s="62"/>
      <c r="BW286" s="62"/>
      <c r="BX286" s="62"/>
      <c r="BY286" s="62"/>
      <c r="BZ286" s="62"/>
      <c r="CA286" s="62"/>
      <c r="CB286" s="62"/>
      <c r="CC286" s="62"/>
      <c r="CD286" s="62"/>
      <c r="CE286" s="62"/>
      <c r="CF286" s="62"/>
      <c r="CG286" s="5"/>
      <c r="CH286" s="5"/>
      <c r="CI286" s="5"/>
      <c r="CJ286" s="5"/>
      <c r="CK286" s="5"/>
      <c r="CL286" s="5"/>
      <c r="CM286" s="5"/>
      <c r="CN286" s="5"/>
      <c r="CO286" s="5"/>
      <c r="CP286" s="5"/>
      <c r="CQ286" s="5"/>
      <c r="CR286" s="5"/>
      <c r="CS286" s="5"/>
      <c r="CT286" s="5"/>
      <c r="CU286" s="5"/>
      <c r="CV286" s="62"/>
      <c r="CW286" s="62"/>
      <c r="CX286" s="62"/>
      <c r="CY286" s="62"/>
      <c r="CZ286" s="62"/>
      <c r="DA286" s="62"/>
      <c r="DB286" s="62"/>
      <c r="DC286" s="62"/>
      <c r="DD286" s="62"/>
      <c r="DE286" s="62"/>
      <c r="DF286" s="62"/>
      <c r="DG286" s="62"/>
      <c r="DH286" s="62"/>
      <c r="DI286" s="62"/>
      <c r="DJ286" s="62"/>
      <c r="DK286" s="5"/>
      <c r="DL286" s="5"/>
      <c r="DM286" s="5"/>
      <c r="DN286" s="5"/>
      <c r="DO286" s="5"/>
      <c r="DP286" s="5"/>
      <c r="DQ286" s="5"/>
      <c r="DR286" s="5"/>
      <c r="DS286" s="5"/>
      <c r="DT286" s="5"/>
      <c r="DU286" s="5"/>
      <c r="DV286" s="5"/>
      <c r="DW286" s="5"/>
      <c r="DX286" s="5"/>
      <c r="DY286" s="5"/>
      <c r="DZ286" s="62"/>
      <c r="EA286" s="62"/>
      <c r="EB286" s="62"/>
      <c r="EC286" s="62"/>
      <c r="ED286" s="62"/>
      <c r="EE286" s="62"/>
      <c r="EF286" s="62"/>
      <c r="EG286" s="62"/>
      <c r="EH286" s="62"/>
      <c r="EI286" s="62"/>
      <c r="EJ286" s="62"/>
      <c r="EK286" s="62"/>
      <c r="EL286" s="62"/>
      <c r="EM286" s="62"/>
      <c r="EN286" s="62"/>
      <c r="EO286" s="5"/>
      <c r="EP286" s="5"/>
      <c r="EQ286" s="5"/>
      <c r="ER286" s="5"/>
      <c r="ES286" s="5"/>
      <c r="ET286" s="5"/>
      <c r="EU286" s="5"/>
      <c r="EV286" s="5"/>
      <c r="EW286" s="5"/>
      <c r="EX286" s="5"/>
      <c r="EY286" s="5"/>
      <c r="EZ286" s="5"/>
      <c r="FA286" s="5"/>
      <c r="FB286" s="5"/>
      <c r="FC286" s="5"/>
      <c r="FD286" s="62"/>
      <c r="FE286" s="62"/>
      <c r="FF286" s="62"/>
      <c r="FG286" s="62"/>
      <c r="FH286" s="62"/>
      <c r="FI286" s="62"/>
      <c r="FJ286" s="62"/>
      <c r="FK286" s="62"/>
      <c r="FL286" s="62"/>
      <c r="FM286" s="62"/>
      <c r="FN286" s="62"/>
      <c r="FO286" s="62"/>
      <c r="FP286" s="62"/>
      <c r="FQ286" s="62"/>
      <c r="FR286" s="62"/>
      <c r="FS286" s="5"/>
      <c r="FT286" s="5"/>
      <c r="FU286" s="5"/>
      <c r="FV286" s="5"/>
      <c r="FW286" s="5"/>
      <c r="FX286" s="5"/>
      <c r="FY286" s="5"/>
      <c r="FZ286" s="5"/>
      <c r="GA286" s="5"/>
      <c r="GB286" s="5"/>
      <c r="GC286" s="5"/>
      <c r="GD286" s="5"/>
      <c r="GE286" s="5"/>
      <c r="GF286" s="5"/>
      <c r="GG286" s="5"/>
      <c r="GH286" s="62"/>
      <c r="GI286" s="62"/>
      <c r="GJ286" s="62"/>
      <c r="GK286" s="62"/>
      <c r="GL286" s="62"/>
      <c r="GM286" s="62"/>
      <c r="GN286" s="62"/>
      <c r="GO286" s="62"/>
      <c r="GP286" s="62"/>
      <c r="GQ286" s="62"/>
      <c r="GR286" s="62"/>
      <c r="GS286" s="62"/>
      <c r="GT286" s="62"/>
      <c r="GU286" s="62"/>
      <c r="GV286" s="62"/>
      <c r="GW286" s="5"/>
      <c r="GX286" s="5"/>
      <c r="GY286" s="5"/>
      <c r="GZ286" s="5"/>
      <c r="HA286" s="5"/>
      <c r="HB286" s="5"/>
      <c r="HC286" s="5"/>
      <c r="HD286" s="5"/>
      <c r="HE286" s="5"/>
      <c r="HF286" s="5"/>
      <c r="HG286" s="5"/>
      <c r="HH286" s="5"/>
      <c r="HI286" s="5"/>
      <c r="HJ286" s="5"/>
      <c r="HK286" s="5"/>
      <c r="HL286" s="62"/>
      <c r="HM286" s="62"/>
      <c r="HN286" s="62"/>
      <c r="HO286" s="62"/>
      <c r="HP286" s="62"/>
      <c r="HQ286" s="62"/>
      <c r="HR286" s="62"/>
      <c r="HS286" s="62"/>
      <c r="HT286" s="62"/>
      <c r="HU286" s="62"/>
      <c r="HV286" s="62"/>
      <c r="HW286" s="62"/>
      <c r="HX286" s="62"/>
      <c r="HY286" s="62"/>
      <c r="HZ286" s="62"/>
      <c r="IA286" s="5"/>
      <c r="IB286" s="5"/>
      <c r="IC286" s="5"/>
      <c r="ID286" s="5"/>
      <c r="IE286" s="5"/>
      <c r="IF286" s="5"/>
      <c r="IG286" s="5"/>
      <c r="IH286" s="5"/>
      <c r="II286" s="5"/>
      <c r="IJ286" s="5"/>
      <c r="IK286" s="5"/>
      <c r="IL286" s="5"/>
      <c r="IM286" s="5"/>
      <c r="IN286" s="5"/>
      <c r="IO286" s="5"/>
      <c r="IP286" s="62"/>
      <c r="IQ286" s="62"/>
      <c r="IR286" s="62"/>
      <c r="IS286" s="62"/>
      <c r="IT286" s="62"/>
      <c r="IU286" s="62"/>
      <c r="IV286" s="62"/>
      <c r="IW286" s="62"/>
      <c r="IX286" s="62"/>
      <c r="IY286" s="62"/>
      <c r="IZ286" s="62"/>
      <c r="JA286" s="62"/>
      <c r="JB286" s="62"/>
      <c r="JC286" s="62"/>
      <c r="JD286" s="62"/>
      <c r="JE286" s="5"/>
      <c r="JF286" s="5"/>
      <c r="JG286" s="5"/>
      <c r="JH286" s="5"/>
      <c r="JI286" s="5"/>
      <c r="JJ286" s="5"/>
      <c r="JK286" s="5"/>
      <c r="JL286" s="5"/>
      <c r="JM286" s="5"/>
      <c r="JN286" s="5"/>
      <c r="JO286" s="5"/>
      <c r="JP286" s="5"/>
      <c r="JQ286" s="5"/>
      <c r="JR286" s="5"/>
      <c r="JS286" s="5"/>
      <c r="JT286" s="62"/>
      <c r="JU286" s="62"/>
      <c r="JV286" s="62"/>
      <c r="JW286" s="62"/>
      <c r="JX286" s="62"/>
      <c r="JY286" s="62"/>
      <c r="JZ286" s="62"/>
      <c r="KA286" s="62"/>
      <c r="KB286" s="62"/>
      <c r="KC286" s="62"/>
      <c r="KD286" s="62"/>
      <c r="KE286" s="62"/>
      <c r="KF286" s="62"/>
      <c r="KG286" s="62"/>
      <c r="KH286" s="62"/>
      <c r="KI286" s="5"/>
      <c r="KJ286" s="5"/>
      <c r="KK286" s="5"/>
      <c r="KL286" s="5"/>
      <c r="KM286" s="5"/>
      <c r="KN286" s="5"/>
      <c r="KO286" s="5"/>
      <c r="KP286" s="5"/>
      <c r="KQ286" s="5"/>
      <c r="KR286" s="5"/>
      <c r="KS286" s="5"/>
      <c r="KT286" s="5"/>
      <c r="KU286" s="5"/>
      <c r="KV286" s="5"/>
      <c r="KW286" s="5"/>
      <c r="KX286" s="62"/>
      <c r="KY286" s="62"/>
      <c r="KZ286" s="62"/>
      <c r="LA286" s="62"/>
      <c r="LB286" s="62"/>
      <c r="LC286" s="62"/>
      <c r="LD286" s="62"/>
      <c r="LE286" s="62"/>
      <c r="LF286" s="62"/>
      <c r="LG286" s="62"/>
      <c r="LH286" s="62"/>
      <c r="LI286" s="62"/>
      <c r="LJ286" s="62"/>
      <c r="LK286" s="62"/>
      <c r="LL286" s="62"/>
    </row>
    <row r="287" spans="1:324" x14ac:dyDescent="0.35">
      <c r="A287" s="131">
        <v>283</v>
      </c>
      <c r="B287" s="170"/>
      <c r="C287" s="170"/>
      <c r="D287" s="152">
        <v>1119</v>
      </c>
      <c r="E287" s="72" t="str">
        <f>'BVEM Scorecard'!F286</f>
        <v>Gas</v>
      </c>
      <c r="F287" s="96"/>
      <c r="G287" s="96"/>
      <c r="H287" s="96"/>
      <c r="I287" s="96"/>
      <c r="J287" s="66"/>
      <c r="K287" s="66"/>
      <c r="L287" s="66"/>
      <c r="M287" s="66"/>
      <c r="N287" s="66"/>
      <c r="O287" s="66"/>
      <c r="P287" s="66"/>
      <c r="Q287" s="66"/>
      <c r="R287" s="66"/>
      <c r="S287" s="66"/>
      <c r="T287" s="66"/>
      <c r="U287" s="66"/>
      <c r="V287" s="66"/>
      <c r="W287" s="66"/>
      <c r="X287" s="35"/>
      <c r="Y287" s="5"/>
      <c r="Z287" s="5"/>
      <c r="AA287" s="5"/>
      <c r="AB287" s="5"/>
      <c r="AC287" s="5"/>
      <c r="AD287" s="5"/>
      <c r="AE287" s="5"/>
      <c r="AF287" s="5"/>
      <c r="AG287" s="5"/>
      <c r="AH287" s="5"/>
      <c r="AI287" s="5"/>
      <c r="AJ287" s="35"/>
      <c r="AK287" s="35"/>
      <c r="AL287" s="35"/>
      <c r="AM287" s="35"/>
      <c r="AN287" s="62"/>
      <c r="AO287" s="62"/>
      <c r="AP287" s="62"/>
      <c r="AQ287" s="62"/>
      <c r="AR287" s="62"/>
      <c r="AS287" s="62"/>
      <c r="AT287" s="62"/>
      <c r="AU287" s="62"/>
      <c r="AV287" s="62"/>
      <c r="AW287" s="62"/>
      <c r="AX287" s="62"/>
      <c r="AY287" s="62"/>
      <c r="AZ287" s="62"/>
      <c r="BA287" s="62"/>
      <c r="BB287" s="62"/>
      <c r="BC287" s="5"/>
      <c r="BD287" s="5"/>
      <c r="BE287" s="5"/>
      <c r="BF287" s="5"/>
      <c r="BG287" s="5"/>
      <c r="BH287" s="5"/>
      <c r="BI287" s="5"/>
      <c r="BJ287" s="5"/>
      <c r="BK287" s="5"/>
      <c r="BL287" s="5"/>
      <c r="BM287" s="5"/>
      <c r="BN287" s="5"/>
      <c r="BO287" s="5"/>
      <c r="BP287" s="5"/>
      <c r="BQ287" s="5"/>
      <c r="BR287" s="62"/>
      <c r="BS287" s="62"/>
      <c r="BT287" s="62"/>
      <c r="BU287" s="62"/>
      <c r="BV287" s="62"/>
      <c r="BW287" s="62"/>
      <c r="BX287" s="62"/>
      <c r="BY287" s="62"/>
      <c r="BZ287" s="62"/>
      <c r="CA287" s="62"/>
      <c r="CB287" s="62"/>
      <c r="CC287" s="62"/>
      <c r="CD287" s="62"/>
      <c r="CE287" s="62"/>
      <c r="CF287" s="62"/>
      <c r="CG287" s="5"/>
      <c r="CH287" s="5"/>
      <c r="CI287" s="5"/>
      <c r="CJ287" s="5"/>
      <c r="CK287" s="5"/>
      <c r="CL287" s="5"/>
      <c r="CM287" s="5"/>
      <c r="CN287" s="5"/>
      <c r="CO287" s="5"/>
      <c r="CP287" s="5"/>
      <c r="CQ287" s="5"/>
      <c r="CR287" s="5"/>
      <c r="CS287" s="5"/>
      <c r="CT287" s="5"/>
      <c r="CU287" s="5"/>
      <c r="CV287" s="62"/>
      <c r="CW287" s="62"/>
      <c r="CX287" s="62"/>
      <c r="CY287" s="62"/>
      <c r="CZ287" s="62"/>
      <c r="DA287" s="62"/>
      <c r="DB287" s="62"/>
      <c r="DC287" s="62"/>
      <c r="DD287" s="62"/>
      <c r="DE287" s="62"/>
      <c r="DF287" s="62"/>
      <c r="DG287" s="62"/>
      <c r="DH287" s="62"/>
      <c r="DI287" s="62"/>
      <c r="DJ287" s="62"/>
      <c r="DK287" s="5"/>
      <c r="DL287" s="5"/>
      <c r="DM287" s="5"/>
      <c r="DN287" s="5"/>
      <c r="DO287" s="5"/>
      <c r="DP287" s="5"/>
      <c r="DQ287" s="5"/>
      <c r="DR287" s="5"/>
      <c r="DS287" s="5"/>
      <c r="DT287" s="5"/>
      <c r="DU287" s="5"/>
      <c r="DV287" s="5"/>
      <c r="DW287" s="5"/>
      <c r="DX287" s="5"/>
      <c r="DY287" s="5"/>
      <c r="DZ287" s="62"/>
      <c r="EA287" s="62"/>
      <c r="EB287" s="62"/>
      <c r="EC287" s="62"/>
      <c r="ED287" s="62"/>
      <c r="EE287" s="62"/>
      <c r="EF287" s="62"/>
      <c r="EG287" s="62"/>
      <c r="EH287" s="62"/>
      <c r="EI287" s="62"/>
      <c r="EJ287" s="62"/>
      <c r="EK287" s="62"/>
      <c r="EL287" s="62"/>
      <c r="EM287" s="62"/>
      <c r="EN287" s="62"/>
      <c r="EO287" s="5"/>
      <c r="EP287" s="5"/>
      <c r="EQ287" s="5"/>
      <c r="ER287" s="5"/>
      <c r="ES287" s="5"/>
      <c r="ET287" s="5"/>
      <c r="EU287" s="5"/>
      <c r="EV287" s="5"/>
      <c r="EW287" s="5"/>
      <c r="EX287" s="5"/>
      <c r="EY287" s="5"/>
      <c r="EZ287" s="5"/>
      <c r="FA287" s="5"/>
      <c r="FB287" s="5"/>
      <c r="FC287" s="5"/>
      <c r="FD287" s="62"/>
      <c r="FE287" s="62"/>
      <c r="FF287" s="62"/>
      <c r="FG287" s="62"/>
      <c r="FH287" s="62"/>
      <c r="FI287" s="62"/>
      <c r="FJ287" s="62"/>
      <c r="FK287" s="62"/>
      <c r="FL287" s="62"/>
      <c r="FM287" s="62"/>
      <c r="FN287" s="62"/>
      <c r="FO287" s="62"/>
      <c r="FP287" s="62"/>
      <c r="FQ287" s="62"/>
      <c r="FR287" s="62"/>
      <c r="FS287" s="5"/>
      <c r="FT287" s="5"/>
      <c r="FU287" s="5"/>
      <c r="FV287" s="5"/>
      <c r="FW287" s="5"/>
      <c r="FX287" s="5"/>
      <c r="FY287" s="5"/>
      <c r="FZ287" s="5"/>
      <c r="GA287" s="5"/>
      <c r="GB287" s="5"/>
      <c r="GC287" s="5"/>
      <c r="GD287" s="5"/>
      <c r="GE287" s="5"/>
      <c r="GF287" s="5"/>
      <c r="GG287" s="5"/>
      <c r="GH287" s="62"/>
      <c r="GI287" s="62"/>
      <c r="GJ287" s="62"/>
      <c r="GK287" s="62"/>
      <c r="GL287" s="62"/>
      <c r="GM287" s="62"/>
      <c r="GN287" s="62"/>
      <c r="GO287" s="62"/>
      <c r="GP287" s="62"/>
      <c r="GQ287" s="62"/>
      <c r="GR287" s="62"/>
      <c r="GS287" s="62"/>
      <c r="GT287" s="62"/>
      <c r="GU287" s="62"/>
      <c r="GV287" s="62"/>
      <c r="GW287" s="5"/>
      <c r="GX287" s="5"/>
      <c r="GY287" s="5"/>
      <c r="GZ287" s="5"/>
      <c r="HA287" s="5"/>
      <c r="HB287" s="5"/>
      <c r="HC287" s="5"/>
      <c r="HD287" s="5"/>
      <c r="HE287" s="5"/>
      <c r="HF287" s="5"/>
      <c r="HG287" s="5"/>
      <c r="HH287" s="5"/>
      <c r="HI287" s="5"/>
      <c r="HJ287" s="5"/>
      <c r="HK287" s="5"/>
      <c r="HL287" s="62"/>
      <c r="HM287" s="62"/>
      <c r="HN287" s="62"/>
      <c r="HO287" s="62"/>
      <c r="HP287" s="62"/>
      <c r="HQ287" s="62"/>
      <c r="HR287" s="62"/>
      <c r="HS287" s="62"/>
      <c r="HT287" s="62"/>
      <c r="HU287" s="62"/>
      <c r="HV287" s="62"/>
      <c r="HW287" s="62"/>
      <c r="HX287" s="62"/>
      <c r="HY287" s="62"/>
      <c r="HZ287" s="62"/>
      <c r="IA287" s="5"/>
      <c r="IB287" s="5"/>
      <c r="IC287" s="5"/>
      <c r="ID287" s="5"/>
      <c r="IE287" s="5"/>
      <c r="IF287" s="5"/>
      <c r="IG287" s="5"/>
      <c r="IH287" s="5"/>
      <c r="II287" s="5"/>
      <c r="IJ287" s="5"/>
      <c r="IK287" s="5"/>
      <c r="IL287" s="5"/>
      <c r="IM287" s="5"/>
      <c r="IN287" s="5"/>
      <c r="IO287" s="5"/>
      <c r="IP287" s="62"/>
      <c r="IQ287" s="62"/>
      <c r="IR287" s="62"/>
      <c r="IS287" s="62"/>
      <c r="IT287" s="62"/>
      <c r="IU287" s="62"/>
      <c r="IV287" s="62"/>
      <c r="IW287" s="62"/>
      <c r="IX287" s="62"/>
      <c r="IY287" s="62"/>
      <c r="IZ287" s="62"/>
      <c r="JA287" s="62"/>
      <c r="JB287" s="62"/>
      <c r="JC287" s="62"/>
      <c r="JD287" s="62"/>
      <c r="JE287" s="5"/>
      <c r="JF287" s="5"/>
      <c r="JG287" s="5"/>
      <c r="JH287" s="5"/>
      <c r="JI287" s="5"/>
      <c r="JJ287" s="5"/>
      <c r="JK287" s="5"/>
      <c r="JL287" s="5"/>
      <c r="JM287" s="5"/>
      <c r="JN287" s="5"/>
      <c r="JO287" s="5"/>
      <c r="JP287" s="5"/>
      <c r="JQ287" s="5"/>
      <c r="JR287" s="5"/>
      <c r="JS287" s="5"/>
      <c r="JT287" s="62"/>
      <c r="JU287" s="62"/>
      <c r="JV287" s="62"/>
      <c r="JW287" s="62"/>
      <c r="JX287" s="62"/>
      <c r="JY287" s="62"/>
      <c r="JZ287" s="62"/>
      <c r="KA287" s="62"/>
      <c r="KB287" s="62"/>
      <c r="KC287" s="62"/>
      <c r="KD287" s="62"/>
      <c r="KE287" s="62"/>
      <c r="KF287" s="62"/>
      <c r="KG287" s="62"/>
      <c r="KH287" s="62"/>
      <c r="KI287" s="5"/>
      <c r="KJ287" s="5"/>
      <c r="KK287" s="5"/>
      <c r="KL287" s="5"/>
      <c r="KM287" s="5"/>
      <c r="KN287" s="5"/>
      <c r="KO287" s="5"/>
      <c r="KP287" s="5"/>
      <c r="KQ287" s="5"/>
      <c r="KR287" s="5"/>
      <c r="KS287" s="5"/>
      <c r="KT287" s="5"/>
      <c r="KU287" s="5"/>
      <c r="KV287" s="5"/>
      <c r="KW287" s="5"/>
      <c r="KX287" s="62"/>
      <c r="KY287" s="62"/>
      <c r="KZ287" s="62"/>
      <c r="LA287" s="62"/>
      <c r="LB287" s="62"/>
      <c r="LC287" s="62"/>
      <c r="LD287" s="62"/>
      <c r="LE287" s="62"/>
      <c r="LF287" s="62"/>
      <c r="LG287" s="62"/>
      <c r="LH287" s="62"/>
      <c r="LI287" s="62"/>
      <c r="LJ287" s="62"/>
      <c r="LK287" s="62"/>
      <c r="LL287" s="62"/>
    </row>
    <row r="288" spans="1:324" x14ac:dyDescent="0.35">
      <c r="A288" s="131">
        <v>284</v>
      </c>
      <c r="B288" s="170"/>
      <c r="C288" s="170"/>
      <c r="D288" s="152">
        <v>991</v>
      </c>
      <c r="E288" s="72" t="str">
        <f>'BVEM Scorecard'!F287</f>
        <v>Gas</v>
      </c>
      <c r="F288" s="96">
        <f t="shared" si="283"/>
        <v>1</v>
      </c>
      <c r="G288" s="96">
        <f t="shared" si="284"/>
        <v>1</v>
      </c>
      <c r="H288" s="96">
        <f t="shared" si="285"/>
        <v>1</v>
      </c>
      <c r="I288" s="96">
        <f t="shared" si="286"/>
        <v>1</v>
      </c>
      <c r="J288" s="66">
        <v>1</v>
      </c>
      <c r="K288" s="66">
        <v>1</v>
      </c>
      <c r="L288" s="66">
        <v>1</v>
      </c>
      <c r="M288" s="66">
        <v>1</v>
      </c>
      <c r="N288" s="66">
        <v>1</v>
      </c>
      <c r="O288" s="66">
        <v>1</v>
      </c>
      <c r="P288" s="66">
        <v>1</v>
      </c>
      <c r="Q288" s="66">
        <v>1</v>
      </c>
      <c r="R288" s="66">
        <v>1</v>
      </c>
      <c r="S288" s="66">
        <v>1</v>
      </c>
      <c r="T288" s="66">
        <v>1</v>
      </c>
      <c r="U288" s="66">
        <v>1</v>
      </c>
      <c r="V288" s="66">
        <f t="shared" si="287"/>
        <v>5</v>
      </c>
      <c r="W288" s="66">
        <f t="shared" si="288"/>
        <v>1</v>
      </c>
      <c r="X288" s="35" t="s">
        <v>84</v>
      </c>
      <c r="Y288" s="5">
        <v>1</v>
      </c>
      <c r="Z288" s="5"/>
      <c r="AA288" s="5"/>
      <c r="AB288" s="5"/>
      <c r="AC288" s="5"/>
      <c r="AD288" s="5"/>
      <c r="AE288" s="5"/>
      <c r="AF288" s="5"/>
      <c r="AG288" s="5"/>
      <c r="AH288" s="5"/>
      <c r="AI288" s="5"/>
      <c r="AJ288" s="35">
        <v>5</v>
      </c>
      <c r="AK288" s="35" t="str">
        <f t="shared" ref="AK288" si="293">IFERROR(Z288/SUM($Z288,$AP288,$BE288,$BT288,$CI288,$CX288,$DM288,$EB288,$EQ288,$FF288,$FU288,$GJ288,$GY288,$HN288,$IC288,$IR288,$JG288,$JV288,$KK288,$KZ288),"")</f>
        <v/>
      </c>
      <c r="AL288" s="35">
        <v>1</v>
      </c>
      <c r="AM288" s="35"/>
      <c r="AN288" s="62"/>
      <c r="AO288" s="62"/>
      <c r="AP288" s="62"/>
      <c r="AQ288" s="62"/>
      <c r="AR288" s="62"/>
      <c r="AS288" s="62"/>
      <c r="AT288" s="62"/>
      <c r="AU288" s="62"/>
      <c r="AV288" s="62"/>
      <c r="AW288" s="62"/>
      <c r="AX288" s="62"/>
      <c r="AY288" s="62"/>
      <c r="AZ288" s="62"/>
      <c r="BA288" s="62"/>
      <c r="BB288" s="62"/>
      <c r="BC288" s="5"/>
      <c r="BD288" s="5"/>
      <c r="BE288" s="5"/>
      <c r="BF288" s="5"/>
      <c r="BG288" s="5"/>
      <c r="BH288" s="5"/>
      <c r="BI288" s="5"/>
      <c r="BJ288" s="5"/>
      <c r="BK288" s="5"/>
      <c r="BL288" s="5"/>
      <c r="BM288" s="5"/>
      <c r="BN288" s="5"/>
      <c r="BO288" s="5"/>
      <c r="BP288" s="5"/>
      <c r="BQ288" s="5"/>
      <c r="BR288" s="62"/>
      <c r="BS288" s="62"/>
      <c r="BT288" s="62"/>
      <c r="BU288" s="62"/>
      <c r="BV288" s="62"/>
      <c r="BW288" s="62"/>
      <c r="BX288" s="62"/>
      <c r="BY288" s="62"/>
      <c r="BZ288" s="62"/>
      <c r="CA288" s="62"/>
      <c r="CB288" s="62"/>
      <c r="CC288" s="62"/>
      <c r="CD288" s="62"/>
      <c r="CE288" s="62"/>
      <c r="CF288" s="62"/>
      <c r="CG288" s="5"/>
      <c r="CH288" s="5"/>
      <c r="CI288" s="5"/>
      <c r="CJ288" s="5"/>
      <c r="CK288" s="5"/>
      <c r="CL288" s="5"/>
      <c r="CM288" s="5"/>
      <c r="CN288" s="5"/>
      <c r="CO288" s="5"/>
      <c r="CP288" s="5"/>
      <c r="CQ288" s="5"/>
      <c r="CR288" s="5"/>
      <c r="CS288" s="5"/>
      <c r="CT288" s="5"/>
      <c r="CU288" s="5"/>
      <c r="CV288" s="62"/>
      <c r="CW288" s="62"/>
      <c r="CX288" s="62"/>
      <c r="CY288" s="62"/>
      <c r="CZ288" s="62"/>
      <c r="DA288" s="62"/>
      <c r="DB288" s="62"/>
      <c r="DC288" s="62"/>
      <c r="DD288" s="62"/>
      <c r="DE288" s="62"/>
      <c r="DF288" s="62"/>
      <c r="DG288" s="62"/>
      <c r="DH288" s="62"/>
      <c r="DI288" s="62"/>
      <c r="DJ288" s="62"/>
      <c r="DK288" s="5"/>
      <c r="DL288" s="5"/>
      <c r="DM288" s="5"/>
      <c r="DN288" s="5"/>
      <c r="DO288" s="5"/>
      <c r="DP288" s="5"/>
      <c r="DQ288" s="5"/>
      <c r="DR288" s="5"/>
      <c r="DS288" s="5"/>
      <c r="DT288" s="5"/>
      <c r="DU288" s="5"/>
      <c r="DV288" s="5"/>
      <c r="DW288" s="5"/>
      <c r="DX288" s="5"/>
      <c r="DY288" s="5"/>
      <c r="DZ288" s="62"/>
      <c r="EA288" s="62"/>
      <c r="EB288" s="62"/>
      <c r="EC288" s="62"/>
      <c r="ED288" s="62"/>
      <c r="EE288" s="62"/>
      <c r="EF288" s="62"/>
      <c r="EG288" s="62"/>
      <c r="EH288" s="62"/>
      <c r="EI288" s="62"/>
      <c r="EJ288" s="62"/>
      <c r="EK288" s="62"/>
      <c r="EL288" s="62"/>
      <c r="EM288" s="62"/>
      <c r="EN288" s="62"/>
      <c r="EO288" s="5"/>
      <c r="EP288" s="5"/>
      <c r="EQ288" s="5"/>
      <c r="ER288" s="5"/>
      <c r="ES288" s="5"/>
      <c r="ET288" s="5"/>
      <c r="EU288" s="5"/>
      <c r="EV288" s="5"/>
      <c r="EW288" s="5"/>
      <c r="EX288" s="5"/>
      <c r="EY288" s="5"/>
      <c r="EZ288" s="5"/>
      <c r="FA288" s="5"/>
      <c r="FB288" s="5"/>
      <c r="FC288" s="5"/>
      <c r="FD288" s="62"/>
      <c r="FE288" s="62"/>
      <c r="FF288" s="62"/>
      <c r="FG288" s="62"/>
      <c r="FH288" s="62"/>
      <c r="FI288" s="62"/>
      <c r="FJ288" s="62"/>
      <c r="FK288" s="62"/>
      <c r="FL288" s="62"/>
      <c r="FM288" s="62"/>
      <c r="FN288" s="62"/>
      <c r="FO288" s="62"/>
      <c r="FP288" s="62"/>
      <c r="FQ288" s="62"/>
      <c r="FR288" s="62"/>
      <c r="FS288" s="5"/>
      <c r="FT288" s="5"/>
      <c r="FU288" s="5"/>
      <c r="FV288" s="5"/>
      <c r="FW288" s="5"/>
      <c r="FX288" s="5"/>
      <c r="FY288" s="5"/>
      <c r="FZ288" s="5"/>
      <c r="GA288" s="5"/>
      <c r="GB288" s="5"/>
      <c r="GC288" s="5"/>
      <c r="GD288" s="5"/>
      <c r="GE288" s="5"/>
      <c r="GF288" s="5"/>
      <c r="GG288" s="5"/>
      <c r="GH288" s="62"/>
      <c r="GI288" s="62"/>
      <c r="GJ288" s="62"/>
      <c r="GK288" s="62"/>
      <c r="GL288" s="62"/>
      <c r="GM288" s="62"/>
      <c r="GN288" s="62"/>
      <c r="GO288" s="62"/>
      <c r="GP288" s="62"/>
      <c r="GQ288" s="62"/>
      <c r="GR288" s="62"/>
      <c r="GS288" s="62"/>
      <c r="GT288" s="62"/>
      <c r="GU288" s="62"/>
      <c r="GV288" s="62"/>
      <c r="GW288" s="5"/>
      <c r="GX288" s="5"/>
      <c r="GY288" s="5"/>
      <c r="GZ288" s="5"/>
      <c r="HA288" s="5"/>
      <c r="HB288" s="5"/>
      <c r="HC288" s="5"/>
      <c r="HD288" s="5"/>
      <c r="HE288" s="5"/>
      <c r="HF288" s="5"/>
      <c r="HG288" s="5"/>
      <c r="HH288" s="5"/>
      <c r="HI288" s="5"/>
      <c r="HJ288" s="5"/>
      <c r="HK288" s="5"/>
      <c r="HL288" s="62"/>
      <c r="HM288" s="62"/>
      <c r="HN288" s="62"/>
      <c r="HO288" s="62"/>
      <c r="HP288" s="62"/>
      <c r="HQ288" s="62"/>
      <c r="HR288" s="62"/>
      <c r="HS288" s="62"/>
      <c r="HT288" s="62"/>
      <c r="HU288" s="62"/>
      <c r="HV288" s="62"/>
      <c r="HW288" s="62"/>
      <c r="HX288" s="62"/>
      <c r="HY288" s="62"/>
      <c r="HZ288" s="62"/>
      <c r="IA288" s="5"/>
      <c r="IB288" s="5"/>
      <c r="IC288" s="5"/>
      <c r="ID288" s="5"/>
      <c r="IE288" s="5"/>
      <c r="IF288" s="5"/>
      <c r="IG288" s="5"/>
      <c r="IH288" s="5"/>
      <c r="II288" s="5"/>
      <c r="IJ288" s="5"/>
      <c r="IK288" s="5"/>
      <c r="IL288" s="5"/>
      <c r="IM288" s="5"/>
      <c r="IN288" s="5"/>
      <c r="IO288" s="5"/>
      <c r="IP288" s="62"/>
      <c r="IQ288" s="62"/>
      <c r="IR288" s="62"/>
      <c r="IS288" s="62"/>
      <c r="IT288" s="62"/>
      <c r="IU288" s="62"/>
      <c r="IV288" s="62"/>
      <c r="IW288" s="62"/>
      <c r="IX288" s="62"/>
      <c r="IY288" s="62"/>
      <c r="IZ288" s="62"/>
      <c r="JA288" s="62"/>
      <c r="JB288" s="62"/>
      <c r="JC288" s="62"/>
      <c r="JD288" s="62"/>
      <c r="JE288" s="5"/>
      <c r="JF288" s="5"/>
      <c r="JG288" s="5"/>
      <c r="JH288" s="5"/>
      <c r="JI288" s="5"/>
      <c r="JJ288" s="5"/>
      <c r="JK288" s="5"/>
      <c r="JL288" s="5"/>
      <c r="JM288" s="5"/>
      <c r="JN288" s="5"/>
      <c r="JO288" s="5"/>
      <c r="JP288" s="5"/>
      <c r="JQ288" s="5"/>
      <c r="JR288" s="5"/>
      <c r="JS288" s="5"/>
      <c r="JT288" s="62"/>
      <c r="JU288" s="62"/>
      <c r="JV288" s="62"/>
      <c r="JW288" s="62"/>
      <c r="JX288" s="62"/>
      <c r="JY288" s="62"/>
      <c r="JZ288" s="62"/>
      <c r="KA288" s="62"/>
      <c r="KB288" s="62"/>
      <c r="KC288" s="62"/>
      <c r="KD288" s="62"/>
      <c r="KE288" s="62"/>
      <c r="KF288" s="62"/>
      <c r="KG288" s="62"/>
      <c r="KH288" s="62"/>
      <c r="KI288" s="5"/>
      <c r="KJ288" s="5"/>
      <c r="KK288" s="5"/>
      <c r="KL288" s="5"/>
      <c r="KM288" s="5"/>
      <c r="KN288" s="5"/>
      <c r="KO288" s="5"/>
      <c r="KP288" s="5"/>
      <c r="KQ288" s="5"/>
      <c r="KR288" s="5"/>
      <c r="KS288" s="5"/>
      <c r="KT288" s="5"/>
      <c r="KU288" s="5"/>
      <c r="KV288" s="5"/>
      <c r="KW288" s="5"/>
      <c r="KX288" s="62"/>
      <c r="KY288" s="62"/>
      <c r="KZ288" s="62"/>
      <c r="LA288" s="62"/>
      <c r="LB288" s="62"/>
      <c r="LC288" s="62"/>
      <c r="LD288" s="62"/>
      <c r="LE288" s="62"/>
      <c r="LF288" s="62"/>
      <c r="LG288" s="62"/>
      <c r="LH288" s="62"/>
      <c r="LI288" s="62"/>
      <c r="LJ288" s="62"/>
      <c r="LK288" s="62"/>
      <c r="LL288" s="62"/>
    </row>
    <row r="289" spans="1:324" x14ac:dyDescent="0.35">
      <c r="A289" s="131">
        <v>285</v>
      </c>
      <c r="B289" s="170"/>
      <c r="C289" s="170"/>
      <c r="D289" s="152">
        <v>1120</v>
      </c>
      <c r="E289" s="72" t="str">
        <f>'BVEM Scorecard'!F288</f>
        <v>Gas</v>
      </c>
      <c r="F289" s="96"/>
      <c r="G289" s="96"/>
      <c r="H289" s="96"/>
      <c r="I289" s="96"/>
      <c r="J289" s="66"/>
      <c r="K289" s="66"/>
      <c r="L289" s="66"/>
      <c r="M289" s="66"/>
      <c r="N289" s="66"/>
      <c r="O289" s="66"/>
      <c r="P289" s="66"/>
      <c r="Q289" s="66"/>
      <c r="R289" s="66"/>
      <c r="S289" s="66"/>
      <c r="T289" s="66"/>
      <c r="U289" s="66"/>
      <c r="V289" s="66"/>
      <c r="W289" s="66"/>
      <c r="X289" s="35"/>
      <c r="Y289" s="5"/>
      <c r="Z289" s="5"/>
      <c r="AA289" s="5"/>
      <c r="AB289" s="5"/>
      <c r="AC289" s="5"/>
      <c r="AD289" s="5"/>
      <c r="AE289" s="5"/>
      <c r="AF289" s="5"/>
      <c r="AG289" s="5"/>
      <c r="AH289" s="5"/>
      <c r="AI289" s="5"/>
      <c r="AJ289" s="35"/>
      <c r="AK289" s="35"/>
      <c r="AL289" s="35"/>
      <c r="AM289" s="35"/>
      <c r="AN289" s="62"/>
      <c r="AO289" s="62"/>
      <c r="AP289" s="62"/>
      <c r="AQ289" s="62"/>
      <c r="AR289" s="62"/>
      <c r="AS289" s="62"/>
      <c r="AT289" s="62"/>
      <c r="AU289" s="62"/>
      <c r="AV289" s="62"/>
      <c r="AW289" s="62"/>
      <c r="AX289" s="62"/>
      <c r="AY289" s="62"/>
      <c r="AZ289" s="62"/>
      <c r="BA289" s="62"/>
      <c r="BB289" s="62"/>
      <c r="BC289" s="5"/>
      <c r="BD289" s="5"/>
      <c r="BE289" s="5"/>
      <c r="BF289" s="5"/>
      <c r="BG289" s="5"/>
      <c r="BH289" s="5"/>
      <c r="BI289" s="5"/>
      <c r="BJ289" s="5"/>
      <c r="BK289" s="5"/>
      <c r="BL289" s="5"/>
      <c r="BM289" s="5"/>
      <c r="BN289" s="5"/>
      <c r="BO289" s="5"/>
      <c r="BP289" s="5"/>
      <c r="BQ289" s="5"/>
      <c r="BR289" s="62"/>
      <c r="BS289" s="62"/>
      <c r="BT289" s="62"/>
      <c r="BU289" s="62"/>
      <c r="BV289" s="62"/>
      <c r="BW289" s="62"/>
      <c r="BX289" s="62"/>
      <c r="BY289" s="62"/>
      <c r="BZ289" s="62"/>
      <c r="CA289" s="62"/>
      <c r="CB289" s="62"/>
      <c r="CC289" s="62"/>
      <c r="CD289" s="62"/>
      <c r="CE289" s="62"/>
      <c r="CF289" s="62"/>
      <c r="CG289" s="5"/>
      <c r="CH289" s="5"/>
      <c r="CI289" s="5"/>
      <c r="CJ289" s="5"/>
      <c r="CK289" s="5"/>
      <c r="CL289" s="5"/>
      <c r="CM289" s="5"/>
      <c r="CN289" s="5"/>
      <c r="CO289" s="5"/>
      <c r="CP289" s="5"/>
      <c r="CQ289" s="5"/>
      <c r="CR289" s="5"/>
      <c r="CS289" s="5"/>
      <c r="CT289" s="5"/>
      <c r="CU289" s="5"/>
      <c r="CV289" s="62"/>
      <c r="CW289" s="62"/>
      <c r="CX289" s="62"/>
      <c r="CY289" s="62"/>
      <c r="CZ289" s="62"/>
      <c r="DA289" s="62"/>
      <c r="DB289" s="62"/>
      <c r="DC289" s="62"/>
      <c r="DD289" s="62"/>
      <c r="DE289" s="62"/>
      <c r="DF289" s="62"/>
      <c r="DG289" s="62"/>
      <c r="DH289" s="62"/>
      <c r="DI289" s="62"/>
      <c r="DJ289" s="62"/>
      <c r="DK289" s="5"/>
      <c r="DL289" s="5"/>
      <c r="DM289" s="5"/>
      <c r="DN289" s="5"/>
      <c r="DO289" s="5"/>
      <c r="DP289" s="5"/>
      <c r="DQ289" s="5"/>
      <c r="DR289" s="5"/>
      <c r="DS289" s="5"/>
      <c r="DT289" s="5"/>
      <c r="DU289" s="5"/>
      <c r="DV289" s="5"/>
      <c r="DW289" s="5"/>
      <c r="DX289" s="5"/>
      <c r="DY289" s="5"/>
      <c r="DZ289" s="62"/>
      <c r="EA289" s="62"/>
      <c r="EB289" s="62"/>
      <c r="EC289" s="62"/>
      <c r="ED289" s="62"/>
      <c r="EE289" s="62"/>
      <c r="EF289" s="62"/>
      <c r="EG289" s="62"/>
      <c r="EH289" s="62"/>
      <c r="EI289" s="62"/>
      <c r="EJ289" s="62"/>
      <c r="EK289" s="62"/>
      <c r="EL289" s="62"/>
      <c r="EM289" s="62"/>
      <c r="EN289" s="62"/>
      <c r="EO289" s="5"/>
      <c r="EP289" s="5"/>
      <c r="EQ289" s="5"/>
      <c r="ER289" s="5"/>
      <c r="ES289" s="5"/>
      <c r="ET289" s="5"/>
      <c r="EU289" s="5"/>
      <c r="EV289" s="5"/>
      <c r="EW289" s="5"/>
      <c r="EX289" s="5"/>
      <c r="EY289" s="5"/>
      <c r="EZ289" s="5"/>
      <c r="FA289" s="5"/>
      <c r="FB289" s="5"/>
      <c r="FC289" s="5"/>
      <c r="FD289" s="62"/>
      <c r="FE289" s="62"/>
      <c r="FF289" s="62"/>
      <c r="FG289" s="62"/>
      <c r="FH289" s="62"/>
      <c r="FI289" s="62"/>
      <c r="FJ289" s="62"/>
      <c r="FK289" s="62"/>
      <c r="FL289" s="62"/>
      <c r="FM289" s="62"/>
      <c r="FN289" s="62"/>
      <c r="FO289" s="62"/>
      <c r="FP289" s="62"/>
      <c r="FQ289" s="62"/>
      <c r="FR289" s="62"/>
      <c r="FS289" s="5"/>
      <c r="FT289" s="5"/>
      <c r="FU289" s="5"/>
      <c r="FV289" s="5"/>
      <c r="FW289" s="5"/>
      <c r="FX289" s="5"/>
      <c r="FY289" s="5"/>
      <c r="FZ289" s="5"/>
      <c r="GA289" s="5"/>
      <c r="GB289" s="5"/>
      <c r="GC289" s="5"/>
      <c r="GD289" s="5"/>
      <c r="GE289" s="5"/>
      <c r="GF289" s="5"/>
      <c r="GG289" s="5"/>
      <c r="GH289" s="62"/>
      <c r="GI289" s="62"/>
      <c r="GJ289" s="62"/>
      <c r="GK289" s="62"/>
      <c r="GL289" s="62"/>
      <c r="GM289" s="62"/>
      <c r="GN289" s="62"/>
      <c r="GO289" s="62"/>
      <c r="GP289" s="62"/>
      <c r="GQ289" s="62"/>
      <c r="GR289" s="62"/>
      <c r="GS289" s="62"/>
      <c r="GT289" s="62"/>
      <c r="GU289" s="62"/>
      <c r="GV289" s="62"/>
      <c r="GW289" s="5"/>
      <c r="GX289" s="5"/>
      <c r="GY289" s="5"/>
      <c r="GZ289" s="5"/>
      <c r="HA289" s="5"/>
      <c r="HB289" s="5"/>
      <c r="HC289" s="5"/>
      <c r="HD289" s="5"/>
      <c r="HE289" s="5"/>
      <c r="HF289" s="5"/>
      <c r="HG289" s="5"/>
      <c r="HH289" s="5"/>
      <c r="HI289" s="5"/>
      <c r="HJ289" s="5"/>
      <c r="HK289" s="5"/>
      <c r="HL289" s="62"/>
      <c r="HM289" s="62"/>
      <c r="HN289" s="62"/>
      <c r="HO289" s="62"/>
      <c r="HP289" s="62"/>
      <c r="HQ289" s="62"/>
      <c r="HR289" s="62"/>
      <c r="HS289" s="62"/>
      <c r="HT289" s="62"/>
      <c r="HU289" s="62"/>
      <c r="HV289" s="62"/>
      <c r="HW289" s="62"/>
      <c r="HX289" s="62"/>
      <c r="HY289" s="62"/>
      <c r="HZ289" s="62"/>
      <c r="IA289" s="5"/>
      <c r="IB289" s="5"/>
      <c r="IC289" s="5"/>
      <c r="ID289" s="5"/>
      <c r="IE289" s="5"/>
      <c r="IF289" s="5"/>
      <c r="IG289" s="5"/>
      <c r="IH289" s="5"/>
      <c r="II289" s="5"/>
      <c r="IJ289" s="5"/>
      <c r="IK289" s="5"/>
      <c r="IL289" s="5"/>
      <c r="IM289" s="5"/>
      <c r="IN289" s="5"/>
      <c r="IO289" s="5"/>
      <c r="IP289" s="62"/>
      <c r="IQ289" s="62"/>
      <c r="IR289" s="62"/>
      <c r="IS289" s="62"/>
      <c r="IT289" s="62"/>
      <c r="IU289" s="62"/>
      <c r="IV289" s="62"/>
      <c r="IW289" s="62"/>
      <c r="IX289" s="62"/>
      <c r="IY289" s="62"/>
      <c r="IZ289" s="62"/>
      <c r="JA289" s="62"/>
      <c r="JB289" s="62"/>
      <c r="JC289" s="62"/>
      <c r="JD289" s="62"/>
      <c r="JE289" s="5"/>
      <c r="JF289" s="5"/>
      <c r="JG289" s="5"/>
      <c r="JH289" s="5"/>
      <c r="JI289" s="5"/>
      <c r="JJ289" s="5"/>
      <c r="JK289" s="5"/>
      <c r="JL289" s="5"/>
      <c r="JM289" s="5"/>
      <c r="JN289" s="5"/>
      <c r="JO289" s="5"/>
      <c r="JP289" s="5"/>
      <c r="JQ289" s="5"/>
      <c r="JR289" s="5"/>
      <c r="JS289" s="5"/>
      <c r="JT289" s="62"/>
      <c r="JU289" s="62"/>
      <c r="JV289" s="62"/>
      <c r="JW289" s="62"/>
      <c r="JX289" s="62"/>
      <c r="JY289" s="62"/>
      <c r="JZ289" s="62"/>
      <c r="KA289" s="62"/>
      <c r="KB289" s="62"/>
      <c r="KC289" s="62"/>
      <c r="KD289" s="62"/>
      <c r="KE289" s="62"/>
      <c r="KF289" s="62"/>
      <c r="KG289" s="62"/>
      <c r="KH289" s="62"/>
      <c r="KI289" s="5"/>
      <c r="KJ289" s="5"/>
      <c r="KK289" s="5"/>
      <c r="KL289" s="5"/>
      <c r="KM289" s="5"/>
      <c r="KN289" s="5"/>
      <c r="KO289" s="5"/>
      <c r="KP289" s="5"/>
      <c r="KQ289" s="5"/>
      <c r="KR289" s="5"/>
      <c r="KS289" s="5"/>
      <c r="KT289" s="5"/>
      <c r="KU289" s="5"/>
      <c r="KV289" s="5"/>
      <c r="KW289" s="5"/>
      <c r="KX289" s="62"/>
      <c r="KY289" s="62"/>
      <c r="KZ289" s="62"/>
      <c r="LA289" s="62"/>
      <c r="LB289" s="62"/>
      <c r="LC289" s="62"/>
      <c r="LD289" s="62"/>
      <c r="LE289" s="62"/>
      <c r="LF289" s="62"/>
      <c r="LG289" s="62"/>
      <c r="LH289" s="62"/>
      <c r="LI289" s="62"/>
      <c r="LJ289" s="62"/>
      <c r="LK289" s="62"/>
      <c r="LL289" s="62"/>
    </row>
    <row r="290" spans="1:324" x14ac:dyDescent="0.35">
      <c r="A290" s="131">
        <v>286</v>
      </c>
      <c r="B290" s="170"/>
      <c r="C290" s="170"/>
      <c r="D290" s="152">
        <v>1123</v>
      </c>
      <c r="E290" s="72" t="str">
        <f>'BVEM Scorecard'!F289</f>
        <v>Gas</v>
      </c>
      <c r="F290" s="96"/>
      <c r="G290" s="96"/>
      <c r="H290" s="96"/>
      <c r="I290" s="96"/>
      <c r="J290" s="66"/>
      <c r="K290" s="66"/>
      <c r="L290" s="66"/>
      <c r="M290" s="66"/>
      <c r="N290" s="66"/>
      <c r="O290" s="66"/>
      <c r="P290" s="66"/>
      <c r="Q290" s="66"/>
      <c r="R290" s="66"/>
      <c r="S290" s="66"/>
      <c r="T290" s="66"/>
      <c r="U290" s="66"/>
      <c r="V290" s="66"/>
      <c r="W290" s="66"/>
      <c r="X290" s="35"/>
      <c r="Y290" s="5"/>
      <c r="Z290" s="5"/>
      <c r="AA290" s="5"/>
      <c r="AB290" s="5"/>
      <c r="AC290" s="5"/>
      <c r="AD290" s="5"/>
      <c r="AE290" s="5"/>
      <c r="AF290" s="5"/>
      <c r="AG290" s="5"/>
      <c r="AH290" s="5"/>
      <c r="AI290" s="5"/>
      <c r="AJ290" s="35"/>
      <c r="AK290" s="35"/>
      <c r="AL290" s="35"/>
      <c r="AM290" s="35"/>
      <c r="AN290" s="62"/>
      <c r="AO290" s="62"/>
      <c r="AP290" s="62"/>
      <c r="AQ290" s="62"/>
      <c r="AR290" s="62"/>
      <c r="AS290" s="62"/>
      <c r="AT290" s="62"/>
      <c r="AU290" s="62"/>
      <c r="AV290" s="62"/>
      <c r="AW290" s="62"/>
      <c r="AX290" s="62"/>
      <c r="AY290" s="62"/>
      <c r="AZ290" s="62"/>
      <c r="BA290" s="62"/>
      <c r="BB290" s="62"/>
      <c r="BC290" s="5"/>
      <c r="BD290" s="5"/>
      <c r="BE290" s="5"/>
      <c r="BF290" s="5"/>
      <c r="BG290" s="5"/>
      <c r="BH290" s="5"/>
      <c r="BI290" s="5"/>
      <c r="BJ290" s="5"/>
      <c r="BK290" s="5"/>
      <c r="BL290" s="5"/>
      <c r="BM290" s="5"/>
      <c r="BN290" s="5"/>
      <c r="BO290" s="5"/>
      <c r="BP290" s="5"/>
      <c r="BQ290" s="5"/>
      <c r="BR290" s="62"/>
      <c r="BS290" s="62"/>
      <c r="BT290" s="62"/>
      <c r="BU290" s="62"/>
      <c r="BV290" s="62"/>
      <c r="BW290" s="62"/>
      <c r="BX290" s="62"/>
      <c r="BY290" s="62"/>
      <c r="BZ290" s="62"/>
      <c r="CA290" s="62"/>
      <c r="CB290" s="62"/>
      <c r="CC290" s="62"/>
      <c r="CD290" s="62"/>
      <c r="CE290" s="62"/>
      <c r="CF290" s="62"/>
      <c r="CG290" s="5"/>
      <c r="CH290" s="5"/>
      <c r="CI290" s="5"/>
      <c r="CJ290" s="5"/>
      <c r="CK290" s="5"/>
      <c r="CL290" s="5"/>
      <c r="CM290" s="5"/>
      <c r="CN290" s="5"/>
      <c r="CO290" s="5"/>
      <c r="CP290" s="5"/>
      <c r="CQ290" s="5"/>
      <c r="CR290" s="5"/>
      <c r="CS290" s="5"/>
      <c r="CT290" s="5"/>
      <c r="CU290" s="5"/>
      <c r="CV290" s="62"/>
      <c r="CW290" s="62"/>
      <c r="CX290" s="62"/>
      <c r="CY290" s="62"/>
      <c r="CZ290" s="62"/>
      <c r="DA290" s="62"/>
      <c r="DB290" s="62"/>
      <c r="DC290" s="62"/>
      <c r="DD290" s="62"/>
      <c r="DE290" s="62"/>
      <c r="DF290" s="62"/>
      <c r="DG290" s="62"/>
      <c r="DH290" s="62"/>
      <c r="DI290" s="62"/>
      <c r="DJ290" s="62"/>
      <c r="DK290" s="5"/>
      <c r="DL290" s="5"/>
      <c r="DM290" s="5"/>
      <c r="DN290" s="5"/>
      <c r="DO290" s="5"/>
      <c r="DP290" s="5"/>
      <c r="DQ290" s="5"/>
      <c r="DR290" s="5"/>
      <c r="DS290" s="5"/>
      <c r="DT290" s="5"/>
      <c r="DU290" s="5"/>
      <c r="DV290" s="5"/>
      <c r="DW290" s="5"/>
      <c r="DX290" s="5"/>
      <c r="DY290" s="5"/>
      <c r="DZ290" s="62"/>
      <c r="EA290" s="62"/>
      <c r="EB290" s="62"/>
      <c r="EC290" s="62"/>
      <c r="ED290" s="62"/>
      <c r="EE290" s="62"/>
      <c r="EF290" s="62"/>
      <c r="EG290" s="62"/>
      <c r="EH290" s="62"/>
      <c r="EI290" s="62"/>
      <c r="EJ290" s="62"/>
      <c r="EK290" s="62"/>
      <c r="EL290" s="62"/>
      <c r="EM290" s="62"/>
      <c r="EN290" s="62"/>
      <c r="EO290" s="5"/>
      <c r="EP290" s="5"/>
      <c r="EQ290" s="5"/>
      <c r="ER290" s="5"/>
      <c r="ES290" s="5"/>
      <c r="ET290" s="5"/>
      <c r="EU290" s="5"/>
      <c r="EV290" s="5"/>
      <c r="EW290" s="5"/>
      <c r="EX290" s="5"/>
      <c r="EY290" s="5"/>
      <c r="EZ290" s="5"/>
      <c r="FA290" s="5"/>
      <c r="FB290" s="5"/>
      <c r="FC290" s="5"/>
      <c r="FD290" s="62"/>
      <c r="FE290" s="62"/>
      <c r="FF290" s="62"/>
      <c r="FG290" s="62"/>
      <c r="FH290" s="62"/>
      <c r="FI290" s="62"/>
      <c r="FJ290" s="62"/>
      <c r="FK290" s="62"/>
      <c r="FL290" s="62"/>
      <c r="FM290" s="62"/>
      <c r="FN290" s="62"/>
      <c r="FO290" s="62"/>
      <c r="FP290" s="62"/>
      <c r="FQ290" s="62"/>
      <c r="FR290" s="62"/>
      <c r="FS290" s="5"/>
      <c r="FT290" s="5"/>
      <c r="FU290" s="5"/>
      <c r="FV290" s="5"/>
      <c r="FW290" s="5"/>
      <c r="FX290" s="5"/>
      <c r="FY290" s="5"/>
      <c r="FZ290" s="5"/>
      <c r="GA290" s="5"/>
      <c r="GB290" s="5"/>
      <c r="GC290" s="5"/>
      <c r="GD290" s="5"/>
      <c r="GE290" s="5"/>
      <c r="GF290" s="5"/>
      <c r="GG290" s="5"/>
      <c r="GH290" s="62"/>
      <c r="GI290" s="62"/>
      <c r="GJ290" s="62"/>
      <c r="GK290" s="62"/>
      <c r="GL290" s="62"/>
      <c r="GM290" s="62"/>
      <c r="GN290" s="62"/>
      <c r="GO290" s="62"/>
      <c r="GP290" s="62"/>
      <c r="GQ290" s="62"/>
      <c r="GR290" s="62"/>
      <c r="GS290" s="62"/>
      <c r="GT290" s="62"/>
      <c r="GU290" s="62"/>
      <c r="GV290" s="62"/>
      <c r="GW290" s="5"/>
      <c r="GX290" s="5"/>
      <c r="GY290" s="5"/>
      <c r="GZ290" s="5"/>
      <c r="HA290" s="5"/>
      <c r="HB290" s="5"/>
      <c r="HC290" s="5"/>
      <c r="HD290" s="5"/>
      <c r="HE290" s="5"/>
      <c r="HF290" s="5"/>
      <c r="HG290" s="5"/>
      <c r="HH290" s="5"/>
      <c r="HI290" s="5"/>
      <c r="HJ290" s="5"/>
      <c r="HK290" s="5"/>
      <c r="HL290" s="62"/>
      <c r="HM290" s="62"/>
      <c r="HN290" s="62"/>
      <c r="HO290" s="62"/>
      <c r="HP290" s="62"/>
      <c r="HQ290" s="62"/>
      <c r="HR290" s="62"/>
      <c r="HS290" s="62"/>
      <c r="HT290" s="62"/>
      <c r="HU290" s="62"/>
      <c r="HV290" s="62"/>
      <c r="HW290" s="62"/>
      <c r="HX290" s="62"/>
      <c r="HY290" s="62"/>
      <c r="HZ290" s="62"/>
      <c r="IA290" s="5"/>
      <c r="IB290" s="5"/>
      <c r="IC290" s="5"/>
      <c r="ID290" s="5"/>
      <c r="IE290" s="5"/>
      <c r="IF290" s="5"/>
      <c r="IG290" s="5"/>
      <c r="IH290" s="5"/>
      <c r="II290" s="5"/>
      <c r="IJ290" s="5"/>
      <c r="IK290" s="5"/>
      <c r="IL290" s="5"/>
      <c r="IM290" s="5"/>
      <c r="IN290" s="5"/>
      <c r="IO290" s="5"/>
      <c r="IP290" s="62"/>
      <c r="IQ290" s="62"/>
      <c r="IR290" s="62"/>
      <c r="IS290" s="62"/>
      <c r="IT290" s="62"/>
      <c r="IU290" s="62"/>
      <c r="IV290" s="62"/>
      <c r="IW290" s="62"/>
      <c r="IX290" s="62"/>
      <c r="IY290" s="62"/>
      <c r="IZ290" s="62"/>
      <c r="JA290" s="62"/>
      <c r="JB290" s="62"/>
      <c r="JC290" s="62"/>
      <c r="JD290" s="62"/>
      <c r="JE290" s="5"/>
      <c r="JF290" s="5"/>
      <c r="JG290" s="5"/>
      <c r="JH290" s="5"/>
      <c r="JI290" s="5"/>
      <c r="JJ290" s="5"/>
      <c r="JK290" s="5"/>
      <c r="JL290" s="5"/>
      <c r="JM290" s="5"/>
      <c r="JN290" s="5"/>
      <c r="JO290" s="5"/>
      <c r="JP290" s="5"/>
      <c r="JQ290" s="5"/>
      <c r="JR290" s="5"/>
      <c r="JS290" s="5"/>
      <c r="JT290" s="62"/>
      <c r="JU290" s="62"/>
      <c r="JV290" s="62"/>
      <c r="JW290" s="62"/>
      <c r="JX290" s="62"/>
      <c r="JY290" s="62"/>
      <c r="JZ290" s="62"/>
      <c r="KA290" s="62"/>
      <c r="KB290" s="62"/>
      <c r="KC290" s="62"/>
      <c r="KD290" s="62"/>
      <c r="KE290" s="62"/>
      <c r="KF290" s="62"/>
      <c r="KG290" s="62"/>
      <c r="KH290" s="62"/>
      <c r="KI290" s="5"/>
      <c r="KJ290" s="5"/>
      <c r="KK290" s="5"/>
      <c r="KL290" s="5"/>
      <c r="KM290" s="5"/>
      <c r="KN290" s="5"/>
      <c r="KO290" s="5"/>
      <c r="KP290" s="5"/>
      <c r="KQ290" s="5"/>
      <c r="KR290" s="5"/>
      <c r="KS290" s="5"/>
      <c r="KT290" s="5"/>
      <c r="KU290" s="5"/>
      <c r="KV290" s="5"/>
      <c r="KW290" s="5"/>
      <c r="KX290" s="62"/>
      <c r="KY290" s="62"/>
      <c r="KZ290" s="62"/>
      <c r="LA290" s="62"/>
      <c r="LB290" s="62"/>
      <c r="LC290" s="62"/>
      <c r="LD290" s="62"/>
      <c r="LE290" s="62"/>
      <c r="LF290" s="62"/>
      <c r="LG290" s="62"/>
      <c r="LH290" s="62"/>
      <c r="LI290" s="62"/>
      <c r="LJ290" s="62"/>
      <c r="LK290" s="62"/>
      <c r="LL290" s="62"/>
    </row>
    <row r="291" spans="1:324" x14ac:dyDescent="0.35">
      <c r="A291" s="131">
        <v>287</v>
      </c>
      <c r="B291" s="170"/>
      <c r="C291" s="170"/>
      <c r="D291" s="152">
        <v>992</v>
      </c>
      <c r="E291" s="72" t="str">
        <f>'BVEM Scorecard'!F290</f>
        <v>Gas</v>
      </c>
      <c r="F291" s="96">
        <f t="shared" si="283"/>
        <v>1</v>
      </c>
      <c r="G291" s="96">
        <f t="shared" si="284"/>
        <v>1</v>
      </c>
      <c r="H291" s="96">
        <f t="shared" si="285"/>
        <v>1</v>
      </c>
      <c r="I291" s="96">
        <f t="shared" si="286"/>
        <v>1</v>
      </c>
      <c r="J291" s="66">
        <v>1</v>
      </c>
      <c r="K291" s="66">
        <v>1</v>
      </c>
      <c r="L291" s="66">
        <v>1</v>
      </c>
      <c r="M291" s="66">
        <v>1</v>
      </c>
      <c r="N291" s="66">
        <v>1</v>
      </c>
      <c r="O291" s="66">
        <v>1</v>
      </c>
      <c r="P291" s="66">
        <v>1</v>
      </c>
      <c r="Q291" s="66">
        <v>1</v>
      </c>
      <c r="R291" s="66">
        <v>1</v>
      </c>
      <c r="S291" s="66">
        <v>1</v>
      </c>
      <c r="T291" s="66">
        <v>1</v>
      </c>
      <c r="U291" s="66">
        <v>1</v>
      </c>
      <c r="V291" s="66">
        <f t="shared" si="287"/>
        <v>5</v>
      </c>
      <c r="W291" s="66">
        <f t="shared" si="288"/>
        <v>1</v>
      </c>
      <c r="X291" s="35" t="s">
        <v>84</v>
      </c>
      <c r="Y291" s="5">
        <v>1</v>
      </c>
      <c r="Z291" s="5"/>
      <c r="AA291" s="5"/>
      <c r="AB291" s="5"/>
      <c r="AC291" s="5"/>
      <c r="AD291" s="5"/>
      <c r="AE291" s="5"/>
      <c r="AF291" s="5"/>
      <c r="AG291" s="5"/>
      <c r="AH291" s="5"/>
      <c r="AI291" s="5"/>
      <c r="AJ291" s="35">
        <v>5</v>
      </c>
      <c r="AK291" s="35" t="str">
        <f t="shared" ref="AK291" si="294">IFERROR(Z291/SUM($Z291,$AP291,$BE291,$BT291,$CI291,$CX291,$DM291,$EB291,$EQ291,$FF291,$FU291,$GJ291,$GY291,$HN291,$IC291,$IR291,$JG291,$JV291,$KK291,$KZ291),"")</f>
        <v/>
      </c>
      <c r="AL291" s="35">
        <v>1</v>
      </c>
      <c r="AM291" s="35"/>
      <c r="AN291" s="62"/>
      <c r="AO291" s="62"/>
      <c r="AP291" s="62"/>
      <c r="AQ291" s="62"/>
      <c r="AR291" s="62"/>
      <c r="AS291" s="62"/>
      <c r="AT291" s="62"/>
      <c r="AU291" s="62"/>
      <c r="AV291" s="62"/>
      <c r="AW291" s="62"/>
      <c r="AX291" s="62"/>
      <c r="AY291" s="62"/>
      <c r="AZ291" s="62"/>
      <c r="BA291" s="62"/>
      <c r="BB291" s="62"/>
      <c r="BC291" s="5"/>
      <c r="BD291" s="5"/>
      <c r="BE291" s="5"/>
      <c r="BF291" s="5"/>
      <c r="BG291" s="5"/>
      <c r="BH291" s="5"/>
      <c r="BI291" s="5"/>
      <c r="BJ291" s="5"/>
      <c r="BK291" s="5"/>
      <c r="BL291" s="5"/>
      <c r="BM291" s="5"/>
      <c r="BN291" s="5"/>
      <c r="BO291" s="5"/>
      <c r="BP291" s="5"/>
      <c r="BQ291" s="5"/>
      <c r="BR291" s="62"/>
      <c r="BS291" s="62"/>
      <c r="BT291" s="62"/>
      <c r="BU291" s="62"/>
      <c r="BV291" s="62"/>
      <c r="BW291" s="62"/>
      <c r="BX291" s="62"/>
      <c r="BY291" s="62"/>
      <c r="BZ291" s="62"/>
      <c r="CA291" s="62"/>
      <c r="CB291" s="62"/>
      <c r="CC291" s="62"/>
      <c r="CD291" s="62"/>
      <c r="CE291" s="62"/>
      <c r="CF291" s="62"/>
      <c r="CG291" s="5"/>
      <c r="CH291" s="5"/>
      <c r="CI291" s="5"/>
      <c r="CJ291" s="5"/>
      <c r="CK291" s="5"/>
      <c r="CL291" s="5"/>
      <c r="CM291" s="5"/>
      <c r="CN291" s="5"/>
      <c r="CO291" s="5"/>
      <c r="CP291" s="5"/>
      <c r="CQ291" s="5"/>
      <c r="CR291" s="5"/>
      <c r="CS291" s="5"/>
      <c r="CT291" s="5"/>
      <c r="CU291" s="5"/>
      <c r="CV291" s="62"/>
      <c r="CW291" s="62"/>
      <c r="CX291" s="62"/>
      <c r="CY291" s="62"/>
      <c r="CZ291" s="62"/>
      <c r="DA291" s="62"/>
      <c r="DB291" s="62"/>
      <c r="DC291" s="62"/>
      <c r="DD291" s="62"/>
      <c r="DE291" s="62"/>
      <c r="DF291" s="62"/>
      <c r="DG291" s="62"/>
      <c r="DH291" s="62"/>
      <c r="DI291" s="62"/>
      <c r="DJ291" s="62"/>
      <c r="DK291" s="5"/>
      <c r="DL291" s="5"/>
      <c r="DM291" s="5"/>
      <c r="DN291" s="5"/>
      <c r="DO291" s="5"/>
      <c r="DP291" s="5"/>
      <c r="DQ291" s="5"/>
      <c r="DR291" s="5"/>
      <c r="DS291" s="5"/>
      <c r="DT291" s="5"/>
      <c r="DU291" s="5"/>
      <c r="DV291" s="5"/>
      <c r="DW291" s="5"/>
      <c r="DX291" s="5"/>
      <c r="DY291" s="5"/>
      <c r="DZ291" s="62"/>
      <c r="EA291" s="62"/>
      <c r="EB291" s="62"/>
      <c r="EC291" s="62"/>
      <c r="ED291" s="62"/>
      <c r="EE291" s="62"/>
      <c r="EF291" s="62"/>
      <c r="EG291" s="62"/>
      <c r="EH291" s="62"/>
      <c r="EI291" s="62"/>
      <c r="EJ291" s="62"/>
      <c r="EK291" s="62"/>
      <c r="EL291" s="62"/>
      <c r="EM291" s="62"/>
      <c r="EN291" s="62"/>
      <c r="EO291" s="5"/>
      <c r="EP291" s="5"/>
      <c r="EQ291" s="5"/>
      <c r="ER291" s="5"/>
      <c r="ES291" s="5"/>
      <c r="ET291" s="5"/>
      <c r="EU291" s="5"/>
      <c r="EV291" s="5"/>
      <c r="EW291" s="5"/>
      <c r="EX291" s="5"/>
      <c r="EY291" s="5"/>
      <c r="EZ291" s="5"/>
      <c r="FA291" s="5"/>
      <c r="FB291" s="5"/>
      <c r="FC291" s="5"/>
      <c r="FD291" s="62"/>
      <c r="FE291" s="62"/>
      <c r="FF291" s="62"/>
      <c r="FG291" s="62"/>
      <c r="FH291" s="62"/>
      <c r="FI291" s="62"/>
      <c r="FJ291" s="62"/>
      <c r="FK291" s="62"/>
      <c r="FL291" s="62"/>
      <c r="FM291" s="62"/>
      <c r="FN291" s="62"/>
      <c r="FO291" s="62"/>
      <c r="FP291" s="62"/>
      <c r="FQ291" s="62"/>
      <c r="FR291" s="62"/>
      <c r="FS291" s="5"/>
      <c r="FT291" s="5"/>
      <c r="FU291" s="5"/>
      <c r="FV291" s="5"/>
      <c r="FW291" s="5"/>
      <c r="FX291" s="5"/>
      <c r="FY291" s="5"/>
      <c r="FZ291" s="5"/>
      <c r="GA291" s="5"/>
      <c r="GB291" s="5"/>
      <c r="GC291" s="5"/>
      <c r="GD291" s="5"/>
      <c r="GE291" s="5"/>
      <c r="GF291" s="5"/>
      <c r="GG291" s="5"/>
      <c r="GH291" s="62"/>
      <c r="GI291" s="62"/>
      <c r="GJ291" s="62"/>
      <c r="GK291" s="62"/>
      <c r="GL291" s="62"/>
      <c r="GM291" s="62"/>
      <c r="GN291" s="62"/>
      <c r="GO291" s="62"/>
      <c r="GP291" s="62"/>
      <c r="GQ291" s="62"/>
      <c r="GR291" s="62"/>
      <c r="GS291" s="62"/>
      <c r="GT291" s="62"/>
      <c r="GU291" s="62"/>
      <c r="GV291" s="62"/>
      <c r="GW291" s="5"/>
      <c r="GX291" s="5"/>
      <c r="GY291" s="5"/>
      <c r="GZ291" s="5"/>
      <c r="HA291" s="5"/>
      <c r="HB291" s="5"/>
      <c r="HC291" s="5"/>
      <c r="HD291" s="5"/>
      <c r="HE291" s="5"/>
      <c r="HF291" s="5"/>
      <c r="HG291" s="5"/>
      <c r="HH291" s="5"/>
      <c r="HI291" s="5"/>
      <c r="HJ291" s="5"/>
      <c r="HK291" s="5"/>
      <c r="HL291" s="62"/>
      <c r="HM291" s="62"/>
      <c r="HN291" s="62"/>
      <c r="HO291" s="62"/>
      <c r="HP291" s="62"/>
      <c r="HQ291" s="62"/>
      <c r="HR291" s="62"/>
      <c r="HS291" s="62"/>
      <c r="HT291" s="62"/>
      <c r="HU291" s="62"/>
      <c r="HV291" s="62"/>
      <c r="HW291" s="62"/>
      <c r="HX291" s="62"/>
      <c r="HY291" s="62"/>
      <c r="HZ291" s="62"/>
      <c r="IA291" s="5"/>
      <c r="IB291" s="5"/>
      <c r="IC291" s="5"/>
      <c r="ID291" s="5"/>
      <c r="IE291" s="5"/>
      <c r="IF291" s="5"/>
      <c r="IG291" s="5"/>
      <c r="IH291" s="5"/>
      <c r="II291" s="5"/>
      <c r="IJ291" s="5"/>
      <c r="IK291" s="5"/>
      <c r="IL291" s="5"/>
      <c r="IM291" s="5"/>
      <c r="IN291" s="5"/>
      <c r="IO291" s="5"/>
      <c r="IP291" s="62"/>
      <c r="IQ291" s="62"/>
      <c r="IR291" s="62"/>
      <c r="IS291" s="62"/>
      <c r="IT291" s="62"/>
      <c r="IU291" s="62"/>
      <c r="IV291" s="62"/>
      <c r="IW291" s="62"/>
      <c r="IX291" s="62"/>
      <c r="IY291" s="62"/>
      <c r="IZ291" s="62"/>
      <c r="JA291" s="62"/>
      <c r="JB291" s="62"/>
      <c r="JC291" s="62"/>
      <c r="JD291" s="62"/>
      <c r="JE291" s="5"/>
      <c r="JF291" s="5"/>
      <c r="JG291" s="5"/>
      <c r="JH291" s="5"/>
      <c r="JI291" s="5"/>
      <c r="JJ291" s="5"/>
      <c r="JK291" s="5"/>
      <c r="JL291" s="5"/>
      <c r="JM291" s="5"/>
      <c r="JN291" s="5"/>
      <c r="JO291" s="5"/>
      <c r="JP291" s="5"/>
      <c r="JQ291" s="5"/>
      <c r="JR291" s="5"/>
      <c r="JS291" s="5"/>
      <c r="JT291" s="62"/>
      <c r="JU291" s="62"/>
      <c r="JV291" s="62"/>
      <c r="JW291" s="62"/>
      <c r="JX291" s="62"/>
      <c r="JY291" s="62"/>
      <c r="JZ291" s="62"/>
      <c r="KA291" s="62"/>
      <c r="KB291" s="62"/>
      <c r="KC291" s="62"/>
      <c r="KD291" s="62"/>
      <c r="KE291" s="62"/>
      <c r="KF291" s="62"/>
      <c r="KG291" s="62"/>
      <c r="KH291" s="62"/>
      <c r="KI291" s="5"/>
      <c r="KJ291" s="5"/>
      <c r="KK291" s="5"/>
      <c r="KL291" s="5"/>
      <c r="KM291" s="5"/>
      <c r="KN291" s="5"/>
      <c r="KO291" s="5"/>
      <c r="KP291" s="5"/>
      <c r="KQ291" s="5"/>
      <c r="KR291" s="5"/>
      <c r="KS291" s="5"/>
      <c r="KT291" s="5"/>
      <c r="KU291" s="5"/>
      <c r="KV291" s="5"/>
      <c r="KW291" s="5"/>
      <c r="KX291" s="62"/>
      <c r="KY291" s="62"/>
      <c r="KZ291" s="62"/>
      <c r="LA291" s="62"/>
      <c r="LB291" s="62"/>
      <c r="LC291" s="62"/>
      <c r="LD291" s="62"/>
      <c r="LE291" s="62"/>
      <c r="LF291" s="62"/>
      <c r="LG291" s="62"/>
      <c r="LH291" s="62"/>
      <c r="LI291" s="62"/>
      <c r="LJ291" s="62"/>
      <c r="LK291" s="62"/>
      <c r="LL291" s="62"/>
    </row>
    <row r="292" spans="1:324" x14ac:dyDescent="0.35">
      <c r="A292" s="131">
        <v>288</v>
      </c>
      <c r="B292" s="170"/>
      <c r="C292" s="170"/>
      <c r="D292" s="152">
        <v>1091</v>
      </c>
      <c r="E292" s="72" t="str">
        <f>'BVEM Scorecard'!F291</f>
        <v>Gas</v>
      </c>
      <c r="F292" s="96"/>
      <c r="G292" s="96"/>
      <c r="H292" s="96"/>
      <c r="I292" s="96"/>
      <c r="J292" s="66"/>
      <c r="K292" s="66"/>
      <c r="L292" s="66"/>
      <c r="M292" s="66"/>
      <c r="N292" s="66"/>
      <c r="O292" s="66"/>
      <c r="P292" s="66"/>
      <c r="Q292" s="66"/>
      <c r="R292" s="66"/>
      <c r="S292" s="66"/>
      <c r="T292" s="66"/>
      <c r="U292" s="66"/>
      <c r="V292" s="66"/>
      <c r="W292" s="66"/>
      <c r="X292" s="35"/>
      <c r="Y292" s="5"/>
      <c r="Z292" s="5"/>
      <c r="AA292" s="5"/>
      <c r="AB292" s="5"/>
      <c r="AC292" s="5"/>
      <c r="AD292" s="5"/>
      <c r="AE292" s="5"/>
      <c r="AF292" s="5"/>
      <c r="AG292" s="5"/>
      <c r="AH292" s="5"/>
      <c r="AI292" s="5"/>
      <c r="AJ292" s="35"/>
      <c r="AK292" s="35"/>
      <c r="AL292" s="35"/>
      <c r="AM292" s="35"/>
      <c r="AN292" s="62"/>
      <c r="AO292" s="62"/>
      <c r="AP292" s="62"/>
      <c r="AQ292" s="62"/>
      <c r="AR292" s="62"/>
      <c r="AS292" s="62"/>
      <c r="AT292" s="62"/>
      <c r="AU292" s="62"/>
      <c r="AV292" s="62"/>
      <c r="AW292" s="62"/>
      <c r="AX292" s="62"/>
      <c r="AY292" s="62"/>
      <c r="AZ292" s="62"/>
      <c r="BA292" s="62"/>
      <c r="BB292" s="62"/>
      <c r="BC292" s="5"/>
      <c r="BD292" s="5"/>
      <c r="BE292" s="5"/>
      <c r="BF292" s="5"/>
      <c r="BG292" s="5"/>
      <c r="BH292" s="5"/>
      <c r="BI292" s="5"/>
      <c r="BJ292" s="5"/>
      <c r="BK292" s="5"/>
      <c r="BL292" s="5"/>
      <c r="BM292" s="5"/>
      <c r="BN292" s="5"/>
      <c r="BO292" s="5"/>
      <c r="BP292" s="5"/>
      <c r="BQ292" s="5"/>
      <c r="BR292" s="62"/>
      <c r="BS292" s="62"/>
      <c r="BT292" s="62"/>
      <c r="BU292" s="62"/>
      <c r="BV292" s="62"/>
      <c r="BW292" s="62"/>
      <c r="BX292" s="62"/>
      <c r="BY292" s="62"/>
      <c r="BZ292" s="62"/>
      <c r="CA292" s="62"/>
      <c r="CB292" s="62"/>
      <c r="CC292" s="62"/>
      <c r="CD292" s="62"/>
      <c r="CE292" s="62"/>
      <c r="CF292" s="62"/>
      <c r="CG292" s="5"/>
      <c r="CH292" s="5"/>
      <c r="CI292" s="5"/>
      <c r="CJ292" s="5"/>
      <c r="CK292" s="5"/>
      <c r="CL292" s="5"/>
      <c r="CM292" s="5"/>
      <c r="CN292" s="5"/>
      <c r="CO292" s="5"/>
      <c r="CP292" s="5"/>
      <c r="CQ292" s="5"/>
      <c r="CR292" s="5"/>
      <c r="CS292" s="5"/>
      <c r="CT292" s="5"/>
      <c r="CU292" s="5"/>
      <c r="CV292" s="62"/>
      <c r="CW292" s="62"/>
      <c r="CX292" s="62"/>
      <c r="CY292" s="62"/>
      <c r="CZ292" s="62"/>
      <c r="DA292" s="62"/>
      <c r="DB292" s="62"/>
      <c r="DC292" s="62"/>
      <c r="DD292" s="62"/>
      <c r="DE292" s="62"/>
      <c r="DF292" s="62"/>
      <c r="DG292" s="62"/>
      <c r="DH292" s="62"/>
      <c r="DI292" s="62"/>
      <c r="DJ292" s="62"/>
      <c r="DK292" s="5"/>
      <c r="DL292" s="5"/>
      <c r="DM292" s="5"/>
      <c r="DN292" s="5"/>
      <c r="DO292" s="5"/>
      <c r="DP292" s="5"/>
      <c r="DQ292" s="5"/>
      <c r="DR292" s="5"/>
      <c r="DS292" s="5"/>
      <c r="DT292" s="5"/>
      <c r="DU292" s="5"/>
      <c r="DV292" s="5"/>
      <c r="DW292" s="5"/>
      <c r="DX292" s="5"/>
      <c r="DY292" s="5"/>
      <c r="DZ292" s="62"/>
      <c r="EA292" s="62"/>
      <c r="EB292" s="62"/>
      <c r="EC292" s="62"/>
      <c r="ED292" s="62"/>
      <c r="EE292" s="62"/>
      <c r="EF292" s="62"/>
      <c r="EG292" s="62"/>
      <c r="EH292" s="62"/>
      <c r="EI292" s="62"/>
      <c r="EJ292" s="62"/>
      <c r="EK292" s="62"/>
      <c r="EL292" s="62"/>
      <c r="EM292" s="62"/>
      <c r="EN292" s="62"/>
      <c r="EO292" s="5"/>
      <c r="EP292" s="5"/>
      <c r="EQ292" s="5"/>
      <c r="ER292" s="5"/>
      <c r="ES292" s="5"/>
      <c r="ET292" s="5"/>
      <c r="EU292" s="5"/>
      <c r="EV292" s="5"/>
      <c r="EW292" s="5"/>
      <c r="EX292" s="5"/>
      <c r="EY292" s="5"/>
      <c r="EZ292" s="5"/>
      <c r="FA292" s="5"/>
      <c r="FB292" s="5"/>
      <c r="FC292" s="5"/>
      <c r="FD292" s="62"/>
      <c r="FE292" s="62"/>
      <c r="FF292" s="62"/>
      <c r="FG292" s="62"/>
      <c r="FH292" s="62"/>
      <c r="FI292" s="62"/>
      <c r="FJ292" s="62"/>
      <c r="FK292" s="62"/>
      <c r="FL292" s="62"/>
      <c r="FM292" s="62"/>
      <c r="FN292" s="62"/>
      <c r="FO292" s="62"/>
      <c r="FP292" s="62"/>
      <c r="FQ292" s="62"/>
      <c r="FR292" s="62"/>
      <c r="FS292" s="5"/>
      <c r="FT292" s="5"/>
      <c r="FU292" s="5"/>
      <c r="FV292" s="5"/>
      <c r="FW292" s="5"/>
      <c r="FX292" s="5"/>
      <c r="FY292" s="5"/>
      <c r="FZ292" s="5"/>
      <c r="GA292" s="5"/>
      <c r="GB292" s="5"/>
      <c r="GC292" s="5"/>
      <c r="GD292" s="5"/>
      <c r="GE292" s="5"/>
      <c r="GF292" s="5"/>
      <c r="GG292" s="5"/>
      <c r="GH292" s="62"/>
      <c r="GI292" s="62"/>
      <c r="GJ292" s="62"/>
      <c r="GK292" s="62"/>
      <c r="GL292" s="62"/>
      <c r="GM292" s="62"/>
      <c r="GN292" s="62"/>
      <c r="GO292" s="62"/>
      <c r="GP292" s="62"/>
      <c r="GQ292" s="62"/>
      <c r="GR292" s="62"/>
      <c r="GS292" s="62"/>
      <c r="GT292" s="62"/>
      <c r="GU292" s="62"/>
      <c r="GV292" s="62"/>
      <c r="GW292" s="5"/>
      <c r="GX292" s="5"/>
      <c r="GY292" s="5"/>
      <c r="GZ292" s="5"/>
      <c r="HA292" s="5"/>
      <c r="HB292" s="5"/>
      <c r="HC292" s="5"/>
      <c r="HD292" s="5"/>
      <c r="HE292" s="5"/>
      <c r="HF292" s="5"/>
      <c r="HG292" s="5"/>
      <c r="HH292" s="5"/>
      <c r="HI292" s="5"/>
      <c r="HJ292" s="5"/>
      <c r="HK292" s="5"/>
      <c r="HL292" s="62"/>
      <c r="HM292" s="62"/>
      <c r="HN292" s="62"/>
      <c r="HO292" s="62"/>
      <c r="HP292" s="62"/>
      <c r="HQ292" s="62"/>
      <c r="HR292" s="62"/>
      <c r="HS292" s="62"/>
      <c r="HT292" s="62"/>
      <c r="HU292" s="62"/>
      <c r="HV292" s="62"/>
      <c r="HW292" s="62"/>
      <c r="HX292" s="62"/>
      <c r="HY292" s="62"/>
      <c r="HZ292" s="62"/>
      <c r="IA292" s="5"/>
      <c r="IB292" s="5"/>
      <c r="IC292" s="5"/>
      <c r="ID292" s="5"/>
      <c r="IE292" s="5"/>
      <c r="IF292" s="5"/>
      <c r="IG292" s="5"/>
      <c r="IH292" s="5"/>
      <c r="II292" s="5"/>
      <c r="IJ292" s="5"/>
      <c r="IK292" s="5"/>
      <c r="IL292" s="5"/>
      <c r="IM292" s="5"/>
      <c r="IN292" s="5"/>
      <c r="IO292" s="5"/>
      <c r="IP292" s="62"/>
      <c r="IQ292" s="62"/>
      <c r="IR292" s="62"/>
      <c r="IS292" s="62"/>
      <c r="IT292" s="62"/>
      <c r="IU292" s="62"/>
      <c r="IV292" s="62"/>
      <c r="IW292" s="62"/>
      <c r="IX292" s="62"/>
      <c r="IY292" s="62"/>
      <c r="IZ292" s="62"/>
      <c r="JA292" s="62"/>
      <c r="JB292" s="62"/>
      <c r="JC292" s="62"/>
      <c r="JD292" s="62"/>
      <c r="JE292" s="5"/>
      <c r="JF292" s="5"/>
      <c r="JG292" s="5"/>
      <c r="JH292" s="5"/>
      <c r="JI292" s="5"/>
      <c r="JJ292" s="5"/>
      <c r="JK292" s="5"/>
      <c r="JL292" s="5"/>
      <c r="JM292" s="5"/>
      <c r="JN292" s="5"/>
      <c r="JO292" s="5"/>
      <c r="JP292" s="5"/>
      <c r="JQ292" s="5"/>
      <c r="JR292" s="5"/>
      <c r="JS292" s="5"/>
      <c r="JT292" s="62"/>
      <c r="JU292" s="62"/>
      <c r="JV292" s="62"/>
      <c r="JW292" s="62"/>
      <c r="JX292" s="62"/>
      <c r="JY292" s="62"/>
      <c r="JZ292" s="62"/>
      <c r="KA292" s="62"/>
      <c r="KB292" s="62"/>
      <c r="KC292" s="62"/>
      <c r="KD292" s="62"/>
      <c r="KE292" s="62"/>
      <c r="KF292" s="62"/>
      <c r="KG292" s="62"/>
      <c r="KH292" s="62"/>
      <c r="KI292" s="5"/>
      <c r="KJ292" s="5"/>
      <c r="KK292" s="5"/>
      <c r="KL292" s="5"/>
      <c r="KM292" s="5"/>
      <c r="KN292" s="5"/>
      <c r="KO292" s="5"/>
      <c r="KP292" s="5"/>
      <c r="KQ292" s="5"/>
      <c r="KR292" s="5"/>
      <c r="KS292" s="5"/>
      <c r="KT292" s="5"/>
      <c r="KU292" s="5"/>
      <c r="KV292" s="5"/>
      <c r="KW292" s="5"/>
      <c r="KX292" s="62"/>
      <c r="KY292" s="62"/>
      <c r="KZ292" s="62"/>
      <c r="LA292" s="62"/>
      <c r="LB292" s="62"/>
      <c r="LC292" s="62"/>
      <c r="LD292" s="62"/>
      <c r="LE292" s="62"/>
      <c r="LF292" s="62"/>
      <c r="LG292" s="62"/>
      <c r="LH292" s="62"/>
      <c r="LI292" s="62"/>
      <c r="LJ292" s="62"/>
      <c r="LK292" s="62"/>
      <c r="LL292" s="62"/>
    </row>
    <row r="293" spans="1:324" x14ac:dyDescent="0.35">
      <c r="A293" s="131">
        <v>289</v>
      </c>
      <c r="B293" s="170"/>
      <c r="C293" s="170"/>
      <c r="D293" s="152">
        <v>994</v>
      </c>
      <c r="E293" s="72" t="str">
        <f>'BVEM Scorecard'!F292</f>
        <v>Gas</v>
      </c>
      <c r="F293" s="96">
        <f t="shared" si="283"/>
        <v>1</v>
      </c>
      <c r="G293" s="96">
        <f t="shared" si="284"/>
        <v>1</v>
      </c>
      <c r="H293" s="96">
        <f t="shared" si="285"/>
        <v>1</v>
      </c>
      <c r="I293" s="96">
        <f t="shared" si="286"/>
        <v>1</v>
      </c>
      <c r="J293" s="66">
        <v>1</v>
      </c>
      <c r="K293" s="66">
        <v>1</v>
      </c>
      <c r="L293" s="66">
        <v>1</v>
      </c>
      <c r="M293" s="66">
        <v>1</v>
      </c>
      <c r="N293" s="66">
        <v>1</v>
      </c>
      <c r="O293" s="66">
        <v>1</v>
      </c>
      <c r="P293" s="66">
        <v>1</v>
      </c>
      <c r="Q293" s="66">
        <v>1</v>
      </c>
      <c r="R293" s="66">
        <v>1</v>
      </c>
      <c r="S293" s="66">
        <v>1</v>
      </c>
      <c r="T293" s="66">
        <v>1</v>
      </c>
      <c r="U293" s="66">
        <v>1</v>
      </c>
      <c r="V293" s="66">
        <f t="shared" si="287"/>
        <v>5</v>
      </c>
      <c r="W293" s="66">
        <f t="shared" si="288"/>
        <v>1</v>
      </c>
      <c r="X293" s="35" t="s">
        <v>84</v>
      </c>
      <c r="Y293" s="5">
        <v>1</v>
      </c>
      <c r="Z293" s="5"/>
      <c r="AA293" s="5"/>
      <c r="AB293" s="5"/>
      <c r="AC293" s="5"/>
      <c r="AD293" s="5"/>
      <c r="AE293" s="5"/>
      <c r="AF293" s="5"/>
      <c r="AG293" s="5"/>
      <c r="AH293" s="5"/>
      <c r="AI293" s="5"/>
      <c r="AJ293" s="35">
        <v>5</v>
      </c>
      <c r="AK293" s="35" t="str">
        <f t="shared" ref="AK293" si="295">IFERROR(Z293/SUM($Z293,$AP293,$BE293,$BT293,$CI293,$CX293,$DM293,$EB293,$EQ293,$FF293,$FU293,$GJ293,$GY293,$HN293,$IC293,$IR293,$JG293,$JV293,$KK293,$KZ293),"")</f>
        <v/>
      </c>
      <c r="AL293" s="35">
        <v>1</v>
      </c>
      <c r="AM293" s="35"/>
      <c r="AN293" s="62"/>
      <c r="AO293" s="62"/>
      <c r="AP293" s="62"/>
      <c r="AQ293" s="62"/>
      <c r="AR293" s="62"/>
      <c r="AS293" s="62"/>
      <c r="AT293" s="62"/>
      <c r="AU293" s="62"/>
      <c r="AV293" s="62"/>
      <c r="AW293" s="62"/>
      <c r="AX293" s="62"/>
      <c r="AY293" s="62"/>
      <c r="AZ293" s="62"/>
      <c r="BA293" s="62"/>
      <c r="BB293" s="62"/>
      <c r="BC293" s="5"/>
      <c r="BD293" s="5"/>
      <c r="BE293" s="5"/>
      <c r="BF293" s="5"/>
      <c r="BG293" s="5"/>
      <c r="BH293" s="5"/>
      <c r="BI293" s="5"/>
      <c r="BJ293" s="5"/>
      <c r="BK293" s="5"/>
      <c r="BL293" s="5"/>
      <c r="BM293" s="5"/>
      <c r="BN293" s="5"/>
      <c r="BO293" s="5"/>
      <c r="BP293" s="5"/>
      <c r="BQ293" s="5"/>
      <c r="BR293" s="62"/>
      <c r="BS293" s="62"/>
      <c r="BT293" s="62"/>
      <c r="BU293" s="62"/>
      <c r="BV293" s="62"/>
      <c r="BW293" s="62"/>
      <c r="BX293" s="62"/>
      <c r="BY293" s="62"/>
      <c r="BZ293" s="62"/>
      <c r="CA293" s="62"/>
      <c r="CB293" s="62"/>
      <c r="CC293" s="62"/>
      <c r="CD293" s="62"/>
      <c r="CE293" s="62"/>
      <c r="CF293" s="62"/>
      <c r="CG293" s="5"/>
      <c r="CH293" s="5"/>
      <c r="CI293" s="5"/>
      <c r="CJ293" s="5"/>
      <c r="CK293" s="5"/>
      <c r="CL293" s="5"/>
      <c r="CM293" s="5"/>
      <c r="CN293" s="5"/>
      <c r="CO293" s="5"/>
      <c r="CP293" s="5"/>
      <c r="CQ293" s="5"/>
      <c r="CR293" s="5"/>
      <c r="CS293" s="5"/>
      <c r="CT293" s="5"/>
      <c r="CU293" s="5"/>
      <c r="CV293" s="62"/>
      <c r="CW293" s="62"/>
      <c r="CX293" s="62"/>
      <c r="CY293" s="62"/>
      <c r="CZ293" s="62"/>
      <c r="DA293" s="62"/>
      <c r="DB293" s="62"/>
      <c r="DC293" s="62"/>
      <c r="DD293" s="62"/>
      <c r="DE293" s="62"/>
      <c r="DF293" s="62"/>
      <c r="DG293" s="62"/>
      <c r="DH293" s="62"/>
      <c r="DI293" s="62"/>
      <c r="DJ293" s="62"/>
      <c r="DK293" s="5"/>
      <c r="DL293" s="5"/>
      <c r="DM293" s="5"/>
      <c r="DN293" s="5"/>
      <c r="DO293" s="5"/>
      <c r="DP293" s="5"/>
      <c r="DQ293" s="5"/>
      <c r="DR293" s="5"/>
      <c r="DS293" s="5"/>
      <c r="DT293" s="5"/>
      <c r="DU293" s="5"/>
      <c r="DV293" s="5"/>
      <c r="DW293" s="5"/>
      <c r="DX293" s="5"/>
      <c r="DY293" s="5"/>
      <c r="DZ293" s="62"/>
      <c r="EA293" s="62"/>
      <c r="EB293" s="62"/>
      <c r="EC293" s="62"/>
      <c r="ED293" s="62"/>
      <c r="EE293" s="62"/>
      <c r="EF293" s="62"/>
      <c r="EG293" s="62"/>
      <c r="EH293" s="62"/>
      <c r="EI293" s="62"/>
      <c r="EJ293" s="62"/>
      <c r="EK293" s="62"/>
      <c r="EL293" s="62"/>
      <c r="EM293" s="62"/>
      <c r="EN293" s="62"/>
      <c r="EO293" s="5"/>
      <c r="EP293" s="5"/>
      <c r="EQ293" s="5"/>
      <c r="ER293" s="5"/>
      <c r="ES293" s="5"/>
      <c r="ET293" s="5"/>
      <c r="EU293" s="5"/>
      <c r="EV293" s="5"/>
      <c r="EW293" s="5"/>
      <c r="EX293" s="5"/>
      <c r="EY293" s="5"/>
      <c r="EZ293" s="5"/>
      <c r="FA293" s="5"/>
      <c r="FB293" s="5"/>
      <c r="FC293" s="5"/>
      <c r="FD293" s="62"/>
      <c r="FE293" s="62"/>
      <c r="FF293" s="62"/>
      <c r="FG293" s="62"/>
      <c r="FH293" s="62"/>
      <c r="FI293" s="62"/>
      <c r="FJ293" s="62"/>
      <c r="FK293" s="62"/>
      <c r="FL293" s="62"/>
      <c r="FM293" s="62"/>
      <c r="FN293" s="62"/>
      <c r="FO293" s="62"/>
      <c r="FP293" s="62"/>
      <c r="FQ293" s="62"/>
      <c r="FR293" s="62"/>
      <c r="FS293" s="5"/>
      <c r="FT293" s="5"/>
      <c r="FU293" s="5"/>
      <c r="FV293" s="5"/>
      <c r="FW293" s="5"/>
      <c r="FX293" s="5"/>
      <c r="FY293" s="5"/>
      <c r="FZ293" s="5"/>
      <c r="GA293" s="5"/>
      <c r="GB293" s="5"/>
      <c r="GC293" s="5"/>
      <c r="GD293" s="5"/>
      <c r="GE293" s="5"/>
      <c r="GF293" s="5"/>
      <c r="GG293" s="5"/>
      <c r="GH293" s="62"/>
      <c r="GI293" s="62"/>
      <c r="GJ293" s="62"/>
      <c r="GK293" s="62"/>
      <c r="GL293" s="62"/>
      <c r="GM293" s="62"/>
      <c r="GN293" s="62"/>
      <c r="GO293" s="62"/>
      <c r="GP293" s="62"/>
      <c r="GQ293" s="62"/>
      <c r="GR293" s="62"/>
      <c r="GS293" s="62"/>
      <c r="GT293" s="62"/>
      <c r="GU293" s="62"/>
      <c r="GV293" s="62"/>
      <c r="GW293" s="5"/>
      <c r="GX293" s="5"/>
      <c r="GY293" s="5"/>
      <c r="GZ293" s="5"/>
      <c r="HA293" s="5"/>
      <c r="HB293" s="5"/>
      <c r="HC293" s="5"/>
      <c r="HD293" s="5"/>
      <c r="HE293" s="5"/>
      <c r="HF293" s="5"/>
      <c r="HG293" s="5"/>
      <c r="HH293" s="5"/>
      <c r="HI293" s="5"/>
      <c r="HJ293" s="5"/>
      <c r="HK293" s="5"/>
      <c r="HL293" s="62"/>
      <c r="HM293" s="62"/>
      <c r="HN293" s="62"/>
      <c r="HO293" s="62"/>
      <c r="HP293" s="62"/>
      <c r="HQ293" s="62"/>
      <c r="HR293" s="62"/>
      <c r="HS293" s="62"/>
      <c r="HT293" s="62"/>
      <c r="HU293" s="62"/>
      <c r="HV293" s="62"/>
      <c r="HW293" s="62"/>
      <c r="HX293" s="62"/>
      <c r="HY293" s="62"/>
      <c r="HZ293" s="62"/>
      <c r="IA293" s="5"/>
      <c r="IB293" s="5"/>
      <c r="IC293" s="5"/>
      <c r="ID293" s="5"/>
      <c r="IE293" s="5"/>
      <c r="IF293" s="5"/>
      <c r="IG293" s="5"/>
      <c r="IH293" s="5"/>
      <c r="II293" s="5"/>
      <c r="IJ293" s="5"/>
      <c r="IK293" s="5"/>
      <c r="IL293" s="5"/>
      <c r="IM293" s="5"/>
      <c r="IN293" s="5"/>
      <c r="IO293" s="5"/>
      <c r="IP293" s="62"/>
      <c r="IQ293" s="62"/>
      <c r="IR293" s="62"/>
      <c r="IS293" s="62"/>
      <c r="IT293" s="62"/>
      <c r="IU293" s="62"/>
      <c r="IV293" s="62"/>
      <c r="IW293" s="62"/>
      <c r="IX293" s="62"/>
      <c r="IY293" s="62"/>
      <c r="IZ293" s="62"/>
      <c r="JA293" s="62"/>
      <c r="JB293" s="62"/>
      <c r="JC293" s="62"/>
      <c r="JD293" s="62"/>
      <c r="JE293" s="5"/>
      <c r="JF293" s="5"/>
      <c r="JG293" s="5"/>
      <c r="JH293" s="5"/>
      <c r="JI293" s="5"/>
      <c r="JJ293" s="5"/>
      <c r="JK293" s="5"/>
      <c r="JL293" s="5"/>
      <c r="JM293" s="5"/>
      <c r="JN293" s="5"/>
      <c r="JO293" s="5"/>
      <c r="JP293" s="5"/>
      <c r="JQ293" s="5"/>
      <c r="JR293" s="5"/>
      <c r="JS293" s="5"/>
      <c r="JT293" s="62"/>
      <c r="JU293" s="62"/>
      <c r="JV293" s="62"/>
      <c r="JW293" s="62"/>
      <c r="JX293" s="62"/>
      <c r="JY293" s="62"/>
      <c r="JZ293" s="62"/>
      <c r="KA293" s="62"/>
      <c r="KB293" s="62"/>
      <c r="KC293" s="62"/>
      <c r="KD293" s="62"/>
      <c r="KE293" s="62"/>
      <c r="KF293" s="62"/>
      <c r="KG293" s="62"/>
      <c r="KH293" s="62"/>
      <c r="KI293" s="5"/>
      <c r="KJ293" s="5"/>
      <c r="KK293" s="5"/>
      <c r="KL293" s="5"/>
      <c r="KM293" s="5"/>
      <c r="KN293" s="5"/>
      <c r="KO293" s="5"/>
      <c r="KP293" s="5"/>
      <c r="KQ293" s="5"/>
      <c r="KR293" s="5"/>
      <c r="KS293" s="5"/>
      <c r="KT293" s="5"/>
      <c r="KU293" s="5"/>
      <c r="KV293" s="5"/>
      <c r="KW293" s="5"/>
      <c r="KX293" s="62"/>
      <c r="KY293" s="62"/>
      <c r="KZ293" s="62"/>
      <c r="LA293" s="62"/>
      <c r="LB293" s="62"/>
      <c r="LC293" s="62"/>
      <c r="LD293" s="62"/>
      <c r="LE293" s="62"/>
      <c r="LF293" s="62"/>
      <c r="LG293" s="62"/>
      <c r="LH293" s="62"/>
      <c r="LI293" s="62"/>
      <c r="LJ293" s="62"/>
      <c r="LK293" s="62"/>
      <c r="LL293" s="62"/>
    </row>
    <row r="294" spans="1:324" x14ac:dyDescent="0.35">
      <c r="A294" s="131">
        <v>290</v>
      </c>
      <c r="B294" s="170"/>
      <c r="C294" s="170"/>
      <c r="D294" s="152">
        <v>1005</v>
      </c>
      <c r="E294" s="72" t="str">
        <f>'BVEM Scorecard'!F293</f>
        <v>Gas</v>
      </c>
      <c r="F294" s="96"/>
      <c r="G294" s="96"/>
      <c r="H294" s="96"/>
      <c r="I294" s="96"/>
      <c r="J294" s="66"/>
      <c r="K294" s="66"/>
      <c r="L294" s="66"/>
      <c r="M294" s="66"/>
      <c r="N294" s="66"/>
      <c r="O294" s="66"/>
      <c r="P294" s="66"/>
      <c r="Q294" s="66"/>
      <c r="R294" s="66"/>
      <c r="S294" s="66"/>
      <c r="T294" s="66"/>
      <c r="U294" s="66"/>
      <c r="V294" s="66"/>
      <c r="W294" s="66"/>
      <c r="X294" s="35"/>
      <c r="Y294" s="5"/>
      <c r="Z294" s="5"/>
      <c r="AA294" s="5"/>
      <c r="AB294" s="5"/>
      <c r="AC294" s="5"/>
      <c r="AD294" s="5"/>
      <c r="AE294" s="5"/>
      <c r="AF294" s="5"/>
      <c r="AG294" s="5"/>
      <c r="AH294" s="5"/>
      <c r="AI294" s="5"/>
      <c r="AJ294" s="35"/>
      <c r="AK294" s="35"/>
      <c r="AL294" s="35"/>
      <c r="AM294" s="35"/>
      <c r="AN294" s="62"/>
      <c r="AO294" s="62"/>
      <c r="AP294" s="62"/>
      <c r="AQ294" s="62"/>
      <c r="AR294" s="62"/>
      <c r="AS294" s="62"/>
      <c r="AT294" s="62"/>
      <c r="AU294" s="62"/>
      <c r="AV294" s="62"/>
      <c r="AW294" s="62"/>
      <c r="AX294" s="62"/>
      <c r="AY294" s="62"/>
      <c r="AZ294" s="62"/>
      <c r="BA294" s="62"/>
      <c r="BB294" s="62"/>
      <c r="BC294" s="5"/>
      <c r="BD294" s="5"/>
      <c r="BE294" s="5"/>
      <c r="BF294" s="5"/>
      <c r="BG294" s="5"/>
      <c r="BH294" s="5"/>
      <c r="BI294" s="5"/>
      <c r="BJ294" s="5"/>
      <c r="BK294" s="5"/>
      <c r="BL294" s="5"/>
      <c r="BM294" s="5"/>
      <c r="BN294" s="5"/>
      <c r="BO294" s="5"/>
      <c r="BP294" s="5"/>
      <c r="BQ294" s="5"/>
      <c r="BR294" s="62"/>
      <c r="BS294" s="62"/>
      <c r="BT294" s="62"/>
      <c r="BU294" s="62"/>
      <c r="BV294" s="62"/>
      <c r="BW294" s="62"/>
      <c r="BX294" s="62"/>
      <c r="BY294" s="62"/>
      <c r="BZ294" s="62"/>
      <c r="CA294" s="62"/>
      <c r="CB294" s="62"/>
      <c r="CC294" s="62"/>
      <c r="CD294" s="62"/>
      <c r="CE294" s="62"/>
      <c r="CF294" s="62"/>
      <c r="CG294" s="5"/>
      <c r="CH294" s="5"/>
      <c r="CI294" s="5"/>
      <c r="CJ294" s="5"/>
      <c r="CK294" s="5"/>
      <c r="CL294" s="5"/>
      <c r="CM294" s="5"/>
      <c r="CN294" s="5"/>
      <c r="CO294" s="5"/>
      <c r="CP294" s="5"/>
      <c r="CQ294" s="5"/>
      <c r="CR294" s="5"/>
      <c r="CS294" s="5"/>
      <c r="CT294" s="5"/>
      <c r="CU294" s="5"/>
      <c r="CV294" s="62"/>
      <c r="CW294" s="62"/>
      <c r="CX294" s="62"/>
      <c r="CY294" s="62"/>
      <c r="CZ294" s="62"/>
      <c r="DA294" s="62"/>
      <c r="DB294" s="62"/>
      <c r="DC294" s="62"/>
      <c r="DD294" s="62"/>
      <c r="DE294" s="62"/>
      <c r="DF294" s="62"/>
      <c r="DG294" s="62"/>
      <c r="DH294" s="62"/>
      <c r="DI294" s="62"/>
      <c r="DJ294" s="62"/>
      <c r="DK294" s="5"/>
      <c r="DL294" s="5"/>
      <c r="DM294" s="5"/>
      <c r="DN294" s="5"/>
      <c r="DO294" s="5"/>
      <c r="DP294" s="5"/>
      <c r="DQ294" s="5"/>
      <c r="DR294" s="5"/>
      <c r="DS294" s="5"/>
      <c r="DT294" s="5"/>
      <c r="DU294" s="5"/>
      <c r="DV294" s="5"/>
      <c r="DW294" s="5"/>
      <c r="DX294" s="5"/>
      <c r="DY294" s="5"/>
      <c r="DZ294" s="62"/>
      <c r="EA294" s="62"/>
      <c r="EB294" s="62"/>
      <c r="EC294" s="62"/>
      <c r="ED294" s="62"/>
      <c r="EE294" s="62"/>
      <c r="EF294" s="62"/>
      <c r="EG294" s="62"/>
      <c r="EH294" s="62"/>
      <c r="EI294" s="62"/>
      <c r="EJ294" s="62"/>
      <c r="EK294" s="62"/>
      <c r="EL294" s="62"/>
      <c r="EM294" s="62"/>
      <c r="EN294" s="62"/>
      <c r="EO294" s="5"/>
      <c r="EP294" s="5"/>
      <c r="EQ294" s="5"/>
      <c r="ER294" s="5"/>
      <c r="ES294" s="5"/>
      <c r="ET294" s="5"/>
      <c r="EU294" s="5"/>
      <c r="EV294" s="5"/>
      <c r="EW294" s="5"/>
      <c r="EX294" s="5"/>
      <c r="EY294" s="5"/>
      <c r="EZ294" s="5"/>
      <c r="FA294" s="5"/>
      <c r="FB294" s="5"/>
      <c r="FC294" s="5"/>
      <c r="FD294" s="62"/>
      <c r="FE294" s="62"/>
      <c r="FF294" s="62"/>
      <c r="FG294" s="62"/>
      <c r="FH294" s="62"/>
      <c r="FI294" s="62"/>
      <c r="FJ294" s="62"/>
      <c r="FK294" s="62"/>
      <c r="FL294" s="62"/>
      <c r="FM294" s="62"/>
      <c r="FN294" s="62"/>
      <c r="FO294" s="62"/>
      <c r="FP294" s="62"/>
      <c r="FQ294" s="62"/>
      <c r="FR294" s="62"/>
      <c r="FS294" s="5"/>
      <c r="FT294" s="5"/>
      <c r="FU294" s="5"/>
      <c r="FV294" s="5"/>
      <c r="FW294" s="5"/>
      <c r="FX294" s="5"/>
      <c r="FY294" s="5"/>
      <c r="FZ294" s="5"/>
      <c r="GA294" s="5"/>
      <c r="GB294" s="5"/>
      <c r="GC294" s="5"/>
      <c r="GD294" s="5"/>
      <c r="GE294" s="5"/>
      <c r="GF294" s="5"/>
      <c r="GG294" s="5"/>
      <c r="GH294" s="62"/>
      <c r="GI294" s="62"/>
      <c r="GJ294" s="62"/>
      <c r="GK294" s="62"/>
      <c r="GL294" s="62"/>
      <c r="GM294" s="62"/>
      <c r="GN294" s="62"/>
      <c r="GO294" s="62"/>
      <c r="GP294" s="62"/>
      <c r="GQ294" s="62"/>
      <c r="GR294" s="62"/>
      <c r="GS294" s="62"/>
      <c r="GT294" s="62"/>
      <c r="GU294" s="62"/>
      <c r="GV294" s="62"/>
      <c r="GW294" s="5"/>
      <c r="GX294" s="5"/>
      <c r="GY294" s="5"/>
      <c r="GZ294" s="5"/>
      <c r="HA294" s="5"/>
      <c r="HB294" s="5"/>
      <c r="HC294" s="5"/>
      <c r="HD294" s="5"/>
      <c r="HE294" s="5"/>
      <c r="HF294" s="5"/>
      <c r="HG294" s="5"/>
      <c r="HH294" s="5"/>
      <c r="HI294" s="5"/>
      <c r="HJ294" s="5"/>
      <c r="HK294" s="5"/>
      <c r="HL294" s="62"/>
      <c r="HM294" s="62"/>
      <c r="HN294" s="62"/>
      <c r="HO294" s="62"/>
      <c r="HP294" s="62"/>
      <c r="HQ294" s="62"/>
      <c r="HR294" s="62"/>
      <c r="HS294" s="62"/>
      <c r="HT294" s="62"/>
      <c r="HU294" s="62"/>
      <c r="HV294" s="62"/>
      <c r="HW294" s="62"/>
      <c r="HX294" s="62"/>
      <c r="HY294" s="62"/>
      <c r="HZ294" s="62"/>
      <c r="IA294" s="5"/>
      <c r="IB294" s="5"/>
      <c r="IC294" s="5"/>
      <c r="ID294" s="5"/>
      <c r="IE294" s="5"/>
      <c r="IF294" s="5"/>
      <c r="IG294" s="5"/>
      <c r="IH294" s="5"/>
      <c r="II294" s="5"/>
      <c r="IJ294" s="5"/>
      <c r="IK294" s="5"/>
      <c r="IL294" s="5"/>
      <c r="IM294" s="5"/>
      <c r="IN294" s="5"/>
      <c r="IO294" s="5"/>
      <c r="IP294" s="62"/>
      <c r="IQ294" s="62"/>
      <c r="IR294" s="62"/>
      <c r="IS294" s="62"/>
      <c r="IT294" s="62"/>
      <c r="IU294" s="62"/>
      <c r="IV294" s="62"/>
      <c r="IW294" s="62"/>
      <c r="IX294" s="62"/>
      <c r="IY294" s="62"/>
      <c r="IZ294" s="62"/>
      <c r="JA294" s="62"/>
      <c r="JB294" s="62"/>
      <c r="JC294" s="62"/>
      <c r="JD294" s="62"/>
      <c r="JE294" s="5"/>
      <c r="JF294" s="5"/>
      <c r="JG294" s="5"/>
      <c r="JH294" s="5"/>
      <c r="JI294" s="5"/>
      <c r="JJ294" s="5"/>
      <c r="JK294" s="5"/>
      <c r="JL294" s="5"/>
      <c r="JM294" s="5"/>
      <c r="JN294" s="5"/>
      <c r="JO294" s="5"/>
      <c r="JP294" s="5"/>
      <c r="JQ294" s="5"/>
      <c r="JR294" s="5"/>
      <c r="JS294" s="5"/>
      <c r="JT294" s="62"/>
      <c r="JU294" s="62"/>
      <c r="JV294" s="62"/>
      <c r="JW294" s="62"/>
      <c r="JX294" s="62"/>
      <c r="JY294" s="62"/>
      <c r="JZ294" s="62"/>
      <c r="KA294" s="62"/>
      <c r="KB294" s="62"/>
      <c r="KC294" s="62"/>
      <c r="KD294" s="62"/>
      <c r="KE294" s="62"/>
      <c r="KF294" s="62"/>
      <c r="KG294" s="62"/>
      <c r="KH294" s="62"/>
      <c r="KI294" s="5"/>
      <c r="KJ294" s="5"/>
      <c r="KK294" s="5"/>
      <c r="KL294" s="5"/>
      <c r="KM294" s="5"/>
      <c r="KN294" s="5"/>
      <c r="KO294" s="5"/>
      <c r="KP294" s="5"/>
      <c r="KQ294" s="5"/>
      <c r="KR294" s="5"/>
      <c r="KS294" s="5"/>
      <c r="KT294" s="5"/>
      <c r="KU294" s="5"/>
      <c r="KV294" s="5"/>
      <c r="KW294" s="5"/>
      <c r="KX294" s="62"/>
      <c r="KY294" s="62"/>
      <c r="KZ294" s="62"/>
      <c r="LA294" s="62"/>
      <c r="LB294" s="62"/>
      <c r="LC294" s="62"/>
      <c r="LD294" s="62"/>
      <c r="LE294" s="62"/>
      <c r="LF294" s="62"/>
      <c r="LG294" s="62"/>
      <c r="LH294" s="62"/>
      <c r="LI294" s="62"/>
      <c r="LJ294" s="62"/>
      <c r="LK294" s="62"/>
      <c r="LL294" s="62"/>
    </row>
    <row r="295" spans="1:324" x14ac:dyDescent="0.35">
      <c r="A295" s="131">
        <v>291</v>
      </c>
      <c r="B295" s="170"/>
      <c r="C295" s="170"/>
      <c r="D295" s="152">
        <v>997</v>
      </c>
      <c r="E295" s="72" t="str">
        <f>'BVEM Scorecard'!F294</f>
        <v>Gas</v>
      </c>
      <c r="F295" s="96">
        <f t="shared" si="283"/>
        <v>1</v>
      </c>
      <c r="G295" s="96">
        <f t="shared" si="284"/>
        <v>1</v>
      </c>
      <c r="H295" s="96">
        <f t="shared" si="285"/>
        <v>1</v>
      </c>
      <c r="I295" s="96">
        <f t="shared" si="286"/>
        <v>1</v>
      </c>
      <c r="J295" s="66">
        <v>1</v>
      </c>
      <c r="K295" s="66">
        <v>1</v>
      </c>
      <c r="L295" s="66">
        <v>1</v>
      </c>
      <c r="M295" s="66">
        <v>1</v>
      </c>
      <c r="N295" s="66">
        <v>1</v>
      </c>
      <c r="O295" s="66">
        <v>1</v>
      </c>
      <c r="P295" s="66">
        <v>1</v>
      </c>
      <c r="Q295" s="66">
        <v>1</v>
      </c>
      <c r="R295" s="66">
        <v>1</v>
      </c>
      <c r="S295" s="66">
        <v>1</v>
      </c>
      <c r="T295" s="66">
        <v>1</v>
      </c>
      <c r="U295" s="66">
        <v>1</v>
      </c>
      <c r="V295" s="66">
        <f t="shared" si="287"/>
        <v>5</v>
      </c>
      <c r="W295" s="66">
        <f t="shared" si="288"/>
        <v>1</v>
      </c>
      <c r="X295" s="35" t="s">
        <v>84</v>
      </c>
      <c r="Y295" s="5">
        <v>1</v>
      </c>
      <c r="Z295" s="5"/>
      <c r="AA295" s="5"/>
      <c r="AB295" s="5"/>
      <c r="AC295" s="5"/>
      <c r="AD295" s="5"/>
      <c r="AE295" s="5"/>
      <c r="AF295" s="5"/>
      <c r="AG295" s="5"/>
      <c r="AH295" s="5"/>
      <c r="AI295" s="5"/>
      <c r="AJ295" s="35">
        <v>5</v>
      </c>
      <c r="AK295" s="35" t="str">
        <f t="shared" ref="AK295" si="296">IFERROR(Z295/SUM($Z295,$AP295,$BE295,$BT295,$CI295,$CX295,$DM295,$EB295,$EQ295,$FF295,$FU295,$GJ295,$GY295,$HN295,$IC295,$IR295,$JG295,$JV295,$KK295,$KZ295),"")</f>
        <v/>
      </c>
      <c r="AL295" s="35">
        <v>1</v>
      </c>
      <c r="AM295" s="35"/>
      <c r="AN295" s="62"/>
      <c r="AO295" s="62"/>
      <c r="AP295" s="62"/>
      <c r="AQ295" s="62"/>
      <c r="AR295" s="62"/>
      <c r="AS295" s="62"/>
      <c r="AT295" s="62"/>
      <c r="AU295" s="62"/>
      <c r="AV295" s="62"/>
      <c r="AW295" s="62"/>
      <c r="AX295" s="62"/>
      <c r="AY295" s="62"/>
      <c r="AZ295" s="62"/>
      <c r="BA295" s="62"/>
      <c r="BB295" s="62"/>
      <c r="BC295" s="5"/>
      <c r="BD295" s="5"/>
      <c r="BE295" s="5"/>
      <c r="BF295" s="5"/>
      <c r="BG295" s="5"/>
      <c r="BH295" s="5"/>
      <c r="BI295" s="5"/>
      <c r="BJ295" s="5"/>
      <c r="BK295" s="5"/>
      <c r="BL295" s="5"/>
      <c r="BM295" s="5"/>
      <c r="BN295" s="5"/>
      <c r="BO295" s="5"/>
      <c r="BP295" s="5"/>
      <c r="BQ295" s="5"/>
      <c r="BR295" s="62"/>
      <c r="BS295" s="62"/>
      <c r="BT295" s="62"/>
      <c r="BU295" s="62"/>
      <c r="BV295" s="62"/>
      <c r="BW295" s="62"/>
      <c r="BX295" s="62"/>
      <c r="BY295" s="62"/>
      <c r="BZ295" s="62"/>
      <c r="CA295" s="62"/>
      <c r="CB295" s="62"/>
      <c r="CC295" s="62"/>
      <c r="CD295" s="62"/>
      <c r="CE295" s="62"/>
      <c r="CF295" s="62"/>
      <c r="CG295" s="5"/>
      <c r="CH295" s="5"/>
      <c r="CI295" s="5"/>
      <c r="CJ295" s="5"/>
      <c r="CK295" s="5"/>
      <c r="CL295" s="5"/>
      <c r="CM295" s="5"/>
      <c r="CN295" s="5"/>
      <c r="CO295" s="5"/>
      <c r="CP295" s="5"/>
      <c r="CQ295" s="5"/>
      <c r="CR295" s="5"/>
      <c r="CS295" s="5"/>
      <c r="CT295" s="5"/>
      <c r="CU295" s="5"/>
      <c r="CV295" s="62"/>
      <c r="CW295" s="62"/>
      <c r="CX295" s="62"/>
      <c r="CY295" s="62"/>
      <c r="CZ295" s="62"/>
      <c r="DA295" s="62"/>
      <c r="DB295" s="62"/>
      <c r="DC295" s="62"/>
      <c r="DD295" s="62"/>
      <c r="DE295" s="62"/>
      <c r="DF295" s="62"/>
      <c r="DG295" s="62"/>
      <c r="DH295" s="62"/>
      <c r="DI295" s="62"/>
      <c r="DJ295" s="62"/>
      <c r="DK295" s="5"/>
      <c r="DL295" s="5"/>
      <c r="DM295" s="5"/>
      <c r="DN295" s="5"/>
      <c r="DO295" s="5"/>
      <c r="DP295" s="5"/>
      <c r="DQ295" s="5"/>
      <c r="DR295" s="5"/>
      <c r="DS295" s="5"/>
      <c r="DT295" s="5"/>
      <c r="DU295" s="5"/>
      <c r="DV295" s="5"/>
      <c r="DW295" s="5"/>
      <c r="DX295" s="5"/>
      <c r="DY295" s="5"/>
      <c r="DZ295" s="62"/>
      <c r="EA295" s="62"/>
      <c r="EB295" s="62"/>
      <c r="EC295" s="62"/>
      <c r="ED295" s="62"/>
      <c r="EE295" s="62"/>
      <c r="EF295" s="62"/>
      <c r="EG295" s="62"/>
      <c r="EH295" s="62"/>
      <c r="EI295" s="62"/>
      <c r="EJ295" s="62"/>
      <c r="EK295" s="62"/>
      <c r="EL295" s="62"/>
      <c r="EM295" s="62"/>
      <c r="EN295" s="62"/>
      <c r="EO295" s="5"/>
      <c r="EP295" s="5"/>
      <c r="EQ295" s="5"/>
      <c r="ER295" s="5"/>
      <c r="ES295" s="5"/>
      <c r="ET295" s="5"/>
      <c r="EU295" s="5"/>
      <c r="EV295" s="5"/>
      <c r="EW295" s="5"/>
      <c r="EX295" s="5"/>
      <c r="EY295" s="5"/>
      <c r="EZ295" s="5"/>
      <c r="FA295" s="5"/>
      <c r="FB295" s="5"/>
      <c r="FC295" s="5"/>
      <c r="FD295" s="62"/>
      <c r="FE295" s="62"/>
      <c r="FF295" s="62"/>
      <c r="FG295" s="62"/>
      <c r="FH295" s="62"/>
      <c r="FI295" s="62"/>
      <c r="FJ295" s="62"/>
      <c r="FK295" s="62"/>
      <c r="FL295" s="62"/>
      <c r="FM295" s="62"/>
      <c r="FN295" s="62"/>
      <c r="FO295" s="62"/>
      <c r="FP295" s="62"/>
      <c r="FQ295" s="62"/>
      <c r="FR295" s="62"/>
      <c r="FS295" s="5"/>
      <c r="FT295" s="5"/>
      <c r="FU295" s="5"/>
      <c r="FV295" s="5"/>
      <c r="FW295" s="5"/>
      <c r="FX295" s="5"/>
      <c r="FY295" s="5"/>
      <c r="FZ295" s="5"/>
      <c r="GA295" s="5"/>
      <c r="GB295" s="5"/>
      <c r="GC295" s="5"/>
      <c r="GD295" s="5"/>
      <c r="GE295" s="5"/>
      <c r="GF295" s="5"/>
      <c r="GG295" s="5"/>
      <c r="GH295" s="62"/>
      <c r="GI295" s="62"/>
      <c r="GJ295" s="62"/>
      <c r="GK295" s="62"/>
      <c r="GL295" s="62"/>
      <c r="GM295" s="62"/>
      <c r="GN295" s="62"/>
      <c r="GO295" s="62"/>
      <c r="GP295" s="62"/>
      <c r="GQ295" s="62"/>
      <c r="GR295" s="62"/>
      <c r="GS295" s="62"/>
      <c r="GT295" s="62"/>
      <c r="GU295" s="62"/>
      <c r="GV295" s="62"/>
      <c r="GW295" s="5"/>
      <c r="GX295" s="5"/>
      <c r="GY295" s="5"/>
      <c r="GZ295" s="5"/>
      <c r="HA295" s="5"/>
      <c r="HB295" s="5"/>
      <c r="HC295" s="5"/>
      <c r="HD295" s="5"/>
      <c r="HE295" s="5"/>
      <c r="HF295" s="5"/>
      <c r="HG295" s="5"/>
      <c r="HH295" s="5"/>
      <c r="HI295" s="5"/>
      <c r="HJ295" s="5"/>
      <c r="HK295" s="5"/>
      <c r="HL295" s="62"/>
      <c r="HM295" s="62"/>
      <c r="HN295" s="62"/>
      <c r="HO295" s="62"/>
      <c r="HP295" s="62"/>
      <c r="HQ295" s="62"/>
      <c r="HR295" s="62"/>
      <c r="HS295" s="62"/>
      <c r="HT295" s="62"/>
      <c r="HU295" s="62"/>
      <c r="HV295" s="62"/>
      <c r="HW295" s="62"/>
      <c r="HX295" s="62"/>
      <c r="HY295" s="62"/>
      <c r="HZ295" s="62"/>
      <c r="IA295" s="5"/>
      <c r="IB295" s="5"/>
      <c r="IC295" s="5"/>
      <c r="ID295" s="5"/>
      <c r="IE295" s="5"/>
      <c r="IF295" s="5"/>
      <c r="IG295" s="5"/>
      <c r="IH295" s="5"/>
      <c r="II295" s="5"/>
      <c r="IJ295" s="5"/>
      <c r="IK295" s="5"/>
      <c r="IL295" s="5"/>
      <c r="IM295" s="5"/>
      <c r="IN295" s="5"/>
      <c r="IO295" s="5"/>
      <c r="IP295" s="62"/>
      <c r="IQ295" s="62"/>
      <c r="IR295" s="62"/>
      <c r="IS295" s="62"/>
      <c r="IT295" s="62"/>
      <c r="IU295" s="62"/>
      <c r="IV295" s="62"/>
      <c r="IW295" s="62"/>
      <c r="IX295" s="62"/>
      <c r="IY295" s="62"/>
      <c r="IZ295" s="62"/>
      <c r="JA295" s="62"/>
      <c r="JB295" s="62"/>
      <c r="JC295" s="62"/>
      <c r="JD295" s="62"/>
      <c r="JE295" s="5"/>
      <c r="JF295" s="5"/>
      <c r="JG295" s="5"/>
      <c r="JH295" s="5"/>
      <c r="JI295" s="5"/>
      <c r="JJ295" s="5"/>
      <c r="JK295" s="5"/>
      <c r="JL295" s="5"/>
      <c r="JM295" s="5"/>
      <c r="JN295" s="5"/>
      <c r="JO295" s="5"/>
      <c r="JP295" s="5"/>
      <c r="JQ295" s="5"/>
      <c r="JR295" s="5"/>
      <c r="JS295" s="5"/>
      <c r="JT295" s="62"/>
      <c r="JU295" s="62"/>
      <c r="JV295" s="62"/>
      <c r="JW295" s="62"/>
      <c r="JX295" s="62"/>
      <c r="JY295" s="62"/>
      <c r="JZ295" s="62"/>
      <c r="KA295" s="62"/>
      <c r="KB295" s="62"/>
      <c r="KC295" s="62"/>
      <c r="KD295" s="62"/>
      <c r="KE295" s="62"/>
      <c r="KF295" s="62"/>
      <c r="KG295" s="62"/>
      <c r="KH295" s="62"/>
      <c r="KI295" s="5"/>
      <c r="KJ295" s="5"/>
      <c r="KK295" s="5"/>
      <c r="KL295" s="5"/>
      <c r="KM295" s="5"/>
      <c r="KN295" s="5"/>
      <c r="KO295" s="5"/>
      <c r="KP295" s="5"/>
      <c r="KQ295" s="5"/>
      <c r="KR295" s="5"/>
      <c r="KS295" s="5"/>
      <c r="KT295" s="5"/>
      <c r="KU295" s="5"/>
      <c r="KV295" s="5"/>
      <c r="KW295" s="5"/>
      <c r="KX295" s="62"/>
      <c r="KY295" s="62"/>
      <c r="KZ295" s="62"/>
      <c r="LA295" s="62"/>
      <c r="LB295" s="62"/>
      <c r="LC295" s="62"/>
      <c r="LD295" s="62"/>
      <c r="LE295" s="62"/>
      <c r="LF295" s="62"/>
      <c r="LG295" s="62"/>
      <c r="LH295" s="62"/>
      <c r="LI295" s="62"/>
      <c r="LJ295" s="62"/>
      <c r="LK295" s="62"/>
      <c r="LL295" s="62"/>
    </row>
    <row r="296" spans="1:324" x14ac:dyDescent="0.35">
      <c r="A296" s="131">
        <v>292</v>
      </c>
      <c r="B296" s="170"/>
      <c r="C296" s="170"/>
      <c r="D296" s="152">
        <v>1115</v>
      </c>
      <c r="E296" s="72" t="str">
        <f>'BVEM Scorecard'!F295</f>
        <v>Gas</v>
      </c>
      <c r="F296" s="96"/>
      <c r="G296" s="96"/>
      <c r="H296" s="96"/>
      <c r="I296" s="96"/>
      <c r="J296" s="66"/>
      <c r="K296" s="66"/>
      <c r="L296" s="66"/>
      <c r="M296" s="66"/>
      <c r="N296" s="66"/>
      <c r="O296" s="66"/>
      <c r="P296" s="66"/>
      <c r="Q296" s="66"/>
      <c r="R296" s="66"/>
      <c r="S296" s="66"/>
      <c r="T296" s="66"/>
      <c r="U296" s="66"/>
      <c r="V296" s="66"/>
      <c r="W296" s="66"/>
      <c r="X296" s="35"/>
      <c r="Y296" s="5"/>
      <c r="Z296" s="5"/>
      <c r="AA296" s="5"/>
      <c r="AB296" s="5"/>
      <c r="AC296" s="5"/>
      <c r="AD296" s="5"/>
      <c r="AE296" s="5"/>
      <c r="AF296" s="5"/>
      <c r="AG296" s="5"/>
      <c r="AH296" s="5"/>
      <c r="AI296" s="5"/>
      <c r="AJ296" s="35"/>
      <c r="AK296" s="35"/>
      <c r="AL296" s="35"/>
      <c r="AM296" s="35"/>
      <c r="AN296" s="62"/>
      <c r="AO296" s="62"/>
      <c r="AP296" s="62"/>
      <c r="AQ296" s="62"/>
      <c r="AR296" s="62"/>
      <c r="AS296" s="62"/>
      <c r="AT296" s="62"/>
      <c r="AU296" s="62"/>
      <c r="AV296" s="62"/>
      <c r="AW296" s="62"/>
      <c r="AX296" s="62"/>
      <c r="AY296" s="62"/>
      <c r="AZ296" s="62"/>
      <c r="BA296" s="62"/>
      <c r="BB296" s="62"/>
      <c r="BC296" s="5"/>
      <c r="BD296" s="5"/>
      <c r="BE296" s="5"/>
      <c r="BF296" s="5"/>
      <c r="BG296" s="5"/>
      <c r="BH296" s="5"/>
      <c r="BI296" s="5"/>
      <c r="BJ296" s="5"/>
      <c r="BK296" s="5"/>
      <c r="BL296" s="5"/>
      <c r="BM296" s="5"/>
      <c r="BN296" s="5"/>
      <c r="BO296" s="5"/>
      <c r="BP296" s="5"/>
      <c r="BQ296" s="5"/>
      <c r="BR296" s="62"/>
      <c r="BS296" s="62"/>
      <c r="BT296" s="62"/>
      <c r="BU296" s="62"/>
      <c r="BV296" s="62"/>
      <c r="BW296" s="62"/>
      <c r="BX296" s="62"/>
      <c r="BY296" s="62"/>
      <c r="BZ296" s="62"/>
      <c r="CA296" s="62"/>
      <c r="CB296" s="62"/>
      <c r="CC296" s="62"/>
      <c r="CD296" s="62"/>
      <c r="CE296" s="62"/>
      <c r="CF296" s="62"/>
      <c r="CG296" s="5"/>
      <c r="CH296" s="5"/>
      <c r="CI296" s="5"/>
      <c r="CJ296" s="5"/>
      <c r="CK296" s="5"/>
      <c r="CL296" s="5"/>
      <c r="CM296" s="5"/>
      <c r="CN296" s="5"/>
      <c r="CO296" s="5"/>
      <c r="CP296" s="5"/>
      <c r="CQ296" s="5"/>
      <c r="CR296" s="5"/>
      <c r="CS296" s="5"/>
      <c r="CT296" s="5"/>
      <c r="CU296" s="5"/>
      <c r="CV296" s="62"/>
      <c r="CW296" s="62"/>
      <c r="CX296" s="62"/>
      <c r="CY296" s="62"/>
      <c r="CZ296" s="62"/>
      <c r="DA296" s="62"/>
      <c r="DB296" s="62"/>
      <c r="DC296" s="62"/>
      <c r="DD296" s="62"/>
      <c r="DE296" s="62"/>
      <c r="DF296" s="62"/>
      <c r="DG296" s="62"/>
      <c r="DH296" s="62"/>
      <c r="DI296" s="62"/>
      <c r="DJ296" s="62"/>
      <c r="DK296" s="5"/>
      <c r="DL296" s="5"/>
      <c r="DM296" s="5"/>
      <c r="DN296" s="5"/>
      <c r="DO296" s="5"/>
      <c r="DP296" s="5"/>
      <c r="DQ296" s="5"/>
      <c r="DR296" s="5"/>
      <c r="DS296" s="5"/>
      <c r="DT296" s="5"/>
      <c r="DU296" s="5"/>
      <c r="DV296" s="5"/>
      <c r="DW296" s="5"/>
      <c r="DX296" s="5"/>
      <c r="DY296" s="5"/>
      <c r="DZ296" s="62"/>
      <c r="EA296" s="62"/>
      <c r="EB296" s="62"/>
      <c r="EC296" s="62"/>
      <c r="ED296" s="62"/>
      <c r="EE296" s="62"/>
      <c r="EF296" s="62"/>
      <c r="EG296" s="62"/>
      <c r="EH296" s="62"/>
      <c r="EI296" s="62"/>
      <c r="EJ296" s="62"/>
      <c r="EK296" s="62"/>
      <c r="EL296" s="62"/>
      <c r="EM296" s="62"/>
      <c r="EN296" s="62"/>
      <c r="EO296" s="5"/>
      <c r="EP296" s="5"/>
      <c r="EQ296" s="5"/>
      <c r="ER296" s="5"/>
      <c r="ES296" s="5"/>
      <c r="ET296" s="5"/>
      <c r="EU296" s="5"/>
      <c r="EV296" s="5"/>
      <c r="EW296" s="5"/>
      <c r="EX296" s="5"/>
      <c r="EY296" s="5"/>
      <c r="EZ296" s="5"/>
      <c r="FA296" s="5"/>
      <c r="FB296" s="5"/>
      <c r="FC296" s="5"/>
      <c r="FD296" s="62"/>
      <c r="FE296" s="62"/>
      <c r="FF296" s="62"/>
      <c r="FG296" s="62"/>
      <c r="FH296" s="62"/>
      <c r="FI296" s="62"/>
      <c r="FJ296" s="62"/>
      <c r="FK296" s="62"/>
      <c r="FL296" s="62"/>
      <c r="FM296" s="62"/>
      <c r="FN296" s="62"/>
      <c r="FO296" s="62"/>
      <c r="FP296" s="62"/>
      <c r="FQ296" s="62"/>
      <c r="FR296" s="62"/>
      <c r="FS296" s="5"/>
      <c r="FT296" s="5"/>
      <c r="FU296" s="5"/>
      <c r="FV296" s="5"/>
      <c r="FW296" s="5"/>
      <c r="FX296" s="5"/>
      <c r="FY296" s="5"/>
      <c r="FZ296" s="5"/>
      <c r="GA296" s="5"/>
      <c r="GB296" s="5"/>
      <c r="GC296" s="5"/>
      <c r="GD296" s="5"/>
      <c r="GE296" s="5"/>
      <c r="GF296" s="5"/>
      <c r="GG296" s="5"/>
      <c r="GH296" s="62"/>
      <c r="GI296" s="62"/>
      <c r="GJ296" s="62"/>
      <c r="GK296" s="62"/>
      <c r="GL296" s="62"/>
      <c r="GM296" s="62"/>
      <c r="GN296" s="62"/>
      <c r="GO296" s="62"/>
      <c r="GP296" s="62"/>
      <c r="GQ296" s="62"/>
      <c r="GR296" s="62"/>
      <c r="GS296" s="62"/>
      <c r="GT296" s="62"/>
      <c r="GU296" s="62"/>
      <c r="GV296" s="62"/>
      <c r="GW296" s="5"/>
      <c r="GX296" s="5"/>
      <c r="GY296" s="5"/>
      <c r="GZ296" s="5"/>
      <c r="HA296" s="5"/>
      <c r="HB296" s="5"/>
      <c r="HC296" s="5"/>
      <c r="HD296" s="5"/>
      <c r="HE296" s="5"/>
      <c r="HF296" s="5"/>
      <c r="HG296" s="5"/>
      <c r="HH296" s="5"/>
      <c r="HI296" s="5"/>
      <c r="HJ296" s="5"/>
      <c r="HK296" s="5"/>
      <c r="HL296" s="62"/>
      <c r="HM296" s="62"/>
      <c r="HN296" s="62"/>
      <c r="HO296" s="62"/>
      <c r="HP296" s="62"/>
      <c r="HQ296" s="62"/>
      <c r="HR296" s="62"/>
      <c r="HS296" s="62"/>
      <c r="HT296" s="62"/>
      <c r="HU296" s="62"/>
      <c r="HV296" s="62"/>
      <c r="HW296" s="62"/>
      <c r="HX296" s="62"/>
      <c r="HY296" s="62"/>
      <c r="HZ296" s="62"/>
      <c r="IA296" s="5"/>
      <c r="IB296" s="5"/>
      <c r="IC296" s="5"/>
      <c r="ID296" s="5"/>
      <c r="IE296" s="5"/>
      <c r="IF296" s="5"/>
      <c r="IG296" s="5"/>
      <c r="IH296" s="5"/>
      <c r="II296" s="5"/>
      <c r="IJ296" s="5"/>
      <c r="IK296" s="5"/>
      <c r="IL296" s="5"/>
      <c r="IM296" s="5"/>
      <c r="IN296" s="5"/>
      <c r="IO296" s="5"/>
      <c r="IP296" s="62"/>
      <c r="IQ296" s="62"/>
      <c r="IR296" s="62"/>
      <c r="IS296" s="62"/>
      <c r="IT296" s="62"/>
      <c r="IU296" s="62"/>
      <c r="IV296" s="62"/>
      <c r="IW296" s="62"/>
      <c r="IX296" s="62"/>
      <c r="IY296" s="62"/>
      <c r="IZ296" s="62"/>
      <c r="JA296" s="62"/>
      <c r="JB296" s="62"/>
      <c r="JC296" s="62"/>
      <c r="JD296" s="62"/>
      <c r="JE296" s="5"/>
      <c r="JF296" s="5"/>
      <c r="JG296" s="5"/>
      <c r="JH296" s="5"/>
      <c r="JI296" s="5"/>
      <c r="JJ296" s="5"/>
      <c r="JK296" s="5"/>
      <c r="JL296" s="5"/>
      <c r="JM296" s="5"/>
      <c r="JN296" s="5"/>
      <c r="JO296" s="5"/>
      <c r="JP296" s="5"/>
      <c r="JQ296" s="5"/>
      <c r="JR296" s="5"/>
      <c r="JS296" s="5"/>
      <c r="JT296" s="62"/>
      <c r="JU296" s="62"/>
      <c r="JV296" s="62"/>
      <c r="JW296" s="62"/>
      <c r="JX296" s="62"/>
      <c r="JY296" s="62"/>
      <c r="JZ296" s="62"/>
      <c r="KA296" s="62"/>
      <c r="KB296" s="62"/>
      <c r="KC296" s="62"/>
      <c r="KD296" s="62"/>
      <c r="KE296" s="62"/>
      <c r="KF296" s="62"/>
      <c r="KG296" s="62"/>
      <c r="KH296" s="62"/>
      <c r="KI296" s="5"/>
      <c r="KJ296" s="5"/>
      <c r="KK296" s="5"/>
      <c r="KL296" s="5"/>
      <c r="KM296" s="5"/>
      <c r="KN296" s="5"/>
      <c r="KO296" s="5"/>
      <c r="KP296" s="5"/>
      <c r="KQ296" s="5"/>
      <c r="KR296" s="5"/>
      <c r="KS296" s="5"/>
      <c r="KT296" s="5"/>
      <c r="KU296" s="5"/>
      <c r="KV296" s="5"/>
      <c r="KW296" s="5"/>
      <c r="KX296" s="62"/>
      <c r="KY296" s="62"/>
      <c r="KZ296" s="62"/>
      <c r="LA296" s="62"/>
      <c r="LB296" s="62"/>
      <c r="LC296" s="62"/>
      <c r="LD296" s="62"/>
      <c r="LE296" s="62"/>
      <c r="LF296" s="62"/>
      <c r="LG296" s="62"/>
      <c r="LH296" s="62"/>
      <c r="LI296" s="62"/>
      <c r="LJ296" s="62"/>
      <c r="LK296" s="62"/>
      <c r="LL296" s="62"/>
    </row>
    <row r="297" spans="1:324" x14ac:dyDescent="0.35">
      <c r="A297" s="131">
        <v>293</v>
      </c>
      <c r="B297" s="170"/>
      <c r="C297" s="170"/>
      <c r="D297" s="152">
        <v>1000</v>
      </c>
      <c r="E297" s="72" t="str">
        <f>'BVEM Scorecard'!F296</f>
        <v>Gas</v>
      </c>
      <c r="F297" s="96">
        <f t="shared" si="283"/>
        <v>1</v>
      </c>
      <c r="G297" s="96">
        <f t="shared" si="284"/>
        <v>1</v>
      </c>
      <c r="H297" s="96">
        <f t="shared" si="285"/>
        <v>1</v>
      </c>
      <c r="I297" s="96">
        <f t="shared" si="286"/>
        <v>1</v>
      </c>
      <c r="J297" s="66">
        <v>1</v>
      </c>
      <c r="K297" s="66">
        <v>1</v>
      </c>
      <c r="L297" s="66">
        <v>1</v>
      </c>
      <c r="M297" s="66">
        <v>1</v>
      </c>
      <c r="N297" s="66">
        <v>1</v>
      </c>
      <c r="O297" s="66">
        <v>1</v>
      </c>
      <c r="P297" s="66">
        <v>1</v>
      </c>
      <c r="Q297" s="66">
        <v>1</v>
      </c>
      <c r="R297" s="66">
        <v>1</v>
      </c>
      <c r="S297" s="66">
        <v>1</v>
      </c>
      <c r="T297" s="66">
        <v>1</v>
      </c>
      <c r="U297" s="66">
        <v>1</v>
      </c>
      <c r="V297" s="66">
        <f t="shared" si="287"/>
        <v>5</v>
      </c>
      <c r="W297" s="66">
        <f t="shared" si="288"/>
        <v>1</v>
      </c>
      <c r="X297" s="35" t="s">
        <v>84</v>
      </c>
      <c r="Y297" s="5">
        <v>1</v>
      </c>
      <c r="Z297" s="5"/>
      <c r="AA297" s="5"/>
      <c r="AB297" s="5"/>
      <c r="AC297" s="5"/>
      <c r="AD297" s="5"/>
      <c r="AE297" s="5"/>
      <c r="AF297" s="5"/>
      <c r="AG297" s="5"/>
      <c r="AH297" s="5"/>
      <c r="AI297" s="5"/>
      <c r="AJ297" s="35">
        <v>5</v>
      </c>
      <c r="AK297" s="35" t="str">
        <f t="shared" ref="AK297" si="297">IFERROR(Z297/SUM($Z297,$AP297,$BE297,$BT297,$CI297,$CX297,$DM297,$EB297,$EQ297,$FF297,$FU297,$GJ297,$GY297,$HN297,$IC297,$IR297,$JG297,$JV297,$KK297,$KZ297),"")</f>
        <v/>
      </c>
      <c r="AL297" s="35">
        <v>1</v>
      </c>
      <c r="AM297" s="35"/>
      <c r="AN297" s="62"/>
      <c r="AO297" s="62"/>
      <c r="AP297" s="62"/>
      <c r="AQ297" s="62"/>
      <c r="AR297" s="62"/>
      <c r="AS297" s="62"/>
      <c r="AT297" s="62"/>
      <c r="AU297" s="62"/>
      <c r="AV297" s="62"/>
      <c r="AW297" s="62"/>
      <c r="AX297" s="62"/>
      <c r="AY297" s="62"/>
      <c r="AZ297" s="62"/>
      <c r="BA297" s="62"/>
      <c r="BB297" s="62"/>
      <c r="BC297" s="5"/>
      <c r="BD297" s="5"/>
      <c r="BE297" s="5"/>
      <c r="BF297" s="5"/>
      <c r="BG297" s="5"/>
      <c r="BH297" s="5"/>
      <c r="BI297" s="5"/>
      <c r="BJ297" s="5"/>
      <c r="BK297" s="5"/>
      <c r="BL297" s="5"/>
      <c r="BM297" s="5"/>
      <c r="BN297" s="5"/>
      <c r="BO297" s="5"/>
      <c r="BP297" s="5"/>
      <c r="BQ297" s="5"/>
      <c r="BR297" s="62"/>
      <c r="BS297" s="62"/>
      <c r="BT297" s="62"/>
      <c r="BU297" s="62"/>
      <c r="BV297" s="62"/>
      <c r="BW297" s="62"/>
      <c r="BX297" s="62"/>
      <c r="BY297" s="62"/>
      <c r="BZ297" s="62"/>
      <c r="CA297" s="62"/>
      <c r="CB297" s="62"/>
      <c r="CC297" s="62"/>
      <c r="CD297" s="62"/>
      <c r="CE297" s="62"/>
      <c r="CF297" s="62"/>
      <c r="CG297" s="5"/>
      <c r="CH297" s="5"/>
      <c r="CI297" s="5"/>
      <c r="CJ297" s="5"/>
      <c r="CK297" s="5"/>
      <c r="CL297" s="5"/>
      <c r="CM297" s="5"/>
      <c r="CN297" s="5"/>
      <c r="CO297" s="5"/>
      <c r="CP297" s="5"/>
      <c r="CQ297" s="5"/>
      <c r="CR297" s="5"/>
      <c r="CS297" s="5"/>
      <c r="CT297" s="5"/>
      <c r="CU297" s="5"/>
      <c r="CV297" s="62"/>
      <c r="CW297" s="62"/>
      <c r="CX297" s="62"/>
      <c r="CY297" s="62"/>
      <c r="CZ297" s="62"/>
      <c r="DA297" s="62"/>
      <c r="DB297" s="62"/>
      <c r="DC297" s="62"/>
      <c r="DD297" s="62"/>
      <c r="DE297" s="62"/>
      <c r="DF297" s="62"/>
      <c r="DG297" s="62"/>
      <c r="DH297" s="62"/>
      <c r="DI297" s="62"/>
      <c r="DJ297" s="62"/>
      <c r="DK297" s="5"/>
      <c r="DL297" s="5"/>
      <c r="DM297" s="5"/>
      <c r="DN297" s="5"/>
      <c r="DO297" s="5"/>
      <c r="DP297" s="5"/>
      <c r="DQ297" s="5"/>
      <c r="DR297" s="5"/>
      <c r="DS297" s="5"/>
      <c r="DT297" s="5"/>
      <c r="DU297" s="5"/>
      <c r="DV297" s="5"/>
      <c r="DW297" s="5"/>
      <c r="DX297" s="5"/>
      <c r="DY297" s="5"/>
      <c r="DZ297" s="62"/>
      <c r="EA297" s="62"/>
      <c r="EB297" s="62"/>
      <c r="EC297" s="62"/>
      <c r="ED297" s="62"/>
      <c r="EE297" s="62"/>
      <c r="EF297" s="62"/>
      <c r="EG297" s="62"/>
      <c r="EH297" s="62"/>
      <c r="EI297" s="62"/>
      <c r="EJ297" s="62"/>
      <c r="EK297" s="62"/>
      <c r="EL297" s="62"/>
      <c r="EM297" s="62"/>
      <c r="EN297" s="62"/>
      <c r="EO297" s="5"/>
      <c r="EP297" s="5"/>
      <c r="EQ297" s="5"/>
      <c r="ER297" s="5"/>
      <c r="ES297" s="5"/>
      <c r="ET297" s="5"/>
      <c r="EU297" s="5"/>
      <c r="EV297" s="5"/>
      <c r="EW297" s="5"/>
      <c r="EX297" s="5"/>
      <c r="EY297" s="5"/>
      <c r="EZ297" s="5"/>
      <c r="FA297" s="5"/>
      <c r="FB297" s="5"/>
      <c r="FC297" s="5"/>
      <c r="FD297" s="62"/>
      <c r="FE297" s="62"/>
      <c r="FF297" s="62"/>
      <c r="FG297" s="62"/>
      <c r="FH297" s="62"/>
      <c r="FI297" s="62"/>
      <c r="FJ297" s="62"/>
      <c r="FK297" s="62"/>
      <c r="FL297" s="62"/>
      <c r="FM297" s="62"/>
      <c r="FN297" s="62"/>
      <c r="FO297" s="62"/>
      <c r="FP297" s="62"/>
      <c r="FQ297" s="62"/>
      <c r="FR297" s="62"/>
      <c r="FS297" s="5"/>
      <c r="FT297" s="5"/>
      <c r="FU297" s="5"/>
      <c r="FV297" s="5"/>
      <c r="FW297" s="5"/>
      <c r="FX297" s="5"/>
      <c r="FY297" s="5"/>
      <c r="FZ297" s="5"/>
      <c r="GA297" s="5"/>
      <c r="GB297" s="5"/>
      <c r="GC297" s="5"/>
      <c r="GD297" s="5"/>
      <c r="GE297" s="5"/>
      <c r="GF297" s="5"/>
      <c r="GG297" s="5"/>
      <c r="GH297" s="62"/>
      <c r="GI297" s="62"/>
      <c r="GJ297" s="62"/>
      <c r="GK297" s="62"/>
      <c r="GL297" s="62"/>
      <c r="GM297" s="62"/>
      <c r="GN297" s="62"/>
      <c r="GO297" s="62"/>
      <c r="GP297" s="62"/>
      <c r="GQ297" s="62"/>
      <c r="GR297" s="62"/>
      <c r="GS297" s="62"/>
      <c r="GT297" s="62"/>
      <c r="GU297" s="62"/>
      <c r="GV297" s="62"/>
      <c r="GW297" s="5"/>
      <c r="GX297" s="5"/>
      <c r="GY297" s="5"/>
      <c r="GZ297" s="5"/>
      <c r="HA297" s="5"/>
      <c r="HB297" s="5"/>
      <c r="HC297" s="5"/>
      <c r="HD297" s="5"/>
      <c r="HE297" s="5"/>
      <c r="HF297" s="5"/>
      <c r="HG297" s="5"/>
      <c r="HH297" s="5"/>
      <c r="HI297" s="5"/>
      <c r="HJ297" s="5"/>
      <c r="HK297" s="5"/>
      <c r="HL297" s="62"/>
      <c r="HM297" s="62"/>
      <c r="HN297" s="62"/>
      <c r="HO297" s="62"/>
      <c r="HP297" s="62"/>
      <c r="HQ297" s="62"/>
      <c r="HR297" s="62"/>
      <c r="HS297" s="62"/>
      <c r="HT297" s="62"/>
      <c r="HU297" s="62"/>
      <c r="HV297" s="62"/>
      <c r="HW297" s="62"/>
      <c r="HX297" s="62"/>
      <c r="HY297" s="62"/>
      <c r="HZ297" s="62"/>
      <c r="IA297" s="5"/>
      <c r="IB297" s="5"/>
      <c r="IC297" s="5"/>
      <c r="ID297" s="5"/>
      <c r="IE297" s="5"/>
      <c r="IF297" s="5"/>
      <c r="IG297" s="5"/>
      <c r="IH297" s="5"/>
      <c r="II297" s="5"/>
      <c r="IJ297" s="5"/>
      <c r="IK297" s="5"/>
      <c r="IL297" s="5"/>
      <c r="IM297" s="5"/>
      <c r="IN297" s="5"/>
      <c r="IO297" s="5"/>
      <c r="IP297" s="62"/>
      <c r="IQ297" s="62"/>
      <c r="IR297" s="62"/>
      <c r="IS297" s="62"/>
      <c r="IT297" s="62"/>
      <c r="IU297" s="62"/>
      <c r="IV297" s="62"/>
      <c r="IW297" s="62"/>
      <c r="IX297" s="62"/>
      <c r="IY297" s="62"/>
      <c r="IZ297" s="62"/>
      <c r="JA297" s="62"/>
      <c r="JB297" s="62"/>
      <c r="JC297" s="62"/>
      <c r="JD297" s="62"/>
      <c r="JE297" s="5"/>
      <c r="JF297" s="5"/>
      <c r="JG297" s="5"/>
      <c r="JH297" s="5"/>
      <c r="JI297" s="5"/>
      <c r="JJ297" s="5"/>
      <c r="JK297" s="5"/>
      <c r="JL297" s="5"/>
      <c r="JM297" s="5"/>
      <c r="JN297" s="5"/>
      <c r="JO297" s="5"/>
      <c r="JP297" s="5"/>
      <c r="JQ297" s="5"/>
      <c r="JR297" s="5"/>
      <c r="JS297" s="5"/>
      <c r="JT297" s="62"/>
      <c r="JU297" s="62"/>
      <c r="JV297" s="62"/>
      <c r="JW297" s="62"/>
      <c r="JX297" s="62"/>
      <c r="JY297" s="62"/>
      <c r="JZ297" s="62"/>
      <c r="KA297" s="62"/>
      <c r="KB297" s="62"/>
      <c r="KC297" s="62"/>
      <c r="KD297" s="62"/>
      <c r="KE297" s="62"/>
      <c r="KF297" s="62"/>
      <c r="KG297" s="62"/>
      <c r="KH297" s="62"/>
      <c r="KI297" s="5"/>
      <c r="KJ297" s="5"/>
      <c r="KK297" s="5"/>
      <c r="KL297" s="5"/>
      <c r="KM297" s="5"/>
      <c r="KN297" s="5"/>
      <c r="KO297" s="5"/>
      <c r="KP297" s="5"/>
      <c r="KQ297" s="5"/>
      <c r="KR297" s="5"/>
      <c r="KS297" s="5"/>
      <c r="KT297" s="5"/>
      <c r="KU297" s="5"/>
      <c r="KV297" s="5"/>
      <c r="KW297" s="5"/>
      <c r="KX297" s="62"/>
      <c r="KY297" s="62"/>
      <c r="KZ297" s="62"/>
      <c r="LA297" s="62"/>
      <c r="LB297" s="62"/>
      <c r="LC297" s="62"/>
      <c r="LD297" s="62"/>
      <c r="LE297" s="62"/>
      <c r="LF297" s="62"/>
      <c r="LG297" s="62"/>
      <c r="LH297" s="62"/>
      <c r="LI297" s="62"/>
      <c r="LJ297" s="62"/>
      <c r="LK297" s="62"/>
      <c r="LL297" s="62"/>
    </row>
    <row r="298" spans="1:324" x14ac:dyDescent="0.35">
      <c r="A298" s="131">
        <v>294</v>
      </c>
      <c r="B298" s="170"/>
      <c r="C298" s="170"/>
      <c r="D298" s="152">
        <v>1118</v>
      </c>
      <c r="E298" s="72" t="str">
        <f>'BVEM Scorecard'!F297</f>
        <v>Gas</v>
      </c>
      <c r="F298" s="96"/>
      <c r="G298" s="96"/>
      <c r="H298" s="96"/>
      <c r="I298" s="96"/>
      <c r="J298" s="66"/>
      <c r="K298" s="66"/>
      <c r="L298" s="66"/>
      <c r="M298" s="66"/>
      <c r="N298" s="66"/>
      <c r="O298" s="66"/>
      <c r="P298" s="66"/>
      <c r="Q298" s="66"/>
      <c r="R298" s="66"/>
      <c r="S298" s="66"/>
      <c r="T298" s="66"/>
      <c r="U298" s="66"/>
      <c r="V298" s="66"/>
      <c r="W298" s="66"/>
      <c r="X298" s="35"/>
      <c r="Y298" s="5"/>
      <c r="Z298" s="5"/>
      <c r="AA298" s="5"/>
      <c r="AB298" s="5"/>
      <c r="AC298" s="5"/>
      <c r="AD298" s="5"/>
      <c r="AE298" s="5"/>
      <c r="AF298" s="5"/>
      <c r="AG298" s="5"/>
      <c r="AH298" s="5"/>
      <c r="AI298" s="5"/>
      <c r="AJ298" s="35"/>
      <c r="AK298" s="35"/>
      <c r="AL298" s="35"/>
      <c r="AM298" s="35"/>
      <c r="AN298" s="62"/>
      <c r="AO298" s="62"/>
      <c r="AP298" s="62"/>
      <c r="AQ298" s="62"/>
      <c r="AR298" s="62"/>
      <c r="AS298" s="62"/>
      <c r="AT298" s="62"/>
      <c r="AU298" s="62"/>
      <c r="AV298" s="62"/>
      <c r="AW298" s="62"/>
      <c r="AX298" s="62"/>
      <c r="AY298" s="62"/>
      <c r="AZ298" s="62"/>
      <c r="BA298" s="62"/>
      <c r="BB298" s="62"/>
      <c r="BC298" s="5"/>
      <c r="BD298" s="5"/>
      <c r="BE298" s="5"/>
      <c r="BF298" s="5"/>
      <c r="BG298" s="5"/>
      <c r="BH298" s="5"/>
      <c r="BI298" s="5"/>
      <c r="BJ298" s="5"/>
      <c r="BK298" s="5"/>
      <c r="BL298" s="5"/>
      <c r="BM298" s="5"/>
      <c r="BN298" s="5"/>
      <c r="BO298" s="5"/>
      <c r="BP298" s="5"/>
      <c r="BQ298" s="5"/>
      <c r="BR298" s="62"/>
      <c r="BS298" s="62"/>
      <c r="BT298" s="62"/>
      <c r="BU298" s="62"/>
      <c r="BV298" s="62"/>
      <c r="BW298" s="62"/>
      <c r="BX298" s="62"/>
      <c r="BY298" s="62"/>
      <c r="BZ298" s="62"/>
      <c r="CA298" s="62"/>
      <c r="CB298" s="62"/>
      <c r="CC298" s="62"/>
      <c r="CD298" s="62"/>
      <c r="CE298" s="62"/>
      <c r="CF298" s="62"/>
      <c r="CG298" s="5"/>
      <c r="CH298" s="5"/>
      <c r="CI298" s="5"/>
      <c r="CJ298" s="5"/>
      <c r="CK298" s="5"/>
      <c r="CL298" s="5"/>
      <c r="CM298" s="5"/>
      <c r="CN298" s="5"/>
      <c r="CO298" s="5"/>
      <c r="CP298" s="5"/>
      <c r="CQ298" s="5"/>
      <c r="CR298" s="5"/>
      <c r="CS298" s="5"/>
      <c r="CT298" s="5"/>
      <c r="CU298" s="5"/>
      <c r="CV298" s="62"/>
      <c r="CW298" s="62"/>
      <c r="CX298" s="62"/>
      <c r="CY298" s="62"/>
      <c r="CZ298" s="62"/>
      <c r="DA298" s="62"/>
      <c r="DB298" s="62"/>
      <c r="DC298" s="62"/>
      <c r="DD298" s="62"/>
      <c r="DE298" s="62"/>
      <c r="DF298" s="62"/>
      <c r="DG298" s="62"/>
      <c r="DH298" s="62"/>
      <c r="DI298" s="62"/>
      <c r="DJ298" s="62"/>
      <c r="DK298" s="5"/>
      <c r="DL298" s="5"/>
      <c r="DM298" s="5"/>
      <c r="DN298" s="5"/>
      <c r="DO298" s="5"/>
      <c r="DP298" s="5"/>
      <c r="DQ298" s="5"/>
      <c r="DR298" s="5"/>
      <c r="DS298" s="5"/>
      <c r="DT298" s="5"/>
      <c r="DU298" s="5"/>
      <c r="DV298" s="5"/>
      <c r="DW298" s="5"/>
      <c r="DX298" s="5"/>
      <c r="DY298" s="5"/>
      <c r="DZ298" s="62"/>
      <c r="EA298" s="62"/>
      <c r="EB298" s="62"/>
      <c r="EC298" s="62"/>
      <c r="ED298" s="62"/>
      <c r="EE298" s="62"/>
      <c r="EF298" s="62"/>
      <c r="EG298" s="62"/>
      <c r="EH298" s="62"/>
      <c r="EI298" s="62"/>
      <c r="EJ298" s="62"/>
      <c r="EK298" s="62"/>
      <c r="EL298" s="62"/>
      <c r="EM298" s="62"/>
      <c r="EN298" s="62"/>
      <c r="EO298" s="5"/>
      <c r="EP298" s="5"/>
      <c r="EQ298" s="5"/>
      <c r="ER298" s="5"/>
      <c r="ES298" s="5"/>
      <c r="ET298" s="5"/>
      <c r="EU298" s="5"/>
      <c r="EV298" s="5"/>
      <c r="EW298" s="5"/>
      <c r="EX298" s="5"/>
      <c r="EY298" s="5"/>
      <c r="EZ298" s="5"/>
      <c r="FA298" s="5"/>
      <c r="FB298" s="5"/>
      <c r="FC298" s="5"/>
      <c r="FD298" s="62"/>
      <c r="FE298" s="62"/>
      <c r="FF298" s="62"/>
      <c r="FG298" s="62"/>
      <c r="FH298" s="62"/>
      <c r="FI298" s="62"/>
      <c r="FJ298" s="62"/>
      <c r="FK298" s="62"/>
      <c r="FL298" s="62"/>
      <c r="FM298" s="62"/>
      <c r="FN298" s="62"/>
      <c r="FO298" s="62"/>
      <c r="FP298" s="62"/>
      <c r="FQ298" s="62"/>
      <c r="FR298" s="62"/>
      <c r="FS298" s="5"/>
      <c r="FT298" s="5"/>
      <c r="FU298" s="5"/>
      <c r="FV298" s="5"/>
      <c r="FW298" s="5"/>
      <c r="FX298" s="5"/>
      <c r="FY298" s="5"/>
      <c r="FZ298" s="5"/>
      <c r="GA298" s="5"/>
      <c r="GB298" s="5"/>
      <c r="GC298" s="5"/>
      <c r="GD298" s="5"/>
      <c r="GE298" s="5"/>
      <c r="GF298" s="5"/>
      <c r="GG298" s="5"/>
      <c r="GH298" s="62"/>
      <c r="GI298" s="62"/>
      <c r="GJ298" s="62"/>
      <c r="GK298" s="62"/>
      <c r="GL298" s="62"/>
      <c r="GM298" s="62"/>
      <c r="GN298" s="62"/>
      <c r="GO298" s="62"/>
      <c r="GP298" s="62"/>
      <c r="GQ298" s="62"/>
      <c r="GR298" s="62"/>
      <c r="GS298" s="62"/>
      <c r="GT298" s="62"/>
      <c r="GU298" s="62"/>
      <c r="GV298" s="62"/>
      <c r="GW298" s="5"/>
      <c r="GX298" s="5"/>
      <c r="GY298" s="5"/>
      <c r="GZ298" s="5"/>
      <c r="HA298" s="5"/>
      <c r="HB298" s="5"/>
      <c r="HC298" s="5"/>
      <c r="HD298" s="5"/>
      <c r="HE298" s="5"/>
      <c r="HF298" s="5"/>
      <c r="HG298" s="5"/>
      <c r="HH298" s="5"/>
      <c r="HI298" s="5"/>
      <c r="HJ298" s="5"/>
      <c r="HK298" s="5"/>
      <c r="HL298" s="62"/>
      <c r="HM298" s="62"/>
      <c r="HN298" s="62"/>
      <c r="HO298" s="62"/>
      <c r="HP298" s="62"/>
      <c r="HQ298" s="62"/>
      <c r="HR298" s="62"/>
      <c r="HS298" s="62"/>
      <c r="HT298" s="62"/>
      <c r="HU298" s="62"/>
      <c r="HV298" s="62"/>
      <c r="HW298" s="62"/>
      <c r="HX298" s="62"/>
      <c r="HY298" s="62"/>
      <c r="HZ298" s="62"/>
      <c r="IA298" s="5"/>
      <c r="IB298" s="5"/>
      <c r="IC298" s="5"/>
      <c r="ID298" s="5"/>
      <c r="IE298" s="5"/>
      <c r="IF298" s="5"/>
      <c r="IG298" s="5"/>
      <c r="IH298" s="5"/>
      <c r="II298" s="5"/>
      <c r="IJ298" s="5"/>
      <c r="IK298" s="5"/>
      <c r="IL298" s="5"/>
      <c r="IM298" s="5"/>
      <c r="IN298" s="5"/>
      <c r="IO298" s="5"/>
      <c r="IP298" s="62"/>
      <c r="IQ298" s="62"/>
      <c r="IR298" s="62"/>
      <c r="IS298" s="62"/>
      <c r="IT298" s="62"/>
      <c r="IU298" s="62"/>
      <c r="IV298" s="62"/>
      <c r="IW298" s="62"/>
      <c r="IX298" s="62"/>
      <c r="IY298" s="62"/>
      <c r="IZ298" s="62"/>
      <c r="JA298" s="62"/>
      <c r="JB298" s="62"/>
      <c r="JC298" s="62"/>
      <c r="JD298" s="62"/>
      <c r="JE298" s="5"/>
      <c r="JF298" s="5"/>
      <c r="JG298" s="5"/>
      <c r="JH298" s="5"/>
      <c r="JI298" s="5"/>
      <c r="JJ298" s="5"/>
      <c r="JK298" s="5"/>
      <c r="JL298" s="5"/>
      <c r="JM298" s="5"/>
      <c r="JN298" s="5"/>
      <c r="JO298" s="5"/>
      <c r="JP298" s="5"/>
      <c r="JQ298" s="5"/>
      <c r="JR298" s="5"/>
      <c r="JS298" s="5"/>
      <c r="JT298" s="62"/>
      <c r="JU298" s="62"/>
      <c r="JV298" s="62"/>
      <c r="JW298" s="62"/>
      <c r="JX298" s="62"/>
      <c r="JY298" s="62"/>
      <c r="JZ298" s="62"/>
      <c r="KA298" s="62"/>
      <c r="KB298" s="62"/>
      <c r="KC298" s="62"/>
      <c r="KD298" s="62"/>
      <c r="KE298" s="62"/>
      <c r="KF298" s="62"/>
      <c r="KG298" s="62"/>
      <c r="KH298" s="62"/>
      <c r="KI298" s="5"/>
      <c r="KJ298" s="5"/>
      <c r="KK298" s="5"/>
      <c r="KL298" s="5"/>
      <c r="KM298" s="5"/>
      <c r="KN298" s="5"/>
      <c r="KO298" s="5"/>
      <c r="KP298" s="5"/>
      <c r="KQ298" s="5"/>
      <c r="KR298" s="5"/>
      <c r="KS298" s="5"/>
      <c r="KT298" s="5"/>
      <c r="KU298" s="5"/>
      <c r="KV298" s="5"/>
      <c r="KW298" s="5"/>
      <c r="KX298" s="62"/>
      <c r="KY298" s="62"/>
      <c r="KZ298" s="62"/>
      <c r="LA298" s="62"/>
      <c r="LB298" s="62"/>
      <c r="LC298" s="62"/>
      <c r="LD298" s="62"/>
      <c r="LE298" s="62"/>
      <c r="LF298" s="62"/>
      <c r="LG298" s="62"/>
      <c r="LH298" s="62"/>
      <c r="LI298" s="62"/>
      <c r="LJ298" s="62"/>
      <c r="LK298" s="62"/>
      <c r="LL298" s="62"/>
    </row>
    <row r="299" spans="1:324" x14ac:dyDescent="0.35">
      <c r="A299" s="131">
        <v>295</v>
      </c>
      <c r="B299" s="170"/>
      <c r="C299" s="170"/>
      <c r="D299" s="152">
        <v>1095</v>
      </c>
      <c r="E299" s="72" t="str">
        <f>'BVEM Scorecard'!F298</f>
        <v>Gas</v>
      </c>
      <c r="F299" s="96"/>
      <c r="G299" s="96"/>
      <c r="H299" s="96"/>
      <c r="I299" s="96"/>
      <c r="J299" s="66"/>
      <c r="K299" s="66"/>
      <c r="L299" s="66"/>
      <c r="M299" s="66"/>
      <c r="N299" s="66"/>
      <c r="O299" s="66"/>
      <c r="P299" s="66"/>
      <c r="Q299" s="66"/>
      <c r="R299" s="66"/>
      <c r="S299" s="66"/>
      <c r="T299" s="66"/>
      <c r="U299" s="66"/>
      <c r="V299" s="66"/>
      <c r="W299" s="66"/>
      <c r="X299" s="35"/>
      <c r="Y299" s="5"/>
      <c r="Z299" s="5"/>
      <c r="AA299" s="5"/>
      <c r="AB299" s="5"/>
      <c r="AC299" s="5"/>
      <c r="AD299" s="5"/>
      <c r="AE299" s="5"/>
      <c r="AF299" s="5"/>
      <c r="AG299" s="5"/>
      <c r="AH299" s="5"/>
      <c r="AI299" s="5"/>
      <c r="AJ299" s="35"/>
      <c r="AK299" s="35"/>
      <c r="AL299" s="35"/>
      <c r="AM299" s="35"/>
      <c r="AN299" s="62"/>
      <c r="AO299" s="62"/>
      <c r="AP299" s="62"/>
      <c r="AQ299" s="62"/>
      <c r="AR299" s="62"/>
      <c r="AS299" s="62"/>
      <c r="AT299" s="62"/>
      <c r="AU299" s="62"/>
      <c r="AV299" s="62"/>
      <c r="AW299" s="62"/>
      <c r="AX299" s="62"/>
      <c r="AY299" s="62"/>
      <c r="AZ299" s="62"/>
      <c r="BA299" s="62"/>
      <c r="BB299" s="62"/>
      <c r="BC299" s="5"/>
      <c r="BD299" s="5"/>
      <c r="BE299" s="5"/>
      <c r="BF299" s="5"/>
      <c r="BG299" s="5"/>
      <c r="BH299" s="5"/>
      <c r="BI299" s="5"/>
      <c r="BJ299" s="5"/>
      <c r="BK299" s="5"/>
      <c r="BL299" s="5"/>
      <c r="BM299" s="5"/>
      <c r="BN299" s="5"/>
      <c r="BO299" s="5"/>
      <c r="BP299" s="5"/>
      <c r="BQ299" s="5"/>
      <c r="BR299" s="62"/>
      <c r="BS299" s="62"/>
      <c r="BT299" s="62"/>
      <c r="BU299" s="62"/>
      <c r="BV299" s="62"/>
      <c r="BW299" s="62"/>
      <c r="BX299" s="62"/>
      <c r="BY299" s="62"/>
      <c r="BZ299" s="62"/>
      <c r="CA299" s="62"/>
      <c r="CB299" s="62"/>
      <c r="CC299" s="62"/>
      <c r="CD299" s="62"/>
      <c r="CE299" s="62"/>
      <c r="CF299" s="62"/>
      <c r="CG299" s="5"/>
      <c r="CH299" s="5"/>
      <c r="CI299" s="5"/>
      <c r="CJ299" s="5"/>
      <c r="CK299" s="5"/>
      <c r="CL299" s="5"/>
      <c r="CM299" s="5"/>
      <c r="CN299" s="5"/>
      <c r="CO299" s="5"/>
      <c r="CP299" s="5"/>
      <c r="CQ299" s="5"/>
      <c r="CR299" s="5"/>
      <c r="CS299" s="5"/>
      <c r="CT299" s="5"/>
      <c r="CU299" s="5"/>
      <c r="CV299" s="62"/>
      <c r="CW299" s="62"/>
      <c r="CX299" s="62"/>
      <c r="CY299" s="62"/>
      <c r="CZ299" s="62"/>
      <c r="DA299" s="62"/>
      <c r="DB299" s="62"/>
      <c r="DC299" s="62"/>
      <c r="DD299" s="62"/>
      <c r="DE299" s="62"/>
      <c r="DF299" s="62"/>
      <c r="DG299" s="62"/>
      <c r="DH299" s="62"/>
      <c r="DI299" s="62"/>
      <c r="DJ299" s="62"/>
      <c r="DK299" s="5"/>
      <c r="DL299" s="5"/>
      <c r="DM299" s="5"/>
      <c r="DN299" s="5"/>
      <c r="DO299" s="5"/>
      <c r="DP299" s="5"/>
      <c r="DQ299" s="5"/>
      <c r="DR299" s="5"/>
      <c r="DS299" s="5"/>
      <c r="DT299" s="5"/>
      <c r="DU299" s="5"/>
      <c r="DV299" s="5"/>
      <c r="DW299" s="5"/>
      <c r="DX299" s="5"/>
      <c r="DY299" s="5"/>
      <c r="DZ299" s="62"/>
      <c r="EA299" s="62"/>
      <c r="EB299" s="62"/>
      <c r="EC299" s="62"/>
      <c r="ED299" s="62"/>
      <c r="EE299" s="62"/>
      <c r="EF299" s="62"/>
      <c r="EG299" s="62"/>
      <c r="EH299" s="62"/>
      <c r="EI299" s="62"/>
      <c r="EJ299" s="62"/>
      <c r="EK299" s="62"/>
      <c r="EL299" s="62"/>
      <c r="EM299" s="62"/>
      <c r="EN299" s="62"/>
      <c r="EO299" s="5"/>
      <c r="EP299" s="5"/>
      <c r="EQ299" s="5"/>
      <c r="ER299" s="5"/>
      <c r="ES299" s="5"/>
      <c r="ET299" s="5"/>
      <c r="EU299" s="5"/>
      <c r="EV299" s="5"/>
      <c r="EW299" s="5"/>
      <c r="EX299" s="5"/>
      <c r="EY299" s="5"/>
      <c r="EZ299" s="5"/>
      <c r="FA299" s="5"/>
      <c r="FB299" s="5"/>
      <c r="FC299" s="5"/>
      <c r="FD299" s="62"/>
      <c r="FE299" s="62"/>
      <c r="FF299" s="62"/>
      <c r="FG299" s="62"/>
      <c r="FH299" s="62"/>
      <c r="FI299" s="62"/>
      <c r="FJ299" s="62"/>
      <c r="FK299" s="62"/>
      <c r="FL299" s="62"/>
      <c r="FM299" s="62"/>
      <c r="FN299" s="62"/>
      <c r="FO299" s="62"/>
      <c r="FP299" s="62"/>
      <c r="FQ299" s="62"/>
      <c r="FR299" s="62"/>
      <c r="FS299" s="5"/>
      <c r="FT299" s="5"/>
      <c r="FU299" s="5"/>
      <c r="FV299" s="5"/>
      <c r="FW299" s="5"/>
      <c r="FX299" s="5"/>
      <c r="FY299" s="5"/>
      <c r="FZ299" s="5"/>
      <c r="GA299" s="5"/>
      <c r="GB299" s="5"/>
      <c r="GC299" s="5"/>
      <c r="GD299" s="5"/>
      <c r="GE299" s="5"/>
      <c r="GF299" s="5"/>
      <c r="GG299" s="5"/>
      <c r="GH299" s="62"/>
      <c r="GI299" s="62"/>
      <c r="GJ299" s="62"/>
      <c r="GK299" s="62"/>
      <c r="GL299" s="62"/>
      <c r="GM299" s="62"/>
      <c r="GN299" s="62"/>
      <c r="GO299" s="62"/>
      <c r="GP299" s="62"/>
      <c r="GQ299" s="62"/>
      <c r="GR299" s="62"/>
      <c r="GS299" s="62"/>
      <c r="GT299" s="62"/>
      <c r="GU299" s="62"/>
      <c r="GV299" s="62"/>
      <c r="GW299" s="5"/>
      <c r="GX299" s="5"/>
      <c r="GY299" s="5"/>
      <c r="GZ299" s="5"/>
      <c r="HA299" s="5"/>
      <c r="HB299" s="5"/>
      <c r="HC299" s="5"/>
      <c r="HD299" s="5"/>
      <c r="HE299" s="5"/>
      <c r="HF299" s="5"/>
      <c r="HG299" s="5"/>
      <c r="HH299" s="5"/>
      <c r="HI299" s="5"/>
      <c r="HJ299" s="5"/>
      <c r="HK299" s="5"/>
      <c r="HL299" s="62"/>
      <c r="HM299" s="62"/>
      <c r="HN299" s="62"/>
      <c r="HO299" s="62"/>
      <c r="HP299" s="62"/>
      <c r="HQ299" s="62"/>
      <c r="HR299" s="62"/>
      <c r="HS299" s="62"/>
      <c r="HT299" s="62"/>
      <c r="HU299" s="62"/>
      <c r="HV299" s="62"/>
      <c r="HW299" s="62"/>
      <c r="HX299" s="62"/>
      <c r="HY299" s="62"/>
      <c r="HZ299" s="62"/>
      <c r="IA299" s="5"/>
      <c r="IB299" s="5"/>
      <c r="IC299" s="5"/>
      <c r="ID299" s="5"/>
      <c r="IE299" s="5"/>
      <c r="IF299" s="5"/>
      <c r="IG299" s="5"/>
      <c r="IH299" s="5"/>
      <c r="II299" s="5"/>
      <c r="IJ299" s="5"/>
      <c r="IK299" s="5"/>
      <c r="IL299" s="5"/>
      <c r="IM299" s="5"/>
      <c r="IN299" s="5"/>
      <c r="IO299" s="5"/>
      <c r="IP299" s="62"/>
      <c r="IQ299" s="62"/>
      <c r="IR299" s="62"/>
      <c r="IS299" s="62"/>
      <c r="IT299" s="62"/>
      <c r="IU299" s="62"/>
      <c r="IV299" s="62"/>
      <c r="IW299" s="62"/>
      <c r="IX299" s="62"/>
      <c r="IY299" s="62"/>
      <c r="IZ299" s="62"/>
      <c r="JA299" s="62"/>
      <c r="JB299" s="62"/>
      <c r="JC299" s="62"/>
      <c r="JD299" s="62"/>
      <c r="JE299" s="5"/>
      <c r="JF299" s="5"/>
      <c r="JG299" s="5"/>
      <c r="JH299" s="5"/>
      <c r="JI299" s="5"/>
      <c r="JJ299" s="5"/>
      <c r="JK299" s="5"/>
      <c r="JL299" s="5"/>
      <c r="JM299" s="5"/>
      <c r="JN299" s="5"/>
      <c r="JO299" s="5"/>
      <c r="JP299" s="5"/>
      <c r="JQ299" s="5"/>
      <c r="JR299" s="5"/>
      <c r="JS299" s="5"/>
      <c r="JT299" s="62"/>
      <c r="JU299" s="62"/>
      <c r="JV299" s="62"/>
      <c r="JW299" s="62"/>
      <c r="JX299" s="62"/>
      <c r="JY299" s="62"/>
      <c r="JZ299" s="62"/>
      <c r="KA299" s="62"/>
      <c r="KB299" s="62"/>
      <c r="KC299" s="62"/>
      <c r="KD299" s="62"/>
      <c r="KE299" s="62"/>
      <c r="KF299" s="62"/>
      <c r="KG299" s="62"/>
      <c r="KH299" s="62"/>
      <c r="KI299" s="5"/>
      <c r="KJ299" s="5"/>
      <c r="KK299" s="5"/>
      <c r="KL299" s="5"/>
      <c r="KM299" s="5"/>
      <c r="KN299" s="5"/>
      <c r="KO299" s="5"/>
      <c r="KP299" s="5"/>
      <c r="KQ299" s="5"/>
      <c r="KR299" s="5"/>
      <c r="KS299" s="5"/>
      <c r="KT299" s="5"/>
      <c r="KU299" s="5"/>
      <c r="KV299" s="5"/>
      <c r="KW299" s="5"/>
      <c r="KX299" s="62"/>
      <c r="KY299" s="62"/>
      <c r="KZ299" s="62"/>
      <c r="LA299" s="62"/>
      <c r="LB299" s="62"/>
      <c r="LC299" s="62"/>
      <c r="LD299" s="62"/>
      <c r="LE299" s="62"/>
      <c r="LF299" s="62"/>
      <c r="LG299" s="62"/>
      <c r="LH299" s="62"/>
      <c r="LI299" s="62"/>
      <c r="LJ299" s="62"/>
      <c r="LK299" s="62"/>
      <c r="LL299" s="62"/>
    </row>
    <row r="300" spans="1:324" x14ac:dyDescent="0.35">
      <c r="A300" s="131">
        <v>296</v>
      </c>
      <c r="B300" s="170"/>
      <c r="C300" s="170"/>
      <c r="D300" s="152">
        <v>1001</v>
      </c>
      <c r="E300" s="72" t="str">
        <f>'BVEM Scorecard'!F299</f>
        <v>Gas</v>
      </c>
      <c r="F300" s="96">
        <f t="shared" si="283"/>
        <v>1</v>
      </c>
      <c r="G300" s="96">
        <f t="shared" si="284"/>
        <v>1</v>
      </c>
      <c r="H300" s="96">
        <f t="shared" si="285"/>
        <v>1</v>
      </c>
      <c r="I300" s="96">
        <f t="shared" si="286"/>
        <v>1</v>
      </c>
      <c r="J300" s="66">
        <v>1</v>
      </c>
      <c r="K300" s="66">
        <v>1</v>
      </c>
      <c r="L300" s="66">
        <v>1</v>
      </c>
      <c r="M300" s="66">
        <v>1</v>
      </c>
      <c r="N300" s="66">
        <v>1</v>
      </c>
      <c r="O300" s="66">
        <v>1</v>
      </c>
      <c r="P300" s="66">
        <v>1</v>
      </c>
      <c r="Q300" s="66">
        <v>1</v>
      </c>
      <c r="R300" s="66">
        <v>1</v>
      </c>
      <c r="S300" s="66">
        <v>1</v>
      </c>
      <c r="T300" s="66">
        <v>1</v>
      </c>
      <c r="U300" s="66">
        <v>1</v>
      </c>
      <c r="V300" s="66">
        <f t="shared" si="287"/>
        <v>5</v>
      </c>
      <c r="W300" s="66">
        <f t="shared" si="288"/>
        <v>1</v>
      </c>
      <c r="X300" s="35" t="s">
        <v>84</v>
      </c>
      <c r="Y300" s="5">
        <v>1</v>
      </c>
      <c r="Z300" s="5"/>
      <c r="AA300" s="5"/>
      <c r="AB300" s="5"/>
      <c r="AC300" s="5"/>
      <c r="AD300" s="5"/>
      <c r="AE300" s="5"/>
      <c r="AF300" s="5"/>
      <c r="AG300" s="5"/>
      <c r="AH300" s="5"/>
      <c r="AI300" s="5"/>
      <c r="AJ300" s="35">
        <v>5</v>
      </c>
      <c r="AK300" s="35" t="str">
        <f t="shared" ref="AK300" si="298">IFERROR(Z300/SUM($Z300,$AP300,$BE300,$BT300,$CI300,$CX300,$DM300,$EB300,$EQ300,$FF300,$FU300,$GJ300,$GY300,$HN300,$IC300,$IR300,$JG300,$JV300,$KK300,$KZ300),"")</f>
        <v/>
      </c>
      <c r="AL300" s="35">
        <v>1</v>
      </c>
      <c r="AM300" s="35"/>
      <c r="AN300" s="62"/>
      <c r="AO300" s="62"/>
      <c r="AP300" s="62"/>
      <c r="AQ300" s="62"/>
      <c r="AR300" s="62"/>
      <c r="AS300" s="62"/>
      <c r="AT300" s="62"/>
      <c r="AU300" s="62"/>
      <c r="AV300" s="62"/>
      <c r="AW300" s="62"/>
      <c r="AX300" s="62"/>
      <c r="AY300" s="62"/>
      <c r="AZ300" s="62"/>
      <c r="BA300" s="62"/>
      <c r="BB300" s="62"/>
      <c r="BC300" s="5"/>
      <c r="BD300" s="5"/>
      <c r="BE300" s="5"/>
      <c r="BF300" s="5"/>
      <c r="BG300" s="5"/>
      <c r="BH300" s="5"/>
      <c r="BI300" s="5"/>
      <c r="BJ300" s="5"/>
      <c r="BK300" s="5"/>
      <c r="BL300" s="5"/>
      <c r="BM300" s="5"/>
      <c r="BN300" s="5"/>
      <c r="BO300" s="5"/>
      <c r="BP300" s="5"/>
      <c r="BQ300" s="5"/>
      <c r="BR300" s="62"/>
      <c r="BS300" s="62"/>
      <c r="BT300" s="62"/>
      <c r="BU300" s="62"/>
      <c r="BV300" s="62"/>
      <c r="BW300" s="62"/>
      <c r="BX300" s="62"/>
      <c r="BY300" s="62"/>
      <c r="BZ300" s="62"/>
      <c r="CA300" s="62"/>
      <c r="CB300" s="62"/>
      <c r="CC300" s="62"/>
      <c r="CD300" s="62"/>
      <c r="CE300" s="62"/>
      <c r="CF300" s="62"/>
      <c r="CG300" s="5"/>
      <c r="CH300" s="5"/>
      <c r="CI300" s="5"/>
      <c r="CJ300" s="5"/>
      <c r="CK300" s="5"/>
      <c r="CL300" s="5"/>
      <c r="CM300" s="5"/>
      <c r="CN300" s="5"/>
      <c r="CO300" s="5"/>
      <c r="CP300" s="5"/>
      <c r="CQ300" s="5"/>
      <c r="CR300" s="5"/>
      <c r="CS300" s="5"/>
      <c r="CT300" s="5"/>
      <c r="CU300" s="5"/>
      <c r="CV300" s="62"/>
      <c r="CW300" s="62"/>
      <c r="CX300" s="62"/>
      <c r="CY300" s="62"/>
      <c r="CZ300" s="62"/>
      <c r="DA300" s="62"/>
      <c r="DB300" s="62"/>
      <c r="DC300" s="62"/>
      <c r="DD300" s="62"/>
      <c r="DE300" s="62"/>
      <c r="DF300" s="62"/>
      <c r="DG300" s="62"/>
      <c r="DH300" s="62"/>
      <c r="DI300" s="62"/>
      <c r="DJ300" s="62"/>
      <c r="DK300" s="5"/>
      <c r="DL300" s="5"/>
      <c r="DM300" s="5"/>
      <c r="DN300" s="5"/>
      <c r="DO300" s="5"/>
      <c r="DP300" s="5"/>
      <c r="DQ300" s="5"/>
      <c r="DR300" s="5"/>
      <c r="DS300" s="5"/>
      <c r="DT300" s="5"/>
      <c r="DU300" s="5"/>
      <c r="DV300" s="5"/>
      <c r="DW300" s="5"/>
      <c r="DX300" s="5"/>
      <c r="DY300" s="5"/>
      <c r="DZ300" s="62"/>
      <c r="EA300" s="62"/>
      <c r="EB300" s="62"/>
      <c r="EC300" s="62"/>
      <c r="ED300" s="62"/>
      <c r="EE300" s="62"/>
      <c r="EF300" s="62"/>
      <c r="EG300" s="62"/>
      <c r="EH300" s="62"/>
      <c r="EI300" s="62"/>
      <c r="EJ300" s="62"/>
      <c r="EK300" s="62"/>
      <c r="EL300" s="62"/>
      <c r="EM300" s="62"/>
      <c r="EN300" s="62"/>
      <c r="EO300" s="5"/>
      <c r="EP300" s="5"/>
      <c r="EQ300" s="5"/>
      <c r="ER300" s="5"/>
      <c r="ES300" s="5"/>
      <c r="ET300" s="5"/>
      <c r="EU300" s="5"/>
      <c r="EV300" s="5"/>
      <c r="EW300" s="5"/>
      <c r="EX300" s="5"/>
      <c r="EY300" s="5"/>
      <c r="EZ300" s="5"/>
      <c r="FA300" s="5"/>
      <c r="FB300" s="5"/>
      <c r="FC300" s="5"/>
      <c r="FD300" s="62"/>
      <c r="FE300" s="62"/>
      <c r="FF300" s="62"/>
      <c r="FG300" s="62"/>
      <c r="FH300" s="62"/>
      <c r="FI300" s="62"/>
      <c r="FJ300" s="62"/>
      <c r="FK300" s="62"/>
      <c r="FL300" s="62"/>
      <c r="FM300" s="62"/>
      <c r="FN300" s="62"/>
      <c r="FO300" s="62"/>
      <c r="FP300" s="62"/>
      <c r="FQ300" s="62"/>
      <c r="FR300" s="62"/>
      <c r="FS300" s="5"/>
      <c r="FT300" s="5"/>
      <c r="FU300" s="5"/>
      <c r="FV300" s="5"/>
      <c r="FW300" s="5"/>
      <c r="FX300" s="5"/>
      <c r="FY300" s="5"/>
      <c r="FZ300" s="5"/>
      <c r="GA300" s="5"/>
      <c r="GB300" s="5"/>
      <c r="GC300" s="5"/>
      <c r="GD300" s="5"/>
      <c r="GE300" s="5"/>
      <c r="GF300" s="5"/>
      <c r="GG300" s="5"/>
      <c r="GH300" s="62"/>
      <c r="GI300" s="62"/>
      <c r="GJ300" s="62"/>
      <c r="GK300" s="62"/>
      <c r="GL300" s="62"/>
      <c r="GM300" s="62"/>
      <c r="GN300" s="62"/>
      <c r="GO300" s="62"/>
      <c r="GP300" s="62"/>
      <c r="GQ300" s="62"/>
      <c r="GR300" s="62"/>
      <c r="GS300" s="62"/>
      <c r="GT300" s="62"/>
      <c r="GU300" s="62"/>
      <c r="GV300" s="62"/>
      <c r="GW300" s="5"/>
      <c r="GX300" s="5"/>
      <c r="GY300" s="5"/>
      <c r="GZ300" s="5"/>
      <c r="HA300" s="5"/>
      <c r="HB300" s="5"/>
      <c r="HC300" s="5"/>
      <c r="HD300" s="5"/>
      <c r="HE300" s="5"/>
      <c r="HF300" s="5"/>
      <c r="HG300" s="5"/>
      <c r="HH300" s="5"/>
      <c r="HI300" s="5"/>
      <c r="HJ300" s="5"/>
      <c r="HK300" s="5"/>
      <c r="HL300" s="62"/>
      <c r="HM300" s="62"/>
      <c r="HN300" s="62"/>
      <c r="HO300" s="62"/>
      <c r="HP300" s="62"/>
      <c r="HQ300" s="62"/>
      <c r="HR300" s="62"/>
      <c r="HS300" s="62"/>
      <c r="HT300" s="62"/>
      <c r="HU300" s="62"/>
      <c r="HV300" s="62"/>
      <c r="HW300" s="62"/>
      <c r="HX300" s="62"/>
      <c r="HY300" s="62"/>
      <c r="HZ300" s="62"/>
      <c r="IA300" s="5"/>
      <c r="IB300" s="5"/>
      <c r="IC300" s="5"/>
      <c r="ID300" s="5"/>
      <c r="IE300" s="5"/>
      <c r="IF300" s="5"/>
      <c r="IG300" s="5"/>
      <c r="IH300" s="5"/>
      <c r="II300" s="5"/>
      <c r="IJ300" s="5"/>
      <c r="IK300" s="5"/>
      <c r="IL300" s="5"/>
      <c r="IM300" s="5"/>
      <c r="IN300" s="5"/>
      <c r="IO300" s="5"/>
      <c r="IP300" s="62"/>
      <c r="IQ300" s="62"/>
      <c r="IR300" s="62"/>
      <c r="IS300" s="62"/>
      <c r="IT300" s="62"/>
      <c r="IU300" s="62"/>
      <c r="IV300" s="62"/>
      <c r="IW300" s="62"/>
      <c r="IX300" s="62"/>
      <c r="IY300" s="62"/>
      <c r="IZ300" s="62"/>
      <c r="JA300" s="62"/>
      <c r="JB300" s="62"/>
      <c r="JC300" s="62"/>
      <c r="JD300" s="62"/>
      <c r="JE300" s="5"/>
      <c r="JF300" s="5"/>
      <c r="JG300" s="5"/>
      <c r="JH300" s="5"/>
      <c r="JI300" s="5"/>
      <c r="JJ300" s="5"/>
      <c r="JK300" s="5"/>
      <c r="JL300" s="5"/>
      <c r="JM300" s="5"/>
      <c r="JN300" s="5"/>
      <c r="JO300" s="5"/>
      <c r="JP300" s="5"/>
      <c r="JQ300" s="5"/>
      <c r="JR300" s="5"/>
      <c r="JS300" s="5"/>
      <c r="JT300" s="62"/>
      <c r="JU300" s="62"/>
      <c r="JV300" s="62"/>
      <c r="JW300" s="62"/>
      <c r="JX300" s="62"/>
      <c r="JY300" s="62"/>
      <c r="JZ300" s="62"/>
      <c r="KA300" s="62"/>
      <c r="KB300" s="62"/>
      <c r="KC300" s="62"/>
      <c r="KD300" s="62"/>
      <c r="KE300" s="62"/>
      <c r="KF300" s="62"/>
      <c r="KG300" s="62"/>
      <c r="KH300" s="62"/>
      <c r="KI300" s="5"/>
      <c r="KJ300" s="5"/>
      <c r="KK300" s="5"/>
      <c r="KL300" s="5"/>
      <c r="KM300" s="5"/>
      <c r="KN300" s="5"/>
      <c r="KO300" s="5"/>
      <c r="KP300" s="5"/>
      <c r="KQ300" s="5"/>
      <c r="KR300" s="5"/>
      <c r="KS300" s="5"/>
      <c r="KT300" s="5"/>
      <c r="KU300" s="5"/>
      <c r="KV300" s="5"/>
      <c r="KW300" s="5"/>
      <c r="KX300" s="62"/>
      <c r="KY300" s="62"/>
      <c r="KZ300" s="62"/>
      <c r="LA300" s="62"/>
      <c r="LB300" s="62"/>
      <c r="LC300" s="62"/>
      <c r="LD300" s="62"/>
      <c r="LE300" s="62"/>
      <c r="LF300" s="62"/>
      <c r="LG300" s="62"/>
      <c r="LH300" s="62"/>
      <c r="LI300" s="62"/>
      <c r="LJ300" s="62"/>
      <c r="LK300" s="62"/>
      <c r="LL300" s="62"/>
    </row>
    <row r="301" spans="1:324" x14ac:dyDescent="0.35">
      <c r="A301" s="131">
        <v>297</v>
      </c>
      <c r="B301" s="170"/>
      <c r="C301" s="170"/>
      <c r="D301" s="152">
        <v>475</v>
      </c>
      <c r="E301" s="72" t="str">
        <f>'BVEM Scorecard'!F300</f>
        <v>Solar</v>
      </c>
      <c r="F301" s="96"/>
      <c r="G301" s="96"/>
      <c r="H301" s="96"/>
      <c r="I301" s="96"/>
      <c r="J301" s="66"/>
      <c r="K301" s="66"/>
      <c r="L301" s="66"/>
      <c r="M301" s="66"/>
      <c r="N301" s="66"/>
      <c r="O301" s="66"/>
      <c r="P301" s="66"/>
      <c r="Q301" s="66"/>
      <c r="R301" s="66"/>
      <c r="S301" s="66"/>
      <c r="T301" s="66"/>
      <c r="U301" s="66"/>
      <c r="V301" s="66"/>
      <c r="W301" s="66"/>
      <c r="X301" s="35"/>
      <c r="Y301" s="5"/>
      <c r="Z301" s="5"/>
      <c r="AA301" s="5"/>
      <c r="AB301" s="5"/>
      <c r="AC301" s="5"/>
      <c r="AD301" s="5"/>
      <c r="AE301" s="5"/>
      <c r="AF301" s="5"/>
      <c r="AG301" s="5"/>
      <c r="AH301" s="5"/>
      <c r="AI301" s="5"/>
      <c r="AJ301" s="35"/>
      <c r="AK301" s="35"/>
      <c r="AL301" s="35"/>
      <c r="AM301" s="35"/>
      <c r="AN301" s="62"/>
      <c r="AO301" s="62"/>
      <c r="AP301" s="62"/>
      <c r="AQ301" s="62"/>
      <c r="AR301" s="62"/>
      <c r="AS301" s="62"/>
      <c r="AT301" s="62"/>
      <c r="AU301" s="62"/>
      <c r="AV301" s="62"/>
      <c r="AW301" s="62"/>
      <c r="AX301" s="62"/>
      <c r="AY301" s="62"/>
      <c r="AZ301" s="62"/>
      <c r="BA301" s="62"/>
      <c r="BB301" s="62"/>
      <c r="BC301" s="5"/>
      <c r="BD301" s="5"/>
      <c r="BE301" s="5"/>
      <c r="BF301" s="5"/>
      <c r="BG301" s="5"/>
      <c r="BH301" s="5"/>
      <c r="BI301" s="5"/>
      <c r="BJ301" s="5"/>
      <c r="BK301" s="5"/>
      <c r="BL301" s="5"/>
      <c r="BM301" s="5"/>
      <c r="BN301" s="5"/>
      <c r="BO301" s="5"/>
      <c r="BP301" s="5"/>
      <c r="BQ301" s="5"/>
      <c r="BR301" s="62"/>
      <c r="BS301" s="62"/>
      <c r="BT301" s="62"/>
      <c r="BU301" s="62"/>
      <c r="BV301" s="62"/>
      <c r="BW301" s="62"/>
      <c r="BX301" s="62"/>
      <c r="BY301" s="62"/>
      <c r="BZ301" s="62"/>
      <c r="CA301" s="62"/>
      <c r="CB301" s="62"/>
      <c r="CC301" s="62"/>
      <c r="CD301" s="62"/>
      <c r="CE301" s="62"/>
      <c r="CF301" s="62"/>
      <c r="CG301" s="5"/>
      <c r="CH301" s="5"/>
      <c r="CI301" s="5"/>
      <c r="CJ301" s="5"/>
      <c r="CK301" s="5"/>
      <c r="CL301" s="5"/>
      <c r="CM301" s="5"/>
      <c r="CN301" s="5"/>
      <c r="CO301" s="5"/>
      <c r="CP301" s="5"/>
      <c r="CQ301" s="5"/>
      <c r="CR301" s="5"/>
      <c r="CS301" s="5"/>
      <c r="CT301" s="5"/>
      <c r="CU301" s="5"/>
      <c r="CV301" s="62"/>
      <c r="CW301" s="62"/>
      <c r="CX301" s="62"/>
      <c r="CY301" s="62"/>
      <c r="CZ301" s="62"/>
      <c r="DA301" s="62"/>
      <c r="DB301" s="62"/>
      <c r="DC301" s="62"/>
      <c r="DD301" s="62"/>
      <c r="DE301" s="62"/>
      <c r="DF301" s="62"/>
      <c r="DG301" s="62"/>
      <c r="DH301" s="62"/>
      <c r="DI301" s="62"/>
      <c r="DJ301" s="62"/>
      <c r="DK301" s="5"/>
      <c r="DL301" s="5"/>
      <c r="DM301" s="5"/>
      <c r="DN301" s="5"/>
      <c r="DO301" s="5"/>
      <c r="DP301" s="5"/>
      <c r="DQ301" s="5"/>
      <c r="DR301" s="5"/>
      <c r="DS301" s="5"/>
      <c r="DT301" s="5"/>
      <c r="DU301" s="5"/>
      <c r="DV301" s="5"/>
      <c r="DW301" s="5"/>
      <c r="DX301" s="5"/>
      <c r="DY301" s="5"/>
      <c r="DZ301" s="62"/>
      <c r="EA301" s="62"/>
      <c r="EB301" s="62"/>
      <c r="EC301" s="62"/>
      <c r="ED301" s="62"/>
      <c r="EE301" s="62"/>
      <c r="EF301" s="62"/>
      <c r="EG301" s="62"/>
      <c r="EH301" s="62"/>
      <c r="EI301" s="62"/>
      <c r="EJ301" s="62"/>
      <c r="EK301" s="62"/>
      <c r="EL301" s="62"/>
      <c r="EM301" s="62"/>
      <c r="EN301" s="62"/>
      <c r="EO301" s="5"/>
      <c r="EP301" s="5"/>
      <c r="EQ301" s="5"/>
      <c r="ER301" s="5"/>
      <c r="ES301" s="5"/>
      <c r="ET301" s="5"/>
      <c r="EU301" s="5"/>
      <c r="EV301" s="5"/>
      <c r="EW301" s="5"/>
      <c r="EX301" s="5"/>
      <c r="EY301" s="5"/>
      <c r="EZ301" s="5"/>
      <c r="FA301" s="5"/>
      <c r="FB301" s="5"/>
      <c r="FC301" s="5"/>
      <c r="FD301" s="62"/>
      <c r="FE301" s="62"/>
      <c r="FF301" s="62"/>
      <c r="FG301" s="62"/>
      <c r="FH301" s="62"/>
      <c r="FI301" s="62"/>
      <c r="FJ301" s="62"/>
      <c r="FK301" s="62"/>
      <c r="FL301" s="62"/>
      <c r="FM301" s="62"/>
      <c r="FN301" s="62"/>
      <c r="FO301" s="62"/>
      <c r="FP301" s="62"/>
      <c r="FQ301" s="62"/>
      <c r="FR301" s="62"/>
      <c r="FS301" s="5"/>
      <c r="FT301" s="5"/>
      <c r="FU301" s="5"/>
      <c r="FV301" s="5"/>
      <c r="FW301" s="5"/>
      <c r="FX301" s="5"/>
      <c r="FY301" s="5"/>
      <c r="FZ301" s="5"/>
      <c r="GA301" s="5"/>
      <c r="GB301" s="5"/>
      <c r="GC301" s="5"/>
      <c r="GD301" s="5"/>
      <c r="GE301" s="5"/>
      <c r="GF301" s="5"/>
      <c r="GG301" s="5"/>
      <c r="GH301" s="62"/>
      <c r="GI301" s="62"/>
      <c r="GJ301" s="62"/>
      <c r="GK301" s="62"/>
      <c r="GL301" s="62"/>
      <c r="GM301" s="62"/>
      <c r="GN301" s="62"/>
      <c r="GO301" s="62"/>
      <c r="GP301" s="62"/>
      <c r="GQ301" s="62"/>
      <c r="GR301" s="62"/>
      <c r="GS301" s="62"/>
      <c r="GT301" s="62"/>
      <c r="GU301" s="62"/>
      <c r="GV301" s="62"/>
      <c r="GW301" s="5"/>
      <c r="GX301" s="5"/>
      <c r="GY301" s="5"/>
      <c r="GZ301" s="5"/>
      <c r="HA301" s="5"/>
      <c r="HB301" s="5"/>
      <c r="HC301" s="5"/>
      <c r="HD301" s="5"/>
      <c r="HE301" s="5"/>
      <c r="HF301" s="5"/>
      <c r="HG301" s="5"/>
      <c r="HH301" s="5"/>
      <c r="HI301" s="5"/>
      <c r="HJ301" s="5"/>
      <c r="HK301" s="5"/>
      <c r="HL301" s="62"/>
      <c r="HM301" s="62"/>
      <c r="HN301" s="62"/>
      <c r="HO301" s="62"/>
      <c r="HP301" s="62"/>
      <c r="HQ301" s="62"/>
      <c r="HR301" s="62"/>
      <c r="HS301" s="62"/>
      <c r="HT301" s="62"/>
      <c r="HU301" s="62"/>
      <c r="HV301" s="62"/>
      <c r="HW301" s="62"/>
      <c r="HX301" s="62"/>
      <c r="HY301" s="62"/>
      <c r="HZ301" s="62"/>
      <c r="IA301" s="5"/>
      <c r="IB301" s="5"/>
      <c r="IC301" s="5"/>
      <c r="ID301" s="5"/>
      <c r="IE301" s="5"/>
      <c r="IF301" s="5"/>
      <c r="IG301" s="5"/>
      <c r="IH301" s="5"/>
      <c r="II301" s="5"/>
      <c r="IJ301" s="5"/>
      <c r="IK301" s="5"/>
      <c r="IL301" s="5"/>
      <c r="IM301" s="5"/>
      <c r="IN301" s="5"/>
      <c r="IO301" s="5"/>
      <c r="IP301" s="62"/>
      <c r="IQ301" s="62"/>
      <c r="IR301" s="62"/>
      <c r="IS301" s="62"/>
      <c r="IT301" s="62"/>
      <c r="IU301" s="62"/>
      <c r="IV301" s="62"/>
      <c r="IW301" s="62"/>
      <c r="IX301" s="62"/>
      <c r="IY301" s="62"/>
      <c r="IZ301" s="62"/>
      <c r="JA301" s="62"/>
      <c r="JB301" s="62"/>
      <c r="JC301" s="62"/>
      <c r="JD301" s="62"/>
      <c r="JE301" s="5"/>
      <c r="JF301" s="5"/>
      <c r="JG301" s="5"/>
      <c r="JH301" s="5"/>
      <c r="JI301" s="5"/>
      <c r="JJ301" s="5"/>
      <c r="JK301" s="5"/>
      <c r="JL301" s="5"/>
      <c r="JM301" s="5"/>
      <c r="JN301" s="5"/>
      <c r="JO301" s="5"/>
      <c r="JP301" s="5"/>
      <c r="JQ301" s="5"/>
      <c r="JR301" s="5"/>
      <c r="JS301" s="5"/>
      <c r="JT301" s="62"/>
      <c r="JU301" s="62"/>
      <c r="JV301" s="62"/>
      <c r="JW301" s="62"/>
      <c r="JX301" s="62"/>
      <c r="JY301" s="62"/>
      <c r="JZ301" s="62"/>
      <c r="KA301" s="62"/>
      <c r="KB301" s="62"/>
      <c r="KC301" s="62"/>
      <c r="KD301" s="62"/>
      <c r="KE301" s="62"/>
      <c r="KF301" s="62"/>
      <c r="KG301" s="62"/>
      <c r="KH301" s="62"/>
      <c r="KI301" s="5"/>
      <c r="KJ301" s="5"/>
      <c r="KK301" s="5"/>
      <c r="KL301" s="5"/>
      <c r="KM301" s="5"/>
      <c r="KN301" s="5"/>
      <c r="KO301" s="5"/>
      <c r="KP301" s="5"/>
      <c r="KQ301" s="5"/>
      <c r="KR301" s="5"/>
      <c r="KS301" s="5"/>
      <c r="KT301" s="5"/>
      <c r="KU301" s="5"/>
      <c r="KV301" s="5"/>
      <c r="KW301" s="5"/>
      <c r="KX301" s="62"/>
      <c r="KY301" s="62"/>
      <c r="KZ301" s="62"/>
      <c r="LA301" s="62"/>
      <c r="LB301" s="62"/>
      <c r="LC301" s="62"/>
      <c r="LD301" s="62"/>
      <c r="LE301" s="62"/>
      <c r="LF301" s="62"/>
      <c r="LG301" s="62"/>
      <c r="LH301" s="62"/>
      <c r="LI301" s="62"/>
      <c r="LJ301" s="62"/>
      <c r="LK301" s="62"/>
      <c r="LL301" s="62"/>
    </row>
    <row r="302" spans="1:324" x14ac:dyDescent="0.35">
      <c r="A302" s="131">
        <v>298</v>
      </c>
      <c r="B302" s="170"/>
      <c r="C302" s="170"/>
      <c r="D302" s="152">
        <v>465</v>
      </c>
      <c r="E302" s="72" t="str">
        <f>'BVEM Scorecard'!F301</f>
        <v>Solar</v>
      </c>
      <c r="F302" s="96"/>
      <c r="G302" s="96"/>
      <c r="H302" s="96"/>
      <c r="I302" s="96"/>
      <c r="J302" s="66"/>
      <c r="K302" s="66"/>
      <c r="L302" s="66"/>
      <c r="M302" s="66"/>
      <c r="N302" s="66"/>
      <c r="O302" s="66"/>
      <c r="P302" s="66"/>
      <c r="Q302" s="66"/>
      <c r="R302" s="66"/>
      <c r="S302" s="66"/>
      <c r="T302" s="66"/>
      <c r="U302" s="66"/>
      <c r="V302" s="66"/>
      <c r="W302" s="66"/>
      <c r="X302" s="35"/>
      <c r="Y302" s="5"/>
      <c r="Z302" s="5"/>
      <c r="AA302" s="5"/>
      <c r="AB302" s="5"/>
      <c r="AC302" s="5"/>
      <c r="AD302" s="5"/>
      <c r="AE302" s="5"/>
      <c r="AF302" s="5"/>
      <c r="AG302" s="5"/>
      <c r="AH302" s="5"/>
      <c r="AI302" s="5"/>
      <c r="AJ302" s="35"/>
      <c r="AK302" s="35"/>
      <c r="AL302" s="35"/>
      <c r="AM302" s="35"/>
      <c r="AN302" s="62"/>
      <c r="AO302" s="62"/>
      <c r="AP302" s="62"/>
      <c r="AQ302" s="62"/>
      <c r="AR302" s="62"/>
      <c r="AS302" s="62"/>
      <c r="AT302" s="62"/>
      <c r="AU302" s="62"/>
      <c r="AV302" s="62"/>
      <c r="AW302" s="62"/>
      <c r="AX302" s="62"/>
      <c r="AY302" s="62"/>
      <c r="AZ302" s="62"/>
      <c r="BA302" s="62"/>
      <c r="BB302" s="62"/>
      <c r="BC302" s="5"/>
      <c r="BD302" s="5"/>
      <c r="BE302" s="5"/>
      <c r="BF302" s="5"/>
      <c r="BG302" s="5"/>
      <c r="BH302" s="5"/>
      <c r="BI302" s="5"/>
      <c r="BJ302" s="5"/>
      <c r="BK302" s="5"/>
      <c r="BL302" s="5"/>
      <c r="BM302" s="5"/>
      <c r="BN302" s="5"/>
      <c r="BO302" s="5"/>
      <c r="BP302" s="5"/>
      <c r="BQ302" s="5"/>
      <c r="BR302" s="62"/>
      <c r="BS302" s="62"/>
      <c r="BT302" s="62"/>
      <c r="BU302" s="62"/>
      <c r="BV302" s="62"/>
      <c r="BW302" s="62"/>
      <c r="BX302" s="62"/>
      <c r="BY302" s="62"/>
      <c r="BZ302" s="62"/>
      <c r="CA302" s="62"/>
      <c r="CB302" s="62"/>
      <c r="CC302" s="62"/>
      <c r="CD302" s="62"/>
      <c r="CE302" s="62"/>
      <c r="CF302" s="62"/>
      <c r="CG302" s="5"/>
      <c r="CH302" s="5"/>
      <c r="CI302" s="5"/>
      <c r="CJ302" s="5"/>
      <c r="CK302" s="5"/>
      <c r="CL302" s="5"/>
      <c r="CM302" s="5"/>
      <c r="CN302" s="5"/>
      <c r="CO302" s="5"/>
      <c r="CP302" s="5"/>
      <c r="CQ302" s="5"/>
      <c r="CR302" s="5"/>
      <c r="CS302" s="5"/>
      <c r="CT302" s="5"/>
      <c r="CU302" s="5"/>
      <c r="CV302" s="62"/>
      <c r="CW302" s="62"/>
      <c r="CX302" s="62"/>
      <c r="CY302" s="62"/>
      <c r="CZ302" s="62"/>
      <c r="DA302" s="62"/>
      <c r="DB302" s="62"/>
      <c r="DC302" s="62"/>
      <c r="DD302" s="62"/>
      <c r="DE302" s="62"/>
      <c r="DF302" s="62"/>
      <c r="DG302" s="62"/>
      <c r="DH302" s="62"/>
      <c r="DI302" s="62"/>
      <c r="DJ302" s="62"/>
      <c r="DK302" s="5"/>
      <c r="DL302" s="5"/>
      <c r="DM302" s="5"/>
      <c r="DN302" s="5"/>
      <c r="DO302" s="5"/>
      <c r="DP302" s="5"/>
      <c r="DQ302" s="5"/>
      <c r="DR302" s="5"/>
      <c r="DS302" s="5"/>
      <c r="DT302" s="5"/>
      <c r="DU302" s="5"/>
      <c r="DV302" s="5"/>
      <c r="DW302" s="5"/>
      <c r="DX302" s="5"/>
      <c r="DY302" s="5"/>
      <c r="DZ302" s="62"/>
      <c r="EA302" s="62"/>
      <c r="EB302" s="62"/>
      <c r="EC302" s="62"/>
      <c r="ED302" s="62"/>
      <c r="EE302" s="62"/>
      <c r="EF302" s="62"/>
      <c r="EG302" s="62"/>
      <c r="EH302" s="62"/>
      <c r="EI302" s="62"/>
      <c r="EJ302" s="62"/>
      <c r="EK302" s="62"/>
      <c r="EL302" s="62"/>
      <c r="EM302" s="62"/>
      <c r="EN302" s="62"/>
      <c r="EO302" s="5"/>
      <c r="EP302" s="5"/>
      <c r="EQ302" s="5"/>
      <c r="ER302" s="5"/>
      <c r="ES302" s="5"/>
      <c r="ET302" s="5"/>
      <c r="EU302" s="5"/>
      <c r="EV302" s="5"/>
      <c r="EW302" s="5"/>
      <c r="EX302" s="5"/>
      <c r="EY302" s="5"/>
      <c r="EZ302" s="5"/>
      <c r="FA302" s="5"/>
      <c r="FB302" s="5"/>
      <c r="FC302" s="5"/>
      <c r="FD302" s="62"/>
      <c r="FE302" s="62"/>
      <c r="FF302" s="62"/>
      <c r="FG302" s="62"/>
      <c r="FH302" s="62"/>
      <c r="FI302" s="62"/>
      <c r="FJ302" s="62"/>
      <c r="FK302" s="62"/>
      <c r="FL302" s="62"/>
      <c r="FM302" s="62"/>
      <c r="FN302" s="62"/>
      <c r="FO302" s="62"/>
      <c r="FP302" s="62"/>
      <c r="FQ302" s="62"/>
      <c r="FR302" s="62"/>
      <c r="FS302" s="5"/>
      <c r="FT302" s="5"/>
      <c r="FU302" s="5"/>
      <c r="FV302" s="5"/>
      <c r="FW302" s="5"/>
      <c r="FX302" s="5"/>
      <c r="FY302" s="5"/>
      <c r="FZ302" s="5"/>
      <c r="GA302" s="5"/>
      <c r="GB302" s="5"/>
      <c r="GC302" s="5"/>
      <c r="GD302" s="5"/>
      <c r="GE302" s="5"/>
      <c r="GF302" s="5"/>
      <c r="GG302" s="5"/>
      <c r="GH302" s="62"/>
      <c r="GI302" s="62"/>
      <c r="GJ302" s="62"/>
      <c r="GK302" s="62"/>
      <c r="GL302" s="62"/>
      <c r="GM302" s="62"/>
      <c r="GN302" s="62"/>
      <c r="GO302" s="62"/>
      <c r="GP302" s="62"/>
      <c r="GQ302" s="62"/>
      <c r="GR302" s="62"/>
      <c r="GS302" s="62"/>
      <c r="GT302" s="62"/>
      <c r="GU302" s="62"/>
      <c r="GV302" s="62"/>
      <c r="GW302" s="5"/>
      <c r="GX302" s="5"/>
      <c r="GY302" s="5"/>
      <c r="GZ302" s="5"/>
      <c r="HA302" s="5"/>
      <c r="HB302" s="5"/>
      <c r="HC302" s="5"/>
      <c r="HD302" s="5"/>
      <c r="HE302" s="5"/>
      <c r="HF302" s="5"/>
      <c r="HG302" s="5"/>
      <c r="HH302" s="5"/>
      <c r="HI302" s="5"/>
      <c r="HJ302" s="5"/>
      <c r="HK302" s="5"/>
      <c r="HL302" s="62"/>
      <c r="HM302" s="62"/>
      <c r="HN302" s="62"/>
      <c r="HO302" s="62"/>
      <c r="HP302" s="62"/>
      <c r="HQ302" s="62"/>
      <c r="HR302" s="62"/>
      <c r="HS302" s="62"/>
      <c r="HT302" s="62"/>
      <c r="HU302" s="62"/>
      <c r="HV302" s="62"/>
      <c r="HW302" s="62"/>
      <c r="HX302" s="62"/>
      <c r="HY302" s="62"/>
      <c r="HZ302" s="62"/>
      <c r="IA302" s="5"/>
      <c r="IB302" s="5"/>
      <c r="IC302" s="5"/>
      <c r="ID302" s="5"/>
      <c r="IE302" s="5"/>
      <c r="IF302" s="5"/>
      <c r="IG302" s="5"/>
      <c r="IH302" s="5"/>
      <c r="II302" s="5"/>
      <c r="IJ302" s="5"/>
      <c r="IK302" s="5"/>
      <c r="IL302" s="5"/>
      <c r="IM302" s="5"/>
      <c r="IN302" s="5"/>
      <c r="IO302" s="5"/>
      <c r="IP302" s="62"/>
      <c r="IQ302" s="62"/>
      <c r="IR302" s="62"/>
      <c r="IS302" s="62"/>
      <c r="IT302" s="62"/>
      <c r="IU302" s="62"/>
      <c r="IV302" s="62"/>
      <c r="IW302" s="62"/>
      <c r="IX302" s="62"/>
      <c r="IY302" s="62"/>
      <c r="IZ302" s="62"/>
      <c r="JA302" s="62"/>
      <c r="JB302" s="62"/>
      <c r="JC302" s="62"/>
      <c r="JD302" s="62"/>
      <c r="JE302" s="5"/>
      <c r="JF302" s="5"/>
      <c r="JG302" s="5"/>
      <c r="JH302" s="5"/>
      <c r="JI302" s="5"/>
      <c r="JJ302" s="5"/>
      <c r="JK302" s="5"/>
      <c r="JL302" s="5"/>
      <c r="JM302" s="5"/>
      <c r="JN302" s="5"/>
      <c r="JO302" s="5"/>
      <c r="JP302" s="5"/>
      <c r="JQ302" s="5"/>
      <c r="JR302" s="5"/>
      <c r="JS302" s="5"/>
      <c r="JT302" s="62"/>
      <c r="JU302" s="62"/>
      <c r="JV302" s="62"/>
      <c r="JW302" s="62"/>
      <c r="JX302" s="62"/>
      <c r="JY302" s="62"/>
      <c r="JZ302" s="62"/>
      <c r="KA302" s="62"/>
      <c r="KB302" s="62"/>
      <c r="KC302" s="62"/>
      <c r="KD302" s="62"/>
      <c r="KE302" s="62"/>
      <c r="KF302" s="62"/>
      <c r="KG302" s="62"/>
      <c r="KH302" s="62"/>
      <c r="KI302" s="5"/>
      <c r="KJ302" s="5"/>
      <c r="KK302" s="5"/>
      <c r="KL302" s="5"/>
      <c r="KM302" s="5"/>
      <c r="KN302" s="5"/>
      <c r="KO302" s="5"/>
      <c r="KP302" s="5"/>
      <c r="KQ302" s="5"/>
      <c r="KR302" s="5"/>
      <c r="KS302" s="5"/>
      <c r="KT302" s="5"/>
      <c r="KU302" s="5"/>
      <c r="KV302" s="5"/>
      <c r="KW302" s="5"/>
      <c r="KX302" s="62"/>
      <c r="KY302" s="62"/>
      <c r="KZ302" s="62"/>
      <c r="LA302" s="62"/>
      <c r="LB302" s="62"/>
      <c r="LC302" s="62"/>
      <c r="LD302" s="62"/>
      <c r="LE302" s="62"/>
      <c r="LF302" s="62"/>
      <c r="LG302" s="62"/>
      <c r="LH302" s="62"/>
      <c r="LI302" s="62"/>
      <c r="LJ302" s="62"/>
      <c r="LK302" s="62"/>
      <c r="LL302" s="62"/>
    </row>
    <row r="303" spans="1:324" x14ac:dyDescent="0.35">
      <c r="A303" s="131">
        <v>299</v>
      </c>
      <c r="B303" s="170"/>
      <c r="C303" s="170"/>
      <c r="D303" s="152">
        <v>1002</v>
      </c>
      <c r="E303" s="72" t="str">
        <f>'BVEM Scorecard'!F302</f>
        <v>Solar</v>
      </c>
      <c r="F303" s="96">
        <f t="shared" si="283"/>
        <v>1</v>
      </c>
      <c r="G303" s="96">
        <f t="shared" si="284"/>
        <v>1</v>
      </c>
      <c r="H303" s="96">
        <f t="shared" si="285"/>
        <v>0</v>
      </c>
      <c r="I303" s="96">
        <f t="shared" si="286"/>
        <v>1</v>
      </c>
      <c r="J303" s="66">
        <v>1</v>
      </c>
      <c r="K303" s="66">
        <v>1</v>
      </c>
      <c r="L303" s="66">
        <v>298</v>
      </c>
      <c r="M303" s="66">
        <v>0</v>
      </c>
      <c r="N303" s="66">
        <v>1</v>
      </c>
      <c r="O303" s="66">
        <f>AVERAGE(42.59,42.59,52.07,52.07,65.85,66.99,66.99,66.99,66.99,61.25,57.23,53.21,53.21)</f>
        <v>57.540769230769236</v>
      </c>
      <c r="P303" s="66"/>
      <c r="Q303" s="66">
        <v>1</v>
      </c>
      <c r="R303" s="66">
        <v>1</v>
      </c>
      <c r="S303" s="66">
        <v>1</v>
      </c>
      <c r="T303" s="66">
        <v>1</v>
      </c>
      <c r="U303" s="66">
        <v>1</v>
      </c>
      <c r="V303" s="66">
        <f t="shared" si="287"/>
        <v>5</v>
      </c>
      <c r="W303" s="66">
        <f t="shared" si="288"/>
        <v>1</v>
      </c>
      <c r="X303" s="35" t="s">
        <v>172</v>
      </c>
      <c r="Y303" s="5">
        <v>1</v>
      </c>
      <c r="Z303" s="5"/>
      <c r="AA303" s="5"/>
      <c r="AB303" s="5"/>
      <c r="AC303" s="5"/>
      <c r="AD303" s="5"/>
      <c r="AE303" s="5">
        <v>1</v>
      </c>
      <c r="AF303" s="5">
        <v>1</v>
      </c>
      <c r="AG303" s="5">
        <v>1</v>
      </c>
      <c r="AH303" s="5">
        <v>1</v>
      </c>
      <c r="AI303" s="5">
        <v>1</v>
      </c>
      <c r="AJ303" s="35">
        <f t="shared" ref="AJ303" si="299">SUM(AE303:AI303)</f>
        <v>5</v>
      </c>
      <c r="AK303" s="35" t="str">
        <f t="shared" ref="AK303" si="300">IFERROR(Z303/SUM($Z303,$AP303,$BE303,$BT303,$CI303,$CX303,$DM303,$EB303,$EQ303,$FF303,$FU303,$GJ303,$GY303,$HN303,$IC303,$IR303,$JG303,$JV303,$KK303,$KZ303),"")</f>
        <v/>
      </c>
      <c r="AL303" s="35" t="str">
        <f t="shared" ref="AL303" si="301">IFERROR((AE$4*AE303+AF$4*AF303+AG$4*AG303+AH$4*AH303+AI$4*AI303)*AK303,"")</f>
        <v/>
      </c>
      <c r="AM303" s="35"/>
      <c r="AN303" s="62" t="s">
        <v>173</v>
      </c>
      <c r="AO303" s="62">
        <v>1</v>
      </c>
      <c r="AP303" s="62"/>
      <c r="AQ303" s="62"/>
      <c r="AR303" s="62"/>
      <c r="AS303" s="62"/>
      <c r="AT303" s="62"/>
      <c r="AU303" s="62">
        <v>1</v>
      </c>
      <c r="AV303" s="62">
        <v>1</v>
      </c>
      <c r="AW303" s="62">
        <v>1</v>
      </c>
      <c r="AX303" s="62">
        <v>1</v>
      </c>
      <c r="AY303" s="62">
        <v>1</v>
      </c>
      <c r="AZ303" s="62">
        <f t="shared" ref="AZ303" si="302">SUM(AU303:AY303)</f>
        <v>5</v>
      </c>
      <c r="BA303" s="62" t="str">
        <f t="shared" ref="BA303" si="303">IFERROR(AP303/SUM($Z303,$AP303,$BE303,$BT303,$CI303,$CX303,$DM303,$EB303,$EQ303,$FF303,$FU303,$GJ303,$GY303,$HN303,$IC303,$IR303,$JG303,$JV303,$KK303,$KZ303),"")</f>
        <v/>
      </c>
      <c r="BB303" s="62" t="str">
        <f t="shared" ref="BB303" si="304">IFERROR((AU$4*AU303+AV$4*AV303+AW$4*AW303+AX$4*AX303+AY$4*AY303)*BA303,"")</f>
        <v/>
      </c>
      <c r="BC303" s="5" t="s">
        <v>174</v>
      </c>
      <c r="BD303" s="5">
        <v>1</v>
      </c>
      <c r="BE303" s="5"/>
      <c r="BF303" s="5"/>
      <c r="BG303" s="5"/>
      <c r="BH303" s="5"/>
      <c r="BI303" s="5"/>
      <c r="BJ303" s="5">
        <v>1</v>
      </c>
      <c r="BK303" s="5">
        <v>1</v>
      </c>
      <c r="BL303" s="5">
        <v>1</v>
      </c>
      <c r="BM303" s="5">
        <v>1</v>
      </c>
      <c r="BN303" s="5">
        <v>1</v>
      </c>
      <c r="BO303" s="5">
        <f t="shared" ref="BO303" si="305">SUM(BJ303:BN303)</f>
        <v>5</v>
      </c>
      <c r="BP303" s="5" t="str">
        <f t="shared" ref="BP303" si="306">IFERROR(BE303/SUM($Z303,$AP303,$BE303,$BT303,$CI303,$CX303,$DM303,$EB303,$EQ303,$FF303,$FU303,$GJ303,$GY303,$HN303,$IC303,$IR303,$JG303,$JV303,$KK303,$KZ303),"")</f>
        <v/>
      </c>
      <c r="BQ303" s="5" t="str">
        <f t="shared" ref="BQ303" si="307">IFERROR((BJ$4*BJ303+BK$4*BK303+BL$4*BL303+BM$4*BM303+BN$4*BN303)*BP303,"")</f>
        <v/>
      </c>
      <c r="BR303" s="62" t="s">
        <v>175</v>
      </c>
      <c r="BS303" s="62">
        <v>1</v>
      </c>
      <c r="BT303" s="62"/>
      <c r="BU303" s="62"/>
      <c r="BV303" s="62"/>
      <c r="BW303" s="62"/>
      <c r="BX303" s="62"/>
      <c r="BY303" s="62">
        <v>1</v>
      </c>
      <c r="BZ303" s="62">
        <v>1</v>
      </c>
      <c r="CA303" s="62">
        <v>1</v>
      </c>
      <c r="CB303" s="62">
        <v>1</v>
      </c>
      <c r="CC303" s="62">
        <v>1</v>
      </c>
      <c r="CD303" s="62">
        <f t="shared" ref="CD303" si="308">SUM(BY303:CC303)</f>
        <v>5</v>
      </c>
      <c r="CE303" s="62" t="str">
        <f t="shared" ref="CE303" si="309">IFERROR(BT303/SUM($Z303,$AP303,$BE303,$BT303,$CI303,$CX303,$DM303,$EB303,$EQ303,$FF303,$FU303,$GJ303,$GY303,$HN303,$IC303,$IR303,$JG303,$JV303,$KK303,$KZ303),"")</f>
        <v/>
      </c>
      <c r="CF303" s="62" t="str">
        <f t="shared" ref="CF303" si="310">IFERROR((BY$4*BY303+BZ$4*BZ303+CA$4*CA303+CB$4*CB303+CC$4*CC303)*CE303,"")</f>
        <v/>
      </c>
      <c r="CG303" s="5" t="s">
        <v>176</v>
      </c>
      <c r="CH303" s="5">
        <v>1</v>
      </c>
      <c r="CI303" s="5"/>
      <c r="CJ303" s="5"/>
      <c r="CK303" s="5"/>
      <c r="CL303" s="5"/>
      <c r="CM303" s="5"/>
      <c r="CN303" s="5">
        <v>1</v>
      </c>
      <c r="CO303" s="5">
        <v>1</v>
      </c>
      <c r="CP303" s="5">
        <v>1</v>
      </c>
      <c r="CQ303" s="5">
        <v>1</v>
      </c>
      <c r="CR303" s="5">
        <v>1</v>
      </c>
      <c r="CS303" s="5">
        <f t="shared" ref="CS303" si="311">SUM(CN303:CR303)</f>
        <v>5</v>
      </c>
      <c r="CT303" s="5" t="str">
        <f t="shared" ref="CT303" si="312">IFERROR(CI303/SUM($Z303,$AP303,$BE303,$BT303,$CI303,$CX303,$DM303,$EB303,$EQ303,$FF303,$FU303,$GJ303,$GY303,$HN303,$IC303,$IR303,$JG303,$JV303,$KK303,$KZ303),"")</f>
        <v/>
      </c>
      <c r="CU303" s="5" t="str">
        <f t="shared" ref="CU303" si="313">IFERROR((CN$4*CN303+CO$4*CO303+CP$4*CP303+CQ$4*CQ303+CR$4*CR303)*CT303,"")</f>
        <v/>
      </c>
      <c r="CV303" s="62" t="s">
        <v>176</v>
      </c>
      <c r="CW303" s="62">
        <v>1</v>
      </c>
      <c r="CX303" s="62"/>
      <c r="CY303" s="62"/>
      <c r="CZ303" s="62"/>
      <c r="DA303" s="62"/>
      <c r="DB303" s="62"/>
      <c r="DC303" s="62">
        <v>1</v>
      </c>
      <c r="DD303" s="62">
        <v>1</v>
      </c>
      <c r="DE303" s="62">
        <v>1</v>
      </c>
      <c r="DF303" s="62">
        <v>1</v>
      </c>
      <c r="DG303" s="62">
        <v>1</v>
      </c>
      <c r="DH303" s="62">
        <f t="shared" ref="DH303" si="314">SUM(DC303:DG303)</f>
        <v>5</v>
      </c>
      <c r="DI303" s="62" t="str">
        <f t="shared" ref="DI303" si="315">IFERROR(CX303/SUM($Z303,$AP303,$BE303,$BT303,$CI303,$CX303,$DM303,$EB303,$EQ303,$FF303,$FU303,$GJ303,$GY303,$HN303,$IC303,$IR303,$JG303,$JV303,$KK303,$KZ303),"")</f>
        <v/>
      </c>
      <c r="DJ303" s="62" t="str">
        <f t="shared" ref="DJ303" si="316">IFERROR((DC$4*DC303+DD$4*DD303+DE$4*DE303+DF$4*DF303+DG$4*DG303)*DI303,"")</f>
        <v/>
      </c>
      <c r="DK303" s="5" t="s">
        <v>176</v>
      </c>
      <c r="DL303" s="5">
        <v>1</v>
      </c>
      <c r="DM303" s="5"/>
      <c r="DN303" s="5"/>
      <c r="DO303" s="5"/>
      <c r="DP303" s="5"/>
      <c r="DQ303" s="5"/>
      <c r="DR303" s="5">
        <v>1</v>
      </c>
      <c r="DS303" s="5">
        <v>1</v>
      </c>
      <c r="DT303" s="5">
        <v>1</v>
      </c>
      <c r="DU303" s="5">
        <v>1</v>
      </c>
      <c r="DV303" s="5">
        <v>1</v>
      </c>
      <c r="DW303" s="5">
        <f t="shared" ref="DW303" si="317">SUM(DR303:DV303)</f>
        <v>5</v>
      </c>
      <c r="DX303" s="5" t="str">
        <f t="shared" ref="DX303" si="318">IFERROR(DM303/SUM($Z303,$AP303,$BE303,$BT303,$CI303,$CX303,$DM303,$EB303,$EQ303,$FF303,$FU303,$GJ303,$GY303,$HN303,$IC303,$IR303,$JG303,$JV303,$KK303,$KZ303),"")</f>
        <v/>
      </c>
      <c r="DY303" s="5" t="str">
        <f t="shared" ref="DY303" si="319">IFERROR((DR$4*DR303+DS$4*DS303+DT$4*DT303+DU$4*DU303+DV$4*DV303)*DX303,"")</f>
        <v/>
      </c>
      <c r="DZ303" s="62" t="s">
        <v>176</v>
      </c>
      <c r="EA303" s="62">
        <v>1</v>
      </c>
      <c r="EB303" s="62"/>
      <c r="EC303" s="62"/>
      <c r="ED303" s="62"/>
      <c r="EE303" s="62"/>
      <c r="EF303" s="62"/>
      <c r="EG303" s="62">
        <v>1</v>
      </c>
      <c r="EH303" s="62">
        <v>1</v>
      </c>
      <c r="EI303" s="62">
        <v>1</v>
      </c>
      <c r="EJ303" s="62">
        <v>1</v>
      </c>
      <c r="EK303" s="62">
        <v>1</v>
      </c>
      <c r="EL303" s="62">
        <f t="shared" ref="EL303" si="320">SUM(EG303:EK303)</f>
        <v>5</v>
      </c>
      <c r="EM303" s="62" t="str">
        <f t="shared" ref="EM303" si="321">IFERROR(EB303/SUM($Z303,$AP303,$BE303,$BT303,$CI303,$CX303,$DM303,$EB303,$EQ303,$FF303,$FU303,$GJ303,$GY303,$HN303,$IC303,$IR303,$JG303,$JV303,$KK303,$KZ303),"")</f>
        <v/>
      </c>
      <c r="EN303" s="62" t="str">
        <f t="shared" ref="EN303" si="322">IFERROR((EG$4*EG303+EH$4*EH303+EI$4*EI303+EJ$4*EJ303+EK$4*EK303)*EM303,"")</f>
        <v/>
      </c>
      <c r="EO303" s="5" t="s">
        <v>176</v>
      </c>
      <c r="EP303" s="5">
        <v>1</v>
      </c>
      <c r="EQ303" s="5"/>
      <c r="ER303" s="5"/>
      <c r="ES303" s="5"/>
      <c r="ET303" s="5"/>
      <c r="EU303" s="5"/>
      <c r="EV303" s="5">
        <v>1</v>
      </c>
      <c r="EW303" s="5">
        <v>1</v>
      </c>
      <c r="EX303" s="5">
        <v>1</v>
      </c>
      <c r="EY303" s="5">
        <v>1</v>
      </c>
      <c r="EZ303" s="5">
        <v>1</v>
      </c>
      <c r="FA303" s="5">
        <f t="shared" ref="FA303" si="323">SUM(EV303:EZ303)</f>
        <v>5</v>
      </c>
      <c r="FB303" s="5" t="str">
        <f t="shared" ref="FB303" si="324">IFERROR(EQ303/SUM($Z303,$AP303,$BE303,$BT303,$CI303,$CX303,$DM303,$EB303,$EQ303,$FF303,$FU303,$GJ303,$GY303,$HN303,$IC303,$IR303,$JG303,$JV303,$KK303,$KZ303),"")</f>
        <v/>
      </c>
      <c r="FC303" s="5" t="str">
        <f t="shared" ref="FC303" si="325">IFERROR((EV$4*EV303+EW$4*EW303+EX$4*EX303+EY$4*EY303+EZ$4*EZ303)*FB303,"")</f>
        <v/>
      </c>
      <c r="FD303" s="62" t="s">
        <v>176</v>
      </c>
      <c r="FE303" s="62">
        <v>1</v>
      </c>
      <c r="FF303" s="62"/>
      <c r="FG303" s="62"/>
      <c r="FH303" s="62"/>
      <c r="FI303" s="62"/>
      <c r="FJ303" s="62"/>
      <c r="FK303" s="62">
        <v>1</v>
      </c>
      <c r="FL303" s="62">
        <v>1</v>
      </c>
      <c r="FM303" s="62">
        <v>1</v>
      </c>
      <c r="FN303" s="62">
        <v>1</v>
      </c>
      <c r="FO303" s="62">
        <v>1</v>
      </c>
      <c r="FP303" s="62">
        <f t="shared" ref="FP303" si="326">SUM(FK303:FO303)</f>
        <v>5</v>
      </c>
      <c r="FQ303" s="62" t="str">
        <f t="shared" ref="FQ303" si="327">IFERROR(FF303/SUM($Z303,$AP303,$BE303,$BT303,$CI303,$CX303,$DM303,$EB303,$EQ303,$FF303,$FU303,$GJ303,$GY303,$HN303,$IC303,$IR303,$JG303,$JV303,$KK303,$KZ303),"")</f>
        <v/>
      </c>
      <c r="FR303" s="62" t="str">
        <f t="shared" ref="FR303" si="328">IFERROR((FK$4*FK303+FL$4*FL303+FM$4*FM303+FN$4*FN303+FO$4*FO303)*FQ303,"")</f>
        <v/>
      </c>
      <c r="FS303" s="5" t="s">
        <v>176</v>
      </c>
      <c r="FT303" s="5">
        <v>1</v>
      </c>
      <c r="FU303" s="5"/>
      <c r="FV303" s="5"/>
      <c r="FW303" s="5"/>
      <c r="FX303" s="5"/>
      <c r="FY303" s="5"/>
      <c r="FZ303" s="5">
        <v>1</v>
      </c>
      <c r="GA303" s="5">
        <v>1</v>
      </c>
      <c r="GB303" s="5">
        <v>1</v>
      </c>
      <c r="GC303" s="5">
        <v>1</v>
      </c>
      <c r="GD303" s="5">
        <v>1</v>
      </c>
      <c r="GE303" s="5">
        <f t="shared" ref="GE303" si="329">SUM(FZ303:GD303)</f>
        <v>5</v>
      </c>
      <c r="GF303" s="5" t="str">
        <f t="shared" ref="GF303" si="330">IFERROR(FU303/SUM($Z303,$AP303,$BE303,$BT303,$CI303,$CX303,$DM303,$EB303,$EQ303,$FF303,$FU303,$GJ303,$GY303,$HN303,$IC303,$IR303,$JG303,$JV303,$KK303,$KZ303),"")</f>
        <v/>
      </c>
      <c r="GG303" s="5" t="str">
        <f t="shared" ref="GG303" si="331">IFERROR((FZ$4*FZ303+GA$4*GA303+GB$4*GB303+GC$4*GC303+GD$4*GD303)*GF303,"")</f>
        <v/>
      </c>
      <c r="GH303" s="62" t="s">
        <v>176</v>
      </c>
      <c r="GI303" s="62">
        <v>1</v>
      </c>
      <c r="GJ303" s="62"/>
      <c r="GK303" s="62"/>
      <c r="GL303" s="62"/>
      <c r="GM303" s="62"/>
      <c r="GN303" s="62"/>
      <c r="GO303" s="62">
        <v>1</v>
      </c>
      <c r="GP303" s="62">
        <v>1</v>
      </c>
      <c r="GQ303" s="62">
        <v>1</v>
      </c>
      <c r="GR303" s="62">
        <v>1</v>
      </c>
      <c r="GS303" s="62">
        <v>1</v>
      </c>
      <c r="GT303" s="62">
        <f t="shared" ref="GT303" si="332">SUM(GO303:GS303)</f>
        <v>5</v>
      </c>
      <c r="GU303" s="62" t="str">
        <f t="shared" ref="GU303" si="333">IFERROR(GJ303/SUM($Z303,$AP303,$BE303,$BT303,$CI303,$CX303,$DM303,$EB303,$EQ303,$FF303,$FU303,$GJ303,$GY303,$HN303,$IC303,$IR303,$JG303,$JV303,$KK303,$KZ303),"")</f>
        <v/>
      </c>
      <c r="GV303" s="62" t="str">
        <f t="shared" ref="GV303" si="334">IFERROR((GO$4*GO303+GP$4*GP303+GQ$4*GQ303+GR$4*GR303+GS$4*GS303)*GU303,"")</f>
        <v/>
      </c>
      <c r="GW303" s="5" t="s">
        <v>176</v>
      </c>
      <c r="GX303" s="5">
        <v>1</v>
      </c>
      <c r="GY303" s="5"/>
      <c r="GZ303" s="5"/>
      <c r="HA303" s="5"/>
      <c r="HB303" s="5"/>
      <c r="HC303" s="5"/>
      <c r="HD303" s="5">
        <v>1</v>
      </c>
      <c r="HE303" s="5">
        <v>1</v>
      </c>
      <c r="HF303" s="5">
        <v>1</v>
      </c>
      <c r="HG303" s="5">
        <v>1</v>
      </c>
      <c r="HH303" s="5">
        <v>1</v>
      </c>
      <c r="HI303" s="5">
        <f t="shared" ref="HI303" si="335">SUM(HD303:HH303)</f>
        <v>5</v>
      </c>
      <c r="HJ303" s="5" t="str">
        <f t="shared" ref="HJ303" si="336">IFERROR(GY303/SUM($Z303,$AP303,$BE303,$BT303,$CI303,$CX303,$DM303,$EB303,$EQ303,$FF303,$FU303,$GJ303,$GY303,$HN303,$IC303,$IR303,$JG303,$JV303,$KK303,$KZ303),"")</f>
        <v/>
      </c>
      <c r="HK303" s="5" t="str">
        <f t="shared" ref="HK303" si="337">IFERROR((HD$4*HD303+HE$4*HE303+HF$4*HF303+HG$4*HG303+HH$4*HH303)*HJ303,"")</f>
        <v/>
      </c>
      <c r="HL303" s="62"/>
      <c r="HM303" s="62"/>
      <c r="HN303" s="62"/>
      <c r="HO303" s="62"/>
      <c r="HP303" s="62"/>
      <c r="HQ303" s="62"/>
      <c r="HR303" s="62"/>
      <c r="HS303" s="62"/>
      <c r="HT303" s="62"/>
      <c r="HU303" s="62"/>
      <c r="HV303" s="62"/>
      <c r="HW303" s="62"/>
      <c r="HX303" s="62"/>
      <c r="HY303" s="62"/>
      <c r="HZ303" s="62"/>
      <c r="IA303" s="5"/>
      <c r="IB303" s="5"/>
      <c r="IC303" s="5"/>
      <c r="ID303" s="5"/>
      <c r="IE303" s="5"/>
      <c r="IF303" s="5"/>
      <c r="IG303" s="5"/>
      <c r="IH303" s="5"/>
      <c r="II303" s="5"/>
      <c r="IJ303" s="5"/>
      <c r="IK303" s="5"/>
      <c r="IL303" s="5"/>
      <c r="IM303" s="5"/>
      <c r="IN303" s="5"/>
      <c r="IO303" s="5"/>
      <c r="IP303" s="62"/>
      <c r="IQ303" s="62"/>
      <c r="IR303" s="62"/>
      <c r="IS303" s="62"/>
      <c r="IT303" s="62"/>
      <c r="IU303" s="62"/>
      <c r="IV303" s="62"/>
      <c r="IW303" s="62"/>
      <c r="IX303" s="62"/>
      <c r="IY303" s="62"/>
      <c r="IZ303" s="62"/>
      <c r="JA303" s="62"/>
      <c r="JB303" s="62"/>
      <c r="JC303" s="62"/>
      <c r="JD303" s="62"/>
      <c r="JE303" s="5"/>
      <c r="JF303" s="5"/>
      <c r="JG303" s="5"/>
      <c r="JH303" s="5"/>
      <c r="JI303" s="5"/>
      <c r="JJ303" s="5"/>
      <c r="JK303" s="5"/>
      <c r="JL303" s="5"/>
      <c r="JM303" s="5"/>
      <c r="JN303" s="5"/>
      <c r="JO303" s="5"/>
      <c r="JP303" s="5"/>
      <c r="JQ303" s="5"/>
      <c r="JR303" s="5"/>
      <c r="JS303" s="5"/>
      <c r="JT303" s="62"/>
      <c r="JU303" s="62"/>
      <c r="JV303" s="62"/>
      <c r="JW303" s="62"/>
      <c r="JX303" s="62"/>
      <c r="JY303" s="62"/>
      <c r="JZ303" s="62"/>
      <c r="KA303" s="62"/>
      <c r="KB303" s="62"/>
      <c r="KC303" s="62"/>
      <c r="KD303" s="62"/>
      <c r="KE303" s="62"/>
      <c r="KF303" s="62"/>
      <c r="KG303" s="62"/>
      <c r="KH303" s="62"/>
      <c r="KI303" s="5"/>
      <c r="KJ303" s="5"/>
      <c r="KK303" s="5"/>
      <c r="KL303" s="5"/>
      <c r="KM303" s="5"/>
      <c r="KN303" s="5"/>
      <c r="KO303" s="5"/>
      <c r="KP303" s="5"/>
      <c r="KQ303" s="5"/>
      <c r="KR303" s="5"/>
      <c r="KS303" s="5"/>
      <c r="KT303" s="5"/>
      <c r="KU303" s="5"/>
      <c r="KV303" s="5"/>
      <c r="KW303" s="5"/>
      <c r="KX303" s="62"/>
      <c r="KY303" s="62"/>
      <c r="KZ303" s="62"/>
      <c r="LA303" s="62"/>
      <c r="LB303" s="62"/>
      <c r="LC303" s="62"/>
      <c r="LD303" s="62"/>
      <c r="LE303" s="62"/>
      <c r="LF303" s="62"/>
      <c r="LG303" s="62"/>
      <c r="LH303" s="62"/>
      <c r="LI303" s="62"/>
      <c r="LJ303" s="62"/>
      <c r="LK303" s="62"/>
      <c r="LL303" s="62"/>
    </row>
    <row r="304" spans="1:324" x14ac:dyDescent="0.35">
      <c r="A304" s="131">
        <v>300</v>
      </c>
      <c r="B304" s="170"/>
      <c r="C304" s="170"/>
      <c r="D304" s="152">
        <v>525</v>
      </c>
      <c r="E304" s="72" t="str">
        <f>'BVEM Scorecard'!F303</f>
        <v>Solar</v>
      </c>
      <c r="F304" s="96"/>
      <c r="G304" s="96"/>
      <c r="H304" s="96"/>
      <c r="I304" s="96"/>
      <c r="J304" s="66"/>
      <c r="K304" s="66"/>
      <c r="L304" s="66"/>
      <c r="M304" s="66"/>
      <c r="N304" s="66"/>
      <c r="O304" s="66"/>
      <c r="P304" s="66"/>
      <c r="Q304" s="66"/>
      <c r="R304" s="66"/>
      <c r="S304" s="66"/>
      <c r="T304" s="66"/>
      <c r="U304" s="66"/>
      <c r="V304" s="66"/>
      <c r="W304" s="66"/>
      <c r="X304" s="35"/>
      <c r="Y304" s="5"/>
      <c r="Z304" s="5"/>
      <c r="AA304" s="5"/>
      <c r="AB304" s="5"/>
      <c r="AC304" s="5"/>
      <c r="AD304" s="5"/>
      <c r="AE304" s="5"/>
      <c r="AF304" s="5"/>
      <c r="AG304" s="5"/>
      <c r="AH304" s="5"/>
      <c r="AI304" s="5"/>
      <c r="AJ304" s="35"/>
      <c r="AK304" s="35"/>
      <c r="AL304" s="35"/>
      <c r="AM304" s="35"/>
      <c r="AN304" s="62"/>
      <c r="AO304" s="62"/>
      <c r="AP304" s="62"/>
      <c r="AQ304" s="62"/>
      <c r="AR304" s="62"/>
      <c r="AS304" s="62"/>
      <c r="AT304" s="62"/>
      <c r="AU304" s="62"/>
      <c r="AV304" s="62"/>
      <c r="AW304" s="62"/>
      <c r="AX304" s="62"/>
      <c r="AY304" s="62"/>
      <c r="AZ304" s="62"/>
      <c r="BA304" s="62"/>
      <c r="BB304" s="62"/>
      <c r="BC304" s="5"/>
      <c r="BD304" s="5"/>
      <c r="BE304" s="5"/>
      <c r="BF304" s="5"/>
      <c r="BG304" s="5"/>
      <c r="BH304" s="5"/>
      <c r="BI304" s="5"/>
      <c r="BJ304" s="5"/>
      <c r="BK304" s="5"/>
      <c r="BL304" s="5"/>
      <c r="BM304" s="5"/>
      <c r="BN304" s="5"/>
      <c r="BO304" s="5"/>
      <c r="BP304" s="5"/>
      <c r="BQ304" s="5"/>
      <c r="BR304" s="62"/>
      <c r="BS304" s="62"/>
      <c r="BT304" s="62"/>
      <c r="BU304" s="62"/>
      <c r="BV304" s="62"/>
      <c r="BW304" s="62"/>
      <c r="BX304" s="62"/>
      <c r="BY304" s="62"/>
      <c r="BZ304" s="62"/>
      <c r="CA304" s="62"/>
      <c r="CB304" s="62"/>
      <c r="CC304" s="62"/>
      <c r="CD304" s="62"/>
      <c r="CE304" s="62"/>
      <c r="CF304" s="62"/>
      <c r="CG304" s="5"/>
      <c r="CH304" s="5"/>
      <c r="CI304" s="5"/>
      <c r="CJ304" s="5"/>
      <c r="CK304" s="5"/>
      <c r="CL304" s="5"/>
      <c r="CM304" s="5"/>
      <c r="CN304" s="5"/>
      <c r="CO304" s="5"/>
      <c r="CP304" s="5"/>
      <c r="CQ304" s="5"/>
      <c r="CR304" s="5"/>
      <c r="CS304" s="5"/>
      <c r="CT304" s="5"/>
      <c r="CU304" s="5"/>
      <c r="CV304" s="62"/>
      <c r="CW304" s="62"/>
      <c r="CX304" s="62"/>
      <c r="CY304" s="62"/>
      <c r="CZ304" s="62"/>
      <c r="DA304" s="62"/>
      <c r="DB304" s="62"/>
      <c r="DC304" s="62"/>
      <c r="DD304" s="62"/>
      <c r="DE304" s="62"/>
      <c r="DF304" s="62"/>
      <c r="DG304" s="62"/>
      <c r="DH304" s="62"/>
      <c r="DI304" s="62"/>
      <c r="DJ304" s="62"/>
      <c r="DK304" s="5"/>
      <c r="DL304" s="5"/>
      <c r="DM304" s="5"/>
      <c r="DN304" s="5"/>
      <c r="DO304" s="5"/>
      <c r="DP304" s="5"/>
      <c r="DQ304" s="5"/>
      <c r="DR304" s="5"/>
      <c r="DS304" s="5"/>
      <c r="DT304" s="5"/>
      <c r="DU304" s="5"/>
      <c r="DV304" s="5"/>
      <c r="DW304" s="5"/>
      <c r="DX304" s="5"/>
      <c r="DY304" s="5"/>
      <c r="DZ304" s="62"/>
      <c r="EA304" s="62"/>
      <c r="EB304" s="62"/>
      <c r="EC304" s="62"/>
      <c r="ED304" s="62"/>
      <c r="EE304" s="62"/>
      <c r="EF304" s="62"/>
      <c r="EG304" s="62"/>
      <c r="EH304" s="62"/>
      <c r="EI304" s="62"/>
      <c r="EJ304" s="62"/>
      <c r="EK304" s="62"/>
      <c r="EL304" s="62"/>
      <c r="EM304" s="62"/>
      <c r="EN304" s="62"/>
      <c r="EO304" s="5"/>
      <c r="EP304" s="5"/>
      <c r="EQ304" s="5"/>
      <c r="ER304" s="5"/>
      <c r="ES304" s="5"/>
      <c r="ET304" s="5"/>
      <c r="EU304" s="5"/>
      <c r="EV304" s="5"/>
      <c r="EW304" s="5"/>
      <c r="EX304" s="5"/>
      <c r="EY304" s="5"/>
      <c r="EZ304" s="5"/>
      <c r="FA304" s="5"/>
      <c r="FB304" s="5"/>
      <c r="FC304" s="5"/>
      <c r="FD304" s="62"/>
      <c r="FE304" s="62"/>
      <c r="FF304" s="62"/>
      <c r="FG304" s="62"/>
      <c r="FH304" s="62"/>
      <c r="FI304" s="62"/>
      <c r="FJ304" s="62"/>
      <c r="FK304" s="62"/>
      <c r="FL304" s="62"/>
      <c r="FM304" s="62"/>
      <c r="FN304" s="62"/>
      <c r="FO304" s="62"/>
      <c r="FP304" s="62"/>
      <c r="FQ304" s="62"/>
      <c r="FR304" s="62"/>
      <c r="FS304" s="5"/>
      <c r="FT304" s="5"/>
      <c r="FU304" s="5"/>
      <c r="FV304" s="5"/>
      <c r="FW304" s="5"/>
      <c r="FX304" s="5"/>
      <c r="FY304" s="5"/>
      <c r="FZ304" s="5"/>
      <c r="GA304" s="5"/>
      <c r="GB304" s="5"/>
      <c r="GC304" s="5"/>
      <c r="GD304" s="5"/>
      <c r="GE304" s="5"/>
      <c r="GF304" s="5"/>
      <c r="GG304" s="5"/>
      <c r="GH304" s="62"/>
      <c r="GI304" s="62"/>
      <c r="GJ304" s="62"/>
      <c r="GK304" s="62"/>
      <c r="GL304" s="62"/>
      <c r="GM304" s="62"/>
      <c r="GN304" s="62"/>
      <c r="GO304" s="62"/>
      <c r="GP304" s="62"/>
      <c r="GQ304" s="62"/>
      <c r="GR304" s="62"/>
      <c r="GS304" s="62"/>
      <c r="GT304" s="62"/>
      <c r="GU304" s="62"/>
      <c r="GV304" s="62"/>
      <c r="GW304" s="5"/>
      <c r="GX304" s="5"/>
      <c r="GY304" s="5"/>
      <c r="GZ304" s="5"/>
      <c r="HA304" s="5"/>
      <c r="HB304" s="5"/>
      <c r="HC304" s="5"/>
      <c r="HD304" s="5"/>
      <c r="HE304" s="5"/>
      <c r="HF304" s="5"/>
      <c r="HG304" s="5"/>
      <c r="HH304" s="5"/>
      <c r="HI304" s="5"/>
      <c r="HJ304" s="5"/>
      <c r="HK304" s="5"/>
      <c r="HL304" s="62"/>
      <c r="HM304" s="62"/>
      <c r="HN304" s="62"/>
      <c r="HO304" s="62"/>
      <c r="HP304" s="62"/>
      <c r="HQ304" s="62"/>
      <c r="HR304" s="62"/>
      <c r="HS304" s="62"/>
      <c r="HT304" s="62"/>
      <c r="HU304" s="62"/>
      <c r="HV304" s="62"/>
      <c r="HW304" s="62"/>
      <c r="HX304" s="62"/>
      <c r="HY304" s="62"/>
      <c r="HZ304" s="62"/>
      <c r="IA304" s="5"/>
      <c r="IB304" s="5"/>
      <c r="IC304" s="5"/>
      <c r="ID304" s="5"/>
      <c r="IE304" s="5"/>
      <c r="IF304" s="5"/>
      <c r="IG304" s="5"/>
      <c r="IH304" s="5"/>
      <c r="II304" s="5"/>
      <c r="IJ304" s="5"/>
      <c r="IK304" s="5"/>
      <c r="IL304" s="5"/>
      <c r="IM304" s="5"/>
      <c r="IN304" s="5"/>
      <c r="IO304" s="5"/>
      <c r="IP304" s="62"/>
      <c r="IQ304" s="62"/>
      <c r="IR304" s="62"/>
      <c r="IS304" s="62"/>
      <c r="IT304" s="62"/>
      <c r="IU304" s="62"/>
      <c r="IV304" s="62"/>
      <c r="IW304" s="62"/>
      <c r="IX304" s="62"/>
      <c r="IY304" s="62"/>
      <c r="IZ304" s="62"/>
      <c r="JA304" s="62"/>
      <c r="JB304" s="62"/>
      <c r="JC304" s="62"/>
      <c r="JD304" s="62"/>
      <c r="JE304" s="5"/>
      <c r="JF304" s="5"/>
      <c r="JG304" s="5"/>
      <c r="JH304" s="5"/>
      <c r="JI304" s="5"/>
      <c r="JJ304" s="5"/>
      <c r="JK304" s="5"/>
      <c r="JL304" s="5"/>
      <c r="JM304" s="5"/>
      <c r="JN304" s="5"/>
      <c r="JO304" s="5"/>
      <c r="JP304" s="5"/>
      <c r="JQ304" s="5"/>
      <c r="JR304" s="5"/>
      <c r="JS304" s="5"/>
      <c r="JT304" s="62"/>
      <c r="JU304" s="62"/>
      <c r="JV304" s="62"/>
      <c r="JW304" s="62"/>
      <c r="JX304" s="62"/>
      <c r="JY304" s="62"/>
      <c r="JZ304" s="62"/>
      <c r="KA304" s="62"/>
      <c r="KB304" s="62"/>
      <c r="KC304" s="62"/>
      <c r="KD304" s="62"/>
      <c r="KE304" s="62"/>
      <c r="KF304" s="62"/>
      <c r="KG304" s="62"/>
      <c r="KH304" s="62"/>
      <c r="KI304" s="5"/>
      <c r="KJ304" s="5"/>
      <c r="KK304" s="5"/>
      <c r="KL304" s="5"/>
      <c r="KM304" s="5"/>
      <c r="KN304" s="5"/>
      <c r="KO304" s="5"/>
      <c r="KP304" s="5"/>
      <c r="KQ304" s="5"/>
      <c r="KR304" s="5"/>
      <c r="KS304" s="5"/>
      <c r="KT304" s="5"/>
      <c r="KU304" s="5"/>
      <c r="KV304" s="5"/>
      <c r="KW304" s="5"/>
      <c r="KX304" s="62"/>
      <c r="KY304" s="62"/>
      <c r="KZ304" s="62"/>
      <c r="LA304" s="62"/>
      <c r="LB304" s="62"/>
      <c r="LC304" s="62"/>
      <c r="LD304" s="62"/>
      <c r="LE304" s="62"/>
      <c r="LF304" s="62"/>
      <c r="LG304" s="62"/>
      <c r="LH304" s="62"/>
      <c r="LI304" s="62"/>
      <c r="LJ304" s="62"/>
      <c r="LK304" s="62"/>
      <c r="LL304" s="62"/>
    </row>
    <row r="305" spans="1:324" x14ac:dyDescent="0.35">
      <c r="A305" s="131">
        <v>301</v>
      </c>
      <c r="B305" s="170"/>
      <c r="C305" s="170"/>
      <c r="D305" s="152">
        <v>491</v>
      </c>
      <c r="E305" s="72" t="str">
        <f>'BVEM Scorecard'!F304</f>
        <v>Solar</v>
      </c>
      <c r="F305" s="96"/>
      <c r="G305" s="96"/>
      <c r="H305" s="96"/>
      <c r="I305" s="96"/>
      <c r="J305" s="66"/>
      <c r="K305" s="66"/>
      <c r="L305" s="66"/>
      <c r="M305" s="66"/>
      <c r="N305" s="66"/>
      <c r="O305" s="66"/>
      <c r="P305" s="66"/>
      <c r="Q305" s="66"/>
      <c r="R305" s="66"/>
      <c r="S305" s="66"/>
      <c r="T305" s="66"/>
      <c r="U305" s="66"/>
      <c r="V305" s="66"/>
      <c r="W305" s="66"/>
      <c r="X305" s="35"/>
      <c r="Y305" s="5"/>
      <c r="Z305" s="5"/>
      <c r="AA305" s="5"/>
      <c r="AB305" s="5"/>
      <c r="AC305" s="5"/>
      <c r="AD305" s="5"/>
      <c r="AE305" s="5"/>
      <c r="AF305" s="5"/>
      <c r="AG305" s="5"/>
      <c r="AH305" s="5"/>
      <c r="AI305" s="5"/>
      <c r="AJ305" s="35"/>
      <c r="AK305" s="35"/>
      <c r="AL305" s="35"/>
      <c r="AM305" s="35"/>
      <c r="AN305" s="62"/>
      <c r="AO305" s="62"/>
      <c r="AP305" s="62"/>
      <c r="AQ305" s="62"/>
      <c r="AR305" s="62"/>
      <c r="AS305" s="62"/>
      <c r="AT305" s="62"/>
      <c r="AU305" s="62"/>
      <c r="AV305" s="62"/>
      <c r="AW305" s="62"/>
      <c r="AX305" s="62"/>
      <c r="AY305" s="62"/>
      <c r="AZ305" s="62"/>
      <c r="BA305" s="62"/>
      <c r="BB305" s="62"/>
      <c r="BC305" s="5"/>
      <c r="BD305" s="5"/>
      <c r="BE305" s="5"/>
      <c r="BF305" s="5"/>
      <c r="BG305" s="5"/>
      <c r="BH305" s="5"/>
      <c r="BI305" s="5"/>
      <c r="BJ305" s="5"/>
      <c r="BK305" s="5"/>
      <c r="BL305" s="5"/>
      <c r="BM305" s="5"/>
      <c r="BN305" s="5"/>
      <c r="BO305" s="5"/>
      <c r="BP305" s="5"/>
      <c r="BQ305" s="5"/>
      <c r="BR305" s="62"/>
      <c r="BS305" s="62"/>
      <c r="BT305" s="62"/>
      <c r="BU305" s="62"/>
      <c r="BV305" s="62"/>
      <c r="BW305" s="62"/>
      <c r="BX305" s="62"/>
      <c r="BY305" s="62"/>
      <c r="BZ305" s="62"/>
      <c r="CA305" s="62"/>
      <c r="CB305" s="62"/>
      <c r="CC305" s="62"/>
      <c r="CD305" s="62"/>
      <c r="CE305" s="62"/>
      <c r="CF305" s="62"/>
      <c r="CG305" s="5"/>
      <c r="CH305" s="5"/>
      <c r="CI305" s="5"/>
      <c r="CJ305" s="5"/>
      <c r="CK305" s="5"/>
      <c r="CL305" s="5"/>
      <c r="CM305" s="5"/>
      <c r="CN305" s="5"/>
      <c r="CO305" s="5"/>
      <c r="CP305" s="5"/>
      <c r="CQ305" s="5"/>
      <c r="CR305" s="5"/>
      <c r="CS305" s="5"/>
      <c r="CT305" s="5"/>
      <c r="CU305" s="5"/>
      <c r="CV305" s="62"/>
      <c r="CW305" s="62"/>
      <c r="CX305" s="62"/>
      <c r="CY305" s="62"/>
      <c r="CZ305" s="62"/>
      <c r="DA305" s="62"/>
      <c r="DB305" s="62"/>
      <c r="DC305" s="62"/>
      <c r="DD305" s="62"/>
      <c r="DE305" s="62"/>
      <c r="DF305" s="62"/>
      <c r="DG305" s="62"/>
      <c r="DH305" s="62"/>
      <c r="DI305" s="62"/>
      <c r="DJ305" s="62"/>
      <c r="DK305" s="5"/>
      <c r="DL305" s="5"/>
      <c r="DM305" s="5"/>
      <c r="DN305" s="5"/>
      <c r="DO305" s="5"/>
      <c r="DP305" s="5"/>
      <c r="DQ305" s="5"/>
      <c r="DR305" s="5"/>
      <c r="DS305" s="5"/>
      <c r="DT305" s="5"/>
      <c r="DU305" s="5"/>
      <c r="DV305" s="5"/>
      <c r="DW305" s="5"/>
      <c r="DX305" s="5"/>
      <c r="DY305" s="5"/>
      <c r="DZ305" s="62"/>
      <c r="EA305" s="62"/>
      <c r="EB305" s="62"/>
      <c r="EC305" s="62"/>
      <c r="ED305" s="62"/>
      <c r="EE305" s="62"/>
      <c r="EF305" s="62"/>
      <c r="EG305" s="62"/>
      <c r="EH305" s="62"/>
      <c r="EI305" s="62"/>
      <c r="EJ305" s="62"/>
      <c r="EK305" s="62"/>
      <c r="EL305" s="62"/>
      <c r="EM305" s="62"/>
      <c r="EN305" s="62"/>
      <c r="EO305" s="5"/>
      <c r="EP305" s="5"/>
      <c r="EQ305" s="5"/>
      <c r="ER305" s="5"/>
      <c r="ES305" s="5"/>
      <c r="ET305" s="5"/>
      <c r="EU305" s="5"/>
      <c r="EV305" s="5"/>
      <c r="EW305" s="5"/>
      <c r="EX305" s="5"/>
      <c r="EY305" s="5"/>
      <c r="EZ305" s="5"/>
      <c r="FA305" s="5"/>
      <c r="FB305" s="5"/>
      <c r="FC305" s="5"/>
      <c r="FD305" s="62"/>
      <c r="FE305" s="62"/>
      <c r="FF305" s="62"/>
      <c r="FG305" s="62"/>
      <c r="FH305" s="62"/>
      <c r="FI305" s="62"/>
      <c r="FJ305" s="62"/>
      <c r="FK305" s="62"/>
      <c r="FL305" s="62"/>
      <c r="FM305" s="62"/>
      <c r="FN305" s="62"/>
      <c r="FO305" s="62"/>
      <c r="FP305" s="62"/>
      <c r="FQ305" s="62"/>
      <c r="FR305" s="62"/>
      <c r="FS305" s="5"/>
      <c r="FT305" s="5"/>
      <c r="FU305" s="5"/>
      <c r="FV305" s="5"/>
      <c r="FW305" s="5"/>
      <c r="FX305" s="5"/>
      <c r="FY305" s="5"/>
      <c r="FZ305" s="5"/>
      <c r="GA305" s="5"/>
      <c r="GB305" s="5"/>
      <c r="GC305" s="5"/>
      <c r="GD305" s="5"/>
      <c r="GE305" s="5"/>
      <c r="GF305" s="5"/>
      <c r="GG305" s="5"/>
      <c r="GH305" s="62"/>
      <c r="GI305" s="62"/>
      <c r="GJ305" s="62"/>
      <c r="GK305" s="62"/>
      <c r="GL305" s="62"/>
      <c r="GM305" s="62"/>
      <c r="GN305" s="62"/>
      <c r="GO305" s="62"/>
      <c r="GP305" s="62"/>
      <c r="GQ305" s="62"/>
      <c r="GR305" s="62"/>
      <c r="GS305" s="62"/>
      <c r="GT305" s="62"/>
      <c r="GU305" s="62"/>
      <c r="GV305" s="62"/>
      <c r="GW305" s="5"/>
      <c r="GX305" s="5"/>
      <c r="GY305" s="5"/>
      <c r="GZ305" s="5"/>
      <c r="HA305" s="5"/>
      <c r="HB305" s="5"/>
      <c r="HC305" s="5"/>
      <c r="HD305" s="5"/>
      <c r="HE305" s="5"/>
      <c r="HF305" s="5"/>
      <c r="HG305" s="5"/>
      <c r="HH305" s="5"/>
      <c r="HI305" s="5"/>
      <c r="HJ305" s="5"/>
      <c r="HK305" s="5"/>
      <c r="HL305" s="62"/>
      <c r="HM305" s="62"/>
      <c r="HN305" s="62"/>
      <c r="HO305" s="62"/>
      <c r="HP305" s="62"/>
      <c r="HQ305" s="62"/>
      <c r="HR305" s="62"/>
      <c r="HS305" s="62"/>
      <c r="HT305" s="62"/>
      <c r="HU305" s="62"/>
      <c r="HV305" s="62"/>
      <c r="HW305" s="62"/>
      <c r="HX305" s="62"/>
      <c r="HY305" s="62"/>
      <c r="HZ305" s="62"/>
      <c r="IA305" s="5"/>
      <c r="IB305" s="5"/>
      <c r="IC305" s="5"/>
      <c r="ID305" s="5"/>
      <c r="IE305" s="5"/>
      <c r="IF305" s="5"/>
      <c r="IG305" s="5"/>
      <c r="IH305" s="5"/>
      <c r="II305" s="5"/>
      <c r="IJ305" s="5"/>
      <c r="IK305" s="5"/>
      <c r="IL305" s="5"/>
      <c r="IM305" s="5"/>
      <c r="IN305" s="5"/>
      <c r="IO305" s="5"/>
      <c r="IP305" s="62"/>
      <c r="IQ305" s="62"/>
      <c r="IR305" s="62"/>
      <c r="IS305" s="62"/>
      <c r="IT305" s="62"/>
      <c r="IU305" s="62"/>
      <c r="IV305" s="62"/>
      <c r="IW305" s="62"/>
      <c r="IX305" s="62"/>
      <c r="IY305" s="62"/>
      <c r="IZ305" s="62"/>
      <c r="JA305" s="62"/>
      <c r="JB305" s="62"/>
      <c r="JC305" s="62"/>
      <c r="JD305" s="62"/>
      <c r="JE305" s="5"/>
      <c r="JF305" s="5"/>
      <c r="JG305" s="5"/>
      <c r="JH305" s="5"/>
      <c r="JI305" s="5"/>
      <c r="JJ305" s="5"/>
      <c r="JK305" s="5"/>
      <c r="JL305" s="5"/>
      <c r="JM305" s="5"/>
      <c r="JN305" s="5"/>
      <c r="JO305" s="5"/>
      <c r="JP305" s="5"/>
      <c r="JQ305" s="5"/>
      <c r="JR305" s="5"/>
      <c r="JS305" s="5"/>
      <c r="JT305" s="62"/>
      <c r="JU305" s="62"/>
      <c r="JV305" s="62"/>
      <c r="JW305" s="62"/>
      <c r="JX305" s="62"/>
      <c r="JY305" s="62"/>
      <c r="JZ305" s="62"/>
      <c r="KA305" s="62"/>
      <c r="KB305" s="62"/>
      <c r="KC305" s="62"/>
      <c r="KD305" s="62"/>
      <c r="KE305" s="62"/>
      <c r="KF305" s="62"/>
      <c r="KG305" s="62"/>
      <c r="KH305" s="62"/>
      <c r="KI305" s="5"/>
      <c r="KJ305" s="5"/>
      <c r="KK305" s="5"/>
      <c r="KL305" s="5"/>
      <c r="KM305" s="5"/>
      <c r="KN305" s="5"/>
      <c r="KO305" s="5"/>
      <c r="KP305" s="5"/>
      <c r="KQ305" s="5"/>
      <c r="KR305" s="5"/>
      <c r="KS305" s="5"/>
      <c r="KT305" s="5"/>
      <c r="KU305" s="5"/>
      <c r="KV305" s="5"/>
      <c r="KW305" s="5"/>
      <c r="KX305" s="62"/>
      <c r="KY305" s="62"/>
      <c r="KZ305" s="62"/>
      <c r="LA305" s="62"/>
      <c r="LB305" s="62"/>
      <c r="LC305" s="62"/>
      <c r="LD305" s="62"/>
      <c r="LE305" s="62"/>
      <c r="LF305" s="62"/>
      <c r="LG305" s="62"/>
      <c r="LH305" s="62"/>
      <c r="LI305" s="62"/>
      <c r="LJ305" s="62"/>
      <c r="LK305" s="62"/>
      <c r="LL305" s="62"/>
    </row>
    <row r="306" spans="1:324" x14ac:dyDescent="0.35">
      <c r="A306" s="131">
        <v>302</v>
      </c>
      <c r="B306" s="170"/>
      <c r="C306" s="170"/>
      <c r="D306" s="152">
        <v>440</v>
      </c>
      <c r="E306" s="72" t="str">
        <f>'BVEM Scorecard'!F305</f>
        <v>Solar</v>
      </c>
      <c r="F306" s="96"/>
      <c r="G306" s="96"/>
      <c r="H306" s="96"/>
      <c r="I306" s="96"/>
      <c r="J306" s="66"/>
      <c r="K306" s="66"/>
      <c r="L306" s="66"/>
      <c r="M306" s="66"/>
      <c r="N306" s="66"/>
      <c r="O306" s="66"/>
      <c r="P306" s="66"/>
      <c r="Q306" s="66"/>
      <c r="R306" s="66"/>
      <c r="S306" s="66"/>
      <c r="T306" s="66"/>
      <c r="U306" s="66"/>
      <c r="V306" s="66"/>
      <c r="W306" s="66"/>
      <c r="X306" s="35"/>
      <c r="Y306" s="5"/>
      <c r="Z306" s="5"/>
      <c r="AA306" s="5"/>
      <c r="AB306" s="5"/>
      <c r="AC306" s="5"/>
      <c r="AD306" s="5"/>
      <c r="AE306" s="5"/>
      <c r="AF306" s="5"/>
      <c r="AG306" s="5"/>
      <c r="AH306" s="5"/>
      <c r="AI306" s="5"/>
      <c r="AJ306" s="35"/>
      <c r="AK306" s="35"/>
      <c r="AL306" s="35"/>
      <c r="AM306" s="35"/>
      <c r="AN306" s="62"/>
      <c r="AO306" s="62"/>
      <c r="AP306" s="62"/>
      <c r="AQ306" s="62"/>
      <c r="AR306" s="62"/>
      <c r="AS306" s="62"/>
      <c r="AT306" s="62"/>
      <c r="AU306" s="62"/>
      <c r="AV306" s="62"/>
      <c r="AW306" s="62"/>
      <c r="AX306" s="62"/>
      <c r="AY306" s="62"/>
      <c r="AZ306" s="62"/>
      <c r="BA306" s="62"/>
      <c r="BB306" s="62"/>
      <c r="BC306" s="5"/>
      <c r="BD306" s="5"/>
      <c r="BE306" s="5"/>
      <c r="BF306" s="5"/>
      <c r="BG306" s="5"/>
      <c r="BH306" s="5"/>
      <c r="BI306" s="5"/>
      <c r="BJ306" s="5"/>
      <c r="BK306" s="5"/>
      <c r="BL306" s="5"/>
      <c r="BM306" s="5"/>
      <c r="BN306" s="5"/>
      <c r="BO306" s="5"/>
      <c r="BP306" s="5"/>
      <c r="BQ306" s="5"/>
      <c r="BR306" s="62"/>
      <c r="BS306" s="62"/>
      <c r="BT306" s="62"/>
      <c r="BU306" s="62"/>
      <c r="BV306" s="62"/>
      <c r="BW306" s="62"/>
      <c r="BX306" s="62"/>
      <c r="BY306" s="62"/>
      <c r="BZ306" s="62"/>
      <c r="CA306" s="62"/>
      <c r="CB306" s="62"/>
      <c r="CC306" s="62"/>
      <c r="CD306" s="62"/>
      <c r="CE306" s="62"/>
      <c r="CF306" s="62"/>
      <c r="CG306" s="5"/>
      <c r="CH306" s="5"/>
      <c r="CI306" s="5"/>
      <c r="CJ306" s="5"/>
      <c r="CK306" s="5"/>
      <c r="CL306" s="5"/>
      <c r="CM306" s="5"/>
      <c r="CN306" s="5"/>
      <c r="CO306" s="5"/>
      <c r="CP306" s="5"/>
      <c r="CQ306" s="5"/>
      <c r="CR306" s="5"/>
      <c r="CS306" s="5"/>
      <c r="CT306" s="5"/>
      <c r="CU306" s="5"/>
      <c r="CV306" s="62"/>
      <c r="CW306" s="62"/>
      <c r="CX306" s="62"/>
      <c r="CY306" s="62"/>
      <c r="CZ306" s="62"/>
      <c r="DA306" s="62"/>
      <c r="DB306" s="62"/>
      <c r="DC306" s="62"/>
      <c r="DD306" s="62"/>
      <c r="DE306" s="62"/>
      <c r="DF306" s="62"/>
      <c r="DG306" s="62"/>
      <c r="DH306" s="62"/>
      <c r="DI306" s="62"/>
      <c r="DJ306" s="62"/>
      <c r="DK306" s="5"/>
      <c r="DL306" s="5"/>
      <c r="DM306" s="5"/>
      <c r="DN306" s="5"/>
      <c r="DO306" s="5"/>
      <c r="DP306" s="5"/>
      <c r="DQ306" s="5"/>
      <c r="DR306" s="5"/>
      <c r="DS306" s="5"/>
      <c r="DT306" s="5"/>
      <c r="DU306" s="5"/>
      <c r="DV306" s="5"/>
      <c r="DW306" s="5"/>
      <c r="DX306" s="5"/>
      <c r="DY306" s="5"/>
      <c r="DZ306" s="62"/>
      <c r="EA306" s="62"/>
      <c r="EB306" s="62"/>
      <c r="EC306" s="62"/>
      <c r="ED306" s="62"/>
      <c r="EE306" s="62"/>
      <c r="EF306" s="62"/>
      <c r="EG306" s="62"/>
      <c r="EH306" s="62"/>
      <c r="EI306" s="62"/>
      <c r="EJ306" s="62"/>
      <c r="EK306" s="62"/>
      <c r="EL306" s="62"/>
      <c r="EM306" s="62"/>
      <c r="EN306" s="62"/>
      <c r="EO306" s="5"/>
      <c r="EP306" s="5"/>
      <c r="EQ306" s="5"/>
      <c r="ER306" s="5"/>
      <c r="ES306" s="5"/>
      <c r="ET306" s="5"/>
      <c r="EU306" s="5"/>
      <c r="EV306" s="5"/>
      <c r="EW306" s="5"/>
      <c r="EX306" s="5"/>
      <c r="EY306" s="5"/>
      <c r="EZ306" s="5"/>
      <c r="FA306" s="5"/>
      <c r="FB306" s="5"/>
      <c r="FC306" s="5"/>
      <c r="FD306" s="62"/>
      <c r="FE306" s="62"/>
      <c r="FF306" s="62"/>
      <c r="FG306" s="62"/>
      <c r="FH306" s="62"/>
      <c r="FI306" s="62"/>
      <c r="FJ306" s="62"/>
      <c r="FK306" s="62"/>
      <c r="FL306" s="62"/>
      <c r="FM306" s="62"/>
      <c r="FN306" s="62"/>
      <c r="FO306" s="62"/>
      <c r="FP306" s="62"/>
      <c r="FQ306" s="62"/>
      <c r="FR306" s="62"/>
      <c r="FS306" s="5"/>
      <c r="FT306" s="5"/>
      <c r="FU306" s="5"/>
      <c r="FV306" s="5"/>
      <c r="FW306" s="5"/>
      <c r="FX306" s="5"/>
      <c r="FY306" s="5"/>
      <c r="FZ306" s="5"/>
      <c r="GA306" s="5"/>
      <c r="GB306" s="5"/>
      <c r="GC306" s="5"/>
      <c r="GD306" s="5"/>
      <c r="GE306" s="5"/>
      <c r="GF306" s="5"/>
      <c r="GG306" s="5"/>
      <c r="GH306" s="62"/>
      <c r="GI306" s="62"/>
      <c r="GJ306" s="62"/>
      <c r="GK306" s="62"/>
      <c r="GL306" s="62"/>
      <c r="GM306" s="62"/>
      <c r="GN306" s="62"/>
      <c r="GO306" s="62"/>
      <c r="GP306" s="62"/>
      <c r="GQ306" s="62"/>
      <c r="GR306" s="62"/>
      <c r="GS306" s="62"/>
      <c r="GT306" s="62"/>
      <c r="GU306" s="62"/>
      <c r="GV306" s="62"/>
      <c r="GW306" s="5"/>
      <c r="GX306" s="5"/>
      <c r="GY306" s="5"/>
      <c r="GZ306" s="5"/>
      <c r="HA306" s="5"/>
      <c r="HB306" s="5"/>
      <c r="HC306" s="5"/>
      <c r="HD306" s="5"/>
      <c r="HE306" s="5"/>
      <c r="HF306" s="5"/>
      <c r="HG306" s="5"/>
      <c r="HH306" s="5"/>
      <c r="HI306" s="5"/>
      <c r="HJ306" s="5"/>
      <c r="HK306" s="5"/>
      <c r="HL306" s="62"/>
      <c r="HM306" s="62"/>
      <c r="HN306" s="62"/>
      <c r="HO306" s="62"/>
      <c r="HP306" s="62"/>
      <c r="HQ306" s="62"/>
      <c r="HR306" s="62"/>
      <c r="HS306" s="62"/>
      <c r="HT306" s="62"/>
      <c r="HU306" s="62"/>
      <c r="HV306" s="62"/>
      <c r="HW306" s="62"/>
      <c r="HX306" s="62"/>
      <c r="HY306" s="62"/>
      <c r="HZ306" s="62"/>
      <c r="IA306" s="5"/>
      <c r="IB306" s="5"/>
      <c r="IC306" s="5"/>
      <c r="ID306" s="5"/>
      <c r="IE306" s="5"/>
      <c r="IF306" s="5"/>
      <c r="IG306" s="5"/>
      <c r="IH306" s="5"/>
      <c r="II306" s="5"/>
      <c r="IJ306" s="5"/>
      <c r="IK306" s="5"/>
      <c r="IL306" s="5"/>
      <c r="IM306" s="5"/>
      <c r="IN306" s="5"/>
      <c r="IO306" s="5"/>
      <c r="IP306" s="62"/>
      <c r="IQ306" s="62"/>
      <c r="IR306" s="62"/>
      <c r="IS306" s="62"/>
      <c r="IT306" s="62"/>
      <c r="IU306" s="62"/>
      <c r="IV306" s="62"/>
      <c r="IW306" s="62"/>
      <c r="IX306" s="62"/>
      <c r="IY306" s="62"/>
      <c r="IZ306" s="62"/>
      <c r="JA306" s="62"/>
      <c r="JB306" s="62"/>
      <c r="JC306" s="62"/>
      <c r="JD306" s="62"/>
      <c r="JE306" s="5"/>
      <c r="JF306" s="5"/>
      <c r="JG306" s="5"/>
      <c r="JH306" s="5"/>
      <c r="JI306" s="5"/>
      <c r="JJ306" s="5"/>
      <c r="JK306" s="5"/>
      <c r="JL306" s="5"/>
      <c r="JM306" s="5"/>
      <c r="JN306" s="5"/>
      <c r="JO306" s="5"/>
      <c r="JP306" s="5"/>
      <c r="JQ306" s="5"/>
      <c r="JR306" s="5"/>
      <c r="JS306" s="5"/>
      <c r="JT306" s="62"/>
      <c r="JU306" s="62"/>
      <c r="JV306" s="62"/>
      <c r="JW306" s="62"/>
      <c r="JX306" s="62"/>
      <c r="JY306" s="62"/>
      <c r="JZ306" s="62"/>
      <c r="KA306" s="62"/>
      <c r="KB306" s="62"/>
      <c r="KC306" s="62"/>
      <c r="KD306" s="62"/>
      <c r="KE306" s="62"/>
      <c r="KF306" s="62"/>
      <c r="KG306" s="62"/>
      <c r="KH306" s="62"/>
      <c r="KI306" s="5"/>
      <c r="KJ306" s="5"/>
      <c r="KK306" s="5"/>
      <c r="KL306" s="5"/>
      <c r="KM306" s="5"/>
      <c r="KN306" s="5"/>
      <c r="KO306" s="5"/>
      <c r="KP306" s="5"/>
      <c r="KQ306" s="5"/>
      <c r="KR306" s="5"/>
      <c r="KS306" s="5"/>
      <c r="KT306" s="5"/>
      <c r="KU306" s="5"/>
      <c r="KV306" s="5"/>
      <c r="KW306" s="5"/>
      <c r="KX306" s="62"/>
      <c r="KY306" s="62"/>
      <c r="KZ306" s="62"/>
      <c r="LA306" s="62"/>
      <c r="LB306" s="62"/>
      <c r="LC306" s="62"/>
      <c r="LD306" s="62"/>
      <c r="LE306" s="62"/>
      <c r="LF306" s="62"/>
      <c r="LG306" s="62"/>
      <c r="LH306" s="62"/>
      <c r="LI306" s="62"/>
      <c r="LJ306" s="62"/>
      <c r="LK306" s="62"/>
      <c r="LL306" s="62"/>
    </row>
    <row r="307" spans="1:324" x14ac:dyDescent="0.35">
      <c r="A307" s="131">
        <v>303</v>
      </c>
      <c r="B307" s="170"/>
      <c r="C307" s="170"/>
      <c r="D307" s="152">
        <v>1003</v>
      </c>
      <c r="E307" s="72" t="str">
        <f>'BVEM Scorecard'!F306</f>
        <v>Solar + Storage</v>
      </c>
      <c r="F307" s="96">
        <f t="shared" si="283"/>
        <v>1</v>
      </c>
      <c r="G307" s="96">
        <f t="shared" si="284"/>
        <v>1</v>
      </c>
      <c r="H307" s="96">
        <f t="shared" si="285"/>
        <v>0</v>
      </c>
      <c r="I307" s="96">
        <f t="shared" si="286"/>
        <v>0</v>
      </c>
      <c r="J307" s="66">
        <v>1</v>
      </c>
      <c r="K307" s="66">
        <v>1</v>
      </c>
      <c r="L307" s="66">
        <v>298</v>
      </c>
      <c r="M307" s="66">
        <v>0</v>
      </c>
      <c r="N307" s="66">
        <v>1</v>
      </c>
      <c r="O307" s="66">
        <f>AVERAGE(42.59,42.59,52.07,52.07,65.85,66.99,66.99,66.99,66.99,61.25,57.23,53.21,53.21)</f>
        <v>57.540769230769236</v>
      </c>
      <c r="P307" s="66"/>
      <c r="Q307" s="66">
        <v>1</v>
      </c>
      <c r="R307" s="66">
        <v>1</v>
      </c>
      <c r="S307" s="66">
        <v>1</v>
      </c>
      <c r="T307" s="66">
        <v>1</v>
      </c>
      <c r="U307" s="66">
        <v>1</v>
      </c>
      <c r="V307" s="66">
        <f t="shared" si="287"/>
        <v>5</v>
      </c>
      <c r="W307" s="66">
        <f t="shared" si="288"/>
        <v>1</v>
      </c>
      <c r="X307" s="35"/>
      <c r="Y307" s="5"/>
      <c r="Z307" s="5"/>
      <c r="AA307" s="5"/>
      <c r="AB307" s="5"/>
      <c r="AC307" s="5"/>
      <c r="AD307" s="5"/>
      <c r="AE307" s="5"/>
      <c r="AF307" s="5"/>
      <c r="AG307" s="5"/>
      <c r="AH307" s="5"/>
      <c r="AI307" s="5"/>
      <c r="AJ307" s="35"/>
      <c r="AK307" s="35"/>
      <c r="AL307" s="35"/>
      <c r="AM307" s="35"/>
      <c r="AN307" s="62"/>
      <c r="AO307" s="62"/>
      <c r="AP307" s="62"/>
      <c r="AQ307" s="62"/>
      <c r="AR307" s="62"/>
      <c r="AS307" s="62"/>
      <c r="AT307" s="62"/>
      <c r="AU307" s="62"/>
      <c r="AV307" s="62"/>
      <c r="AW307" s="62"/>
      <c r="AX307" s="62"/>
      <c r="AY307" s="62"/>
      <c r="AZ307" s="62"/>
      <c r="BA307" s="62"/>
      <c r="BB307" s="62"/>
      <c r="BC307" s="5"/>
      <c r="BD307" s="5"/>
      <c r="BE307" s="5"/>
      <c r="BF307" s="5"/>
      <c r="BG307" s="5"/>
      <c r="BH307" s="5"/>
      <c r="BI307" s="5"/>
      <c r="BJ307" s="5"/>
      <c r="BK307" s="5"/>
      <c r="BL307" s="5"/>
      <c r="BM307" s="5"/>
      <c r="BN307" s="5"/>
      <c r="BO307" s="5"/>
      <c r="BP307" s="5"/>
      <c r="BQ307" s="5"/>
      <c r="BR307" s="62"/>
      <c r="BS307" s="62"/>
      <c r="BT307" s="62"/>
      <c r="BU307" s="62"/>
      <c r="BV307" s="62"/>
      <c r="BW307" s="62"/>
      <c r="BX307" s="62"/>
      <c r="BY307" s="62"/>
      <c r="BZ307" s="62"/>
      <c r="CA307" s="62"/>
      <c r="CB307" s="62"/>
      <c r="CC307" s="62"/>
      <c r="CD307" s="62"/>
      <c r="CE307" s="62"/>
      <c r="CF307" s="62"/>
      <c r="CG307" s="5"/>
      <c r="CH307" s="5"/>
      <c r="CI307" s="5"/>
      <c r="CJ307" s="5"/>
      <c r="CK307" s="5"/>
      <c r="CL307" s="5"/>
      <c r="CM307" s="5"/>
      <c r="CN307" s="5"/>
      <c r="CO307" s="5"/>
      <c r="CP307" s="5"/>
      <c r="CQ307" s="5"/>
      <c r="CR307" s="5"/>
      <c r="CS307" s="5"/>
      <c r="CT307" s="5"/>
      <c r="CU307" s="5"/>
      <c r="CV307" s="62"/>
      <c r="CW307" s="62"/>
      <c r="CX307" s="62"/>
      <c r="CY307" s="62"/>
      <c r="CZ307" s="62"/>
      <c r="DA307" s="62"/>
      <c r="DB307" s="62"/>
      <c r="DC307" s="62"/>
      <c r="DD307" s="62"/>
      <c r="DE307" s="62"/>
      <c r="DF307" s="62"/>
      <c r="DG307" s="62"/>
      <c r="DH307" s="62"/>
      <c r="DI307" s="62"/>
      <c r="DJ307" s="62"/>
      <c r="DK307" s="5"/>
      <c r="DL307" s="5"/>
      <c r="DM307" s="5"/>
      <c r="DN307" s="5"/>
      <c r="DO307" s="5"/>
      <c r="DP307" s="5"/>
      <c r="DQ307" s="5"/>
      <c r="DR307" s="5"/>
      <c r="DS307" s="5"/>
      <c r="DT307" s="5"/>
      <c r="DU307" s="5"/>
      <c r="DV307" s="5"/>
      <c r="DW307" s="5"/>
      <c r="DX307" s="5"/>
      <c r="DY307" s="5"/>
      <c r="DZ307" s="62"/>
      <c r="EA307" s="62"/>
      <c r="EB307" s="62"/>
      <c r="EC307" s="62"/>
      <c r="ED307" s="62"/>
      <c r="EE307" s="62"/>
      <c r="EF307" s="62"/>
      <c r="EG307" s="62"/>
      <c r="EH307" s="62"/>
      <c r="EI307" s="62"/>
      <c r="EJ307" s="62"/>
      <c r="EK307" s="62"/>
      <c r="EL307" s="62"/>
      <c r="EM307" s="62"/>
      <c r="EN307" s="62"/>
      <c r="EO307" s="5"/>
      <c r="EP307" s="5"/>
      <c r="EQ307" s="5"/>
      <c r="ER307" s="5"/>
      <c r="ES307" s="5"/>
      <c r="ET307" s="5"/>
      <c r="EU307" s="5"/>
      <c r="EV307" s="5"/>
      <c r="EW307" s="5"/>
      <c r="EX307" s="5"/>
      <c r="EY307" s="5"/>
      <c r="EZ307" s="5"/>
      <c r="FA307" s="5"/>
      <c r="FB307" s="5"/>
      <c r="FC307" s="5"/>
      <c r="FD307" s="62"/>
      <c r="FE307" s="62"/>
      <c r="FF307" s="62"/>
      <c r="FG307" s="62"/>
      <c r="FH307" s="62"/>
      <c r="FI307" s="62"/>
      <c r="FJ307" s="62"/>
      <c r="FK307" s="62"/>
      <c r="FL307" s="62"/>
      <c r="FM307" s="62"/>
      <c r="FN307" s="62"/>
      <c r="FO307" s="62"/>
      <c r="FP307" s="62"/>
      <c r="FQ307" s="62"/>
      <c r="FR307" s="62"/>
      <c r="FS307" s="5"/>
      <c r="FT307" s="5"/>
      <c r="FU307" s="5"/>
      <c r="FV307" s="5"/>
      <c r="FW307" s="5"/>
      <c r="FX307" s="5"/>
      <c r="FY307" s="5"/>
      <c r="FZ307" s="5"/>
      <c r="GA307" s="5"/>
      <c r="GB307" s="5"/>
      <c r="GC307" s="5"/>
      <c r="GD307" s="5"/>
      <c r="GE307" s="5"/>
      <c r="GF307" s="5"/>
      <c r="GG307" s="5"/>
      <c r="GH307" s="62"/>
      <c r="GI307" s="62"/>
      <c r="GJ307" s="62"/>
      <c r="GK307" s="62"/>
      <c r="GL307" s="62"/>
      <c r="GM307" s="62"/>
      <c r="GN307" s="62"/>
      <c r="GO307" s="62"/>
      <c r="GP307" s="62"/>
      <c r="GQ307" s="62"/>
      <c r="GR307" s="62"/>
      <c r="GS307" s="62"/>
      <c r="GT307" s="62"/>
      <c r="GU307" s="62"/>
      <c r="GV307" s="62"/>
      <c r="GW307" s="5"/>
      <c r="GX307" s="5"/>
      <c r="GY307" s="5"/>
      <c r="GZ307" s="5"/>
      <c r="HA307" s="5"/>
      <c r="HB307" s="5"/>
      <c r="HC307" s="5"/>
      <c r="HD307" s="5"/>
      <c r="HE307" s="5"/>
      <c r="HF307" s="5"/>
      <c r="HG307" s="5"/>
      <c r="HH307" s="5"/>
      <c r="HI307" s="5"/>
      <c r="HJ307" s="5"/>
      <c r="HK307" s="5"/>
      <c r="HL307" s="62"/>
      <c r="HM307" s="62"/>
      <c r="HN307" s="62"/>
      <c r="HO307" s="62"/>
      <c r="HP307" s="62"/>
      <c r="HQ307" s="62"/>
      <c r="HR307" s="62"/>
      <c r="HS307" s="62"/>
      <c r="HT307" s="62"/>
      <c r="HU307" s="62"/>
      <c r="HV307" s="62"/>
      <c r="HW307" s="62"/>
      <c r="HX307" s="62"/>
      <c r="HY307" s="62"/>
      <c r="HZ307" s="62"/>
      <c r="IA307" s="5"/>
      <c r="IB307" s="5"/>
      <c r="IC307" s="5"/>
      <c r="ID307" s="5"/>
      <c r="IE307" s="5"/>
      <c r="IF307" s="5"/>
      <c r="IG307" s="5"/>
      <c r="IH307" s="5"/>
      <c r="II307" s="5"/>
      <c r="IJ307" s="5"/>
      <c r="IK307" s="5"/>
      <c r="IL307" s="5"/>
      <c r="IM307" s="5"/>
      <c r="IN307" s="5"/>
      <c r="IO307" s="5"/>
      <c r="IP307" s="62"/>
      <c r="IQ307" s="62"/>
      <c r="IR307" s="62"/>
      <c r="IS307" s="62"/>
      <c r="IT307" s="62"/>
      <c r="IU307" s="62"/>
      <c r="IV307" s="62"/>
      <c r="IW307" s="62"/>
      <c r="IX307" s="62"/>
      <c r="IY307" s="62"/>
      <c r="IZ307" s="62"/>
      <c r="JA307" s="62"/>
      <c r="JB307" s="62"/>
      <c r="JC307" s="62"/>
      <c r="JD307" s="62"/>
      <c r="JE307" s="5"/>
      <c r="JF307" s="5"/>
      <c r="JG307" s="5"/>
      <c r="JH307" s="5"/>
      <c r="JI307" s="5"/>
      <c r="JJ307" s="5"/>
      <c r="JK307" s="5"/>
      <c r="JL307" s="5"/>
      <c r="JM307" s="5"/>
      <c r="JN307" s="5"/>
      <c r="JO307" s="5"/>
      <c r="JP307" s="5"/>
      <c r="JQ307" s="5"/>
      <c r="JR307" s="5"/>
      <c r="JS307" s="5"/>
      <c r="JT307" s="62"/>
      <c r="JU307" s="62"/>
      <c r="JV307" s="62"/>
      <c r="JW307" s="62"/>
      <c r="JX307" s="62"/>
      <c r="JY307" s="62"/>
      <c r="JZ307" s="62"/>
      <c r="KA307" s="62"/>
      <c r="KB307" s="62"/>
      <c r="KC307" s="62"/>
      <c r="KD307" s="62"/>
      <c r="KE307" s="62"/>
      <c r="KF307" s="62"/>
      <c r="KG307" s="62"/>
      <c r="KH307" s="62"/>
      <c r="KI307" s="5"/>
      <c r="KJ307" s="5"/>
      <c r="KK307" s="5"/>
      <c r="KL307" s="5"/>
      <c r="KM307" s="5"/>
      <c r="KN307" s="5"/>
      <c r="KO307" s="5"/>
      <c r="KP307" s="5"/>
      <c r="KQ307" s="5"/>
      <c r="KR307" s="5"/>
      <c r="KS307" s="5"/>
      <c r="KT307" s="5"/>
      <c r="KU307" s="5"/>
      <c r="KV307" s="5"/>
      <c r="KW307" s="5"/>
      <c r="KX307" s="62"/>
      <c r="KY307" s="62"/>
      <c r="KZ307" s="62"/>
      <c r="LA307" s="62"/>
      <c r="LB307" s="62"/>
      <c r="LC307" s="62"/>
      <c r="LD307" s="62"/>
      <c r="LE307" s="62"/>
      <c r="LF307" s="62"/>
      <c r="LG307" s="62"/>
      <c r="LH307" s="62"/>
      <c r="LI307" s="62"/>
      <c r="LJ307" s="62"/>
      <c r="LK307" s="62"/>
      <c r="LL307" s="62"/>
    </row>
    <row r="308" spans="1:324" x14ac:dyDescent="0.35">
      <c r="A308" s="131">
        <v>304</v>
      </c>
      <c r="B308" s="170"/>
      <c r="C308" s="170"/>
      <c r="D308" s="152">
        <v>445</v>
      </c>
      <c r="E308" s="72" t="str">
        <f>'BVEM Scorecard'!F307</f>
        <v>Solar</v>
      </c>
      <c r="F308" s="96"/>
      <c r="G308" s="96"/>
      <c r="H308" s="96"/>
      <c r="I308" s="96"/>
      <c r="J308" s="66"/>
      <c r="K308" s="66"/>
      <c r="L308" s="66"/>
      <c r="M308" s="66"/>
      <c r="N308" s="66"/>
      <c r="O308" s="66"/>
      <c r="P308" s="66"/>
      <c r="Q308" s="66"/>
      <c r="R308" s="66"/>
      <c r="S308" s="66"/>
      <c r="T308" s="66"/>
      <c r="U308" s="66"/>
      <c r="V308" s="66"/>
      <c r="W308" s="66"/>
      <c r="X308" s="35"/>
      <c r="Y308" s="5"/>
      <c r="Z308" s="5"/>
      <c r="AA308" s="5"/>
      <c r="AB308" s="5"/>
      <c r="AC308" s="5"/>
      <c r="AD308" s="5"/>
      <c r="AE308" s="5"/>
      <c r="AF308" s="5"/>
      <c r="AG308" s="5"/>
      <c r="AH308" s="5"/>
      <c r="AI308" s="5"/>
      <c r="AJ308" s="35"/>
      <c r="AK308" s="35"/>
      <c r="AL308" s="35"/>
      <c r="AM308" s="35"/>
      <c r="AN308" s="62"/>
      <c r="AO308" s="62"/>
      <c r="AP308" s="62"/>
      <c r="AQ308" s="62"/>
      <c r="AR308" s="62"/>
      <c r="AS308" s="62"/>
      <c r="AT308" s="62"/>
      <c r="AU308" s="62"/>
      <c r="AV308" s="62"/>
      <c r="AW308" s="62"/>
      <c r="AX308" s="62"/>
      <c r="AY308" s="62"/>
      <c r="AZ308" s="62"/>
      <c r="BA308" s="62"/>
      <c r="BB308" s="62"/>
      <c r="BC308" s="5"/>
      <c r="BD308" s="5"/>
      <c r="BE308" s="5"/>
      <c r="BF308" s="5"/>
      <c r="BG308" s="5"/>
      <c r="BH308" s="5"/>
      <c r="BI308" s="5"/>
      <c r="BJ308" s="5"/>
      <c r="BK308" s="5"/>
      <c r="BL308" s="5"/>
      <c r="BM308" s="5"/>
      <c r="BN308" s="5"/>
      <c r="BO308" s="5"/>
      <c r="BP308" s="5"/>
      <c r="BQ308" s="5"/>
      <c r="BR308" s="62"/>
      <c r="BS308" s="62"/>
      <c r="BT308" s="62"/>
      <c r="BU308" s="62"/>
      <c r="BV308" s="62"/>
      <c r="BW308" s="62"/>
      <c r="BX308" s="62"/>
      <c r="BY308" s="62"/>
      <c r="BZ308" s="62"/>
      <c r="CA308" s="62"/>
      <c r="CB308" s="62"/>
      <c r="CC308" s="62"/>
      <c r="CD308" s="62"/>
      <c r="CE308" s="62"/>
      <c r="CF308" s="62"/>
      <c r="CG308" s="5"/>
      <c r="CH308" s="5"/>
      <c r="CI308" s="5"/>
      <c r="CJ308" s="5"/>
      <c r="CK308" s="5"/>
      <c r="CL308" s="5"/>
      <c r="CM308" s="5"/>
      <c r="CN308" s="5"/>
      <c r="CO308" s="5"/>
      <c r="CP308" s="5"/>
      <c r="CQ308" s="5"/>
      <c r="CR308" s="5"/>
      <c r="CS308" s="5"/>
      <c r="CT308" s="5"/>
      <c r="CU308" s="5"/>
      <c r="CV308" s="62"/>
      <c r="CW308" s="62"/>
      <c r="CX308" s="62"/>
      <c r="CY308" s="62"/>
      <c r="CZ308" s="62"/>
      <c r="DA308" s="62"/>
      <c r="DB308" s="62"/>
      <c r="DC308" s="62"/>
      <c r="DD308" s="62"/>
      <c r="DE308" s="62"/>
      <c r="DF308" s="62"/>
      <c r="DG308" s="62"/>
      <c r="DH308" s="62"/>
      <c r="DI308" s="62"/>
      <c r="DJ308" s="62"/>
      <c r="DK308" s="5"/>
      <c r="DL308" s="5"/>
      <c r="DM308" s="5"/>
      <c r="DN308" s="5"/>
      <c r="DO308" s="5"/>
      <c r="DP308" s="5"/>
      <c r="DQ308" s="5"/>
      <c r="DR308" s="5"/>
      <c r="DS308" s="5"/>
      <c r="DT308" s="5"/>
      <c r="DU308" s="5"/>
      <c r="DV308" s="5"/>
      <c r="DW308" s="5"/>
      <c r="DX308" s="5"/>
      <c r="DY308" s="5"/>
      <c r="DZ308" s="62"/>
      <c r="EA308" s="62"/>
      <c r="EB308" s="62"/>
      <c r="EC308" s="62"/>
      <c r="ED308" s="62"/>
      <c r="EE308" s="62"/>
      <c r="EF308" s="62"/>
      <c r="EG308" s="62"/>
      <c r="EH308" s="62"/>
      <c r="EI308" s="62"/>
      <c r="EJ308" s="62"/>
      <c r="EK308" s="62"/>
      <c r="EL308" s="62"/>
      <c r="EM308" s="62"/>
      <c r="EN308" s="62"/>
      <c r="EO308" s="5"/>
      <c r="EP308" s="5"/>
      <c r="EQ308" s="5"/>
      <c r="ER308" s="5"/>
      <c r="ES308" s="5"/>
      <c r="ET308" s="5"/>
      <c r="EU308" s="5"/>
      <c r="EV308" s="5"/>
      <c r="EW308" s="5"/>
      <c r="EX308" s="5"/>
      <c r="EY308" s="5"/>
      <c r="EZ308" s="5"/>
      <c r="FA308" s="5"/>
      <c r="FB308" s="5"/>
      <c r="FC308" s="5"/>
      <c r="FD308" s="62"/>
      <c r="FE308" s="62"/>
      <c r="FF308" s="62"/>
      <c r="FG308" s="62"/>
      <c r="FH308" s="62"/>
      <c r="FI308" s="62"/>
      <c r="FJ308" s="62"/>
      <c r="FK308" s="62"/>
      <c r="FL308" s="62"/>
      <c r="FM308" s="62"/>
      <c r="FN308" s="62"/>
      <c r="FO308" s="62"/>
      <c r="FP308" s="62"/>
      <c r="FQ308" s="62"/>
      <c r="FR308" s="62"/>
      <c r="FS308" s="5"/>
      <c r="FT308" s="5"/>
      <c r="FU308" s="5"/>
      <c r="FV308" s="5"/>
      <c r="FW308" s="5"/>
      <c r="FX308" s="5"/>
      <c r="FY308" s="5"/>
      <c r="FZ308" s="5"/>
      <c r="GA308" s="5"/>
      <c r="GB308" s="5"/>
      <c r="GC308" s="5"/>
      <c r="GD308" s="5"/>
      <c r="GE308" s="5"/>
      <c r="GF308" s="5"/>
      <c r="GG308" s="5"/>
      <c r="GH308" s="62"/>
      <c r="GI308" s="62"/>
      <c r="GJ308" s="62"/>
      <c r="GK308" s="62"/>
      <c r="GL308" s="62"/>
      <c r="GM308" s="62"/>
      <c r="GN308" s="62"/>
      <c r="GO308" s="62"/>
      <c r="GP308" s="62"/>
      <c r="GQ308" s="62"/>
      <c r="GR308" s="62"/>
      <c r="GS308" s="62"/>
      <c r="GT308" s="62"/>
      <c r="GU308" s="62"/>
      <c r="GV308" s="62"/>
      <c r="GW308" s="5"/>
      <c r="GX308" s="5"/>
      <c r="GY308" s="5"/>
      <c r="GZ308" s="5"/>
      <c r="HA308" s="5"/>
      <c r="HB308" s="5"/>
      <c r="HC308" s="5"/>
      <c r="HD308" s="5"/>
      <c r="HE308" s="5"/>
      <c r="HF308" s="5"/>
      <c r="HG308" s="5"/>
      <c r="HH308" s="5"/>
      <c r="HI308" s="5"/>
      <c r="HJ308" s="5"/>
      <c r="HK308" s="5"/>
      <c r="HL308" s="62"/>
      <c r="HM308" s="62"/>
      <c r="HN308" s="62"/>
      <c r="HO308" s="62"/>
      <c r="HP308" s="62"/>
      <c r="HQ308" s="62"/>
      <c r="HR308" s="62"/>
      <c r="HS308" s="62"/>
      <c r="HT308" s="62"/>
      <c r="HU308" s="62"/>
      <c r="HV308" s="62"/>
      <c r="HW308" s="62"/>
      <c r="HX308" s="62"/>
      <c r="HY308" s="62"/>
      <c r="HZ308" s="62"/>
      <c r="IA308" s="5"/>
      <c r="IB308" s="5"/>
      <c r="IC308" s="5"/>
      <c r="ID308" s="5"/>
      <c r="IE308" s="5"/>
      <c r="IF308" s="5"/>
      <c r="IG308" s="5"/>
      <c r="IH308" s="5"/>
      <c r="II308" s="5"/>
      <c r="IJ308" s="5"/>
      <c r="IK308" s="5"/>
      <c r="IL308" s="5"/>
      <c r="IM308" s="5"/>
      <c r="IN308" s="5"/>
      <c r="IO308" s="5"/>
      <c r="IP308" s="62"/>
      <c r="IQ308" s="62"/>
      <c r="IR308" s="62"/>
      <c r="IS308" s="62"/>
      <c r="IT308" s="62"/>
      <c r="IU308" s="62"/>
      <c r="IV308" s="62"/>
      <c r="IW308" s="62"/>
      <c r="IX308" s="62"/>
      <c r="IY308" s="62"/>
      <c r="IZ308" s="62"/>
      <c r="JA308" s="62"/>
      <c r="JB308" s="62"/>
      <c r="JC308" s="62"/>
      <c r="JD308" s="62"/>
      <c r="JE308" s="5"/>
      <c r="JF308" s="5"/>
      <c r="JG308" s="5"/>
      <c r="JH308" s="5"/>
      <c r="JI308" s="5"/>
      <c r="JJ308" s="5"/>
      <c r="JK308" s="5"/>
      <c r="JL308" s="5"/>
      <c r="JM308" s="5"/>
      <c r="JN308" s="5"/>
      <c r="JO308" s="5"/>
      <c r="JP308" s="5"/>
      <c r="JQ308" s="5"/>
      <c r="JR308" s="5"/>
      <c r="JS308" s="5"/>
      <c r="JT308" s="62"/>
      <c r="JU308" s="62"/>
      <c r="JV308" s="62"/>
      <c r="JW308" s="62"/>
      <c r="JX308" s="62"/>
      <c r="JY308" s="62"/>
      <c r="JZ308" s="62"/>
      <c r="KA308" s="62"/>
      <c r="KB308" s="62"/>
      <c r="KC308" s="62"/>
      <c r="KD308" s="62"/>
      <c r="KE308" s="62"/>
      <c r="KF308" s="62"/>
      <c r="KG308" s="62"/>
      <c r="KH308" s="62"/>
      <c r="KI308" s="5"/>
      <c r="KJ308" s="5"/>
      <c r="KK308" s="5"/>
      <c r="KL308" s="5"/>
      <c r="KM308" s="5"/>
      <c r="KN308" s="5"/>
      <c r="KO308" s="5"/>
      <c r="KP308" s="5"/>
      <c r="KQ308" s="5"/>
      <c r="KR308" s="5"/>
      <c r="KS308" s="5"/>
      <c r="KT308" s="5"/>
      <c r="KU308" s="5"/>
      <c r="KV308" s="5"/>
      <c r="KW308" s="5"/>
      <c r="KX308" s="62"/>
      <c r="KY308" s="62"/>
      <c r="KZ308" s="62"/>
      <c r="LA308" s="62"/>
      <c r="LB308" s="62"/>
      <c r="LC308" s="62"/>
      <c r="LD308" s="62"/>
      <c r="LE308" s="62"/>
      <c r="LF308" s="62"/>
      <c r="LG308" s="62"/>
      <c r="LH308" s="62"/>
      <c r="LI308" s="62"/>
      <c r="LJ308" s="62"/>
      <c r="LK308" s="62"/>
      <c r="LL308" s="62"/>
    </row>
    <row r="309" spans="1:324" x14ac:dyDescent="0.35">
      <c r="A309" s="131">
        <v>305</v>
      </c>
      <c r="B309" s="170"/>
      <c r="C309" s="170"/>
      <c r="D309" s="152">
        <v>1006</v>
      </c>
      <c r="E309" s="72" t="str">
        <f>'BVEM Scorecard'!F308</f>
        <v>Solar + Storage</v>
      </c>
      <c r="F309" s="96">
        <f t="shared" si="283"/>
        <v>0.5</v>
      </c>
      <c r="G309" s="96">
        <f t="shared" si="284"/>
        <v>0.8</v>
      </c>
      <c r="H309" s="96">
        <f t="shared" si="285"/>
        <v>0</v>
      </c>
      <c r="I309" s="96">
        <f t="shared" si="286"/>
        <v>0</v>
      </c>
      <c r="J309" s="66">
        <v>1</v>
      </c>
      <c r="K309" s="66">
        <v>1</v>
      </c>
      <c r="L309" s="66">
        <v>1</v>
      </c>
      <c r="M309" s="66">
        <v>0</v>
      </c>
      <c r="N309" s="66">
        <v>0</v>
      </c>
      <c r="O309" s="66">
        <v>0</v>
      </c>
      <c r="P309" s="66"/>
      <c r="Q309" s="66"/>
      <c r="R309" s="66">
        <v>1</v>
      </c>
      <c r="S309" s="66">
        <v>1</v>
      </c>
      <c r="T309" s="66">
        <v>1</v>
      </c>
      <c r="U309" s="66">
        <v>1</v>
      </c>
      <c r="V309" s="66">
        <f t="shared" si="287"/>
        <v>4</v>
      </c>
      <c r="W309" s="66">
        <f t="shared" si="288"/>
        <v>0.5</v>
      </c>
      <c r="X309" s="35"/>
      <c r="Y309" s="5"/>
      <c r="Z309" s="5"/>
      <c r="AA309" s="5"/>
      <c r="AB309" s="5"/>
      <c r="AC309" s="5"/>
      <c r="AD309" s="5"/>
      <c r="AE309" s="5"/>
      <c r="AF309" s="5"/>
      <c r="AG309" s="5"/>
      <c r="AH309" s="5"/>
      <c r="AI309" s="5"/>
      <c r="AJ309" s="35"/>
      <c r="AK309" s="35"/>
      <c r="AL309" s="35"/>
      <c r="AM309" s="35"/>
      <c r="AN309" s="62"/>
      <c r="AO309" s="62"/>
      <c r="AP309" s="62"/>
      <c r="AQ309" s="62"/>
      <c r="AR309" s="62"/>
      <c r="AS309" s="62"/>
      <c r="AT309" s="62"/>
      <c r="AU309" s="62"/>
      <c r="AV309" s="62"/>
      <c r="AW309" s="62"/>
      <c r="AX309" s="62"/>
      <c r="AY309" s="62"/>
      <c r="AZ309" s="62"/>
      <c r="BA309" s="62"/>
      <c r="BB309" s="62"/>
      <c r="BC309" s="5"/>
      <c r="BD309" s="5"/>
      <c r="BE309" s="5"/>
      <c r="BF309" s="5"/>
      <c r="BG309" s="5"/>
      <c r="BH309" s="5"/>
      <c r="BI309" s="5"/>
      <c r="BJ309" s="5"/>
      <c r="BK309" s="5"/>
      <c r="BL309" s="5"/>
      <c r="BM309" s="5"/>
      <c r="BN309" s="5"/>
      <c r="BO309" s="5"/>
      <c r="BP309" s="5"/>
      <c r="BQ309" s="5"/>
      <c r="BR309" s="62"/>
      <c r="BS309" s="62"/>
      <c r="BT309" s="62"/>
      <c r="BU309" s="62"/>
      <c r="BV309" s="62"/>
      <c r="BW309" s="62"/>
      <c r="BX309" s="62"/>
      <c r="BY309" s="62"/>
      <c r="BZ309" s="62"/>
      <c r="CA309" s="62"/>
      <c r="CB309" s="62"/>
      <c r="CC309" s="62"/>
      <c r="CD309" s="62"/>
      <c r="CE309" s="62"/>
      <c r="CF309" s="62"/>
      <c r="CG309" s="5"/>
      <c r="CH309" s="5"/>
      <c r="CI309" s="5"/>
      <c r="CJ309" s="5"/>
      <c r="CK309" s="5"/>
      <c r="CL309" s="5"/>
      <c r="CM309" s="5"/>
      <c r="CN309" s="5"/>
      <c r="CO309" s="5"/>
      <c r="CP309" s="5"/>
      <c r="CQ309" s="5"/>
      <c r="CR309" s="5"/>
      <c r="CS309" s="5"/>
      <c r="CT309" s="5"/>
      <c r="CU309" s="5"/>
      <c r="CV309" s="62"/>
      <c r="CW309" s="62"/>
      <c r="CX309" s="62"/>
      <c r="CY309" s="62"/>
      <c r="CZ309" s="62"/>
      <c r="DA309" s="62"/>
      <c r="DB309" s="62"/>
      <c r="DC309" s="62"/>
      <c r="DD309" s="62"/>
      <c r="DE309" s="62"/>
      <c r="DF309" s="62"/>
      <c r="DG309" s="62"/>
      <c r="DH309" s="62"/>
      <c r="DI309" s="62"/>
      <c r="DJ309" s="62"/>
      <c r="DK309" s="5"/>
      <c r="DL309" s="5"/>
      <c r="DM309" s="5"/>
      <c r="DN309" s="5"/>
      <c r="DO309" s="5"/>
      <c r="DP309" s="5"/>
      <c r="DQ309" s="5"/>
      <c r="DR309" s="5"/>
      <c r="DS309" s="5"/>
      <c r="DT309" s="5"/>
      <c r="DU309" s="5"/>
      <c r="DV309" s="5"/>
      <c r="DW309" s="5"/>
      <c r="DX309" s="5"/>
      <c r="DY309" s="5"/>
      <c r="DZ309" s="62"/>
      <c r="EA309" s="62"/>
      <c r="EB309" s="62"/>
      <c r="EC309" s="62"/>
      <c r="ED309" s="62"/>
      <c r="EE309" s="62"/>
      <c r="EF309" s="62"/>
      <c r="EG309" s="62"/>
      <c r="EH309" s="62"/>
      <c r="EI309" s="62"/>
      <c r="EJ309" s="62"/>
      <c r="EK309" s="62"/>
      <c r="EL309" s="62"/>
      <c r="EM309" s="62"/>
      <c r="EN309" s="62"/>
      <c r="EO309" s="5"/>
      <c r="EP309" s="5"/>
      <c r="EQ309" s="5"/>
      <c r="ER309" s="5"/>
      <c r="ES309" s="5"/>
      <c r="ET309" s="5"/>
      <c r="EU309" s="5"/>
      <c r="EV309" s="5"/>
      <c r="EW309" s="5"/>
      <c r="EX309" s="5"/>
      <c r="EY309" s="5"/>
      <c r="EZ309" s="5"/>
      <c r="FA309" s="5"/>
      <c r="FB309" s="5"/>
      <c r="FC309" s="5"/>
      <c r="FD309" s="62"/>
      <c r="FE309" s="62"/>
      <c r="FF309" s="62"/>
      <c r="FG309" s="62"/>
      <c r="FH309" s="62"/>
      <c r="FI309" s="62"/>
      <c r="FJ309" s="62"/>
      <c r="FK309" s="62"/>
      <c r="FL309" s="62"/>
      <c r="FM309" s="62"/>
      <c r="FN309" s="62"/>
      <c r="FO309" s="62"/>
      <c r="FP309" s="62"/>
      <c r="FQ309" s="62"/>
      <c r="FR309" s="62"/>
      <c r="FS309" s="5"/>
      <c r="FT309" s="5"/>
      <c r="FU309" s="5"/>
      <c r="FV309" s="5"/>
      <c r="FW309" s="5"/>
      <c r="FX309" s="5"/>
      <c r="FY309" s="5"/>
      <c r="FZ309" s="5"/>
      <c r="GA309" s="5"/>
      <c r="GB309" s="5"/>
      <c r="GC309" s="5"/>
      <c r="GD309" s="5"/>
      <c r="GE309" s="5"/>
      <c r="GF309" s="5"/>
      <c r="GG309" s="5"/>
      <c r="GH309" s="62"/>
      <c r="GI309" s="62"/>
      <c r="GJ309" s="62"/>
      <c r="GK309" s="62"/>
      <c r="GL309" s="62"/>
      <c r="GM309" s="62"/>
      <c r="GN309" s="62"/>
      <c r="GO309" s="62"/>
      <c r="GP309" s="62"/>
      <c r="GQ309" s="62"/>
      <c r="GR309" s="62"/>
      <c r="GS309" s="62"/>
      <c r="GT309" s="62"/>
      <c r="GU309" s="62"/>
      <c r="GV309" s="62"/>
      <c r="GW309" s="5"/>
      <c r="GX309" s="5"/>
      <c r="GY309" s="5"/>
      <c r="GZ309" s="5"/>
      <c r="HA309" s="5"/>
      <c r="HB309" s="5"/>
      <c r="HC309" s="5"/>
      <c r="HD309" s="5"/>
      <c r="HE309" s="5"/>
      <c r="HF309" s="5"/>
      <c r="HG309" s="5"/>
      <c r="HH309" s="5"/>
      <c r="HI309" s="5"/>
      <c r="HJ309" s="5"/>
      <c r="HK309" s="5"/>
      <c r="HL309" s="62"/>
      <c r="HM309" s="62"/>
      <c r="HN309" s="62"/>
      <c r="HO309" s="62"/>
      <c r="HP309" s="62"/>
      <c r="HQ309" s="62"/>
      <c r="HR309" s="62"/>
      <c r="HS309" s="62"/>
      <c r="HT309" s="62"/>
      <c r="HU309" s="62"/>
      <c r="HV309" s="62"/>
      <c r="HW309" s="62"/>
      <c r="HX309" s="62"/>
      <c r="HY309" s="62"/>
      <c r="HZ309" s="62"/>
      <c r="IA309" s="5"/>
      <c r="IB309" s="5"/>
      <c r="IC309" s="5"/>
      <c r="ID309" s="5"/>
      <c r="IE309" s="5"/>
      <c r="IF309" s="5"/>
      <c r="IG309" s="5"/>
      <c r="IH309" s="5"/>
      <c r="II309" s="5"/>
      <c r="IJ309" s="5"/>
      <c r="IK309" s="5"/>
      <c r="IL309" s="5"/>
      <c r="IM309" s="5"/>
      <c r="IN309" s="5"/>
      <c r="IO309" s="5"/>
      <c r="IP309" s="62"/>
      <c r="IQ309" s="62"/>
      <c r="IR309" s="62"/>
      <c r="IS309" s="62"/>
      <c r="IT309" s="62"/>
      <c r="IU309" s="62"/>
      <c r="IV309" s="62"/>
      <c r="IW309" s="62"/>
      <c r="IX309" s="62"/>
      <c r="IY309" s="62"/>
      <c r="IZ309" s="62"/>
      <c r="JA309" s="62"/>
      <c r="JB309" s="62"/>
      <c r="JC309" s="62"/>
      <c r="JD309" s="62"/>
      <c r="JE309" s="5"/>
      <c r="JF309" s="5"/>
      <c r="JG309" s="5"/>
      <c r="JH309" s="5"/>
      <c r="JI309" s="5"/>
      <c r="JJ309" s="5"/>
      <c r="JK309" s="5"/>
      <c r="JL309" s="5"/>
      <c r="JM309" s="5"/>
      <c r="JN309" s="5"/>
      <c r="JO309" s="5"/>
      <c r="JP309" s="5"/>
      <c r="JQ309" s="5"/>
      <c r="JR309" s="5"/>
      <c r="JS309" s="5"/>
      <c r="JT309" s="62"/>
      <c r="JU309" s="62"/>
      <c r="JV309" s="62"/>
      <c r="JW309" s="62"/>
      <c r="JX309" s="62"/>
      <c r="JY309" s="62"/>
      <c r="JZ309" s="62"/>
      <c r="KA309" s="62"/>
      <c r="KB309" s="62"/>
      <c r="KC309" s="62"/>
      <c r="KD309" s="62"/>
      <c r="KE309" s="62"/>
      <c r="KF309" s="62"/>
      <c r="KG309" s="62"/>
      <c r="KH309" s="62"/>
      <c r="KI309" s="5"/>
      <c r="KJ309" s="5"/>
      <c r="KK309" s="5"/>
      <c r="KL309" s="5"/>
      <c r="KM309" s="5"/>
      <c r="KN309" s="5"/>
      <c r="KO309" s="5"/>
      <c r="KP309" s="5"/>
      <c r="KQ309" s="5"/>
      <c r="KR309" s="5"/>
      <c r="KS309" s="5"/>
      <c r="KT309" s="5"/>
      <c r="KU309" s="5"/>
      <c r="KV309" s="5"/>
      <c r="KW309" s="5"/>
      <c r="KX309" s="62"/>
      <c r="KY309" s="62"/>
      <c r="KZ309" s="62"/>
      <c r="LA309" s="62"/>
      <c r="LB309" s="62"/>
      <c r="LC309" s="62"/>
      <c r="LD309" s="62"/>
      <c r="LE309" s="62"/>
      <c r="LF309" s="62"/>
      <c r="LG309" s="62"/>
      <c r="LH309" s="62"/>
      <c r="LI309" s="62"/>
      <c r="LJ309" s="62"/>
      <c r="LK309" s="62"/>
      <c r="LL309" s="62"/>
    </row>
    <row r="310" spans="1:324" x14ac:dyDescent="0.35">
      <c r="A310" s="131">
        <v>306</v>
      </c>
      <c r="B310" s="170"/>
      <c r="C310" s="170"/>
      <c r="D310" s="152">
        <v>1008</v>
      </c>
      <c r="E310" s="72" t="str">
        <f>'BVEM Scorecard'!F309</f>
        <v>Solar</v>
      </c>
      <c r="F310" s="96">
        <f t="shared" si="283"/>
        <v>1</v>
      </c>
      <c r="G310" s="96">
        <f t="shared" si="284"/>
        <v>1</v>
      </c>
      <c r="H310" s="96">
        <f t="shared" si="285"/>
        <v>0</v>
      </c>
      <c r="I310" s="96">
        <f t="shared" si="286"/>
        <v>0</v>
      </c>
      <c r="J310" s="66">
        <v>1</v>
      </c>
      <c r="K310" s="66">
        <v>1</v>
      </c>
      <c r="L310" s="66">
        <v>298</v>
      </c>
      <c r="M310" s="66">
        <v>0</v>
      </c>
      <c r="N310" s="66">
        <v>1</v>
      </c>
      <c r="O310" s="66">
        <f>AVERAGE(42.59,42.59,52.07,52.07,65.85,66.99,66.99,66.99,66.99,61.25,57.23,53.21,53.21)</f>
        <v>57.540769230769236</v>
      </c>
      <c r="P310" s="66"/>
      <c r="Q310" s="66">
        <v>1</v>
      </c>
      <c r="R310" s="66">
        <v>1</v>
      </c>
      <c r="S310" s="66">
        <v>1</v>
      </c>
      <c r="T310" s="66">
        <v>1</v>
      </c>
      <c r="U310" s="66">
        <v>1</v>
      </c>
      <c r="V310" s="66">
        <f t="shared" si="287"/>
        <v>5</v>
      </c>
      <c r="W310" s="66">
        <f t="shared" si="288"/>
        <v>1</v>
      </c>
      <c r="X310" s="35"/>
      <c r="Y310" s="5"/>
      <c r="Z310" s="5"/>
      <c r="AA310" s="5"/>
      <c r="AB310" s="5"/>
      <c r="AC310" s="5"/>
      <c r="AD310" s="5"/>
      <c r="AE310" s="5"/>
      <c r="AF310" s="5"/>
      <c r="AG310" s="5"/>
      <c r="AH310" s="5"/>
      <c r="AI310" s="5"/>
      <c r="AJ310" s="35"/>
      <c r="AK310" s="35"/>
      <c r="AL310" s="35"/>
      <c r="AM310" s="35"/>
      <c r="AN310" s="62"/>
      <c r="AO310" s="62"/>
      <c r="AP310" s="62"/>
      <c r="AQ310" s="62"/>
      <c r="AR310" s="62"/>
      <c r="AS310" s="62"/>
      <c r="AT310" s="62"/>
      <c r="AU310" s="62"/>
      <c r="AV310" s="62"/>
      <c r="AW310" s="62"/>
      <c r="AX310" s="62"/>
      <c r="AY310" s="62"/>
      <c r="AZ310" s="62"/>
      <c r="BA310" s="62"/>
      <c r="BB310" s="62"/>
      <c r="BC310" s="5"/>
      <c r="BD310" s="5"/>
      <c r="BE310" s="5"/>
      <c r="BF310" s="5"/>
      <c r="BG310" s="5"/>
      <c r="BH310" s="5"/>
      <c r="BI310" s="5"/>
      <c r="BJ310" s="5"/>
      <c r="BK310" s="5"/>
      <c r="BL310" s="5"/>
      <c r="BM310" s="5"/>
      <c r="BN310" s="5"/>
      <c r="BO310" s="5"/>
      <c r="BP310" s="5"/>
      <c r="BQ310" s="5"/>
      <c r="BR310" s="62"/>
      <c r="BS310" s="62"/>
      <c r="BT310" s="62"/>
      <c r="BU310" s="62"/>
      <c r="BV310" s="62"/>
      <c r="BW310" s="62"/>
      <c r="BX310" s="62"/>
      <c r="BY310" s="62"/>
      <c r="BZ310" s="62"/>
      <c r="CA310" s="62"/>
      <c r="CB310" s="62"/>
      <c r="CC310" s="62"/>
      <c r="CD310" s="62"/>
      <c r="CE310" s="62"/>
      <c r="CF310" s="62"/>
      <c r="CG310" s="5"/>
      <c r="CH310" s="5"/>
      <c r="CI310" s="5"/>
      <c r="CJ310" s="5"/>
      <c r="CK310" s="5"/>
      <c r="CL310" s="5"/>
      <c r="CM310" s="5"/>
      <c r="CN310" s="5"/>
      <c r="CO310" s="5"/>
      <c r="CP310" s="5"/>
      <c r="CQ310" s="5"/>
      <c r="CR310" s="5"/>
      <c r="CS310" s="5"/>
      <c r="CT310" s="5"/>
      <c r="CU310" s="5"/>
      <c r="CV310" s="62"/>
      <c r="CW310" s="62"/>
      <c r="CX310" s="62"/>
      <c r="CY310" s="62"/>
      <c r="CZ310" s="62"/>
      <c r="DA310" s="62"/>
      <c r="DB310" s="62"/>
      <c r="DC310" s="62"/>
      <c r="DD310" s="62"/>
      <c r="DE310" s="62"/>
      <c r="DF310" s="62"/>
      <c r="DG310" s="62"/>
      <c r="DH310" s="62"/>
      <c r="DI310" s="62"/>
      <c r="DJ310" s="62"/>
      <c r="DK310" s="5"/>
      <c r="DL310" s="5"/>
      <c r="DM310" s="5"/>
      <c r="DN310" s="5"/>
      <c r="DO310" s="5"/>
      <c r="DP310" s="5"/>
      <c r="DQ310" s="5"/>
      <c r="DR310" s="5"/>
      <c r="DS310" s="5"/>
      <c r="DT310" s="5"/>
      <c r="DU310" s="5"/>
      <c r="DV310" s="5"/>
      <c r="DW310" s="5"/>
      <c r="DX310" s="5"/>
      <c r="DY310" s="5"/>
      <c r="DZ310" s="62"/>
      <c r="EA310" s="62"/>
      <c r="EB310" s="62"/>
      <c r="EC310" s="62"/>
      <c r="ED310" s="62"/>
      <c r="EE310" s="62"/>
      <c r="EF310" s="62"/>
      <c r="EG310" s="62"/>
      <c r="EH310" s="62"/>
      <c r="EI310" s="62"/>
      <c r="EJ310" s="62"/>
      <c r="EK310" s="62"/>
      <c r="EL310" s="62"/>
      <c r="EM310" s="62"/>
      <c r="EN310" s="62"/>
      <c r="EO310" s="5"/>
      <c r="EP310" s="5"/>
      <c r="EQ310" s="5"/>
      <c r="ER310" s="5"/>
      <c r="ES310" s="5"/>
      <c r="ET310" s="5"/>
      <c r="EU310" s="5"/>
      <c r="EV310" s="5"/>
      <c r="EW310" s="5"/>
      <c r="EX310" s="5"/>
      <c r="EY310" s="5"/>
      <c r="EZ310" s="5"/>
      <c r="FA310" s="5"/>
      <c r="FB310" s="5"/>
      <c r="FC310" s="5"/>
      <c r="FD310" s="62"/>
      <c r="FE310" s="62"/>
      <c r="FF310" s="62"/>
      <c r="FG310" s="62"/>
      <c r="FH310" s="62"/>
      <c r="FI310" s="62"/>
      <c r="FJ310" s="62"/>
      <c r="FK310" s="62"/>
      <c r="FL310" s="62"/>
      <c r="FM310" s="62"/>
      <c r="FN310" s="62"/>
      <c r="FO310" s="62"/>
      <c r="FP310" s="62"/>
      <c r="FQ310" s="62"/>
      <c r="FR310" s="62"/>
      <c r="FS310" s="5"/>
      <c r="FT310" s="5"/>
      <c r="FU310" s="5"/>
      <c r="FV310" s="5"/>
      <c r="FW310" s="5"/>
      <c r="FX310" s="5"/>
      <c r="FY310" s="5"/>
      <c r="FZ310" s="5"/>
      <c r="GA310" s="5"/>
      <c r="GB310" s="5"/>
      <c r="GC310" s="5"/>
      <c r="GD310" s="5"/>
      <c r="GE310" s="5"/>
      <c r="GF310" s="5"/>
      <c r="GG310" s="5"/>
      <c r="GH310" s="62"/>
      <c r="GI310" s="62"/>
      <c r="GJ310" s="62"/>
      <c r="GK310" s="62"/>
      <c r="GL310" s="62"/>
      <c r="GM310" s="62"/>
      <c r="GN310" s="62"/>
      <c r="GO310" s="62"/>
      <c r="GP310" s="62"/>
      <c r="GQ310" s="62"/>
      <c r="GR310" s="62"/>
      <c r="GS310" s="62"/>
      <c r="GT310" s="62"/>
      <c r="GU310" s="62"/>
      <c r="GV310" s="62"/>
      <c r="GW310" s="5"/>
      <c r="GX310" s="5"/>
      <c r="GY310" s="5"/>
      <c r="GZ310" s="5"/>
      <c r="HA310" s="5"/>
      <c r="HB310" s="5"/>
      <c r="HC310" s="5"/>
      <c r="HD310" s="5"/>
      <c r="HE310" s="5"/>
      <c r="HF310" s="5"/>
      <c r="HG310" s="5"/>
      <c r="HH310" s="5"/>
      <c r="HI310" s="5"/>
      <c r="HJ310" s="5"/>
      <c r="HK310" s="5"/>
      <c r="HL310" s="62"/>
      <c r="HM310" s="62"/>
      <c r="HN310" s="62"/>
      <c r="HO310" s="62"/>
      <c r="HP310" s="62"/>
      <c r="HQ310" s="62"/>
      <c r="HR310" s="62"/>
      <c r="HS310" s="62"/>
      <c r="HT310" s="62"/>
      <c r="HU310" s="62"/>
      <c r="HV310" s="62"/>
      <c r="HW310" s="62"/>
      <c r="HX310" s="62"/>
      <c r="HY310" s="62"/>
      <c r="HZ310" s="62"/>
      <c r="IA310" s="5"/>
      <c r="IB310" s="5"/>
      <c r="IC310" s="5"/>
      <c r="ID310" s="5"/>
      <c r="IE310" s="5"/>
      <c r="IF310" s="5"/>
      <c r="IG310" s="5"/>
      <c r="IH310" s="5"/>
      <c r="II310" s="5"/>
      <c r="IJ310" s="5"/>
      <c r="IK310" s="5"/>
      <c r="IL310" s="5"/>
      <c r="IM310" s="5"/>
      <c r="IN310" s="5"/>
      <c r="IO310" s="5"/>
      <c r="IP310" s="62"/>
      <c r="IQ310" s="62"/>
      <c r="IR310" s="62"/>
      <c r="IS310" s="62"/>
      <c r="IT310" s="62"/>
      <c r="IU310" s="62"/>
      <c r="IV310" s="62"/>
      <c r="IW310" s="62"/>
      <c r="IX310" s="62"/>
      <c r="IY310" s="62"/>
      <c r="IZ310" s="62"/>
      <c r="JA310" s="62"/>
      <c r="JB310" s="62"/>
      <c r="JC310" s="62"/>
      <c r="JD310" s="62"/>
      <c r="JE310" s="5"/>
      <c r="JF310" s="5"/>
      <c r="JG310" s="5"/>
      <c r="JH310" s="5"/>
      <c r="JI310" s="5"/>
      <c r="JJ310" s="5"/>
      <c r="JK310" s="5"/>
      <c r="JL310" s="5"/>
      <c r="JM310" s="5"/>
      <c r="JN310" s="5"/>
      <c r="JO310" s="5"/>
      <c r="JP310" s="5"/>
      <c r="JQ310" s="5"/>
      <c r="JR310" s="5"/>
      <c r="JS310" s="5"/>
      <c r="JT310" s="62"/>
      <c r="JU310" s="62"/>
      <c r="JV310" s="62"/>
      <c r="JW310" s="62"/>
      <c r="JX310" s="62"/>
      <c r="JY310" s="62"/>
      <c r="JZ310" s="62"/>
      <c r="KA310" s="62"/>
      <c r="KB310" s="62"/>
      <c r="KC310" s="62"/>
      <c r="KD310" s="62"/>
      <c r="KE310" s="62"/>
      <c r="KF310" s="62"/>
      <c r="KG310" s="62"/>
      <c r="KH310" s="62"/>
      <c r="KI310" s="5"/>
      <c r="KJ310" s="5"/>
      <c r="KK310" s="5"/>
      <c r="KL310" s="5"/>
      <c r="KM310" s="5"/>
      <c r="KN310" s="5"/>
      <c r="KO310" s="5"/>
      <c r="KP310" s="5"/>
      <c r="KQ310" s="5"/>
      <c r="KR310" s="5"/>
      <c r="KS310" s="5"/>
      <c r="KT310" s="5"/>
      <c r="KU310" s="5"/>
      <c r="KV310" s="5"/>
      <c r="KW310" s="5"/>
      <c r="KX310" s="62"/>
      <c r="KY310" s="62"/>
      <c r="KZ310" s="62"/>
      <c r="LA310" s="62"/>
      <c r="LB310" s="62"/>
      <c r="LC310" s="62"/>
      <c r="LD310" s="62"/>
      <c r="LE310" s="62"/>
      <c r="LF310" s="62"/>
      <c r="LG310" s="62"/>
      <c r="LH310" s="62"/>
      <c r="LI310" s="62"/>
      <c r="LJ310" s="62"/>
      <c r="LK310" s="62"/>
      <c r="LL310" s="62"/>
    </row>
    <row r="311" spans="1:324" x14ac:dyDescent="0.35">
      <c r="A311" s="131">
        <v>307</v>
      </c>
      <c r="B311" s="170"/>
      <c r="C311" s="170"/>
      <c r="D311" s="152">
        <v>1010</v>
      </c>
      <c r="E311" s="72" t="str">
        <f>'BVEM Scorecard'!F310</f>
        <v>Solar + Storage</v>
      </c>
      <c r="F311" s="96">
        <f t="shared" si="283"/>
        <v>1</v>
      </c>
      <c r="G311" s="96">
        <f t="shared" si="284"/>
        <v>1</v>
      </c>
      <c r="H311" s="96">
        <f t="shared" si="285"/>
        <v>0</v>
      </c>
      <c r="I311" s="96">
        <f t="shared" si="286"/>
        <v>0</v>
      </c>
      <c r="J311" s="66">
        <v>1</v>
      </c>
      <c r="K311" s="66">
        <v>1</v>
      </c>
      <c r="L311" s="66">
        <v>298</v>
      </c>
      <c r="M311" s="66">
        <v>0</v>
      </c>
      <c r="N311" s="66">
        <v>1</v>
      </c>
      <c r="O311" s="66">
        <f>AVERAGE(42.59,42.59,52.07,52.07,65.85,66.99,66.99,66.99,66.99,61.25,57.23,53.21,53.21)</f>
        <v>57.540769230769236</v>
      </c>
      <c r="P311" s="66"/>
      <c r="Q311" s="66">
        <v>1</v>
      </c>
      <c r="R311" s="66">
        <v>1</v>
      </c>
      <c r="S311" s="66">
        <v>1</v>
      </c>
      <c r="T311" s="66">
        <v>1</v>
      </c>
      <c r="U311" s="66">
        <v>1</v>
      </c>
      <c r="V311" s="66">
        <f t="shared" si="287"/>
        <v>5</v>
      </c>
      <c r="W311" s="66">
        <f t="shared" si="288"/>
        <v>1</v>
      </c>
      <c r="X311" s="35"/>
      <c r="Y311" s="5"/>
      <c r="Z311" s="5"/>
      <c r="AA311" s="5"/>
      <c r="AB311" s="5"/>
      <c r="AC311" s="5"/>
      <c r="AD311" s="5"/>
      <c r="AE311" s="5"/>
      <c r="AF311" s="5"/>
      <c r="AG311" s="5"/>
      <c r="AH311" s="5"/>
      <c r="AI311" s="5"/>
      <c r="AJ311" s="35"/>
      <c r="AK311" s="35"/>
      <c r="AL311" s="35"/>
      <c r="AM311" s="35"/>
      <c r="AN311" s="62"/>
      <c r="AO311" s="62"/>
      <c r="AP311" s="62"/>
      <c r="AQ311" s="62"/>
      <c r="AR311" s="62"/>
      <c r="AS311" s="62"/>
      <c r="AT311" s="62"/>
      <c r="AU311" s="62"/>
      <c r="AV311" s="62"/>
      <c r="AW311" s="62"/>
      <c r="AX311" s="62"/>
      <c r="AY311" s="62"/>
      <c r="AZ311" s="62"/>
      <c r="BA311" s="62"/>
      <c r="BB311" s="62"/>
      <c r="BC311" s="5"/>
      <c r="BD311" s="5"/>
      <c r="BE311" s="5"/>
      <c r="BF311" s="5"/>
      <c r="BG311" s="5"/>
      <c r="BH311" s="5"/>
      <c r="BI311" s="5"/>
      <c r="BJ311" s="5"/>
      <c r="BK311" s="5"/>
      <c r="BL311" s="5"/>
      <c r="BM311" s="5"/>
      <c r="BN311" s="5"/>
      <c r="BO311" s="5"/>
      <c r="BP311" s="5"/>
      <c r="BQ311" s="5"/>
      <c r="BR311" s="62"/>
      <c r="BS311" s="62"/>
      <c r="BT311" s="62"/>
      <c r="BU311" s="62"/>
      <c r="BV311" s="62"/>
      <c r="BW311" s="62"/>
      <c r="BX311" s="62"/>
      <c r="BY311" s="62"/>
      <c r="BZ311" s="62"/>
      <c r="CA311" s="62"/>
      <c r="CB311" s="62"/>
      <c r="CC311" s="62"/>
      <c r="CD311" s="62"/>
      <c r="CE311" s="62"/>
      <c r="CF311" s="62"/>
      <c r="CG311" s="5"/>
      <c r="CH311" s="5"/>
      <c r="CI311" s="5"/>
      <c r="CJ311" s="5"/>
      <c r="CK311" s="5"/>
      <c r="CL311" s="5"/>
      <c r="CM311" s="5"/>
      <c r="CN311" s="5"/>
      <c r="CO311" s="5"/>
      <c r="CP311" s="5"/>
      <c r="CQ311" s="5"/>
      <c r="CR311" s="5"/>
      <c r="CS311" s="5"/>
      <c r="CT311" s="5"/>
      <c r="CU311" s="5"/>
      <c r="CV311" s="62"/>
      <c r="CW311" s="62"/>
      <c r="CX311" s="62"/>
      <c r="CY311" s="62"/>
      <c r="CZ311" s="62"/>
      <c r="DA311" s="62"/>
      <c r="DB311" s="62"/>
      <c r="DC311" s="62"/>
      <c r="DD311" s="62"/>
      <c r="DE311" s="62"/>
      <c r="DF311" s="62"/>
      <c r="DG311" s="62"/>
      <c r="DH311" s="62"/>
      <c r="DI311" s="62"/>
      <c r="DJ311" s="62"/>
      <c r="DK311" s="5"/>
      <c r="DL311" s="5"/>
      <c r="DM311" s="5"/>
      <c r="DN311" s="5"/>
      <c r="DO311" s="5"/>
      <c r="DP311" s="5"/>
      <c r="DQ311" s="5"/>
      <c r="DR311" s="5"/>
      <c r="DS311" s="5"/>
      <c r="DT311" s="5"/>
      <c r="DU311" s="5"/>
      <c r="DV311" s="5"/>
      <c r="DW311" s="5"/>
      <c r="DX311" s="5"/>
      <c r="DY311" s="5"/>
      <c r="DZ311" s="62"/>
      <c r="EA311" s="62"/>
      <c r="EB311" s="62"/>
      <c r="EC311" s="62"/>
      <c r="ED311" s="62"/>
      <c r="EE311" s="62"/>
      <c r="EF311" s="62"/>
      <c r="EG311" s="62"/>
      <c r="EH311" s="62"/>
      <c r="EI311" s="62"/>
      <c r="EJ311" s="62"/>
      <c r="EK311" s="62"/>
      <c r="EL311" s="62"/>
      <c r="EM311" s="62"/>
      <c r="EN311" s="62"/>
      <c r="EO311" s="5"/>
      <c r="EP311" s="5"/>
      <c r="EQ311" s="5"/>
      <c r="ER311" s="5"/>
      <c r="ES311" s="5"/>
      <c r="ET311" s="5"/>
      <c r="EU311" s="5"/>
      <c r="EV311" s="5"/>
      <c r="EW311" s="5"/>
      <c r="EX311" s="5"/>
      <c r="EY311" s="5"/>
      <c r="EZ311" s="5"/>
      <c r="FA311" s="5"/>
      <c r="FB311" s="5"/>
      <c r="FC311" s="5"/>
      <c r="FD311" s="62"/>
      <c r="FE311" s="62"/>
      <c r="FF311" s="62"/>
      <c r="FG311" s="62"/>
      <c r="FH311" s="62"/>
      <c r="FI311" s="62"/>
      <c r="FJ311" s="62"/>
      <c r="FK311" s="62"/>
      <c r="FL311" s="62"/>
      <c r="FM311" s="62"/>
      <c r="FN311" s="62"/>
      <c r="FO311" s="62"/>
      <c r="FP311" s="62"/>
      <c r="FQ311" s="62"/>
      <c r="FR311" s="62"/>
      <c r="FS311" s="5"/>
      <c r="FT311" s="5"/>
      <c r="FU311" s="5"/>
      <c r="FV311" s="5"/>
      <c r="FW311" s="5"/>
      <c r="FX311" s="5"/>
      <c r="FY311" s="5"/>
      <c r="FZ311" s="5"/>
      <c r="GA311" s="5"/>
      <c r="GB311" s="5"/>
      <c r="GC311" s="5"/>
      <c r="GD311" s="5"/>
      <c r="GE311" s="5"/>
      <c r="GF311" s="5"/>
      <c r="GG311" s="5"/>
      <c r="GH311" s="62"/>
      <c r="GI311" s="62"/>
      <c r="GJ311" s="62"/>
      <c r="GK311" s="62"/>
      <c r="GL311" s="62"/>
      <c r="GM311" s="62"/>
      <c r="GN311" s="62"/>
      <c r="GO311" s="62"/>
      <c r="GP311" s="62"/>
      <c r="GQ311" s="62"/>
      <c r="GR311" s="62"/>
      <c r="GS311" s="62"/>
      <c r="GT311" s="62"/>
      <c r="GU311" s="62"/>
      <c r="GV311" s="62"/>
      <c r="GW311" s="5"/>
      <c r="GX311" s="5"/>
      <c r="GY311" s="5"/>
      <c r="GZ311" s="5"/>
      <c r="HA311" s="5"/>
      <c r="HB311" s="5"/>
      <c r="HC311" s="5"/>
      <c r="HD311" s="5"/>
      <c r="HE311" s="5"/>
      <c r="HF311" s="5"/>
      <c r="HG311" s="5"/>
      <c r="HH311" s="5"/>
      <c r="HI311" s="5"/>
      <c r="HJ311" s="5"/>
      <c r="HK311" s="5"/>
      <c r="HL311" s="62"/>
      <c r="HM311" s="62"/>
      <c r="HN311" s="62"/>
      <c r="HO311" s="62"/>
      <c r="HP311" s="62"/>
      <c r="HQ311" s="62"/>
      <c r="HR311" s="62"/>
      <c r="HS311" s="62"/>
      <c r="HT311" s="62"/>
      <c r="HU311" s="62"/>
      <c r="HV311" s="62"/>
      <c r="HW311" s="62"/>
      <c r="HX311" s="62"/>
      <c r="HY311" s="62"/>
      <c r="HZ311" s="62"/>
      <c r="IA311" s="5"/>
      <c r="IB311" s="5"/>
      <c r="IC311" s="5"/>
      <c r="ID311" s="5"/>
      <c r="IE311" s="5"/>
      <c r="IF311" s="5"/>
      <c r="IG311" s="5"/>
      <c r="IH311" s="5"/>
      <c r="II311" s="5"/>
      <c r="IJ311" s="5"/>
      <c r="IK311" s="5"/>
      <c r="IL311" s="5"/>
      <c r="IM311" s="5"/>
      <c r="IN311" s="5"/>
      <c r="IO311" s="5"/>
      <c r="IP311" s="62"/>
      <c r="IQ311" s="62"/>
      <c r="IR311" s="62"/>
      <c r="IS311" s="62"/>
      <c r="IT311" s="62"/>
      <c r="IU311" s="62"/>
      <c r="IV311" s="62"/>
      <c r="IW311" s="62"/>
      <c r="IX311" s="62"/>
      <c r="IY311" s="62"/>
      <c r="IZ311" s="62"/>
      <c r="JA311" s="62"/>
      <c r="JB311" s="62"/>
      <c r="JC311" s="62"/>
      <c r="JD311" s="62"/>
      <c r="JE311" s="5"/>
      <c r="JF311" s="5"/>
      <c r="JG311" s="5"/>
      <c r="JH311" s="5"/>
      <c r="JI311" s="5"/>
      <c r="JJ311" s="5"/>
      <c r="JK311" s="5"/>
      <c r="JL311" s="5"/>
      <c r="JM311" s="5"/>
      <c r="JN311" s="5"/>
      <c r="JO311" s="5"/>
      <c r="JP311" s="5"/>
      <c r="JQ311" s="5"/>
      <c r="JR311" s="5"/>
      <c r="JS311" s="5"/>
      <c r="JT311" s="62"/>
      <c r="JU311" s="62"/>
      <c r="JV311" s="62"/>
      <c r="JW311" s="62"/>
      <c r="JX311" s="62"/>
      <c r="JY311" s="62"/>
      <c r="JZ311" s="62"/>
      <c r="KA311" s="62"/>
      <c r="KB311" s="62"/>
      <c r="KC311" s="62"/>
      <c r="KD311" s="62"/>
      <c r="KE311" s="62"/>
      <c r="KF311" s="62"/>
      <c r="KG311" s="62"/>
      <c r="KH311" s="62"/>
      <c r="KI311" s="5"/>
      <c r="KJ311" s="5"/>
      <c r="KK311" s="5"/>
      <c r="KL311" s="5"/>
      <c r="KM311" s="5"/>
      <c r="KN311" s="5"/>
      <c r="KO311" s="5"/>
      <c r="KP311" s="5"/>
      <c r="KQ311" s="5"/>
      <c r="KR311" s="5"/>
      <c r="KS311" s="5"/>
      <c r="KT311" s="5"/>
      <c r="KU311" s="5"/>
      <c r="KV311" s="5"/>
      <c r="KW311" s="5"/>
      <c r="KX311" s="62"/>
      <c r="KY311" s="62"/>
      <c r="KZ311" s="62"/>
      <c r="LA311" s="62"/>
      <c r="LB311" s="62"/>
      <c r="LC311" s="62"/>
      <c r="LD311" s="62"/>
      <c r="LE311" s="62"/>
      <c r="LF311" s="62"/>
      <c r="LG311" s="62"/>
      <c r="LH311" s="62"/>
      <c r="LI311" s="62"/>
      <c r="LJ311" s="62"/>
      <c r="LK311" s="62"/>
      <c r="LL311" s="62"/>
    </row>
    <row r="312" spans="1:324" x14ac:dyDescent="0.35">
      <c r="A312" s="131">
        <v>308</v>
      </c>
      <c r="B312" s="170"/>
      <c r="C312" s="170"/>
      <c r="D312" s="152">
        <v>430</v>
      </c>
      <c r="E312" s="72" t="str">
        <f>'BVEM Scorecard'!F311</f>
        <v>Solar</v>
      </c>
      <c r="F312" s="96"/>
      <c r="G312" s="96"/>
      <c r="H312" s="96"/>
      <c r="I312" s="96"/>
      <c r="J312" s="66"/>
      <c r="K312" s="66"/>
      <c r="L312" s="66"/>
      <c r="M312" s="66"/>
      <c r="N312" s="66"/>
      <c r="O312" s="66"/>
      <c r="P312" s="66"/>
      <c r="Q312" s="66"/>
      <c r="R312" s="66"/>
      <c r="S312" s="66"/>
      <c r="T312" s="66"/>
      <c r="U312" s="66"/>
      <c r="V312" s="66"/>
      <c r="W312" s="66"/>
      <c r="X312" s="35"/>
      <c r="Y312" s="5"/>
      <c r="Z312" s="5"/>
      <c r="AA312" s="5"/>
      <c r="AB312" s="5"/>
      <c r="AC312" s="5"/>
      <c r="AD312" s="5"/>
      <c r="AE312" s="5"/>
      <c r="AF312" s="5"/>
      <c r="AG312" s="5"/>
      <c r="AH312" s="5"/>
      <c r="AI312" s="5"/>
      <c r="AJ312" s="35"/>
      <c r="AK312" s="35"/>
      <c r="AL312" s="35"/>
      <c r="AM312" s="35"/>
      <c r="AN312" s="62"/>
      <c r="AO312" s="62"/>
      <c r="AP312" s="62"/>
      <c r="AQ312" s="62"/>
      <c r="AR312" s="62"/>
      <c r="AS312" s="62"/>
      <c r="AT312" s="62"/>
      <c r="AU312" s="62"/>
      <c r="AV312" s="62"/>
      <c r="AW312" s="62"/>
      <c r="AX312" s="62"/>
      <c r="AY312" s="62"/>
      <c r="AZ312" s="62"/>
      <c r="BA312" s="62"/>
      <c r="BB312" s="62"/>
      <c r="BC312" s="5"/>
      <c r="BD312" s="5"/>
      <c r="BE312" s="5"/>
      <c r="BF312" s="5"/>
      <c r="BG312" s="5"/>
      <c r="BH312" s="5"/>
      <c r="BI312" s="5"/>
      <c r="BJ312" s="5"/>
      <c r="BK312" s="5"/>
      <c r="BL312" s="5"/>
      <c r="BM312" s="5"/>
      <c r="BN312" s="5"/>
      <c r="BO312" s="5"/>
      <c r="BP312" s="5"/>
      <c r="BQ312" s="5"/>
      <c r="BR312" s="62"/>
      <c r="BS312" s="62"/>
      <c r="BT312" s="62"/>
      <c r="BU312" s="62"/>
      <c r="BV312" s="62"/>
      <c r="BW312" s="62"/>
      <c r="BX312" s="62"/>
      <c r="BY312" s="62"/>
      <c r="BZ312" s="62"/>
      <c r="CA312" s="62"/>
      <c r="CB312" s="62"/>
      <c r="CC312" s="62"/>
      <c r="CD312" s="62"/>
      <c r="CE312" s="62"/>
      <c r="CF312" s="62"/>
      <c r="CG312" s="5"/>
      <c r="CH312" s="5"/>
      <c r="CI312" s="5"/>
      <c r="CJ312" s="5"/>
      <c r="CK312" s="5"/>
      <c r="CL312" s="5"/>
      <c r="CM312" s="5"/>
      <c r="CN312" s="5"/>
      <c r="CO312" s="5"/>
      <c r="CP312" s="5"/>
      <c r="CQ312" s="5"/>
      <c r="CR312" s="5"/>
      <c r="CS312" s="5"/>
      <c r="CT312" s="5"/>
      <c r="CU312" s="5"/>
      <c r="CV312" s="62"/>
      <c r="CW312" s="62"/>
      <c r="CX312" s="62"/>
      <c r="CY312" s="62"/>
      <c r="CZ312" s="62"/>
      <c r="DA312" s="62"/>
      <c r="DB312" s="62"/>
      <c r="DC312" s="62"/>
      <c r="DD312" s="62"/>
      <c r="DE312" s="62"/>
      <c r="DF312" s="62"/>
      <c r="DG312" s="62"/>
      <c r="DH312" s="62"/>
      <c r="DI312" s="62"/>
      <c r="DJ312" s="62"/>
      <c r="DK312" s="5"/>
      <c r="DL312" s="5"/>
      <c r="DM312" s="5"/>
      <c r="DN312" s="5"/>
      <c r="DO312" s="5"/>
      <c r="DP312" s="5"/>
      <c r="DQ312" s="5"/>
      <c r="DR312" s="5"/>
      <c r="DS312" s="5"/>
      <c r="DT312" s="5"/>
      <c r="DU312" s="5"/>
      <c r="DV312" s="5"/>
      <c r="DW312" s="5"/>
      <c r="DX312" s="5"/>
      <c r="DY312" s="5"/>
      <c r="DZ312" s="62"/>
      <c r="EA312" s="62"/>
      <c r="EB312" s="62"/>
      <c r="EC312" s="62"/>
      <c r="ED312" s="62"/>
      <c r="EE312" s="62"/>
      <c r="EF312" s="62"/>
      <c r="EG312" s="62"/>
      <c r="EH312" s="62"/>
      <c r="EI312" s="62"/>
      <c r="EJ312" s="62"/>
      <c r="EK312" s="62"/>
      <c r="EL312" s="62"/>
      <c r="EM312" s="62"/>
      <c r="EN312" s="62"/>
      <c r="EO312" s="5"/>
      <c r="EP312" s="5"/>
      <c r="EQ312" s="5"/>
      <c r="ER312" s="5"/>
      <c r="ES312" s="5"/>
      <c r="ET312" s="5"/>
      <c r="EU312" s="5"/>
      <c r="EV312" s="5"/>
      <c r="EW312" s="5"/>
      <c r="EX312" s="5"/>
      <c r="EY312" s="5"/>
      <c r="EZ312" s="5"/>
      <c r="FA312" s="5"/>
      <c r="FB312" s="5"/>
      <c r="FC312" s="5"/>
      <c r="FD312" s="62"/>
      <c r="FE312" s="62"/>
      <c r="FF312" s="62"/>
      <c r="FG312" s="62"/>
      <c r="FH312" s="62"/>
      <c r="FI312" s="62"/>
      <c r="FJ312" s="62"/>
      <c r="FK312" s="62"/>
      <c r="FL312" s="62"/>
      <c r="FM312" s="62"/>
      <c r="FN312" s="62"/>
      <c r="FO312" s="62"/>
      <c r="FP312" s="62"/>
      <c r="FQ312" s="62"/>
      <c r="FR312" s="62"/>
      <c r="FS312" s="5"/>
      <c r="FT312" s="5"/>
      <c r="FU312" s="5"/>
      <c r="FV312" s="5"/>
      <c r="FW312" s="5"/>
      <c r="FX312" s="5"/>
      <c r="FY312" s="5"/>
      <c r="FZ312" s="5"/>
      <c r="GA312" s="5"/>
      <c r="GB312" s="5"/>
      <c r="GC312" s="5"/>
      <c r="GD312" s="5"/>
      <c r="GE312" s="5"/>
      <c r="GF312" s="5"/>
      <c r="GG312" s="5"/>
      <c r="GH312" s="62"/>
      <c r="GI312" s="62"/>
      <c r="GJ312" s="62"/>
      <c r="GK312" s="62"/>
      <c r="GL312" s="62"/>
      <c r="GM312" s="62"/>
      <c r="GN312" s="62"/>
      <c r="GO312" s="62"/>
      <c r="GP312" s="62"/>
      <c r="GQ312" s="62"/>
      <c r="GR312" s="62"/>
      <c r="GS312" s="62"/>
      <c r="GT312" s="62"/>
      <c r="GU312" s="62"/>
      <c r="GV312" s="62"/>
      <c r="GW312" s="5"/>
      <c r="GX312" s="5"/>
      <c r="GY312" s="5"/>
      <c r="GZ312" s="5"/>
      <c r="HA312" s="5"/>
      <c r="HB312" s="5"/>
      <c r="HC312" s="5"/>
      <c r="HD312" s="5"/>
      <c r="HE312" s="5"/>
      <c r="HF312" s="5"/>
      <c r="HG312" s="5"/>
      <c r="HH312" s="5"/>
      <c r="HI312" s="5"/>
      <c r="HJ312" s="5"/>
      <c r="HK312" s="5"/>
      <c r="HL312" s="62"/>
      <c r="HM312" s="62"/>
      <c r="HN312" s="62"/>
      <c r="HO312" s="62"/>
      <c r="HP312" s="62"/>
      <c r="HQ312" s="62"/>
      <c r="HR312" s="62"/>
      <c r="HS312" s="62"/>
      <c r="HT312" s="62"/>
      <c r="HU312" s="62"/>
      <c r="HV312" s="62"/>
      <c r="HW312" s="62"/>
      <c r="HX312" s="62"/>
      <c r="HY312" s="62"/>
      <c r="HZ312" s="62"/>
      <c r="IA312" s="5"/>
      <c r="IB312" s="5"/>
      <c r="IC312" s="5"/>
      <c r="ID312" s="5"/>
      <c r="IE312" s="5"/>
      <c r="IF312" s="5"/>
      <c r="IG312" s="5"/>
      <c r="IH312" s="5"/>
      <c r="II312" s="5"/>
      <c r="IJ312" s="5"/>
      <c r="IK312" s="5"/>
      <c r="IL312" s="5"/>
      <c r="IM312" s="5"/>
      <c r="IN312" s="5"/>
      <c r="IO312" s="5"/>
      <c r="IP312" s="62"/>
      <c r="IQ312" s="62"/>
      <c r="IR312" s="62"/>
      <c r="IS312" s="62"/>
      <c r="IT312" s="62"/>
      <c r="IU312" s="62"/>
      <c r="IV312" s="62"/>
      <c r="IW312" s="62"/>
      <c r="IX312" s="62"/>
      <c r="IY312" s="62"/>
      <c r="IZ312" s="62"/>
      <c r="JA312" s="62"/>
      <c r="JB312" s="62"/>
      <c r="JC312" s="62"/>
      <c r="JD312" s="62"/>
      <c r="JE312" s="5"/>
      <c r="JF312" s="5"/>
      <c r="JG312" s="5"/>
      <c r="JH312" s="5"/>
      <c r="JI312" s="5"/>
      <c r="JJ312" s="5"/>
      <c r="JK312" s="5"/>
      <c r="JL312" s="5"/>
      <c r="JM312" s="5"/>
      <c r="JN312" s="5"/>
      <c r="JO312" s="5"/>
      <c r="JP312" s="5"/>
      <c r="JQ312" s="5"/>
      <c r="JR312" s="5"/>
      <c r="JS312" s="5"/>
      <c r="JT312" s="62"/>
      <c r="JU312" s="62"/>
      <c r="JV312" s="62"/>
      <c r="JW312" s="62"/>
      <c r="JX312" s="62"/>
      <c r="JY312" s="62"/>
      <c r="JZ312" s="62"/>
      <c r="KA312" s="62"/>
      <c r="KB312" s="62"/>
      <c r="KC312" s="62"/>
      <c r="KD312" s="62"/>
      <c r="KE312" s="62"/>
      <c r="KF312" s="62"/>
      <c r="KG312" s="62"/>
      <c r="KH312" s="62"/>
      <c r="KI312" s="5"/>
      <c r="KJ312" s="5"/>
      <c r="KK312" s="5"/>
      <c r="KL312" s="5"/>
      <c r="KM312" s="5"/>
      <c r="KN312" s="5"/>
      <c r="KO312" s="5"/>
      <c r="KP312" s="5"/>
      <c r="KQ312" s="5"/>
      <c r="KR312" s="5"/>
      <c r="KS312" s="5"/>
      <c r="KT312" s="5"/>
      <c r="KU312" s="5"/>
      <c r="KV312" s="5"/>
      <c r="KW312" s="5"/>
      <c r="KX312" s="62"/>
      <c r="KY312" s="62"/>
      <c r="KZ312" s="62"/>
      <c r="LA312" s="62"/>
      <c r="LB312" s="62"/>
      <c r="LC312" s="62"/>
      <c r="LD312" s="62"/>
      <c r="LE312" s="62"/>
      <c r="LF312" s="62"/>
      <c r="LG312" s="62"/>
      <c r="LH312" s="62"/>
      <c r="LI312" s="62"/>
      <c r="LJ312" s="62"/>
      <c r="LK312" s="62"/>
      <c r="LL312" s="62"/>
    </row>
    <row r="313" spans="1:324" x14ac:dyDescent="0.35">
      <c r="A313" s="131">
        <v>309</v>
      </c>
      <c r="B313" s="170"/>
      <c r="C313" s="170"/>
      <c r="D313" s="152">
        <v>706</v>
      </c>
      <c r="E313" s="72" t="str">
        <f>'BVEM Scorecard'!F312</f>
        <v>Solar + Storage</v>
      </c>
      <c r="F313" s="96"/>
      <c r="G313" s="96"/>
      <c r="H313" s="96"/>
      <c r="I313" s="96"/>
      <c r="J313" s="66"/>
      <c r="K313" s="66"/>
      <c r="L313" s="66"/>
      <c r="M313" s="66"/>
      <c r="N313" s="66"/>
      <c r="O313" s="66"/>
      <c r="P313" s="66"/>
      <c r="Q313" s="66"/>
      <c r="R313" s="66"/>
      <c r="S313" s="66"/>
      <c r="T313" s="66"/>
      <c r="U313" s="66"/>
      <c r="V313" s="66"/>
      <c r="W313" s="66"/>
      <c r="X313" s="35"/>
      <c r="Y313" s="5"/>
      <c r="Z313" s="5"/>
      <c r="AA313" s="5"/>
      <c r="AB313" s="5"/>
      <c r="AC313" s="5"/>
      <c r="AD313" s="5"/>
      <c r="AE313" s="5"/>
      <c r="AF313" s="5"/>
      <c r="AG313" s="5"/>
      <c r="AH313" s="5"/>
      <c r="AI313" s="5"/>
      <c r="AJ313" s="35"/>
      <c r="AK313" s="35"/>
      <c r="AL313" s="35"/>
      <c r="AM313" s="35"/>
      <c r="AN313" s="62"/>
      <c r="AO313" s="62"/>
      <c r="AP313" s="62"/>
      <c r="AQ313" s="62"/>
      <c r="AR313" s="62"/>
      <c r="AS313" s="62"/>
      <c r="AT313" s="62"/>
      <c r="AU313" s="62"/>
      <c r="AV313" s="62"/>
      <c r="AW313" s="62"/>
      <c r="AX313" s="62"/>
      <c r="AY313" s="62"/>
      <c r="AZ313" s="62"/>
      <c r="BA313" s="62"/>
      <c r="BB313" s="62"/>
      <c r="BC313" s="5"/>
      <c r="BD313" s="5"/>
      <c r="BE313" s="5"/>
      <c r="BF313" s="5"/>
      <c r="BG313" s="5"/>
      <c r="BH313" s="5"/>
      <c r="BI313" s="5"/>
      <c r="BJ313" s="5"/>
      <c r="BK313" s="5"/>
      <c r="BL313" s="5"/>
      <c r="BM313" s="5"/>
      <c r="BN313" s="5"/>
      <c r="BO313" s="5"/>
      <c r="BP313" s="5"/>
      <c r="BQ313" s="5"/>
      <c r="BR313" s="62"/>
      <c r="BS313" s="62"/>
      <c r="BT313" s="62"/>
      <c r="BU313" s="62"/>
      <c r="BV313" s="62"/>
      <c r="BW313" s="62"/>
      <c r="BX313" s="62"/>
      <c r="BY313" s="62"/>
      <c r="BZ313" s="62"/>
      <c r="CA313" s="62"/>
      <c r="CB313" s="62"/>
      <c r="CC313" s="62"/>
      <c r="CD313" s="62"/>
      <c r="CE313" s="62"/>
      <c r="CF313" s="62"/>
      <c r="CG313" s="5"/>
      <c r="CH313" s="5"/>
      <c r="CI313" s="5"/>
      <c r="CJ313" s="5"/>
      <c r="CK313" s="5"/>
      <c r="CL313" s="5"/>
      <c r="CM313" s="5"/>
      <c r="CN313" s="5"/>
      <c r="CO313" s="5"/>
      <c r="CP313" s="5"/>
      <c r="CQ313" s="5"/>
      <c r="CR313" s="5"/>
      <c r="CS313" s="5"/>
      <c r="CT313" s="5"/>
      <c r="CU313" s="5"/>
      <c r="CV313" s="62"/>
      <c r="CW313" s="62"/>
      <c r="CX313" s="62"/>
      <c r="CY313" s="62"/>
      <c r="CZ313" s="62"/>
      <c r="DA313" s="62"/>
      <c r="DB313" s="62"/>
      <c r="DC313" s="62"/>
      <c r="DD313" s="62"/>
      <c r="DE313" s="62"/>
      <c r="DF313" s="62"/>
      <c r="DG313" s="62"/>
      <c r="DH313" s="62"/>
      <c r="DI313" s="62"/>
      <c r="DJ313" s="62"/>
      <c r="DK313" s="5"/>
      <c r="DL313" s="5"/>
      <c r="DM313" s="5"/>
      <c r="DN313" s="5"/>
      <c r="DO313" s="5"/>
      <c r="DP313" s="5"/>
      <c r="DQ313" s="5"/>
      <c r="DR313" s="5"/>
      <c r="DS313" s="5"/>
      <c r="DT313" s="5"/>
      <c r="DU313" s="5"/>
      <c r="DV313" s="5"/>
      <c r="DW313" s="5"/>
      <c r="DX313" s="5"/>
      <c r="DY313" s="5"/>
      <c r="DZ313" s="62"/>
      <c r="EA313" s="62"/>
      <c r="EB313" s="62"/>
      <c r="EC313" s="62"/>
      <c r="ED313" s="62"/>
      <c r="EE313" s="62"/>
      <c r="EF313" s="62"/>
      <c r="EG313" s="62"/>
      <c r="EH313" s="62"/>
      <c r="EI313" s="62"/>
      <c r="EJ313" s="62"/>
      <c r="EK313" s="62"/>
      <c r="EL313" s="62"/>
      <c r="EM313" s="62"/>
      <c r="EN313" s="62"/>
      <c r="EO313" s="5"/>
      <c r="EP313" s="5"/>
      <c r="EQ313" s="5"/>
      <c r="ER313" s="5"/>
      <c r="ES313" s="5"/>
      <c r="ET313" s="5"/>
      <c r="EU313" s="5"/>
      <c r="EV313" s="5"/>
      <c r="EW313" s="5"/>
      <c r="EX313" s="5"/>
      <c r="EY313" s="5"/>
      <c r="EZ313" s="5"/>
      <c r="FA313" s="5"/>
      <c r="FB313" s="5"/>
      <c r="FC313" s="5"/>
      <c r="FD313" s="62"/>
      <c r="FE313" s="62"/>
      <c r="FF313" s="62"/>
      <c r="FG313" s="62"/>
      <c r="FH313" s="62"/>
      <c r="FI313" s="62"/>
      <c r="FJ313" s="62"/>
      <c r="FK313" s="62"/>
      <c r="FL313" s="62"/>
      <c r="FM313" s="62"/>
      <c r="FN313" s="62"/>
      <c r="FO313" s="62"/>
      <c r="FP313" s="62"/>
      <c r="FQ313" s="62"/>
      <c r="FR313" s="62"/>
      <c r="FS313" s="5"/>
      <c r="FT313" s="5"/>
      <c r="FU313" s="5"/>
      <c r="FV313" s="5"/>
      <c r="FW313" s="5"/>
      <c r="FX313" s="5"/>
      <c r="FY313" s="5"/>
      <c r="FZ313" s="5"/>
      <c r="GA313" s="5"/>
      <c r="GB313" s="5"/>
      <c r="GC313" s="5"/>
      <c r="GD313" s="5"/>
      <c r="GE313" s="5"/>
      <c r="GF313" s="5"/>
      <c r="GG313" s="5"/>
      <c r="GH313" s="62"/>
      <c r="GI313" s="62"/>
      <c r="GJ313" s="62"/>
      <c r="GK313" s="62"/>
      <c r="GL313" s="62"/>
      <c r="GM313" s="62"/>
      <c r="GN313" s="62"/>
      <c r="GO313" s="62"/>
      <c r="GP313" s="62"/>
      <c r="GQ313" s="62"/>
      <c r="GR313" s="62"/>
      <c r="GS313" s="62"/>
      <c r="GT313" s="62"/>
      <c r="GU313" s="62"/>
      <c r="GV313" s="62"/>
      <c r="GW313" s="5"/>
      <c r="GX313" s="5"/>
      <c r="GY313" s="5"/>
      <c r="GZ313" s="5"/>
      <c r="HA313" s="5"/>
      <c r="HB313" s="5"/>
      <c r="HC313" s="5"/>
      <c r="HD313" s="5"/>
      <c r="HE313" s="5"/>
      <c r="HF313" s="5"/>
      <c r="HG313" s="5"/>
      <c r="HH313" s="5"/>
      <c r="HI313" s="5"/>
      <c r="HJ313" s="5"/>
      <c r="HK313" s="5"/>
      <c r="HL313" s="62"/>
      <c r="HM313" s="62"/>
      <c r="HN313" s="62"/>
      <c r="HO313" s="62"/>
      <c r="HP313" s="62"/>
      <c r="HQ313" s="62"/>
      <c r="HR313" s="62"/>
      <c r="HS313" s="62"/>
      <c r="HT313" s="62"/>
      <c r="HU313" s="62"/>
      <c r="HV313" s="62"/>
      <c r="HW313" s="62"/>
      <c r="HX313" s="62"/>
      <c r="HY313" s="62"/>
      <c r="HZ313" s="62"/>
      <c r="IA313" s="5"/>
      <c r="IB313" s="5"/>
      <c r="IC313" s="5"/>
      <c r="ID313" s="5"/>
      <c r="IE313" s="5"/>
      <c r="IF313" s="5"/>
      <c r="IG313" s="5"/>
      <c r="IH313" s="5"/>
      <c r="II313" s="5"/>
      <c r="IJ313" s="5"/>
      <c r="IK313" s="5"/>
      <c r="IL313" s="5"/>
      <c r="IM313" s="5"/>
      <c r="IN313" s="5"/>
      <c r="IO313" s="5"/>
      <c r="IP313" s="62"/>
      <c r="IQ313" s="62"/>
      <c r="IR313" s="62"/>
      <c r="IS313" s="62"/>
      <c r="IT313" s="62"/>
      <c r="IU313" s="62"/>
      <c r="IV313" s="62"/>
      <c r="IW313" s="62"/>
      <c r="IX313" s="62"/>
      <c r="IY313" s="62"/>
      <c r="IZ313" s="62"/>
      <c r="JA313" s="62"/>
      <c r="JB313" s="62"/>
      <c r="JC313" s="62"/>
      <c r="JD313" s="62"/>
      <c r="JE313" s="5"/>
      <c r="JF313" s="5"/>
      <c r="JG313" s="5"/>
      <c r="JH313" s="5"/>
      <c r="JI313" s="5"/>
      <c r="JJ313" s="5"/>
      <c r="JK313" s="5"/>
      <c r="JL313" s="5"/>
      <c r="JM313" s="5"/>
      <c r="JN313" s="5"/>
      <c r="JO313" s="5"/>
      <c r="JP313" s="5"/>
      <c r="JQ313" s="5"/>
      <c r="JR313" s="5"/>
      <c r="JS313" s="5"/>
      <c r="JT313" s="62"/>
      <c r="JU313" s="62"/>
      <c r="JV313" s="62"/>
      <c r="JW313" s="62"/>
      <c r="JX313" s="62"/>
      <c r="JY313" s="62"/>
      <c r="JZ313" s="62"/>
      <c r="KA313" s="62"/>
      <c r="KB313" s="62"/>
      <c r="KC313" s="62"/>
      <c r="KD313" s="62"/>
      <c r="KE313" s="62"/>
      <c r="KF313" s="62"/>
      <c r="KG313" s="62"/>
      <c r="KH313" s="62"/>
      <c r="KI313" s="5"/>
      <c r="KJ313" s="5"/>
      <c r="KK313" s="5"/>
      <c r="KL313" s="5"/>
      <c r="KM313" s="5"/>
      <c r="KN313" s="5"/>
      <c r="KO313" s="5"/>
      <c r="KP313" s="5"/>
      <c r="KQ313" s="5"/>
      <c r="KR313" s="5"/>
      <c r="KS313" s="5"/>
      <c r="KT313" s="5"/>
      <c r="KU313" s="5"/>
      <c r="KV313" s="5"/>
      <c r="KW313" s="5"/>
      <c r="KX313" s="62"/>
      <c r="KY313" s="62"/>
      <c r="KZ313" s="62"/>
      <c r="LA313" s="62"/>
      <c r="LB313" s="62"/>
      <c r="LC313" s="62"/>
      <c r="LD313" s="62"/>
      <c r="LE313" s="62"/>
      <c r="LF313" s="62"/>
      <c r="LG313" s="62"/>
      <c r="LH313" s="62"/>
      <c r="LI313" s="62"/>
      <c r="LJ313" s="62"/>
      <c r="LK313" s="62"/>
      <c r="LL313" s="62"/>
    </row>
    <row r="314" spans="1:324" x14ac:dyDescent="0.35">
      <c r="A314" s="131">
        <v>310</v>
      </c>
      <c r="B314" s="170"/>
      <c r="C314" s="170"/>
      <c r="D314" s="152">
        <v>439</v>
      </c>
      <c r="E314" s="72" t="str">
        <f>'BVEM Scorecard'!F313</f>
        <v>Solar</v>
      </c>
      <c r="F314" s="96"/>
      <c r="G314" s="96"/>
      <c r="H314" s="96"/>
      <c r="I314" s="96"/>
      <c r="J314" s="66"/>
      <c r="K314" s="66"/>
      <c r="L314" s="66"/>
      <c r="M314" s="66"/>
      <c r="N314" s="66"/>
      <c r="O314" s="66"/>
      <c r="P314" s="66"/>
      <c r="Q314" s="66"/>
      <c r="R314" s="66"/>
      <c r="S314" s="66"/>
      <c r="T314" s="66"/>
      <c r="U314" s="66"/>
      <c r="V314" s="66"/>
      <c r="W314" s="66"/>
      <c r="X314" s="35"/>
      <c r="Y314" s="5"/>
      <c r="Z314" s="5"/>
      <c r="AA314" s="5"/>
      <c r="AB314" s="5"/>
      <c r="AC314" s="5"/>
      <c r="AD314" s="5"/>
      <c r="AE314" s="5"/>
      <c r="AF314" s="5"/>
      <c r="AG314" s="5"/>
      <c r="AH314" s="5"/>
      <c r="AI314" s="5"/>
      <c r="AJ314" s="35"/>
      <c r="AK314" s="35"/>
      <c r="AL314" s="35"/>
      <c r="AM314" s="35"/>
      <c r="AN314" s="62"/>
      <c r="AO314" s="62"/>
      <c r="AP314" s="62"/>
      <c r="AQ314" s="62"/>
      <c r="AR314" s="62"/>
      <c r="AS314" s="62"/>
      <c r="AT314" s="62"/>
      <c r="AU314" s="62"/>
      <c r="AV314" s="62"/>
      <c r="AW314" s="62"/>
      <c r="AX314" s="62"/>
      <c r="AY314" s="62"/>
      <c r="AZ314" s="62"/>
      <c r="BA314" s="62"/>
      <c r="BB314" s="62"/>
      <c r="BC314" s="5"/>
      <c r="BD314" s="5"/>
      <c r="BE314" s="5"/>
      <c r="BF314" s="5"/>
      <c r="BG314" s="5"/>
      <c r="BH314" s="5"/>
      <c r="BI314" s="5"/>
      <c r="BJ314" s="5"/>
      <c r="BK314" s="5"/>
      <c r="BL314" s="5"/>
      <c r="BM314" s="5"/>
      <c r="BN314" s="5"/>
      <c r="BO314" s="5"/>
      <c r="BP314" s="5"/>
      <c r="BQ314" s="5"/>
      <c r="BR314" s="62"/>
      <c r="BS314" s="62"/>
      <c r="BT314" s="62"/>
      <c r="BU314" s="62"/>
      <c r="BV314" s="62"/>
      <c r="BW314" s="62"/>
      <c r="BX314" s="62"/>
      <c r="BY314" s="62"/>
      <c r="BZ314" s="62"/>
      <c r="CA314" s="62"/>
      <c r="CB314" s="62"/>
      <c r="CC314" s="62"/>
      <c r="CD314" s="62"/>
      <c r="CE314" s="62"/>
      <c r="CF314" s="62"/>
      <c r="CG314" s="5"/>
      <c r="CH314" s="5"/>
      <c r="CI314" s="5"/>
      <c r="CJ314" s="5"/>
      <c r="CK314" s="5"/>
      <c r="CL314" s="5"/>
      <c r="CM314" s="5"/>
      <c r="CN314" s="5"/>
      <c r="CO314" s="5"/>
      <c r="CP314" s="5"/>
      <c r="CQ314" s="5"/>
      <c r="CR314" s="5"/>
      <c r="CS314" s="5"/>
      <c r="CT314" s="5"/>
      <c r="CU314" s="5"/>
      <c r="CV314" s="62"/>
      <c r="CW314" s="62"/>
      <c r="CX314" s="62"/>
      <c r="CY314" s="62"/>
      <c r="CZ314" s="62"/>
      <c r="DA314" s="62"/>
      <c r="DB314" s="62"/>
      <c r="DC314" s="62"/>
      <c r="DD314" s="62"/>
      <c r="DE314" s="62"/>
      <c r="DF314" s="62"/>
      <c r="DG314" s="62"/>
      <c r="DH314" s="62"/>
      <c r="DI314" s="62"/>
      <c r="DJ314" s="62"/>
      <c r="DK314" s="5"/>
      <c r="DL314" s="5"/>
      <c r="DM314" s="5"/>
      <c r="DN314" s="5"/>
      <c r="DO314" s="5"/>
      <c r="DP314" s="5"/>
      <c r="DQ314" s="5"/>
      <c r="DR314" s="5"/>
      <c r="DS314" s="5"/>
      <c r="DT314" s="5"/>
      <c r="DU314" s="5"/>
      <c r="DV314" s="5"/>
      <c r="DW314" s="5"/>
      <c r="DX314" s="5"/>
      <c r="DY314" s="5"/>
      <c r="DZ314" s="62"/>
      <c r="EA314" s="62"/>
      <c r="EB314" s="62"/>
      <c r="EC314" s="62"/>
      <c r="ED314" s="62"/>
      <c r="EE314" s="62"/>
      <c r="EF314" s="62"/>
      <c r="EG314" s="62"/>
      <c r="EH314" s="62"/>
      <c r="EI314" s="62"/>
      <c r="EJ314" s="62"/>
      <c r="EK314" s="62"/>
      <c r="EL314" s="62"/>
      <c r="EM314" s="62"/>
      <c r="EN314" s="62"/>
      <c r="EO314" s="5"/>
      <c r="EP314" s="5"/>
      <c r="EQ314" s="5"/>
      <c r="ER314" s="5"/>
      <c r="ES314" s="5"/>
      <c r="ET314" s="5"/>
      <c r="EU314" s="5"/>
      <c r="EV314" s="5"/>
      <c r="EW314" s="5"/>
      <c r="EX314" s="5"/>
      <c r="EY314" s="5"/>
      <c r="EZ314" s="5"/>
      <c r="FA314" s="5"/>
      <c r="FB314" s="5"/>
      <c r="FC314" s="5"/>
      <c r="FD314" s="62"/>
      <c r="FE314" s="62"/>
      <c r="FF314" s="62"/>
      <c r="FG314" s="62"/>
      <c r="FH314" s="62"/>
      <c r="FI314" s="62"/>
      <c r="FJ314" s="62"/>
      <c r="FK314" s="62"/>
      <c r="FL314" s="62"/>
      <c r="FM314" s="62"/>
      <c r="FN314" s="62"/>
      <c r="FO314" s="62"/>
      <c r="FP314" s="62"/>
      <c r="FQ314" s="62"/>
      <c r="FR314" s="62"/>
      <c r="FS314" s="5"/>
      <c r="FT314" s="5"/>
      <c r="FU314" s="5"/>
      <c r="FV314" s="5"/>
      <c r="FW314" s="5"/>
      <c r="FX314" s="5"/>
      <c r="FY314" s="5"/>
      <c r="FZ314" s="5"/>
      <c r="GA314" s="5"/>
      <c r="GB314" s="5"/>
      <c r="GC314" s="5"/>
      <c r="GD314" s="5"/>
      <c r="GE314" s="5"/>
      <c r="GF314" s="5"/>
      <c r="GG314" s="5"/>
      <c r="GH314" s="62"/>
      <c r="GI314" s="62"/>
      <c r="GJ314" s="62"/>
      <c r="GK314" s="62"/>
      <c r="GL314" s="62"/>
      <c r="GM314" s="62"/>
      <c r="GN314" s="62"/>
      <c r="GO314" s="62"/>
      <c r="GP314" s="62"/>
      <c r="GQ314" s="62"/>
      <c r="GR314" s="62"/>
      <c r="GS314" s="62"/>
      <c r="GT314" s="62"/>
      <c r="GU314" s="62"/>
      <c r="GV314" s="62"/>
      <c r="GW314" s="5"/>
      <c r="GX314" s="5"/>
      <c r="GY314" s="5"/>
      <c r="GZ314" s="5"/>
      <c r="HA314" s="5"/>
      <c r="HB314" s="5"/>
      <c r="HC314" s="5"/>
      <c r="HD314" s="5"/>
      <c r="HE314" s="5"/>
      <c r="HF314" s="5"/>
      <c r="HG314" s="5"/>
      <c r="HH314" s="5"/>
      <c r="HI314" s="5"/>
      <c r="HJ314" s="5"/>
      <c r="HK314" s="5"/>
      <c r="HL314" s="62"/>
      <c r="HM314" s="62"/>
      <c r="HN314" s="62"/>
      <c r="HO314" s="62"/>
      <c r="HP314" s="62"/>
      <c r="HQ314" s="62"/>
      <c r="HR314" s="62"/>
      <c r="HS314" s="62"/>
      <c r="HT314" s="62"/>
      <c r="HU314" s="62"/>
      <c r="HV314" s="62"/>
      <c r="HW314" s="62"/>
      <c r="HX314" s="62"/>
      <c r="HY314" s="62"/>
      <c r="HZ314" s="62"/>
      <c r="IA314" s="5"/>
      <c r="IB314" s="5"/>
      <c r="IC314" s="5"/>
      <c r="ID314" s="5"/>
      <c r="IE314" s="5"/>
      <c r="IF314" s="5"/>
      <c r="IG314" s="5"/>
      <c r="IH314" s="5"/>
      <c r="II314" s="5"/>
      <c r="IJ314" s="5"/>
      <c r="IK314" s="5"/>
      <c r="IL314" s="5"/>
      <c r="IM314" s="5"/>
      <c r="IN314" s="5"/>
      <c r="IO314" s="5"/>
      <c r="IP314" s="62"/>
      <c r="IQ314" s="62"/>
      <c r="IR314" s="62"/>
      <c r="IS314" s="62"/>
      <c r="IT314" s="62"/>
      <c r="IU314" s="62"/>
      <c r="IV314" s="62"/>
      <c r="IW314" s="62"/>
      <c r="IX314" s="62"/>
      <c r="IY314" s="62"/>
      <c r="IZ314" s="62"/>
      <c r="JA314" s="62"/>
      <c r="JB314" s="62"/>
      <c r="JC314" s="62"/>
      <c r="JD314" s="62"/>
      <c r="JE314" s="5"/>
      <c r="JF314" s="5"/>
      <c r="JG314" s="5"/>
      <c r="JH314" s="5"/>
      <c r="JI314" s="5"/>
      <c r="JJ314" s="5"/>
      <c r="JK314" s="5"/>
      <c r="JL314" s="5"/>
      <c r="JM314" s="5"/>
      <c r="JN314" s="5"/>
      <c r="JO314" s="5"/>
      <c r="JP314" s="5"/>
      <c r="JQ314" s="5"/>
      <c r="JR314" s="5"/>
      <c r="JS314" s="5"/>
      <c r="JT314" s="62"/>
      <c r="JU314" s="62"/>
      <c r="JV314" s="62"/>
      <c r="JW314" s="62"/>
      <c r="JX314" s="62"/>
      <c r="JY314" s="62"/>
      <c r="JZ314" s="62"/>
      <c r="KA314" s="62"/>
      <c r="KB314" s="62"/>
      <c r="KC314" s="62"/>
      <c r="KD314" s="62"/>
      <c r="KE314" s="62"/>
      <c r="KF314" s="62"/>
      <c r="KG314" s="62"/>
      <c r="KH314" s="62"/>
      <c r="KI314" s="5"/>
      <c r="KJ314" s="5"/>
      <c r="KK314" s="5"/>
      <c r="KL314" s="5"/>
      <c r="KM314" s="5"/>
      <c r="KN314" s="5"/>
      <c r="KO314" s="5"/>
      <c r="KP314" s="5"/>
      <c r="KQ314" s="5"/>
      <c r="KR314" s="5"/>
      <c r="KS314" s="5"/>
      <c r="KT314" s="5"/>
      <c r="KU314" s="5"/>
      <c r="KV314" s="5"/>
      <c r="KW314" s="5"/>
      <c r="KX314" s="62"/>
      <c r="KY314" s="62"/>
      <c r="KZ314" s="62"/>
      <c r="LA314" s="62"/>
      <c r="LB314" s="62"/>
      <c r="LC314" s="62"/>
      <c r="LD314" s="62"/>
      <c r="LE314" s="62"/>
      <c r="LF314" s="62"/>
      <c r="LG314" s="62"/>
      <c r="LH314" s="62"/>
      <c r="LI314" s="62"/>
      <c r="LJ314" s="62"/>
      <c r="LK314" s="62"/>
      <c r="LL314" s="62"/>
    </row>
    <row r="315" spans="1:324" x14ac:dyDescent="0.35">
      <c r="A315" s="131">
        <v>311</v>
      </c>
      <c r="B315" s="170"/>
      <c r="C315" s="170"/>
      <c r="D315" s="152">
        <v>616</v>
      </c>
      <c r="E315" s="72" t="str">
        <f>'BVEM Scorecard'!F314</f>
        <v>Solar + Storage</v>
      </c>
      <c r="F315" s="96"/>
      <c r="G315" s="96"/>
      <c r="H315" s="96"/>
      <c r="I315" s="96"/>
      <c r="J315" s="66"/>
      <c r="K315" s="66"/>
      <c r="L315" s="66"/>
      <c r="M315" s="66"/>
      <c r="N315" s="66"/>
      <c r="O315" s="66"/>
      <c r="P315" s="66"/>
      <c r="Q315" s="66"/>
      <c r="R315" s="66"/>
      <c r="S315" s="66"/>
      <c r="T315" s="66"/>
      <c r="U315" s="66"/>
      <c r="V315" s="66"/>
      <c r="W315" s="66"/>
      <c r="X315" s="35"/>
      <c r="Y315" s="5"/>
      <c r="Z315" s="5"/>
      <c r="AA315" s="5"/>
      <c r="AB315" s="5"/>
      <c r="AC315" s="5"/>
      <c r="AD315" s="5"/>
      <c r="AE315" s="5"/>
      <c r="AF315" s="5"/>
      <c r="AG315" s="5"/>
      <c r="AH315" s="5"/>
      <c r="AI315" s="5"/>
      <c r="AJ315" s="35"/>
      <c r="AK315" s="35"/>
      <c r="AL315" s="35"/>
      <c r="AM315" s="35"/>
      <c r="AN315" s="62"/>
      <c r="AO315" s="62"/>
      <c r="AP315" s="62"/>
      <c r="AQ315" s="62"/>
      <c r="AR315" s="62"/>
      <c r="AS315" s="62"/>
      <c r="AT315" s="62"/>
      <c r="AU315" s="62"/>
      <c r="AV315" s="62"/>
      <c r="AW315" s="62"/>
      <c r="AX315" s="62"/>
      <c r="AY315" s="62"/>
      <c r="AZ315" s="62"/>
      <c r="BA315" s="62"/>
      <c r="BB315" s="62"/>
      <c r="BC315" s="5"/>
      <c r="BD315" s="5"/>
      <c r="BE315" s="5"/>
      <c r="BF315" s="5"/>
      <c r="BG315" s="5"/>
      <c r="BH315" s="5"/>
      <c r="BI315" s="5"/>
      <c r="BJ315" s="5"/>
      <c r="BK315" s="5"/>
      <c r="BL315" s="5"/>
      <c r="BM315" s="5"/>
      <c r="BN315" s="5"/>
      <c r="BO315" s="5"/>
      <c r="BP315" s="5"/>
      <c r="BQ315" s="5"/>
      <c r="BR315" s="62"/>
      <c r="BS315" s="62"/>
      <c r="BT315" s="62"/>
      <c r="BU315" s="62"/>
      <c r="BV315" s="62"/>
      <c r="BW315" s="62"/>
      <c r="BX315" s="62"/>
      <c r="BY315" s="62"/>
      <c r="BZ315" s="62"/>
      <c r="CA315" s="62"/>
      <c r="CB315" s="62"/>
      <c r="CC315" s="62"/>
      <c r="CD315" s="62"/>
      <c r="CE315" s="62"/>
      <c r="CF315" s="62"/>
      <c r="CG315" s="5"/>
      <c r="CH315" s="5"/>
      <c r="CI315" s="5"/>
      <c r="CJ315" s="5"/>
      <c r="CK315" s="5"/>
      <c r="CL315" s="5"/>
      <c r="CM315" s="5"/>
      <c r="CN315" s="5"/>
      <c r="CO315" s="5"/>
      <c r="CP315" s="5"/>
      <c r="CQ315" s="5"/>
      <c r="CR315" s="5"/>
      <c r="CS315" s="5"/>
      <c r="CT315" s="5"/>
      <c r="CU315" s="5"/>
      <c r="CV315" s="62"/>
      <c r="CW315" s="62"/>
      <c r="CX315" s="62"/>
      <c r="CY315" s="62"/>
      <c r="CZ315" s="62"/>
      <c r="DA315" s="62"/>
      <c r="DB315" s="62"/>
      <c r="DC315" s="62"/>
      <c r="DD315" s="62"/>
      <c r="DE315" s="62"/>
      <c r="DF315" s="62"/>
      <c r="DG315" s="62"/>
      <c r="DH315" s="62"/>
      <c r="DI315" s="62"/>
      <c r="DJ315" s="62"/>
      <c r="DK315" s="5"/>
      <c r="DL315" s="5"/>
      <c r="DM315" s="5"/>
      <c r="DN315" s="5"/>
      <c r="DO315" s="5"/>
      <c r="DP315" s="5"/>
      <c r="DQ315" s="5"/>
      <c r="DR315" s="5"/>
      <c r="DS315" s="5"/>
      <c r="DT315" s="5"/>
      <c r="DU315" s="5"/>
      <c r="DV315" s="5"/>
      <c r="DW315" s="5"/>
      <c r="DX315" s="5"/>
      <c r="DY315" s="5"/>
      <c r="DZ315" s="62"/>
      <c r="EA315" s="62"/>
      <c r="EB315" s="62"/>
      <c r="EC315" s="62"/>
      <c r="ED315" s="62"/>
      <c r="EE315" s="62"/>
      <c r="EF315" s="62"/>
      <c r="EG315" s="62"/>
      <c r="EH315" s="62"/>
      <c r="EI315" s="62"/>
      <c r="EJ315" s="62"/>
      <c r="EK315" s="62"/>
      <c r="EL315" s="62"/>
      <c r="EM315" s="62"/>
      <c r="EN315" s="62"/>
      <c r="EO315" s="5"/>
      <c r="EP315" s="5"/>
      <c r="EQ315" s="5"/>
      <c r="ER315" s="5"/>
      <c r="ES315" s="5"/>
      <c r="ET315" s="5"/>
      <c r="EU315" s="5"/>
      <c r="EV315" s="5"/>
      <c r="EW315" s="5"/>
      <c r="EX315" s="5"/>
      <c r="EY315" s="5"/>
      <c r="EZ315" s="5"/>
      <c r="FA315" s="5"/>
      <c r="FB315" s="5"/>
      <c r="FC315" s="5"/>
      <c r="FD315" s="62"/>
      <c r="FE315" s="62"/>
      <c r="FF315" s="62"/>
      <c r="FG315" s="62"/>
      <c r="FH315" s="62"/>
      <c r="FI315" s="62"/>
      <c r="FJ315" s="62"/>
      <c r="FK315" s="62"/>
      <c r="FL315" s="62"/>
      <c r="FM315" s="62"/>
      <c r="FN315" s="62"/>
      <c r="FO315" s="62"/>
      <c r="FP315" s="62"/>
      <c r="FQ315" s="62"/>
      <c r="FR315" s="62"/>
      <c r="FS315" s="5"/>
      <c r="FT315" s="5"/>
      <c r="FU315" s="5"/>
      <c r="FV315" s="5"/>
      <c r="FW315" s="5"/>
      <c r="FX315" s="5"/>
      <c r="FY315" s="5"/>
      <c r="FZ315" s="5"/>
      <c r="GA315" s="5"/>
      <c r="GB315" s="5"/>
      <c r="GC315" s="5"/>
      <c r="GD315" s="5"/>
      <c r="GE315" s="5"/>
      <c r="GF315" s="5"/>
      <c r="GG315" s="5"/>
      <c r="GH315" s="62"/>
      <c r="GI315" s="62"/>
      <c r="GJ315" s="62"/>
      <c r="GK315" s="62"/>
      <c r="GL315" s="62"/>
      <c r="GM315" s="62"/>
      <c r="GN315" s="62"/>
      <c r="GO315" s="62"/>
      <c r="GP315" s="62"/>
      <c r="GQ315" s="62"/>
      <c r="GR315" s="62"/>
      <c r="GS315" s="62"/>
      <c r="GT315" s="62"/>
      <c r="GU315" s="62"/>
      <c r="GV315" s="62"/>
      <c r="GW315" s="5"/>
      <c r="GX315" s="5"/>
      <c r="GY315" s="5"/>
      <c r="GZ315" s="5"/>
      <c r="HA315" s="5"/>
      <c r="HB315" s="5"/>
      <c r="HC315" s="5"/>
      <c r="HD315" s="5"/>
      <c r="HE315" s="5"/>
      <c r="HF315" s="5"/>
      <c r="HG315" s="5"/>
      <c r="HH315" s="5"/>
      <c r="HI315" s="5"/>
      <c r="HJ315" s="5"/>
      <c r="HK315" s="5"/>
      <c r="HL315" s="62"/>
      <c r="HM315" s="62"/>
      <c r="HN315" s="62"/>
      <c r="HO315" s="62"/>
      <c r="HP315" s="62"/>
      <c r="HQ315" s="62"/>
      <c r="HR315" s="62"/>
      <c r="HS315" s="62"/>
      <c r="HT315" s="62"/>
      <c r="HU315" s="62"/>
      <c r="HV315" s="62"/>
      <c r="HW315" s="62"/>
      <c r="HX315" s="62"/>
      <c r="HY315" s="62"/>
      <c r="HZ315" s="62"/>
      <c r="IA315" s="5"/>
      <c r="IB315" s="5"/>
      <c r="IC315" s="5"/>
      <c r="ID315" s="5"/>
      <c r="IE315" s="5"/>
      <c r="IF315" s="5"/>
      <c r="IG315" s="5"/>
      <c r="IH315" s="5"/>
      <c r="II315" s="5"/>
      <c r="IJ315" s="5"/>
      <c r="IK315" s="5"/>
      <c r="IL315" s="5"/>
      <c r="IM315" s="5"/>
      <c r="IN315" s="5"/>
      <c r="IO315" s="5"/>
      <c r="IP315" s="62"/>
      <c r="IQ315" s="62"/>
      <c r="IR315" s="62"/>
      <c r="IS315" s="62"/>
      <c r="IT315" s="62"/>
      <c r="IU315" s="62"/>
      <c r="IV315" s="62"/>
      <c r="IW315" s="62"/>
      <c r="IX315" s="62"/>
      <c r="IY315" s="62"/>
      <c r="IZ315" s="62"/>
      <c r="JA315" s="62"/>
      <c r="JB315" s="62"/>
      <c r="JC315" s="62"/>
      <c r="JD315" s="62"/>
      <c r="JE315" s="5"/>
      <c r="JF315" s="5"/>
      <c r="JG315" s="5"/>
      <c r="JH315" s="5"/>
      <c r="JI315" s="5"/>
      <c r="JJ315" s="5"/>
      <c r="JK315" s="5"/>
      <c r="JL315" s="5"/>
      <c r="JM315" s="5"/>
      <c r="JN315" s="5"/>
      <c r="JO315" s="5"/>
      <c r="JP315" s="5"/>
      <c r="JQ315" s="5"/>
      <c r="JR315" s="5"/>
      <c r="JS315" s="5"/>
      <c r="JT315" s="62"/>
      <c r="JU315" s="62"/>
      <c r="JV315" s="62"/>
      <c r="JW315" s="62"/>
      <c r="JX315" s="62"/>
      <c r="JY315" s="62"/>
      <c r="JZ315" s="62"/>
      <c r="KA315" s="62"/>
      <c r="KB315" s="62"/>
      <c r="KC315" s="62"/>
      <c r="KD315" s="62"/>
      <c r="KE315" s="62"/>
      <c r="KF315" s="62"/>
      <c r="KG315" s="62"/>
      <c r="KH315" s="62"/>
      <c r="KI315" s="5"/>
      <c r="KJ315" s="5"/>
      <c r="KK315" s="5"/>
      <c r="KL315" s="5"/>
      <c r="KM315" s="5"/>
      <c r="KN315" s="5"/>
      <c r="KO315" s="5"/>
      <c r="KP315" s="5"/>
      <c r="KQ315" s="5"/>
      <c r="KR315" s="5"/>
      <c r="KS315" s="5"/>
      <c r="KT315" s="5"/>
      <c r="KU315" s="5"/>
      <c r="KV315" s="5"/>
      <c r="KW315" s="5"/>
      <c r="KX315" s="62"/>
      <c r="KY315" s="62"/>
      <c r="KZ315" s="62"/>
      <c r="LA315" s="62"/>
      <c r="LB315" s="62"/>
      <c r="LC315" s="62"/>
      <c r="LD315" s="62"/>
      <c r="LE315" s="62"/>
      <c r="LF315" s="62"/>
      <c r="LG315" s="62"/>
      <c r="LH315" s="62"/>
      <c r="LI315" s="62"/>
      <c r="LJ315" s="62"/>
      <c r="LK315" s="62"/>
      <c r="LL315" s="62"/>
    </row>
    <row r="316" spans="1:324" x14ac:dyDescent="0.35">
      <c r="A316" s="131">
        <v>312</v>
      </c>
      <c r="B316" s="170"/>
      <c r="C316" s="170"/>
      <c r="D316" s="152">
        <v>1012</v>
      </c>
      <c r="E316" s="72" t="str">
        <f>'BVEM Scorecard'!F315</f>
        <v>Wind</v>
      </c>
      <c r="F316" s="96">
        <f t="shared" si="283"/>
        <v>1</v>
      </c>
      <c r="G316" s="96">
        <f t="shared" si="284"/>
        <v>1</v>
      </c>
      <c r="H316" s="96">
        <f t="shared" si="285"/>
        <v>0</v>
      </c>
      <c r="I316" s="96">
        <f t="shared" si="286"/>
        <v>0</v>
      </c>
      <c r="J316" s="66">
        <v>1</v>
      </c>
      <c r="K316" s="66">
        <v>1</v>
      </c>
      <c r="L316" s="66">
        <v>298</v>
      </c>
      <c r="M316" s="66">
        <v>0</v>
      </c>
      <c r="N316" s="66">
        <v>1</v>
      </c>
      <c r="O316" s="66">
        <f>AVERAGE(42.59,42.59,52.07,52.07,65.85,66.99,66.99,66.99,66.99,61.25,57.23,53.21,53.21)</f>
        <v>57.540769230769236</v>
      </c>
      <c r="P316" s="66"/>
      <c r="Q316" s="66">
        <v>1</v>
      </c>
      <c r="R316" s="66">
        <v>1</v>
      </c>
      <c r="S316" s="66">
        <v>1</v>
      </c>
      <c r="T316" s="66">
        <v>1</v>
      </c>
      <c r="U316" s="66">
        <v>1</v>
      </c>
      <c r="V316" s="66">
        <f t="shared" si="287"/>
        <v>5</v>
      </c>
      <c r="W316" s="66">
        <f t="shared" si="288"/>
        <v>1</v>
      </c>
      <c r="X316" s="35"/>
      <c r="Y316" s="5"/>
      <c r="Z316" s="5"/>
      <c r="AA316" s="5"/>
      <c r="AB316" s="5"/>
      <c r="AC316" s="5"/>
      <c r="AD316" s="5"/>
      <c r="AE316" s="5"/>
      <c r="AF316" s="5"/>
      <c r="AG316" s="5"/>
      <c r="AH316" s="5"/>
      <c r="AI316" s="5"/>
      <c r="AJ316" s="35"/>
      <c r="AK316" s="35"/>
      <c r="AL316" s="35"/>
      <c r="AM316" s="35"/>
      <c r="AN316" s="62"/>
      <c r="AO316" s="62"/>
      <c r="AP316" s="62"/>
      <c r="AQ316" s="62"/>
      <c r="AR316" s="62"/>
      <c r="AS316" s="62"/>
      <c r="AT316" s="62"/>
      <c r="AU316" s="62"/>
      <c r="AV316" s="62"/>
      <c r="AW316" s="62"/>
      <c r="AX316" s="62"/>
      <c r="AY316" s="62"/>
      <c r="AZ316" s="62"/>
      <c r="BA316" s="62"/>
      <c r="BB316" s="62"/>
      <c r="BC316" s="5"/>
      <c r="BD316" s="5"/>
      <c r="BE316" s="5"/>
      <c r="BF316" s="5"/>
      <c r="BG316" s="5"/>
      <c r="BH316" s="5"/>
      <c r="BI316" s="5"/>
      <c r="BJ316" s="5"/>
      <c r="BK316" s="5"/>
      <c r="BL316" s="5"/>
      <c r="BM316" s="5"/>
      <c r="BN316" s="5"/>
      <c r="BO316" s="5"/>
      <c r="BP316" s="5"/>
      <c r="BQ316" s="5"/>
      <c r="BR316" s="62"/>
      <c r="BS316" s="62"/>
      <c r="BT316" s="62"/>
      <c r="BU316" s="62"/>
      <c r="BV316" s="62"/>
      <c r="BW316" s="62"/>
      <c r="BX316" s="62"/>
      <c r="BY316" s="62"/>
      <c r="BZ316" s="62"/>
      <c r="CA316" s="62"/>
      <c r="CB316" s="62"/>
      <c r="CC316" s="62"/>
      <c r="CD316" s="62"/>
      <c r="CE316" s="62"/>
      <c r="CF316" s="62"/>
      <c r="CG316" s="5"/>
      <c r="CH316" s="5"/>
      <c r="CI316" s="5"/>
      <c r="CJ316" s="5"/>
      <c r="CK316" s="5"/>
      <c r="CL316" s="5"/>
      <c r="CM316" s="5"/>
      <c r="CN316" s="5"/>
      <c r="CO316" s="5"/>
      <c r="CP316" s="5"/>
      <c r="CQ316" s="5"/>
      <c r="CR316" s="5"/>
      <c r="CS316" s="5"/>
      <c r="CT316" s="5"/>
      <c r="CU316" s="5"/>
      <c r="CV316" s="62"/>
      <c r="CW316" s="62"/>
      <c r="CX316" s="62"/>
      <c r="CY316" s="62"/>
      <c r="CZ316" s="62"/>
      <c r="DA316" s="62"/>
      <c r="DB316" s="62"/>
      <c r="DC316" s="62"/>
      <c r="DD316" s="62"/>
      <c r="DE316" s="62"/>
      <c r="DF316" s="62"/>
      <c r="DG316" s="62"/>
      <c r="DH316" s="62"/>
      <c r="DI316" s="62"/>
      <c r="DJ316" s="62"/>
      <c r="DK316" s="5"/>
      <c r="DL316" s="5"/>
      <c r="DM316" s="5"/>
      <c r="DN316" s="5"/>
      <c r="DO316" s="5"/>
      <c r="DP316" s="5"/>
      <c r="DQ316" s="5"/>
      <c r="DR316" s="5"/>
      <c r="DS316" s="5"/>
      <c r="DT316" s="5"/>
      <c r="DU316" s="5"/>
      <c r="DV316" s="5"/>
      <c r="DW316" s="5"/>
      <c r="DX316" s="5"/>
      <c r="DY316" s="5"/>
      <c r="DZ316" s="62"/>
      <c r="EA316" s="62"/>
      <c r="EB316" s="62"/>
      <c r="EC316" s="62"/>
      <c r="ED316" s="62"/>
      <c r="EE316" s="62"/>
      <c r="EF316" s="62"/>
      <c r="EG316" s="62"/>
      <c r="EH316" s="62"/>
      <c r="EI316" s="62"/>
      <c r="EJ316" s="62"/>
      <c r="EK316" s="62"/>
      <c r="EL316" s="62"/>
      <c r="EM316" s="62"/>
      <c r="EN316" s="62"/>
      <c r="EO316" s="5"/>
      <c r="EP316" s="5"/>
      <c r="EQ316" s="5"/>
      <c r="ER316" s="5"/>
      <c r="ES316" s="5"/>
      <c r="ET316" s="5"/>
      <c r="EU316" s="5"/>
      <c r="EV316" s="5"/>
      <c r="EW316" s="5"/>
      <c r="EX316" s="5"/>
      <c r="EY316" s="5"/>
      <c r="EZ316" s="5"/>
      <c r="FA316" s="5"/>
      <c r="FB316" s="5"/>
      <c r="FC316" s="5"/>
      <c r="FD316" s="62"/>
      <c r="FE316" s="62"/>
      <c r="FF316" s="62"/>
      <c r="FG316" s="62"/>
      <c r="FH316" s="62"/>
      <c r="FI316" s="62"/>
      <c r="FJ316" s="62"/>
      <c r="FK316" s="62"/>
      <c r="FL316" s="62"/>
      <c r="FM316" s="62"/>
      <c r="FN316" s="62"/>
      <c r="FO316" s="62"/>
      <c r="FP316" s="62"/>
      <c r="FQ316" s="62"/>
      <c r="FR316" s="62"/>
      <c r="FS316" s="5"/>
      <c r="FT316" s="5"/>
      <c r="FU316" s="5"/>
      <c r="FV316" s="5"/>
      <c r="FW316" s="5"/>
      <c r="FX316" s="5"/>
      <c r="FY316" s="5"/>
      <c r="FZ316" s="5"/>
      <c r="GA316" s="5"/>
      <c r="GB316" s="5"/>
      <c r="GC316" s="5"/>
      <c r="GD316" s="5"/>
      <c r="GE316" s="5"/>
      <c r="GF316" s="5"/>
      <c r="GG316" s="5"/>
      <c r="GH316" s="62"/>
      <c r="GI316" s="62"/>
      <c r="GJ316" s="62"/>
      <c r="GK316" s="62"/>
      <c r="GL316" s="62"/>
      <c r="GM316" s="62"/>
      <c r="GN316" s="62"/>
      <c r="GO316" s="62"/>
      <c r="GP316" s="62"/>
      <c r="GQ316" s="62"/>
      <c r="GR316" s="62"/>
      <c r="GS316" s="62"/>
      <c r="GT316" s="62"/>
      <c r="GU316" s="62"/>
      <c r="GV316" s="62"/>
      <c r="GW316" s="5"/>
      <c r="GX316" s="5"/>
      <c r="GY316" s="5"/>
      <c r="GZ316" s="5"/>
      <c r="HA316" s="5"/>
      <c r="HB316" s="5"/>
      <c r="HC316" s="5"/>
      <c r="HD316" s="5"/>
      <c r="HE316" s="5"/>
      <c r="HF316" s="5"/>
      <c r="HG316" s="5"/>
      <c r="HH316" s="5"/>
      <c r="HI316" s="5"/>
      <c r="HJ316" s="5"/>
      <c r="HK316" s="5"/>
      <c r="HL316" s="62"/>
      <c r="HM316" s="62"/>
      <c r="HN316" s="62"/>
      <c r="HO316" s="62"/>
      <c r="HP316" s="62"/>
      <c r="HQ316" s="62"/>
      <c r="HR316" s="62"/>
      <c r="HS316" s="62"/>
      <c r="HT316" s="62"/>
      <c r="HU316" s="62"/>
      <c r="HV316" s="62"/>
      <c r="HW316" s="62"/>
      <c r="HX316" s="62"/>
      <c r="HY316" s="62"/>
      <c r="HZ316" s="62"/>
      <c r="IA316" s="5"/>
      <c r="IB316" s="5"/>
      <c r="IC316" s="5"/>
      <c r="ID316" s="5"/>
      <c r="IE316" s="5"/>
      <c r="IF316" s="5"/>
      <c r="IG316" s="5"/>
      <c r="IH316" s="5"/>
      <c r="II316" s="5"/>
      <c r="IJ316" s="5"/>
      <c r="IK316" s="5"/>
      <c r="IL316" s="5"/>
      <c r="IM316" s="5"/>
      <c r="IN316" s="5"/>
      <c r="IO316" s="5"/>
      <c r="IP316" s="62"/>
      <c r="IQ316" s="62"/>
      <c r="IR316" s="62"/>
      <c r="IS316" s="62"/>
      <c r="IT316" s="62"/>
      <c r="IU316" s="62"/>
      <c r="IV316" s="62"/>
      <c r="IW316" s="62"/>
      <c r="IX316" s="62"/>
      <c r="IY316" s="62"/>
      <c r="IZ316" s="62"/>
      <c r="JA316" s="62"/>
      <c r="JB316" s="62"/>
      <c r="JC316" s="62"/>
      <c r="JD316" s="62"/>
      <c r="JE316" s="5"/>
      <c r="JF316" s="5"/>
      <c r="JG316" s="5"/>
      <c r="JH316" s="5"/>
      <c r="JI316" s="5"/>
      <c r="JJ316" s="5"/>
      <c r="JK316" s="5"/>
      <c r="JL316" s="5"/>
      <c r="JM316" s="5"/>
      <c r="JN316" s="5"/>
      <c r="JO316" s="5"/>
      <c r="JP316" s="5"/>
      <c r="JQ316" s="5"/>
      <c r="JR316" s="5"/>
      <c r="JS316" s="5"/>
      <c r="JT316" s="62"/>
      <c r="JU316" s="62"/>
      <c r="JV316" s="62"/>
      <c r="JW316" s="62"/>
      <c r="JX316" s="62"/>
      <c r="JY316" s="62"/>
      <c r="JZ316" s="62"/>
      <c r="KA316" s="62"/>
      <c r="KB316" s="62"/>
      <c r="KC316" s="62"/>
      <c r="KD316" s="62"/>
      <c r="KE316" s="62"/>
      <c r="KF316" s="62"/>
      <c r="KG316" s="62"/>
      <c r="KH316" s="62"/>
      <c r="KI316" s="5"/>
      <c r="KJ316" s="5"/>
      <c r="KK316" s="5"/>
      <c r="KL316" s="5"/>
      <c r="KM316" s="5"/>
      <c r="KN316" s="5"/>
      <c r="KO316" s="5"/>
      <c r="KP316" s="5"/>
      <c r="KQ316" s="5"/>
      <c r="KR316" s="5"/>
      <c r="KS316" s="5"/>
      <c r="KT316" s="5"/>
      <c r="KU316" s="5"/>
      <c r="KV316" s="5"/>
      <c r="KW316" s="5"/>
      <c r="KX316" s="62"/>
      <c r="KY316" s="62"/>
      <c r="KZ316" s="62"/>
      <c r="LA316" s="62"/>
      <c r="LB316" s="62"/>
      <c r="LC316" s="62"/>
      <c r="LD316" s="62"/>
      <c r="LE316" s="62"/>
      <c r="LF316" s="62"/>
      <c r="LG316" s="62"/>
      <c r="LH316" s="62"/>
      <c r="LI316" s="62"/>
      <c r="LJ316" s="62"/>
      <c r="LK316" s="62"/>
      <c r="LL316" s="62"/>
    </row>
    <row r="317" spans="1:324" x14ac:dyDescent="0.35">
      <c r="A317" s="131">
        <v>313</v>
      </c>
      <c r="B317" s="170"/>
      <c r="C317" s="170"/>
      <c r="D317" s="152">
        <v>1013</v>
      </c>
      <c r="E317" s="72" t="str">
        <f>'BVEM Scorecard'!F316</f>
        <v>Wind</v>
      </c>
      <c r="F317" s="96">
        <f t="shared" si="283"/>
        <v>1</v>
      </c>
      <c r="G317" s="96">
        <f t="shared" si="284"/>
        <v>1</v>
      </c>
      <c r="H317" s="96">
        <f t="shared" si="285"/>
        <v>0</v>
      </c>
      <c r="I317" s="96">
        <f t="shared" si="286"/>
        <v>0</v>
      </c>
      <c r="J317" s="66">
        <v>1</v>
      </c>
      <c r="K317" s="66">
        <v>1</v>
      </c>
      <c r="L317" s="66">
        <v>298</v>
      </c>
      <c r="M317" s="66">
        <v>0</v>
      </c>
      <c r="N317" s="66">
        <v>1</v>
      </c>
      <c r="O317" s="66">
        <f>AVERAGE(42.59,42.59,52.07,52.07,65.85,66.99,66.99,66.99,66.99,61.25,57.23,53.21,53.21)</f>
        <v>57.540769230769236</v>
      </c>
      <c r="P317" s="66"/>
      <c r="Q317" s="66">
        <v>1</v>
      </c>
      <c r="R317" s="66">
        <v>1</v>
      </c>
      <c r="S317" s="66">
        <v>1</v>
      </c>
      <c r="T317" s="66">
        <v>1</v>
      </c>
      <c r="U317" s="66">
        <v>1</v>
      </c>
      <c r="V317" s="66">
        <f t="shared" si="287"/>
        <v>5</v>
      </c>
      <c r="W317" s="66">
        <f t="shared" si="288"/>
        <v>1</v>
      </c>
      <c r="X317" s="35"/>
      <c r="Y317" s="5"/>
      <c r="Z317" s="5"/>
      <c r="AA317" s="5"/>
      <c r="AB317" s="5"/>
      <c r="AC317" s="5"/>
      <c r="AD317" s="5"/>
      <c r="AE317" s="5"/>
      <c r="AF317" s="5"/>
      <c r="AG317" s="5"/>
      <c r="AH317" s="5"/>
      <c r="AI317" s="5"/>
      <c r="AJ317" s="35"/>
      <c r="AK317" s="35"/>
      <c r="AL317" s="35"/>
      <c r="AM317" s="35"/>
      <c r="AN317" s="62"/>
      <c r="AO317" s="62"/>
      <c r="AP317" s="62"/>
      <c r="AQ317" s="62"/>
      <c r="AR317" s="62"/>
      <c r="AS317" s="62"/>
      <c r="AT317" s="62"/>
      <c r="AU317" s="62"/>
      <c r="AV317" s="62"/>
      <c r="AW317" s="62"/>
      <c r="AX317" s="62"/>
      <c r="AY317" s="62"/>
      <c r="AZ317" s="62"/>
      <c r="BA317" s="62"/>
      <c r="BB317" s="62"/>
      <c r="BC317" s="5"/>
      <c r="BD317" s="5"/>
      <c r="BE317" s="5"/>
      <c r="BF317" s="5"/>
      <c r="BG317" s="5"/>
      <c r="BH317" s="5"/>
      <c r="BI317" s="5"/>
      <c r="BJ317" s="5"/>
      <c r="BK317" s="5"/>
      <c r="BL317" s="5"/>
      <c r="BM317" s="5"/>
      <c r="BN317" s="5"/>
      <c r="BO317" s="5"/>
      <c r="BP317" s="5"/>
      <c r="BQ317" s="5"/>
      <c r="BR317" s="62"/>
      <c r="BS317" s="62"/>
      <c r="BT317" s="62"/>
      <c r="BU317" s="62"/>
      <c r="BV317" s="62"/>
      <c r="BW317" s="62"/>
      <c r="BX317" s="62"/>
      <c r="BY317" s="62"/>
      <c r="BZ317" s="62"/>
      <c r="CA317" s="62"/>
      <c r="CB317" s="62"/>
      <c r="CC317" s="62"/>
      <c r="CD317" s="62"/>
      <c r="CE317" s="62"/>
      <c r="CF317" s="62"/>
      <c r="CG317" s="5"/>
      <c r="CH317" s="5"/>
      <c r="CI317" s="5"/>
      <c r="CJ317" s="5"/>
      <c r="CK317" s="5"/>
      <c r="CL317" s="5"/>
      <c r="CM317" s="5"/>
      <c r="CN317" s="5"/>
      <c r="CO317" s="5"/>
      <c r="CP317" s="5"/>
      <c r="CQ317" s="5"/>
      <c r="CR317" s="5"/>
      <c r="CS317" s="5"/>
      <c r="CT317" s="5"/>
      <c r="CU317" s="5"/>
      <c r="CV317" s="62"/>
      <c r="CW317" s="62"/>
      <c r="CX317" s="62"/>
      <c r="CY317" s="62"/>
      <c r="CZ317" s="62"/>
      <c r="DA317" s="62"/>
      <c r="DB317" s="62"/>
      <c r="DC317" s="62"/>
      <c r="DD317" s="62"/>
      <c r="DE317" s="62"/>
      <c r="DF317" s="62"/>
      <c r="DG317" s="62"/>
      <c r="DH317" s="62"/>
      <c r="DI317" s="62"/>
      <c r="DJ317" s="62"/>
      <c r="DK317" s="5"/>
      <c r="DL317" s="5"/>
      <c r="DM317" s="5"/>
      <c r="DN317" s="5"/>
      <c r="DO317" s="5"/>
      <c r="DP317" s="5"/>
      <c r="DQ317" s="5"/>
      <c r="DR317" s="5"/>
      <c r="DS317" s="5"/>
      <c r="DT317" s="5"/>
      <c r="DU317" s="5"/>
      <c r="DV317" s="5"/>
      <c r="DW317" s="5"/>
      <c r="DX317" s="5"/>
      <c r="DY317" s="5"/>
      <c r="DZ317" s="62"/>
      <c r="EA317" s="62"/>
      <c r="EB317" s="62"/>
      <c r="EC317" s="62"/>
      <c r="ED317" s="62"/>
      <c r="EE317" s="62"/>
      <c r="EF317" s="62"/>
      <c r="EG317" s="62"/>
      <c r="EH317" s="62"/>
      <c r="EI317" s="62"/>
      <c r="EJ317" s="62"/>
      <c r="EK317" s="62"/>
      <c r="EL317" s="62"/>
      <c r="EM317" s="62"/>
      <c r="EN317" s="62"/>
      <c r="EO317" s="5"/>
      <c r="EP317" s="5"/>
      <c r="EQ317" s="5"/>
      <c r="ER317" s="5"/>
      <c r="ES317" s="5"/>
      <c r="ET317" s="5"/>
      <c r="EU317" s="5"/>
      <c r="EV317" s="5"/>
      <c r="EW317" s="5"/>
      <c r="EX317" s="5"/>
      <c r="EY317" s="5"/>
      <c r="EZ317" s="5"/>
      <c r="FA317" s="5"/>
      <c r="FB317" s="5"/>
      <c r="FC317" s="5"/>
      <c r="FD317" s="62"/>
      <c r="FE317" s="62"/>
      <c r="FF317" s="62"/>
      <c r="FG317" s="62"/>
      <c r="FH317" s="62"/>
      <c r="FI317" s="62"/>
      <c r="FJ317" s="62"/>
      <c r="FK317" s="62"/>
      <c r="FL317" s="62"/>
      <c r="FM317" s="62"/>
      <c r="FN317" s="62"/>
      <c r="FO317" s="62"/>
      <c r="FP317" s="62"/>
      <c r="FQ317" s="62"/>
      <c r="FR317" s="62"/>
      <c r="FS317" s="5"/>
      <c r="FT317" s="5"/>
      <c r="FU317" s="5"/>
      <c r="FV317" s="5"/>
      <c r="FW317" s="5"/>
      <c r="FX317" s="5"/>
      <c r="FY317" s="5"/>
      <c r="FZ317" s="5"/>
      <c r="GA317" s="5"/>
      <c r="GB317" s="5"/>
      <c r="GC317" s="5"/>
      <c r="GD317" s="5"/>
      <c r="GE317" s="5"/>
      <c r="GF317" s="5"/>
      <c r="GG317" s="5"/>
      <c r="GH317" s="62"/>
      <c r="GI317" s="62"/>
      <c r="GJ317" s="62"/>
      <c r="GK317" s="62"/>
      <c r="GL317" s="62"/>
      <c r="GM317" s="62"/>
      <c r="GN317" s="62"/>
      <c r="GO317" s="62"/>
      <c r="GP317" s="62"/>
      <c r="GQ317" s="62"/>
      <c r="GR317" s="62"/>
      <c r="GS317" s="62"/>
      <c r="GT317" s="62"/>
      <c r="GU317" s="62"/>
      <c r="GV317" s="62"/>
      <c r="GW317" s="5"/>
      <c r="GX317" s="5"/>
      <c r="GY317" s="5"/>
      <c r="GZ317" s="5"/>
      <c r="HA317" s="5"/>
      <c r="HB317" s="5"/>
      <c r="HC317" s="5"/>
      <c r="HD317" s="5"/>
      <c r="HE317" s="5"/>
      <c r="HF317" s="5"/>
      <c r="HG317" s="5"/>
      <c r="HH317" s="5"/>
      <c r="HI317" s="5"/>
      <c r="HJ317" s="5"/>
      <c r="HK317" s="5"/>
      <c r="HL317" s="62"/>
      <c r="HM317" s="62"/>
      <c r="HN317" s="62"/>
      <c r="HO317" s="62"/>
      <c r="HP317" s="62"/>
      <c r="HQ317" s="62"/>
      <c r="HR317" s="62"/>
      <c r="HS317" s="62"/>
      <c r="HT317" s="62"/>
      <c r="HU317" s="62"/>
      <c r="HV317" s="62"/>
      <c r="HW317" s="62"/>
      <c r="HX317" s="62"/>
      <c r="HY317" s="62"/>
      <c r="HZ317" s="62"/>
      <c r="IA317" s="5"/>
      <c r="IB317" s="5"/>
      <c r="IC317" s="5"/>
      <c r="ID317" s="5"/>
      <c r="IE317" s="5"/>
      <c r="IF317" s="5"/>
      <c r="IG317" s="5"/>
      <c r="IH317" s="5"/>
      <c r="II317" s="5"/>
      <c r="IJ317" s="5"/>
      <c r="IK317" s="5"/>
      <c r="IL317" s="5"/>
      <c r="IM317" s="5"/>
      <c r="IN317" s="5"/>
      <c r="IO317" s="5"/>
      <c r="IP317" s="62"/>
      <c r="IQ317" s="62"/>
      <c r="IR317" s="62"/>
      <c r="IS317" s="62"/>
      <c r="IT317" s="62"/>
      <c r="IU317" s="62"/>
      <c r="IV317" s="62"/>
      <c r="IW317" s="62"/>
      <c r="IX317" s="62"/>
      <c r="IY317" s="62"/>
      <c r="IZ317" s="62"/>
      <c r="JA317" s="62"/>
      <c r="JB317" s="62"/>
      <c r="JC317" s="62"/>
      <c r="JD317" s="62"/>
      <c r="JE317" s="5"/>
      <c r="JF317" s="5"/>
      <c r="JG317" s="5"/>
      <c r="JH317" s="5"/>
      <c r="JI317" s="5"/>
      <c r="JJ317" s="5"/>
      <c r="JK317" s="5"/>
      <c r="JL317" s="5"/>
      <c r="JM317" s="5"/>
      <c r="JN317" s="5"/>
      <c r="JO317" s="5"/>
      <c r="JP317" s="5"/>
      <c r="JQ317" s="5"/>
      <c r="JR317" s="5"/>
      <c r="JS317" s="5"/>
      <c r="JT317" s="62"/>
      <c r="JU317" s="62"/>
      <c r="JV317" s="62"/>
      <c r="JW317" s="62"/>
      <c r="JX317" s="62"/>
      <c r="JY317" s="62"/>
      <c r="JZ317" s="62"/>
      <c r="KA317" s="62"/>
      <c r="KB317" s="62"/>
      <c r="KC317" s="62"/>
      <c r="KD317" s="62"/>
      <c r="KE317" s="62"/>
      <c r="KF317" s="62"/>
      <c r="KG317" s="62"/>
      <c r="KH317" s="62"/>
      <c r="KI317" s="5"/>
      <c r="KJ317" s="5"/>
      <c r="KK317" s="5"/>
      <c r="KL317" s="5"/>
      <c r="KM317" s="5"/>
      <c r="KN317" s="5"/>
      <c r="KO317" s="5"/>
      <c r="KP317" s="5"/>
      <c r="KQ317" s="5"/>
      <c r="KR317" s="5"/>
      <c r="KS317" s="5"/>
      <c r="KT317" s="5"/>
      <c r="KU317" s="5"/>
      <c r="KV317" s="5"/>
      <c r="KW317" s="5"/>
      <c r="KX317" s="62"/>
      <c r="KY317" s="62"/>
      <c r="KZ317" s="62"/>
      <c r="LA317" s="62"/>
      <c r="LB317" s="62"/>
      <c r="LC317" s="62"/>
      <c r="LD317" s="62"/>
      <c r="LE317" s="62"/>
      <c r="LF317" s="62"/>
      <c r="LG317" s="62"/>
      <c r="LH317" s="62"/>
      <c r="LI317" s="62"/>
      <c r="LJ317" s="62"/>
      <c r="LK317" s="62"/>
      <c r="LL317" s="62"/>
    </row>
    <row r="318" spans="1:324" x14ac:dyDescent="0.35">
      <c r="A318" s="131">
        <v>314</v>
      </c>
      <c r="B318" s="170"/>
      <c r="C318" s="170"/>
      <c r="D318" s="152">
        <v>1015</v>
      </c>
      <c r="E318" s="72" t="str">
        <f>'BVEM Scorecard'!F317</f>
        <v>Wind</v>
      </c>
      <c r="F318" s="96">
        <f t="shared" si="283"/>
        <v>1</v>
      </c>
      <c r="G318" s="96">
        <f t="shared" si="284"/>
        <v>1</v>
      </c>
      <c r="H318" s="96">
        <f t="shared" si="285"/>
        <v>0</v>
      </c>
      <c r="I318" s="96">
        <f t="shared" si="286"/>
        <v>0</v>
      </c>
      <c r="J318" s="66">
        <v>1</v>
      </c>
      <c r="K318" s="66">
        <v>1</v>
      </c>
      <c r="L318" s="66">
        <v>298</v>
      </c>
      <c r="M318" s="66">
        <v>0</v>
      </c>
      <c r="N318" s="66">
        <v>1</v>
      </c>
      <c r="O318" s="66">
        <f>AVERAGE(42.59,42.59,52.07,52.07,65.85,66.99,66.99,66.99,66.99,61.25,57.23,53.21,53.21)</f>
        <v>57.540769230769236</v>
      </c>
      <c r="P318" s="66"/>
      <c r="Q318" s="66">
        <v>1</v>
      </c>
      <c r="R318" s="66">
        <v>1</v>
      </c>
      <c r="S318" s="66">
        <v>1</v>
      </c>
      <c r="T318" s="66">
        <v>1</v>
      </c>
      <c r="U318" s="66">
        <v>1</v>
      </c>
      <c r="V318" s="66">
        <f t="shared" si="287"/>
        <v>5</v>
      </c>
      <c r="W318" s="66">
        <f t="shared" si="288"/>
        <v>1</v>
      </c>
      <c r="X318" s="35"/>
      <c r="Y318" s="5"/>
      <c r="Z318" s="5"/>
      <c r="AA318" s="5"/>
      <c r="AB318" s="5"/>
      <c r="AC318" s="5"/>
      <c r="AD318" s="5"/>
      <c r="AE318" s="5"/>
      <c r="AF318" s="5"/>
      <c r="AG318" s="5"/>
      <c r="AH318" s="5"/>
      <c r="AI318" s="5"/>
      <c r="AJ318" s="35"/>
      <c r="AK318" s="35"/>
      <c r="AL318" s="35"/>
      <c r="AM318" s="35"/>
      <c r="AN318" s="62"/>
      <c r="AO318" s="62"/>
      <c r="AP318" s="62"/>
      <c r="AQ318" s="62"/>
      <c r="AR318" s="62"/>
      <c r="AS318" s="62"/>
      <c r="AT318" s="62"/>
      <c r="AU318" s="62"/>
      <c r="AV318" s="62"/>
      <c r="AW318" s="62"/>
      <c r="AX318" s="62"/>
      <c r="AY318" s="62"/>
      <c r="AZ318" s="62"/>
      <c r="BA318" s="62"/>
      <c r="BB318" s="62"/>
      <c r="BC318" s="5"/>
      <c r="BD318" s="5"/>
      <c r="BE318" s="5"/>
      <c r="BF318" s="5"/>
      <c r="BG318" s="5"/>
      <c r="BH318" s="5"/>
      <c r="BI318" s="5"/>
      <c r="BJ318" s="5"/>
      <c r="BK318" s="5"/>
      <c r="BL318" s="5"/>
      <c r="BM318" s="5"/>
      <c r="BN318" s="5"/>
      <c r="BO318" s="5"/>
      <c r="BP318" s="5"/>
      <c r="BQ318" s="5"/>
      <c r="BR318" s="62"/>
      <c r="BS318" s="62"/>
      <c r="BT318" s="62"/>
      <c r="BU318" s="62"/>
      <c r="BV318" s="62"/>
      <c r="BW318" s="62"/>
      <c r="BX318" s="62"/>
      <c r="BY318" s="62"/>
      <c r="BZ318" s="62"/>
      <c r="CA318" s="62"/>
      <c r="CB318" s="62"/>
      <c r="CC318" s="62"/>
      <c r="CD318" s="62"/>
      <c r="CE318" s="62"/>
      <c r="CF318" s="62"/>
      <c r="CG318" s="5"/>
      <c r="CH318" s="5"/>
      <c r="CI318" s="5"/>
      <c r="CJ318" s="5"/>
      <c r="CK318" s="5"/>
      <c r="CL318" s="5"/>
      <c r="CM318" s="5"/>
      <c r="CN318" s="5"/>
      <c r="CO318" s="5"/>
      <c r="CP318" s="5"/>
      <c r="CQ318" s="5"/>
      <c r="CR318" s="5"/>
      <c r="CS318" s="5"/>
      <c r="CT318" s="5"/>
      <c r="CU318" s="5"/>
      <c r="CV318" s="62"/>
      <c r="CW318" s="62"/>
      <c r="CX318" s="62"/>
      <c r="CY318" s="62"/>
      <c r="CZ318" s="62"/>
      <c r="DA318" s="62"/>
      <c r="DB318" s="62"/>
      <c r="DC318" s="62"/>
      <c r="DD318" s="62"/>
      <c r="DE318" s="62"/>
      <c r="DF318" s="62"/>
      <c r="DG318" s="62"/>
      <c r="DH318" s="62"/>
      <c r="DI318" s="62"/>
      <c r="DJ318" s="62"/>
      <c r="DK318" s="5"/>
      <c r="DL318" s="5"/>
      <c r="DM318" s="5"/>
      <c r="DN318" s="5"/>
      <c r="DO318" s="5"/>
      <c r="DP318" s="5"/>
      <c r="DQ318" s="5"/>
      <c r="DR318" s="5"/>
      <c r="DS318" s="5"/>
      <c r="DT318" s="5"/>
      <c r="DU318" s="5"/>
      <c r="DV318" s="5"/>
      <c r="DW318" s="5"/>
      <c r="DX318" s="5"/>
      <c r="DY318" s="5"/>
      <c r="DZ318" s="62"/>
      <c r="EA318" s="62"/>
      <c r="EB318" s="62"/>
      <c r="EC318" s="62"/>
      <c r="ED318" s="62"/>
      <c r="EE318" s="62"/>
      <c r="EF318" s="62"/>
      <c r="EG318" s="62"/>
      <c r="EH318" s="62"/>
      <c r="EI318" s="62"/>
      <c r="EJ318" s="62"/>
      <c r="EK318" s="62"/>
      <c r="EL318" s="62"/>
      <c r="EM318" s="62"/>
      <c r="EN318" s="62"/>
      <c r="EO318" s="5"/>
      <c r="EP318" s="5"/>
      <c r="EQ318" s="5"/>
      <c r="ER318" s="5"/>
      <c r="ES318" s="5"/>
      <c r="ET318" s="5"/>
      <c r="EU318" s="5"/>
      <c r="EV318" s="5"/>
      <c r="EW318" s="5"/>
      <c r="EX318" s="5"/>
      <c r="EY318" s="5"/>
      <c r="EZ318" s="5"/>
      <c r="FA318" s="5"/>
      <c r="FB318" s="5"/>
      <c r="FC318" s="5"/>
      <c r="FD318" s="62"/>
      <c r="FE318" s="62"/>
      <c r="FF318" s="62"/>
      <c r="FG318" s="62"/>
      <c r="FH318" s="62"/>
      <c r="FI318" s="62"/>
      <c r="FJ318" s="62"/>
      <c r="FK318" s="62"/>
      <c r="FL318" s="62"/>
      <c r="FM318" s="62"/>
      <c r="FN318" s="62"/>
      <c r="FO318" s="62"/>
      <c r="FP318" s="62"/>
      <c r="FQ318" s="62"/>
      <c r="FR318" s="62"/>
      <c r="FS318" s="5"/>
      <c r="FT318" s="5"/>
      <c r="FU318" s="5"/>
      <c r="FV318" s="5"/>
      <c r="FW318" s="5"/>
      <c r="FX318" s="5"/>
      <c r="FY318" s="5"/>
      <c r="FZ318" s="5"/>
      <c r="GA318" s="5"/>
      <c r="GB318" s="5"/>
      <c r="GC318" s="5"/>
      <c r="GD318" s="5"/>
      <c r="GE318" s="5"/>
      <c r="GF318" s="5"/>
      <c r="GG318" s="5"/>
      <c r="GH318" s="62"/>
      <c r="GI318" s="62"/>
      <c r="GJ318" s="62"/>
      <c r="GK318" s="62"/>
      <c r="GL318" s="62"/>
      <c r="GM318" s="62"/>
      <c r="GN318" s="62"/>
      <c r="GO318" s="62"/>
      <c r="GP318" s="62"/>
      <c r="GQ318" s="62"/>
      <c r="GR318" s="62"/>
      <c r="GS318" s="62"/>
      <c r="GT318" s="62"/>
      <c r="GU318" s="62"/>
      <c r="GV318" s="62"/>
      <c r="GW318" s="5"/>
      <c r="GX318" s="5"/>
      <c r="GY318" s="5"/>
      <c r="GZ318" s="5"/>
      <c r="HA318" s="5"/>
      <c r="HB318" s="5"/>
      <c r="HC318" s="5"/>
      <c r="HD318" s="5"/>
      <c r="HE318" s="5"/>
      <c r="HF318" s="5"/>
      <c r="HG318" s="5"/>
      <c r="HH318" s="5"/>
      <c r="HI318" s="5"/>
      <c r="HJ318" s="5"/>
      <c r="HK318" s="5"/>
      <c r="HL318" s="62"/>
      <c r="HM318" s="62"/>
      <c r="HN318" s="62"/>
      <c r="HO318" s="62"/>
      <c r="HP318" s="62"/>
      <c r="HQ318" s="62"/>
      <c r="HR318" s="62"/>
      <c r="HS318" s="62"/>
      <c r="HT318" s="62"/>
      <c r="HU318" s="62"/>
      <c r="HV318" s="62"/>
      <c r="HW318" s="62"/>
      <c r="HX318" s="62"/>
      <c r="HY318" s="62"/>
      <c r="HZ318" s="62"/>
      <c r="IA318" s="5"/>
      <c r="IB318" s="5"/>
      <c r="IC318" s="5"/>
      <c r="ID318" s="5"/>
      <c r="IE318" s="5"/>
      <c r="IF318" s="5"/>
      <c r="IG318" s="5"/>
      <c r="IH318" s="5"/>
      <c r="II318" s="5"/>
      <c r="IJ318" s="5"/>
      <c r="IK318" s="5"/>
      <c r="IL318" s="5"/>
      <c r="IM318" s="5"/>
      <c r="IN318" s="5"/>
      <c r="IO318" s="5"/>
      <c r="IP318" s="62"/>
      <c r="IQ318" s="62"/>
      <c r="IR318" s="62"/>
      <c r="IS318" s="62"/>
      <c r="IT318" s="62"/>
      <c r="IU318" s="62"/>
      <c r="IV318" s="62"/>
      <c r="IW318" s="62"/>
      <c r="IX318" s="62"/>
      <c r="IY318" s="62"/>
      <c r="IZ318" s="62"/>
      <c r="JA318" s="62"/>
      <c r="JB318" s="62"/>
      <c r="JC318" s="62"/>
      <c r="JD318" s="62"/>
      <c r="JE318" s="5"/>
      <c r="JF318" s="5"/>
      <c r="JG318" s="5"/>
      <c r="JH318" s="5"/>
      <c r="JI318" s="5"/>
      <c r="JJ318" s="5"/>
      <c r="JK318" s="5"/>
      <c r="JL318" s="5"/>
      <c r="JM318" s="5"/>
      <c r="JN318" s="5"/>
      <c r="JO318" s="5"/>
      <c r="JP318" s="5"/>
      <c r="JQ318" s="5"/>
      <c r="JR318" s="5"/>
      <c r="JS318" s="5"/>
      <c r="JT318" s="62"/>
      <c r="JU318" s="62"/>
      <c r="JV318" s="62"/>
      <c r="JW318" s="62"/>
      <c r="JX318" s="62"/>
      <c r="JY318" s="62"/>
      <c r="JZ318" s="62"/>
      <c r="KA318" s="62"/>
      <c r="KB318" s="62"/>
      <c r="KC318" s="62"/>
      <c r="KD318" s="62"/>
      <c r="KE318" s="62"/>
      <c r="KF318" s="62"/>
      <c r="KG318" s="62"/>
      <c r="KH318" s="62"/>
      <c r="KI318" s="5"/>
      <c r="KJ318" s="5"/>
      <c r="KK318" s="5"/>
      <c r="KL318" s="5"/>
      <c r="KM318" s="5"/>
      <c r="KN318" s="5"/>
      <c r="KO318" s="5"/>
      <c r="KP318" s="5"/>
      <c r="KQ318" s="5"/>
      <c r="KR318" s="5"/>
      <c r="KS318" s="5"/>
      <c r="KT318" s="5"/>
      <c r="KU318" s="5"/>
      <c r="KV318" s="5"/>
      <c r="KW318" s="5"/>
      <c r="KX318" s="62"/>
      <c r="KY318" s="62"/>
      <c r="KZ318" s="62"/>
      <c r="LA318" s="62"/>
      <c r="LB318" s="62"/>
      <c r="LC318" s="62"/>
      <c r="LD318" s="62"/>
      <c r="LE318" s="62"/>
      <c r="LF318" s="62"/>
      <c r="LG318" s="62"/>
      <c r="LH318" s="62"/>
      <c r="LI318" s="62"/>
      <c r="LJ318" s="62"/>
      <c r="LK318" s="62"/>
      <c r="LL318" s="62"/>
    </row>
    <row r="319" spans="1:324" x14ac:dyDescent="0.35">
      <c r="A319" s="131">
        <v>315</v>
      </c>
      <c r="B319" s="170"/>
      <c r="C319" s="170"/>
      <c r="D319" s="152">
        <v>268</v>
      </c>
      <c r="E319" s="72" t="str">
        <f>'BVEM Scorecard'!F318</f>
        <v>Wind</v>
      </c>
      <c r="F319" s="96"/>
      <c r="G319" s="96"/>
      <c r="H319" s="96"/>
      <c r="I319" s="96"/>
      <c r="J319" s="66"/>
      <c r="K319" s="66"/>
      <c r="L319" s="66"/>
      <c r="M319" s="66"/>
      <c r="N319" s="66"/>
      <c r="O319" s="66"/>
      <c r="P319" s="66"/>
      <c r="Q319" s="66"/>
      <c r="R319" s="66"/>
      <c r="S319" s="66"/>
      <c r="T319" s="66"/>
      <c r="U319" s="66"/>
      <c r="V319" s="66"/>
      <c r="W319" s="66"/>
      <c r="X319" s="35"/>
      <c r="Y319" s="5"/>
      <c r="Z319" s="5"/>
      <c r="AA319" s="5"/>
      <c r="AB319" s="5"/>
      <c r="AC319" s="5"/>
      <c r="AD319" s="5"/>
      <c r="AE319" s="5"/>
      <c r="AF319" s="5"/>
      <c r="AG319" s="5"/>
      <c r="AH319" s="5"/>
      <c r="AI319" s="5"/>
      <c r="AJ319" s="35"/>
      <c r="AK319" s="35"/>
      <c r="AL319" s="35"/>
      <c r="AM319" s="35"/>
      <c r="AN319" s="62"/>
      <c r="AO319" s="62"/>
      <c r="AP319" s="62"/>
      <c r="AQ319" s="62"/>
      <c r="AR319" s="62"/>
      <c r="AS319" s="62"/>
      <c r="AT319" s="62"/>
      <c r="AU319" s="62"/>
      <c r="AV319" s="62"/>
      <c r="AW319" s="62"/>
      <c r="AX319" s="62"/>
      <c r="AY319" s="62"/>
      <c r="AZ319" s="62"/>
      <c r="BA319" s="62"/>
      <c r="BB319" s="62"/>
      <c r="BC319" s="5"/>
      <c r="BD319" s="5"/>
      <c r="BE319" s="5"/>
      <c r="BF319" s="5"/>
      <c r="BG319" s="5"/>
      <c r="BH319" s="5"/>
      <c r="BI319" s="5"/>
      <c r="BJ319" s="5"/>
      <c r="BK319" s="5"/>
      <c r="BL319" s="5"/>
      <c r="BM319" s="5"/>
      <c r="BN319" s="5"/>
      <c r="BO319" s="5"/>
      <c r="BP319" s="5"/>
      <c r="BQ319" s="5"/>
      <c r="BR319" s="62"/>
      <c r="BS319" s="62"/>
      <c r="BT319" s="62"/>
      <c r="BU319" s="62"/>
      <c r="BV319" s="62"/>
      <c r="BW319" s="62"/>
      <c r="BX319" s="62"/>
      <c r="BY319" s="62"/>
      <c r="BZ319" s="62"/>
      <c r="CA319" s="62"/>
      <c r="CB319" s="62"/>
      <c r="CC319" s="62"/>
      <c r="CD319" s="62"/>
      <c r="CE319" s="62"/>
      <c r="CF319" s="62"/>
      <c r="CG319" s="5"/>
      <c r="CH319" s="5"/>
      <c r="CI319" s="5"/>
      <c r="CJ319" s="5"/>
      <c r="CK319" s="5"/>
      <c r="CL319" s="5"/>
      <c r="CM319" s="5"/>
      <c r="CN319" s="5"/>
      <c r="CO319" s="5"/>
      <c r="CP319" s="5"/>
      <c r="CQ319" s="5"/>
      <c r="CR319" s="5"/>
      <c r="CS319" s="5"/>
      <c r="CT319" s="5"/>
      <c r="CU319" s="5"/>
      <c r="CV319" s="62"/>
      <c r="CW319" s="62"/>
      <c r="CX319" s="62"/>
      <c r="CY319" s="62"/>
      <c r="CZ319" s="62"/>
      <c r="DA319" s="62"/>
      <c r="DB319" s="62"/>
      <c r="DC319" s="62"/>
      <c r="DD319" s="62"/>
      <c r="DE319" s="62"/>
      <c r="DF319" s="62"/>
      <c r="DG319" s="62"/>
      <c r="DH319" s="62"/>
      <c r="DI319" s="62"/>
      <c r="DJ319" s="62"/>
      <c r="DK319" s="5"/>
      <c r="DL319" s="5"/>
      <c r="DM319" s="5"/>
      <c r="DN319" s="5"/>
      <c r="DO319" s="5"/>
      <c r="DP319" s="5"/>
      <c r="DQ319" s="5"/>
      <c r="DR319" s="5"/>
      <c r="DS319" s="5"/>
      <c r="DT319" s="5"/>
      <c r="DU319" s="5"/>
      <c r="DV319" s="5"/>
      <c r="DW319" s="5"/>
      <c r="DX319" s="5"/>
      <c r="DY319" s="5"/>
      <c r="DZ319" s="62"/>
      <c r="EA319" s="62"/>
      <c r="EB319" s="62"/>
      <c r="EC319" s="62"/>
      <c r="ED319" s="62"/>
      <c r="EE319" s="62"/>
      <c r="EF319" s="62"/>
      <c r="EG319" s="62"/>
      <c r="EH319" s="62"/>
      <c r="EI319" s="62"/>
      <c r="EJ319" s="62"/>
      <c r="EK319" s="62"/>
      <c r="EL319" s="62"/>
      <c r="EM319" s="62"/>
      <c r="EN319" s="62"/>
      <c r="EO319" s="5"/>
      <c r="EP319" s="5"/>
      <c r="EQ319" s="5"/>
      <c r="ER319" s="5"/>
      <c r="ES319" s="5"/>
      <c r="ET319" s="5"/>
      <c r="EU319" s="5"/>
      <c r="EV319" s="5"/>
      <c r="EW319" s="5"/>
      <c r="EX319" s="5"/>
      <c r="EY319" s="5"/>
      <c r="EZ319" s="5"/>
      <c r="FA319" s="5"/>
      <c r="FB319" s="5"/>
      <c r="FC319" s="5"/>
      <c r="FD319" s="62"/>
      <c r="FE319" s="62"/>
      <c r="FF319" s="62"/>
      <c r="FG319" s="62"/>
      <c r="FH319" s="62"/>
      <c r="FI319" s="62"/>
      <c r="FJ319" s="62"/>
      <c r="FK319" s="62"/>
      <c r="FL319" s="62"/>
      <c r="FM319" s="62"/>
      <c r="FN319" s="62"/>
      <c r="FO319" s="62"/>
      <c r="FP319" s="62"/>
      <c r="FQ319" s="62"/>
      <c r="FR319" s="62"/>
      <c r="FS319" s="5"/>
      <c r="FT319" s="5"/>
      <c r="FU319" s="5"/>
      <c r="FV319" s="5"/>
      <c r="FW319" s="5"/>
      <c r="FX319" s="5"/>
      <c r="FY319" s="5"/>
      <c r="FZ319" s="5"/>
      <c r="GA319" s="5"/>
      <c r="GB319" s="5"/>
      <c r="GC319" s="5"/>
      <c r="GD319" s="5"/>
      <c r="GE319" s="5"/>
      <c r="GF319" s="5"/>
      <c r="GG319" s="5"/>
      <c r="GH319" s="62"/>
      <c r="GI319" s="62"/>
      <c r="GJ319" s="62"/>
      <c r="GK319" s="62"/>
      <c r="GL319" s="62"/>
      <c r="GM319" s="62"/>
      <c r="GN319" s="62"/>
      <c r="GO319" s="62"/>
      <c r="GP319" s="62"/>
      <c r="GQ319" s="62"/>
      <c r="GR319" s="62"/>
      <c r="GS319" s="62"/>
      <c r="GT319" s="62"/>
      <c r="GU319" s="62"/>
      <c r="GV319" s="62"/>
      <c r="GW319" s="5"/>
      <c r="GX319" s="5"/>
      <c r="GY319" s="5"/>
      <c r="GZ319" s="5"/>
      <c r="HA319" s="5"/>
      <c r="HB319" s="5"/>
      <c r="HC319" s="5"/>
      <c r="HD319" s="5"/>
      <c r="HE319" s="5"/>
      <c r="HF319" s="5"/>
      <c r="HG319" s="5"/>
      <c r="HH319" s="5"/>
      <c r="HI319" s="5"/>
      <c r="HJ319" s="5"/>
      <c r="HK319" s="5"/>
      <c r="HL319" s="62"/>
      <c r="HM319" s="62"/>
      <c r="HN319" s="62"/>
      <c r="HO319" s="62"/>
      <c r="HP319" s="62"/>
      <c r="HQ319" s="62"/>
      <c r="HR319" s="62"/>
      <c r="HS319" s="62"/>
      <c r="HT319" s="62"/>
      <c r="HU319" s="62"/>
      <c r="HV319" s="62"/>
      <c r="HW319" s="62"/>
      <c r="HX319" s="62"/>
      <c r="HY319" s="62"/>
      <c r="HZ319" s="62"/>
      <c r="IA319" s="5"/>
      <c r="IB319" s="5"/>
      <c r="IC319" s="5"/>
      <c r="ID319" s="5"/>
      <c r="IE319" s="5"/>
      <c r="IF319" s="5"/>
      <c r="IG319" s="5"/>
      <c r="IH319" s="5"/>
      <c r="II319" s="5"/>
      <c r="IJ319" s="5"/>
      <c r="IK319" s="5"/>
      <c r="IL319" s="5"/>
      <c r="IM319" s="5"/>
      <c r="IN319" s="5"/>
      <c r="IO319" s="5"/>
      <c r="IP319" s="62"/>
      <c r="IQ319" s="62"/>
      <c r="IR319" s="62"/>
      <c r="IS319" s="62"/>
      <c r="IT319" s="62"/>
      <c r="IU319" s="62"/>
      <c r="IV319" s="62"/>
      <c r="IW319" s="62"/>
      <c r="IX319" s="62"/>
      <c r="IY319" s="62"/>
      <c r="IZ319" s="62"/>
      <c r="JA319" s="62"/>
      <c r="JB319" s="62"/>
      <c r="JC319" s="62"/>
      <c r="JD319" s="62"/>
      <c r="JE319" s="5"/>
      <c r="JF319" s="5"/>
      <c r="JG319" s="5"/>
      <c r="JH319" s="5"/>
      <c r="JI319" s="5"/>
      <c r="JJ319" s="5"/>
      <c r="JK319" s="5"/>
      <c r="JL319" s="5"/>
      <c r="JM319" s="5"/>
      <c r="JN319" s="5"/>
      <c r="JO319" s="5"/>
      <c r="JP319" s="5"/>
      <c r="JQ319" s="5"/>
      <c r="JR319" s="5"/>
      <c r="JS319" s="5"/>
      <c r="JT319" s="62"/>
      <c r="JU319" s="62"/>
      <c r="JV319" s="62"/>
      <c r="JW319" s="62"/>
      <c r="JX319" s="62"/>
      <c r="JY319" s="62"/>
      <c r="JZ319" s="62"/>
      <c r="KA319" s="62"/>
      <c r="KB319" s="62"/>
      <c r="KC319" s="62"/>
      <c r="KD319" s="62"/>
      <c r="KE319" s="62"/>
      <c r="KF319" s="62"/>
      <c r="KG319" s="62"/>
      <c r="KH319" s="62"/>
      <c r="KI319" s="5"/>
      <c r="KJ319" s="5"/>
      <c r="KK319" s="5"/>
      <c r="KL319" s="5"/>
      <c r="KM319" s="5"/>
      <c r="KN319" s="5"/>
      <c r="KO319" s="5"/>
      <c r="KP319" s="5"/>
      <c r="KQ319" s="5"/>
      <c r="KR319" s="5"/>
      <c r="KS319" s="5"/>
      <c r="KT319" s="5"/>
      <c r="KU319" s="5"/>
      <c r="KV319" s="5"/>
      <c r="KW319" s="5"/>
      <c r="KX319" s="62"/>
      <c r="KY319" s="62"/>
      <c r="KZ319" s="62"/>
      <c r="LA319" s="62"/>
      <c r="LB319" s="62"/>
      <c r="LC319" s="62"/>
      <c r="LD319" s="62"/>
      <c r="LE319" s="62"/>
      <c r="LF319" s="62"/>
      <c r="LG319" s="62"/>
      <c r="LH319" s="62"/>
      <c r="LI319" s="62"/>
      <c r="LJ319" s="62"/>
      <c r="LK319" s="62"/>
      <c r="LL319" s="62"/>
    </row>
    <row r="320" spans="1:324" x14ac:dyDescent="0.35">
      <c r="A320" s="131">
        <v>316</v>
      </c>
      <c r="B320" s="170"/>
      <c r="C320" s="170"/>
      <c r="D320" s="152">
        <v>1016</v>
      </c>
      <c r="E320" s="72" t="str">
        <f>'BVEM Scorecard'!F319</f>
        <v>Wind</v>
      </c>
      <c r="F320" s="96">
        <f t="shared" ref="F320:F379" si="338">W320</f>
        <v>1</v>
      </c>
      <c r="G320" s="96">
        <f t="shared" ref="G320:G379" si="339">V320/5</f>
        <v>1</v>
      </c>
      <c r="H320" s="96">
        <f t="shared" ref="H320:H379" si="340">IFERROR(SUM(AL320,BB320,BQ320,CF320,CU320,DJ320,DY320,EN320,FC320,FR320,GG320,GV320,HK320,HZ320,IO320,JD320,JS320,KH320,KW320,LL320),0)</f>
        <v>0</v>
      </c>
      <c r="I320" s="96">
        <f t="shared" ref="I320:I379" si="341">IFERROR(SUM(AJ320,AZ320,BO320,CD320,CS320,DH320,DW320,EL320,FA320,FP320,GE320,GT320,HI320,HX320,IM320,JB320,JQ320,KF320,KU320,LJ320)/SUM(Y320,AO320,BD320,BS320,CH320,CW320,DL320,EA320,EP320,FE320,FT320,GI320,GX320,HM320,IB320,IQ320,JF320,JU320,KJ320,KY320)/5,0)</f>
        <v>0</v>
      </c>
      <c r="J320" s="66">
        <v>1</v>
      </c>
      <c r="K320" s="66">
        <v>1</v>
      </c>
      <c r="L320" s="66">
        <v>298</v>
      </c>
      <c r="M320" s="66">
        <v>0</v>
      </c>
      <c r="N320" s="66">
        <v>1</v>
      </c>
      <c r="O320" s="66">
        <f t="shared" ref="O320:O329" si="342">AVERAGE(42.59,42.59,52.07,52.07,65.85,66.99,66.99,66.99,66.99,61.25,57.23,53.21,53.21)</f>
        <v>57.540769230769236</v>
      </c>
      <c r="P320" s="66"/>
      <c r="Q320" s="66">
        <v>1</v>
      </c>
      <c r="R320" s="66">
        <v>1</v>
      </c>
      <c r="S320" s="66">
        <v>1</v>
      </c>
      <c r="T320" s="66">
        <v>1</v>
      </c>
      <c r="U320" s="66">
        <v>1</v>
      </c>
      <c r="V320" s="66">
        <f t="shared" si="287"/>
        <v>5</v>
      </c>
      <c r="W320" s="66">
        <f t="shared" si="288"/>
        <v>1</v>
      </c>
      <c r="X320" s="35"/>
      <c r="Y320" s="5"/>
      <c r="Z320" s="5"/>
      <c r="AA320" s="5"/>
      <c r="AB320" s="5"/>
      <c r="AC320" s="5"/>
      <c r="AD320" s="5"/>
      <c r="AE320" s="5"/>
      <c r="AF320" s="5"/>
      <c r="AG320" s="5"/>
      <c r="AH320" s="5"/>
      <c r="AI320" s="5"/>
      <c r="AJ320" s="35"/>
      <c r="AK320" s="35"/>
      <c r="AL320" s="35"/>
      <c r="AM320" s="35"/>
      <c r="AN320" s="62"/>
      <c r="AO320" s="62"/>
      <c r="AP320" s="62"/>
      <c r="AQ320" s="62"/>
      <c r="AR320" s="62"/>
      <c r="AS320" s="62"/>
      <c r="AT320" s="62"/>
      <c r="AU320" s="62"/>
      <c r="AV320" s="62"/>
      <c r="AW320" s="62"/>
      <c r="AX320" s="62"/>
      <c r="AY320" s="62"/>
      <c r="AZ320" s="62"/>
      <c r="BA320" s="62"/>
      <c r="BB320" s="62"/>
      <c r="BC320" s="5"/>
      <c r="BD320" s="5"/>
      <c r="BE320" s="5"/>
      <c r="BF320" s="5"/>
      <c r="BG320" s="5"/>
      <c r="BH320" s="5"/>
      <c r="BI320" s="5"/>
      <c r="BJ320" s="5"/>
      <c r="BK320" s="5"/>
      <c r="BL320" s="5"/>
      <c r="BM320" s="5"/>
      <c r="BN320" s="5"/>
      <c r="BO320" s="5"/>
      <c r="BP320" s="5"/>
      <c r="BQ320" s="5"/>
      <c r="BR320" s="62"/>
      <c r="BS320" s="62"/>
      <c r="BT320" s="62"/>
      <c r="BU320" s="62"/>
      <c r="BV320" s="62"/>
      <c r="BW320" s="62"/>
      <c r="BX320" s="62"/>
      <c r="BY320" s="62"/>
      <c r="BZ320" s="62"/>
      <c r="CA320" s="62"/>
      <c r="CB320" s="62"/>
      <c r="CC320" s="62"/>
      <c r="CD320" s="62"/>
      <c r="CE320" s="62"/>
      <c r="CF320" s="62"/>
      <c r="CG320" s="5"/>
      <c r="CH320" s="5"/>
      <c r="CI320" s="5"/>
      <c r="CJ320" s="5"/>
      <c r="CK320" s="5"/>
      <c r="CL320" s="5"/>
      <c r="CM320" s="5"/>
      <c r="CN320" s="5"/>
      <c r="CO320" s="5"/>
      <c r="CP320" s="5"/>
      <c r="CQ320" s="5"/>
      <c r="CR320" s="5"/>
      <c r="CS320" s="5"/>
      <c r="CT320" s="5"/>
      <c r="CU320" s="5"/>
      <c r="CV320" s="62"/>
      <c r="CW320" s="62"/>
      <c r="CX320" s="62"/>
      <c r="CY320" s="62"/>
      <c r="CZ320" s="62"/>
      <c r="DA320" s="62"/>
      <c r="DB320" s="62"/>
      <c r="DC320" s="62"/>
      <c r="DD320" s="62"/>
      <c r="DE320" s="62"/>
      <c r="DF320" s="62"/>
      <c r="DG320" s="62"/>
      <c r="DH320" s="62"/>
      <c r="DI320" s="62"/>
      <c r="DJ320" s="62"/>
      <c r="DK320" s="5"/>
      <c r="DL320" s="5"/>
      <c r="DM320" s="5"/>
      <c r="DN320" s="5"/>
      <c r="DO320" s="5"/>
      <c r="DP320" s="5"/>
      <c r="DQ320" s="5"/>
      <c r="DR320" s="5"/>
      <c r="DS320" s="5"/>
      <c r="DT320" s="5"/>
      <c r="DU320" s="5"/>
      <c r="DV320" s="5"/>
      <c r="DW320" s="5"/>
      <c r="DX320" s="5"/>
      <c r="DY320" s="5"/>
      <c r="DZ320" s="62"/>
      <c r="EA320" s="62"/>
      <c r="EB320" s="62"/>
      <c r="EC320" s="62"/>
      <c r="ED320" s="62"/>
      <c r="EE320" s="62"/>
      <c r="EF320" s="62"/>
      <c r="EG320" s="62"/>
      <c r="EH320" s="62"/>
      <c r="EI320" s="62"/>
      <c r="EJ320" s="62"/>
      <c r="EK320" s="62"/>
      <c r="EL320" s="62"/>
      <c r="EM320" s="62"/>
      <c r="EN320" s="62"/>
      <c r="EO320" s="5"/>
      <c r="EP320" s="5"/>
      <c r="EQ320" s="5"/>
      <c r="ER320" s="5"/>
      <c r="ES320" s="5"/>
      <c r="ET320" s="5"/>
      <c r="EU320" s="5"/>
      <c r="EV320" s="5"/>
      <c r="EW320" s="5"/>
      <c r="EX320" s="5"/>
      <c r="EY320" s="5"/>
      <c r="EZ320" s="5"/>
      <c r="FA320" s="5"/>
      <c r="FB320" s="5"/>
      <c r="FC320" s="5"/>
      <c r="FD320" s="62"/>
      <c r="FE320" s="62"/>
      <c r="FF320" s="62"/>
      <c r="FG320" s="62"/>
      <c r="FH320" s="62"/>
      <c r="FI320" s="62"/>
      <c r="FJ320" s="62"/>
      <c r="FK320" s="62"/>
      <c r="FL320" s="62"/>
      <c r="FM320" s="62"/>
      <c r="FN320" s="62"/>
      <c r="FO320" s="62"/>
      <c r="FP320" s="62"/>
      <c r="FQ320" s="62"/>
      <c r="FR320" s="62"/>
      <c r="FS320" s="5"/>
      <c r="FT320" s="5"/>
      <c r="FU320" s="5"/>
      <c r="FV320" s="5"/>
      <c r="FW320" s="5"/>
      <c r="FX320" s="5"/>
      <c r="FY320" s="5"/>
      <c r="FZ320" s="5"/>
      <c r="GA320" s="5"/>
      <c r="GB320" s="5"/>
      <c r="GC320" s="5"/>
      <c r="GD320" s="5"/>
      <c r="GE320" s="5"/>
      <c r="GF320" s="5"/>
      <c r="GG320" s="5"/>
      <c r="GH320" s="62"/>
      <c r="GI320" s="62"/>
      <c r="GJ320" s="62"/>
      <c r="GK320" s="62"/>
      <c r="GL320" s="62"/>
      <c r="GM320" s="62"/>
      <c r="GN320" s="62"/>
      <c r="GO320" s="62"/>
      <c r="GP320" s="62"/>
      <c r="GQ320" s="62"/>
      <c r="GR320" s="62"/>
      <c r="GS320" s="62"/>
      <c r="GT320" s="62"/>
      <c r="GU320" s="62"/>
      <c r="GV320" s="62"/>
      <c r="GW320" s="5"/>
      <c r="GX320" s="5"/>
      <c r="GY320" s="5"/>
      <c r="GZ320" s="5"/>
      <c r="HA320" s="5"/>
      <c r="HB320" s="5"/>
      <c r="HC320" s="5"/>
      <c r="HD320" s="5"/>
      <c r="HE320" s="5"/>
      <c r="HF320" s="5"/>
      <c r="HG320" s="5"/>
      <c r="HH320" s="5"/>
      <c r="HI320" s="5"/>
      <c r="HJ320" s="5"/>
      <c r="HK320" s="5"/>
      <c r="HL320" s="62"/>
      <c r="HM320" s="62"/>
      <c r="HN320" s="62"/>
      <c r="HO320" s="62"/>
      <c r="HP320" s="62"/>
      <c r="HQ320" s="62"/>
      <c r="HR320" s="62"/>
      <c r="HS320" s="62"/>
      <c r="HT320" s="62"/>
      <c r="HU320" s="62"/>
      <c r="HV320" s="62"/>
      <c r="HW320" s="62"/>
      <c r="HX320" s="62"/>
      <c r="HY320" s="62"/>
      <c r="HZ320" s="62"/>
      <c r="IA320" s="5"/>
      <c r="IB320" s="5"/>
      <c r="IC320" s="5"/>
      <c r="ID320" s="5"/>
      <c r="IE320" s="5"/>
      <c r="IF320" s="5"/>
      <c r="IG320" s="5"/>
      <c r="IH320" s="5"/>
      <c r="II320" s="5"/>
      <c r="IJ320" s="5"/>
      <c r="IK320" s="5"/>
      <c r="IL320" s="5"/>
      <c r="IM320" s="5"/>
      <c r="IN320" s="5"/>
      <c r="IO320" s="5"/>
      <c r="IP320" s="62"/>
      <c r="IQ320" s="62"/>
      <c r="IR320" s="62"/>
      <c r="IS320" s="62"/>
      <c r="IT320" s="62"/>
      <c r="IU320" s="62"/>
      <c r="IV320" s="62"/>
      <c r="IW320" s="62"/>
      <c r="IX320" s="62"/>
      <c r="IY320" s="62"/>
      <c r="IZ320" s="62"/>
      <c r="JA320" s="62"/>
      <c r="JB320" s="62"/>
      <c r="JC320" s="62"/>
      <c r="JD320" s="62"/>
      <c r="JE320" s="5"/>
      <c r="JF320" s="5"/>
      <c r="JG320" s="5"/>
      <c r="JH320" s="5"/>
      <c r="JI320" s="5"/>
      <c r="JJ320" s="5"/>
      <c r="JK320" s="5"/>
      <c r="JL320" s="5"/>
      <c r="JM320" s="5"/>
      <c r="JN320" s="5"/>
      <c r="JO320" s="5"/>
      <c r="JP320" s="5"/>
      <c r="JQ320" s="5"/>
      <c r="JR320" s="5"/>
      <c r="JS320" s="5"/>
      <c r="JT320" s="62"/>
      <c r="JU320" s="62"/>
      <c r="JV320" s="62"/>
      <c r="JW320" s="62"/>
      <c r="JX320" s="62"/>
      <c r="JY320" s="62"/>
      <c r="JZ320" s="62"/>
      <c r="KA320" s="62"/>
      <c r="KB320" s="62"/>
      <c r="KC320" s="62"/>
      <c r="KD320" s="62"/>
      <c r="KE320" s="62"/>
      <c r="KF320" s="62"/>
      <c r="KG320" s="62"/>
      <c r="KH320" s="62"/>
      <c r="KI320" s="5"/>
      <c r="KJ320" s="5"/>
      <c r="KK320" s="5"/>
      <c r="KL320" s="5"/>
      <c r="KM320" s="5"/>
      <c r="KN320" s="5"/>
      <c r="KO320" s="5"/>
      <c r="KP320" s="5"/>
      <c r="KQ320" s="5"/>
      <c r="KR320" s="5"/>
      <c r="KS320" s="5"/>
      <c r="KT320" s="5"/>
      <c r="KU320" s="5"/>
      <c r="KV320" s="5"/>
      <c r="KW320" s="5"/>
      <c r="KX320" s="62"/>
      <c r="KY320" s="62"/>
      <c r="KZ320" s="62"/>
      <c r="LA320" s="62"/>
      <c r="LB320" s="62"/>
      <c r="LC320" s="62"/>
      <c r="LD320" s="62"/>
      <c r="LE320" s="62"/>
      <c r="LF320" s="62"/>
      <c r="LG320" s="62"/>
      <c r="LH320" s="62"/>
      <c r="LI320" s="62"/>
      <c r="LJ320" s="62"/>
      <c r="LK320" s="62"/>
      <c r="LL320" s="62"/>
    </row>
    <row r="321" spans="1:324" x14ac:dyDescent="0.35">
      <c r="A321" s="131">
        <v>317</v>
      </c>
      <c r="B321" s="170"/>
      <c r="C321" s="170"/>
      <c r="D321" s="152">
        <v>1018</v>
      </c>
      <c r="E321" s="72" t="str">
        <f>'BVEM Scorecard'!F320</f>
        <v>Wind</v>
      </c>
      <c r="F321" s="96">
        <f t="shared" si="338"/>
        <v>1</v>
      </c>
      <c r="G321" s="96">
        <f t="shared" si="339"/>
        <v>1</v>
      </c>
      <c r="H321" s="96">
        <f t="shared" si="340"/>
        <v>0</v>
      </c>
      <c r="I321" s="96">
        <f t="shared" si="341"/>
        <v>0</v>
      </c>
      <c r="J321" s="66">
        <v>1</v>
      </c>
      <c r="K321" s="66">
        <v>1</v>
      </c>
      <c r="L321" s="66">
        <v>298</v>
      </c>
      <c r="M321" s="66">
        <v>0</v>
      </c>
      <c r="N321" s="66">
        <v>1</v>
      </c>
      <c r="O321" s="66">
        <f t="shared" si="342"/>
        <v>57.540769230769236</v>
      </c>
      <c r="P321" s="66"/>
      <c r="Q321" s="66">
        <v>1</v>
      </c>
      <c r="R321" s="66">
        <v>1</v>
      </c>
      <c r="S321" s="66">
        <v>1</v>
      </c>
      <c r="T321" s="66">
        <v>1</v>
      </c>
      <c r="U321" s="66">
        <v>1</v>
      </c>
      <c r="V321" s="66">
        <f t="shared" si="287"/>
        <v>5</v>
      </c>
      <c r="W321" s="66">
        <f t="shared" si="288"/>
        <v>1</v>
      </c>
      <c r="X321" s="35"/>
      <c r="Y321" s="5"/>
      <c r="Z321" s="5"/>
      <c r="AA321" s="5"/>
      <c r="AB321" s="5"/>
      <c r="AC321" s="5"/>
      <c r="AD321" s="5"/>
      <c r="AE321" s="5"/>
      <c r="AF321" s="5"/>
      <c r="AG321" s="5"/>
      <c r="AH321" s="5"/>
      <c r="AI321" s="5"/>
      <c r="AJ321" s="35"/>
      <c r="AK321" s="35"/>
      <c r="AL321" s="35"/>
      <c r="AM321" s="35"/>
      <c r="AN321" s="62"/>
      <c r="AO321" s="62"/>
      <c r="AP321" s="62"/>
      <c r="AQ321" s="62"/>
      <c r="AR321" s="62"/>
      <c r="AS321" s="62"/>
      <c r="AT321" s="62"/>
      <c r="AU321" s="62"/>
      <c r="AV321" s="62"/>
      <c r="AW321" s="62"/>
      <c r="AX321" s="62"/>
      <c r="AY321" s="62"/>
      <c r="AZ321" s="62"/>
      <c r="BA321" s="62"/>
      <c r="BB321" s="62"/>
      <c r="BC321" s="5"/>
      <c r="BD321" s="5"/>
      <c r="BE321" s="5"/>
      <c r="BF321" s="5"/>
      <c r="BG321" s="5"/>
      <c r="BH321" s="5"/>
      <c r="BI321" s="5"/>
      <c r="BJ321" s="5"/>
      <c r="BK321" s="5"/>
      <c r="BL321" s="5"/>
      <c r="BM321" s="5"/>
      <c r="BN321" s="5"/>
      <c r="BO321" s="5"/>
      <c r="BP321" s="5"/>
      <c r="BQ321" s="5"/>
      <c r="BR321" s="62"/>
      <c r="BS321" s="62"/>
      <c r="BT321" s="62"/>
      <c r="BU321" s="62"/>
      <c r="BV321" s="62"/>
      <c r="BW321" s="62"/>
      <c r="BX321" s="62"/>
      <c r="BY321" s="62"/>
      <c r="BZ321" s="62"/>
      <c r="CA321" s="62"/>
      <c r="CB321" s="62"/>
      <c r="CC321" s="62"/>
      <c r="CD321" s="62"/>
      <c r="CE321" s="62"/>
      <c r="CF321" s="62"/>
      <c r="CG321" s="5"/>
      <c r="CH321" s="5"/>
      <c r="CI321" s="5"/>
      <c r="CJ321" s="5"/>
      <c r="CK321" s="5"/>
      <c r="CL321" s="5"/>
      <c r="CM321" s="5"/>
      <c r="CN321" s="5"/>
      <c r="CO321" s="5"/>
      <c r="CP321" s="5"/>
      <c r="CQ321" s="5"/>
      <c r="CR321" s="5"/>
      <c r="CS321" s="5"/>
      <c r="CT321" s="5"/>
      <c r="CU321" s="5"/>
      <c r="CV321" s="62"/>
      <c r="CW321" s="62"/>
      <c r="CX321" s="62"/>
      <c r="CY321" s="62"/>
      <c r="CZ321" s="62"/>
      <c r="DA321" s="62"/>
      <c r="DB321" s="62"/>
      <c r="DC321" s="62"/>
      <c r="DD321" s="62"/>
      <c r="DE321" s="62"/>
      <c r="DF321" s="62"/>
      <c r="DG321" s="62"/>
      <c r="DH321" s="62"/>
      <c r="DI321" s="62"/>
      <c r="DJ321" s="62"/>
      <c r="DK321" s="5"/>
      <c r="DL321" s="5"/>
      <c r="DM321" s="5"/>
      <c r="DN321" s="5"/>
      <c r="DO321" s="5"/>
      <c r="DP321" s="5"/>
      <c r="DQ321" s="5"/>
      <c r="DR321" s="5"/>
      <c r="DS321" s="5"/>
      <c r="DT321" s="5"/>
      <c r="DU321" s="5"/>
      <c r="DV321" s="5"/>
      <c r="DW321" s="5"/>
      <c r="DX321" s="5"/>
      <c r="DY321" s="5"/>
      <c r="DZ321" s="62"/>
      <c r="EA321" s="62"/>
      <c r="EB321" s="62"/>
      <c r="EC321" s="62"/>
      <c r="ED321" s="62"/>
      <c r="EE321" s="62"/>
      <c r="EF321" s="62"/>
      <c r="EG321" s="62"/>
      <c r="EH321" s="62"/>
      <c r="EI321" s="62"/>
      <c r="EJ321" s="62"/>
      <c r="EK321" s="62"/>
      <c r="EL321" s="62"/>
      <c r="EM321" s="62"/>
      <c r="EN321" s="62"/>
      <c r="EO321" s="5"/>
      <c r="EP321" s="5"/>
      <c r="EQ321" s="5"/>
      <c r="ER321" s="5"/>
      <c r="ES321" s="5"/>
      <c r="ET321" s="5"/>
      <c r="EU321" s="5"/>
      <c r="EV321" s="5"/>
      <c r="EW321" s="5"/>
      <c r="EX321" s="5"/>
      <c r="EY321" s="5"/>
      <c r="EZ321" s="5"/>
      <c r="FA321" s="5"/>
      <c r="FB321" s="5"/>
      <c r="FC321" s="5"/>
      <c r="FD321" s="62"/>
      <c r="FE321" s="62"/>
      <c r="FF321" s="62"/>
      <c r="FG321" s="62"/>
      <c r="FH321" s="62"/>
      <c r="FI321" s="62"/>
      <c r="FJ321" s="62"/>
      <c r="FK321" s="62"/>
      <c r="FL321" s="62"/>
      <c r="FM321" s="62"/>
      <c r="FN321" s="62"/>
      <c r="FO321" s="62"/>
      <c r="FP321" s="62"/>
      <c r="FQ321" s="62"/>
      <c r="FR321" s="62"/>
      <c r="FS321" s="5"/>
      <c r="FT321" s="5"/>
      <c r="FU321" s="5"/>
      <c r="FV321" s="5"/>
      <c r="FW321" s="5"/>
      <c r="FX321" s="5"/>
      <c r="FY321" s="5"/>
      <c r="FZ321" s="5"/>
      <c r="GA321" s="5"/>
      <c r="GB321" s="5"/>
      <c r="GC321" s="5"/>
      <c r="GD321" s="5"/>
      <c r="GE321" s="5"/>
      <c r="GF321" s="5"/>
      <c r="GG321" s="5"/>
      <c r="GH321" s="62"/>
      <c r="GI321" s="62"/>
      <c r="GJ321" s="62"/>
      <c r="GK321" s="62"/>
      <c r="GL321" s="62"/>
      <c r="GM321" s="62"/>
      <c r="GN321" s="62"/>
      <c r="GO321" s="62"/>
      <c r="GP321" s="62"/>
      <c r="GQ321" s="62"/>
      <c r="GR321" s="62"/>
      <c r="GS321" s="62"/>
      <c r="GT321" s="62"/>
      <c r="GU321" s="62"/>
      <c r="GV321" s="62"/>
      <c r="GW321" s="5"/>
      <c r="GX321" s="5"/>
      <c r="GY321" s="5"/>
      <c r="GZ321" s="5"/>
      <c r="HA321" s="5"/>
      <c r="HB321" s="5"/>
      <c r="HC321" s="5"/>
      <c r="HD321" s="5"/>
      <c r="HE321" s="5"/>
      <c r="HF321" s="5"/>
      <c r="HG321" s="5"/>
      <c r="HH321" s="5"/>
      <c r="HI321" s="5"/>
      <c r="HJ321" s="5"/>
      <c r="HK321" s="5"/>
      <c r="HL321" s="62"/>
      <c r="HM321" s="62"/>
      <c r="HN321" s="62"/>
      <c r="HO321" s="62"/>
      <c r="HP321" s="62"/>
      <c r="HQ321" s="62"/>
      <c r="HR321" s="62"/>
      <c r="HS321" s="62"/>
      <c r="HT321" s="62"/>
      <c r="HU321" s="62"/>
      <c r="HV321" s="62"/>
      <c r="HW321" s="62"/>
      <c r="HX321" s="62"/>
      <c r="HY321" s="62"/>
      <c r="HZ321" s="62"/>
      <c r="IA321" s="5"/>
      <c r="IB321" s="5"/>
      <c r="IC321" s="5"/>
      <c r="ID321" s="5"/>
      <c r="IE321" s="5"/>
      <c r="IF321" s="5"/>
      <c r="IG321" s="5"/>
      <c r="IH321" s="5"/>
      <c r="II321" s="5"/>
      <c r="IJ321" s="5"/>
      <c r="IK321" s="5"/>
      <c r="IL321" s="5"/>
      <c r="IM321" s="5"/>
      <c r="IN321" s="5"/>
      <c r="IO321" s="5"/>
      <c r="IP321" s="62"/>
      <c r="IQ321" s="62"/>
      <c r="IR321" s="62"/>
      <c r="IS321" s="62"/>
      <c r="IT321" s="62"/>
      <c r="IU321" s="62"/>
      <c r="IV321" s="62"/>
      <c r="IW321" s="62"/>
      <c r="IX321" s="62"/>
      <c r="IY321" s="62"/>
      <c r="IZ321" s="62"/>
      <c r="JA321" s="62"/>
      <c r="JB321" s="62"/>
      <c r="JC321" s="62"/>
      <c r="JD321" s="62"/>
      <c r="JE321" s="5"/>
      <c r="JF321" s="5"/>
      <c r="JG321" s="5"/>
      <c r="JH321" s="5"/>
      <c r="JI321" s="5"/>
      <c r="JJ321" s="5"/>
      <c r="JK321" s="5"/>
      <c r="JL321" s="5"/>
      <c r="JM321" s="5"/>
      <c r="JN321" s="5"/>
      <c r="JO321" s="5"/>
      <c r="JP321" s="5"/>
      <c r="JQ321" s="5"/>
      <c r="JR321" s="5"/>
      <c r="JS321" s="5"/>
      <c r="JT321" s="62"/>
      <c r="JU321" s="62"/>
      <c r="JV321" s="62"/>
      <c r="JW321" s="62"/>
      <c r="JX321" s="62"/>
      <c r="JY321" s="62"/>
      <c r="JZ321" s="62"/>
      <c r="KA321" s="62"/>
      <c r="KB321" s="62"/>
      <c r="KC321" s="62"/>
      <c r="KD321" s="62"/>
      <c r="KE321" s="62"/>
      <c r="KF321" s="62"/>
      <c r="KG321" s="62"/>
      <c r="KH321" s="62"/>
      <c r="KI321" s="5"/>
      <c r="KJ321" s="5"/>
      <c r="KK321" s="5"/>
      <c r="KL321" s="5"/>
      <c r="KM321" s="5"/>
      <c r="KN321" s="5"/>
      <c r="KO321" s="5"/>
      <c r="KP321" s="5"/>
      <c r="KQ321" s="5"/>
      <c r="KR321" s="5"/>
      <c r="KS321" s="5"/>
      <c r="KT321" s="5"/>
      <c r="KU321" s="5"/>
      <c r="KV321" s="5"/>
      <c r="KW321" s="5"/>
      <c r="KX321" s="62"/>
      <c r="KY321" s="62"/>
      <c r="KZ321" s="62"/>
      <c r="LA321" s="62"/>
      <c r="LB321" s="62"/>
      <c r="LC321" s="62"/>
      <c r="LD321" s="62"/>
      <c r="LE321" s="62"/>
      <c r="LF321" s="62"/>
      <c r="LG321" s="62"/>
      <c r="LH321" s="62"/>
      <c r="LI321" s="62"/>
      <c r="LJ321" s="62"/>
      <c r="LK321" s="62"/>
      <c r="LL321" s="62"/>
    </row>
    <row r="322" spans="1:324" x14ac:dyDescent="0.35">
      <c r="A322" s="131">
        <v>318</v>
      </c>
      <c r="B322" s="170"/>
      <c r="C322" s="170"/>
      <c r="D322" s="152">
        <v>1021</v>
      </c>
      <c r="E322" s="72" t="str">
        <f>'BVEM Scorecard'!F321</f>
        <v>Wind</v>
      </c>
      <c r="F322" s="96">
        <f t="shared" si="338"/>
        <v>1</v>
      </c>
      <c r="G322" s="96">
        <f t="shared" si="339"/>
        <v>1</v>
      </c>
      <c r="H322" s="96">
        <f t="shared" si="340"/>
        <v>0</v>
      </c>
      <c r="I322" s="96">
        <f t="shared" si="341"/>
        <v>0</v>
      </c>
      <c r="J322" s="66">
        <v>1</v>
      </c>
      <c r="K322" s="66">
        <v>1</v>
      </c>
      <c r="L322" s="66">
        <v>298</v>
      </c>
      <c r="M322" s="66">
        <v>0</v>
      </c>
      <c r="N322" s="66">
        <v>1</v>
      </c>
      <c r="O322" s="66">
        <f t="shared" si="342"/>
        <v>57.540769230769236</v>
      </c>
      <c r="P322" s="66"/>
      <c r="Q322" s="66">
        <v>1</v>
      </c>
      <c r="R322" s="66">
        <v>1</v>
      </c>
      <c r="S322" s="66">
        <v>1</v>
      </c>
      <c r="T322" s="66">
        <v>1</v>
      </c>
      <c r="U322" s="66">
        <v>1</v>
      </c>
      <c r="V322" s="66">
        <f t="shared" si="287"/>
        <v>5</v>
      </c>
      <c r="W322" s="66">
        <f t="shared" si="288"/>
        <v>1</v>
      </c>
      <c r="X322" s="35"/>
      <c r="Y322" s="5"/>
      <c r="Z322" s="5"/>
      <c r="AA322" s="5"/>
      <c r="AB322" s="5"/>
      <c r="AC322" s="5"/>
      <c r="AD322" s="5"/>
      <c r="AE322" s="5"/>
      <c r="AF322" s="5"/>
      <c r="AG322" s="5"/>
      <c r="AH322" s="5"/>
      <c r="AI322" s="5"/>
      <c r="AJ322" s="35"/>
      <c r="AK322" s="35"/>
      <c r="AL322" s="35"/>
      <c r="AM322" s="35"/>
      <c r="AN322" s="62"/>
      <c r="AO322" s="62"/>
      <c r="AP322" s="62"/>
      <c r="AQ322" s="62"/>
      <c r="AR322" s="62"/>
      <c r="AS322" s="62"/>
      <c r="AT322" s="62"/>
      <c r="AU322" s="62"/>
      <c r="AV322" s="62"/>
      <c r="AW322" s="62"/>
      <c r="AX322" s="62"/>
      <c r="AY322" s="62"/>
      <c r="AZ322" s="62"/>
      <c r="BA322" s="62"/>
      <c r="BB322" s="62"/>
      <c r="BC322" s="5"/>
      <c r="BD322" s="5"/>
      <c r="BE322" s="5"/>
      <c r="BF322" s="5"/>
      <c r="BG322" s="5"/>
      <c r="BH322" s="5"/>
      <c r="BI322" s="5"/>
      <c r="BJ322" s="5"/>
      <c r="BK322" s="5"/>
      <c r="BL322" s="5"/>
      <c r="BM322" s="5"/>
      <c r="BN322" s="5"/>
      <c r="BO322" s="5"/>
      <c r="BP322" s="5"/>
      <c r="BQ322" s="5"/>
      <c r="BR322" s="62"/>
      <c r="BS322" s="62"/>
      <c r="BT322" s="62"/>
      <c r="BU322" s="62"/>
      <c r="BV322" s="62"/>
      <c r="BW322" s="62"/>
      <c r="BX322" s="62"/>
      <c r="BY322" s="62"/>
      <c r="BZ322" s="62"/>
      <c r="CA322" s="62"/>
      <c r="CB322" s="62"/>
      <c r="CC322" s="62"/>
      <c r="CD322" s="62"/>
      <c r="CE322" s="62"/>
      <c r="CF322" s="62"/>
      <c r="CG322" s="5"/>
      <c r="CH322" s="5"/>
      <c r="CI322" s="5"/>
      <c r="CJ322" s="5"/>
      <c r="CK322" s="5"/>
      <c r="CL322" s="5"/>
      <c r="CM322" s="5"/>
      <c r="CN322" s="5"/>
      <c r="CO322" s="5"/>
      <c r="CP322" s="5"/>
      <c r="CQ322" s="5"/>
      <c r="CR322" s="5"/>
      <c r="CS322" s="5"/>
      <c r="CT322" s="5"/>
      <c r="CU322" s="5"/>
      <c r="CV322" s="62"/>
      <c r="CW322" s="62"/>
      <c r="CX322" s="62"/>
      <c r="CY322" s="62"/>
      <c r="CZ322" s="62"/>
      <c r="DA322" s="62"/>
      <c r="DB322" s="62"/>
      <c r="DC322" s="62"/>
      <c r="DD322" s="62"/>
      <c r="DE322" s="62"/>
      <c r="DF322" s="62"/>
      <c r="DG322" s="62"/>
      <c r="DH322" s="62"/>
      <c r="DI322" s="62"/>
      <c r="DJ322" s="62"/>
      <c r="DK322" s="5"/>
      <c r="DL322" s="5"/>
      <c r="DM322" s="5"/>
      <c r="DN322" s="5"/>
      <c r="DO322" s="5"/>
      <c r="DP322" s="5"/>
      <c r="DQ322" s="5"/>
      <c r="DR322" s="5"/>
      <c r="DS322" s="5"/>
      <c r="DT322" s="5"/>
      <c r="DU322" s="5"/>
      <c r="DV322" s="5"/>
      <c r="DW322" s="5"/>
      <c r="DX322" s="5"/>
      <c r="DY322" s="5"/>
      <c r="DZ322" s="62"/>
      <c r="EA322" s="62"/>
      <c r="EB322" s="62"/>
      <c r="EC322" s="62"/>
      <c r="ED322" s="62"/>
      <c r="EE322" s="62"/>
      <c r="EF322" s="62"/>
      <c r="EG322" s="62"/>
      <c r="EH322" s="62"/>
      <c r="EI322" s="62"/>
      <c r="EJ322" s="62"/>
      <c r="EK322" s="62"/>
      <c r="EL322" s="62"/>
      <c r="EM322" s="62"/>
      <c r="EN322" s="62"/>
      <c r="EO322" s="5"/>
      <c r="EP322" s="5"/>
      <c r="EQ322" s="5"/>
      <c r="ER322" s="5"/>
      <c r="ES322" s="5"/>
      <c r="ET322" s="5"/>
      <c r="EU322" s="5"/>
      <c r="EV322" s="5"/>
      <c r="EW322" s="5"/>
      <c r="EX322" s="5"/>
      <c r="EY322" s="5"/>
      <c r="EZ322" s="5"/>
      <c r="FA322" s="5"/>
      <c r="FB322" s="5"/>
      <c r="FC322" s="5"/>
      <c r="FD322" s="62"/>
      <c r="FE322" s="62"/>
      <c r="FF322" s="62"/>
      <c r="FG322" s="62"/>
      <c r="FH322" s="62"/>
      <c r="FI322" s="62"/>
      <c r="FJ322" s="62"/>
      <c r="FK322" s="62"/>
      <c r="FL322" s="62"/>
      <c r="FM322" s="62"/>
      <c r="FN322" s="62"/>
      <c r="FO322" s="62"/>
      <c r="FP322" s="62"/>
      <c r="FQ322" s="62"/>
      <c r="FR322" s="62"/>
      <c r="FS322" s="5"/>
      <c r="FT322" s="5"/>
      <c r="FU322" s="5"/>
      <c r="FV322" s="5"/>
      <c r="FW322" s="5"/>
      <c r="FX322" s="5"/>
      <c r="FY322" s="5"/>
      <c r="FZ322" s="5"/>
      <c r="GA322" s="5"/>
      <c r="GB322" s="5"/>
      <c r="GC322" s="5"/>
      <c r="GD322" s="5"/>
      <c r="GE322" s="5"/>
      <c r="GF322" s="5"/>
      <c r="GG322" s="5"/>
      <c r="GH322" s="62"/>
      <c r="GI322" s="62"/>
      <c r="GJ322" s="62"/>
      <c r="GK322" s="62"/>
      <c r="GL322" s="62"/>
      <c r="GM322" s="62"/>
      <c r="GN322" s="62"/>
      <c r="GO322" s="62"/>
      <c r="GP322" s="62"/>
      <c r="GQ322" s="62"/>
      <c r="GR322" s="62"/>
      <c r="GS322" s="62"/>
      <c r="GT322" s="62"/>
      <c r="GU322" s="62"/>
      <c r="GV322" s="62"/>
      <c r="GW322" s="5"/>
      <c r="GX322" s="5"/>
      <c r="GY322" s="5"/>
      <c r="GZ322" s="5"/>
      <c r="HA322" s="5"/>
      <c r="HB322" s="5"/>
      <c r="HC322" s="5"/>
      <c r="HD322" s="5"/>
      <c r="HE322" s="5"/>
      <c r="HF322" s="5"/>
      <c r="HG322" s="5"/>
      <c r="HH322" s="5"/>
      <c r="HI322" s="5"/>
      <c r="HJ322" s="5"/>
      <c r="HK322" s="5"/>
      <c r="HL322" s="62"/>
      <c r="HM322" s="62"/>
      <c r="HN322" s="62"/>
      <c r="HO322" s="62"/>
      <c r="HP322" s="62"/>
      <c r="HQ322" s="62"/>
      <c r="HR322" s="62"/>
      <c r="HS322" s="62"/>
      <c r="HT322" s="62"/>
      <c r="HU322" s="62"/>
      <c r="HV322" s="62"/>
      <c r="HW322" s="62"/>
      <c r="HX322" s="62"/>
      <c r="HY322" s="62"/>
      <c r="HZ322" s="62"/>
      <c r="IA322" s="5"/>
      <c r="IB322" s="5"/>
      <c r="IC322" s="5"/>
      <c r="ID322" s="5"/>
      <c r="IE322" s="5"/>
      <c r="IF322" s="5"/>
      <c r="IG322" s="5"/>
      <c r="IH322" s="5"/>
      <c r="II322" s="5"/>
      <c r="IJ322" s="5"/>
      <c r="IK322" s="5"/>
      <c r="IL322" s="5"/>
      <c r="IM322" s="5"/>
      <c r="IN322" s="5"/>
      <c r="IO322" s="5"/>
      <c r="IP322" s="62"/>
      <c r="IQ322" s="62"/>
      <c r="IR322" s="62"/>
      <c r="IS322" s="62"/>
      <c r="IT322" s="62"/>
      <c r="IU322" s="62"/>
      <c r="IV322" s="62"/>
      <c r="IW322" s="62"/>
      <c r="IX322" s="62"/>
      <c r="IY322" s="62"/>
      <c r="IZ322" s="62"/>
      <c r="JA322" s="62"/>
      <c r="JB322" s="62"/>
      <c r="JC322" s="62"/>
      <c r="JD322" s="62"/>
      <c r="JE322" s="5"/>
      <c r="JF322" s="5"/>
      <c r="JG322" s="5"/>
      <c r="JH322" s="5"/>
      <c r="JI322" s="5"/>
      <c r="JJ322" s="5"/>
      <c r="JK322" s="5"/>
      <c r="JL322" s="5"/>
      <c r="JM322" s="5"/>
      <c r="JN322" s="5"/>
      <c r="JO322" s="5"/>
      <c r="JP322" s="5"/>
      <c r="JQ322" s="5"/>
      <c r="JR322" s="5"/>
      <c r="JS322" s="5"/>
      <c r="JT322" s="62"/>
      <c r="JU322" s="62"/>
      <c r="JV322" s="62"/>
      <c r="JW322" s="62"/>
      <c r="JX322" s="62"/>
      <c r="JY322" s="62"/>
      <c r="JZ322" s="62"/>
      <c r="KA322" s="62"/>
      <c r="KB322" s="62"/>
      <c r="KC322" s="62"/>
      <c r="KD322" s="62"/>
      <c r="KE322" s="62"/>
      <c r="KF322" s="62"/>
      <c r="KG322" s="62"/>
      <c r="KH322" s="62"/>
      <c r="KI322" s="5"/>
      <c r="KJ322" s="5"/>
      <c r="KK322" s="5"/>
      <c r="KL322" s="5"/>
      <c r="KM322" s="5"/>
      <c r="KN322" s="5"/>
      <c r="KO322" s="5"/>
      <c r="KP322" s="5"/>
      <c r="KQ322" s="5"/>
      <c r="KR322" s="5"/>
      <c r="KS322" s="5"/>
      <c r="KT322" s="5"/>
      <c r="KU322" s="5"/>
      <c r="KV322" s="5"/>
      <c r="KW322" s="5"/>
      <c r="KX322" s="62"/>
      <c r="KY322" s="62"/>
      <c r="KZ322" s="62"/>
      <c r="LA322" s="62"/>
      <c r="LB322" s="62"/>
      <c r="LC322" s="62"/>
      <c r="LD322" s="62"/>
      <c r="LE322" s="62"/>
      <c r="LF322" s="62"/>
      <c r="LG322" s="62"/>
      <c r="LH322" s="62"/>
      <c r="LI322" s="62"/>
      <c r="LJ322" s="62"/>
      <c r="LK322" s="62"/>
      <c r="LL322" s="62"/>
    </row>
    <row r="323" spans="1:324" x14ac:dyDescent="0.35">
      <c r="A323" s="131">
        <v>319</v>
      </c>
      <c r="B323" s="170"/>
      <c r="C323" s="170"/>
      <c r="D323" s="152">
        <v>1024</v>
      </c>
      <c r="E323" s="72" t="str">
        <f>'BVEM Scorecard'!F322</f>
        <v>Wind</v>
      </c>
      <c r="F323" s="96">
        <f t="shared" si="338"/>
        <v>1</v>
      </c>
      <c r="G323" s="96">
        <f t="shared" si="339"/>
        <v>1</v>
      </c>
      <c r="H323" s="96">
        <f t="shared" si="340"/>
        <v>0</v>
      </c>
      <c r="I323" s="96">
        <f t="shared" si="341"/>
        <v>0</v>
      </c>
      <c r="J323" s="66">
        <v>1</v>
      </c>
      <c r="K323" s="66">
        <v>1</v>
      </c>
      <c r="L323" s="66">
        <v>298</v>
      </c>
      <c r="M323" s="66">
        <v>0</v>
      </c>
      <c r="N323" s="66">
        <v>1</v>
      </c>
      <c r="O323" s="66">
        <f t="shared" si="342"/>
        <v>57.540769230769236</v>
      </c>
      <c r="P323" s="66"/>
      <c r="Q323" s="66">
        <v>1</v>
      </c>
      <c r="R323" s="66">
        <v>1</v>
      </c>
      <c r="S323" s="66">
        <v>1</v>
      </c>
      <c r="T323" s="66">
        <v>1</v>
      </c>
      <c r="U323" s="66">
        <v>1</v>
      </c>
      <c r="V323" s="66">
        <f t="shared" si="287"/>
        <v>5</v>
      </c>
      <c r="W323" s="66">
        <f t="shared" si="288"/>
        <v>1</v>
      </c>
      <c r="X323" s="35"/>
      <c r="Y323" s="5"/>
      <c r="Z323" s="5"/>
      <c r="AA323" s="5"/>
      <c r="AB323" s="5"/>
      <c r="AC323" s="5"/>
      <c r="AD323" s="5"/>
      <c r="AE323" s="5"/>
      <c r="AF323" s="5"/>
      <c r="AG323" s="5"/>
      <c r="AH323" s="5"/>
      <c r="AI323" s="5"/>
      <c r="AJ323" s="35"/>
      <c r="AK323" s="35"/>
      <c r="AL323" s="35"/>
      <c r="AM323" s="35"/>
      <c r="AN323" s="62"/>
      <c r="AO323" s="62"/>
      <c r="AP323" s="62"/>
      <c r="AQ323" s="62"/>
      <c r="AR323" s="62"/>
      <c r="AS323" s="62"/>
      <c r="AT323" s="62"/>
      <c r="AU323" s="62"/>
      <c r="AV323" s="62"/>
      <c r="AW323" s="62"/>
      <c r="AX323" s="62"/>
      <c r="AY323" s="62"/>
      <c r="AZ323" s="62"/>
      <c r="BA323" s="62"/>
      <c r="BB323" s="62"/>
      <c r="BC323" s="5"/>
      <c r="BD323" s="5"/>
      <c r="BE323" s="5"/>
      <c r="BF323" s="5"/>
      <c r="BG323" s="5"/>
      <c r="BH323" s="5"/>
      <c r="BI323" s="5"/>
      <c r="BJ323" s="5"/>
      <c r="BK323" s="5"/>
      <c r="BL323" s="5"/>
      <c r="BM323" s="5"/>
      <c r="BN323" s="5"/>
      <c r="BO323" s="5"/>
      <c r="BP323" s="5"/>
      <c r="BQ323" s="5"/>
      <c r="BR323" s="62"/>
      <c r="BS323" s="62"/>
      <c r="BT323" s="62"/>
      <c r="BU323" s="62"/>
      <c r="BV323" s="62"/>
      <c r="BW323" s="62"/>
      <c r="BX323" s="62"/>
      <c r="BY323" s="62"/>
      <c r="BZ323" s="62"/>
      <c r="CA323" s="62"/>
      <c r="CB323" s="62"/>
      <c r="CC323" s="62"/>
      <c r="CD323" s="62"/>
      <c r="CE323" s="62"/>
      <c r="CF323" s="62"/>
      <c r="CG323" s="5"/>
      <c r="CH323" s="5"/>
      <c r="CI323" s="5"/>
      <c r="CJ323" s="5"/>
      <c r="CK323" s="5"/>
      <c r="CL323" s="5"/>
      <c r="CM323" s="5"/>
      <c r="CN323" s="5"/>
      <c r="CO323" s="5"/>
      <c r="CP323" s="5"/>
      <c r="CQ323" s="5"/>
      <c r="CR323" s="5"/>
      <c r="CS323" s="5"/>
      <c r="CT323" s="5"/>
      <c r="CU323" s="5"/>
      <c r="CV323" s="62"/>
      <c r="CW323" s="62"/>
      <c r="CX323" s="62"/>
      <c r="CY323" s="62"/>
      <c r="CZ323" s="62"/>
      <c r="DA323" s="62"/>
      <c r="DB323" s="62"/>
      <c r="DC323" s="62"/>
      <c r="DD323" s="62"/>
      <c r="DE323" s="62"/>
      <c r="DF323" s="62"/>
      <c r="DG323" s="62"/>
      <c r="DH323" s="62"/>
      <c r="DI323" s="62"/>
      <c r="DJ323" s="62"/>
      <c r="DK323" s="5"/>
      <c r="DL323" s="5"/>
      <c r="DM323" s="5"/>
      <c r="DN323" s="5"/>
      <c r="DO323" s="5"/>
      <c r="DP323" s="5"/>
      <c r="DQ323" s="5"/>
      <c r="DR323" s="5"/>
      <c r="DS323" s="5"/>
      <c r="DT323" s="5"/>
      <c r="DU323" s="5"/>
      <c r="DV323" s="5"/>
      <c r="DW323" s="5"/>
      <c r="DX323" s="5"/>
      <c r="DY323" s="5"/>
      <c r="DZ323" s="62"/>
      <c r="EA323" s="62"/>
      <c r="EB323" s="62"/>
      <c r="EC323" s="62"/>
      <c r="ED323" s="62"/>
      <c r="EE323" s="62"/>
      <c r="EF323" s="62"/>
      <c r="EG323" s="62"/>
      <c r="EH323" s="62"/>
      <c r="EI323" s="62"/>
      <c r="EJ323" s="62"/>
      <c r="EK323" s="62"/>
      <c r="EL323" s="62"/>
      <c r="EM323" s="62"/>
      <c r="EN323" s="62"/>
      <c r="EO323" s="5"/>
      <c r="EP323" s="5"/>
      <c r="EQ323" s="5"/>
      <c r="ER323" s="5"/>
      <c r="ES323" s="5"/>
      <c r="ET323" s="5"/>
      <c r="EU323" s="5"/>
      <c r="EV323" s="5"/>
      <c r="EW323" s="5"/>
      <c r="EX323" s="5"/>
      <c r="EY323" s="5"/>
      <c r="EZ323" s="5"/>
      <c r="FA323" s="5"/>
      <c r="FB323" s="5"/>
      <c r="FC323" s="5"/>
      <c r="FD323" s="62"/>
      <c r="FE323" s="62"/>
      <c r="FF323" s="62"/>
      <c r="FG323" s="62"/>
      <c r="FH323" s="62"/>
      <c r="FI323" s="62"/>
      <c r="FJ323" s="62"/>
      <c r="FK323" s="62"/>
      <c r="FL323" s="62"/>
      <c r="FM323" s="62"/>
      <c r="FN323" s="62"/>
      <c r="FO323" s="62"/>
      <c r="FP323" s="62"/>
      <c r="FQ323" s="62"/>
      <c r="FR323" s="62"/>
      <c r="FS323" s="5"/>
      <c r="FT323" s="5"/>
      <c r="FU323" s="5"/>
      <c r="FV323" s="5"/>
      <c r="FW323" s="5"/>
      <c r="FX323" s="5"/>
      <c r="FY323" s="5"/>
      <c r="FZ323" s="5"/>
      <c r="GA323" s="5"/>
      <c r="GB323" s="5"/>
      <c r="GC323" s="5"/>
      <c r="GD323" s="5"/>
      <c r="GE323" s="5"/>
      <c r="GF323" s="5"/>
      <c r="GG323" s="5"/>
      <c r="GH323" s="62"/>
      <c r="GI323" s="62"/>
      <c r="GJ323" s="62"/>
      <c r="GK323" s="62"/>
      <c r="GL323" s="62"/>
      <c r="GM323" s="62"/>
      <c r="GN323" s="62"/>
      <c r="GO323" s="62"/>
      <c r="GP323" s="62"/>
      <c r="GQ323" s="62"/>
      <c r="GR323" s="62"/>
      <c r="GS323" s="62"/>
      <c r="GT323" s="62"/>
      <c r="GU323" s="62"/>
      <c r="GV323" s="62"/>
      <c r="GW323" s="5"/>
      <c r="GX323" s="5"/>
      <c r="GY323" s="5"/>
      <c r="GZ323" s="5"/>
      <c r="HA323" s="5"/>
      <c r="HB323" s="5"/>
      <c r="HC323" s="5"/>
      <c r="HD323" s="5"/>
      <c r="HE323" s="5"/>
      <c r="HF323" s="5"/>
      <c r="HG323" s="5"/>
      <c r="HH323" s="5"/>
      <c r="HI323" s="5"/>
      <c r="HJ323" s="5"/>
      <c r="HK323" s="5"/>
      <c r="HL323" s="62"/>
      <c r="HM323" s="62"/>
      <c r="HN323" s="62"/>
      <c r="HO323" s="62"/>
      <c r="HP323" s="62"/>
      <c r="HQ323" s="62"/>
      <c r="HR323" s="62"/>
      <c r="HS323" s="62"/>
      <c r="HT323" s="62"/>
      <c r="HU323" s="62"/>
      <c r="HV323" s="62"/>
      <c r="HW323" s="62"/>
      <c r="HX323" s="62"/>
      <c r="HY323" s="62"/>
      <c r="HZ323" s="62"/>
      <c r="IA323" s="5"/>
      <c r="IB323" s="5"/>
      <c r="IC323" s="5"/>
      <c r="ID323" s="5"/>
      <c r="IE323" s="5"/>
      <c r="IF323" s="5"/>
      <c r="IG323" s="5"/>
      <c r="IH323" s="5"/>
      <c r="II323" s="5"/>
      <c r="IJ323" s="5"/>
      <c r="IK323" s="5"/>
      <c r="IL323" s="5"/>
      <c r="IM323" s="5"/>
      <c r="IN323" s="5"/>
      <c r="IO323" s="5"/>
      <c r="IP323" s="62"/>
      <c r="IQ323" s="62"/>
      <c r="IR323" s="62"/>
      <c r="IS323" s="62"/>
      <c r="IT323" s="62"/>
      <c r="IU323" s="62"/>
      <c r="IV323" s="62"/>
      <c r="IW323" s="62"/>
      <c r="IX323" s="62"/>
      <c r="IY323" s="62"/>
      <c r="IZ323" s="62"/>
      <c r="JA323" s="62"/>
      <c r="JB323" s="62"/>
      <c r="JC323" s="62"/>
      <c r="JD323" s="62"/>
      <c r="JE323" s="5"/>
      <c r="JF323" s="5"/>
      <c r="JG323" s="5"/>
      <c r="JH323" s="5"/>
      <c r="JI323" s="5"/>
      <c r="JJ323" s="5"/>
      <c r="JK323" s="5"/>
      <c r="JL323" s="5"/>
      <c r="JM323" s="5"/>
      <c r="JN323" s="5"/>
      <c r="JO323" s="5"/>
      <c r="JP323" s="5"/>
      <c r="JQ323" s="5"/>
      <c r="JR323" s="5"/>
      <c r="JS323" s="5"/>
      <c r="JT323" s="62"/>
      <c r="JU323" s="62"/>
      <c r="JV323" s="62"/>
      <c r="JW323" s="62"/>
      <c r="JX323" s="62"/>
      <c r="JY323" s="62"/>
      <c r="JZ323" s="62"/>
      <c r="KA323" s="62"/>
      <c r="KB323" s="62"/>
      <c r="KC323" s="62"/>
      <c r="KD323" s="62"/>
      <c r="KE323" s="62"/>
      <c r="KF323" s="62"/>
      <c r="KG323" s="62"/>
      <c r="KH323" s="62"/>
      <c r="KI323" s="5"/>
      <c r="KJ323" s="5"/>
      <c r="KK323" s="5"/>
      <c r="KL323" s="5"/>
      <c r="KM323" s="5"/>
      <c r="KN323" s="5"/>
      <c r="KO323" s="5"/>
      <c r="KP323" s="5"/>
      <c r="KQ323" s="5"/>
      <c r="KR323" s="5"/>
      <c r="KS323" s="5"/>
      <c r="KT323" s="5"/>
      <c r="KU323" s="5"/>
      <c r="KV323" s="5"/>
      <c r="KW323" s="5"/>
      <c r="KX323" s="62"/>
      <c r="KY323" s="62"/>
      <c r="KZ323" s="62"/>
      <c r="LA323" s="62"/>
      <c r="LB323" s="62"/>
      <c r="LC323" s="62"/>
      <c r="LD323" s="62"/>
      <c r="LE323" s="62"/>
      <c r="LF323" s="62"/>
      <c r="LG323" s="62"/>
      <c r="LH323" s="62"/>
      <c r="LI323" s="62"/>
      <c r="LJ323" s="62"/>
      <c r="LK323" s="62"/>
      <c r="LL323" s="62"/>
    </row>
    <row r="324" spans="1:324" x14ac:dyDescent="0.35">
      <c r="A324" s="131">
        <v>320</v>
      </c>
      <c r="B324" s="170"/>
      <c r="C324" s="170"/>
      <c r="D324" s="152">
        <v>1025</v>
      </c>
      <c r="E324" s="72" t="str">
        <f>'BVEM Scorecard'!F323</f>
        <v>Wind</v>
      </c>
      <c r="F324" s="96">
        <f t="shared" si="338"/>
        <v>1</v>
      </c>
      <c r="G324" s="96">
        <f t="shared" si="339"/>
        <v>1</v>
      </c>
      <c r="H324" s="96">
        <f t="shared" si="340"/>
        <v>0</v>
      </c>
      <c r="I324" s="96">
        <f t="shared" si="341"/>
        <v>0</v>
      </c>
      <c r="J324" s="66">
        <v>1</v>
      </c>
      <c r="K324" s="66">
        <v>1</v>
      </c>
      <c r="L324" s="66">
        <v>298</v>
      </c>
      <c r="M324" s="66">
        <v>0</v>
      </c>
      <c r="N324" s="66">
        <v>1</v>
      </c>
      <c r="O324" s="66">
        <f t="shared" si="342"/>
        <v>57.540769230769236</v>
      </c>
      <c r="P324" s="66"/>
      <c r="Q324" s="66">
        <v>1</v>
      </c>
      <c r="R324" s="66">
        <v>1</v>
      </c>
      <c r="S324" s="66">
        <v>1</v>
      </c>
      <c r="T324" s="66">
        <v>1</v>
      </c>
      <c r="U324" s="66">
        <v>1</v>
      </c>
      <c r="V324" s="66">
        <f t="shared" si="287"/>
        <v>5</v>
      </c>
      <c r="W324" s="66">
        <f t="shared" si="288"/>
        <v>1</v>
      </c>
      <c r="X324" s="35"/>
      <c r="Y324" s="5"/>
      <c r="Z324" s="5"/>
      <c r="AA324" s="5"/>
      <c r="AB324" s="5"/>
      <c r="AC324" s="5"/>
      <c r="AD324" s="5"/>
      <c r="AE324" s="5"/>
      <c r="AF324" s="5"/>
      <c r="AG324" s="5"/>
      <c r="AH324" s="5"/>
      <c r="AI324" s="5"/>
      <c r="AJ324" s="35"/>
      <c r="AK324" s="35"/>
      <c r="AL324" s="35"/>
      <c r="AM324" s="35"/>
      <c r="AN324" s="62"/>
      <c r="AO324" s="62"/>
      <c r="AP324" s="62"/>
      <c r="AQ324" s="62"/>
      <c r="AR324" s="62"/>
      <c r="AS324" s="62"/>
      <c r="AT324" s="62"/>
      <c r="AU324" s="62"/>
      <c r="AV324" s="62"/>
      <c r="AW324" s="62"/>
      <c r="AX324" s="62"/>
      <c r="AY324" s="62"/>
      <c r="AZ324" s="62"/>
      <c r="BA324" s="62"/>
      <c r="BB324" s="62"/>
      <c r="BC324" s="5"/>
      <c r="BD324" s="5"/>
      <c r="BE324" s="5"/>
      <c r="BF324" s="5"/>
      <c r="BG324" s="5"/>
      <c r="BH324" s="5"/>
      <c r="BI324" s="5"/>
      <c r="BJ324" s="5"/>
      <c r="BK324" s="5"/>
      <c r="BL324" s="5"/>
      <c r="BM324" s="5"/>
      <c r="BN324" s="5"/>
      <c r="BO324" s="5"/>
      <c r="BP324" s="5"/>
      <c r="BQ324" s="5"/>
      <c r="BR324" s="62"/>
      <c r="BS324" s="62"/>
      <c r="BT324" s="62"/>
      <c r="BU324" s="62"/>
      <c r="BV324" s="62"/>
      <c r="BW324" s="62"/>
      <c r="BX324" s="62"/>
      <c r="BY324" s="62"/>
      <c r="BZ324" s="62"/>
      <c r="CA324" s="62"/>
      <c r="CB324" s="62"/>
      <c r="CC324" s="62"/>
      <c r="CD324" s="62"/>
      <c r="CE324" s="62"/>
      <c r="CF324" s="62"/>
      <c r="CG324" s="5"/>
      <c r="CH324" s="5"/>
      <c r="CI324" s="5"/>
      <c r="CJ324" s="5"/>
      <c r="CK324" s="5"/>
      <c r="CL324" s="5"/>
      <c r="CM324" s="5"/>
      <c r="CN324" s="5"/>
      <c r="CO324" s="5"/>
      <c r="CP324" s="5"/>
      <c r="CQ324" s="5"/>
      <c r="CR324" s="5"/>
      <c r="CS324" s="5"/>
      <c r="CT324" s="5"/>
      <c r="CU324" s="5"/>
      <c r="CV324" s="62"/>
      <c r="CW324" s="62"/>
      <c r="CX324" s="62"/>
      <c r="CY324" s="62"/>
      <c r="CZ324" s="62"/>
      <c r="DA324" s="62"/>
      <c r="DB324" s="62"/>
      <c r="DC324" s="62"/>
      <c r="DD324" s="62"/>
      <c r="DE324" s="62"/>
      <c r="DF324" s="62"/>
      <c r="DG324" s="62"/>
      <c r="DH324" s="62"/>
      <c r="DI324" s="62"/>
      <c r="DJ324" s="62"/>
      <c r="DK324" s="5"/>
      <c r="DL324" s="5"/>
      <c r="DM324" s="5"/>
      <c r="DN324" s="5"/>
      <c r="DO324" s="5"/>
      <c r="DP324" s="5"/>
      <c r="DQ324" s="5"/>
      <c r="DR324" s="5"/>
      <c r="DS324" s="5"/>
      <c r="DT324" s="5"/>
      <c r="DU324" s="5"/>
      <c r="DV324" s="5"/>
      <c r="DW324" s="5"/>
      <c r="DX324" s="5"/>
      <c r="DY324" s="5"/>
      <c r="DZ324" s="62"/>
      <c r="EA324" s="62"/>
      <c r="EB324" s="62"/>
      <c r="EC324" s="62"/>
      <c r="ED324" s="62"/>
      <c r="EE324" s="62"/>
      <c r="EF324" s="62"/>
      <c r="EG324" s="62"/>
      <c r="EH324" s="62"/>
      <c r="EI324" s="62"/>
      <c r="EJ324" s="62"/>
      <c r="EK324" s="62"/>
      <c r="EL324" s="62"/>
      <c r="EM324" s="62"/>
      <c r="EN324" s="62"/>
      <c r="EO324" s="5"/>
      <c r="EP324" s="5"/>
      <c r="EQ324" s="5"/>
      <c r="ER324" s="5"/>
      <c r="ES324" s="5"/>
      <c r="ET324" s="5"/>
      <c r="EU324" s="5"/>
      <c r="EV324" s="5"/>
      <c r="EW324" s="5"/>
      <c r="EX324" s="5"/>
      <c r="EY324" s="5"/>
      <c r="EZ324" s="5"/>
      <c r="FA324" s="5"/>
      <c r="FB324" s="5"/>
      <c r="FC324" s="5"/>
      <c r="FD324" s="62"/>
      <c r="FE324" s="62"/>
      <c r="FF324" s="62"/>
      <c r="FG324" s="62"/>
      <c r="FH324" s="62"/>
      <c r="FI324" s="62"/>
      <c r="FJ324" s="62"/>
      <c r="FK324" s="62"/>
      <c r="FL324" s="62"/>
      <c r="FM324" s="62"/>
      <c r="FN324" s="62"/>
      <c r="FO324" s="62"/>
      <c r="FP324" s="62"/>
      <c r="FQ324" s="62"/>
      <c r="FR324" s="62"/>
      <c r="FS324" s="5"/>
      <c r="FT324" s="5"/>
      <c r="FU324" s="5"/>
      <c r="FV324" s="5"/>
      <c r="FW324" s="5"/>
      <c r="FX324" s="5"/>
      <c r="FY324" s="5"/>
      <c r="FZ324" s="5"/>
      <c r="GA324" s="5"/>
      <c r="GB324" s="5"/>
      <c r="GC324" s="5"/>
      <c r="GD324" s="5"/>
      <c r="GE324" s="5"/>
      <c r="GF324" s="5"/>
      <c r="GG324" s="5"/>
      <c r="GH324" s="62"/>
      <c r="GI324" s="62"/>
      <c r="GJ324" s="62"/>
      <c r="GK324" s="62"/>
      <c r="GL324" s="62"/>
      <c r="GM324" s="62"/>
      <c r="GN324" s="62"/>
      <c r="GO324" s="62"/>
      <c r="GP324" s="62"/>
      <c r="GQ324" s="62"/>
      <c r="GR324" s="62"/>
      <c r="GS324" s="62"/>
      <c r="GT324" s="62"/>
      <c r="GU324" s="62"/>
      <c r="GV324" s="62"/>
      <c r="GW324" s="5"/>
      <c r="GX324" s="5"/>
      <c r="GY324" s="5"/>
      <c r="GZ324" s="5"/>
      <c r="HA324" s="5"/>
      <c r="HB324" s="5"/>
      <c r="HC324" s="5"/>
      <c r="HD324" s="5"/>
      <c r="HE324" s="5"/>
      <c r="HF324" s="5"/>
      <c r="HG324" s="5"/>
      <c r="HH324" s="5"/>
      <c r="HI324" s="5"/>
      <c r="HJ324" s="5"/>
      <c r="HK324" s="5"/>
      <c r="HL324" s="62"/>
      <c r="HM324" s="62"/>
      <c r="HN324" s="62"/>
      <c r="HO324" s="62"/>
      <c r="HP324" s="62"/>
      <c r="HQ324" s="62"/>
      <c r="HR324" s="62"/>
      <c r="HS324" s="62"/>
      <c r="HT324" s="62"/>
      <c r="HU324" s="62"/>
      <c r="HV324" s="62"/>
      <c r="HW324" s="62"/>
      <c r="HX324" s="62"/>
      <c r="HY324" s="62"/>
      <c r="HZ324" s="62"/>
      <c r="IA324" s="5"/>
      <c r="IB324" s="5"/>
      <c r="IC324" s="5"/>
      <c r="ID324" s="5"/>
      <c r="IE324" s="5"/>
      <c r="IF324" s="5"/>
      <c r="IG324" s="5"/>
      <c r="IH324" s="5"/>
      <c r="II324" s="5"/>
      <c r="IJ324" s="5"/>
      <c r="IK324" s="5"/>
      <c r="IL324" s="5"/>
      <c r="IM324" s="5"/>
      <c r="IN324" s="5"/>
      <c r="IO324" s="5"/>
      <c r="IP324" s="62"/>
      <c r="IQ324" s="62"/>
      <c r="IR324" s="62"/>
      <c r="IS324" s="62"/>
      <c r="IT324" s="62"/>
      <c r="IU324" s="62"/>
      <c r="IV324" s="62"/>
      <c r="IW324" s="62"/>
      <c r="IX324" s="62"/>
      <c r="IY324" s="62"/>
      <c r="IZ324" s="62"/>
      <c r="JA324" s="62"/>
      <c r="JB324" s="62"/>
      <c r="JC324" s="62"/>
      <c r="JD324" s="62"/>
      <c r="JE324" s="5"/>
      <c r="JF324" s="5"/>
      <c r="JG324" s="5"/>
      <c r="JH324" s="5"/>
      <c r="JI324" s="5"/>
      <c r="JJ324" s="5"/>
      <c r="JK324" s="5"/>
      <c r="JL324" s="5"/>
      <c r="JM324" s="5"/>
      <c r="JN324" s="5"/>
      <c r="JO324" s="5"/>
      <c r="JP324" s="5"/>
      <c r="JQ324" s="5"/>
      <c r="JR324" s="5"/>
      <c r="JS324" s="5"/>
      <c r="JT324" s="62"/>
      <c r="JU324" s="62"/>
      <c r="JV324" s="62"/>
      <c r="JW324" s="62"/>
      <c r="JX324" s="62"/>
      <c r="JY324" s="62"/>
      <c r="JZ324" s="62"/>
      <c r="KA324" s="62"/>
      <c r="KB324" s="62"/>
      <c r="KC324" s="62"/>
      <c r="KD324" s="62"/>
      <c r="KE324" s="62"/>
      <c r="KF324" s="62"/>
      <c r="KG324" s="62"/>
      <c r="KH324" s="62"/>
      <c r="KI324" s="5"/>
      <c r="KJ324" s="5"/>
      <c r="KK324" s="5"/>
      <c r="KL324" s="5"/>
      <c r="KM324" s="5"/>
      <c r="KN324" s="5"/>
      <c r="KO324" s="5"/>
      <c r="KP324" s="5"/>
      <c r="KQ324" s="5"/>
      <c r="KR324" s="5"/>
      <c r="KS324" s="5"/>
      <c r="KT324" s="5"/>
      <c r="KU324" s="5"/>
      <c r="KV324" s="5"/>
      <c r="KW324" s="5"/>
      <c r="KX324" s="62"/>
      <c r="KY324" s="62"/>
      <c r="KZ324" s="62"/>
      <c r="LA324" s="62"/>
      <c r="LB324" s="62"/>
      <c r="LC324" s="62"/>
      <c r="LD324" s="62"/>
      <c r="LE324" s="62"/>
      <c r="LF324" s="62"/>
      <c r="LG324" s="62"/>
      <c r="LH324" s="62"/>
      <c r="LI324" s="62"/>
      <c r="LJ324" s="62"/>
      <c r="LK324" s="62"/>
      <c r="LL324" s="62"/>
    </row>
    <row r="325" spans="1:324" x14ac:dyDescent="0.35">
      <c r="A325" s="131">
        <v>321</v>
      </c>
      <c r="B325" s="170"/>
      <c r="C325" s="170"/>
      <c r="D325" s="152">
        <v>1026</v>
      </c>
      <c r="E325" s="72" t="str">
        <f>'BVEM Scorecard'!F324</f>
        <v>Wind</v>
      </c>
      <c r="F325" s="96">
        <f t="shared" si="338"/>
        <v>1</v>
      </c>
      <c r="G325" s="96">
        <f t="shared" si="339"/>
        <v>1</v>
      </c>
      <c r="H325" s="96">
        <f t="shared" si="340"/>
        <v>0</v>
      </c>
      <c r="I325" s="96">
        <f t="shared" si="341"/>
        <v>0</v>
      </c>
      <c r="J325" s="66">
        <v>1</v>
      </c>
      <c r="K325" s="66">
        <v>1</v>
      </c>
      <c r="L325" s="66">
        <v>298</v>
      </c>
      <c r="M325" s="66">
        <v>0</v>
      </c>
      <c r="N325" s="66">
        <v>1</v>
      </c>
      <c r="O325" s="66">
        <f t="shared" si="342"/>
        <v>57.540769230769236</v>
      </c>
      <c r="P325" s="66"/>
      <c r="Q325" s="66">
        <v>1</v>
      </c>
      <c r="R325" s="66">
        <v>1</v>
      </c>
      <c r="S325" s="66">
        <v>1</v>
      </c>
      <c r="T325" s="66">
        <v>1</v>
      </c>
      <c r="U325" s="66">
        <v>1</v>
      </c>
      <c r="V325" s="66">
        <f t="shared" si="287"/>
        <v>5</v>
      </c>
      <c r="W325" s="66">
        <f t="shared" si="288"/>
        <v>1</v>
      </c>
      <c r="X325" s="35"/>
      <c r="Y325" s="5"/>
      <c r="Z325" s="5"/>
      <c r="AA325" s="5"/>
      <c r="AB325" s="5"/>
      <c r="AC325" s="5"/>
      <c r="AD325" s="5"/>
      <c r="AE325" s="5"/>
      <c r="AF325" s="5"/>
      <c r="AG325" s="5"/>
      <c r="AH325" s="5"/>
      <c r="AI325" s="5"/>
      <c r="AJ325" s="35"/>
      <c r="AK325" s="35"/>
      <c r="AL325" s="35"/>
      <c r="AM325" s="35"/>
      <c r="AN325" s="62"/>
      <c r="AO325" s="62"/>
      <c r="AP325" s="62"/>
      <c r="AQ325" s="62"/>
      <c r="AR325" s="62"/>
      <c r="AS325" s="62"/>
      <c r="AT325" s="62"/>
      <c r="AU325" s="62"/>
      <c r="AV325" s="62"/>
      <c r="AW325" s="62"/>
      <c r="AX325" s="62"/>
      <c r="AY325" s="62"/>
      <c r="AZ325" s="62"/>
      <c r="BA325" s="62"/>
      <c r="BB325" s="62"/>
      <c r="BC325" s="5"/>
      <c r="BD325" s="5"/>
      <c r="BE325" s="5"/>
      <c r="BF325" s="5"/>
      <c r="BG325" s="5"/>
      <c r="BH325" s="5"/>
      <c r="BI325" s="5"/>
      <c r="BJ325" s="5"/>
      <c r="BK325" s="5"/>
      <c r="BL325" s="5"/>
      <c r="BM325" s="5"/>
      <c r="BN325" s="5"/>
      <c r="BO325" s="5"/>
      <c r="BP325" s="5"/>
      <c r="BQ325" s="5"/>
      <c r="BR325" s="62"/>
      <c r="BS325" s="62"/>
      <c r="BT325" s="62"/>
      <c r="BU325" s="62"/>
      <c r="BV325" s="62"/>
      <c r="BW325" s="62"/>
      <c r="BX325" s="62"/>
      <c r="BY325" s="62"/>
      <c r="BZ325" s="62"/>
      <c r="CA325" s="62"/>
      <c r="CB325" s="62"/>
      <c r="CC325" s="62"/>
      <c r="CD325" s="62"/>
      <c r="CE325" s="62"/>
      <c r="CF325" s="62"/>
      <c r="CG325" s="5"/>
      <c r="CH325" s="5"/>
      <c r="CI325" s="5"/>
      <c r="CJ325" s="5"/>
      <c r="CK325" s="5"/>
      <c r="CL325" s="5"/>
      <c r="CM325" s="5"/>
      <c r="CN325" s="5"/>
      <c r="CO325" s="5"/>
      <c r="CP325" s="5"/>
      <c r="CQ325" s="5"/>
      <c r="CR325" s="5"/>
      <c r="CS325" s="5"/>
      <c r="CT325" s="5"/>
      <c r="CU325" s="5"/>
      <c r="CV325" s="62"/>
      <c r="CW325" s="62"/>
      <c r="CX325" s="62"/>
      <c r="CY325" s="62"/>
      <c r="CZ325" s="62"/>
      <c r="DA325" s="62"/>
      <c r="DB325" s="62"/>
      <c r="DC325" s="62"/>
      <c r="DD325" s="62"/>
      <c r="DE325" s="62"/>
      <c r="DF325" s="62"/>
      <c r="DG325" s="62"/>
      <c r="DH325" s="62"/>
      <c r="DI325" s="62"/>
      <c r="DJ325" s="62"/>
      <c r="DK325" s="5"/>
      <c r="DL325" s="5"/>
      <c r="DM325" s="5"/>
      <c r="DN325" s="5"/>
      <c r="DO325" s="5"/>
      <c r="DP325" s="5"/>
      <c r="DQ325" s="5"/>
      <c r="DR325" s="5"/>
      <c r="DS325" s="5"/>
      <c r="DT325" s="5"/>
      <c r="DU325" s="5"/>
      <c r="DV325" s="5"/>
      <c r="DW325" s="5"/>
      <c r="DX325" s="5"/>
      <c r="DY325" s="5"/>
      <c r="DZ325" s="62"/>
      <c r="EA325" s="62"/>
      <c r="EB325" s="62"/>
      <c r="EC325" s="62"/>
      <c r="ED325" s="62"/>
      <c r="EE325" s="62"/>
      <c r="EF325" s="62"/>
      <c r="EG325" s="62"/>
      <c r="EH325" s="62"/>
      <c r="EI325" s="62"/>
      <c r="EJ325" s="62"/>
      <c r="EK325" s="62"/>
      <c r="EL325" s="62"/>
      <c r="EM325" s="62"/>
      <c r="EN325" s="62"/>
      <c r="EO325" s="5"/>
      <c r="EP325" s="5"/>
      <c r="EQ325" s="5"/>
      <c r="ER325" s="5"/>
      <c r="ES325" s="5"/>
      <c r="ET325" s="5"/>
      <c r="EU325" s="5"/>
      <c r="EV325" s="5"/>
      <c r="EW325" s="5"/>
      <c r="EX325" s="5"/>
      <c r="EY325" s="5"/>
      <c r="EZ325" s="5"/>
      <c r="FA325" s="5"/>
      <c r="FB325" s="5"/>
      <c r="FC325" s="5"/>
      <c r="FD325" s="62"/>
      <c r="FE325" s="62"/>
      <c r="FF325" s="62"/>
      <c r="FG325" s="62"/>
      <c r="FH325" s="62"/>
      <c r="FI325" s="62"/>
      <c r="FJ325" s="62"/>
      <c r="FK325" s="62"/>
      <c r="FL325" s="62"/>
      <c r="FM325" s="62"/>
      <c r="FN325" s="62"/>
      <c r="FO325" s="62"/>
      <c r="FP325" s="62"/>
      <c r="FQ325" s="62"/>
      <c r="FR325" s="62"/>
      <c r="FS325" s="5"/>
      <c r="FT325" s="5"/>
      <c r="FU325" s="5"/>
      <c r="FV325" s="5"/>
      <c r="FW325" s="5"/>
      <c r="FX325" s="5"/>
      <c r="FY325" s="5"/>
      <c r="FZ325" s="5"/>
      <c r="GA325" s="5"/>
      <c r="GB325" s="5"/>
      <c r="GC325" s="5"/>
      <c r="GD325" s="5"/>
      <c r="GE325" s="5"/>
      <c r="GF325" s="5"/>
      <c r="GG325" s="5"/>
      <c r="GH325" s="62"/>
      <c r="GI325" s="62"/>
      <c r="GJ325" s="62"/>
      <c r="GK325" s="62"/>
      <c r="GL325" s="62"/>
      <c r="GM325" s="62"/>
      <c r="GN325" s="62"/>
      <c r="GO325" s="62"/>
      <c r="GP325" s="62"/>
      <c r="GQ325" s="62"/>
      <c r="GR325" s="62"/>
      <c r="GS325" s="62"/>
      <c r="GT325" s="62"/>
      <c r="GU325" s="62"/>
      <c r="GV325" s="62"/>
      <c r="GW325" s="5"/>
      <c r="GX325" s="5"/>
      <c r="GY325" s="5"/>
      <c r="GZ325" s="5"/>
      <c r="HA325" s="5"/>
      <c r="HB325" s="5"/>
      <c r="HC325" s="5"/>
      <c r="HD325" s="5"/>
      <c r="HE325" s="5"/>
      <c r="HF325" s="5"/>
      <c r="HG325" s="5"/>
      <c r="HH325" s="5"/>
      <c r="HI325" s="5"/>
      <c r="HJ325" s="5"/>
      <c r="HK325" s="5"/>
      <c r="HL325" s="62"/>
      <c r="HM325" s="62"/>
      <c r="HN325" s="62"/>
      <c r="HO325" s="62"/>
      <c r="HP325" s="62"/>
      <c r="HQ325" s="62"/>
      <c r="HR325" s="62"/>
      <c r="HS325" s="62"/>
      <c r="HT325" s="62"/>
      <c r="HU325" s="62"/>
      <c r="HV325" s="62"/>
      <c r="HW325" s="62"/>
      <c r="HX325" s="62"/>
      <c r="HY325" s="62"/>
      <c r="HZ325" s="62"/>
      <c r="IA325" s="5"/>
      <c r="IB325" s="5"/>
      <c r="IC325" s="5"/>
      <c r="ID325" s="5"/>
      <c r="IE325" s="5"/>
      <c r="IF325" s="5"/>
      <c r="IG325" s="5"/>
      <c r="IH325" s="5"/>
      <c r="II325" s="5"/>
      <c r="IJ325" s="5"/>
      <c r="IK325" s="5"/>
      <c r="IL325" s="5"/>
      <c r="IM325" s="5"/>
      <c r="IN325" s="5"/>
      <c r="IO325" s="5"/>
      <c r="IP325" s="62"/>
      <c r="IQ325" s="62"/>
      <c r="IR325" s="62"/>
      <c r="IS325" s="62"/>
      <c r="IT325" s="62"/>
      <c r="IU325" s="62"/>
      <c r="IV325" s="62"/>
      <c r="IW325" s="62"/>
      <c r="IX325" s="62"/>
      <c r="IY325" s="62"/>
      <c r="IZ325" s="62"/>
      <c r="JA325" s="62"/>
      <c r="JB325" s="62"/>
      <c r="JC325" s="62"/>
      <c r="JD325" s="62"/>
      <c r="JE325" s="5"/>
      <c r="JF325" s="5"/>
      <c r="JG325" s="5"/>
      <c r="JH325" s="5"/>
      <c r="JI325" s="5"/>
      <c r="JJ325" s="5"/>
      <c r="JK325" s="5"/>
      <c r="JL325" s="5"/>
      <c r="JM325" s="5"/>
      <c r="JN325" s="5"/>
      <c r="JO325" s="5"/>
      <c r="JP325" s="5"/>
      <c r="JQ325" s="5"/>
      <c r="JR325" s="5"/>
      <c r="JS325" s="5"/>
      <c r="JT325" s="62"/>
      <c r="JU325" s="62"/>
      <c r="JV325" s="62"/>
      <c r="JW325" s="62"/>
      <c r="JX325" s="62"/>
      <c r="JY325" s="62"/>
      <c r="JZ325" s="62"/>
      <c r="KA325" s="62"/>
      <c r="KB325" s="62"/>
      <c r="KC325" s="62"/>
      <c r="KD325" s="62"/>
      <c r="KE325" s="62"/>
      <c r="KF325" s="62"/>
      <c r="KG325" s="62"/>
      <c r="KH325" s="62"/>
      <c r="KI325" s="5"/>
      <c r="KJ325" s="5"/>
      <c r="KK325" s="5"/>
      <c r="KL325" s="5"/>
      <c r="KM325" s="5"/>
      <c r="KN325" s="5"/>
      <c r="KO325" s="5"/>
      <c r="KP325" s="5"/>
      <c r="KQ325" s="5"/>
      <c r="KR325" s="5"/>
      <c r="KS325" s="5"/>
      <c r="KT325" s="5"/>
      <c r="KU325" s="5"/>
      <c r="KV325" s="5"/>
      <c r="KW325" s="5"/>
      <c r="KX325" s="62"/>
      <c r="KY325" s="62"/>
      <c r="KZ325" s="62"/>
      <c r="LA325" s="62"/>
      <c r="LB325" s="62"/>
      <c r="LC325" s="62"/>
      <c r="LD325" s="62"/>
      <c r="LE325" s="62"/>
      <c r="LF325" s="62"/>
      <c r="LG325" s="62"/>
      <c r="LH325" s="62"/>
      <c r="LI325" s="62"/>
      <c r="LJ325" s="62"/>
      <c r="LK325" s="62"/>
      <c r="LL325" s="62"/>
    </row>
    <row r="326" spans="1:324" x14ac:dyDescent="0.35">
      <c r="A326" s="131">
        <v>322</v>
      </c>
      <c r="B326" s="170"/>
      <c r="C326" s="170"/>
      <c r="D326" s="152">
        <v>1027</v>
      </c>
      <c r="E326" s="72" t="str">
        <f>'BVEM Scorecard'!F325</f>
        <v>Wind</v>
      </c>
      <c r="F326" s="96">
        <f t="shared" si="338"/>
        <v>1</v>
      </c>
      <c r="G326" s="96">
        <f t="shared" si="339"/>
        <v>1</v>
      </c>
      <c r="H326" s="96">
        <f t="shared" si="340"/>
        <v>0</v>
      </c>
      <c r="I326" s="96">
        <f t="shared" si="341"/>
        <v>0</v>
      </c>
      <c r="J326" s="66">
        <v>1</v>
      </c>
      <c r="K326" s="66">
        <v>1</v>
      </c>
      <c r="L326" s="66">
        <v>298</v>
      </c>
      <c r="M326" s="66">
        <v>0</v>
      </c>
      <c r="N326" s="66">
        <v>1</v>
      </c>
      <c r="O326" s="66">
        <f t="shared" si="342"/>
        <v>57.540769230769236</v>
      </c>
      <c r="P326" s="66"/>
      <c r="Q326" s="66">
        <v>1</v>
      </c>
      <c r="R326" s="66">
        <v>1</v>
      </c>
      <c r="S326" s="66">
        <v>1</v>
      </c>
      <c r="T326" s="66">
        <v>1</v>
      </c>
      <c r="U326" s="66">
        <v>1</v>
      </c>
      <c r="V326" s="66">
        <f t="shared" ref="V326:V386" si="343">SUM(Q326:U326)</f>
        <v>5</v>
      </c>
      <c r="W326" s="66">
        <f t="shared" ref="W326:W386" si="344">Q$4*Q326+R$4*R326+S$4*S326+T$4*T326+U$4*U326</f>
        <v>1</v>
      </c>
      <c r="X326" s="35"/>
      <c r="Y326" s="5"/>
      <c r="Z326" s="5"/>
      <c r="AA326" s="5"/>
      <c r="AB326" s="5"/>
      <c r="AC326" s="5"/>
      <c r="AD326" s="5"/>
      <c r="AE326" s="5"/>
      <c r="AF326" s="5"/>
      <c r="AG326" s="5"/>
      <c r="AH326" s="5"/>
      <c r="AI326" s="5"/>
      <c r="AJ326" s="35"/>
      <c r="AK326" s="35"/>
      <c r="AL326" s="35"/>
      <c r="AM326" s="35"/>
      <c r="AN326" s="62"/>
      <c r="AO326" s="62"/>
      <c r="AP326" s="62"/>
      <c r="AQ326" s="62"/>
      <c r="AR326" s="62"/>
      <c r="AS326" s="62"/>
      <c r="AT326" s="62"/>
      <c r="AU326" s="62"/>
      <c r="AV326" s="62"/>
      <c r="AW326" s="62"/>
      <c r="AX326" s="62"/>
      <c r="AY326" s="62"/>
      <c r="AZ326" s="62"/>
      <c r="BA326" s="62"/>
      <c r="BB326" s="62"/>
      <c r="BC326" s="5"/>
      <c r="BD326" s="5"/>
      <c r="BE326" s="5"/>
      <c r="BF326" s="5"/>
      <c r="BG326" s="5"/>
      <c r="BH326" s="5"/>
      <c r="BI326" s="5"/>
      <c r="BJ326" s="5"/>
      <c r="BK326" s="5"/>
      <c r="BL326" s="5"/>
      <c r="BM326" s="5"/>
      <c r="BN326" s="5"/>
      <c r="BO326" s="5"/>
      <c r="BP326" s="5"/>
      <c r="BQ326" s="5"/>
      <c r="BR326" s="62"/>
      <c r="BS326" s="62"/>
      <c r="BT326" s="62"/>
      <c r="BU326" s="62"/>
      <c r="BV326" s="62"/>
      <c r="BW326" s="62"/>
      <c r="BX326" s="62"/>
      <c r="BY326" s="62"/>
      <c r="BZ326" s="62"/>
      <c r="CA326" s="62"/>
      <c r="CB326" s="62"/>
      <c r="CC326" s="62"/>
      <c r="CD326" s="62"/>
      <c r="CE326" s="62"/>
      <c r="CF326" s="62"/>
      <c r="CG326" s="5"/>
      <c r="CH326" s="5"/>
      <c r="CI326" s="5"/>
      <c r="CJ326" s="5"/>
      <c r="CK326" s="5"/>
      <c r="CL326" s="5"/>
      <c r="CM326" s="5"/>
      <c r="CN326" s="5"/>
      <c r="CO326" s="5"/>
      <c r="CP326" s="5"/>
      <c r="CQ326" s="5"/>
      <c r="CR326" s="5"/>
      <c r="CS326" s="5"/>
      <c r="CT326" s="5"/>
      <c r="CU326" s="5"/>
      <c r="CV326" s="62"/>
      <c r="CW326" s="62"/>
      <c r="CX326" s="62"/>
      <c r="CY326" s="62"/>
      <c r="CZ326" s="62"/>
      <c r="DA326" s="62"/>
      <c r="DB326" s="62"/>
      <c r="DC326" s="62"/>
      <c r="DD326" s="62"/>
      <c r="DE326" s="62"/>
      <c r="DF326" s="62"/>
      <c r="DG326" s="62"/>
      <c r="DH326" s="62"/>
      <c r="DI326" s="62"/>
      <c r="DJ326" s="62"/>
      <c r="DK326" s="5"/>
      <c r="DL326" s="5"/>
      <c r="DM326" s="5"/>
      <c r="DN326" s="5"/>
      <c r="DO326" s="5"/>
      <c r="DP326" s="5"/>
      <c r="DQ326" s="5"/>
      <c r="DR326" s="5"/>
      <c r="DS326" s="5"/>
      <c r="DT326" s="5"/>
      <c r="DU326" s="5"/>
      <c r="DV326" s="5"/>
      <c r="DW326" s="5"/>
      <c r="DX326" s="5"/>
      <c r="DY326" s="5"/>
      <c r="DZ326" s="62"/>
      <c r="EA326" s="62"/>
      <c r="EB326" s="62"/>
      <c r="EC326" s="62"/>
      <c r="ED326" s="62"/>
      <c r="EE326" s="62"/>
      <c r="EF326" s="62"/>
      <c r="EG326" s="62"/>
      <c r="EH326" s="62"/>
      <c r="EI326" s="62"/>
      <c r="EJ326" s="62"/>
      <c r="EK326" s="62"/>
      <c r="EL326" s="62"/>
      <c r="EM326" s="62"/>
      <c r="EN326" s="62"/>
      <c r="EO326" s="5"/>
      <c r="EP326" s="5"/>
      <c r="EQ326" s="5"/>
      <c r="ER326" s="5"/>
      <c r="ES326" s="5"/>
      <c r="ET326" s="5"/>
      <c r="EU326" s="5"/>
      <c r="EV326" s="5"/>
      <c r="EW326" s="5"/>
      <c r="EX326" s="5"/>
      <c r="EY326" s="5"/>
      <c r="EZ326" s="5"/>
      <c r="FA326" s="5"/>
      <c r="FB326" s="5"/>
      <c r="FC326" s="5"/>
      <c r="FD326" s="62"/>
      <c r="FE326" s="62"/>
      <c r="FF326" s="62"/>
      <c r="FG326" s="62"/>
      <c r="FH326" s="62"/>
      <c r="FI326" s="62"/>
      <c r="FJ326" s="62"/>
      <c r="FK326" s="62"/>
      <c r="FL326" s="62"/>
      <c r="FM326" s="62"/>
      <c r="FN326" s="62"/>
      <c r="FO326" s="62"/>
      <c r="FP326" s="62"/>
      <c r="FQ326" s="62"/>
      <c r="FR326" s="62"/>
      <c r="FS326" s="5"/>
      <c r="FT326" s="5"/>
      <c r="FU326" s="5"/>
      <c r="FV326" s="5"/>
      <c r="FW326" s="5"/>
      <c r="FX326" s="5"/>
      <c r="FY326" s="5"/>
      <c r="FZ326" s="5"/>
      <c r="GA326" s="5"/>
      <c r="GB326" s="5"/>
      <c r="GC326" s="5"/>
      <c r="GD326" s="5"/>
      <c r="GE326" s="5"/>
      <c r="GF326" s="5"/>
      <c r="GG326" s="5"/>
      <c r="GH326" s="62"/>
      <c r="GI326" s="62"/>
      <c r="GJ326" s="62"/>
      <c r="GK326" s="62"/>
      <c r="GL326" s="62"/>
      <c r="GM326" s="62"/>
      <c r="GN326" s="62"/>
      <c r="GO326" s="62"/>
      <c r="GP326" s="62"/>
      <c r="GQ326" s="62"/>
      <c r="GR326" s="62"/>
      <c r="GS326" s="62"/>
      <c r="GT326" s="62"/>
      <c r="GU326" s="62"/>
      <c r="GV326" s="62"/>
      <c r="GW326" s="5"/>
      <c r="GX326" s="5"/>
      <c r="GY326" s="5"/>
      <c r="GZ326" s="5"/>
      <c r="HA326" s="5"/>
      <c r="HB326" s="5"/>
      <c r="HC326" s="5"/>
      <c r="HD326" s="5"/>
      <c r="HE326" s="5"/>
      <c r="HF326" s="5"/>
      <c r="HG326" s="5"/>
      <c r="HH326" s="5"/>
      <c r="HI326" s="5"/>
      <c r="HJ326" s="5"/>
      <c r="HK326" s="5"/>
      <c r="HL326" s="62"/>
      <c r="HM326" s="62"/>
      <c r="HN326" s="62"/>
      <c r="HO326" s="62"/>
      <c r="HP326" s="62"/>
      <c r="HQ326" s="62"/>
      <c r="HR326" s="62"/>
      <c r="HS326" s="62"/>
      <c r="HT326" s="62"/>
      <c r="HU326" s="62"/>
      <c r="HV326" s="62"/>
      <c r="HW326" s="62"/>
      <c r="HX326" s="62"/>
      <c r="HY326" s="62"/>
      <c r="HZ326" s="62"/>
      <c r="IA326" s="5"/>
      <c r="IB326" s="5"/>
      <c r="IC326" s="5"/>
      <c r="ID326" s="5"/>
      <c r="IE326" s="5"/>
      <c r="IF326" s="5"/>
      <c r="IG326" s="5"/>
      <c r="IH326" s="5"/>
      <c r="II326" s="5"/>
      <c r="IJ326" s="5"/>
      <c r="IK326" s="5"/>
      <c r="IL326" s="5"/>
      <c r="IM326" s="5"/>
      <c r="IN326" s="5"/>
      <c r="IO326" s="5"/>
      <c r="IP326" s="62"/>
      <c r="IQ326" s="62"/>
      <c r="IR326" s="62"/>
      <c r="IS326" s="62"/>
      <c r="IT326" s="62"/>
      <c r="IU326" s="62"/>
      <c r="IV326" s="62"/>
      <c r="IW326" s="62"/>
      <c r="IX326" s="62"/>
      <c r="IY326" s="62"/>
      <c r="IZ326" s="62"/>
      <c r="JA326" s="62"/>
      <c r="JB326" s="62"/>
      <c r="JC326" s="62"/>
      <c r="JD326" s="62"/>
      <c r="JE326" s="5"/>
      <c r="JF326" s="5"/>
      <c r="JG326" s="5"/>
      <c r="JH326" s="5"/>
      <c r="JI326" s="5"/>
      <c r="JJ326" s="5"/>
      <c r="JK326" s="5"/>
      <c r="JL326" s="5"/>
      <c r="JM326" s="5"/>
      <c r="JN326" s="5"/>
      <c r="JO326" s="5"/>
      <c r="JP326" s="5"/>
      <c r="JQ326" s="5"/>
      <c r="JR326" s="5"/>
      <c r="JS326" s="5"/>
      <c r="JT326" s="62"/>
      <c r="JU326" s="62"/>
      <c r="JV326" s="62"/>
      <c r="JW326" s="62"/>
      <c r="JX326" s="62"/>
      <c r="JY326" s="62"/>
      <c r="JZ326" s="62"/>
      <c r="KA326" s="62"/>
      <c r="KB326" s="62"/>
      <c r="KC326" s="62"/>
      <c r="KD326" s="62"/>
      <c r="KE326" s="62"/>
      <c r="KF326" s="62"/>
      <c r="KG326" s="62"/>
      <c r="KH326" s="62"/>
      <c r="KI326" s="5"/>
      <c r="KJ326" s="5"/>
      <c r="KK326" s="5"/>
      <c r="KL326" s="5"/>
      <c r="KM326" s="5"/>
      <c r="KN326" s="5"/>
      <c r="KO326" s="5"/>
      <c r="KP326" s="5"/>
      <c r="KQ326" s="5"/>
      <c r="KR326" s="5"/>
      <c r="KS326" s="5"/>
      <c r="KT326" s="5"/>
      <c r="KU326" s="5"/>
      <c r="KV326" s="5"/>
      <c r="KW326" s="5"/>
      <c r="KX326" s="62"/>
      <c r="KY326" s="62"/>
      <c r="KZ326" s="62"/>
      <c r="LA326" s="62"/>
      <c r="LB326" s="62"/>
      <c r="LC326" s="62"/>
      <c r="LD326" s="62"/>
      <c r="LE326" s="62"/>
      <c r="LF326" s="62"/>
      <c r="LG326" s="62"/>
      <c r="LH326" s="62"/>
      <c r="LI326" s="62"/>
      <c r="LJ326" s="62"/>
      <c r="LK326" s="62"/>
      <c r="LL326" s="62"/>
    </row>
    <row r="327" spans="1:324" x14ac:dyDescent="0.35">
      <c r="A327" s="131">
        <v>323</v>
      </c>
      <c r="B327" s="170"/>
      <c r="C327" s="170"/>
      <c r="D327" s="152">
        <v>1028</v>
      </c>
      <c r="E327" s="72" t="str">
        <f>'BVEM Scorecard'!F326</f>
        <v>Wind</v>
      </c>
      <c r="F327" s="96">
        <f t="shared" si="338"/>
        <v>1</v>
      </c>
      <c r="G327" s="96">
        <f t="shared" si="339"/>
        <v>1</v>
      </c>
      <c r="H327" s="96">
        <f t="shared" si="340"/>
        <v>0</v>
      </c>
      <c r="I327" s="96">
        <f t="shared" si="341"/>
        <v>0</v>
      </c>
      <c r="J327" s="66">
        <v>1</v>
      </c>
      <c r="K327" s="66">
        <v>1</v>
      </c>
      <c r="L327" s="66">
        <v>298</v>
      </c>
      <c r="M327" s="66">
        <v>0</v>
      </c>
      <c r="N327" s="66">
        <v>1</v>
      </c>
      <c r="O327" s="66">
        <f t="shared" si="342"/>
        <v>57.540769230769236</v>
      </c>
      <c r="P327" s="66"/>
      <c r="Q327" s="66">
        <v>1</v>
      </c>
      <c r="R327" s="66">
        <v>1</v>
      </c>
      <c r="S327" s="66">
        <v>1</v>
      </c>
      <c r="T327" s="66">
        <v>1</v>
      </c>
      <c r="U327" s="66">
        <v>1</v>
      </c>
      <c r="V327" s="66">
        <f t="shared" si="343"/>
        <v>5</v>
      </c>
      <c r="W327" s="66">
        <f t="shared" si="344"/>
        <v>1</v>
      </c>
      <c r="X327" s="35"/>
      <c r="Y327" s="5"/>
      <c r="Z327" s="5"/>
      <c r="AA327" s="5"/>
      <c r="AB327" s="5"/>
      <c r="AC327" s="5"/>
      <c r="AD327" s="5"/>
      <c r="AE327" s="5"/>
      <c r="AF327" s="5"/>
      <c r="AG327" s="5"/>
      <c r="AH327" s="5"/>
      <c r="AI327" s="5"/>
      <c r="AJ327" s="35"/>
      <c r="AK327" s="35"/>
      <c r="AL327" s="35"/>
      <c r="AM327" s="35"/>
      <c r="AN327" s="62"/>
      <c r="AO327" s="62"/>
      <c r="AP327" s="62"/>
      <c r="AQ327" s="62"/>
      <c r="AR327" s="62"/>
      <c r="AS327" s="62"/>
      <c r="AT327" s="62"/>
      <c r="AU327" s="62"/>
      <c r="AV327" s="62"/>
      <c r="AW327" s="62"/>
      <c r="AX327" s="62"/>
      <c r="AY327" s="62"/>
      <c r="AZ327" s="62"/>
      <c r="BA327" s="62"/>
      <c r="BB327" s="62"/>
      <c r="BC327" s="5"/>
      <c r="BD327" s="5"/>
      <c r="BE327" s="5"/>
      <c r="BF327" s="5"/>
      <c r="BG327" s="5"/>
      <c r="BH327" s="5"/>
      <c r="BI327" s="5"/>
      <c r="BJ327" s="5"/>
      <c r="BK327" s="5"/>
      <c r="BL327" s="5"/>
      <c r="BM327" s="5"/>
      <c r="BN327" s="5"/>
      <c r="BO327" s="5"/>
      <c r="BP327" s="5"/>
      <c r="BQ327" s="5"/>
      <c r="BR327" s="62"/>
      <c r="BS327" s="62"/>
      <c r="BT327" s="62"/>
      <c r="BU327" s="62"/>
      <c r="BV327" s="62"/>
      <c r="BW327" s="62"/>
      <c r="BX327" s="62"/>
      <c r="BY327" s="62"/>
      <c r="BZ327" s="62"/>
      <c r="CA327" s="62"/>
      <c r="CB327" s="62"/>
      <c r="CC327" s="62"/>
      <c r="CD327" s="62"/>
      <c r="CE327" s="62"/>
      <c r="CF327" s="62"/>
      <c r="CG327" s="5"/>
      <c r="CH327" s="5"/>
      <c r="CI327" s="5"/>
      <c r="CJ327" s="5"/>
      <c r="CK327" s="5"/>
      <c r="CL327" s="5"/>
      <c r="CM327" s="5"/>
      <c r="CN327" s="5"/>
      <c r="CO327" s="5"/>
      <c r="CP327" s="5"/>
      <c r="CQ327" s="5"/>
      <c r="CR327" s="5"/>
      <c r="CS327" s="5"/>
      <c r="CT327" s="5"/>
      <c r="CU327" s="5"/>
      <c r="CV327" s="62"/>
      <c r="CW327" s="62"/>
      <c r="CX327" s="62"/>
      <c r="CY327" s="62"/>
      <c r="CZ327" s="62"/>
      <c r="DA327" s="62"/>
      <c r="DB327" s="62"/>
      <c r="DC327" s="62"/>
      <c r="DD327" s="62"/>
      <c r="DE327" s="62"/>
      <c r="DF327" s="62"/>
      <c r="DG327" s="62"/>
      <c r="DH327" s="62"/>
      <c r="DI327" s="62"/>
      <c r="DJ327" s="62"/>
      <c r="DK327" s="5"/>
      <c r="DL327" s="5"/>
      <c r="DM327" s="5"/>
      <c r="DN327" s="5"/>
      <c r="DO327" s="5"/>
      <c r="DP327" s="5"/>
      <c r="DQ327" s="5"/>
      <c r="DR327" s="5"/>
      <c r="DS327" s="5"/>
      <c r="DT327" s="5"/>
      <c r="DU327" s="5"/>
      <c r="DV327" s="5"/>
      <c r="DW327" s="5"/>
      <c r="DX327" s="5"/>
      <c r="DY327" s="5"/>
      <c r="DZ327" s="62"/>
      <c r="EA327" s="62"/>
      <c r="EB327" s="62"/>
      <c r="EC327" s="62"/>
      <c r="ED327" s="62"/>
      <c r="EE327" s="62"/>
      <c r="EF327" s="62"/>
      <c r="EG327" s="62"/>
      <c r="EH327" s="62"/>
      <c r="EI327" s="62"/>
      <c r="EJ327" s="62"/>
      <c r="EK327" s="62"/>
      <c r="EL327" s="62"/>
      <c r="EM327" s="62"/>
      <c r="EN327" s="62"/>
      <c r="EO327" s="5"/>
      <c r="EP327" s="5"/>
      <c r="EQ327" s="5"/>
      <c r="ER327" s="5"/>
      <c r="ES327" s="5"/>
      <c r="ET327" s="5"/>
      <c r="EU327" s="5"/>
      <c r="EV327" s="5"/>
      <c r="EW327" s="5"/>
      <c r="EX327" s="5"/>
      <c r="EY327" s="5"/>
      <c r="EZ327" s="5"/>
      <c r="FA327" s="5"/>
      <c r="FB327" s="5"/>
      <c r="FC327" s="5"/>
      <c r="FD327" s="62"/>
      <c r="FE327" s="62"/>
      <c r="FF327" s="62"/>
      <c r="FG327" s="62"/>
      <c r="FH327" s="62"/>
      <c r="FI327" s="62"/>
      <c r="FJ327" s="62"/>
      <c r="FK327" s="62"/>
      <c r="FL327" s="62"/>
      <c r="FM327" s="62"/>
      <c r="FN327" s="62"/>
      <c r="FO327" s="62"/>
      <c r="FP327" s="62"/>
      <c r="FQ327" s="62"/>
      <c r="FR327" s="62"/>
      <c r="FS327" s="5"/>
      <c r="FT327" s="5"/>
      <c r="FU327" s="5"/>
      <c r="FV327" s="5"/>
      <c r="FW327" s="5"/>
      <c r="FX327" s="5"/>
      <c r="FY327" s="5"/>
      <c r="FZ327" s="5"/>
      <c r="GA327" s="5"/>
      <c r="GB327" s="5"/>
      <c r="GC327" s="5"/>
      <c r="GD327" s="5"/>
      <c r="GE327" s="5"/>
      <c r="GF327" s="5"/>
      <c r="GG327" s="5"/>
      <c r="GH327" s="62"/>
      <c r="GI327" s="62"/>
      <c r="GJ327" s="62"/>
      <c r="GK327" s="62"/>
      <c r="GL327" s="62"/>
      <c r="GM327" s="62"/>
      <c r="GN327" s="62"/>
      <c r="GO327" s="62"/>
      <c r="GP327" s="62"/>
      <c r="GQ327" s="62"/>
      <c r="GR327" s="62"/>
      <c r="GS327" s="62"/>
      <c r="GT327" s="62"/>
      <c r="GU327" s="62"/>
      <c r="GV327" s="62"/>
      <c r="GW327" s="5"/>
      <c r="GX327" s="5"/>
      <c r="GY327" s="5"/>
      <c r="GZ327" s="5"/>
      <c r="HA327" s="5"/>
      <c r="HB327" s="5"/>
      <c r="HC327" s="5"/>
      <c r="HD327" s="5"/>
      <c r="HE327" s="5"/>
      <c r="HF327" s="5"/>
      <c r="HG327" s="5"/>
      <c r="HH327" s="5"/>
      <c r="HI327" s="5"/>
      <c r="HJ327" s="5"/>
      <c r="HK327" s="5"/>
      <c r="HL327" s="62"/>
      <c r="HM327" s="62"/>
      <c r="HN327" s="62"/>
      <c r="HO327" s="62"/>
      <c r="HP327" s="62"/>
      <c r="HQ327" s="62"/>
      <c r="HR327" s="62"/>
      <c r="HS327" s="62"/>
      <c r="HT327" s="62"/>
      <c r="HU327" s="62"/>
      <c r="HV327" s="62"/>
      <c r="HW327" s="62"/>
      <c r="HX327" s="62"/>
      <c r="HY327" s="62"/>
      <c r="HZ327" s="62"/>
      <c r="IA327" s="5"/>
      <c r="IB327" s="5"/>
      <c r="IC327" s="5"/>
      <c r="ID327" s="5"/>
      <c r="IE327" s="5"/>
      <c r="IF327" s="5"/>
      <c r="IG327" s="5"/>
      <c r="IH327" s="5"/>
      <c r="II327" s="5"/>
      <c r="IJ327" s="5"/>
      <c r="IK327" s="5"/>
      <c r="IL327" s="5"/>
      <c r="IM327" s="5"/>
      <c r="IN327" s="5"/>
      <c r="IO327" s="5"/>
      <c r="IP327" s="62"/>
      <c r="IQ327" s="62"/>
      <c r="IR327" s="62"/>
      <c r="IS327" s="62"/>
      <c r="IT327" s="62"/>
      <c r="IU327" s="62"/>
      <c r="IV327" s="62"/>
      <c r="IW327" s="62"/>
      <c r="IX327" s="62"/>
      <c r="IY327" s="62"/>
      <c r="IZ327" s="62"/>
      <c r="JA327" s="62"/>
      <c r="JB327" s="62"/>
      <c r="JC327" s="62"/>
      <c r="JD327" s="62"/>
      <c r="JE327" s="5"/>
      <c r="JF327" s="5"/>
      <c r="JG327" s="5"/>
      <c r="JH327" s="5"/>
      <c r="JI327" s="5"/>
      <c r="JJ327" s="5"/>
      <c r="JK327" s="5"/>
      <c r="JL327" s="5"/>
      <c r="JM327" s="5"/>
      <c r="JN327" s="5"/>
      <c r="JO327" s="5"/>
      <c r="JP327" s="5"/>
      <c r="JQ327" s="5"/>
      <c r="JR327" s="5"/>
      <c r="JS327" s="5"/>
      <c r="JT327" s="62"/>
      <c r="JU327" s="62"/>
      <c r="JV327" s="62"/>
      <c r="JW327" s="62"/>
      <c r="JX327" s="62"/>
      <c r="JY327" s="62"/>
      <c r="JZ327" s="62"/>
      <c r="KA327" s="62"/>
      <c r="KB327" s="62"/>
      <c r="KC327" s="62"/>
      <c r="KD327" s="62"/>
      <c r="KE327" s="62"/>
      <c r="KF327" s="62"/>
      <c r="KG327" s="62"/>
      <c r="KH327" s="62"/>
      <c r="KI327" s="5"/>
      <c r="KJ327" s="5"/>
      <c r="KK327" s="5"/>
      <c r="KL327" s="5"/>
      <c r="KM327" s="5"/>
      <c r="KN327" s="5"/>
      <c r="KO327" s="5"/>
      <c r="KP327" s="5"/>
      <c r="KQ327" s="5"/>
      <c r="KR327" s="5"/>
      <c r="KS327" s="5"/>
      <c r="KT327" s="5"/>
      <c r="KU327" s="5"/>
      <c r="KV327" s="5"/>
      <c r="KW327" s="5"/>
      <c r="KX327" s="62"/>
      <c r="KY327" s="62"/>
      <c r="KZ327" s="62"/>
      <c r="LA327" s="62"/>
      <c r="LB327" s="62"/>
      <c r="LC327" s="62"/>
      <c r="LD327" s="62"/>
      <c r="LE327" s="62"/>
      <c r="LF327" s="62"/>
      <c r="LG327" s="62"/>
      <c r="LH327" s="62"/>
      <c r="LI327" s="62"/>
      <c r="LJ327" s="62"/>
      <c r="LK327" s="62"/>
      <c r="LL327" s="62"/>
    </row>
    <row r="328" spans="1:324" x14ac:dyDescent="0.35">
      <c r="A328" s="131">
        <v>324</v>
      </c>
      <c r="B328" s="170"/>
      <c r="C328" s="170"/>
      <c r="D328" s="152">
        <v>1029</v>
      </c>
      <c r="E328" s="72" t="str">
        <f>'BVEM Scorecard'!F327</f>
        <v>Wind</v>
      </c>
      <c r="F328" s="96">
        <f t="shared" si="338"/>
        <v>1</v>
      </c>
      <c r="G328" s="96">
        <f t="shared" si="339"/>
        <v>1</v>
      </c>
      <c r="H328" s="96">
        <f t="shared" si="340"/>
        <v>0</v>
      </c>
      <c r="I328" s="96">
        <f t="shared" si="341"/>
        <v>0</v>
      </c>
      <c r="J328" s="66">
        <v>1</v>
      </c>
      <c r="K328" s="66">
        <v>1</v>
      </c>
      <c r="L328" s="66">
        <v>298</v>
      </c>
      <c r="M328" s="66">
        <v>0</v>
      </c>
      <c r="N328" s="66">
        <v>1</v>
      </c>
      <c r="O328" s="66">
        <f t="shared" si="342"/>
        <v>57.540769230769236</v>
      </c>
      <c r="P328" s="66"/>
      <c r="Q328" s="66">
        <v>1</v>
      </c>
      <c r="R328" s="66">
        <v>1</v>
      </c>
      <c r="S328" s="66">
        <v>1</v>
      </c>
      <c r="T328" s="66">
        <v>1</v>
      </c>
      <c r="U328" s="66">
        <v>1</v>
      </c>
      <c r="V328" s="66">
        <f t="shared" si="343"/>
        <v>5</v>
      </c>
      <c r="W328" s="66">
        <f t="shared" si="344"/>
        <v>1</v>
      </c>
      <c r="X328" s="35"/>
      <c r="Y328" s="5"/>
      <c r="Z328" s="5"/>
      <c r="AA328" s="5"/>
      <c r="AB328" s="5"/>
      <c r="AC328" s="5"/>
      <c r="AD328" s="5"/>
      <c r="AE328" s="5"/>
      <c r="AF328" s="5"/>
      <c r="AG328" s="5"/>
      <c r="AH328" s="5"/>
      <c r="AI328" s="5"/>
      <c r="AJ328" s="35"/>
      <c r="AK328" s="35"/>
      <c r="AL328" s="35"/>
      <c r="AM328" s="35"/>
      <c r="AN328" s="62"/>
      <c r="AO328" s="62"/>
      <c r="AP328" s="62"/>
      <c r="AQ328" s="62"/>
      <c r="AR328" s="62"/>
      <c r="AS328" s="62"/>
      <c r="AT328" s="62"/>
      <c r="AU328" s="62"/>
      <c r="AV328" s="62"/>
      <c r="AW328" s="62"/>
      <c r="AX328" s="62"/>
      <c r="AY328" s="62"/>
      <c r="AZ328" s="62"/>
      <c r="BA328" s="62"/>
      <c r="BB328" s="62"/>
      <c r="BC328" s="5"/>
      <c r="BD328" s="5"/>
      <c r="BE328" s="5"/>
      <c r="BF328" s="5"/>
      <c r="BG328" s="5"/>
      <c r="BH328" s="5"/>
      <c r="BI328" s="5"/>
      <c r="BJ328" s="5"/>
      <c r="BK328" s="5"/>
      <c r="BL328" s="5"/>
      <c r="BM328" s="5"/>
      <c r="BN328" s="5"/>
      <c r="BO328" s="5"/>
      <c r="BP328" s="5"/>
      <c r="BQ328" s="5"/>
      <c r="BR328" s="62"/>
      <c r="BS328" s="62"/>
      <c r="BT328" s="62"/>
      <c r="BU328" s="62"/>
      <c r="BV328" s="62"/>
      <c r="BW328" s="62"/>
      <c r="BX328" s="62"/>
      <c r="BY328" s="62"/>
      <c r="BZ328" s="62"/>
      <c r="CA328" s="62"/>
      <c r="CB328" s="62"/>
      <c r="CC328" s="62"/>
      <c r="CD328" s="62"/>
      <c r="CE328" s="62"/>
      <c r="CF328" s="62"/>
      <c r="CG328" s="5"/>
      <c r="CH328" s="5"/>
      <c r="CI328" s="5"/>
      <c r="CJ328" s="5"/>
      <c r="CK328" s="5"/>
      <c r="CL328" s="5"/>
      <c r="CM328" s="5"/>
      <c r="CN328" s="5"/>
      <c r="CO328" s="5"/>
      <c r="CP328" s="5"/>
      <c r="CQ328" s="5"/>
      <c r="CR328" s="5"/>
      <c r="CS328" s="5"/>
      <c r="CT328" s="5"/>
      <c r="CU328" s="5"/>
      <c r="CV328" s="62"/>
      <c r="CW328" s="62"/>
      <c r="CX328" s="62"/>
      <c r="CY328" s="62"/>
      <c r="CZ328" s="62"/>
      <c r="DA328" s="62"/>
      <c r="DB328" s="62"/>
      <c r="DC328" s="62"/>
      <c r="DD328" s="62"/>
      <c r="DE328" s="62"/>
      <c r="DF328" s="62"/>
      <c r="DG328" s="62"/>
      <c r="DH328" s="62"/>
      <c r="DI328" s="62"/>
      <c r="DJ328" s="62"/>
      <c r="DK328" s="5"/>
      <c r="DL328" s="5"/>
      <c r="DM328" s="5"/>
      <c r="DN328" s="5"/>
      <c r="DO328" s="5"/>
      <c r="DP328" s="5"/>
      <c r="DQ328" s="5"/>
      <c r="DR328" s="5"/>
      <c r="DS328" s="5"/>
      <c r="DT328" s="5"/>
      <c r="DU328" s="5"/>
      <c r="DV328" s="5"/>
      <c r="DW328" s="5"/>
      <c r="DX328" s="5"/>
      <c r="DY328" s="5"/>
      <c r="DZ328" s="62"/>
      <c r="EA328" s="62"/>
      <c r="EB328" s="62"/>
      <c r="EC328" s="62"/>
      <c r="ED328" s="62"/>
      <c r="EE328" s="62"/>
      <c r="EF328" s="62"/>
      <c r="EG328" s="62"/>
      <c r="EH328" s="62"/>
      <c r="EI328" s="62"/>
      <c r="EJ328" s="62"/>
      <c r="EK328" s="62"/>
      <c r="EL328" s="62"/>
      <c r="EM328" s="62"/>
      <c r="EN328" s="62"/>
      <c r="EO328" s="5"/>
      <c r="EP328" s="5"/>
      <c r="EQ328" s="5"/>
      <c r="ER328" s="5"/>
      <c r="ES328" s="5"/>
      <c r="ET328" s="5"/>
      <c r="EU328" s="5"/>
      <c r="EV328" s="5"/>
      <c r="EW328" s="5"/>
      <c r="EX328" s="5"/>
      <c r="EY328" s="5"/>
      <c r="EZ328" s="5"/>
      <c r="FA328" s="5"/>
      <c r="FB328" s="5"/>
      <c r="FC328" s="5"/>
      <c r="FD328" s="62"/>
      <c r="FE328" s="62"/>
      <c r="FF328" s="62"/>
      <c r="FG328" s="62"/>
      <c r="FH328" s="62"/>
      <c r="FI328" s="62"/>
      <c r="FJ328" s="62"/>
      <c r="FK328" s="62"/>
      <c r="FL328" s="62"/>
      <c r="FM328" s="62"/>
      <c r="FN328" s="62"/>
      <c r="FO328" s="62"/>
      <c r="FP328" s="62"/>
      <c r="FQ328" s="62"/>
      <c r="FR328" s="62"/>
      <c r="FS328" s="5"/>
      <c r="FT328" s="5"/>
      <c r="FU328" s="5"/>
      <c r="FV328" s="5"/>
      <c r="FW328" s="5"/>
      <c r="FX328" s="5"/>
      <c r="FY328" s="5"/>
      <c r="FZ328" s="5"/>
      <c r="GA328" s="5"/>
      <c r="GB328" s="5"/>
      <c r="GC328" s="5"/>
      <c r="GD328" s="5"/>
      <c r="GE328" s="5"/>
      <c r="GF328" s="5"/>
      <c r="GG328" s="5"/>
      <c r="GH328" s="62"/>
      <c r="GI328" s="62"/>
      <c r="GJ328" s="62"/>
      <c r="GK328" s="62"/>
      <c r="GL328" s="62"/>
      <c r="GM328" s="62"/>
      <c r="GN328" s="62"/>
      <c r="GO328" s="62"/>
      <c r="GP328" s="62"/>
      <c r="GQ328" s="62"/>
      <c r="GR328" s="62"/>
      <c r="GS328" s="62"/>
      <c r="GT328" s="62"/>
      <c r="GU328" s="62"/>
      <c r="GV328" s="62"/>
      <c r="GW328" s="5"/>
      <c r="GX328" s="5"/>
      <c r="GY328" s="5"/>
      <c r="GZ328" s="5"/>
      <c r="HA328" s="5"/>
      <c r="HB328" s="5"/>
      <c r="HC328" s="5"/>
      <c r="HD328" s="5"/>
      <c r="HE328" s="5"/>
      <c r="HF328" s="5"/>
      <c r="HG328" s="5"/>
      <c r="HH328" s="5"/>
      <c r="HI328" s="5"/>
      <c r="HJ328" s="5"/>
      <c r="HK328" s="5"/>
      <c r="HL328" s="62"/>
      <c r="HM328" s="62"/>
      <c r="HN328" s="62"/>
      <c r="HO328" s="62"/>
      <c r="HP328" s="62"/>
      <c r="HQ328" s="62"/>
      <c r="HR328" s="62"/>
      <c r="HS328" s="62"/>
      <c r="HT328" s="62"/>
      <c r="HU328" s="62"/>
      <c r="HV328" s="62"/>
      <c r="HW328" s="62"/>
      <c r="HX328" s="62"/>
      <c r="HY328" s="62"/>
      <c r="HZ328" s="62"/>
      <c r="IA328" s="5"/>
      <c r="IB328" s="5"/>
      <c r="IC328" s="5"/>
      <c r="ID328" s="5"/>
      <c r="IE328" s="5"/>
      <c r="IF328" s="5"/>
      <c r="IG328" s="5"/>
      <c r="IH328" s="5"/>
      <c r="II328" s="5"/>
      <c r="IJ328" s="5"/>
      <c r="IK328" s="5"/>
      <c r="IL328" s="5"/>
      <c r="IM328" s="5"/>
      <c r="IN328" s="5"/>
      <c r="IO328" s="5"/>
      <c r="IP328" s="62"/>
      <c r="IQ328" s="62"/>
      <c r="IR328" s="62"/>
      <c r="IS328" s="62"/>
      <c r="IT328" s="62"/>
      <c r="IU328" s="62"/>
      <c r="IV328" s="62"/>
      <c r="IW328" s="62"/>
      <c r="IX328" s="62"/>
      <c r="IY328" s="62"/>
      <c r="IZ328" s="62"/>
      <c r="JA328" s="62"/>
      <c r="JB328" s="62"/>
      <c r="JC328" s="62"/>
      <c r="JD328" s="62"/>
      <c r="JE328" s="5"/>
      <c r="JF328" s="5"/>
      <c r="JG328" s="5"/>
      <c r="JH328" s="5"/>
      <c r="JI328" s="5"/>
      <c r="JJ328" s="5"/>
      <c r="JK328" s="5"/>
      <c r="JL328" s="5"/>
      <c r="JM328" s="5"/>
      <c r="JN328" s="5"/>
      <c r="JO328" s="5"/>
      <c r="JP328" s="5"/>
      <c r="JQ328" s="5"/>
      <c r="JR328" s="5"/>
      <c r="JS328" s="5"/>
      <c r="JT328" s="62"/>
      <c r="JU328" s="62"/>
      <c r="JV328" s="62"/>
      <c r="JW328" s="62"/>
      <c r="JX328" s="62"/>
      <c r="JY328" s="62"/>
      <c r="JZ328" s="62"/>
      <c r="KA328" s="62"/>
      <c r="KB328" s="62"/>
      <c r="KC328" s="62"/>
      <c r="KD328" s="62"/>
      <c r="KE328" s="62"/>
      <c r="KF328" s="62"/>
      <c r="KG328" s="62"/>
      <c r="KH328" s="62"/>
      <c r="KI328" s="5"/>
      <c r="KJ328" s="5"/>
      <c r="KK328" s="5"/>
      <c r="KL328" s="5"/>
      <c r="KM328" s="5"/>
      <c r="KN328" s="5"/>
      <c r="KO328" s="5"/>
      <c r="KP328" s="5"/>
      <c r="KQ328" s="5"/>
      <c r="KR328" s="5"/>
      <c r="KS328" s="5"/>
      <c r="KT328" s="5"/>
      <c r="KU328" s="5"/>
      <c r="KV328" s="5"/>
      <c r="KW328" s="5"/>
      <c r="KX328" s="62"/>
      <c r="KY328" s="62"/>
      <c r="KZ328" s="62"/>
      <c r="LA328" s="62"/>
      <c r="LB328" s="62"/>
      <c r="LC328" s="62"/>
      <c r="LD328" s="62"/>
      <c r="LE328" s="62"/>
      <c r="LF328" s="62"/>
      <c r="LG328" s="62"/>
      <c r="LH328" s="62"/>
      <c r="LI328" s="62"/>
      <c r="LJ328" s="62"/>
      <c r="LK328" s="62"/>
      <c r="LL328" s="62"/>
    </row>
    <row r="329" spans="1:324" x14ac:dyDescent="0.35">
      <c r="A329" s="131">
        <v>325</v>
      </c>
      <c r="B329" s="170"/>
      <c r="C329" s="170"/>
      <c r="D329" s="152">
        <v>1031</v>
      </c>
      <c r="E329" s="72" t="str">
        <f>'BVEM Scorecard'!F328</f>
        <v>Biomass</v>
      </c>
      <c r="F329" s="96">
        <f t="shared" si="338"/>
        <v>1</v>
      </c>
      <c r="G329" s="96">
        <f t="shared" si="339"/>
        <v>1</v>
      </c>
      <c r="H329" s="96">
        <f t="shared" si="340"/>
        <v>0</v>
      </c>
      <c r="I329" s="96">
        <f t="shared" si="341"/>
        <v>0</v>
      </c>
      <c r="J329" s="66">
        <v>1</v>
      </c>
      <c r="K329" s="66">
        <v>1</v>
      </c>
      <c r="L329" s="66">
        <v>298</v>
      </c>
      <c r="M329" s="66">
        <v>0</v>
      </c>
      <c r="N329" s="66">
        <v>1</v>
      </c>
      <c r="O329" s="66">
        <f t="shared" si="342"/>
        <v>57.540769230769236</v>
      </c>
      <c r="P329" s="66"/>
      <c r="Q329" s="66">
        <v>1</v>
      </c>
      <c r="R329" s="66">
        <v>1</v>
      </c>
      <c r="S329" s="66">
        <v>1</v>
      </c>
      <c r="T329" s="66">
        <v>1</v>
      </c>
      <c r="U329" s="66">
        <v>1</v>
      </c>
      <c r="V329" s="66">
        <f t="shared" si="343"/>
        <v>5</v>
      </c>
      <c r="W329" s="66">
        <f t="shared" si="344"/>
        <v>1</v>
      </c>
      <c r="X329" s="35"/>
      <c r="Y329" s="5"/>
      <c r="Z329" s="5"/>
      <c r="AA329" s="5"/>
      <c r="AB329" s="5"/>
      <c r="AC329" s="5"/>
      <c r="AD329" s="5"/>
      <c r="AE329" s="5"/>
      <c r="AF329" s="5"/>
      <c r="AG329" s="5"/>
      <c r="AH329" s="5"/>
      <c r="AI329" s="5"/>
      <c r="AJ329" s="35"/>
      <c r="AK329" s="35"/>
      <c r="AL329" s="35"/>
      <c r="AM329" s="35"/>
      <c r="AN329" s="62"/>
      <c r="AO329" s="62"/>
      <c r="AP329" s="62"/>
      <c r="AQ329" s="62"/>
      <c r="AR329" s="62"/>
      <c r="AS329" s="62"/>
      <c r="AT329" s="62"/>
      <c r="AU329" s="62"/>
      <c r="AV329" s="62"/>
      <c r="AW329" s="62"/>
      <c r="AX329" s="62"/>
      <c r="AY329" s="62"/>
      <c r="AZ329" s="62"/>
      <c r="BA329" s="62"/>
      <c r="BB329" s="62"/>
      <c r="BC329" s="5"/>
      <c r="BD329" s="5"/>
      <c r="BE329" s="5"/>
      <c r="BF329" s="5"/>
      <c r="BG329" s="5"/>
      <c r="BH329" s="5"/>
      <c r="BI329" s="5"/>
      <c r="BJ329" s="5"/>
      <c r="BK329" s="5"/>
      <c r="BL329" s="5"/>
      <c r="BM329" s="5"/>
      <c r="BN329" s="5"/>
      <c r="BO329" s="5"/>
      <c r="BP329" s="5"/>
      <c r="BQ329" s="5"/>
      <c r="BR329" s="62"/>
      <c r="BS329" s="62"/>
      <c r="BT329" s="62"/>
      <c r="BU329" s="62"/>
      <c r="BV329" s="62"/>
      <c r="BW329" s="62"/>
      <c r="BX329" s="62"/>
      <c r="BY329" s="62"/>
      <c r="BZ329" s="62"/>
      <c r="CA329" s="62"/>
      <c r="CB329" s="62"/>
      <c r="CC329" s="62"/>
      <c r="CD329" s="62"/>
      <c r="CE329" s="62"/>
      <c r="CF329" s="62"/>
      <c r="CG329" s="5"/>
      <c r="CH329" s="5"/>
      <c r="CI329" s="5"/>
      <c r="CJ329" s="5"/>
      <c r="CK329" s="5"/>
      <c r="CL329" s="5"/>
      <c r="CM329" s="5"/>
      <c r="CN329" s="5"/>
      <c r="CO329" s="5"/>
      <c r="CP329" s="5"/>
      <c r="CQ329" s="5"/>
      <c r="CR329" s="5"/>
      <c r="CS329" s="5"/>
      <c r="CT329" s="5"/>
      <c r="CU329" s="5"/>
      <c r="CV329" s="62"/>
      <c r="CW329" s="62"/>
      <c r="CX329" s="62"/>
      <c r="CY329" s="62"/>
      <c r="CZ329" s="62"/>
      <c r="DA329" s="62"/>
      <c r="DB329" s="62"/>
      <c r="DC329" s="62"/>
      <c r="DD329" s="62"/>
      <c r="DE329" s="62"/>
      <c r="DF329" s="62"/>
      <c r="DG329" s="62"/>
      <c r="DH329" s="62"/>
      <c r="DI329" s="62"/>
      <c r="DJ329" s="62"/>
      <c r="DK329" s="5"/>
      <c r="DL329" s="5"/>
      <c r="DM329" s="5"/>
      <c r="DN329" s="5"/>
      <c r="DO329" s="5"/>
      <c r="DP329" s="5"/>
      <c r="DQ329" s="5"/>
      <c r="DR329" s="5"/>
      <c r="DS329" s="5"/>
      <c r="DT329" s="5"/>
      <c r="DU329" s="5"/>
      <c r="DV329" s="5"/>
      <c r="DW329" s="5"/>
      <c r="DX329" s="5"/>
      <c r="DY329" s="5"/>
      <c r="DZ329" s="62"/>
      <c r="EA329" s="62"/>
      <c r="EB329" s="62"/>
      <c r="EC329" s="62"/>
      <c r="ED329" s="62"/>
      <c r="EE329" s="62"/>
      <c r="EF329" s="62"/>
      <c r="EG329" s="62"/>
      <c r="EH329" s="62"/>
      <c r="EI329" s="62"/>
      <c r="EJ329" s="62"/>
      <c r="EK329" s="62"/>
      <c r="EL329" s="62"/>
      <c r="EM329" s="62"/>
      <c r="EN329" s="62"/>
      <c r="EO329" s="5"/>
      <c r="EP329" s="5"/>
      <c r="EQ329" s="5"/>
      <c r="ER329" s="5"/>
      <c r="ES329" s="5"/>
      <c r="ET329" s="5"/>
      <c r="EU329" s="5"/>
      <c r="EV329" s="5"/>
      <c r="EW329" s="5"/>
      <c r="EX329" s="5"/>
      <c r="EY329" s="5"/>
      <c r="EZ329" s="5"/>
      <c r="FA329" s="5"/>
      <c r="FB329" s="5"/>
      <c r="FC329" s="5"/>
      <c r="FD329" s="62"/>
      <c r="FE329" s="62"/>
      <c r="FF329" s="62"/>
      <c r="FG329" s="62"/>
      <c r="FH329" s="62"/>
      <c r="FI329" s="62"/>
      <c r="FJ329" s="62"/>
      <c r="FK329" s="62"/>
      <c r="FL329" s="62"/>
      <c r="FM329" s="62"/>
      <c r="FN329" s="62"/>
      <c r="FO329" s="62"/>
      <c r="FP329" s="62"/>
      <c r="FQ329" s="62"/>
      <c r="FR329" s="62"/>
      <c r="FS329" s="5"/>
      <c r="FT329" s="5"/>
      <c r="FU329" s="5"/>
      <c r="FV329" s="5"/>
      <c r="FW329" s="5"/>
      <c r="FX329" s="5"/>
      <c r="FY329" s="5"/>
      <c r="FZ329" s="5"/>
      <c r="GA329" s="5"/>
      <c r="GB329" s="5"/>
      <c r="GC329" s="5"/>
      <c r="GD329" s="5"/>
      <c r="GE329" s="5"/>
      <c r="GF329" s="5"/>
      <c r="GG329" s="5"/>
      <c r="GH329" s="62"/>
      <c r="GI329" s="62"/>
      <c r="GJ329" s="62"/>
      <c r="GK329" s="62"/>
      <c r="GL329" s="62"/>
      <c r="GM329" s="62"/>
      <c r="GN329" s="62"/>
      <c r="GO329" s="62"/>
      <c r="GP329" s="62"/>
      <c r="GQ329" s="62"/>
      <c r="GR329" s="62"/>
      <c r="GS329" s="62"/>
      <c r="GT329" s="62"/>
      <c r="GU329" s="62"/>
      <c r="GV329" s="62"/>
      <c r="GW329" s="5"/>
      <c r="GX329" s="5"/>
      <c r="GY329" s="5"/>
      <c r="GZ329" s="5"/>
      <c r="HA329" s="5"/>
      <c r="HB329" s="5"/>
      <c r="HC329" s="5"/>
      <c r="HD329" s="5"/>
      <c r="HE329" s="5"/>
      <c r="HF329" s="5"/>
      <c r="HG329" s="5"/>
      <c r="HH329" s="5"/>
      <c r="HI329" s="5"/>
      <c r="HJ329" s="5"/>
      <c r="HK329" s="5"/>
      <c r="HL329" s="62"/>
      <c r="HM329" s="62"/>
      <c r="HN329" s="62"/>
      <c r="HO329" s="62"/>
      <c r="HP329" s="62"/>
      <c r="HQ329" s="62"/>
      <c r="HR329" s="62"/>
      <c r="HS329" s="62"/>
      <c r="HT329" s="62"/>
      <c r="HU329" s="62"/>
      <c r="HV329" s="62"/>
      <c r="HW329" s="62"/>
      <c r="HX329" s="62"/>
      <c r="HY329" s="62"/>
      <c r="HZ329" s="62"/>
      <c r="IA329" s="5"/>
      <c r="IB329" s="5"/>
      <c r="IC329" s="5"/>
      <c r="ID329" s="5"/>
      <c r="IE329" s="5"/>
      <c r="IF329" s="5"/>
      <c r="IG329" s="5"/>
      <c r="IH329" s="5"/>
      <c r="II329" s="5"/>
      <c r="IJ329" s="5"/>
      <c r="IK329" s="5"/>
      <c r="IL329" s="5"/>
      <c r="IM329" s="5"/>
      <c r="IN329" s="5"/>
      <c r="IO329" s="5"/>
      <c r="IP329" s="62"/>
      <c r="IQ329" s="62"/>
      <c r="IR329" s="62"/>
      <c r="IS329" s="62"/>
      <c r="IT329" s="62"/>
      <c r="IU329" s="62"/>
      <c r="IV329" s="62"/>
      <c r="IW329" s="62"/>
      <c r="IX329" s="62"/>
      <c r="IY329" s="62"/>
      <c r="IZ329" s="62"/>
      <c r="JA329" s="62"/>
      <c r="JB329" s="62"/>
      <c r="JC329" s="62"/>
      <c r="JD329" s="62"/>
      <c r="JE329" s="5"/>
      <c r="JF329" s="5"/>
      <c r="JG329" s="5"/>
      <c r="JH329" s="5"/>
      <c r="JI329" s="5"/>
      <c r="JJ329" s="5"/>
      <c r="JK329" s="5"/>
      <c r="JL329" s="5"/>
      <c r="JM329" s="5"/>
      <c r="JN329" s="5"/>
      <c r="JO329" s="5"/>
      <c r="JP329" s="5"/>
      <c r="JQ329" s="5"/>
      <c r="JR329" s="5"/>
      <c r="JS329" s="5"/>
      <c r="JT329" s="62"/>
      <c r="JU329" s="62"/>
      <c r="JV329" s="62"/>
      <c r="JW329" s="62"/>
      <c r="JX329" s="62"/>
      <c r="JY329" s="62"/>
      <c r="JZ329" s="62"/>
      <c r="KA329" s="62"/>
      <c r="KB329" s="62"/>
      <c r="KC329" s="62"/>
      <c r="KD329" s="62"/>
      <c r="KE329" s="62"/>
      <c r="KF329" s="62"/>
      <c r="KG329" s="62"/>
      <c r="KH329" s="62"/>
      <c r="KI329" s="5"/>
      <c r="KJ329" s="5"/>
      <c r="KK329" s="5"/>
      <c r="KL329" s="5"/>
      <c r="KM329" s="5"/>
      <c r="KN329" s="5"/>
      <c r="KO329" s="5"/>
      <c r="KP329" s="5"/>
      <c r="KQ329" s="5"/>
      <c r="KR329" s="5"/>
      <c r="KS329" s="5"/>
      <c r="KT329" s="5"/>
      <c r="KU329" s="5"/>
      <c r="KV329" s="5"/>
      <c r="KW329" s="5"/>
      <c r="KX329" s="62"/>
      <c r="KY329" s="62"/>
      <c r="KZ329" s="62"/>
      <c r="LA329" s="62"/>
      <c r="LB329" s="62"/>
      <c r="LC329" s="62"/>
      <c r="LD329" s="62"/>
      <c r="LE329" s="62"/>
      <c r="LF329" s="62"/>
      <c r="LG329" s="62"/>
      <c r="LH329" s="62"/>
      <c r="LI329" s="62"/>
      <c r="LJ329" s="62"/>
      <c r="LK329" s="62"/>
      <c r="LL329" s="62"/>
    </row>
    <row r="330" spans="1:324" x14ac:dyDescent="0.35">
      <c r="A330" s="131">
        <v>326</v>
      </c>
      <c r="B330" s="170"/>
      <c r="C330" s="170"/>
      <c r="D330" s="152">
        <v>708</v>
      </c>
      <c r="E330" s="72" t="str">
        <f>'BVEM Scorecard'!F329</f>
        <v>Solar + Storage</v>
      </c>
      <c r="F330" s="96"/>
      <c r="G330" s="96"/>
      <c r="H330" s="96"/>
      <c r="I330" s="96"/>
      <c r="J330" s="66"/>
      <c r="K330" s="66"/>
      <c r="L330" s="66"/>
      <c r="M330" s="66"/>
      <c r="N330" s="66"/>
      <c r="O330" s="66"/>
      <c r="P330" s="66"/>
      <c r="Q330" s="66"/>
      <c r="R330" s="66"/>
      <c r="S330" s="66"/>
      <c r="T330" s="66"/>
      <c r="U330" s="66"/>
      <c r="V330" s="66"/>
      <c r="W330" s="66"/>
      <c r="X330" s="35"/>
      <c r="Y330" s="5"/>
      <c r="Z330" s="5"/>
      <c r="AA330" s="5"/>
      <c r="AB330" s="5"/>
      <c r="AC330" s="5"/>
      <c r="AD330" s="5"/>
      <c r="AE330" s="5"/>
      <c r="AF330" s="5"/>
      <c r="AG330" s="5"/>
      <c r="AH330" s="5"/>
      <c r="AI330" s="5"/>
      <c r="AJ330" s="35"/>
      <c r="AK330" s="35"/>
      <c r="AL330" s="35"/>
      <c r="AM330" s="35"/>
      <c r="AN330" s="62"/>
      <c r="AO330" s="62"/>
      <c r="AP330" s="62"/>
      <c r="AQ330" s="62"/>
      <c r="AR330" s="62"/>
      <c r="AS330" s="62"/>
      <c r="AT330" s="62"/>
      <c r="AU330" s="62"/>
      <c r="AV330" s="62"/>
      <c r="AW330" s="62"/>
      <c r="AX330" s="62"/>
      <c r="AY330" s="62"/>
      <c r="AZ330" s="62"/>
      <c r="BA330" s="62"/>
      <c r="BB330" s="62"/>
      <c r="BC330" s="5"/>
      <c r="BD330" s="5"/>
      <c r="BE330" s="5"/>
      <c r="BF330" s="5"/>
      <c r="BG330" s="5"/>
      <c r="BH330" s="5"/>
      <c r="BI330" s="5"/>
      <c r="BJ330" s="5"/>
      <c r="BK330" s="5"/>
      <c r="BL330" s="5"/>
      <c r="BM330" s="5"/>
      <c r="BN330" s="5"/>
      <c r="BO330" s="5"/>
      <c r="BP330" s="5"/>
      <c r="BQ330" s="5"/>
      <c r="BR330" s="62"/>
      <c r="BS330" s="62"/>
      <c r="BT330" s="62"/>
      <c r="BU330" s="62"/>
      <c r="BV330" s="62"/>
      <c r="BW330" s="62"/>
      <c r="BX330" s="62"/>
      <c r="BY330" s="62"/>
      <c r="BZ330" s="62"/>
      <c r="CA330" s="62"/>
      <c r="CB330" s="62"/>
      <c r="CC330" s="62"/>
      <c r="CD330" s="62"/>
      <c r="CE330" s="62"/>
      <c r="CF330" s="62"/>
      <c r="CG330" s="5"/>
      <c r="CH330" s="5"/>
      <c r="CI330" s="5"/>
      <c r="CJ330" s="5"/>
      <c r="CK330" s="5"/>
      <c r="CL330" s="5"/>
      <c r="CM330" s="5"/>
      <c r="CN330" s="5"/>
      <c r="CO330" s="5"/>
      <c r="CP330" s="5"/>
      <c r="CQ330" s="5"/>
      <c r="CR330" s="5"/>
      <c r="CS330" s="5"/>
      <c r="CT330" s="5"/>
      <c r="CU330" s="5"/>
      <c r="CV330" s="62"/>
      <c r="CW330" s="62"/>
      <c r="CX330" s="62"/>
      <c r="CY330" s="62"/>
      <c r="CZ330" s="62"/>
      <c r="DA330" s="62"/>
      <c r="DB330" s="62"/>
      <c r="DC330" s="62"/>
      <c r="DD330" s="62"/>
      <c r="DE330" s="62"/>
      <c r="DF330" s="62"/>
      <c r="DG330" s="62"/>
      <c r="DH330" s="62"/>
      <c r="DI330" s="62"/>
      <c r="DJ330" s="62"/>
      <c r="DK330" s="5"/>
      <c r="DL330" s="5"/>
      <c r="DM330" s="5"/>
      <c r="DN330" s="5"/>
      <c r="DO330" s="5"/>
      <c r="DP330" s="5"/>
      <c r="DQ330" s="5"/>
      <c r="DR330" s="5"/>
      <c r="DS330" s="5"/>
      <c r="DT330" s="5"/>
      <c r="DU330" s="5"/>
      <c r="DV330" s="5"/>
      <c r="DW330" s="5"/>
      <c r="DX330" s="5"/>
      <c r="DY330" s="5"/>
      <c r="DZ330" s="62"/>
      <c r="EA330" s="62"/>
      <c r="EB330" s="62"/>
      <c r="EC330" s="62"/>
      <c r="ED330" s="62"/>
      <c r="EE330" s="62"/>
      <c r="EF330" s="62"/>
      <c r="EG330" s="62"/>
      <c r="EH330" s="62"/>
      <c r="EI330" s="62"/>
      <c r="EJ330" s="62"/>
      <c r="EK330" s="62"/>
      <c r="EL330" s="62"/>
      <c r="EM330" s="62"/>
      <c r="EN330" s="62"/>
      <c r="EO330" s="5"/>
      <c r="EP330" s="5"/>
      <c r="EQ330" s="5"/>
      <c r="ER330" s="5"/>
      <c r="ES330" s="5"/>
      <c r="ET330" s="5"/>
      <c r="EU330" s="5"/>
      <c r="EV330" s="5"/>
      <c r="EW330" s="5"/>
      <c r="EX330" s="5"/>
      <c r="EY330" s="5"/>
      <c r="EZ330" s="5"/>
      <c r="FA330" s="5"/>
      <c r="FB330" s="5"/>
      <c r="FC330" s="5"/>
      <c r="FD330" s="62"/>
      <c r="FE330" s="62"/>
      <c r="FF330" s="62"/>
      <c r="FG330" s="62"/>
      <c r="FH330" s="62"/>
      <c r="FI330" s="62"/>
      <c r="FJ330" s="62"/>
      <c r="FK330" s="62"/>
      <c r="FL330" s="62"/>
      <c r="FM330" s="62"/>
      <c r="FN330" s="62"/>
      <c r="FO330" s="62"/>
      <c r="FP330" s="62"/>
      <c r="FQ330" s="62"/>
      <c r="FR330" s="62"/>
      <c r="FS330" s="5"/>
      <c r="FT330" s="5"/>
      <c r="FU330" s="5"/>
      <c r="FV330" s="5"/>
      <c r="FW330" s="5"/>
      <c r="FX330" s="5"/>
      <c r="FY330" s="5"/>
      <c r="FZ330" s="5"/>
      <c r="GA330" s="5"/>
      <c r="GB330" s="5"/>
      <c r="GC330" s="5"/>
      <c r="GD330" s="5"/>
      <c r="GE330" s="5"/>
      <c r="GF330" s="5"/>
      <c r="GG330" s="5"/>
      <c r="GH330" s="62"/>
      <c r="GI330" s="62"/>
      <c r="GJ330" s="62"/>
      <c r="GK330" s="62"/>
      <c r="GL330" s="62"/>
      <c r="GM330" s="62"/>
      <c r="GN330" s="62"/>
      <c r="GO330" s="62"/>
      <c r="GP330" s="62"/>
      <c r="GQ330" s="62"/>
      <c r="GR330" s="62"/>
      <c r="GS330" s="62"/>
      <c r="GT330" s="62"/>
      <c r="GU330" s="62"/>
      <c r="GV330" s="62"/>
      <c r="GW330" s="5"/>
      <c r="GX330" s="5"/>
      <c r="GY330" s="5"/>
      <c r="GZ330" s="5"/>
      <c r="HA330" s="5"/>
      <c r="HB330" s="5"/>
      <c r="HC330" s="5"/>
      <c r="HD330" s="5"/>
      <c r="HE330" s="5"/>
      <c r="HF330" s="5"/>
      <c r="HG330" s="5"/>
      <c r="HH330" s="5"/>
      <c r="HI330" s="5"/>
      <c r="HJ330" s="5"/>
      <c r="HK330" s="5"/>
      <c r="HL330" s="62"/>
      <c r="HM330" s="62"/>
      <c r="HN330" s="62"/>
      <c r="HO330" s="62"/>
      <c r="HP330" s="62"/>
      <c r="HQ330" s="62"/>
      <c r="HR330" s="62"/>
      <c r="HS330" s="62"/>
      <c r="HT330" s="62"/>
      <c r="HU330" s="62"/>
      <c r="HV330" s="62"/>
      <c r="HW330" s="62"/>
      <c r="HX330" s="62"/>
      <c r="HY330" s="62"/>
      <c r="HZ330" s="62"/>
      <c r="IA330" s="5"/>
      <c r="IB330" s="5"/>
      <c r="IC330" s="5"/>
      <c r="ID330" s="5"/>
      <c r="IE330" s="5"/>
      <c r="IF330" s="5"/>
      <c r="IG330" s="5"/>
      <c r="IH330" s="5"/>
      <c r="II330" s="5"/>
      <c r="IJ330" s="5"/>
      <c r="IK330" s="5"/>
      <c r="IL330" s="5"/>
      <c r="IM330" s="5"/>
      <c r="IN330" s="5"/>
      <c r="IO330" s="5"/>
      <c r="IP330" s="62"/>
      <c r="IQ330" s="62"/>
      <c r="IR330" s="62"/>
      <c r="IS330" s="62"/>
      <c r="IT330" s="62"/>
      <c r="IU330" s="62"/>
      <c r="IV330" s="62"/>
      <c r="IW330" s="62"/>
      <c r="IX330" s="62"/>
      <c r="IY330" s="62"/>
      <c r="IZ330" s="62"/>
      <c r="JA330" s="62"/>
      <c r="JB330" s="62"/>
      <c r="JC330" s="62"/>
      <c r="JD330" s="62"/>
      <c r="JE330" s="5"/>
      <c r="JF330" s="5"/>
      <c r="JG330" s="5"/>
      <c r="JH330" s="5"/>
      <c r="JI330" s="5"/>
      <c r="JJ330" s="5"/>
      <c r="JK330" s="5"/>
      <c r="JL330" s="5"/>
      <c r="JM330" s="5"/>
      <c r="JN330" s="5"/>
      <c r="JO330" s="5"/>
      <c r="JP330" s="5"/>
      <c r="JQ330" s="5"/>
      <c r="JR330" s="5"/>
      <c r="JS330" s="5"/>
      <c r="JT330" s="62"/>
      <c r="JU330" s="62"/>
      <c r="JV330" s="62"/>
      <c r="JW330" s="62"/>
      <c r="JX330" s="62"/>
      <c r="JY330" s="62"/>
      <c r="JZ330" s="62"/>
      <c r="KA330" s="62"/>
      <c r="KB330" s="62"/>
      <c r="KC330" s="62"/>
      <c r="KD330" s="62"/>
      <c r="KE330" s="62"/>
      <c r="KF330" s="62"/>
      <c r="KG330" s="62"/>
      <c r="KH330" s="62"/>
      <c r="KI330" s="5"/>
      <c r="KJ330" s="5"/>
      <c r="KK330" s="5"/>
      <c r="KL330" s="5"/>
      <c r="KM330" s="5"/>
      <c r="KN330" s="5"/>
      <c r="KO330" s="5"/>
      <c r="KP330" s="5"/>
      <c r="KQ330" s="5"/>
      <c r="KR330" s="5"/>
      <c r="KS330" s="5"/>
      <c r="KT330" s="5"/>
      <c r="KU330" s="5"/>
      <c r="KV330" s="5"/>
      <c r="KW330" s="5"/>
      <c r="KX330" s="62"/>
      <c r="KY330" s="62"/>
      <c r="KZ330" s="62"/>
      <c r="LA330" s="62"/>
      <c r="LB330" s="62"/>
      <c r="LC330" s="62"/>
      <c r="LD330" s="62"/>
      <c r="LE330" s="62"/>
      <c r="LF330" s="62"/>
      <c r="LG330" s="62"/>
      <c r="LH330" s="62"/>
      <c r="LI330" s="62"/>
      <c r="LJ330" s="62"/>
      <c r="LK330" s="62"/>
      <c r="LL330" s="62"/>
    </row>
    <row r="331" spans="1:324" x14ac:dyDescent="0.35">
      <c r="A331" s="131">
        <v>327</v>
      </c>
      <c r="B331" s="170"/>
      <c r="C331" s="170"/>
      <c r="D331" s="152">
        <v>751</v>
      </c>
      <c r="E331" s="72" t="str">
        <f>'BVEM Scorecard'!F330</f>
        <v>Solar + Storage</v>
      </c>
      <c r="F331" s="96"/>
      <c r="G331" s="96"/>
      <c r="H331" s="96"/>
      <c r="I331" s="96"/>
      <c r="J331" s="66"/>
      <c r="K331" s="66"/>
      <c r="L331" s="66"/>
      <c r="M331" s="66"/>
      <c r="N331" s="66"/>
      <c r="O331" s="66"/>
      <c r="P331" s="66"/>
      <c r="Q331" s="66"/>
      <c r="R331" s="66"/>
      <c r="S331" s="66"/>
      <c r="T331" s="66"/>
      <c r="U331" s="66"/>
      <c r="V331" s="66"/>
      <c r="W331" s="66"/>
      <c r="X331" s="35"/>
      <c r="Y331" s="5"/>
      <c r="Z331" s="5"/>
      <c r="AA331" s="5"/>
      <c r="AB331" s="5"/>
      <c r="AC331" s="5"/>
      <c r="AD331" s="5"/>
      <c r="AE331" s="5"/>
      <c r="AF331" s="5"/>
      <c r="AG331" s="5"/>
      <c r="AH331" s="5"/>
      <c r="AI331" s="5"/>
      <c r="AJ331" s="35"/>
      <c r="AK331" s="35"/>
      <c r="AL331" s="35"/>
      <c r="AM331" s="35"/>
      <c r="AN331" s="62"/>
      <c r="AO331" s="62"/>
      <c r="AP331" s="62"/>
      <c r="AQ331" s="62"/>
      <c r="AR331" s="62"/>
      <c r="AS331" s="62"/>
      <c r="AT331" s="62"/>
      <c r="AU331" s="62"/>
      <c r="AV331" s="62"/>
      <c r="AW331" s="62"/>
      <c r="AX331" s="62"/>
      <c r="AY331" s="62"/>
      <c r="AZ331" s="62"/>
      <c r="BA331" s="62"/>
      <c r="BB331" s="62"/>
      <c r="BC331" s="5"/>
      <c r="BD331" s="5"/>
      <c r="BE331" s="5"/>
      <c r="BF331" s="5"/>
      <c r="BG331" s="5"/>
      <c r="BH331" s="5"/>
      <c r="BI331" s="5"/>
      <c r="BJ331" s="5"/>
      <c r="BK331" s="5"/>
      <c r="BL331" s="5"/>
      <c r="BM331" s="5"/>
      <c r="BN331" s="5"/>
      <c r="BO331" s="5"/>
      <c r="BP331" s="5"/>
      <c r="BQ331" s="5"/>
      <c r="BR331" s="62"/>
      <c r="BS331" s="62"/>
      <c r="BT331" s="62"/>
      <c r="BU331" s="62"/>
      <c r="BV331" s="62"/>
      <c r="BW331" s="62"/>
      <c r="BX331" s="62"/>
      <c r="BY331" s="62"/>
      <c r="BZ331" s="62"/>
      <c r="CA331" s="62"/>
      <c r="CB331" s="62"/>
      <c r="CC331" s="62"/>
      <c r="CD331" s="62"/>
      <c r="CE331" s="62"/>
      <c r="CF331" s="62"/>
      <c r="CG331" s="5"/>
      <c r="CH331" s="5"/>
      <c r="CI331" s="5"/>
      <c r="CJ331" s="5"/>
      <c r="CK331" s="5"/>
      <c r="CL331" s="5"/>
      <c r="CM331" s="5"/>
      <c r="CN331" s="5"/>
      <c r="CO331" s="5"/>
      <c r="CP331" s="5"/>
      <c r="CQ331" s="5"/>
      <c r="CR331" s="5"/>
      <c r="CS331" s="5"/>
      <c r="CT331" s="5"/>
      <c r="CU331" s="5"/>
      <c r="CV331" s="62"/>
      <c r="CW331" s="62"/>
      <c r="CX331" s="62"/>
      <c r="CY331" s="62"/>
      <c r="CZ331" s="62"/>
      <c r="DA331" s="62"/>
      <c r="DB331" s="62"/>
      <c r="DC331" s="62"/>
      <c r="DD331" s="62"/>
      <c r="DE331" s="62"/>
      <c r="DF331" s="62"/>
      <c r="DG331" s="62"/>
      <c r="DH331" s="62"/>
      <c r="DI331" s="62"/>
      <c r="DJ331" s="62"/>
      <c r="DK331" s="5"/>
      <c r="DL331" s="5"/>
      <c r="DM331" s="5"/>
      <c r="DN331" s="5"/>
      <c r="DO331" s="5"/>
      <c r="DP331" s="5"/>
      <c r="DQ331" s="5"/>
      <c r="DR331" s="5"/>
      <c r="DS331" s="5"/>
      <c r="DT331" s="5"/>
      <c r="DU331" s="5"/>
      <c r="DV331" s="5"/>
      <c r="DW331" s="5"/>
      <c r="DX331" s="5"/>
      <c r="DY331" s="5"/>
      <c r="DZ331" s="62"/>
      <c r="EA331" s="62"/>
      <c r="EB331" s="62"/>
      <c r="EC331" s="62"/>
      <c r="ED331" s="62"/>
      <c r="EE331" s="62"/>
      <c r="EF331" s="62"/>
      <c r="EG331" s="62"/>
      <c r="EH331" s="62"/>
      <c r="EI331" s="62"/>
      <c r="EJ331" s="62"/>
      <c r="EK331" s="62"/>
      <c r="EL331" s="62"/>
      <c r="EM331" s="62"/>
      <c r="EN331" s="62"/>
      <c r="EO331" s="5"/>
      <c r="EP331" s="5"/>
      <c r="EQ331" s="5"/>
      <c r="ER331" s="5"/>
      <c r="ES331" s="5"/>
      <c r="ET331" s="5"/>
      <c r="EU331" s="5"/>
      <c r="EV331" s="5"/>
      <c r="EW331" s="5"/>
      <c r="EX331" s="5"/>
      <c r="EY331" s="5"/>
      <c r="EZ331" s="5"/>
      <c r="FA331" s="5"/>
      <c r="FB331" s="5"/>
      <c r="FC331" s="5"/>
      <c r="FD331" s="62"/>
      <c r="FE331" s="62"/>
      <c r="FF331" s="62"/>
      <c r="FG331" s="62"/>
      <c r="FH331" s="62"/>
      <c r="FI331" s="62"/>
      <c r="FJ331" s="62"/>
      <c r="FK331" s="62"/>
      <c r="FL331" s="62"/>
      <c r="FM331" s="62"/>
      <c r="FN331" s="62"/>
      <c r="FO331" s="62"/>
      <c r="FP331" s="62"/>
      <c r="FQ331" s="62"/>
      <c r="FR331" s="62"/>
      <c r="FS331" s="5"/>
      <c r="FT331" s="5"/>
      <c r="FU331" s="5"/>
      <c r="FV331" s="5"/>
      <c r="FW331" s="5"/>
      <c r="FX331" s="5"/>
      <c r="FY331" s="5"/>
      <c r="FZ331" s="5"/>
      <c r="GA331" s="5"/>
      <c r="GB331" s="5"/>
      <c r="GC331" s="5"/>
      <c r="GD331" s="5"/>
      <c r="GE331" s="5"/>
      <c r="GF331" s="5"/>
      <c r="GG331" s="5"/>
      <c r="GH331" s="62"/>
      <c r="GI331" s="62"/>
      <c r="GJ331" s="62"/>
      <c r="GK331" s="62"/>
      <c r="GL331" s="62"/>
      <c r="GM331" s="62"/>
      <c r="GN331" s="62"/>
      <c r="GO331" s="62"/>
      <c r="GP331" s="62"/>
      <c r="GQ331" s="62"/>
      <c r="GR331" s="62"/>
      <c r="GS331" s="62"/>
      <c r="GT331" s="62"/>
      <c r="GU331" s="62"/>
      <c r="GV331" s="62"/>
      <c r="GW331" s="5"/>
      <c r="GX331" s="5"/>
      <c r="GY331" s="5"/>
      <c r="GZ331" s="5"/>
      <c r="HA331" s="5"/>
      <c r="HB331" s="5"/>
      <c r="HC331" s="5"/>
      <c r="HD331" s="5"/>
      <c r="HE331" s="5"/>
      <c r="HF331" s="5"/>
      <c r="HG331" s="5"/>
      <c r="HH331" s="5"/>
      <c r="HI331" s="5"/>
      <c r="HJ331" s="5"/>
      <c r="HK331" s="5"/>
      <c r="HL331" s="62"/>
      <c r="HM331" s="62"/>
      <c r="HN331" s="62"/>
      <c r="HO331" s="62"/>
      <c r="HP331" s="62"/>
      <c r="HQ331" s="62"/>
      <c r="HR331" s="62"/>
      <c r="HS331" s="62"/>
      <c r="HT331" s="62"/>
      <c r="HU331" s="62"/>
      <c r="HV331" s="62"/>
      <c r="HW331" s="62"/>
      <c r="HX331" s="62"/>
      <c r="HY331" s="62"/>
      <c r="HZ331" s="62"/>
      <c r="IA331" s="5"/>
      <c r="IB331" s="5"/>
      <c r="IC331" s="5"/>
      <c r="ID331" s="5"/>
      <c r="IE331" s="5"/>
      <c r="IF331" s="5"/>
      <c r="IG331" s="5"/>
      <c r="IH331" s="5"/>
      <c r="II331" s="5"/>
      <c r="IJ331" s="5"/>
      <c r="IK331" s="5"/>
      <c r="IL331" s="5"/>
      <c r="IM331" s="5"/>
      <c r="IN331" s="5"/>
      <c r="IO331" s="5"/>
      <c r="IP331" s="62"/>
      <c r="IQ331" s="62"/>
      <c r="IR331" s="62"/>
      <c r="IS331" s="62"/>
      <c r="IT331" s="62"/>
      <c r="IU331" s="62"/>
      <c r="IV331" s="62"/>
      <c r="IW331" s="62"/>
      <c r="IX331" s="62"/>
      <c r="IY331" s="62"/>
      <c r="IZ331" s="62"/>
      <c r="JA331" s="62"/>
      <c r="JB331" s="62"/>
      <c r="JC331" s="62"/>
      <c r="JD331" s="62"/>
      <c r="JE331" s="5"/>
      <c r="JF331" s="5"/>
      <c r="JG331" s="5"/>
      <c r="JH331" s="5"/>
      <c r="JI331" s="5"/>
      <c r="JJ331" s="5"/>
      <c r="JK331" s="5"/>
      <c r="JL331" s="5"/>
      <c r="JM331" s="5"/>
      <c r="JN331" s="5"/>
      <c r="JO331" s="5"/>
      <c r="JP331" s="5"/>
      <c r="JQ331" s="5"/>
      <c r="JR331" s="5"/>
      <c r="JS331" s="5"/>
      <c r="JT331" s="62"/>
      <c r="JU331" s="62"/>
      <c r="JV331" s="62"/>
      <c r="JW331" s="62"/>
      <c r="JX331" s="62"/>
      <c r="JY331" s="62"/>
      <c r="JZ331" s="62"/>
      <c r="KA331" s="62"/>
      <c r="KB331" s="62"/>
      <c r="KC331" s="62"/>
      <c r="KD331" s="62"/>
      <c r="KE331" s="62"/>
      <c r="KF331" s="62"/>
      <c r="KG331" s="62"/>
      <c r="KH331" s="62"/>
      <c r="KI331" s="5"/>
      <c r="KJ331" s="5"/>
      <c r="KK331" s="5"/>
      <c r="KL331" s="5"/>
      <c r="KM331" s="5"/>
      <c r="KN331" s="5"/>
      <c r="KO331" s="5"/>
      <c r="KP331" s="5"/>
      <c r="KQ331" s="5"/>
      <c r="KR331" s="5"/>
      <c r="KS331" s="5"/>
      <c r="KT331" s="5"/>
      <c r="KU331" s="5"/>
      <c r="KV331" s="5"/>
      <c r="KW331" s="5"/>
      <c r="KX331" s="62"/>
      <c r="KY331" s="62"/>
      <c r="KZ331" s="62"/>
      <c r="LA331" s="62"/>
      <c r="LB331" s="62"/>
      <c r="LC331" s="62"/>
      <c r="LD331" s="62"/>
      <c r="LE331" s="62"/>
      <c r="LF331" s="62"/>
      <c r="LG331" s="62"/>
      <c r="LH331" s="62"/>
      <c r="LI331" s="62"/>
      <c r="LJ331" s="62"/>
      <c r="LK331" s="62"/>
      <c r="LL331" s="62"/>
    </row>
    <row r="332" spans="1:324" x14ac:dyDescent="0.35">
      <c r="A332" s="131">
        <v>328</v>
      </c>
      <c r="B332" s="170"/>
      <c r="C332" s="170"/>
      <c r="D332" s="152">
        <v>644</v>
      </c>
      <c r="E332" s="72" t="str">
        <f>'BVEM Scorecard'!F331</f>
        <v>Solar + Storage</v>
      </c>
      <c r="F332" s="96"/>
      <c r="G332" s="96"/>
      <c r="H332" s="96"/>
      <c r="I332" s="96"/>
      <c r="J332" s="66"/>
      <c r="K332" s="66"/>
      <c r="L332" s="66"/>
      <c r="M332" s="66"/>
      <c r="N332" s="66"/>
      <c r="O332" s="66"/>
      <c r="P332" s="66"/>
      <c r="Q332" s="66"/>
      <c r="R332" s="66"/>
      <c r="S332" s="66"/>
      <c r="T332" s="66"/>
      <c r="U332" s="66"/>
      <c r="V332" s="66"/>
      <c r="W332" s="66"/>
      <c r="X332" s="35"/>
      <c r="Y332" s="5"/>
      <c r="Z332" s="5"/>
      <c r="AA332" s="5"/>
      <c r="AB332" s="5"/>
      <c r="AC332" s="5"/>
      <c r="AD332" s="5"/>
      <c r="AE332" s="5"/>
      <c r="AF332" s="5"/>
      <c r="AG332" s="5"/>
      <c r="AH332" s="5"/>
      <c r="AI332" s="5"/>
      <c r="AJ332" s="35"/>
      <c r="AK332" s="35"/>
      <c r="AL332" s="35"/>
      <c r="AM332" s="35"/>
      <c r="AN332" s="62"/>
      <c r="AO332" s="62"/>
      <c r="AP332" s="62"/>
      <c r="AQ332" s="62"/>
      <c r="AR332" s="62"/>
      <c r="AS332" s="62"/>
      <c r="AT332" s="62"/>
      <c r="AU332" s="62"/>
      <c r="AV332" s="62"/>
      <c r="AW332" s="62"/>
      <c r="AX332" s="62"/>
      <c r="AY332" s="62"/>
      <c r="AZ332" s="62"/>
      <c r="BA332" s="62"/>
      <c r="BB332" s="62"/>
      <c r="BC332" s="5"/>
      <c r="BD332" s="5"/>
      <c r="BE332" s="5"/>
      <c r="BF332" s="5"/>
      <c r="BG332" s="5"/>
      <c r="BH332" s="5"/>
      <c r="BI332" s="5"/>
      <c r="BJ332" s="5"/>
      <c r="BK332" s="5"/>
      <c r="BL332" s="5"/>
      <c r="BM332" s="5"/>
      <c r="BN332" s="5"/>
      <c r="BO332" s="5"/>
      <c r="BP332" s="5"/>
      <c r="BQ332" s="5"/>
      <c r="BR332" s="62"/>
      <c r="BS332" s="62"/>
      <c r="BT332" s="62"/>
      <c r="BU332" s="62"/>
      <c r="BV332" s="62"/>
      <c r="BW332" s="62"/>
      <c r="BX332" s="62"/>
      <c r="BY332" s="62"/>
      <c r="BZ332" s="62"/>
      <c r="CA332" s="62"/>
      <c r="CB332" s="62"/>
      <c r="CC332" s="62"/>
      <c r="CD332" s="62"/>
      <c r="CE332" s="62"/>
      <c r="CF332" s="62"/>
      <c r="CG332" s="5"/>
      <c r="CH332" s="5"/>
      <c r="CI332" s="5"/>
      <c r="CJ332" s="5"/>
      <c r="CK332" s="5"/>
      <c r="CL332" s="5"/>
      <c r="CM332" s="5"/>
      <c r="CN332" s="5"/>
      <c r="CO332" s="5"/>
      <c r="CP332" s="5"/>
      <c r="CQ332" s="5"/>
      <c r="CR332" s="5"/>
      <c r="CS332" s="5"/>
      <c r="CT332" s="5"/>
      <c r="CU332" s="5"/>
      <c r="CV332" s="62"/>
      <c r="CW332" s="62"/>
      <c r="CX332" s="62"/>
      <c r="CY332" s="62"/>
      <c r="CZ332" s="62"/>
      <c r="DA332" s="62"/>
      <c r="DB332" s="62"/>
      <c r="DC332" s="62"/>
      <c r="DD332" s="62"/>
      <c r="DE332" s="62"/>
      <c r="DF332" s="62"/>
      <c r="DG332" s="62"/>
      <c r="DH332" s="62"/>
      <c r="DI332" s="62"/>
      <c r="DJ332" s="62"/>
      <c r="DK332" s="5"/>
      <c r="DL332" s="5"/>
      <c r="DM332" s="5"/>
      <c r="DN332" s="5"/>
      <c r="DO332" s="5"/>
      <c r="DP332" s="5"/>
      <c r="DQ332" s="5"/>
      <c r="DR332" s="5"/>
      <c r="DS332" s="5"/>
      <c r="DT332" s="5"/>
      <c r="DU332" s="5"/>
      <c r="DV332" s="5"/>
      <c r="DW332" s="5"/>
      <c r="DX332" s="5"/>
      <c r="DY332" s="5"/>
      <c r="DZ332" s="62"/>
      <c r="EA332" s="62"/>
      <c r="EB332" s="62"/>
      <c r="EC332" s="62"/>
      <c r="ED332" s="62"/>
      <c r="EE332" s="62"/>
      <c r="EF332" s="62"/>
      <c r="EG332" s="62"/>
      <c r="EH332" s="62"/>
      <c r="EI332" s="62"/>
      <c r="EJ332" s="62"/>
      <c r="EK332" s="62"/>
      <c r="EL332" s="62"/>
      <c r="EM332" s="62"/>
      <c r="EN332" s="62"/>
      <c r="EO332" s="5"/>
      <c r="EP332" s="5"/>
      <c r="EQ332" s="5"/>
      <c r="ER332" s="5"/>
      <c r="ES332" s="5"/>
      <c r="ET332" s="5"/>
      <c r="EU332" s="5"/>
      <c r="EV332" s="5"/>
      <c r="EW332" s="5"/>
      <c r="EX332" s="5"/>
      <c r="EY332" s="5"/>
      <c r="EZ332" s="5"/>
      <c r="FA332" s="5"/>
      <c r="FB332" s="5"/>
      <c r="FC332" s="5"/>
      <c r="FD332" s="62"/>
      <c r="FE332" s="62"/>
      <c r="FF332" s="62"/>
      <c r="FG332" s="62"/>
      <c r="FH332" s="62"/>
      <c r="FI332" s="62"/>
      <c r="FJ332" s="62"/>
      <c r="FK332" s="62"/>
      <c r="FL332" s="62"/>
      <c r="FM332" s="62"/>
      <c r="FN332" s="62"/>
      <c r="FO332" s="62"/>
      <c r="FP332" s="62"/>
      <c r="FQ332" s="62"/>
      <c r="FR332" s="62"/>
      <c r="FS332" s="5"/>
      <c r="FT332" s="5"/>
      <c r="FU332" s="5"/>
      <c r="FV332" s="5"/>
      <c r="FW332" s="5"/>
      <c r="FX332" s="5"/>
      <c r="FY332" s="5"/>
      <c r="FZ332" s="5"/>
      <c r="GA332" s="5"/>
      <c r="GB332" s="5"/>
      <c r="GC332" s="5"/>
      <c r="GD332" s="5"/>
      <c r="GE332" s="5"/>
      <c r="GF332" s="5"/>
      <c r="GG332" s="5"/>
      <c r="GH332" s="62"/>
      <c r="GI332" s="62"/>
      <c r="GJ332" s="62"/>
      <c r="GK332" s="62"/>
      <c r="GL332" s="62"/>
      <c r="GM332" s="62"/>
      <c r="GN332" s="62"/>
      <c r="GO332" s="62"/>
      <c r="GP332" s="62"/>
      <c r="GQ332" s="62"/>
      <c r="GR332" s="62"/>
      <c r="GS332" s="62"/>
      <c r="GT332" s="62"/>
      <c r="GU332" s="62"/>
      <c r="GV332" s="62"/>
      <c r="GW332" s="5"/>
      <c r="GX332" s="5"/>
      <c r="GY332" s="5"/>
      <c r="GZ332" s="5"/>
      <c r="HA332" s="5"/>
      <c r="HB332" s="5"/>
      <c r="HC332" s="5"/>
      <c r="HD332" s="5"/>
      <c r="HE332" s="5"/>
      <c r="HF332" s="5"/>
      <c r="HG332" s="5"/>
      <c r="HH332" s="5"/>
      <c r="HI332" s="5"/>
      <c r="HJ332" s="5"/>
      <c r="HK332" s="5"/>
      <c r="HL332" s="62"/>
      <c r="HM332" s="62"/>
      <c r="HN332" s="62"/>
      <c r="HO332" s="62"/>
      <c r="HP332" s="62"/>
      <c r="HQ332" s="62"/>
      <c r="HR332" s="62"/>
      <c r="HS332" s="62"/>
      <c r="HT332" s="62"/>
      <c r="HU332" s="62"/>
      <c r="HV332" s="62"/>
      <c r="HW332" s="62"/>
      <c r="HX332" s="62"/>
      <c r="HY332" s="62"/>
      <c r="HZ332" s="62"/>
      <c r="IA332" s="5"/>
      <c r="IB332" s="5"/>
      <c r="IC332" s="5"/>
      <c r="ID332" s="5"/>
      <c r="IE332" s="5"/>
      <c r="IF332" s="5"/>
      <c r="IG332" s="5"/>
      <c r="IH332" s="5"/>
      <c r="II332" s="5"/>
      <c r="IJ332" s="5"/>
      <c r="IK332" s="5"/>
      <c r="IL332" s="5"/>
      <c r="IM332" s="5"/>
      <c r="IN332" s="5"/>
      <c r="IO332" s="5"/>
      <c r="IP332" s="62"/>
      <c r="IQ332" s="62"/>
      <c r="IR332" s="62"/>
      <c r="IS332" s="62"/>
      <c r="IT332" s="62"/>
      <c r="IU332" s="62"/>
      <c r="IV332" s="62"/>
      <c r="IW332" s="62"/>
      <c r="IX332" s="62"/>
      <c r="IY332" s="62"/>
      <c r="IZ332" s="62"/>
      <c r="JA332" s="62"/>
      <c r="JB332" s="62"/>
      <c r="JC332" s="62"/>
      <c r="JD332" s="62"/>
      <c r="JE332" s="5"/>
      <c r="JF332" s="5"/>
      <c r="JG332" s="5"/>
      <c r="JH332" s="5"/>
      <c r="JI332" s="5"/>
      <c r="JJ332" s="5"/>
      <c r="JK332" s="5"/>
      <c r="JL332" s="5"/>
      <c r="JM332" s="5"/>
      <c r="JN332" s="5"/>
      <c r="JO332" s="5"/>
      <c r="JP332" s="5"/>
      <c r="JQ332" s="5"/>
      <c r="JR332" s="5"/>
      <c r="JS332" s="5"/>
      <c r="JT332" s="62"/>
      <c r="JU332" s="62"/>
      <c r="JV332" s="62"/>
      <c r="JW332" s="62"/>
      <c r="JX332" s="62"/>
      <c r="JY332" s="62"/>
      <c r="JZ332" s="62"/>
      <c r="KA332" s="62"/>
      <c r="KB332" s="62"/>
      <c r="KC332" s="62"/>
      <c r="KD332" s="62"/>
      <c r="KE332" s="62"/>
      <c r="KF332" s="62"/>
      <c r="KG332" s="62"/>
      <c r="KH332" s="62"/>
      <c r="KI332" s="5"/>
      <c r="KJ332" s="5"/>
      <c r="KK332" s="5"/>
      <c r="KL332" s="5"/>
      <c r="KM332" s="5"/>
      <c r="KN332" s="5"/>
      <c r="KO332" s="5"/>
      <c r="KP332" s="5"/>
      <c r="KQ332" s="5"/>
      <c r="KR332" s="5"/>
      <c r="KS332" s="5"/>
      <c r="KT332" s="5"/>
      <c r="KU332" s="5"/>
      <c r="KV332" s="5"/>
      <c r="KW332" s="5"/>
      <c r="KX332" s="62"/>
      <c r="KY332" s="62"/>
      <c r="KZ332" s="62"/>
      <c r="LA332" s="62"/>
      <c r="LB332" s="62"/>
      <c r="LC332" s="62"/>
      <c r="LD332" s="62"/>
      <c r="LE332" s="62"/>
      <c r="LF332" s="62"/>
      <c r="LG332" s="62"/>
      <c r="LH332" s="62"/>
      <c r="LI332" s="62"/>
      <c r="LJ332" s="62"/>
      <c r="LK332" s="62"/>
      <c r="LL332" s="62"/>
    </row>
    <row r="333" spans="1:324" x14ac:dyDescent="0.35">
      <c r="A333" s="131">
        <v>329</v>
      </c>
      <c r="B333" s="170"/>
      <c r="C333" s="170"/>
      <c r="D333" s="152">
        <v>695</v>
      </c>
      <c r="E333" s="72" t="str">
        <f>'BVEM Scorecard'!F332</f>
        <v>Solar + Storage</v>
      </c>
      <c r="F333" s="96"/>
      <c r="G333" s="96"/>
      <c r="H333" s="96"/>
      <c r="I333" s="96"/>
      <c r="J333" s="66"/>
      <c r="K333" s="66"/>
      <c r="L333" s="66"/>
      <c r="M333" s="66"/>
      <c r="N333" s="66"/>
      <c r="O333" s="66"/>
      <c r="P333" s="66"/>
      <c r="Q333" s="66"/>
      <c r="R333" s="66"/>
      <c r="S333" s="66"/>
      <c r="T333" s="66"/>
      <c r="U333" s="66"/>
      <c r="V333" s="66"/>
      <c r="W333" s="66"/>
      <c r="X333" s="35"/>
      <c r="Y333" s="5"/>
      <c r="Z333" s="5"/>
      <c r="AA333" s="5"/>
      <c r="AB333" s="5"/>
      <c r="AC333" s="5"/>
      <c r="AD333" s="5"/>
      <c r="AE333" s="5"/>
      <c r="AF333" s="5"/>
      <c r="AG333" s="5"/>
      <c r="AH333" s="5"/>
      <c r="AI333" s="5"/>
      <c r="AJ333" s="35"/>
      <c r="AK333" s="35"/>
      <c r="AL333" s="35"/>
      <c r="AM333" s="35"/>
      <c r="AN333" s="62"/>
      <c r="AO333" s="62"/>
      <c r="AP333" s="62"/>
      <c r="AQ333" s="62"/>
      <c r="AR333" s="62"/>
      <c r="AS333" s="62"/>
      <c r="AT333" s="62"/>
      <c r="AU333" s="62"/>
      <c r="AV333" s="62"/>
      <c r="AW333" s="62"/>
      <c r="AX333" s="62"/>
      <c r="AY333" s="62"/>
      <c r="AZ333" s="62"/>
      <c r="BA333" s="62"/>
      <c r="BB333" s="62"/>
      <c r="BC333" s="5"/>
      <c r="BD333" s="5"/>
      <c r="BE333" s="5"/>
      <c r="BF333" s="5"/>
      <c r="BG333" s="5"/>
      <c r="BH333" s="5"/>
      <c r="BI333" s="5"/>
      <c r="BJ333" s="5"/>
      <c r="BK333" s="5"/>
      <c r="BL333" s="5"/>
      <c r="BM333" s="5"/>
      <c r="BN333" s="5"/>
      <c r="BO333" s="5"/>
      <c r="BP333" s="5"/>
      <c r="BQ333" s="5"/>
      <c r="BR333" s="62"/>
      <c r="BS333" s="62"/>
      <c r="BT333" s="62"/>
      <c r="BU333" s="62"/>
      <c r="BV333" s="62"/>
      <c r="BW333" s="62"/>
      <c r="BX333" s="62"/>
      <c r="BY333" s="62"/>
      <c r="BZ333" s="62"/>
      <c r="CA333" s="62"/>
      <c r="CB333" s="62"/>
      <c r="CC333" s="62"/>
      <c r="CD333" s="62"/>
      <c r="CE333" s="62"/>
      <c r="CF333" s="62"/>
      <c r="CG333" s="5"/>
      <c r="CH333" s="5"/>
      <c r="CI333" s="5"/>
      <c r="CJ333" s="5"/>
      <c r="CK333" s="5"/>
      <c r="CL333" s="5"/>
      <c r="CM333" s="5"/>
      <c r="CN333" s="5"/>
      <c r="CO333" s="5"/>
      <c r="CP333" s="5"/>
      <c r="CQ333" s="5"/>
      <c r="CR333" s="5"/>
      <c r="CS333" s="5"/>
      <c r="CT333" s="5"/>
      <c r="CU333" s="5"/>
      <c r="CV333" s="62"/>
      <c r="CW333" s="62"/>
      <c r="CX333" s="62"/>
      <c r="CY333" s="62"/>
      <c r="CZ333" s="62"/>
      <c r="DA333" s="62"/>
      <c r="DB333" s="62"/>
      <c r="DC333" s="62"/>
      <c r="DD333" s="62"/>
      <c r="DE333" s="62"/>
      <c r="DF333" s="62"/>
      <c r="DG333" s="62"/>
      <c r="DH333" s="62"/>
      <c r="DI333" s="62"/>
      <c r="DJ333" s="62"/>
      <c r="DK333" s="5"/>
      <c r="DL333" s="5"/>
      <c r="DM333" s="5"/>
      <c r="DN333" s="5"/>
      <c r="DO333" s="5"/>
      <c r="DP333" s="5"/>
      <c r="DQ333" s="5"/>
      <c r="DR333" s="5"/>
      <c r="DS333" s="5"/>
      <c r="DT333" s="5"/>
      <c r="DU333" s="5"/>
      <c r="DV333" s="5"/>
      <c r="DW333" s="5"/>
      <c r="DX333" s="5"/>
      <c r="DY333" s="5"/>
      <c r="DZ333" s="62"/>
      <c r="EA333" s="62"/>
      <c r="EB333" s="62"/>
      <c r="EC333" s="62"/>
      <c r="ED333" s="62"/>
      <c r="EE333" s="62"/>
      <c r="EF333" s="62"/>
      <c r="EG333" s="62"/>
      <c r="EH333" s="62"/>
      <c r="EI333" s="62"/>
      <c r="EJ333" s="62"/>
      <c r="EK333" s="62"/>
      <c r="EL333" s="62"/>
      <c r="EM333" s="62"/>
      <c r="EN333" s="62"/>
      <c r="EO333" s="5"/>
      <c r="EP333" s="5"/>
      <c r="EQ333" s="5"/>
      <c r="ER333" s="5"/>
      <c r="ES333" s="5"/>
      <c r="ET333" s="5"/>
      <c r="EU333" s="5"/>
      <c r="EV333" s="5"/>
      <c r="EW333" s="5"/>
      <c r="EX333" s="5"/>
      <c r="EY333" s="5"/>
      <c r="EZ333" s="5"/>
      <c r="FA333" s="5"/>
      <c r="FB333" s="5"/>
      <c r="FC333" s="5"/>
      <c r="FD333" s="62"/>
      <c r="FE333" s="62"/>
      <c r="FF333" s="62"/>
      <c r="FG333" s="62"/>
      <c r="FH333" s="62"/>
      <c r="FI333" s="62"/>
      <c r="FJ333" s="62"/>
      <c r="FK333" s="62"/>
      <c r="FL333" s="62"/>
      <c r="FM333" s="62"/>
      <c r="FN333" s="62"/>
      <c r="FO333" s="62"/>
      <c r="FP333" s="62"/>
      <c r="FQ333" s="62"/>
      <c r="FR333" s="62"/>
      <c r="FS333" s="5"/>
      <c r="FT333" s="5"/>
      <c r="FU333" s="5"/>
      <c r="FV333" s="5"/>
      <c r="FW333" s="5"/>
      <c r="FX333" s="5"/>
      <c r="FY333" s="5"/>
      <c r="FZ333" s="5"/>
      <c r="GA333" s="5"/>
      <c r="GB333" s="5"/>
      <c r="GC333" s="5"/>
      <c r="GD333" s="5"/>
      <c r="GE333" s="5"/>
      <c r="GF333" s="5"/>
      <c r="GG333" s="5"/>
      <c r="GH333" s="62"/>
      <c r="GI333" s="62"/>
      <c r="GJ333" s="62"/>
      <c r="GK333" s="62"/>
      <c r="GL333" s="62"/>
      <c r="GM333" s="62"/>
      <c r="GN333" s="62"/>
      <c r="GO333" s="62"/>
      <c r="GP333" s="62"/>
      <c r="GQ333" s="62"/>
      <c r="GR333" s="62"/>
      <c r="GS333" s="62"/>
      <c r="GT333" s="62"/>
      <c r="GU333" s="62"/>
      <c r="GV333" s="62"/>
      <c r="GW333" s="5"/>
      <c r="GX333" s="5"/>
      <c r="GY333" s="5"/>
      <c r="GZ333" s="5"/>
      <c r="HA333" s="5"/>
      <c r="HB333" s="5"/>
      <c r="HC333" s="5"/>
      <c r="HD333" s="5"/>
      <c r="HE333" s="5"/>
      <c r="HF333" s="5"/>
      <c r="HG333" s="5"/>
      <c r="HH333" s="5"/>
      <c r="HI333" s="5"/>
      <c r="HJ333" s="5"/>
      <c r="HK333" s="5"/>
      <c r="HL333" s="62"/>
      <c r="HM333" s="62"/>
      <c r="HN333" s="62"/>
      <c r="HO333" s="62"/>
      <c r="HP333" s="62"/>
      <c r="HQ333" s="62"/>
      <c r="HR333" s="62"/>
      <c r="HS333" s="62"/>
      <c r="HT333" s="62"/>
      <c r="HU333" s="62"/>
      <c r="HV333" s="62"/>
      <c r="HW333" s="62"/>
      <c r="HX333" s="62"/>
      <c r="HY333" s="62"/>
      <c r="HZ333" s="62"/>
      <c r="IA333" s="5"/>
      <c r="IB333" s="5"/>
      <c r="IC333" s="5"/>
      <c r="ID333" s="5"/>
      <c r="IE333" s="5"/>
      <c r="IF333" s="5"/>
      <c r="IG333" s="5"/>
      <c r="IH333" s="5"/>
      <c r="II333" s="5"/>
      <c r="IJ333" s="5"/>
      <c r="IK333" s="5"/>
      <c r="IL333" s="5"/>
      <c r="IM333" s="5"/>
      <c r="IN333" s="5"/>
      <c r="IO333" s="5"/>
      <c r="IP333" s="62"/>
      <c r="IQ333" s="62"/>
      <c r="IR333" s="62"/>
      <c r="IS333" s="62"/>
      <c r="IT333" s="62"/>
      <c r="IU333" s="62"/>
      <c r="IV333" s="62"/>
      <c r="IW333" s="62"/>
      <c r="IX333" s="62"/>
      <c r="IY333" s="62"/>
      <c r="IZ333" s="62"/>
      <c r="JA333" s="62"/>
      <c r="JB333" s="62"/>
      <c r="JC333" s="62"/>
      <c r="JD333" s="62"/>
      <c r="JE333" s="5"/>
      <c r="JF333" s="5"/>
      <c r="JG333" s="5"/>
      <c r="JH333" s="5"/>
      <c r="JI333" s="5"/>
      <c r="JJ333" s="5"/>
      <c r="JK333" s="5"/>
      <c r="JL333" s="5"/>
      <c r="JM333" s="5"/>
      <c r="JN333" s="5"/>
      <c r="JO333" s="5"/>
      <c r="JP333" s="5"/>
      <c r="JQ333" s="5"/>
      <c r="JR333" s="5"/>
      <c r="JS333" s="5"/>
      <c r="JT333" s="62"/>
      <c r="JU333" s="62"/>
      <c r="JV333" s="62"/>
      <c r="JW333" s="62"/>
      <c r="JX333" s="62"/>
      <c r="JY333" s="62"/>
      <c r="JZ333" s="62"/>
      <c r="KA333" s="62"/>
      <c r="KB333" s="62"/>
      <c r="KC333" s="62"/>
      <c r="KD333" s="62"/>
      <c r="KE333" s="62"/>
      <c r="KF333" s="62"/>
      <c r="KG333" s="62"/>
      <c r="KH333" s="62"/>
      <c r="KI333" s="5"/>
      <c r="KJ333" s="5"/>
      <c r="KK333" s="5"/>
      <c r="KL333" s="5"/>
      <c r="KM333" s="5"/>
      <c r="KN333" s="5"/>
      <c r="KO333" s="5"/>
      <c r="KP333" s="5"/>
      <c r="KQ333" s="5"/>
      <c r="KR333" s="5"/>
      <c r="KS333" s="5"/>
      <c r="KT333" s="5"/>
      <c r="KU333" s="5"/>
      <c r="KV333" s="5"/>
      <c r="KW333" s="5"/>
      <c r="KX333" s="62"/>
      <c r="KY333" s="62"/>
      <c r="KZ333" s="62"/>
      <c r="LA333" s="62"/>
      <c r="LB333" s="62"/>
      <c r="LC333" s="62"/>
      <c r="LD333" s="62"/>
      <c r="LE333" s="62"/>
      <c r="LF333" s="62"/>
      <c r="LG333" s="62"/>
      <c r="LH333" s="62"/>
      <c r="LI333" s="62"/>
      <c r="LJ333" s="62"/>
      <c r="LK333" s="62"/>
      <c r="LL333" s="62"/>
    </row>
    <row r="334" spans="1:324" x14ac:dyDescent="0.35">
      <c r="A334" s="131">
        <v>330</v>
      </c>
      <c r="B334" s="170"/>
      <c r="C334" s="170"/>
      <c r="D334" s="152">
        <v>611</v>
      </c>
      <c r="E334" s="72" t="str">
        <f>'BVEM Scorecard'!F333</f>
        <v>Solar + Storage</v>
      </c>
      <c r="F334" s="96"/>
      <c r="G334" s="96"/>
      <c r="H334" s="96"/>
      <c r="I334" s="96"/>
      <c r="J334" s="66"/>
      <c r="K334" s="66"/>
      <c r="L334" s="66"/>
      <c r="M334" s="66"/>
      <c r="N334" s="66"/>
      <c r="O334" s="66"/>
      <c r="P334" s="66"/>
      <c r="Q334" s="66"/>
      <c r="R334" s="66"/>
      <c r="S334" s="66"/>
      <c r="T334" s="66"/>
      <c r="U334" s="66"/>
      <c r="V334" s="66"/>
      <c r="W334" s="66"/>
      <c r="X334" s="35"/>
      <c r="Y334" s="5"/>
      <c r="Z334" s="5"/>
      <c r="AA334" s="5"/>
      <c r="AB334" s="5"/>
      <c r="AC334" s="5"/>
      <c r="AD334" s="5"/>
      <c r="AE334" s="5"/>
      <c r="AF334" s="5"/>
      <c r="AG334" s="5"/>
      <c r="AH334" s="5"/>
      <c r="AI334" s="5"/>
      <c r="AJ334" s="35"/>
      <c r="AK334" s="35"/>
      <c r="AL334" s="35"/>
      <c r="AM334" s="35"/>
      <c r="AN334" s="62"/>
      <c r="AO334" s="62"/>
      <c r="AP334" s="62"/>
      <c r="AQ334" s="62"/>
      <c r="AR334" s="62"/>
      <c r="AS334" s="62"/>
      <c r="AT334" s="62"/>
      <c r="AU334" s="62"/>
      <c r="AV334" s="62"/>
      <c r="AW334" s="62"/>
      <c r="AX334" s="62"/>
      <c r="AY334" s="62"/>
      <c r="AZ334" s="62"/>
      <c r="BA334" s="62"/>
      <c r="BB334" s="62"/>
      <c r="BC334" s="5"/>
      <c r="BD334" s="5"/>
      <c r="BE334" s="5"/>
      <c r="BF334" s="5"/>
      <c r="BG334" s="5"/>
      <c r="BH334" s="5"/>
      <c r="BI334" s="5"/>
      <c r="BJ334" s="5"/>
      <c r="BK334" s="5"/>
      <c r="BL334" s="5"/>
      <c r="BM334" s="5"/>
      <c r="BN334" s="5"/>
      <c r="BO334" s="5"/>
      <c r="BP334" s="5"/>
      <c r="BQ334" s="5"/>
      <c r="BR334" s="62"/>
      <c r="BS334" s="62"/>
      <c r="BT334" s="62"/>
      <c r="BU334" s="62"/>
      <c r="BV334" s="62"/>
      <c r="BW334" s="62"/>
      <c r="BX334" s="62"/>
      <c r="BY334" s="62"/>
      <c r="BZ334" s="62"/>
      <c r="CA334" s="62"/>
      <c r="CB334" s="62"/>
      <c r="CC334" s="62"/>
      <c r="CD334" s="62"/>
      <c r="CE334" s="62"/>
      <c r="CF334" s="62"/>
      <c r="CG334" s="5"/>
      <c r="CH334" s="5"/>
      <c r="CI334" s="5"/>
      <c r="CJ334" s="5"/>
      <c r="CK334" s="5"/>
      <c r="CL334" s="5"/>
      <c r="CM334" s="5"/>
      <c r="CN334" s="5"/>
      <c r="CO334" s="5"/>
      <c r="CP334" s="5"/>
      <c r="CQ334" s="5"/>
      <c r="CR334" s="5"/>
      <c r="CS334" s="5"/>
      <c r="CT334" s="5"/>
      <c r="CU334" s="5"/>
      <c r="CV334" s="62"/>
      <c r="CW334" s="62"/>
      <c r="CX334" s="62"/>
      <c r="CY334" s="62"/>
      <c r="CZ334" s="62"/>
      <c r="DA334" s="62"/>
      <c r="DB334" s="62"/>
      <c r="DC334" s="62"/>
      <c r="DD334" s="62"/>
      <c r="DE334" s="62"/>
      <c r="DF334" s="62"/>
      <c r="DG334" s="62"/>
      <c r="DH334" s="62"/>
      <c r="DI334" s="62"/>
      <c r="DJ334" s="62"/>
      <c r="DK334" s="5"/>
      <c r="DL334" s="5"/>
      <c r="DM334" s="5"/>
      <c r="DN334" s="5"/>
      <c r="DO334" s="5"/>
      <c r="DP334" s="5"/>
      <c r="DQ334" s="5"/>
      <c r="DR334" s="5"/>
      <c r="DS334" s="5"/>
      <c r="DT334" s="5"/>
      <c r="DU334" s="5"/>
      <c r="DV334" s="5"/>
      <c r="DW334" s="5"/>
      <c r="DX334" s="5"/>
      <c r="DY334" s="5"/>
      <c r="DZ334" s="62"/>
      <c r="EA334" s="62"/>
      <c r="EB334" s="62"/>
      <c r="EC334" s="62"/>
      <c r="ED334" s="62"/>
      <c r="EE334" s="62"/>
      <c r="EF334" s="62"/>
      <c r="EG334" s="62"/>
      <c r="EH334" s="62"/>
      <c r="EI334" s="62"/>
      <c r="EJ334" s="62"/>
      <c r="EK334" s="62"/>
      <c r="EL334" s="62"/>
      <c r="EM334" s="62"/>
      <c r="EN334" s="62"/>
      <c r="EO334" s="5"/>
      <c r="EP334" s="5"/>
      <c r="EQ334" s="5"/>
      <c r="ER334" s="5"/>
      <c r="ES334" s="5"/>
      <c r="ET334" s="5"/>
      <c r="EU334" s="5"/>
      <c r="EV334" s="5"/>
      <c r="EW334" s="5"/>
      <c r="EX334" s="5"/>
      <c r="EY334" s="5"/>
      <c r="EZ334" s="5"/>
      <c r="FA334" s="5"/>
      <c r="FB334" s="5"/>
      <c r="FC334" s="5"/>
      <c r="FD334" s="62"/>
      <c r="FE334" s="62"/>
      <c r="FF334" s="62"/>
      <c r="FG334" s="62"/>
      <c r="FH334" s="62"/>
      <c r="FI334" s="62"/>
      <c r="FJ334" s="62"/>
      <c r="FK334" s="62"/>
      <c r="FL334" s="62"/>
      <c r="FM334" s="62"/>
      <c r="FN334" s="62"/>
      <c r="FO334" s="62"/>
      <c r="FP334" s="62"/>
      <c r="FQ334" s="62"/>
      <c r="FR334" s="62"/>
      <c r="FS334" s="5"/>
      <c r="FT334" s="5"/>
      <c r="FU334" s="5"/>
      <c r="FV334" s="5"/>
      <c r="FW334" s="5"/>
      <c r="FX334" s="5"/>
      <c r="FY334" s="5"/>
      <c r="FZ334" s="5"/>
      <c r="GA334" s="5"/>
      <c r="GB334" s="5"/>
      <c r="GC334" s="5"/>
      <c r="GD334" s="5"/>
      <c r="GE334" s="5"/>
      <c r="GF334" s="5"/>
      <c r="GG334" s="5"/>
      <c r="GH334" s="62"/>
      <c r="GI334" s="62"/>
      <c r="GJ334" s="62"/>
      <c r="GK334" s="62"/>
      <c r="GL334" s="62"/>
      <c r="GM334" s="62"/>
      <c r="GN334" s="62"/>
      <c r="GO334" s="62"/>
      <c r="GP334" s="62"/>
      <c r="GQ334" s="62"/>
      <c r="GR334" s="62"/>
      <c r="GS334" s="62"/>
      <c r="GT334" s="62"/>
      <c r="GU334" s="62"/>
      <c r="GV334" s="62"/>
      <c r="GW334" s="5"/>
      <c r="GX334" s="5"/>
      <c r="GY334" s="5"/>
      <c r="GZ334" s="5"/>
      <c r="HA334" s="5"/>
      <c r="HB334" s="5"/>
      <c r="HC334" s="5"/>
      <c r="HD334" s="5"/>
      <c r="HE334" s="5"/>
      <c r="HF334" s="5"/>
      <c r="HG334" s="5"/>
      <c r="HH334" s="5"/>
      <c r="HI334" s="5"/>
      <c r="HJ334" s="5"/>
      <c r="HK334" s="5"/>
      <c r="HL334" s="62"/>
      <c r="HM334" s="62"/>
      <c r="HN334" s="62"/>
      <c r="HO334" s="62"/>
      <c r="HP334" s="62"/>
      <c r="HQ334" s="62"/>
      <c r="HR334" s="62"/>
      <c r="HS334" s="62"/>
      <c r="HT334" s="62"/>
      <c r="HU334" s="62"/>
      <c r="HV334" s="62"/>
      <c r="HW334" s="62"/>
      <c r="HX334" s="62"/>
      <c r="HY334" s="62"/>
      <c r="HZ334" s="62"/>
      <c r="IA334" s="5"/>
      <c r="IB334" s="5"/>
      <c r="IC334" s="5"/>
      <c r="ID334" s="5"/>
      <c r="IE334" s="5"/>
      <c r="IF334" s="5"/>
      <c r="IG334" s="5"/>
      <c r="IH334" s="5"/>
      <c r="II334" s="5"/>
      <c r="IJ334" s="5"/>
      <c r="IK334" s="5"/>
      <c r="IL334" s="5"/>
      <c r="IM334" s="5"/>
      <c r="IN334" s="5"/>
      <c r="IO334" s="5"/>
      <c r="IP334" s="62"/>
      <c r="IQ334" s="62"/>
      <c r="IR334" s="62"/>
      <c r="IS334" s="62"/>
      <c r="IT334" s="62"/>
      <c r="IU334" s="62"/>
      <c r="IV334" s="62"/>
      <c r="IW334" s="62"/>
      <c r="IX334" s="62"/>
      <c r="IY334" s="62"/>
      <c r="IZ334" s="62"/>
      <c r="JA334" s="62"/>
      <c r="JB334" s="62"/>
      <c r="JC334" s="62"/>
      <c r="JD334" s="62"/>
      <c r="JE334" s="5"/>
      <c r="JF334" s="5"/>
      <c r="JG334" s="5"/>
      <c r="JH334" s="5"/>
      <c r="JI334" s="5"/>
      <c r="JJ334" s="5"/>
      <c r="JK334" s="5"/>
      <c r="JL334" s="5"/>
      <c r="JM334" s="5"/>
      <c r="JN334" s="5"/>
      <c r="JO334" s="5"/>
      <c r="JP334" s="5"/>
      <c r="JQ334" s="5"/>
      <c r="JR334" s="5"/>
      <c r="JS334" s="5"/>
      <c r="JT334" s="62"/>
      <c r="JU334" s="62"/>
      <c r="JV334" s="62"/>
      <c r="JW334" s="62"/>
      <c r="JX334" s="62"/>
      <c r="JY334" s="62"/>
      <c r="JZ334" s="62"/>
      <c r="KA334" s="62"/>
      <c r="KB334" s="62"/>
      <c r="KC334" s="62"/>
      <c r="KD334" s="62"/>
      <c r="KE334" s="62"/>
      <c r="KF334" s="62"/>
      <c r="KG334" s="62"/>
      <c r="KH334" s="62"/>
      <c r="KI334" s="5"/>
      <c r="KJ334" s="5"/>
      <c r="KK334" s="5"/>
      <c r="KL334" s="5"/>
      <c r="KM334" s="5"/>
      <c r="KN334" s="5"/>
      <c r="KO334" s="5"/>
      <c r="KP334" s="5"/>
      <c r="KQ334" s="5"/>
      <c r="KR334" s="5"/>
      <c r="KS334" s="5"/>
      <c r="KT334" s="5"/>
      <c r="KU334" s="5"/>
      <c r="KV334" s="5"/>
      <c r="KW334" s="5"/>
      <c r="KX334" s="62"/>
      <c r="KY334" s="62"/>
      <c r="KZ334" s="62"/>
      <c r="LA334" s="62"/>
      <c r="LB334" s="62"/>
      <c r="LC334" s="62"/>
      <c r="LD334" s="62"/>
      <c r="LE334" s="62"/>
      <c r="LF334" s="62"/>
      <c r="LG334" s="62"/>
      <c r="LH334" s="62"/>
      <c r="LI334" s="62"/>
      <c r="LJ334" s="62"/>
      <c r="LK334" s="62"/>
      <c r="LL334" s="62"/>
    </row>
    <row r="335" spans="1:324" x14ac:dyDescent="0.35">
      <c r="A335" s="131">
        <v>331</v>
      </c>
      <c r="B335" s="170"/>
      <c r="C335" s="170"/>
      <c r="D335" s="152">
        <v>297</v>
      </c>
      <c r="E335" s="72" t="str">
        <f>'BVEM Scorecard'!F334</f>
        <v>Wind</v>
      </c>
      <c r="F335" s="96"/>
      <c r="G335" s="96"/>
      <c r="H335" s="96"/>
      <c r="I335" s="96"/>
      <c r="J335" s="66"/>
      <c r="K335" s="66"/>
      <c r="L335" s="66"/>
      <c r="M335" s="66"/>
      <c r="N335" s="66"/>
      <c r="O335" s="66"/>
      <c r="P335" s="66"/>
      <c r="Q335" s="66"/>
      <c r="R335" s="66"/>
      <c r="S335" s="66"/>
      <c r="T335" s="66"/>
      <c r="U335" s="66"/>
      <c r="V335" s="66"/>
      <c r="W335" s="66"/>
      <c r="X335" s="35"/>
      <c r="Y335" s="5"/>
      <c r="Z335" s="5"/>
      <c r="AA335" s="5"/>
      <c r="AB335" s="5"/>
      <c r="AC335" s="5"/>
      <c r="AD335" s="5"/>
      <c r="AE335" s="5"/>
      <c r="AF335" s="5"/>
      <c r="AG335" s="5"/>
      <c r="AH335" s="5"/>
      <c r="AI335" s="5"/>
      <c r="AJ335" s="35"/>
      <c r="AK335" s="35"/>
      <c r="AL335" s="35"/>
      <c r="AM335" s="35"/>
      <c r="AN335" s="62"/>
      <c r="AO335" s="62"/>
      <c r="AP335" s="62"/>
      <c r="AQ335" s="62"/>
      <c r="AR335" s="62"/>
      <c r="AS335" s="62"/>
      <c r="AT335" s="62"/>
      <c r="AU335" s="62"/>
      <c r="AV335" s="62"/>
      <c r="AW335" s="62"/>
      <c r="AX335" s="62"/>
      <c r="AY335" s="62"/>
      <c r="AZ335" s="62"/>
      <c r="BA335" s="62"/>
      <c r="BB335" s="62"/>
      <c r="BC335" s="5"/>
      <c r="BD335" s="5"/>
      <c r="BE335" s="5"/>
      <c r="BF335" s="5"/>
      <c r="BG335" s="5"/>
      <c r="BH335" s="5"/>
      <c r="BI335" s="5"/>
      <c r="BJ335" s="5"/>
      <c r="BK335" s="5"/>
      <c r="BL335" s="5"/>
      <c r="BM335" s="5"/>
      <c r="BN335" s="5"/>
      <c r="BO335" s="5"/>
      <c r="BP335" s="5"/>
      <c r="BQ335" s="5"/>
      <c r="BR335" s="62"/>
      <c r="BS335" s="62"/>
      <c r="BT335" s="62"/>
      <c r="BU335" s="62"/>
      <c r="BV335" s="62"/>
      <c r="BW335" s="62"/>
      <c r="BX335" s="62"/>
      <c r="BY335" s="62"/>
      <c r="BZ335" s="62"/>
      <c r="CA335" s="62"/>
      <c r="CB335" s="62"/>
      <c r="CC335" s="62"/>
      <c r="CD335" s="62"/>
      <c r="CE335" s="62"/>
      <c r="CF335" s="62"/>
      <c r="CG335" s="5"/>
      <c r="CH335" s="5"/>
      <c r="CI335" s="5"/>
      <c r="CJ335" s="5"/>
      <c r="CK335" s="5"/>
      <c r="CL335" s="5"/>
      <c r="CM335" s="5"/>
      <c r="CN335" s="5"/>
      <c r="CO335" s="5"/>
      <c r="CP335" s="5"/>
      <c r="CQ335" s="5"/>
      <c r="CR335" s="5"/>
      <c r="CS335" s="5"/>
      <c r="CT335" s="5"/>
      <c r="CU335" s="5"/>
      <c r="CV335" s="62"/>
      <c r="CW335" s="62"/>
      <c r="CX335" s="62"/>
      <c r="CY335" s="62"/>
      <c r="CZ335" s="62"/>
      <c r="DA335" s="62"/>
      <c r="DB335" s="62"/>
      <c r="DC335" s="62"/>
      <c r="DD335" s="62"/>
      <c r="DE335" s="62"/>
      <c r="DF335" s="62"/>
      <c r="DG335" s="62"/>
      <c r="DH335" s="62"/>
      <c r="DI335" s="62"/>
      <c r="DJ335" s="62"/>
      <c r="DK335" s="5"/>
      <c r="DL335" s="5"/>
      <c r="DM335" s="5"/>
      <c r="DN335" s="5"/>
      <c r="DO335" s="5"/>
      <c r="DP335" s="5"/>
      <c r="DQ335" s="5"/>
      <c r="DR335" s="5"/>
      <c r="DS335" s="5"/>
      <c r="DT335" s="5"/>
      <c r="DU335" s="5"/>
      <c r="DV335" s="5"/>
      <c r="DW335" s="5"/>
      <c r="DX335" s="5"/>
      <c r="DY335" s="5"/>
      <c r="DZ335" s="62"/>
      <c r="EA335" s="62"/>
      <c r="EB335" s="62"/>
      <c r="EC335" s="62"/>
      <c r="ED335" s="62"/>
      <c r="EE335" s="62"/>
      <c r="EF335" s="62"/>
      <c r="EG335" s="62"/>
      <c r="EH335" s="62"/>
      <c r="EI335" s="62"/>
      <c r="EJ335" s="62"/>
      <c r="EK335" s="62"/>
      <c r="EL335" s="62"/>
      <c r="EM335" s="62"/>
      <c r="EN335" s="62"/>
      <c r="EO335" s="5"/>
      <c r="EP335" s="5"/>
      <c r="EQ335" s="5"/>
      <c r="ER335" s="5"/>
      <c r="ES335" s="5"/>
      <c r="ET335" s="5"/>
      <c r="EU335" s="5"/>
      <c r="EV335" s="5"/>
      <c r="EW335" s="5"/>
      <c r="EX335" s="5"/>
      <c r="EY335" s="5"/>
      <c r="EZ335" s="5"/>
      <c r="FA335" s="5"/>
      <c r="FB335" s="5"/>
      <c r="FC335" s="5"/>
      <c r="FD335" s="62"/>
      <c r="FE335" s="62"/>
      <c r="FF335" s="62"/>
      <c r="FG335" s="62"/>
      <c r="FH335" s="62"/>
      <c r="FI335" s="62"/>
      <c r="FJ335" s="62"/>
      <c r="FK335" s="62"/>
      <c r="FL335" s="62"/>
      <c r="FM335" s="62"/>
      <c r="FN335" s="62"/>
      <c r="FO335" s="62"/>
      <c r="FP335" s="62"/>
      <c r="FQ335" s="62"/>
      <c r="FR335" s="62"/>
      <c r="FS335" s="5"/>
      <c r="FT335" s="5"/>
      <c r="FU335" s="5"/>
      <c r="FV335" s="5"/>
      <c r="FW335" s="5"/>
      <c r="FX335" s="5"/>
      <c r="FY335" s="5"/>
      <c r="FZ335" s="5"/>
      <c r="GA335" s="5"/>
      <c r="GB335" s="5"/>
      <c r="GC335" s="5"/>
      <c r="GD335" s="5"/>
      <c r="GE335" s="5"/>
      <c r="GF335" s="5"/>
      <c r="GG335" s="5"/>
      <c r="GH335" s="62"/>
      <c r="GI335" s="62"/>
      <c r="GJ335" s="62"/>
      <c r="GK335" s="62"/>
      <c r="GL335" s="62"/>
      <c r="GM335" s="62"/>
      <c r="GN335" s="62"/>
      <c r="GO335" s="62"/>
      <c r="GP335" s="62"/>
      <c r="GQ335" s="62"/>
      <c r="GR335" s="62"/>
      <c r="GS335" s="62"/>
      <c r="GT335" s="62"/>
      <c r="GU335" s="62"/>
      <c r="GV335" s="62"/>
      <c r="GW335" s="5"/>
      <c r="GX335" s="5"/>
      <c r="GY335" s="5"/>
      <c r="GZ335" s="5"/>
      <c r="HA335" s="5"/>
      <c r="HB335" s="5"/>
      <c r="HC335" s="5"/>
      <c r="HD335" s="5"/>
      <c r="HE335" s="5"/>
      <c r="HF335" s="5"/>
      <c r="HG335" s="5"/>
      <c r="HH335" s="5"/>
      <c r="HI335" s="5"/>
      <c r="HJ335" s="5"/>
      <c r="HK335" s="5"/>
      <c r="HL335" s="62"/>
      <c r="HM335" s="62"/>
      <c r="HN335" s="62"/>
      <c r="HO335" s="62"/>
      <c r="HP335" s="62"/>
      <c r="HQ335" s="62"/>
      <c r="HR335" s="62"/>
      <c r="HS335" s="62"/>
      <c r="HT335" s="62"/>
      <c r="HU335" s="62"/>
      <c r="HV335" s="62"/>
      <c r="HW335" s="62"/>
      <c r="HX335" s="62"/>
      <c r="HY335" s="62"/>
      <c r="HZ335" s="62"/>
      <c r="IA335" s="5"/>
      <c r="IB335" s="5"/>
      <c r="IC335" s="5"/>
      <c r="ID335" s="5"/>
      <c r="IE335" s="5"/>
      <c r="IF335" s="5"/>
      <c r="IG335" s="5"/>
      <c r="IH335" s="5"/>
      <c r="II335" s="5"/>
      <c r="IJ335" s="5"/>
      <c r="IK335" s="5"/>
      <c r="IL335" s="5"/>
      <c r="IM335" s="5"/>
      <c r="IN335" s="5"/>
      <c r="IO335" s="5"/>
      <c r="IP335" s="62"/>
      <c r="IQ335" s="62"/>
      <c r="IR335" s="62"/>
      <c r="IS335" s="62"/>
      <c r="IT335" s="62"/>
      <c r="IU335" s="62"/>
      <c r="IV335" s="62"/>
      <c r="IW335" s="62"/>
      <c r="IX335" s="62"/>
      <c r="IY335" s="62"/>
      <c r="IZ335" s="62"/>
      <c r="JA335" s="62"/>
      <c r="JB335" s="62"/>
      <c r="JC335" s="62"/>
      <c r="JD335" s="62"/>
      <c r="JE335" s="5"/>
      <c r="JF335" s="5"/>
      <c r="JG335" s="5"/>
      <c r="JH335" s="5"/>
      <c r="JI335" s="5"/>
      <c r="JJ335" s="5"/>
      <c r="JK335" s="5"/>
      <c r="JL335" s="5"/>
      <c r="JM335" s="5"/>
      <c r="JN335" s="5"/>
      <c r="JO335" s="5"/>
      <c r="JP335" s="5"/>
      <c r="JQ335" s="5"/>
      <c r="JR335" s="5"/>
      <c r="JS335" s="5"/>
      <c r="JT335" s="62"/>
      <c r="JU335" s="62"/>
      <c r="JV335" s="62"/>
      <c r="JW335" s="62"/>
      <c r="JX335" s="62"/>
      <c r="JY335" s="62"/>
      <c r="JZ335" s="62"/>
      <c r="KA335" s="62"/>
      <c r="KB335" s="62"/>
      <c r="KC335" s="62"/>
      <c r="KD335" s="62"/>
      <c r="KE335" s="62"/>
      <c r="KF335" s="62"/>
      <c r="KG335" s="62"/>
      <c r="KH335" s="62"/>
      <c r="KI335" s="5"/>
      <c r="KJ335" s="5"/>
      <c r="KK335" s="5"/>
      <c r="KL335" s="5"/>
      <c r="KM335" s="5"/>
      <c r="KN335" s="5"/>
      <c r="KO335" s="5"/>
      <c r="KP335" s="5"/>
      <c r="KQ335" s="5"/>
      <c r="KR335" s="5"/>
      <c r="KS335" s="5"/>
      <c r="KT335" s="5"/>
      <c r="KU335" s="5"/>
      <c r="KV335" s="5"/>
      <c r="KW335" s="5"/>
      <c r="KX335" s="62"/>
      <c r="KY335" s="62"/>
      <c r="KZ335" s="62"/>
      <c r="LA335" s="62"/>
      <c r="LB335" s="62"/>
      <c r="LC335" s="62"/>
      <c r="LD335" s="62"/>
      <c r="LE335" s="62"/>
      <c r="LF335" s="62"/>
      <c r="LG335" s="62"/>
      <c r="LH335" s="62"/>
      <c r="LI335" s="62"/>
      <c r="LJ335" s="62"/>
      <c r="LK335" s="62"/>
      <c r="LL335" s="62"/>
    </row>
    <row r="336" spans="1:324" x14ac:dyDescent="0.35">
      <c r="A336" s="131">
        <v>332</v>
      </c>
      <c r="B336" s="170"/>
      <c r="C336" s="170"/>
      <c r="D336" s="152">
        <v>1032</v>
      </c>
      <c r="E336" s="72" t="str">
        <f>'BVEM Scorecard'!F335</f>
        <v>Solar + Storage</v>
      </c>
      <c r="F336" s="96">
        <f t="shared" si="338"/>
        <v>1</v>
      </c>
      <c r="G336" s="96">
        <f t="shared" si="339"/>
        <v>1</v>
      </c>
      <c r="H336" s="96">
        <f t="shared" si="340"/>
        <v>1</v>
      </c>
      <c r="I336" s="96">
        <f t="shared" si="341"/>
        <v>1</v>
      </c>
      <c r="J336" s="66">
        <v>1</v>
      </c>
      <c r="K336" s="66">
        <v>1</v>
      </c>
      <c r="L336" s="66">
        <v>1</v>
      </c>
      <c r="M336" s="66">
        <v>1</v>
      </c>
      <c r="N336" s="66">
        <v>1</v>
      </c>
      <c r="O336" s="66"/>
      <c r="P336" s="66"/>
      <c r="Q336" s="66">
        <v>1</v>
      </c>
      <c r="R336" s="66">
        <v>1</v>
      </c>
      <c r="S336" s="66">
        <v>1</v>
      </c>
      <c r="T336" s="66">
        <v>1</v>
      </c>
      <c r="U336" s="66">
        <v>1</v>
      </c>
      <c r="V336" s="66">
        <f t="shared" si="343"/>
        <v>5</v>
      </c>
      <c r="W336" s="66">
        <f t="shared" si="344"/>
        <v>1</v>
      </c>
      <c r="X336" s="35" t="s">
        <v>84</v>
      </c>
      <c r="Y336" s="5">
        <v>1</v>
      </c>
      <c r="Z336" s="5"/>
      <c r="AA336" s="5"/>
      <c r="AB336" s="5"/>
      <c r="AC336" s="5"/>
      <c r="AD336" s="5"/>
      <c r="AE336" s="5"/>
      <c r="AF336" s="5"/>
      <c r="AG336" s="5"/>
      <c r="AH336" s="5"/>
      <c r="AI336" s="5"/>
      <c r="AJ336" s="35">
        <v>5</v>
      </c>
      <c r="AK336" s="35" t="str">
        <f t="shared" ref="AK336" si="345">IFERROR(Z336/SUM($Z336,$AP336,$BE336,$BT336,$CI336,$CX336,$DM336,$EB336,$EQ336,$FF336,$FU336,$GJ336,$GY336,$HN336,$IC336,$IR336,$JG336,$JV336,$KK336,$KZ336),"")</f>
        <v/>
      </c>
      <c r="AL336" s="35">
        <v>1</v>
      </c>
      <c r="AM336" s="35"/>
      <c r="AN336" s="62"/>
      <c r="AO336" s="62"/>
      <c r="AP336" s="62"/>
      <c r="AQ336" s="62"/>
      <c r="AR336" s="62"/>
      <c r="AS336" s="62"/>
      <c r="AT336" s="62"/>
      <c r="AU336" s="62"/>
      <c r="AV336" s="62"/>
      <c r="AW336" s="62"/>
      <c r="AX336" s="62"/>
      <c r="AY336" s="62"/>
      <c r="AZ336" s="62"/>
      <c r="BA336" s="62"/>
      <c r="BB336" s="62"/>
      <c r="BC336" s="5"/>
      <c r="BD336" s="5"/>
      <c r="BE336" s="5"/>
      <c r="BF336" s="5"/>
      <c r="BG336" s="5"/>
      <c r="BH336" s="5"/>
      <c r="BI336" s="5"/>
      <c r="BJ336" s="5"/>
      <c r="BK336" s="5"/>
      <c r="BL336" s="5"/>
      <c r="BM336" s="5"/>
      <c r="BN336" s="5"/>
      <c r="BO336" s="5"/>
      <c r="BP336" s="5"/>
      <c r="BQ336" s="5"/>
      <c r="BR336" s="62"/>
      <c r="BS336" s="62"/>
      <c r="BT336" s="62"/>
      <c r="BU336" s="62"/>
      <c r="BV336" s="62"/>
      <c r="BW336" s="62"/>
      <c r="BX336" s="62"/>
      <c r="BY336" s="62"/>
      <c r="BZ336" s="62"/>
      <c r="CA336" s="62"/>
      <c r="CB336" s="62"/>
      <c r="CC336" s="62"/>
      <c r="CD336" s="62"/>
      <c r="CE336" s="62"/>
      <c r="CF336" s="62"/>
      <c r="CG336" s="5"/>
      <c r="CH336" s="5"/>
      <c r="CI336" s="5"/>
      <c r="CJ336" s="5"/>
      <c r="CK336" s="5"/>
      <c r="CL336" s="5"/>
      <c r="CM336" s="5"/>
      <c r="CN336" s="5"/>
      <c r="CO336" s="5"/>
      <c r="CP336" s="5"/>
      <c r="CQ336" s="5"/>
      <c r="CR336" s="5"/>
      <c r="CS336" s="5"/>
      <c r="CT336" s="5"/>
      <c r="CU336" s="5"/>
      <c r="CV336" s="62"/>
      <c r="CW336" s="62"/>
      <c r="CX336" s="62"/>
      <c r="CY336" s="62"/>
      <c r="CZ336" s="62"/>
      <c r="DA336" s="62"/>
      <c r="DB336" s="62"/>
      <c r="DC336" s="62"/>
      <c r="DD336" s="62"/>
      <c r="DE336" s="62"/>
      <c r="DF336" s="62"/>
      <c r="DG336" s="62"/>
      <c r="DH336" s="62"/>
      <c r="DI336" s="62"/>
      <c r="DJ336" s="62"/>
      <c r="DK336" s="5"/>
      <c r="DL336" s="5"/>
      <c r="DM336" s="5"/>
      <c r="DN336" s="5"/>
      <c r="DO336" s="5"/>
      <c r="DP336" s="5"/>
      <c r="DQ336" s="5"/>
      <c r="DR336" s="5"/>
      <c r="DS336" s="5"/>
      <c r="DT336" s="5"/>
      <c r="DU336" s="5"/>
      <c r="DV336" s="5"/>
      <c r="DW336" s="5"/>
      <c r="DX336" s="5"/>
      <c r="DY336" s="5"/>
      <c r="DZ336" s="62"/>
      <c r="EA336" s="62"/>
      <c r="EB336" s="62"/>
      <c r="EC336" s="62"/>
      <c r="ED336" s="62"/>
      <c r="EE336" s="62"/>
      <c r="EF336" s="62"/>
      <c r="EG336" s="62"/>
      <c r="EH336" s="62"/>
      <c r="EI336" s="62"/>
      <c r="EJ336" s="62"/>
      <c r="EK336" s="62"/>
      <c r="EL336" s="62"/>
      <c r="EM336" s="62"/>
      <c r="EN336" s="62"/>
      <c r="EO336" s="5"/>
      <c r="EP336" s="5"/>
      <c r="EQ336" s="5"/>
      <c r="ER336" s="5"/>
      <c r="ES336" s="5"/>
      <c r="ET336" s="5"/>
      <c r="EU336" s="5"/>
      <c r="EV336" s="5"/>
      <c r="EW336" s="5"/>
      <c r="EX336" s="5"/>
      <c r="EY336" s="5"/>
      <c r="EZ336" s="5"/>
      <c r="FA336" s="5"/>
      <c r="FB336" s="5"/>
      <c r="FC336" s="5"/>
      <c r="FD336" s="62"/>
      <c r="FE336" s="62"/>
      <c r="FF336" s="62"/>
      <c r="FG336" s="62"/>
      <c r="FH336" s="62"/>
      <c r="FI336" s="62"/>
      <c r="FJ336" s="62"/>
      <c r="FK336" s="62"/>
      <c r="FL336" s="62"/>
      <c r="FM336" s="62"/>
      <c r="FN336" s="62"/>
      <c r="FO336" s="62"/>
      <c r="FP336" s="62"/>
      <c r="FQ336" s="62"/>
      <c r="FR336" s="62"/>
      <c r="FS336" s="5"/>
      <c r="FT336" s="5"/>
      <c r="FU336" s="5"/>
      <c r="FV336" s="5"/>
      <c r="FW336" s="5"/>
      <c r="FX336" s="5"/>
      <c r="FY336" s="5"/>
      <c r="FZ336" s="5"/>
      <c r="GA336" s="5"/>
      <c r="GB336" s="5"/>
      <c r="GC336" s="5"/>
      <c r="GD336" s="5"/>
      <c r="GE336" s="5"/>
      <c r="GF336" s="5"/>
      <c r="GG336" s="5"/>
      <c r="GH336" s="62"/>
      <c r="GI336" s="62"/>
      <c r="GJ336" s="62"/>
      <c r="GK336" s="62"/>
      <c r="GL336" s="62"/>
      <c r="GM336" s="62"/>
      <c r="GN336" s="62"/>
      <c r="GO336" s="62"/>
      <c r="GP336" s="62"/>
      <c r="GQ336" s="62"/>
      <c r="GR336" s="62"/>
      <c r="GS336" s="62"/>
      <c r="GT336" s="62"/>
      <c r="GU336" s="62"/>
      <c r="GV336" s="62"/>
      <c r="GW336" s="5"/>
      <c r="GX336" s="5"/>
      <c r="GY336" s="5"/>
      <c r="GZ336" s="5"/>
      <c r="HA336" s="5"/>
      <c r="HB336" s="5"/>
      <c r="HC336" s="5"/>
      <c r="HD336" s="5"/>
      <c r="HE336" s="5"/>
      <c r="HF336" s="5"/>
      <c r="HG336" s="5"/>
      <c r="HH336" s="5"/>
      <c r="HI336" s="5"/>
      <c r="HJ336" s="5"/>
      <c r="HK336" s="5"/>
      <c r="HL336" s="62"/>
      <c r="HM336" s="62"/>
      <c r="HN336" s="62"/>
      <c r="HO336" s="62"/>
      <c r="HP336" s="62"/>
      <c r="HQ336" s="62"/>
      <c r="HR336" s="62"/>
      <c r="HS336" s="62"/>
      <c r="HT336" s="62"/>
      <c r="HU336" s="62"/>
      <c r="HV336" s="62"/>
      <c r="HW336" s="62"/>
      <c r="HX336" s="62"/>
      <c r="HY336" s="62"/>
      <c r="HZ336" s="62"/>
      <c r="IA336" s="5"/>
      <c r="IB336" s="5"/>
      <c r="IC336" s="5"/>
      <c r="ID336" s="5"/>
      <c r="IE336" s="5"/>
      <c r="IF336" s="5"/>
      <c r="IG336" s="5"/>
      <c r="IH336" s="5"/>
      <c r="II336" s="5"/>
      <c r="IJ336" s="5"/>
      <c r="IK336" s="5"/>
      <c r="IL336" s="5"/>
      <c r="IM336" s="5"/>
      <c r="IN336" s="5"/>
      <c r="IO336" s="5"/>
      <c r="IP336" s="62"/>
      <c r="IQ336" s="62"/>
      <c r="IR336" s="62"/>
      <c r="IS336" s="62"/>
      <c r="IT336" s="62"/>
      <c r="IU336" s="62"/>
      <c r="IV336" s="62"/>
      <c r="IW336" s="62"/>
      <c r="IX336" s="62"/>
      <c r="IY336" s="62"/>
      <c r="IZ336" s="62"/>
      <c r="JA336" s="62"/>
      <c r="JB336" s="62"/>
      <c r="JC336" s="62"/>
      <c r="JD336" s="62"/>
      <c r="JE336" s="5"/>
      <c r="JF336" s="5"/>
      <c r="JG336" s="5"/>
      <c r="JH336" s="5"/>
      <c r="JI336" s="5"/>
      <c r="JJ336" s="5"/>
      <c r="JK336" s="5"/>
      <c r="JL336" s="5"/>
      <c r="JM336" s="5"/>
      <c r="JN336" s="5"/>
      <c r="JO336" s="5"/>
      <c r="JP336" s="5"/>
      <c r="JQ336" s="5"/>
      <c r="JR336" s="5"/>
      <c r="JS336" s="5"/>
      <c r="JT336" s="62"/>
      <c r="JU336" s="62"/>
      <c r="JV336" s="62"/>
      <c r="JW336" s="62"/>
      <c r="JX336" s="62"/>
      <c r="JY336" s="62"/>
      <c r="JZ336" s="62"/>
      <c r="KA336" s="62"/>
      <c r="KB336" s="62"/>
      <c r="KC336" s="62"/>
      <c r="KD336" s="62"/>
      <c r="KE336" s="62"/>
      <c r="KF336" s="62"/>
      <c r="KG336" s="62"/>
      <c r="KH336" s="62"/>
      <c r="KI336" s="5"/>
      <c r="KJ336" s="5"/>
      <c r="KK336" s="5"/>
      <c r="KL336" s="5"/>
      <c r="KM336" s="5"/>
      <c r="KN336" s="5"/>
      <c r="KO336" s="5"/>
      <c r="KP336" s="5"/>
      <c r="KQ336" s="5"/>
      <c r="KR336" s="5"/>
      <c r="KS336" s="5"/>
      <c r="KT336" s="5"/>
      <c r="KU336" s="5"/>
      <c r="KV336" s="5"/>
      <c r="KW336" s="5"/>
      <c r="KX336" s="62"/>
      <c r="KY336" s="62"/>
      <c r="KZ336" s="62"/>
      <c r="LA336" s="62"/>
      <c r="LB336" s="62"/>
      <c r="LC336" s="62"/>
      <c r="LD336" s="62"/>
      <c r="LE336" s="62"/>
      <c r="LF336" s="62"/>
      <c r="LG336" s="62"/>
      <c r="LH336" s="62"/>
      <c r="LI336" s="62"/>
      <c r="LJ336" s="62"/>
      <c r="LK336" s="62"/>
      <c r="LL336" s="62"/>
    </row>
    <row r="337" spans="1:324" x14ac:dyDescent="0.35">
      <c r="A337" s="131">
        <v>333</v>
      </c>
      <c r="B337" s="170"/>
      <c r="C337" s="170"/>
      <c r="D337" s="152">
        <v>583</v>
      </c>
      <c r="E337" s="72" t="str">
        <f>'BVEM Scorecard'!F336</f>
        <v>Solar + Storage</v>
      </c>
      <c r="F337" s="96"/>
      <c r="G337" s="96"/>
      <c r="H337" s="96"/>
      <c r="I337" s="96"/>
      <c r="J337" s="66"/>
      <c r="K337" s="66"/>
      <c r="L337" s="66"/>
      <c r="M337" s="66"/>
      <c r="N337" s="66"/>
      <c r="O337" s="66"/>
      <c r="P337" s="66"/>
      <c r="Q337" s="66"/>
      <c r="R337" s="66"/>
      <c r="S337" s="66"/>
      <c r="T337" s="66"/>
      <c r="U337" s="66"/>
      <c r="V337" s="66"/>
      <c r="W337" s="66"/>
      <c r="X337" s="35"/>
      <c r="Y337" s="5"/>
      <c r="Z337" s="5"/>
      <c r="AA337" s="5"/>
      <c r="AB337" s="5"/>
      <c r="AC337" s="5"/>
      <c r="AD337" s="5"/>
      <c r="AE337" s="5"/>
      <c r="AF337" s="5"/>
      <c r="AG337" s="5"/>
      <c r="AH337" s="5"/>
      <c r="AI337" s="5"/>
      <c r="AJ337" s="35"/>
      <c r="AK337" s="35"/>
      <c r="AL337" s="35"/>
      <c r="AM337" s="35"/>
      <c r="AN337" s="62"/>
      <c r="AO337" s="62"/>
      <c r="AP337" s="62"/>
      <c r="AQ337" s="62"/>
      <c r="AR337" s="62"/>
      <c r="AS337" s="62"/>
      <c r="AT337" s="62"/>
      <c r="AU337" s="62"/>
      <c r="AV337" s="62"/>
      <c r="AW337" s="62"/>
      <c r="AX337" s="62"/>
      <c r="AY337" s="62"/>
      <c r="AZ337" s="62"/>
      <c r="BA337" s="62"/>
      <c r="BB337" s="62"/>
      <c r="BC337" s="5"/>
      <c r="BD337" s="5"/>
      <c r="BE337" s="5"/>
      <c r="BF337" s="5"/>
      <c r="BG337" s="5"/>
      <c r="BH337" s="5"/>
      <c r="BI337" s="5"/>
      <c r="BJ337" s="5"/>
      <c r="BK337" s="5"/>
      <c r="BL337" s="5"/>
      <c r="BM337" s="5"/>
      <c r="BN337" s="5"/>
      <c r="BO337" s="5"/>
      <c r="BP337" s="5"/>
      <c r="BQ337" s="5"/>
      <c r="BR337" s="62"/>
      <c r="BS337" s="62"/>
      <c r="BT337" s="62"/>
      <c r="BU337" s="62"/>
      <c r="BV337" s="62"/>
      <c r="BW337" s="62"/>
      <c r="BX337" s="62"/>
      <c r="BY337" s="62"/>
      <c r="BZ337" s="62"/>
      <c r="CA337" s="62"/>
      <c r="CB337" s="62"/>
      <c r="CC337" s="62"/>
      <c r="CD337" s="62"/>
      <c r="CE337" s="62"/>
      <c r="CF337" s="62"/>
      <c r="CG337" s="5"/>
      <c r="CH337" s="5"/>
      <c r="CI337" s="5"/>
      <c r="CJ337" s="5"/>
      <c r="CK337" s="5"/>
      <c r="CL337" s="5"/>
      <c r="CM337" s="5"/>
      <c r="CN337" s="5"/>
      <c r="CO337" s="5"/>
      <c r="CP337" s="5"/>
      <c r="CQ337" s="5"/>
      <c r="CR337" s="5"/>
      <c r="CS337" s="5"/>
      <c r="CT337" s="5"/>
      <c r="CU337" s="5"/>
      <c r="CV337" s="62"/>
      <c r="CW337" s="62"/>
      <c r="CX337" s="62"/>
      <c r="CY337" s="62"/>
      <c r="CZ337" s="62"/>
      <c r="DA337" s="62"/>
      <c r="DB337" s="62"/>
      <c r="DC337" s="62"/>
      <c r="DD337" s="62"/>
      <c r="DE337" s="62"/>
      <c r="DF337" s="62"/>
      <c r="DG337" s="62"/>
      <c r="DH337" s="62"/>
      <c r="DI337" s="62"/>
      <c r="DJ337" s="62"/>
      <c r="DK337" s="5"/>
      <c r="DL337" s="5"/>
      <c r="DM337" s="5"/>
      <c r="DN337" s="5"/>
      <c r="DO337" s="5"/>
      <c r="DP337" s="5"/>
      <c r="DQ337" s="5"/>
      <c r="DR337" s="5"/>
      <c r="DS337" s="5"/>
      <c r="DT337" s="5"/>
      <c r="DU337" s="5"/>
      <c r="DV337" s="5"/>
      <c r="DW337" s="5"/>
      <c r="DX337" s="5"/>
      <c r="DY337" s="5"/>
      <c r="DZ337" s="62"/>
      <c r="EA337" s="62"/>
      <c r="EB337" s="62"/>
      <c r="EC337" s="62"/>
      <c r="ED337" s="62"/>
      <c r="EE337" s="62"/>
      <c r="EF337" s="62"/>
      <c r="EG337" s="62"/>
      <c r="EH337" s="62"/>
      <c r="EI337" s="62"/>
      <c r="EJ337" s="62"/>
      <c r="EK337" s="62"/>
      <c r="EL337" s="62"/>
      <c r="EM337" s="62"/>
      <c r="EN337" s="62"/>
      <c r="EO337" s="5"/>
      <c r="EP337" s="5"/>
      <c r="EQ337" s="5"/>
      <c r="ER337" s="5"/>
      <c r="ES337" s="5"/>
      <c r="ET337" s="5"/>
      <c r="EU337" s="5"/>
      <c r="EV337" s="5"/>
      <c r="EW337" s="5"/>
      <c r="EX337" s="5"/>
      <c r="EY337" s="5"/>
      <c r="EZ337" s="5"/>
      <c r="FA337" s="5"/>
      <c r="FB337" s="5"/>
      <c r="FC337" s="5"/>
      <c r="FD337" s="62"/>
      <c r="FE337" s="62"/>
      <c r="FF337" s="62"/>
      <c r="FG337" s="62"/>
      <c r="FH337" s="62"/>
      <c r="FI337" s="62"/>
      <c r="FJ337" s="62"/>
      <c r="FK337" s="62"/>
      <c r="FL337" s="62"/>
      <c r="FM337" s="62"/>
      <c r="FN337" s="62"/>
      <c r="FO337" s="62"/>
      <c r="FP337" s="62"/>
      <c r="FQ337" s="62"/>
      <c r="FR337" s="62"/>
      <c r="FS337" s="5"/>
      <c r="FT337" s="5"/>
      <c r="FU337" s="5"/>
      <c r="FV337" s="5"/>
      <c r="FW337" s="5"/>
      <c r="FX337" s="5"/>
      <c r="FY337" s="5"/>
      <c r="FZ337" s="5"/>
      <c r="GA337" s="5"/>
      <c r="GB337" s="5"/>
      <c r="GC337" s="5"/>
      <c r="GD337" s="5"/>
      <c r="GE337" s="5"/>
      <c r="GF337" s="5"/>
      <c r="GG337" s="5"/>
      <c r="GH337" s="62"/>
      <c r="GI337" s="62"/>
      <c r="GJ337" s="62"/>
      <c r="GK337" s="62"/>
      <c r="GL337" s="62"/>
      <c r="GM337" s="62"/>
      <c r="GN337" s="62"/>
      <c r="GO337" s="62"/>
      <c r="GP337" s="62"/>
      <c r="GQ337" s="62"/>
      <c r="GR337" s="62"/>
      <c r="GS337" s="62"/>
      <c r="GT337" s="62"/>
      <c r="GU337" s="62"/>
      <c r="GV337" s="62"/>
      <c r="GW337" s="5"/>
      <c r="GX337" s="5"/>
      <c r="GY337" s="5"/>
      <c r="GZ337" s="5"/>
      <c r="HA337" s="5"/>
      <c r="HB337" s="5"/>
      <c r="HC337" s="5"/>
      <c r="HD337" s="5"/>
      <c r="HE337" s="5"/>
      <c r="HF337" s="5"/>
      <c r="HG337" s="5"/>
      <c r="HH337" s="5"/>
      <c r="HI337" s="5"/>
      <c r="HJ337" s="5"/>
      <c r="HK337" s="5"/>
      <c r="HL337" s="62"/>
      <c r="HM337" s="62"/>
      <c r="HN337" s="62"/>
      <c r="HO337" s="62"/>
      <c r="HP337" s="62"/>
      <c r="HQ337" s="62"/>
      <c r="HR337" s="62"/>
      <c r="HS337" s="62"/>
      <c r="HT337" s="62"/>
      <c r="HU337" s="62"/>
      <c r="HV337" s="62"/>
      <c r="HW337" s="62"/>
      <c r="HX337" s="62"/>
      <c r="HY337" s="62"/>
      <c r="HZ337" s="62"/>
      <c r="IA337" s="5"/>
      <c r="IB337" s="5"/>
      <c r="IC337" s="5"/>
      <c r="ID337" s="5"/>
      <c r="IE337" s="5"/>
      <c r="IF337" s="5"/>
      <c r="IG337" s="5"/>
      <c r="IH337" s="5"/>
      <c r="II337" s="5"/>
      <c r="IJ337" s="5"/>
      <c r="IK337" s="5"/>
      <c r="IL337" s="5"/>
      <c r="IM337" s="5"/>
      <c r="IN337" s="5"/>
      <c r="IO337" s="5"/>
      <c r="IP337" s="62"/>
      <c r="IQ337" s="62"/>
      <c r="IR337" s="62"/>
      <c r="IS337" s="62"/>
      <c r="IT337" s="62"/>
      <c r="IU337" s="62"/>
      <c r="IV337" s="62"/>
      <c r="IW337" s="62"/>
      <c r="IX337" s="62"/>
      <c r="IY337" s="62"/>
      <c r="IZ337" s="62"/>
      <c r="JA337" s="62"/>
      <c r="JB337" s="62"/>
      <c r="JC337" s="62"/>
      <c r="JD337" s="62"/>
      <c r="JE337" s="5"/>
      <c r="JF337" s="5"/>
      <c r="JG337" s="5"/>
      <c r="JH337" s="5"/>
      <c r="JI337" s="5"/>
      <c r="JJ337" s="5"/>
      <c r="JK337" s="5"/>
      <c r="JL337" s="5"/>
      <c r="JM337" s="5"/>
      <c r="JN337" s="5"/>
      <c r="JO337" s="5"/>
      <c r="JP337" s="5"/>
      <c r="JQ337" s="5"/>
      <c r="JR337" s="5"/>
      <c r="JS337" s="5"/>
      <c r="JT337" s="62"/>
      <c r="JU337" s="62"/>
      <c r="JV337" s="62"/>
      <c r="JW337" s="62"/>
      <c r="JX337" s="62"/>
      <c r="JY337" s="62"/>
      <c r="JZ337" s="62"/>
      <c r="KA337" s="62"/>
      <c r="KB337" s="62"/>
      <c r="KC337" s="62"/>
      <c r="KD337" s="62"/>
      <c r="KE337" s="62"/>
      <c r="KF337" s="62"/>
      <c r="KG337" s="62"/>
      <c r="KH337" s="62"/>
      <c r="KI337" s="5"/>
      <c r="KJ337" s="5"/>
      <c r="KK337" s="5"/>
      <c r="KL337" s="5"/>
      <c r="KM337" s="5"/>
      <c r="KN337" s="5"/>
      <c r="KO337" s="5"/>
      <c r="KP337" s="5"/>
      <c r="KQ337" s="5"/>
      <c r="KR337" s="5"/>
      <c r="KS337" s="5"/>
      <c r="KT337" s="5"/>
      <c r="KU337" s="5"/>
      <c r="KV337" s="5"/>
      <c r="KW337" s="5"/>
      <c r="KX337" s="62"/>
      <c r="KY337" s="62"/>
      <c r="KZ337" s="62"/>
      <c r="LA337" s="62"/>
      <c r="LB337" s="62"/>
      <c r="LC337" s="62"/>
      <c r="LD337" s="62"/>
      <c r="LE337" s="62"/>
      <c r="LF337" s="62"/>
      <c r="LG337" s="62"/>
      <c r="LH337" s="62"/>
      <c r="LI337" s="62"/>
      <c r="LJ337" s="62"/>
      <c r="LK337" s="62"/>
      <c r="LL337" s="62"/>
    </row>
    <row r="338" spans="1:324" x14ac:dyDescent="0.35">
      <c r="A338" s="131">
        <v>334</v>
      </c>
      <c r="B338" s="170"/>
      <c r="C338" s="170"/>
      <c r="D338" s="152">
        <v>344</v>
      </c>
      <c r="E338" s="72" t="str">
        <f>'BVEM Scorecard'!F337</f>
        <v>Solar</v>
      </c>
      <c r="F338" s="96"/>
      <c r="G338" s="96"/>
      <c r="H338" s="96"/>
      <c r="I338" s="96"/>
      <c r="J338" s="66"/>
      <c r="K338" s="66"/>
      <c r="L338" s="66"/>
      <c r="M338" s="66"/>
      <c r="N338" s="66"/>
      <c r="O338" s="66"/>
      <c r="P338" s="66"/>
      <c r="Q338" s="66"/>
      <c r="R338" s="66"/>
      <c r="S338" s="66"/>
      <c r="T338" s="66"/>
      <c r="U338" s="66"/>
      <c r="V338" s="66"/>
      <c r="W338" s="66"/>
      <c r="X338" s="35"/>
      <c r="Y338" s="5"/>
      <c r="Z338" s="5"/>
      <c r="AA338" s="5"/>
      <c r="AB338" s="5"/>
      <c r="AC338" s="5"/>
      <c r="AD338" s="5"/>
      <c r="AE338" s="5"/>
      <c r="AF338" s="5"/>
      <c r="AG338" s="5"/>
      <c r="AH338" s="5"/>
      <c r="AI338" s="5"/>
      <c r="AJ338" s="35"/>
      <c r="AK338" s="35"/>
      <c r="AL338" s="35"/>
      <c r="AM338" s="35"/>
      <c r="AN338" s="62"/>
      <c r="AO338" s="62"/>
      <c r="AP338" s="62"/>
      <c r="AQ338" s="62"/>
      <c r="AR338" s="62"/>
      <c r="AS338" s="62"/>
      <c r="AT338" s="62"/>
      <c r="AU338" s="62"/>
      <c r="AV338" s="62"/>
      <c r="AW338" s="62"/>
      <c r="AX338" s="62"/>
      <c r="AY338" s="62"/>
      <c r="AZ338" s="62"/>
      <c r="BA338" s="62"/>
      <c r="BB338" s="62"/>
      <c r="BC338" s="5"/>
      <c r="BD338" s="5"/>
      <c r="BE338" s="5"/>
      <c r="BF338" s="5"/>
      <c r="BG338" s="5"/>
      <c r="BH338" s="5"/>
      <c r="BI338" s="5"/>
      <c r="BJ338" s="5"/>
      <c r="BK338" s="5"/>
      <c r="BL338" s="5"/>
      <c r="BM338" s="5"/>
      <c r="BN338" s="5"/>
      <c r="BO338" s="5"/>
      <c r="BP338" s="5"/>
      <c r="BQ338" s="5"/>
      <c r="BR338" s="62"/>
      <c r="BS338" s="62"/>
      <c r="BT338" s="62"/>
      <c r="BU338" s="62"/>
      <c r="BV338" s="62"/>
      <c r="BW338" s="62"/>
      <c r="BX338" s="62"/>
      <c r="BY338" s="62"/>
      <c r="BZ338" s="62"/>
      <c r="CA338" s="62"/>
      <c r="CB338" s="62"/>
      <c r="CC338" s="62"/>
      <c r="CD338" s="62"/>
      <c r="CE338" s="62"/>
      <c r="CF338" s="62"/>
      <c r="CG338" s="5"/>
      <c r="CH338" s="5"/>
      <c r="CI338" s="5"/>
      <c r="CJ338" s="5"/>
      <c r="CK338" s="5"/>
      <c r="CL338" s="5"/>
      <c r="CM338" s="5"/>
      <c r="CN338" s="5"/>
      <c r="CO338" s="5"/>
      <c r="CP338" s="5"/>
      <c r="CQ338" s="5"/>
      <c r="CR338" s="5"/>
      <c r="CS338" s="5"/>
      <c r="CT338" s="5"/>
      <c r="CU338" s="5"/>
      <c r="CV338" s="62"/>
      <c r="CW338" s="62"/>
      <c r="CX338" s="62"/>
      <c r="CY338" s="62"/>
      <c r="CZ338" s="62"/>
      <c r="DA338" s="62"/>
      <c r="DB338" s="62"/>
      <c r="DC338" s="62"/>
      <c r="DD338" s="62"/>
      <c r="DE338" s="62"/>
      <c r="DF338" s="62"/>
      <c r="DG338" s="62"/>
      <c r="DH338" s="62"/>
      <c r="DI338" s="62"/>
      <c r="DJ338" s="62"/>
      <c r="DK338" s="5"/>
      <c r="DL338" s="5"/>
      <c r="DM338" s="5"/>
      <c r="DN338" s="5"/>
      <c r="DO338" s="5"/>
      <c r="DP338" s="5"/>
      <c r="DQ338" s="5"/>
      <c r="DR338" s="5"/>
      <c r="DS338" s="5"/>
      <c r="DT338" s="5"/>
      <c r="DU338" s="5"/>
      <c r="DV338" s="5"/>
      <c r="DW338" s="5"/>
      <c r="DX338" s="5"/>
      <c r="DY338" s="5"/>
      <c r="DZ338" s="62"/>
      <c r="EA338" s="62"/>
      <c r="EB338" s="62"/>
      <c r="EC338" s="62"/>
      <c r="ED338" s="62"/>
      <c r="EE338" s="62"/>
      <c r="EF338" s="62"/>
      <c r="EG338" s="62"/>
      <c r="EH338" s="62"/>
      <c r="EI338" s="62"/>
      <c r="EJ338" s="62"/>
      <c r="EK338" s="62"/>
      <c r="EL338" s="62"/>
      <c r="EM338" s="62"/>
      <c r="EN338" s="62"/>
      <c r="EO338" s="5"/>
      <c r="EP338" s="5"/>
      <c r="EQ338" s="5"/>
      <c r="ER338" s="5"/>
      <c r="ES338" s="5"/>
      <c r="ET338" s="5"/>
      <c r="EU338" s="5"/>
      <c r="EV338" s="5"/>
      <c r="EW338" s="5"/>
      <c r="EX338" s="5"/>
      <c r="EY338" s="5"/>
      <c r="EZ338" s="5"/>
      <c r="FA338" s="5"/>
      <c r="FB338" s="5"/>
      <c r="FC338" s="5"/>
      <c r="FD338" s="62"/>
      <c r="FE338" s="62"/>
      <c r="FF338" s="62"/>
      <c r="FG338" s="62"/>
      <c r="FH338" s="62"/>
      <c r="FI338" s="62"/>
      <c r="FJ338" s="62"/>
      <c r="FK338" s="62"/>
      <c r="FL338" s="62"/>
      <c r="FM338" s="62"/>
      <c r="FN338" s="62"/>
      <c r="FO338" s="62"/>
      <c r="FP338" s="62"/>
      <c r="FQ338" s="62"/>
      <c r="FR338" s="62"/>
      <c r="FS338" s="5"/>
      <c r="FT338" s="5"/>
      <c r="FU338" s="5"/>
      <c r="FV338" s="5"/>
      <c r="FW338" s="5"/>
      <c r="FX338" s="5"/>
      <c r="FY338" s="5"/>
      <c r="FZ338" s="5"/>
      <c r="GA338" s="5"/>
      <c r="GB338" s="5"/>
      <c r="GC338" s="5"/>
      <c r="GD338" s="5"/>
      <c r="GE338" s="5"/>
      <c r="GF338" s="5"/>
      <c r="GG338" s="5"/>
      <c r="GH338" s="62"/>
      <c r="GI338" s="62"/>
      <c r="GJ338" s="62"/>
      <c r="GK338" s="62"/>
      <c r="GL338" s="62"/>
      <c r="GM338" s="62"/>
      <c r="GN338" s="62"/>
      <c r="GO338" s="62"/>
      <c r="GP338" s="62"/>
      <c r="GQ338" s="62"/>
      <c r="GR338" s="62"/>
      <c r="GS338" s="62"/>
      <c r="GT338" s="62"/>
      <c r="GU338" s="62"/>
      <c r="GV338" s="62"/>
      <c r="GW338" s="5"/>
      <c r="GX338" s="5"/>
      <c r="GY338" s="5"/>
      <c r="GZ338" s="5"/>
      <c r="HA338" s="5"/>
      <c r="HB338" s="5"/>
      <c r="HC338" s="5"/>
      <c r="HD338" s="5"/>
      <c r="HE338" s="5"/>
      <c r="HF338" s="5"/>
      <c r="HG338" s="5"/>
      <c r="HH338" s="5"/>
      <c r="HI338" s="5"/>
      <c r="HJ338" s="5"/>
      <c r="HK338" s="5"/>
      <c r="HL338" s="62"/>
      <c r="HM338" s="62"/>
      <c r="HN338" s="62"/>
      <c r="HO338" s="62"/>
      <c r="HP338" s="62"/>
      <c r="HQ338" s="62"/>
      <c r="HR338" s="62"/>
      <c r="HS338" s="62"/>
      <c r="HT338" s="62"/>
      <c r="HU338" s="62"/>
      <c r="HV338" s="62"/>
      <c r="HW338" s="62"/>
      <c r="HX338" s="62"/>
      <c r="HY338" s="62"/>
      <c r="HZ338" s="62"/>
      <c r="IA338" s="5"/>
      <c r="IB338" s="5"/>
      <c r="IC338" s="5"/>
      <c r="ID338" s="5"/>
      <c r="IE338" s="5"/>
      <c r="IF338" s="5"/>
      <c r="IG338" s="5"/>
      <c r="IH338" s="5"/>
      <c r="II338" s="5"/>
      <c r="IJ338" s="5"/>
      <c r="IK338" s="5"/>
      <c r="IL338" s="5"/>
      <c r="IM338" s="5"/>
      <c r="IN338" s="5"/>
      <c r="IO338" s="5"/>
      <c r="IP338" s="62"/>
      <c r="IQ338" s="62"/>
      <c r="IR338" s="62"/>
      <c r="IS338" s="62"/>
      <c r="IT338" s="62"/>
      <c r="IU338" s="62"/>
      <c r="IV338" s="62"/>
      <c r="IW338" s="62"/>
      <c r="IX338" s="62"/>
      <c r="IY338" s="62"/>
      <c r="IZ338" s="62"/>
      <c r="JA338" s="62"/>
      <c r="JB338" s="62"/>
      <c r="JC338" s="62"/>
      <c r="JD338" s="62"/>
      <c r="JE338" s="5"/>
      <c r="JF338" s="5"/>
      <c r="JG338" s="5"/>
      <c r="JH338" s="5"/>
      <c r="JI338" s="5"/>
      <c r="JJ338" s="5"/>
      <c r="JK338" s="5"/>
      <c r="JL338" s="5"/>
      <c r="JM338" s="5"/>
      <c r="JN338" s="5"/>
      <c r="JO338" s="5"/>
      <c r="JP338" s="5"/>
      <c r="JQ338" s="5"/>
      <c r="JR338" s="5"/>
      <c r="JS338" s="5"/>
      <c r="JT338" s="62"/>
      <c r="JU338" s="62"/>
      <c r="JV338" s="62"/>
      <c r="JW338" s="62"/>
      <c r="JX338" s="62"/>
      <c r="JY338" s="62"/>
      <c r="JZ338" s="62"/>
      <c r="KA338" s="62"/>
      <c r="KB338" s="62"/>
      <c r="KC338" s="62"/>
      <c r="KD338" s="62"/>
      <c r="KE338" s="62"/>
      <c r="KF338" s="62"/>
      <c r="KG338" s="62"/>
      <c r="KH338" s="62"/>
      <c r="KI338" s="5"/>
      <c r="KJ338" s="5"/>
      <c r="KK338" s="5"/>
      <c r="KL338" s="5"/>
      <c r="KM338" s="5"/>
      <c r="KN338" s="5"/>
      <c r="KO338" s="5"/>
      <c r="KP338" s="5"/>
      <c r="KQ338" s="5"/>
      <c r="KR338" s="5"/>
      <c r="KS338" s="5"/>
      <c r="KT338" s="5"/>
      <c r="KU338" s="5"/>
      <c r="KV338" s="5"/>
      <c r="KW338" s="5"/>
      <c r="KX338" s="62"/>
      <c r="KY338" s="62"/>
      <c r="KZ338" s="62"/>
      <c r="LA338" s="62"/>
      <c r="LB338" s="62"/>
      <c r="LC338" s="62"/>
      <c r="LD338" s="62"/>
      <c r="LE338" s="62"/>
      <c r="LF338" s="62"/>
      <c r="LG338" s="62"/>
      <c r="LH338" s="62"/>
      <c r="LI338" s="62"/>
      <c r="LJ338" s="62"/>
      <c r="LK338" s="62"/>
      <c r="LL338" s="62"/>
    </row>
    <row r="339" spans="1:324" x14ac:dyDescent="0.35">
      <c r="A339" s="131">
        <v>335</v>
      </c>
      <c r="B339" s="170"/>
      <c r="C339" s="170"/>
      <c r="D339" s="152">
        <v>1036</v>
      </c>
      <c r="E339" s="72" t="str">
        <f>'BVEM Scorecard'!F338</f>
        <v>Solar + Storage</v>
      </c>
      <c r="F339" s="96">
        <f t="shared" si="338"/>
        <v>0.5</v>
      </c>
      <c r="G339" s="96">
        <f t="shared" si="339"/>
        <v>0.52</v>
      </c>
      <c r="H339" s="96">
        <f t="shared" si="340"/>
        <v>0.53333333333333321</v>
      </c>
      <c r="I339" s="96">
        <f t="shared" si="341"/>
        <v>0.53333333333333333</v>
      </c>
      <c r="J339" s="66">
        <v>1</v>
      </c>
      <c r="K339" s="66">
        <v>1</v>
      </c>
      <c r="L339" s="66">
        <v>1</v>
      </c>
      <c r="M339" s="66">
        <v>1</v>
      </c>
      <c r="N339" s="66">
        <v>1</v>
      </c>
      <c r="O339" s="66">
        <v>1</v>
      </c>
      <c r="P339" s="66">
        <v>1</v>
      </c>
      <c r="Q339" s="66">
        <v>0.6</v>
      </c>
      <c r="R339" s="66">
        <v>1</v>
      </c>
      <c r="S339" s="66">
        <v>0</v>
      </c>
      <c r="T339" s="66">
        <v>1</v>
      </c>
      <c r="U339" s="66">
        <v>0</v>
      </c>
      <c r="V339" s="66">
        <f t="shared" si="343"/>
        <v>2.6</v>
      </c>
      <c r="W339" s="66">
        <f t="shared" si="344"/>
        <v>0.5</v>
      </c>
      <c r="X339" s="35" t="s">
        <v>177</v>
      </c>
      <c r="Y339" s="5">
        <v>1</v>
      </c>
      <c r="Z339" s="5">
        <f>AVERAGE(240,300)</f>
        <v>270</v>
      </c>
      <c r="AA339" s="5"/>
      <c r="AB339" s="5"/>
      <c r="AC339" s="5"/>
      <c r="AD339" s="5"/>
      <c r="AE339" s="5">
        <f>2/3</f>
        <v>0.66666666666666663</v>
      </c>
      <c r="AF339" s="5">
        <v>1</v>
      </c>
      <c r="AG339" s="5">
        <v>0</v>
      </c>
      <c r="AH339" s="5">
        <v>1</v>
      </c>
      <c r="AI339" s="5">
        <v>0</v>
      </c>
      <c r="AJ339" s="35">
        <f t="shared" ref="AJ339:AJ373" si="346">SUM(AE339:AI339)</f>
        <v>2.6666666666666665</v>
      </c>
      <c r="AK339" s="35">
        <f t="shared" ref="AK339:AK386" si="347">IFERROR(Z339/SUM($Z339,$AP339,$BE339,$BT339,$CI339,$CX339,$DM339,$EB339,$EQ339,$FF339,$FU339,$GJ339,$GY339,$HN339,$IC339,$IR339,$JG339,$JV339,$KK339,$KZ339),"")</f>
        <v>0.64102564102564097</v>
      </c>
      <c r="AL339" s="35">
        <f t="shared" ref="AL339:AL386" si="348">IFERROR((AE$4*AE339+AF$4*AF339+AG$4*AG339+AH$4*AH339+AI$4*AI339)*AK339,"")</f>
        <v>0.34188034188034183</v>
      </c>
      <c r="AM339" s="35"/>
      <c r="AN339" s="62" t="s">
        <v>178</v>
      </c>
      <c r="AO339" s="62">
        <v>1</v>
      </c>
      <c r="AP339" s="62">
        <v>70</v>
      </c>
      <c r="AQ339" s="62"/>
      <c r="AR339" s="62"/>
      <c r="AS339" s="62"/>
      <c r="AT339" s="62"/>
      <c r="AU339" s="62">
        <f>2/3</f>
        <v>0.66666666666666663</v>
      </c>
      <c r="AV339" s="62">
        <v>1</v>
      </c>
      <c r="AW339" s="62">
        <v>0</v>
      </c>
      <c r="AX339" s="62">
        <v>1</v>
      </c>
      <c r="AY339" s="62">
        <v>0</v>
      </c>
      <c r="AZ339" s="62">
        <f t="shared" ref="AZ339:AZ340" si="349">SUM(AU339:AY339)</f>
        <v>2.6666666666666665</v>
      </c>
      <c r="BA339" s="62">
        <f t="shared" ref="BA339:BA340" si="350">IFERROR(AP339/SUM($Z339,$AP339,$BE339,$BT339,$CI339,$CX339,$DM339,$EB339,$EQ339,$FF339,$FU339,$GJ339,$GY339,$HN339,$IC339,$IR339,$JG339,$JV339,$KK339,$KZ339),"")</f>
        <v>0.16619183285849951</v>
      </c>
      <c r="BB339" s="62">
        <f t="shared" ref="BB339:BB340" si="351">IFERROR((AU$4*AU339+AV$4*AV339+AW$4*AW339+AX$4*AX339+AY$4*AY339)*BA339,"")</f>
        <v>8.8635644191199736E-2</v>
      </c>
      <c r="BC339" s="5" t="s">
        <v>179</v>
      </c>
      <c r="BD339" s="5">
        <v>1</v>
      </c>
      <c r="BE339" s="5">
        <v>50</v>
      </c>
      <c r="BF339" s="5"/>
      <c r="BG339" s="5"/>
      <c r="BH339" s="5"/>
      <c r="BI339" s="5"/>
      <c r="BJ339" s="5">
        <f>2/3</f>
        <v>0.66666666666666663</v>
      </c>
      <c r="BK339" s="5">
        <v>1</v>
      </c>
      <c r="BL339" s="5">
        <v>0</v>
      </c>
      <c r="BM339" s="5">
        <v>1</v>
      </c>
      <c r="BN339" s="5">
        <v>0</v>
      </c>
      <c r="BO339" s="5">
        <f t="shared" ref="BO339:BO373" si="352">SUM(BJ339:BN339)</f>
        <v>2.6666666666666665</v>
      </c>
      <c r="BP339" s="5">
        <f t="shared" ref="BP339:BP373" si="353">IFERROR(BE339/SUM($Z339,$AP339,$BE339,$BT339,$CI339,$CX339,$DM339,$EB339,$EQ339,$FF339,$FU339,$GJ339,$GY339,$HN339,$IC339,$IR339,$JG339,$JV339,$KK339,$KZ339),"")</f>
        <v>0.11870845204178536</v>
      </c>
      <c r="BQ339" s="5">
        <f t="shared" ref="BQ339:BQ373" si="354">IFERROR((BJ$4*BJ339+BK$4*BK339+BL$4*BL339+BM$4*BM339+BN$4*BN339)*BP339,"")</f>
        <v>6.3311174422285524E-2</v>
      </c>
      <c r="BR339" s="62" t="s">
        <v>67</v>
      </c>
      <c r="BS339" s="62">
        <v>1</v>
      </c>
      <c r="BT339" s="62">
        <f>(BE339+AP339+Z339)/25</f>
        <v>15.6</v>
      </c>
      <c r="BU339" s="62"/>
      <c r="BV339" s="62"/>
      <c r="BW339" s="62"/>
      <c r="BX339" s="62"/>
      <c r="BY339" s="62">
        <f>2/3</f>
        <v>0.66666666666666663</v>
      </c>
      <c r="BZ339" s="62">
        <v>1</v>
      </c>
      <c r="CA339" s="62">
        <v>0</v>
      </c>
      <c r="CB339" s="62">
        <v>1</v>
      </c>
      <c r="CC339" s="62">
        <v>0</v>
      </c>
      <c r="CD339" s="62">
        <f t="shared" ref="CD339:CD373" si="355">SUM(BY339:CC339)</f>
        <v>2.6666666666666665</v>
      </c>
      <c r="CE339" s="62">
        <f t="shared" ref="CE339:CE373" si="356">IFERROR(BT339/SUM($Z339,$AP339,$BE339,$BT339,$CI339,$CX339,$DM339,$EB339,$EQ339,$FF339,$FU339,$GJ339,$GY339,$HN339,$IC339,$IR339,$JG339,$JV339,$KK339,$KZ339),"")</f>
        <v>3.7037037037037035E-2</v>
      </c>
      <c r="CF339" s="62">
        <f t="shared" ref="CF339:CF373" si="357">IFERROR((BY$4*BY339+BZ$4*BZ339+CA$4*CA339+CB$4*CB339+CC$4*CC339)*CE339,"")</f>
        <v>1.9753086419753086E-2</v>
      </c>
      <c r="CG339" s="5" t="s">
        <v>180</v>
      </c>
      <c r="CH339" s="5">
        <v>1</v>
      </c>
      <c r="CI339" s="5">
        <f>BT339</f>
        <v>15.6</v>
      </c>
      <c r="CJ339" s="5"/>
      <c r="CK339" s="5"/>
      <c r="CL339" s="5"/>
      <c r="CM339" s="5"/>
      <c r="CN339" s="5">
        <f>2/3</f>
        <v>0.66666666666666663</v>
      </c>
      <c r="CO339" s="5">
        <v>1</v>
      </c>
      <c r="CP339" s="5">
        <v>0</v>
      </c>
      <c r="CQ339" s="5">
        <v>1</v>
      </c>
      <c r="CR339" s="5">
        <v>0</v>
      </c>
      <c r="CS339" s="5">
        <f t="shared" ref="CS339:CS373" si="358">SUM(CN339:CR339)</f>
        <v>2.6666666666666665</v>
      </c>
      <c r="CT339" s="5">
        <f t="shared" ref="CT339:CT373" si="359">IFERROR(CI339/SUM($Z339,$AP339,$BE339,$BT339,$CI339,$CX339,$DM339,$EB339,$EQ339,$FF339,$FU339,$GJ339,$GY339,$HN339,$IC339,$IR339,$JG339,$JV339,$KK339,$KZ339),"")</f>
        <v>3.7037037037037035E-2</v>
      </c>
      <c r="CU339" s="5">
        <f t="shared" ref="CU339:CU373" si="360">IFERROR((CN$4*CN339+CO$4*CO339+CP$4*CP339+CQ$4*CQ339+CR$4*CR339)*CT339,"")</f>
        <v>1.9753086419753086E-2</v>
      </c>
      <c r="CV339" s="62"/>
      <c r="CW339" s="62"/>
      <c r="CX339" s="62"/>
      <c r="CY339" s="62"/>
      <c r="CZ339" s="62"/>
      <c r="DA339" s="62"/>
      <c r="DB339" s="62"/>
      <c r="DC339" s="62"/>
      <c r="DD339" s="62"/>
      <c r="DE339" s="62"/>
      <c r="DF339" s="62"/>
      <c r="DG339" s="62"/>
      <c r="DH339" s="62"/>
      <c r="DI339" s="62"/>
      <c r="DJ339" s="62"/>
      <c r="DK339" s="5"/>
      <c r="DL339" s="5"/>
      <c r="DM339" s="5"/>
      <c r="DN339" s="5"/>
      <c r="DO339" s="5"/>
      <c r="DP339" s="5"/>
      <c r="DQ339" s="5"/>
      <c r="DR339" s="5"/>
      <c r="DS339" s="5"/>
      <c r="DT339" s="5"/>
      <c r="DU339" s="5"/>
      <c r="DV339" s="5"/>
      <c r="DW339" s="5"/>
      <c r="DX339" s="5"/>
      <c r="DY339" s="5"/>
      <c r="DZ339" s="62"/>
      <c r="EA339" s="62"/>
      <c r="EB339" s="62"/>
      <c r="EC339" s="62"/>
      <c r="ED339" s="62"/>
      <c r="EE339" s="62"/>
      <c r="EF339" s="62"/>
      <c r="EG339" s="62"/>
      <c r="EH339" s="62"/>
      <c r="EI339" s="62"/>
      <c r="EJ339" s="62"/>
      <c r="EK339" s="62"/>
      <c r="EL339" s="62"/>
      <c r="EM339" s="62"/>
      <c r="EN339" s="62"/>
      <c r="EO339" s="5"/>
      <c r="EP339" s="5"/>
      <c r="EQ339" s="5"/>
      <c r="ER339" s="5"/>
      <c r="ES339" s="5"/>
      <c r="ET339" s="5"/>
      <c r="EU339" s="5"/>
      <c r="EV339" s="5"/>
      <c r="EW339" s="5"/>
      <c r="EX339" s="5"/>
      <c r="EY339" s="5"/>
      <c r="EZ339" s="5"/>
      <c r="FA339" s="5"/>
      <c r="FB339" s="5"/>
      <c r="FC339" s="5"/>
      <c r="FD339" s="62"/>
      <c r="FE339" s="62"/>
      <c r="FF339" s="62"/>
      <c r="FG339" s="62"/>
      <c r="FH339" s="62"/>
      <c r="FI339" s="62"/>
      <c r="FJ339" s="62"/>
      <c r="FK339" s="62"/>
      <c r="FL339" s="62"/>
      <c r="FM339" s="62"/>
      <c r="FN339" s="62"/>
      <c r="FO339" s="62"/>
      <c r="FP339" s="62"/>
      <c r="FQ339" s="62"/>
      <c r="FR339" s="62"/>
      <c r="FS339" s="5"/>
      <c r="FT339" s="5"/>
      <c r="FU339" s="5"/>
      <c r="FV339" s="5"/>
      <c r="FW339" s="5"/>
      <c r="FX339" s="5"/>
      <c r="FY339" s="5"/>
      <c r="FZ339" s="5"/>
      <c r="GA339" s="5"/>
      <c r="GB339" s="5"/>
      <c r="GC339" s="5"/>
      <c r="GD339" s="5"/>
      <c r="GE339" s="5"/>
      <c r="GF339" s="5"/>
      <c r="GG339" s="5"/>
      <c r="GH339" s="62"/>
      <c r="GI339" s="62"/>
      <c r="GJ339" s="62"/>
      <c r="GK339" s="62"/>
      <c r="GL339" s="62"/>
      <c r="GM339" s="62"/>
      <c r="GN339" s="62"/>
      <c r="GO339" s="62"/>
      <c r="GP339" s="62"/>
      <c r="GQ339" s="62"/>
      <c r="GR339" s="62"/>
      <c r="GS339" s="62"/>
      <c r="GT339" s="62"/>
      <c r="GU339" s="62"/>
      <c r="GV339" s="62"/>
      <c r="GW339" s="5"/>
      <c r="GX339" s="5"/>
      <c r="GY339" s="5"/>
      <c r="GZ339" s="5"/>
      <c r="HA339" s="5"/>
      <c r="HB339" s="5"/>
      <c r="HC339" s="5"/>
      <c r="HD339" s="5"/>
      <c r="HE339" s="5"/>
      <c r="HF339" s="5"/>
      <c r="HG339" s="5"/>
      <c r="HH339" s="5"/>
      <c r="HI339" s="5"/>
      <c r="HJ339" s="5"/>
      <c r="HK339" s="5"/>
      <c r="HL339" s="62"/>
      <c r="HM339" s="62"/>
      <c r="HN339" s="62"/>
      <c r="HO339" s="62"/>
      <c r="HP339" s="62"/>
      <c r="HQ339" s="62"/>
      <c r="HR339" s="62"/>
      <c r="HS339" s="62"/>
      <c r="HT339" s="62"/>
      <c r="HU339" s="62"/>
      <c r="HV339" s="62"/>
      <c r="HW339" s="62"/>
      <c r="HX339" s="62"/>
      <c r="HY339" s="62"/>
      <c r="HZ339" s="62"/>
      <c r="IA339" s="5"/>
      <c r="IB339" s="5"/>
      <c r="IC339" s="5"/>
      <c r="ID339" s="5"/>
      <c r="IE339" s="5"/>
      <c r="IF339" s="5"/>
      <c r="IG339" s="5"/>
      <c r="IH339" s="5"/>
      <c r="II339" s="5"/>
      <c r="IJ339" s="5"/>
      <c r="IK339" s="5"/>
      <c r="IL339" s="5"/>
      <c r="IM339" s="5"/>
      <c r="IN339" s="5"/>
      <c r="IO339" s="5"/>
      <c r="IP339" s="62"/>
      <c r="IQ339" s="62"/>
      <c r="IR339" s="62"/>
      <c r="IS339" s="62"/>
      <c r="IT339" s="62"/>
      <c r="IU339" s="62"/>
      <c r="IV339" s="62"/>
      <c r="IW339" s="62"/>
      <c r="IX339" s="62"/>
      <c r="IY339" s="62"/>
      <c r="IZ339" s="62"/>
      <c r="JA339" s="62"/>
      <c r="JB339" s="62"/>
      <c r="JC339" s="62"/>
      <c r="JD339" s="62"/>
      <c r="JE339" s="5"/>
      <c r="JF339" s="5"/>
      <c r="JG339" s="5"/>
      <c r="JH339" s="5"/>
      <c r="JI339" s="5"/>
      <c r="JJ339" s="5"/>
      <c r="JK339" s="5"/>
      <c r="JL339" s="5"/>
      <c r="JM339" s="5"/>
      <c r="JN339" s="5"/>
      <c r="JO339" s="5"/>
      <c r="JP339" s="5"/>
      <c r="JQ339" s="5"/>
      <c r="JR339" s="5"/>
      <c r="JS339" s="5"/>
      <c r="JT339" s="62"/>
      <c r="JU339" s="62"/>
      <c r="JV339" s="62"/>
      <c r="JW339" s="62"/>
      <c r="JX339" s="62"/>
      <c r="JY339" s="62"/>
      <c r="JZ339" s="62"/>
      <c r="KA339" s="62"/>
      <c r="KB339" s="62"/>
      <c r="KC339" s="62"/>
      <c r="KD339" s="62"/>
      <c r="KE339" s="62"/>
      <c r="KF339" s="62"/>
      <c r="KG339" s="62"/>
      <c r="KH339" s="62"/>
      <c r="KI339" s="5"/>
      <c r="KJ339" s="5"/>
      <c r="KK339" s="5"/>
      <c r="KL339" s="5"/>
      <c r="KM339" s="5"/>
      <c r="KN339" s="5"/>
      <c r="KO339" s="5"/>
      <c r="KP339" s="5"/>
      <c r="KQ339" s="5"/>
      <c r="KR339" s="5"/>
      <c r="KS339" s="5"/>
      <c r="KT339" s="5"/>
      <c r="KU339" s="5"/>
      <c r="KV339" s="5"/>
      <c r="KW339" s="5"/>
      <c r="KX339" s="62"/>
      <c r="KY339" s="62"/>
      <c r="KZ339" s="62"/>
      <c r="LA339" s="62"/>
      <c r="LB339" s="62"/>
      <c r="LC339" s="62"/>
      <c r="LD339" s="62"/>
      <c r="LE339" s="62"/>
      <c r="LF339" s="62"/>
      <c r="LG339" s="62"/>
      <c r="LH339" s="62"/>
      <c r="LI339" s="62"/>
      <c r="LJ339" s="62"/>
      <c r="LK339" s="62"/>
      <c r="LL339" s="62"/>
    </row>
    <row r="340" spans="1:324" x14ac:dyDescent="0.35">
      <c r="A340" s="131">
        <v>336</v>
      </c>
      <c r="B340" s="170"/>
      <c r="C340" s="170"/>
      <c r="D340" s="152">
        <v>1037</v>
      </c>
      <c r="E340" s="72" t="str">
        <f>'BVEM Scorecard'!F339</f>
        <v>Solar + Storage</v>
      </c>
      <c r="F340" s="96">
        <f t="shared" si="338"/>
        <v>0.5</v>
      </c>
      <c r="G340" s="96">
        <f t="shared" si="339"/>
        <v>0.52</v>
      </c>
      <c r="H340" s="96">
        <f t="shared" si="340"/>
        <v>0.53333333333333321</v>
      </c>
      <c r="I340" s="96">
        <f t="shared" si="341"/>
        <v>0.38095238095238093</v>
      </c>
      <c r="J340" s="66">
        <v>1</v>
      </c>
      <c r="K340" s="66">
        <v>1</v>
      </c>
      <c r="L340" s="66">
        <v>1</v>
      </c>
      <c r="M340" s="66">
        <v>1</v>
      </c>
      <c r="N340" s="66">
        <v>1</v>
      </c>
      <c r="O340" s="66">
        <v>1</v>
      </c>
      <c r="P340" s="66">
        <v>1</v>
      </c>
      <c r="Q340" s="66">
        <v>0.6</v>
      </c>
      <c r="R340" s="66">
        <v>1</v>
      </c>
      <c r="S340" s="66">
        <v>0</v>
      </c>
      <c r="T340" s="66">
        <v>1</v>
      </c>
      <c r="U340" s="66">
        <v>0</v>
      </c>
      <c r="V340" s="66">
        <f t="shared" ref="V340:V342" si="361">SUM(Q340:U340)</f>
        <v>2.6</v>
      </c>
      <c r="W340" s="66">
        <f t="shared" ref="W340:W342" si="362">Q$4*Q340+R$4*R340+S$4*S340+T$4*T340+U$4*U340</f>
        <v>0.5</v>
      </c>
      <c r="X340" s="35" t="s">
        <v>177</v>
      </c>
      <c r="Y340" s="5">
        <v>1</v>
      </c>
      <c r="Z340" s="5">
        <f t="shared" ref="Z340:Z342" si="363">AVERAGE(240,300)</f>
        <v>270</v>
      </c>
      <c r="AA340" s="5"/>
      <c r="AB340" s="5"/>
      <c r="AC340" s="5"/>
      <c r="AD340" s="5"/>
      <c r="AE340" s="5">
        <f t="shared" ref="AE340:AE342" si="364">2/3</f>
        <v>0.66666666666666663</v>
      </c>
      <c r="AF340" s="5">
        <v>1</v>
      </c>
      <c r="AG340" s="5">
        <v>0</v>
      </c>
      <c r="AH340" s="5">
        <v>1</v>
      </c>
      <c r="AI340" s="5">
        <v>0</v>
      </c>
      <c r="AJ340" s="35">
        <f t="shared" si="346"/>
        <v>2.6666666666666665</v>
      </c>
      <c r="AK340" s="35">
        <f t="shared" si="347"/>
        <v>0.64102564102564097</v>
      </c>
      <c r="AL340" s="35">
        <f t="shared" si="348"/>
        <v>0.34188034188034183</v>
      </c>
      <c r="AM340" s="35"/>
      <c r="AN340" s="62" t="s">
        <v>178</v>
      </c>
      <c r="AO340" s="62">
        <v>1</v>
      </c>
      <c r="AP340" s="62">
        <v>70</v>
      </c>
      <c r="AQ340" s="62"/>
      <c r="AR340" s="62"/>
      <c r="AS340" s="62"/>
      <c r="AT340" s="62"/>
      <c r="AU340" s="62">
        <f t="shared" ref="AU340:AU342" si="365">2/3</f>
        <v>0.66666666666666663</v>
      </c>
      <c r="AV340" s="62">
        <v>1</v>
      </c>
      <c r="AW340" s="62">
        <v>0</v>
      </c>
      <c r="AX340" s="62">
        <v>1</v>
      </c>
      <c r="AY340" s="62">
        <v>0</v>
      </c>
      <c r="AZ340" s="62">
        <f t="shared" si="349"/>
        <v>2.6666666666666665</v>
      </c>
      <c r="BA340" s="62">
        <f t="shared" si="350"/>
        <v>0.16619183285849951</v>
      </c>
      <c r="BB340" s="62">
        <f t="shared" si="351"/>
        <v>8.8635644191199736E-2</v>
      </c>
      <c r="BC340" s="5" t="s">
        <v>179</v>
      </c>
      <c r="BD340" s="5">
        <v>1</v>
      </c>
      <c r="BE340" s="5">
        <v>50</v>
      </c>
      <c r="BF340" s="5"/>
      <c r="BG340" s="5"/>
      <c r="BH340" s="5"/>
      <c r="BI340" s="5"/>
      <c r="BJ340" s="5">
        <f t="shared" ref="BJ340:BJ342" si="366">2/3</f>
        <v>0.66666666666666663</v>
      </c>
      <c r="BK340" s="5">
        <v>1</v>
      </c>
      <c r="BL340" s="5">
        <v>0</v>
      </c>
      <c r="BM340" s="5">
        <v>1</v>
      </c>
      <c r="BN340" s="5">
        <v>0</v>
      </c>
      <c r="BO340" s="5">
        <f t="shared" si="352"/>
        <v>2.6666666666666665</v>
      </c>
      <c r="BP340" s="5">
        <f t="shared" si="353"/>
        <v>0.11870845204178536</v>
      </c>
      <c r="BQ340" s="5">
        <f t="shared" si="354"/>
        <v>6.3311174422285524E-2</v>
      </c>
      <c r="BR340" s="62" t="s">
        <v>67</v>
      </c>
      <c r="BS340" s="62">
        <v>2</v>
      </c>
      <c r="BT340" s="62">
        <f t="shared" ref="BT340:BT342" si="367">(BE340+AP340+Z340)/25</f>
        <v>15.6</v>
      </c>
      <c r="BU340" s="62"/>
      <c r="BV340" s="62"/>
      <c r="BW340" s="62"/>
      <c r="BX340" s="62"/>
      <c r="BY340" s="62">
        <f t="shared" ref="BY340:BY342" si="368">2/3</f>
        <v>0.66666666666666663</v>
      </c>
      <c r="BZ340" s="62">
        <v>1</v>
      </c>
      <c r="CA340" s="62">
        <v>0</v>
      </c>
      <c r="CB340" s="62">
        <v>1</v>
      </c>
      <c r="CC340" s="62">
        <v>0</v>
      </c>
      <c r="CD340" s="62">
        <f t="shared" si="355"/>
        <v>2.6666666666666665</v>
      </c>
      <c r="CE340" s="62">
        <f t="shared" si="356"/>
        <v>3.7037037037037035E-2</v>
      </c>
      <c r="CF340" s="62">
        <f t="shared" si="357"/>
        <v>1.9753086419753086E-2</v>
      </c>
      <c r="CG340" s="5" t="s">
        <v>180</v>
      </c>
      <c r="CH340" s="5">
        <v>2</v>
      </c>
      <c r="CI340" s="5">
        <f t="shared" ref="CI340:CI342" si="369">BT340</f>
        <v>15.6</v>
      </c>
      <c r="CJ340" s="5"/>
      <c r="CK340" s="5"/>
      <c r="CL340" s="5"/>
      <c r="CM340" s="5"/>
      <c r="CN340" s="5">
        <f t="shared" ref="CN340:CN342" si="370">2/3</f>
        <v>0.66666666666666663</v>
      </c>
      <c r="CO340" s="5">
        <v>1</v>
      </c>
      <c r="CP340" s="5">
        <v>0</v>
      </c>
      <c r="CQ340" s="5">
        <v>1</v>
      </c>
      <c r="CR340" s="5">
        <v>0</v>
      </c>
      <c r="CS340" s="5">
        <f t="shared" si="358"/>
        <v>2.6666666666666665</v>
      </c>
      <c r="CT340" s="5">
        <f t="shared" si="359"/>
        <v>3.7037037037037035E-2</v>
      </c>
      <c r="CU340" s="5">
        <f t="shared" si="360"/>
        <v>1.9753086419753086E-2</v>
      </c>
      <c r="CV340" s="62"/>
      <c r="CW340" s="62"/>
      <c r="CX340" s="62"/>
      <c r="CY340" s="62"/>
      <c r="CZ340" s="62"/>
      <c r="DA340" s="62"/>
      <c r="DB340" s="62"/>
      <c r="DC340" s="62"/>
      <c r="DD340" s="62"/>
      <c r="DE340" s="62"/>
      <c r="DF340" s="62"/>
      <c r="DG340" s="62"/>
      <c r="DH340" s="62"/>
      <c r="DI340" s="62"/>
      <c r="DJ340" s="62"/>
      <c r="DK340" s="5"/>
      <c r="DL340" s="5"/>
      <c r="DM340" s="5"/>
      <c r="DN340" s="5"/>
      <c r="DO340" s="5"/>
      <c r="DP340" s="5"/>
      <c r="DQ340" s="5"/>
      <c r="DR340" s="5"/>
      <c r="DS340" s="5"/>
      <c r="DT340" s="5"/>
      <c r="DU340" s="5"/>
      <c r="DV340" s="5"/>
      <c r="DW340" s="5"/>
      <c r="DX340" s="5"/>
      <c r="DY340" s="5"/>
      <c r="DZ340" s="62"/>
      <c r="EA340" s="62"/>
      <c r="EB340" s="62"/>
      <c r="EC340" s="62"/>
      <c r="ED340" s="62"/>
      <c r="EE340" s="62"/>
      <c r="EF340" s="62"/>
      <c r="EG340" s="62"/>
      <c r="EH340" s="62"/>
      <c r="EI340" s="62"/>
      <c r="EJ340" s="62"/>
      <c r="EK340" s="62"/>
      <c r="EL340" s="62"/>
      <c r="EM340" s="62"/>
      <c r="EN340" s="62"/>
      <c r="EO340" s="5"/>
      <c r="EP340" s="5"/>
      <c r="EQ340" s="5"/>
      <c r="ER340" s="5"/>
      <c r="ES340" s="5"/>
      <c r="ET340" s="5"/>
      <c r="EU340" s="5"/>
      <c r="EV340" s="5"/>
      <c r="EW340" s="5"/>
      <c r="EX340" s="5"/>
      <c r="EY340" s="5"/>
      <c r="EZ340" s="5"/>
      <c r="FA340" s="5"/>
      <c r="FB340" s="5"/>
      <c r="FC340" s="5"/>
      <c r="FD340" s="62"/>
      <c r="FE340" s="62"/>
      <c r="FF340" s="62"/>
      <c r="FG340" s="62"/>
      <c r="FH340" s="62"/>
      <c r="FI340" s="62"/>
      <c r="FJ340" s="62"/>
      <c r="FK340" s="62"/>
      <c r="FL340" s="62"/>
      <c r="FM340" s="62"/>
      <c r="FN340" s="62"/>
      <c r="FO340" s="62"/>
      <c r="FP340" s="62"/>
      <c r="FQ340" s="62"/>
      <c r="FR340" s="62"/>
      <c r="FS340" s="5"/>
      <c r="FT340" s="5"/>
      <c r="FU340" s="5"/>
      <c r="FV340" s="5"/>
      <c r="FW340" s="5"/>
      <c r="FX340" s="5"/>
      <c r="FY340" s="5"/>
      <c r="FZ340" s="5"/>
      <c r="GA340" s="5"/>
      <c r="GB340" s="5"/>
      <c r="GC340" s="5"/>
      <c r="GD340" s="5"/>
      <c r="GE340" s="5"/>
      <c r="GF340" s="5"/>
      <c r="GG340" s="5"/>
      <c r="GH340" s="62"/>
      <c r="GI340" s="62"/>
      <c r="GJ340" s="62"/>
      <c r="GK340" s="62"/>
      <c r="GL340" s="62"/>
      <c r="GM340" s="62"/>
      <c r="GN340" s="62"/>
      <c r="GO340" s="62"/>
      <c r="GP340" s="62"/>
      <c r="GQ340" s="62"/>
      <c r="GR340" s="62"/>
      <c r="GS340" s="62"/>
      <c r="GT340" s="62"/>
      <c r="GU340" s="62"/>
      <c r="GV340" s="62"/>
      <c r="GW340" s="5"/>
      <c r="GX340" s="5"/>
      <c r="GY340" s="5"/>
      <c r="GZ340" s="5"/>
      <c r="HA340" s="5"/>
      <c r="HB340" s="5"/>
      <c r="HC340" s="5"/>
      <c r="HD340" s="5"/>
      <c r="HE340" s="5"/>
      <c r="HF340" s="5"/>
      <c r="HG340" s="5"/>
      <c r="HH340" s="5"/>
      <c r="HI340" s="5"/>
      <c r="HJ340" s="5"/>
      <c r="HK340" s="5"/>
      <c r="HL340" s="62"/>
      <c r="HM340" s="62"/>
      <c r="HN340" s="62"/>
      <c r="HO340" s="62"/>
      <c r="HP340" s="62"/>
      <c r="HQ340" s="62"/>
      <c r="HR340" s="62"/>
      <c r="HS340" s="62"/>
      <c r="HT340" s="62"/>
      <c r="HU340" s="62"/>
      <c r="HV340" s="62"/>
      <c r="HW340" s="62"/>
      <c r="HX340" s="62"/>
      <c r="HY340" s="62"/>
      <c r="HZ340" s="62"/>
      <c r="IA340" s="5"/>
      <c r="IB340" s="5"/>
      <c r="IC340" s="5"/>
      <c r="ID340" s="5"/>
      <c r="IE340" s="5"/>
      <c r="IF340" s="5"/>
      <c r="IG340" s="5"/>
      <c r="IH340" s="5"/>
      <c r="II340" s="5"/>
      <c r="IJ340" s="5"/>
      <c r="IK340" s="5"/>
      <c r="IL340" s="5"/>
      <c r="IM340" s="5"/>
      <c r="IN340" s="5"/>
      <c r="IO340" s="5"/>
      <c r="IP340" s="62"/>
      <c r="IQ340" s="62"/>
      <c r="IR340" s="62"/>
      <c r="IS340" s="62"/>
      <c r="IT340" s="62"/>
      <c r="IU340" s="62"/>
      <c r="IV340" s="62"/>
      <c r="IW340" s="62"/>
      <c r="IX340" s="62"/>
      <c r="IY340" s="62"/>
      <c r="IZ340" s="62"/>
      <c r="JA340" s="62"/>
      <c r="JB340" s="62"/>
      <c r="JC340" s="62"/>
      <c r="JD340" s="62"/>
      <c r="JE340" s="5"/>
      <c r="JF340" s="5"/>
      <c r="JG340" s="5"/>
      <c r="JH340" s="5"/>
      <c r="JI340" s="5"/>
      <c r="JJ340" s="5"/>
      <c r="JK340" s="5"/>
      <c r="JL340" s="5"/>
      <c r="JM340" s="5"/>
      <c r="JN340" s="5"/>
      <c r="JO340" s="5"/>
      <c r="JP340" s="5"/>
      <c r="JQ340" s="5"/>
      <c r="JR340" s="5"/>
      <c r="JS340" s="5"/>
      <c r="JT340" s="62"/>
      <c r="JU340" s="62"/>
      <c r="JV340" s="62"/>
      <c r="JW340" s="62"/>
      <c r="JX340" s="62"/>
      <c r="JY340" s="62"/>
      <c r="JZ340" s="62"/>
      <c r="KA340" s="62"/>
      <c r="KB340" s="62"/>
      <c r="KC340" s="62"/>
      <c r="KD340" s="62"/>
      <c r="KE340" s="62"/>
      <c r="KF340" s="62"/>
      <c r="KG340" s="62"/>
      <c r="KH340" s="62"/>
      <c r="KI340" s="5"/>
      <c r="KJ340" s="5"/>
      <c r="KK340" s="5"/>
      <c r="KL340" s="5"/>
      <c r="KM340" s="5"/>
      <c r="KN340" s="5"/>
      <c r="KO340" s="5"/>
      <c r="KP340" s="5"/>
      <c r="KQ340" s="5"/>
      <c r="KR340" s="5"/>
      <c r="KS340" s="5"/>
      <c r="KT340" s="5"/>
      <c r="KU340" s="5"/>
      <c r="KV340" s="5"/>
      <c r="KW340" s="5"/>
      <c r="KX340" s="62"/>
      <c r="KY340" s="62"/>
      <c r="KZ340" s="62"/>
      <c r="LA340" s="62"/>
      <c r="LB340" s="62"/>
      <c r="LC340" s="62"/>
      <c r="LD340" s="62"/>
      <c r="LE340" s="62"/>
      <c r="LF340" s="62"/>
      <c r="LG340" s="62"/>
      <c r="LH340" s="62"/>
      <c r="LI340" s="62"/>
      <c r="LJ340" s="62"/>
      <c r="LK340" s="62"/>
      <c r="LL340" s="62"/>
    </row>
    <row r="341" spans="1:324" x14ac:dyDescent="0.35">
      <c r="A341" s="131">
        <v>337</v>
      </c>
      <c r="B341" s="170"/>
      <c r="C341" s="170"/>
      <c r="D341" s="152">
        <v>621</v>
      </c>
      <c r="E341" s="72" t="str">
        <f>'BVEM Scorecard'!F340</f>
        <v>Solar + Storage</v>
      </c>
      <c r="F341" s="96"/>
      <c r="G341" s="96"/>
      <c r="H341" s="96"/>
      <c r="I341" s="96"/>
      <c r="J341" s="66"/>
      <c r="K341" s="66"/>
      <c r="L341" s="66"/>
      <c r="M341" s="66"/>
      <c r="N341" s="66"/>
      <c r="O341" s="66"/>
      <c r="P341" s="66"/>
      <c r="Q341" s="66"/>
      <c r="R341" s="66"/>
      <c r="S341" s="66"/>
      <c r="T341" s="66"/>
      <c r="U341" s="66"/>
      <c r="V341" s="66"/>
      <c r="W341" s="66"/>
      <c r="X341" s="35"/>
      <c r="Y341" s="5"/>
      <c r="Z341" s="5"/>
      <c r="AA341" s="5"/>
      <c r="AB341" s="5"/>
      <c r="AC341" s="5"/>
      <c r="AD341" s="5"/>
      <c r="AE341" s="5"/>
      <c r="AF341" s="5"/>
      <c r="AG341" s="5"/>
      <c r="AH341" s="5"/>
      <c r="AI341" s="5"/>
      <c r="AJ341" s="35"/>
      <c r="AK341" s="35"/>
      <c r="AL341" s="35"/>
      <c r="AM341" s="35"/>
      <c r="AN341" s="62"/>
      <c r="AO341" s="62"/>
      <c r="AP341" s="62"/>
      <c r="AQ341" s="62"/>
      <c r="AR341" s="62"/>
      <c r="AS341" s="62"/>
      <c r="AT341" s="62"/>
      <c r="AU341" s="62"/>
      <c r="AV341" s="62"/>
      <c r="AW341" s="62"/>
      <c r="AX341" s="62"/>
      <c r="AY341" s="62"/>
      <c r="AZ341" s="62"/>
      <c r="BA341" s="62"/>
      <c r="BB341" s="62"/>
      <c r="BC341" s="5"/>
      <c r="BD341" s="5"/>
      <c r="BE341" s="5"/>
      <c r="BF341" s="5"/>
      <c r="BG341" s="5"/>
      <c r="BH341" s="5"/>
      <c r="BI341" s="5"/>
      <c r="BJ341" s="5"/>
      <c r="BK341" s="5"/>
      <c r="BL341" s="5"/>
      <c r="BM341" s="5"/>
      <c r="BN341" s="5"/>
      <c r="BO341" s="5"/>
      <c r="BP341" s="5"/>
      <c r="BQ341" s="5"/>
      <c r="BR341" s="62"/>
      <c r="BS341" s="62"/>
      <c r="BT341" s="62"/>
      <c r="BU341" s="62"/>
      <c r="BV341" s="62"/>
      <c r="BW341" s="62"/>
      <c r="BX341" s="62"/>
      <c r="BY341" s="62"/>
      <c r="BZ341" s="62"/>
      <c r="CA341" s="62"/>
      <c r="CB341" s="62"/>
      <c r="CC341" s="62"/>
      <c r="CD341" s="62"/>
      <c r="CE341" s="62"/>
      <c r="CF341" s="62"/>
      <c r="CG341" s="5"/>
      <c r="CH341" s="5"/>
      <c r="CI341" s="5"/>
      <c r="CJ341" s="5"/>
      <c r="CK341" s="5"/>
      <c r="CL341" s="5"/>
      <c r="CM341" s="5"/>
      <c r="CN341" s="5"/>
      <c r="CO341" s="5"/>
      <c r="CP341" s="5"/>
      <c r="CQ341" s="5"/>
      <c r="CR341" s="5"/>
      <c r="CS341" s="5"/>
      <c r="CT341" s="5"/>
      <c r="CU341" s="5"/>
      <c r="CV341" s="62"/>
      <c r="CW341" s="62"/>
      <c r="CX341" s="62"/>
      <c r="CY341" s="62"/>
      <c r="CZ341" s="62"/>
      <c r="DA341" s="62"/>
      <c r="DB341" s="62"/>
      <c r="DC341" s="62"/>
      <c r="DD341" s="62"/>
      <c r="DE341" s="62"/>
      <c r="DF341" s="62"/>
      <c r="DG341" s="62"/>
      <c r="DH341" s="62"/>
      <c r="DI341" s="62"/>
      <c r="DJ341" s="62"/>
      <c r="DK341" s="5"/>
      <c r="DL341" s="5"/>
      <c r="DM341" s="5"/>
      <c r="DN341" s="5"/>
      <c r="DO341" s="5"/>
      <c r="DP341" s="5"/>
      <c r="DQ341" s="5"/>
      <c r="DR341" s="5"/>
      <c r="DS341" s="5"/>
      <c r="DT341" s="5"/>
      <c r="DU341" s="5"/>
      <c r="DV341" s="5"/>
      <c r="DW341" s="5"/>
      <c r="DX341" s="5"/>
      <c r="DY341" s="5"/>
      <c r="DZ341" s="62"/>
      <c r="EA341" s="62"/>
      <c r="EB341" s="62"/>
      <c r="EC341" s="62"/>
      <c r="ED341" s="62"/>
      <c r="EE341" s="62"/>
      <c r="EF341" s="62"/>
      <c r="EG341" s="62"/>
      <c r="EH341" s="62"/>
      <c r="EI341" s="62"/>
      <c r="EJ341" s="62"/>
      <c r="EK341" s="62"/>
      <c r="EL341" s="62"/>
      <c r="EM341" s="62"/>
      <c r="EN341" s="62"/>
      <c r="EO341" s="5"/>
      <c r="EP341" s="5"/>
      <c r="EQ341" s="5"/>
      <c r="ER341" s="5"/>
      <c r="ES341" s="5"/>
      <c r="ET341" s="5"/>
      <c r="EU341" s="5"/>
      <c r="EV341" s="5"/>
      <c r="EW341" s="5"/>
      <c r="EX341" s="5"/>
      <c r="EY341" s="5"/>
      <c r="EZ341" s="5"/>
      <c r="FA341" s="5"/>
      <c r="FB341" s="5"/>
      <c r="FC341" s="5"/>
      <c r="FD341" s="62"/>
      <c r="FE341" s="62"/>
      <c r="FF341" s="62"/>
      <c r="FG341" s="62"/>
      <c r="FH341" s="62"/>
      <c r="FI341" s="62"/>
      <c r="FJ341" s="62"/>
      <c r="FK341" s="62"/>
      <c r="FL341" s="62"/>
      <c r="FM341" s="62"/>
      <c r="FN341" s="62"/>
      <c r="FO341" s="62"/>
      <c r="FP341" s="62"/>
      <c r="FQ341" s="62"/>
      <c r="FR341" s="62"/>
      <c r="FS341" s="5"/>
      <c r="FT341" s="5"/>
      <c r="FU341" s="5"/>
      <c r="FV341" s="5"/>
      <c r="FW341" s="5"/>
      <c r="FX341" s="5"/>
      <c r="FY341" s="5"/>
      <c r="FZ341" s="5"/>
      <c r="GA341" s="5"/>
      <c r="GB341" s="5"/>
      <c r="GC341" s="5"/>
      <c r="GD341" s="5"/>
      <c r="GE341" s="5"/>
      <c r="GF341" s="5"/>
      <c r="GG341" s="5"/>
      <c r="GH341" s="62"/>
      <c r="GI341" s="62"/>
      <c r="GJ341" s="62"/>
      <c r="GK341" s="62"/>
      <c r="GL341" s="62"/>
      <c r="GM341" s="62"/>
      <c r="GN341" s="62"/>
      <c r="GO341" s="62"/>
      <c r="GP341" s="62"/>
      <c r="GQ341" s="62"/>
      <c r="GR341" s="62"/>
      <c r="GS341" s="62"/>
      <c r="GT341" s="62"/>
      <c r="GU341" s="62"/>
      <c r="GV341" s="62"/>
      <c r="GW341" s="5"/>
      <c r="GX341" s="5"/>
      <c r="GY341" s="5"/>
      <c r="GZ341" s="5"/>
      <c r="HA341" s="5"/>
      <c r="HB341" s="5"/>
      <c r="HC341" s="5"/>
      <c r="HD341" s="5"/>
      <c r="HE341" s="5"/>
      <c r="HF341" s="5"/>
      <c r="HG341" s="5"/>
      <c r="HH341" s="5"/>
      <c r="HI341" s="5"/>
      <c r="HJ341" s="5"/>
      <c r="HK341" s="5"/>
      <c r="HL341" s="62"/>
      <c r="HM341" s="62"/>
      <c r="HN341" s="62"/>
      <c r="HO341" s="62"/>
      <c r="HP341" s="62"/>
      <c r="HQ341" s="62"/>
      <c r="HR341" s="62"/>
      <c r="HS341" s="62"/>
      <c r="HT341" s="62"/>
      <c r="HU341" s="62"/>
      <c r="HV341" s="62"/>
      <c r="HW341" s="62"/>
      <c r="HX341" s="62"/>
      <c r="HY341" s="62"/>
      <c r="HZ341" s="62"/>
      <c r="IA341" s="5"/>
      <c r="IB341" s="5"/>
      <c r="IC341" s="5"/>
      <c r="ID341" s="5"/>
      <c r="IE341" s="5"/>
      <c r="IF341" s="5"/>
      <c r="IG341" s="5"/>
      <c r="IH341" s="5"/>
      <c r="II341" s="5"/>
      <c r="IJ341" s="5"/>
      <c r="IK341" s="5"/>
      <c r="IL341" s="5"/>
      <c r="IM341" s="5"/>
      <c r="IN341" s="5"/>
      <c r="IO341" s="5"/>
      <c r="IP341" s="62"/>
      <c r="IQ341" s="62"/>
      <c r="IR341" s="62"/>
      <c r="IS341" s="62"/>
      <c r="IT341" s="62"/>
      <c r="IU341" s="62"/>
      <c r="IV341" s="62"/>
      <c r="IW341" s="62"/>
      <c r="IX341" s="62"/>
      <c r="IY341" s="62"/>
      <c r="IZ341" s="62"/>
      <c r="JA341" s="62"/>
      <c r="JB341" s="62"/>
      <c r="JC341" s="62"/>
      <c r="JD341" s="62"/>
      <c r="JE341" s="5"/>
      <c r="JF341" s="5"/>
      <c r="JG341" s="5"/>
      <c r="JH341" s="5"/>
      <c r="JI341" s="5"/>
      <c r="JJ341" s="5"/>
      <c r="JK341" s="5"/>
      <c r="JL341" s="5"/>
      <c r="JM341" s="5"/>
      <c r="JN341" s="5"/>
      <c r="JO341" s="5"/>
      <c r="JP341" s="5"/>
      <c r="JQ341" s="5"/>
      <c r="JR341" s="5"/>
      <c r="JS341" s="5"/>
      <c r="JT341" s="62"/>
      <c r="JU341" s="62"/>
      <c r="JV341" s="62"/>
      <c r="JW341" s="62"/>
      <c r="JX341" s="62"/>
      <c r="JY341" s="62"/>
      <c r="JZ341" s="62"/>
      <c r="KA341" s="62"/>
      <c r="KB341" s="62"/>
      <c r="KC341" s="62"/>
      <c r="KD341" s="62"/>
      <c r="KE341" s="62"/>
      <c r="KF341" s="62"/>
      <c r="KG341" s="62"/>
      <c r="KH341" s="62"/>
      <c r="KI341" s="5"/>
      <c r="KJ341" s="5"/>
      <c r="KK341" s="5"/>
      <c r="KL341" s="5"/>
      <c r="KM341" s="5"/>
      <c r="KN341" s="5"/>
      <c r="KO341" s="5"/>
      <c r="KP341" s="5"/>
      <c r="KQ341" s="5"/>
      <c r="KR341" s="5"/>
      <c r="KS341" s="5"/>
      <c r="KT341" s="5"/>
      <c r="KU341" s="5"/>
      <c r="KV341" s="5"/>
      <c r="KW341" s="5"/>
      <c r="KX341" s="62"/>
      <c r="KY341" s="62"/>
      <c r="KZ341" s="62"/>
      <c r="LA341" s="62"/>
      <c r="LB341" s="62"/>
      <c r="LC341" s="62"/>
      <c r="LD341" s="62"/>
      <c r="LE341" s="62"/>
      <c r="LF341" s="62"/>
      <c r="LG341" s="62"/>
      <c r="LH341" s="62"/>
      <c r="LI341" s="62"/>
      <c r="LJ341" s="62"/>
      <c r="LK341" s="62"/>
      <c r="LL341" s="62"/>
    </row>
    <row r="342" spans="1:324" x14ac:dyDescent="0.35">
      <c r="A342" s="131">
        <v>338</v>
      </c>
      <c r="B342" s="170"/>
      <c r="C342" s="170"/>
      <c r="D342" s="152">
        <v>1038</v>
      </c>
      <c r="E342" s="72" t="str">
        <f>'BVEM Scorecard'!F341</f>
        <v>Solar + Storage</v>
      </c>
      <c r="F342" s="96">
        <f t="shared" si="338"/>
        <v>0.5</v>
      </c>
      <c r="G342" s="96">
        <f t="shared" si="339"/>
        <v>0.52</v>
      </c>
      <c r="H342" s="96">
        <f t="shared" si="340"/>
        <v>0.53333333333333321</v>
      </c>
      <c r="I342" s="96">
        <f t="shared" si="341"/>
        <v>0.24242424242424238</v>
      </c>
      <c r="J342" s="66">
        <v>1</v>
      </c>
      <c r="K342" s="66">
        <v>1</v>
      </c>
      <c r="L342" s="66">
        <v>1</v>
      </c>
      <c r="M342" s="66">
        <v>1</v>
      </c>
      <c r="N342" s="66">
        <v>1</v>
      </c>
      <c r="O342" s="66">
        <v>1</v>
      </c>
      <c r="P342" s="66">
        <v>1</v>
      </c>
      <c r="Q342" s="66">
        <v>0.6</v>
      </c>
      <c r="R342" s="66">
        <v>1</v>
      </c>
      <c r="S342" s="66">
        <v>0</v>
      </c>
      <c r="T342" s="66">
        <v>1</v>
      </c>
      <c r="U342" s="66">
        <v>0</v>
      </c>
      <c r="V342" s="66">
        <f t="shared" si="361"/>
        <v>2.6</v>
      </c>
      <c r="W342" s="66">
        <f t="shared" si="362"/>
        <v>0.5</v>
      </c>
      <c r="X342" s="35" t="s">
        <v>177</v>
      </c>
      <c r="Y342" s="5">
        <v>1</v>
      </c>
      <c r="Z342" s="5">
        <f t="shared" si="363"/>
        <v>270</v>
      </c>
      <c r="AA342" s="5"/>
      <c r="AB342" s="5"/>
      <c r="AC342" s="5"/>
      <c r="AD342" s="5"/>
      <c r="AE342" s="5">
        <f t="shared" si="364"/>
        <v>0.66666666666666663</v>
      </c>
      <c r="AF342" s="5">
        <v>1</v>
      </c>
      <c r="AG342" s="5">
        <v>0</v>
      </c>
      <c r="AH342" s="5">
        <v>1</v>
      </c>
      <c r="AI342" s="5">
        <v>0</v>
      </c>
      <c r="AJ342" s="35">
        <f t="shared" si="346"/>
        <v>2.6666666666666665</v>
      </c>
      <c r="AK342" s="35">
        <f t="shared" si="347"/>
        <v>0.64102564102564097</v>
      </c>
      <c r="AL342" s="35">
        <f t="shared" si="348"/>
        <v>0.34188034188034183</v>
      </c>
      <c r="AM342" s="35"/>
      <c r="AN342" s="62" t="s">
        <v>178</v>
      </c>
      <c r="AO342" s="62">
        <v>1</v>
      </c>
      <c r="AP342" s="62">
        <v>70</v>
      </c>
      <c r="AQ342" s="62"/>
      <c r="AR342" s="62"/>
      <c r="AS342" s="62"/>
      <c r="AT342" s="62"/>
      <c r="AU342" s="62">
        <f t="shared" si="365"/>
        <v>0.66666666666666663</v>
      </c>
      <c r="AV342" s="62">
        <v>1</v>
      </c>
      <c r="AW342" s="62">
        <v>0</v>
      </c>
      <c r="AX342" s="62">
        <v>1</v>
      </c>
      <c r="AY342" s="62">
        <v>0</v>
      </c>
      <c r="AZ342" s="62">
        <f t="shared" ref="AZ342:AZ373" si="371">SUM(AU342:AY342)</f>
        <v>2.6666666666666665</v>
      </c>
      <c r="BA342" s="62">
        <f t="shared" ref="BA342:BA373" si="372">IFERROR(AP342/SUM($Z342,$AP342,$BE342,$BT342,$CI342,$CX342,$DM342,$EB342,$EQ342,$FF342,$FU342,$GJ342,$GY342,$HN342,$IC342,$IR342,$JG342,$JV342,$KK342,$KZ342),"")</f>
        <v>0.16619183285849951</v>
      </c>
      <c r="BB342" s="62">
        <f t="shared" ref="BB342:BB373" si="373">IFERROR((AU$4*AU342+AV$4*AV342+AW$4*AW342+AX$4*AX342+AY$4*AY342)*BA342,"")</f>
        <v>8.8635644191199736E-2</v>
      </c>
      <c r="BC342" s="5" t="s">
        <v>179</v>
      </c>
      <c r="BD342" s="5">
        <v>1</v>
      </c>
      <c r="BE342" s="5">
        <v>50</v>
      </c>
      <c r="BF342" s="5"/>
      <c r="BG342" s="5"/>
      <c r="BH342" s="5"/>
      <c r="BI342" s="5"/>
      <c r="BJ342" s="5">
        <f t="shared" si="366"/>
        <v>0.66666666666666663</v>
      </c>
      <c r="BK342" s="5">
        <v>1</v>
      </c>
      <c r="BL342" s="5">
        <v>0</v>
      </c>
      <c r="BM342" s="5">
        <v>1</v>
      </c>
      <c r="BN342" s="5">
        <v>0</v>
      </c>
      <c r="BO342" s="5">
        <f t="shared" si="352"/>
        <v>2.6666666666666665</v>
      </c>
      <c r="BP342" s="5">
        <f t="shared" si="353"/>
        <v>0.11870845204178536</v>
      </c>
      <c r="BQ342" s="5">
        <f t="shared" si="354"/>
        <v>6.3311174422285524E-2</v>
      </c>
      <c r="BR342" s="62" t="s">
        <v>67</v>
      </c>
      <c r="BS342" s="62">
        <v>4</v>
      </c>
      <c r="BT342" s="62">
        <f t="shared" si="367"/>
        <v>15.6</v>
      </c>
      <c r="BU342" s="62"/>
      <c r="BV342" s="62"/>
      <c r="BW342" s="62"/>
      <c r="BX342" s="62"/>
      <c r="BY342" s="62">
        <f t="shared" si="368"/>
        <v>0.66666666666666663</v>
      </c>
      <c r="BZ342" s="62">
        <v>1</v>
      </c>
      <c r="CA342" s="62">
        <v>0</v>
      </c>
      <c r="CB342" s="62">
        <v>1</v>
      </c>
      <c r="CC342" s="62">
        <v>0</v>
      </c>
      <c r="CD342" s="62">
        <f t="shared" si="355"/>
        <v>2.6666666666666665</v>
      </c>
      <c r="CE342" s="62">
        <f t="shared" si="356"/>
        <v>3.7037037037037035E-2</v>
      </c>
      <c r="CF342" s="62">
        <f t="shared" si="357"/>
        <v>1.9753086419753086E-2</v>
      </c>
      <c r="CG342" s="5" t="s">
        <v>180</v>
      </c>
      <c r="CH342" s="5">
        <v>4</v>
      </c>
      <c r="CI342" s="5">
        <f t="shared" si="369"/>
        <v>15.6</v>
      </c>
      <c r="CJ342" s="5"/>
      <c r="CK342" s="5"/>
      <c r="CL342" s="5"/>
      <c r="CM342" s="5"/>
      <c r="CN342" s="5">
        <f t="shared" si="370"/>
        <v>0.66666666666666663</v>
      </c>
      <c r="CO342" s="5">
        <v>1</v>
      </c>
      <c r="CP342" s="5">
        <v>0</v>
      </c>
      <c r="CQ342" s="5">
        <v>1</v>
      </c>
      <c r="CR342" s="5">
        <v>0</v>
      </c>
      <c r="CS342" s="5">
        <f t="shared" si="358"/>
        <v>2.6666666666666665</v>
      </c>
      <c r="CT342" s="5">
        <f t="shared" si="359"/>
        <v>3.7037037037037035E-2</v>
      </c>
      <c r="CU342" s="5">
        <f t="shared" si="360"/>
        <v>1.9753086419753086E-2</v>
      </c>
      <c r="CV342" s="62"/>
      <c r="CW342" s="62"/>
      <c r="CX342" s="62"/>
      <c r="CY342" s="62"/>
      <c r="CZ342" s="62"/>
      <c r="DA342" s="62"/>
      <c r="DB342" s="62"/>
      <c r="DC342" s="62"/>
      <c r="DD342" s="62"/>
      <c r="DE342" s="62"/>
      <c r="DF342" s="62"/>
      <c r="DG342" s="62"/>
      <c r="DH342" s="62"/>
      <c r="DI342" s="62"/>
      <c r="DJ342" s="62"/>
      <c r="DK342" s="5"/>
      <c r="DL342" s="5"/>
      <c r="DM342" s="5"/>
      <c r="DN342" s="5"/>
      <c r="DO342" s="5"/>
      <c r="DP342" s="5"/>
      <c r="DQ342" s="5"/>
      <c r="DR342" s="5"/>
      <c r="DS342" s="5"/>
      <c r="DT342" s="5"/>
      <c r="DU342" s="5"/>
      <c r="DV342" s="5"/>
      <c r="DW342" s="5"/>
      <c r="DX342" s="5"/>
      <c r="DY342" s="5"/>
      <c r="DZ342" s="62"/>
      <c r="EA342" s="62"/>
      <c r="EB342" s="62"/>
      <c r="EC342" s="62"/>
      <c r="ED342" s="62"/>
      <c r="EE342" s="62"/>
      <c r="EF342" s="62"/>
      <c r="EG342" s="62"/>
      <c r="EH342" s="62"/>
      <c r="EI342" s="62"/>
      <c r="EJ342" s="62"/>
      <c r="EK342" s="62"/>
      <c r="EL342" s="62"/>
      <c r="EM342" s="62"/>
      <c r="EN342" s="62"/>
      <c r="EO342" s="5"/>
      <c r="EP342" s="5"/>
      <c r="EQ342" s="5"/>
      <c r="ER342" s="5"/>
      <c r="ES342" s="5"/>
      <c r="ET342" s="5"/>
      <c r="EU342" s="5"/>
      <c r="EV342" s="5"/>
      <c r="EW342" s="5"/>
      <c r="EX342" s="5"/>
      <c r="EY342" s="5"/>
      <c r="EZ342" s="5"/>
      <c r="FA342" s="5"/>
      <c r="FB342" s="5"/>
      <c r="FC342" s="5"/>
      <c r="FD342" s="62"/>
      <c r="FE342" s="62"/>
      <c r="FF342" s="62"/>
      <c r="FG342" s="62"/>
      <c r="FH342" s="62"/>
      <c r="FI342" s="62"/>
      <c r="FJ342" s="62"/>
      <c r="FK342" s="62"/>
      <c r="FL342" s="62"/>
      <c r="FM342" s="62"/>
      <c r="FN342" s="62"/>
      <c r="FO342" s="62"/>
      <c r="FP342" s="62"/>
      <c r="FQ342" s="62"/>
      <c r="FR342" s="62"/>
      <c r="FS342" s="5"/>
      <c r="FT342" s="5"/>
      <c r="FU342" s="5"/>
      <c r="FV342" s="5"/>
      <c r="FW342" s="5"/>
      <c r="FX342" s="5"/>
      <c r="FY342" s="5"/>
      <c r="FZ342" s="5"/>
      <c r="GA342" s="5"/>
      <c r="GB342" s="5"/>
      <c r="GC342" s="5"/>
      <c r="GD342" s="5"/>
      <c r="GE342" s="5"/>
      <c r="GF342" s="5"/>
      <c r="GG342" s="5"/>
      <c r="GH342" s="62"/>
      <c r="GI342" s="62"/>
      <c r="GJ342" s="62"/>
      <c r="GK342" s="62"/>
      <c r="GL342" s="62"/>
      <c r="GM342" s="62"/>
      <c r="GN342" s="62"/>
      <c r="GO342" s="62"/>
      <c r="GP342" s="62"/>
      <c r="GQ342" s="62"/>
      <c r="GR342" s="62"/>
      <c r="GS342" s="62"/>
      <c r="GT342" s="62"/>
      <c r="GU342" s="62"/>
      <c r="GV342" s="62"/>
      <c r="GW342" s="5"/>
      <c r="GX342" s="5"/>
      <c r="GY342" s="5"/>
      <c r="GZ342" s="5"/>
      <c r="HA342" s="5"/>
      <c r="HB342" s="5"/>
      <c r="HC342" s="5"/>
      <c r="HD342" s="5"/>
      <c r="HE342" s="5"/>
      <c r="HF342" s="5"/>
      <c r="HG342" s="5"/>
      <c r="HH342" s="5"/>
      <c r="HI342" s="5"/>
      <c r="HJ342" s="5"/>
      <c r="HK342" s="5"/>
      <c r="HL342" s="62"/>
      <c r="HM342" s="62"/>
      <c r="HN342" s="62"/>
      <c r="HO342" s="62"/>
      <c r="HP342" s="62"/>
      <c r="HQ342" s="62"/>
      <c r="HR342" s="62"/>
      <c r="HS342" s="62"/>
      <c r="HT342" s="62"/>
      <c r="HU342" s="62"/>
      <c r="HV342" s="62"/>
      <c r="HW342" s="62"/>
      <c r="HX342" s="62"/>
      <c r="HY342" s="62"/>
      <c r="HZ342" s="62"/>
      <c r="IA342" s="5"/>
      <c r="IB342" s="5"/>
      <c r="IC342" s="5"/>
      <c r="ID342" s="5"/>
      <c r="IE342" s="5"/>
      <c r="IF342" s="5"/>
      <c r="IG342" s="5"/>
      <c r="IH342" s="5"/>
      <c r="II342" s="5"/>
      <c r="IJ342" s="5"/>
      <c r="IK342" s="5"/>
      <c r="IL342" s="5"/>
      <c r="IM342" s="5"/>
      <c r="IN342" s="5"/>
      <c r="IO342" s="5"/>
      <c r="IP342" s="62"/>
      <c r="IQ342" s="62"/>
      <c r="IR342" s="62"/>
      <c r="IS342" s="62"/>
      <c r="IT342" s="62"/>
      <c r="IU342" s="62"/>
      <c r="IV342" s="62"/>
      <c r="IW342" s="62"/>
      <c r="IX342" s="62"/>
      <c r="IY342" s="62"/>
      <c r="IZ342" s="62"/>
      <c r="JA342" s="62"/>
      <c r="JB342" s="62"/>
      <c r="JC342" s="62"/>
      <c r="JD342" s="62"/>
      <c r="JE342" s="5"/>
      <c r="JF342" s="5"/>
      <c r="JG342" s="5"/>
      <c r="JH342" s="5"/>
      <c r="JI342" s="5"/>
      <c r="JJ342" s="5"/>
      <c r="JK342" s="5"/>
      <c r="JL342" s="5"/>
      <c r="JM342" s="5"/>
      <c r="JN342" s="5"/>
      <c r="JO342" s="5"/>
      <c r="JP342" s="5"/>
      <c r="JQ342" s="5"/>
      <c r="JR342" s="5"/>
      <c r="JS342" s="5"/>
      <c r="JT342" s="62"/>
      <c r="JU342" s="62"/>
      <c r="JV342" s="62"/>
      <c r="JW342" s="62"/>
      <c r="JX342" s="62"/>
      <c r="JY342" s="62"/>
      <c r="JZ342" s="62"/>
      <c r="KA342" s="62"/>
      <c r="KB342" s="62"/>
      <c r="KC342" s="62"/>
      <c r="KD342" s="62"/>
      <c r="KE342" s="62"/>
      <c r="KF342" s="62"/>
      <c r="KG342" s="62"/>
      <c r="KH342" s="62"/>
      <c r="KI342" s="5"/>
      <c r="KJ342" s="5"/>
      <c r="KK342" s="5"/>
      <c r="KL342" s="5"/>
      <c r="KM342" s="5"/>
      <c r="KN342" s="5"/>
      <c r="KO342" s="5"/>
      <c r="KP342" s="5"/>
      <c r="KQ342" s="5"/>
      <c r="KR342" s="5"/>
      <c r="KS342" s="5"/>
      <c r="KT342" s="5"/>
      <c r="KU342" s="5"/>
      <c r="KV342" s="5"/>
      <c r="KW342" s="5"/>
      <c r="KX342" s="62"/>
      <c r="KY342" s="62"/>
      <c r="KZ342" s="62"/>
      <c r="LA342" s="62"/>
      <c r="LB342" s="62"/>
      <c r="LC342" s="62"/>
      <c r="LD342" s="62"/>
      <c r="LE342" s="62"/>
      <c r="LF342" s="62"/>
      <c r="LG342" s="62"/>
      <c r="LH342" s="62"/>
      <c r="LI342" s="62"/>
      <c r="LJ342" s="62"/>
      <c r="LK342" s="62"/>
      <c r="LL342" s="62"/>
    </row>
    <row r="343" spans="1:324" x14ac:dyDescent="0.35">
      <c r="A343" s="131">
        <v>339</v>
      </c>
      <c r="B343" s="170"/>
      <c r="C343" s="170"/>
      <c r="D343" s="152">
        <v>1035</v>
      </c>
      <c r="E343" s="72" t="str">
        <f>'BVEM Scorecard'!F342</f>
        <v>Storage</v>
      </c>
      <c r="F343" s="96"/>
      <c r="G343" s="96"/>
      <c r="H343" s="96"/>
      <c r="I343" s="96"/>
      <c r="J343" s="66"/>
      <c r="K343" s="66"/>
      <c r="L343" s="66"/>
      <c r="M343" s="66"/>
      <c r="N343" s="66"/>
      <c r="O343" s="66"/>
      <c r="P343" s="66"/>
      <c r="Q343" s="66"/>
      <c r="R343" s="66"/>
      <c r="S343" s="66"/>
      <c r="T343" s="66"/>
      <c r="U343" s="66"/>
      <c r="V343" s="66"/>
      <c r="W343" s="66"/>
      <c r="X343" s="35"/>
      <c r="Y343" s="5"/>
      <c r="Z343" s="5"/>
      <c r="AA343" s="5"/>
      <c r="AB343" s="5"/>
      <c r="AC343" s="5"/>
      <c r="AD343" s="5"/>
      <c r="AE343" s="5"/>
      <c r="AF343" s="5"/>
      <c r="AG343" s="5"/>
      <c r="AH343" s="5"/>
      <c r="AI343" s="5"/>
      <c r="AJ343" s="35"/>
      <c r="AK343" s="35"/>
      <c r="AL343" s="35"/>
      <c r="AM343" s="35"/>
      <c r="AN343" s="62"/>
      <c r="AO343" s="62"/>
      <c r="AP343" s="62"/>
      <c r="AQ343" s="62"/>
      <c r="AR343" s="62"/>
      <c r="AS343" s="62"/>
      <c r="AT343" s="62"/>
      <c r="AU343" s="62"/>
      <c r="AV343" s="62"/>
      <c r="AW343" s="62"/>
      <c r="AX343" s="62"/>
      <c r="AY343" s="62"/>
      <c r="AZ343" s="62"/>
      <c r="BA343" s="62"/>
      <c r="BB343" s="62"/>
      <c r="BC343" s="5"/>
      <c r="BD343" s="5"/>
      <c r="BE343" s="5"/>
      <c r="BF343" s="5"/>
      <c r="BG343" s="5"/>
      <c r="BH343" s="5"/>
      <c r="BI343" s="5"/>
      <c r="BJ343" s="5"/>
      <c r="BK343" s="5"/>
      <c r="BL343" s="5"/>
      <c r="BM343" s="5"/>
      <c r="BN343" s="5"/>
      <c r="BO343" s="5"/>
      <c r="BP343" s="5"/>
      <c r="BQ343" s="5"/>
      <c r="BR343" s="62"/>
      <c r="BS343" s="62"/>
      <c r="BT343" s="62"/>
      <c r="BU343" s="62"/>
      <c r="BV343" s="62"/>
      <c r="BW343" s="62"/>
      <c r="BX343" s="62"/>
      <c r="BY343" s="62"/>
      <c r="BZ343" s="62"/>
      <c r="CA343" s="62"/>
      <c r="CB343" s="62"/>
      <c r="CC343" s="62"/>
      <c r="CD343" s="62"/>
      <c r="CE343" s="62"/>
      <c r="CF343" s="62"/>
      <c r="CG343" s="5"/>
      <c r="CH343" s="5"/>
      <c r="CI343" s="5"/>
      <c r="CJ343" s="5"/>
      <c r="CK343" s="5"/>
      <c r="CL343" s="5"/>
      <c r="CM343" s="5"/>
      <c r="CN343" s="5"/>
      <c r="CO343" s="5"/>
      <c r="CP343" s="5"/>
      <c r="CQ343" s="5"/>
      <c r="CR343" s="5"/>
      <c r="CS343" s="5"/>
      <c r="CT343" s="5"/>
      <c r="CU343" s="5"/>
      <c r="CV343" s="62"/>
      <c r="CW343" s="62"/>
      <c r="CX343" s="62"/>
      <c r="CY343" s="62"/>
      <c r="CZ343" s="62"/>
      <c r="DA343" s="62"/>
      <c r="DB343" s="62"/>
      <c r="DC343" s="62"/>
      <c r="DD343" s="62"/>
      <c r="DE343" s="62"/>
      <c r="DF343" s="62"/>
      <c r="DG343" s="62"/>
      <c r="DH343" s="62"/>
      <c r="DI343" s="62"/>
      <c r="DJ343" s="62"/>
      <c r="DK343" s="5"/>
      <c r="DL343" s="5"/>
      <c r="DM343" s="5"/>
      <c r="DN343" s="5"/>
      <c r="DO343" s="5"/>
      <c r="DP343" s="5"/>
      <c r="DQ343" s="5"/>
      <c r="DR343" s="5"/>
      <c r="DS343" s="5"/>
      <c r="DT343" s="5"/>
      <c r="DU343" s="5"/>
      <c r="DV343" s="5"/>
      <c r="DW343" s="5"/>
      <c r="DX343" s="5"/>
      <c r="DY343" s="5"/>
      <c r="DZ343" s="62"/>
      <c r="EA343" s="62"/>
      <c r="EB343" s="62"/>
      <c r="EC343" s="62"/>
      <c r="ED343" s="62"/>
      <c r="EE343" s="62"/>
      <c r="EF343" s="62"/>
      <c r="EG343" s="62"/>
      <c r="EH343" s="62"/>
      <c r="EI343" s="62"/>
      <c r="EJ343" s="62"/>
      <c r="EK343" s="62"/>
      <c r="EL343" s="62"/>
      <c r="EM343" s="62"/>
      <c r="EN343" s="62"/>
      <c r="EO343" s="5"/>
      <c r="EP343" s="5"/>
      <c r="EQ343" s="5"/>
      <c r="ER343" s="5"/>
      <c r="ES343" s="5"/>
      <c r="ET343" s="5"/>
      <c r="EU343" s="5"/>
      <c r="EV343" s="5"/>
      <c r="EW343" s="5"/>
      <c r="EX343" s="5"/>
      <c r="EY343" s="5"/>
      <c r="EZ343" s="5"/>
      <c r="FA343" s="5"/>
      <c r="FB343" s="5"/>
      <c r="FC343" s="5"/>
      <c r="FD343" s="62"/>
      <c r="FE343" s="62"/>
      <c r="FF343" s="62"/>
      <c r="FG343" s="62"/>
      <c r="FH343" s="62"/>
      <c r="FI343" s="62"/>
      <c r="FJ343" s="62"/>
      <c r="FK343" s="62"/>
      <c r="FL343" s="62"/>
      <c r="FM343" s="62"/>
      <c r="FN343" s="62"/>
      <c r="FO343" s="62"/>
      <c r="FP343" s="62"/>
      <c r="FQ343" s="62"/>
      <c r="FR343" s="62"/>
      <c r="FS343" s="5"/>
      <c r="FT343" s="5"/>
      <c r="FU343" s="5"/>
      <c r="FV343" s="5"/>
      <c r="FW343" s="5"/>
      <c r="FX343" s="5"/>
      <c r="FY343" s="5"/>
      <c r="FZ343" s="5"/>
      <c r="GA343" s="5"/>
      <c r="GB343" s="5"/>
      <c r="GC343" s="5"/>
      <c r="GD343" s="5"/>
      <c r="GE343" s="5"/>
      <c r="GF343" s="5"/>
      <c r="GG343" s="5"/>
      <c r="GH343" s="62"/>
      <c r="GI343" s="62"/>
      <c r="GJ343" s="62"/>
      <c r="GK343" s="62"/>
      <c r="GL343" s="62"/>
      <c r="GM343" s="62"/>
      <c r="GN343" s="62"/>
      <c r="GO343" s="62"/>
      <c r="GP343" s="62"/>
      <c r="GQ343" s="62"/>
      <c r="GR343" s="62"/>
      <c r="GS343" s="62"/>
      <c r="GT343" s="62"/>
      <c r="GU343" s="62"/>
      <c r="GV343" s="62"/>
      <c r="GW343" s="5"/>
      <c r="GX343" s="5"/>
      <c r="GY343" s="5"/>
      <c r="GZ343" s="5"/>
      <c r="HA343" s="5"/>
      <c r="HB343" s="5"/>
      <c r="HC343" s="5"/>
      <c r="HD343" s="5"/>
      <c r="HE343" s="5"/>
      <c r="HF343" s="5"/>
      <c r="HG343" s="5"/>
      <c r="HH343" s="5"/>
      <c r="HI343" s="5"/>
      <c r="HJ343" s="5"/>
      <c r="HK343" s="5"/>
      <c r="HL343" s="62"/>
      <c r="HM343" s="62"/>
      <c r="HN343" s="62"/>
      <c r="HO343" s="62"/>
      <c r="HP343" s="62"/>
      <c r="HQ343" s="62"/>
      <c r="HR343" s="62"/>
      <c r="HS343" s="62"/>
      <c r="HT343" s="62"/>
      <c r="HU343" s="62"/>
      <c r="HV343" s="62"/>
      <c r="HW343" s="62"/>
      <c r="HX343" s="62"/>
      <c r="HY343" s="62"/>
      <c r="HZ343" s="62"/>
      <c r="IA343" s="5"/>
      <c r="IB343" s="5"/>
      <c r="IC343" s="5"/>
      <c r="ID343" s="5"/>
      <c r="IE343" s="5"/>
      <c r="IF343" s="5"/>
      <c r="IG343" s="5"/>
      <c r="IH343" s="5"/>
      <c r="II343" s="5"/>
      <c r="IJ343" s="5"/>
      <c r="IK343" s="5"/>
      <c r="IL343" s="5"/>
      <c r="IM343" s="5"/>
      <c r="IN343" s="5"/>
      <c r="IO343" s="5"/>
      <c r="IP343" s="62"/>
      <c r="IQ343" s="62"/>
      <c r="IR343" s="62"/>
      <c r="IS343" s="62"/>
      <c r="IT343" s="62"/>
      <c r="IU343" s="62"/>
      <c r="IV343" s="62"/>
      <c r="IW343" s="62"/>
      <c r="IX343" s="62"/>
      <c r="IY343" s="62"/>
      <c r="IZ343" s="62"/>
      <c r="JA343" s="62"/>
      <c r="JB343" s="62"/>
      <c r="JC343" s="62"/>
      <c r="JD343" s="62"/>
      <c r="JE343" s="5"/>
      <c r="JF343" s="5"/>
      <c r="JG343" s="5"/>
      <c r="JH343" s="5"/>
      <c r="JI343" s="5"/>
      <c r="JJ343" s="5"/>
      <c r="JK343" s="5"/>
      <c r="JL343" s="5"/>
      <c r="JM343" s="5"/>
      <c r="JN343" s="5"/>
      <c r="JO343" s="5"/>
      <c r="JP343" s="5"/>
      <c r="JQ343" s="5"/>
      <c r="JR343" s="5"/>
      <c r="JS343" s="5"/>
      <c r="JT343" s="62"/>
      <c r="JU343" s="62"/>
      <c r="JV343" s="62"/>
      <c r="JW343" s="62"/>
      <c r="JX343" s="62"/>
      <c r="JY343" s="62"/>
      <c r="JZ343" s="62"/>
      <c r="KA343" s="62"/>
      <c r="KB343" s="62"/>
      <c r="KC343" s="62"/>
      <c r="KD343" s="62"/>
      <c r="KE343" s="62"/>
      <c r="KF343" s="62"/>
      <c r="KG343" s="62"/>
      <c r="KH343" s="62"/>
      <c r="KI343" s="5"/>
      <c r="KJ343" s="5"/>
      <c r="KK343" s="5"/>
      <c r="KL343" s="5"/>
      <c r="KM343" s="5"/>
      <c r="KN343" s="5"/>
      <c r="KO343" s="5"/>
      <c r="KP343" s="5"/>
      <c r="KQ343" s="5"/>
      <c r="KR343" s="5"/>
      <c r="KS343" s="5"/>
      <c r="KT343" s="5"/>
      <c r="KU343" s="5"/>
      <c r="KV343" s="5"/>
      <c r="KW343" s="5"/>
      <c r="KX343" s="62"/>
      <c r="KY343" s="62"/>
      <c r="KZ343" s="62"/>
      <c r="LA343" s="62"/>
      <c r="LB343" s="62"/>
      <c r="LC343" s="62"/>
      <c r="LD343" s="62"/>
      <c r="LE343" s="62"/>
      <c r="LF343" s="62"/>
      <c r="LG343" s="62"/>
      <c r="LH343" s="62"/>
      <c r="LI343" s="62"/>
      <c r="LJ343" s="62"/>
      <c r="LK343" s="62"/>
      <c r="LL343" s="62"/>
    </row>
    <row r="344" spans="1:324" x14ac:dyDescent="0.35">
      <c r="A344" s="131">
        <v>340</v>
      </c>
      <c r="B344" s="170"/>
      <c r="C344" s="170"/>
      <c r="D344" s="152">
        <v>1039</v>
      </c>
      <c r="E344" s="72" t="str">
        <f>'BVEM Scorecard'!F343</f>
        <v>Storage</v>
      </c>
      <c r="F344" s="96">
        <f t="shared" si="338"/>
        <v>0.3</v>
      </c>
      <c r="G344" s="96">
        <f t="shared" si="339"/>
        <v>0.12</v>
      </c>
      <c r="H344" s="96">
        <f t="shared" si="340"/>
        <v>0</v>
      </c>
      <c r="I344" s="96">
        <f t="shared" si="341"/>
        <v>0</v>
      </c>
      <c r="J344" s="66"/>
      <c r="K344" s="66"/>
      <c r="L344" s="66">
        <v>24</v>
      </c>
      <c r="M344" s="66">
        <v>0</v>
      </c>
      <c r="N344" s="66">
        <v>0</v>
      </c>
      <c r="O344" s="66">
        <v>0</v>
      </c>
      <c r="P344" s="66">
        <v>0</v>
      </c>
      <c r="Q344" s="66">
        <v>0.6</v>
      </c>
      <c r="R344" s="66">
        <v>0</v>
      </c>
      <c r="S344" s="66">
        <v>0</v>
      </c>
      <c r="T344" s="66">
        <v>0</v>
      </c>
      <c r="U344" s="66">
        <v>0</v>
      </c>
      <c r="V344" s="66">
        <f t="shared" si="343"/>
        <v>0.6</v>
      </c>
      <c r="W344" s="66">
        <f t="shared" si="344"/>
        <v>0.3</v>
      </c>
      <c r="X344" s="35"/>
      <c r="Y344" s="5"/>
      <c r="Z344" s="5"/>
      <c r="AA344" s="5"/>
      <c r="AB344" s="5"/>
      <c r="AC344" s="5"/>
      <c r="AD344" s="5"/>
      <c r="AE344" s="5"/>
      <c r="AF344" s="5"/>
      <c r="AG344" s="5"/>
      <c r="AH344" s="5"/>
      <c r="AI344" s="5"/>
      <c r="AJ344" s="35"/>
      <c r="AK344" s="35"/>
      <c r="AL344" s="35"/>
      <c r="AM344" s="35"/>
      <c r="AN344" s="62"/>
      <c r="AO344" s="62"/>
      <c r="AP344" s="62"/>
      <c r="AQ344" s="62"/>
      <c r="AR344" s="62"/>
      <c r="AS344" s="62"/>
      <c r="AT344" s="62"/>
      <c r="AU344" s="62"/>
      <c r="AV344" s="62"/>
      <c r="AW344" s="62"/>
      <c r="AX344" s="62"/>
      <c r="AY344" s="62"/>
      <c r="AZ344" s="62"/>
      <c r="BA344" s="62"/>
      <c r="BB344" s="62"/>
      <c r="BC344" s="5"/>
      <c r="BD344" s="5"/>
      <c r="BE344" s="5"/>
      <c r="BF344" s="5"/>
      <c r="BG344" s="5"/>
      <c r="BH344" s="5"/>
      <c r="BI344" s="5"/>
      <c r="BJ344" s="5"/>
      <c r="BK344" s="5"/>
      <c r="BL344" s="5"/>
      <c r="BM344" s="5"/>
      <c r="BN344" s="5"/>
      <c r="BO344" s="5"/>
      <c r="BP344" s="5"/>
      <c r="BQ344" s="5"/>
      <c r="BR344" s="62"/>
      <c r="BS344" s="62"/>
      <c r="BT344" s="62"/>
      <c r="BU344" s="62"/>
      <c r="BV344" s="62"/>
      <c r="BW344" s="62"/>
      <c r="BX344" s="62"/>
      <c r="BY344" s="62"/>
      <c r="BZ344" s="62"/>
      <c r="CA344" s="62"/>
      <c r="CB344" s="62"/>
      <c r="CC344" s="62"/>
      <c r="CD344" s="62"/>
      <c r="CE344" s="62"/>
      <c r="CF344" s="62"/>
      <c r="CG344" s="5"/>
      <c r="CH344" s="5"/>
      <c r="CI344" s="5"/>
      <c r="CJ344" s="5"/>
      <c r="CK344" s="5"/>
      <c r="CL344" s="5"/>
      <c r="CM344" s="5"/>
      <c r="CN344" s="5"/>
      <c r="CO344" s="5"/>
      <c r="CP344" s="5"/>
      <c r="CQ344" s="5"/>
      <c r="CR344" s="5"/>
      <c r="CS344" s="5"/>
      <c r="CT344" s="5"/>
      <c r="CU344" s="5"/>
      <c r="CV344" s="62"/>
      <c r="CW344" s="62"/>
      <c r="CX344" s="62"/>
      <c r="CY344" s="62"/>
      <c r="CZ344" s="62"/>
      <c r="DA344" s="62"/>
      <c r="DB344" s="62"/>
      <c r="DC344" s="62"/>
      <c r="DD344" s="62"/>
      <c r="DE344" s="62"/>
      <c r="DF344" s="62"/>
      <c r="DG344" s="62"/>
      <c r="DH344" s="62"/>
      <c r="DI344" s="62"/>
      <c r="DJ344" s="62"/>
      <c r="DK344" s="5"/>
      <c r="DL344" s="5"/>
      <c r="DM344" s="5"/>
      <c r="DN344" s="5"/>
      <c r="DO344" s="5"/>
      <c r="DP344" s="5"/>
      <c r="DQ344" s="5"/>
      <c r="DR344" s="5"/>
      <c r="DS344" s="5"/>
      <c r="DT344" s="5"/>
      <c r="DU344" s="5"/>
      <c r="DV344" s="5"/>
      <c r="DW344" s="5"/>
      <c r="DX344" s="5"/>
      <c r="DY344" s="5"/>
      <c r="DZ344" s="62"/>
      <c r="EA344" s="62"/>
      <c r="EB344" s="62"/>
      <c r="EC344" s="62"/>
      <c r="ED344" s="62"/>
      <c r="EE344" s="62"/>
      <c r="EF344" s="62"/>
      <c r="EG344" s="62"/>
      <c r="EH344" s="62"/>
      <c r="EI344" s="62"/>
      <c r="EJ344" s="62"/>
      <c r="EK344" s="62"/>
      <c r="EL344" s="62"/>
      <c r="EM344" s="62"/>
      <c r="EN344" s="62"/>
      <c r="EO344" s="5"/>
      <c r="EP344" s="5"/>
      <c r="EQ344" s="5"/>
      <c r="ER344" s="5"/>
      <c r="ES344" s="5"/>
      <c r="ET344" s="5"/>
      <c r="EU344" s="5"/>
      <c r="EV344" s="5"/>
      <c r="EW344" s="5"/>
      <c r="EX344" s="5"/>
      <c r="EY344" s="5"/>
      <c r="EZ344" s="5"/>
      <c r="FA344" s="5"/>
      <c r="FB344" s="5"/>
      <c r="FC344" s="5"/>
      <c r="FD344" s="62"/>
      <c r="FE344" s="62"/>
      <c r="FF344" s="62"/>
      <c r="FG344" s="62"/>
      <c r="FH344" s="62"/>
      <c r="FI344" s="62"/>
      <c r="FJ344" s="62"/>
      <c r="FK344" s="62"/>
      <c r="FL344" s="62"/>
      <c r="FM344" s="62"/>
      <c r="FN344" s="62"/>
      <c r="FO344" s="62"/>
      <c r="FP344" s="62"/>
      <c r="FQ344" s="62"/>
      <c r="FR344" s="62"/>
      <c r="FS344" s="5"/>
      <c r="FT344" s="5"/>
      <c r="FU344" s="5"/>
      <c r="FV344" s="5"/>
      <c r="FW344" s="5"/>
      <c r="FX344" s="5"/>
      <c r="FY344" s="5"/>
      <c r="FZ344" s="5"/>
      <c r="GA344" s="5"/>
      <c r="GB344" s="5"/>
      <c r="GC344" s="5"/>
      <c r="GD344" s="5"/>
      <c r="GE344" s="5"/>
      <c r="GF344" s="5"/>
      <c r="GG344" s="5"/>
      <c r="GH344" s="62"/>
      <c r="GI344" s="62"/>
      <c r="GJ344" s="62"/>
      <c r="GK344" s="62"/>
      <c r="GL344" s="62"/>
      <c r="GM344" s="62"/>
      <c r="GN344" s="62"/>
      <c r="GO344" s="62"/>
      <c r="GP344" s="62"/>
      <c r="GQ344" s="62"/>
      <c r="GR344" s="62"/>
      <c r="GS344" s="62"/>
      <c r="GT344" s="62"/>
      <c r="GU344" s="62"/>
      <c r="GV344" s="62"/>
      <c r="GW344" s="5"/>
      <c r="GX344" s="5"/>
      <c r="GY344" s="5"/>
      <c r="GZ344" s="5"/>
      <c r="HA344" s="5"/>
      <c r="HB344" s="5"/>
      <c r="HC344" s="5"/>
      <c r="HD344" s="5"/>
      <c r="HE344" s="5"/>
      <c r="HF344" s="5"/>
      <c r="HG344" s="5"/>
      <c r="HH344" s="5"/>
      <c r="HI344" s="5"/>
      <c r="HJ344" s="5"/>
      <c r="HK344" s="5"/>
      <c r="HL344" s="62"/>
      <c r="HM344" s="62"/>
      <c r="HN344" s="62"/>
      <c r="HO344" s="62"/>
      <c r="HP344" s="62"/>
      <c r="HQ344" s="62"/>
      <c r="HR344" s="62"/>
      <c r="HS344" s="62"/>
      <c r="HT344" s="62"/>
      <c r="HU344" s="62"/>
      <c r="HV344" s="62"/>
      <c r="HW344" s="62"/>
      <c r="HX344" s="62"/>
      <c r="HY344" s="62"/>
      <c r="HZ344" s="62"/>
      <c r="IA344" s="5"/>
      <c r="IB344" s="5"/>
      <c r="IC344" s="5"/>
      <c r="ID344" s="5"/>
      <c r="IE344" s="5"/>
      <c r="IF344" s="5"/>
      <c r="IG344" s="5"/>
      <c r="IH344" s="5"/>
      <c r="II344" s="5"/>
      <c r="IJ344" s="5"/>
      <c r="IK344" s="5"/>
      <c r="IL344" s="5"/>
      <c r="IM344" s="5"/>
      <c r="IN344" s="5"/>
      <c r="IO344" s="5"/>
      <c r="IP344" s="62"/>
      <c r="IQ344" s="62"/>
      <c r="IR344" s="62"/>
      <c r="IS344" s="62"/>
      <c r="IT344" s="62"/>
      <c r="IU344" s="62"/>
      <c r="IV344" s="62"/>
      <c r="IW344" s="62"/>
      <c r="IX344" s="62"/>
      <c r="IY344" s="62"/>
      <c r="IZ344" s="62"/>
      <c r="JA344" s="62"/>
      <c r="JB344" s="62"/>
      <c r="JC344" s="62"/>
      <c r="JD344" s="62"/>
      <c r="JE344" s="5"/>
      <c r="JF344" s="5"/>
      <c r="JG344" s="5"/>
      <c r="JH344" s="5"/>
      <c r="JI344" s="5"/>
      <c r="JJ344" s="5"/>
      <c r="JK344" s="5"/>
      <c r="JL344" s="5"/>
      <c r="JM344" s="5"/>
      <c r="JN344" s="5"/>
      <c r="JO344" s="5"/>
      <c r="JP344" s="5"/>
      <c r="JQ344" s="5"/>
      <c r="JR344" s="5"/>
      <c r="JS344" s="5"/>
      <c r="JT344" s="62"/>
      <c r="JU344" s="62"/>
      <c r="JV344" s="62"/>
      <c r="JW344" s="62"/>
      <c r="JX344" s="62"/>
      <c r="JY344" s="62"/>
      <c r="JZ344" s="62"/>
      <c r="KA344" s="62"/>
      <c r="KB344" s="62"/>
      <c r="KC344" s="62"/>
      <c r="KD344" s="62"/>
      <c r="KE344" s="62"/>
      <c r="KF344" s="62"/>
      <c r="KG344" s="62"/>
      <c r="KH344" s="62"/>
      <c r="KI344" s="5"/>
      <c r="KJ344" s="5"/>
      <c r="KK344" s="5"/>
      <c r="KL344" s="5"/>
      <c r="KM344" s="5"/>
      <c r="KN344" s="5"/>
      <c r="KO344" s="5"/>
      <c r="KP344" s="5"/>
      <c r="KQ344" s="5"/>
      <c r="KR344" s="5"/>
      <c r="KS344" s="5"/>
      <c r="KT344" s="5"/>
      <c r="KU344" s="5"/>
      <c r="KV344" s="5"/>
      <c r="KW344" s="5"/>
      <c r="KX344" s="62"/>
      <c r="KY344" s="62"/>
      <c r="KZ344" s="62"/>
      <c r="LA344" s="62"/>
      <c r="LB344" s="62"/>
      <c r="LC344" s="62"/>
      <c r="LD344" s="62"/>
      <c r="LE344" s="62"/>
      <c r="LF344" s="62"/>
      <c r="LG344" s="62"/>
      <c r="LH344" s="62"/>
      <c r="LI344" s="62"/>
      <c r="LJ344" s="62"/>
      <c r="LK344" s="62"/>
      <c r="LL344" s="62"/>
    </row>
    <row r="345" spans="1:324" x14ac:dyDescent="0.35">
      <c r="A345" s="131">
        <v>341</v>
      </c>
      <c r="B345" s="170"/>
      <c r="C345" s="170"/>
      <c r="D345" s="152">
        <v>1040</v>
      </c>
      <c r="E345" s="72" t="str">
        <f>'BVEM Scorecard'!F344</f>
        <v>Storage</v>
      </c>
      <c r="F345" s="96">
        <f t="shared" si="338"/>
        <v>0.3</v>
      </c>
      <c r="G345" s="96">
        <f t="shared" si="339"/>
        <v>0.12</v>
      </c>
      <c r="H345" s="96">
        <f t="shared" si="340"/>
        <v>0</v>
      </c>
      <c r="I345" s="96">
        <f t="shared" si="341"/>
        <v>0</v>
      </c>
      <c r="J345" s="66"/>
      <c r="K345" s="66"/>
      <c r="L345" s="66">
        <v>24</v>
      </c>
      <c r="M345" s="66">
        <v>0</v>
      </c>
      <c r="N345" s="66">
        <v>0</v>
      </c>
      <c r="O345" s="66">
        <v>0</v>
      </c>
      <c r="P345" s="66">
        <v>0</v>
      </c>
      <c r="Q345" s="66">
        <v>0.6</v>
      </c>
      <c r="R345" s="66">
        <v>0</v>
      </c>
      <c r="S345" s="66">
        <v>0</v>
      </c>
      <c r="T345" s="66">
        <v>0</v>
      </c>
      <c r="U345" s="66">
        <v>0</v>
      </c>
      <c r="V345" s="66">
        <f t="shared" si="343"/>
        <v>0.6</v>
      </c>
      <c r="W345" s="66">
        <f t="shared" si="344"/>
        <v>0.3</v>
      </c>
      <c r="X345" s="35"/>
      <c r="Y345" s="5"/>
      <c r="Z345" s="5"/>
      <c r="AA345" s="5"/>
      <c r="AB345" s="5"/>
      <c r="AC345" s="5"/>
      <c r="AD345" s="5"/>
      <c r="AE345" s="5"/>
      <c r="AF345" s="5"/>
      <c r="AG345" s="5"/>
      <c r="AH345" s="5"/>
      <c r="AI345" s="5"/>
      <c r="AJ345" s="35"/>
      <c r="AK345" s="35"/>
      <c r="AL345" s="35"/>
      <c r="AM345" s="35"/>
      <c r="AN345" s="62"/>
      <c r="AO345" s="62"/>
      <c r="AP345" s="62"/>
      <c r="AQ345" s="62"/>
      <c r="AR345" s="62"/>
      <c r="AS345" s="62"/>
      <c r="AT345" s="62"/>
      <c r="AU345" s="62"/>
      <c r="AV345" s="62"/>
      <c r="AW345" s="62"/>
      <c r="AX345" s="62"/>
      <c r="AY345" s="62"/>
      <c r="AZ345" s="62"/>
      <c r="BA345" s="62"/>
      <c r="BB345" s="62"/>
      <c r="BC345" s="5"/>
      <c r="BD345" s="5"/>
      <c r="BE345" s="5"/>
      <c r="BF345" s="5"/>
      <c r="BG345" s="5"/>
      <c r="BH345" s="5"/>
      <c r="BI345" s="5"/>
      <c r="BJ345" s="5"/>
      <c r="BK345" s="5"/>
      <c r="BL345" s="5"/>
      <c r="BM345" s="5"/>
      <c r="BN345" s="5"/>
      <c r="BO345" s="5"/>
      <c r="BP345" s="5"/>
      <c r="BQ345" s="5"/>
      <c r="BR345" s="62"/>
      <c r="BS345" s="62"/>
      <c r="BT345" s="62"/>
      <c r="BU345" s="62"/>
      <c r="BV345" s="62"/>
      <c r="BW345" s="62"/>
      <c r="BX345" s="62"/>
      <c r="BY345" s="62"/>
      <c r="BZ345" s="62"/>
      <c r="CA345" s="62"/>
      <c r="CB345" s="62"/>
      <c r="CC345" s="62"/>
      <c r="CD345" s="62"/>
      <c r="CE345" s="62"/>
      <c r="CF345" s="62"/>
      <c r="CG345" s="5"/>
      <c r="CH345" s="5"/>
      <c r="CI345" s="5"/>
      <c r="CJ345" s="5"/>
      <c r="CK345" s="5"/>
      <c r="CL345" s="5"/>
      <c r="CM345" s="5"/>
      <c r="CN345" s="5"/>
      <c r="CO345" s="5"/>
      <c r="CP345" s="5"/>
      <c r="CQ345" s="5"/>
      <c r="CR345" s="5"/>
      <c r="CS345" s="5"/>
      <c r="CT345" s="5"/>
      <c r="CU345" s="5"/>
      <c r="CV345" s="62"/>
      <c r="CW345" s="62"/>
      <c r="CX345" s="62"/>
      <c r="CY345" s="62"/>
      <c r="CZ345" s="62"/>
      <c r="DA345" s="62"/>
      <c r="DB345" s="62"/>
      <c r="DC345" s="62"/>
      <c r="DD345" s="62"/>
      <c r="DE345" s="62"/>
      <c r="DF345" s="62"/>
      <c r="DG345" s="62"/>
      <c r="DH345" s="62"/>
      <c r="DI345" s="62"/>
      <c r="DJ345" s="62"/>
      <c r="DK345" s="5"/>
      <c r="DL345" s="5"/>
      <c r="DM345" s="5"/>
      <c r="DN345" s="5"/>
      <c r="DO345" s="5"/>
      <c r="DP345" s="5"/>
      <c r="DQ345" s="5"/>
      <c r="DR345" s="5"/>
      <c r="DS345" s="5"/>
      <c r="DT345" s="5"/>
      <c r="DU345" s="5"/>
      <c r="DV345" s="5"/>
      <c r="DW345" s="5"/>
      <c r="DX345" s="5"/>
      <c r="DY345" s="5"/>
      <c r="DZ345" s="62"/>
      <c r="EA345" s="62"/>
      <c r="EB345" s="62"/>
      <c r="EC345" s="62"/>
      <c r="ED345" s="62"/>
      <c r="EE345" s="62"/>
      <c r="EF345" s="62"/>
      <c r="EG345" s="62"/>
      <c r="EH345" s="62"/>
      <c r="EI345" s="62"/>
      <c r="EJ345" s="62"/>
      <c r="EK345" s="62"/>
      <c r="EL345" s="62"/>
      <c r="EM345" s="62"/>
      <c r="EN345" s="62"/>
      <c r="EO345" s="5"/>
      <c r="EP345" s="5"/>
      <c r="EQ345" s="5"/>
      <c r="ER345" s="5"/>
      <c r="ES345" s="5"/>
      <c r="ET345" s="5"/>
      <c r="EU345" s="5"/>
      <c r="EV345" s="5"/>
      <c r="EW345" s="5"/>
      <c r="EX345" s="5"/>
      <c r="EY345" s="5"/>
      <c r="EZ345" s="5"/>
      <c r="FA345" s="5"/>
      <c r="FB345" s="5"/>
      <c r="FC345" s="5"/>
      <c r="FD345" s="62"/>
      <c r="FE345" s="62"/>
      <c r="FF345" s="62"/>
      <c r="FG345" s="62"/>
      <c r="FH345" s="62"/>
      <c r="FI345" s="62"/>
      <c r="FJ345" s="62"/>
      <c r="FK345" s="62"/>
      <c r="FL345" s="62"/>
      <c r="FM345" s="62"/>
      <c r="FN345" s="62"/>
      <c r="FO345" s="62"/>
      <c r="FP345" s="62"/>
      <c r="FQ345" s="62"/>
      <c r="FR345" s="62"/>
      <c r="FS345" s="5"/>
      <c r="FT345" s="5"/>
      <c r="FU345" s="5"/>
      <c r="FV345" s="5"/>
      <c r="FW345" s="5"/>
      <c r="FX345" s="5"/>
      <c r="FY345" s="5"/>
      <c r="FZ345" s="5"/>
      <c r="GA345" s="5"/>
      <c r="GB345" s="5"/>
      <c r="GC345" s="5"/>
      <c r="GD345" s="5"/>
      <c r="GE345" s="5"/>
      <c r="GF345" s="5"/>
      <c r="GG345" s="5"/>
      <c r="GH345" s="62"/>
      <c r="GI345" s="62"/>
      <c r="GJ345" s="62"/>
      <c r="GK345" s="62"/>
      <c r="GL345" s="62"/>
      <c r="GM345" s="62"/>
      <c r="GN345" s="62"/>
      <c r="GO345" s="62"/>
      <c r="GP345" s="62"/>
      <c r="GQ345" s="62"/>
      <c r="GR345" s="62"/>
      <c r="GS345" s="62"/>
      <c r="GT345" s="62"/>
      <c r="GU345" s="62"/>
      <c r="GV345" s="62"/>
      <c r="GW345" s="5"/>
      <c r="GX345" s="5"/>
      <c r="GY345" s="5"/>
      <c r="GZ345" s="5"/>
      <c r="HA345" s="5"/>
      <c r="HB345" s="5"/>
      <c r="HC345" s="5"/>
      <c r="HD345" s="5"/>
      <c r="HE345" s="5"/>
      <c r="HF345" s="5"/>
      <c r="HG345" s="5"/>
      <c r="HH345" s="5"/>
      <c r="HI345" s="5"/>
      <c r="HJ345" s="5"/>
      <c r="HK345" s="5"/>
      <c r="HL345" s="62"/>
      <c r="HM345" s="62"/>
      <c r="HN345" s="62"/>
      <c r="HO345" s="62"/>
      <c r="HP345" s="62"/>
      <c r="HQ345" s="62"/>
      <c r="HR345" s="62"/>
      <c r="HS345" s="62"/>
      <c r="HT345" s="62"/>
      <c r="HU345" s="62"/>
      <c r="HV345" s="62"/>
      <c r="HW345" s="62"/>
      <c r="HX345" s="62"/>
      <c r="HY345" s="62"/>
      <c r="HZ345" s="62"/>
      <c r="IA345" s="5"/>
      <c r="IB345" s="5"/>
      <c r="IC345" s="5"/>
      <c r="ID345" s="5"/>
      <c r="IE345" s="5"/>
      <c r="IF345" s="5"/>
      <c r="IG345" s="5"/>
      <c r="IH345" s="5"/>
      <c r="II345" s="5"/>
      <c r="IJ345" s="5"/>
      <c r="IK345" s="5"/>
      <c r="IL345" s="5"/>
      <c r="IM345" s="5"/>
      <c r="IN345" s="5"/>
      <c r="IO345" s="5"/>
      <c r="IP345" s="62"/>
      <c r="IQ345" s="62"/>
      <c r="IR345" s="62"/>
      <c r="IS345" s="62"/>
      <c r="IT345" s="62"/>
      <c r="IU345" s="62"/>
      <c r="IV345" s="62"/>
      <c r="IW345" s="62"/>
      <c r="IX345" s="62"/>
      <c r="IY345" s="62"/>
      <c r="IZ345" s="62"/>
      <c r="JA345" s="62"/>
      <c r="JB345" s="62"/>
      <c r="JC345" s="62"/>
      <c r="JD345" s="62"/>
      <c r="JE345" s="5"/>
      <c r="JF345" s="5"/>
      <c r="JG345" s="5"/>
      <c r="JH345" s="5"/>
      <c r="JI345" s="5"/>
      <c r="JJ345" s="5"/>
      <c r="JK345" s="5"/>
      <c r="JL345" s="5"/>
      <c r="JM345" s="5"/>
      <c r="JN345" s="5"/>
      <c r="JO345" s="5"/>
      <c r="JP345" s="5"/>
      <c r="JQ345" s="5"/>
      <c r="JR345" s="5"/>
      <c r="JS345" s="5"/>
      <c r="JT345" s="62"/>
      <c r="JU345" s="62"/>
      <c r="JV345" s="62"/>
      <c r="JW345" s="62"/>
      <c r="JX345" s="62"/>
      <c r="JY345" s="62"/>
      <c r="JZ345" s="62"/>
      <c r="KA345" s="62"/>
      <c r="KB345" s="62"/>
      <c r="KC345" s="62"/>
      <c r="KD345" s="62"/>
      <c r="KE345" s="62"/>
      <c r="KF345" s="62"/>
      <c r="KG345" s="62"/>
      <c r="KH345" s="62"/>
      <c r="KI345" s="5"/>
      <c r="KJ345" s="5"/>
      <c r="KK345" s="5"/>
      <c r="KL345" s="5"/>
      <c r="KM345" s="5"/>
      <c r="KN345" s="5"/>
      <c r="KO345" s="5"/>
      <c r="KP345" s="5"/>
      <c r="KQ345" s="5"/>
      <c r="KR345" s="5"/>
      <c r="KS345" s="5"/>
      <c r="KT345" s="5"/>
      <c r="KU345" s="5"/>
      <c r="KV345" s="5"/>
      <c r="KW345" s="5"/>
      <c r="KX345" s="62"/>
      <c r="KY345" s="62"/>
      <c r="KZ345" s="62"/>
      <c r="LA345" s="62"/>
      <c r="LB345" s="62"/>
      <c r="LC345" s="62"/>
      <c r="LD345" s="62"/>
      <c r="LE345" s="62"/>
      <c r="LF345" s="62"/>
      <c r="LG345" s="62"/>
      <c r="LH345" s="62"/>
      <c r="LI345" s="62"/>
      <c r="LJ345" s="62"/>
      <c r="LK345" s="62"/>
      <c r="LL345" s="62"/>
    </row>
    <row r="346" spans="1:324" x14ac:dyDescent="0.35">
      <c r="A346" s="131">
        <v>342</v>
      </c>
      <c r="B346" s="170"/>
      <c r="C346" s="170"/>
      <c r="D346" s="152">
        <v>628</v>
      </c>
      <c r="E346" s="72" t="str">
        <f>'BVEM Scorecard'!F345</f>
        <v>Solar + Storage</v>
      </c>
      <c r="F346" s="96"/>
      <c r="G346" s="96"/>
      <c r="H346" s="96"/>
      <c r="I346" s="96"/>
      <c r="J346" s="66"/>
      <c r="K346" s="66"/>
      <c r="L346" s="66"/>
      <c r="M346" s="66"/>
      <c r="N346" s="66"/>
      <c r="O346" s="66"/>
      <c r="P346" s="66"/>
      <c r="Q346" s="66"/>
      <c r="R346" s="66"/>
      <c r="S346" s="66"/>
      <c r="T346" s="66"/>
      <c r="U346" s="66"/>
      <c r="V346" s="66"/>
      <c r="W346" s="66"/>
      <c r="X346" s="35"/>
      <c r="Y346" s="5"/>
      <c r="Z346" s="5"/>
      <c r="AA346" s="5"/>
      <c r="AB346" s="5"/>
      <c r="AC346" s="5"/>
      <c r="AD346" s="5"/>
      <c r="AE346" s="5"/>
      <c r="AF346" s="5"/>
      <c r="AG346" s="5"/>
      <c r="AH346" s="5"/>
      <c r="AI346" s="5"/>
      <c r="AJ346" s="35"/>
      <c r="AK346" s="35"/>
      <c r="AL346" s="35"/>
      <c r="AM346" s="35"/>
      <c r="AN346" s="62"/>
      <c r="AO346" s="62"/>
      <c r="AP346" s="62"/>
      <c r="AQ346" s="62"/>
      <c r="AR346" s="62"/>
      <c r="AS346" s="62"/>
      <c r="AT346" s="62"/>
      <c r="AU346" s="62"/>
      <c r="AV346" s="62"/>
      <c r="AW346" s="62"/>
      <c r="AX346" s="62"/>
      <c r="AY346" s="62"/>
      <c r="AZ346" s="62"/>
      <c r="BA346" s="62"/>
      <c r="BB346" s="62"/>
      <c r="BC346" s="5"/>
      <c r="BD346" s="5"/>
      <c r="BE346" s="5"/>
      <c r="BF346" s="5"/>
      <c r="BG346" s="5"/>
      <c r="BH346" s="5"/>
      <c r="BI346" s="5"/>
      <c r="BJ346" s="5"/>
      <c r="BK346" s="5"/>
      <c r="BL346" s="5"/>
      <c r="BM346" s="5"/>
      <c r="BN346" s="5"/>
      <c r="BO346" s="5"/>
      <c r="BP346" s="5"/>
      <c r="BQ346" s="5"/>
      <c r="BR346" s="62"/>
      <c r="BS346" s="62"/>
      <c r="BT346" s="62"/>
      <c r="BU346" s="62"/>
      <c r="BV346" s="62"/>
      <c r="BW346" s="62"/>
      <c r="BX346" s="62"/>
      <c r="BY346" s="62"/>
      <c r="BZ346" s="62"/>
      <c r="CA346" s="62"/>
      <c r="CB346" s="62"/>
      <c r="CC346" s="62"/>
      <c r="CD346" s="62"/>
      <c r="CE346" s="62"/>
      <c r="CF346" s="62"/>
      <c r="CG346" s="5"/>
      <c r="CH346" s="5"/>
      <c r="CI346" s="5"/>
      <c r="CJ346" s="5"/>
      <c r="CK346" s="5"/>
      <c r="CL346" s="5"/>
      <c r="CM346" s="5"/>
      <c r="CN346" s="5"/>
      <c r="CO346" s="5"/>
      <c r="CP346" s="5"/>
      <c r="CQ346" s="5"/>
      <c r="CR346" s="5"/>
      <c r="CS346" s="5"/>
      <c r="CT346" s="5"/>
      <c r="CU346" s="5"/>
      <c r="CV346" s="62"/>
      <c r="CW346" s="62"/>
      <c r="CX346" s="62"/>
      <c r="CY346" s="62"/>
      <c r="CZ346" s="62"/>
      <c r="DA346" s="62"/>
      <c r="DB346" s="62"/>
      <c r="DC346" s="62"/>
      <c r="DD346" s="62"/>
      <c r="DE346" s="62"/>
      <c r="DF346" s="62"/>
      <c r="DG346" s="62"/>
      <c r="DH346" s="62"/>
      <c r="DI346" s="62"/>
      <c r="DJ346" s="62"/>
      <c r="DK346" s="5"/>
      <c r="DL346" s="5"/>
      <c r="DM346" s="5"/>
      <c r="DN346" s="5"/>
      <c r="DO346" s="5"/>
      <c r="DP346" s="5"/>
      <c r="DQ346" s="5"/>
      <c r="DR346" s="5"/>
      <c r="DS346" s="5"/>
      <c r="DT346" s="5"/>
      <c r="DU346" s="5"/>
      <c r="DV346" s="5"/>
      <c r="DW346" s="5"/>
      <c r="DX346" s="5"/>
      <c r="DY346" s="5"/>
      <c r="DZ346" s="62"/>
      <c r="EA346" s="62"/>
      <c r="EB346" s="62"/>
      <c r="EC346" s="62"/>
      <c r="ED346" s="62"/>
      <c r="EE346" s="62"/>
      <c r="EF346" s="62"/>
      <c r="EG346" s="62"/>
      <c r="EH346" s="62"/>
      <c r="EI346" s="62"/>
      <c r="EJ346" s="62"/>
      <c r="EK346" s="62"/>
      <c r="EL346" s="62"/>
      <c r="EM346" s="62"/>
      <c r="EN346" s="62"/>
      <c r="EO346" s="5"/>
      <c r="EP346" s="5"/>
      <c r="EQ346" s="5"/>
      <c r="ER346" s="5"/>
      <c r="ES346" s="5"/>
      <c r="ET346" s="5"/>
      <c r="EU346" s="5"/>
      <c r="EV346" s="5"/>
      <c r="EW346" s="5"/>
      <c r="EX346" s="5"/>
      <c r="EY346" s="5"/>
      <c r="EZ346" s="5"/>
      <c r="FA346" s="5"/>
      <c r="FB346" s="5"/>
      <c r="FC346" s="5"/>
      <c r="FD346" s="62"/>
      <c r="FE346" s="62"/>
      <c r="FF346" s="62"/>
      <c r="FG346" s="62"/>
      <c r="FH346" s="62"/>
      <c r="FI346" s="62"/>
      <c r="FJ346" s="62"/>
      <c r="FK346" s="62"/>
      <c r="FL346" s="62"/>
      <c r="FM346" s="62"/>
      <c r="FN346" s="62"/>
      <c r="FO346" s="62"/>
      <c r="FP346" s="62"/>
      <c r="FQ346" s="62"/>
      <c r="FR346" s="62"/>
      <c r="FS346" s="5"/>
      <c r="FT346" s="5"/>
      <c r="FU346" s="5"/>
      <c r="FV346" s="5"/>
      <c r="FW346" s="5"/>
      <c r="FX346" s="5"/>
      <c r="FY346" s="5"/>
      <c r="FZ346" s="5"/>
      <c r="GA346" s="5"/>
      <c r="GB346" s="5"/>
      <c r="GC346" s="5"/>
      <c r="GD346" s="5"/>
      <c r="GE346" s="5"/>
      <c r="GF346" s="5"/>
      <c r="GG346" s="5"/>
      <c r="GH346" s="62"/>
      <c r="GI346" s="62"/>
      <c r="GJ346" s="62"/>
      <c r="GK346" s="62"/>
      <c r="GL346" s="62"/>
      <c r="GM346" s="62"/>
      <c r="GN346" s="62"/>
      <c r="GO346" s="62"/>
      <c r="GP346" s="62"/>
      <c r="GQ346" s="62"/>
      <c r="GR346" s="62"/>
      <c r="GS346" s="62"/>
      <c r="GT346" s="62"/>
      <c r="GU346" s="62"/>
      <c r="GV346" s="62"/>
      <c r="GW346" s="5"/>
      <c r="GX346" s="5"/>
      <c r="GY346" s="5"/>
      <c r="GZ346" s="5"/>
      <c r="HA346" s="5"/>
      <c r="HB346" s="5"/>
      <c r="HC346" s="5"/>
      <c r="HD346" s="5"/>
      <c r="HE346" s="5"/>
      <c r="HF346" s="5"/>
      <c r="HG346" s="5"/>
      <c r="HH346" s="5"/>
      <c r="HI346" s="5"/>
      <c r="HJ346" s="5"/>
      <c r="HK346" s="5"/>
      <c r="HL346" s="62"/>
      <c r="HM346" s="62"/>
      <c r="HN346" s="62"/>
      <c r="HO346" s="62"/>
      <c r="HP346" s="62"/>
      <c r="HQ346" s="62"/>
      <c r="HR346" s="62"/>
      <c r="HS346" s="62"/>
      <c r="HT346" s="62"/>
      <c r="HU346" s="62"/>
      <c r="HV346" s="62"/>
      <c r="HW346" s="62"/>
      <c r="HX346" s="62"/>
      <c r="HY346" s="62"/>
      <c r="HZ346" s="62"/>
      <c r="IA346" s="5"/>
      <c r="IB346" s="5"/>
      <c r="IC346" s="5"/>
      <c r="ID346" s="5"/>
      <c r="IE346" s="5"/>
      <c r="IF346" s="5"/>
      <c r="IG346" s="5"/>
      <c r="IH346" s="5"/>
      <c r="II346" s="5"/>
      <c r="IJ346" s="5"/>
      <c r="IK346" s="5"/>
      <c r="IL346" s="5"/>
      <c r="IM346" s="5"/>
      <c r="IN346" s="5"/>
      <c r="IO346" s="5"/>
      <c r="IP346" s="62"/>
      <c r="IQ346" s="62"/>
      <c r="IR346" s="62"/>
      <c r="IS346" s="62"/>
      <c r="IT346" s="62"/>
      <c r="IU346" s="62"/>
      <c r="IV346" s="62"/>
      <c r="IW346" s="62"/>
      <c r="IX346" s="62"/>
      <c r="IY346" s="62"/>
      <c r="IZ346" s="62"/>
      <c r="JA346" s="62"/>
      <c r="JB346" s="62"/>
      <c r="JC346" s="62"/>
      <c r="JD346" s="62"/>
      <c r="JE346" s="5"/>
      <c r="JF346" s="5"/>
      <c r="JG346" s="5"/>
      <c r="JH346" s="5"/>
      <c r="JI346" s="5"/>
      <c r="JJ346" s="5"/>
      <c r="JK346" s="5"/>
      <c r="JL346" s="5"/>
      <c r="JM346" s="5"/>
      <c r="JN346" s="5"/>
      <c r="JO346" s="5"/>
      <c r="JP346" s="5"/>
      <c r="JQ346" s="5"/>
      <c r="JR346" s="5"/>
      <c r="JS346" s="5"/>
      <c r="JT346" s="62"/>
      <c r="JU346" s="62"/>
      <c r="JV346" s="62"/>
      <c r="JW346" s="62"/>
      <c r="JX346" s="62"/>
      <c r="JY346" s="62"/>
      <c r="JZ346" s="62"/>
      <c r="KA346" s="62"/>
      <c r="KB346" s="62"/>
      <c r="KC346" s="62"/>
      <c r="KD346" s="62"/>
      <c r="KE346" s="62"/>
      <c r="KF346" s="62"/>
      <c r="KG346" s="62"/>
      <c r="KH346" s="62"/>
      <c r="KI346" s="5"/>
      <c r="KJ346" s="5"/>
      <c r="KK346" s="5"/>
      <c r="KL346" s="5"/>
      <c r="KM346" s="5"/>
      <c r="KN346" s="5"/>
      <c r="KO346" s="5"/>
      <c r="KP346" s="5"/>
      <c r="KQ346" s="5"/>
      <c r="KR346" s="5"/>
      <c r="KS346" s="5"/>
      <c r="KT346" s="5"/>
      <c r="KU346" s="5"/>
      <c r="KV346" s="5"/>
      <c r="KW346" s="5"/>
      <c r="KX346" s="62"/>
      <c r="KY346" s="62"/>
      <c r="KZ346" s="62"/>
      <c r="LA346" s="62"/>
      <c r="LB346" s="62"/>
      <c r="LC346" s="62"/>
      <c r="LD346" s="62"/>
      <c r="LE346" s="62"/>
      <c r="LF346" s="62"/>
      <c r="LG346" s="62"/>
      <c r="LH346" s="62"/>
      <c r="LI346" s="62"/>
      <c r="LJ346" s="62"/>
      <c r="LK346" s="62"/>
      <c r="LL346" s="62"/>
    </row>
    <row r="347" spans="1:324" x14ac:dyDescent="0.35">
      <c r="A347" s="131">
        <v>343</v>
      </c>
      <c r="B347" s="170"/>
      <c r="C347" s="170"/>
      <c r="D347" s="152">
        <v>567</v>
      </c>
      <c r="E347" s="72" t="str">
        <f>'BVEM Scorecard'!F346</f>
        <v>Solar + Storage</v>
      </c>
      <c r="F347" s="96"/>
      <c r="G347" s="96"/>
      <c r="H347" s="96"/>
      <c r="I347" s="96"/>
      <c r="J347" s="66"/>
      <c r="K347" s="66"/>
      <c r="L347" s="66"/>
      <c r="M347" s="66"/>
      <c r="N347" s="66"/>
      <c r="O347" s="66"/>
      <c r="P347" s="66"/>
      <c r="Q347" s="66"/>
      <c r="R347" s="66"/>
      <c r="S347" s="66"/>
      <c r="T347" s="66"/>
      <c r="U347" s="66"/>
      <c r="V347" s="66"/>
      <c r="W347" s="66"/>
      <c r="X347" s="35"/>
      <c r="Y347" s="5"/>
      <c r="Z347" s="5"/>
      <c r="AA347" s="5"/>
      <c r="AB347" s="5"/>
      <c r="AC347" s="5"/>
      <c r="AD347" s="5"/>
      <c r="AE347" s="5"/>
      <c r="AF347" s="5"/>
      <c r="AG347" s="5"/>
      <c r="AH347" s="5"/>
      <c r="AI347" s="5"/>
      <c r="AJ347" s="35"/>
      <c r="AK347" s="35"/>
      <c r="AL347" s="35"/>
      <c r="AM347" s="35"/>
      <c r="AN347" s="62"/>
      <c r="AO347" s="62"/>
      <c r="AP347" s="62"/>
      <c r="AQ347" s="62"/>
      <c r="AR347" s="62"/>
      <c r="AS347" s="62"/>
      <c r="AT347" s="62"/>
      <c r="AU347" s="62"/>
      <c r="AV347" s="62"/>
      <c r="AW347" s="62"/>
      <c r="AX347" s="62"/>
      <c r="AY347" s="62"/>
      <c r="AZ347" s="62"/>
      <c r="BA347" s="62"/>
      <c r="BB347" s="62"/>
      <c r="BC347" s="5"/>
      <c r="BD347" s="5"/>
      <c r="BE347" s="5"/>
      <c r="BF347" s="5"/>
      <c r="BG347" s="5"/>
      <c r="BH347" s="5"/>
      <c r="BI347" s="5"/>
      <c r="BJ347" s="5"/>
      <c r="BK347" s="5"/>
      <c r="BL347" s="5"/>
      <c r="BM347" s="5"/>
      <c r="BN347" s="5"/>
      <c r="BO347" s="5"/>
      <c r="BP347" s="5"/>
      <c r="BQ347" s="5"/>
      <c r="BR347" s="62"/>
      <c r="BS347" s="62"/>
      <c r="BT347" s="62"/>
      <c r="BU347" s="62"/>
      <c r="BV347" s="62"/>
      <c r="BW347" s="62"/>
      <c r="BX347" s="62"/>
      <c r="BY347" s="62"/>
      <c r="BZ347" s="62"/>
      <c r="CA347" s="62"/>
      <c r="CB347" s="62"/>
      <c r="CC347" s="62"/>
      <c r="CD347" s="62"/>
      <c r="CE347" s="62"/>
      <c r="CF347" s="62"/>
      <c r="CG347" s="5"/>
      <c r="CH347" s="5"/>
      <c r="CI347" s="5"/>
      <c r="CJ347" s="5"/>
      <c r="CK347" s="5"/>
      <c r="CL347" s="5"/>
      <c r="CM347" s="5"/>
      <c r="CN347" s="5"/>
      <c r="CO347" s="5"/>
      <c r="CP347" s="5"/>
      <c r="CQ347" s="5"/>
      <c r="CR347" s="5"/>
      <c r="CS347" s="5"/>
      <c r="CT347" s="5"/>
      <c r="CU347" s="5"/>
      <c r="CV347" s="62"/>
      <c r="CW347" s="62"/>
      <c r="CX347" s="62"/>
      <c r="CY347" s="62"/>
      <c r="CZ347" s="62"/>
      <c r="DA347" s="62"/>
      <c r="DB347" s="62"/>
      <c r="DC347" s="62"/>
      <c r="DD347" s="62"/>
      <c r="DE347" s="62"/>
      <c r="DF347" s="62"/>
      <c r="DG347" s="62"/>
      <c r="DH347" s="62"/>
      <c r="DI347" s="62"/>
      <c r="DJ347" s="62"/>
      <c r="DK347" s="5"/>
      <c r="DL347" s="5"/>
      <c r="DM347" s="5"/>
      <c r="DN347" s="5"/>
      <c r="DO347" s="5"/>
      <c r="DP347" s="5"/>
      <c r="DQ347" s="5"/>
      <c r="DR347" s="5"/>
      <c r="DS347" s="5"/>
      <c r="DT347" s="5"/>
      <c r="DU347" s="5"/>
      <c r="DV347" s="5"/>
      <c r="DW347" s="5"/>
      <c r="DX347" s="5"/>
      <c r="DY347" s="5"/>
      <c r="DZ347" s="62"/>
      <c r="EA347" s="62"/>
      <c r="EB347" s="62"/>
      <c r="EC347" s="62"/>
      <c r="ED347" s="62"/>
      <c r="EE347" s="62"/>
      <c r="EF347" s="62"/>
      <c r="EG347" s="62"/>
      <c r="EH347" s="62"/>
      <c r="EI347" s="62"/>
      <c r="EJ347" s="62"/>
      <c r="EK347" s="62"/>
      <c r="EL347" s="62"/>
      <c r="EM347" s="62"/>
      <c r="EN347" s="62"/>
      <c r="EO347" s="5"/>
      <c r="EP347" s="5"/>
      <c r="EQ347" s="5"/>
      <c r="ER347" s="5"/>
      <c r="ES347" s="5"/>
      <c r="ET347" s="5"/>
      <c r="EU347" s="5"/>
      <c r="EV347" s="5"/>
      <c r="EW347" s="5"/>
      <c r="EX347" s="5"/>
      <c r="EY347" s="5"/>
      <c r="EZ347" s="5"/>
      <c r="FA347" s="5"/>
      <c r="FB347" s="5"/>
      <c r="FC347" s="5"/>
      <c r="FD347" s="62"/>
      <c r="FE347" s="62"/>
      <c r="FF347" s="62"/>
      <c r="FG347" s="62"/>
      <c r="FH347" s="62"/>
      <c r="FI347" s="62"/>
      <c r="FJ347" s="62"/>
      <c r="FK347" s="62"/>
      <c r="FL347" s="62"/>
      <c r="FM347" s="62"/>
      <c r="FN347" s="62"/>
      <c r="FO347" s="62"/>
      <c r="FP347" s="62"/>
      <c r="FQ347" s="62"/>
      <c r="FR347" s="62"/>
      <c r="FS347" s="5"/>
      <c r="FT347" s="5"/>
      <c r="FU347" s="5"/>
      <c r="FV347" s="5"/>
      <c r="FW347" s="5"/>
      <c r="FX347" s="5"/>
      <c r="FY347" s="5"/>
      <c r="FZ347" s="5"/>
      <c r="GA347" s="5"/>
      <c r="GB347" s="5"/>
      <c r="GC347" s="5"/>
      <c r="GD347" s="5"/>
      <c r="GE347" s="5"/>
      <c r="GF347" s="5"/>
      <c r="GG347" s="5"/>
      <c r="GH347" s="62"/>
      <c r="GI347" s="62"/>
      <c r="GJ347" s="62"/>
      <c r="GK347" s="62"/>
      <c r="GL347" s="62"/>
      <c r="GM347" s="62"/>
      <c r="GN347" s="62"/>
      <c r="GO347" s="62"/>
      <c r="GP347" s="62"/>
      <c r="GQ347" s="62"/>
      <c r="GR347" s="62"/>
      <c r="GS347" s="62"/>
      <c r="GT347" s="62"/>
      <c r="GU347" s="62"/>
      <c r="GV347" s="62"/>
      <c r="GW347" s="5"/>
      <c r="GX347" s="5"/>
      <c r="GY347" s="5"/>
      <c r="GZ347" s="5"/>
      <c r="HA347" s="5"/>
      <c r="HB347" s="5"/>
      <c r="HC347" s="5"/>
      <c r="HD347" s="5"/>
      <c r="HE347" s="5"/>
      <c r="HF347" s="5"/>
      <c r="HG347" s="5"/>
      <c r="HH347" s="5"/>
      <c r="HI347" s="5"/>
      <c r="HJ347" s="5"/>
      <c r="HK347" s="5"/>
      <c r="HL347" s="62"/>
      <c r="HM347" s="62"/>
      <c r="HN347" s="62"/>
      <c r="HO347" s="62"/>
      <c r="HP347" s="62"/>
      <c r="HQ347" s="62"/>
      <c r="HR347" s="62"/>
      <c r="HS347" s="62"/>
      <c r="HT347" s="62"/>
      <c r="HU347" s="62"/>
      <c r="HV347" s="62"/>
      <c r="HW347" s="62"/>
      <c r="HX347" s="62"/>
      <c r="HY347" s="62"/>
      <c r="HZ347" s="62"/>
      <c r="IA347" s="5"/>
      <c r="IB347" s="5"/>
      <c r="IC347" s="5"/>
      <c r="ID347" s="5"/>
      <c r="IE347" s="5"/>
      <c r="IF347" s="5"/>
      <c r="IG347" s="5"/>
      <c r="IH347" s="5"/>
      <c r="II347" s="5"/>
      <c r="IJ347" s="5"/>
      <c r="IK347" s="5"/>
      <c r="IL347" s="5"/>
      <c r="IM347" s="5"/>
      <c r="IN347" s="5"/>
      <c r="IO347" s="5"/>
      <c r="IP347" s="62"/>
      <c r="IQ347" s="62"/>
      <c r="IR347" s="62"/>
      <c r="IS347" s="62"/>
      <c r="IT347" s="62"/>
      <c r="IU347" s="62"/>
      <c r="IV347" s="62"/>
      <c r="IW347" s="62"/>
      <c r="IX347" s="62"/>
      <c r="IY347" s="62"/>
      <c r="IZ347" s="62"/>
      <c r="JA347" s="62"/>
      <c r="JB347" s="62"/>
      <c r="JC347" s="62"/>
      <c r="JD347" s="62"/>
      <c r="JE347" s="5"/>
      <c r="JF347" s="5"/>
      <c r="JG347" s="5"/>
      <c r="JH347" s="5"/>
      <c r="JI347" s="5"/>
      <c r="JJ347" s="5"/>
      <c r="JK347" s="5"/>
      <c r="JL347" s="5"/>
      <c r="JM347" s="5"/>
      <c r="JN347" s="5"/>
      <c r="JO347" s="5"/>
      <c r="JP347" s="5"/>
      <c r="JQ347" s="5"/>
      <c r="JR347" s="5"/>
      <c r="JS347" s="5"/>
      <c r="JT347" s="62"/>
      <c r="JU347" s="62"/>
      <c r="JV347" s="62"/>
      <c r="JW347" s="62"/>
      <c r="JX347" s="62"/>
      <c r="JY347" s="62"/>
      <c r="JZ347" s="62"/>
      <c r="KA347" s="62"/>
      <c r="KB347" s="62"/>
      <c r="KC347" s="62"/>
      <c r="KD347" s="62"/>
      <c r="KE347" s="62"/>
      <c r="KF347" s="62"/>
      <c r="KG347" s="62"/>
      <c r="KH347" s="62"/>
      <c r="KI347" s="5"/>
      <c r="KJ347" s="5"/>
      <c r="KK347" s="5"/>
      <c r="KL347" s="5"/>
      <c r="KM347" s="5"/>
      <c r="KN347" s="5"/>
      <c r="KO347" s="5"/>
      <c r="KP347" s="5"/>
      <c r="KQ347" s="5"/>
      <c r="KR347" s="5"/>
      <c r="KS347" s="5"/>
      <c r="KT347" s="5"/>
      <c r="KU347" s="5"/>
      <c r="KV347" s="5"/>
      <c r="KW347" s="5"/>
      <c r="KX347" s="62"/>
      <c r="KY347" s="62"/>
      <c r="KZ347" s="62"/>
      <c r="LA347" s="62"/>
      <c r="LB347" s="62"/>
      <c r="LC347" s="62"/>
      <c r="LD347" s="62"/>
      <c r="LE347" s="62"/>
      <c r="LF347" s="62"/>
      <c r="LG347" s="62"/>
      <c r="LH347" s="62"/>
      <c r="LI347" s="62"/>
      <c r="LJ347" s="62"/>
      <c r="LK347" s="62"/>
      <c r="LL347" s="62"/>
    </row>
    <row r="348" spans="1:324" x14ac:dyDescent="0.35">
      <c r="A348" s="131">
        <v>344</v>
      </c>
      <c r="B348" s="170"/>
      <c r="C348" s="170"/>
      <c r="D348" s="152">
        <v>632</v>
      </c>
      <c r="E348" s="72" t="str">
        <f>'BVEM Scorecard'!F347</f>
        <v>Solar + Storage</v>
      </c>
      <c r="F348" s="96"/>
      <c r="G348" s="96"/>
      <c r="H348" s="96"/>
      <c r="I348" s="96"/>
      <c r="J348" s="66"/>
      <c r="K348" s="66"/>
      <c r="L348" s="66"/>
      <c r="M348" s="66"/>
      <c r="N348" s="66"/>
      <c r="O348" s="66"/>
      <c r="P348" s="66"/>
      <c r="Q348" s="66"/>
      <c r="R348" s="66"/>
      <c r="S348" s="66"/>
      <c r="T348" s="66"/>
      <c r="U348" s="66"/>
      <c r="V348" s="66"/>
      <c r="W348" s="66"/>
      <c r="X348" s="35"/>
      <c r="Y348" s="5"/>
      <c r="Z348" s="5"/>
      <c r="AA348" s="5"/>
      <c r="AB348" s="5"/>
      <c r="AC348" s="5"/>
      <c r="AD348" s="5"/>
      <c r="AE348" s="5"/>
      <c r="AF348" s="5"/>
      <c r="AG348" s="5"/>
      <c r="AH348" s="5"/>
      <c r="AI348" s="5"/>
      <c r="AJ348" s="35"/>
      <c r="AK348" s="35"/>
      <c r="AL348" s="35"/>
      <c r="AM348" s="35"/>
      <c r="AN348" s="62"/>
      <c r="AO348" s="62"/>
      <c r="AP348" s="62"/>
      <c r="AQ348" s="62"/>
      <c r="AR348" s="62"/>
      <c r="AS348" s="62"/>
      <c r="AT348" s="62"/>
      <c r="AU348" s="62"/>
      <c r="AV348" s="62"/>
      <c r="AW348" s="62"/>
      <c r="AX348" s="62"/>
      <c r="AY348" s="62"/>
      <c r="AZ348" s="62"/>
      <c r="BA348" s="62"/>
      <c r="BB348" s="62"/>
      <c r="BC348" s="5"/>
      <c r="BD348" s="5"/>
      <c r="BE348" s="5"/>
      <c r="BF348" s="5"/>
      <c r="BG348" s="5"/>
      <c r="BH348" s="5"/>
      <c r="BI348" s="5"/>
      <c r="BJ348" s="5"/>
      <c r="BK348" s="5"/>
      <c r="BL348" s="5"/>
      <c r="BM348" s="5"/>
      <c r="BN348" s="5"/>
      <c r="BO348" s="5"/>
      <c r="BP348" s="5"/>
      <c r="BQ348" s="5"/>
      <c r="BR348" s="62"/>
      <c r="BS348" s="62"/>
      <c r="BT348" s="62"/>
      <c r="BU348" s="62"/>
      <c r="BV348" s="62"/>
      <c r="BW348" s="62"/>
      <c r="BX348" s="62"/>
      <c r="BY348" s="62"/>
      <c r="BZ348" s="62"/>
      <c r="CA348" s="62"/>
      <c r="CB348" s="62"/>
      <c r="CC348" s="62"/>
      <c r="CD348" s="62"/>
      <c r="CE348" s="62"/>
      <c r="CF348" s="62"/>
      <c r="CG348" s="5"/>
      <c r="CH348" s="5"/>
      <c r="CI348" s="5"/>
      <c r="CJ348" s="5"/>
      <c r="CK348" s="5"/>
      <c r="CL348" s="5"/>
      <c r="CM348" s="5"/>
      <c r="CN348" s="5"/>
      <c r="CO348" s="5"/>
      <c r="CP348" s="5"/>
      <c r="CQ348" s="5"/>
      <c r="CR348" s="5"/>
      <c r="CS348" s="5"/>
      <c r="CT348" s="5"/>
      <c r="CU348" s="5"/>
      <c r="CV348" s="62"/>
      <c r="CW348" s="62"/>
      <c r="CX348" s="62"/>
      <c r="CY348" s="62"/>
      <c r="CZ348" s="62"/>
      <c r="DA348" s="62"/>
      <c r="DB348" s="62"/>
      <c r="DC348" s="62"/>
      <c r="DD348" s="62"/>
      <c r="DE348" s="62"/>
      <c r="DF348" s="62"/>
      <c r="DG348" s="62"/>
      <c r="DH348" s="62"/>
      <c r="DI348" s="62"/>
      <c r="DJ348" s="62"/>
      <c r="DK348" s="5"/>
      <c r="DL348" s="5"/>
      <c r="DM348" s="5"/>
      <c r="DN348" s="5"/>
      <c r="DO348" s="5"/>
      <c r="DP348" s="5"/>
      <c r="DQ348" s="5"/>
      <c r="DR348" s="5"/>
      <c r="DS348" s="5"/>
      <c r="DT348" s="5"/>
      <c r="DU348" s="5"/>
      <c r="DV348" s="5"/>
      <c r="DW348" s="5"/>
      <c r="DX348" s="5"/>
      <c r="DY348" s="5"/>
      <c r="DZ348" s="62"/>
      <c r="EA348" s="62"/>
      <c r="EB348" s="62"/>
      <c r="EC348" s="62"/>
      <c r="ED348" s="62"/>
      <c r="EE348" s="62"/>
      <c r="EF348" s="62"/>
      <c r="EG348" s="62"/>
      <c r="EH348" s="62"/>
      <c r="EI348" s="62"/>
      <c r="EJ348" s="62"/>
      <c r="EK348" s="62"/>
      <c r="EL348" s="62"/>
      <c r="EM348" s="62"/>
      <c r="EN348" s="62"/>
      <c r="EO348" s="5"/>
      <c r="EP348" s="5"/>
      <c r="EQ348" s="5"/>
      <c r="ER348" s="5"/>
      <c r="ES348" s="5"/>
      <c r="ET348" s="5"/>
      <c r="EU348" s="5"/>
      <c r="EV348" s="5"/>
      <c r="EW348" s="5"/>
      <c r="EX348" s="5"/>
      <c r="EY348" s="5"/>
      <c r="EZ348" s="5"/>
      <c r="FA348" s="5"/>
      <c r="FB348" s="5"/>
      <c r="FC348" s="5"/>
      <c r="FD348" s="62"/>
      <c r="FE348" s="62"/>
      <c r="FF348" s="62"/>
      <c r="FG348" s="62"/>
      <c r="FH348" s="62"/>
      <c r="FI348" s="62"/>
      <c r="FJ348" s="62"/>
      <c r="FK348" s="62"/>
      <c r="FL348" s="62"/>
      <c r="FM348" s="62"/>
      <c r="FN348" s="62"/>
      <c r="FO348" s="62"/>
      <c r="FP348" s="62"/>
      <c r="FQ348" s="62"/>
      <c r="FR348" s="62"/>
      <c r="FS348" s="5"/>
      <c r="FT348" s="5"/>
      <c r="FU348" s="5"/>
      <c r="FV348" s="5"/>
      <c r="FW348" s="5"/>
      <c r="FX348" s="5"/>
      <c r="FY348" s="5"/>
      <c r="FZ348" s="5"/>
      <c r="GA348" s="5"/>
      <c r="GB348" s="5"/>
      <c r="GC348" s="5"/>
      <c r="GD348" s="5"/>
      <c r="GE348" s="5"/>
      <c r="GF348" s="5"/>
      <c r="GG348" s="5"/>
      <c r="GH348" s="62"/>
      <c r="GI348" s="62"/>
      <c r="GJ348" s="62"/>
      <c r="GK348" s="62"/>
      <c r="GL348" s="62"/>
      <c r="GM348" s="62"/>
      <c r="GN348" s="62"/>
      <c r="GO348" s="62"/>
      <c r="GP348" s="62"/>
      <c r="GQ348" s="62"/>
      <c r="GR348" s="62"/>
      <c r="GS348" s="62"/>
      <c r="GT348" s="62"/>
      <c r="GU348" s="62"/>
      <c r="GV348" s="62"/>
      <c r="GW348" s="5"/>
      <c r="GX348" s="5"/>
      <c r="GY348" s="5"/>
      <c r="GZ348" s="5"/>
      <c r="HA348" s="5"/>
      <c r="HB348" s="5"/>
      <c r="HC348" s="5"/>
      <c r="HD348" s="5"/>
      <c r="HE348" s="5"/>
      <c r="HF348" s="5"/>
      <c r="HG348" s="5"/>
      <c r="HH348" s="5"/>
      <c r="HI348" s="5"/>
      <c r="HJ348" s="5"/>
      <c r="HK348" s="5"/>
      <c r="HL348" s="62"/>
      <c r="HM348" s="62"/>
      <c r="HN348" s="62"/>
      <c r="HO348" s="62"/>
      <c r="HP348" s="62"/>
      <c r="HQ348" s="62"/>
      <c r="HR348" s="62"/>
      <c r="HS348" s="62"/>
      <c r="HT348" s="62"/>
      <c r="HU348" s="62"/>
      <c r="HV348" s="62"/>
      <c r="HW348" s="62"/>
      <c r="HX348" s="62"/>
      <c r="HY348" s="62"/>
      <c r="HZ348" s="62"/>
      <c r="IA348" s="5"/>
      <c r="IB348" s="5"/>
      <c r="IC348" s="5"/>
      <c r="ID348" s="5"/>
      <c r="IE348" s="5"/>
      <c r="IF348" s="5"/>
      <c r="IG348" s="5"/>
      <c r="IH348" s="5"/>
      <c r="II348" s="5"/>
      <c r="IJ348" s="5"/>
      <c r="IK348" s="5"/>
      <c r="IL348" s="5"/>
      <c r="IM348" s="5"/>
      <c r="IN348" s="5"/>
      <c r="IO348" s="5"/>
      <c r="IP348" s="62"/>
      <c r="IQ348" s="62"/>
      <c r="IR348" s="62"/>
      <c r="IS348" s="62"/>
      <c r="IT348" s="62"/>
      <c r="IU348" s="62"/>
      <c r="IV348" s="62"/>
      <c r="IW348" s="62"/>
      <c r="IX348" s="62"/>
      <c r="IY348" s="62"/>
      <c r="IZ348" s="62"/>
      <c r="JA348" s="62"/>
      <c r="JB348" s="62"/>
      <c r="JC348" s="62"/>
      <c r="JD348" s="62"/>
      <c r="JE348" s="5"/>
      <c r="JF348" s="5"/>
      <c r="JG348" s="5"/>
      <c r="JH348" s="5"/>
      <c r="JI348" s="5"/>
      <c r="JJ348" s="5"/>
      <c r="JK348" s="5"/>
      <c r="JL348" s="5"/>
      <c r="JM348" s="5"/>
      <c r="JN348" s="5"/>
      <c r="JO348" s="5"/>
      <c r="JP348" s="5"/>
      <c r="JQ348" s="5"/>
      <c r="JR348" s="5"/>
      <c r="JS348" s="5"/>
      <c r="JT348" s="62"/>
      <c r="JU348" s="62"/>
      <c r="JV348" s="62"/>
      <c r="JW348" s="62"/>
      <c r="JX348" s="62"/>
      <c r="JY348" s="62"/>
      <c r="JZ348" s="62"/>
      <c r="KA348" s="62"/>
      <c r="KB348" s="62"/>
      <c r="KC348" s="62"/>
      <c r="KD348" s="62"/>
      <c r="KE348" s="62"/>
      <c r="KF348" s="62"/>
      <c r="KG348" s="62"/>
      <c r="KH348" s="62"/>
      <c r="KI348" s="5"/>
      <c r="KJ348" s="5"/>
      <c r="KK348" s="5"/>
      <c r="KL348" s="5"/>
      <c r="KM348" s="5"/>
      <c r="KN348" s="5"/>
      <c r="KO348" s="5"/>
      <c r="KP348" s="5"/>
      <c r="KQ348" s="5"/>
      <c r="KR348" s="5"/>
      <c r="KS348" s="5"/>
      <c r="KT348" s="5"/>
      <c r="KU348" s="5"/>
      <c r="KV348" s="5"/>
      <c r="KW348" s="5"/>
      <c r="KX348" s="62"/>
      <c r="KY348" s="62"/>
      <c r="KZ348" s="62"/>
      <c r="LA348" s="62"/>
      <c r="LB348" s="62"/>
      <c r="LC348" s="62"/>
      <c r="LD348" s="62"/>
      <c r="LE348" s="62"/>
      <c r="LF348" s="62"/>
      <c r="LG348" s="62"/>
      <c r="LH348" s="62"/>
      <c r="LI348" s="62"/>
      <c r="LJ348" s="62"/>
      <c r="LK348" s="62"/>
      <c r="LL348" s="62"/>
    </row>
    <row r="349" spans="1:324" x14ac:dyDescent="0.35">
      <c r="A349" s="131">
        <v>345</v>
      </c>
      <c r="B349" s="170"/>
      <c r="C349" s="170"/>
      <c r="D349" s="152">
        <v>1041</v>
      </c>
      <c r="E349" s="72" t="str">
        <f>'BVEM Scorecard'!F348</f>
        <v>Solar</v>
      </c>
      <c r="F349" s="96">
        <f t="shared" si="338"/>
        <v>0.5</v>
      </c>
      <c r="G349" s="96">
        <f t="shared" si="339"/>
        <v>0.8</v>
      </c>
      <c r="H349" s="96">
        <f t="shared" si="340"/>
        <v>0.5</v>
      </c>
      <c r="I349" s="96">
        <f t="shared" si="341"/>
        <v>0.52</v>
      </c>
      <c r="J349" s="66">
        <v>1</v>
      </c>
      <c r="K349" s="66">
        <v>1</v>
      </c>
      <c r="L349" s="66">
        <v>282</v>
      </c>
      <c r="M349" s="66">
        <v>1</v>
      </c>
      <c r="N349" s="66">
        <v>0</v>
      </c>
      <c r="O349" s="66">
        <f>AVERAGE(175000,90000,115000,150000,150000,125000)/2080</f>
        <v>64.503205128205124</v>
      </c>
      <c r="P349" s="66"/>
      <c r="Q349" s="66"/>
      <c r="R349" s="66">
        <v>1</v>
      </c>
      <c r="S349" s="66">
        <v>1</v>
      </c>
      <c r="T349" s="66">
        <v>1</v>
      </c>
      <c r="U349" s="66">
        <v>1</v>
      </c>
      <c r="V349" s="66">
        <f t="shared" si="343"/>
        <v>4</v>
      </c>
      <c r="W349" s="66">
        <f t="shared" si="344"/>
        <v>0.5</v>
      </c>
      <c r="X349" s="35" t="s">
        <v>181</v>
      </c>
      <c r="Y349" s="5">
        <v>1</v>
      </c>
      <c r="Z349" s="5">
        <v>20</v>
      </c>
      <c r="AA349" s="5"/>
      <c r="AB349" s="5"/>
      <c r="AC349" s="5"/>
      <c r="AD349" s="5"/>
      <c r="AE349" s="5">
        <v>0.6</v>
      </c>
      <c r="AF349" s="5">
        <v>1</v>
      </c>
      <c r="AG349" s="5">
        <v>0</v>
      </c>
      <c r="AH349" s="5">
        <v>1</v>
      </c>
      <c r="AI349" s="5">
        <v>0</v>
      </c>
      <c r="AJ349" s="35">
        <f t="shared" si="346"/>
        <v>2.6</v>
      </c>
      <c r="AK349" s="35">
        <f t="shared" si="347"/>
        <v>7.0921985815602842E-2</v>
      </c>
      <c r="AL349" s="35">
        <f t="shared" si="348"/>
        <v>3.5460992907801421E-2</v>
      </c>
      <c r="AM349" s="35"/>
      <c r="AN349" s="62" t="s">
        <v>182</v>
      </c>
      <c r="AO349" s="62">
        <v>1</v>
      </c>
      <c r="AP349" s="62">
        <v>120</v>
      </c>
      <c r="AQ349" s="62"/>
      <c r="AR349" s="62"/>
      <c r="AS349" s="62"/>
      <c r="AT349" s="62"/>
      <c r="AU349" s="62">
        <v>0.6</v>
      </c>
      <c r="AV349" s="62">
        <v>1</v>
      </c>
      <c r="AW349" s="62">
        <v>0</v>
      </c>
      <c r="AX349" s="62">
        <v>1</v>
      </c>
      <c r="AY349" s="62">
        <v>0</v>
      </c>
      <c r="AZ349" s="62">
        <f t="shared" si="371"/>
        <v>2.6</v>
      </c>
      <c r="BA349" s="62">
        <f t="shared" si="372"/>
        <v>0.42553191489361702</v>
      </c>
      <c r="BB349" s="62">
        <f t="shared" si="373"/>
        <v>0.21276595744680851</v>
      </c>
      <c r="BC349" s="5" t="s">
        <v>183</v>
      </c>
      <c r="BD349" s="5">
        <v>1</v>
      </c>
      <c r="BE349" s="5">
        <v>50</v>
      </c>
      <c r="BF349" s="5"/>
      <c r="BG349" s="5"/>
      <c r="BH349" s="5"/>
      <c r="BI349" s="5"/>
      <c r="BJ349" s="5">
        <v>0.6</v>
      </c>
      <c r="BK349" s="5">
        <v>1</v>
      </c>
      <c r="BL349" s="5">
        <v>0</v>
      </c>
      <c r="BM349" s="5">
        <v>1</v>
      </c>
      <c r="BN349" s="5">
        <v>0</v>
      </c>
      <c r="BO349" s="5">
        <f t="shared" si="352"/>
        <v>2.6</v>
      </c>
      <c r="BP349" s="5">
        <f t="shared" si="353"/>
        <v>0.1773049645390071</v>
      </c>
      <c r="BQ349" s="5">
        <f t="shared" si="354"/>
        <v>8.8652482269503549E-2</v>
      </c>
      <c r="BR349" s="62" t="s">
        <v>184</v>
      </c>
      <c r="BS349" s="62">
        <v>1</v>
      </c>
      <c r="BT349" s="62">
        <v>80</v>
      </c>
      <c r="BU349" s="62"/>
      <c r="BV349" s="62"/>
      <c r="BW349" s="62"/>
      <c r="BX349" s="62"/>
      <c r="BY349" s="62">
        <v>0.6</v>
      </c>
      <c r="BZ349" s="62">
        <v>1</v>
      </c>
      <c r="CA349" s="62">
        <v>0</v>
      </c>
      <c r="CB349" s="62">
        <v>1</v>
      </c>
      <c r="CC349" s="62">
        <v>0</v>
      </c>
      <c r="CD349" s="62">
        <f t="shared" si="355"/>
        <v>2.6</v>
      </c>
      <c r="CE349" s="62">
        <f t="shared" si="356"/>
        <v>0.28368794326241137</v>
      </c>
      <c r="CF349" s="62">
        <f t="shared" si="357"/>
        <v>0.14184397163120568</v>
      </c>
      <c r="CG349" s="5" t="s">
        <v>185</v>
      </c>
      <c r="CH349" s="5">
        <v>1</v>
      </c>
      <c r="CI349" s="5">
        <v>8</v>
      </c>
      <c r="CJ349" s="5"/>
      <c r="CK349" s="5"/>
      <c r="CL349" s="5"/>
      <c r="CM349" s="5"/>
      <c r="CN349" s="5">
        <v>0.6</v>
      </c>
      <c r="CO349" s="5">
        <v>1</v>
      </c>
      <c r="CP349" s="5">
        <v>0</v>
      </c>
      <c r="CQ349" s="5">
        <v>1</v>
      </c>
      <c r="CR349" s="5">
        <v>0</v>
      </c>
      <c r="CS349" s="5">
        <f t="shared" si="358"/>
        <v>2.6</v>
      </c>
      <c r="CT349" s="5">
        <f t="shared" si="359"/>
        <v>2.8368794326241134E-2</v>
      </c>
      <c r="CU349" s="5">
        <f t="shared" si="360"/>
        <v>1.4184397163120567E-2</v>
      </c>
      <c r="CV349" s="62" t="s">
        <v>186</v>
      </c>
      <c r="CW349" s="62">
        <v>1</v>
      </c>
      <c r="CX349" s="62">
        <v>4</v>
      </c>
      <c r="CY349" s="62"/>
      <c r="CZ349" s="62"/>
      <c r="DA349" s="62"/>
      <c r="DB349" s="62"/>
      <c r="DC349" s="62">
        <v>0.6</v>
      </c>
      <c r="DD349" s="62">
        <v>1</v>
      </c>
      <c r="DE349" s="62">
        <v>0</v>
      </c>
      <c r="DF349" s="62">
        <v>1</v>
      </c>
      <c r="DG349" s="62">
        <v>0</v>
      </c>
      <c r="DH349" s="62">
        <f t="shared" ref="DH349:DH373" si="374">SUM(DC349:DG349)</f>
        <v>2.6</v>
      </c>
      <c r="DI349" s="62">
        <f t="shared" ref="DI349:DI373" si="375">IFERROR(CX349/SUM($Z349,$AP349,$BE349,$BT349,$CI349,$CX349,$DM349,$EB349,$EQ349,$FF349,$FU349,$GJ349,$GY349,$HN349,$IC349,$IR349,$JG349,$JV349,$KK349,$KZ349),"")</f>
        <v>1.4184397163120567E-2</v>
      </c>
      <c r="DJ349" s="62">
        <f t="shared" ref="DJ349:DJ373" si="376">IFERROR((DC$4*DC349+DD$4*DD349+DE$4*DE349+DF$4*DF349+DG$4*DG349)*DI349,"")</f>
        <v>7.0921985815602835E-3</v>
      </c>
      <c r="DK349" s="5"/>
      <c r="DL349" s="5"/>
      <c r="DM349" s="5"/>
      <c r="DN349" s="5"/>
      <c r="DO349" s="5"/>
      <c r="DP349" s="5"/>
      <c r="DQ349" s="5"/>
      <c r="DR349" s="5"/>
      <c r="DS349" s="5"/>
      <c r="DT349" s="5"/>
      <c r="DU349" s="5"/>
      <c r="DV349" s="5"/>
      <c r="DW349" s="5"/>
      <c r="DX349" s="5"/>
      <c r="DY349" s="5"/>
      <c r="DZ349" s="62"/>
      <c r="EA349" s="62"/>
      <c r="EB349" s="62"/>
      <c r="EC349" s="62"/>
      <c r="ED349" s="62"/>
      <c r="EE349" s="62"/>
      <c r="EF349" s="62"/>
      <c r="EG349" s="62"/>
      <c r="EH349" s="62"/>
      <c r="EI349" s="62"/>
      <c r="EJ349" s="62"/>
      <c r="EK349" s="62"/>
      <c r="EL349" s="62"/>
      <c r="EM349" s="62"/>
      <c r="EN349" s="62"/>
      <c r="EO349" s="5"/>
      <c r="EP349" s="5"/>
      <c r="EQ349" s="5"/>
      <c r="ER349" s="5"/>
      <c r="ES349" s="5"/>
      <c r="ET349" s="5"/>
      <c r="EU349" s="5"/>
      <c r="EV349" s="5"/>
      <c r="EW349" s="5"/>
      <c r="EX349" s="5"/>
      <c r="EY349" s="5"/>
      <c r="EZ349" s="5"/>
      <c r="FA349" s="5"/>
      <c r="FB349" s="5"/>
      <c r="FC349" s="5"/>
      <c r="FD349" s="62"/>
      <c r="FE349" s="62"/>
      <c r="FF349" s="62"/>
      <c r="FG349" s="62"/>
      <c r="FH349" s="62"/>
      <c r="FI349" s="62"/>
      <c r="FJ349" s="62"/>
      <c r="FK349" s="62"/>
      <c r="FL349" s="62"/>
      <c r="FM349" s="62"/>
      <c r="FN349" s="62"/>
      <c r="FO349" s="62"/>
      <c r="FP349" s="62"/>
      <c r="FQ349" s="62"/>
      <c r="FR349" s="62"/>
      <c r="FS349" s="5"/>
      <c r="FT349" s="5"/>
      <c r="FU349" s="5"/>
      <c r="FV349" s="5"/>
      <c r="FW349" s="5"/>
      <c r="FX349" s="5"/>
      <c r="FY349" s="5"/>
      <c r="FZ349" s="5"/>
      <c r="GA349" s="5"/>
      <c r="GB349" s="5"/>
      <c r="GC349" s="5"/>
      <c r="GD349" s="5"/>
      <c r="GE349" s="5"/>
      <c r="GF349" s="5"/>
      <c r="GG349" s="5"/>
      <c r="GH349" s="62"/>
      <c r="GI349" s="62"/>
      <c r="GJ349" s="62"/>
      <c r="GK349" s="62"/>
      <c r="GL349" s="62"/>
      <c r="GM349" s="62"/>
      <c r="GN349" s="62"/>
      <c r="GO349" s="62"/>
      <c r="GP349" s="62"/>
      <c r="GQ349" s="62"/>
      <c r="GR349" s="62"/>
      <c r="GS349" s="62"/>
      <c r="GT349" s="62"/>
      <c r="GU349" s="62"/>
      <c r="GV349" s="62"/>
      <c r="GW349" s="5"/>
      <c r="GX349" s="5"/>
      <c r="GY349" s="5"/>
      <c r="GZ349" s="5"/>
      <c r="HA349" s="5"/>
      <c r="HB349" s="5"/>
      <c r="HC349" s="5"/>
      <c r="HD349" s="5"/>
      <c r="HE349" s="5"/>
      <c r="HF349" s="5"/>
      <c r="HG349" s="5"/>
      <c r="HH349" s="5"/>
      <c r="HI349" s="5"/>
      <c r="HJ349" s="5"/>
      <c r="HK349" s="5"/>
      <c r="HL349" s="62"/>
      <c r="HM349" s="62"/>
      <c r="HN349" s="62"/>
      <c r="HO349" s="62"/>
      <c r="HP349" s="62"/>
      <c r="HQ349" s="62"/>
      <c r="HR349" s="62"/>
      <c r="HS349" s="62"/>
      <c r="HT349" s="62"/>
      <c r="HU349" s="62"/>
      <c r="HV349" s="62"/>
      <c r="HW349" s="62"/>
      <c r="HX349" s="62"/>
      <c r="HY349" s="62"/>
      <c r="HZ349" s="62"/>
      <c r="IA349" s="5"/>
      <c r="IB349" s="5"/>
      <c r="IC349" s="5"/>
      <c r="ID349" s="5"/>
      <c r="IE349" s="5"/>
      <c r="IF349" s="5"/>
      <c r="IG349" s="5"/>
      <c r="IH349" s="5"/>
      <c r="II349" s="5"/>
      <c r="IJ349" s="5"/>
      <c r="IK349" s="5"/>
      <c r="IL349" s="5"/>
      <c r="IM349" s="5"/>
      <c r="IN349" s="5"/>
      <c r="IO349" s="5"/>
      <c r="IP349" s="62"/>
      <c r="IQ349" s="62"/>
      <c r="IR349" s="62"/>
      <c r="IS349" s="62"/>
      <c r="IT349" s="62"/>
      <c r="IU349" s="62"/>
      <c r="IV349" s="62"/>
      <c r="IW349" s="62"/>
      <c r="IX349" s="62"/>
      <c r="IY349" s="62"/>
      <c r="IZ349" s="62"/>
      <c r="JA349" s="62"/>
      <c r="JB349" s="62"/>
      <c r="JC349" s="62"/>
      <c r="JD349" s="62"/>
      <c r="JE349" s="5"/>
      <c r="JF349" s="5"/>
      <c r="JG349" s="5"/>
      <c r="JH349" s="5"/>
      <c r="JI349" s="5"/>
      <c r="JJ349" s="5"/>
      <c r="JK349" s="5"/>
      <c r="JL349" s="5"/>
      <c r="JM349" s="5"/>
      <c r="JN349" s="5"/>
      <c r="JO349" s="5"/>
      <c r="JP349" s="5"/>
      <c r="JQ349" s="5"/>
      <c r="JR349" s="5"/>
      <c r="JS349" s="5"/>
      <c r="JT349" s="62"/>
      <c r="JU349" s="62"/>
      <c r="JV349" s="62"/>
      <c r="JW349" s="62"/>
      <c r="JX349" s="62"/>
      <c r="JY349" s="62"/>
      <c r="JZ349" s="62"/>
      <c r="KA349" s="62"/>
      <c r="KB349" s="62"/>
      <c r="KC349" s="62"/>
      <c r="KD349" s="62"/>
      <c r="KE349" s="62"/>
      <c r="KF349" s="62"/>
      <c r="KG349" s="62"/>
      <c r="KH349" s="62"/>
      <c r="KI349" s="5"/>
      <c r="KJ349" s="5"/>
      <c r="KK349" s="5"/>
      <c r="KL349" s="5"/>
      <c r="KM349" s="5"/>
      <c r="KN349" s="5"/>
      <c r="KO349" s="5"/>
      <c r="KP349" s="5"/>
      <c r="KQ349" s="5"/>
      <c r="KR349" s="5"/>
      <c r="KS349" s="5"/>
      <c r="KT349" s="5"/>
      <c r="KU349" s="5"/>
      <c r="KV349" s="5"/>
      <c r="KW349" s="5"/>
      <c r="KX349" s="62"/>
      <c r="KY349" s="62"/>
      <c r="KZ349" s="62"/>
      <c r="LA349" s="62"/>
      <c r="LB349" s="62"/>
      <c r="LC349" s="62"/>
      <c r="LD349" s="62"/>
      <c r="LE349" s="62"/>
      <c r="LF349" s="62"/>
      <c r="LG349" s="62"/>
      <c r="LH349" s="62"/>
      <c r="LI349" s="62"/>
      <c r="LJ349" s="62"/>
      <c r="LK349" s="62"/>
      <c r="LL349" s="62"/>
    </row>
    <row r="350" spans="1:324" x14ac:dyDescent="0.35">
      <c r="A350" s="131">
        <v>346</v>
      </c>
      <c r="B350" s="170"/>
      <c r="C350" s="170"/>
      <c r="D350" s="152">
        <v>619</v>
      </c>
      <c r="E350" s="72" t="str">
        <f>'BVEM Scorecard'!F349</f>
        <v>Solar + Storage</v>
      </c>
      <c r="F350" s="96"/>
      <c r="G350" s="96"/>
      <c r="H350" s="96"/>
      <c r="I350" s="96"/>
      <c r="J350" s="66"/>
      <c r="K350" s="66"/>
      <c r="L350" s="66"/>
      <c r="M350" s="66"/>
      <c r="N350" s="66"/>
      <c r="O350" s="66"/>
      <c r="P350" s="66"/>
      <c r="Q350" s="66"/>
      <c r="R350" s="66"/>
      <c r="S350" s="66"/>
      <c r="T350" s="66"/>
      <c r="U350" s="66"/>
      <c r="V350" s="66"/>
      <c r="W350" s="66"/>
      <c r="X350" s="35"/>
      <c r="Y350" s="5"/>
      <c r="Z350" s="5"/>
      <c r="AA350" s="5"/>
      <c r="AB350" s="5"/>
      <c r="AC350" s="5"/>
      <c r="AD350" s="5"/>
      <c r="AE350" s="5"/>
      <c r="AF350" s="5"/>
      <c r="AG350" s="5"/>
      <c r="AH350" s="5"/>
      <c r="AI350" s="5"/>
      <c r="AJ350" s="35"/>
      <c r="AK350" s="35"/>
      <c r="AL350" s="35"/>
      <c r="AM350" s="35"/>
      <c r="AN350" s="62"/>
      <c r="AO350" s="62"/>
      <c r="AP350" s="62"/>
      <c r="AQ350" s="62"/>
      <c r="AR350" s="62"/>
      <c r="AS350" s="62"/>
      <c r="AT350" s="62"/>
      <c r="AU350" s="62"/>
      <c r="AV350" s="62"/>
      <c r="AW350" s="62"/>
      <c r="AX350" s="62"/>
      <c r="AY350" s="62"/>
      <c r="AZ350" s="62"/>
      <c r="BA350" s="62"/>
      <c r="BB350" s="62"/>
      <c r="BC350" s="5"/>
      <c r="BD350" s="5"/>
      <c r="BE350" s="5"/>
      <c r="BF350" s="5"/>
      <c r="BG350" s="5"/>
      <c r="BH350" s="5"/>
      <c r="BI350" s="5"/>
      <c r="BJ350" s="5"/>
      <c r="BK350" s="5"/>
      <c r="BL350" s="5"/>
      <c r="BM350" s="5"/>
      <c r="BN350" s="5"/>
      <c r="BO350" s="5"/>
      <c r="BP350" s="5"/>
      <c r="BQ350" s="5"/>
      <c r="BR350" s="62"/>
      <c r="BS350" s="62"/>
      <c r="BT350" s="62"/>
      <c r="BU350" s="62"/>
      <c r="BV350" s="62"/>
      <c r="BW350" s="62"/>
      <c r="BX350" s="62"/>
      <c r="BY350" s="62"/>
      <c r="BZ350" s="62"/>
      <c r="CA350" s="62"/>
      <c r="CB350" s="62"/>
      <c r="CC350" s="62"/>
      <c r="CD350" s="62"/>
      <c r="CE350" s="62"/>
      <c r="CF350" s="62"/>
      <c r="CG350" s="5"/>
      <c r="CH350" s="5"/>
      <c r="CI350" s="5"/>
      <c r="CJ350" s="5"/>
      <c r="CK350" s="5"/>
      <c r="CL350" s="5"/>
      <c r="CM350" s="5"/>
      <c r="CN350" s="5"/>
      <c r="CO350" s="5"/>
      <c r="CP350" s="5"/>
      <c r="CQ350" s="5"/>
      <c r="CR350" s="5"/>
      <c r="CS350" s="5"/>
      <c r="CT350" s="5"/>
      <c r="CU350" s="5"/>
      <c r="CV350" s="62"/>
      <c r="CW350" s="62"/>
      <c r="CX350" s="62"/>
      <c r="CY350" s="62"/>
      <c r="CZ350" s="62"/>
      <c r="DA350" s="62"/>
      <c r="DB350" s="62"/>
      <c r="DC350" s="62"/>
      <c r="DD350" s="62"/>
      <c r="DE350" s="62"/>
      <c r="DF350" s="62"/>
      <c r="DG350" s="62"/>
      <c r="DH350" s="62"/>
      <c r="DI350" s="62"/>
      <c r="DJ350" s="62"/>
      <c r="DK350" s="5"/>
      <c r="DL350" s="5"/>
      <c r="DM350" s="5"/>
      <c r="DN350" s="5"/>
      <c r="DO350" s="5"/>
      <c r="DP350" s="5"/>
      <c r="DQ350" s="5"/>
      <c r="DR350" s="5"/>
      <c r="DS350" s="5"/>
      <c r="DT350" s="5"/>
      <c r="DU350" s="5"/>
      <c r="DV350" s="5"/>
      <c r="DW350" s="5"/>
      <c r="DX350" s="5"/>
      <c r="DY350" s="5"/>
      <c r="DZ350" s="62"/>
      <c r="EA350" s="62"/>
      <c r="EB350" s="62"/>
      <c r="EC350" s="62"/>
      <c r="ED350" s="62"/>
      <c r="EE350" s="62"/>
      <c r="EF350" s="62"/>
      <c r="EG350" s="62"/>
      <c r="EH350" s="62"/>
      <c r="EI350" s="62"/>
      <c r="EJ350" s="62"/>
      <c r="EK350" s="62"/>
      <c r="EL350" s="62"/>
      <c r="EM350" s="62"/>
      <c r="EN350" s="62"/>
      <c r="EO350" s="5"/>
      <c r="EP350" s="5"/>
      <c r="EQ350" s="5"/>
      <c r="ER350" s="5"/>
      <c r="ES350" s="5"/>
      <c r="ET350" s="5"/>
      <c r="EU350" s="5"/>
      <c r="EV350" s="5"/>
      <c r="EW350" s="5"/>
      <c r="EX350" s="5"/>
      <c r="EY350" s="5"/>
      <c r="EZ350" s="5"/>
      <c r="FA350" s="5"/>
      <c r="FB350" s="5"/>
      <c r="FC350" s="5"/>
      <c r="FD350" s="62"/>
      <c r="FE350" s="62"/>
      <c r="FF350" s="62"/>
      <c r="FG350" s="62"/>
      <c r="FH350" s="62"/>
      <c r="FI350" s="62"/>
      <c r="FJ350" s="62"/>
      <c r="FK350" s="62"/>
      <c r="FL350" s="62"/>
      <c r="FM350" s="62"/>
      <c r="FN350" s="62"/>
      <c r="FO350" s="62"/>
      <c r="FP350" s="62"/>
      <c r="FQ350" s="62"/>
      <c r="FR350" s="62"/>
      <c r="FS350" s="5"/>
      <c r="FT350" s="5"/>
      <c r="FU350" s="5"/>
      <c r="FV350" s="5"/>
      <c r="FW350" s="5"/>
      <c r="FX350" s="5"/>
      <c r="FY350" s="5"/>
      <c r="FZ350" s="5"/>
      <c r="GA350" s="5"/>
      <c r="GB350" s="5"/>
      <c r="GC350" s="5"/>
      <c r="GD350" s="5"/>
      <c r="GE350" s="5"/>
      <c r="GF350" s="5"/>
      <c r="GG350" s="5"/>
      <c r="GH350" s="62"/>
      <c r="GI350" s="62"/>
      <c r="GJ350" s="62"/>
      <c r="GK350" s="62"/>
      <c r="GL350" s="62"/>
      <c r="GM350" s="62"/>
      <c r="GN350" s="62"/>
      <c r="GO350" s="62"/>
      <c r="GP350" s="62"/>
      <c r="GQ350" s="62"/>
      <c r="GR350" s="62"/>
      <c r="GS350" s="62"/>
      <c r="GT350" s="62"/>
      <c r="GU350" s="62"/>
      <c r="GV350" s="62"/>
      <c r="GW350" s="5"/>
      <c r="GX350" s="5"/>
      <c r="GY350" s="5"/>
      <c r="GZ350" s="5"/>
      <c r="HA350" s="5"/>
      <c r="HB350" s="5"/>
      <c r="HC350" s="5"/>
      <c r="HD350" s="5"/>
      <c r="HE350" s="5"/>
      <c r="HF350" s="5"/>
      <c r="HG350" s="5"/>
      <c r="HH350" s="5"/>
      <c r="HI350" s="5"/>
      <c r="HJ350" s="5"/>
      <c r="HK350" s="5"/>
      <c r="HL350" s="62"/>
      <c r="HM350" s="62"/>
      <c r="HN350" s="62"/>
      <c r="HO350" s="62"/>
      <c r="HP350" s="62"/>
      <c r="HQ350" s="62"/>
      <c r="HR350" s="62"/>
      <c r="HS350" s="62"/>
      <c r="HT350" s="62"/>
      <c r="HU350" s="62"/>
      <c r="HV350" s="62"/>
      <c r="HW350" s="62"/>
      <c r="HX350" s="62"/>
      <c r="HY350" s="62"/>
      <c r="HZ350" s="62"/>
      <c r="IA350" s="5"/>
      <c r="IB350" s="5"/>
      <c r="IC350" s="5"/>
      <c r="ID350" s="5"/>
      <c r="IE350" s="5"/>
      <c r="IF350" s="5"/>
      <c r="IG350" s="5"/>
      <c r="IH350" s="5"/>
      <c r="II350" s="5"/>
      <c r="IJ350" s="5"/>
      <c r="IK350" s="5"/>
      <c r="IL350" s="5"/>
      <c r="IM350" s="5"/>
      <c r="IN350" s="5"/>
      <c r="IO350" s="5"/>
      <c r="IP350" s="62"/>
      <c r="IQ350" s="62"/>
      <c r="IR350" s="62"/>
      <c r="IS350" s="62"/>
      <c r="IT350" s="62"/>
      <c r="IU350" s="62"/>
      <c r="IV350" s="62"/>
      <c r="IW350" s="62"/>
      <c r="IX350" s="62"/>
      <c r="IY350" s="62"/>
      <c r="IZ350" s="62"/>
      <c r="JA350" s="62"/>
      <c r="JB350" s="62"/>
      <c r="JC350" s="62"/>
      <c r="JD350" s="62"/>
      <c r="JE350" s="5"/>
      <c r="JF350" s="5"/>
      <c r="JG350" s="5"/>
      <c r="JH350" s="5"/>
      <c r="JI350" s="5"/>
      <c r="JJ350" s="5"/>
      <c r="JK350" s="5"/>
      <c r="JL350" s="5"/>
      <c r="JM350" s="5"/>
      <c r="JN350" s="5"/>
      <c r="JO350" s="5"/>
      <c r="JP350" s="5"/>
      <c r="JQ350" s="5"/>
      <c r="JR350" s="5"/>
      <c r="JS350" s="5"/>
      <c r="JT350" s="62"/>
      <c r="JU350" s="62"/>
      <c r="JV350" s="62"/>
      <c r="JW350" s="62"/>
      <c r="JX350" s="62"/>
      <c r="JY350" s="62"/>
      <c r="JZ350" s="62"/>
      <c r="KA350" s="62"/>
      <c r="KB350" s="62"/>
      <c r="KC350" s="62"/>
      <c r="KD350" s="62"/>
      <c r="KE350" s="62"/>
      <c r="KF350" s="62"/>
      <c r="KG350" s="62"/>
      <c r="KH350" s="62"/>
      <c r="KI350" s="5"/>
      <c r="KJ350" s="5"/>
      <c r="KK350" s="5"/>
      <c r="KL350" s="5"/>
      <c r="KM350" s="5"/>
      <c r="KN350" s="5"/>
      <c r="KO350" s="5"/>
      <c r="KP350" s="5"/>
      <c r="KQ350" s="5"/>
      <c r="KR350" s="5"/>
      <c r="KS350" s="5"/>
      <c r="KT350" s="5"/>
      <c r="KU350" s="5"/>
      <c r="KV350" s="5"/>
      <c r="KW350" s="5"/>
      <c r="KX350" s="62"/>
      <c r="KY350" s="62"/>
      <c r="KZ350" s="62"/>
      <c r="LA350" s="62"/>
      <c r="LB350" s="62"/>
      <c r="LC350" s="62"/>
      <c r="LD350" s="62"/>
      <c r="LE350" s="62"/>
      <c r="LF350" s="62"/>
      <c r="LG350" s="62"/>
      <c r="LH350" s="62"/>
      <c r="LI350" s="62"/>
      <c r="LJ350" s="62"/>
      <c r="LK350" s="62"/>
      <c r="LL350" s="62"/>
    </row>
    <row r="351" spans="1:324" x14ac:dyDescent="0.35">
      <c r="A351" s="131">
        <v>347</v>
      </c>
      <c r="B351" s="170"/>
      <c r="C351" s="170"/>
      <c r="D351" s="152">
        <v>1042</v>
      </c>
      <c r="E351" s="72" t="str">
        <f>'BVEM Scorecard'!F350</f>
        <v>Solar + Storage</v>
      </c>
      <c r="F351" s="96">
        <f t="shared" si="338"/>
        <v>1</v>
      </c>
      <c r="G351" s="96">
        <f t="shared" si="339"/>
        <v>1</v>
      </c>
      <c r="H351" s="96">
        <f t="shared" si="340"/>
        <v>0</v>
      </c>
      <c r="I351" s="96">
        <f t="shared" si="341"/>
        <v>0</v>
      </c>
      <c r="J351" s="66">
        <v>1</v>
      </c>
      <c r="K351" s="66">
        <v>1</v>
      </c>
      <c r="L351" s="66">
        <f>8.6+28</f>
        <v>36.6</v>
      </c>
      <c r="M351" s="66">
        <v>1</v>
      </c>
      <c r="N351" s="66">
        <v>1</v>
      </c>
      <c r="O351" s="66">
        <f>AVERAGE(29.8,38.8,22,25,18,28,22,30)</f>
        <v>26.7</v>
      </c>
      <c r="P351" s="66">
        <f>AVERAGE(11,11,15.39)</f>
        <v>12.463333333333333</v>
      </c>
      <c r="Q351" s="66">
        <v>1</v>
      </c>
      <c r="R351" s="66">
        <v>1</v>
      </c>
      <c r="S351" s="66">
        <v>1</v>
      </c>
      <c r="T351" s="66">
        <v>1</v>
      </c>
      <c r="U351" s="66">
        <v>1</v>
      </c>
      <c r="V351" s="66">
        <f t="shared" si="343"/>
        <v>5</v>
      </c>
      <c r="W351" s="66">
        <f t="shared" si="344"/>
        <v>1</v>
      </c>
      <c r="X351" s="35"/>
      <c r="Y351" s="5"/>
      <c r="Z351" s="5"/>
      <c r="AA351" s="5"/>
      <c r="AB351" s="5"/>
      <c r="AC351" s="5"/>
      <c r="AD351" s="5"/>
      <c r="AE351" s="5"/>
      <c r="AF351" s="5"/>
      <c r="AG351" s="5"/>
      <c r="AH351" s="5"/>
      <c r="AI351" s="5"/>
      <c r="AJ351" s="35">
        <f t="shared" si="346"/>
        <v>0</v>
      </c>
      <c r="AK351" s="35" t="str">
        <f t="shared" si="347"/>
        <v/>
      </c>
      <c r="AL351" s="35" t="str">
        <f t="shared" si="348"/>
        <v/>
      </c>
      <c r="AM351" s="35"/>
      <c r="AN351" s="62"/>
      <c r="AO351" s="62"/>
      <c r="AP351" s="62"/>
      <c r="AQ351" s="62"/>
      <c r="AR351" s="62"/>
      <c r="AS351" s="62"/>
      <c r="AT351" s="62"/>
      <c r="AU351" s="62"/>
      <c r="AV351" s="62"/>
      <c r="AW351" s="62"/>
      <c r="AX351" s="62"/>
      <c r="AY351" s="62"/>
      <c r="AZ351" s="62"/>
      <c r="BA351" s="62"/>
      <c r="BB351" s="62"/>
      <c r="BC351" s="5"/>
      <c r="BD351" s="5"/>
      <c r="BE351" s="5"/>
      <c r="BF351" s="5"/>
      <c r="BG351" s="5"/>
      <c r="BH351" s="5"/>
      <c r="BI351" s="5"/>
      <c r="BJ351" s="5"/>
      <c r="BK351" s="5"/>
      <c r="BL351" s="5"/>
      <c r="BM351" s="5"/>
      <c r="BN351" s="5"/>
      <c r="BO351" s="5"/>
      <c r="BP351" s="5"/>
      <c r="BQ351" s="5"/>
      <c r="BR351" s="62"/>
      <c r="BS351" s="62"/>
      <c r="BT351" s="62"/>
      <c r="BU351" s="62"/>
      <c r="BV351" s="62"/>
      <c r="BW351" s="62"/>
      <c r="BX351" s="62"/>
      <c r="BY351" s="62"/>
      <c r="BZ351" s="62"/>
      <c r="CA351" s="62"/>
      <c r="CB351" s="62"/>
      <c r="CC351" s="62"/>
      <c r="CD351" s="62"/>
      <c r="CE351" s="62"/>
      <c r="CF351" s="62"/>
      <c r="CG351" s="5"/>
      <c r="CH351" s="5"/>
      <c r="CI351" s="5"/>
      <c r="CJ351" s="5"/>
      <c r="CK351" s="5"/>
      <c r="CL351" s="5"/>
      <c r="CM351" s="5"/>
      <c r="CN351" s="5"/>
      <c r="CO351" s="5"/>
      <c r="CP351" s="5"/>
      <c r="CQ351" s="5"/>
      <c r="CR351" s="5"/>
      <c r="CS351" s="5"/>
      <c r="CT351" s="5"/>
      <c r="CU351" s="5"/>
      <c r="CV351" s="62"/>
      <c r="CW351" s="62"/>
      <c r="CX351" s="62"/>
      <c r="CY351" s="62"/>
      <c r="CZ351" s="62"/>
      <c r="DA351" s="62"/>
      <c r="DB351" s="62"/>
      <c r="DC351" s="62"/>
      <c r="DD351" s="62"/>
      <c r="DE351" s="62"/>
      <c r="DF351" s="62"/>
      <c r="DG351" s="62"/>
      <c r="DH351" s="62"/>
      <c r="DI351" s="62"/>
      <c r="DJ351" s="62"/>
      <c r="DK351" s="5"/>
      <c r="DL351" s="5"/>
      <c r="DM351" s="5"/>
      <c r="DN351" s="5"/>
      <c r="DO351" s="5"/>
      <c r="DP351" s="5"/>
      <c r="DQ351" s="5"/>
      <c r="DR351" s="5"/>
      <c r="DS351" s="5"/>
      <c r="DT351" s="5"/>
      <c r="DU351" s="5"/>
      <c r="DV351" s="5"/>
      <c r="DW351" s="5"/>
      <c r="DX351" s="5"/>
      <c r="DY351" s="5"/>
      <c r="DZ351" s="62"/>
      <c r="EA351" s="62"/>
      <c r="EB351" s="62"/>
      <c r="EC351" s="62"/>
      <c r="ED351" s="62"/>
      <c r="EE351" s="62"/>
      <c r="EF351" s="62"/>
      <c r="EG351" s="62"/>
      <c r="EH351" s="62"/>
      <c r="EI351" s="62"/>
      <c r="EJ351" s="62"/>
      <c r="EK351" s="62"/>
      <c r="EL351" s="62"/>
      <c r="EM351" s="62"/>
      <c r="EN351" s="62"/>
      <c r="EO351" s="5"/>
      <c r="EP351" s="5"/>
      <c r="EQ351" s="5"/>
      <c r="ER351" s="5"/>
      <c r="ES351" s="5"/>
      <c r="ET351" s="5"/>
      <c r="EU351" s="5"/>
      <c r="EV351" s="5"/>
      <c r="EW351" s="5"/>
      <c r="EX351" s="5"/>
      <c r="EY351" s="5"/>
      <c r="EZ351" s="5"/>
      <c r="FA351" s="5"/>
      <c r="FB351" s="5"/>
      <c r="FC351" s="5"/>
      <c r="FD351" s="62"/>
      <c r="FE351" s="62"/>
      <c r="FF351" s="62"/>
      <c r="FG351" s="62"/>
      <c r="FH351" s="62"/>
      <c r="FI351" s="62"/>
      <c r="FJ351" s="62"/>
      <c r="FK351" s="62"/>
      <c r="FL351" s="62"/>
      <c r="FM351" s="62"/>
      <c r="FN351" s="62"/>
      <c r="FO351" s="62"/>
      <c r="FP351" s="62"/>
      <c r="FQ351" s="62"/>
      <c r="FR351" s="62"/>
      <c r="FS351" s="5"/>
      <c r="FT351" s="5"/>
      <c r="FU351" s="5"/>
      <c r="FV351" s="5"/>
      <c r="FW351" s="5"/>
      <c r="FX351" s="5"/>
      <c r="FY351" s="5"/>
      <c r="FZ351" s="5"/>
      <c r="GA351" s="5"/>
      <c r="GB351" s="5"/>
      <c r="GC351" s="5"/>
      <c r="GD351" s="5"/>
      <c r="GE351" s="5"/>
      <c r="GF351" s="5"/>
      <c r="GG351" s="5"/>
      <c r="GH351" s="62"/>
      <c r="GI351" s="62"/>
      <c r="GJ351" s="62"/>
      <c r="GK351" s="62"/>
      <c r="GL351" s="62"/>
      <c r="GM351" s="62"/>
      <c r="GN351" s="62"/>
      <c r="GO351" s="62"/>
      <c r="GP351" s="62"/>
      <c r="GQ351" s="62"/>
      <c r="GR351" s="62"/>
      <c r="GS351" s="62"/>
      <c r="GT351" s="62"/>
      <c r="GU351" s="62"/>
      <c r="GV351" s="62"/>
      <c r="GW351" s="5"/>
      <c r="GX351" s="5"/>
      <c r="GY351" s="5"/>
      <c r="GZ351" s="5"/>
      <c r="HA351" s="5"/>
      <c r="HB351" s="5"/>
      <c r="HC351" s="5"/>
      <c r="HD351" s="5"/>
      <c r="HE351" s="5"/>
      <c r="HF351" s="5"/>
      <c r="HG351" s="5"/>
      <c r="HH351" s="5"/>
      <c r="HI351" s="5"/>
      <c r="HJ351" s="5"/>
      <c r="HK351" s="5"/>
      <c r="HL351" s="62"/>
      <c r="HM351" s="62"/>
      <c r="HN351" s="62"/>
      <c r="HO351" s="62"/>
      <c r="HP351" s="62"/>
      <c r="HQ351" s="62"/>
      <c r="HR351" s="62"/>
      <c r="HS351" s="62"/>
      <c r="HT351" s="62"/>
      <c r="HU351" s="62"/>
      <c r="HV351" s="62"/>
      <c r="HW351" s="62"/>
      <c r="HX351" s="62"/>
      <c r="HY351" s="62"/>
      <c r="HZ351" s="62"/>
      <c r="IA351" s="5"/>
      <c r="IB351" s="5"/>
      <c r="IC351" s="5"/>
      <c r="ID351" s="5"/>
      <c r="IE351" s="5"/>
      <c r="IF351" s="5"/>
      <c r="IG351" s="5"/>
      <c r="IH351" s="5"/>
      <c r="II351" s="5"/>
      <c r="IJ351" s="5"/>
      <c r="IK351" s="5"/>
      <c r="IL351" s="5"/>
      <c r="IM351" s="5"/>
      <c r="IN351" s="5"/>
      <c r="IO351" s="5"/>
      <c r="IP351" s="62"/>
      <c r="IQ351" s="62"/>
      <c r="IR351" s="62"/>
      <c r="IS351" s="62"/>
      <c r="IT351" s="62"/>
      <c r="IU351" s="62"/>
      <c r="IV351" s="62"/>
      <c r="IW351" s="62"/>
      <c r="IX351" s="62"/>
      <c r="IY351" s="62"/>
      <c r="IZ351" s="62"/>
      <c r="JA351" s="62"/>
      <c r="JB351" s="62"/>
      <c r="JC351" s="62"/>
      <c r="JD351" s="62"/>
      <c r="JE351" s="5"/>
      <c r="JF351" s="5"/>
      <c r="JG351" s="5"/>
      <c r="JH351" s="5"/>
      <c r="JI351" s="5"/>
      <c r="JJ351" s="5"/>
      <c r="JK351" s="5"/>
      <c r="JL351" s="5"/>
      <c r="JM351" s="5"/>
      <c r="JN351" s="5"/>
      <c r="JO351" s="5"/>
      <c r="JP351" s="5"/>
      <c r="JQ351" s="5"/>
      <c r="JR351" s="5"/>
      <c r="JS351" s="5"/>
      <c r="JT351" s="62"/>
      <c r="JU351" s="62"/>
      <c r="JV351" s="62"/>
      <c r="JW351" s="62"/>
      <c r="JX351" s="62"/>
      <c r="JY351" s="62"/>
      <c r="JZ351" s="62"/>
      <c r="KA351" s="62"/>
      <c r="KB351" s="62"/>
      <c r="KC351" s="62"/>
      <c r="KD351" s="62"/>
      <c r="KE351" s="62"/>
      <c r="KF351" s="62"/>
      <c r="KG351" s="62"/>
      <c r="KH351" s="62"/>
      <c r="KI351" s="5"/>
      <c r="KJ351" s="5"/>
      <c r="KK351" s="5"/>
      <c r="KL351" s="5"/>
      <c r="KM351" s="5"/>
      <c r="KN351" s="5"/>
      <c r="KO351" s="5"/>
      <c r="KP351" s="5"/>
      <c r="KQ351" s="5"/>
      <c r="KR351" s="5"/>
      <c r="KS351" s="5"/>
      <c r="KT351" s="5"/>
      <c r="KU351" s="5"/>
      <c r="KV351" s="5"/>
      <c r="KW351" s="5"/>
      <c r="KX351" s="62"/>
      <c r="KY351" s="62"/>
      <c r="KZ351" s="62"/>
      <c r="LA351" s="62"/>
      <c r="LB351" s="62"/>
      <c r="LC351" s="62"/>
      <c r="LD351" s="62"/>
      <c r="LE351" s="62"/>
      <c r="LF351" s="62"/>
      <c r="LG351" s="62"/>
      <c r="LH351" s="62"/>
      <c r="LI351" s="62"/>
      <c r="LJ351" s="62"/>
      <c r="LK351" s="62"/>
      <c r="LL351" s="62"/>
    </row>
    <row r="352" spans="1:324" x14ac:dyDescent="0.35">
      <c r="A352" s="131">
        <v>348</v>
      </c>
      <c r="B352" s="170"/>
      <c r="C352" s="170"/>
      <c r="D352" s="152">
        <v>1043</v>
      </c>
      <c r="E352" s="72" t="str">
        <f>'BVEM Scorecard'!F351</f>
        <v>Solar</v>
      </c>
      <c r="F352" s="96">
        <f t="shared" si="338"/>
        <v>1</v>
      </c>
      <c r="G352" s="96">
        <f t="shared" si="339"/>
        <v>1</v>
      </c>
      <c r="H352" s="96">
        <f t="shared" si="340"/>
        <v>1</v>
      </c>
      <c r="I352" s="96">
        <f t="shared" si="341"/>
        <v>1</v>
      </c>
      <c r="J352" s="66">
        <v>1</v>
      </c>
      <c r="K352" s="66">
        <v>1</v>
      </c>
      <c r="L352" s="66">
        <v>1</v>
      </c>
      <c r="M352" s="66">
        <v>1</v>
      </c>
      <c r="N352" s="66">
        <v>1</v>
      </c>
      <c r="O352" s="66"/>
      <c r="P352" s="66"/>
      <c r="Q352" s="66">
        <v>1</v>
      </c>
      <c r="R352" s="66">
        <v>1</v>
      </c>
      <c r="S352" s="66">
        <v>1</v>
      </c>
      <c r="T352" s="66">
        <v>1</v>
      </c>
      <c r="U352" s="66">
        <v>1</v>
      </c>
      <c r="V352" s="66">
        <f t="shared" si="343"/>
        <v>5</v>
      </c>
      <c r="W352" s="66">
        <f t="shared" si="344"/>
        <v>1</v>
      </c>
      <c r="X352" s="35" t="s">
        <v>84</v>
      </c>
      <c r="Y352" s="5">
        <v>1</v>
      </c>
      <c r="Z352" s="5"/>
      <c r="AA352" s="5"/>
      <c r="AB352" s="5"/>
      <c r="AC352" s="5"/>
      <c r="AD352" s="5"/>
      <c r="AE352" s="5"/>
      <c r="AF352" s="5"/>
      <c r="AG352" s="5"/>
      <c r="AH352" s="5"/>
      <c r="AI352" s="5"/>
      <c r="AJ352" s="35">
        <v>5</v>
      </c>
      <c r="AK352" s="35" t="str">
        <f t="shared" si="347"/>
        <v/>
      </c>
      <c r="AL352" s="35">
        <v>1</v>
      </c>
      <c r="AM352" s="35"/>
      <c r="AN352" s="62"/>
      <c r="AO352" s="62"/>
      <c r="AP352" s="62"/>
      <c r="AQ352" s="62"/>
      <c r="AR352" s="62"/>
      <c r="AS352" s="62"/>
      <c r="AT352" s="62"/>
      <c r="AU352" s="62"/>
      <c r="AV352" s="62"/>
      <c r="AW352" s="62"/>
      <c r="AX352" s="62"/>
      <c r="AY352" s="62"/>
      <c r="AZ352" s="62"/>
      <c r="BA352" s="62"/>
      <c r="BB352" s="62"/>
      <c r="BC352" s="5"/>
      <c r="BD352" s="5"/>
      <c r="BE352" s="5"/>
      <c r="BF352" s="5"/>
      <c r="BG352" s="5"/>
      <c r="BH352" s="5"/>
      <c r="BI352" s="5"/>
      <c r="BJ352" s="5"/>
      <c r="BK352" s="5"/>
      <c r="BL352" s="5"/>
      <c r="BM352" s="5"/>
      <c r="BN352" s="5"/>
      <c r="BO352" s="5"/>
      <c r="BP352" s="5"/>
      <c r="BQ352" s="5"/>
      <c r="BR352" s="62"/>
      <c r="BS352" s="62"/>
      <c r="BT352" s="62"/>
      <c r="BU352" s="62"/>
      <c r="BV352" s="62"/>
      <c r="BW352" s="62"/>
      <c r="BX352" s="62"/>
      <c r="BY352" s="62"/>
      <c r="BZ352" s="62"/>
      <c r="CA352" s="62"/>
      <c r="CB352" s="62"/>
      <c r="CC352" s="62"/>
      <c r="CD352" s="62"/>
      <c r="CE352" s="62"/>
      <c r="CF352" s="62"/>
      <c r="CG352" s="5"/>
      <c r="CH352" s="5"/>
      <c r="CI352" s="5"/>
      <c r="CJ352" s="5"/>
      <c r="CK352" s="5"/>
      <c r="CL352" s="5"/>
      <c r="CM352" s="5"/>
      <c r="CN352" s="5"/>
      <c r="CO352" s="5"/>
      <c r="CP352" s="5"/>
      <c r="CQ352" s="5"/>
      <c r="CR352" s="5"/>
      <c r="CS352" s="5"/>
      <c r="CT352" s="5"/>
      <c r="CU352" s="5"/>
      <c r="CV352" s="62"/>
      <c r="CW352" s="62"/>
      <c r="CX352" s="62"/>
      <c r="CY352" s="62"/>
      <c r="CZ352" s="62"/>
      <c r="DA352" s="62"/>
      <c r="DB352" s="62"/>
      <c r="DC352" s="62"/>
      <c r="DD352" s="62"/>
      <c r="DE352" s="62"/>
      <c r="DF352" s="62"/>
      <c r="DG352" s="62"/>
      <c r="DH352" s="62"/>
      <c r="DI352" s="62"/>
      <c r="DJ352" s="62"/>
      <c r="DK352" s="5"/>
      <c r="DL352" s="5"/>
      <c r="DM352" s="5"/>
      <c r="DN352" s="5"/>
      <c r="DO352" s="5"/>
      <c r="DP352" s="5"/>
      <c r="DQ352" s="5"/>
      <c r="DR352" s="5"/>
      <c r="DS352" s="5"/>
      <c r="DT352" s="5"/>
      <c r="DU352" s="5"/>
      <c r="DV352" s="5"/>
      <c r="DW352" s="5"/>
      <c r="DX352" s="5"/>
      <c r="DY352" s="5"/>
      <c r="DZ352" s="62"/>
      <c r="EA352" s="62"/>
      <c r="EB352" s="62"/>
      <c r="EC352" s="62"/>
      <c r="ED352" s="62"/>
      <c r="EE352" s="62"/>
      <c r="EF352" s="62"/>
      <c r="EG352" s="62"/>
      <c r="EH352" s="62"/>
      <c r="EI352" s="62"/>
      <c r="EJ352" s="62"/>
      <c r="EK352" s="62"/>
      <c r="EL352" s="62"/>
      <c r="EM352" s="62"/>
      <c r="EN352" s="62"/>
      <c r="EO352" s="5"/>
      <c r="EP352" s="5"/>
      <c r="EQ352" s="5"/>
      <c r="ER352" s="5"/>
      <c r="ES352" s="5"/>
      <c r="ET352" s="5"/>
      <c r="EU352" s="5"/>
      <c r="EV352" s="5"/>
      <c r="EW352" s="5"/>
      <c r="EX352" s="5"/>
      <c r="EY352" s="5"/>
      <c r="EZ352" s="5"/>
      <c r="FA352" s="5"/>
      <c r="FB352" s="5"/>
      <c r="FC352" s="5"/>
      <c r="FD352" s="62"/>
      <c r="FE352" s="62"/>
      <c r="FF352" s="62"/>
      <c r="FG352" s="62"/>
      <c r="FH352" s="62"/>
      <c r="FI352" s="62"/>
      <c r="FJ352" s="62"/>
      <c r="FK352" s="62"/>
      <c r="FL352" s="62"/>
      <c r="FM352" s="62"/>
      <c r="FN352" s="62"/>
      <c r="FO352" s="62"/>
      <c r="FP352" s="62"/>
      <c r="FQ352" s="62"/>
      <c r="FR352" s="62"/>
      <c r="FS352" s="5"/>
      <c r="FT352" s="5"/>
      <c r="FU352" s="5"/>
      <c r="FV352" s="5"/>
      <c r="FW352" s="5"/>
      <c r="FX352" s="5"/>
      <c r="FY352" s="5"/>
      <c r="FZ352" s="5"/>
      <c r="GA352" s="5"/>
      <c r="GB352" s="5"/>
      <c r="GC352" s="5"/>
      <c r="GD352" s="5"/>
      <c r="GE352" s="5"/>
      <c r="GF352" s="5"/>
      <c r="GG352" s="5"/>
      <c r="GH352" s="62"/>
      <c r="GI352" s="62"/>
      <c r="GJ352" s="62"/>
      <c r="GK352" s="62"/>
      <c r="GL352" s="62"/>
      <c r="GM352" s="62"/>
      <c r="GN352" s="62"/>
      <c r="GO352" s="62"/>
      <c r="GP352" s="62"/>
      <c r="GQ352" s="62"/>
      <c r="GR352" s="62"/>
      <c r="GS352" s="62"/>
      <c r="GT352" s="62"/>
      <c r="GU352" s="62"/>
      <c r="GV352" s="62"/>
      <c r="GW352" s="5"/>
      <c r="GX352" s="5"/>
      <c r="GY352" s="5"/>
      <c r="GZ352" s="5"/>
      <c r="HA352" s="5"/>
      <c r="HB352" s="5"/>
      <c r="HC352" s="5"/>
      <c r="HD352" s="5"/>
      <c r="HE352" s="5"/>
      <c r="HF352" s="5"/>
      <c r="HG352" s="5"/>
      <c r="HH352" s="5"/>
      <c r="HI352" s="5"/>
      <c r="HJ352" s="5"/>
      <c r="HK352" s="5"/>
      <c r="HL352" s="62"/>
      <c r="HM352" s="62"/>
      <c r="HN352" s="62"/>
      <c r="HO352" s="62"/>
      <c r="HP352" s="62"/>
      <c r="HQ352" s="62"/>
      <c r="HR352" s="62"/>
      <c r="HS352" s="62"/>
      <c r="HT352" s="62"/>
      <c r="HU352" s="62"/>
      <c r="HV352" s="62"/>
      <c r="HW352" s="62"/>
      <c r="HX352" s="62"/>
      <c r="HY352" s="62"/>
      <c r="HZ352" s="62"/>
      <c r="IA352" s="5"/>
      <c r="IB352" s="5"/>
      <c r="IC352" s="5"/>
      <c r="ID352" s="5"/>
      <c r="IE352" s="5"/>
      <c r="IF352" s="5"/>
      <c r="IG352" s="5"/>
      <c r="IH352" s="5"/>
      <c r="II352" s="5"/>
      <c r="IJ352" s="5"/>
      <c r="IK352" s="5"/>
      <c r="IL352" s="5"/>
      <c r="IM352" s="5"/>
      <c r="IN352" s="5"/>
      <c r="IO352" s="5"/>
      <c r="IP352" s="62"/>
      <c r="IQ352" s="62"/>
      <c r="IR352" s="62"/>
      <c r="IS352" s="62"/>
      <c r="IT352" s="62"/>
      <c r="IU352" s="62"/>
      <c r="IV352" s="62"/>
      <c r="IW352" s="62"/>
      <c r="IX352" s="62"/>
      <c r="IY352" s="62"/>
      <c r="IZ352" s="62"/>
      <c r="JA352" s="62"/>
      <c r="JB352" s="62"/>
      <c r="JC352" s="62"/>
      <c r="JD352" s="62"/>
      <c r="JE352" s="5"/>
      <c r="JF352" s="5"/>
      <c r="JG352" s="5"/>
      <c r="JH352" s="5"/>
      <c r="JI352" s="5"/>
      <c r="JJ352" s="5"/>
      <c r="JK352" s="5"/>
      <c r="JL352" s="5"/>
      <c r="JM352" s="5"/>
      <c r="JN352" s="5"/>
      <c r="JO352" s="5"/>
      <c r="JP352" s="5"/>
      <c r="JQ352" s="5"/>
      <c r="JR352" s="5"/>
      <c r="JS352" s="5"/>
      <c r="JT352" s="62"/>
      <c r="JU352" s="62"/>
      <c r="JV352" s="62"/>
      <c r="JW352" s="62"/>
      <c r="JX352" s="62"/>
      <c r="JY352" s="62"/>
      <c r="JZ352" s="62"/>
      <c r="KA352" s="62"/>
      <c r="KB352" s="62"/>
      <c r="KC352" s="62"/>
      <c r="KD352" s="62"/>
      <c r="KE352" s="62"/>
      <c r="KF352" s="62"/>
      <c r="KG352" s="62"/>
      <c r="KH352" s="62"/>
      <c r="KI352" s="5"/>
      <c r="KJ352" s="5"/>
      <c r="KK352" s="5"/>
      <c r="KL352" s="5"/>
      <c r="KM352" s="5"/>
      <c r="KN352" s="5"/>
      <c r="KO352" s="5"/>
      <c r="KP352" s="5"/>
      <c r="KQ352" s="5"/>
      <c r="KR352" s="5"/>
      <c r="KS352" s="5"/>
      <c r="KT352" s="5"/>
      <c r="KU352" s="5"/>
      <c r="KV352" s="5"/>
      <c r="KW352" s="5"/>
      <c r="KX352" s="62"/>
      <c r="KY352" s="62"/>
      <c r="KZ352" s="62"/>
      <c r="LA352" s="62"/>
      <c r="LB352" s="62"/>
      <c r="LC352" s="62"/>
      <c r="LD352" s="62"/>
      <c r="LE352" s="62"/>
      <c r="LF352" s="62"/>
      <c r="LG352" s="62"/>
      <c r="LH352" s="62"/>
      <c r="LI352" s="62"/>
      <c r="LJ352" s="62"/>
      <c r="LK352" s="62"/>
      <c r="LL352" s="62"/>
    </row>
    <row r="353" spans="1:324" x14ac:dyDescent="0.35">
      <c r="A353" s="131">
        <v>349</v>
      </c>
      <c r="B353" s="170"/>
      <c r="C353" s="170"/>
      <c r="D353" s="152">
        <v>1045</v>
      </c>
      <c r="E353" s="72" t="str">
        <f>'BVEM Scorecard'!F352</f>
        <v>Solar + Storage</v>
      </c>
      <c r="F353" s="96">
        <f t="shared" si="338"/>
        <v>1</v>
      </c>
      <c r="G353" s="96">
        <f t="shared" si="339"/>
        <v>1</v>
      </c>
      <c r="H353" s="96">
        <f t="shared" si="340"/>
        <v>1</v>
      </c>
      <c r="I353" s="96">
        <f t="shared" si="341"/>
        <v>1</v>
      </c>
      <c r="J353" s="66">
        <v>1</v>
      </c>
      <c r="K353" s="66">
        <v>1</v>
      </c>
      <c r="L353" s="66">
        <v>1</v>
      </c>
      <c r="M353" s="66">
        <v>1</v>
      </c>
      <c r="N353" s="66">
        <v>1</v>
      </c>
      <c r="O353" s="66"/>
      <c r="P353" s="66"/>
      <c r="Q353" s="66">
        <v>1</v>
      </c>
      <c r="R353" s="66">
        <v>1</v>
      </c>
      <c r="S353" s="66">
        <v>1</v>
      </c>
      <c r="T353" s="66">
        <v>1</v>
      </c>
      <c r="U353" s="66">
        <v>1</v>
      </c>
      <c r="V353" s="66">
        <f t="shared" si="343"/>
        <v>5</v>
      </c>
      <c r="W353" s="66">
        <f t="shared" si="344"/>
        <v>1</v>
      </c>
      <c r="X353" s="35" t="s">
        <v>84</v>
      </c>
      <c r="Y353" s="5">
        <v>1</v>
      </c>
      <c r="Z353" s="5"/>
      <c r="AA353" s="5"/>
      <c r="AB353" s="5"/>
      <c r="AC353" s="5"/>
      <c r="AD353" s="5"/>
      <c r="AE353" s="5"/>
      <c r="AF353" s="5"/>
      <c r="AG353" s="5"/>
      <c r="AH353" s="5"/>
      <c r="AI353" s="5"/>
      <c r="AJ353" s="35">
        <v>5</v>
      </c>
      <c r="AK353" s="35" t="str">
        <f t="shared" si="347"/>
        <v/>
      </c>
      <c r="AL353" s="35">
        <v>1</v>
      </c>
      <c r="AM353" s="35"/>
      <c r="AN353" s="62"/>
      <c r="AO353" s="62"/>
      <c r="AP353" s="62"/>
      <c r="AQ353" s="62"/>
      <c r="AR353" s="62"/>
      <c r="AS353" s="62"/>
      <c r="AT353" s="62"/>
      <c r="AU353" s="62"/>
      <c r="AV353" s="62"/>
      <c r="AW353" s="62"/>
      <c r="AX353" s="62"/>
      <c r="AY353" s="62"/>
      <c r="AZ353" s="62"/>
      <c r="BA353" s="62"/>
      <c r="BB353" s="62"/>
      <c r="BC353" s="5"/>
      <c r="BD353" s="5"/>
      <c r="BE353" s="5"/>
      <c r="BF353" s="5"/>
      <c r="BG353" s="5"/>
      <c r="BH353" s="5"/>
      <c r="BI353" s="5"/>
      <c r="BJ353" s="5"/>
      <c r="BK353" s="5"/>
      <c r="BL353" s="5"/>
      <c r="BM353" s="5"/>
      <c r="BN353" s="5"/>
      <c r="BO353" s="5"/>
      <c r="BP353" s="5"/>
      <c r="BQ353" s="5"/>
      <c r="BR353" s="62"/>
      <c r="BS353" s="62"/>
      <c r="BT353" s="62"/>
      <c r="BU353" s="62"/>
      <c r="BV353" s="62"/>
      <c r="BW353" s="62"/>
      <c r="BX353" s="62"/>
      <c r="BY353" s="62"/>
      <c r="BZ353" s="62"/>
      <c r="CA353" s="62"/>
      <c r="CB353" s="62"/>
      <c r="CC353" s="62"/>
      <c r="CD353" s="62"/>
      <c r="CE353" s="62"/>
      <c r="CF353" s="62"/>
      <c r="CG353" s="5"/>
      <c r="CH353" s="5"/>
      <c r="CI353" s="5"/>
      <c r="CJ353" s="5"/>
      <c r="CK353" s="5"/>
      <c r="CL353" s="5"/>
      <c r="CM353" s="5"/>
      <c r="CN353" s="5"/>
      <c r="CO353" s="5"/>
      <c r="CP353" s="5"/>
      <c r="CQ353" s="5"/>
      <c r="CR353" s="5"/>
      <c r="CS353" s="5"/>
      <c r="CT353" s="5"/>
      <c r="CU353" s="5"/>
      <c r="CV353" s="62"/>
      <c r="CW353" s="62"/>
      <c r="CX353" s="62"/>
      <c r="CY353" s="62"/>
      <c r="CZ353" s="62"/>
      <c r="DA353" s="62"/>
      <c r="DB353" s="62"/>
      <c r="DC353" s="62"/>
      <c r="DD353" s="62"/>
      <c r="DE353" s="62"/>
      <c r="DF353" s="62"/>
      <c r="DG353" s="62"/>
      <c r="DH353" s="62"/>
      <c r="DI353" s="62"/>
      <c r="DJ353" s="62"/>
      <c r="DK353" s="5"/>
      <c r="DL353" s="5"/>
      <c r="DM353" s="5"/>
      <c r="DN353" s="5"/>
      <c r="DO353" s="5"/>
      <c r="DP353" s="5"/>
      <c r="DQ353" s="5"/>
      <c r="DR353" s="5"/>
      <c r="DS353" s="5"/>
      <c r="DT353" s="5"/>
      <c r="DU353" s="5"/>
      <c r="DV353" s="5"/>
      <c r="DW353" s="5"/>
      <c r="DX353" s="5"/>
      <c r="DY353" s="5"/>
      <c r="DZ353" s="62"/>
      <c r="EA353" s="62"/>
      <c r="EB353" s="62"/>
      <c r="EC353" s="62"/>
      <c r="ED353" s="62"/>
      <c r="EE353" s="62"/>
      <c r="EF353" s="62"/>
      <c r="EG353" s="62"/>
      <c r="EH353" s="62"/>
      <c r="EI353" s="62"/>
      <c r="EJ353" s="62"/>
      <c r="EK353" s="62"/>
      <c r="EL353" s="62"/>
      <c r="EM353" s="62"/>
      <c r="EN353" s="62"/>
      <c r="EO353" s="5"/>
      <c r="EP353" s="5"/>
      <c r="EQ353" s="5"/>
      <c r="ER353" s="5"/>
      <c r="ES353" s="5"/>
      <c r="ET353" s="5"/>
      <c r="EU353" s="5"/>
      <c r="EV353" s="5"/>
      <c r="EW353" s="5"/>
      <c r="EX353" s="5"/>
      <c r="EY353" s="5"/>
      <c r="EZ353" s="5"/>
      <c r="FA353" s="5"/>
      <c r="FB353" s="5"/>
      <c r="FC353" s="5"/>
      <c r="FD353" s="62"/>
      <c r="FE353" s="62"/>
      <c r="FF353" s="62"/>
      <c r="FG353" s="62"/>
      <c r="FH353" s="62"/>
      <c r="FI353" s="62"/>
      <c r="FJ353" s="62"/>
      <c r="FK353" s="62"/>
      <c r="FL353" s="62"/>
      <c r="FM353" s="62"/>
      <c r="FN353" s="62"/>
      <c r="FO353" s="62"/>
      <c r="FP353" s="62"/>
      <c r="FQ353" s="62"/>
      <c r="FR353" s="62"/>
      <c r="FS353" s="5"/>
      <c r="FT353" s="5"/>
      <c r="FU353" s="5"/>
      <c r="FV353" s="5"/>
      <c r="FW353" s="5"/>
      <c r="FX353" s="5"/>
      <c r="FY353" s="5"/>
      <c r="FZ353" s="5"/>
      <c r="GA353" s="5"/>
      <c r="GB353" s="5"/>
      <c r="GC353" s="5"/>
      <c r="GD353" s="5"/>
      <c r="GE353" s="5"/>
      <c r="GF353" s="5"/>
      <c r="GG353" s="5"/>
      <c r="GH353" s="62"/>
      <c r="GI353" s="62"/>
      <c r="GJ353" s="62"/>
      <c r="GK353" s="62"/>
      <c r="GL353" s="62"/>
      <c r="GM353" s="62"/>
      <c r="GN353" s="62"/>
      <c r="GO353" s="62"/>
      <c r="GP353" s="62"/>
      <c r="GQ353" s="62"/>
      <c r="GR353" s="62"/>
      <c r="GS353" s="62"/>
      <c r="GT353" s="62"/>
      <c r="GU353" s="62"/>
      <c r="GV353" s="62"/>
      <c r="GW353" s="5"/>
      <c r="GX353" s="5"/>
      <c r="GY353" s="5"/>
      <c r="GZ353" s="5"/>
      <c r="HA353" s="5"/>
      <c r="HB353" s="5"/>
      <c r="HC353" s="5"/>
      <c r="HD353" s="5"/>
      <c r="HE353" s="5"/>
      <c r="HF353" s="5"/>
      <c r="HG353" s="5"/>
      <c r="HH353" s="5"/>
      <c r="HI353" s="5"/>
      <c r="HJ353" s="5"/>
      <c r="HK353" s="5"/>
      <c r="HL353" s="62"/>
      <c r="HM353" s="62"/>
      <c r="HN353" s="62"/>
      <c r="HO353" s="62"/>
      <c r="HP353" s="62"/>
      <c r="HQ353" s="62"/>
      <c r="HR353" s="62"/>
      <c r="HS353" s="62"/>
      <c r="HT353" s="62"/>
      <c r="HU353" s="62"/>
      <c r="HV353" s="62"/>
      <c r="HW353" s="62"/>
      <c r="HX353" s="62"/>
      <c r="HY353" s="62"/>
      <c r="HZ353" s="62"/>
      <c r="IA353" s="5"/>
      <c r="IB353" s="5"/>
      <c r="IC353" s="5"/>
      <c r="ID353" s="5"/>
      <c r="IE353" s="5"/>
      <c r="IF353" s="5"/>
      <c r="IG353" s="5"/>
      <c r="IH353" s="5"/>
      <c r="II353" s="5"/>
      <c r="IJ353" s="5"/>
      <c r="IK353" s="5"/>
      <c r="IL353" s="5"/>
      <c r="IM353" s="5"/>
      <c r="IN353" s="5"/>
      <c r="IO353" s="5"/>
      <c r="IP353" s="62"/>
      <c r="IQ353" s="62"/>
      <c r="IR353" s="62"/>
      <c r="IS353" s="62"/>
      <c r="IT353" s="62"/>
      <c r="IU353" s="62"/>
      <c r="IV353" s="62"/>
      <c r="IW353" s="62"/>
      <c r="IX353" s="62"/>
      <c r="IY353" s="62"/>
      <c r="IZ353" s="62"/>
      <c r="JA353" s="62"/>
      <c r="JB353" s="62"/>
      <c r="JC353" s="62"/>
      <c r="JD353" s="62"/>
      <c r="JE353" s="5"/>
      <c r="JF353" s="5"/>
      <c r="JG353" s="5"/>
      <c r="JH353" s="5"/>
      <c r="JI353" s="5"/>
      <c r="JJ353" s="5"/>
      <c r="JK353" s="5"/>
      <c r="JL353" s="5"/>
      <c r="JM353" s="5"/>
      <c r="JN353" s="5"/>
      <c r="JO353" s="5"/>
      <c r="JP353" s="5"/>
      <c r="JQ353" s="5"/>
      <c r="JR353" s="5"/>
      <c r="JS353" s="5"/>
      <c r="JT353" s="62"/>
      <c r="JU353" s="62"/>
      <c r="JV353" s="62"/>
      <c r="JW353" s="62"/>
      <c r="JX353" s="62"/>
      <c r="JY353" s="62"/>
      <c r="JZ353" s="62"/>
      <c r="KA353" s="62"/>
      <c r="KB353" s="62"/>
      <c r="KC353" s="62"/>
      <c r="KD353" s="62"/>
      <c r="KE353" s="62"/>
      <c r="KF353" s="62"/>
      <c r="KG353" s="62"/>
      <c r="KH353" s="62"/>
      <c r="KI353" s="5"/>
      <c r="KJ353" s="5"/>
      <c r="KK353" s="5"/>
      <c r="KL353" s="5"/>
      <c r="KM353" s="5"/>
      <c r="KN353" s="5"/>
      <c r="KO353" s="5"/>
      <c r="KP353" s="5"/>
      <c r="KQ353" s="5"/>
      <c r="KR353" s="5"/>
      <c r="KS353" s="5"/>
      <c r="KT353" s="5"/>
      <c r="KU353" s="5"/>
      <c r="KV353" s="5"/>
      <c r="KW353" s="5"/>
      <c r="KX353" s="62"/>
      <c r="KY353" s="62"/>
      <c r="KZ353" s="62"/>
      <c r="LA353" s="62"/>
      <c r="LB353" s="62"/>
      <c r="LC353" s="62"/>
      <c r="LD353" s="62"/>
      <c r="LE353" s="62"/>
      <c r="LF353" s="62"/>
      <c r="LG353" s="62"/>
      <c r="LH353" s="62"/>
      <c r="LI353" s="62"/>
      <c r="LJ353" s="62"/>
      <c r="LK353" s="62"/>
      <c r="LL353" s="62"/>
    </row>
    <row r="354" spans="1:324" x14ac:dyDescent="0.35">
      <c r="A354" s="131">
        <v>350</v>
      </c>
      <c r="B354" s="170"/>
      <c r="C354" s="170"/>
      <c r="D354" s="152">
        <v>1061</v>
      </c>
      <c r="E354" s="72" t="str">
        <f>'BVEM Scorecard'!F353</f>
        <v>Gas</v>
      </c>
      <c r="F354" s="96">
        <f t="shared" si="338"/>
        <v>0</v>
      </c>
      <c r="G354" s="96">
        <f t="shared" si="339"/>
        <v>0</v>
      </c>
      <c r="H354" s="96">
        <f t="shared" si="340"/>
        <v>0</v>
      </c>
      <c r="I354" s="96">
        <f t="shared" si="341"/>
        <v>0</v>
      </c>
      <c r="J354" s="66">
        <v>0</v>
      </c>
      <c r="K354" s="66">
        <v>0</v>
      </c>
      <c r="L354" s="66">
        <v>0</v>
      </c>
      <c r="M354" s="66">
        <v>0</v>
      </c>
      <c r="N354" s="66">
        <v>0</v>
      </c>
      <c r="O354" s="66">
        <v>0</v>
      </c>
      <c r="P354" s="66">
        <v>0</v>
      </c>
      <c r="Q354" s="66">
        <v>0</v>
      </c>
      <c r="R354" s="66">
        <v>0</v>
      </c>
      <c r="S354" s="66">
        <v>0</v>
      </c>
      <c r="T354" s="66">
        <v>0</v>
      </c>
      <c r="U354" s="66">
        <v>0</v>
      </c>
      <c r="V354" s="66">
        <f t="shared" si="343"/>
        <v>0</v>
      </c>
      <c r="W354" s="66">
        <f t="shared" si="344"/>
        <v>0</v>
      </c>
      <c r="X354" s="35"/>
      <c r="Y354" s="5"/>
      <c r="Z354" s="5"/>
      <c r="AA354" s="5"/>
      <c r="AB354" s="5"/>
      <c r="AC354" s="5"/>
      <c r="AD354" s="5"/>
      <c r="AE354" s="5"/>
      <c r="AF354" s="5"/>
      <c r="AG354" s="5"/>
      <c r="AH354" s="5"/>
      <c r="AI354" s="5"/>
      <c r="AJ354" s="35">
        <f t="shared" si="346"/>
        <v>0</v>
      </c>
      <c r="AK354" s="35" t="str">
        <f t="shared" si="347"/>
        <v/>
      </c>
      <c r="AL354" s="35" t="str">
        <f t="shared" si="348"/>
        <v/>
      </c>
      <c r="AM354" s="35"/>
      <c r="AN354" s="62"/>
      <c r="AO354" s="62"/>
      <c r="AP354" s="62"/>
      <c r="AQ354" s="62"/>
      <c r="AR354" s="62"/>
      <c r="AS354" s="62"/>
      <c r="AT354" s="62"/>
      <c r="AU354" s="62"/>
      <c r="AV354" s="62"/>
      <c r="AW354" s="62"/>
      <c r="AX354" s="62"/>
      <c r="AY354" s="62"/>
      <c r="AZ354" s="62"/>
      <c r="BA354" s="62"/>
      <c r="BB354" s="62"/>
      <c r="BC354" s="5"/>
      <c r="BD354" s="5"/>
      <c r="BE354" s="5"/>
      <c r="BF354" s="5"/>
      <c r="BG354" s="5"/>
      <c r="BH354" s="5"/>
      <c r="BI354" s="5"/>
      <c r="BJ354" s="5"/>
      <c r="BK354" s="5"/>
      <c r="BL354" s="5"/>
      <c r="BM354" s="5"/>
      <c r="BN354" s="5"/>
      <c r="BO354" s="5"/>
      <c r="BP354" s="5"/>
      <c r="BQ354" s="5"/>
      <c r="BR354" s="62"/>
      <c r="BS354" s="62"/>
      <c r="BT354" s="62"/>
      <c r="BU354" s="62"/>
      <c r="BV354" s="62"/>
      <c r="BW354" s="62"/>
      <c r="BX354" s="62"/>
      <c r="BY354" s="62"/>
      <c r="BZ354" s="62"/>
      <c r="CA354" s="62"/>
      <c r="CB354" s="62"/>
      <c r="CC354" s="62"/>
      <c r="CD354" s="62"/>
      <c r="CE354" s="62"/>
      <c r="CF354" s="62"/>
      <c r="CG354" s="5"/>
      <c r="CH354" s="5"/>
      <c r="CI354" s="5"/>
      <c r="CJ354" s="5"/>
      <c r="CK354" s="5"/>
      <c r="CL354" s="5"/>
      <c r="CM354" s="5"/>
      <c r="CN354" s="5"/>
      <c r="CO354" s="5"/>
      <c r="CP354" s="5"/>
      <c r="CQ354" s="5"/>
      <c r="CR354" s="5"/>
      <c r="CS354" s="5"/>
      <c r="CT354" s="5"/>
      <c r="CU354" s="5"/>
      <c r="CV354" s="62"/>
      <c r="CW354" s="62"/>
      <c r="CX354" s="62"/>
      <c r="CY354" s="62"/>
      <c r="CZ354" s="62"/>
      <c r="DA354" s="62"/>
      <c r="DB354" s="62"/>
      <c r="DC354" s="62"/>
      <c r="DD354" s="62"/>
      <c r="DE354" s="62"/>
      <c r="DF354" s="62"/>
      <c r="DG354" s="62"/>
      <c r="DH354" s="62"/>
      <c r="DI354" s="62"/>
      <c r="DJ354" s="62"/>
      <c r="DK354" s="5"/>
      <c r="DL354" s="5"/>
      <c r="DM354" s="5"/>
      <c r="DN354" s="5"/>
      <c r="DO354" s="5"/>
      <c r="DP354" s="5"/>
      <c r="DQ354" s="5"/>
      <c r="DR354" s="5"/>
      <c r="DS354" s="5"/>
      <c r="DT354" s="5"/>
      <c r="DU354" s="5"/>
      <c r="DV354" s="5"/>
      <c r="DW354" s="5"/>
      <c r="DX354" s="5"/>
      <c r="DY354" s="5"/>
      <c r="DZ354" s="62"/>
      <c r="EA354" s="62"/>
      <c r="EB354" s="62"/>
      <c r="EC354" s="62"/>
      <c r="ED354" s="62"/>
      <c r="EE354" s="62"/>
      <c r="EF354" s="62"/>
      <c r="EG354" s="62"/>
      <c r="EH354" s="62"/>
      <c r="EI354" s="62"/>
      <c r="EJ354" s="62"/>
      <c r="EK354" s="62"/>
      <c r="EL354" s="62"/>
      <c r="EM354" s="62"/>
      <c r="EN354" s="62"/>
      <c r="EO354" s="5"/>
      <c r="EP354" s="5"/>
      <c r="EQ354" s="5"/>
      <c r="ER354" s="5"/>
      <c r="ES354" s="5"/>
      <c r="ET354" s="5"/>
      <c r="EU354" s="5"/>
      <c r="EV354" s="5"/>
      <c r="EW354" s="5"/>
      <c r="EX354" s="5"/>
      <c r="EY354" s="5"/>
      <c r="EZ354" s="5"/>
      <c r="FA354" s="5"/>
      <c r="FB354" s="5"/>
      <c r="FC354" s="5"/>
      <c r="FD354" s="62"/>
      <c r="FE354" s="62"/>
      <c r="FF354" s="62"/>
      <c r="FG354" s="62"/>
      <c r="FH354" s="62"/>
      <c r="FI354" s="62"/>
      <c r="FJ354" s="62"/>
      <c r="FK354" s="62"/>
      <c r="FL354" s="62"/>
      <c r="FM354" s="62"/>
      <c r="FN354" s="62"/>
      <c r="FO354" s="62"/>
      <c r="FP354" s="62"/>
      <c r="FQ354" s="62"/>
      <c r="FR354" s="62"/>
      <c r="FS354" s="5"/>
      <c r="FT354" s="5"/>
      <c r="FU354" s="5"/>
      <c r="FV354" s="5"/>
      <c r="FW354" s="5"/>
      <c r="FX354" s="5"/>
      <c r="FY354" s="5"/>
      <c r="FZ354" s="5"/>
      <c r="GA354" s="5"/>
      <c r="GB354" s="5"/>
      <c r="GC354" s="5"/>
      <c r="GD354" s="5"/>
      <c r="GE354" s="5"/>
      <c r="GF354" s="5"/>
      <c r="GG354" s="5"/>
      <c r="GH354" s="62"/>
      <c r="GI354" s="62"/>
      <c r="GJ354" s="62"/>
      <c r="GK354" s="62"/>
      <c r="GL354" s="62"/>
      <c r="GM354" s="62"/>
      <c r="GN354" s="62"/>
      <c r="GO354" s="62"/>
      <c r="GP354" s="62"/>
      <c r="GQ354" s="62"/>
      <c r="GR354" s="62"/>
      <c r="GS354" s="62"/>
      <c r="GT354" s="62"/>
      <c r="GU354" s="62"/>
      <c r="GV354" s="62"/>
      <c r="GW354" s="5"/>
      <c r="GX354" s="5"/>
      <c r="GY354" s="5"/>
      <c r="GZ354" s="5"/>
      <c r="HA354" s="5"/>
      <c r="HB354" s="5"/>
      <c r="HC354" s="5"/>
      <c r="HD354" s="5"/>
      <c r="HE354" s="5"/>
      <c r="HF354" s="5"/>
      <c r="HG354" s="5"/>
      <c r="HH354" s="5"/>
      <c r="HI354" s="5"/>
      <c r="HJ354" s="5"/>
      <c r="HK354" s="5"/>
      <c r="HL354" s="62"/>
      <c r="HM354" s="62"/>
      <c r="HN354" s="62"/>
      <c r="HO354" s="62"/>
      <c r="HP354" s="62"/>
      <c r="HQ354" s="62"/>
      <c r="HR354" s="62"/>
      <c r="HS354" s="62"/>
      <c r="HT354" s="62"/>
      <c r="HU354" s="62"/>
      <c r="HV354" s="62"/>
      <c r="HW354" s="62"/>
      <c r="HX354" s="62"/>
      <c r="HY354" s="62"/>
      <c r="HZ354" s="62"/>
      <c r="IA354" s="5"/>
      <c r="IB354" s="5"/>
      <c r="IC354" s="5"/>
      <c r="ID354" s="5"/>
      <c r="IE354" s="5"/>
      <c r="IF354" s="5"/>
      <c r="IG354" s="5"/>
      <c r="IH354" s="5"/>
      <c r="II354" s="5"/>
      <c r="IJ354" s="5"/>
      <c r="IK354" s="5"/>
      <c r="IL354" s="5"/>
      <c r="IM354" s="5"/>
      <c r="IN354" s="5"/>
      <c r="IO354" s="5"/>
      <c r="IP354" s="62"/>
      <c r="IQ354" s="62"/>
      <c r="IR354" s="62"/>
      <c r="IS354" s="62"/>
      <c r="IT354" s="62"/>
      <c r="IU354" s="62"/>
      <c r="IV354" s="62"/>
      <c r="IW354" s="62"/>
      <c r="IX354" s="62"/>
      <c r="IY354" s="62"/>
      <c r="IZ354" s="62"/>
      <c r="JA354" s="62"/>
      <c r="JB354" s="62"/>
      <c r="JC354" s="62"/>
      <c r="JD354" s="62"/>
      <c r="JE354" s="5"/>
      <c r="JF354" s="5"/>
      <c r="JG354" s="5"/>
      <c r="JH354" s="5"/>
      <c r="JI354" s="5"/>
      <c r="JJ354" s="5"/>
      <c r="JK354" s="5"/>
      <c r="JL354" s="5"/>
      <c r="JM354" s="5"/>
      <c r="JN354" s="5"/>
      <c r="JO354" s="5"/>
      <c r="JP354" s="5"/>
      <c r="JQ354" s="5"/>
      <c r="JR354" s="5"/>
      <c r="JS354" s="5"/>
      <c r="JT354" s="62"/>
      <c r="JU354" s="62"/>
      <c r="JV354" s="62"/>
      <c r="JW354" s="62"/>
      <c r="JX354" s="62"/>
      <c r="JY354" s="62"/>
      <c r="JZ354" s="62"/>
      <c r="KA354" s="62"/>
      <c r="KB354" s="62"/>
      <c r="KC354" s="62"/>
      <c r="KD354" s="62"/>
      <c r="KE354" s="62"/>
      <c r="KF354" s="62"/>
      <c r="KG354" s="62"/>
      <c r="KH354" s="62"/>
      <c r="KI354" s="5"/>
      <c r="KJ354" s="5"/>
      <c r="KK354" s="5"/>
      <c r="KL354" s="5"/>
      <c r="KM354" s="5"/>
      <c r="KN354" s="5"/>
      <c r="KO354" s="5"/>
      <c r="KP354" s="5"/>
      <c r="KQ354" s="5"/>
      <c r="KR354" s="5"/>
      <c r="KS354" s="5"/>
      <c r="KT354" s="5"/>
      <c r="KU354" s="5"/>
      <c r="KV354" s="5"/>
      <c r="KW354" s="5"/>
      <c r="KX354" s="62"/>
      <c r="KY354" s="62"/>
      <c r="KZ354" s="62"/>
      <c r="LA354" s="62"/>
      <c r="LB354" s="62"/>
      <c r="LC354" s="62"/>
      <c r="LD354" s="62"/>
      <c r="LE354" s="62"/>
      <c r="LF354" s="62"/>
      <c r="LG354" s="62"/>
      <c r="LH354" s="62"/>
      <c r="LI354" s="62"/>
      <c r="LJ354" s="62"/>
      <c r="LK354" s="62"/>
      <c r="LL354" s="62"/>
    </row>
    <row r="355" spans="1:324" x14ac:dyDescent="0.35">
      <c r="A355" s="131">
        <v>351</v>
      </c>
      <c r="B355" s="170"/>
      <c r="C355" s="170"/>
      <c r="D355" s="152">
        <v>1009</v>
      </c>
      <c r="E355" s="72" t="str">
        <f>'BVEM Scorecard'!F354</f>
        <v>Storage</v>
      </c>
      <c r="F355" s="96"/>
      <c r="G355" s="96"/>
      <c r="H355" s="96"/>
      <c r="I355" s="96"/>
      <c r="J355" s="66"/>
      <c r="K355" s="66"/>
      <c r="L355" s="66"/>
      <c r="M355" s="66"/>
      <c r="N355" s="66"/>
      <c r="O355" s="66"/>
      <c r="P355" s="66"/>
      <c r="Q355" s="66"/>
      <c r="R355" s="66"/>
      <c r="S355" s="66"/>
      <c r="T355" s="66"/>
      <c r="U355" s="66"/>
      <c r="V355" s="66"/>
      <c r="W355" s="66"/>
      <c r="X355" s="35"/>
      <c r="Y355" s="5"/>
      <c r="Z355" s="5"/>
      <c r="AA355" s="5"/>
      <c r="AB355" s="5"/>
      <c r="AC355" s="5"/>
      <c r="AD355" s="5"/>
      <c r="AE355" s="5"/>
      <c r="AF355" s="5"/>
      <c r="AG355" s="5"/>
      <c r="AH355" s="5"/>
      <c r="AI355" s="5"/>
      <c r="AJ355" s="35"/>
      <c r="AK355" s="35"/>
      <c r="AL355" s="35"/>
      <c r="AM355" s="35"/>
      <c r="AN355" s="62"/>
      <c r="AO355" s="62"/>
      <c r="AP355" s="62"/>
      <c r="AQ355" s="62"/>
      <c r="AR355" s="62"/>
      <c r="AS355" s="62"/>
      <c r="AT355" s="62"/>
      <c r="AU355" s="62"/>
      <c r="AV355" s="62"/>
      <c r="AW355" s="62"/>
      <c r="AX355" s="62"/>
      <c r="AY355" s="62"/>
      <c r="AZ355" s="62"/>
      <c r="BA355" s="62"/>
      <c r="BB355" s="62"/>
      <c r="BC355" s="5"/>
      <c r="BD355" s="5"/>
      <c r="BE355" s="5"/>
      <c r="BF355" s="5"/>
      <c r="BG355" s="5"/>
      <c r="BH355" s="5"/>
      <c r="BI355" s="5"/>
      <c r="BJ355" s="5"/>
      <c r="BK355" s="5"/>
      <c r="BL355" s="5"/>
      <c r="BM355" s="5"/>
      <c r="BN355" s="5"/>
      <c r="BO355" s="5"/>
      <c r="BP355" s="5"/>
      <c r="BQ355" s="5"/>
      <c r="BR355" s="62"/>
      <c r="BS355" s="62"/>
      <c r="BT355" s="62"/>
      <c r="BU355" s="62"/>
      <c r="BV355" s="62"/>
      <c r="BW355" s="62"/>
      <c r="BX355" s="62"/>
      <c r="BY355" s="62"/>
      <c r="BZ355" s="62"/>
      <c r="CA355" s="62"/>
      <c r="CB355" s="62"/>
      <c r="CC355" s="62"/>
      <c r="CD355" s="62"/>
      <c r="CE355" s="62"/>
      <c r="CF355" s="62"/>
      <c r="CG355" s="5"/>
      <c r="CH355" s="5"/>
      <c r="CI355" s="5"/>
      <c r="CJ355" s="5"/>
      <c r="CK355" s="5"/>
      <c r="CL355" s="5"/>
      <c r="CM355" s="5"/>
      <c r="CN355" s="5"/>
      <c r="CO355" s="5"/>
      <c r="CP355" s="5"/>
      <c r="CQ355" s="5"/>
      <c r="CR355" s="5"/>
      <c r="CS355" s="5"/>
      <c r="CT355" s="5"/>
      <c r="CU355" s="5"/>
      <c r="CV355" s="62"/>
      <c r="CW355" s="62"/>
      <c r="CX355" s="62"/>
      <c r="CY355" s="62"/>
      <c r="CZ355" s="62"/>
      <c r="DA355" s="62"/>
      <c r="DB355" s="62"/>
      <c r="DC355" s="62"/>
      <c r="DD355" s="62"/>
      <c r="DE355" s="62"/>
      <c r="DF355" s="62"/>
      <c r="DG355" s="62"/>
      <c r="DH355" s="62"/>
      <c r="DI355" s="62"/>
      <c r="DJ355" s="62"/>
      <c r="DK355" s="5"/>
      <c r="DL355" s="5"/>
      <c r="DM355" s="5"/>
      <c r="DN355" s="5"/>
      <c r="DO355" s="5"/>
      <c r="DP355" s="5"/>
      <c r="DQ355" s="5"/>
      <c r="DR355" s="5"/>
      <c r="DS355" s="5"/>
      <c r="DT355" s="5"/>
      <c r="DU355" s="5"/>
      <c r="DV355" s="5"/>
      <c r="DW355" s="5"/>
      <c r="DX355" s="5"/>
      <c r="DY355" s="5"/>
      <c r="DZ355" s="62"/>
      <c r="EA355" s="62"/>
      <c r="EB355" s="62"/>
      <c r="EC355" s="62"/>
      <c r="ED355" s="62"/>
      <c r="EE355" s="62"/>
      <c r="EF355" s="62"/>
      <c r="EG355" s="62"/>
      <c r="EH355" s="62"/>
      <c r="EI355" s="62"/>
      <c r="EJ355" s="62"/>
      <c r="EK355" s="62"/>
      <c r="EL355" s="62"/>
      <c r="EM355" s="62"/>
      <c r="EN355" s="62"/>
      <c r="EO355" s="5"/>
      <c r="EP355" s="5"/>
      <c r="EQ355" s="5"/>
      <c r="ER355" s="5"/>
      <c r="ES355" s="5"/>
      <c r="ET355" s="5"/>
      <c r="EU355" s="5"/>
      <c r="EV355" s="5"/>
      <c r="EW355" s="5"/>
      <c r="EX355" s="5"/>
      <c r="EY355" s="5"/>
      <c r="EZ355" s="5"/>
      <c r="FA355" s="5"/>
      <c r="FB355" s="5"/>
      <c r="FC355" s="5"/>
      <c r="FD355" s="62"/>
      <c r="FE355" s="62"/>
      <c r="FF355" s="62"/>
      <c r="FG355" s="62"/>
      <c r="FH355" s="62"/>
      <c r="FI355" s="62"/>
      <c r="FJ355" s="62"/>
      <c r="FK355" s="62"/>
      <c r="FL355" s="62"/>
      <c r="FM355" s="62"/>
      <c r="FN355" s="62"/>
      <c r="FO355" s="62"/>
      <c r="FP355" s="62"/>
      <c r="FQ355" s="62"/>
      <c r="FR355" s="62"/>
      <c r="FS355" s="5"/>
      <c r="FT355" s="5"/>
      <c r="FU355" s="5"/>
      <c r="FV355" s="5"/>
      <c r="FW355" s="5"/>
      <c r="FX355" s="5"/>
      <c r="FY355" s="5"/>
      <c r="FZ355" s="5"/>
      <c r="GA355" s="5"/>
      <c r="GB355" s="5"/>
      <c r="GC355" s="5"/>
      <c r="GD355" s="5"/>
      <c r="GE355" s="5"/>
      <c r="GF355" s="5"/>
      <c r="GG355" s="5"/>
      <c r="GH355" s="62"/>
      <c r="GI355" s="62"/>
      <c r="GJ355" s="62"/>
      <c r="GK355" s="62"/>
      <c r="GL355" s="62"/>
      <c r="GM355" s="62"/>
      <c r="GN355" s="62"/>
      <c r="GO355" s="62"/>
      <c r="GP355" s="62"/>
      <c r="GQ355" s="62"/>
      <c r="GR355" s="62"/>
      <c r="GS355" s="62"/>
      <c r="GT355" s="62"/>
      <c r="GU355" s="62"/>
      <c r="GV355" s="62"/>
      <c r="GW355" s="5"/>
      <c r="GX355" s="5"/>
      <c r="GY355" s="5"/>
      <c r="GZ355" s="5"/>
      <c r="HA355" s="5"/>
      <c r="HB355" s="5"/>
      <c r="HC355" s="5"/>
      <c r="HD355" s="5"/>
      <c r="HE355" s="5"/>
      <c r="HF355" s="5"/>
      <c r="HG355" s="5"/>
      <c r="HH355" s="5"/>
      <c r="HI355" s="5"/>
      <c r="HJ355" s="5"/>
      <c r="HK355" s="5"/>
      <c r="HL355" s="62"/>
      <c r="HM355" s="62"/>
      <c r="HN355" s="62"/>
      <c r="HO355" s="62"/>
      <c r="HP355" s="62"/>
      <c r="HQ355" s="62"/>
      <c r="HR355" s="62"/>
      <c r="HS355" s="62"/>
      <c r="HT355" s="62"/>
      <c r="HU355" s="62"/>
      <c r="HV355" s="62"/>
      <c r="HW355" s="62"/>
      <c r="HX355" s="62"/>
      <c r="HY355" s="62"/>
      <c r="HZ355" s="62"/>
      <c r="IA355" s="5"/>
      <c r="IB355" s="5"/>
      <c r="IC355" s="5"/>
      <c r="ID355" s="5"/>
      <c r="IE355" s="5"/>
      <c r="IF355" s="5"/>
      <c r="IG355" s="5"/>
      <c r="IH355" s="5"/>
      <c r="II355" s="5"/>
      <c r="IJ355" s="5"/>
      <c r="IK355" s="5"/>
      <c r="IL355" s="5"/>
      <c r="IM355" s="5"/>
      <c r="IN355" s="5"/>
      <c r="IO355" s="5"/>
      <c r="IP355" s="62"/>
      <c r="IQ355" s="62"/>
      <c r="IR355" s="62"/>
      <c r="IS355" s="62"/>
      <c r="IT355" s="62"/>
      <c r="IU355" s="62"/>
      <c r="IV355" s="62"/>
      <c r="IW355" s="62"/>
      <c r="IX355" s="62"/>
      <c r="IY355" s="62"/>
      <c r="IZ355" s="62"/>
      <c r="JA355" s="62"/>
      <c r="JB355" s="62"/>
      <c r="JC355" s="62"/>
      <c r="JD355" s="62"/>
      <c r="JE355" s="5"/>
      <c r="JF355" s="5"/>
      <c r="JG355" s="5"/>
      <c r="JH355" s="5"/>
      <c r="JI355" s="5"/>
      <c r="JJ355" s="5"/>
      <c r="JK355" s="5"/>
      <c r="JL355" s="5"/>
      <c r="JM355" s="5"/>
      <c r="JN355" s="5"/>
      <c r="JO355" s="5"/>
      <c r="JP355" s="5"/>
      <c r="JQ355" s="5"/>
      <c r="JR355" s="5"/>
      <c r="JS355" s="5"/>
      <c r="JT355" s="62"/>
      <c r="JU355" s="62"/>
      <c r="JV355" s="62"/>
      <c r="JW355" s="62"/>
      <c r="JX355" s="62"/>
      <c r="JY355" s="62"/>
      <c r="JZ355" s="62"/>
      <c r="KA355" s="62"/>
      <c r="KB355" s="62"/>
      <c r="KC355" s="62"/>
      <c r="KD355" s="62"/>
      <c r="KE355" s="62"/>
      <c r="KF355" s="62"/>
      <c r="KG355" s="62"/>
      <c r="KH355" s="62"/>
      <c r="KI355" s="5"/>
      <c r="KJ355" s="5"/>
      <c r="KK355" s="5"/>
      <c r="KL355" s="5"/>
      <c r="KM355" s="5"/>
      <c r="KN355" s="5"/>
      <c r="KO355" s="5"/>
      <c r="KP355" s="5"/>
      <c r="KQ355" s="5"/>
      <c r="KR355" s="5"/>
      <c r="KS355" s="5"/>
      <c r="KT355" s="5"/>
      <c r="KU355" s="5"/>
      <c r="KV355" s="5"/>
      <c r="KW355" s="5"/>
      <c r="KX355" s="62"/>
      <c r="KY355" s="62"/>
      <c r="KZ355" s="62"/>
      <c r="LA355" s="62"/>
      <c r="LB355" s="62"/>
      <c r="LC355" s="62"/>
      <c r="LD355" s="62"/>
      <c r="LE355" s="62"/>
      <c r="LF355" s="62"/>
      <c r="LG355" s="62"/>
      <c r="LH355" s="62"/>
      <c r="LI355" s="62"/>
      <c r="LJ355" s="62"/>
      <c r="LK355" s="62"/>
      <c r="LL355" s="62"/>
    </row>
    <row r="356" spans="1:324" x14ac:dyDescent="0.35">
      <c r="A356" s="131">
        <v>352</v>
      </c>
      <c r="B356" s="170"/>
      <c r="C356" s="170"/>
      <c r="D356" s="152">
        <v>1080</v>
      </c>
      <c r="E356" s="72" t="str">
        <f>'BVEM Scorecard'!F355</f>
        <v>Storage</v>
      </c>
      <c r="F356" s="96"/>
      <c r="G356" s="96"/>
      <c r="H356" s="96"/>
      <c r="I356" s="96"/>
      <c r="J356" s="66"/>
      <c r="K356" s="66"/>
      <c r="L356" s="66"/>
      <c r="M356" s="66"/>
      <c r="N356" s="66"/>
      <c r="O356" s="66"/>
      <c r="P356" s="66"/>
      <c r="Q356" s="66"/>
      <c r="R356" s="66"/>
      <c r="S356" s="66"/>
      <c r="T356" s="66"/>
      <c r="U356" s="66"/>
      <c r="V356" s="66"/>
      <c r="W356" s="66"/>
      <c r="X356" s="35"/>
      <c r="Y356" s="5"/>
      <c r="Z356" s="5"/>
      <c r="AA356" s="5"/>
      <c r="AB356" s="5"/>
      <c r="AC356" s="5"/>
      <c r="AD356" s="5"/>
      <c r="AE356" s="5"/>
      <c r="AF356" s="5"/>
      <c r="AG356" s="5"/>
      <c r="AH356" s="5"/>
      <c r="AI356" s="5"/>
      <c r="AJ356" s="35"/>
      <c r="AK356" s="35"/>
      <c r="AL356" s="35"/>
      <c r="AM356" s="35"/>
      <c r="AN356" s="62"/>
      <c r="AO356" s="62"/>
      <c r="AP356" s="62"/>
      <c r="AQ356" s="62"/>
      <c r="AR356" s="62"/>
      <c r="AS356" s="62"/>
      <c r="AT356" s="62"/>
      <c r="AU356" s="62"/>
      <c r="AV356" s="62"/>
      <c r="AW356" s="62"/>
      <c r="AX356" s="62"/>
      <c r="AY356" s="62"/>
      <c r="AZ356" s="62"/>
      <c r="BA356" s="62"/>
      <c r="BB356" s="62"/>
      <c r="BC356" s="5"/>
      <c r="BD356" s="5"/>
      <c r="BE356" s="5"/>
      <c r="BF356" s="5"/>
      <c r="BG356" s="5"/>
      <c r="BH356" s="5"/>
      <c r="BI356" s="5"/>
      <c r="BJ356" s="5"/>
      <c r="BK356" s="5"/>
      <c r="BL356" s="5"/>
      <c r="BM356" s="5"/>
      <c r="BN356" s="5"/>
      <c r="BO356" s="5"/>
      <c r="BP356" s="5"/>
      <c r="BQ356" s="5"/>
      <c r="BR356" s="62"/>
      <c r="BS356" s="62"/>
      <c r="BT356" s="62"/>
      <c r="BU356" s="62"/>
      <c r="BV356" s="62"/>
      <c r="BW356" s="62"/>
      <c r="BX356" s="62"/>
      <c r="BY356" s="62"/>
      <c r="BZ356" s="62"/>
      <c r="CA356" s="62"/>
      <c r="CB356" s="62"/>
      <c r="CC356" s="62"/>
      <c r="CD356" s="62"/>
      <c r="CE356" s="62"/>
      <c r="CF356" s="62"/>
      <c r="CG356" s="5"/>
      <c r="CH356" s="5"/>
      <c r="CI356" s="5"/>
      <c r="CJ356" s="5"/>
      <c r="CK356" s="5"/>
      <c r="CL356" s="5"/>
      <c r="CM356" s="5"/>
      <c r="CN356" s="5"/>
      <c r="CO356" s="5"/>
      <c r="CP356" s="5"/>
      <c r="CQ356" s="5"/>
      <c r="CR356" s="5"/>
      <c r="CS356" s="5"/>
      <c r="CT356" s="5"/>
      <c r="CU356" s="5"/>
      <c r="CV356" s="62"/>
      <c r="CW356" s="62"/>
      <c r="CX356" s="62"/>
      <c r="CY356" s="62"/>
      <c r="CZ356" s="62"/>
      <c r="DA356" s="62"/>
      <c r="DB356" s="62"/>
      <c r="DC356" s="62"/>
      <c r="DD356" s="62"/>
      <c r="DE356" s="62"/>
      <c r="DF356" s="62"/>
      <c r="DG356" s="62"/>
      <c r="DH356" s="62"/>
      <c r="DI356" s="62"/>
      <c r="DJ356" s="62"/>
      <c r="DK356" s="5"/>
      <c r="DL356" s="5"/>
      <c r="DM356" s="5"/>
      <c r="DN356" s="5"/>
      <c r="DO356" s="5"/>
      <c r="DP356" s="5"/>
      <c r="DQ356" s="5"/>
      <c r="DR356" s="5"/>
      <c r="DS356" s="5"/>
      <c r="DT356" s="5"/>
      <c r="DU356" s="5"/>
      <c r="DV356" s="5"/>
      <c r="DW356" s="5"/>
      <c r="DX356" s="5"/>
      <c r="DY356" s="5"/>
      <c r="DZ356" s="62"/>
      <c r="EA356" s="62"/>
      <c r="EB356" s="62"/>
      <c r="EC356" s="62"/>
      <c r="ED356" s="62"/>
      <c r="EE356" s="62"/>
      <c r="EF356" s="62"/>
      <c r="EG356" s="62"/>
      <c r="EH356" s="62"/>
      <c r="EI356" s="62"/>
      <c r="EJ356" s="62"/>
      <c r="EK356" s="62"/>
      <c r="EL356" s="62"/>
      <c r="EM356" s="62"/>
      <c r="EN356" s="62"/>
      <c r="EO356" s="5"/>
      <c r="EP356" s="5"/>
      <c r="EQ356" s="5"/>
      <c r="ER356" s="5"/>
      <c r="ES356" s="5"/>
      <c r="ET356" s="5"/>
      <c r="EU356" s="5"/>
      <c r="EV356" s="5"/>
      <c r="EW356" s="5"/>
      <c r="EX356" s="5"/>
      <c r="EY356" s="5"/>
      <c r="EZ356" s="5"/>
      <c r="FA356" s="5"/>
      <c r="FB356" s="5"/>
      <c r="FC356" s="5"/>
      <c r="FD356" s="62"/>
      <c r="FE356" s="62"/>
      <c r="FF356" s="62"/>
      <c r="FG356" s="62"/>
      <c r="FH356" s="62"/>
      <c r="FI356" s="62"/>
      <c r="FJ356" s="62"/>
      <c r="FK356" s="62"/>
      <c r="FL356" s="62"/>
      <c r="FM356" s="62"/>
      <c r="FN356" s="62"/>
      <c r="FO356" s="62"/>
      <c r="FP356" s="62"/>
      <c r="FQ356" s="62"/>
      <c r="FR356" s="62"/>
      <c r="FS356" s="5"/>
      <c r="FT356" s="5"/>
      <c r="FU356" s="5"/>
      <c r="FV356" s="5"/>
      <c r="FW356" s="5"/>
      <c r="FX356" s="5"/>
      <c r="FY356" s="5"/>
      <c r="FZ356" s="5"/>
      <c r="GA356" s="5"/>
      <c r="GB356" s="5"/>
      <c r="GC356" s="5"/>
      <c r="GD356" s="5"/>
      <c r="GE356" s="5"/>
      <c r="GF356" s="5"/>
      <c r="GG356" s="5"/>
      <c r="GH356" s="62"/>
      <c r="GI356" s="62"/>
      <c r="GJ356" s="62"/>
      <c r="GK356" s="62"/>
      <c r="GL356" s="62"/>
      <c r="GM356" s="62"/>
      <c r="GN356" s="62"/>
      <c r="GO356" s="62"/>
      <c r="GP356" s="62"/>
      <c r="GQ356" s="62"/>
      <c r="GR356" s="62"/>
      <c r="GS356" s="62"/>
      <c r="GT356" s="62"/>
      <c r="GU356" s="62"/>
      <c r="GV356" s="62"/>
      <c r="GW356" s="5"/>
      <c r="GX356" s="5"/>
      <c r="GY356" s="5"/>
      <c r="GZ356" s="5"/>
      <c r="HA356" s="5"/>
      <c r="HB356" s="5"/>
      <c r="HC356" s="5"/>
      <c r="HD356" s="5"/>
      <c r="HE356" s="5"/>
      <c r="HF356" s="5"/>
      <c r="HG356" s="5"/>
      <c r="HH356" s="5"/>
      <c r="HI356" s="5"/>
      <c r="HJ356" s="5"/>
      <c r="HK356" s="5"/>
      <c r="HL356" s="62"/>
      <c r="HM356" s="62"/>
      <c r="HN356" s="62"/>
      <c r="HO356" s="62"/>
      <c r="HP356" s="62"/>
      <c r="HQ356" s="62"/>
      <c r="HR356" s="62"/>
      <c r="HS356" s="62"/>
      <c r="HT356" s="62"/>
      <c r="HU356" s="62"/>
      <c r="HV356" s="62"/>
      <c r="HW356" s="62"/>
      <c r="HX356" s="62"/>
      <c r="HY356" s="62"/>
      <c r="HZ356" s="62"/>
      <c r="IA356" s="5"/>
      <c r="IB356" s="5"/>
      <c r="IC356" s="5"/>
      <c r="ID356" s="5"/>
      <c r="IE356" s="5"/>
      <c r="IF356" s="5"/>
      <c r="IG356" s="5"/>
      <c r="IH356" s="5"/>
      <c r="II356" s="5"/>
      <c r="IJ356" s="5"/>
      <c r="IK356" s="5"/>
      <c r="IL356" s="5"/>
      <c r="IM356" s="5"/>
      <c r="IN356" s="5"/>
      <c r="IO356" s="5"/>
      <c r="IP356" s="62"/>
      <c r="IQ356" s="62"/>
      <c r="IR356" s="62"/>
      <c r="IS356" s="62"/>
      <c r="IT356" s="62"/>
      <c r="IU356" s="62"/>
      <c r="IV356" s="62"/>
      <c r="IW356" s="62"/>
      <c r="IX356" s="62"/>
      <c r="IY356" s="62"/>
      <c r="IZ356" s="62"/>
      <c r="JA356" s="62"/>
      <c r="JB356" s="62"/>
      <c r="JC356" s="62"/>
      <c r="JD356" s="62"/>
      <c r="JE356" s="5"/>
      <c r="JF356" s="5"/>
      <c r="JG356" s="5"/>
      <c r="JH356" s="5"/>
      <c r="JI356" s="5"/>
      <c r="JJ356" s="5"/>
      <c r="JK356" s="5"/>
      <c r="JL356" s="5"/>
      <c r="JM356" s="5"/>
      <c r="JN356" s="5"/>
      <c r="JO356" s="5"/>
      <c r="JP356" s="5"/>
      <c r="JQ356" s="5"/>
      <c r="JR356" s="5"/>
      <c r="JS356" s="5"/>
      <c r="JT356" s="62"/>
      <c r="JU356" s="62"/>
      <c r="JV356" s="62"/>
      <c r="JW356" s="62"/>
      <c r="JX356" s="62"/>
      <c r="JY356" s="62"/>
      <c r="JZ356" s="62"/>
      <c r="KA356" s="62"/>
      <c r="KB356" s="62"/>
      <c r="KC356" s="62"/>
      <c r="KD356" s="62"/>
      <c r="KE356" s="62"/>
      <c r="KF356" s="62"/>
      <c r="KG356" s="62"/>
      <c r="KH356" s="62"/>
      <c r="KI356" s="5"/>
      <c r="KJ356" s="5"/>
      <c r="KK356" s="5"/>
      <c r="KL356" s="5"/>
      <c r="KM356" s="5"/>
      <c r="KN356" s="5"/>
      <c r="KO356" s="5"/>
      <c r="KP356" s="5"/>
      <c r="KQ356" s="5"/>
      <c r="KR356" s="5"/>
      <c r="KS356" s="5"/>
      <c r="KT356" s="5"/>
      <c r="KU356" s="5"/>
      <c r="KV356" s="5"/>
      <c r="KW356" s="5"/>
      <c r="KX356" s="62"/>
      <c r="KY356" s="62"/>
      <c r="KZ356" s="62"/>
      <c r="LA356" s="62"/>
      <c r="LB356" s="62"/>
      <c r="LC356" s="62"/>
      <c r="LD356" s="62"/>
      <c r="LE356" s="62"/>
      <c r="LF356" s="62"/>
      <c r="LG356" s="62"/>
      <c r="LH356" s="62"/>
      <c r="LI356" s="62"/>
      <c r="LJ356" s="62"/>
      <c r="LK356" s="62"/>
      <c r="LL356" s="62"/>
    </row>
    <row r="357" spans="1:324" x14ac:dyDescent="0.35">
      <c r="A357" s="131">
        <v>353</v>
      </c>
      <c r="B357" s="170"/>
      <c r="C357" s="170"/>
      <c r="D357" s="152">
        <v>1079</v>
      </c>
      <c r="E357" s="72" t="str">
        <f>'BVEM Scorecard'!F356</f>
        <v>Storage</v>
      </c>
      <c r="F357" s="96"/>
      <c r="G357" s="96"/>
      <c r="H357" s="96"/>
      <c r="I357" s="96"/>
      <c r="J357" s="66"/>
      <c r="K357" s="66"/>
      <c r="L357" s="66"/>
      <c r="M357" s="66"/>
      <c r="N357" s="66"/>
      <c r="O357" s="66"/>
      <c r="P357" s="66"/>
      <c r="Q357" s="66"/>
      <c r="R357" s="66"/>
      <c r="S357" s="66"/>
      <c r="T357" s="66"/>
      <c r="U357" s="66"/>
      <c r="V357" s="66"/>
      <c r="W357" s="66"/>
      <c r="X357" s="35"/>
      <c r="Y357" s="5"/>
      <c r="Z357" s="5"/>
      <c r="AA357" s="5"/>
      <c r="AB357" s="5"/>
      <c r="AC357" s="5"/>
      <c r="AD357" s="5"/>
      <c r="AE357" s="5"/>
      <c r="AF357" s="5"/>
      <c r="AG357" s="5"/>
      <c r="AH357" s="5"/>
      <c r="AI357" s="5"/>
      <c r="AJ357" s="35"/>
      <c r="AK357" s="35"/>
      <c r="AL357" s="35"/>
      <c r="AM357" s="35"/>
      <c r="AN357" s="62"/>
      <c r="AO357" s="62"/>
      <c r="AP357" s="62"/>
      <c r="AQ357" s="62"/>
      <c r="AR357" s="62"/>
      <c r="AS357" s="62"/>
      <c r="AT357" s="62"/>
      <c r="AU357" s="62"/>
      <c r="AV357" s="62"/>
      <c r="AW357" s="62"/>
      <c r="AX357" s="62"/>
      <c r="AY357" s="62"/>
      <c r="AZ357" s="62"/>
      <c r="BA357" s="62"/>
      <c r="BB357" s="62"/>
      <c r="BC357" s="5"/>
      <c r="BD357" s="5"/>
      <c r="BE357" s="5"/>
      <c r="BF357" s="5"/>
      <c r="BG357" s="5"/>
      <c r="BH357" s="5"/>
      <c r="BI357" s="5"/>
      <c r="BJ357" s="5"/>
      <c r="BK357" s="5"/>
      <c r="BL357" s="5"/>
      <c r="BM357" s="5"/>
      <c r="BN357" s="5"/>
      <c r="BO357" s="5"/>
      <c r="BP357" s="5"/>
      <c r="BQ357" s="5"/>
      <c r="BR357" s="62"/>
      <c r="BS357" s="62"/>
      <c r="BT357" s="62"/>
      <c r="BU357" s="62"/>
      <c r="BV357" s="62"/>
      <c r="BW357" s="62"/>
      <c r="BX357" s="62"/>
      <c r="BY357" s="62"/>
      <c r="BZ357" s="62"/>
      <c r="CA357" s="62"/>
      <c r="CB357" s="62"/>
      <c r="CC357" s="62"/>
      <c r="CD357" s="62"/>
      <c r="CE357" s="62"/>
      <c r="CF357" s="62"/>
      <c r="CG357" s="5"/>
      <c r="CH357" s="5"/>
      <c r="CI357" s="5"/>
      <c r="CJ357" s="5"/>
      <c r="CK357" s="5"/>
      <c r="CL357" s="5"/>
      <c r="CM357" s="5"/>
      <c r="CN357" s="5"/>
      <c r="CO357" s="5"/>
      <c r="CP357" s="5"/>
      <c r="CQ357" s="5"/>
      <c r="CR357" s="5"/>
      <c r="CS357" s="5"/>
      <c r="CT357" s="5"/>
      <c r="CU357" s="5"/>
      <c r="CV357" s="62"/>
      <c r="CW357" s="62"/>
      <c r="CX357" s="62"/>
      <c r="CY357" s="62"/>
      <c r="CZ357" s="62"/>
      <c r="DA357" s="62"/>
      <c r="DB357" s="62"/>
      <c r="DC357" s="62"/>
      <c r="DD357" s="62"/>
      <c r="DE357" s="62"/>
      <c r="DF357" s="62"/>
      <c r="DG357" s="62"/>
      <c r="DH357" s="62"/>
      <c r="DI357" s="62"/>
      <c r="DJ357" s="62"/>
      <c r="DK357" s="5"/>
      <c r="DL357" s="5"/>
      <c r="DM357" s="5"/>
      <c r="DN357" s="5"/>
      <c r="DO357" s="5"/>
      <c r="DP357" s="5"/>
      <c r="DQ357" s="5"/>
      <c r="DR357" s="5"/>
      <c r="DS357" s="5"/>
      <c r="DT357" s="5"/>
      <c r="DU357" s="5"/>
      <c r="DV357" s="5"/>
      <c r="DW357" s="5"/>
      <c r="DX357" s="5"/>
      <c r="DY357" s="5"/>
      <c r="DZ357" s="62"/>
      <c r="EA357" s="62"/>
      <c r="EB357" s="62"/>
      <c r="EC357" s="62"/>
      <c r="ED357" s="62"/>
      <c r="EE357" s="62"/>
      <c r="EF357" s="62"/>
      <c r="EG357" s="62"/>
      <c r="EH357" s="62"/>
      <c r="EI357" s="62"/>
      <c r="EJ357" s="62"/>
      <c r="EK357" s="62"/>
      <c r="EL357" s="62"/>
      <c r="EM357" s="62"/>
      <c r="EN357" s="62"/>
      <c r="EO357" s="5"/>
      <c r="EP357" s="5"/>
      <c r="EQ357" s="5"/>
      <c r="ER357" s="5"/>
      <c r="ES357" s="5"/>
      <c r="ET357" s="5"/>
      <c r="EU357" s="5"/>
      <c r="EV357" s="5"/>
      <c r="EW357" s="5"/>
      <c r="EX357" s="5"/>
      <c r="EY357" s="5"/>
      <c r="EZ357" s="5"/>
      <c r="FA357" s="5"/>
      <c r="FB357" s="5"/>
      <c r="FC357" s="5"/>
      <c r="FD357" s="62"/>
      <c r="FE357" s="62"/>
      <c r="FF357" s="62"/>
      <c r="FG357" s="62"/>
      <c r="FH357" s="62"/>
      <c r="FI357" s="62"/>
      <c r="FJ357" s="62"/>
      <c r="FK357" s="62"/>
      <c r="FL357" s="62"/>
      <c r="FM357" s="62"/>
      <c r="FN357" s="62"/>
      <c r="FO357" s="62"/>
      <c r="FP357" s="62"/>
      <c r="FQ357" s="62"/>
      <c r="FR357" s="62"/>
      <c r="FS357" s="5"/>
      <c r="FT357" s="5"/>
      <c r="FU357" s="5"/>
      <c r="FV357" s="5"/>
      <c r="FW357" s="5"/>
      <c r="FX357" s="5"/>
      <c r="FY357" s="5"/>
      <c r="FZ357" s="5"/>
      <c r="GA357" s="5"/>
      <c r="GB357" s="5"/>
      <c r="GC357" s="5"/>
      <c r="GD357" s="5"/>
      <c r="GE357" s="5"/>
      <c r="GF357" s="5"/>
      <c r="GG357" s="5"/>
      <c r="GH357" s="62"/>
      <c r="GI357" s="62"/>
      <c r="GJ357" s="62"/>
      <c r="GK357" s="62"/>
      <c r="GL357" s="62"/>
      <c r="GM357" s="62"/>
      <c r="GN357" s="62"/>
      <c r="GO357" s="62"/>
      <c r="GP357" s="62"/>
      <c r="GQ357" s="62"/>
      <c r="GR357" s="62"/>
      <c r="GS357" s="62"/>
      <c r="GT357" s="62"/>
      <c r="GU357" s="62"/>
      <c r="GV357" s="62"/>
      <c r="GW357" s="5"/>
      <c r="GX357" s="5"/>
      <c r="GY357" s="5"/>
      <c r="GZ357" s="5"/>
      <c r="HA357" s="5"/>
      <c r="HB357" s="5"/>
      <c r="HC357" s="5"/>
      <c r="HD357" s="5"/>
      <c r="HE357" s="5"/>
      <c r="HF357" s="5"/>
      <c r="HG357" s="5"/>
      <c r="HH357" s="5"/>
      <c r="HI357" s="5"/>
      <c r="HJ357" s="5"/>
      <c r="HK357" s="5"/>
      <c r="HL357" s="62"/>
      <c r="HM357" s="62"/>
      <c r="HN357" s="62"/>
      <c r="HO357" s="62"/>
      <c r="HP357" s="62"/>
      <c r="HQ357" s="62"/>
      <c r="HR357" s="62"/>
      <c r="HS357" s="62"/>
      <c r="HT357" s="62"/>
      <c r="HU357" s="62"/>
      <c r="HV357" s="62"/>
      <c r="HW357" s="62"/>
      <c r="HX357" s="62"/>
      <c r="HY357" s="62"/>
      <c r="HZ357" s="62"/>
      <c r="IA357" s="5"/>
      <c r="IB357" s="5"/>
      <c r="IC357" s="5"/>
      <c r="ID357" s="5"/>
      <c r="IE357" s="5"/>
      <c r="IF357" s="5"/>
      <c r="IG357" s="5"/>
      <c r="IH357" s="5"/>
      <c r="II357" s="5"/>
      <c r="IJ357" s="5"/>
      <c r="IK357" s="5"/>
      <c r="IL357" s="5"/>
      <c r="IM357" s="5"/>
      <c r="IN357" s="5"/>
      <c r="IO357" s="5"/>
      <c r="IP357" s="62"/>
      <c r="IQ357" s="62"/>
      <c r="IR357" s="62"/>
      <c r="IS357" s="62"/>
      <c r="IT357" s="62"/>
      <c r="IU357" s="62"/>
      <c r="IV357" s="62"/>
      <c r="IW357" s="62"/>
      <c r="IX357" s="62"/>
      <c r="IY357" s="62"/>
      <c r="IZ357" s="62"/>
      <c r="JA357" s="62"/>
      <c r="JB357" s="62"/>
      <c r="JC357" s="62"/>
      <c r="JD357" s="62"/>
      <c r="JE357" s="5"/>
      <c r="JF357" s="5"/>
      <c r="JG357" s="5"/>
      <c r="JH357" s="5"/>
      <c r="JI357" s="5"/>
      <c r="JJ357" s="5"/>
      <c r="JK357" s="5"/>
      <c r="JL357" s="5"/>
      <c r="JM357" s="5"/>
      <c r="JN357" s="5"/>
      <c r="JO357" s="5"/>
      <c r="JP357" s="5"/>
      <c r="JQ357" s="5"/>
      <c r="JR357" s="5"/>
      <c r="JS357" s="5"/>
      <c r="JT357" s="62"/>
      <c r="JU357" s="62"/>
      <c r="JV357" s="62"/>
      <c r="JW357" s="62"/>
      <c r="JX357" s="62"/>
      <c r="JY357" s="62"/>
      <c r="JZ357" s="62"/>
      <c r="KA357" s="62"/>
      <c r="KB357" s="62"/>
      <c r="KC357" s="62"/>
      <c r="KD357" s="62"/>
      <c r="KE357" s="62"/>
      <c r="KF357" s="62"/>
      <c r="KG357" s="62"/>
      <c r="KH357" s="62"/>
      <c r="KI357" s="5"/>
      <c r="KJ357" s="5"/>
      <c r="KK357" s="5"/>
      <c r="KL357" s="5"/>
      <c r="KM357" s="5"/>
      <c r="KN357" s="5"/>
      <c r="KO357" s="5"/>
      <c r="KP357" s="5"/>
      <c r="KQ357" s="5"/>
      <c r="KR357" s="5"/>
      <c r="KS357" s="5"/>
      <c r="KT357" s="5"/>
      <c r="KU357" s="5"/>
      <c r="KV357" s="5"/>
      <c r="KW357" s="5"/>
      <c r="KX357" s="62"/>
      <c r="KY357" s="62"/>
      <c r="KZ357" s="62"/>
      <c r="LA357" s="62"/>
      <c r="LB357" s="62"/>
      <c r="LC357" s="62"/>
      <c r="LD357" s="62"/>
      <c r="LE357" s="62"/>
      <c r="LF357" s="62"/>
      <c r="LG357" s="62"/>
      <c r="LH357" s="62"/>
      <c r="LI357" s="62"/>
      <c r="LJ357" s="62"/>
      <c r="LK357" s="62"/>
      <c r="LL357" s="62"/>
    </row>
    <row r="358" spans="1:324" x14ac:dyDescent="0.35">
      <c r="A358" s="131">
        <v>354</v>
      </c>
      <c r="B358" s="170"/>
      <c r="C358" s="170"/>
      <c r="D358" s="152">
        <v>1076</v>
      </c>
      <c r="E358" s="72" t="str">
        <f>'BVEM Scorecard'!F357</f>
        <v>Solar + Storage</v>
      </c>
      <c r="F358" s="96">
        <f t="shared" si="338"/>
        <v>0.8</v>
      </c>
      <c r="G358" s="96">
        <f t="shared" si="339"/>
        <v>0.91999999999999993</v>
      </c>
      <c r="H358" s="96">
        <f t="shared" si="340"/>
        <v>1</v>
      </c>
      <c r="I358" s="96">
        <f t="shared" si="341"/>
        <v>1</v>
      </c>
      <c r="J358" s="66">
        <v>1</v>
      </c>
      <c r="K358" s="66">
        <v>1</v>
      </c>
      <c r="L358" s="66">
        <v>327</v>
      </c>
      <c r="M358" s="66"/>
      <c r="N358" s="66"/>
      <c r="O358" s="66"/>
      <c r="P358" s="66"/>
      <c r="Q358" s="66">
        <v>0.6</v>
      </c>
      <c r="R358" s="66">
        <v>1</v>
      </c>
      <c r="S358" s="66">
        <v>1</v>
      </c>
      <c r="T358" s="66">
        <v>1</v>
      </c>
      <c r="U358" s="66">
        <v>1</v>
      </c>
      <c r="V358" s="66">
        <f t="shared" si="343"/>
        <v>4.5999999999999996</v>
      </c>
      <c r="W358" s="66">
        <f t="shared" si="344"/>
        <v>0.8</v>
      </c>
      <c r="X358" s="35" t="s">
        <v>84</v>
      </c>
      <c r="Y358" s="5">
        <v>1</v>
      </c>
      <c r="Z358" s="5"/>
      <c r="AA358" s="5"/>
      <c r="AB358" s="5"/>
      <c r="AC358" s="5"/>
      <c r="AD358" s="5"/>
      <c r="AE358" s="5"/>
      <c r="AF358" s="5"/>
      <c r="AG358" s="5"/>
      <c r="AH358" s="5"/>
      <c r="AI358" s="5"/>
      <c r="AJ358" s="35">
        <v>5</v>
      </c>
      <c r="AK358" s="35" t="str">
        <f t="shared" si="347"/>
        <v/>
      </c>
      <c r="AL358" s="35">
        <v>1</v>
      </c>
      <c r="AM358" s="35"/>
      <c r="AN358" s="62"/>
      <c r="AO358" s="62"/>
      <c r="AP358" s="62"/>
      <c r="AQ358" s="62"/>
      <c r="AR358" s="62"/>
      <c r="AS358" s="62"/>
      <c r="AT358" s="62"/>
      <c r="AU358" s="62"/>
      <c r="AV358" s="62"/>
      <c r="AW358" s="62"/>
      <c r="AX358" s="62"/>
      <c r="AY358" s="62"/>
      <c r="AZ358" s="62"/>
      <c r="BA358" s="62"/>
      <c r="BB358" s="62"/>
      <c r="BC358" s="5"/>
      <c r="BD358" s="5"/>
      <c r="BE358" s="5"/>
      <c r="BF358" s="5"/>
      <c r="BG358" s="5"/>
      <c r="BH358" s="5"/>
      <c r="BI358" s="5"/>
      <c r="BJ358" s="5"/>
      <c r="BK358" s="5"/>
      <c r="BL358" s="5"/>
      <c r="BM358" s="5"/>
      <c r="BN358" s="5"/>
      <c r="BO358" s="5"/>
      <c r="BP358" s="5"/>
      <c r="BQ358" s="5"/>
      <c r="BR358" s="62"/>
      <c r="BS358" s="62"/>
      <c r="BT358" s="62"/>
      <c r="BU358" s="62"/>
      <c r="BV358" s="62"/>
      <c r="BW358" s="62"/>
      <c r="BX358" s="62"/>
      <c r="BY358" s="62"/>
      <c r="BZ358" s="62"/>
      <c r="CA358" s="62"/>
      <c r="CB358" s="62"/>
      <c r="CC358" s="62"/>
      <c r="CD358" s="62"/>
      <c r="CE358" s="62"/>
      <c r="CF358" s="62"/>
      <c r="CG358" s="5"/>
      <c r="CH358" s="5"/>
      <c r="CI358" s="5"/>
      <c r="CJ358" s="5"/>
      <c r="CK358" s="5"/>
      <c r="CL358" s="5"/>
      <c r="CM358" s="5"/>
      <c r="CN358" s="5"/>
      <c r="CO358" s="5"/>
      <c r="CP358" s="5"/>
      <c r="CQ358" s="5"/>
      <c r="CR358" s="5"/>
      <c r="CS358" s="5"/>
      <c r="CT358" s="5"/>
      <c r="CU358" s="5"/>
      <c r="CV358" s="62"/>
      <c r="CW358" s="62"/>
      <c r="CX358" s="62"/>
      <c r="CY358" s="62"/>
      <c r="CZ358" s="62"/>
      <c r="DA358" s="62"/>
      <c r="DB358" s="62"/>
      <c r="DC358" s="62"/>
      <c r="DD358" s="62"/>
      <c r="DE358" s="62"/>
      <c r="DF358" s="62"/>
      <c r="DG358" s="62"/>
      <c r="DH358" s="62"/>
      <c r="DI358" s="62"/>
      <c r="DJ358" s="62"/>
      <c r="DK358" s="5"/>
      <c r="DL358" s="5"/>
      <c r="DM358" s="5"/>
      <c r="DN358" s="5"/>
      <c r="DO358" s="5"/>
      <c r="DP358" s="5"/>
      <c r="DQ358" s="5"/>
      <c r="DR358" s="5"/>
      <c r="DS358" s="5"/>
      <c r="DT358" s="5"/>
      <c r="DU358" s="5"/>
      <c r="DV358" s="5"/>
      <c r="DW358" s="5"/>
      <c r="DX358" s="5"/>
      <c r="DY358" s="5"/>
      <c r="DZ358" s="62"/>
      <c r="EA358" s="62"/>
      <c r="EB358" s="62"/>
      <c r="EC358" s="62"/>
      <c r="ED358" s="62"/>
      <c r="EE358" s="62"/>
      <c r="EF358" s="62"/>
      <c r="EG358" s="62"/>
      <c r="EH358" s="62"/>
      <c r="EI358" s="62"/>
      <c r="EJ358" s="62"/>
      <c r="EK358" s="62"/>
      <c r="EL358" s="62"/>
      <c r="EM358" s="62"/>
      <c r="EN358" s="62"/>
      <c r="EO358" s="5"/>
      <c r="EP358" s="5"/>
      <c r="EQ358" s="5"/>
      <c r="ER358" s="5"/>
      <c r="ES358" s="5"/>
      <c r="ET358" s="5"/>
      <c r="EU358" s="5"/>
      <c r="EV358" s="5"/>
      <c r="EW358" s="5"/>
      <c r="EX358" s="5"/>
      <c r="EY358" s="5"/>
      <c r="EZ358" s="5"/>
      <c r="FA358" s="5"/>
      <c r="FB358" s="5"/>
      <c r="FC358" s="5"/>
      <c r="FD358" s="62"/>
      <c r="FE358" s="62"/>
      <c r="FF358" s="62"/>
      <c r="FG358" s="62"/>
      <c r="FH358" s="62"/>
      <c r="FI358" s="62"/>
      <c r="FJ358" s="62"/>
      <c r="FK358" s="62"/>
      <c r="FL358" s="62"/>
      <c r="FM358" s="62"/>
      <c r="FN358" s="62"/>
      <c r="FO358" s="62"/>
      <c r="FP358" s="62"/>
      <c r="FQ358" s="62"/>
      <c r="FR358" s="62"/>
      <c r="FS358" s="5"/>
      <c r="FT358" s="5"/>
      <c r="FU358" s="5"/>
      <c r="FV358" s="5"/>
      <c r="FW358" s="5"/>
      <c r="FX358" s="5"/>
      <c r="FY358" s="5"/>
      <c r="FZ358" s="5"/>
      <c r="GA358" s="5"/>
      <c r="GB358" s="5"/>
      <c r="GC358" s="5"/>
      <c r="GD358" s="5"/>
      <c r="GE358" s="5"/>
      <c r="GF358" s="5"/>
      <c r="GG358" s="5"/>
      <c r="GH358" s="62"/>
      <c r="GI358" s="62"/>
      <c r="GJ358" s="62"/>
      <c r="GK358" s="62"/>
      <c r="GL358" s="62"/>
      <c r="GM358" s="62"/>
      <c r="GN358" s="62"/>
      <c r="GO358" s="62"/>
      <c r="GP358" s="62"/>
      <c r="GQ358" s="62"/>
      <c r="GR358" s="62"/>
      <c r="GS358" s="62"/>
      <c r="GT358" s="62"/>
      <c r="GU358" s="62"/>
      <c r="GV358" s="62"/>
      <c r="GW358" s="5"/>
      <c r="GX358" s="5"/>
      <c r="GY358" s="5"/>
      <c r="GZ358" s="5"/>
      <c r="HA358" s="5"/>
      <c r="HB358" s="5"/>
      <c r="HC358" s="5"/>
      <c r="HD358" s="5"/>
      <c r="HE358" s="5"/>
      <c r="HF358" s="5"/>
      <c r="HG358" s="5"/>
      <c r="HH358" s="5"/>
      <c r="HI358" s="5"/>
      <c r="HJ358" s="5"/>
      <c r="HK358" s="5"/>
      <c r="HL358" s="62"/>
      <c r="HM358" s="62"/>
      <c r="HN358" s="62"/>
      <c r="HO358" s="62"/>
      <c r="HP358" s="62"/>
      <c r="HQ358" s="62"/>
      <c r="HR358" s="62"/>
      <c r="HS358" s="62"/>
      <c r="HT358" s="62"/>
      <c r="HU358" s="62"/>
      <c r="HV358" s="62"/>
      <c r="HW358" s="62"/>
      <c r="HX358" s="62"/>
      <c r="HY358" s="62"/>
      <c r="HZ358" s="62"/>
      <c r="IA358" s="5"/>
      <c r="IB358" s="5"/>
      <c r="IC358" s="5"/>
      <c r="ID358" s="5"/>
      <c r="IE358" s="5"/>
      <c r="IF358" s="5"/>
      <c r="IG358" s="5"/>
      <c r="IH358" s="5"/>
      <c r="II358" s="5"/>
      <c r="IJ358" s="5"/>
      <c r="IK358" s="5"/>
      <c r="IL358" s="5"/>
      <c r="IM358" s="5"/>
      <c r="IN358" s="5"/>
      <c r="IO358" s="5"/>
      <c r="IP358" s="62"/>
      <c r="IQ358" s="62"/>
      <c r="IR358" s="62"/>
      <c r="IS358" s="62"/>
      <c r="IT358" s="62"/>
      <c r="IU358" s="62"/>
      <c r="IV358" s="62"/>
      <c r="IW358" s="62"/>
      <c r="IX358" s="62"/>
      <c r="IY358" s="62"/>
      <c r="IZ358" s="62"/>
      <c r="JA358" s="62"/>
      <c r="JB358" s="62"/>
      <c r="JC358" s="62"/>
      <c r="JD358" s="62"/>
      <c r="JE358" s="5"/>
      <c r="JF358" s="5"/>
      <c r="JG358" s="5"/>
      <c r="JH358" s="5"/>
      <c r="JI358" s="5"/>
      <c r="JJ358" s="5"/>
      <c r="JK358" s="5"/>
      <c r="JL358" s="5"/>
      <c r="JM358" s="5"/>
      <c r="JN358" s="5"/>
      <c r="JO358" s="5"/>
      <c r="JP358" s="5"/>
      <c r="JQ358" s="5"/>
      <c r="JR358" s="5"/>
      <c r="JS358" s="5"/>
      <c r="JT358" s="62"/>
      <c r="JU358" s="62"/>
      <c r="JV358" s="62"/>
      <c r="JW358" s="62"/>
      <c r="JX358" s="62"/>
      <c r="JY358" s="62"/>
      <c r="JZ358" s="62"/>
      <c r="KA358" s="62"/>
      <c r="KB358" s="62"/>
      <c r="KC358" s="62"/>
      <c r="KD358" s="62"/>
      <c r="KE358" s="62"/>
      <c r="KF358" s="62"/>
      <c r="KG358" s="62"/>
      <c r="KH358" s="62"/>
      <c r="KI358" s="5"/>
      <c r="KJ358" s="5"/>
      <c r="KK358" s="5"/>
      <c r="KL358" s="5"/>
      <c r="KM358" s="5"/>
      <c r="KN358" s="5"/>
      <c r="KO358" s="5"/>
      <c r="KP358" s="5"/>
      <c r="KQ358" s="5"/>
      <c r="KR358" s="5"/>
      <c r="KS358" s="5"/>
      <c r="KT358" s="5"/>
      <c r="KU358" s="5"/>
      <c r="KV358" s="5"/>
      <c r="KW358" s="5"/>
      <c r="KX358" s="62"/>
      <c r="KY358" s="62"/>
      <c r="KZ358" s="62"/>
      <c r="LA358" s="62"/>
      <c r="LB358" s="62"/>
      <c r="LC358" s="62"/>
      <c r="LD358" s="62"/>
      <c r="LE358" s="62"/>
      <c r="LF358" s="62"/>
      <c r="LG358" s="62"/>
      <c r="LH358" s="62"/>
      <c r="LI358" s="62"/>
      <c r="LJ358" s="62"/>
      <c r="LK358" s="62"/>
      <c r="LL358" s="62"/>
    </row>
    <row r="359" spans="1:324" x14ac:dyDescent="0.35">
      <c r="A359" s="131">
        <v>355</v>
      </c>
      <c r="B359" s="170"/>
      <c r="C359" s="170"/>
      <c r="D359" s="152">
        <v>1077</v>
      </c>
      <c r="E359" s="72" t="str">
        <f>'BVEM Scorecard'!F358</f>
        <v>Solar + Storage</v>
      </c>
      <c r="F359" s="96">
        <f t="shared" si="338"/>
        <v>0.8</v>
      </c>
      <c r="G359" s="96">
        <f t="shared" si="339"/>
        <v>0.91999999999999993</v>
      </c>
      <c r="H359" s="96">
        <f t="shared" si="340"/>
        <v>1</v>
      </c>
      <c r="I359" s="96">
        <f t="shared" si="341"/>
        <v>1</v>
      </c>
      <c r="J359" s="66">
        <v>1</v>
      </c>
      <c r="K359" s="66">
        <v>1</v>
      </c>
      <c r="L359" s="66">
        <v>376</v>
      </c>
      <c r="M359" s="66"/>
      <c r="N359" s="66"/>
      <c r="O359" s="66"/>
      <c r="P359" s="66"/>
      <c r="Q359" s="66">
        <v>0.6</v>
      </c>
      <c r="R359" s="66">
        <v>1</v>
      </c>
      <c r="S359" s="66">
        <v>1</v>
      </c>
      <c r="T359" s="66">
        <v>1</v>
      </c>
      <c r="U359" s="66">
        <v>1</v>
      </c>
      <c r="V359" s="66">
        <f t="shared" si="343"/>
        <v>4.5999999999999996</v>
      </c>
      <c r="W359" s="66">
        <f t="shared" si="344"/>
        <v>0.8</v>
      </c>
      <c r="X359" s="35" t="s">
        <v>84</v>
      </c>
      <c r="Y359" s="5">
        <v>1</v>
      </c>
      <c r="Z359" s="5"/>
      <c r="AA359" s="5"/>
      <c r="AB359" s="5"/>
      <c r="AC359" s="5"/>
      <c r="AD359" s="5"/>
      <c r="AE359" s="5"/>
      <c r="AF359" s="5"/>
      <c r="AG359" s="5"/>
      <c r="AH359" s="5"/>
      <c r="AI359" s="5"/>
      <c r="AJ359" s="35">
        <v>5</v>
      </c>
      <c r="AK359" s="35" t="str">
        <f t="shared" si="347"/>
        <v/>
      </c>
      <c r="AL359" s="35">
        <v>1</v>
      </c>
      <c r="AM359" s="35"/>
      <c r="AN359" s="62"/>
      <c r="AO359" s="62"/>
      <c r="AP359" s="62"/>
      <c r="AQ359" s="62"/>
      <c r="AR359" s="62"/>
      <c r="AS359" s="62"/>
      <c r="AT359" s="62"/>
      <c r="AU359" s="62"/>
      <c r="AV359" s="62"/>
      <c r="AW359" s="62"/>
      <c r="AX359" s="62"/>
      <c r="AY359" s="62"/>
      <c r="AZ359" s="62"/>
      <c r="BA359" s="62"/>
      <c r="BB359" s="62"/>
      <c r="BC359" s="5"/>
      <c r="BD359" s="5"/>
      <c r="BE359" s="5"/>
      <c r="BF359" s="5"/>
      <c r="BG359" s="5"/>
      <c r="BH359" s="5"/>
      <c r="BI359" s="5"/>
      <c r="BJ359" s="5"/>
      <c r="BK359" s="5"/>
      <c r="BL359" s="5"/>
      <c r="BM359" s="5"/>
      <c r="BN359" s="5"/>
      <c r="BO359" s="5"/>
      <c r="BP359" s="5"/>
      <c r="BQ359" s="5"/>
      <c r="BR359" s="62"/>
      <c r="BS359" s="62"/>
      <c r="BT359" s="62"/>
      <c r="BU359" s="62"/>
      <c r="BV359" s="62"/>
      <c r="BW359" s="62"/>
      <c r="BX359" s="62"/>
      <c r="BY359" s="62"/>
      <c r="BZ359" s="62"/>
      <c r="CA359" s="62"/>
      <c r="CB359" s="62"/>
      <c r="CC359" s="62"/>
      <c r="CD359" s="62"/>
      <c r="CE359" s="62"/>
      <c r="CF359" s="62"/>
      <c r="CG359" s="5"/>
      <c r="CH359" s="5"/>
      <c r="CI359" s="5"/>
      <c r="CJ359" s="5"/>
      <c r="CK359" s="5"/>
      <c r="CL359" s="5"/>
      <c r="CM359" s="5"/>
      <c r="CN359" s="5"/>
      <c r="CO359" s="5"/>
      <c r="CP359" s="5"/>
      <c r="CQ359" s="5"/>
      <c r="CR359" s="5"/>
      <c r="CS359" s="5"/>
      <c r="CT359" s="5"/>
      <c r="CU359" s="5"/>
      <c r="CV359" s="62"/>
      <c r="CW359" s="62"/>
      <c r="CX359" s="62"/>
      <c r="CY359" s="62"/>
      <c r="CZ359" s="62"/>
      <c r="DA359" s="62"/>
      <c r="DB359" s="62"/>
      <c r="DC359" s="62"/>
      <c r="DD359" s="62"/>
      <c r="DE359" s="62"/>
      <c r="DF359" s="62"/>
      <c r="DG359" s="62"/>
      <c r="DH359" s="62"/>
      <c r="DI359" s="62"/>
      <c r="DJ359" s="62"/>
      <c r="DK359" s="5"/>
      <c r="DL359" s="5"/>
      <c r="DM359" s="5"/>
      <c r="DN359" s="5"/>
      <c r="DO359" s="5"/>
      <c r="DP359" s="5"/>
      <c r="DQ359" s="5"/>
      <c r="DR359" s="5"/>
      <c r="DS359" s="5"/>
      <c r="DT359" s="5"/>
      <c r="DU359" s="5"/>
      <c r="DV359" s="5"/>
      <c r="DW359" s="5"/>
      <c r="DX359" s="5"/>
      <c r="DY359" s="5"/>
      <c r="DZ359" s="62"/>
      <c r="EA359" s="62"/>
      <c r="EB359" s="62"/>
      <c r="EC359" s="62"/>
      <c r="ED359" s="62"/>
      <c r="EE359" s="62"/>
      <c r="EF359" s="62"/>
      <c r="EG359" s="62"/>
      <c r="EH359" s="62"/>
      <c r="EI359" s="62"/>
      <c r="EJ359" s="62"/>
      <c r="EK359" s="62"/>
      <c r="EL359" s="62"/>
      <c r="EM359" s="62"/>
      <c r="EN359" s="62"/>
      <c r="EO359" s="5"/>
      <c r="EP359" s="5"/>
      <c r="EQ359" s="5"/>
      <c r="ER359" s="5"/>
      <c r="ES359" s="5"/>
      <c r="ET359" s="5"/>
      <c r="EU359" s="5"/>
      <c r="EV359" s="5"/>
      <c r="EW359" s="5"/>
      <c r="EX359" s="5"/>
      <c r="EY359" s="5"/>
      <c r="EZ359" s="5"/>
      <c r="FA359" s="5"/>
      <c r="FB359" s="5"/>
      <c r="FC359" s="5"/>
      <c r="FD359" s="62"/>
      <c r="FE359" s="62"/>
      <c r="FF359" s="62"/>
      <c r="FG359" s="62"/>
      <c r="FH359" s="62"/>
      <c r="FI359" s="62"/>
      <c r="FJ359" s="62"/>
      <c r="FK359" s="62"/>
      <c r="FL359" s="62"/>
      <c r="FM359" s="62"/>
      <c r="FN359" s="62"/>
      <c r="FO359" s="62"/>
      <c r="FP359" s="62"/>
      <c r="FQ359" s="62"/>
      <c r="FR359" s="62"/>
      <c r="FS359" s="5"/>
      <c r="FT359" s="5"/>
      <c r="FU359" s="5"/>
      <c r="FV359" s="5"/>
      <c r="FW359" s="5"/>
      <c r="FX359" s="5"/>
      <c r="FY359" s="5"/>
      <c r="FZ359" s="5"/>
      <c r="GA359" s="5"/>
      <c r="GB359" s="5"/>
      <c r="GC359" s="5"/>
      <c r="GD359" s="5"/>
      <c r="GE359" s="5"/>
      <c r="GF359" s="5"/>
      <c r="GG359" s="5"/>
      <c r="GH359" s="62"/>
      <c r="GI359" s="62"/>
      <c r="GJ359" s="62"/>
      <c r="GK359" s="62"/>
      <c r="GL359" s="62"/>
      <c r="GM359" s="62"/>
      <c r="GN359" s="62"/>
      <c r="GO359" s="62"/>
      <c r="GP359" s="62"/>
      <c r="GQ359" s="62"/>
      <c r="GR359" s="62"/>
      <c r="GS359" s="62"/>
      <c r="GT359" s="62"/>
      <c r="GU359" s="62"/>
      <c r="GV359" s="62"/>
      <c r="GW359" s="5"/>
      <c r="GX359" s="5"/>
      <c r="GY359" s="5"/>
      <c r="GZ359" s="5"/>
      <c r="HA359" s="5"/>
      <c r="HB359" s="5"/>
      <c r="HC359" s="5"/>
      <c r="HD359" s="5"/>
      <c r="HE359" s="5"/>
      <c r="HF359" s="5"/>
      <c r="HG359" s="5"/>
      <c r="HH359" s="5"/>
      <c r="HI359" s="5"/>
      <c r="HJ359" s="5"/>
      <c r="HK359" s="5"/>
      <c r="HL359" s="62"/>
      <c r="HM359" s="62"/>
      <c r="HN359" s="62"/>
      <c r="HO359" s="62"/>
      <c r="HP359" s="62"/>
      <c r="HQ359" s="62"/>
      <c r="HR359" s="62"/>
      <c r="HS359" s="62"/>
      <c r="HT359" s="62"/>
      <c r="HU359" s="62"/>
      <c r="HV359" s="62"/>
      <c r="HW359" s="62"/>
      <c r="HX359" s="62"/>
      <c r="HY359" s="62"/>
      <c r="HZ359" s="62"/>
      <c r="IA359" s="5"/>
      <c r="IB359" s="5"/>
      <c r="IC359" s="5"/>
      <c r="ID359" s="5"/>
      <c r="IE359" s="5"/>
      <c r="IF359" s="5"/>
      <c r="IG359" s="5"/>
      <c r="IH359" s="5"/>
      <c r="II359" s="5"/>
      <c r="IJ359" s="5"/>
      <c r="IK359" s="5"/>
      <c r="IL359" s="5"/>
      <c r="IM359" s="5"/>
      <c r="IN359" s="5"/>
      <c r="IO359" s="5"/>
      <c r="IP359" s="62"/>
      <c r="IQ359" s="62"/>
      <c r="IR359" s="62"/>
      <c r="IS359" s="62"/>
      <c r="IT359" s="62"/>
      <c r="IU359" s="62"/>
      <c r="IV359" s="62"/>
      <c r="IW359" s="62"/>
      <c r="IX359" s="62"/>
      <c r="IY359" s="62"/>
      <c r="IZ359" s="62"/>
      <c r="JA359" s="62"/>
      <c r="JB359" s="62"/>
      <c r="JC359" s="62"/>
      <c r="JD359" s="62"/>
      <c r="JE359" s="5"/>
      <c r="JF359" s="5"/>
      <c r="JG359" s="5"/>
      <c r="JH359" s="5"/>
      <c r="JI359" s="5"/>
      <c r="JJ359" s="5"/>
      <c r="JK359" s="5"/>
      <c r="JL359" s="5"/>
      <c r="JM359" s="5"/>
      <c r="JN359" s="5"/>
      <c r="JO359" s="5"/>
      <c r="JP359" s="5"/>
      <c r="JQ359" s="5"/>
      <c r="JR359" s="5"/>
      <c r="JS359" s="5"/>
      <c r="JT359" s="62"/>
      <c r="JU359" s="62"/>
      <c r="JV359" s="62"/>
      <c r="JW359" s="62"/>
      <c r="JX359" s="62"/>
      <c r="JY359" s="62"/>
      <c r="JZ359" s="62"/>
      <c r="KA359" s="62"/>
      <c r="KB359" s="62"/>
      <c r="KC359" s="62"/>
      <c r="KD359" s="62"/>
      <c r="KE359" s="62"/>
      <c r="KF359" s="62"/>
      <c r="KG359" s="62"/>
      <c r="KH359" s="62"/>
      <c r="KI359" s="5"/>
      <c r="KJ359" s="5"/>
      <c r="KK359" s="5"/>
      <c r="KL359" s="5"/>
      <c r="KM359" s="5"/>
      <c r="KN359" s="5"/>
      <c r="KO359" s="5"/>
      <c r="KP359" s="5"/>
      <c r="KQ359" s="5"/>
      <c r="KR359" s="5"/>
      <c r="KS359" s="5"/>
      <c r="KT359" s="5"/>
      <c r="KU359" s="5"/>
      <c r="KV359" s="5"/>
      <c r="KW359" s="5"/>
      <c r="KX359" s="62"/>
      <c r="KY359" s="62"/>
      <c r="KZ359" s="62"/>
      <c r="LA359" s="62"/>
      <c r="LB359" s="62"/>
      <c r="LC359" s="62"/>
      <c r="LD359" s="62"/>
      <c r="LE359" s="62"/>
      <c r="LF359" s="62"/>
      <c r="LG359" s="62"/>
      <c r="LH359" s="62"/>
      <c r="LI359" s="62"/>
      <c r="LJ359" s="62"/>
      <c r="LK359" s="62"/>
      <c r="LL359" s="62"/>
    </row>
    <row r="360" spans="1:324" x14ac:dyDescent="0.35">
      <c r="A360" s="131">
        <v>356</v>
      </c>
      <c r="B360" s="170"/>
      <c r="C360" s="170"/>
      <c r="D360" s="152">
        <v>1085</v>
      </c>
      <c r="E360" s="72" t="str">
        <f>'BVEM Scorecard'!F359</f>
        <v>Storage</v>
      </c>
      <c r="F360" s="96">
        <f t="shared" si="338"/>
        <v>0</v>
      </c>
      <c r="G360" s="96">
        <f t="shared" si="339"/>
        <v>0</v>
      </c>
      <c r="H360" s="96">
        <f t="shared" si="340"/>
        <v>0</v>
      </c>
      <c r="I360" s="96">
        <f t="shared" si="341"/>
        <v>0</v>
      </c>
      <c r="J360" s="66"/>
      <c r="K360" s="66"/>
      <c r="L360" s="66"/>
      <c r="M360" s="66"/>
      <c r="N360" s="66"/>
      <c r="O360" s="66"/>
      <c r="P360" s="66"/>
      <c r="Q360" s="66"/>
      <c r="R360" s="66"/>
      <c r="S360" s="66"/>
      <c r="T360" s="66"/>
      <c r="U360" s="66"/>
      <c r="V360" s="66">
        <f t="shared" si="343"/>
        <v>0</v>
      </c>
      <c r="W360" s="66">
        <f t="shared" si="344"/>
        <v>0</v>
      </c>
      <c r="X360" s="35"/>
      <c r="Y360" s="5"/>
      <c r="Z360" s="5"/>
      <c r="AA360" s="5"/>
      <c r="AB360" s="5"/>
      <c r="AC360" s="5"/>
      <c r="AD360" s="5"/>
      <c r="AE360" s="5"/>
      <c r="AF360" s="5"/>
      <c r="AG360" s="5"/>
      <c r="AH360" s="5"/>
      <c r="AI360" s="5"/>
      <c r="AJ360" s="35">
        <f t="shared" si="346"/>
        <v>0</v>
      </c>
      <c r="AK360" s="35" t="str">
        <f t="shared" si="347"/>
        <v/>
      </c>
      <c r="AL360" s="35" t="str">
        <f t="shared" si="348"/>
        <v/>
      </c>
      <c r="AM360" s="35"/>
      <c r="AN360" s="62"/>
      <c r="AO360" s="62"/>
      <c r="AP360" s="62"/>
      <c r="AQ360" s="62"/>
      <c r="AR360" s="62"/>
      <c r="AS360" s="62"/>
      <c r="AT360" s="62"/>
      <c r="AU360" s="62"/>
      <c r="AV360" s="62"/>
      <c r="AW360" s="62"/>
      <c r="AX360" s="62"/>
      <c r="AY360" s="62"/>
      <c r="AZ360" s="62"/>
      <c r="BA360" s="62"/>
      <c r="BB360" s="62"/>
      <c r="BC360" s="5"/>
      <c r="BD360" s="5"/>
      <c r="BE360" s="5"/>
      <c r="BF360" s="5"/>
      <c r="BG360" s="5"/>
      <c r="BH360" s="5"/>
      <c r="BI360" s="5"/>
      <c r="BJ360" s="5"/>
      <c r="BK360" s="5"/>
      <c r="BL360" s="5"/>
      <c r="BM360" s="5"/>
      <c r="BN360" s="5"/>
      <c r="BO360" s="5"/>
      <c r="BP360" s="5"/>
      <c r="BQ360" s="5"/>
      <c r="BR360" s="62"/>
      <c r="BS360" s="62"/>
      <c r="BT360" s="62"/>
      <c r="BU360" s="62"/>
      <c r="BV360" s="62"/>
      <c r="BW360" s="62"/>
      <c r="BX360" s="62"/>
      <c r="BY360" s="62"/>
      <c r="BZ360" s="62"/>
      <c r="CA360" s="62"/>
      <c r="CB360" s="62"/>
      <c r="CC360" s="62"/>
      <c r="CD360" s="62"/>
      <c r="CE360" s="62"/>
      <c r="CF360" s="62"/>
      <c r="CG360" s="5"/>
      <c r="CH360" s="5"/>
      <c r="CI360" s="5"/>
      <c r="CJ360" s="5"/>
      <c r="CK360" s="5"/>
      <c r="CL360" s="5"/>
      <c r="CM360" s="5"/>
      <c r="CN360" s="5"/>
      <c r="CO360" s="5"/>
      <c r="CP360" s="5"/>
      <c r="CQ360" s="5"/>
      <c r="CR360" s="5"/>
      <c r="CS360" s="5"/>
      <c r="CT360" s="5"/>
      <c r="CU360" s="5"/>
      <c r="CV360" s="62"/>
      <c r="CW360" s="62"/>
      <c r="CX360" s="62"/>
      <c r="CY360" s="62"/>
      <c r="CZ360" s="62"/>
      <c r="DA360" s="62"/>
      <c r="DB360" s="62"/>
      <c r="DC360" s="62"/>
      <c r="DD360" s="62"/>
      <c r="DE360" s="62"/>
      <c r="DF360" s="62"/>
      <c r="DG360" s="62"/>
      <c r="DH360" s="62"/>
      <c r="DI360" s="62"/>
      <c r="DJ360" s="62"/>
      <c r="DK360" s="5"/>
      <c r="DL360" s="5"/>
      <c r="DM360" s="5"/>
      <c r="DN360" s="5"/>
      <c r="DO360" s="5"/>
      <c r="DP360" s="5"/>
      <c r="DQ360" s="5"/>
      <c r="DR360" s="5"/>
      <c r="DS360" s="5"/>
      <c r="DT360" s="5"/>
      <c r="DU360" s="5"/>
      <c r="DV360" s="5"/>
      <c r="DW360" s="5"/>
      <c r="DX360" s="5"/>
      <c r="DY360" s="5"/>
      <c r="DZ360" s="62"/>
      <c r="EA360" s="62"/>
      <c r="EB360" s="62"/>
      <c r="EC360" s="62"/>
      <c r="ED360" s="62"/>
      <c r="EE360" s="62"/>
      <c r="EF360" s="62"/>
      <c r="EG360" s="62"/>
      <c r="EH360" s="62"/>
      <c r="EI360" s="62"/>
      <c r="EJ360" s="62"/>
      <c r="EK360" s="62"/>
      <c r="EL360" s="62"/>
      <c r="EM360" s="62"/>
      <c r="EN360" s="62"/>
      <c r="EO360" s="5"/>
      <c r="EP360" s="5"/>
      <c r="EQ360" s="5"/>
      <c r="ER360" s="5"/>
      <c r="ES360" s="5"/>
      <c r="ET360" s="5"/>
      <c r="EU360" s="5"/>
      <c r="EV360" s="5"/>
      <c r="EW360" s="5"/>
      <c r="EX360" s="5"/>
      <c r="EY360" s="5"/>
      <c r="EZ360" s="5"/>
      <c r="FA360" s="5"/>
      <c r="FB360" s="5"/>
      <c r="FC360" s="5"/>
      <c r="FD360" s="62"/>
      <c r="FE360" s="62"/>
      <c r="FF360" s="62"/>
      <c r="FG360" s="62"/>
      <c r="FH360" s="62"/>
      <c r="FI360" s="62"/>
      <c r="FJ360" s="62"/>
      <c r="FK360" s="62"/>
      <c r="FL360" s="62"/>
      <c r="FM360" s="62"/>
      <c r="FN360" s="62"/>
      <c r="FO360" s="62"/>
      <c r="FP360" s="62"/>
      <c r="FQ360" s="62"/>
      <c r="FR360" s="62"/>
      <c r="FS360" s="5"/>
      <c r="FT360" s="5"/>
      <c r="FU360" s="5"/>
      <c r="FV360" s="5"/>
      <c r="FW360" s="5"/>
      <c r="FX360" s="5"/>
      <c r="FY360" s="5"/>
      <c r="FZ360" s="5"/>
      <c r="GA360" s="5"/>
      <c r="GB360" s="5"/>
      <c r="GC360" s="5"/>
      <c r="GD360" s="5"/>
      <c r="GE360" s="5"/>
      <c r="GF360" s="5"/>
      <c r="GG360" s="5"/>
      <c r="GH360" s="62"/>
      <c r="GI360" s="62"/>
      <c r="GJ360" s="62"/>
      <c r="GK360" s="62"/>
      <c r="GL360" s="62"/>
      <c r="GM360" s="62"/>
      <c r="GN360" s="62"/>
      <c r="GO360" s="62"/>
      <c r="GP360" s="62"/>
      <c r="GQ360" s="62"/>
      <c r="GR360" s="62"/>
      <c r="GS360" s="62"/>
      <c r="GT360" s="62"/>
      <c r="GU360" s="62"/>
      <c r="GV360" s="62"/>
      <c r="GW360" s="5"/>
      <c r="GX360" s="5"/>
      <c r="GY360" s="5"/>
      <c r="GZ360" s="5"/>
      <c r="HA360" s="5"/>
      <c r="HB360" s="5"/>
      <c r="HC360" s="5"/>
      <c r="HD360" s="5"/>
      <c r="HE360" s="5"/>
      <c r="HF360" s="5"/>
      <c r="HG360" s="5"/>
      <c r="HH360" s="5"/>
      <c r="HI360" s="5"/>
      <c r="HJ360" s="5"/>
      <c r="HK360" s="5"/>
      <c r="HL360" s="62"/>
      <c r="HM360" s="62"/>
      <c r="HN360" s="62"/>
      <c r="HO360" s="62"/>
      <c r="HP360" s="62"/>
      <c r="HQ360" s="62"/>
      <c r="HR360" s="62"/>
      <c r="HS360" s="62"/>
      <c r="HT360" s="62"/>
      <c r="HU360" s="62"/>
      <c r="HV360" s="62"/>
      <c r="HW360" s="62"/>
      <c r="HX360" s="62"/>
      <c r="HY360" s="62"/>
      <c r="HZ360" s="62"/>
      <c r="IA360" s="5"/>
      <c r="IB360" s="5"/>
      <c r="IC360" s="5"/>
      <c r="ID360" s="5"/>
      <c r="IE360" s="5"/>
      <c r="IF360" s="5"/>
      <c r="IG360" s="5"/>
      <c r="IH360" s="5"/>
      <c r="II360" s="5"/>
      <c r="IJ360" s="5"/>
      <c r="IK360" s="5"/>
      <c r="IL360" s="5"/>
      <c r="IM360" s="5"/>
      <c r="IN360" s="5"/>
      <c r="IO360" s="5"/>
      <c r="IP360" s="62"/>
      <c r="IQ360" s="62"/>
      <c r="IR360" s="62"/>
      <c r="IS360" s="62"/>
      <c r="IT360" s="62"/>
      <c r="IU360" s="62"/>
      <c r="IV360" s="62"/>
      <c r="IW360" s="62"/>
      <c r="IX360" s="62"/>
      <c r="IY360" s="62"/>
      <c r="IZ360" s="62"/>
      <c r="JA360" s="62"/>
      <c r="JB360" s="62"/>
      <c r="JC360" s="62"/>
      <c r="JD360" s="62"/>
      <c r="JE360" s="5"/>
      <c r="JF360" s="5"/>
      <c r="JG360" s="5"/>
      <c r="JH360" s="5"/>
      <c r="JI360" s="5"/>
      <c r="JJ360" s="5"/>
      <c r="JK360" s="5"/>
      <c r="JL360" s="5"/>
      <c r="JM360" s="5"/>
      <c r="JN360" s="5"/>
      <c r="JO360" s="5"/>
      <c r="JP360" s="5"/>
      <c r="JQ360" s="5"/>
      <c r="JR360" s="5"/>
      <c r="JS360" s="5"/>
      <c r="JT360" s="62"/>
      <c r="JU360" s="62"/>
      <c r="JV360" s="62"/>
      <c r="JW360" s="62"/>
      <c r="JX360" s="62"/>
      <c r="JY360" s="62"/>
      <c r="JZ360" s="62"/>
      <c r="KA360" s="62"/>
      <c r="KB360" s="62"/>
      <c r="KC360" s="62"/>
      <c r="KD360" s="62"/>
      <c r="KE360" s="62"/>
      <c r="KF360" s="62"/>
      <c r="KG360" s="62"/>
      <c r="KH360" s="62"/>
      <c r="KI360" s="5"/>
      <c r="KJ360" s="5"/>
      <c r="KK360" s="5"/>
      <c r="KL360" s="5"/>
      <c r="KM360" s="5"/>
      <c r="KN360" s="5"/>
      <c r="KO360" s="5"/>
      <c r="KP360" s="5"/>
      <c r="KQ360" s="5"/>
      <c r="KR360" s="5"/>
      <c r="KS360" s="5"/>
      <c r="KT360" s="5"/>
      <c r="KU360" s="5"/>
      <c r="KV360" s="5"/>
      <c r="KW360" s="5"/>
      <c r="KX360" s="62"/>
      <c r="KY360" s="62"/>
      <c r="KZ360" s="62"/>
      <c r="LA360" s="62"/>
      <c r="LB360" s="62"/>
      <c r="LC360" s="62"/>
      <c r="LD360" s="62"/>
      <c r="LE360" s="62"/>
      <c r="LF360" s="62"/>
      <c r="LG360" s="62"/>
      <c r="LH360" s="62"/>
      <c r="LI360" s="62"/>
      <c r="LJ360" s="62"/>
      <c r="LK360" s="62"/>
      <c r="LL360" s="62"/>
    </row>
    <row r="361" spans="1:324" x14ac:dyDescent="0.35">
      <c r="A361" s="131">
        <v>357</v>
      </c>
      <c r="B361" s="170"/>
      <c r="C361" s="170"/>
      <c r="D361" s="152">
        <v>622</v>
      </c>
      <c r="E361" s="72" t="str">
        <f>'BVEM Scorecard'!F360</f>
        <v>Solar + Storage</v>
      </c>
      <c r="F361" s="96"/>
      <c r="G361" s="96"/>
      <c r="H361" s="96"/>
      <c r="I361" s="96"/>
      <c r="J361" s="66"/>
      <c r="K361" s="66"/>
      <c r="L361" s="66"/>
      <c r="M361" s="66"/>
      <c r="N361" s="66"/>
      <c r="O361" s="66"/>
      <c r="P361" s="66"/>
      <c r="Q361" s="66"/>
      <c r="R361" s="66"/>
      <c r="S361" s="66"/>
      <c r="T361" s="66"/>
      <c r="U361" s="66"/>
      <c r="V361" s="66"/>
      <c r="W361" s="66"/>
      <c r="X361" s="35"/>
      <c r="Y361" s="5"/>
      <c r="Z361" s="5"/>
      <c r="AA361" s="5"/>
      <c r="AB361" s="5"/>
      <c r="AC361" s="5"/>
      <c r="AD361" s="5"/>
      <c r="AE361" s="5"/>
      <c r="AF361" s="5"/>
      <c r="AG361" s="5"/>
      <c r="AH361" s="5"/>
      <c r="AI361" s="5"/>
      <c r="AJ361" s="35"/>
      <c r="AK361" s="35"/>
      <c r="AL361" s="35"/>
      <c r="AM361" s="35"/>
      <c r="AN361" s="62"/>
      <c r="AO361" s="62"/>
      <c r="AP361" s="62"/>
      <c r="AQ361" s="62"/>
      <c r="AR361" s="62"/>
      <c r="AS361" s="62"/>
      <c r="AT361" s="62"/>
      <c r="AU361" s="62"/>
      <c r="AV361" s="62"/>
      <c r="AW361" s="62"/>
      <c r="AX361" s="62"/>
      <c r="AY361" s="62"/>
      <c r="AZ361" s="62"/>
      <c r="BA361" s="62"/>
      <c r="BB361" s="62"/>
      <c r="BC361" s="5"/>
      <c r="BD361" s="5"/>
      <c r="BE361" s="5"/>
      <c r="BF361" s="5"/>
      <c r="BG361" s="5"/>
      <c r="BH361" s="5"/>
      <c r="BI361" s="5"/>
      <c r="BJ361" s="5"/>
      <c r="BK361" s="5"/>
      <c r="BL361" s="5"/>
      <c r="BM361" s="5"/>
      <c r="BN361" s="5"/>
      <c r="BO361" s="5"/>
      <c r="BP361" s="5"/>
      <c r="BQ361" s="5"/>
      <c r="BR361" s="62"/>
      <c r="BS361" s="62"/>
      <c r="BT361" s="62"/>
      <c r="BU361" s="62"/>
      <c r="BV361" s="62"/>
      <c r="BW361" s="62"/>
      <c r="BX361" s="62"/>
      <c r="BY361" s="62"/>
      <c r="BZ361" s="62"/>
      <c r="CA361" s="62"/>
      <c r="CB361" s="62"/>
      <c r="CC361" s="62"/>
      <c r="CD361" s="62"/>
      <c r="CE361" s="62"/>
      <c r="CF361" s="62"/>
      <c r="CG361" s="5"/>
      <c r="CH361" s="5"/>
      <c r="CI361" s="5"/>
      <c r="CJ361" s="5"/>
      <c r="CK361" s="5"/>
      <c r="CL361" s="5"/>
      <c r="CM361" s="5"/>
      <c r="CN361" s="5"/>
      <c r="CO361" s="5"/>
      <c r="CP361" s="5"/>
      <c r="CQ361" s="5"/>
      <c r="CR361" s="5"/>
      <c r="CS361" s="5"/>
      <c r="CT361" s="5"/>
      <c r="CU361" s="5"/>
      <c r="CV361" s="62"/>
      <c r="CW361" s="62"/>
      <c r="CX361" s="62"/>
      <c r="CY361" s="62"/>
      <c r="CZ361" s="62"/>
      <c r="DA361" s="62"/>
      <c r="DB361" s="62"/>
      <c r="DC361" s="62"/>
      <c r="DD361" s="62"/>
      <c r="DE361" s="62"/>
      <c r="DF361" s="62"/>
      <c r="DG361" s="62"/>
      <c r="DH361" s="62"/>
      <c r="DI361" s="62"/>
      <c r="DJ361" s="62"/>
      <c r="DK361" s="5"/>
      <c r="DL361" s="5"/>
      <c r="DM361" s="5"/>
      <c r="DN361" s="5"/>
      <c r="DO361" s="5"/>
      <c r="DP361" s="5"/>
      <c r="DQ361" s="5"/>
      <c r="DR361" s="5"/>
      <c r="DS361" s="5"/>
      <c r="DT361" s="5"/>
      <c r="DU361" s="5"/>
      <c r="DV361" s="5"/>
      <c r="DW361" s="5"/>
      <c r="DX361" s="5"/>
      <c r="DY361" s="5"/>
      <c r="DZ361" s="62"/>
      <c r="EA361" s="62"/>
      <c r="EB361" s="62"/>
      <c r="EC361" s="62"/>
      <c r="ED361" s="62"/>
      <c r="EE361" s="62"/>
      <c r="EF361" s="62"/>
      <c r="EG361" s="62"/>
      <c r="EH361" s="62"/>
      <c r="EI361" s="62"/>
      <c r="EJ361" s="62"/>
      <c r="EK361" s="62"/>
      <c r="EL361" s="62"/>
      <c r="EM361" s="62"/>
      <c r="EN361" s="62"/>
      <c r="EO361" s="5"/>
      <c r="EP361" s="5"/>
      <c r="EQ361" s="5"/>
      <c r="ER361" s="5"/>
      <c r="ES361" s="5"/>
      <c r="ET361" s="5"/>
      <c r="EU361" s="5"/>
      <c r="EV361" s="5"/>
      <c r="EW361" s="5"/>
      <c r="EX361" s="5"/>
      <c r="EY361" s="5"/>
      <c r="EZ361" s="5"/>
      <c r="FA361" s="5"/>
      <c r="FB361" s="5"/>
      <c r="FC361" s="5"/>
      <c r="FD361" s="62"/>
      <c r="FE361" s="62"/>
      <c r="FF361" s="62"/>
      <c r="FG361" s="62"/>
      <c r="FH361" s="62"/>
      <c r="FI361" s="62"/>
      <c r="FJ361" s="62"/>
      <c r="FK361" s="62"/>
      <c r="FL361" s="62"/>
      <c r="FM361" s="62"/>
      <c r="FN361" s="62"/>
      <c r="FO361" s="62"/>
      <c r="FP361" s="62"/>
      <c r="FQ361" s="62"/>
      <c r="FR361" s="62"/>
      <c r="FS361" s="5"/>
      <c r="FT361" s="5"/>
      <c r="FU361" s="5"/>
      <c r="FV361" s="5"/>
      <c r="FW361" s="5"/>
      <c r="FX361" s="5"/>
      <c r="FY361" s="5"/>
      <c r="FZ361" s="5"/>
      <c r="GA361" s="5"/>
      <c r="GB361" s="5"/>
      <c r="GC361" s="5"/>
      <c r="GD361" s="5"/>
      <c r="GE361" s="5"/>
      <c r="GF361" s="5"/>
      <c r="GG361" s="5"/>
      <c r="GH361" s="62"/>
      <c r="GI361" s="62"/>
      <c r="GJ361" s="62"/>
      <c r="GK361" s="62"/>
      <c r="GL361" s="62"/>
      <c r="GM361" s="62"/>
      <c r="GN361" s="62"/>
      <c r="GO361" s="62"/>
      <c r="GP361" s="62"/>
      <c r="GQ361" s="62"/>
      <c r="GR361" s="62"/>
      <c r="GS361" s="62"/>
      <c r="GT361" s="62"/>
      <c r="GU361" s="62"/>
      <c r="GV361" s="62"/>
      <c r="GW361" s="5"/>
      <c r="GX361" s="5"/>
      <c r="GY361" s="5"/>
      <c r="GZ361" s="5"/>
      <c r="HA361" s="5"/>
      <c r="HB361" s="5"/>
      <c r="HC361" s="5"/>
      <c r="HD361" s="5"/>
      <c r="HE361" s="5"/>
      <c r="HF361" s="5"/>
      <c r="HG361" s="5"/>
      <c r="HH361" s="5"/>
      <c r="HI361" s="5"/>
      <c r="HJ361" s="5"/>
      <c r="HK361" s="5"/>
      <c r="HL361" s="62"/>
      <c r="HM361" s="62"/>
      <c r="HN361" s="62"/>
      <c r="HO361" s="62"/>
      <c r="HP361" s="62"/>
      <c r="HQ361" s="62"/>
      <c r="HR361" s="62"/>
      <c r="HS361" s="62"/>
      <c r="HT361" s="62"/>
      <c r="HU361" s="62"/>
      <c r="HV361" s="62"/>
      <c r="HW361" s="62"/>
      <c r="HX361" s="62"/>
      <c r="HY361" s="62"/>
      <c r="HZ361" s="62"/>
      <c r="IA361" s="5"/>
      <c r="IB361" s="5"/>
      <c r="IC361" s="5"/>
      <c r="ID361" s="5"/>
      <c r="IE361" s="5"/>
      <c r="IF361" s="5"/>
      <c r="IG361" s="5"/>
      <c r="IH361" s="5"/>
      <c r="II361" s="5"/>
      <c r="IJ361" s="5"/>
      <c r="IK361" s="5"/>
      <c r="IL361" s="5"/>
      <c r="IM361" s="5"/>
      <c r="IN361" s="5"/>
      <c r="IO361" s="5"/>
      <c r="IP361" s="62"/>
      <c r="IQ361" s="62"/>
      <c r="IR361" s="62"/>
      <c r="IS361" s="62"/>
      <c r="IT361" s="62"/>
      <c r="IU361" s="62"/>
      <c r="IV361" s="62"/>
      <c r="IW361" s="62"/>
      <c r="IX361" s="62"/>
      <c r="IY361" s="62"/>
      <c r="IZ361" s="62"/>
      <c r="JA361" s="62"/>
      <c r="JB361" s="62"/>
      <c r="JC361" s="62"/>
      <c r="JD361" s="62"/>
      <c r="JE361" s="5"/>
      <c r="JF361" s="5"/>
      <c r="JG361" s="5"/>
      <c r="JH361" s="5"/>
      <c r="JI361" s="5"/>
      <c r="JJ361" s="5"/>
      <c r="JK361" s="5"/>
      <c r="JL361" s="5"/>
      <c r="JM361" s="5"/>
      <c r="JN361" s="5"/>
      <c r="JO361" s="5"/>
      <c r="JP361" s="5"/>
      <c r="JQ361" s="5"/>
      <c r="JR361" s="5"/>
      <c r="JS361" s="5"/>
      <c r="JT361" s="62"/>
      <c r="JU361" s="62"/>
      <c r="JV361" s="62"/>
      <c r="JW361" s="62"/>
      <c r="JX361" s="62"/>
      <c r="JY361" s="62"/>
      <c r="JZ361" s="62"/>
      <c r="KA361" s="62"/>
      <c r="KB361" s="62"/>
      <c r="KC361" s="62"/>
      <c r="KD361" s="62"/>
      <c r="KE361" s="62"/>
      <c r="KF361" s="62"/>
      <c r="KG361" s="62"/>
      <c r="KH361" s="62"/>
      <c r="KI361" s="5"/>
      <c r="KJ361" s="5"/>
      <c r="KK361" s="5"/>
      <c r="KL361" s="5"/>
      <c r="KM361" s="5"/>
      <c r="KN361" s="5"/>
      <c r="KO361" s="5"/>
      <c r="KP361" s="5"/>
      <c r="KQ361" s="5"/>
      <c r="KR361" s="5"/>
      <c r="KS361" s="5"/>
      <c r="KT361" s="5"/>
      <c r="KU361" s="5"/>
      <c r="KV361" s="5"/>
      <c r="KW361" s="5"/>
      <c r="KX361" s="62"/>
      <c r="KY361" s="62"/>
      <c r="KZ361" s="62"/>
      <c r="LA361" s="62"/>
      <c r="LB361" s="62"/>
      <c r="LC361" s="62"/>
      <c r="LD361" s="62"/>
      <c r="LE361" s="62"/>
      <c r="LF361" s="62"/>
      <c r="LG361" s="62"/>
      <c r="LH361" s="62"/>
      <c r="LI361" s="62"/>
      <c r="LJ361" s="62"/>
      <c r="LK361" s="62"/>
      <c r="LL361" s="62"/>
    </row>
    <row r="362" spans="1:324" x14ac:dyDescent="0.35">
      <c r="A362" s="131">
        <v>358</v>
      </c>
      <c r="B362" s="170"/>
      <c r="C362" s="170"/>
      <c r="D362" s="152">
        <v>720</v>
      </c>
      <c r="E362" s="72" t="str">
        <f>'BVEM Scorecard'!F361</f>
        <v>Solar + Storage</v>
      </c>
      <c r="F362" s="96"/>
      <c r="G362" s="96"/>
      <c r="H362" s="96"/>
      <c r="I362" s="96"/>
      <c r="J362" s="66"/>
      <c r="K362" s="66"/>
      <c r="L362" s="66"/>
      <c r="M362" s="66"/>
      <c r="N362" s="66"/>
      <c r="O362" s="66"/>
      <c r="P362" s="66"/>
      <c r="Q362" s="66"/>
      <c r="R362" s="66"/>
      <c r="S362" s="66"/>
      <c r="T362" s="66"/>
      <c r="U362" s="66"/>
      <c r="V362" s="66"/>
      <c r="W362" s="66"/>
      <c r="X362" s="35"/>
      <c r="Y362" s="5"/>
      <c r="Z362" s="5"/>
      <c r="AA362" s="5"/>
      <c r="AB362" s="5"/>
      <c r="AC362" s="5"/>
      <c r="AD362" s="5"/>
      <c r="AE362" s="5"/>
      <c r="AF362" s="5"/>
      <c r="AG362" s="5"/>
      <c r="AH362" s="5"/>
      <c r="AI362" s="5"/>
      <c r="AJ362" s="35"/>
      <c r="AK362" s="35"/>
      <c r="AL362" s="35"/>
      <c r="AM362" s="35"/>
      <c r="AN362" s="62"/>
      <c r="AO362" s="62"/>
      <c r="AP362" s="62"/>
      <c r="AQ362" s="62"/>
      <c r="AR362" s="62"/>
      <c r="AS362" s="62"/>
      <c r="AT362" s="62"/>
      <c r="AU362" s="62"/>
      <c r="AV362" s="62"/>
      <c r="AW362" s="62"/>
      <c r="AX362" s="62"/>
      <c r="AY362" s="62"/>
      <c r="AZ362" s="62"/>
      <c r="BA362" s="62"/>
      <c r="BB362" s="62"/>
      <c r="BC362" s="5"/>
      <c r="BD362" s="5"/>
      <c r="BE362" s="5"/>
      <c r="BF362" s="5"/>
      <c r="BG362" s="5"/>
      <c r="BH362" s="5"/>
      <c r="BI362" s="5"/>
      <c r="BJ362" s="5"/>
      <c r="BK362" s="5"/>
      <c r="BL362" s="5"/>
      <c r="BM362" s="5"/>
      <c r="BN362" s="5"/>
      <c r="BO362" s="5"/>
      <c r="BP362" s="5"/>
      <c r="BQ362" s="5"/>
      <c r="BR362" s="62"/>
      <c r="BS362" s="62"/>
      <c r="BT362" s="62"/>
      <c r="BU362" s="62"/>
      <c r="BV362" s="62"/>
      <c r="BW362" s="62"/>
      <c r="BX362" s="62"/>
      <c r="BY362" s="62"/>
      <c r="BZ362" s="62"/>
      <c r="CA362" s="62"/>
      <c r="CB362" s="62"/>
      <c r="CC362" s="62"/>
      <c r="CD362" s="62"/>
      <c r="CE362" s="62"/>
      <c r="CF362" s="62"/>
      <c r="CG362" s="5"/>
      <c r="CH362" s="5"/>
      <c r="CI362" s="5"/>
      <c r="CJ362" s="5"/>
      <c r="CK362" s="5"/>
      <c r="CL362" s="5"/>
      <c r="CM362" s="5"/>
      <c r="CN362" s="5"/>
      <c r="CO362" s="5"/>
      <c r="CP362" s="5"/>
      <c r="CQ362" s="5"/>
      <c r="CR362" s="5"/>
      <c r="CS362" s="5"/>
      <c r="CT362" s="5"/>
      <c r="CU362" s="5"/>
      <c r="CV362" s="62"/>
      <c r="CW362" s="62"/>
      <c r="CX362" s="62"/>
      <c r="CY362" s="62"/>
      <c r="CZ362" s="62"/>
      <c r="DA362" s="62"/>
      <c r="DB362" s="62"/>
      <c r="DC362" s="62"/>
      <c r="DD362" s="62"/>
      <c r="DE362" s="62"/>
      <c r="DF362" s="62"/>
      <c r="DG362" s="62"/>
      <c r="DH362" s="62"/>
      <c r="DI362" s="62"/>
      <c r="DJ362" s="62"/>
      <c r="DK362" s="5"/>
      <c r="DL362" s="5"/>
      <c r="DM362" s="5"/>
      <c r="DN362" s="5"/>
      <c r="DO362" s="5"/>
      <c r="DP362" s="5"/>
      <c r="DQ362" s="5"/>
      <c r="DR362" s="5"/>
      <c r="DS362" s="5"/>
      <c r="DT362" s="5"/>
      <c r="DU362" s="5"/>
      <c r="DV362" s="5"/>
      <c r="DW362" s="5"/>
      <c r="DX362" s="5"/>
      <c r="DY362" s="5"/>
      <c r="DZ362" s="62"/>
      <c r="EA362" s="62"/>
      <c r="EB362" s="62"/>
      <c r="EC362" s="62"/>
      <c r="ED362" s="62"/>
      <c r="EE362" s="62"/>
      <c r="EF362" s="62"/>
      <c r="EG362" s="62"/>
      <c r="EH362" s="62"/>
      <c r="EI362" s="62"/>
      <c r="EJ362" s="62"/>
      <c r="EK362" s="62"/>
      <c r="EL362" s="62"/>
      <c r="EM362" s="62"/>
      <c r="EN362" s="62"/>
      <c r="EO362" s="5"/>
      <c r="EP362" s="5"/>
      <c r="EQ362" s="5"/>
      <c r="ER362" s="5"/>
      <c r="ES362" s="5"/>
      <c r="ET362" s="5"/>
      <c r="EU362" s="5"/>
      <c r="EV362" s="5"/>
      <c r="EW362" s="5"/>
      <c r="EX362" s="5"/>
      <c r="EY362" s="5"/>
      <c r="EZ362" s="5"/>
      <c r="FA362" s="5"/>
      <c r="FB362" s="5"/>
      <c r="FC362" s="5"/>
      <c r="FD362" s="62"/>
      <c r="FE362" s="62"/>
      <c r="FF362" s="62"/>
      <c r="FG362" s="62"/>
      <c r="FH362" s="62"/>
      <c r="FI362" s="62"/>
      <c r="FJ362" s="62"/>
      <c r="FK362" s="62"/>
      <c r="FL362" s="62"/>
      <c r="FM362" s="62"/>
      <c r="FN362" s="62"/>
      <c r="FO362" s="62"/>
      <c r="FP362" s="62"/>
      <c r="FQ362" s="62"/>
      <c r="FR362" s="62"/>
      <c r="FS362" s="5"/>
      <c r="FT362" s="5"/>
      <c r="FU362" s="5"/>
      <c r="FV362" s="5"/>
      <c r="FW362" s="5"/>
      <c r="FX362" s="5"/>
      <c r="FY362" s="5"/>
      <c r="FZ362" s="5"/>
      <c r="GA362" s="5"/>
      <c r="GB362" s="5"/>
      <c r="GC362" s="5"/>
      <c r="GD362" s="5"/>
      <c r="GE362" s="5"/>
      <c r="GF362" s="5"/>
      <c r="GG362" s="5"/>
      <c r="GH362" s="62"/>
      <c r="GI362" s="62"/>
      <c r="GJ362" s="62"/>
      <c r="GK362" s="62"/>
      <c r="GL362" s="62"/>
      <c r="GM362" s="62"/>
      <c r="GN362" s="62"/>
      <c r="GO362" s="62"/>
      <c r="GP362" s="62"/>
      <c r="GQ362" s="62"/>
      <c r="GR362" s="62"/>
      <c r="GS362" s="62"/>
      <c r="GT362" s="62"/>
      <c r="GU362" s="62"/>
      <c r="GV362" s="62"/>
      <c r="GW362" s="5"/>
      <c r="GX362" s="5"/>
      <c r="GY362" s="5"/>
      <c r="GZ362" s="5"/>
      <c r="HA362" s="5"/>
      <c r="HB362" s="5"/>
      <c r="HC362" s="5"/>
      <c r="HD362" s="5"/>
      <c r="HE362" s="5"/>
      <c r="HF362" s="5"/>
      <c r="HG362" s="5"/>
      <c r="HH362" s="5"/>
      <c r="HI362" s="5"/>
      <c r="HJ362" s="5"/>
      <c r="HK362" s="5"/>
      <c r="HL362" s="62"/>
      <c r="HM362" s="62"/>
      <c r="HN362" s="62"/>
      <c r="HO362" s="62"/>
      <c r="HP362" s="62"/>
      <c r="HQ362" s="62"/>
      <c r="HR362" s="62"/>
      <c r="HS362" s="62"/>
      <c r="HT362" s="62"/>
      <c r="HU362" s="62"/>
      <c r="HV362" s="62"/>
      <c r="HW362" s="62"/>
      <c r="HX362" s="62"/>
      <c r="HY362" s="62"/>
      <c r="HZ362" s="62"/>
      <c r="IA362" s="5"/>
      <c r="IB362" s="5"/>
      <c r="IC362" s="5"/>
      <c r="ID362" s="5"/>
      <c r="IE362" s="5"/>
      <c r="IF362" s="5"/>
      <c r="IG362" s="5"/>
      <c r="IH362" s="5"/>
      <c r="II362" s="5"/>
      <c r="IJ362" s="5"/>
      <c r="IK362" s="5"/>
      <c r="IL362" s="5"/>
      <c r="IM362" s="5"/>
      <c r="IN362" s="5"/>
      <c r="IO362" s="5"/>
      <c r="IP362" s="62"/>
      <c r="IQ362" s="62"/>
      <c r="IR362" s="62"/>
      <c r="IS362" s="62"/>
      <c r="IT362" s="62"/>
      <c r="IU362" s="62"/>
      <c r="IV362" s="62"/>
      <c r="IW362" s="62"/>
      <c r="IX362" s="62"/>
      <c r="IY362" s="62"/>
      <c r="IZ362" s="62"/>
      <c r="JA362" s="62"/>
      <c r="JB362" s="62"/>
      <c r="JC362" s="62"/>
      <c r="JD362" s="62"/>
      <c r="JE362" s="5"/>
      <c r="JF362" s="5"/>
      <c r="JG362" s="5"/>
      <c r="JH362" s="5"/>
      <c r="JI362" s="5"/>
      <c r="JJ362" s="5"/>
      <c r="JK362" s="5"/>
      <c r="JL362" s="5"/>
      <c r="JM362" s="5"/>
      <c r="JN362" s="5"/>
      <c r="JO362" s="5"/>
      <c r="JP362" s="5"/>
      <c r="JQ362" s="5"/>
      <c r="JR362" s="5"/>
      <c r="JS362" s="5"/>
      <c r="JT362" s="62"/>
      <c r="JU362" s="62"/>
      <c r="JV362" s="62"/>
      <c r="JW362" s="62"/>
      <c r="JX362" s="62"/>
      <c r="JY362" s="62"/>
      <c r="JZ362" s="62"/>
      <c r="KA362" s="62"/>
      <c r="KB362" s="62"/>
      <c r="KC362" s="62"/>
      <c r="KD362" s="62"/>
      <c r="KE362" s="62"/>
      <c r="KF362" s="62"/>
      <c r="KG362" s="62"/>
      <c r="KH362" s="62"/>
      <c r="KI362" s="5"/>
      <c r="KJ362" s="5"/>
      <c r="KK362" s="5"/>
      <c r="KL362" s="5"/>
      <c r="KM362" s="5"/>
      <c r="KN362" s="5"/>
      <c r="KO362" s="5"/>
      <c r="KP362" s="5"/>
      <c r="KQ362" s="5"/>
      <c r="KR362" s="5"/>
      <c r="KS362" s="5"/>
      <c r="KT362" s="5"/>
      <c r="KU362" s="5"/>
      <c r="KV362" s="5"/>
      <c r="KW362" s="5"/>
      <c r="KX362" s="62"/>
      <c r="KY362" s="62"/>
      <c r="KZ362" s="62"/>
      <c r="LA362" s="62"/>
      <c r="LB362" s="62"/>
      <c r="LC362" s="62"/>
      <c r="LD362" s="62"/>
      <c r="LE362" s="62"/>
      <c r="LF362" s="62"/>
      <c r="LG362" s="62"/>
      <c r="LH362" s="62"/>
      <c r="LI362" s="62"/>
      <c r="LJ362" s="62"/>
      <c r="LK362" s="62"/>
      <c r="LL362" s="62"/>
    </row>
    <row r="363" spans="1:324" x14ac:dyDescent="0.35">
      <c r="A363" s="131">
        <v>359</v>
      </c>
      <c r="B363" s="170"/>
      <c r="C363" s="170"/>
      <c r="D363" s="152">
        <v>255</v>
      </c>
      <c r="E363" s="72" t="str">
        <f>'BVEM Scorecard'!F362</f>
        <v>Wind</v>
      </c>
      <c r="F363" s="96"/>
      <c r="G363" s="96"/>
      <c r="H363" s="96"/>
      <c r="I363" s="96"/>
      <c r="J363" s="66"/>
      <c r="K363" s="66"/>
      <c r="L363" s="66"/>
      <c r="M363" s="66"/>
      <c r="N363" s="66"/>
      <c r="O363" s="66"/>
      <c r="P363" s="66"/>
      <c r="Q363" s="66"/>
      <c r="R363" s="66"/>
      <c r="S363" s="66"/>
      <c r="T363" s="66"/>
      <c r="U363" s="66"/>
      <c r="V363" s="66"/>
      <c r="W363" s="66"/>
      <c r="X363" s="35"/>
      <c r="Y363" s="5"/>
      <c r="Z363" s="5"/>
      <c r="AA363" s="5"/>
      <c r="AB363" s="5"/>
      <c r="AC363" s="5"/>
      <c r="AD363" s="5"/>
      <c r="AE363" s="5"/>
      <c r="AF363" s="5"/>
      <c r="AG363" s="5"/>
      <c r="AH363" s="5"/>
      <c r="AI363" s="5"/>
      <c r="AJ363" s="35"/>
      <c r="AK363" s="35"/>
      <c r="AL363" s="35"/>
      <c r="AM363" s="35"/>
      <c r="AN363" s="62"/>
      <c r="AO363" s="62"/>
      <c r="AP363" s="62"/>
      <c r="AQ363" s="62"/>
      <c r="AR363" s="62"/>
      <c r="AS363" s="62"/>
      <c r="AT363" s="62"/>
      <c r="AU363" s="62"/>
      <c r="AV363" s="62"/>
      <c r="AW363" s="62"/>
      <c r="AX363" s="62"/>
      <c r="AY363" s="62"/>
      <c r="AZ363" s="62"/>
      <c r="BA363" s="62"/>
      <c r="BB363" s="62"/>
      <c r="BC363" s="5"/>
      <c r="BD363" s="5"/>
      <c r="BE363" s="5"/>
      <c r="BF363" s="5"/>
      <c r="BG363" s="5"/>
      <c r="BH363" s="5"/>
      <c r="BI363" s="5"/>
      <c r="BJ363" s="5"/>
      <c r="BK363" s="5"/>
      <c r="BL363" s="5"/>
      <c r="BM363" s="5"/>
      <c r="BN363" s="5"/>
      <c r="BO363" s="5"/>
      <c r="BP363" s="5"/>
      <c r="BQ363" s="5"/>
      <c r="BR363" s="62"/>
      <c r="BS363" s="62"/>
      <c r="BT363" s="62"/>
      <c r="BU363" s="62"/>
      <c r="BV363" s="62"/>
      <c r="BW363" s="62"/>
      <c r="BX363" s="62"/>
      <c r="BY363" s="62"/>
      <c r="BZ363" s="62"/>
      <c r="CA363" s="62"/>
      <c r="CB363" s="62"/>
      <c r="CC363" s="62"/>
      <c r="CD363" s="62"/>
      <c r="CE363" s="62"/>
      <c r="CF363" s="62"/>
      <c r="CG363" s="5"/>
      <c r="CH363" s="5"/>
      <c r="CI363" s="5"/>
      <c r="CJ363" s="5"/>
      <c r="CK363" s="5"/>
      <c r="CL363" s="5"/>
      <c r="CM363" s="5"/>
      <c r="CN363" s="5"/>
      <c r="CO363" s="5"/>
      <c r="CP363" s="5"/>
      <c r="CQ363" s="5"/>
      <c r="CR363" s="5"/>
      <c r="CS363" s="5"/>
      <c r="CT363" s="5"/>
      <c r="CU363" s="5"/>
      <c r="CV363" s="62"/>
      <c r="CW363" s="62"/>
      <c r="CX363" s="62"/>
      <c r="CY363" s="62"/>
      <c r="CZ363" s="62"/>
      <c r="DA363" s="62"/>
      <c r="DB363" s="62"/>
      <c r="DC363" s="62"/>
      <c r="DD363" s="62"/>
      <c r="DE363" s="62"/>
      <c r="DF363" s="62"/>
      <c r="DG363" s="62"/>
      <c r="DH363" s="62"/>
      <c r="DI363" s="62"/>
      <c r="DJ363" s="62"/>
      <c r="DK363" s="5"/>
      <c r="DL363" s="5"/>
      <c r="DM363" s="5"/>
      <c r="DN363" s="5"/>
      <c r="DO363" s="5"/>
      <c r="DP363" s="5"/>
      <c r="DQ363" s="5"/>
      <c r="DR363" s="5"/>
      <c r="DS363" s="5"/>
      <c r="DT363" s="5"/>
      <c r="DU363" s="5"/>
      <c r="DV363" s="5"/>
      <c r="DW363" s="5"/>
      <c r="DX363" s="5"/>
      <c r="DY363" s="5"/>
      <c r="DZ363" s="62"/>
      <c r="EA363" s="62"/>
      <c r="EB363" s="62"/>
      <c r="EC363" s="62"/>
      <c r="ED363" s="62"/>
      <c r="EE363" s="62"/>
      <c r="EF363" s="62"/>
      <c r="EG363" s="62"/>
      <c r="EH363" s="62"/>
      <c r="EI363" s="62"/>
      <c r="EJ363" s="62"/>
      <c r="EK363" s="62"/>
      <c r="EL363" s="62"/>
      <c r="EM363" s="62"/>
      <c r="EN363" s="62"/>
      <c r="EO363" s="5"/>
      <c r="EP363" s="5"/>
      <c r="EQ363" s="5"/>
      <c r="ER363" s="5"/>
      <c r="ES363" s="5"/>
      <c r="ET363" s="5"/>
      <c r="EU363" s="5"/>
      <c r="EV363" s="5"/>
      <c r="EW363" s="5"/>
      <c r="EX363" s="5"/>
      <c r="EY363" s="5"/>
      <c r="EZ363" s="5"/>
      <c r="FA363" s="5"/>
      <c r="FB363" s="5"/>
      <c r="FC363" s="5"/>
      <c r="FD363" s="62"/>
      <c r="FE363" s="62"/>
      <c r="FF363" s="62"/>
      <c r="FG363" s="62"/>
      <c r="FH363" s="62"/>
      <c r="FI363" s="62"/>
      <c r="FJ363" s="62"/>
      <c r="FK363" s="62"/>
      <c r="FL363" s="62"/>
      <c r="FM363" s="62"/>
      <c r="FN363" s="62"/>
      <c r="FO363" s="62"/>
      <c r="FP363" s="62"/>
      <c r="FQ363" s="62"/>
      <c r="FR363" s="62"/>
      <c r="FS363" s="5"/>
      <c r="FT363" s="5"/>
      <c r="FU363" s="5"/>
      <c r="FV363" s="5"/>
      <c r="FW363" s="5"/>
      <c r="FX363" s="5"/>
      <c r="FY363" s="5"/>
      <c r="FZ363" s="5"/>
      <c r="GA363" s="5"/>
      <c r="GB363" s="5"/>
      <c r="GC363" s="5"/>
      <c r="GD363" s="5"/>
      <c r="GE363" s="5"/>
      <c r="GF363" s="5"/>
      <c r="GG363" s="5"/>
      <c r="GH363" s="62"/>
      <c r="GI363" s="62"/>
      <c r="GJ363" s="62"/>
      <c r="GK363" s="62"/>
      <c r="GL363" s="62"/>
      <c r="GM363" s="62"/>
      <c r="GN363" s="62"/>
      <c r="GO363" s="62"/>
      <c r="GP363" s="62"/>
      <c r="GQ363" s="62"/>
      <c r="GR363" s="62"/>
      <c r="GS363" s="62"/>
      <c r="GT363" s="62"/>
      <c r="GU363" s="62"/>
      <c r="GV363" s="62"/>
      <c r="GW363" s="5"/>
      <c r="GX363" s="5"/>
      <c r="GY363" s="5"/>
      <c r="GZ363" s="5"/>
      <c r="HA363" s="5"/>
      <c r="HB363" s="5"/>
      <c r="HC363" s="5"/>
      <c r="HD363" s="5"/>
      <c r="HE363" s="5"/>
      <c r="HF363" s="5"/>
      <c r="HG363" s="5"/>
      <c r="HH363" s="5"/>
      <c r="HI363" s="5"/>
      <c r="HJ363" s="5"/>
      <c r="HK363" s="5"/>
      <c r="HL363" s="62"/>
      <c r="HM363" s="62"/>
      <c r="HN363" s="62"/>
      <c r="HO363" s="62"/>
      <c r="HP363" s="62"/>
      <c r="HQ363" s="62"/>
      <c r="HR363" s="62"/>
      <c r="HS363" s="62"/>
      <c r="HT363" s="62"/>
      <c r="HU363" s="62"/>
      <c r="HV363" s="62"/>
      <c r="HW363" s="62"/>
      <c r="HX363" s="62"/>
      <c r="HY363" s="62"/>
      <c r="HZ363" s="62"/>
      <c r="IA363" s="5"/>
      <c r="IB363" s="5"/>
      <c r="IC363" s="5"/>
      <c r="ID363" s="5"/>
      <c r="IE363" s="5"/>
      <c r="IF363" s="5"/>
      <c r="IG363" s="5"/>
      <c r="IH363" s="5"/>
      <c r="II363" s="5"/>
      <c r="IJ363" s="5"/>
      <c r="IK363" s="5"/>
      <c r="IL363" s="5"/>
      <c r="IM363" s="5"/>
      <c r="IN363" s="5"/>
      <c r="IO363" s="5"/>
      <c r="IP363" s="62"/>
      <c r="IQ363" s="62"/>
      <c r="IR363" s="62"/>
      <c r="IS363" s="62"/>
      <c r="IT363" s="62"/>
      <c r="IU363" s="62"/>
      <c r="IV363" s="62"/>
      <c r="IW363" s="62"/>
      <c r="IX363" s="62"/>
      <c r="IY363" s="62"/>
      <c r="IZ363" s="62"/>
      <c r="JA363" s="62"/>
      <c r="JB363" s="62"/>
      <c r="JC363" s="62"/>
      <c r="JD363" s="62"/>
      <c r="JE363" s="5"/>
      <c r="JF363" s="5"/>
      <c r="JG363" s="5"/>
      <c r="JH363" s="5"/>
      <c r="JI363" s="5"/>
      <c r="JJ363" s="5"/>
      <c r="JK363" s="5"/>
      <c r="JL363" s="5"/>
      <c r="JM363" s="5"/>
      <c r="JN363" s="5"/>
      <c r="JO363" s="5"/>
      <c r="JP363" s="5"/>
      <c r="JQ363" s="5"/>
      <c r="JR363" s="5"/>
      <c r="JS363" s="5"/>
      <c r="JT363" s="62"/>
      <c r="JU363" s="62"/>
      <c r="JV363" s="62"/>
      <c r="JW363" s="62"/>
      <c r="JX363" s="62"/>
      <c r="JY363" s="62"/>
      <c r="JZ363" s="62"/>
      <c r="KA363" s="62"/>
      <c r="KB363" s="62"/>
      <c r="KC363" s="62"/>
      <c r="KD363" s="62"/>
      <c r="KE363" s="62"/>
      <c r="KF363" s="62"/>
      <c r="KG363" s="62"/>
      <c r="KH363" s="62"/>
      <c r="KI363" s="5"/>
      <c r="KJ363" s="5"/>
      <c r="KK363" s="5"/>
      <c r="KL363" s="5"/>
      <c r="KM363" s="5"/>
      <c r="KN363" s="5"/>
      <c r="KO363" s="5"/>
      <c r="KP363" s="5"/>
      <c r="KQ363" s="5"/>
      <c r="KR363" s="5"/>
      <c r="KS363" s="5"/>
      <c r="KT363" s="5"/>
      <c r="KU363" s="5"/>
      <c r="KV363" s="5"/>
      <c r="KW363" s="5"/>
      <c r="KX363" s="62"/>
      <c r="KY363" s="62"/>
      <c r="KZ363" s="62"/>
      <c r="LA363" s="62"/>
      <c r="LB363" s="62"/>
      <c r="LC363" s="62"/>
      <c r="LD363" s="62"/>
      <c r="LE363" s="62"/>
      <c r="LF363" s="62"/>
      <c r="LG363" s="62"/>
      <c r="LH363" s="62"/>
      <c r="LI363" s="62"/>
      <c r="LJ363" s="62"/>
      <c r="LK363" s="62"/>
      <c r="LL363" s="62"/>
    </row>
    <row r="364" spans="1:324" x14ac:dyDescent="0.35">
      <c r="A364" s="131">
        <v>360</v>
      </c>
      <c r="B364" s="170"/>
      <c r="C364" s="170"/>
      <c r="D364" s="152">
        <v>263</v>
      </c>
      <c r="E364" s="72" t="str">
        <f>'BVEM Scorecard'!F363</f>
        <v>Wind</v>
      </c>
      <c r="F364" s="96"/>
      <c r="G364" s="96"/>
      <c r="H364" s="96"/>
      <c r="I364" s="96"/>
      <c r="J364" s="66"/>
      <c r="K364" s="66"/>
      <c r="L364" s="66"/>
      <c r="M364" s="66"/>
      <c r="N364" s="66"/>
      <c r="O364" s="66"/>
      <c r="P364" s="66"/>
      <c r="Q364" s="66"/>
      <c r="R364" s="66"/>
      <c r="S364" s="66"/>
      <c r="T364" s="66"/>
      <c r="U364" s="66"/>
      <c r="V364" s="66"/>
      <c r="W364" s="66"/>
      <c r="X364" s="35"/>
      <c r="Y364" s="5"/>
      <c r="Z364" s="5"/>
      <c r="AA364" s="5"/>
      <c r="AB364" s="5"/>
      <c r="AC364" s="5"/>
      <c r="AD364" s="5"/>
      <c r="AE364" s="5"/>
      <c r="AF364" s="5"/>
      <c r="AG364" s="5"/>
      <c r="AH364" s="5"/>
      <c r="AI364" s="5"/>
      <c r="AJ364" s="35"/>
      <c r="AK364" s="35"/>
      <c r="AL364" s="35"/>
      <c r="AM364" s="35"/>
      <c r="AN364" s="62"/>
      <c r="AO364" s="62"/>
      <c r="AP364" s="62"/>
      <c r="AQ364" s="62"/>
      <c r="AR364" s="62"/>
      <c r="AS364" s="62"/>
      <c r="AT364" s="62"/>
      <c r="AU364" s="62"/>
      <c r="AV364" s="62"/>
      <c r="AW364" s="62"/>
      <c r="AX364" s="62"/>
      <c r="AY364" s="62"/>
      <c r="AZ364" s="62"/>
      <c r="BA364" s="62"/>
      <c r="BB364" s="62"/>
      <c r="BC364" s="5"/>
      <c r="BD364" s="5"/>
      <c r="BE364" s="5"/>
      <c r="BF364" s="5"/>
      <c r="BG364" s="5"/>
      <c r="BH364" s="5"/>
      <c r="BI364" s="5"/>
      <c r="BJ364" s="5"/>
      <c r="BK364" s="5"/>
      <c r="BL364" s="5"/>
      <c r="BM364" s="5"/>
      <c r="BN364" s="5"/>
      <c r="BO364" s="5"/>
      <c r="BP364" s="5"/>
      <c r="BQ364" s="5"/>
      <c r="BR364" s="62"/>
      <c r="BS364" s="62"/>
      <c r="BT364" s="62"/>
      <c r="BU364" s="62"/>
      <c r="BV364" s="62"/>
      <c r="BW364" s="62"/>
      <c r="BX364" s="62"/>
      <c r="BY364" s="62"/>
      <c r="BZ364" s="62"/>
      <c r="CA364" s="62"/>
      <c r="CB364" s="62"/>
      <c r="CC364" s="62"/>
      <c r="CD364" s="62"/>
      <c r="CE364" s="62"/>
      <c r="CF364" s="62"/>
      <c r="CG364" s="5"/>
      <c r="CH364" s="5"/>
      <c r="CI364" s="5"/>
      <c r="CJ364" s="5"/>
      <c r="CK364" s="5"/>
      <c r="CL364" s="5"/>
      <c r="CM364" s="5"/>
      <c r="CN364" s="5"/>
      <c r="CO364" s="5"/>
      <c r="CP364" s="5"/>
      <c r="CQ364" s="5"/>
      <c r="CR364" s="5"/>
      <c r="CS364" s="5"/>
      <c r="CT364" s="5"/>
      <c r="CU364" s="5"/>
      <c r="CV364" s="62"/>
      <c r="CW364" s="62"/>
      <c r="CX364" s="62"/>
      <c r="CY364" s="62"/>
      <c r="CZ364" s="62"/>
      <c r="DA364" s="62"/>
      <c r="DB364" s="62"/>
      <c r="DC364" s="62"/>
      <c r="DD364" s="62"/>
      <c r="DE364" s="62"/>
      <c r="DF364" s="62"/>
      <c r="DG364" s="62"/>
      <c r="DH364" s="62"/>
      <c r="DI364" s="62"/>
      <c r="DJ364" s="62"/>
      <c r="DK364" s="5"/>
      <c r="DL364" s="5"/>
      <c r="DM364" s="5"/>
      <c r="DN364" s="5"/>
      <c r="DO364" s="5"/>
      <c r="DP364" s="5"/>
      <c r="DQ364" s="5"/>
      <c r="DR364" s="5"/>
      <c r="DS364" s="5"/>
      <c r="DT364" s="5"/>
      <c r="DU364" s="5"/>
      <c r="DV364" s="5"/>
      <c r="DW364" s="5"/>
      <c r="DX364" s="5"/>
      <c r="DY364" s="5"/>
      <c r="DZ364" s="62"/>
      <c r="EA364" s="62"/>
      <c r="EB364" s="62"/>
      <c r="EC364" s="62"/>
      <c r="ED364" s="62"/>
      <c r="EE364" s="62"/>
      <c r="EF364" s="62"/>
      <c r="EG364" s="62"/>
      <c r="EH364" s="62"/>
      <c r="EI364" s="62"/>
      <c r="EJ364" s="62"/>
      <c r="EK364" s="62"/>
      <c r="EL364" s="62"/>
      <c r="EM364" s="62"/>
      <c r="EN364" s="62"/>
      <c r="EO364" s="5"/>
      <c r="EP364" s="5"/>
      <c r="EQ364" s="5"/>
      <c r="ER364" s="5"/>
      <c r="ES364" s="5"/>
      <c r="ET364" s="5"/>
      <c r="EU364" s="5"/>
      <c r="EV364" s="5"/>
      <c r="EW364" s="5"/>
      <c r="EX364" s="5"/>
      <c r="EY364" s="5"/>
      <c r="EZ364" s="5"/>
      <c r="FA364" s="5"/>
      <c r="FB364" s="5"/>
      <c r="FC364" s="5"/>
      <c r="FD364" s="62"/>
      <c r="FE364" s="62"/>
      <c r="FF364" s="62"/>
      <c r="FG364" s="62"/>
      <c r="FH364" s="62"/>
      <c r="FI364" s="62"/>
      <c r="FJ364" s="62"/>
      <c r="FK364" s="62"/>
      <c r="FL364" s="62"/>
      <c r="FM364" s="62"/>
      <c r="FN364" s="62"/>
      <c r="FO364" s="62"/>
      <c r="FP364" s="62"/>
      <c r="FQ364" s="62"/>
      <c r="FR364" s="62"/>
      <c r="FS364" s="5"/>
      <c r="FT364" s="5"/>
      <c r="FU364" s="5"/>
      <c r="FV364" s="5"/>
      <c r="FW364" s="5"/>
      <c r="FX364" s="5"/>
      <c r="FY364" s="5"/>
      <c r="FZ364" s="5"/>
      <c r="GA364" s="5"/>
      <c r="GB364" s="5"/>
      <c r="GC364" s="5"/>
      <c r="GD364" s="5"/>
      <c r="GE364" s="5"/>
      <c r="GF364" s="5"/>
      <c r="GG364" s="5"/>
      <c r="GH364" s="62"/>
      <c r="GI364" s="62"/>
      <c r="GJ364" s="62"/>
      <c r="GK364" s="62"/>
      <c r="GL364" s="62"/>
      <c r="GM364" s="62"/>
      <c r="GN364" s="62"/>
      <c r="GO364" s="62"/>
      <c r="GP364" s="62"/>
      <c r="GQ364" s="62"/>
      <c r="GR364" s="62"/>
      <c r="GS364" s="62"/>
      <c r="GT364" s="62"/>
      <c r="GU364" s="62"/>
      <c r="GV364" s="62"/>
      <c r="GW364" s="5"/>
      <c r="GX364" s="5"/>
      <c r="GY364" s="5"/>
      <c r="GZ364" s="5"/>
      <c r="HA364" s="5"/>
      <c r="HB364" s="5"/>
      <c r="HC364" s="5"/>
      <c r="HD364" s="5"/>
      <c r="HE364" s="5"/>
      <c r="HF364" s="5"/>
      <c r="HG364" s="5"/>
      <c r="HH364" s="5"/>
      <c r="HI364" s="5"/>
      <c r="HJ364" s="5"/>
      <c r="HK364" s="5"/>
      <c r="HL364" s="62"/>
      <c r="HM364" s="62"/>
      <c r="HN364" s="62"/>
      <c r="HO364" s="62"/>
      <c r="HP364" s="62"/>
      <c r="HQ364" s="62"/>
      <c r="HR364" s="62"/>
      <c r="HS364" s="62"/>
      <c r="HT364" s="62"/>
      <c r="HU364" s="62"/>
      <c r="HV364" s="62"/>
      <c r="HW364" s="62"/>
      <c r="HX364" s="62"/>
      <c r="HY364" s="62"/>
      <c r="HZ364" s="62"/>
      <c r="IA364" s="5"/>
      <c r="IB364" s="5"/>
      <c r="IC364" s="5"/>
      <c r="ID364" s="5"/>
      <c r="IE364" s="5"/>
      <c r="IF364" s="5"/>
      <c r="IG364" s="5"/>
      <c r="IH364" s="5"/>
      <c r="II364" s="5"/>
      <c r="IJ364" s="5"/>
      <c r="IK364" s="5"/>
      <c r="IL364" s="5"/>
      <c r="IM364" s="5"/>
      <c r="IN364" s="5"/>
      <c r="IO364" s="5"/>
      <c r="IP364" s="62"/>
      <c r="IQ364" s="62"/>
      <c r="IR364" s="62"/>
      <c r="IS364" s="62"/>
      <c r="IT364" s="62"/>
      <c r="IU364" s="62"/>
      <c r="IV364" s="62"/>
      <c r="IW364" s="62"/>
      <c r="IX364" s="62"/>
      <c r="IY364" s="62"/>
      <c r="IZ364" s="62"/>
      <c r="JA364" s="62"/>
      <c r="JB364" s="62"/>
      <c r="JC364" s="62"/>
      <c r="JD364" s="62"/>
      <c r="JE364" s="5"/>
      <c r="JF364" s="5"/>
      <c r="JG364" s="5"/>
      <c r="JH364" s="5"/>
      <c r="JI364" s="5"/>
      <c r="JJ364" s="5"/>
      <c r="JK364" s="5"/>
      <c r="JL364" s="5"/>
      <c r="JM364" s="5"/>
      <c r="JN364" s="5"/>
      <c r="JO364" s="5"/>
      <c r="JP364" s="5"/>
      <c r="JQ364" s="5"/>
      <c r="JR364" s="5"/>
      <c r="JS364" s="5"/>
      <c r="JT364" s="62"/>
      <c r="JU364" s="62"/>
      <c r="JV364" s="62"/>
      <c r="JW364" s="62"/>
      <c r="JX364" s="62"/>
      <c r="JY364" s="62"/>
      <c r="JZ364" s="62"/>
      <c r="KA364" s="62"/>
      <c r="KB364" s="62"/>
      <c r="KC364" s="62"/>
      <c r="KD364" s="62"/>
      <c r="KE364" s="62"/>
      <c r="KF364" s="62"/>
      <c r="KG364" s="62"/>
      <c r="KH364" s="62"/>
      <c r="KI364" s="5"/>
      <c r="KJ364" s="5"/>
      <c r="KK364" s="5"/>
      <c r="KL364" s="5"/>
      <c r="KM364" s="5"/>
      <c r="KN364" s="5"/>
      <c r="KO364" s="5"/>
      <c r="KP364" s="5"/>
      <c r="KQ364" s="5"/>
      <c r="KR364" s="5"/>
      <c r="KS364" s="5"/>
      <c r="KT364" s="5"/>
      <c r="KU364" s="5"/>
      <c r="KV364" s="5"/>
      <c r="KW364" s="5"/>
      <c r="KX364" s="62"/>
      <c r="KY364" s="62"/>
      <c r="KZ364" s="62"/>
      <c r="LA364" s="62"/>
      <c r="LB364" s="62"/>
      <c r="LC364" s="62"/>
      <c r="LD364" s="62"/>
      <c r="LE364" s="62"/>
      <c r="LF364" s="62"/>
      <c r="LG364" s="62"/>
      <c r="LH364" s="62"/>
      <c r="LI364" s="62"/>
      <c r="LJ364" s="62"/>
      <c r="LK364" s="62"/>
      <c r="LL364" s="62"/>
    </row>
    <row r="365" spans="1:324" x14ac:dyDescent="0.35">
      <c r="A365" s="131">
        <v>361</v>
      </c>
      <c r="B365" s="170"/>
      <c r="C365" s="170"/>
      <c r="D365" s="152">
        <v>264</v>
      </c>
      <c r="E365" s="72" t="str">
        <f>'BVEM Scorecard'!F364</f>
        <v>Wind</v>
      </c>
      <c r="F365" s="96"/>
      <c r="G365" s="96"/>
      <c r="H365" s="96"/>
      <c r="I365" s="96"/>
      <c r="J365" s="66"/>
      <c r="K365" s="66"/>
      <c r="L365" s="66"/>
      <c r="M365" s="66"/>
      <c r="N365" s="66"/>
      <c r="O365" s="66"/>
      <c r="P365" s="66"/>
      <c r="Q365" s="66"/>
      <c r="R365" s="66"/>
      <c r="S365" s="66"/>
      <c r="T365" s="66"/>
      <c r="U365" s="66"/>
      <c r="V365" s="66"/>
      <c r="W365" s="66"/>
      <c r="X365" s="35"/>
      <c r="Y365" s="5"/>
      <c r="Z365" s="5"/>
      <c r="AA365" s="5"/>
      <c r="AB365" s="5"/>
      <c r="AC365" s="5"/>
      <c r="AD365" s="5"/>
      <c r="AE365" s="5"/>
      <c r="AF365" s="5"/>
      <c r="AG365" s="5"/>
      <c r="AH365" s="5"/>
      <c r="AI365" s="5"/>
      <c r="AJ365" s="35"/>
      <c r="AK365" s="35"/>
      <c r="AL365" s="35"/>
      <c r="AM365" s="35"/>
      <c r="AN365" s="62"/>
      <c r="AO365" s="62"/>
      <c r="AP365" s="62"/>
      <c r="AQ365" s="62"/>
      <c r="AR365" s="62"/>
      <c r="AS365" s="62"/>
      <c r="AT365" s="62"/>
      <c r="AU365" s="62"/>
      <c r="AV365" s="62"/>
      <c r="AW365" s="62"/>
      <c r="AX365" s="62"/>
      <c r="AY365" s="62"/>
      <c r="AZ365" s="62"/>
      <c r="BA365" s="62"/>
      <c r="BB365" s="62"/>
      <c r="BC365" s="5"/>
      <c r="BD365" s="5"/>
      <c r="BE365" s="5"/>
      <c r="BF365" s="5"/>
      <c r="BG365" s="5"/>
      <c r="BH365" s="5"/>
      <c r="BI365" s="5"/>
      <c r="BJ365" s="5"/>
      <c r="BK365" s="5"/>
      <c r="BL365" s="5"/>
      <c r="BM365" s="5"/>
      <c r="BN365" s="5"/>
      <c r="BO365" s="5"/>
      <c r="BP365" s="5"/>
      <c r="BQ365" s="5"/>
      <c r="BR365" s="62"/>
      <c r="BS365" s="62"/>
      <c r="BT365" s="62"/>
      <c r="BU365" s="62"/>
      <c r="BV365" s="62"/>
      <c r="BW365" s="62"/>
      <c r="BX365" s="62"/>
      <c r="BY365" s="62"/>
      <c r="BZ365" s="62"/>
      <c r="CA365" s="62"/>
      <c r="CB365" s="62"/>
      <c r="CC365" s="62"/>
      <c r="CD365" s="62"/>
      <c r="CE365" s="62"/>
      <c r="CF365" s="62"/>
      <c r="CG365" s="5"/>
      <c r="CH365" s="5"/>
      <c r="CI365" s="5"/>
      <c r="CJ365" s="5"/>
      <c r="CK365" s="5"/>
      <c r="CL365" s="5"/>
      <c r="CM365" s="5"/>
      <c r="CN365" s="5"/>
      <c r="CO365" s="5"/>
      <c r="CP365" s="5"/>
      <c r="CQ365" s="5"/>
      <c r="CR365" s="5"/>
      <c r="CS365" s="5"/>
      <c r="CT365" s="5"/>
      <c r="CU365" s="5"/>
      <c r="CV365" s="62"/>
      <c r="CW365" s="62"/>
      <c r="CX365" s="62"/>
      <c r="CY365" s="62"/>
      <c r="CZ365" s="62"/>
      <c r="DA365" s="62"/>
      <c r="DB365" s="62"/>
      <c r="DC365" s="62"/>
      <c r="DD365" s="62"/>
      <c r="DE365" s="62"/>
      <c r="DF365" s="62"/>
      <c r="DG365" s="62"/>
      <c r="DH365" s="62"/>
      <c r="DI365" s="62"/>
      <c r="DJ365" s="62"/>
      <c r="DK365" s="5"/>
      <c r="DL365" s="5"/>
      <c r="DM365" s="5"/>
      <c r="DN365" s="5"/>
      <c r="DO365" s="5"/>
      <c r="DP365" s="5"/>
      <c r="DQ365" s="5"/>
      <c r="DR365" s="5"/>
      <c r="DS365" s="5"/>
      <c r="DT365" s="5"/>
      <c r="DU365" s="5"/>
      <c r="DV365" s="5"/>
      <c r="DW365" s="5"/>
      <c r="DX365" s="5"/>
      <c r="DY365" s="5"/>
      <c r="DZ365" s="62"/>
      <c r="EA365" s="62"/>
      <c r="EB365" s="62"/>
      <c r="EC365" s="62"/>
      <c r="ED365" s="62"/>
      <c r="EE365" s="62"/>
      <c r="EF365" s="62"/>
      <c r="EG365" s="62"/>
      <c r="EH365" s="62"/>
      <c r="EI365" s="62"/>
      <c r="EJ365" s="62"/>
      <c r="EK365" s="62"/>
      <c r="EL365" s="62"/>
      <c r="EM365" s="62"/>
      <c r="EN365" s="62"/>
      <c r="EO365" s="5"/>
      <c r="EP365" s="5"/>
      <c r="EQ365" s="5"/>
      <c r="ER365" s="5"/>
      <c r="ES365" s="5"/>
      <c r="ET365" s="5"/>
      <c r="EU365" s="5"/>
      <c r="EV365" s="5"/>
      <c r="EW365" s="5"/>
      <c r="EX365" s="5"/>
      <c r="EY365" s="5"/>
      <c r="EZ365" s="5"/>
      <c r="FA365" s="5"/>
      <c r="FB365" s="5"/>
      <c r="FC365" s="5"/>
      <c r="FD365" s="62"/>
      <c r="FE365" s="62"/>
      <c r="FF365" s="62"/>
      <c r="FG365" s="62"/>
      <c r="FH365" s="62"/>
      <c r="FI365" s="62"/>
      <c r="FJ365" s="62"/>
      <c r="FK365" s="62"/>
      <c r="FL365" s="62"/>
      <c r="FM365" s="62"/>
      <c r="FN365" s="62"/>
      <c r="FO365" s="62"/>
      <c r="FP365" s="62"/>
      <c r="FQ365" s="62"/>
      <c r="FR365" s="62"/>
      <c r="FS365" s="5"/>
      <c r="FT365" s="5"/>
      <c r="FU365" s="5"/>
      <c r="FV365" s="5"/>
      <c r="FW365" s="5"/>
      <c r="FX365" s="5"/>
      <c r="FY365" s="5"/>
      <c r="FZ365" s="5"/>
      <c r="GA365" s="5"/>
      <c r="GB365" s="5"/>
      <c r="GC365" s="5"/>
      <c r="GD365" s="5"/>
      <c r="GE365" s="5"/>
      <c r="GF365" s="5"/>
      <c r="GG365" s="5"/>
      <c r="GH365" s="62"/>
      <c r="GI365" s="62"/>
      <c r="GJ365" s="62"/>
      <c r="GK365" s="62"/>
      <c r="GL365" s="62"/>
      <c r="GM365" s="62"/>
      <c r="GN365" s="62"/>
      <c r="GO365" s="62"/>
      <c r="GP365" s="62"/>
      <c r="GQ365" s="62"/>
      <c r="GR365" s="62"/>
      <c r="GS365" s="62"/>
      <c r="GT365" s="62"/>
      <c r="GU365" s="62"/>
      <c r="GV365" s="62"/>
      <c r="GW365" s="5"/>
      <c r="GX365" s="5"/>
      <c r="GY365" s="5"/>
      <c r="GZ365" s="5"/>
      <c r="HA365" s="5"/>
      <c r="HB365" s="5"/>
      <c r="HC365" s="5"/>
      <c r="HD365" s="5"/>
      <c r="HE365" s="5"/>
      <c r="HF365" s="5"/>
      <c r="HG365" s="5"/>
      <c r="HH365" s="5"/>
      <c r="HI365" s="5"/>
      <c r="HJ365" s="5"/>
      <c r="HK365" s="5"/>
      <c r="HL365" s="62"/>
      <c r="HM365" s="62"/>
      <c r="HN365" s="62"/>
      <c r="HO365" s="62"/>
      <c r="HP365" s="62"/>
      <c r="HQ365" s="62"/>
      <c r="HR365" s="62"/>
      <c r="HS365" s="62"/>
      <c r="HT365" s="62"/>
      <c r="HU365" s="62"/>
      <c r="HV365" s="62"/>
      <c r="HW365" s="62"/>
      <c r="HX365" s="62"/>
      <c r="HY365" s="62"/>
      <c r="HZ365" s="62"/>
      <c r="IA365" s="5"/>
      <c r="IB365" s="5"/>
      <c r="IC365" s="5"/>
      <c r="ID365" s="5"/>
      <c r="IE365" s="5"/>
      <c r="IF365" s="5"/>
      <c r="IG365" s="5"/>
      <c r="IH365" s="5"/>
      <c r="II365" s="5"/>
      <c r="IJ365" s="5"/>
      <c r="IK365" s="5"/>
      <c r="IL365" s="5"/>
      <c r="IM365" s="5"/>
      <c r="IN365" s="5"/>
      <c r="IO365" s="5"/>
      <c r="IP365" s="62"/>
      <c r="IQ365" s="62"/>
      <c r="IR365" s="62"/>
      <c r="IS365" s="62"/>
      <c r="IT365" s="62"/>
      <c r="IU365" s="62"/>
      <c r="IV365" s="62"/>
      <c r="IW365" s="62"/>
      <c r="IX365" s="62"/>
      <c r="IY365" s="62"/>
      <c r="IZ365" s="62"/>
      <c r="JA365" s="62"/>
      <c r="JB365" s="62"/>
      <c r="JC365" s="62"/>
      <c r="JD365" s="62"/>
      <c r="JE365" s="5"/>
      <c r="JF365" s="5"/>
      <c r="JG365" s="5"/>
      <c r="JH365" s="5"/>
      <c r="JI365" s="5"/>
      <c r="JJ365" s="5"/>
      <c r="JK365" s="5"/>
      <c r="JL365" s="5"/>
      <c r="JM365" s="5"/>
      <c r="JN365" s="5"/>
      <c r="JO365" s="5"/>
      <c r="JP365" s="5"/>
      <c r="JQ365" s="5"/>
      <c r="JR365" s="5"/>
      <c r="JS365" s="5"/>
      <c r="JT365" s="62"/>
      <c r="JU365" s="62"/>
      <c r="JV365" s="62"/>
      <c r="JW365" s="62"/>
      <c r="JX365" s="62"/>
      <c r="JY365" s="62"/>
      <c r="JZ365" s="62"/>
      <c r="KA365" s="62"/>
      <c r="KB365" s="62"/>
      <c r="KC365" s="62"/>
      <c r="KD365" s="62"/>
      <c r="KE365" s="62"/>
      <c r="KF365" s="62"/>
      <c r="KG365" s="62"/>
      <c r="KH365" s="62"/>
      <c r="KI365" s="5"/>
      <c r="KJ365" s="5"/>
      <c r="KK365" s="5"/>
      <c r="KL365" s="5"/>
      <c r="KM365" s="5"/>
      <c r="KN365" s="5"/>
      <c r="KO365" s="5"/>
      <c r="KP365" s="5"/>
      <c r="KQ365" s="5"/>
      <c r="KR365" s="5"/>
      <c r="KS365" s="5"/>
      <c r="KT365" s="5"/>
      <c r="KU365" s="5"/>
      <c r="KV365" s="5"/>
      <c r="KW365" s="5"/>
      <c r="KX365" s="62"/>
      <c r="KY365" s="62"/>
      <c r="KZ365" s="62"/>
      <c r="LA365" s="62"/>
      <c r="LB365" s="62"/>
      <c r="LC365" s="62"/>
      <c r="LD365" s="62"/>
      <c r="LE365" s="62"/>
      <c r="LF365" s="62"/>
      <c r="LG365" s="62"/>
      <c r="LH365" s="62"/>
      <c r="LI365" s="62"/>
      <c r="LJ365" s="62"/>
      <c r="LK365" s="62"/>
      <c r="LL365" s="62"/>
    </row>
    <row r="366" spans="1:324" x14ac:dyDescent="0.35">
      <c r="A366" s="131">
        <v>362</v>
      </c>
      <c r="B366" s="170"/>
      <c r="C366" s="170"/>
      <c r="D366" s="152">
        <v>1050</v>
      </c>
      <c r="E366" s="72" t="str">
        <f>'BVEM Scorecard'!F365</f>
        <v>Storage</v>
      </c>
      <c r="F366" s="96"/>
      <c r="G366" s="96"/>
      <c r="H366" s="96"/>
      <c r="I366" s="96"/>
      <c r="J366" s="66"/>
      <c r="K366" s="66"/>
      <c r="L366" s="66"/>
      <c r="M366" s="66"/>
      <c r="N366" s="66"/>
      <c r="O366" s="66"/>
      <c r="P366" s="66"/>
      <c r="Q366" s="66"/>
      <c r="R366" s="66"/>
      <c r="S366" s="66"/>
      <c r="T366" s="66"/>
      <c r="U366" s="66"/>
      <c r="V366" s="66"/>
      <c r="W366" s="66"/>
      <c r="X366" s="35"/>
      <c r="Y366" s="5"/>
      <c r="Z366" s="5"/>
      <c r="AA366" s="5"/>
      <c r="AB366" s="5"/>
      <c r="AC366" s="5"/>
      <c r="AD366" s="5"/>
      <c r="AE366" s="5"/>
      <c r="AF366" s="5"/>
      <c r="AG366" s="5"/>
      <c r="AH366" s="5"/>
      <c r="AI366" s="5"/>
      <c r="AJ366" s="35"/>
      <c r="AK366" s="35"/>
      <c r="AL366" s="35"/>
      <c r="AM366" s="35"/>
      <c r="AN366" s="62"/>
      <c r="AO366" s="62"/>
      <c r="AP366" s="62"/>
      <c r="AQ366" s="62"/>
      <c r="AR366" s="62"/>
      <c r="AS366" s="62"/>
      <c r="AT366" s="62"/>
      <c r="AU366" s="62"/>
      <c r="AV366" s="62"/>
      <c r="AW366" s="62"/>
      <c r="AX366" s="62"/>
      <c r="AY366" s="62"/>
      <c r="AZ366" s="62"/>
      <c r="BA366" s="62"/>
      <c r="BB366" s="62"/>
      <c r="BC366" s="5"/>
      <c r="BD366" s="5"/>
      <c r="BE366" s="5"/>
      <c r="BF366" s="5"/>
      <c r="BG366" s="5"/>
      <c r="BH366" s="5"/>
      <c r="BI366" s="5"/>
      <c r="BJ366" s="5"/>
      <c r="BK366" s="5"/>
      <c r="BL366" s="5"/>
      <c r="BM366" s="5"/>
      <c r="BN366" s="5"/>
      <c r="BO366" s="5"/>
      <c r="BP366" s="5"/>
      <c r="BQ366" s="5"/>
      <c r="BR366" s="62"/>
      <c r="BS366" s="62"/>
      <c r="BT366" s="62"/>
      <c r="BU366" s="62"/>
      <c r="BV366" s="62"/>
      <c r="BW366" s="62"/>
      <c r="BX366" s="62"/>
      <c r="BY366" s="62"/>
      <c r="BZ366" s="62"/>
      <c r="CA366" s="62"/>
      <c r="CB366" s="62"/>
      <c r="CC366" s="62"/>
      <c r="CD366" s="62"/>
      <c r="CE366" s="62"/>
      <c r="CF366" s="62"/>
      <c r="CG366" s="5"/>
      <c r="CH366" s="5"/>
      <c r="CI366" s="5"/>
      <c r="CJ366" s="5"/>
      <c r="CK366" s="5"/>
      <c r="CL366" s="5"/>
      <c r="CM366" s="5"/>
      <c r="CN366" s="5"/>
      <c r="CO366" s="5"/>
      <c r="CP366" s="5"/>
      <c r="CQ366" s="5"/>
      <c r="CR366" s="5"/>
      <c r="CS366" s="5"/>
      <c r="CT366" s="5"/>
      <c r="CU366" s="5"/>
      <c r="CV366" s="62"/>
      <c r="CW366" s="62"/>
      <c r="CX366" s="62"/>
      <c r="CY366" s="62"/>
      <c r="CZ366" s="62"/>
      <c r="DA366" s="62"/>
      <c r="DB366" s="62"/>
      <c r="DC366" s="62"/>
      <c r="DD366" s="62"/>
      <c r="DE366" s="62"/>
      <c r="DF366" s="62"/>
      <c r="DG366" s="62"/>
      <c r="DH366" s="62"/>
      <c r="DI366" s="62"/>
      <c r="DJ366" s="62"/>
      <c r="DK366" s="5"/>
      <c r="DL366" s="5"/>
      <c r="DM366" s="5"/>
      <c r="DN366" s="5"/>
      <c r="DO366" s="5"/>
      <c r="DP366" s="5"/>
      <c r="DQ366" s="5"/>
      <c r="DR366" s="5"/>
      <c r="DS366" s="5"/>
      <c r="DT366" s="5"/>
      <c r="DU366" s="5"/>
      <c r="DV366" s="5"/>
      <c r="DW366" s="5"/>
      <c r="DX366" s="5"/>
      <c r="DY366" s="5"/>
      <c r="DZ366" s="62"/>
      <c r="EA366" s="62"/>
      <c r="EB366" s="62"/>
      <c r="EC366" s="62"/>
      <c r="ED366" s="62"/>
      <c r="EE366" s="62"/>
      <c r="EF366" s="62"/>
      <c r="EG366" s="62"/>
      <c r="EH366" s="62"/>
      <c r="EI366" s="62"/>
      <c r="EJ366" s="62"/>
      <c r="EK366" s="62"/>
      <c r="EL366" s="62"/>
      <c r="EM366" s="62"/>
      <c r="EN366" s="62"/>
      <c r="EO366" s="5"/>
      <c r="EP366" s="5"/>
      <c r="EQ366" s="5"/>
      <c r="ER366" s="5"/>
      <c r="ES366" s="5"/>
      <c r="ET366" s="5"/>
      <c r="EU366" s="5"/>
      <c r="EV366" s="5"/>
      <c r="EW366" s="5"/>
      <c r="EX366" s="5"/>
      <c r="EY366" s="5"/>
      <c r="EZ366" s="5"/>
      <c r="FA366" s="5"/>
      <c r="FB366" s="5"/>
      <c r="FC366" s="5"/>
      <c r="FD366" s="62"/>
      <c r="FE366" s="62"/>
      <c r="FF366" s="62"/>
      <c r="FG366" s="62"/>
      <c r="FH366" s="62"/>
      <c r="FI366" s="62"/>
      <c r="FJ366" s="62"/>
      <c r="FK366" s="62"/>
      <c r="FL366" s="62"/>
      <c r="FM366" s="62"/>
      <c r="FN366" s="62"/>
      <c r="FO366" s="62"/>
      <c r="FP366" s="62"/>
      <c r="FQ366" s="62"/>
      <c r="FR366" s="62"/>
      <c r="FS366" s="5"/>
      <c r="FT366" s="5"/>
      <c r="FU366" s="5"/>
      <c r="FV366" s="5"/>
      <c r="FW366" s="5"/>
      <c r="FX366" s="5"/>
      <c r="FY366" s="5"/>
      <c r="FZ366" s="5"/>
      <c r="GA366" s="5"/>
      <c r="GB366" s="5"/>
      <c r="GC366" s="5"/>
      <c r="GD366" s="5"/>
      <c r="GE366" s="5"/>
      <c r="GF366" s="5"/>
      <c r="GG366" s="5"/>
      <c r="GH366" s="62"/>
      <c r="GI366" s="62"/>
      <c r="GJ366" s="62"/>
      <c r="GK366" s="62"/>
      <c r="GL366" s="62"/>
      <c r="GM366" s="62"/>
      <c r="GN366" s="62"/>
      <c r="GO366" s="62"/>
      <c r="GP366" s="62"/>
      <c r="GQ366" s="62"/>
      <c r="GR366" s="62"/>
      <c r="GS366" s="62"/>
      <c r="GT366" s="62"/>
      <c r="GU366" s="62"/>
      <c r="GV366" s="62"/>
      <c r="GW366" s="5"/>
      <c r="GX366" s="5"/>
      <c r="GY366" s="5"/>
      <c r="GZ366" s="5"/>
      <c r="HA366" s="5"/>
      <c r="HB366" s="5"/>
      <c r="HC366" s="5"/>
      <c r="HD366" s="5"/>
      <c r="HE366" s="5"/>
      <c r="HF366" s="5"/>
      <c r="HG366" s="5"/>
      <c r="HH366" s="5"/>
      <c r="HI366" s="5"/>
      <c r="HJ366" s="5"/>
      <c r="HK366" s="5"/>
      <c r="HL366" s="62"/>
      <c r="HM366" s="62"/>
      <c r="HN366" s="62"/>
      <c r="HO366" s="62"/>
      <c r="HP366" s="62"/>
      <c r="HQ366" s="62"/>
      <c r="HR366" s="62"/>
      <c r="HS366" s="62"/>
      <c r="HT366" s="62"/>
      <c r="HU366" s="62"/>
      <c r="HV366" s="62"/>
      <c r="HW366" s="62"/>
      <c r="HX366" s="62"/>
      <c r="HY366" s="62"/>
      <c r="HZ366" s="62"/>
      <c r="IA366" s="5"/>
      <c r="IB366" s="5"/>
      <c r="IC366" s="5"/>
      <c r="ID366" s="5"/>
      <c r="IE366" s="5"/>
      <c r="IF366" s="5"/>
      <c r="IG366" s="5"/>
      <c r="IH366" s="5"/>
      <c r="II366" s="5"/>
      <c r="IJ366" s="5"/>
      <c r="IK366" s="5"/>
      <c r="IL366" s="5"/>
      <c r="IM366" s="5"/>
      <c r="IN366" s="5"/>
      <c r="IO366" s="5"/>
      <c r="IP366" s="62"/>
      <c r="IQ366" s="62"/>
      <c r="IR366" s="62"/>
      <c r="IS366" s="62"/>
      <c r="IT366" s="62"/>
      <c r="IU366" s="62"/>
      <c r="IV366" s="62"/>
      <c r="IW366" s="62"/>
      <c r="IX366" s="62"/>
      <c r="IY366" s="62"/>
      <c r="IZ366" s="62"/>
      <c r="JA366" s="62"/>
      <c r="JB366" s="62"/>
      <c r="JC366" s="62"/>
      <c r="JD366" s="62"/>
      <c r="JE366" s="5"/>
      <c r="JF366" s="5"/>
      <c r="JG366" s="5"/>
      <c r="JH366" s="5"/>
      <c r="JI366" s="5"/>
      <c r="JJ366" s="5"/>
      <c r="JK366" s="5"/>
      <c r="JL366" s="5"/>
      <c r="JM366" s="5"/>
      <c r="JN366" s="5"/>
      <c r="JO366" s="5"/>
      <c r="JP366" s="5"/>
      <c r="JQ366" s="5"/>
      <c r="JR366" s="5"/>
      <c r="JS366" s="5"/>
      <c r="JT366" s="62"/>
      <c r="JU366" s="62"/>
      <c r="JV366" s="62"/>
      <c r="JW366" s="62"/>
      <c r="JX366" s="62"/>
      <c r="JY366" s="62"/>
      <c r="JZ366" s="62"/>
      <c r="KA366" s="62"/>
      <c r="KB366" s="62"/>
      <c r="KC366" s="62"/>
      <c r="KD366" s="62"/>
      <c r="KE366" s="62"/>
      <c r="KF366" s="62"/>
      <c r="KG366" s="62"/>
      <c r="KH366" s="62"/>
      <c r="KI366" s="5"/>
      <c r="KJ366" s="5"/>
      <c r="KK366" s="5"/>
      <c r="KL366" s="5"/>
      <c r="KM366" s="5"/>
      <c r="KN366" s="5"/>
      <c r="KO366" s="5"/>
      <c r="KP366" s="5"/>
      <c r="KQ366" s="5"/>
      <c r="KR366" s="5"/>
      <c r="KS366" s="5"/>
      <c r="KT366" s="5"/>
      <c r="KU366" s="5"/>
      <c r="KV366" s="5"/>
      <c r="KW366" s="5"/>
      <c r="KX366" s="62"/>
      <c r="KY366" s="62"/>
      <c r="KZ366" s="62"/>
      <c r="LA366" s="62"/>
      <c r="LB366" s="62"/>
      <c r="LC366" s="62"/>
      <c r="LD366" s="62"/>
      <c r="LE366" s="62"/>
      <c r="LF366" s="62"/>
      <c r="LG366" s="62"/>
      <c r="LH366" s="62"/>
      <c r="LI366" s="62"/>
      <c r="LJ366" s="62"/>
      <c r="LK366" s="62"/>
      <c r="LL366" s="62"/>
    </row>
    <row r="367" spans="1:324" x14ac:dyDescent="0.35">
      <c r="A367" s="131">
        <v>363</v>
      </c>
      <c r="B367" s="170"/>
      <c r="C367" s="170"/>
      <c r="D367" s="152">
        <v>1086</v>
      </c>
      <c r="E367" s="72" t="str">
        <f>'BVEM Scorecard'!F366</f>
        <v>Wind</v>
      </c>
      <c r="F367" s="96">
        <f t="shared" si="338"/>
        <v>0</v>
      </c>
      <c r="G367" s="96">
        <f t="shared" si="339"/>
        <v>0</v>
      </c>
      <c r="H367" s="96">
        <f t="shared" si="340"/>
        <v>1</v>
      </c>
      <c r="I367" s="96">
        <f t="shared" si="341"/>
        <v>1</v>
      </c>
      <c r="J367" s="66"/>
      <c r="K367" s="66"/>
      <c r="L367" s="66"/>
      <c r="M367" s="66"/>
      <c r="N367" s="66"/>
      <c r="O367" s="66"/>
      <c r="P367" s="66"/>
      <c r="Q367" s="66"/>
      <c r="R367" s="66"/>
      <c r="S367" s="66"/>
      <c r="T367" s="66"/>
      <c r="U367" s="66"/>
      <c r="V367" s="66">
        <f t="shared" si="343"/>
        <v>0</v>
      </c>
      <c r="W367" s="66">
        <f t="shared" si="344"/>
        <v>0</v>
      </c>
      <c r="X367" s="35" t="s">
        <v>84</v>
      </c>
      <c r="Y367" s="5">
        <v>1</v>
      </c>
      <c r="Z367" s="5"/>
      <c r="AA367" s="5"/>
      <c r="AB367" s="5"/>
      <c r="AC367" s="5"/>
      <c r="AD367" s="5"/>
      <c r="AE367" s="5"/>
      <c r="AF367" s="5"/>
      <c r="AG367" s="5"/>
      <c r="AH367" s="5"/>
      <c r="AI367" s="5"/>
      <c r="AJ367" s="35">
        <v>5</v>
      </c>
      <c r="AK367" s="35" t="str">
        <f t="shared" ref="AK367:AK368" si="377">IFERROR(Z367/SUM($Z367,$AP367,$BE367,$BT367,$CI367,$CX367,$DM367,$EB367,$EQ367,$FF367,$FU367,$GJ367,$GY367,$HN367,$IC367,$IR367,$JG367,$JV367,$KK367,$KZ367),"")</f>
        <v/>
      </c>
      <c r="AL367" s="35">
        <v>1</v>
      </c>
      <c r="AM367" s="35"/>
      <c r="AN367" s="62"/>
      <c r="AO367" s="62"/>
      <c r="AP367" s="62"/>
      <c r="AQ367" s="62"/>
      <c r="AR367" s="62"/>
      <c r="AS367" s="62"/>
      <c r="AT367" s="62"/>
      <c r="AU367" s="62"/>
      <c r="AV367" s="62"/>
      <c r="AW367" s="62"/>
      <c r="AX367" s="62"/>
      <c r="AY367" s="62"/>
      <c r="AZ367" s="62"/>
      <c r="BA367" s="62"/>
      <c r="BB367" s="62"/>
      <c r="BC367" s="5"/>
      <c r="BD367" s="5"/>
      <c r="BE367" s="5"/>
      <c r="BF367" s="5"/>
      <c r="BG367" s="5"/>
      <c r="BH367" s="5"/>
      <c r="BI367" s="5"/>
      <c r="BJ367" s="5"/>
      <c r="BK367" s="5"/>
      <c r="BL367" s="5"/>
      <c r="BM367" s="5"/>
      <c r="BN367" s="5"/>
      <c r="BO367" s="5"/>
      <c r="BP367" s="5"/>
      <c r="BQ367" s="5"/>
      <c r="BR367" s="62"/>
      <c r="BS367" s="62"/>
      <c r="BT367" s="62"/>
      <c r="BU367" s="62"/>
      <c r="BV367" s="62"/>
      <c r="BW367" s="62"/>
      <c r="BX367" s="62"/>
      <c r="BY367" s="62"/>
      <c r="BZ367" s="62"/>
      <c r="CA367" s="62"/>
      <c r="CB367" s="62"/>
      <c r="CC367" s="62"/>
      <c r="CD367" s="62"/>
      <c r="CE367" s="62"/>
      <c r="CF367" s="62"/>
      <c r="CG367" s="5"/>
      <c r="CH367" s="5"/>
      <c r="CI367" s="5"/>
      <c r="CJ367" s="5"/>
      <c r="CK367" s="5"/>
      <c r="CL367" s="5"/>
      <c r="CM367" s="5"/>
      <c r="CN367" s="5"/>
      <c r="CO367" s="5"/>
      <c r="CP367" s="5"/>
      <c r="CQ367" s="5"/>
      <c r="CR367" s="5"/>
      <c r="CS367" s="5"/>
      <c r="CT367" s="5"/>
      <c r="CU367" s="5"/>
      <c r="CV367" s="62"/>
      <c r="CW367" s="62"/>
      <c r="CX367" s="62"/>
      <c r="CY367" s="62"/>
      <c r="CZ367" s="62"/>
      <c r="DA367" s="62"/>
      <c r="DB367" s="62"/>
      <c r="DC367" s="62"/>
      <c r="DD367" s="62"/>
      <c r="DE367" s="62"/>
      <c r="DF367" s="62"/>
      <c r="DG367" s="62"/>
      <c r="DH367" s="62"/>
      <c r="DI367" s="62"/>
      <c r="DJ367" s="62"/>
      <c r="DK367" s="5"/>
      <c r="DL367" s="5"/>
      <c r="DM367" s="5"/>
      <c r="DN367" s="5"/>
      <c r="DO367" s="5"/>
      <c r="DP367" s="5"/>
      <c r="DQ367" s="5"/>
      <c r="DR367" s="5"/>
      <c r="DS367" s="5"/>
      <c r="DT367" s="5"/>
      <c r="DU367" s="5"/>
      <c r="DV367" s="5"/>
      <c r="DW367" s="5"/>
      <c r="DX367" s="5"/>
      <c r="DY367" s="5"/>
      <c r="DZ367" s="62"/>
      <c r="EA367" s="62"/>
      <c r="EB367" s="62"/>
      <c r="EC367" s="62"/>
      <c r="ED367" s="62"/>
      <c r="EE367" s="62"/>
      <c r="EF367" s="62"/>
      <c r="EG367" s="62"/>
      <c r="EH367" s="62"/>
      <c r="EI367" s="62"/>
      <c r="EJ367" s="62"/>
      <c r="EK367" s="62"/>
      <c r="EL367" s="62"/>
      <c r="EM367" s="62"/>
      <c r="EN367" s="62"/>
      <c r="EO367" s="5"/>
      <c r="EP367" s="5"/>
      <c r="EQ367" s="5"/>
      <c r="ER367" s="5"/>
      <c r="ES367" s="5"/>
      <c r="ET367" s="5"/>
      <c r="EU367" s="5"/>
      <c r="EV367" s="5"/>
      <c r="EW367" s="5"/>
      <c r="EX367" s="5"/>
      <c r="EY367" s="5"/>
      <c r="EZ367" s="5"/>
      <c r="FA367" s="5"/>
      <c r="FB367" s="5"/>
      <c r="FC367" s="5"/>
      <c r="FD367" s="62"/>
      <c r="FE367" s="62"/>
      <c r="FF367" s="62"/>
      <c r="FG367" s="62"/>
      <c r="FH367" s="62"/>
      <c r="FI367" s="62"/>
      <c r="FJ367" s="62"/>
      <c r="FK367" s="62"/>
      <c r="FL367" s="62"/>
      <c r="FM367" s="62"/>
      <c r="FN367" s="62"/>
      <c r="FO367" s="62"/>
      <c r="FP367" s="62"/>
      <c r="FQ367" s="62"/>
      <c r="FR367" s="62"/>
      <c r="FS367" s="5"/>
      <c r="FT367" s="5"/>
      <c r="FU367" s="5"/>
      <c r="FV367" s="5"/>
      <c r="FW367" s="5"/>
      <c r="FX367" s="5"/>
      <c r="FY367" s="5"/>
      <c r="FZ367" s="5"/>
      <c r="GA367" s="5"/>
      <c r="GB367" s="5"/>
      <c r="GC367" s="5"/>
      <c r="GD367" s="5"/>
      <c r="GE367" s="5"/>
      <c r="GF367" s="5"/>
      <c r="GG367" s="5"/>
      <c r="GH367" s="62"/>
      <c r="GI367" s="62"/>
      <c r="GJ367" s="62"/>
      <c r="GK367" s="62"/>
      <c r="GL367" s="62"/>
      <c r="GM367" s="62"/>
      <c r="GN367" s="62"/>
      <c r="GO367" s="62"/>
      <c r="GP367" s="62"/>
      <c r="GQ367" s="62"/>
      <c r="GR367" s="62"/>
      <c r="GS367" s="62"/>
      <c r="GT367" s="62"/>
      <c r="GU367" s="62"/>
      <c r="GV367" s="62"/>
      <c r="GW367" s="5"/>
      <c r="GX367" s="5"/>
      <c r="GY367" s="5"/>
      <c r="GZ367" s="5"/>
      <c r="HA367" s="5"/>
      <c r="HB367" s="5"/>
      <c r="HC367" s="5"/>
      <c r="HD367" s="5"/>
      <c r="HE367" s="5"/>
      <c r="HF367" s="5"/>
      <c r="HG367" s="5"/>
      <c r="HH367" s="5"/>
      <c r="HI367" s="5"/>
      <c r="HJ367" s="5"/>
      <c r="HK367" s="5"/>
      <c r="HL367" s="62"/>
      <c r="HM367" s="62"/>
      <c r="HN367" s="62"/>
      <c r="HO367" s="62"/>
      <c r="HP367" s="62"/>
      <c r="HQ367" s="62"/>
      <c r="HR367" s="62"/>
      <c r="HS367" s="62"/>
      <c r="HT367" s="62"/>
      <c r="HU367" s="62"/>
      <c r="HV367" s="62"/>
      <c r="HW367" s="62"/>
      <c r="HX367" s="62"/>
      <c r="HY367" s="62"/>
      <c r="HZ367" s="62"/>
      <c r="IA367" s="5"/>
      <c r="IB367" s="5"/>
      <c r="IC367" s="5"/>
      <c r="ID367" s="5"/>
      <c r="IE367" s="5"/>
      <c r="IF367" s="5"/>
      <c r="IG367" s="5"/>
      <c r="IH367" s="5"/>
      <c r="II367" s="5"/>
      <c r="IJ367" s="5"/>
      <c r="IK367" s="5"/>
      <c r="IL367" s="5"/>
      <c r="IM367" s="5"/>
      <c r="IN367" s="5"/>
      <c r="IO367" s="5"/>
      <c r="IP367" s="62"/>
      <c r="IQ367" s="62"/>
      <c r="IR367" s="62"/>
      <c r="IS367" s="62"/>
      <c r="IT367" s="62"/>
      <c r="IU367" s="62"/>
      <c r="IV367" s="62"/>
      <c r="IW367" s="62"/>
      <c r="IX367" s="62"/>
      <c r="IY367" s="62"/>
      <c r="IZ367" s="62"/>
      <c r="JA367" s="62"/>
      <c r="JB367" s="62"/>
      <c r="JC367" s="62"/>
      <c r="JD367" s="62"/>
      <c r="JE367" s="5"/>
      <c r="JF367" s="5"/>
      <c r="JG367" s="5"/>
      <c r="JH367" s="5"/>
      <c r="JI367" s="5"/>
      <c r="JJ367" s="5"/>
      <c r="JK367" s="5"/>
      <c r="JL367" s="5"/>
      <c r="JM367" s="5"/>
      <c r="JN367" s="5"/>
      <c r="JO367" s="5"/>
      <c r="JP367" s="5"/>
      <c r="JQ367" s="5"/>
      <c r="JR367" s="5"/>
      <c r="JS367" s="5"/>
      <c r="JT367" s="62"/>
      <c r="JU367" s="62"/>
      <c r="JV367" s="62"/>
      <c r="JW367" s="62"/>
      <c r="JX367" s="62"/>
      <c r="JY367" s="62"/>
      <c r="JZ367" s="62"/>
      <c r="KA367" s="62"/>
      <c r="KB367" s="62"/>
      <c r="KC367" s="62"/>
      <c r="KD367" s="62"/>
      <c r="KE367" s="62"/>
      <c r="KF367" s="62"/>
      <c r="KG367" s="62"/>
      <c r="KH367" s="62"/>
      <c r="KI367" s="5"/>
      <c r="KJ367" s="5"/>
      <c r="KK367" s="5"/>
      <c r="KL367" s="5"/>
      <c r="KM367" s="5"/>
      <c r="KN367" s="5"/>
      <c r="KO367" s="5"/>
      <c r="KP367" s="5"/>
      <c r="KQ367" s="5"/>
      <c r="KR367" s="5"/>
      <c r="KS367" s="5"/>
      <c r="KT367" s="5"/>
      <c r="KU367" s="5"/>
      <c r="KV367" s="5"/>
      <c r="KW367" s="5"/>
      <c r="KX367" s="62"/>
      <c r="KY367" s="62"/>
      <c r="KZ367" s="62"/>
      <c r="LA367" s="62"/>
      <c r="LB367" s="62"/>
      <c r="LC367" s="62"/>
      <c r="LD367" s="62"/>
      <c r="LE367" s="62"/>
      <c r="LF367" s="62"/>
      <c r="LG367" s="62"/>
      <c r="LH367" s="62"/>
      <c r="LI367" s="62"/>
      <c r="LJ367" s="62"/>
      <c r="LK367" s="62"/>
      <c r="LL367" s="62"/>
    </row>
    <row r="368" spans="1:324" x14ac:dyDescent="0.35">
      <c r="A368" s="131">
        <v>364</v>
      </c>
      <c r="B368" s="170"/>
      <c r="C368" s="170"/>
      <c r="D368" s="152">
        <v>14</v>
      </c>
      <c r="E368" s="72" t="str">
        <f>'BVEM Scorecard'!F367</f>
        <v>Storage</v>
      </c>
      <c r="F368" s="96">
        <f t="shared" si="338"/>
        <v>0</v>
      </c>
      <c r="G368" s="96">
        <f t="shared" si="339"/>
        <v>0</v>
      </c>
      <c r="H368" s="96">
        <f t="shared" si="340"/>
        <v>1</v>
      </c>
      <c r="I368" s="96">
        <f t="shared" si="341"/>
        <v>1</v>
      </c>
      <c r="J368" s="66"/>
      <c r="K368" s="66"/>
      <c r="L368" s="66"/>
      <c r="M368" s="66"/>
      <c r="N368" s="66"/>
      <c r="O368" s="66"/>
      <c r="P368" s="66"/>
      <c r="Q368" s="66"/>
      <c r="R368" s="66"/>
      <c r="S368" s="66"/>
      <c r="T368" s="66"/>
      <c r="U368" s="66"/>
      <c r="V368" s="66">
        <f t="shared" si="343"/>
        <v>0</v>
      </c>
      <c r="W368" s="66">
        <f t="shared" si="344"/>
        <v>0</v>
      </c>
      <c r="X368" s="35" t="s">
        <v>84</v>
      </c>
      <c r="Y368" s="5">
        <v>1</v>
      </c>
      <c r="Z368" s="5"/>
      <c r="AA368" s="5"/>
      <c r="AB368" s="5"/>
      <c r="AC368" s="5"/>
      <c r="AD368" s="5"/>
      <c r="AE368" s="5"/>
      <c r="AF368" s="5"/>
      <c r="AG368" s="5"/>
      <c r="AH368" s="5"/>
      <c r="AI368" s="5"/>
      <c r="AJ368" s="35">
        <v>5</v>
      </c>
      <c r="AK368" s="35" t="str">
        <f t="shared" si="377"/>
        <v/>
      </c>
      <c r="AL368" s="35">
        <v>1</v>
      </c>
      <c r="AM368" s="35"/>
      <c r="AN368" s="62"/>
      <c r="AO368" s="62"/>
      <c r="AP368" s="62"/>
      <c r="AQ368" s="62"/>
      <c r="AR368" s="62"/>
      <c r="AS368" s="62"/>
      <c r="AT368" s="62"/>
      <c r="AU368" s="62"/>
      <c r="AV368" s="62"/>
      <c r="AW368" s="62"/>
      <c r="AX368" s="62"/>
      <c r="AY368" s="62"/>
      <c r="AZ368" s="62"/>
      <c r="BA368" s="62"/>
      <c r="BB368" s="62"/>
      <c r="BC368" s="5"/>
      <c r="BD368" s="5"/>
      <c r="BE368" s="5"/>
      <c r="BF368" s="5"/>
      <c r="BG368" s="5"/>
      <c r="BH368" s="5"/>
      <c r="BI368" s="5"/>
      <c r="BJ368" s="5"/>
      <c r="BK368" s="5"/>
      <c r="BL368" s="5"/>
      <c r="BM368" s="5"/>
      <c r="BN368" s="5"/>
      <c r="BO368" s="5"/>
      <c r="BP368" s="5"/>
      <c r="BQ368" s="5"/>
      <c r="BR368" s="62"/>
      <c r="BS368" s="62"/>
      <c r="BT368" s="62"/>
      <c r="BU368" s="62"/>
      <c r="BV368" s="62"/>
      <c r="BW368" s="62"/>
      <c r="BX368" s="62"/>
      <c r="BY368" s="62"/>
      <c r="BZ368" s="62"/>
      <c r="CA368" s="62"/>
      <c r="CB368" s="62"/>
      <c r="CC368" s="62"/>
      <c r="CD368" s="62"/>
      <c r="CE368" s="62"/>
      <c r="CF368" s="62"/>
      <c r="CG368" s="5"/>
      <c r="CH368" s="5"/>
      <c r="CI368" s="5"/>
      <c r="CJ368" s="5"/>
      <c r="CK368" s="5"/>
      <c r="CL368" s="5"/>
      <c r="CM368" s="5"/>
      <c r="CN368" s="5"/>
      <c r="CO368" s="5"/>
      <c r="CP368" s="5"/>
      <c r="CQ368" s="5"/>
      <c r="CR368" s="5"/>
      <c r="CS368" s="5"/>
      <c r="CT368" s="5"/>
      <c r="CU368" s="5"/>
      <c r="CV368" s="62"/>
      <c r="CW368" s="62"/>
      <c r="CX368" s="62"/>
      <c r="CY368" s="62"/>
      <c r="CZ368" s="62"/>
      <c r="DA368" s="62"/>
      <c r="DB368" s="62"/>
      <c r="DC368" s="62"/>
      <c r="DD368" s="62"/>
      <c r="DE368" s="62"/>
      <c r="DF368" s="62"/>
      <c r="DG368" s="62"/>
      <c r="DH368" s="62"/>
      <c r="DI368" s="62"/>
      <c r="DJ368" s="62"/>
      <c r="DK368" s="5"/>
      <c r="DL368" s="5"/>
      <c r="DM368" s="5"/>
      <c r="DN368" s="5"/>
      <c r="DO368" s="5"/>
      <c r="DP368" s="5"/>
      <c r="DQ368" s="5"/>
      <c r="DR368" s="5"/>
      <c r="DS368" s="5"/>
      <c r="DT368" s="5"/>
      <c r="DU368" s="5"/>
      <c r="DV368" s="5"/>
      <c r="DW368" s="5"/>
      <c r="DX368" s="5"/>
      <c r="DY368" s="5"/>
      <c r="DZ368" s="62"/>
      <c r="EA368" s="62"/>
      <c r="EB368" s="62"/>
      <c r="EC368" s="62"/>
      <c r="ED368" s="62"/>
      <c r="EE368" s="62"/>
      <c r="EF368" s="62"/>
      <c r="EG368" s="62"/>
      <c r="EH368" s="62"/>
      <c r="EI368" s="62"/>
      <c r="EJ368" s="62"/>
      <c r="EK368" s="62"/>
      <c r="EL368" s="62"/>
      <c r="EM368" s="62"/>
      <c r="EN368" s="62"/>
      <c r="EO368" s="5"/>
      <c r="EP368" s="5"/>
      <c r="EQ368" s="5"/>
      <c r="ER368" s="5"/>
      <c r="ES368" s="5"/>
      <c r="ET368" s="5"/>
      <c r="EU368" s="5"/>
      <c r="EV368" s="5"/>
      <c r="EW368" s="5"/>
      <c r="EX368" s="5"/>
      <c r="EY368" s="5"/>
      <c r="EZ368" s="5"/>
      <c r="FA368" s="5"/>
      <c r="FB368" s="5"/>
      <c r="FC368" s="5"/>
      <c r="FD368" s="62"/>
      <c r="FE368" s="62"/>
      <c r="FF368" s="62"/>
      <c r="FG368" s="62"/>
      <c r="FH368" s="62"/>
      <c r="FI368" s="62"/>
      <c r="FJ368" s="62"/>
      <c r="FK368" s="62"/>
      <c r="FL368" s="62"/>
      <c r="FM368" s="62"/>
      <c r="FN368" s="62"/>
      <c r="FO368" s="62"/>
      <c r="FP368" s="62"/>
      <c r="FQ368" s="62"/>
      <c r="FR368" s="62"/>
      <c r="FS368" s="5"/>
      <c r="FT368" s="5"/>
      <c r="FU368" s="5"/>
      <c r="FV368" s="5"/>
      <c r="FW368" s="5"/>
      <c r="FX368" s="5"/>
      <c r="FY368" s="5"/>
      <c r="FZ368" s="5"/>
      <c r="GA368" s="5"/>
      <c r="GB368" s="5"/>
      <c r="GC368" s="5"/>
      <c r="GD368" s="5"/>
      <c r="GE368" s="5"/>
      <c r="GF368" s="5"/>
      <c r="GG368" s="5"/>
      <c r="GH368" s="62"/>
      <c r="GI368" s="62"/>
      <c r="GJ368" s="62"/>
      <c r="GK368" s="62"/>
      <c r="GL368" s="62"/>
      <c r="GM368" s="62"/>
      <c r="GN368" s="62"/>
      <c r="GO368" s="62"/>
      <c r="GP368" s="62"/>
      <c r="GQ368" s="62"/>
      <c r="GR368" s="62"/>
      <c r="GS368" s="62"/>
      <c r="GT368" s="62"/>
      <c r="GU368" s="62"/>
      <c r="GV368" s="62"/>
      <c r="GW368" s="5"/>
      <c r="GX368" s="5"/>
      <c r="GY368" s="5"/>
      <c r="GZ368" s="5"/>
      <c r="HA368" s="5"/>
      <c r="HB368" s="5"/>
      <c r="HC368" s="5"/>
      <c r="HD368" s="5"/>
      <c r="HE368" s="5"/>
      <c r="HF368" s="5"/>
      <c r="HG368" s="5"/>
      <c r="HH368" s="5"/>
      <c r="HI368" s="5"/>
      <c r="HJ368" s="5"/>
      <c r="HK368" s="5"/>
      <c r="HL368" s="62"/>
      <c r="HM368" s="62"/>
      <c r="HN368" s="62"/>
      <c r="HO368" s="62"/>
      <c r="HP368" s="62"/>
      <c r="HQ368" s="62"/>
      <c r="HR368" s="62"/>
      <c r="HS368" s="62"/>
      <c r="HT368" s="62"/>
      <c r="HU368" s="62"/>
      <c r="HV368" s="62"/>
      <c r="HW368" s="62"/>
      <c r="HX368" s="62"/>
      <c r="HY368" s="62"/>
      <c r="HZ368" s="62"/>
      <c r="IA368" s="5"/>
      <c r="IB368" s="5"/>
      <c r="IC368" s="5"/>
      <c r="ID368" s="5"/>
      <c r="IE368" s="5"/>
      <c r="IF368" s="5"/>
      <c r="IG368" s="5"/>
      <c r="IH368" s="5"/>
      <c r="II368" s="5"/>
      <c r="IJ368" s="5"/>
      <c r="IK368" s="5"/>
      <c r="IL368" s="5"/>
      <c r="IM368" s="5"/>
      <c r="IN368" s="5"/>
      <c r="IO368" s="5"/>
      <c r="IP368" s="62"/>
      <c r="IQ368" s="62"/>
      <c r="IR368" s="62"/>
      <c r="IS368" s="62"/>
      <c r="IT368" s="62"/>
      <c r="IU368" s="62"/>
      <c r="IV368" s="62"/>
      <c r="IW368" s="62"/>
      <c r="IX368" s="62"/>
      <c r="IY368" s="62"/>
      <c r="IZ368" s="62"/>
      <c r="JA368" s="62"/>
      <c r="JB368" s="62"/>
      <c r="JC368" s="62"/>
      <c r="JD368" s="62"/>
      <c r="JE368" s="5"/>
      <c r="JF368" s="5"/>
      <c r="JG368" s="5"/>
      <c r="JH368" s="5"/>
      <c r="JI368" s="5"/>
      <c r="JJ368" s="5"/>
      <c r="JK368" s="5"/>
      <c r="JL368" s="5"/>
      <c r="JM368" s="5"/>
      <c r="JN368" s="5"/>
      <c r="JO368" s="5"/>
      <c r="JP368" s="5"/>
      <c r="JQ368" s="5"/>
      <c r="JR368" s="5"/>
      <c r="JS368" s="5"/>
      <c r="JT368" s="62"/>
      <c r="JU368" s="62"/>
      <c r="JV368" s="62"/>
      <c r="JW368" s="62"/>
      <c r="JX368" s="62"/>
      <c r="JY368" s="62"/>
      <c r="JZ368" s="62"/>
      <c r="KA368" s="62"/>
      <c r="KB368" s="62"/>
      <c r="KC368" s="62"/>
      <c r="KD368" s="62"/>
      <c r="KE368" s="62"/>
      <c r="KF368" s="62"/>
      <c r="KG368" s="62"/>
      <c r="KH368" s="62"/>
      <c r="KI368" s="5"/>
      <c r="KJ368" s="5"/>
      <c r="KK368" s="5"/>
      <c r="KL368" s="5"/>
      <c r="KM368" s="5"/>
      <c r="KN368" s="5"/>
      <c r="KO368" s="5"/>
      <c r="KP368" s="5"/>
      <c r="KQ368" s="5"/>
      <c r="KR368" s="5"/>
      <c r="KS368" s="5"/>
      <c r="KT368" s="5"/>
      <c r="KU368" s="5"/>
      <c r="KV368" s="5"/>
      <c r="KW368" s="5"/>
      <c r="KX368" s="62"/>
      <c r="KY368" s="62"/>
      <c r="KZ368" s="62"/>
      <c r="LA368" s="62"/>
      <c r="LB368" s="62"/>
      <c r="LC368" s="62"/>
      <c r="LD368" s="62"/>
      <c r="LE368" s="62"/>
      <c r="LF368" s="62"/>
      <c r="LG368" s="62"/>
      <c r="LH368" s="62"/>
      <c r="LI368" s="62"/>
      <c r="LJ368" s="62"/>
      <c r="LK368" s="62"/>
      <c r="LL368" s="62"/>
    </row>
    <row r="369" spans="1:324" x14ac:dyDescent="0.35">
      <c r="A369" s="131">
        <v>365</v>
      </c>
      <c r="B369" s="170"/>
      <c r="C369" s="170"/>
      <c r="D369" s="152">
        <v>1007</v>
      </c>
      <c r="E369" s="72" t="str">
        <f>'BVEM Scorecard'!F368</f>
        <v>Storage</v>
      </c>
      <c r="F369" s="96"/>
      <c r="G369" s="96"/>
      <c r="H369" s="96"/>
      <c r="I369" s="96"/>
      <c r="J369" s="66"/>
      <c r="K369" s="66"/>
      <c r="L369" s="66"/>
      <c r="M369" s="66"/>
      <c r="N369" s="66"/>
      <c r="O369" s="66"/>
      <c r="P369" s="66"/>
      <c r="Q369" s="66"/>
      <c r="R369" s="66"/>
      <c r="S369" s="66"/>
      <c r="T369" s="66"/>
      <c r="U369" s="66"/>
      <c r="V369" s="66"/>
      <c r="W369" s="66"/>
      <c r="X369" s="35"/>
      <c r="Y369" s="5"/>
      <c r="Z369" s="5"/>
      <c r="AA369" s="5"/>
      <c r="AB369" s="5"/>
      <c r="AC369" s="5"/>
      <c r="AD369" s="5"/>
      <c r="AE369" s="5"/>
      <c r="AF369" s="5"/>
      <c r="AG369" s="5"/>
      <c r="AH369" s="5"/>
      <c r="AI369" s="5"/>
      <c r="AJ369" s="35"/>
      <c r="AK369" s="35"/>
      <c r="AL369" s="35"/>
      <c r="AM369" s="35"/>
      <c r="AN369" s="62"/>
      <c r="AO369" s="62"/>
      <c r="AP369" s="62"/>
      <c r="AQ369" s="62"/>
      <c r="AR369" s="62"/>
      <c r="AS369" s="62"/>
      <c r="AT369" s="62"/>
      <c r="AU369" s="62"/>
      <c r="AV369" s="62"/>
      <c r="AW369" s="62"/>
      <c r="AX369" s="62"/>
      <c r="AY369" s="62"/>
      <c r="AZ369" s="62"/>
      <c r="BA369" s="62"/>
      <c r="BB369" s="62"/>
      <c r="BC369" s="5"/>
      <c r="BD369" s="5"/>
      <c r="BE369" s="5"/>
      <c r="BF369" s="5"/>
      <c r="BG369" s="5"/>
      <c r="BH369" s="5"/>
      <c r="BI369" s="5"/>
      <c r="BJ369" s="5"/>
      <c r="BK369" s="5"/>
      <c r="BL369" s="5"/>
      <c r="BM369" s="5"/>
      <c r="BN369" s="5"/>
      <c r="BO369" s="5"/>
      <c r="BP369" s="5"/>
      <c r="BQ369" s="5"/>
      <c r="BR369" s="62"/>
      <c r="BS369" s="62"/>
      <c r="BT369" s="62"/>
      <c r="BU369" s="62"/>
      <c r="BV369" s="62"/>
      <c r="BW369" s="62"/>
      <c r="BX369" s="62"/>
      <c r="BY369" s="62"/>
      <c r="BZ369" s="62"/>
      <c r="CA369" s="62"/>
      <c r="CB369" s="62"/>
      <c r="CC369" s="62"/>
      <c r="CD369" s="62"/>
      <c r="CE369" s="62"/>
      <c r="CF369" s="62"/>
      <c r="CG369" s="5"/>
      <c r="CH369" s="5"/>
      <c r="CI369" s="5"/>
      <c r="CJ369" s="5"/>
      <c r="CK369" s="5"/>
      <c r="CL369" s="5"/>
      <c r="CM369" s="5"/>
      <c r="CN369" s="5"/>
      <c r="CO369" s="5"/>
      <c r="CP369" s="5"/>
      <c r="CQ369" s="5"/>
      <c r="CR369" s="5"/>
      <c r="CS369" s="5"/>
      <c r="CT369" s="5"/>
      <c r="CU369" s="5"/>
      <c r="CV369" s="62"/>
      <c r="CW369" s="62"/>
      <c r="CX369" s="62"/>
      <c r="CY369" s="62"/>
      <c r="CZ369" s="62"/>
      <c r="DA369" s="62"/>
      <c r="DB369" s="62"/>
      <c r="DC369" s="62"/>
      <c r="DD369" s="62"/>
      <c r="DE369" s="62"/>
      <c r="DF369" s="62"/>
      <c r="DG369" s="62"/>
      <c r="DH369" s="62"/>
      <c r="DI369" s="62"/>
      <c r="DJ369" s="62"/>
      <c r="DK369" s="5"/>
      <c r="DL369" s="5"/>
      <c r="DM369" s="5"/>
      <c r="DN369" s="5"/>
      <c r="DO369" s="5"/>
      <c r="DP369" s="5"/>
      <c r="DQ369" s="5"/>
      <c r="DR369" s="5"/>
      <c r="DS369" s="5"/>
      <c r="DT369" s="5"/>
      <c r="DU369" s="5"/>
      <c r="DV369" s="5"/>
      <c r="DW369" s="5"/>
      <c r="DX369" s="5"/>
      <c r="DY369" s="5"/>
      <c r="DZ369" s="62"/>
      <c r="EA369" s="62"/>
      <c r="EB369" s="62"/>
      <c r="EC369" s="62"/>
      <c r="ED369" s="62"/>
      <c r="EE369" s="62"/>
      <c r="EF369" s="62"/>
      <c r="EG369" s="62"/>
      <c r="EH369" s="62"/>
      <c r="EI369" s="62"/>
      <c r="EJ369" s="62"/>
      <c r="EK369" s="62"/>
      <c r="EL369" s="62"/>
      <c r="EM369" s="62"/>
      <c r="EN369" s="62"/>
      <c r="EO369" s="5"/>
      <c r="EP369" s="5"/>
      <c r="EQ369" s="5"/>
      <c r="ER369" s="5"/>
      <c r="ES369" s="5"/>
      <c r="ET369" s="5"/>
      <c r="EU369" s="5"/>
      <c r="EV369" s="5"/>
      <c r="EW369" s="5"/>
      <c r="EX369" s="5"/>
      <c r="EY369" s="5"/>
      <c r="EZ369" s="5"/>
      <c r="FA369" s="5"/>
      <c r="FB369" s="5"/>
      <c r="FC369" s="5"/>
      <c r="FD369" s="62"/>
      <c r="FE369" s="62"/>
      <c r="FF369" s="62"/>
      <c r="FG369" s="62"/>
      <c r="FH369" s="62"/>
      <c r="FI369" s="62"/>
      <c r="FJ369" s="62"/>
      <c r="FK369" s="62"/>
      <c r="FL369" s="62"/>
      <c r="FM369" s="62"/>
      <c r="FN369" s="62"/>
      <c r="FO369" s="62"/>
      <c r="FP369" s="62"/>
      <c r="FQ369" s="62"/>
      <c r="FR369" s="62"/>
      <c r="FS369" s="5"/>
      <c r="FT369" s="5"/>
      <c r="FU369" s="5"/>
      <c r="FV369" s="5"/>
      <c r="FW369" s="5"/>
      <c r="FX369" s="5"/>
      <c r="FY369" s="5"/>
      <c r="FZ369" s="5"/>
      <c r="GA369" s="5"/>
      <c r="GB369" s="5"/>
      <c r="GC369" s="5"/>
      <c r="GD369" s="5"/>
      <c r="GE369" s="5"/>
      <c r="GF369" s="5"/>
      <c r="GG369" s="5"/>
      <c r="GH369" s="62"/>
      <c r="GI369" s="62"/>
      <c r="GJ369" s="62"/>
      <c r="GK369" s="62"/>
      <c r="GL369" s="62"/>
      <c r="GM369" s="62"/>
      <c r="GN369" s="62"/>
      <c r="GO369" s="62"/>
      <c r="GP369" s="62"/>
      <c r="GQ369" s="62"/>
      <c r="GR369" s="62"/>
      <c r="GS369" s="62"/>
      <c r="GT369" s="62"/>
      <c r="GU369" s="62"/>
      <c r="GV369" s="62"/>
      <c r="GW369" s="5"/>
      <c r="GX369" s="5"/>
      <c r="GY369" s="5"/>
      <c r="GZ369" s="5"/>
      <c r="HA369" s="5"/>
      <c r="HB369" s="5"/>
      <c r="HC369" s="5"/>
      <c r="HD369" s="5"/>
      <c r="HE369" s="5"/>
      <c r="HF369" s="5"/>
      <c r="HG369" s="5"/>
      <c r="HH369" s="5"/>
      <c r="HI369" s="5"/>
      <c r="HJ369" s="5"/>
      <c r="HK369" s="5"/>
      <c r="HL369" s="62"/>
      <c r="HM369" s="62"/>
      <c r="HN369" s="62"/>
      <c r="HO369" s="62"/>
      <c r="HP369" s="62"/>
      <c r="HQ369" s="62"/>
      <c r="HR369" s="62"/>
      <c r="HS369" s="62"/>
      <c r="HT369" s="62"/>
      <c r="HU369" s="62"/>
      <c r="HV369" s="62"/>
      <c r="HW369" s="62"/>
      <c r="HX369" s="62"/>
      <c r="HY369" s="62"/>
      <c r="HZ369" s="62"/>
      <c r="IA369" s="5"/>
      <c r="IB369" s="5"/>
      <c r="IC369" s="5"/>
      <c r="ID369" s="5"/>
      <c r="IE369" s="5"/>
      <c r="IF369" s="5"/>
      <c r="IG369" s="5"/>
      <c r="IH369" s="5"/>
      <c r="II369" s="5"/>
      <c r="IJ369" s="5"/>
      <c r="IK369" s="5"/>
      <c r="IL369" s="5"/>
      <c r="IM369" s="5"/>
      <c r="IN369" s="5"/>
      <c r="IO369" s="5"/>
      <c r="IP369" s="62"/>
      <c r="IQ369" s="62"/>
      <c r="IR369" s="62"/>
      <c r="IS369" s="62"/>
      <c r="IT369" s="62"/>
      <c r="IU369" s="62"/>
      <c r="IV369" s="62"/>
      <c r="IW369" s="62"/>
      <c r="IX369" s="62"/>
      <c r="IY369" s="62"/>
      <c r="IZ369" s="62"/>
      <c r="JA369" s="62"/>
      <c r="JB369" s="62"/>
      <c r="JC369" s="62"/>
      <c r="JD369" s="62"/>
      <c r="JE369" s="5"/>
      <c r="JF369" s="5"/>
      <c r="JG369" s="5"/>
      <c r="JH369" s="5"/>
      <c r="JI369" s="5"/>
      <c r="JJ369" s="5"/>
      <c r="JK369" s="5"/>
      <c r="JL369" s="5"/>
      <c r="JM369" s="5"/>
      <c r="JN369" s="5"/>
      <c r="JO369" s="5"/>
      <c r="JP369" s="5"/>
      <c r="JQ369" s="5"/>
      <c r="JR369" s="5"/>
      <c r="JS369" s="5"/>
      <c r="JT369" s="62"/>
      <c r="JU369" s="62"/>
      <c r="JV369" s="62"/>
      <c r="JW369" s="62"/>
      <c r="JX369" s="62"/>
      <c r="JY369" s="62"/>
      <c r="JZ369" s="62"/>
      <c r="KA369" s="62"/>
      <c r="KB369" s="62"/>
      <c r="KC369" s="62"/>
      <c r="KD369" s="62"/>
      <c r="KE369" s="62"/>
      <c r="KF369" s="62"/>
      <c r="KG369" s="62"/>
      <c r="KH369" s="62"/>
      <c r="KI369" s="5"/>
      <c r="KJ369" s="5"/>
      <c r="KK369" s="5"/>
      <c r="KL369" s="5"/>
      <c r="KM369" s="5"/>
      <c r="KN369" s="5"/>
      <c r="KO369" s="5"/>
      <c r="KP369" s="5"/>
      <c r="KQ369" s="5"/>
      <c r="KR369" s="5"/>
      <c r="KS369" s="5"/>
      <c r="KT369" s="5"/>
      <c r="KU369" s="5"/>
      <c r="KV369" s="5"/>
      <c r="KW369" s="5"/>
      <c r="KX369" s="62"/>
      <c r="KY369" s="62"/>
      <c r="KZ369" s="62"/>
      <c r="LA369" s="62"/>
      <c r="LB369" s="62"/>
      <c r="LC369" s="62"/>
      <c r="LD369" s="62"/>
      <c r="LE369" s="62"/>
      <c r="LF369" s="62"/>
      <c r="LG369" s="62"/>
      <c r="LH369" s="62"/>
      <c r="LI369" s="62"/>
      <c r="LJ369" s="62"/>
      <c r="LK369" s="62"/>
      <c r="LL369" s="62"/>
    </row>
    <row r="370" spans="1:324" x14ac:dyDescent="0.35">
      <c r="A370" s="131">
        <v>366</v>
      </c>
      <c r="B370" s="170"/>
      <c r="C370" s="170"/>
      <c r="D370" s="152">
        <v>1116</v>
      </c>
      <c r="E370" s="72" t="str">
        <f>'BVEM Scorecard'!F369</f>
        <v>Storage</v>
      </c>
      <c r="F370" s="96">
        <f t="shared" si="338"/>
        <v>1</v>
      </c>
      <c r="G370" s="96">
        <f t="shared" si="339"/>
        <v>1</v>
      </c>
      <c r="H370" s="96">
        <f t="shared" si="340"/>
        <v>1</v>
      </c>
      <c r="I370" s="96">
        <f t="shared" si="341"/>
        <v>1</v>
      </c>
      <c r="J370" s="66">
        <v>1</v>
      </c>
      <c r="K370" s="66">
        <v>1</v>
      </c>
      <c r="L370" s="66">
        <v>1</v>
      </c>
      <c r="M370" s="66">
        <v>1</v>
      </c>
      <c r="N370" s="66">
        <v>1</v>
      </c>
      <c r="O370" s="66"/>
      <c r="P370" s="66"/>
      <c r="Q370" s="66">
        <v>1</v>
      </c>
      <c r="R370" s="66">
        <v>1</v>
      </c>
      <c r="S370" s="66">
        <v>1</v>
      </c>
      <c r="T370" s="66">
        <v>1</v>
      </c>
      <c r="U370" s="66">
        <v>1</v>
      </c>
      <c r="V370" s="66">
        <f t="shared" ref="V370" si="378">SUM(Q370:U370)</f>
        <v>5</v>
      </c>
      <c r="W370" s="66">
        <f t="shared" ref="W370" si="379">Q$4*Q370+R$4*R370+S$4*S370+T$4*T370+U$4*U370</f>
        <v>1</v>
      </c>
      <c r="X370" s="35" t="s">
        <v>84</v>
      </c>
      <c r="Y370" s="5">
        <v>1</v>
      </c>
      <c r="Z370" s="5"/>
      <c r="AA370" s="5"/>
      <c r="AB370" s="5"/>
      <c r="AC370" s="5"/>
      <c r="AD370" s="5"/>
      <c r="AE370" s="5"/>
      <c r="AF370" s="5"/>
      <c r="AG370" s="5"/>
      <c r="AH370" s="5"/>
      <c r="AI370" s="5"/>
      <c r="AJ370" s="35">
        <v>5</v>
      </c>
      <c r="AK370" s="35" t="str">
        <f t="shared" ref="AK370:AK371" si="380">IFERROR(Z370/SUM($Z370,$AP370,$BE370,$BT370,$CI370,$CX370,$DM370,$EB370,$EQ370,$FF370,$FU370,$GJ370,$GY370,$HN370,$IC370,$IR370,$JG370,$JV370,$KK370,$KZ370),"")</f>
        <v/>
      </c>
      <c r="AL370" s="35">
        <v>1</v>
      </c>
      <c r="AM370" s="35"/>
      <c r="AN370" s="62"/>
      <c r="AO370" s="62"/>
      <c r="AP370" s="62"/>
      <c r="AQ370" s="62"/>
      <c r="AR370" s="62"/>
      <c r="AS370" s="62"/>
      <c r="AT370" s="62"/>
      <c r="AU370" s="62"/>
      <c r="AV370" s="62"/>
      <c r="AW370" s="62"/>
      <c r="AX370" s="62"/>
      <c r="AY370" s="62"/>
      <c r="AZ370" s="62"/>
      <c r="BA370" s="62"/>
      <c r="BB370" s="62"/>
      <c r="BC370" s="5"/>
      <c r="BD370" s="5"/>
      <c r="BE370" s="5"/>
      <c r="BF370" s="5"/>
      <c r="BG370" s="5"/>
      <c r="BH370" s="5"/>
      <c r="BI370" s="5"/>
      <c r="BJ370" s="5"/>
      <c r="BK370" s="5"/>
      <c r="BL370" s="5"/>
      <c r="BM370" s="5"/>
      <c r="BN370" s="5"/>
      <c r="BO370" s="5"/>
      <c r="BP370" s="5"/>
      <c r="BQ370" s="5"/>
      <c r="BR370" s="62"/>
      <c r="BS370" s="62"/>
      <c r="BT370" s="62"/>
      <c r="BU370" s="62"/>
      <c r="BV370" s="62"/>
      <c r="BW370" s="62"/>
      <c r="BX370" s="62"/>
      <c r="BY370" s="62"/>
      <c r="BZ370" s="62"/>
      <c r="CA370" s="62"/>
      <c r="CB370" s="62"/>
      <c r="CC370" s="62"/>
      <c r="CD370" s="62"/>
      <c r="CE370" s="62"/>
      <c r="CF370" s="62"/>
      <c r="CG370" s="5"/>
      <c r="CH370" s="5"/>
      <c r="CI370" s="5"/>
      <c r="CJ370" s="5"/>
      <c r="CK370" s="5"/>
      <c r="CL370" s="5"/>
      <c r="CM370" s="5"/>
      <c r="CN370" s="5"/>
      <c r="CO370" s="5"/>
      <c r="CP370" s="5"/>
      <c r="CQ370" s="5"/>
      <c r="CR370" s="5"/>
      <c r="CS370" s="5"/>
      <c r="CT370" s="5"/>
      <c r="CU370" s="5"/>
      <c r="CV370" s="62"/>
      <c r="CW370" s="62"/>
      <c r="CX370" s="62"/>
      <c r="CY370" s="62"/>
      <c r="CZ370" s="62"/>
      <c r="DA370" s="62"/>
      <c r="DB370" s="62"/>
      <c r="DC370" s="62"/>
      <c r="DD370" s="62"/>
      <c r="DE370" s="62"/>
      <c r="DF370" s="62"/>
      <c r="DG370" s="62"/>
      <c r="DH370" s="62"/>
      <c r="DI370" s="62"/>
      <c r="DJ370" s="62"/>
      <c r="DK370" s="5"/>
      <c r="DL370" s="5"/>
      <c r="DM370" s="5"/>
      <c r="DN370" s="5"/>
      <c r="DO370" s="5"/>
      <c r="DP370" s="5"/>
      <c r="DQ370" s="5"/>
      <c r="DR370" s="5"/>
      <c r="DS370" s="5"/>
      <c r="DT370" s="5"/>
      <c r="DU370" s="5"/>
      <c r="DV370" s="5"/>
      <c r="DW370" s="5"/>
      <c r="DX370" s="5"/>
      <c r="DY370" s="5"/>
      <c r="DZ370" s="62"/>
      <c r="EA370" s="62"/>
      <c r="EB370" s="62"/>
      <c r="EC370" s="62"/>
      <c r="ED370" s="62"/>
      <c r="EE370" s="62"/>
      <c r="EF370" s="62"/>
      <c r="EG370" s="62"/>
      <c r="EH370" s="62"/>
      <c r="EI370" s="62"/>
      <c r="EJ370" s="62"/>
      <c r="EK370" s="62"/>
      <c r="EL370" s="62"/>
      <c r="EM370" s="62"/>
      <c r="EN370" s="62"/>
      <c r="EO370" s="5"/>
      <c r="EP370" s="5"/>
      <c r="EQ370" s="5"/>
      <c r="ER370" s="5"/>
      <c r="ES370" s="5"/>
      <c r="ET370" s="5"/>
      <c r="EU370" s="5"/>
      <c r="EV370" s="5"/>
      <c r="EW370" s="5"/>
      <c r="EX370" s="5"/>
      <c r="EY370" s="5"/>
      <c r="EZ370" s="5"/>
      <c r="FA370" s="5"/>
      <c r="FB370" s="5"/>
      <c r="FC370" s="5"/>
      <c r="FD370" s="62"/>
      <c r="FE370" s="62"/>
      <c r="FF370" s="62"/>
      <c r="FG370" s="62"/>
      <c r="FH370" s="62"/>
      <c r="FI370" s="62"/>
      <c r="FJ370" s="62"/>
      <c r="FK370" s="62"/>
      <c r="FL370" s="62"/>
      <c r="FM370" s="62"/>
      <c r="FN370" s="62"/>
      <c r="FO370" s="62"/>
      <c r="FP370" s="62"/>
      <c r="FQ370" s="62"/>
      <c r="FR370" s="62"/>
      <c r="FS370" s="5"/>
      <c r="FT370" s="5"/>
      <c r="FU370" s="5"/>
      <c r="FV370" s="5"/>
      <c r="FW370" s="5"/>
      <c r="FX370" s="5"/>
      <c r="FY370" s="5"/>
      <c r="FZ370" s="5"/>
      <c r="GA370" s="5"/>
      <c r="GB370" s="5"/>
      <c r="GC370" s="5"/>
      <c r="GD370" s="5"/>
      <c r="GE370" s="5"/>
      <c r="GF370" s="5"/>
      <c r="GG370" s="5"/>
      <c r="GH370" s="62"/>
      <c r="GI370" s="62"/>
      <c r="GJ370" s="62"/>
      <c r="GK370" s="62"/>
      <c r="GL370" s="62"/>
      <c r="GM370" s="62"/>
      <c r="GN370" s="62"/>
      <c r="GO370" s="62"/>
      <c r="GP370" s="62"/>
      <c r="GQ370" s="62"/>
      <c r="GR370" s="62"/>
      <c r="GS370" s="62"/>
      <c r="GT370" s="62"/>
      <c r="GU370" s="62"/>
      <c r="GV370" s="62"/>
      <c r="GW370" s="5"/>
      <c r="GX370" s="5"/>
      <c r="GY370" s="5"/>
      <c r="GZ370" s="5"/>
      <c r="HA370" s="5"/>
      <c r="HB370" s="5"/>
      <c r="HC370" s="5"/>
      <c r="HD370" s="5"/>
      <c r="HE370" s="5"/>
      <c r="HF370" s="5"/>
      <c r="HG370" s="5"/>
      <c r="HH370" s="5"/>
      <c r="HI370" s="5"/>
      <c r="HJ370" s="5"/>
      <c r="HK370" s="5"/>
      <c r="HL370" s="62"/>
      <c r="HM370" s="62"/>
      <c r="HN370" s="62"/>
      <c r="HO370" s="62"/>
      <c r="HP370" s="62"/>
      <c r="HQ370" s="62"/>
      <c r="HR370" s="62"/>
      <c r="HS370" s="62"/>
      <c r="HT370" s="62"/>
      <c r="HU370" s="62"/>
      <c r="HV370" s="62"/>
      <c r="HW370" s="62"/>
      <c r="HX370" s="62"/>
      <c r="HY370" s="62"/>
      <c r="HZ370" s="62"/>
      <c r="IA370" s="5"/>
      <c r="IB370" s="5"/>
      <c r="IC370" s="5"/>
      <c r="ID370" s="5"/>
      <c r="IE370" s="5"/>
      <c r="IF370" s="5"/>
      <c r="IG370" s="5"/>
      <c r="IH370" s="5"/>
      <c r="II370" s="5"/>
      <c r="IJ370" s="5"/>
      <c r="IK370" s="5"/>
      <c r="IL370" s="5"/>
      <c r="IM370" s="5"/>
      <c r="IN370" s="5"/>
      <c r="IO370" s="5"/>
      <c r="IP370" s="62"/>
      <c r="IQ370" s="62"/>
      <c r="IR370" s="62"/>
      <c r="IS370" s="62"/>
      <c r="IT370" s="62"/>
      <c r="IU370" s="62"/>
      <c r="IV370" s="62"/>
      <c r="IW370" s="62"/>
      <c r="IX370" s="62"/>
      <c r="IY370" s="62"/>
      <c r="IZ370" s="62"/>
      <c r="JA370" s="62"/>
      <c r="JB370" s="62"/>
      <c r="JC370" s="62"/>
      <c r="JD370" s="62"/>
      <c r="JE370" s="5"/>
      <c r="JF370" s="5"/>
      <c r="JG370" s="5"/>
      <c r="JH370" s="5"/>
      <c r="JI370" s="5"/>
      <c r="JJ370" s="5"/>
      <c r="JK370" s="5"/>
      <c r="JL370" s="5"/>
      <c r="JM370" s="5"/>
      <c r="JN370" s="5"/>
      <c r="JO370" s="5"/>
      <c r="JP370" s="5"/>
      <c r="JQ370" s="5"/>
      <c r="JR370" s="5"/>
      <c r="JS370" s="5"/>
      <c r="JT370" s="62"/>
      <c r="JU370" s="62"/>
      <c r="JV370" s="62"/>
      <c r="JW370" s="62"/>
      <c r="JX370" s="62"/>
      <c r="JY370" s="62"/>
      <c r="JZ370" s="62"/>
      <c r="KA370" s="62"/>
      <c r="KB370" s="62"/>
      <c r="KC370" s="62"/>
      <c r="KD370" s="62"/>
      <c r="KE370" s="62"/>
      <c r="KF370" s="62"/>
      <c r="KG370" s="62"/>
      <c r="KH370" s="62"/>
      <c r="KI370" s="5"/>
      <c r="KJ370" s="5"/>
      <c r="KK370" s="5"/>
      <c r="KL370" s="5"/>
      <c r="KM370" s="5"/>
      <c r="KN370" s="5"/>
      <c r="KO370" s="5"/>
      <c r="KP370" s="5"/>
      <c r="KQ370" s="5"/>
      <c r="KR370" s="5"/>
      <c r="KS370" s="5"/>
      <c r="KT370" s="5"/>
      <c r="KU370" s="5"/>
      <c r="KV370" s="5"/>
      <c r="KW370" s="5"/>
      <c r="KX370" s="62"/>
      <c r="KY370" s="62"/>
      <c r="KZ370" s="62"/>
      <c r="LA370" s="62"/>
      <c r="LB370" s="62"/>
      <c r="LC370" s="62"/>
      <c r="LD370" s="62"/>
      <c r="LE370" s="62"/>
      <c r="LF370" s="62"/>
      <c r="LG370" s="62"/>
      <c r="LH370" s="62"/>
      <c r="LI370" s="62"/>
      <c r="LJ370" s="62"/>
      <c r="LK370" s="62"/>
      <c r="LL370" s="62"/>
    </row>
    <row r="371" spans="1:324" x14ac:dyDescent="0.35">
      <c r="A371" s="131">
        <v>367</v>
      </c>
      <c r="B371" s="170"/>
      <c r="C371" s="170"/>
      <c r="D371" s="152">
        <v>1117</v>
      </c>
      <c r="E371" s="72" t="str">
        <f>'BVEM Scorecard'!F370</f>
        <v>Storage</v>
      </c>
      <c r="F371" s="96">
        <f t="shared" si="338"/>
        <v>1</v>
      </c>
      <c r="G371" s="96">
        <f t="shared" si="339"/>
        <v>1</v>
      </c>
      <c r="H371" s="96">
        <f t="shared" si="340"/>
        <v>1</v>
      </c>
      <c r="I371" s="96">
        <f t="shared" si="341"/>
        <v>1</v>
      </c>
      <c r="J371" s="66">
        <v>1</v>
      </c>
      <c r="K371" s="66">
        <v>1</v>
      </c>
      <c r="L371" s="66">
        <v>1</v>
      </c>
      <c r="M371" s="66">
        <v>1</v>
      </c>
      <c r="N371" s="66">
        <v>1</v>
      </c>
      <c r="O371" s="66"/>
      <c r="P371" s="66"/>
      <c r="Q371" s="66">
        <v>1</v>
      </c>
      <c r="R371" s="66">
        <v>1</v>
      </c>
      <c r="S371" s="66">
        <v>1</v>
      </c>
      <c r="T371" s="66">
        <v>1</v>
      </c>
      <c r="U371" s="66">
        <v>1</v>
      </c>
      <c r="V371" s="66">
        <f t="shared" si="343"/>
        <v>5</v>
      </c>
      <c r="W371" s="66">
        <f t="shared" si="344"/>
        <v>1</v>
      </c>
      <c r="X371" s="35" t="s">
        <v>84</v>
      </c>
      <c r="Y371" s="5">
        <v>1</v>
      </c>
      <c r="Z371" s="5"/>
      <c r="AA371" s="5"/>
      <c r="AB371" s="5"/>
      <c r="AC371" s="5"/>
      <c r="AD371" s="5"/>
      <c r="AE371" s="5"/>
      <c r="AF371" s="5"/>
      <c r="AG371" s="5"/>
      <c r="AH371" s="5"/>
      <c r="AI371" s="5"/>
      <c r="AJ371" s="35">
        <v>5</v>
      </c>
      <c r="AK371" s="35" t="str">
        <f t="shared" si="380"/>
        <v/>
      </c>
      <c r="AL371" s="35">
        <v>1</v>
      </c>
      <c r="AM371" s="35"/>
      <c r="AN371" s="62"/>
      <c r="AO371" s="62"/>
      <c r="AP371" s="62"/>
      <c r="AQ371" s="62"/>
      <c r="AR371" s="62"/>
      <c r="AS371" s="62"/>
      <c r="AT371" s="62"/>
      <c r="AU371" s="62"/>
      <c r="AV371" s="62"/>
      <c r="AW371" s="62"/>
      <c r="AX371" s="62"/>
      <c r="AY371" s="62"/>
      <c r="AZ371" s="62"/>
      <c r="BA371" s="62"/>
      <c r="BB371" s="62"/>
      <c r="BC371" s="5"/>
      <c r="BD371" s="5"/>
      <c r="BE371" s="5"/>
      <c r="BF371" s="5"/>
      <c r="BG371" s="5"/>
      <c r="BH371" s="5"/>
      <c r="BI371" s="5"/>
      <c r="BJ371" s="5"/>
      <c r="BK371" s="5"/>
      <c r="BL371" s="5"/>
      <c r="BM371" s="5"/>
      <c r="BN371" s="5"/>
      <c r="BO371" s="5"/>
      <c r="BP371" s="5"/>
      <c r="BQ371" s="5"/>
      <c r="BR371" s="62"/>
      <c r="BS371" s="62"/>
      <c r="BT371" s="62"/>
      <c r="BU371" s="62"/>
      <c r="BV371" s="62"/>
      <c r="BW371" s="62"/>
      <c r="BX371" s="62"/>
      <c r="BY371" s="62"/>
      <c r="BZ371" s="62"/>
      <c r="CA371" s="62"/>
      <c r="CB371" s="62"/>
      <c r="CC371" s="62"/>
      <c r="CD371" s="62"/>
      <c r="CE371" s="62"/>
      <c r="CF371" s="62"/>
      <c r="CG371" s="5"/>
      <c r="CH371" s="5"/>
      <c r="CI371" s="5"/>
      <c r="CJ371" s="5"/>
      <c r="CK371" s="5"/>
      <c r="CL371" s="5"/>
      <c r="CM371" s="5"/>
      <c r="CN371" s="5"/>
      <c r="CO371" s="5"/>
      <c r="CP371" s="5"/>
      <c r="CQ371" s="5"/>
      <c r="CR371" s="5"/>
      <c r="CS371" s="5"/>
      <c r="CT371" s="5"/>
      <c r="CU371" s="5"/>
      <c r="CV371" s="62"/>
      <c r="CW371" s="62"/>
      <c r="CX371" s="62"/>
      <c r="CY371" s="62"/>
      <c r="CZ371" s="62"/>
      <c r="DA371" s="62"/>
      <c r="DB371" s="62"/>
      <c r="DC371" s="62"/>
      <c r="DD371" s="62"/>
      <c r="DE371" s="62"/>
      <c r="DF371" s="62"/>
      <c r="DG371" s="62"/>
      <c r="DH371" s="62"/>
      <c r="DI371" s="62"/>
      <c r="DJ371" s="62"/>
      <c r="DK371" s="5"/>
      <c r="DL371" s="5"/>
      <c r="DM371" s="5"/>
      <c r="DN371" s="5"/>
      <c r="DO371" s="5"/>
      <c r="DP371" s="5"/>
      <c r="DQ371" s="5"/>
      <c r="DR371" s="5"/>
      <c r="DS371" s="5"/>
      <c r="DT371" s="5"/>
      <c r="DU371" s="5"/>
      <c r="DV371" s="5"/>
      <c r="DW371" s="5"/>
      <c r="DX371" s="5"/>
      <c r="DY371" s="5"/>
      <c r="DZ371" s="62"/>
      <c r="EA371" s="62"/>
      <c r="EB371" s="62"/>
      <c r="EC371" s="62"/>
      <c r="ED371" s="62"/>
      <c r="EE371" s="62"/>
      <c r="EF371" s="62"/>
      <c r="EG371" s="62"/>
      <c r="EH371" s="62"/>
      <c r="EI371" s="62"/>
      <c r="EJ371" s="62"/>
      <c r="EK371" s="62"/>
      <c r="EL371" s="62"/>
      <c r="EM371" s="62"/>
      <c r="EN371" s="62"/>
      <c r="EO371" s="5"/>
      <c r="EP371" s="5"/>
      <c r="EQ371" s="5"/>
      <c r="ER371" s="5"/>
      <c r="ES371" s="5"/>
      <c r="ET371" s="5"/>
      <c r="EU371" s="5"/>
      <c r="EV371" s="5"/>
      <c r="EW371" s="5"/>
      <c r="EX371" s="5"/>
      <c r="EY371" s="5"/>
      <c r="EZ371" s="5"/>
      <c r="FA371" s="5"/>
      <c r="FB371" s="5"/>
      <c r="FC371" s="5"/>
      <c r="FD371" s="62"/>
      <c r="FE371" s="62"/>
      <c r="FF371" s="62"/>
      <c r="FG371" s="62"/>
      <c r="FH371" s="62"/>
      <c r="FI371" s="62"/>
      <c r="FJ371" s="62"/>
      <c r="FK371" s="62"/>
      <c r="FL371" s="62"/>
      <c r="FM371" s="62"/>
      <c r="FN371" s="62"/>
      <c r="FO371" s="62"/>
      <c r="FP371" s="62"/>
      <c r="FQ371" s="62"/>
      <c r="FR371" s="62"/>
      <c r="FS371" s="5"/>
      <c r="FT371" s="5"/>
      <c r="FU371" s="5"/>
      <c r="FV371" s="5"/>
      <c r="FW371" s="5"/>
      <c r="FX371" s="5"/>
      <c r="FY371" s="5"/>
      <c r="FZ371" s="5"/>
      <c r="GA371" s="5"/>
      <c r="GB371" s="5"/>
      <c r="GC371" s="5"/>
      <c r="GD371" s="5"/>
      <c r="GE371" s="5"/>
      <c r="GF371" s="5"/>
      <c r="GG371" s="5"/>
      <c r="GH371" s="62"/>
      <c r="GI371" s="62"/>
      <c r="GJ371" s="62"/>
      <c r="GK371" s="62"/>
      <c r="GL371" s="62"/>
      <c r="GM371" s="62"/>
      <c r="GN371" s="62"/>
      <c r="GO371" s="62"/>
      <c r="GP371" s="62"/>
      <c r="GQ371" s="62"/>
      <c r="GR371" s="62"/>
      <c r="GS371" s="62"/>
      <c r="GT371" s="62"/>
      <c r="GU371" s="62"/>
      <c r="GV371" s="62"/>
      <c r="GW371" s="5"/>
      <c r="GX371" s="5"/>
      <c r="GY371" s="5"/>
      <c r="GZ371" s="5"/>
      <c r="HA371" s="5"/>
      <c r="HB371" s="5"/>
      <c r="HC371" s="5"/>
      <c r="HD371" s="5"/>
      <c r="HE371" s="5"/>
      <c r="HF371" s="5"/>
      <c r="HG371" s="5"/>
      <c r="HH371" s="5"/>
      <c r="HI371" s="5"/>
      <c r="HJ371" s="5"/>
      <c r="HK371" s="5"/>
      <c r="HL371" s="62"/>
      <c r="HM371" s="62"/>
      <c r="HN371" s="62"/>
      <c r="HO371" s="62"/>
      <c r="HP371" s="62"/>
      <c r="HQ371" s="62"/>
      <c r="HR371" s="62"/>
      <c r="HS371" s="62"/>
      <c r="HT371" s="62"/>
      <c r="HU371" s="62"/>
      <c r="HV371" s="62"/>
      <c r="HW371" s="62"/>
      <c r="HX371" s="62"/>
      <c r="HY371" s="62"/>
      <c r="HZ371" s="62"/>
      <c r="IA371" s="5"/>
      <c r="IB371" s="5"/>
      <c r="IC371" s="5"/>
      <c r="ID371" s="5"/>
      <c r="IE371" s="5"/>
      <c r="IF371" s="5"/>
      <c r="IG371" s="5"/>
      <c r="IH371" s="5"/>
      <c r="II371" s="5"/>
      <c r="IJ371" s="5"/>
      <c r="IK371" s="5"/>
      <c r="IL371" s="5"/>
      <c r="IM371" s="5"/>
      <c r="IN371" s="5"/>
      <c r="IO371" s="5"/>
      <c r="IP371" s="62"/>
      <c r="IQ371" s="62"/>
      <c r="IR371" s="62"/>
      <c r="IS371" s="62"/>
      <c r="IT371" s="62"/>
      <c r="IU371" s="62"/>
      <c r="IV371" s="62"/>
      <c r="IW371" s="62"/>
      <c r="IX371" s="62"/>
      <c r="IY371" s="62"/>
      <c r="IZ371" s="62"/>
      <c r="JA371" s="62"/>
      <c r="JB371" s="62"/>
      <c r="JC371" s="62"/>
      <c r="JD371" s="62"/>
      <c r="JE371" s="5"/>
      <c r="JF371" s="5"/>
      <c r="JG371" s="5"/>
      <c r="JH371" s="5"/>
      <c r="JI371" s="5"/>
      <c r="JJ371" s="5"/>
      <c r="JK371" s="5"/>
      <c r="JL371" s="5"/>
      <c r="JM371" s="5"/>
      <c r="JN371" s="5"/>
      <c r="JO371" s="5"/>
      <c r="JP371" s="5"/>
      <c r="JQ371" s="5"/>
      <c r="JR371" s="5"/>
      <c r="JS371" s="5"/>
      <c r="JT371" s="62"/>
      <c r="JU371" s="62"/>
      <c r="JV371" s="62"/>
      <c r="JW371" s="62"/>
      <c r="JX371" s="62"/>
      <c r="JY371" s="62"/>
      <c r="JZ371" s="62"/>
      <c r="KA371" s="62"/>
      <c r="KB371" s="62"/>
      <c r="KC371" s="62"/>
      <c r="KD371" s="62"/>
      <c r="KE371" s="62"/>
      <c r="KF371" s="62"/>
      <c r="KG371" s="62"/>
      <c r="KH371" s="62"/>
      <c r="KI371" s="5"/>
      <c r="KJ371" s="5"/>
      <c r="KK371" s="5"/>
      <c r="KL371" s="5"/>
      <c r="KM371" s="5"/>
      <c r="KN371" s="5"/>
      <c r="KO371" s="5"/>
      <c r="KP371" s="5"/>
      <c r="KQ371" s="5"/>
      <c r="KR371" s="5"/>
      <c r="KS371" s="5"/>
      <c r="KT371" s="5"/>
      <c r="KU371" s="5"/>
      <c r="KV371" s="5"/>
      <c r="KW371" s="5"/>
      <c r="KX371" s="62"/>
      <c r="KY371" s="62"/>
      <c r="KZ371" s="62"/>
      <c r="LA371" s="62"/>
      <c r="LB371" s="62"/>
      <c r="LC371" s="62"/>
      <c r="LD371" s="62"/>
      <c r="LE371" s="62"/>
      <c r="LF371" s="62"/>
      <c r="LG371" s="62"/>
      <c r="LH371" s="62"/>
      <c r="LI371" s="62"/>
      <c r="LJ371" s="62"/>
      <c r="LK371" s="62"/>
      <c r="LL371" s="62"/>
    </row>
    <row r="372" spans="1:324" x14ac:dyDescent="0.35">
      <c r="A372" s="131">
        <v>368</v>
      </c>
      <c r="B372" s="170"/>
      <c r="C372" s="170"/>
      <c r="D372" s="152">
        <v>361</v>
      </c>
      <c r="E372" s="72" t="str">
        <f>'BVEM Scorecard'!F371</f>
        <v>Solar</v>
      </c>
      <c r="F372" s="96"/>
      <c r="G372" s="96"/>
      <c r="H372" s="96"/>
      <c r="I372" s="96"/>
      <c r="J372" s="66"/>
      <c r="K372" s="66"/>
      <c r="L372" s="66"/>
      <c r="M372" s="66"/>
      <c r="N372" s="66"/>
      <c r="O372" s="66"/>
      <c r="P372" s="66"/>
      <c r="Q372" s="66"/>
      <c r="R372" s="66"/>
      <c r="S372" s="66"/>
      <c r="T372" s="66"/>
      <c r="U372" s="66"/>
      <c r="V372" s="66"/>
      <c r="W372" s="66"/>
      <c r="X372" s="35"/>
      <c r="Y372" s="5"/>
      <c r="Z372" s="5"/>
      <c r="AA372" s="5"/>
      <c r="AB372" s="5"/>
      <c r="AC372" s="5"/>
      <c r="AD372" s="5"/>
      <c r="AE372" s="5"/>
      <c r="AF372" s="5"/>
      <c r="AG372" s="5"/>
      <c r="AH372" s="5"/>
      <c r="AI372" s="5"/>
      <c r="AJ372" s="35"/>
      <c r="AK372" s="35"/>
      <c r="AL372" s="35"/>
      <c r="AM372" s="35"/>
      <c r="AN372" s="62"/>
      <c r="AO372" s="62"/>
      <c r="AP372" s="62"/>
      <c r="AQ372" s="62"/>
      <c r="AR372" s="62"/>
      <c r="AS372" s="62"/>
      <c r="AT372" s="62"/>
      <c r="AU372" s="62"/>
      <c r="AV372" s="62"/>
      <c r="AW372" s="62"/>
      <c r="AX372" s="62"/>
      <c r="AY372" s="62"/>
      <c r="AZ372" s="62"/>
      <c r="BA372" s="62"/>
      <c r="BB372" s="62"/>
      <c r="BC372" s="5"/>
      <c r="BD372" s="5"/>
      <c r="BE372" s="5"/>
      <c r="BF372" s="5"/>
      <c r="BG372" s="5"/>
      <c r="BH372" s="5"/>
      <c r="BI372" s="5"/>
      <c r="BJ372" s="5"/>
      <c r="BK372" s="5"/>
      <c r="BL372" s="5"/>
      <c r="BM372" s="5"/>
      <c r="BN372" s="5"/>
      <c r="BO372" s="5"/>
      <c r="BP372" s="5"/>
      <c r="BQ372" s="5"/>
      <c r="BR372" s="62"/>
      <c r="BS372" s="62"/>
      <c r="BT372" s="62"/>
      <c r="BU372" s="62"/>
      <c r="BV372" s="62"/>
      <c r="BW372" s="62"/>
      <c r="BX372" s="62"/>
      <c r="BY372" s="62"/>
      <c r="BZ372" s="62"/>
      <c r="CA372" s="62"/>
      <c r="CB372" s="62"/>
      <c r="CC372" s="62"/>
      <c r="CD372" s="62"/>
      <c r="CE372" s="62"/>
      <c r="CF372" s="62"/>
      <c r="CG372" s="5"/>
      <c r="CH372" s="5"/>
      <c r="CI372" s="5"/>
      <c r="CJ372" s="5"/>
      <c r="CK372" s="5"/>
      <c r="CL372" s="5"/>
      <c r="CM372" s="5"/>
      <c r="CN372" s="5"/>
      <c r="CO372" s="5"/>
      <c r="CP372" s="5"/>
      <c r="CQ372" s="5"/>
      <c r="CR372" s="5"/>
      <c r="CS372" s="5"/>
      <c r="CT372" s="5"/>
      <c r="CU372" s="5"/>
      <c r="CV372" s="62"/>
      <c r="CW372" s="62"/>
      <c r="CX372" s="62"/>
      <c r="CY372" s="62"/>
      <c r="CZ372" s="62"/>
      <c r="DA372" s="62"/>
      <c r="DB372" s="62"/>
      <c r="DC372" s="62"/>
      <c r="DD372" s="62"/>
      <c r="DE372" s="62"/>
      <c r="DF372" s="62"/>
      <c r="DG372" s="62"/>
      <c r="DH372" s="62"/>
      <c r="DI372" s="62"/>
      <c r="DJ372" s="62"/>
      <c r="DK372" s="5"/>
      <c r="DL372" s="5"/>
      <c r="DM372" s="5"/>
      <c r="DN372" s="5"/>
      <c r="DO372" s="5"/>
      <c r="DP372" s="5"/>
      <c r="DQ372" s="5"/>
      <c r="DR372" s="5"/>
      <c r="DS372" s="5"/>
      <c r="DT372" s="5"/>
      <c r="DU372" s="5"/>
      <c r="DV372" s="5"/>
      <c r="DW372" s="5"/>
      <c r="DX372" s="5"/>
      <c r="DY372" s="5"/>
      <c r="DZ372" s="62"/>
      <c r="EA372" s="62"/>
      <c r="EB372" s="62"/>
      <c r="EC372" s="62"/>
      <c r="ED372" s="62"/>
      <c r="EE372" s="62"/>
      <c r="EF372" s="62"/>
      <c r="EG372" s="62"/>
      <c r="EH372" s="62"/>
      <c r="EI372" s="62"/>
      <c r="EJ372" s="62"/>
      <c r="EK372" s="62"/>
      <c r="EL372" s="62"/>
      <c r="EM372" s="62"/>
      <c r="EN372" s="62"/>
      <c r="EO372" s="5"/>
      <c r="EP372" s="5"/>
      <c r="EQ372" s="5"/>
      <c r="ER372" s="5"/>
      <c r="ES372" s="5"/>
      <c r="ET372" s="5"/>
      <c r="EU372" s="5"/>
      <c r="EV372" s="5"/>
      <c r="EW372" s="5"/>
      <c r="EX372" s="5"/>
      <c r="EY372" s="5"/>
      <c r="EZ372" s="5"/>
      <c r="FA372" s="5"/>
      <c r="FB372" s="5"/>
      <c r="FC372" s="5"/>
      <c r="FD372" s="62"/>
      <c r="FE372" s="62"/>
      <c r="FF372" s="62"/>
      <c r="FG372" s="62"/>
      <c r="FH372" s="62"/>
      <c r="FI372" s="62"/>
      <c r="FJ372" s="62"/>
      <c r="FK372" s="62"/>
      <c r="FL372" s="62"/>
      <c r="FM372" s="62"/>
      <c r="FN372" s="62"/>
      <c r="FO372" s="62"/>
      <c r="FP372" s="62"/>
      <c r="FQ372" s="62"/>
      <c r="FR372" s="62"/>
      <c r="FS372" s="5"/>
      <c r="FT372" s="5"/>
      <c r="FU372" s="5"/>
      <c r="FV372" s="5"/>
      <c r="FW372" s="5"/>
      <c r="FX372" s="5"/>
      <c r="FY372" s="5"/>
      <c r="FZ372" s="5"/>
      <c r="GA372" s="5"/>
      <c r="GB372" s="5"/>
      <c r="GC372" s="5"/>
      <c r="GD372" s="5"/>
      <c r="GE372" s="5"/>
      <c r="GF372" s="5"/>
      <c r="GG372" s="5"/>
      <c r="GH372" s="62"/>
      <c r="GI372" s="62"/>
      <c r="GJ372" s="62"/>
      <c r="GK372" s="62"/>
      <c r="GL372" s="62"/>
      <c r="GM372" s="62"/>
      <c r="GN372" s="62"/>
      <c r="GO372" s="62"/>
      <c r="GP372" s="62"/>
      <c r="GQ372" s="62"/>
      <c r="GR372" s="62"/>
      <c r="GS372" s="62"/>
      <c r="GT372" s="62"/>
      <c r="GU372" s="62"/>
      <c r="GV372" s="62"/>
      <c r="GW372" s="5"/>
      <c r="GX372" s="5"/>
      <c r="GY372" s="5"/>
      <c r="GZ372" s="5"/>
      <c r="HA372" s="5"/>
      <c r="HB372" s="5"/>
      <c r="HC372" s="5"/>
      <c r="HD372" s="5"/>
      <c r="HE372" s="5"/>
      <c r="HF372" s="5"/>
      <c r="HG372" s="5"/>
      <c r="HH372" s="5"/>
      <c r="HI372" s="5"/>
      <c r="HJ372" s="5"/>
      <c r="HK372" s="5"/>
      <c r="HL372" s="62"/>
      <c r="HM372" s="62"/>
      <c r="HN372" s="62"/>
      <c r="HO372" s="62"/>
      <c r="HP372" s="62"/>
      <c r="HQ372" s="62"/>
      <c r="HR372" s="62"/>
      <c r="HS372" s="62"/>
      <c r="HT372" s="62"/>
      <c r="HU372" s="62"/>
      <c r="HV372" s="62"/>
      <c r="HW372" s="62"/>
      <c r="HX372" s="62"/>
      <c r="HY372" s="62"/>
      <c r="HZ372" s="62"/>
      <c r="IA372" s="5"/>
      <c r="IB372" s="5"/>
      <c r="IC372" s="5"/>
      <c r="ID372" s="5"/>
      <c r="IE372" s="5"/>
      <c r="IF372" s="5"/>
      <c r="IG372" s="5"/>
      <c r="IH372" s="5"/>
      <c r="II372" s="5"/>
      <c r="IJ372" s="5"/>
      <c r="IK372" s="5"/>
      <c r="IL372" s="5"/>
      <c r="IM372" s="5"/>
      <c r="IN372" s="5"/>
      <c r="IO372" s="5"/>
      <c r="IP372" s="62"/>
      <c r="IQ372" s="62"/>
      <c r="IR372" s="62"/>
      <c r="IS372" s="62"/>
      <c r="IT372" s="62"/>
      <c r="IU372" s="62"/>
      <c r="IV372" s="62"/>
      <c r="IW372" s="62"/>
      <c r="IX372" s="62"/>
      <c r="IY372" s="62"/>
      <c r="IZ372" s="62"/>
      <c r="JA372" s="62"/>
      <c r="JB372" s="62"/>
      <c r="JC372" s="62"/>
      <c r="JD372" s="62"/>
      <c r="JE372" s="5"/>
      <c r="JF372" s="5"/>
      <c r="JG372" s="5"/>
      <c r="JH372" s="5"/>
      <c r="JI372" s="5"/>
      <c r="JJ372" s="5"/>
      <c r="JK372" s="5"/>
      <c r="JL372" s="5"/>
      <c r="JM372" s="5"/>
      <c r="JN372" s="5"/>
      <c r="JO372" s="5"/>
      <c r="JP372" s="5"/>
      <c r="JQ372" s="5"/>
      <c r="JR372" s="5"/>
      <c r="JS372" s="5"/>
      <c r="JT372" s="62"/>
      <c r="JU372" s="62"/>
      <c r="JV372" s="62"/>
      <c r="JW372" s="62"/>
      <c r="JX372" s="62"/>
      <c r="JY372" s="62"/>
      <c r="JZ372" s="62"/>
      <c r="KA372" s="62"/>
      <c r="KB372" s="62"/>
      <c r="KC372" s="62"/>
      <c r="KD372" s="62"/>
      <c r="KE372" s="62"/>
      <c r="KF372" s="62"/>
      <c r="KG372" s="62"/>
      <c r="KH372" s="62"/>
      <c r="KI372" s="5"/>
      <c r="KJ372" s="5"/>
      <c r="KK372" s="5"/>
      <c r="KL372" s="5"/>
      <c r="KM372" s="5"/>
      <c r="KN372" s="5"/>
      <c r="KO372" s="5"/>
      <c r="KP372" s="5"/>
      <c r="KQ372" s="5"/>
      <c r="KR372" s="5"/>
      <c r="KS372" s="5"/>
      <c r="KT372" s="5"/>
      <c r="KU372" s="5"/>
      <c r="KV372" s="5"/>
      <c r="KW372" s="5"/>
      <c r="KX372" s="62"/>
      <c r="KY372" s="62"/>
      <c r="KZ372" s="62"/>
      <c r="LA372" s="62"/>
      <c r="LB372" s="62"/>
      <c r="LC372" s="62"/>
      <c r="LD372" s="62"/>
      <c r="LE372" s="62"/>
      <c r="LF372" s="62"/>
      <c r="LG372" s="62"/>
      <c r="LH372" s="62"/>
      <c r="LI372" s="62"/>
      <c r="LJ372" s="62"/>
      <c r="LK372" s="62"/>
      <c r="LL372" s="62"/>
    </row>
    <row r="373" spans="1:324" x14ac:dyDescent="0.35">
      <c r="A373" s="131">
        <v>369</v>
      </c>
      <c r="B373" s="170"/>
      <c r="C373" s="170"/>
      <c r="D373" s="152">
        <v>1122</v>
      </c>
      <c r="E373" s="72" t="str">
        <f>'BVEM Scorecard'!F372</f>
        <v>Solar + Storage</v>
      </c>
      <c r="F373" s="96">
        <f t="shared" si="338"/>
        <v>0.8</v>
      </c>
      <c r="G373" s="96">
        <f t="shared" si="339"/>
        <v>0.91999999999999993</v>
      </c>
      <c r="H373" s="96">
        <f t="shared" si="340"/>
        <v>0.83333333333333359</v>
      </c>
      <c r="I373" s="96">
        <f t="shared" si="341"/>
        <v>0.89473684210526316</v>
      </c>
      <c r="J373" s="66">
        <v>1</v>
      </c>
      <c r="K373" s="66">
        <v>1</v>
      </c>
      <c r="L373" s="66">
        <f>95+184+131</f>
        <v>410</v>
      </c>
      <c r="M373" s="66">
        <v>1</v>
      </c>
      <c r="N373" s="66">
        <v>1</v>
      </c>
      <c r="O373" s="66">
        <v>30</v>
      </c>
      <c r="P373" s="66">
        <v>30</v>
      </c>
      <c r="Q373" s="66">
        <v>0.6</v>
      </c>
      <c r="R373" s="66">
        <v>1</v>
      </c>
      <c r="S373" s="66">
        <v>1</v>
      </c>
      <c r="T373" s="66">
        <v>1</v>
      </c>
      <c r="U373" s="66">
        <v>1</v>
      </c>
      <c r="V373" s="66">
        <f t="shared" si="343"/>
        <v>4.5999999999999996</v>
      </c>
      <c r="W373" s="66">
        <f t="shared" si="344"/>
        <v>0.8</v>
      </c>
      <c r="X373" s="35" t="s">
        <v>111</v>
      </c>
      <c r="Y373" s="5">
        <v>1</v>
      </c>
      <c r="Z373" s="5">
        <v>1</v>
      </c>
      <c r="AA373" s="5">
        <v>1</v>
      </c>
      <c r="AB373" s="5">
        <v>1</v>
      </c>
      <c r="AC373" s="5">
        <v>1</v>
      </c>
      <c r="AD373" s="5">
        <v>1</v>
      </c>
      <c r="AE373" s="5">
        <v>0.66666666666666663</v>
      </c>
      <c r="AF373" s="5">
        <v>1</v>
      </c>
      <c r="AG373" s="5">
        <v>1</v>
      </c>
      <c r="AH373" s="5">
        <v>1</v>
      </c>
      <c r="AI373" s="5">
        <v>1</v>
      </c>
      <c r="AJ373" s="35">
        <f t="shared" si="346"/>
        <v>4.6666666666666661</v>
      </c>
      <c r="AK373" s="35">
        <f t="shared" si="347"/>
        <v>5.2631578947368418E-2</v>
      </c>
      <c r="AL373" s="35">
        <f t="shared" si="348"/>
        <v>4.3859649122807015E-2</v>
      </c>
      <c r="AM373" s="35"/>
      <c r="AN373" s="62" t="s">
        <v>112</v>
      </c>
      <c r="AO373" s="62">
        <v>1</v>
      </c>
      <c r="AP373" s="62">
        <v>1</v>
      </c>
      <c r="AQ373" s="62">
        <v>1</v>
      </c>
      <c r="AR373" s="62">
        <v>1</v>
      </c>
      <c r="AS373" s="62">
        <v>1</v>
      </c>
      <c r="AT373" s="62">
        <v>1</v>
      </c>
      <c r="AU373" s="62">
        <v>0.66666666666666663</v>
      </c>
      <c r="AV373" s="62">
        <v>1</v>
      </c>
      <c r="AW373" s="62">
        <v>1</v>
      </c>
      <c r="AX373" s="62">
        <v>1</v>
      </c>
      <c r="AY373" s="62">
        <v>1</v>
      </c>
      <c r="AZ373" s="62">
        <f t="shared" si="371"/>
        <v>4.6666666666666661</v>
      </c>
      <c r="BA373" s="62">
        <f t="shared" si="372"/>
        <v>5.2631578947368418E-2</v>
      </c>
      <c r="BB373" s="62">
        <f t="shared" si="373"/>
        <v>4.3859649122807015E-2</v>
      </c>
      <c r="BC373" s="5" t="s">
        <v>113</v>
      </c>
      <c r="BD373" s="5">
        <v>1</v>
      </c>
      <c r="BE373" s="5">
        <v>1</v>
      </c>
      <c r="BF373" s="5">
        <v>1</v>
      </c>
      <c r="BG373" s="5">
        <v>1</v>
      </c>
      <c r="BH373" s="5">
        <v>1</v>
      </c>
      <c r="BI373" s="5">
        <v>1</v>
      </c>
      <c r="BJ373" s="5">
        <v>0.66666666666666663</v>
      </c>
      <c r="BK373" s="5">
        <v>1</v>
      </c>
      <c r="BL373" s="5">
        <v>1</v>
      </c>
      <c r="BM373" s="5">
        <v>1</v>
      </c>
      <c r="BN373" s="5">
        <v>1</v>
      </c>
      <c r="BO373" s="5">
        <f t="shared" si="352"/>
        <v>4.6666666666666661</v>
      </c>
      <c r="BP373" s="5">
        <f t="shared" si="353"/>
        <v>5.2631578947368418E-2</v>
      </c>
      <c r="BQ373" s="5">
        <f t="shared" si="354"/>
        <v>4.3859649122807015E-2</v>
      </c>
      <c r="BR373" s="62" t="s">
        <v>114</v>
      </c>
      <c r="BS373" s="62">
        <v>1</v>
      </c>
      <c r="BT373" s="62">
        <v>1</v>
      </c>
      <c r="BU373" s="62">
        <v>1</v>
      </c>
      <c r="BV373" s="62">
        <v>1</v>
      </c>
      <c r="BW373" s="62">
        <v>1</v>
      </c>
      <c r="BX373" s="62">
        <v>1</v>
      </c>
      <c r="BY373" s="62">
        <v>0.66666666666666663</v>
      </c>
      <c r="BZ373" s="62">
        <v>1</v>
      </c>
      <c r="CA373" s="62">
        <v>1</v>
      </c>
      <c r="CB373" s="62">
        <v>1</v>
      </c>
      <c r="CC373" s="62">
        <v>1</v>
      </c>
      <c r="CD373" s="62">
        <f t="shared" si="355"/>
        <v>4.6666666666666661</v>
      </c>
      <c r="CE373" s="62">
        <f t="shared" si="356"/>
        <v>5.2631578947368418E-2</v>
      </c>
      <c r="CF373" s="62">
        <f t="shared" si="357"/>
        <v>4.3859649122807015E-2</v>
      </c>
      <c r="CG373" s="5" t="s">
        <v>115</v>
      </c>
      <c r="CH373" s="5">
        <v>1</v>
      </c>
      <c r="CI373" s="5">
        <v>1</v>
      </c>
      <c r="CJ373" s="5">
        <v>1</v>
      </c>
      <c r="CK373" s="5">
        <v>1</v>
      </c>
      <c r="CL373" s="5">
        <v>1</v>
      </c>
      <c r="CM373" s="5">
        <v>1</v>
      </c>
      <c r="CN373" s="5">
        <v>0.66666666666666663</v>
      </c>
      <c r="CO373" s="5">
        <v>1</v>
      </c>
      <c r="CP373" s="5">
        <v>1</v>
      </c>
      <c r="CQ373" s="5">
        <v>1</v>
      </c>
      <c r="CR373" s="5">
        <v>1</v>
      </c>
      <c r="CS373" s="5">
        <f t="shared" si="358"/>
        <v>4.6666666666666661</v>
      </c>
      <c r="CT373" s="5">
        <f t="shared" si="359"/>
        <v>5.2631578947368418E-2</v>
      </c>
      <c r="CU373" s="5">
        <f t="shared" si="360"/>
        <v>4.3859649122807015E-2</v>
      </c>
      <c r="CV373" s="62" t="s">
        <v>116</v>
      </c>
      <c r="CW373" s="62">
        <v>1</v>
      </c>
      <c r="CX373" s="62">
        <v>1</v>
      </c>
      <c r="CY373" s="62">
        <v>1</v>
      </c>
      <c r="CZ373" s="62">
        <v>1</v>
      </c>
      <c r="DA373" s="62">
        <v>1</v>
      </c>
      <c r="DB373" s="62">
        <v>1</v>
      </c>
      <c r="DC373" s="62">
        <v>0.66666666666666663</v>
      </c>
      <c r="DD373" s="62">
        <v>1</v>
      </c>
      <c r="DE373" s="62">
        <v>1</v>
      </c>
      <c r="DF373" s="62">
        <v>1</v>
      </c>
      <c r="DG373" s="62">
        <v>1</v>
      </c>
      <c r="DH373" s="62">
        <f t="shared" si="374"/>
        <v>4.6666666666666661</v>
      </c>
      <c r="DI373" s="62">
        <f t="shared" si="375"/>
        <v>5.2631578947368418E-2</v>
      </c>
      <c r="DJ373" s="62">
        <f t="shared" si="376"/>
        <v>4.3859649122807015E-2</v>
      </c>
      <c r="DK373" s="5" t="str">
        <f>'Training Programs'!DQ373</f>
        <v>Civil - Foreman</v>
      </c>
      <c r="DL373" s="5">
        <v>1</v>
      </c>
      <c r="DM373" s="5">
        <v>1</v>
      </c>
      <c r="DN373" s="5">
        <v>1</v>
      </c>
      <c r="DO373" s="5">
        <v>1</v>
      </c>
      <c r="DP373" s="5">
        <v>1</v>
      </c>
      <c r="DQ373" s="5">
        <v>1</v>
      </c>
      <c r="DR373" s="5">
        <v>0.66666666666666663</v>
      </c>
      <c r="DS373" s="5">
        <v>1</v>
      </c>
      <c r="DT373" s="5">
        <v>1</v>
      </c>
      <c r="DU373" s="5">
        <v>1</v>
      </c>
      <c r="DV373" s="5">
        <v>1</v>
      </c>
      <c r="DW373" s="5">
        <f t="shared" ref="DW373" si="381">SUM(DR373:DV373)</f>
        <v>4.6666666666666661</v>
      </c>
      <c r="DX373" s="5">
        <f t="shared" ref="DX373" si="382">IFERROR(DM373/SUM($Z373,$AP373,$BE373,$BT373,$CI373,$CX373,$DM373,$EB373,$EQ373,$FF373,$FU373,$GJ373,$GY373,$HN373,$IC373,$IR373,$JG373,$JV373,$KK373,$KZ373),"")</f>
        <v>5.2631578947368418E-2</v>
      </c>
      <c r="DY373" s="5">
        <f t="shared" ref="DY373" si="383">IFERROR((DR$4*DR373+DS$4*DS373+DT$4*DT373+DU$4*DU373+DV$4*DV373)*DX373,"")</f>
        <v>4.3859649122807015E-2</v>
      </c>
      <c r="DZ373" s="62" t="str">
        <f>'Training Programs'!EG373</f>
        <v>Operator- Heavy</v>
      </c>
      <c r="EA373" s="62">
        <v>1</v>
      </c>
      <c r="EB373" s="62">
        <v>1</v>
      </c>
      <c r="EC373" s="62">
        <v>1</v>
      </c>
      <c r="ED373" s="62">
        <v>1</v>
      </c>
      <c r="EE373" s="62">
        <v>1</v>
      </c>
      <c r="EF373" s="62">
        <v>1</v>
      </c>
      <c r="EG373" s="62">
        <v>0.66666666666666663</v>
      </c>
      <c r="EH373" s="62">
        <v>1</v>
      </c>
      <c r="EI373" s="62">
        <v>1</v>
      </c>
      <c r="EJ373" s="62">
        <v>1</v>
      </c>
      <c r="EK373" s="62">
        <v>1</v>
      </c>
      <c r="EL373" s="62">
        <f t="shared" ref="EL373" si="384">SUM(EG373:EK373)</f>
        <v>4.6666666666666661</v>
      </c>
      <c r="EM373" s="62">
        <f t="shared" ref="EM373" si="385">IFERROR(EB373/SUM($Z373,$AP373,$BE373,$BT373,$CI373,$CX373,$DM373,$EB373,$EQ373,$FF373,$FU373,$GJ373,$GY373,$HN373,$IC373,$IR373,$JG373,$JV373,$KK373,$KZ373),"")</f>
        <v>5.2631578947368418E-2</v>
      </c>
      <c r="EN373" s="62">
        <f t="shared" ref="EN373" si="386">IFERROR((EG$4*EG373+EH$4*EH373+EI$4*EI373+EJ$4*EJ373+EK$4*EK373)*EM373,"")</f>
        <v>4.3859649122807015E-2</v>
      </c>
      <c r="EO373" s="5" t="str">
        <f>'Training Programs'!EW373</f>
        <v>Operator - Medium</v>
      </c>
      <c r="EP373" s="5">
        <v>1</v>
      </c>
      <c r="EQ373" s="5">
        <v>1</v>
      </c>
      <c r="ER373" s="5">
        <v>1</v>
      </c>
      <c r="ES373" s="5">
        <v>1</v>
      </c>
      <c r="ET373" s="5">
        <v>1</v>
      </c>
      <c r="EU373" s="5">
        <v>1</v>
      </c>
      <c r="EV373" s="5">
        <v>0.66666666666666663</v>
      </c>
      <c r="EW373" s="5">
        <v>1</v>
      </c>
      <c r="EX373" s="5">
        <v>1</v>
      </c>
      <c r="EY373" s="5">
        <v>1</v>
      </c>
      <c r="EZ373" s="5">
        <v>1</v>
      </c>
      <c r="FA373" s="5">
        <f t="shared" ref="FA373" si="387">SUM(EV373:EZ373)</f>
        <v>4.6666666666666661</v>
      </c>
      <c r="FB373" s="5">
        <f t="shared" ref="FB373" si="388">IFERROR(EQ373/SUM($Z373,$AP373,$BE373,$BT373,$CI373,$CX373,$DM373,$EB373,$EQ373,$FF373,$FU373,$GJ373,$GY373,$HN373,$IC373,$IR373,$JG373,$JV373,$KK373,$KZ373),"")</f>
        <v>5.2631578947368418E-2</v>
      </c>
      <c r="FC373" s="5">
        <f t="shared" ref="FC373" si="389">IFERROR((EV$4*EV373+EW$4*EW373+EX$4*EX373+EY$4*EY373+EZ$4*EZ373)*FB373,"")</f>
        <v>4.3859649122807015E-2</v>
      </c>
      <c r="FD373" s="62" t="str">
        <f>'Training Programs'!FM373</f>
        <v>Operator - Light</v>
      </c>
      <c r="FE373" s="62">
        <v>1</v>
      </c>
      <c r="FF373" s="62">
        <v>1</v>
      </c>
      <c r="FG373" s="62">
        <v>1</v>
      </c>
      <c r="FH373" s="62">
        <v>1</v>
      </c>
      <c r="FI373" s="62">
        <v>1</v>
      </c>
      <c r="FJ373" s="62">
        <v>1</v>
      </c>
      <c r="FK373" s="62">
        <v>0.66666666666666663</v>
      </c>
      <c r="FL373" s="62">
        <v>1</v>
      </c>
      <c r="FM373" s="62">
        <v>1</v>
      </c>
      <c r="FN373" s="62">
        <v>1</v>
      </c>
      <c r="FO373" s="62">
        <v>1</v>
      </c>
      <c r="FP373" s="62">
        <v>1</v>
      </c>
      <c r="FQ373" s="62">
        <f t="shared" ref="FQ373" si="390">IFERROR(FF373/SUM($Z373,$AP373,$BE373,$BT373,$CI373,$CX373,$DM373,$EB373,$EQ373,$FF373,$FU373,$GJ373,$GY373,$HN373,$IC373,$IR373,$JG373,$JV373,$KK373,$KZ373),"")</f>
        <v>5.2631578947368418E-2</v>
      </c>
      <c r="FR373" s="62">
        <f t="shared" ref="FR373" si="391">IFERROR((FK$4*FK373+FL$4*FL373+FM$4*FM373+FN$4*FN373+FO$4*FO373)*FQ373,"")</f>
        <v>4.3859649122807015E-2</v>
      </c>
      <c r="FS373" s="5" t="str">
        <f>'Training Programs'!GC373</f>
        <v>Operator - Pile Driver</v>
      </c>
      <c r="FT373" s="5">
        <v>1</v>
      </c>
      <c r="FU373" s="5">
        <v>1</v>
      </c>
      <c r="FV373" s="5">
        <v>1</v>
      </c>
      <c r="FW373" s="5">
        <v>1</v>
      </c>
      <c r="FX373" s="5">
        <v>1</v>
      </c>
      <c r="FY373" s="5">
        <v>1</v>
      </c>
      <c r="FZ373" s="5">
        <v>0.66666666666666663</v>
      </c>
      <c r="GA373" s="5">
        <v>1</v>
      </c>
      <c r="GB373" s="5">
        <v>1</v>
      </c>
      <c r="GC373" s="5">
        <v>1</v>
      </c>
      <c r="GD373" s="5">
        <v>1</v>
      </c>
      <c r="GE373" s="5">
        <f t="shared" ref="GE373" si="392">SUM(FZ373:GD373)</f>
        <v>4.6666666666666661</v>
      </c>
      <c r="GF373" s="5">
        <f t="shared" ref="GF373" si="393">IFERROR(FU373/SUM($Z373,$AP373,$BE373,$BT373,$CI373,$CX373,$DM373,$EB373,$EQ373,$FF373,$FU373,$GJ373,$GY373,$HN373,$IC373,$IR373,$JG373,$JV373,$KK373,$KZ373),"")</f>
        <v>5.2631578947368418E-2</v>
      </c>
      <c r="GG373" s="5">
        <f t="shared" ref="GG373" si="394">IFERROR((FZ$4*FZ373+GA$4*GA373+GB$4*GB373+GC$4*GC373+GD$4*GD373)*GF373,"")</f>
        <v>4.3859649122807015E-2</v>
      </c>
      <c r="GH373" s="62" t="str">
        <f>'Training Programs'!GS373</f>
        <v>Electrical - General Foreman</v>
      </c>
      <c r="GI373" s="62">
        <v>1</v>
      </c>
      <c r="GJ373" s="62">
        <v>1</v>
      </c>
      <c r="GK373" s="62">
        <v>1</v>
      </c>
      <c r="GL373" s="62">
        <v>1</v>
      </c>
      <c r="GM373" s="62">
        <v>1</v>
      </c>
      <c r="GN373" s="62">
        <v>1</v>
      </c>
      <c r="GO373" s="62">
        <v>0.66666666666666663</v>
      </c>
      <c r="GP373" s="62">
        <v>1</v>
      </c>
      <c r="GQ373" s="62">
        <v>1</v>
      </c>
      <c r="GR373" s="62">
        <v>1</v>
      </c>
      <c r="GS373" s="62">
        <v>1</v>
      </c>
      <c r="GT373" s="62">
        <f t="shared" ref="GT373" si="395">SUM(GO373:GS373)</f>
        <v>4.6666666666666661</v>
      </c>
      <c r="GU373" s="62">
        <f t="shared" ref="GU373" si="396">IFERROR(GJ373/SUM($Z373,$AP373,$BE373,$BT373,$CI373,$CX373,$DM373,$EB373,$EQ373,$FF373,$FU373,$GJ373,$GY373,$HN373,$IC373,$IR373,$JG373,$JV373,$KK373,$KZ373),"")</f>
        <v>5.2631578947368418E-2</v>
      </c>
      <c r="GV373" s="62">
        <f t="shared" ref="GV373" si="397">IFERROR((GO$4*GO373+GP$4*GP373+GQ$4*GQ373+GR$4*GR373+GS$4*GS373)*GU373,"")</f>
        <v>4.3859649122807015E-2</v>
      </c>
      <c r="GW373" s="5" t="str">
        <f>'Training Programs'!HI373</f>
        <v>Electrical Foreman</v>
      </c>
      <c r="GX373" s="5">
        <v>1</v>
      </c>
      <c r="GY373" s="5">
        <v>1</v>
      </c>
      <c r="GZ373" s="5">
        <v>1</v>
      </c>
      <c r="HA373" s="5">
        <v>1</v>
      </c>
      <c r="HB373" s="5">
        <v>1</v>
      </c>
      <c r="HC373" s="5">
        <v>1</v>
      </c>
      <c r="HD373" s="5">
        <v>0.66666666666666663</v>
      </c>
      <c r="HE373" s="5">
        <v>1</v>
      </c>
      <c r="HF373" s="5">
        <v>1</v>
      </c>
      <c r="HG373" s="5">
        <v>1</v>
      </c>
      <c r="HH373" s="5">
        <v>1</v>
      </c>
      <c r="HI373" s="5">
        <f t="shared" ref="HI373" si="398">SUM(HD373:HH373)</f>
        <v>4.6666666666666661</v>
      </c>
      <c r="HJ373" s="5">
        <f t="shared" ref="HJ373" si="399">IFERROR(GY373/SUM($Z373,$AP373,$BE373,$BT373,$CI373,$CX373,$DM373,$EB373,$EQ373,$FF373,$FU373,$GJ373,$GY373,$HN373,$IC373,$IR373,$JG373,$JV373,$KK373,$KZ373),"")</f>
        <v>5.2631578947368418E-2</v>
      </c>
      <c r="HK373" s="5">
        <f t="shared" ref="HK373" si="400">IFERROR((HD$4*HD373+HE$4*HE373+HF$4*HF373+HG$4*HG373+HH$4*HH373)*HJ373,"")</f>
        <v>4.3859649122807015E-2</v>
      </c>
      <c r="HL373" s="62" t="str">
        <f>'Training Programs'!HY373</f>
        <v>Electrical - Journeyman</v>
      </c>
      <c r="HM373" s="62">
        <v>1</v>
      </c>
      <c r="HN373" s="62">
        <v>1</v>
      </c>
      <c r="HO373" s="62">
        <v>1</v>
      </c>
      <c r="HP373" s="62">
        <v>1</v>
      </c>
      <c r="HQ373" s="62">
        <v>1</v>
      </c>
      <c r="HR373" s="62">
        <v>1</v>
      </c>
      <c r="HS373" s="62">
        <v>0.66666666666666663</v>
      </c>
      <c r="HT373" s="62">
        <v>1</v>
      </c>
      <c r="HU373" s="62">
        <v>1</v>
      </c>
      <c r="HV373" s="62">
        <v>1</v>
      </c>
      <c r="HW373" s="62">
        <v>1</v>
      </c>
      <c r="HX373" s="62">
        <f t="shared" ref="HX373" si="401">SUM(HS373:HW373)</f>
        <v>4.6666666666666661</v>
      </c>
      <c r="HY373" s="62">
        <f t="shared" ref="HY373" si="402">IFERROR(HN373/SUM($Z373,$AP373,$BE373,$BT373,$CI373,$CX373,$DM373,$EB373,$EQ373,$FF373,$FU373,$GJ373,$GY373,$HN373,$IC373,$IR373,$JG373,$JV373,$KK373,$KZ373),"")</f>
        <v>5.2631578947368418E-2</v>
      </c>
      <c r="HZ373" s="62">
        <f t="shared" ref="HZ373" si="403">IFERROR((HS$4*HS373+HT$4*HT373+HU$4*HU373+HV$4*HV373+HW$4*HW373)*HY373,"")</f>
        <v>4.3859649122807015E-2</v>
      </c>
      <c r="IA373" s="5" t="str">
        <f>'Training Programs'!IO373</f>
        <v>Electrical - Apprentice</v>
      </c>
      <c r="IB373" s="5">
        <v>1</v>
      </c>
      <c r="IC373" s="5">
        <v>1</v>
      </c>
      <c r="ID373" s="5">
        <v>1</v>
      </c>
      <c r="IE373" s="5">
        <v>1</v>
      </c>
      <c r="IF373" s="5">
        <v>1</v>
      </c>
      <c r="IG373" s="5">
        <v>1</v>
      </c>
      <c r="IH373" s="5">
        <v>0.66666666666666663</v>
      </c>
      <c r="II373" s="5">
        <v>1</v>
      </c>
      <c r="IJ373" s="5">
        <v>1</v>
      </c>
      <c r="IK373" s="5">
        <v>1</v>
      </c>
      <c r="IL373" s="5">
        <v>1</v>
      </c>
      <c r="IM373" s="5">
        <f t="shared" ref="IM373" si="404">SUM(IH373:IL373)</f>
        <v>4.6666666666666661</v>
      </c>
      <c r="IN373" s="5">
        <f t="shared" ref="IN373" si="405">IFERROR(IC373/SUM($Z373,$AP373,$BE373,$BT373,$CI373,$CX373,$DM373,$EB373,$EQ373,$FF373,$FU373,$GJ373,$GY373,$HN373,$IC373,$IR373,$JG373,$JV373,$KK373,$KZ373),"")</f>
        <v>5.2631578947368418E-2</v>
      </c>
      <c r="IO373" s="5">
        <f t="shared" ref="IO373" si="406">IFERROR((IH$4*IH373+II$4*II373+IJ$4*IJ373+IK$4*IK373+IL$4*IL373)*IN373,"")</f>
        <v>4.3859649122807015E-2</v>
      </c>
      <c r="IP373" s="62" t="str">
        <f>'Training Programs'!JE373</f>
        <v>Electrical - Helper</v>
      </c>
      <c r="IQ373" s="62">
        <v>1</v>
      </c>
      <c r="IR373" s="62">
        <v>1</v>
      </c>
      <c r="IS373" s="62">
        <v>1</v>
      </c>
      <c r="IT373" s="62">
        <v>1</v>
      </c>
      <c r="IU373" s="62">
        <v>1</v>
      </c>
      <c r="IV373" s="62">
        <v>1</v>
      </c>
      <c r="IW373" s="62">
        <v>0.66666666666666663</v>
      </c>
      <c r="IX373" s="62">
        <v>1</v>
      </c>
      <c r="IY373" s="62">
        <v>1</v>
      </c>
      <c r="IZ373" s="62">
        <v>1</v>
      </c>
      <c r="JA373" s="62">
        <v>1</v>
      </c>
      <c r="JB373" s="62">
        <f t="shared" ref="JB373" si="407">SUM(IW373:JA373)</f>
        <v>4.6666666666666661</v>
      </c>
      <c r="JC373" s="62">
        <f t="shared" ref="JC373" si="408">IFERROR(IR373/SUM($Z373,$AP373,$BE373,$BT373,$CI373,$CX373,$DM373,$EB373,$EQ373,$FF373,$FU373,$GJ373,$GY373,$HN373,$IC373,$IR373,$JG373,$JV373,$KK373,$KZ373),"")</f>
        <v>5.2631578947368418E-2</v>
      </c>
      <c r="JD373" s="62">
        <f t="shared" ref="JD373" si="409">IFERROR((IW$4*IW373+IX$4*IX373+IY$4*IY373+IZ$4*IZ373+JA$4*JA373)*JC373,"")</f>
        <v>4.3859649122807015E-2</v>
      </c>
      <c r="JE373" s="5" t="str">
        <f>'Training Programs'!JU373</f>
        <v>Ironworker</v>
      </c>
      <c r="JF373" s="5">
        <v>1</v>
      </c>
      <c r="JG373" s="5">
        <v>1</v>
      </c>
      <c r="JH373" s="5">
        <v>1</v>
      </c>
      <c r="JI373" s="5">
        <v>1</v>
      </c>
      <c r="JJ373" s="5">
        <v>1</v>
      </c>
      <c r="JK373" s="5">
        <v>1</v>
      </c>
      <c r="JL373" s="5">
        <v>0.66666666666666663</v>
      </c>
      <c r="JM373" s="5">
        <v>1</v>
      </c>
      <c r="JN373" s="5">
        <v>1</v>
      </c>
      <c r="JO373" s="5">
        <v>1</v>
      </c>
      <c r="JP373" s="5">
        <v>1</v>
      </c>
      <c r="JQ373" s="5">
        <f t="shared" ref="JQ373" si="410">SUM(JL373:JP373)</f>
        <v>4.6666666666666661</v>
      </c>
      <c r="JR373" s="5">
        <f t="shared" ref="JR373" si="411">IFERROR(JG373/SUM($Z373,$AP373,$BE373,$BT373,$CI373,$CX373,$DM373,$EB373,$EQ373,$FF373,$FU373,$GJ373,$GY373,$HN373,$IC373,$IR373,$JG373,$JV373,$KK373,$KZ373),"")</f>
        <v>5.2631578947368418E-2</v>
      </c>
      <c r="JS373" s="5">
        <f t="shared" ref="JS373" si="412">IFERROR((JL$4*JL373+JM$4*JM373+JN$4*JN373+JO$4*JO373+JP$4*JP373)*JR373,"")</f>
        <v>4.3859649122807015E-2</v>
      </c>
      <c r="JT373" s="62" t="str">
        <f>'Training Programs'!KK373</f>
        <v>Welder</v>
      </c>
      <c r="JU373" s="62">
        <v>1</v>
      </c>
      <c r="JV373" s="62">
        <v>1</v>
      </c>
      <c r="JW373" s="62">
        <v>1</v>
      </c>
      <c r="JX373" s="62">
        <v>1</v>
      </c>
      <c r="JY373" s="62">
        <v>1</v>
      </c>
      <c r="JZ373" s="62">
        <v>1</v>
      </c>
      <c r="KA373" s="62">
        <v>0.66666666666666663</v>
      </c>
      <c r="KB373" s="62">
        <v>1</v>
      </c>
      <c r="KC373" s="62">
        <v>1</v>
      </c>
      <c r="KD373" s="62">
        <v>1</v>
      </c>
      <c r="KE373" s="62">
        <v>1</v>
      </c>
      <c r="KF373" s="62">
        <f t="shared" ref="KF373" si="413">SUM(KA373:KE373)</f>
        <v>4.6666666666666661</v>
      </c>
      <c r="KG373" s="62">
        <f t="shared" ref="KG373" si="414">IFERROR(JV373/SUM($Z373,$AP373,$BE373,$BT373,$CI373,$CX373,$DM373,$EB373,$EQ373,$FF373,$FU373,$GJ373,$GY373,$HN373,$IC373,$IR373,$JG373,$JV373,$KK373,$KZ373),"")</f>
        <v>5.2631578947368418E-2</v>
      </c>
      <c r="KH373" s="62">
        <f t="shared" ref="KH373" si="415">IFERROR((KA$4*KA373+KB$4*KB373+KC$4*KC373+KD$4*KD373+KE$4*KE373)*KG373,"")</f>
        <v>4.3859649122807015E-2</v>
      </c>
      <c r="KI373" s="5" t="str">
        <f>'Training Programs'!LA373</f>
        <v>Millwright</v>
      </c>
      <c r="KJ373" s="5">
        <v>1</v>
      </c>
      <c r="KK373" s="5">
        <v>1</v>
      </c>
      <c r="KL373" s="5">
        <v>1</v>
      </c>
      <c r="KM373" s="5">
        <v>1</v>
      </c>
      <c r="KN373" s="5">
        <v>1</v>
      </c>
      <c r="KO373" s="5">
        <v>1</v>
      </c>
      <c r="KP373" s="5">
        <v>0.66666666666666663</v>
      </c>
      <c r="KQ373" s="5">
        <v>1</v>
      </c>
      <c r="KR373" s="5">
        <v>1</v>
      </c>
      <c r="KS373" s="5">
        <v>1</v>
      </c>
      <c r="KT373" s="5">
        <v>1</v>
      </c>
      <c r="KU373" s="5">
        <f t="shared" ref="KU373" si="416">SUM(KP373:KT373)</f>
        <v>4.6666666666666661</v>
      </c>
      <c r="KV373" s="5">
        <f t="shared" ref="KV373" si="417">IFERROR(KK373/SUM($Z373,$AP373,$BE373,$BT373,$CI373,$CX373,$DM373,$EB373,$EQ373,$FF373,$FU373,$GJ373,$GY373,$HN373,$IC373,$IR373,$JG373,$JV373,$KK373,$KZ373),"")</f>
        <v>5.2631578947368418E-2</v>
      </c>
      <c r="KW373" s="5">
        <f t="shared" ref="KW373" si="418">IFERROR((KP$4*KP373+KQ$4*KQ373+KR$4*KR373+KS$4*KS373+KT$4*KT373)*KV373,"")</f>
        <v>4.3859649122807015E-2</v>
      </c>
      <c r="KX373" s="62"/>
      <c r="KY373" s="62"/>
      <c r="KZ373" s="62"/>
      <c r="LA373" s="62"/>
      <c r="LB373" s="62"/>
      <c r="LC373" s="62"/>
      <c r="LD373" s="62"/>
      <c r="LE373" s="62"/>
      <c r="LF373" s="62"/>
      <c r="LG373" s="62"/>
      <c r="LH373" s="62"/>
      <c r="LI373" s="62"/>
      <c r="LJ373" s="62"/>
      <c r="LK373" s="62"/>
      <c r="LL373" s="62"/>
    </row>
    <row r="374" spans="1:324" x14ac:dyDescent="0.35">
      <c r="A374" s="131">
        <v>370</v>
      </c>
      <c r="B374" s="170"/>
      <c r="C374" s="170"/>
      <c r="D374" s="152">
        <v>704</v>
      </c>
      <c r="E374" s="72" t="str">
        <f>'BVEM Scorecard'!F373</f>
        <v>Solar + Storage</v>
      </c>
      <c r="F374" s="96"/>
      <c r="G374" s="96"/>
      <c r="H374" s="96"/>
      <c r="I374" s="96"/>
      <c r="J374" s="66"/>
      <c r="K374" s="66"/>
      <c r="L374" s="66"/>
      <c r="M374" s="66"/>
      <c r="N374" s="66"/>
      <c r="O374" s="66"/>
      <c r="P374" s="66"/>
      <c r="Q374" s="66"/>
      <c r="R374" s="66"/>
      <c r="S374" s="66"/>
      <c r="T374" s="66"/>
      <c r="U374" s="66"/>
      <c r="V374" s="66"/>
      <c r="W374" s="66"/>
      <c r="X374" s="35"/>
      <c r="Y374" s="5"/>
      <c r="Z374" s="5"/>
      <c r="AA374" s="5"/>
      <c r="AB374" s="5"/>
      <c r="AC374" s="5"/>
      <c r="AD374" s="5"/>
      <c r="AE374" s="5"/>
      <c r="AF374" s="5"/>
      <c r="AG374" s="5"/>
      <c r="AH374" s="5"/>
      <c r="AI374" s="5"/>
      <c r="AJ374" s="35"/>
      <c r="AK374" s="35"/>
      <c r="AL374" s="35"/>
      <c r="AM374" s="35"/>
      <c r="AN374" s="62"/>
      <c r="AO374" s="62"/>
      <c r="AP374" s="62"/>
      <c r="AQ374" s="62"/>
      <c r="AR374" s="62"/>
      <c r="AS374" s="62"/>
      <c r="AT374" s="62"/>
      <c r="AU374" s="62"/>
      <c r="AV374" s="62"/>
      <c r="AW374" s="62"/>
      <c r="AX374" s="62"/>
      <c r="AY374" s="62"/>
      <c r="AZ374" s="62"/>
      <c r="BA374" s="62"/>
      <c r="BB374" s="62"/>
      <c r="BC374" s="5"/>
      <c r="BD374" s="5"/>
      <c r="BE374" s="5"/>
      <c r="BF374" s="5"/>
      <c r="BG374" s="5"/>
      <c r="BH374" s="5"/>
      <c r="BI374" s="5"/>
      <c r="BJ374" s="5"/>
      <c r="BK374" s="5"/>
      <c r="BL374" s="5"/>
      <c r="BM374" s="5"/>
      <c r="BN374" s="5"/>
      <c r="BO374" s="5"/>
      <c r="BP374" s="5"/>
      <c r="BQ374" s="5"/>
      <c r="BR374" s="62"/>
      <c r="BS374" s="62"/>
      <c r="BT374" s="62"/>
      <c r="BU374" s="62"/>
      <c r="BV374" s="62"/>
      <c r="BW374" s="62"/>
      <c r="BX374" s="62"/>
      <c r="BY374" s="62"/>
      <c r="BZ374" s="62"/>
      <c r="CA374" s="62"/>
      <c r="CB374" s="62"/>
      <c r="CC374" s="62"/>
      <c r="CD374" s="62"/>
      <c r="CE374" s="62"/>
      <c r="CF374" s="62"/>
      <c r="CG374" s="5"/>
      <c r="CH374" s="5"/>
      <c r="CI374" s="5"/>
      <c r="CJ374" s="5"/>
      <c r="CK374" s="5"/>
      <c r="CL374" s="5"/>
      <c r="CM374" s="5"/>
      <c r="CN374" s="5"/>
      <c r="CO374" s="5"/>
      <c r="CP374" s="5"/>
      <c r="CQ374" s="5"/>
      <c r="CR374" s="5"/>
      <c r="CS374" s="5"/>
      <c r="CT374" s="5"/>
      <c r="CU374" s="5"/>
      <c r="CV374" s="62"/>
      <c r="CW374" s="62"/>
      <c r="CX374" s="62"/>
      <c r="CY374" s="62"/>
      <c r="CZ374" s="62"/>
      <c r="DA374" s="62"/>
      <c r="DB374" s="62"/>
      <c r="DC374" s="62"/>
      <c r="DD374" s="62"/>
      <c r="DE374" s="62"/>
      <c r="DF374" s="62"/>
      <c r="DG374" s="62"/>
      <c r="DH374" s="62"/>
      <c r="DI374" s="62"/>
      <c r="DJ374" s="62"/>
      <c r="DK374" s="5"/>
      <c r="DL374" s="5"/>
      <c r="DM374" s="5"/>
      <c r="DN374" s="5"/>
      <c r="DO374" s="5"/>
      <c r="DP374" s="5"/>
      <c r="DQ374" s="5"/>
      <c r="DR374" s="5"/>
      <c r="DS374" s="5"/>
      <c r="DT374" s="5"/>
      <c r="DU374" s="5"/>
      <c r="DV374" s="5"/>
      <c r="DW374" s="5"/>
      <c r="DX374" s="5"/>
      <c r="DY374" s="5"/>
      <c r="DZ374" s="62"/>
      <c r="EA374" s="62"/>
      <c r="EB374" s="62"/>
      <c r="EC374" s="62"/>
      <c r="ED374" s="62"/>
      <c r="EE374" s="62"/>
      <c r="EF374" s="62"/>
      <c r="EG374" s="62"/>
      <c r="EH374" s="62"/>
      <c r="EI374" s="62"/>
      <c r="EJ374" s="62"/>
      <c r="EK374" s="62"/>
      <c r="EL374" s="62"/>
      <c r="EM374" s="62"/>
      <c r="EN374" s="62"/>
      <c r="EO374" s="5"/>
      <c r="EP374" s="5"/>
      <c r="EQ374" s="5"/>
      <c r="ER374" s="5"/>
      <c r="ES374" s="5"/>
      <c r="ET374" s="5"/>
      <c r="EU374" s="5"/>
      <c r="EV374" s="5"/>
      <c r="EW374" s="5"/>
      <c r="EX374" s="5"/>
      <c r="EY374" s="5"/>
      <c r="EZ374" s="5"/>
      <c r="FA374" s="5"/>
      <c r="FB374" s="5"/>
      <c r="FC374" s="5"/>
      <c r="FD374" s="62"/>
      <c r="FE374" s="62"/>
      <c r="FF374" s="62"/>
      <c r="FG374" s="62"/>
      <c r="FH374" s="62"/>
      <c r="FI374" s="62"/>
      <c r="FJ374" s="62"/>
      <c r="FK374" s="62"/>
      <c r="FL374" s="62"/>
      <c r="FM374" s="62"/>
      <c r="FN374" s="62"/>
      <c r="FO374" s="62"/>
      <c r="FP374" s="62"/>
      <c r="FQ374" s="62"/>
      <c r="FR374" s="62"/>
      <c r="FS374" s="5"/>
      <c r="FT374" s="5"/>
      <c r="FU374" s="5"/>
      <c r="FV374" s="5"/>
      <c r="FW374" s="5"/>
      <c r="FX374" s="5"/>
      <c r="FY374" s="5"/>
      <c r="FZ374" s="5"/>
      <c r="GA374" s="5"/>
      <c r="GB374" s="5"/>
      <c r="GC374" s="5"/>
      <c r="GD374" s="5"/>
      <c r="GE374" s="5"/>
      <c r="GF374" s="5"/>
      <c r="GG374" s="5"/>
      <c r="GH374" s="62"/>
      <c r="GI374" s="62"/>
      <c r="GJ374" s="62"/>
      <c r="GK374" s="62"/>
      <c r="GL374" s="62"/>
      <c r="GM374" s="62"/>
      <c r="GN374" s="62"/>
      <c r="GO374" s="62"/>
      <c r="GP374" s="62"/>
      <c r="GQ374" s="62"/>
      <c r="GR374" s="62"/>
      <c r="GS374" s="62"/>
      <c r="GT374" s="62"/>
      <c r="GU374" s="62"/>
      <c r="GV374" s="62"/>
      <c r="GW374" s="5"/>
      <c r="GX374" s="5"/>
      <c r="GY374" s="5"/>
      <c r="GZ374" s="5"/>
      <c r="HA374" s="5"/>
      <c r="HB374" s="5"/>
      <c r="HC374" s="5"/>
      <c r="HD374" s="5"/>
      <c r="HE374" s="5"/>
      <c r="HF374" s="5"/>
      <c r="HG374" s="5"/>
      <c r="HH374" s="5"/>
      <c r="HI374" s="5"/>
      <c r="HJ374" s="5"/>
      <c r="HK374" s="5"/>
      <c r="HL374" s="62"/>
      <c r="HM374" s="62"/>
      <c r="HN374" s="62"/>
      <c r="HO374" s="62"/>
      <c r="HP374" s="62"/>
      <c r="HQ374" s="62"/>
      <c r="HR374" s="62"/>
      <c r="HS374" s="62"/>
      <c r="HT374" s="62"/>
      <c r="HU374" s="62"/>
      <c r="HV374" s="62"/>
      <c r="HW374" s="62"/>
      <c r="HX374" s="62"/>
      <c r="HY374" s="62"/>
      <c r="HZ374" s="62"/>
      <c r="IA374" s="5"/>
      <c r="IB374" s="5"/>
      <c r="IC374" s="5"/>
      <c r="ID374" s="5"/>
      <c r="IE374" s="5"/>
      <c r="IF374" s="5"/>
      <c r="IG374" s="5"/>
      <c r="IH374" s="5"/>
      <c r="II374" s="5"/>
      <c r="IJ374" s="5"/>
      <c r="IK374" s="5"/>
      <c r="IL374" s="5"/>
      <c r="IM374" s="5"/>
      <c r="IN374" s="5"/>
      <c r="IO374" s="5"/>
      <c r="IP374" s="62"/>
      <c r="IQ374" s="62"/>
      <c r="IR374" s="62"/>
      <c r="IS374" s="62"/>
      <c r="IT374" s="62"/>
      <c r="IU374" s="62"/>
      <c r="IV374" s="62"/>
      <c r="IW374" s="62"/>
      <c r="IX374" s="62"/>
      <c r="IY374" s="62"/>
      <c r="IZ374" s="62"/>
      <c r="JA374" s="62"/>
      <c r="JB374" s="62"/>
      <c r="JC374" s="62"/>
      <c r="JD374" s="62"/>
      <c r="JE374" s="5"/>
      <c r="JF374" s="5"/>
      <c r="JG374" s="5"/>
      <c r="JH374" s="5"/>
      <c r="JI374" s="5"/>
      <c r="JJ374" s="5"/>
      <c r="JK374" s="5"/>
      <c r="JL374" s="5"/>
      <c r="JM374" s="5"/>
      <c r="JN374" s="5"/>
      <c r="JO374" s="5"/>
      <c r="JP374" s="5"/>
      <c r="JQ374" s="5"/>
      <c r="JR374" s="5"/>
      <c r="JS374" s="5"/>
      <c r="JT374" s="62"/>
      <c r="JU374" s="62"/>
      <c r="JV374" s="62"/>
      <c r="JW374" s="62"/>
      <c r="JX374" s="62"/>
      <c r="JY374" s="62"/>
      <c r="JZ374" s="62"/>
      <c r="KA374" s="62"/>
      <c r="KB374" s="62"/>
      <c r="KC374" s="62"/>
      <c r="KD374" s="62"/>
      <c r="KE374" s="62"/>
      <c r="KF374" s="62"/>
      <c r="KG374" s="62"/>
      <c r="KH374" s="62"/>
      <c r="KI374" s="5"/>
      <c r="KJ374" s="5"/>
      <c r="KK374" s="5"/>
      <c r="KL374" s="5"/>
      <c r="KM374" s="5"/>
      <c r="KN374" s="5"/>
      <c r="KO374" s="5"/>
      <c r="KP374" s="5"/>
      <c r="KQ374" s="5"/>
      <c r="KR374" s="5"/>
      <c r="KS374" s="5"/>
      <c r="KT374" s="5"/>
      <c r="KU374" s="5"/>
      <c r="KV374" s="5"/>
      <c r="KW374" s="5"/>
      <c r="KX374" s="62"/>
      <c r="KY374" s="62"/>
      <c r="KZ374" s="62"/>
      <c r="LA374" s="62"/>
      <c r="LB374" s="62"/>
      <c r="LC374" s="62"/>
      <c r="LD374" s="62"/>
      <c r="LE374" s="62"/>
      <c r="LF374" s="62"/>
      <c r="LG374" s="62"/>
      <c r="LH374" s="62"/>
      <c r="LI374" s="62"/>
      <c r="LJ374" s="62"/>
      <c r="LK374" s="62"/>
      <c r="LL374" s="62"/>
    </row>
    <row r="375" spans="1:324" x14ac:dyDescent="0.35">
      <c r="A375" s="131">
        <v>371</v>
      </c>
      <c r="B375" s="170"/>
      <c r="C375" s="170"/>
      <c r="D375" s="152">
        <v>581</v>
      </c>
      <c r="E375" s="72" t="str">
        <f>'BVEM Scorecard'!F374</f>
        <v>Solar</v>
      </c>
      <c r="F375" s="96"/>
      <c r="G375" s="96"/>
      <c r="H375" s="96"/>
      <c r="I375" s="96"/>
      <c r="J375" s="66"/>
      <c r="K375" s="66"/>
      <c r="L375" s="66"/>
      <c r="M375" s="66"/>
      <c r="N375" s="66"/>
      <c r="O375" s="66"/>
      <c r="P375" s="66"/>
      <c r="Q375" s="66"/>
      <c r="R375" s="66"/>
      <c r="S375" s="66"/>
      <c r="T375" s="66"/>
      <c r="U375" s="66"/>
      <c r="V375" s="66"/>
      <c r="W375" s="66"/>
      <c r="X375" s="35"/>
      <c r="Y375" s="5"/>
      <c r="Z375" s="5"/>
      <c r="AA375" s="5"/>
      <c r="AB375" s="5"/>
      <c r="AC375" s="5"/>
      <c r="AD375" s="5"/>
      <c r="AE375" s="5"/>
      <c r="AF375" s="5"/>
      <c r="AG375" s="5"/>
      <c r="AH375" s="5"/>
      <c r="AI375" s="5"/>
      <c r="AJ375" s="35"/>
      <c r="AK375" s="35"/>
      <c r="AL375" s="35"/>
      <c r="AM375" s="35"/>
      <c r="AN375" s="62"/>
      <c r="AO375" s="62"/>
      <c r="AP375" s="62"/>
      <c r="AQ375" s="62"/>
      <c r="AR375" s="62"/>
      <c r="AS375" s="62"/>
      <c r="AT375" s="62"/>
      <c r="AU375" s="62"/>
      <c r="AV375" s="62"/>
      <c r="AW375" s="62"/>
      <c r="AX375" s="62"/>
      <c r="AY375" s="62"/>
      <c r="AZ375" s="62"/>
      <c r="BA375" s="62"/>
      <c r="BB375" s="62"/>
      <c r="BC375" s="5"/>
      <c r="BD375" s="5"/>
      <c r="BE375" s="5"/>
      <c r="BF375" s="5"/>
      <c r="BG375" s="5"/>
      <c r="BH375" s="5"/>
      <c r="BI375" s="5"/>
      <c r="BJ375" s="5"/>
      <c r="BK375" s="5"/>
      <c r="BL375" s="5"/>
      <c r="BM375" s="5"/>
      <c r="BN375" s="5"/>
      <c r="BO375" s="5"/>
      <c r="BP375" s="5"/>
      <c r="BQ375" s="5"/>
      <c r="BR375" s="62"/>
      <c r="BS375" s="62"/>
      <c r="BT375" s="62"/>
      <c r="BU375" s="62"/>
      <c r="BV375" s="62"/>
      <c r="BW375" s="62"/>
      <c r="BX375" s="62"/>
      <c r="BY375" s="62"/>
      <c r="BZ375" s="62"/>
      <c r="CA375" s="62"/>
      <c r="CB375" s="62"/>
      <c r="CC375" s="62"/>
      <c r="CD375" s="62"/>
      <c r="CE375" s="62"/>
      <c r="CF375" s="62"/>
      <c r="CG375" s="5"/>
      <c r="CH375" s="5"/>
      <c r="CI375" s="5"/>
      <c r="CJ375" s="5"/>
      <c r="CK375" s="5"/>
      <c r="CL375" s="5"/>
      <c r="CM375" s="5"/>
      <c r="CN375" s="5"/>
      <c r="CO375" s="5"/>
      <c r="CP375" s="5"/>
      <c r="CQ375" s="5"/>
      <c r="CR375" s="5"/>
      <c r="CS375" s="5"/>
      <c r="CT375" s="5"/>
      <c r="CU375" s="5"/>
      <c r="CV375" s="62"/>
      <c r="CW375" s="62"/>
      <c r="CX375" s="62"/>
      <c r="CY375" s="62"/>
      <c r="CZ375" s="62"/>
      <c r="DA375" s="62"/>
      <c r="DB375" s="62"/>
      <c r="DC375" s="62"/>
      <c r="DD375" s="62"/>
      <c r="DE375" s="62"/>
      <c r="DF375" s="62"/>
      <c r="DG375" s="62"/>
      <c r="DH375" s="62"/>
      <c r="DI375" s="62"/>
      <c r="DJ375" s="62"/>
      <c r="DK375" s="5"/>
      <c r="DL375" s="5"/>
      <c r="DM375" s="5"/>
      <c r="DN375" s="5"/>
      <c r="DO375" s="5"/>
      <c r="DP375" s="5"/>
      <c r="DQ375" s="5"/>
      <c r="DR375" s="5"/>
      <c r="DS375" s="5"/>
      <c r="DT375" s="5"/>
      <c r="DU375" s="5"/>
      <c r="DV375" s="5"/>
      <c r="DW375" s="5"/>
      <c r="DX375" s="5"/>
      <c r="DY375" s="5"/>
      <c r="DZ375" s="62"/>
      <c r="EA375" s="62"/>
      <c r="EB375" s="62"/>
      <c r="EC375" s="62"/>
      <c r="ED375" s="62"/>
      <c r="EE375" s="62"/>
      <c r="EF375" s="62"/>
      <c r="EG375" s="62"/>
      <c r="EH375" s="62"/>
      <c r="EI375" s="62"/>
      <c r="EJ375" s="62"/>
      <c r="EK375" s="62"/>
      <c r="EL375" s="62"/>
      <c r="EM375" s="62"/>
      <c r="EN375" s="62"/>
      <c r="EO375" s="5"/>
      <c r="EP375" s="5"/>
      <c r="EQ375" s="5"/>
      <c r="ER375" s="5"/>
      <c r="ES375" s="5"/>
      <c r="ET375" s="5"/>
      <c r="EU375" s="5"/>
      <c r="EV375" s="5"/>
      <c r="EW375" s="5"/>
      <c r="EX375" s="5"/>
      <c r="EY375" s="5"/>
      <c r="EZ375" s="5"/>
      <c r="FA375" s="5"/>
      <c r="FB375" s="5"/>
      <c r="FC375" s="5"/>
      <c r="FD375" s="62"/>
      <c r="FE375" s="62"/>
      <c r="FF375" s="62"/>
      <c r="FG375" s="62"/>
      <c r="FH375" s="62"/>
      <c r="FI375" s="62"/>
      <c r="FJ375" s="62"/>
      <c r="FK375" s="62"/>
      <c r="FL375" s="62"/>
      <c r="FM375" s="62"/>
      <c r="FN375" s="62"/>
      <c r="FO375" s="62"/>
      <c r="FP375" s="62"/>
      <c r="FQ375" s="62"/>
      <c r="FR375" s="62"/>
      <c r="FS375" s="5"/>
      <c r="FT375" s="5"/>
      <c r="FU375" s="5"/>
      <c r="FV375" s="5"/>
      <c r="FW375" s="5"/>
      <c r="FX375" s="5"/>
      <c r="FY375" s="5"/>
      <c r="FZ375" s="5"/>
      <c r="GA375" s="5"/>
      <c r="GB375" s="5"/>
      <c r="GC375" s="5"/>
      <c r="GD375" s="5"/>
      <c r="GE375" s="5"/>
      <c r="GF375" s="5"/>
      <c r="GG375" s="5"/>
      <c r="GH375" s="62"/>
      <c r="GI375" s="62"/>
      <c r="GJ375" s="62"/>
      <c r="GK375" s="62"/>
      <c r="GL375" s="62"/>
      <c r="GM375" s="62"/>
      <c r="GN375" s="62"/>
      <c r="GO375" s="62"/>
      <c r="GP375" s="62"/>
      <c r="GQ375" s="62"/>
      <c r="GR375" s="62"/>
      <c r="GS375" s="62"/>
      <c r="GT375" s="62"/>
      <c r="GU375" s="62"/>
      <c r="GV375" s="62"/>
      <c r="GW375" s="5"/>
      <c r="GX375" s="5"/>
      <c r="GY375" s="5"/>
      <c r="GZ375" s="5"/>
      <c r="HA375" s="5"/>
      <c r="HB375" s="5"/>
      <c r="HC375" s="5"/>
      <c r="HD375" s="5"/>
      <c r="HE375" s="5"/>
      <c r="HF375" s="5"/>
      <c r="HG375" s="5"/>
      <c r="HH375" s="5"/>
      <c r="HI375" s="5"/>
      <c r="HJ375" s="5"/>
      <c r="HK375" s="5"/>
      <c r="HL375" s="62"/>
      <c r="HM375" s="62"/>
      <c r="HN375" s="62"/>
      <c r="HO375" s="62"/>
      <c r="HP375" s="62"/>
      <c r="HQ375" s="62"/>
      <c r="HR375" s="62"/>
      <c r="HS375" s="62"/>
      <c r="HT375" s="62"/>
      <c r="HU375" s="62"/>
      <c r="HV375" s="62"/>
      <c r="HW375" s="62"/>
      <c r="HX375" s="62"/>
      <c r="HY375" s="62"/>
      <c r="HZ375" s="62"/>
      <c r="IA375" s="5"/>
      <c r="IB375" s="5"/>
      <c r="IC375" s="5"/>
      <c r="ID375" s="5"/>
      <c r="IE375" s="5"/>
      <c r="IF375" s="5"/>
      <c r="IG375" s="5"/>
      <c r="IH375" s="5"/>
      <c r="II375" s="5"/>
      <c r="IJ375" s="5"/>
      <c r="IK375" s="5"/>
      <c r="IL375" s="5"/>
      <c r="IM375" s="5"/>
      <c r="IN375" s="5"/>
      <c r="IO375" s="5"/>
      <c r="IP375" s="62"/>
      <c r="IQ375" s="62"/>
      <c r="IR375" s="62"/>
      <c r="IS375" s="62"/>
      <c r="IT375" s="62"/>
      <c r="IU375" s="62"/>
      <c r="IV375" s="62"/>
      <c r="IW375" s="62"/>
      <c r="IX375" s="62"/>
      <c r="IY375" s="62"/>
      <c r="IZ375" s="62"/>
      <c r="JA375" s="62"/>
      <c r="JB375" s="62"/>
      <c r="JC375" s="62"/>
      <c r="JD375" s="62"/>
      <c r="JE375" s="5"/>
      <c r="JF375" s="5"/>
      <c r="JG375" s="5"/>
      <c r="JH375" s="5"/>
      <c r="JI375" s="5"/>
      <c r="JJ375" s="5"/>
      <c r="JK375" s="5"/>
      <c r="JL375" s="5"/>
      <c r="JM375" s="5"/>
      <c r="JN375" s="5"/>
      <c r="JO375" s="5"/>
      <c r="JP375" s="5"/>
      <c r="JQ375" s="5"/>
      <c r="JR375" s="5"/>
      <c r="JS375" s="5"/>
      <c r="JT375" s="62"/>
      <c r="JU375" s="62"/>
      <c r="JV375" s="62"/>
      <c r="JW375" s="62"/>
      <c r="JX375" s="62"/>
      <c r="JY375" s="62"/>
      <c r="JZ375" s="62"/>
      <c r="KA375" s="62"/>
      <c r="KB375" s="62"/>
      <c r="KC375" s="62"/>
      <c r="KD375" s="62"/>
      <c r="KE375" s="62"/>
      <c r="KF375" s="62"/>
      <c r="KG375" s="62"/>
      <c r="KH375" s="62"/>
      <c r="KI375" s="5"/>
      <c r="KJ375" s="5"/>
      <c r="KK375" s="5"/>
      <c r="KL375" s="5"/>
      <c r="KM375" s="5"/>
      <c r="KN375" s="5"/>
      <c r="KO375" s="5"/>
      <c r="KP375" s="5"/>
      <c r="KQ375" s="5"/>
      <c r="KR375" s="5"/>
      <c r="KS375" s="5"/>
      <c r="KT375" s="5"/>
      <c r="KU375" s="5"/>
      <c r="KV375" s="5"/>
      <c r="KW375" s="5"/>
      <c r="KX375" s="62"/>
      <c r="KY375" s="62"/>
      <c r="KZ375" s="62"/>
      <c r="LA375" s="62"/>
      <c r="LB375" s="62"/>
      <c r="LC375" s="62"/>
      <c r="LD375" s="62"/>
      <c r="LE375" s="62"/>
      <c r="LF375" s="62"/>
      <c r="LG375" s="62"/>
      <c r="LH375" s="62"/>
      <c r="LI375" s="62"/>
      <c r="LJ375" s="62"/>
      <c r="LK375" s="62"/>
      <c r="LL375" s="62"/>
    </row>
    <row r="376" spans="1:324" x14ac:dyDescent="0.35">
      <c r="A376" s="131">
        <v>372</v>
      </c>
      <c r="B376" s="170"/>
      <c r="C376" s="170"/>
      <c r="D376" s="152">
        <v>266</v>
      </c>
      <c r="E376" s="72" t="str">
        <f>'BVEM Scorecard'!F375</f>
        <v>Solar</v>
      </c>
      <c r="F376" s="96"/>
      <c r="G376" s="96"/>
      <c r="H376" s="96"/>
      <c r="I376" s="96"/>
      <c r="J376" s="66"/>
      <c r="K376" s="66"/>
      <c r="L376" s="66"/>
      <c r="M376" s="66"/>
      <c r="N376" s="66"/>
      <c r="O376" s="66"/>
      <c r="P376" s="66"/>
      <c r="Q376" s="66"/>
      <c r="R376" s="66"/>
      <c r="S376" s="66"/>
      <c r="T376" s="66"/>
      <c r="U376" s="66"/>
      <c r="V376" s="66"/>
      <c r="W376" s="66"/>
      <c r="X376" s="35"/>
      <c r="Y376" s="5"/>
      <c r="Z376" s="5"/>
      <c r="AA376" s="5"/>
      <c r="AB376" s="5"/>
      <c r="AC376" s="5"/>
      <c r="AD376" s="5"/>
      <c r="AE376" s="5"/>
      <c r="AF376" s="5"/>
      <c r="AG376" s="5"/>
      <c r="AH376" s="5"/>
      <c r="AI376" s="5"/>
      <c r="AJ376" s="35"/>
      <c r="AK376" s="35"/>
      <c r="AL376" s="35"/>
      <c r="AM376" s="35"/>
      <c r="AN376" s="62"/>
      <c r="AO376" s="62"/>
      <c r="AP376" s="62"/>
      <c r="AQ376" s="62"/>
      <c r="AR376" s="62"/>
      <c r="AS376" s="62"/>
      <c r="AT376" s="62"/>
      <c r="AU376" s="62"/>
      <c r="AV376" s="62"/>
      <c r="AW376" s="62"/>
      <c r="AX376" s="62"/>
      <c r="AY376" s="62"/>
      <c r="AZ376" s="62"/>
      <c r="BA376" s="62"/>
      <c r="BB376" s="62"/>
      <c r="BC376" s="5"/>
      <c r="BD376" s="5"/>
      <c r="BE376" s="5"/>
      <c r="BF376" s="5"/>
      <c r="BG376" s="5"/>
      <c r="BH376" s="5"/>
      <c r="BI376" s="5"/>
      <c r="BJ376" s="5"/>
      <c r="BK376" s="5"/>
      <c r="BL376" s="5"/>
      <c r="BM376" s="5"/>
      <c r="BN376" s="5"/>
      <c r="BO376" s="5"/>
      <c r="BP376" s="5"/>
      <c r="BQ376" s="5"/>
      <c r="BR376" s="62"/>
      <c r="BS376" s="62"/>
      <c r="BT376" s="62"/>
      <c r="BU376" s="62"/>
      <c r="BV376" s="62"/>
      <c r="BW376" s="62"/>
      <c r="BX376" s="62"/>
      <c r="BY376" s="62"/>
      <c r="BZ376" s="62"/>
      <c r="CA376" s="62"/>
      <c r="CB376" s="62"/>
      <c r="CC376" s="62"/>
      <c r="CD376" s="62"/>
      <c r="CE376" s="62"/>
      <c r="CF376" s="62"/>
      <c r="CG376" s="5"/>
      <c r="CH376" s="5"/>
      <c r="CI376" s="5"/>
      <c r="CJ376" s="5"/>
      <c r="CK376" s="5"/>
      <c r="CL376" s="5"/>
      <c r="CM376" s="5"/>
      <c r="CN376" s="5"/>
      <c r="CO376" s="5"/>
      <c r="CP376" s="5"/>
      <c r="CQ376" s="5"/>
      <c r="CR376" s="5"/>
      <c r="CS376" s="5"/>
      <c r="CT376" s="5"/>
      <c r="CU376" s="5"/>
      <c r="CV376" s="62"/>
      <c r="CW376" s="62"/>
      <c r="CX376" s="62"/>
      <c r="CY376" s="62"/>
      <c r="CZ376" s="62"/>
      <c r="DA376" s="62"/>
      <c r="DB376" s="62"/>
      <c r="DC376" s="62"/>
      <c r="DD376" s="62"/>
      <c r="DE376" s="62"/>
      <c r="DF376" s="62"/>
      <c r="DG376" s="62"/>
      <c r="DH376" s="62"/>
      <c r="DI376" s="62"/>
      <c r="DJ376" s="62"/>
      <c r="DK376" s="5"/>
      <c r="DL376" s="5"/>
      <c r="DM376" s="5"/>
      <c r="DN376" s="5"/>
      <c r="DO376" s="5"/>
      <c r="DP376" s="5"/>
      <c r="DQ376" s="5"/>
      <c r="DR376" s="5"/>
      <c r="DS376" s="5"/>
      <c r="DT376" s="5"/>
      <c r="DU376" s="5"/>
      <c r="DV376" s="5"/>
      <c r="DW376" s="5"/>
      <c r="DX376" s="5"/>
      <c r="DY376" s="5"/>
      <c r="DZ376" s="62"/>
      <c r="EA376" s="62"/>
      <c r="EB376" s="62"/>
      <c r="EC376" s="62"/>
      <c r="ED376" s="62"/>
      <c r="EE376" s="62"/>
      <c r="EF376" s="62"/>
      <c r="EG376" s="62"/>
      <c r="EH376" s="62"/>
      <c r="EI376" s="62"/>
      <c r="EJ376" s="62"/>
      <c r="EK376" s="62"/>
      <c r="EL376" s="62"/>
      <c r="EM376" s="62"/>
      <c r="EN376" s="62"/>
      <c r="EO376" s="5"/>
      <c r="EP376" s="5"/>
      <c r="EQ376" s="5"/>
      <c r="ER376" s="5"/>
      <c r="ES376" s="5"/>
      <c r="ET376" s="5"/>
      <c r="EU376" s="5"/>
      <c r="EV376" s="5"/>
      <c r="EW376" s="5"/>
      <c r="EX376" s="5"/>
      <c r="EY376" s="5"/>
      <c r="EZ376" s="5"/>
      <c r="FA376" s="5"/>
      <c r="FB376" s="5"/>
      <c r="FC376" s="5"/>
      <c r="FD376" s="62"/>
      <c r="FE376" s="62"/>
      <c r="FF376" s="62"/>
      <c r="FG376" s="62"/>
      <c r="FH376" s="62"/>
      <c r="FI376" s="62"/>
      <c r="FJ376" s="62"/>
      <c r="FK376" s="62"/>
      <c r="FL376" s="62"/>
      <c r="FM376" s="62"/>
      <c r="FN376" s="62"/>
      <c r="FO376" s="62"/>
      <c r="FP376" s="62"/>
      <c r="FQ376" s="62"/>
      <c r="FR376" s="62"/>
      <c r="FS376" s="5"/>
      <c r="FT376" s="5"/>
      <c r="FU376" s="5"/>
      <c r="FV376" s="5"/>
      <c r="FW376" s="5"/>
      <c r="FX376" s="5"/>
      <c r="FY376" s="5"/>
      <c r="FZ376" s="5"/>
      <c r="GA376" s="5"/>
      <c r="GB376" s="5"/>
      <c r="GC376" s="5"/>
      <c r="GD376" s="5"/>
      <c r="GE376" s="5"/>
      <c r="GF376" s="5"/>
      <c r="GG376" s="5"/>
      <c r="GH376" s="62"/>
      <c r="GI376" s="62"/>
      <c r="GJ376" s="62"/>
      <c r="GK376" s="62"/>
      <c r="GL376" s="62"/>
      <c r="GM376" s="62"/>
      <c r="GN376" s="62"/>
      <c r="GO376" s="62"/>
      <c r="GP376" s="62"/>
      <c r="GQ376" s="62"/>
      <c r="GR376" s="62"/>
      <c r="GS376" s="62"/>
      <c r="GT376" s="62"/>
      <c r="GU376" s="62"/>
      <c r="GV376" s="62"/>
      <c r="GW376" s="5"/>
      <c r="GX376" s="5"/>
      <c r="GY376" s="5"/>
      <c r="GZ376" s="5"/>
      <c r="HA376" s="5"/>
      <c r="HB376" s="5"/>
      <c r="HC376" s="5"/>
      <c r="HD376" s="5"/>
      <c r="HE376" s="5"/>
      <c r="HF376" s="5"/>
      <c r="HG376" s="5"/>
      <c r="HH376" s="5"/>
      <c r="HI376" s="5"/>
      <c r="HJ376" s="5"/>
      <c r="HK376" s="5"/>
      <c r="HL376" s="62"/>
      <c r="HM376" s="62"/>
      <c r="HN376" s="62"/>
      <c r="HO376" s="62"/>
      <c r="HP376" s="62"/>
      <c r="HQ376" s="62"/>
      <c r="HR376" s="62"/>
      <c r="HS376" s="62"/>
      <c r="HT376" s="62"/>
      <c r="HU376" s="62"/>
      <c r="HV376" s="62"/>
      <c r="HW376" s="62"/>
      <c r="HX376" s="62"/>
      <c r="HY376" s="62"/>
      <c r="HZ376" s="62"/>
      <c r="IA376" s="5"/>
      <c r="IB376" s="5"/>
      <c r="IC376" s="5"/>
      <c r="ID376" s="5"/>
      <c r="IE376" s="5"/>
      <c r="IF376" s="5"/>
      <c r="IG376" s="5"/>
      <c r="IH376" s="5"/>
      <c r="II376" s="5"/>
      <c r="IJ376" s="5"/>
      <c r="IK376" s="5"/>
      <c r="IL376" s="5"/>
      <c r="IM376" s="5"/>
      <c r="IN376" s="5"/>
      <c r="IO376" s="5"/>
      <c r="IP376" s="62"/>
      <c r="IQ376" s="62"/>
      <c r="IR376" s="62"/>
      <c r="IS376" s="62"/>
      <c r="IT376" s="62"/>
      <c r="IU376" s="62"/>
      <c r="IV376" s="62"/>
      <c r="IW376" s="62"/>
      <c r="IX376" s="62"/>
      <c r="IY376" s="62"/>
      <c r="IZ376" s="62"/>
      <c r="JA376" s="62"/>
      <c r="JB376" s="62"/>
      <c r="JC376" s="62"/>
      <c r="JD376" s="62"/>
      <c r="JE376" s="5"/>
      <c r="JF376" s="5"/>
      <c r="JG376" s="5"/>
      <c r="JH376" s="5"/>
      <c r="JI376" s="5"/>
      <c r="JJ376" s="5"/>
      <c r="JK376" s="5"/>
      <c r="JL376" s="5"/>
      <c r="JM376" s="5"/>
      <c r="JN376" s="5"/>
      <c r="JO376" s="5"/>
      <c r="JP376" s="5"/>
      <c r="JQ376" s="5"/>
      <c r="JR376" s="5"/>
      <c r="JS376" s="5"/>
      <c r="JT376" s="62"/>
      <c r="JU376" s="62"/>
      <c r="JV376" s="62"/>
      <c r="JW376" s="62"/>
      <c r="JX376" s="62"/>
      <c r="JY376" s="62"/>
      <c r="JZ376" s="62"/>
      <c r="KA376" s="62"/>
      <c r="KB376" s="62"/>
      <c r="KC376" s="62"/>
      <c r="KD376" s="62"/>
      <c r="KE376" s="62"/>
      <c r="KF376" s="62"/>
      <c r="KG376" s="62"/>
      <c r="KH376" s="62"/>
      <c r="KI376" s="5"/>
      <c r="KJ376" s="5"/>
      <c r="KK376" s="5"/>
      <c r="KL376" s="5"/>
      <c r="KM376" s="5"/>
      <c r="KN376" s="5"/>
      <c r="KO376" s="5"/>
      <c r="KP376" s="5"/>
      <c r="KQ376" s="5"/>
      <c r="KR376" s="5"/>
      <c r="KS376" s="5"/>
      <c r="KT376" s="5"/>
      <c r="KU376" s="5"/>
      <c r="KV376" s="5"/>
      <c r="KW376" s="5"/>
      <c r="KX376" s="62"/>
      <c r="KY376" s="62"/>
      <c r="KZ376" s="62"/>
      <c r="LA376" s="62"/>
      <c r="LB376" s="62"/>
      <c r="LC376" s="62"/>
      <c r="LD376" s="62"/>
      <c r="LE376" s="62"/>
      <c r="LF376" s="62"/>
      <c r="LG376" s="62"/>
      <c r="LH376" s="62"/>
      <c r="LI376" s="62"/>
      <c r="LJ376" s="62"/>
      <c r="LK376" s="62"/>
      <c r="LL376" s="62"/>
    </row>
    <row r="377" spans="1:324" x14ac:dyDescent="0.35">
      <c r="A377" s="131">
        <v>373</v>
      </c>
      <c r="B377" s="170"/>
      <c r="C377" s="170"/>
      <c r="D377" s="152">
        <v>250</v>
      </c>
      <c r="E377" s="72" t="str">
        <f>'BVEM Scorecard'!F376</f>
        <v>Solar</v>
      </c>
      <c r="F377" s="96"/>
      <c r="G377" s="96"/>
      <c r="H377" s="96"/>
      <c r="I377" s="96"/>
      <c r="J377" s="66"/>
      <c r="K377" s="66"/>
      <c r="L377" s="66"/>
      <c r="M377" s="66"/>
      <c r="N377" s="66"/>
      <c r="O377" s="66"/>
      <c r="P377" s="66"/>
      <c r="Q377" s="66"/>
      <c r="R377" s="66"/>
      <c r="S377" s="66"/>
      <c r="T377" s="66"/>
      <c r="U377" s="66"/>
      <c r="V377" s="66"/>
      <c r="W377" s="66"/>
      <c r="X377" s="35"/>
      <c r="Y377" s="5"/>
      <c r="Z377" s="5"/>
      <c r="AA377" s="5"/>
      <c r="AB377" s="5"/>
      <c r="AC377" s="5"/>
      <c r="AD377" s="5"/>
      <c r="AE377" s="5"/>
      <c r="AF377" s="5"/>
      <c r="AG377" s="5"/>
      <c r="AH377" s="5"/>
      <c r="AI377" s="5"/>
      <c r="AJ377" s="35"/>
      <c r="AK377" s="35"/>
      <c r="AL377" s="35"/>
      <c r="AM377" s="35"/>
      <c r="AN377" s="62"/>
      <c r="AO377" s="62"/>
      <c r="AP377" s="62"/>
      <c r="AQ377" s="62"/>
      <c r="AR377" s="62"/>
      <c r="AS377" s="62"/>
      <c r="AT377" s="62"/>
      <c r="AU377" s="62"/>
      <c r="AV377" s="62"/>
      <c r="AW377" s="62"/>
      <c r="AX377" s="62"/>
      <c r="AY377" s="62"/>
      <c r="AZ377" s="62"/>
      <c r="BA377" s="62"/>
      <c r="BB377" s="62"/>
      <c r="BC377" s="5"/>
      <c r="BD377" s="5"/>
      <c r="BE377" s="5"/>
      <c r="BF377" s="5"/>
      <c r="BG377" s="5"/>
      <c r="BH377" s="5"/>
      <c r="BI377" s="5"/>
      <c r="BJ377" s="5"/>
      <c r="BK377" s="5"/>
      <c r="BL377" s="5"/>
      <c r="BM377" s="5"/>
      <c r="BN377" s="5"/>
      <c r="BO377" s="5"/>
      <c r="BP377" s="5"/>
      <c r="BQ377" s="5"/>
      <c r="BR377" s="62"/>
      <c r="BS377" s="62"/>
      <c r="BT377" s="62"/>
      <c r="BU377" s="62"/>
      <c r="BV377" s="62"/>
      <c r="BW377" s="62"/>
      <c r="BX377" s="62"/>
      <c r="BY377" s="62"/>
      <c r="BZ377" s="62"/>
      <c r="CA377" s="62"/>
      <c r="CB377" s="62"/>
      <c r="CC377" s="62"/>
      <c r="CD377" s="62"/>
      <c r="CE377" s="62"/>
      <c r="CF377" s="62"/>
      <c r="CG377" s="5"/>
      <c r="CH377" s="5"/>
      <c r="CI377" s="5"/>
      <c r="CJ377" s="5"/>
      <c r="CK377" s="5"/>
      <c r="CL377" s="5"/>
      <c r="CM377" s="5"/>
      <c r="CN377" s="5"/>
      <c r="CO377" s="5"/>
      <c r="CP377" s="5"/>
      <c r="CQ377" s="5"/>
      <c r="CR377" s="5"/>
      <c r="CS377" s="5"/>
      <c r="CT377" s="5"/>
      <c r="CU377" s="5"/>
      <c r="CV377" s="62"/>
      <c r="CW377" s="62"/>
      <c r="CX377" s="62"/>
      <c r="CY377" s="62"/>
      <c r="CZ377" s="62"/>
      <c r="DA377" s="62"/>
      <c r="DB377" s="62"/>
      <c r="DC377" s="62"/>
      <c r="DD377" s="62"/>
      <c r="DE377" s="62"/>
      <c r="DF377" s="62"/>
      <c r="DG377" s="62"/>
      <c r="DH377" s="62"/>
      <c r="DI377" s="62"/>
      <c r="DJ377" s="62"/>
      <c r="DK377" s="5"/>
      <c r="DL377" s="5"/>
      <c r="DM377" s="5"/>
      <c r="DN377" s="5"/>
      <c r="DO377" s="5"/>
      <c r="DP377" s="5"/>
      <c r="DQ377" s="5"/>
      <c r="DR377" s="5"/>
      <c r="DS377" s="5"/>
      <c r="DT377" s="5"/>
      <c r="DU377" s="5"/>
      <c r="DV377" s="5"/>
      <c r="DW377" s="5"/>
      <c r="DX377" s="5"/>
      <c r="DY377" s="5"/>
      <c r="DZ377" s="62"/>
      <c r="EA377" s="62"/>
      <c r="EB377" s="62"/>
      <c r="EC377" s="62"/>
      <c r="ED377" s="62"/>
      <c r="EE377" s="62"/>
      <c r="EF377" s="62"/>
      <c r="EG377" s="62"/>
      <c r="EH377" s="62"/>
      <c r="EI377" s="62"/>
      <c r="EJ377" s="62"/>
      <c r="EK377" s="62"/>
      <c r="EL377" s="62"/>
      <c r="EM377" s="62"/>
      <c r="EN377" s="62"/>
      <c r="EO377" s="5"/>
      <c r="EP377" s="5"/>
      <c r="EQ377" s="5"/>
      <c r="ER377" s="5"/>
      <c r="ES377" s="5"/>
      <c r="ET377" s="5"/>
      <c r="EU377" s="5"/>
      <c r="EV377" s="5"/>
      <c r="EW377" s="5"/>
      <c r="EX377" s="5"/>
      <c r="EY377" s="5"/>
      <c r="EZ377" s="5"/>
      <c r="FA377" s="5"/>
      <c r="FB377" s="5"/>
      <c r="FC377" s="5"/>
      <c r="FD377" s="62"/>
      <c r="FE377" s="62"/>
      <c r="FF377" s="62"/>
      <c r="FG377" s="62"/>
      <c r="FH377" s="62"/>
      <c r="FI377" s="62"/>
      <c r="FJ377" s="62"/>
      <c r="FK377" s="62"/>
      <c r="FL377" s="62"/>
      <c r="FM377" s="62"/>
      <c r="FN377" s="62"/>
      <c r="FO377" s="62"/>
      <c r="FP377" s="62"/>
      <c r="FQ377" s="62"/>
      <c r="FR377" s="62"/>
      <c r="FS377" s="5"/>
      <c r="FT377" s="5"/>
      <c r="FU377" s="5"/>
      <c r="FV377" s="5"/>
      <c r="FW377" s="5"/>
      <c r="FX377" s="5"/>
      <c r="FY377" s="5"/>
      <c r="FZ377" s="5"/>
      <c r="GA377" s="5"/>
      <c r="GB377" s="5"/>
      <c r="GC377" s="5"/>
      <c r="GD377" s="5"/>
      <c r="GE377" s="5"/>
      <c r="GF377" s="5"/>
      <c r="GG377" s="5"/>
      <c r="GH377" s="62"/>
      <c r="GI377" s="62"/>
      <c r="GJ377" s="62"/>
      <c r="GK377" s="62"/>
      <c r="GL377" s="62"/>
      <c r="GM377" s="62"/>
      <c r="GN377" s="62"/>
      <c r="GO377" s="62"/>
      <c r="GP377" s="62"/>
      <c r="GQ377" s="62"/>
      <c r="GR377" s="62"/>
      <c r="GS377" s="62"/>
      <c r="GT377" s="62"/>
      <c r="GU377" s="62"/>
      <c r="GV377" s="62"/>
      <c r="GW377" s="5"/>
      <c r="GX377" s="5"/>
      <c r="GY377" s="5"/>
      <c r="GZ377" s="5"/>
      <c r="HA377" s="5"/>
      <c r="HB377" s="5"/>
      <c r="HC377" s="5"/>
      <c r="HD377" s="5"/>
      <c r="HE377" s="5"/>
      <c r="HF377" s="5"/>
      <c r="HG377" s="5"/>
      <c r="HH377" s="5"/>
      <c r="HI377" s="5"/>
      <c r="HJ377" s="5"/>
      <c r="HK377" s="5"/>
      <c r="HL377" s="62"/>
      <c r="HM377" s="62"/>
      <c r="HN377" s="62"/>
      <c r="HO377" s="62"/>
      <c r="HP377" s="62"/>
      <c r="HQ377" s="62"/>
      <c r="HR377" s="62"/>
      <c r="HS377" s="62"/>
      <c r="HT377" s="62"/>
      <c r="HU377" s="62"/>
      <c r="HV377" s="62"/>
      <c r="HW377" s="62"/>
      <c r="HX377" s="62"/>
      <c r="HY377" s="62"/>
      <c r="HZ377" s="62"/>
      <c r="IA377" s="5"/>
      <c r="IB377" s="5"/>
      <c r="IC377" s="5"/>
      <c r="ID377" s="5"/>
      <c r="IE377" s="5"/>
      <c r="IF377" s="5"/>
      <c r="IG377" s="5"/>
      <c r="IH377" s="5"/>
      <c r="II377" s="5"/>
      <c r="IJ377" s="5"/>
      <c r="IK377" s="5"/>
      <c r="IL377" s="5"/>
      <c r="IM377" s="5"/>
      <c r="IN377" s="5"/>
      <c r="IO377" s="5"/>
      <c r="IP377" s="62"/>
      <c r="IQ377" s="62"/>
      <c r="IR377" s="62"/>
      <c r="IS377" s="62"/>
      <c r="IT377" s="62"/>
      <c r="IU377" s="62"/>
      <c r="IV377" s="62"/>
      <c r="IW377" s="62"/>
      <c r="IX377" s="62"/>
      <c r="IY377" s="62"/>
      <c r="IZ377" s="62"/>
      <c r="JA377" s="62"/>
      <c r="JB377" s="62"/>
      <c r="JC377" s="62"/>
      <c r="JD377" s="62"/>
      <c r="JE377" s="5"/>
      <c r="JF377" s="5"/>
      <c r="JG377" s="5"/>
      <c r="JH377" s="5"/>
      <c r="JI377" s="5"/>
      <c r="JJ377" s="5"/>
      <c r="JK377" s="5"/>
      <c r="JL377" s="5"/>
      <c r="JM377" s="5"/>
      <c r="JN377" s="5"/>
      <c r="JO377" s="5"/>
      <c r="JP377" s="5"/>
      <c r="JQ377" s="5"/>
      <c r="JR377" s="5"/>
      <c r="JS377" s="5"/>
      <c r="JT377" s="62"/>
      <c r="JU377" s="62"/>
      <c r="JV377" s="62"/>
      <c r="JW377" s="62"/>
      <c r="JX377" s="62"/>
      <c r="JY377" s="62"/>
      <c r="JZ377" s="62"/>
      <c r="KA377" s="62"/>
      <c r="KB377" s="62"/>
      <c r="KC377" s="62"/>
      <c r="KD377" s="62"/>
      <c r="KE377" s="62"/>
      <c r="KF377" s="62"/>
      <c r="KG377" s="62"/>
      <c r="KH377" s="62"/>
      <c r="KI377" s="5"/>
      <c r="KJ377" s="5"/>
      <c r="KK377" s="5"/>
      <c r="KL377" s="5"/>
      <c r="KM377" s="5"/>
      <c r="KN377" s="5"/>
      <c r="KO377" s="5"/>
      <c r="KP377" s="5"/>
      <c r="KQ377" s="5"/>
      <c r="KR377" s="5"/>
      <c r="KS377" s="5"/>
      <c r="KT377" s="5"/>
      <c r="KU377" s="5"/>
      <c r="KV377" s="5"/>
      <c r="KW377" s="5"/>
      <c r="KX377" s="62"/>
      <c r="KY377" s="62"/>
      <c r="KZ377" s="62"/>
      <c r="LA377" s="62"/>
      <c r="LB377" s="62"/>
      <c r="LC377" s="62"/>
      <c r="LD377" s="62"/>
      <c r="LE377" s="62"/>
      <c r="LF377" s="62"/>
      <c r="LG377" s="62"/>
      <c r="LH377" s="62"/>
      <c r="LI377" s="62"/>
      <c r="LJ377" s="62"/>
      <c r="LK377" s="62"/>
      <c r="LL377" s="62"/>
    </row>
    <row r="378" spans="1:324" x14ac:dyDescent="0.35">
      <c r="A378" s="131">
        <v>374</v>
      </c>
      <c r="B378" s="170"/>
      <c r="C378" s="170"/>
      <c r="D378" s="152">
        <v>1124</v>
      </c>
      <c r="E378" s="72" t="str">
        <f>'BVEM Scorecard'!F377</f>
        <v>Solar</v>
      </c>
      <c r="F378" s="96">
        <f t="shared" si="338"/>
        <v>0.8</v>
      </c>
      <c r="G378" s="96">
        <f t="shared" si="339"/>
        <v>0.91999999999999993</v>
      </c>
      <c r="H378" s="96">
        <f t="shared" si="340"/>
        <v>0</v>
      </c>
      <c r="I378" s="96">
        <f t="shared" si="341"/>
        <v>0</v>
      </c>
      <c r="J378" s="66">
        <v>0</v>
      </c>
      <c r="K378" s="66">
        <v>1</v>
      </c>
      <c r="L378" s="66">
        <v>400</v>
      </c>
      <c r="M378" s="66">
        <v>0</v>
      </c>
      <c r="N378" s="66">
        <v>0</v>
      </c>
      <c r="O378" s="66">
        <v>0</v>
      </c>
      <c r="P378" s="66"/>
      <c r="Q378" s="66">
        <v>0.6</v>
      </c>
      <c r="R378" s="66">
        <v>1</v>
      </c>
      <c r="S378" s="66">
        <v>1</v>
      </c>
      <c r="T378" s="66">
        <v>1</v>
      </c>
      <c r="U378" s="66">
        <v>1</v>
      </c>
      <c r="V378" s="66">
        <f t="shared" si="343"/>
        <v>4.5999999999999996</v>
      </c>
      <c r="W378" s="66">
        <f t="shared" si="344"/>
        <v>0.8</v>
      </c>
      <c r="X378" s="35"/>
      <c r="Y378" s="5"/>
      <c r="Z378" s="5"/>
      <c r="AA378" s="5"/>
      <c r="AB378" s="5"/>
      <c r="AC378" s="5"/>
      <c r="AD378" s="5"/>
      <c r="AE378" s="5"/>
      <c r="AF378" s="5"/>
      <c r="AG378" s="5"/>
      <c r="AH378" s="5"/>
      <c r="AI378" s="5"/>
      <c r="AJ378" s="35"/>
      <c r="AK378" s="35" t="str">
        <f t="shared" si="347"/>
        <v/>
      </c>
      <c r="AL378" s="35" t="str">
        <f t="shared" si="348"/>
        <v/>
      </c>
      <c r="AM378" s="35"/>
      <c r="AN378" s="62"/>
      <c r="AO378" s="62"/>
      <c r="AP378" s="62"/>
      <c r="AQ378" s="62"/>
      <c r="AR378" s="62"/>
      <c r="AS378" s="62"/>
      <c r="AT378" s="62"/>
      <c r="AU378" s="62"/>
      <c r="AV378" s="62"/>
      <c r="AW378" s="62"/>
      <c r="AX378" s="62"/>
      <c r="AY378" s="62"/>
      <c r="AZ378" s="62"/>
      <c r="BA378" s="62"/>
      <c r="BB378" s="62"/>
      <c r="BC378" s="5"/>
      <c r="BD378" s="5"/>
      <c r="BE378" s="5"/>
      <c r="BF378" s="5"/>
      <c r="BG378" s="5"/>
      <c r="BH378" s="5"/>
      <c r="BI378" s="5"/>
      <c r="BJ378" s="5"/>
      <c r="BK378" s="5"/>
      <c r="BL378" s="5"/>
      <c r="BM378" s="5"/>
      <c r="BN378" s="5"/>
      <c r="BO378" s="5"/>
      <c r="BP378" s="5"/>
      <c r="BQ378" s="5"/>
      <c r="BR378" s="62"/>
      <c r="BS378" s="62"/>
      <c r="BT378" s="62"/>
      <c r="BU378" s="62"/>
      <c r="BV378" s="62"/>
      <c r="BW378" s="62"/>
      <c r="BX378" s="62"/>
      <c r="BY378" s="62"/>
      <c r="BZ378" s="62"/>
      <c r="CA378" s="62"/>
      <c r="CB378" s="62"/>
      <c r="CC378" s="62"/>
      <c r="CD378" s="62"/>
      <c r="CE378" s="62"/>
      <c r="CF378" s="62"/>
      <c r="CG378" s="5"/>
      <c r="CH378" s="5"/>
      <c r="CI378" s="5"/>
      <c r="CJ378" s="5"/>
      <c r="CK378" s="5"/>
      <c r="CL378" s="5"/>
      <c r="CM378" s="5"/>
      <c r="CN378" s="5"/>
      <c r="CO378" s="5"/>
      <c r="CP378" s="5"/>
      <c r="CQ378" s="5"/>
      <c r="CR378" s="5"/>
      <c r="CS378" s="5"/>
      <c r="CT378" s="5"/>
      <c r="CU378" s="5"/>
      <c r="CV378" s="62"/>
      <c r="CW378" s="62"/>
      <c r="CX378" s="62"/>
      <c r="CY378" s="62"/>
      <c r="CZ378" s="62"/>
      <c r="DA378" s="62"/>
      <c r="DB378" s="62"/>
      <c r="DC378" s="62"/>
      <c r="DD378" s="62"/>
      <c r="DE378" s="62"/>
      <c r="DF378" s="62"/>
      <c r="DG378" s="62"/>
      <c r="DH378" s="62"/>
      <c r="DI378" s="62"/>
      <c r="DJ378" s="62"/>
      <c r="DK378" s="5"/>
      <c r="DL378" s="5"/>
      <c r="DM378" s="5"/>
      <c r="DN378" s="5"/>
      <c r="DO378" s="5"/>
      <c r="DP378" s="5"/>
      <c r="DQ378" s="5"/>
      <c r="DR378" s="5"/>
      <c r="DS378" s="5"/>
      <c r="DT378" s="5"/>
      <c r="DU378" s="5"/>
      <c r="DV378" s="5"/>
      <c r="DW378" s="5"/>
      <c r="DX378" s="5"/>
      <c r="DY378" s="5"/>
      <c r="DZ378" s="62"/>
      <c r="EA378" s="62"/>
      <c r="EB378" s="62"/>
      <c r="EC378" s="62"/>
      <c r="ED378" s="62"/>
      <c r="EE378" s="62"/>
      <c r="EF378" s="62"/>
      <c r="EG378" s="62"/>
      <c r="EH378" s="62"/>
      <c r="EI378" s="62"/>
      <c r="EJ378" s="62"/>
      <c r="EK378" s="62"/>
      <c r="EL378" s="62"/>
      <c r="EM378" s="62"/>
      <c r="EN378" s="62"/>
      <c r="EO378" s="5"/>
      <c r="EP378" s="5"/>
      <c r="EQ378" s="5"/>
      <c r="ER378" s="5"/>
      <c r="ES378" s="5"/>
      <c r="ET378" s="5"/>
      <c r="EU378" s="5"/>
      <c r="EV378" s="5"/>
      <c r="EW378" s="5"/>
      <c r="EX378" s="5"/>
      <c r="EY378" s="5"/>
      <c r="EZ378" s="5"/>
      <c r="FA378" s="5"/>
      <c r="FB378" s="5"/>
      <c r="FC378" s="5"/>
      <c r="FD378" s="62"/>
      <c r="FE378" s="62"/>
      <c r="FF378" s="62"/>
      <c r="FG378" s="62"/>
      <c r="FH378" s="62"/>
      <c r="FI378" s="62"/>
      <c r="FJ378" s="62"/>
      <c r="FK378" s="62"/>
      <c r="FL378" s="62"/>
      <c r="FM378" s="62"/>
      <c r="FN378" s="62"/>
      <c r="FO378" s="62"/>
      <c r="FP378" s="62"/>
      <c r="FQ378" s="62"/>
      <c r="FR378" s="62"/>
      <c r="FS378" s="5"/>
      <c r="FT378" s="5"/>
      <c r="FU378" s="5"/>
      <c r="FV378" s="5"/>
      <c r="FW378" s="5"/>
      <c r="FX378" s="5"/>
      <c r="FY378" s="5"/>
      <c r="FZ378" s="5"/>
      <c r="GA378" s="5"/>
      <c r="GB378" s="5"/>
      <c r="GC378" s="5"/>
      <c r="GD378" s="5"/>
      <c r="GE378" s="5"/>
      <c r="GF378" s="5"/>
      <c r="GG378" s="5"/>
      <c r="GH378" s="62"/>
      <c r="GI378" s="62"/>
      <c r="GJ378" s="62"/>
      <c r="GK378" s="62"/>
      <c r="GL378" s="62"/>
      <c r="GM378" s="62"/>
      <c r="GN378" s="62"/>
      <c r="GO378" s="62"/>
      <c r="GP378" s="62"/>
      <c r="GQ378" s="62"/>
      <c r="GR378" s="62"/>
      <c r="GS378" s="62"/>
      <c r="GT378" s="62"/>
      <c r="GU378" s="62"/>
      <c r="GV378" s="62"/>
      <c r="GW378" s="5"/>
      <c r="GX378" s="5"/>
      <c r="GY378" s="5"/>
      <c r="GZ378" s="5"/>
      <c r="HA378" s="5"/>
      <c r="HB378" s="5"/>
      <c r="HC378" s="5"/>
      <c r="HD378" s="5"/>
      <c r="HE378" s="5"/>
      <c r="HF378" s="5"/>
      <c r="HG378" s="5"/>
      <c r="HH378" s="5"/>
      <c r="HI378" s="5"/>
      <c r="HJ378" s="5"/>
      <c r="HK378" s="5"/>
      <c r="HL378" s="62"/>
      <c r="HM378" s="62"/>
      <c r="HN378" s="62"/>
      <c r="HO378" s="62"/>
      <c r="HP378" s="62"/>
      <c r="HQ378" s="62"/>
      <c r="HR378" s="62"/>
      <c r="HS378" s="62"/>
      <c r="HT378" s="62"/>
      <c r="HU378" s="62"/>
      <c r="HV378" s="62"/>
      <c r="HW378" s="62"/>
      <c r="HX378" s="62"/>
      <c r="HY378" s="62"/>
      <c r="HZ378" s="62"/>
      <c r="IA378" s="5"/>
      <c r="IB378" s="5"/>
      <c r="IC378" s="5"/>
      <c r="ID378" s="5"/>
      <c r="IE378" s="5"/>
      <c r="IF378" s="5"/>
      <c r="IG378" s="5"/>
      <c r="IH378" s="5"/>
      <c r="II378" s="5"/>
      <c r="IJ378" s="5"/>
      <c r="IK378" s="5"/>
      <c r="IL378" s="5"/>
      <c r="IM378" s="5"/>
      <c r="IN378" s="5"/>
      <c r="IO378" s="5"/>
      <c r="IP378" s="62"/>
      <c r="IQ378" s="62"/>
      <c r="IR378" s="62"/>
      <c r="IS378" s="62"/>
      <c r="IT378" s="62"/>
      <c r="IU378" s="62"/>
      <c r="IV378" s="62"/>
      <c r="IW378" s="62"/>
      <c r="IX378" s="62"/>
      <c r="IY378" s="62"/>
      <c r="IZ378" s="62"/>
      <c r="JA378" s="62"/>
      <c r="JB378" s="62"/>
      <c r="JC378" s="62"/>
      <c r="JD378" s="62"/>
      <c r="JE378" s="5"/>
      <c r="JF378" s="5"/>
      <c r="JG378" s="5"/>
      <c r="JH378" s="5"/>
      <c r="JI378" s="5"/>
      <c r="JJ378" s="5"/>
      <c r="JK378" s="5"/>
      <c r="JL378" s="5"/>
      <c r="JM378" s="5"/>
      <c r="JN378" s="5"/>
      <c r="JO378" s="5"/>
      <c r="JP378" s="5"/>
      <c r="JQ378" s="5"/>
      <c r="JR378" s="5"/>
      <c r="JS378" s="5"/>
      <c r="JT378" s="62"/>
      <c r="JU378" s="62"/>
      <c r="JV378" s="62"/>
      <c r="JW378" s="62"/>
      <c r="JX378" s="62"/>
      <c r="JY378" s="62"/>
      <c r="JZ378" s="62"/>
      <c r="KA378" s="62"/>
      <c r="KB378" s="62"/>
      <c r="KC378" s="62"/>
      <c r="KD378" s="62"/>
      <c r="KE378" s="62"/>
      <c r="KF378" s="62"/>
      <c r="KG378" s="62"/>
      <c r="KH378" s="62"/>
      <c r="KI378" s="5"/>
      <c r="KJ378" s="5"/>
      <c r="KK378" s="5"/>
      <c r="KL378" s="5"/>
      <c r="KM378" s="5"/>
      <c r="KN378" s="5"/>
      <c r="KO378" s="5"/>
      <c r="KP378" s="5"/>
      <c r="KQ378" s="5"/>
      <c r="KR378" s="5"/>
      <c r="KS378" s="5"/>
      <c r="KT378" s="5"/>
      <c r="KU378" s="5"/>
      <c r="KV378" s="5"/>
      <c r="KW378" s="5"/>
      <c r="KX378" s="62"/>
      <c r="KY378" s="62"/>
      <c r="KZ378" s="62"/>
      <c r="LA378" s="62"/>
      <c r="LB378" s="62"/>
      <c r="LC378" s="62"/>
      <c r="LD378" s="62"/>
      <c r="LE378" s="62"/>
      <c r="LF378" s="62"/>
      <c r="LG378" s="62"/>
      <c r="LH378" s="62"/>
      <c r="LI378" s="62"/>
      <c r="LJ378" s="62"/>
      <c r="LK378" s="62"/>
      <c r="LL378" s="62"/>
    </row>
    <row r="379" spans="1:324" x14ac:dyDescent="0.35">
      <c r="A379" s="131">
        <v>375</v>
      </c>
      <c r="B379" s="170"/>
      <c r="C379" s="170"/>
      <c r="D379" s="152">
        <v>1125</v>
      </c>
      <c r="E379" s="72" t="str">
        <f>'BVEM Scorecard'!F378</f>
        <v>Solar</v>
      </c>
      <c r="F379" s="96">
        <f t="shared" si="338"/>
        <v>0.8</v>
      </c>
      <c r="G379" s="96">
        <f t="shared" si="339"/>
        <v>0.91999999999999993</v>
      </c>
      <c r="H379" s="96">
        <f t="shared" si="340"/>
        <v>0</v>
      </c>
      <c r="I379" s="96">
        <f t="shared" si="341"/>
        <v>0</v>
      </c>
      <c r="J379" s="66">
        <v>0</v>
      </c>
      <c r="K379" s="66">
        <v>1</v>
      </c>
      <c r="L379" s="66">
        <v>300</v>
      </c>
      <c r="M379" s="66">
        <v>0</v>
      </c>
      <c r="N379" s="66">
        <v>0</v>
      </c>
      <c r="O379" s="66">
        <v>0</v>
      </c>
      <c r="P379" s="66"/>
      <c r="Q379" s="66">
        <v>0.6</v>
      </c>
      <c r="R379" s="66">
        <v>1</v>
      </c>
      <c r="S379" s="66">
        <v>1</v>
      </c>
      <c r="T379" s="66">
        <v>1</v>
      </c>
      <c r="U379" s="66">
        <v>1</v>
      </c>
      <c r="V379" s="66">
        <f t="shared" si="343"/>
        <v>4.5999999999999996</v>
      </c>
      <c r="W379" s="66">
        <f t="shared" si="344"/>
        <v>0.8</v>
      </c>
      <c r="X379" s="35"/>
      <c r="Y379" s="5"/>
      <c r="Z379" s="5"/>
      <c r="AA379" s="5"/>
      <c r="AB379" s="5"/>
      <c r="AC379" s="5"/>
      <c r="AD379" s="5"/>
      <c r="AE379" s="5"/>
      <c r="AF379" s="5"/>
      <c r="AG379" s="5"/>
      <c r="AH379" s="5"/>
      <c r="AI379" s="5"/>
      <c r="AJ379" s="35"/>
      <c r="AK379" s="35" t="str">
        <f t="shared" si="347"/>
        <v/>
      </c>
      <c r="AL379" s="35" t="str">
        <f t="shared" si="348"/>
        <v/>
      </c>
      <c r="AM379" s="35"/>
      <c r="AN379" s="62"/>
      <c r="AO379" s="62"/>
      <c r="AP379" s="62"/>
      <c r="AQ379" s="62"/>
      <c r="AR379" s="62"/>
      <c r="AS379" s="62"/>
      <c r="AT379" s="62"/>
      <c r="AU379" s="62"/>
      <c r="AV379" s="62"/>
      <c r="AW379" s="62"/>
      <c r="AX379" s="62"/>
      <c r="AY379" s="62"/>
      <c r="AZ379" s="62"/>
      <c r="BA379" s="62"/>
      <c r="BB379" s="62"/>
      <c r="BC379" s="5"/>
      <c r="BD379" s="5"/>
      <c r="BE379" s="5"/>
      <c r="BF379" s="5"/>
      <c r="BG379" s="5"/>
      <c r="BH379" s="5"/>
      <c r="BI379" s="5"/>
      <c r="BJ379" s="5"/>
      <c r="BK379" s="5"/>
      <c r="BL379" s="5"/>
      <c r="BM379" s="5"/>
      <c r="BN379" s="5"/>
      <c r="BO379" s="5"/>
      <c r="BP379" s="5"/>
      <c r="BQ379" s="5"/>
      <c r="BR379" s="62"/>
      <c r="BS379" s="62"/>
      <c r="BT379" s="62"/>
      <c r="BU379" s="62"/>
      <c r="BV379" s="62"/>
      <c r="BW379" s="62"/>
      <c r="BX379" s="62"/>
      <c r="BY379" s="62"/>
      <c r="BZ379" s="62"/>
      <c r="CA379" s="62"/>
      <c r="CB379" s="62"/>
      <c r="CC379" s="62"/>
      <c r="CD379" s="62"/>
      <c r="CE379" s="62"/>
      <c r="CF379" s="62"/>
      <c r="CG379" s="5"/>
      <c r="CH379" s="5"/>
      <c r="CI379" s="5"/>
      <c r="CJ379" s="5"/>
      <c r="CK379" s="5"/>
      <c r="CL379" s="5"/>
      <c r="CM379" s="5"/>
      <c r="CN379" s="5"/>
      <c r="CO379" s="5"/>
      <c r="CP379" s="5"/>
      <c r="CQ379" s="5"/>
      <c r="CR379" s="5"/>
      <c r="CS379" s="5"/>
      <c r="CT379" s="5"/>
      <c r="CU379" s="5"/>
      <c r="CV379" s="62"/>
      <c r="CW379" s="62"/>
      <c r="CX379" s="62"/>
      <c r="CY379" s="62"/>
      <c r="CZ379" s="62"/>
      <c r="DA379" s="62"/>
      <c r="DB379" s="62"/>
      <c r="DC379" s="62"/>
      <c r="DD379" s="62"/>
      <c r="DE379" s="62"/>
      <c r="DF379" s="62"/>
      <c r="DG379" s="62"/>
      <c r="DH379" s="62"/>
      <c r="DI379" s="62"/>
      <c r="DJ379" s="62"/>
      <c r="DK379" s="5"/>
      <c r="DL379" s="5"/>
      <c r="DM379" s="5"/>
      <c r="DN379" s="5"/>
      <c r="DO379" s="5"/>
      <c r="DP379" s="5"/>
      <c r="DQ379" s="5"/>
      <c r="DR379" s="5"/>
      <c r="DS379" s="5"/>
      <c r="DT379" s="5"/>
      <c r="DU379" s="5"/>
      <c r="DV379" s="5"/>
      <c r="DW379" s="5"/>
      <c r="DX379" s="5"/>
      <c r="DY379" s="5"/>
      <c r="DZ379" s="62"/>
      <c r="EA379" s="62"/>
      <c r="EB379" s="62"/>
      <c r="EC379" s="62"/>
      <c r="ED379" s="62"/>
      <c r="EE379" s="62"/>
      <c r="EF379" s="62"/>
      <c r="EG379" s="62"/>
      <c r="EH379" s="62"/>
      <c r="EI379" s="62"/>
      <c r="EJ379" s="62"/>
      <c r="EK379" s="62"/>
      <c r="EL379" s="62"/>
      <c r="EM379" s="62"/>
      <c r="EN379" s="62"/>
      <c r="EO379" s="5"/>
      <c r="EP379" s="5"/>
      <c r="EQ379" s="5"/>
      <c r="ER379" s="5"/>
      <c r="ES379" s="5"/>
      <c r="ET379" s="5"/>
      <c r="EU379" s="5"/>
      <c r="EV379" s="5"/>
      <c r="EW379" s="5"/>
      <c r="EX379" s="5"/>
      <c r="EY379" s="5"/>
      <c r="EZ379" s="5"/>
      <c r="FA379" s="5"/>
      <c r="FB379" s="5"/>
      <c r="FC379" s="5"/>
      <c r="FD379" s="62"/>
      <c r="FE379" s="62"/>
      <c r="FF379" s="62"/>
      <c r="FG379" s="62"/>
      <c r="FH379" s="62"/>
      <c r="FI379" s="62"/>
      <c r="FJ379" s="62"/>
      <c r="FK379" s="62"/>
      <c r="FL379" s="62"/>
      <c r="FM379" s="62"/>
      <c r="FN379" s="62"/>
      <c r="FO379" s="62"/>
      <c r="FP379" s="62"/>
      <c r="FQ379" s="62"/>
      <c r="FR379" s="62"/>
      <c r="FS379" s="5"/>
      <c r="FT379" s="5"/>
      <c r="FU379" s="5"/>
      <c r="FV379" s="5"/>
      <c r="FW379" s="5"/>
      <c r="FX379" s="5"/>
      <c r="FY379" s="5"/>
      <c r="FZ379" s="5"/>
      <c r="GA379" s="5"/>
      <c r="GB379" s="5"/>
      <c r="GC379" s="5"/>
      <c r="GD379" s="5"/>
      <c r="GE379" s="5"/>
      <c r="GF379" s="5"/>
      <c r="GG379" s="5"/>
      <c r="GH379" s="62"/>
      <c r="GI379" s="62"/>
      <c r="GJ379" s="62"/>
      <c r="GK379" s="62"/>
      <c r="GL379" s="62"/>
      <c r="GM379" s="62"/>
      <c r="GN379" s="62"/>
      <c r="GO379" s="62"/>
      <c r="GP379" s="62"/>
      <c r="GQ379" s="62"/>
      <c r="GR379" s="62"/>
      <c r="GS379" s="62"/>
      <c r="GT379" s="62"/>
      <c r="GU379" s="62"/>
      <c r="GV379" s="62"/>
      <c r="GW379" s="5"/>
      <c r="GX379" s="5"/>
      <c r="GY379" s="5"/>
      <c r="GZ379" s="5"/>
      <c r="HA379" s="5"/>
      <c r="HB379" s="5"/>
      <c r="HC379" s="5"/>
      <c r="HD379" s="5"/>
      <c r="HE379" s="5"/>
      <c r="HF379" s="5"/>
      <c r="HG379" s="5"/>
      <c r="HH379" s="5"/>
      <c r="HI379" s="5"/>
      <c r="HJ379" s="5"/>
      <c r="HK379" s="5"/>
      <c r="HL379" s="62"/>
      <c r="HM379" s="62"/>
      <c r="HN379" s="62"/>
      <c r="HO379" s="62"/>
      <c r="HP379" s="62"/>
      <c r="HQ379" s="62"/>
      <c r="HR379" s="62"/>
      <c r="HS379" s="62"/>
      <c r="HT379" s="62"/>
      <c r="HU379" s="62"/>
      <c r="HV379" s="62"/>
      <c r="HW379" s="62"/>
      <c r="HX379" s="62"/>
      <c r="HY379" s="62"/>
      <c r="HZ379" s="62"/>
      <c r="IA379" s="5"/>
      <c r="IB379" s="5"/>
      <c r="IC379" s="5"/>
      <c r="ID379" s="5"/>
      <c r="IE379" s="5"/>
      <c r="IF379" s="5"/>
      <c r="IG379" s="5"/>
      <c r="IH379" s="5"/>
      <c r="II379" s="5"/>
      <c r="IJ379" s="5"/>
      <c r="IK379" s="5"/>
      <c r="IL379" s="5"/>
      <c r="IM379" s="5"/>
      <c r="IN379" s="5"/>
      <c r="IO379" s="5"/>
      <c r="IP379" s="62"/>
      <c r="IQ379" s="62"/>
      <c r="IR379" s="62"/>
      <c r="IS379" s="62"/>
      <c r="IT379" s="62"/>
      <c r="IU379" s="62"/>
      <c r="IV379" s="62"/>
      <c r="IW379" s="62"/>
      <c r="IX379" s="62"/>
      <c r="IY379" s="62"/>
      <c r="IZ379" s="62"/>
      <c r="JA379" s="62"/>
      <c r="JB379" s="62"/>
      <c r="JC379" s="62"/>
      <c r="JD379" s="62"/>
      <c r="JE379" s="5"/>
      <c r="JF379" s="5"/>
      <c r="JG379" s="5"/>
      <c r="JH379" s="5"/>
      <c r="JI379" s="5"/>
      <c r="JJ379" s="5"/>
      <c r="JK379" s="5"/>
      <c r="JL379" s="5"/>
      <c r="JM379" s="5"/>
      <c r="JN379" s="5"/>
      <c r="JO379" s="5"/>
      <c r="JP379" s="5"/>
      <c r="JQ379" s="5"/>
      <c r="JR379" s="5"/>
      <c r="JS379" s="5"/>
      <c r="JT379" s="62"/>
      <c r="JU379" s="62"/>
      <c r="JV379" s="62"/>
      <c r="JW379" s="62"/>
      <c r="JX379" s="62"/>
      <c r="JY379" s="62"/>
      <c r="JZ379" s="62"/>
      <c r="KA379" s="62"/>
      <c r="KB379" s="62"/>
      <c r="KC379" s="62"/>
      <c r="KD379" s="62"/>
      <c r="KE379" s="62"/>
      <c r="KF379" s="62"/>
      <c r="KG379" s="62"/>
      <c r="KH379" s="62"/>
      <c r="KI379" s="5"/>
      <c r="KJ379" s="5"/>
      <c r="KK379" s="5"/>
      <c r="KL379" s="5"/>
      <c r="KM379" s="5"/>
      <c r="KN379" s="5"/>
      <c r="KO379" s="5"/>
      <c r="KP379" s="5"/>
      <c r="KQ379" s="5"/>
      <c r="KR379" s="5"/>
      <c r="KS379" s="5"/>
      <c r="KT379" s="5"/>
      <c r="KU379" s="5"/>
      <c r="KV379" s="5"/>
      <c r="KW379" s="5"/>
      <c r="KX379" s="62"/>
      <c r="KY379" s="62"/>
      <c r="KZ379" s="62"/>
      <c r="LA379" s="62"/>
      <c r="LB379" s="62"/>
      <c r="LC379" s="62"/>
      <c r="LD379" s="62"/>
      <c r="LE379" s="62"/>
      <c r="LF379" s="62"/>
      <c r="LG379" s="62"/>
      <c r="LH379" s="62"/>
      <c r="LI379" s="62"/>
      <c r="LJ379" s="62"/>
      <c r="LK379" s="62"/>
      <c r="LL379" s="62"/>
    </row>
    <row r="380" spans="1:324" x14ac:dyDescent="0.35">
      <c r="A380" s="131">
        <v>376</v>
      </c>
      <c r="B380" s="170"/>
      <c r="C380" s="170"/>
      <c r="D380" s="152">
        <v>247</v>
      </c>
      <c r="E380" s="72" t="str">
        <f>'BVEM Scorecard'!F379</f>
        <v>Solar</v>
      </c>
      <c r="F380" s="96"/>
      <c r="G380" s="96"/>
      <c r="H380" s="96"/>
      <c r="I380" s="96"/>
      <c r="J380" s="66"/>
      <c r="K380" s="66"/>
      <c r="L380" s="66"/>
      <c r="M380" s="66"/>
      <c r="N380" s="66"/>
      <c r="O380" s="66"/>
      <c r="P380" s="66"/>
      <c r="Q380" s="66"/>
      <c r="R380" s="66"/>
      <c r="S380" s="66"/>
      <c r="T380" s="66"/>
      <c r="U380" s="66"/>
      <c r="V380" s="66"/>
      <c r="W380" s="66"/>
      <c r="X380" s="35"/>
      <c r="Y380" s="5"/>
      <c r="Z380" s="5"/>
      <c r="AA380" s="5"/>
      <c r="AB380" s="5"/>
      <c r="AC380" s="5"/>
      <c r="AD380" s="5"/>
      <c r="AE380" s="5"/>
      <c r="AF380" s="5"/>
      <c r="AG380" s="5"/>
      <c r="AH380" s="5"/>
      <c r="AI380" s="5"/>
      <c r="AJ380" s="35"/>
      <c r="AK380" s="35"/>
      <c r="AL380" s="35"/>
      <c r="AM380" s="35"/>
      <c r="AN380" s="62"/>
      <c r="AO380" s="62"/>
      <c r="AP380" s="62"/>
      <c r="AQ380" s="62"/>
      <c r="AR380" s="62"/>
      <c r="AS380" s="62"/>
      <c r="AT380" s="62"/>
      <c r="AU380" s="62"/>
      <c r="AV380" s="62"/>
      <c r="AW380" s="62"/>
      <c r="AX380" s="62"/>
      <c r="AY380" s="62"/>
      <c r="AZ380" s="62"/>
      <c r="BA380" s="62"/>
      <c r="BB380" s="62"/>
      <c r="BC380" s="5"/>
      <c r="BD380" s="5"/>
      <c r="BE380" s="5"/>
      <c r="BF380" s="5"/>
      <c r="BG380" s="5"/>
      <c r="BH380" s="5"/>
      <c r="BI380" s="5"/>
      <c r="BJ380" s="5"/>
      <c r="BK380" s="5"/>
      <c r="BL380" s="5"/>
      <c r="BM380" s="5"/>
      <c r="BN380" s="5"/>
      <c r="BO380" s="5"/>
      <c r="BP380" s="5"/>
      <c r="BQ380" s="5"/>
      <c r="BR380" s="62"/>
      <c r="BS380" s="62"/>
      <c r="BT380" s="62"/>
      <c r="BU380" s="62"/>
      <c r="BV380" s="62"/>
      <c r="BW380" s="62"/>
      <c r="BX380" s="62"/>
      <c r="BY380" s="62"/>
      <c r="BZ380" s="62"/>
      <c r="CA380" s="62"/>
      <c r="CB380" s="62"/>
      <c r="CC380" s="62"/>
      <c r="CD380" s="62"/>
      <c r="CE380" s="62"/>
      <c r="CF380" s="62"/>
      <c r="CG380" s="5"/>
      <c r="CH380" s="5"/>
      <c r="CI380" s="5"/>
      <c r="CJ380" s="5"/>
      <c r="CK380" s="5"/>
      <c r="CL380" s="5"/>
      <c r="CM380" s="5"/>
      <c r="CN380" s="5"/>
      <c r="CO380" s="5"/>
      <c r="CP380" s="5"/>
      <c r="CQ380" s="5"/>
      <c r="CR380" s="5"/>
      <c r="CS380" s="5"/>
      <c r="CT380" s="5"/>
      <c r="CU380" s="5"/>
      <c r="CV380" s="62"/>
      <c r="CW380" s="62"/>
      <c r="CX380" s="62"/>
      <c r="CY380" s="62"/>
      <c r="CZ380" s="62"/>
      <c r="DA380" s="62"/>
      <c r="DB380" s="62"/>
      <c r="DC380" s="62"/>
      <c r="DD380" s="62"/>
      <c r="DE380" s="62"/>
      <c r="DF380" s="62"/>
      <c r="DG380" s="62"/>
      <c r="DH380" s="62"/>
      <c r="DI380" s="62"/>
      <c r="DJ380" s="62"/>
      <c r="DK380" s="5"/>
      <c r="DL380" s="5"/>
      <c r="DM380" s="5"/>
      <c r="DN380" s="5"/>
      <c r="DO380" s="5"/>
      <c r="DP380" s="5"/>
      <c r="DQ380" s="5"/>
      <c r="DR380" s="5"/>
      <c r="DS380" s="5"/>
      <c r="DT380" s="5"/>
      <c r="DU380" s="5"/>
      <c r="DV380" s="5"/>
      <c r="DW380" s="5"/>
      <c r="DX380" s="5"/>
      <c r="DY380" s="5"/>
      <c r="DZ380" s="62"/>
      <c r="EA380" s="62"/>
      <c r="EB380" s="62"/>
      <c r="EC380" s="62"/>
      <c r="ED380" s="62"/>
      <c r="EE380" s="62"/>
      <c r="EF380" s="62"/>
      <c r="EG380" s="62"/>
      <c r="EH380" s="62"/>
      <c r="EI380" s="62"/>
      <c r="EJ380" s="62"/>
      <c r="EK380" s="62"/>
      <c r="EL380" s="62"/>
      <c r="EM380" s="62"/>
      <c r="EN380" s="62"/>
      <c r="EO380" s="5"/>
      <c r="EP380" s="5"/>
      <c r="EQ380" s="5"/>
      <c r="ER380" s="5"/>
      <c r="ES380" s="5"/>
      <c r="ET380" s="5"/>
      <c r="EU380" s="5"/>
      <c r="EV380" s="5"/>
      <c r="EW380" s="5"/>
      <c r="EX380" s="5"/>
      <c r="EY380" s="5"/>
      <c r="EZ380" s="5"/>
      <c r="FA380" s="5"/>
      <c r="FB380" s="5"/>
      <c r="FC380" s="5"/>
      <c r="FD380" s="62"/>
      <c r="FE380" s="62"/>
      <c r="FF380" s="62"/>
      <c r="FG380" s="62"/>
      <c r="FH380" s="62"/>
      <c r="FI380" s="62"/>
      <c r="FJ380" s="62"/>
      <c r="FK380" s="62"/>
      <c r="FL380" s="62"/>
      <c r="FM380" s="62"/>
      <c r="FN380" s="62"/>
      <c r="FO380" s="62"/>
      <c r="FP380" s="62"/>
      <c r="FQ380" s="62"/>
      <c r="FR380" s="62"/>
      <c r="FS380" s="5"/>
      <c r="FT380" s="5"/>
      <c r="FU380" s="5"/>
      <c r="FV380" s="5"/>
      <c r="FW380" s="5"/>
      <c r="FX380" s="5"/>
      <c r="FY380" s="5"/>
      <c r="FZ380" s="5"/>
      <c r="GA380" s="5"/>
      <c r="GB380" s="5"/>
      <c r="GC380" s="5"/>
      <c r="GD380" s="5"/>
      <c r="GE380" s="5"/>
      <c r="GF380" s="5"/>
      <c r="GG380" s="5"/>
      <c r="GH380" s="62"/>
      <c r="GI380" s="62"/>
      <c r="GJ380" s="62"/>
      <c r="GK380" s="62"/>
      <c r="GL380" s="62"/>
      <c r="GM380" s="62"/>
      <c r="GN380" s="62"/>
      <c r="GO380" s="62"/>
      <c r="GP380" s="62"/>
      <c r="GQ380" s="62"/>
      <c r="GR380" s="62"/>
      <c r="GS380" s="62"/>
      <c r="GT380" s="62"/>
      <c r="GU380" s="62"/>
      <c r="GV380" s="62"/>
      <c r="GW380" s="5"/>
      <c r="GX380" s="5"/>
      <c r="GY380" s="5"/>
      <c r="GZ380" s="5"/>
      <c r="HA380" s="5"/>
      <c r="HB380" s="5"/>
      <c r="HC380" s="5"/>
      <c r="HD380" s="5"/>
      <c r="HE380" s="5"/>
      <c r="HF380" s="5"/>
      <c r="HG380" s="5"/>
      <c r="HH380" s="5"/>
      <c r="HI380" s="5"/>
      <c r="HJ380" s="5"/>
      <c r="HK380" s="5"/>
      <c r="HL380" s="62"/>
      <c r="HM380" s="62"/>
      <c r="HN380" s="62"/>
      <c r="HO380" s="62"/>
      <c r="HP380" s="62"/>
      <c r="HQ380" s="62"/>
      <c r="HR380" s="62"/>
      <c r="HS380" s="62"/>
      <c r="HT380" s="62"/>
      <c r="HU380" s="62"/>
      <c r="HV380" s="62"/>
      <c r="HW380" s="62"/>
      <c r="HX380" s="62"/>
      <c r="HY380" s="62"/>
      <c r="HZ380" s="62"/>
      <c r="IA380" s="5"/>
      <c r="IB380" s="5"/>
      <c r="IC380" s="5"/>
      <c r="ID380" s="5"/>
      <c r="IE380" s="5"/>
      <c r="IF380" s="5"/>
      <c r="IG380" s="5"/>
      <c r="IH380" s="5"/>
      <c r="II380" s="5"/>
      <c r="IJ380" s="5"/>
      <c r="IK380" s="5"/>
      <c r="IL380" s="5"/>
      <c r="IM380" s="5"/>
      <c r="IN380" s="5"/>
      <c r="IO380" s="5"/>
      <c r="IP380" s="62"/>
      <c r="IQ380" s="62"/>
      <c r="IR380" s="62"/>
      <c r="IS380" s="62"/>
      <c r="IT380" s="62"/>
      <c r="IU380" s="62"/>
      <c r="IV380" s="62"/>
      <c r="IW380" s="62"/>
      <c r="IX380" s="62"/>
      <c r="IY380" s="62"/>
      <c r="IZ380" s="62"/>
      <c r="JA380" s="62"/>
      <c r="JB380" s="62"/>
      <c r="JC380" s="62"/>
      <c r="JD380" s="62"/>
      <c r="JE380" s="5"/>
      <c r="JF380" s="5"/>
      <c r="JG380" s="5"/>
      <c r="JH380" s="5"/>
      <c r="JI380" s="5"/>
      <c r="JJ380" s="5"/>
      <c r="JK380" s="5"/>
      <c r="JL380" s="5"/>
      <c r="JM380" s="5"/>
      <c r="JN380" s="5"/>
      <c r="JO380" s="5"/>
      <c r="JP380" s="5"/>
      <c r="JQ380" s="5"/>
      <c r="JR380" s="5"/>
      <c r="JS380" s="5"/>
      <c r="JT380" s="62"/>
      <c r="JU380" s="62"/>
      <c r="JV380" s="62"/>
      <c r="JW380" s="62"/>
      <c r="JX380" s="62"/>
      <c r="JY380" s="62"/>
      <c r="JZ380" s="62"/>
      <c r="KA380" s="62"/>
      <c r="KB380" s="62"/>
      <c r="KC380" s="62"/>
      <c r="KD380" s="62"/>
      <c r="KE380" s="62"/>
      <c r="KF380" s="62"/>
      <c r="KG380" s="62"/>
      <c r="KH380" s="62"/>
      <c r="KI380" s="5"/>
      <c r="KJ380" s="5"/>
      <c r="KK380" s="5"/>
      <c r="KL380" s="5"/>
      <c r="KM380" s="5"/>
      <c r="KN380" s="5"/>
      <c r="KO380" s="5"/>
      <c r="KP380" s="5"/>
      <c r="KQ380" s="5"/>
      <c r="KR380" s="5"/>
      <c r="KS380" s="5"/>
      <c r="KT380" s="5"/>
      <c r="KU380" s="5"/>
      <c r="KV380" s="5"/>
      <c r="KW380" s="5"/>
      <c r="KX380" s="62"/>
      <c r="KY380" s="62"/>
      <c r="KZ380" s="62"/>
      <c r="LA380" s="62"/>
      <c r="LB380" s="62"/>
      <c r="LC380" s="62"/>
      <c r="LD380" s="62"/>
      <c r="LE380" s="62"/>
      <c r="LF380" s="62"/>
      <c r="LG380" s="62"/>
      <c r="LH380" s="62"/>
      <c r="LI380" s="62"/>
      <c r="LJ380" s="62"/>
      <c r="LK380" s="62"/>
      <c r="LL380" s="62"/>
    </row>
    <row r="381" spans="1:324" x14ac:dyDescent="0.35">
      <c r="A381" s="131">
        <v>377</v>
      </c>
      <c r="B381" s="170"/>
      <c r="C381" s="170"/>
      <c r="D381" s="152">
        <v>661</v>
      </c>
      <c r="E381" s="72" t="str">
        <f>'BVEM Scorecard'!F380</f>
        <v>Solar + Storage</v>
      </c>
      <c r="F381" s="96"/>
      <c r="G381" s="96"/>
      <c r="H381" s="96"/>
      <c r="I381" s="96"/>
      <c r="J381" s="66"/>
      <c r="K381" s="66"/>
      <c r="L381" s="66"/>
      <c r="M381" s="66"/>
      <c r="N381" s="66"/>
      <c r="O381" s="66"/>
      <c r="P381" s="66"/>
      <c r="Q381" s="66"/>
      <c r="R381" s="66"/>
      <c r="S381" s="66"/>
      <c r="T381" s="66"/>
      <c r="U381" s="66"/>
      <c r="V381" s="66"/>
      <c r="W381" s="66"/>
      <c r="X381" s="35"/>
      <c r="Y381" s="5"/>
      <c r="Z381" s="5"/>
      <c r="AA381" s="5"/>
      <c r="AB381" s="5"/>
      <c r="AC381" s="5"/>
      <c r="AD381" s="5"/>
      <c r="AE381" s="5"/>
      <c r="AF381" s="5"/>
      <c r="AG381" s="5"/>
      <c r="AH381" s="5"/>
      <c r="AI381" s="5"/>
      <c r="AJ381" s="35"/>
      <c r="AK381" s="35"/>
      <c r="AL381" s="35"/>
      <c r="AM381" s="35"/>
      <c r="AN381" s="62"/>
      <c r="AO381" s="62"/>
      <c r="AP381" s="62"/>
      <c r="AQ381" s="62"/>
      <c r="AR381" s="62"/>
      <c r="AS381" s="62"/>
      <c r="AT381" s="62"/>
      <c r="AU381" s="62"/>
      <c r="AV381" s="62"/>
      <c r="AW381" s="62"/>
      <c r="AX381" s="62"/>
      <c r="AY381" s="62"/>
      <c r="AZ381" s="62"/>
      <c r="BA381" s="62"/>
      <c r="BB381" s="62"/>
      <c r="BC381" s="5"/>
      <c r="BD381" s="5"/>
      <c r="BE381" s="5"/>
      <c r="BF381" s="5"/>
      <c r="BG381" s="5"/>
      <c r="BH381" s="5"/>
      <c r="BI381" s="5"/>
      <c r="BJ381" s="5"/>
      <c r="BK381" s="5"/>
      <c r="BL381" s="5"/>
      <c r="BM381" s="5"/>
      <c r="BN381" s="5"/>
      <c r="BO381" s="5"/>
      <c r="BP381" s="5"/>
      <c r="BQ381" s="5"/>
      <c r="BR381" s="62"/>
      <c r="BS381" s="62"/>
      <c r="BT381" s="62"/>
      <c r="BU381" s="62"/>
      <c r="BV381" s="62"/>
      <c r="BW381" s="62"/>
      <c r="BX381" s="62"/>
      <c r="BY381" s="62"/>
      <c r="BZ381" s="62"/>
      <c r="CA381" s="62"/>
      <c r="CB381" s="62"/>
      <c r="CC381" s="62"/>
      <c r="CD381" s="62"/>
      <c r="CE381" s="62"/>
      <c r="CF381" s="62"/>
      <c r="CG381" s="5"/>
      <c r="CH381" s="5"/>
      <c r="CI381" s="5"/>
      <c r="CJ381" s="5"/>
      <c r="CK381" s="5"/>
      <c r="CL381" s="5"/>
      <c r="CM381" s="5"/>
      <c r="CN381" s="5"/>
      <c r="CO381" s="5"/>
      <c r="CP381" s="5"/>
      <c r="CQ381" s="5"/>
      <c r="CR381" s="5"/>
      <c r="CS381" s="5"/>
      <c r="CT381" s="5"/>
      <c r="CU381" s="5"/>
      <c r="CV381" s="62"/>
      <c r="CW381" s="62"/>
      <c r="CX381" s="62"/>
      <c r="CY381" s="62"/>
      <c r="CZ381" s="62"/>
      <c r="DA381" s="62"/>
      <c r="DB381" s="62"/>
      <c r="DC381" s="62"/>
      <c r="DD381" s="62"/>
      <c r="DE381" s="62"/>
      <c r="DF381" s="62"/>
      <c r="DG381" s="62"/>
      <c r="DH381" s="62"/>
      <c r="DI381" s="62"/>
      <c r="DJ381" s="62"/>
      <c r="DK381" s="5"/>
      <c r="DL381" s="5"/>
      <c r="DM381" s="5"/>
      <c r="DN381" s="5"/>
      <c r="DO381" s="5"/>
      <c r="DP381" s="5"/>
      <c r="DQ381" s="5"/>
      <c r="DR381" s="5"/>
      <c r="DS381" s="5"/>
      <c r="DT381" s="5"/>
      <c r="DU381" s="5"/>
      <c r="DV381" s="5"/>
      <c r="DW381" s="5"/>
      <c r="DX381" s="5"/>
      <c r="DY381" s="5"/>
      <c r="DZ381" s="62"/>
      <c r="EA381" s="62"/>
      <c r="EB381" s="62"/>
      <c r="EC381" s="62"/>
      <c r="ED381" s="62"/>
      <c r="EE381" s="62"/>
      <c r="EF381" s="62"/>
      <c r="EG381" s="62"/>
      <c r="EH381" s="62"/>
      <c r="EI381" s="62"/>
      <c r="EJ381" s="62"/>
      <c r="EK381" s="62"/>
      <c r="EL381" s="62"/>
      <c r="EM381" s="62"/>
      <c r="EN381" s="62"/>
      <c r="EO381" s="5"/>
      <c r="EP381" s="5"/>
      <c r="EQ381" s="5"/>
      <c r="ER381" s="5"/>
      <c r="ES381" s="5"/>
      <c r="ET381" s="5"/>
      <c r="EU381" s="5"/>
      <c r="EV381" s="5"/>
      <c r="EW381" s="5"/>
      <c r="EX381" s="5"/>
      <c r="EY381" s="5"/>
      <c r="EZ381" s="5"/>
      <c r="FA381" s="5"/>
      <c r="FB381" s="5"/>
      <c r="FC381" s="5"/>
      <c r="FD381" s="62"/>
      <c r="FE381" s="62"/>
      <c r="FF381" s="62"/>
      <c r="FG381" s="62"/>
      <c r="FH381" s="62"/>
      <c r="FI381" s="62"/>
      <c r="FJ381" s="62"/>
      <c r="FK381" s="62"/>
      <c r="FL381" s="62"/>
      <c r="FM381" s="62"/>
      <c r="FN381" s="62"/>
      <c r="FO381" s="62"/>
      <c r="FP381" s="62"/>
      <c r="FQ381" s="62"/>
      <c r="FR381" s="62"/>
      <c r="FS381" s="5"/>
      <c r="FT381" s="5"/>
      <c r="FU381" s="5"/>
      <c r="FV381" s="5"/>
      <c r="FW381" s="5"/>
      <c r="FX381" s="5"/>
      <c r="FY381" s="5"/>
      <c r="FZ381" s="5"/>
      <c r="GA381" s="5"/>
      <c r="GB381" s="5"/>
      <c r="GC381" s="5"/>
      <c r="GD381" s="5"/>
      <c r="GE381" s="5"/>
      <c r="GF381" s="5"/>
      <c r="GG381" s="5"/>
      <c r="GH381" s="62"/>
      <c r="GI381" s="62"/>
      <c r="GJ381" s="62"/>
      <c r="GK381" s="62"/>
      <c r="GL381" s="62"/>
      <c r="GM381" s="62"/>
      <c r="GN381" s="62"/>
      <c r="GO381" s="62"/>
      <c r="GP381" s="62"/>
      <c r="GQ381" s="62"/>
      <c r="GR381" s="62"/>
      <c r="GS381" s="62"/>
      <c r="GT381" s="62"/>
      <c r="GU381" s="62"/>
      <c r="GV381" s="62"/>
      <c r="GW381" s="5"/>
      <c r="GX381" s="5"/>
      <c r="GY381" s="5"/>
      <c r="GZ381" s="5"/>
      <c r="HA381" s="5"/>
      <c r="HB381" s="5"/>
      <c r="HC381" s="5"/>
      <c r="HD381" s="5"/>
      <c r="HE381" s="5"/>
      <c r="HF381" s="5"/>
      <c r="HG381" s="5"/>
      <c r="HH381" s="5"/>
      <c r="HI381" s="5"/>
      <c r="HJ381" s="5"/>
      <c r="HK381" s="5"/>
      <c r="HL381" s="62"/>
      <c r="HM381" s="62"/>
      <c r="HN381" s="62"/>
      <c r="HO381" s="62"/>
      <c r="HP381" s="62"/>
      <c r="HQ381" s="62"/>
      <c r="HR381" s="62"/>
      <c r="HS381" s="62"/>
      <c r="HT381" s="62"/>
      <c r="HU381" s="62"/>
      <c r="HV381" s="62"/>
      <c r="HW381" s="62"/>
      <c r="HX381" s="62"/>
      <c r="HY381" s="62"/>
      <c r="HZ381" s="62"/>
      <c r="IA381" s="5"/>
      <c r="IB381" s="5"/>
      <c r="IC381" s="5"/>
      <c r="ID381" s="5"/>
      <c r="IE381" s="5"/>
      <c r="IF381" s="5"/>
      <c r="IG381" s="5"/>
      <c r="IH381" s="5"/>
      <c r="II381" s="5"/>
      <c r="IJ381" s="5"/>
      <c r="IK381" s="5"/>
      <c r="IL381" s="5"/>
      <c r="IM381" s="5"/>
      <c r="IN381" s="5"/>
      <c r="IO381" s="5"/>
      <c r="IP381" s="62"/>
      <c r="IQ381" s="62"/>
      <c r="IR381" s="62"/>
      <c r="IS381" s="62"/>
      <c r="IT381" s="62"/>
      <c r="IU381" s="62"/>
      <c r="IV381" s="62"/>
      <c r="IW381" s="62"/>
      <c r="IX381" s="62"/>
      <c r="IY381" s="62"/>
      <c r="IZ381" s="62"/>
      <c r="JA381" s="62"/>
      <c r="JB381" s="62"/>
      <c r="JC381" s="62"/>
      <c r="JD381" s="62"/>
      <c r="JE381" s="5"/>
      <c r="JF381" s="5"/>
      <c r="JG381" s="5"/>
      <c r="JH381" s="5"/>
      <c r="JI381" s="5"/>
      <c r="JJ381" s="5"/>
      <c r="JK381" s="5"/>
      <c r="JL381" s="5"/>
      <c r="JM381" s="5"/>
      <c r="JN381" s="5"/>
      <c r="JO381" s="5"/>
      <c r="JP381" s="5"/>
      <c r="JQ381" s="5"/>
      <c r="JR381" s="5"/>
      <c r="JS381" s="5"/>
      <c r="JT381" s="62"/>
      <c r="JU381" s="62"/>
      <c r="JV381" s="62"/>
      <c r="JW381" s="62"/>
      <c r="JX381" s="62"/>
      <c r="JY381" s="62"/>
      <c r="JZ381" s="62"/>
      <c r="KA381" s="62"/>
      <c r="KB381" s="62"/>
      <c r="KC381" s="62"/>
      <c r="KD381" s="62"/>
      <c r="KE381" s="62"/>
      <c r="KF381" s="62"/>
      <c r="KG381" s="62"/>
      <c r="KH381" s="62"/>
      <c r="KI381" s="5"/>
      <c r="KJ381" s="5"/>
      <c r="KK381" s="5"/>
      <c r="KL381" s="5"/>
      <c r="KM381" s="5"/>
      <c r="KN381" s="5"/>
      <c r="KO381" s="5"/>
      <c r="KP381" s="5"/>
      <c r="KQ381" s="5"/>
      <c r="KR381" s="5"/>
      <c r="KS381" s="5"/>
      <c r="KT381" s="5"/>
      <c r="KU381" s="5"/>
      <c r="KV381" s="5"/>
      <c r="KW381" s="5"/>
      <c r="KX381" s="62"/>
      <c r="KY381" s="62"/>
      <c r="KZ381" s="62"/>
      <c r="LA381" s="62"/>
      <c r="LB381" s="62"/>
      <c r="LC381" s="62"/>
      <c r="LD381" s="62"/>
      <c r="LE381" s="62"/>
      <c r="LF381" s="62"/>
      <c r="LG381" s="62"/>
      <c r="LH381" s="62"/>
      <c r="LI381" s="62"/>
      <c r="LJ381" s="62"/>
      <c r="LK381" s="62"/>
      <c r="LL381" s="62"/>
    </row>
    <row r="382" spans="1:324" x14ac:dyDescent="0.35">
      <c r="A382" s="131">
        <v>378</v>
      </c>
      <c r="B382" s="170"/>
      <c r="C382" s="170"/>
      <c r="D382" s="152">
        <v>435</v>
      </c>
      <c r="E382" s="72" t="str">
        <f>'BVEM Scorecard'!F381</f>
        <v>Solar</v>
      </c>
      <c r="F382" s="96"/>
      <c r="G382" s="96"/>
      <c r="H382" s="96"/>
      <c r="I382" s="96"/>
      <c r="J382" s="66"/>
      <c r="K382" s="66"/>
      <c r="L382" s="66"/>
      <c r="M382" s="66"/>
      <c r="N382" s="66"/>
      <c r="O382" s="66"/>
      <c r="P382" s="66"/>
      <c r="Q382" s="66"/>
      <c r="R382" s="66"/>
      <c r="S382" s="66"/>
      <c r="T382" s="66"/>
      <c r="U382" s="66"/>
      <c r="V382" s="66"/>
      <c r="W382" s="66"/>
      <c r="X382" s="35"/>
      <c r="Y382" s="5"/>
      <c r="Z382" s="5"/>
      <c r="AA382" s="5"/>
      <c r="AB382" s="5"/>
      <c r="AC382" s="5"/>
      <c r="AD382" s="5"/>
      <c r="AE382" s="5"/>
      <c r="AF382" s="5"/>
      <c r="AG382" s="5"/>
      <c r="AH382" s="5"/>
      <c r="AI382" s="5"/>
      <c r="AJ382" s="35"/>
      <c r="AK382" s="35"/>
      <c r="AL382" s="35"/>
      <c r="AM382" s="35"/>
      <c r="AN382" s="62"/>
      <c r="AO382" s="62"/>
      <c r="AP382" s="62"/>
      <c r="AQ382" s="62"/>
      <c r="AR382" s="62"/>
      <c r="AS382" s="62"/>
      <c r="AT382" s="62"/>
      <c r="AU382" s="62"/>
      <c r="AV382" s="62"/>
      <c r="AW382" s="62"/>
      <c r="AX382" s="62"/>
      <c r="AY382" s="62"/>
      <c r="AZ382" s="62"/>
      <c r="BA382" s="62"/>
      <c r="BB382" s="62"/>
      <c r="BC382" s="5"/>
      <c r="BD382" s="5"/>
      <c r="BE382" s="5"/>
      <c r="BF382" s="5"/>
      <c r="BG382" s="5"/>
      <c r="BH382" s="5"/>
      <c r="BI382" s="5"/>
      <c r="BJ382" s="5"/>
      <c r="BK382" s="5"/>
      <c r="BL382" s="5"/>
      <c r="BM382" s="5"/>
      <c r="BN382" s="5"/>
      <c r="BO382" s="5"/>
      <c r="BP382" s="5"/>
      <c r="BQ382" s="5"/>
      <c r="BR382" s="62"/>
      <c r="BS382" s="62"/>
      <c r="BT382" s="62"/>
      <c r="BU382" s="62"/>
      <c r="BV382" s="62"/>
      <c r="BW382" s="62"/>
      <c r="BX382" s="62"/>
      <c r="BY382" s="62"/>
      <c r="BZ382" s="62"/>
      <c r="CA382" s="62"/>
      <c r="CB382" s="62"/>
      <c r="CC382" s="62"/>
      <c r="CD382" s="62"/>
      <c r="CE382" s="62"/>
      <c r="CF382" s="62"/>
      <c r="CG382" s="5"/>
      <c r="CH382" s="5"/>
      <c r="CI382" s="5"/>
      <c r="CJ382" s="5"/>
      <c r="CK382" s="5"/>
      <c r="CL382" s="5"/>
      <c r="CM382" s="5"/>
      <c r="CN382" s="5"/>
      <c r="CO382" s="5"/>
      <c r="CP382" s="5"/>
      <c r="CQ382" s="5"/>
      <c r="CR382" s="5"/>
      <c r="CS382" s="5"/>
      <c r="CT382" s="5"/>
      <c r="CU382" s="5"/>
      <c r="CV382" s="62"/>
      <c r="CW382" s="62"/>
      <c r="CX382" s="62"/>
      <c r="CY382" s="62"/>
      <c r="CZ382" s="62"/>
      <c r="DA382" s="62"/>
      <c r="DB382" s="62"/>
      <c r="DC382" s="62"/>
      <c r="DD382" s="62"/>
      <c r="DE382" s="62"/>
      <c r="DF382" s="62"/>
      <c r="DG382" s="62"/>
      <c r="DH382" s="62"/>
      <c r="DI382" s="62"/>
      <c r="DJ382" s="62"/>
      <c r="DK382" s="5"/>
      <c r="DL382" s="5"/>
      <c r="DM382" s="5"/>
      <c r="DN382" s="5"/>
      <c r="DO382" s="5"/>
      <c r="DP382" s="5"/>
      <c r="DQ382" s="5"/>
      <c r="DR382" s="5"/>
      <c r="DS382" s="5"/>
      <c r="DT382" s="5"/>
      <c r="DU382" s="5"/>
      <c r="DV382" s="5"/>
      <c r="DW382" s="5"/>
      <c r="DX382" s="5"/>
      <c r="DY382" s="5"/>
      <c r="DZ382" s="62"/>
      <c r="EA382" s="62"/>
      <c r="EB382" s="62"/>
      <c r="EC382" s="62"/>
      <c r="ED382" s="62"/>
      <c r="EE382" s="62"/>
      <c r="EF382" s="62"/>
      <c r="EG382" s="62"/>
      <c r="EH382" s="62"/>
      <c r="EI382" s="62"/>
      <c r="EJ382" s="62"/>
      <c r="EK382" s="62"/>
      <c r="EL382" s="62"/>
      <c r="EM382" s="62"/>
      <c r="EN382" s="62"/>
      <c r="EO382" s="5"/>
      <c r="EP382" s="5"/>
      <c r="EQ382" s="5"/>
      <c r="ER382" s="5"/>
      <c r="ES382" s="5"/>
      <c r="ET382" s="5"/>
      <c r="EU382" s="5"/>
      <c r="EV382" s="5"/>
      <c r="EW382" s="5"/>
      <c r="EX382" s="5"/>
      <c r="EY382" s="5"/>
      <c r="EZ382" s="5"/>
      <c r="FA382" s="5"/>
      <c r="FB382" s="5"/>
      <c r="FC382" s="5"/>
      <c r="FD382" s="62"/>
      <c r="FE382" s="62"/>
      <c r="FF382" s="62"/>
      <c r="FG382" s="62"/>
      <c r="FH382" s="62"/>
      <c r="FI382" s="62"/>
      <c r="FJ382" s="62"/>
      <c r="FK382" s="62"/>
      <c r="FL382" s="62"/>
      <c r="FM382" s="62"/>
      <c r="FN382" s="62"/>
      <c r="FO382" s="62"/>
      <c r="FP382" s="62"/>
      <c r="FQ382" s="62"/>
      <c r="FR382" s="62"/>
      <c r="FS382" s="5"/>
      <c r="FT382" s="5"/>
      <c r="FU382" s="5"/>
      <c r="FV382" s="5"/>
      <c r="FW382" s="5"/>
      <c r="FX382" s="5"/>
      <c r="FY382" s="5"/>
      <c r="FZ382" s="5"/>
      <c r="GA382" s="5"/>
      <c r="GB382" s="5"/>
      <c r="GC382" s="5"/>
      <c r="GD382" s="5"/>
      <c r="GE382" s="5"/>
      <c r="GF382" s="5"/>
      <c r="GG382" s="5"/>
      <c r="GH382" s="62"/>
      <c r="GI382" s="62"/>
      <c r="GJ382" s="62"/>
      <c r="GK382" s="62"/>
      <c r="GL382" s="62"/>
      <c r="GM382" s="62"/>
      <c r="GN382" s="62"/>
      <c r="GO382" s="62"/>
      <c r="GP382" s="62"/>
      <c r="GQ382" s="62"/>
      <c r="GR382" s="62"/>
      <c r="GS382" s="62"/>
      <c r="GT382" s="62"/>
      <c r="GU382" s="62"/>
      <c r="GV382" s="62"/>
      <c r="GW382" s="5"/>
      <c r="GX382" s="5"/>
      <c r="GY382" s="5"/>
      <c r="GZ382" s="5"/>
      <c r="HA382" s="5"/>
      <c r="HB382" s="5"/>
      <c r="HC382" s="5"/>
      <c r="HD382" s="5"/>
      <c r="HE382" s="5"/>
      <c r="HF382" s="5"/>
      <c r="HG382" s="5"/>
      <c r="HH382" s="5"/>
      <c r="HI382" s="5"/>
      <c r="HJ382" s="5"/>
      <c r="HK382" s="5"/>
      <c r="HL382" s="62"/>
      <c r="HM382" s="62"/>
      <c r="HN382" s="62"/>
      <c r="HO382" s="62"/>
      <c r="HP382" s="62"/>
      <c r="HQ382" s="62"/>
      <c r="HR382" s="62"/>
      <c r="HS382" s="62"/>
      <c r="HT382" s="62"/>
      <c r="HU382" s="62"/>
      <c r="HV382" s="62"/>
      <c r="HW382" s="62"/>
      <c r="HX382" s="62"/>
      <c r="HY382" s="62"/>
      <c r="HZ382" s="62"/>
      <c r="IA382" s="5"/>
      <c r="IB382" s="5"/>
      <c r="IC382" s="5"/>
      <c r="ID382" s="5"/>
      <c r="IE382" s="5"/>
      <c r="IF382" s="5"/>
      <c r="IG382" s="5"/>
      <c r="IH382" s="5"/>
      <c r="II382" s="5"/>
      <c r="IJ382" s="5"/>
      <c r="IK382" s="5"/>
      <c r="IL382" s="5"/>
      <c r="IM382" s="5"/>
      <c r="IN382" s="5"/>
      <c r="IO382" s="5"/>
      <c r="IP382" s="62"/>
      <c r="IQ382" s="62"/>
      <c r="IR382" s="62"/>
      <c r="IS382" s="62"/>
      <c r="IT382" s="62"/>
      <c r="IU382" s="62"/>
      <c r="IV382" s="62"/>
      <c r="IW382" s="62"/>
      <c r="IX382" s="62"/>
      <c r="IY382" s="62"/>
      <c r="IZ382" s="62"/>
      <c r="JA382" s="62"/>
      <c r="JB382" s="62"/>
      <c r="JC382" s="62"/>
      <c r="JD382" s="62"/>
      <c r="JE382" s="5"/>
      <c r="JF382" s="5"/>
      <c r="JG382" s="5"/>
      <c r="JH382" s="5"/>
      <c r="JI382" s="5"/>
      <c r="JJ382" s="5"/>
      <c r="JK382" s="5"/>
      <c r="JL382" s="5"/>
      <c r="JM382" s="5"/>
      <c r="JN382" s="5"/>
      <c r="JO382" s="5"/>
      <c r="JP382" s="5"/>
      <c r="JQ382" s="5"/>
      <c r="JR382" s="5"/>
      <c r="JS382" s="5"/>
      <c r="JT382" s="62"/>
      <c r="JU382" s="62"/>
      <c r="JV382" s="62"/>
      <c r="JW382" s="62"/>
      <c r="JX382" s="62"/>
      <c r="JY382" s="62"/>
      <c r="JZ382" s="62"/>
      <c r="KA382" s="62"/>
      <c r="KB382" s="62"/>
      <c r="KC382" s="62"/>
      <c r="KD382" s="62"/>
      <c r="KE382" s="62"/>
      <c r="KF382" s="62"/>
      <c r="KG382" s="62"/>
      <c r="KH382" s="62"/>
      <c r="KI382" s="5"/>
      <c r="KJ382" s="5"/>
      <c r="KK382" s="5"/>
      <c r="KL382" s="5"/>
      <c r="KM382" s="5"/>
      <c r="KN382" s="5"/>
      <c r="KO382" s="5"/>
      <c r="KP382" s="5"/>
      <c r="KQ382" s="5"/>
      <c r="KR382" s="5"/>
      <c r="KS382" s="5"/>
      <c r="KT382" s="5"/>
      <c r="KU382" s="5"/>
      <c r="KV382" s="5"/>
      <c r="KW382" s="5"/>
      <c r="KX382" s="62"/>
      <c r="KY382" s="62"/>
      <c r="KZ382" s="62"/>
      <c r="LA382" s="62"/>
      <c r="LB382" s="62"/>
      <c r="LC382" s="62"/>
      <c r="LD382" s="62"/>
      <c r="LE382" s="62"/>
      <c r="LF382" s="62"/>
      <c r="LG382" s="62"/>
      <c r="LH382" s="62"/>
      <c r="LI382" s="62"/>
      <c r="LJ382" s="62"/>
      <c r="LK382" s="62"/>
      <c r="LL382" s="62"/>
    </row>
    <row r="383" spans="1:324" x14ac:dyDescent="0.35">
      <c r="A383" s="131">
        <v>379</v>
      </c>
      <c r="B383" s="170"/>
      <c r="C383" s="170"/>
      <c r="D383" s="152">
        <v>369</v>
      </c>
      <c r="E383" s="72" t="str">
        <f>'BVEM Scorecard'!F382</f>
        <v>Wind</v>
      </c>
      <c r="F383" s="96"/>
      <c r="G383" s="96"/>
      <c r="H383" s="96"/>
      <c r="I383" s="96"/>
      <c r="J383" s="66"/>
      <c r="K383" s="66"/>
      <c r="L383" s="66"/>
      <c r="M383" s="66"/>
      <c r="N383" s="66"/>
      <c r="O383" s="66"/>
      <c r="P383" s="66"/>
      <c r="Q383" s="66"/>
      <c r="R383" s="66"/>
      <c r="S383" s="66"/>
      <c r="T383" s="66"/>
      <c r="U383" s="66"/>
      <c r="V383" s="66"/>
      <c r="W383" s="66"/>
      <c r="X383" s="35"/>
      <c r="Y383" s="5"/>
      <c r="Z383" s="5"/>
      <c r="AA383" s="5"/>
      <c r="AB383" s="5"/>
      <c r="AC383" s="5"/>
      <c r="AD383" s="5"/>
      <c r="AE383" s="5"/>
      <c r="AF383" s="5"/>
      <c r="AG383" s="5"/>
      <c r="AH383" s="5"/>
      <c r="AI383" s="5"/>
      <c r="AJ383" s="35"/>
      <c r="AK383" s="35"/>
      <c r="AL383" s="35"/>
      <c r="AM383" s="35"/>
      <c r="AN383" s="62"/>
      <c r="AO383" s="62"/>
      <c r="AP383" s="62"/>
      <c r="AQ383" s="62"/>
      <c r="AR383" s="62"/>
      <c r="AS383" s="62"/>
      <c r="AT383" s="62"/>
      <c r="AU383" s="62"/>
      <c r="AV383" s="62"/>
      <c r="AW383" s="62"/>
      <c r="AX383" s="62"/>
      <c r="AY383" s="62"/>
      <c r="AZ383" s="62"/>
      <c r="BA383" s="62"/>
      <c r="BB383" s="62"/>
      <c r="BC383" s="5"/>
      <c r="BD383" s="5"/>
      <c r="BE383" s="5"/>
      <c r="BF383" s="5"/>
      <c r="BG383" s="5"/>
      <c r="BH383" s="5"/>
      <c r="BI383" s="5"/>
      <c r="BJ383" s="5"/>
      <c r="BK383" s="5"/>
      <c r="BL383" s="5"/>
      <c r="BM383" s="5"/>
      <c r="BN383" s="5"/>
      <c r="BO383" s="5"/>
      <c r="BP383" s="5"/>
      <c r="BQ383" s="5"/>
      <c r="BR383" s="62"/>
      <c r="BS383" s="62"/>
      <c r="BT383" s="62"/>
      <c r="BU383" s="62"/>
      <c r="BV383" s="62"/>
      <c r="BW383" s="62"/>
      <c r="BX383" s="62"/>
      <c r="BY383" s="62"/>
      <c r="BZ383" s="62"/>
      <c r="CA383" s="62"/>
      <c r="CB383" s="62"/>
      <c r="CC383" s="62"/>
      <c r="CD383" s="62"/>
      <c r="CE383" s="62"/>
      <c r="CF383" s="62"/>
      <c r="CG383" s="5"/>
      <c r="CH383" s="5"/>
      <c r="CI383" s="5"/>
      <c r="CJ383" s="5"/>
      <c r="CK383" s="5"/>
      <c r="CL383" s="5"/>
      <c r="CM383" s="5"/>
      <c r="CN383" s="5"/>
      <c r="CO383" s="5"/>
      <c r="CP383" s="5"/>
      <c r="CQ383" s="5"/>
      <c r="CR383" s="5"/>
      <c r="CS383" s="5"/>
      <c r="CT383" s="5"/>
      <c r="CU383" s="5"/>
      <c r="CV383" s="62"/>
      <c r="CW383" s="62"/>
      <c r="CX383" s="62"/>
      <c r="CY383" s="62"/>
      <c r="CZ383" s="62"/>
      <c r="DA383" s="62"/>
      <c r="DB383" s="62"/>
      <c r="DC383" s="62"/>
      <c r="DD383" s="62"/>
      <c r="DE383" s="62"/>
      <c r="DF383" s="62"/>
      <c r="DG383" s="62"/>
      <c r="DH383" s="62"/>
      <c r="DI383" s="62"/>
      <c r="DJ383" s="62"/>
      <c r="DK383" s="5"/>
      <c r="DL383" s="5"/>
      <c r="DM383" s="5"/>
      <c r="DN383" s="5"/>
      <c r="DO383" s="5"/>
      <c r="DP383" s="5"/>
      <c r="DQ383" s="5"/>
      <c r="DR383" s="5"/>
      <c r="DS383" s="5"/>
      <c r="DT383" s="5"/>
      <c r="DU383" s="5"/>
      <c r="DV383" s="5"/>
      <c r="DW383" s="5"/>
      <c r="DX383" s="5"/>
      <c r="DY383" s="5"/>
      <c r="DZ383" s="62"/>
      <c r="EA383" s="62"/>
      <c r="EB383" s="62"/>
      <c r="EC383" s="62"/>
      <c r="ED383" s="62"/>
      <c r="EE383" s="62"/>
      <c r="EF383" s="62"/>
      <c r="EG383" s="62"/>
      <c r="EH383" s="62"/>
      <c r="EI383" s="62"/>
      <c r="EJ383" s="62"/>
      <c r="EK383" s="62"/>
      <c r="EL383" s="62"/>
      <c r="EM383" s="62"/>
      <c r="EN383" s="62"/>
      <c r="EO383" s="5"/>
      <c r="EP383" s="5"/>
      <c r="EQ383" s="5"/>
      <c r="ER383" s="5"/>
      <c r="ES383" s="5"/>
      <c r="ET383" s="5"/>
      <c r="EU383" s="5"/>
      <c r="EV383" s="5"/>
      <c r="EW383" s="5"/>
      <c r="EX383" s="5"/>
      <c r="EY383" s="5"/>
      <c r="EZ383" s="5"/>
      <c r="FA383" s="5"/>
      <c r="FB383" s="5"/>
      <c r="FC383" s="5"/>
      <c r="FD383" s="62"/>
      <c r="FE383" s="62"/>
      <c r="FF383" s="62"/>
      <c r="FG383" s="62"/>
      <c r="FH383" s="62"/>
      <c r="FI383" s="62"/>
      <c r="FJ383" s="62"/>
      <c r="FK383" s="62"/>
      <c r="FL383" s="62"/>
      <c r="FM383" s="62"/>
      <c r="FN383" s="62"/>
      <c r="FO383" s="62"/>
      <c r="FP383" s="62"/>
      <c r="FQ383" s="62"/>
      <c r="FR383" s="62"/>
      <c r="FS383" s="5"/>
      <c r="FT383" s="5"/>
      <c r="FU383" s="5"/>
      <c r="FV383" s="5"/>
      <c r="FW383" s="5"/>
      <c r="FX383" s="5"/>
      <c r="FY383" s="5"/>
      <c r="FZ383" s="5"/>
      <c r="GA383" s="5"/>
      <c r="GB383" s="5"/>
      <c r="GC383" s="5"/>
      <c r="GD383" s="5"/>
      <c r="GE383" s="5"/>
      <c r="GF383" s="5"/>
      <c r="GG383" s="5"/>
      <c r="GH383" s="62"/>
      <c r="GI383" s="62"/>
      <c r="GJ383" s="62"/>
      <c r="GK383" s="62"/>
      <c r="GL383" s="62"/>
      <c r="GM383" s="62"/>
      <c r="GN383" s="62"/>
      <c r="GO383" s="62"/>
      <c r="GP383" s="62"/>
      <c r="GQ383" s="62"/>
      <c r="GR383" s="62"/>
      <c r="GS383" s="62"/>
      <c r="GT383" s="62"/>
      <c r="GU383" s="62"/>
      <c r="GV383" s="62"/>
      <c r="GW383" s="5"/>
      <c r="GX383" s="5"/>
      <c r="GY383" s="5"/>
      <c r="GZ383" s="5"/>
      <c r="HA383" s="5"/>
      <c r="HB383" s="5"/>
      <c r="HC383" s="5"/>
      <c r="HD383" s="5"/>
      <c r="HE383" s="5"/>
      <c r="HF383" s="5"/>
      <c r="HG383" s="5"/>
      <c r="HH383" s="5"/>
      <c r="HI383" s="5"/>
      <c r="HJ383" s="5"/>
      <c r="HK383" s="5"/>
      <c r="HL383" s="62"/>
      <c r="HM383" s="62"/>
      <c r="HN383" s="62"/>
      <c r="HO383" s="62"/>
      <c r="HP383" s="62"/>
      <c r="HQ383" s="62"/>
      <c r="HR383" s="62"/>
      <c r="HS383" s="62"/>
      <c r="HT383" s="62"/>
      <c r="HU383" s="62"/>
      <c r="HV383" s="62"/>
      <c r="HW383" s="62"/>
      <c r="HX383" s="62"/>
      <c r="HY383" s="62"/>
      <c r="HZ383" s="62"/>
      <c r="IA383" s="5"/>
      <c r="IB383" s="5"/>
      <c r="IC383" s="5"/>
      <c r="ID383" s="5"/>
      <c r="IE383" s="5"/>
      <c r="IF383" s="5"/>
      <c r="IG383" s="5"/>
      <c r="IH383" s="5"/>
      <c r="II383" s="5"/>
      <c r="IJ383" s="5"/>
      <c r="IK383" s="5"/>
      <c r="IL383" s="5"/>
      <c r="IM383" s="5"/>
      <c r="IN383" s="5"/>
      <c r="IO383" s="5"/>
      <c r="IP383" s="62"/>
      <c r="IQ383" s="62"/>
      <c r="IR383" s="62"/>
      <c r="IS383" s="62"/>
      <c r="IT383" s="62"/>
      <c r="IU383" s="62"/>
      <c r="IV383" s="62"/>
      <c r="IW383" s="62"/>
      <c r="IX383" s="62"/>
      <c r="IY383" s="62"/>
      <c r="IZ383" s="62"/>
      <c r="JA383" s="62"/>
      <c r="JB383" s="62"/>
      <c r="JC383" s="62"/>
      <c r="JD383" s="62"/>
      <c r="JE383" s="5"/>
      <c r="JF383" s="5"/>
      <c r="JG383" s="5"/>
      <c r="JH383" s="5"/>
      <c r="JI383" s="5"/>
      <c r="JJ383" s="5"/>
      <c r="JK383" s="5"/>
      <c r="JL383" s="5"/>
      <c r="JM383" s="5"/>
      <c r="JN383" s="5"/>
      <c r="JO383" s="5"/>
      <c r="JP383" s="5"/>
      <c r="JQ383" s="5"/>
      <c r="JR383" s="5"/>
      <c r="JS383" s="5"/>
      <c r="JT383" s="62"/>
      <c r="JU383" s="62"/>
      <c r="JV383" s="62"/>
      <c r="JW383" s="62"/>
      <c r="JX383" s="62"/>
      <c r="JY383" s="62"/>
      <c r="JZ383" s="62"/>
      <c r="KA383" s="62"/>
      <c r="KB383" s="62"/>
      <c r="KC383" s="62"/>
      <c r="KD383" s="62"/>
      <c r="KE383" s="62"/>
      <c r="KF383" s="62"/>
      <c r="KG383" s="62"/>
      <c r="KH383" s="62"/>
      <c r="KI383" s="5"/>
      <c r="KJ383" s="5"/>
      <c r="KK383" s="5"/>
      <c r="KL383" s="5"/>
      <c r="KM383" s="5"/>
      <c r="KN383" s="5"/>
      <c r="KO383" s="5"/>
      <c r="KP383" s="5"/>
      <c r="KQ383" s="5"/>
      <c r="KR383" s="5"/>
      <c r="KS383" s="5"/>
      <c r="KT383" s="5"/>
      <c r="KU383" s="5"/>
      <c r="KV383" s="5"/>
      <c r="KW383" s="5"/>
      <c r="KX383" s="62"/>
      <c r="KY383" s="62"/>
      <c r="KZ383" s="62"/>
      <c r="LA383" s="62"/>
      <c r="LB383" s="62"/>
      <c r="LC383" s="62"/>
      <c r="LD383" s="62"/>
      <c r="LE383" s="62"/>
      <c r="LF383" s="62"/>
      <c r="LG383" s="62"/>
      <c r="LH383" s="62"/>
      <c r="LI383" s="62"/>
      <c r="LJ383" s="62"/>
      <c r="LK383" s="62"/>
      <c r="LL383" s="62"/>
    </row>
    <row r="384" spans="1:324" x14ac:dyDescent="0.35">
      <c r="A384" s="131">
        <v>380</v>
      </c>
      <c r="B384" s="170"/>
      <c r="C384" s="170"/>
      <c r="D384" s="152">
        <v>654</v>
      </c>
      <c r="E384" s="72" t="str">
        <f>'BVEM Scorecard'!F383</f>
        <v>Solar + Storage</v>
      </c>
      <c r="F384" s="96"/>
      <c r="G384" s="96"/>
      <c r="H384" s="96"/>
      <c r="I384" s="96"/>
      <c r="J384" s="66"/>
      <c r="K384" s="66"/>
      <c r="L384" s="66"/>
      <c r="M384" s="66"/>
      <c r="N384" s="66"/>
      <c r="O384" s="66"/>
      <c r="P384" s="66"/>
      <c r="Q384" s="66"/>
      <c r="R384" s="66"/>
      <c r="S384" s="66"/>
      <c r="T384" s="66"/>
      <c r="U384" s="66"/>
      <c r="V384" s="66"/>
      <c r="W384" s="66"/>
      <c r="X384" s="35"/>
      <c r="Y384" s="5"/>
      <c r="Z384" s="5"/>
      <c r="AA384" s="5"/>
      <c r="AB384" s="5"/>
      <c r="AC384" s="5"/>
      <c r="AD384" s="5"/>
      <c r="AE384" s="5"/>
      <c r="AF384" s="5"/>
      <c r="AG384" s="5"/>
      <c r="AH384" s="5"/>
      <c r="AI384" s="5"/>
      <c r="AJ384" s="35"/>
      <c r="AK384" s="35"/>
      <c r="AL384" s="35"/>
      <c r="AM384" s="35"/>
      <c r="AN384" s="62"/>
      <c r="AO384" s="62"/>
      <c r="AP384" s="62"/>
      <c r="AQ384" s="62"/>
      <c r="AR384" s="62"/>
      <c r="AS384" s="62"/>
      <c r="AT384" s="62"/>
      <c r="AU384" s="62"/>
      <c r="AV384" s="62"/>
      <c r="AW384" s="62"/>
      <c r="AX384" s="62"/>
      <c r="AY384" s="62"/>
      <c r="AZ384" s="62"/>
      <c r="BA384" s="62"/>
      <c r="BB384" s="62"/>
      <c r="BC384" s="5"/>
      <c r="BD384" s="5"/>
      <c r="BE384" s="5"/>
      <c r="BF384" s="5"/>
      <c r="BG384" s="5"/>
      <c r="BH384" s="5"/>
      <c r="BI384" s="5"/>
      <c r="BJ384" s="5"/>
      <c r="BK384" s="5"/>
      <c r="BL384" s="5"/>
      <c r="BM384" s="5"/>
      <c r="BN384" s="5"/>
      <c r="BO384" s="5"/>
      <c r="BP384" s="5"/>
      <c r="BQ384" s="5"/>
      <c r="BR384" s="62"/>
      <c r="BS384" s="62"/>
      <c r="BT384" s="62"/>
      <c r="BU384" s="62"/>
      <c r="BV384" s="62"/>
      <c r="BW384" s="62"/>
      <c r="BX384" s="62"/>
      <c r="BY384" s="62"/>
      <c r="BZ384" s="62"/>
      <c r="CA384" s="62"/>
      <c r="CB384" s="62"/>
      <c r="CC384" s="62"/>
      <c r="CD384" s="62"/>
      <c r="CE384" s="62"/>
      <c r="CF384" s="62"/>
      <c r="CG384" s="5"/>
      <c r="CH384" s="5"/>
      <c r="CI384" s="5"/>
      <c r="CJ384" s="5"/>
      <c r="CK384" s="5"/>
      <c r="CL384" s="5"/>
      <c r="CM384" s="5"/>
      <c r="CN384" s="5"/>
      <c r="CO384" s="5"/>
      <c r="CP384" s="5"/>
      <c r="CQ384" s="5"/>
      <c r="CR384" s="5"/>
      <c r="CS384" s="5"/>
      <c r="CT384" s="5"/>
      <c r="CU384" s="5"/>
      <c r="CV384" s="62"/>
      <c r="CW384" s="62"/>
      <c r="CX384" s="62"/>
      <c r="CY384" s="62"/>
      <c r="CZ384" s="62"/>
      <c r="DA384" s="62"/>
      <c r="DB384" s="62"/>
      <c r="DC384" s="62"/>
      <c r="DD384" s="62"/>
      <c r="DE384" s="62"/>
      <c r="DF384" s="62"/>
      <c r="DG384" s="62"/>
      <c r="DH384" s="62"/>
      <c r="DI384" s="62"/>
      <c r="DJ384" s="62"/>
      <c r="DK384" s="5"/>
      <c r="DL384" s="5"/>
      <c r="DM384" s="5"/>
      <c r="DN384" s="5"/>
      <c r="DO384" s="5"/>
      <c r="DP384" s="5"/>
      <c r="DQ384" s="5"/>
      <c r="DR384" s="5"/>
      <c r="DS384" s="5"/>
      <c r="DT384" s="5"/>
      <c r="DU384" s="5"/>
      <c r="DV384" s="5"/>
      <c r="DW384" s="5"/>
      <c r="DX384" s="5"/>
      <c r="DY384" s="5"/>
      <c r="DZ384" s="62"/>
      <c r="EA384" s="62"/>
      <c r="EB384" s="62"/>
      <c r="EC384" s="62"/>
      <c r="ED384" s="62"/>
      <c r="EE384" s="62"/>
      <c r="EF384" s="62"/>
      <c r="EG384" s="62"/>
      <c r="EH384" s="62"/>
      <c r="EI384" s="62"/>
      <c r="EJ384" s="62"/>
      <c r="EK384" s="62"/>
      <c r="EL384" s="62"/>
      <c r="EM384" s="62"/>
      <c r="EN384" s="62"/>
      <c r="EO384" s="5"/>
      <c r="EP384" s="5"/>
      <c r="EQ384" s="5"/>
      <c r="ER384" s="5"/>
      <c r="ES384" s="5"/>
      <c r="ET384" s="5"/>
      <c r="EU384" s="5"/>
      <c r="EV384" s="5"/>
      <c r="EW384" s="5"/>
      <c r="EX384" s="5"/>
      <c r="EY384" s="5"/>
      <c r="EZ384" s="5"/>
      <c r="FA384" s="5"/>
      <c r="FB384" s="5"/>
      <c r="FC384" s="5"/>
      <c r="FD384" s="62"/>
      <c r="FE384" s="62"/>
      <c r="FF384" s="62"/>
      <c r="FG384" s="62"/>
      <c r="FH384" s="62"/>
      <c r="FI384" s="62"/>
      <c r="FJ384" s="62"/>
      <c r="FK384" s="62"/>
      <c r="FL384" s="62"/>
      <c r="FM384" s="62"/>
      <c r="FN384" s="62"/>
      <c r="FO384" s="62"/>
      <c r="FP384" s="62"/>
      <c r="FQ384" s="62"/>
      <c r="FR384" s="62"/>
      <c r="FS384" s="5"/>
      <c r="FT384" s="5"/>
      <c r="FU384" s="5"/>
      <c r="FV384" s="5"/>
      <c r="FW384" s="5"/>
      <c r="FX384" s="5"/>
      <c r="FY384" s="5"/>
      <c r="FZ384" s="5"/>
      <c r="GA384" s="5"/>
      <c r="GB384" s="5"/>
      <c r="GC384" s="5"/>
      <c r="GD384" s="5"/>
      <c r="GE384" s="5"/>
      <c r="GF384" s="5"/>
      <c r="GG384" s="5"/>
      <c r="GH384" s="62"/>
      <c r="GI384" s="62"/>
      <c r="GJ384" s="62"/>
      <c r="GK384" s="62"/>
      <c r="GL384" s="62"/>
      <c r="GM384" s="62"/>
      <c r="GN384" s="62"/>
      <c r="GO384" s="62"/>
      <c r="GP384" s="62"/>
      <c r="GQ384" s="62"/>
      <c r="GR384" s="62"/>
      <c r="GS384" s="62"/>
      <c r="GT384" s="62"/>
      <c r="GU384" s="62"/>
      <c r="GV384" s="62"/>
      <c r="GW384" s="5"/>
      <c r="GX384" s="5"/>
      <c r="GY384" s="5"/>
      <c r="GZ384" s="5"/>
      <c r="HA384" s="5"/>
      <c r="HB384" s="5"/>
      <c r="HC384" s="5"/>
      <c r="HD384" s="5"/>
      <c r="HE384" s="5"/>
      <c r="HF384" s="5"/>
      <c r="HG384" s="5"/>
      <c r="HH384" s="5"/>
      <c r="HI384" s="5"/>
      <c r="HJ384" s="5"/>
      <c r="HK384" s="5"/>
      <c r="HL384" s="62"/>
      <c r="HM384" s="62"/>
      <c r="HN384" s="62"/>
      <c r="HO384" s="62"/>
      <c r="HP384" s="62"/>
      <c r="HQ384" s="62"/>
      <c r="HR384" s="62"/>
      <c r="HS384" s="62"/>
      <c r="HT384" s="62"/>
      <c r="HU384" s="62"/>
      <c r="HV384" s="62"/>
      <c r="HW384" s="62"/>
      <c r="HX384" s="62"/>
      <c r="HY384" s="62"/>
      <c r="HZ384" s="62"/>
      <c r="IA384" s="5"/>
      <c r="IB384" s="5"/>
      <c r="IC384" s="5"/>
      <c r="ID384" s="5"/>
      <c r="IE384" s="5"/>
      <c r="IF384" s="5"/>
      <c r="IG384" s="5"/>
      <c r="IH384" s="5"/>
      <c r="II384" s="5"/>
      <c r="IJ384" s="5"/>
      <c r="IK384" s="5"/>
      <c r="IL384" s="5"/>
      <c r="IM384" s="5"/>
      <c r="IN384" s="5"/>
      <c r="IO384" s="5"/>
      <c r="IP384" s="62"/>
      <c r="IQ384" s="62"/>
      <c r="IR384" s="62"/>
      <c r="IS384" s="62"/>
      <c r="IT384" s="62"/>
      <c r="IU384" s="62"/>
      <c r="IV384" s="62"/>
      <c r="IW384" s="62"/>
      <c r="IX384" s="62"/>
      <c r="IY384" s="62"/>
      <c r="IZ384" s="62"/>
      <c r="JA384" s="62"/>
      <c r="JB384" s="62"/>
      <c r="JC384" s="62"/>
      <c r="JD384" s="62"/>
      <c r="JE384" s="5"/>
      <c r="JF384" s="5"/>
      <c r="JG384" s="5"/>
      <c r="JH384" s="5"/>
      <c r="JI384" s="5"/>
      <c r="JJ384" s="5"/>
      <c r="JK384" s="5"/>
      <c r="JL384" s="5"/>
      <c r="JM384" s="5"/>
      <c r="JN384" s="5"/>
      <c r="JO384" s="5"/>
      <c r="JP384" s="5"/>
      <c r="JQ384" s="5"/>
      <c r="JR384" s="5"/>
      <c r="JS384" s="5"/>
      <c r="JT384" s="62"/>
      <c r="JU384" s="62"/>
      <c r="JV384" s="62"/>
      <c r="JW384" s="62"/>
      <c r="JX384" s="62"/>
      <c r="JY384" s="62"/>
      <c r="JZ384" s="62"/>
      <c r="KA384" s="62"/>
      <c r="KB384" s="62"/>
      <c r="KC384" s="62"/>
      <c r="KD384" s="62"/>
      <c r="KE384" s="62"/>
      <c r="KF384" s="62"/>
      <c r="KG384" s="62"/>
      <c r="KH384" s="62"/>
      <c r="KI384" s="5"/>
      <c r="KJ384" s="5"/>
      <c r="KK384" s="5"/>
      <c r="KL384" s="5"/>
      <c r="KM384" s="5"/>
      <c r="KN384" s="5"/>
      <c r="KO384" s="5"/>
      <c r="KP384" s="5"/>
      <c r="KQ384" s="5"/>
      <c r="KR384" s="5"/>
      <c r="KS384" s="5"/>
      <c r="KT384" s="5"/>
      <c r="KU384" s="5"/>
      <c r="KV384" s="5"/>
      <c r="KW384" s="5"/>
      <c r="KX384" s="62"/>
      <c r="KY384" s="62"/>
      <c r="KZ384" s="62"/>
      <c r="LA384" s="62"/>
      <c r="LB384" s="62"/>
      <c r="LC384" s="62"/>
      <c r="LD384" s="62"/>
      <c r="LE384" s="62"/>
      <c r="LF384" s="62"/>
      <c r="LG384" s="62"/>
      <c r="LH384" s="62"/>
      <c r="LI384" s="62"/>
      <c r="LJ384" s="62"/>
      <c r="LK384" s="62"/>
      <c r="LL384" s="62"/>
    </row>
    <row r="385" spans="1:324" x14ac:dyDescent="0.35">
      <c r="A385" s="131">
        <v>381</v>
      </c>
      <c r="B385" s="170"/>
      <c r="C385" s="170"/>
      <c r="D385" s="152">
        <v>662</v>
      </c>
      <c r="E385" s="72" t="str">
        <f>'BVEM Scorecard'!F384</f>
        <v>Solar + Storage</v>
      </c>
      <c r="F385" s="96"/>
      <c r="G385" s="96"/>
      <c r="H385" s="96"/>
      <c r="I385" s="96"/>
      <c r="J385" s="66"/>
      <c r="K385" s="66"/>
      <c r="L385" s="66"/>
      <c r="M385" s="66"/>
      <c r="N385" s="66"/>
      <c r="O385" s="66"/>
      <c r="P385" s="66"/>
      <c r="Q385" s="66"/>
      <c r="R385" s="66"/>
      <c r="S385" s="66"/>
      <c r="T385" s="66"/>
      <c r="U385" s="66"/>
      <c r="V385" s="66"/>
      <c r="W385" s="66"/>
      <c r="X385" s="35"/>
      <c r="Y385" s="5"/>
      <c r="Z385" s="5"/>
      <c r="AA385" s="5"/>
      <c r="AB385" s="5"/>
      <c r="AC385" s="5"/>
      <c r="AD385" s="5"/>
      <c r="AE385" s="5"/>
      <c r="AF385" s="5"/>
      <c r="AG385" s="5"/>
      <c r="AH385" s="5"/>
      <c r="AI385" s="5"/>
      <c r="AJ385" s="35"/>
      <c r="AK385" s="35"/>
      <c r="AL385" s="35"/>
      <c r="AM385" s="35"/>
      <c r="AN385" s="62"/>
      <c r="AO385" s="62"/>
      <c r="AP385" s="62"/>
      <c r="AQ385" s="62"/>
      <c r="AR385" s="62"/>
      <c r="AS385" s="62"/>
      <c r="AT385" s="62"/>
      <c r="AU385" s="62"/>
      <c r="AV385" s="62"/>
      <c r="AW385" s="62"/>
      <c r="AX385" s="62"/>
      <c r="AY385" s="62"/>
      <c r="AZ385" s="62"/>
      <c r="BA385" s="62"/>
      <c r="BB385" s="62"/>
      <c r="BC385" s="5"/>
      <c r="BD385" s="5"/>
      <c r="BE385" s="5"/>
      <c r="BF385" s="5"/>
      <c r="BG385" s="5"/>
      <c r="BH385" s="5"/>
      <c r="BI385" s="5"/>
      <c r="BJ385" s="5"/>
      <c r="BK385" s="5"/>
      <c r="BL385" s="5"/>
      <c r="BM385" s="5"/>
      <c r="BN385" s="5"/>
      <c r="BO385" s="5"/>
      <c r="BP385" s="5"/>
      <c r="BQ385" s="5"/>
      <c r="BR385" s="62"/>
      <c r="BS385" s="62"/>
      <c r="BT385" s="62"/>
      <c r="BU385" s="62"/>
      <c r="BV385" s="62"/>
      <c r="BW385" s="62"/>
      <c r="BX385" s="62"/>
      <c r="BY385" s="62"/>
      <c r="BZ385" s="62"/>
      <c r="CA385" s="62"/>
      <c r="CB385" s="62"/>
      <c r="CC385" s="62"/>
      <c r="CD385" s="62"/>
      <c r="CE385" s="62"/>
      <c r="CF385" s="62"/>
      <c r="CG385" s="5"/>
      <c r="CH385" s="5"/>
      <c r="CI385" s="5"/>
      <c r="CJ385" s="5"/>
      <c r="CK385" s="5"/>
      <c r="CL385" s="5"/>
      <c r="CM385" s="5"/>
      <c r="CN385" s="5"/>
      <c r="CO385" s="5"/>
      <c r="CP385" s="5"/>
      <c r="CQ385" s="5"/>
      <c r="CR385" s="5"/>
      <c r="CS385" s="5"/>
      <c r="CT385" s="5"/>
      <c r="CU385" s="5"/>
      <c r="CV385" s="62"/>
      <c r="CW385" s="62"/>
      <c r="CX385" s="62"/>
      <c r="CY385" s="62"/>
      <c r="CZ385" s="62"/>
      <c r="DA385" s="62"/>
      <c r="DB385" s="62"/>
      <c r="DC385" s="62"/>
      <c r="DD385" s="62"/>
      <c r="DE385" s="62"/>
      <c r="DF385" s="62"/>
      <c r="DG385" s="62"/>
      <c r="DH385" s="62"/>
      <c r="DI385" s="62"/>
      <c r="DJ385" s="62"/>
      <c r="DK385" s="5"/>
      <c r="DL385" s="5"/>
      <c r="DM385" s="5"/>
      <c r="DN385" s="5"/>
      <c r="DO385" s="5"/>
      <c r="DP385" s="5"/>
      <c r="DQ385" s="5"/>
      <c r="DR385" s="5"/>
      <c r="DS385" s="5"/>
      <c r="DT385" s="5"/>
      <c r="DU385" s="5"/>
      <c r="DV385" s="5"/>
      <c r="DW385" s="5"/>
      <c r="DX385" s="5"/>
      <c r="DY385" s="5"/>
      <c r="DZ385" s="62"/>
      <c r="EA385" s="62"/>
      <c r="EB385" s="62"/>
      <c r="EC385" s="62"/>
      <c r="ED385" s="62"/>
      <c r="EE385" s="62"/>
      <c r="EF385" s="62"/>
      <c r="EG385" s="62"/>
      <c r="EH385" s="62"/>
      <c r="EI385" s="62"/>
      <c r="EJ385" s="62"/>
      <c r="EK385" s="62"/>
      <c r="EL385" s="62"/>
      <c r="EM385" s="62"/>
      <c r="EN385" s="62"/>
      <c r="EO385" s="5"/>
      <c r="EP385" s="5"/>
      <c r="EQ385" s="5"/>
      <c r="ER385" s="5"/>
      <c r="ES385" s="5"/>
      <c r="ET385" s="5"/>
      <c r="EU385" s="5"/>
      <c r="EV385" s="5"/>
      <c r="EW385" s="5"/>
      <c r="EX385" s="5"/>
      <c r="EY385" s="5"/>
      <c r="EZ385" s="5"/>
      <c r="FA385" s="5"/>
      <c r="FB385" s="5"/>
      <c r="FC385" s="5"/>
      <c r="FD385" s="62"/>
      <c r="FE385" s="62"/>
      <c r="FF385" s="62"/>
      <c r="FG385" s="62"/>
      <c r="FH385" s="62"/>
      <c r="FI385" s="62"/>
      <c r="FJ385" s="62"/>
      <c r="FK385" s="62"/>
      <c r="FL385" s="62"/>
      <c r="FM385" s="62"/>
      <c r="FN385" s="62"/>
      <c r="FO385" s="62"/>
      <c r="FP385" s="62"/>
      <c r="FQ385" s="62"/>
      <c r="FR385" s="62"/>
      <c r="FS385" s="5"/>
      <c r="FT385" s="5"/>
      <c r="FU385" s="5"/>
      <c r="FV385" s="5"/>
      <c r="FW385" s="5"/>
      <c r="FX385" s="5"/>
      <c r="FY385" s="5"/>
      <c r="FZ385" s="5"/>
      <c r="GA385" s="5"/>
      <c r="GB385" s="5"/>
      <c r="GC385" s="5"/>
      <c r="GD385" s="5"/>
      <c r="GE385" s="5"/>
      <c r="GF385" s="5"/>
      <c r="GG385" s="5"/>
      <c r="GH385" s="62"/>
      <c r="GI385" s="62"/>
      <c r="GJ385" s="62"/>
      <c r="GK385" s="62"/>
      <c r="GL385" s="62"/>
      <c r="GM385" s="62"/>
      <c r="GN385" s="62"/>
      <c r="GO385" s="62"/>
      <c r="GP385" s="62"/>
      <c r="GQ385" s="62"/>
      <c r="GR385" s="62"/>
      <c r="GS385" s="62"/>
      <c r="GT385" s="62"/>
      <c r="GU385" s="62"/>
      <c r="GV385" s="62"/>
      <c r="GW385" s="5"/>
      <c r="GX385" s="5"/>
      <c r="GY385" s="5"/>
      <c r="GZ385" s="5"/>
      <c r="HA385" s="5"/>
      <c r="HB385" s="5"/>
      <c r="HC385" s="5"/>
      <c r="HD385" s="5"/>
      <c r="HE385" s="5"/>
      <c r="HF385" s="5"/>
      <c r="HG385" s="5"/>
      <c r="HH385" s="5"/>
      <c r="HI385" s="5"/>
      <c r="HJ385" s="5"/>
      <c r="HK385" s="5"/>
      <c r="HL385" s="62"/>
      <c r="HM385" s="62"/>
      <c r="HN385" s="62"/>
      <c r="HO385" s="62"/>
      <c r="HP385" s="62"/>
      <c r="HQ385" s="62"/>
      <c r="HR385" s="62"/>
      <c r="HS385" s="62"/>
      <c r="HT385" s="62"/>
      <c r="HU385" s="62"/>
      <c r="HV385" s="62"/>
      <c r="HW385" s="62"/>
      <c r="HX385" s="62"/>
      <c r="HY385" s="62"/>
      <c r="HZ385" s="62"/>
      <c r="IA385" s="5"/>
      <c r="IB385" s="5"/>
      <c r="IC385" s="5"/>
      <c r="ID385" s="5"/>
      <c r="IE385" s="5"/>
      <c r="IF385" s="5"/>
      <c r="IG385" s="5"/>
      <c r="IH385" s="5"/>
      <c r="II385" s="5"/>
      <c r="IJ385" s="5"/>
      <c r="IK385" s="5"/>
      <c r="IL385" s="5"/>
      <c r="IM385" s="5"/>
      <c r="IN385" s="5"/>
      <c r="IO385" s="5"/>
      <c r="IP385" s="62"/>
      <c r="IQ385" s="62"/>
      <c r="IR385" s="62"/>
      <c r="IS385" s="62"/>
      <c r="IT385" s="62"/>
      <c r="IU385" s="62"/>
      <c r="IV385" s="62"/>
      <c r="IW385" s="62"/>
      <c r="IX385" s="62"/>
      <c r="IY385" s="62"/>
      <c r="IZ385" s="62"/>
      <c r="JA385" s="62"/>
      <c r="JB385" s="62"/>
      <c r="JC385" s="62"/>
      <c r="JD385" s="62"/>
      <c r="JE385" s="5"/>
      <c r="JF385" s="5"/>
      <c r="JG385" s="5"/>
      <c r="JH385" s="5"/>
      <c r="JI385" s="5"/>
      <c r="JJ385" s="5"/>
      <c r="JK385" s="5"/>
      <c r="JL385" s="5"/>
      <c r="JM385" s="5"/>
      <c r="JN385" s="5"/>
      <c r="JO385" s="5"/>
      <c r="JP385" s="5"/>
      <c r="JQ385" s="5"/>
      <c r="JR385" s="5"/>
      <c r="JS385" s="5"/>
      <c r="JT385" s="62"/>
      <c r="JU385" s="62"/>
      <c r="JV385" s="62"/>
      <c r="JW385" s="62"/>
      <c r="JX385" s="62"/>
      <c r="JY385" s="62"/>
      <c r="JZ385" s="62"/>
      <c r="KA385" s="62"/>
      <c r="KB385" s="62"/>
      <c r="KC385" s="62"/>
      <c r="KD385" s="62"/>
      <c r="KE385" s="62"/>
      <c r="KF385" s="62"/>
      <c r="KG385" s="62"/>
      <c r="KH385" s="62"/>
      <c r="KI385" s="5"/>
      <c r="KJ385" s="5"/>
      <c r="KK385" s="5"/>
      <c r="KL385" s="5"/>
      <c r="KM385" s="5"/>
      <c r="KN385" s="5"/>
      <c r="KO385" s="5"/>
      <c r="KP385" s="5"/>
      <c r="KQ385" s="5"/>
      <c r="KR385" s="5"/>
      <c r="KS385" s="5"/>
      <c r="KT385" s="5"/>
      <c r="KU385" s="5"/>
      <c r="KV385" s="5"/>
      <c r="KW385" s="5"/>
      <c r="KX385" s="62"/>
      <c r="KY385" s="62"/>
      <c r="KZ385" s="62"/>
      <c r="LA385" s="62"/>
      <c r="LB385" s="62"/>
      <c r="LC385" s="62"/>
      <c r="LD385" s="62"/>
      <c r="LE385" s="62"/>
      <c r="LF385" s="62"/>
      <c r="LG385" s="62"/>
      <c r="LH385" s="62"/>
      <c r="LI385" s="62"/>
      <c r="LJ385" s="62"/>
      <c r="LK385" s="62"/>
      <c r="LL385" s="62"/>
    </row>
    <row r="386" spans="1:324" x14ac:dyDescent="0.35">
      <c r="A386" s="131">
        <v>382</v>
      </c>
      <c r="B386" s="170"/>
      <c r="C386" s="170"/>
      <c r="D386" s="152">
        <v>1127</v>
      </c>
      <c r="E386" s="72" t="str">
        <f>'BVEM Scorecard'!F385</f>
        <v>Solar + Storage</v>
      </c>
      <c r="F386" s="96">
        <f t="shared" ref="F386" si="419">W386</f>
        <v>0.4</v>
      </c>
      <c r="G386" s="96">
        <f t="shared" ref="G386" si="420">V386/5</f>
        <v>0.32</v>
      </c>
      <c r="H386" s="96">
        <f t="shared" ref="H386" si="421">IFERROR(SUM(AL386,BB386,BQ386,CF386,CU386,DJ386,DY386,EN386,FC386,FR386,GG386,GV386,HK386,HZ386,IO386,JD386,JS386,KH386,KW386,LL386),0)</f>
        <v>0</v>
      </c>
      <c r="I386" s="96">
        <f t="shared" ref="I386" si="422">IFERROR(SUM(AJ386,AZ386,BO386,CD386,CS386,DH386,DW386,EL386,FA386,FP386,GE386,GT386,HI386,HX386,IM386,JB386,JQ386,KF386,KU386,LJ386)/SUM(Y386,AO386,BD386,BS386,CH386,CW386,DL386,EA386,EP386,FE386,FT386,GI386,GX386,HM386,IB386,IQ386,JF386,JU386,KJ386,KY386)/5,0)</f>
        <v>0</v>
      </c>
      <c r="J386" s="66">
        <v>0</v>
      </c>
      <c r="K386" s="66">
        <v>1</v>
      </c>
      <c r="L386" s="66">
        <v>0</v>
      </c>
      <c r="M386" s="66">
        <v>0</v>
      </c>
      <c r="N386" s="66">
        <v>0</v>
      </c>
      <c r="O386" s="66">
        <v>0</v>
      </c>
      <c r="P386" s="66">
        <v>0</v>
      </c>
      <c r="Q386" s="66">
        <f>0.6</f>
        <v>0.6</v>
      </c>
      <c r="R386" s="66">
        <v>1</v>
      </c>
      <c r="S386" s="66">
        <v>0</v>
      </c>
      <c r="T386" s="66">
        <v>0</v>
      </c>
      <c r="U386" s="66">
        <v>0</v>
      </c>
      <c r="V386" s="66">
        <f t="shared" si="343"/>
        <v>1.6</v>
      </c>
      <c r="W386" s="66">
        <f t="shared" si="344"/>
        <v>0.4</v>
      </c>
      <c r="X386" s="35"/>
      <c r="Y386" s="5"/>
      <c r="Z386" s="5"/>
      <c r="AA386" s="5"/>
      <c r="AB386" s="5"/>
      <c r="AC386" s="5"/>
      <c r="AD386" s="5"/>
      <c r="AE386" s="5"/>
      <c r="AF386" s="5"/>
      <c r="AG386" s="5"/>
      <c r="AH386" s="5"/>
      <c r="AI386" s="5"/>
      <c r="AJ386" s="35"/>
      <c r="AK386" s="35" t="str">
        <f t="shared" si="347"/>
        <v/>
      </c>
      <c r="AL386" s="35" t="str">
        <f t="shared" si="348"/>
        <v/>
      </c>
      <c r="AM386" s="35"/>
      <c r="AN386" s="62"/>
      <c r="AO386" s="62"/>
      <c r="AP386" s="62"/>
      <c r="AQ386" s="62"/>
      <c r="AR386" s="62"/>
      <c r="AS386" s="62"/>
      <c r="AT386" s="62"/>
      <c r="AU386" s="62"/>
      <c r="AV386" s="62"/>
      <c r="AW386" s="62"/>
      <c r="AX386" s="62"/>
      <c r="AY386" s="62"/>
      <c r="AZ386" s="62"/>
      <c r="BA386" s="62"/>
      <c r="BB386" s="62"/>
      <c r="BC386" s="5"/>
      <c r="BD386" s="5"/>
      <c r="BE386" s="5"/>
      <c r="BF386" s="5"/>
      <c r="BG386" s="5"/>
      <c r="BH386" s="5"/>
      <c r="BI386" s="5"/>
      <c r="BJ386" s="5"/>
      <c r="BK386" s="5"/>
      <c r="BL386" s="5"/>
      <c r="BM386" s="5"/>
      <c r="BN386" s="5"/>
      <c r="BO386" s="5"/>
      <c r="BP386" s="5"/>
      <c r="BQ386" s="5"/>
      <c r="BR386" s="62"/>
      <c r="BS386" s="62"/>
      <c r="BT386" s="62"/>
      <c r="BU386" s="62"/>
      <c r="BV386" s="62"/>
      <c r="BW386" s="62"/>
      <c r="BX386" s="62"/>
      <c r="BY386" s="62"/>
      <c r="BZ386" s="62"/>
      <c r="CA386" s="62"/>
      <c r="CB386" s="62"/>
      <c r="CC386" s="62"/>
      <c r="CD386" s="62"/>
      <c r="CE386" s="62"/>
      <c r="CF386" s="62"/>
      <c r="CG386" s="5"/>
      <c r="CH386" s="5"/>
      <c r="CI386" s="5"/>
      <c r="CJ386" s="5"/>
      <c r="CK386" s="5"/>
      <c r="CL386" s="5"/>
      <c r="CM386" s="5"/>
      <c r="CN386" s="5"/>
      <c r="CO386" s="5"/>
      <c r="CP386" s="5"/>
      <c r="CQ386" s="5"/>
      <c r="CR386" s="5"/>
      <c r="CS386" s="5"/>
      <c r="CT386" s="5"/>
      <c r="CU386" s="5"/>
      <c r="CV386" s="62"/>
      <c r="CW386" s="62"/>
      <c r="CX386" s="62"/>
      <c r="CY386" s="62"/>
      <c r="CZ386" s="62"/>
      <c r="DA386" s="62"/>
      <c r="DB386" s="62"/>
      <c r="DC386" s="62"/>
      <c r="DD386" s="62"/>
      <c r="DE386" s="62"/>
      <c r="DF386" s="62"/>
      <c r="DG386" s="62"/>
      <c r="DH386" s="62"/>
      <c r="DI386" s="62"/>
      <c r="DJ386" s="62"/>
      <c r="DK386" s="5"/>
      <c r="DL386" s="5"/>
      <c r="DM386" s="5"/>
      <c r="DN386" s="5"/>
      <c r="DO386" s="5"/>
      <c r="DP386" s="5"/>
      <c r="DQ386" s="5"/>
      <c r="DR386" s="5"/>
      <c r="DS386" s="5"/>
      <c r="DT386" s="5"/>
      <c r="DU386" s="5"/>
      <c r="DV386" s="5"/>
      <c r="DW386" s="5"/>
      <c r="DX386" s="5"/>
      <c r="DY386" s="5"/>
      <c r="DZ386" s="62"/>
      <c r="EA386" s="62"/>
      <c r="EB386" s="62"/>
      <c r="EC386" s="62"/>
      <c r="ED386" s="62"/>
      <c r="EE386" s="62"/>
      <c r="EF386" s="62"/>
      <c r="EG386" s="62"/>
      <c r="EH386" s="62"/>
      <c r="EI386" s="62"/>
      <c r="EJ386" s="62"/>
      <c r="EK386" s="62"/>
      <c r="EL386" s="62"/>
      <c r="EM386" s="62"/>
      <c r="EN386" s="62"/>
      <c r="EO386" s="5"/>
      <c r="EP386" s="5"/>
      <c r="EQ386" s="5"/>
      <c r="ER386" s="5"/>
      <c r="ES386" s="5"/>
      <c r="ET386" s="5"/>
      <c r="EU386" s="5"/>
      <c r="EV386" s="5"/>
      <c r="EW386" s="5"/>
      <c r="EX386" s="5"/>
      <c r="EY386" s="5"/>
      <c r="EZ386" s="5"/>
      <c r="FA386" s="5"/>
      <c r="FB386" s="5"/>
      <c r="FC386" s="5"/>
      <c r="FD386" s="62"/>
      <c r="FE386" s="62"/>
      <c r="FF386" s="62"/>
      <c r="FG386" s="62"/>
      <c r="FH386" s="62"/>
      <c r="FI386" s="62"/>
      <c r="FJ386" s="62"/>
      <c r="FK386" s="62"/>
      <c r="FL386" s="62"/>
      <c r="FM386" s="62"/>
      <c r="FN386" s="62"/>
      <c r="FO386" s="62"/>
      <c r="FP386" s="62"/>
      <c r="FQ386" s="62"/>
      <c r="FR386" s="62"/>
      <c r="FS386" s="5"/>
      <c r="FT386" s="5"/>
      <c r="FU386" s="5"/>
      <c r="FV386" s="5"/>
      <c r="FW386" s="5"/>
      <c r="FX386" s="5"/>
      <c r="FY386" s="5"/>
      <c r="FZ386" s="5"/>
      <c r="GA386" s="5"/>
      <c r="GB386" s="5"/>
      <c r="GC386" s="5"/>
      <c r="GD386" s="5"/>
      <c r="GE386" s="5"/>
      <c r="GF386" s="5"/>
      <c r="GG386" s="5"/>
      <c r="GH386" s="62"/>
      <c r="GI386" s="62"/>
      <c r="GJ386" s="62"/>
      <c r="GK386" s="62"/>
      <c r="GL386" s="62"/>
      <c r="GM386" s="62"/>
      <c r="GN386" s="62"/>
      <c r="GO386" s="62"/>
      <c r="GP386" s="62"/>
      <c r="GQ386" s="62"/>
      <c r="GR386" s="62"/>
      <c r="GS386" s="62"/>
      <c r="GT386" s="62"/>
      <c r="GU386" s="62"/>
      <c r="GV386" s="62"/>
      <c r="GW386" s="5"/>
      <c r="GX386" s="5"/>
      <c r="GY386" s="5"/>
      <c r="GZ386" s="5"/>
      <c r="HA386" s="5"/>
      <c r="HB386" s="5"/>
      <c r="HC386" s="5"/>
      <c r="HD386" s="5"/>
      <c r="HE386" s="5"/>
      <c r="HF386" s="5"/>
      <c r="HG386" s="5"/>
      <c r="HH386" s="5"/>
      <c r="HI386" s="5"/>
      <c r="HJ386" s="5"/>
      <c r="HK386" s="5"/>
      <c r="HL386" s="62"/>
      <c r="HM386" s="62"/>
      <c r="HN386" s="62"/>
      <c r="HO386" s="62"/>
      <c r="HP386" s="62"/>
      <c r="HQ386" s="62"/>
      <c r="HR386" s="62"/>
      <c r="HS386" s="62"/>
      <c r="HT386" s="62"/>
      <c r="HU386" s="62"/>
      <c r="HV386" s="62"/>
      <c r="HW386" s="62"/>
      <c r="HX386" s="62"/>
      <c r="HY386" s="62"/>
      <c r="HZ386" s="62"/>
      <c r="IA386" s="5"/>
      <c r="IB386" s="5"/>
      <c r="IC386" s="5"/>
      <c r="ID386" s="5"/>
      <c r="IE386" s="5"/>
      <c r="IF386" s="5"/>
      <c r="IG386" s="5"/>
      <c r="IH386" s="5"/>
      <c r="II386" s="5"/>
      <c r="IJ386" s="5"/>
      <c r="IK386" s="5"/>
      <c r="IL386" s="5"/>
      <c r="IM386" s="5"/>
      <c r="IN386" s="5"/>
      <c r="IO386" s="5"/>
      <c r="IP386" s="62"/>
      <c r="IQ386" s="62"/>
      <c r="IR386" s="62"/>
      <c r="IS386" s="62"/>
      <c r="IT386" s="62"/>
      <c r="IU386" s="62"/>
      <c r="IV386" s="62"/>
      <c r="IW386" s="62"/>
      <c r="IX386" s="62"/>
      <c r="IY386" s="62"/>
      <c r="IZ386" s="62"/>
      <c r="JA386" s="62"/>
      <c r="JB386" s="62"/>
      <c r="JC386" s="62"/>
      <c r="JD386" s="62"/>
      <c r="JE386" s="5"/>
      <c r="JF386" s="5"/>
      <c r="JG386" s="5"/>
      <c r="JH386" s="5"/>
      <c r="JI386" s="5"/>
      <c r="JJ386" s="5"/>
      <c r="JK386" s="5"/>
      <c r="JL386" s="5"/>
      <c r="JM386" s="5"/>
      <c r="JN386" s="5"/>
      <c r="JO386" s="5"/>
      <c r="JP386" s="5"/>
      <c r="JQ386" s="5"/>
      <c r="JR386" s="5"/>
      <c r="JS386" s="5"/>
      <c r="JT386" s="62"/>
      <c r="JU386" s="62"/>
      <c r="JV386" s="62"/>
      <c r="JW386" s="62"/>
      <c r="JX386" s="62"/>
      <c r="JY386" s="62"/>
      <c r="JZ386" s="62"/>
      <c r="KA386" s="62"/>
      <c r="KB386" s="62"/>
      <c r="KC386" s="62"/>
      <c r="KD386" s="62"/>
      <c r="KE386" s="62"/>
      <c r="KF386" s="62"/>
      <c r="KG386" s="62"/>
      <c r="KH386" s="62"/>
      <c r="KI386" s="5"/>
      <c r="KJ386" s="5"/>
      <c r="KK386" s="5"/>
      <c r="KL386" s="5"/>
      <c r="KM386" s="5"/>
      <c r="KN386" s="5"/>
      <c r="KO386" s="5"/>
      <c r="KP386" s="5"/>
      <c r="KQ386" s="5"/>
      <c r="KR386" s="5"/>
      <c r="KS386" s="5"/>
      <c r="KT386" s="5"/>
      <c r="KU386" s="5"/>
      <c r="KV386" s="5"/>
      <c r="KW386" s="5"/>
      <c r="KX386" s="62"/>
      <c r="KY386" s="62"/>
      <c r="KZ386" s="62"/>
      <c r="LA386" s="62"/>
      <c r="LB386" s="62"/>
      <c r="LC386" s="62"/>
      <c r="LD386" s="62"/>
      <c r="LE386" s="62"/>
      <c r="LF386" s="62"/>
      <c r="LG386" s="62"/>
      <c r="LH386" s="62"/>
      <c r="LI386" s="62"/>
      <c r="LJ386" s="62"/>
      <c r="LK386" s="62"/>
      <c r="LL386" s="62"/>
    </row>
  </sheetData>
  <mergeCells count="341">
    <mergeCell ref="KY2:KY3"/>
    <mergeCell ref="LI2:LI3"/>
    <mergeCell ref="LJ2:LJ3"/>
    <mergeCell ref="LL2:LL3"/>
    <mergeCell ref="KZ2:KZ3"/>
    <mergeCell ref="LA2:LA3"/>
    <mergeCell ref="LB2:LB3"/>
    <mergeCell ref="LC2:LC3"/>
    <mergeCell ref="LD2:LD3"/>
    <mergeCell ref="LE2:LE3"/>
    <mergeCell ref="LF2:LF3"/>
    <mergeCell ref="LG2:LG3"/>
    <mergeCell ref="LH2:LH3"/>
    <mergeCell ref="KA2:KA3"/>
    <mergeCell ref="KB2:KB3"/>
    <mergeCell ref="KC2:KC3"/>
    <mergeCell ref="KD2:KD3"/>
    <mergeCell ref="KE2:KE3"/>
    <mergeCell ref="KF2:KF3"/>
    <mergeCell ref="KH2:KH3"/>
    <mergeCell ref="KI1:KW1"/>
    <mergeCell ref="KX1:LL1"/>
    <mergeCell ref="KI2:KI3"/>
    <mergeCell ref="KJ2:KJ3"/>
    <mergeCell ref="KK2:KK3"/>
    <mergeCell ref="KL2:KL3"/>
    <mergeCell ref="KM2:KM3"/>
    <mergeCell ref="KN2:KN3"/>
    <mergeCell ref="KO2:KO3"/>
    <mergeCell ref="KP2:KP3"/>
    <mergeCell ref="KQ2:KQ3"/>
    <mergeCell ref="KR2:KR3"/>
    <mergeCell ref="KS2:KS3"/>
    <mergeCell ref="KT2:KT3"/>
    <mergeCell ref="KU2:KU3"/>
    <mergeCell ref="KW2:KW3"/>
    <mergeCell ref="KX2:KX3"/>
    <mergeCell ref="CF2:CF3"/>
    <mergeCell ref="JE1:JS1"/>
    <mergeCell ref="JT1:KH1"/>
    <mergeCell ref="JE2:JE3"/>
    <mergeCell ref="JF2:JF3"/>
    <mergeCell ref="JG2:JG3"/>
    <mergeCell ref="JH2:JH3"/>
    <mergeCell ref="JI2:JI3"/>
    <mergeCell ref="JJ2:JJ3"/>
    <mergeCell ref="JK2:JK3"/>
    <mergeCell ref="JL2:JL3"/>
    <mergeCell ref="JM2:JM3"/>
    <mergeCell ref="JN2:JN3"/>
    <mergeCell ref="JO2:JO3"/>
    <mergeCell ref="JP2:JP3"/>
    <mergeCell ref="JQ2:JQ3"/>
    <mergeCell ref="JS2:JS3"/>
    <mergeCell ref="JT2:JT3"/>
    <mergeCell ref="JU2:JU3"/>
    <mergeCell ref="JV2:JV3"/>
    <mergeCell ref="JW2:JW3"/>
    <mergeCell ref="JX2:JX3"/>
    <mergeCell ref="JY2:JY3"/>
    <mergeCell ref="JZ2:JZ3"/>
    <mergeCell ref="AI2:AI3"/>
    <mergeCell ref="BC1:BQ1"/>
    <mergeCell ref="IP1:JD1"/>
    <mergeCell ref="IF2:IF3"/>
    <mergeCell ref="IG2:IG3"/>
    <mergeCell ref="IH2:IH3"/>
    <mergeCell ref="II2:II3"/>
    <mergeCell ref="JD2:JD3"/>
    <mergeCell ref="BX2:BX3"/>
    <mergeCell ref="CM2:CM3"/>
    <mergeCell ref="BR1:CF1"/>
    <mergeCell ref="BI2:BI3"/>
    <mergeCell ref="BJ2:BJ3"/>
    <mergeCell ref="BK2:BK3"/>
    <mergeCell ref="BM2:BM3"/>
    <mergeCell ref="BN2:BN3"/>
    <mergeCell ref="BO2:BO3"/>
    <mergeCell ref="BQ2:BQ3"/>
    <mergeCell ref="CG1:CU1"/>
    <mergeCell ref="CN2:CN3"/>
    <mergeCell ref="BL2:BL3"/>
    <mergeCell ref="EO1:FC1"/>
    <mergeCell ref="CC2:CC3"/>
    <mergeCell ref="CD2:CD3"/>
    <mergeCell ref="CV1:DJ1"/>
    <mergeCell ref="DK1:DY1"/>
    <mergeCell ref="DZ1:EN1"/>
    <mergeCell ref="CL2:CL3"/>
    <mergeCell ref="CP2:CP3"/>
    <mergeCell ref="CQ2:CQ3"/>
    <mergeCell ref="CR2:CR3"/>
    <mergeCell ref="CS2:CS3"/>
    <mergeCell ref="CU2:CU3"/>
    <mergeCell ref="CW2:CW3"/>
    <mergeCell ref="CX2:CX3"/>
    <mergeCell ref="CY2:CY3"/>
    <mergeCell ref="CZ2:CZ3"/>
    <mergeCell ref="DH2:DH3"/>
    <mergeCell ref="DJ2:DJ3"/>
    <mergeCell ref="DK2:DK3"/>
    <mergeCell ref="DL2:DL3"/>
    <mergeCell ref="DM2:DM3"/>
    <mergeCell ref="DO2:DO3"/>
    <mergeCell ref="DP2:DP3"/>
    <mergeCell ref="DQ2:DQ3"/>
    <mergeCell ref="DR2:DR3"/>
    <mergeCell ref="DT2:DT3"/>
    <mergeCell ref="DU2:DU3"/>
    <mergeCell ref="X2:X3"/>
    <mergeCell ref="AA2:AA3"/>
    <mergeCell ref="AC2:AC3"/>
    <mergeCell ref="AD2:AD3"/>
    <mergeCell ref="X1:AL1"/>
    <mergeCell ref="BY2:BY3"/>
    <mergeCell ref="BZ2:BZ3"/>
    <mergeCell ref="CA2:CA3"/>
    <mergeCell ref="CB2:CB3"/>
    <mergeCell ref="BR2:BR3"/>
    <mergeCell ref="BS2:BS3"/>
    <mergeCell ref="BT2:BT3"/>
    <mergeCell ref="BU2:BU3"/>
    <mergeCell ref="BV2:BV3"/>
    <mergeCell ref="BW2:BW3"/>
    <mergeCell ref="AS2:AS3"/>
    <mergeCell ref="AT2:AT3"/>
    <mergeCell ref="AU2:AU3"/>
    <mergeCell ref="AV2:AV3"/>
    <mergeCell ref="AR2:AR3"/>
    <mergeCell ref="BP2:BP3"/>
    <mergeCell ref="AF2:AF3"/>
    <mergeCell ref="AL2:AL3"/>
    <mergeCell ref="AN1:BB1"/>
    <mergeCell ref="CG2:CG3"/>
    <mergeCell ref="CH2:CH3"/>
    <mergeCell ref="CI2:CI3"/>
    <mergeCell ref="CK2:CK3"/>
    <mergeCell ref="H2:H3"/>
    <mergeCell ref="I2:I3"/>
    <mergeCell ref="Q2:Q3"/>
    <mergeCell ref="AE2:AE3"/>
    <mergeCell ref="T2:T3"/>
    <mergeCell ref="BE2:BE3"/>
    <mergeCell ref="BF2:BF3"/>
    <mergeCell ref="BG2:BG3"/>
    <mergeCell ref="BH2:BH3"/>
    <mergeCell ref="AB2:AB3"/>
    <mergeCell ref="AH2:AH3"/>
    <mergeCell ref="AJ2:AJ3"/>
    <mergeCell ref="AW2:AW3"/>
    <mergeCell ref="AX2:AX3"/>
    <mergeCell ref="AY2:AY3"/>
    <mergeCell ref="BB2:BB3"/>
    <mergeCell ref="BC2:BC3"/>
    <mergeCell ref="BD2:BD3"/>
    <mergeCell ref="AZ2:AZ3"/>
    <mergeCell ref="AO2:AO3"/>
    <mergeCell ref="CJ2:CJ3"/>
    <mergeCell ref="CV2:CV3"/>
    <mergeCell ref="DG2:DG3"/>
    <mergeCell ref="DS2:DS3"/>
    <mergeCell ref="DN2:DN3"/>
    <mergeCell ref="DA2:DA3"/>
    <mergeCell ref="DB2:DB3"/>
    <mergeCell ref="DC2:DC3"/>
    <mergeCell ref="DD2:DD3"/>
    <mergeCell ref="DE2:DE3"/>
    <mergeCell ref="DF2:DF3"/>
    <mergeCell ref="CO2:CO3"/>
    <mergeCell ref="CT2:CT3"/>
    <mergeCell ref="DI2:DI3"/>
    <mergeCell ref="ES2:ES3"/>
    <mergeCell ref="ET2:ET3"/>
    <mergeCell ref="EU2:EU3"/>
    <mergeCell ref="EV2:EV3"/>
    <mergeCell ref="EJ2:EJ3"/>
    <mergeCell ref="EK2:EK3"/>
    <mergeCell ref="EL2:EL3"/>
    <mergeCell ref="EN2:EN3"/>
    <mergeCell ref="EO2:EO3"/>
    <mergeCell ref="EP2:EP3"/>
    <mergeCell ref="EM2:EM3"/>
    <mergeCell ref="ED2:ED3"/>
    <mergeCell ref="EF2:EF3"/>
    <mergeCell ref="EG2:EG3"/>
    <mergeCell ref="EH2:EH3"/>
    <mergeCell ref="EI2:EI3"/>
    <mergeCell ref="EE2:EE3"/>
    <mergeCell ref="DV2:DV3"/>
    <mergeCell ref="DW2:DW3"/>
    <mergeCell ref="EA2:EA3"/>
    <mergeCell ref="EB2:EB3"/>
    <mergeCell ref="DY2:DY3"/>
    <mergeCell ref="DZ2:DZ3"/>
    <mergeCell ref="DX2:DX3"/>
    <mergeCell ref="FD1:FR1"/>
    <mergeCell ref="EQ2:EQ3"/>
    <mergeCell ref="FC2:FC3"/>
    <mergeCell ref="FN2:FN3"/>
    <mergeCell ref="FM2:FM3"/>
    <mergeCell ref="FO2:FO3"/>
    <mergeCell ref="FP2:FP3"/>
    <mergeCell ref="FR2:FR3"/>
    <mergeCell ref="FS2:FS3"/>
    <mergeCell ref="FE2:FE3"/>
    <mergeCell ref="FF2:FF3"/>
    <mergeCell ref="FG2:FG3"/>
    <mergeCell ref="FH2:FH3"/>
    <mergeCell ref="FI2:FI3"/>
    <mergeCell ref="FJ2:FJ3"/>
    <mergeCell ref="FK2:FK3"/>
    <mergeCell ref="FL2:FL3"/>
    <mergeCell ref="FA2:FA3"/>
    <mergeCell ref="FD2:FD3"/>
    <mergeCell ref="EX2:EX3"/>
    <mergeCell ref="EY2:EY3"/>
    <mergeCell ref="EZ2:EZ3"/>
    <mergeCell ref="EW2:EW3"/>
    <mergeCell ref="ER2:ER3"/>
    <mergeCell ref="FS1:GG1"/>
    <mergeCell ref="GH1:GV1"/>
    <mergeCell ref="FZ2:FZ3"/>
    <mergeCell ref="GL2:GL3"/>
    <mergeCell ref="GD2:GD3"/>
    <mergeCell ref="GE2:GE3"/>
    <mergeCell ref="GG2:GG3"/>
    <mergeCell ref="GH2:GH3"/>
    <mergeCell ref="GI2:GI3"/>
    <mergeCell ref="GJ2:GJ3"/>
    <mergeCell ref="FW2:FW3"/>
    <mergeCell ref="FX2:FX3"/>
    <mergeCell ref="FY2:FY3"/>
    <mergeCell ref="GA2:GA3"/>
    <mergeCell ref="GB2:GB3"/>
    <mergeCell ref="GC2:GC3"/>
    <mergeCell ref="GK2:GK3"/>
    <mergeCell ref="GM2:GM3"/>
    <mergeCell ref="GN2:GN3"/>
    <mergeCell ref="GO2:GO3"/>
    <mergeCell ref="GP2:GP3"/>
    <mergeCell ref="GW1:HK1"/>
    <mergeCell ref="GX2:GX3"/>
    <mergeCell ref="HI2:HI3"/>
    <mergeCell ref="HB2:HB3"/>
    <mergeCell ref="HC2:HC3"/>
    <mergeCell ref="HD2:HD3"/>
    <mergeCell ref="HE2:HE3"/>
    <mergeCell ref="HF2:HF3"/>
    <mergeCell ref="HG2:HG3"/>
    <mergeCell ref="GW2:GW3"/>
    <mergeCell ref="GY2:GY3"/>
    <mergeCell ref="GZ2:GZ3"/>
    <mergeCell ref="HA2:HA3"/>
    <mergeCell ref="HH2:HH3"/>
    <mergeCell ref="HK2:HK3"/>
    <mergeCell ref="IA1:IO1"/>
    <mergeCell ref="IJ2:IJ3"/>
    <mergeCell ref="IK2:IK3"/>
    <mergeCell ref="IL2:IL3"/>
    <mergeCell ref="IM2:IM3"/>
    <mergeCell ref="IO2:IO3"/>
    <mergeCell ref="HZ2:HZ3"/>
    <mergeCell ref="IA2:IA3"/>
    <mergeCell ref="IB2:IB3"/>
    <mergeCell ref="IC2:IC3"/>
    <mergeCell ref="ID2:ID3"/>
    <mergeCell ref="IE2:IE3"/>
    <mergeCell ref="HL1:HZ1"/>
    <mergeCell ref="HU2:HU3"/>
    <mergeCell ref="AQ2:AQ3"/>
    <mergeCell ref="IX2:IX3"/>
    <mergeCell ref="IY2:IY3"/>
    <mergeCell ref="IZ2:IZ3"/>
    <mergeCell ref="JA2:JA3"/>
    <mergeCell ref="JB2:JB3"/>
    <mergeCell ref="IP2:IP3"/>
    <mergeCell ref="IQ2:IQ3"/>
    <mergeCell ref="IR2:IR3"/>
    <mergeCell ref="IT2:IT3"/>
    <mergeCell ref="IU2:IU3"/>
    <mergeCell ref="IV2:IV3"/>
    <mergeCell ref="IS2:IS3"/>
    <mergeCell ref="HP2:HP3"/>
    <mergeCell ref="HQ2:HQ3"/>
    <mergeCell ref="GQ2:GQ3"/>
    <mergeCell ref="GR2:GR3"/>
    <mergeCell ref="GS2:GS3"/>
    <mergeCell ref="GT2:GT3"/>
    <mergeCell ref="GV2:GV3"/>
    <mergeCell ref="FT2:FT3"/>
    <mergeCell ref="FU2:FU3"/>
    <mergeCell ref="FV2:FV3"/>
    <mergeCell ref="EC2:EC3"/>
    <mergeCell ref="IW2:IW3"/>
    <mergeCell ref="E2:E3"/>
    <mergeCell ref="J1:W1"/>
    <mergeCell ref="J2:J3"/>
    <mergeCell ref="K2:K3"/>
    <mergeCell ref="L2:L3"/>
    <mergeCell ref="M2:M3"/>
    <mergeCell ref="N2:N3"/>
    <mergeCell ref="AK2:AK3"/>
    <mergeCell ref="BA2:BA3"/>
    <mergeCell ref="F2:F3"/>
    <mergeCell ref="Y2:Y3"/>
    <mergeCell ref="O2:O3"/>
    <mergeCell ref="P2:P3"/>
    <mergeCell ref="R2:R3"/>
    <mergeCell ref="S2:S3"/>
    <mergeCell ref="Z2:Z3"/>
    <mergeCell ref="AG2:AG3"/>
    <mergeCell ref="G2:G3"/>
    <mergeCell ref="V2:V3"/>
    <mergeCell ref="W2:W3"/>
    <mergeCell ref="U2:U3"/>
    <mergeCell ref="AN2:AN3"/>
    <mergeCell ref="AP2:AP3"/>
    <mergeCell ref="D1:D3"/>
    <mergeCell ref="CE2:CE3"/>
    <mergeCell ref="FB2:FB3"/>
    <mergeCell ref="GF2:GF3"/>
    <mergeCell ref="HJ2:HJ3"/>
    <mergeCell ref="IN2:IN3"/>
    <mergeCell ref="JR2:JR3"/>
    <mergeCell ref="KV2:KV3"/>
    <mergeCell ref="LK2:LK3"/>
    <mergeCell ref="KG2:KG3"/>
    <mergeCell ref="JC2:JC3"/>
    <mergeCell ref="HY2:HY3"/>
    <mergeCell ref="GU2:GU3"/>
    <mergeCell ref="FQ2:FQ3"/>
    <mergeCell ref="HR2:HR3"/>
    <mergeCell ref="HS2:HS3"/>
    <mergeCell ref="HT2:HT3"/>
    <mergeCell ref="HV2:HV3"/>
    <mergeCell ref="HW2:HW3"/>
    <mergeCell ref="HX2:HX3"/>
    <mergeCell ref="HL2:HL3"/>
    <mergeCell ref="HM2:HM3"/>
    <mergeCell ref="HN2:HN3"/>
    <mergeCell ref="HO2:HO3"/>
  </mergeCells>
  <phoneticPr fontId="10" type="noConversion"/>
  <pageMargins left="0.7" right="0.7" top="0.75" bottom="0.75" header="0.3" footer="0.3"/>
  <pageSetup scale="10" fitToWidth="0" fitToHeight="0" orientation="landscape"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319C0-4E37-4CBE-BE44-EC6E67F5C914}">
  <sheetPr>
    <tabColor theme="7" tint="0.79998168889431442"/>
  </sheetPr>
  <dimension ref="A1:KK914"/>
  <sheetViews>
    <sheetView zoomScale="101" zoomScaleNormal="101" workbookViewId="0">
      <pane xSplit="1" ySplit="4" topLeftCell="AB383" activePane="bottomRight" state="frozen"/>
      <selection pane="topRight" activeCell="B1" sqref="B1"/>
      <selection pane="bottomLeft" activeCell="A5" sqref="A5"/>
      <selection pane="bottomRight" activeCell="B6" sqref="B6:C386"/>
    </sheetView>
  </sheetViews>
  <sheetFormatPr defaultRowHeight="14.5" x14ac:dyDescent="0.35"/>
  <cols>
    <col min="1" max="1" width="7.1796875" style="39" bestFit="1" customWidth="1"/>
    <col min="2" max="2" width="20.26953125" style="149" bestFit="1" customWidth="1"/>
    <col min="3" max="3" width="20.26953125" style="149" customWidth="1"/>
    <col min="4" max="4" width="16.81640625" style="158" customWidth="1"/>
    <col min="5" max="5" width="22.7265625" style="39" customWidth="1"/>
    <col min="6" max="6" width="4.81640625" style="97" customWidth="1"/>
    <col min="7" max="7" width="8.453125" style="98" bestFit="1" customWidth="1"/>
    <col min="8" max="9" width="5.81640625" style="98" customWidth="1"/>
    <col min="10" max="10" width="3.7265625" bestFit="1" customWidth="1"/>
    <col min="11" max="12" width="4.54296875" bestFit="1" customWidth="1"/>
    <col min="13" max="13" width="9.81640625" bestFit="1" customWidth="1"/>
    <col min="14" max="15" width="4.54296875" bestFit="1" customWidth="1"/>
    <col min="16" max="16" width="3.7265625" customWidth="1"/>
    <col min="17" max="17" width="4.453125" bestFit="1" customWidth="1"/>
    <col min="18" max="18" width="3.7265625" bestFit="1" customWidth="1"/>
    <col min="19" max="19" width="3.7265625" customWidth="1"/>
    <col min="20" max="20" width="4.1796875" bestFit="1" customWidth="1"/>
    <col min="21" max="21" width="3.7265625" customWidth="1"/>
    <col min="22" max="22" width="4.54296875" bestFit="1" customWidth="1"/>
    <col min="23" max="23" width="3.7265625" customWidth="1"/>
    <col min="24" max="24" width="4.54296875" bestFit="1" customWidth="1"/>
    <col min="25" max="25" width="3.7265625" customWidth="1"/>
    <col min="26" max="28" width="4.54296875" bestFit="1" customWidth="1"/>
    <col min="29" max="29" width="3.7265625" customWidth="1"/>
    <col min="30" max="31" width="7.7265625" bestFit="1" customWidth="1"/>
    <col min="32" max="32" width="3.7265625" bestFit="1" customWidth="1"/>
    <col min="33" max="35" width="3.7265625" customWidth="1"/>
    <col min="36" max="36" width="4.54296875" bestFit="1" customWidth="1"/>
    <col min="37" max="37" width="3.7265625" customWidth="1"/>
    <col min="38" max="38" width="4.54296875" bestFit="1" customWidth="1"/>
    <col min="39" max="39" width="3.7265625" customWidth="1"/>
    <col min="40" max="42" width="4.54296875" bestFit="1" customWidth="1"/>
    <col min="43" max="43" width="3.7265625" customWidth="1"/>
    <col min="44" max="45" width="6.453125" customWidth="1"/>
    <col min="46" max="46" width="3.7265625" bestFit="1" customWidth="1"/>
    <col min="47" max="49" width="3.7265625" customWidth="1"/>
    <col min="50" max="50" width="4.54296875" bestFit="1" customWidth="1"/>
    <col min="51" max="51" width="3.7265625" customWidth="1"/>
    <col min="52" max="52" width="4.54296875" bestFit="1" customWidth="1"/>
    <col min="53" max="53" width="3.7265625" customWidth="1"/>
    <col min="54" max="56" width="4.54296875" bestFit="1" customWidth="1"/>
    <col min="57" max="59" width="3.7265625" customWidth="1"/>
    <col min="60" max="60" width="3.7265625" bestFit="1" customWidth="1"/>
    <col min="61" max="63" width="3.7265625" customWidth="1"/>
    <col min="64" max="64" width="4.54296875" bestFit="1" customWidth="1"/>
    <col min="65" max="65" width="3.7265625" customWidth="1"/>
    <col min="66" max="66" width="4.54296875" bestFit="1" customWidth="1"/>
    <col min="67" max="67" width="3.7265625" customWidth="1"/>
    <col min="68" max="70" width="4.54296875" bestFit="1" customWidth="1"/>
    <col min="71" max="73" width="3.7265625" customWidth="1"/>
    <col min="74" max="74" width="3.7265625" bestFit="1" customWidth="1"/>
    <col min="75" max="77" width="3.7265625" customWidth="1"/>
    <col min="78" max="78" width="4.54296875" bestFit="1" customWidth="1"/>
    <col min="79" max="79" width="3.7265625" customWidth="1"/>
    <col min="80" max="80" width="4.54296875" bestFit="1" customWidth="1"/>
    <col min="81" max="81" width="3.7265625" customWidth="1"/>
    <col min="82" max="84" width="4.54296875" bestFit="1" customWidth="1"/>
    <col min="85" max="87" width="3.7265625" customWidth="1"/>
    <col min="88" max="88" width="3.7265625" bestFit="1" customWidth="1"/>
    <col min="89" max="91" width="3.7265625" customWidth="1"/>
    <col min="92" max="92" width="4.54296875" bestFit="1" customWidth="1"/>
    <col min="93" max="93" width="3.7265625" customWidth="1"/>
    <col min="94" max="94" width="4.54296875" bestFit="1" customWidth="1"/>
    <col min="95" max="95" width="3.7265625" customWidth="1"/>
    <col min="96" max="98" width="4.54296875" bestFit="1" customWidth="1"/>
    <col min="99" max="101" width="3.7265625" customWidth="1"/>
    <col min="102" max="102" width="3.7265625" bestFit="1" customWidth="1"/>
    <col min="103" max="105" width="3.7265625" customWidth="1"/>
    <col min="106" max="106" width="4.54296875" bestFit="1" customWidth="1"/>
    <col min="107" max="107" width="3.7265625" customWidth="1"/>
    <col min="108" max="108" width="4.54296875" bestFit="1" customWidth="1"/>
    <col min="109" max="109" width="3.7265625" customWidth="1"/>
    <col min="110" max="112" width="4.54296875" bestFit="1" customWidth="1"/>
    <col min="113" max="115" width="3.7265625" customWidth="1"/>
    <col min="116" max="116" width="3.7265625" bestFit="1" customWidth="1"/>
    <col min="117" max="119" width="3.7265625" customWidth="1"/>
    <col min="120" max="120" width="4.54296875" bestFit="1" customWidth="1"/>
    <col min="121" max="121" width="3.7265625" customWidth="1"/>
    <col min="122" max="122" width="4.54296875" bestFit="1" customWidth="1"/>
    <col min="123" max="123" width="3.7265625" customWidth="1"/>
    <col min="124" max="126" width="4.54296875" bestFit="1" customWidth="1"/>
    <col min="127" max="129" width="3.7265625" customWidth="1"/>
    <col min="130" max="130" width="3.7265625" bestFit="1" customWidth="1"/>
    <col min="131" max="133" width="3.7265625" customWidth="1"/>
    <col min="134" max="134" width="4.54296875" bestFit="1" customWidth="1"/>
    <col min="135" max="135" width="3.7265625" customWidth="1"/>
    <col min="136" max="136" width="4.54296875" bestFit="1" customWidth="1"/>
    <col min="137" max="137" width="3.7265625" customWidth="1"/>
    <col min="138" max="140" width="4.54296875" bestFit="1" customWidth="1"/>
    <col min="141" max="143" width="3.7265625" customWidth="1"/>
    <col min="144" max="144" width="3.7265625" bestFit="1" customWidth="1"/>
    <col min="145" max="147" width="3.7265625" customWidth="1"/>
    <col min="148" max="148" width="4.54296875" bestFit="1" customWidth="1"/>
    <col min="149" max="149" width="3.7265625" customWidth="1"/>
    <col min="150" max="150" width="4.54296875" bestFit="1" customWidth="1"/>
    <col min="151" max="151" width="3.7265625" customWidth="1"/>
    <col min="152" max="154" width="4.54296875" bestFit="1" customWidth="1"/>
    <col min="155" max="155" width="3.7265625" customWidth="1"/>
    <col min="156" max="157" width="11.81640625" bestFit="1" customWidth="1"/>
    <col min="158" max="158" width="3.7265625" bestFit="1" customWidth="1"/>
    <col min="159" max="161" width="3.7265625" customWidth="1"/>
    <col min="162" max="162" width="4.54296875" bestFit="1" customWidth="1"/>
    <col min="163" max="163" width="3.7265625" customWidth="1"/>
    <col min="164" max="164" width="4.54296875" bestFit="1" customWidth="1"/>
    <col min="165" max="165" width="3.7265625" customWidth="1"/>
    <col min="166" max="168" width="4.54296875" bestFit="1" customWidth="1"/>
    <col min="169" max="171" width="3.7265625" customWidth="1"/>
    <col min="172" max="172" width="3.7265625" bestFit="1" customWidth="1"/>
    <col min="173" max="175" width="3.7265625" customWidth="1"/>
    <col min="176" max="176" width="4.54296875" bestFit="1" customWidth="1"/>
    <col min="177" max="177" width="3.7265625" customWidth="1"/>
    <col min="178" max="178" width="4.54296875" bestFit="1" customWidth="1"/>
    <col min="179" max="179" width="3.7265625" customWidth="1"/>
    <col min="180" max="182" width="4.54296875" bestFit="1" customWidth="1"/>
    <col min="183" max="185" width="3.7265625" customWidth="1"/>
    <col min="186" max="186" width="3.7265625" bestFit="1" customWidth="1"/>
    <col min="187" max="189" width="3.7265625" customWidth="1"/>
    <col min="190" max="190" width="4.54296875" bestFit="1" customWidth="1"/>
    <col min="191" max="191" width="3.7265625" customWidth="1"/>
    <col min="192" max="192" width="4.54296875" bestFit="1" customWidth="1"/>
    <col min="193" max="193" width="3.7265625" customWidth="1"/>
    <col min="194" max="196" width="4.54296875" bestFit="1" customWidth="1"/>
    <col min="197" max="199" width="3.7265625" customWidth="1"/>
    <col min="200" max="200" width="3.7265625" bestFit="1" customWidth="1"/>
    <col min="201" max="203" width="3.7265625" customWidth="1"/>
    <col min="204" max="204" width="4.54296875" bestFit="1" customWidth="1"/>
    <col min="205" max="205" width="3.7265625" customWidth="1"/>
    <col min="206" max="206" width="4.54296875" bestFit="1" customWidth="1"/>
    <col min="207" max="207" width="3.7265625" customWidth="1"/>
    <col min="208" max="210" width="4.54296875" bestFit="1" customWidth="1"/>
    <col min="211" max="213" width="3.7265625" customWidth="1"/>
    <col min="214" max="214" width="3.7265625" bestFit="1" customWidth="1"/>
    <col min="215" max="217" width="3.7265625" customWidth="1"/>
    <col min="218" max="218" width="4.54296875" bestFit="1" customWidth="1"/>
    <col min="219" max="219" width="3.7265625" customWidth="1"/>
    <col min="220" max="220" width="4.54296875" bestFit="1" customWidth="1"/>
    <col min="221" max="221" width="3.7265625" customWidth="1"/>
    <col min="222" max="224" width="4.54296875" bestFit="1" customWidth="1"/>
    <col min="225" max="227" width="3.7265625" customWidth="1"/>
    <col min="228" max="228" width="3.7265625" bestFit="1" customWidth="1"/>
    <col min="229" max="231" width="3.7265625" customWidth="1"/>
    <col min="232" max="232" width="4.54296875" bestFit="1" customWidth="1"/>
    <col min="233" max="233" width="3.7265625" customWidth="1"/>
    <col min="234" max="234" width="4.54296875" bestFit="1" customWidth="1"/>
    <col min="235" max="235" width="3.7265625" customWidth="1"/>
    <col min="236" max="238" width="4.54296875" bestFit="1" customWidth="1"/>
    <col min="239" max="241" width="3.7265625" customWidth="1"/>
    <col min="242" max="242" width="3.7265625" bestFit="1" customWidth="1"/>
    <col min="243" max="245" width="3.7265625" customWidth="1"/>
    <col min="246" max="246" width="4.54296875" bestFit="1" customWidth="1"/>
    <col min="247" max="247" width="3.7265625" customWidth="1"/>
    <col min="248" max="248" width="4.54296875" bestFit="1" customWidth="1"/>
    <col min="249" max="249" width="3.7265625" customWidth="1"/>
    <col min="250" max="252" width="4.54296875" bestFit="1" customWidth="1"/>
    <col min="253" max="255" width="3.7265625" customWidth="1"/>
    <col min="256" max="256" width="3.7265625" bestFit="1" customWidth="1"/>
    <col min="257" max="259" width="3.7265625" customWidth="1"/>
    <col min="260" max="260" width="4.54296875" bestFit="1" customWidth="1"/>
    <col min="261" max="261" width="3.7265625" customWidth="1"/>
    <col min="262" max="262" width="4.54296875" bestFit="1" customWidth="1"/>
    <col min="263" max="263" width="3.7265625" customWidth="1"/>
    <col min="264" max="266" width="4.54296875" bestFit="1" customWidth="1"/>
    <col min="267" max="269" width="3.7265625" customWidth="1"/>
    <col min="270" max="270" width="3.7265625" bestFit="1" customWidth="1"/>
    <col min="271" max="273" width="3.7265625" customWidth="1"/>
    <col min="274" max="274" width="4.54296875" bestFit="1" customWidth="1"/>
    <col min="275" max="275" width="3.7265625" customWidth="1"/>
    <col min="276" max="276" width="4.54296875" bestFit="1" customWidth="1"/>
    <col min="277" max="277" width="3.7265625" customWidth="1"/>
    <col min="278" max="280" width="4.54296875" bestFit="1" customWidth="1"/>
    <col min="281" max="283" width="3.7265625" customWidth="1"/>
    <col min="284" max="284" width="3.7265625" bestFit="1" customWidth="1"/>
    <col min="285" max="285" width="3.7265625" customWidth="1"/>
    <col min="286" max="286" width="3.54296875" customWidth="1"/>
    <col min="287" max="287" width="3.7265625" customWidth="1"/>
    <col min="288" max="288" width="4.54296875" bestFit="1" customWidth="1"/>
    <col min="289" max="289" width="3.7265625" customWidth="1"/>
    <col min="290" max="290" width="4.54296875" bestFit="1" customWidth="1"/>
    <col min="291" max="291" width="3.7265625" customWidth="1"/>
    <col min="292" max="294" width="4.54296875" bestFit="1" customWidth="1"/>
    <col min="295" max="297" width="3.7265625" customWidth="1"/>
  </cols>
  <sheetData>
    <row r="1" spans="1:297" ht="15" customHeight="1" x14ac:dyDescent="0.35">
      <c r="A1" s="51" t="s">
        <v>0</v>
      </c>
      <c r="B1" s="194" t="str">
        <f>'BVEM Scorecard'!B1</f>
        <v>Company Name</v>
      </c>
      <c r="C1" s="194" t="str">
        <f>'BVEM Scorecard'!C1</f>
        <v>Project</v>
      </c>
      <c r="D1" s="194" t="s">
        <v>328</v>
      </c>
      <c r="E1" s="34"/>
      <c r="F1" s="74"/>
      <c r="G1" s="75"/>
      <c r="H1" s="75"/>
      <c r="I1" s="76"/>
      <c r="J1" s="207" t="s">
        <v>187</v>
      </c>
      <c r="K1" s="207"/>
      <c r="L1" s="207"/>
      <c r="M1" s="207"/>
      <c r="N1" s="207"/>
      <c r="O1" s="208"/>
      <c r="P1" s="208"/>
      <c r="Q1" s="208"/>
      <c r="R1" s="197" t="s">
        <v>17</v>
      </c>
      <c r="S1" s="197"/>
      <c r="T1" s="197"/>
      <c r="U1" s="197"/>
      <c r="V1" s="197"/>
      <c r="W1" s="197"/>
      <c r="X1" s="197"/>
      <c r="Y1" s="197"/>
      <c r="Z1" s="197"/>
      <c r="AA1" s="198"/>
      <c r="AB1" s="198"/>
      <c r="AC1" s="198"/>
      <c r="AD1" s="198"/>
      <c r="AE1" s="198"/>
      <c r="AF1" s="220" t="s">
        <v>18</v>
      </c>
      <c r="AG1" s="221"/>
      <c r="AH1" s="221"/>
      <c r="AI1" s="221"/>
      <c r="AJ1" s="221"/>
      <c r="AK1" s="221"/>
      <c r="AL1" s="221"/>
      <c r="AM1" s="221"/>
      <c r="AN1" s="221"/>
      <c r="AO1" s="221"/>
      <c r="AP1" s="221"/>
      <c r="AQ1" s="221"/>
      <c r="AR1" s="221"/>
      <c r="AS1" s="222"/>
      <c r="AT1" s="197" t="s">
        <v>19</v>
      </c>
      <c r="AU1" s="197"/>
      <c r="AV1" s="197"/>
      <c r="AW1" s="197"/>
      <c r="AX1" s="197"/>
      <c r="AY1" s="197"/>
      <c r="AZ1" s="197"/>
      <c r="BA1" s="197"/>
      <c r="BB1" s="197"/>
      <c r="BC1" s="198"/>
      <c r="BD1" s="198"/>
      <c r="BE1" s="198"/>
      <c r="BF1" s="198"/>
      <c r="BG1" s="198"/>
      <c r="BH1" s="220" t="s">
        <v>20</v>
      </c>
      <c r="BI1" s="221"/>
      <c r="BJ1" s="221"/>
      <c r="BK1" s="221"/>
      <c r="BL1" s="221"/>
      <c r="BM1" s="221"/>
      <c r="BN1" s="221"/>
      <c r="BO1" s="221"/>
      <c r="BP1" s="221"/>
      <c r="BQ1" s="221"/>
      <c r="BR1" s="221"/>
      <c r="BS1" s="221"/>
      <c r="BT1" s="221"/>
      <c r="BU1" s="222"/>
      <c r="BV1" s="197" t="s">
        <v>21</v>
      </c>
      <c r="BW1" s="197"/>
      <c r="BX1" s="197"/>
      <c r="BY1" s="197"/>
      <c r="BZ1" s="197"/>
      <c r="CA1" s="197"/>
      <c r="CB1" s="197"/>
      <c r="CC1" s="197"/>
      <c r="CD1" s="197"/>
      <c r="CE1" s="198"/>
      <c r="CF1" s="198"/>
      <c r="CG1" s="198"/>
      <c r="CH1" s="198"/>
      <c r="CI1" s="198"/>
      <c r="CJ1" s="220" t="s">
        <v>22</v>
      </c>
      <c r="CK1" s="221"/>
      <c r="CL1" s="221"/>
      <c r="CM1" s="221"/>
      <c r="CN1" s="221"/>
      <c r="CO1" s="221"/>
      <c r="CP1" s="221"/>
      <c r="CQ1" s="221"/>
      <c r="CR1" s="221"/>
      <c r="CS1" s="221"/>
      <c r="CT1" s="221"/>
      <c r="CU1" s="221"/>
      <c r="CV1" s="221"/>
      <c r="CW1" s="222"/>
      <c r="CX1" s="197" t="s">
        <v>23</v>
      </c>
      <c r="CY1" s="197"/>
      <c r="CZ1" s="197"/>
      <c r="DA1" s="197"/>
      <c r="DB1" s="197"/>
      <c r="DC1" s="197"/>
      <c r="DD1" s="197"/>
      <c r="DE1" s="197"/>
      <c r="DF1" s="197"/>
      <c r="DG1" s="198"/>
      <c r="DH1" s="198"/>
      <c r="DI1" s="198"/>
      <c r="DJ1" s="198"/>
      <c r="DK1" s="198"/>
      <c r="DL1" s="220" t="s">
        <v>24</v>
      </c>
      <c r="DM1" s="221"/>
      <c r="DN1" s="221"/>
      <c r="DO1" s="221"/>
      <c r="DP1" s="221"/>
      <c r="DQ1" s="221"/>
      <c r="DR1" s="221"/>
      <c r="DS1" s="221"/>
      <c r="DT1" s="221"/>
      <c r="DU1" s="221"/>
      <c r="DV1" s="221"/>
      <c r="DW1" s="221"/>
      <c r="DX1" s="221"/>
      <c r="DY1" s="222"/>
      <c r="DZ1" s="197" t="s">
        <v>25</v>
      </c>
      <c r="EA1" s="197"/>
      <c r="EB1" s="197"/>
      <c r="EC1" s="197"/>
      <c r="ED1" s="197"/>
      <c r="EE1" s="197"/>
      <c r="EF1" s="197"/>
      <c r="EG1" s="197"/>
      <c r="EH1" s="197"/>
      <c r="EI1" s="198"/>
      <c r="EJ1" s="198"/>
      <c r="EK1" s="198"/>
      <c r="EL1" s="198"/>
      <c r="EM1" s="198"/>
      <c r="EN1" s="220" t="s">
        <v>26</v>
      </c>
      <c r="EO1" s="221"/>
      <c r="EP1" s="221"/>
      <c r="EQ1" s="221"/>
      <c r="ER1" s="221"/>
      <c r="ES1" s="221"/>
      <c r="ET1" s="221"/>
      <c r="EU1" s="221"/>
      <c r="EV1" s="221"/>
      <c r="EW1" s="221"/>
      <c r="EX1" s="221"/>
      <c r="EY1" s="221"/>
      <c r="EZ1" s="221"/>
      <c r="FA1" s="222"/>
      <c r="FB1" s="197" t="s">
        <v>27</v>
      </c>
      <c r="FC1" s="197"/>
      <c r="FD1" s="197"/>
      <c r="FE1" s="197"/>
      <c r="FF1" s="197"/>
      <c r="FG1" s="197"/>
      <c r="FH1" s="197"/>
      <c r="FI1" s="197"/>
      <c r="FJ1" s="197"/>
      <c r="FK1" s="198"/>
      <c r="FL1" s="198"/>
      <c r="FM1" s="198"/>
      <c r="FN1" s="198"/>
      <c r="FO1" s="198"/>
      <c r="FP1" s="220" t="s">
        <v>28</v>
      </c>
      <c r="FQ1" s="221"/>
      <c r="FR1" s="221"/>
      <c r="FS1" s="221"/>
      <c r="FT1" s="221"/>
      <c r="FU1" s="221"/>
      <c r="FV1" s="221"/>
      <c r="FW1" s="221"/>
      <c r="FX1" s="221"/>
      <c r="FY1" s="221"/>
      <c r="FZ1" s="221"/>
      <c r="GA1" s="221"/>
      <c r="GB1" s="221"/>
      <c r="GC1" s="222"/>
      <c r="GD1" s="197" t="s">
        <v>29</v>
      </c>
      <c r="GE1" s="197"/>
      <c r="GF1" s="197"/>
      <c r="GG1" s="197"/>
      <c r="GH1" s="197"/>
      <c r="GI1" s="197"/>
      <c r="GJ1" s="197"/>
      <c r="GK1" s="197"/>
      <c r="GL1" s="197"/>
      <c r="GM1" s="198"/>
      <c r="GN1" s="198"/>
      <c r="GO1" s="198"/>
      <c r="GP1" s="198"/>
      <c r="GQ1" s="198"/>
      <c r="GR1" s="220" t="s">
        <v>30</v>
      </c>
      <c r="GS1" s="221"/>
      <c r="GT1" s="221"/>
      <c r="GU1" s="221"/>
      <c r="GV1" s="221"/>
      <c r="GW1" s="221"/>
      <c r="GX1" s="221"/>
      <c r="GY1" s="221"/>
      <c r="GZ1" s="221"/>
      <c r="HA1" s="221"/>
      <c r="HB1" s="221"/>
      <c r="HC1" s="221"/>
      <c r="HD1" s="221"/>
      <c r="HE1" s="222"/>
      <c r="HF1" s="197" t="s">
        <v>31</v>
      </c>
      <c r="HG1" s="197"/>
      <c r="HH1" s="197"/>
      <c r="HI1" s="197"/>
      <c r="HJ1" s="197"/>
      <c r="HK1" s="197"/>
      <c r="HL1" s="197"/>
      <c r="HM1" s="197"/>
      <c r="HN1" s="197"/>
      <c r="HO1" s="198"/>
      <c r="HP1" s="198"/>
      <c r="HQ1" s="198"/>
      <c r="HR1" s="198"/>
      <c r="HS1" s="198"/>
      <c r="HT1" s="220" t="s">
        <v>32</v>
      </c>
      <c r="HU1" s="221"/>
      <c r="HV1" s="221"/>
      <c r="HW1" s="221"/>
      <c r="HX1" s="221"/>
      <c r="HY1" s="221"/>
      <c r="HZ1" s="221"/>
      <c r="IA1" s="221"/>
      <c r="IB1" s="221"/>
      <c r="IC1" s="221"/>
      <c r="ID1" s="221"/>
      <c r="IE1" s="221"/>
      <c r="IF1" s="221"/>
      <c r="IG1" s="222"/>
      <c r="IH1" s="197" t="s">
        <v>33</v>
      </c>
      <c r="II1" s="197"/>
      <c r="IJ1" s="197"/>
      <c r="IK1" s="197"/>
      <c r="IL1" s="197"/>
      <c r="IM1" s="197"/>
      <c r="IN1" s="197"/>
      <c r="IO1" s="197"/>
      <c r="IP1" s="197"/>
      <c r="IQ1" s="198"/>
      <c r="IR1" s="198"/>
      <c r="IS1" s="198"/>
      <c r="IT1" s="198"/>
      <c r="IU1" s="198"/>
      <c r="IV1" s="220" t="s">
        <v>34</v>
      </c>
      <c r="IW1" s="221"/>
      <c r="IX1" s="221"/>
      <c r="IY1" s="221"/>
      <c r="IZ1" s="221"/>
      <c r="JA1" s="221"/>
      <c r="JB1" s="221"/>
      <c r="JC1" s="221"/>
      <c r="JD1" s="221"/>
      <c r="JE1" s="221"/>
      <c r="JF1" s="221"/>
      <c r="JG1" s="221"/>
      <c r="JH1" s="221"/>
      <c r="JI1" s="222"/>
      <c r="JJ1" s="197" t="s">
        <v>35</v>
      </c>
      <c r="JK1" s="197"/>
      <c r="JL1" s="197"/>
      <c r="JM1" s="197"/>
      <c r="JN1" s="197"/>
      <c r="JO1" s="197"/>
      <c r="JP1" s="197"/>
      <c r="JQ1" s="197"/>
      <c r="JR1" s="197"/>
      <c r="JS1" s="198"/>
      <c r="JT1" s="198"/>
      <c r="JU1" s="198"/>
      <c r="JV1" s="198"/>
      <c r="JW1" s="198"/>
      <c r="JX1" s="220" t="s">
        <v>36</v>
      </c>
      <c r="JY1" s="221"/>
      <c r="JZ1" s="221"/>
      <c r="KA1" s="221"/>
      <c r="KB1" s="221"/>
      <c r="KC1" s="221"/>
      <c r="KD1" s="221"/>
      <c r="KE1" s="221"/>
      <c r="KF1" s="221"/>
      <c r="KG1" s="221"/>
      <c r="KH1" s="221"/>
      <c r="KI1" s="221"/>
      <c r="KJ1" s="221"/>
      <c r="KK1" s="222"/>
    </row>
    <row r="2" spans="1:297" ht="79.5" customHeight="1" x14ac:dyDescent="0.35">
      <c r="A2" s="52"/>
      <c r="B2" s="195"/>
      <c r="C2" s="195"/>
      <c r="D2" s="195"/>
      <c r="E2" s="192" t="s">
        <v>5</v>
      </c>
      <c r="F2" s="209" t="s">
        <v>7</v>
      </c>
      <c r="G2" s="211" t="s">
        <v>8</v>
      </c>
      <c r="H2" s="211" t="s">
        <v>9</v>
      </c>
      <c r="I2" s="213" t="s">
        <v>10</v>
      </c>
      <c r="J2" s="203" t="s">
        <v>38</v>
      </c>
      <c r="K2" s="203" t="s">
        <v>188</v>
      </c>
      <c r="L2" s="203" t="s">
        <v>189</v>
      </c>
      <c r="M2" s="203" t="s">
        <v>190</v>
      </c>
      <c r="N2" s="203" t="s">
        <v>191</v>
      </c>
      <c r="O2" s="203" t="s">
        <v>192</v>
      </c>
      <c r="P2" s="203" t="s">
        <v>50</v>
      </c>
      <c r="Q2" s="203" t="s">
        <v>51</v>
      </c>
      <c r="R2" s="201" t="s">
        <v>38</v>
      </c>
      <c r="S2" s="201" t="s">
        <v>140</v>
      </c>
      <c r="T2" s="201" t="s">
        <v>193</v>
      </c>
      <c r="U2" s="201" t="s">
        <v>189</v>
      </c>
      <c r="V2" s="201" t="s">
        <v>194</v>
      </c>
      <c r="W2" s="201" t="s">
        <v>190</v>
      </c>
      <c r="X2" s="201" t="s">
        <v>195</v>
      </c>
      <c r="Y2" s="201" t="s">
        <v>191</v>
      </c>
      <c r="Z2" s="201" t="s">
        <v>196</v>
      </c>
      <c r="AA2" s="201" t="s">
        <v>197</v>
      </c>
      <c r="AB2" s="201" t="s">
        <v>192</v>
      </c>
      <c r="AC2" s="201" t="s">
        <v>50</v>
      </c>
      <c r="AD2" s="201" t="s">
        <v>55</v>
      </c>
      <c r="AE2" s="201" t="s">
        <v>51</v>
      </c>
      <c r="AF2" s="203" t="s">
        <v>38</v>
      </c>
      <c r="AG2" s="203" t="s">
        <v>140</v>
      </c>
      <c r="AH2" s="203" t="s">
        <v>193</v>
      </c>
      <c r="AI2" s="203" t="s">
        <v>189</v>
      </c>
      <c r="AJ2" s="203" t="s">
        <v>194</v>
      </c>
      <c r="AK2" s="203" t="s">
        <v>190</v>
      </c>
      <c r="AL2" s="203" t="s">
        <v>195</v>
      </c>
      <c r="AM2" s="203" t="s">
        <v>191</v>
      </c>
      <c r="AN2" s="203" t="s">
        <v>196</v>
      </c>
      <c r="AO2" s="203" t="s">
        <v>197</v>
      </c>
      <c r="AP2" s="203" t="s">
        <v>192</v>
      </c>
      <c r="AQ2" s="203" t="s">
        <v>50</v>
      </c>
      <c r="AR2" s="203" t="s">
        <v>55</v>
      </c>
      <c r="AS2" s="203" t="s">
        <v>51</v>
      </c>
      <c r="AT2" s="201" t="s">
        <v>38</v>
      </c>
      <c r="AU2" s="201" t="s">
        <v>140</v>
      </c>
      <c r="AV2" s="201" t="s">
        <v>193</v>
      </c>
      <c r="AW2" s="201" t="s">
        <v>189</v>
      </c>
      <c r="AX2" s="201" t="s">
        <v>194</v>
      </c>
      <c r="AY2" s="201" t="s">
        <v>190</v>
      </c>
      <c r="AZ2" s="201" t="s">
        <v>195</v>
      </c>
      <c r="BA2" s="201" t="s">
        <v>191</v>
      </c>
      <c r="BB2" s="201" t="s">
        <v>196</v>
      </c>
      <c r="BC2" s="201" t="s">
        <v>197</v>
      </c>
      <c r="BD2" s="201" t="s">
        <v>192</v>
      </c>
      <c r="BE2" s="201" t="s">
        <v>50</v>
      </c>
      <c r="BF2" s="201" t="s">
        <v>55</v>
      </c>
      <c r="BG2" s="201" t="s">
        <v>51</v>
      </c>
      <c r="BH2" s="203" t="s">
        <v>38</v>
      </c>
      <c r="BI2" s="203" t="s">
        <v>140</v>
      </c>
      <c r="BJ2" s="203" t="s">
        <v>193</v>
      </c>
      <c r="BK2" s="203" t="s">
        <v>189</v>
      </c>
      <c r="BL2" s="203" t="s">
        <v>194</v>
      </c>
      <c r="BM2" s="203" t="s">
        <v>190</v>
      </c>
      <c r="BN2" s="203" t="s">
        <v>195</v>
      </c>
      <c r="BO2" s="203" t="s">
        <v>191</v>
      </c>
      <c r="BP2" s="203" t="s">
        <v>196</v>
      </c>
      <c r="BQ2" s="203" t="s">
        <v>197</v>
      </c>
      <c r="BR2" s="203" t="s">
        <v>192</v>
      </c>
      <c r="BS2" s="203" t="s">
        <v>50</v>
      </c>
      <c r="BT2" s="203" t="s">
        <v>55</v>
      </c>
      <c r="BU2" s="203" t="s">
        <v>51</v>
      </c>
      <c r="BV2" s="201" t="s">
        <v>38</v>
      </c>
      <c r="BW2" s="201" t="s">
        <v>140</v>
      </c>
      <c r="BX2" s="201" t="s">
        <v>193</v>
      </c>
      <c r="BY2" s="201" t="s">
        <v>189</v>
      </c>
      <c r="BZ2" s="201" t="s">
        <v>194</v>
      </c>
      <c r="CA2" s="201" t="s">
        <v>190</v>
      </c>
      <c r="CB2" s="201" t="s">
        <v>195</v>
      </c>
      <c r="CC2" s="201" t="s">
        <v>191</v>
      </c>
      <c r="CD2" s="201" t="s">
        <v>196</v>
      </c>
      <c r="CE2" s="201" t="s">
        <v>197</v>
      </c>
      <c r="CF2" s="201" t="s">
        <v>192</v>
      </c>
      <c r="CG2" s="201" t="s">
        <v>50</v>
      </c>
      <c r="CH2" s="201" t="s">
        <v>55</v>
      </c>
      <c r="CI2" s="201" t="s">
        <v>51</v>
      </c>
      <c r="CJ2" s="203" t="s">
        <v>38</v>
      </c>
      <c r="CK2" s="203" t="s">
        <v>140</v>
      </c>
      <c r="CL2" s="203" t="s">
        <v>193</v>
      </c>
      <c r="CM2" s="203" t="s">
        <v>189</v>
      </c>
      <c r="CN2" s="203" t="s">
        <v>194</v>
      </c>
      <c r="CO2" s="203" t="s">
        <v>190</v>
      </c>
      <c r="CP2" s="203" t="s">
        <v>195</v>
      </c>
      <c r="CQ2" s="203" t="s">
        <v>191</v>
      </c>
      <c r="CR2" s="203" t="s">
        <v>196</v>
      </c>
      <c r="CS2" s="203" t="s">
        <v>197</v>
      </c>
      <c r="CT2" s="203" t="s">
        <v>192</v>
      </c>
      <c r="CU2" s="203" t="s">
        <v>50</v>
      </c>
      <c r="CV2" s="203" t="s">
        <v>55</v>
      </c>
      <c r="CW2" s="203" t="s">
        <v>51</v>
      </c>
      <c r="CX2" s="201" t="s">
        <v>38</v>
      </c>
      <c r="CY2" s="201" t="s">
        <v>140</v>
      </c>
      <c r="CZ2" s="201" t="s">
        <v>193</v>
      </c>
      <c r="DA2" s="201" t="s">
        <v>189</v>
      </c>
      <c r="DB2" s="201" t="s">
        <v>194</v>
      </c>
      <c r="DC2" s="201" t="s">
        <v>190</v>
      </c>
      <c r="DD2" s="201" t="s">
        <v>195</v>
      </c>
      <c r="DE2" s="201" t="s">
        <v>191</v>
      </c>
      <c r="DF2" s="201" t="s">
        <v>196</v>
      </c>
      <c r="DG2" s="201" t="s">
        <v>197</v>
      </c>
      <c r="DH2" s="201" t="s">
        <v>192</v>
      </c>
      <c r="DI2" s="201" t="s">
        <v>50</v>
      </c>
      <c r="DJ2" s="201" t="s">
        <v>55</v>
      </c>
      <c r="DK2" s="201" t="s">
        <v>51</v>
      </c>
      <c r="DL2" s="203" t="s">
        <v>38</v>
      </c>
      <c r="DM2" s="203" t="s">
        <v>140</v>
      </c>
      <c r="DN2" s="203" t="s">
        <v>193</v>
      </c>
      <c r="DO2" s="203" t="s">
        <v>189</v>
      </c>
      <c r="DP2" s="203" t="s">
        <v>194</v>
      </c>
      <c r="DQ2" s="203" t="s">
        <v>190</v>
      </c>
      <c r="DR2" s="203" t="s">
        <v>195</v>
      </c>
      <c r="DS2" s="203" t="s">
        <v>191</v>
      </c>
      <c r="DT2" s="203" t="s">
        <v>196</v>
      </c>
      <c r="DU2" s="203" t="s">
        <v>197</v>
      </c>
      <c r="DV2" s="203" t="s">
        <v>192</v>
      </c>
      <c r="DW2" s="203" t="s">
        <v>50</v>
      </c>
      <c r="DX2" s="203" t="s">
        <v>55</v>
      </c>
      <c r="DY2" s="203" t="s">
        <v>51</v>
      </c>
      <c r="DZ2" s="201" t="s">
        <v>38</v>
      </c>
      <c r="EA2" s="201" t="s">
        <v>140</v>
      </c>
      <c r="EB2" s="201" t="s">
        <v>193</v>
      </c>
      <c r="EC2" s="201" t="s">
        <v>189</v>
      </c>
      <c r="ED2" s="201" t="s">
        <v>194</v>
      </c>
      <c r="EE2" s="201" t="s">
        <v>190</v>
      </c>
      <c r="EF2" s="201" t="s">
        <v>195</v>
      </c>
      <c r="EG2" s="201" t="s">
        <v>191</v>
      </c>
      <c r="EH2" s="201" t="s">
        <v>196</v>
      </c>
      <c r="EI2" s="201" t="s">
        <v>197</v>
      </c>
      <c r="EJ2" s="201" t="s">
        <v>192</v>
      </c>
      <c r="EK2" s="201" t="s">
        <v>50</v>
      </c>
      <c r="EL2" s="201" t="s">
        <v>55</v>
      </c>
      <c r="EM2" s="201" t="s">
        <v>51</v>
      </c>
      <c r="EN2" s="203" t="s">
        <v>38</v>
      </c>
      <c r="EO2" s="203" t="s">
        <v>140</v>
      </c>
      <c r="EP2" s="203" t="s">
        <v>193</v>
      </c>
      <c r="EQ2" s="203" t="s">
        <v>189</v>
      </c>
      <c r="ER2" s="203" t="s">
        <v>194</v>
      </c>
      <c r="ES2" s="203" t="s">
        <v>190</v>
      </c>
      <c r="ET2" s="203" t="s">
        <v>195</v>
      </c>
      <c r="EU2" s="203" t="s">
        <v>191</v>
      </c>
      <c r="EV2" s="203" t="s">
        <v>196</v>
      </c>
      <c r="EW2" s="203" t="s">
        <v>197</v>
      </c>
      <c r="EX2" s="203" t="s">
        <v>192</v>
      </c>
      <c r="EY2" s="203" t="s">
        <v>50</v>
      </c>
      <c r="EZ2" s="203" t="s">
        <v>55</v>
      </c>
      <c r="FA2" s="203" t="s">
        <v>51</v>
      </c>
      <c r="FB2" s="201" t="s">
        <v>38</v>
      </c>
      <c r="FC2" s="201" t="s">
        <v>140</v>
      </c>
      <c r="FD2" s="201" t="s">
        <v>193</v>
      </c>
      <c r="FE2" s="201" t="s">
        <v>189</v>
      </c>
      <c r="FF2" s="201" t="s">
        <v>194</v>
      </c>
      <c r="FG2" s="201" t="s">
        <v>190</v>
      </c>
      <c r="FH2" s="201" t="s">
        <v>195</v>
      </c>
      <c r="FI2" s="201" t="s">
        <v>191</v>
      </c>
      <c r="FJ2" s="201" t="s">
        <v>196</v>
      </c>
      <c r="FK2" s="201" t="s">
        <v>197</v>
      </c>
      <c r="FL2" s="201" t="s">
        <v>192</v>
      </c>
      <c r="FM2" s="201" t="s">
        <v>50</v>
      </c>
      <c r="FN2" s="201" t="s">
        <v>55</v>
      </c>
      <c r="FO2" s="201" t="s">
        <v>51</v>
      </c>
      <c r="FP2" s="203" t="s">
        <v>38</v>
      </c>
      <c r="FQ2" s="203" t="s">
        <v>140</v>
      </c>
      <c r="FR2" s="203" t="s">
        <v>193</v>
      </c>
      <c r="FS2" s="203" t="s">
        <v>189</v>
      </c>
      <c r="FT2" s="203" t="s">
        <v>194</v>
      </c>
      <c r="FU2" s="203" t="s">
        <v>190</v>
      </c>
      <c r="FV2" s="203" t="s">
        <v>195</v>
      </c>
      <c r="FW2" s="203" t="s">
        <v>191</v>
      </c>
      <c r="FX2" s="203" t="s">
        <v>196</v>
      </c>
      <c r="FY2" s="203" t="s">
        <v>197</v>
      </c>
      <c r="FZ2" s="203" t="s">
        <v>192</v>
      </c>
      <c r="GA2" s="203" t="s">
        <v>50</v>
      </c>
      <c r="GB2" s="203" t="s">
        <v>55</v>
      </c>
      <c r="GC2" s="203" t="s">
        <v>51</v>
      </c>
      <c r="GD2" s="201" t="s">
        <v>38</v>
      </c>
      <c r="GE2" s="201" t="s">
        <v>140</v>
      </c>
      <c r="GF2" s="201" t="s">
        <v>193</v>
      </c>
      <c r="GG2" s="201" t="s">
        <v>189</v>
      </c>
      <c r="GH2" s="201" t="s">
        <v>194</v>
      </c>
      <c r="GI2" s="201" t="s">
        <v>190</v>
      </c>
      <c r="GJ2" s="201" t="s">
        <v>195</v>
      </c>
      <c r="GK2" s="201" t="s">
        <v>191</v>
      </c>
      <c r="GL2" s="201" t="s">
        <v>196</v>
      </c>
      <c r="GM2" s="201" t="s">
        <v>197</v>
      </c>
      <c r="GN2" s="201" t="s">
        <v>192</v>
      </c>
      <c r="GO2" s="201" t="s">
        <v>50</v>
      </c>
      <c r="GP2" s="201" t="s">
        <v>55</v>
      </c>
      <c r="GQ2" s="201" t="s">
        <v>51</v>
      </c>
      <c r="GR2" s="203" t="s">
        <v>38</v>
      </c>
      <c r="GS2" s="203" t="s">
        <v>140</v>
      </c>
      <c r="GT2" s="203" t="s">
        <v>193</v>
      </c>
      <c r="GU2" s="203" t="s">
        <v>189</v>
      </c>
      <c r="GV2" s="203" t="s">
        <v>194</v>
      </c>
      <c r="GW2" s="203" t="s">
        <v>190</v>
      </c>
      <c r="GX2" s="203" t="s">
        <v>195</v>
      </c>
      <c r="GY2" s="203" t="s">
        <v>191</v>
      </c>
      <c r="GZ2" s="203" t="s">
        <v>196</v>
      </c>
      <c r="HA2" s="203" t="s">
        <v>197</v>
      </c>
      <c r="HB2" s="203" t="s">
        <v>192</v>
      </c>
      <c r="HC2" s="203" t="s">
        <v>50</v>
      </c>
      <c r="HD2" s="203" t="s">
        <v>55</v>
      </c>
      <c r="HE2" s="203" t="s">
        <v>51</v>
      </c>
      <c r="HF2" s="201" t="s">
        <v>38</v>
      </c>
      <c r="HG2" s="201" t="s">
        <v>140</v>
      </c>
      <c r="HH2" s="201" t="s">
        <v>193</v>
      </c>
      <c r="HI2" s="201" t="s">
        <v>189</v>
      </c>
      <c r="HJ2" s="201" t="s">
        <v>194</v>
      </c>
      <c r="HK2" s="201" t="s">
        <v>190</v>
      </c>
      <c r="HL2" s="201" t="s">
        <v>195</v>
      </c>
      <c r="HM2" s="201" t="s">
        <v>191</v>
      </c>
      <c r="HN2" s="201" t="s">
        <v>196</v>
      </c>
      <c r="HO2" s="201" t="s">
        <v>197</v>
      </c>
      <c r="HP2" s="201" t="s">
        <v>192</v>
      </c>
      <c r="HQ2" s="201" t="s">
        <v>50</v>
      </c>
      <c r="HR2" s="201" t="s">
        <v>55</v>
      </c>
      <c r="HS2" s="201" t="s">
        <v>51</v>
      </c>
      <c r="HT2" s="203" t="s">
        <v>38</v>
      </c>
      <c r="HU2" s="203" t="s">
        <v>140</v>
      </c>
      <c r="HV2" s="203" t="s">
        <v>193</v>
      </c>
      <c r="HW2" s="203" t="s">
        <v>189</v>
      </c>
      <c r="HX2" s="203" t="s">
        <v>194</v>
      </c>
      <c r="HY2" s="203" t="s">
        <v>190</v>
      </c>
      <c r="HZ2" s="203" t="s">
        <v>195</v>
      </c>
      <c r="IA2" s="203" t="s">
        <v>191</v>
      </c>
      <c r="IB2" s="203" t="s">
        <v>196</v>
      </c>
      <c r="IC2" s="203" t="s">
        <v>197</v>
      </c>
      <c r="ID2" s="203" t="s">
        <v>192</v>
      </c>
      <c r="IE2" s="203" t="s">
        <v>50</v>
      </c>
      <c r="IF2" s="203" t="s">
        <v>55</v>
      </c>
      <c r="IG2" s="203" t="s">
        <v>51</v>
      </c>
      <c r="IH2" s="201" t="s">
        <v>38</v>
      </c>
      <c r="II2" s="201" t="s">
        <v>140</v>
      </c>
      <c r="IJ2" s="201" t="s">
        <v>193</v>
      </c>
      <c r="IK2" s="201" t="s">
        <v>189</v>
      </c>
      <c r="IL2" s="201" t="s">
        <v>194</v>
      </c>
      <c r="IM2" s="201" t="s">
        <v>190</v>
      </c>
      <c r="IN2" s="201" t="s">
        <v>195</v>
      </c>
      <c r="IO2" s="201" t="s">
        <v>191</v>
      </c>
      <c r="IP2" s="201" t="s">
        <v>196</v>
      </c>
      <c r="IQ2" s="201" t="s">
        <v>197</v>
      </c>
      <c r="IR2" s="201" t="s">
        <v>192</v>
      </c>
      <c r="IS2" s="201" t="s">
        <v>50</v>
      </c>
      <c r="IT2" s="201" t="s">
        <v>55</v>
      </c>
      <c r="IU2" s="201" t="s">
        <v>51</v>
      </c>
      <c r="IV2" s="203" t="s">
        <v>38</v>
      </c>
      <c r="IW2" s="203" t="s">
        <v>140</v>
      </c>
      <c r="IX2" s="203" t="s">
        <v>193</v>
      </c>
      <c r="IY2" s="203" t="s">
        <v>189</v>
      </c>
      <c r="IZ2" s="203" t="s">
        <v>194</v>
      </c>
      <c r="JA2" s="203" t="s">
        <v>190</v>
      </c>
      <c r="JB2" s="203" t="s">
        <v>195</v>
      </c>
      <c r="JC2" s="203" t="s">
        <v>191</v>
      </c>
      <c r="JD2" s="203" t="s">
        <v>196</v>
      </c>
      <c r="JE2" s="203" t="s">
        <v>197</v>
      </c>
      <c r="JF2" s="203" t="s">
        <v>192</v>
      </c>
      <c r="JG2" s="203" t="s">
        <v>50</v>
      </c>
      <c r="JH2" s="203" t="s">
        <v>55</v>
      </c>
      <c r="JI2" s="203" t="s">
        <v>51</v>
      </c>
      <c r="JJ2" s="201" t="s">
        <v>38</v>
      </c>
      <c r="JK2" s="201" t="s">
        <v>140</v>
      </c>
      <c r="JL2" s="201" t="s">
        <v>193</v>
      </c>
      <c r="JM2" s="201" t="s">
        <v>189</v>
      </c>
      <c r="JN2" s="201" t="s">
        <v>194</v>
      </c>
      <c r="JO2" s="201" t="s">
        <v>190</v>
      </c>
      <c r="JP2" s="201" t="s">
        <v>195</v>
      </c>
      <c r="JQ2" s="201" t="s">
        <v>191</v>
      </c>
      <c r="JR2" s="201" t="s">
        <v>196</v>
      </c>
      <c r="JS2" s="201" t="s">
        <v>197</v>
      </c>
      <c r="JT2" s="201" t="s">
        <v>192</v>
      </c>
      <c r="JU2" s="201" t="s">
        <v>50</v>
      </c>
      <c r="JV2" s="201" t="s">
        <v>55</v>
      </c>
      <c r="JW2" s="201" t="s">
        <v>51</v>
      </c>
      <c r="JX2" s="203" t="s">
        <v>38</v>
      </c>
      <c r="JY2" s="203" t="s">
        <v>140</v>
      </c>
      <c r="JZ2" s="203" t="s">
        <v>193</v>
      </c>
      <c r="KA2" s="203" t="s">
        <v>189</v>
      </c>
      <c r="KB2" s="203" t="s">
        <v>194</v>
      </c>
      <c r="KC2" s="203" t="s">
        <v>190</v>
      </c>
      <c r="KD2" s="203" t="s">
        <v>195</v>
      </c>
      <c r="KE2" s="203" t="s">
        <v>191</v>
      </c>
      <c r="KF2" s="203" t="s">
        <v>196</v>
      </c>
      <c r="KG2" s="203" t="s">
        <v>197</v>
      </c>
      <c r="KH2" s="203" t="s">
        <v>192</v>
      </c>
      <c r="KI2" s="203" t="s">
        <v>50</v>
      </c>
      <c r="KJ2" s="203" t="s">
        <v>55</v>
      </c>
      <c r="KK2" s="203" t="s">
        <v>51</v>
      </c>
    </row>
    <row r="3" spans="1:297" ht="65.150000000000006" customHeight="1" thickBot="1" x14ac:dyDescent="0.4">
      <c r="A3" s="53" t="s">
        <v>12</v>
      </c>
      <c r="B3" s="196"/>
      <c r="C3" s="196"/>
      <c r="D3" s="196"/>
      <c r="E3" s="193"/>
      <c r="F3" s="210"/>
      <c r="G3" s="212"/>
      <c r="H3" s="212"/>
      <c r="I3" s="214"/>
      <c r="J3" s="204"/>
      <c r="K3" s="204"/>
      <c r="L3" s="204"/>
      <c r="M3" s="204"/>
      <c r="N3" s="204"/>
      <c r="O3" s="204"/>
      <c r="P3" s="204"/>
      <c r="Q3" s="204"/>
      <c r="R3" s="202"/>
      <c r="S3" s="202"/>
      <c r="T3" s="202"/>
      <c r="U3" s="202"/>
      <c r="V3" s="202"/>
      <c r="W3" s="202"/>
      <c r="X3" s="202"/>
      <c r="Y3" s="202"/>
      <c r="Z3" s="202"/>
      <c r="AA3" s="202"/>
      <c r="AB3" s="202"/>
      <c r="AC3" s="202"/>
      <c r="AD3" s="202"/>
      <c r="AE3" s="202"/>
      <c r="AF3" s="204"/>
      <c r="AG3" s="204"/>
      <c r="AH3" s="204"/>
      <c r="AI3" s="204"/>
      <c r="AJ3" s="204"/>
      <c r="AK3" s="204"/>
      <c r="AL3" s="204"/>
      <c r="AM3" s="204"/>
      <c r="AN3" s="204"/>
      <c r="AO3" s="204"/>
      <c r="AP3" s="204"/>
      <c r="AQ3" s="204"/>
      <c r="AR3" s="204"/>
      <c r="AS3" s="204"/>
      <c r="AT3" s="202"/>
      <c r="AU3" s="202"/>
      <c r="AV3" s="202"/>
      <c r="AW3" s="202"/>
      <c r="AX3" s="202"/>
      <c r="AY3" s="202"/>
      <c r="AZ3" s="202"/>
      <c r="BA3" s="202"/>
      <c r="BB3" s="202"/>
      <c r="BC3" s="202"/>
      <c r="BD3" s="202"/>
      <c r="BE3" s="202"/>
      <c r="BF3" s="202"/>
      <c r="BG3" s="202"/>
      <c r="BH3" s="204"/>
      <c r="BI3" s="204"/>
      <c r="BJ3" s="204"/>
      <c r="BK3" s="204"/>
      <c r="BL3" s="204"/>
      <c r="BM3" s="204"/>
      <c r="BN3" s="204"/>
      <c r="BO3" s="204"/>
      <c r="BP3" s="204"/>
      <c r="BQ3" s="204"/>
      <c r="BR3" s="204"/>
      <c r="BS3" s="204"/>
      <c r="BT3" s="204"/>
      <c r="BU3" s="204"/>
      <c r="BV3" s="202"/>
      <c r="BW3" s="202"/>
      <c r="BX3" s="202"/>
      <c r="BY3" s="202"/>
      <c r="BZ3" s="202"/>
      <c r="CA3" s="202"/>
      <c r="CB3" s="202"/>
      <c r="CC3" s="202"/>
      <c r="CD3" s="202"/>
      <c r="CE3" s="202"/>
      <c r="CF3" s="202"/>
      <c r="CG3" s="202"/>
      <c r="CH3" s="202"/>
      <c r="CI3" s="202"/>
      <c r="CJ3" s="204"/>
      <c r="CK3" s="204"/>
      <c r="CL3" s="204"/>
      <c r="CM3" s="204"/>
      <c r="CN3" s="204"/>
      <c r="CO3" s="204"/>
      <c r="CP3" s="204"/>
      <c r="CQ3" s="204"/>
      <c r="CR3" s="204"/>
      <c r="CS3" s="204"/>
      <c r="CT3" s="204"/>
      <c r="CU3" s="204"/>
      <c r="CV3" s="204"/>
      <c r="CW3" s="204"/>
      <c r="CX3" s="202"/>
      <c r="CY3" s="202"/>
      <c r="CZ3" s="202"/>
      <c r="DA3" s="202"/>
      <c r="DB3" s="202"/>
      <c r="DC3" s="202"/>
      <c r="DD3" s="202"/>
      <c r="DE3" s="202"/>
      <c r="DF3" s="202"/>
      <c r="DG3" s="202"/>
      <c r="DH3" s="202"/>
      <c r="DI3" s="202"/>
      <c r="DJ3" s="202"/>
      <c r="DK3" s="202"/>
      <c r="DL3" s="204"/>
      <c r="DM3" s="204"/>
      <c r="DN3" s="204"/>
      <c r="DO3" s="204"/>
      <c r="DP3" s="204"/>
      <c r="DQ3" s="204"/>
      <c r="DR3" s="204"/>
      <c r="DS3" s="204"/>
      <c r="DT3" s="204"/>
      <c r="DU3" s="204"/>
      <c r="DV3" s="204"/>
      <c r="DW3" s="204"/>
      <c r="DX3" s="204"/>
      <c r="DY3" s="204"/>
      <c r="DZ3" s="202"/>
      <c r="EA3" s="202"/>
      <c r="EB3" s="202"/>
      <c r="EC3" s="202"/>
      <c r="ED3" s="202"/>
      <c r="EE3" s="202"/>
      <c r="EF3" s="202"/>
      <c r="EG3" s="202"/>
      <c r="EH3" s="202"/>
      <c r="EI3" s="202"/>
      <c r="EJ3" s="202"/>
      <c r="EK3" s="202"/>
      <c r="EL3" s="202"/>
      <c r="EM3" s="202"/>
      <c r="EN3" s="204"/>
      <c r="EO3" s="204"/>
      <c r="EP3" s="204"/>
      <c r="EQ3" s="204"/>
      <c r="ER3" s="204"/>
      <c r="ES3" s="204"/>
      <c r="ET3" s="204"/>
      <c r="EU3" s="204"/>
      <c r="EV3" s="204"/>
      <c r="EW3" s="204"/>
      <c r="EX3" s="204"/>
      <c r="EY3" s="204"/>
      <c r="EZ3" s="204"/>
      <c r="FA3" s="204"/>
      <c r="FB3" s="202"/>
      <c r="FC3" s="202"/>
      <c r="FD3" s="202"/>
      <c r="FE3" s="202"/>
      <c r="FF3" s="202"/>
      <c r="FG3" s="202"/>
      <c r="FH3" s="202"/>
      <c r="FI3" s="202"/>
      <c r="FJ3" s="202"/>
      <c r="FK3" s="202"/>
      <c r="FL3" s="202"/>
      <c r="FM3" s="202"/>
      <c r="FN3" s="202"/>
      <c r="FO3" s="202"/>
      <c r="FP3" s="204"/>
      <c r="FQ3" s="204"/>
      <c r="FR3" s="204"/>
      <c r="FS3" s="204"/>
      <c r="FT3" s="204"/>
      <c r="FU3" s="204"/>
      <c r="FV3" s="204"/>
      <c r="FW3" s="204"/>
      <c r="FX3" s="204"/>
      <c r="FY3" s="204"/>
      <c r="FZ3" s="204"/>
      <c r="GA3" s="204"/>
      <c r="GB3" s="204"/>
      <c r="GC3" s="204"/>
      <c r="GD3" s="202"/>
      <c r="GE3" s="202"/>
      <c r="GF3" s="202"/>
      <c r="GG3" s="202"/>
      <c r="GH3" s="202"/>
      <c r="GI3" s="202"/>
      <c r="GJ3" s="202"/>
      <c r="GK3" s="202"/>
      <c r="GL3" s="202"/>
      <c r="GM3" s="202"/>
      <c r="GN3" s="202"/>
      <c r="GO3" s="202"/>
      <c r="GP3" s="202"/>
      <c r="GQ3" s="202"/>
      <c r="GR3" s="204"/>
      <c r="GS3" s="204"/>
      <c r="GT3" s="204"/>
      <c r="GU3" s="204"/>
      <c r="GV3" s="204"/>
      <c r="GW3" s="204"/>
      <c r="GX3" s="204"/>
      <c r="GY3" s="204"/>
      <c r="GZ3" s="204"/>
      <c r="HA3" s="204"/>
      <c r="HB3" s="204"/>
      <c r="HC3" s="204"/>
      <c r="HD3" s="204"/>
      <c r="HE3" s="204"/>
      <c r="HF3" s="202"/>
      <c r="HG3" s="202"/>
      <c r="HH3" s="202"/>
      <c r="HI3" s="202"/>
      <c r="HJ3" s="202"/>
      <c r="HK3" s="202"/>
      <c r="HL3" s="202"/>
      <c r="HM3" s="202"/>
      <c r="HN3" s="202"/>
      <c r="HO3" s="202"/>
      <c r="HP3" s="202"/>
      <c r="HQ3" s="202"/>
      <c r="HR3" s="202"/>
      <c r="HS3" s="202"/>
      <c r="HT3" s="204"/>
      <c r="HU3" s="204"/>
      <c r="HV3" s="204"/>
      <c r="HW3" s="204"/>
      <c r="HX3" s="204"/>
      <c r="HY3" s="204"/>
      <c r="HZ3" s="204"/>
      <c r="IA3" s="204"/>
      <c r="IB3" s="204"/>
      <c r="IC3" s="204"/>
      <c r="ID3" s="204"/>
      <c r="IE3" s="204"/>
      <c r="IF3" s="204"/>
      <c r="IG3" s="204"/>
      <c r="IH3" s="202"/>
      <c r="II3" s="202"/>
      <c r="IJ3" s="202"/>
      <c r="IK3" s="202"/>
      <c r="IL3" s="202"/>
      <c r="IM3" s="202"/>
      <c r="IN3" s="202"/>
      <c r="IO3" s="202"/>
      <c r="IP3" s="202"/>
      <c r="IQ3" s="202"/>
      <c r="IR3" s="202"/>
      <c r="IS3" s="202"/>
      <c r="IT3" s="202"/>
      <c r="IU3" s="202"/>
      <c r="IV3" s="204"/>
      <c r="IW3" s="204"/>
      <c r="IX3" s="204"/>
      <c r="IY3" s="204"/>
      <c r="IZ3" s="204"/>
      <c r="JA3" s="204"/>
      <c r="JB3" s="204"/>
      <c r="JC3" s="204"/>
      <c r="JD3" s="204"/>
      <c r="JE3" s="204"/>
      <c r="JF3" s="204"/>
      <c r="JG3" s="204"/>
      <c r="JH3" s="204"/>
      <c r="JI3" s="204"/>
      <c r="JJ3" s="202"/>
      <c r="JK3" s="202"/>
      <c r="JL3" s="202"/>
      <c r="JM3" s="202"/>
      <c r="JN3" s="202"/>
      <c r="JO3" s="202"/>
      <c r="JP3" s="202"/>
      <c r="JQ3" s="202"/>
      <c r="JR3" s="202"/>
      <c r="JS3" s="202"/>
      <c r="JT3" s="202"/>
      <c r="JU3" s="202"/>
      <c r="JV3" s="202"/>
      <c r="JW3" s="202"/>
      <c r="JX3" s="204"/>
      <c r="JY3" s="204"/>
      <c r="JZ3" s="204"/>
      <c r="KA3" s="204"/>
      <c r="KB3" s="204"/>
      <c r="KC3" s="204"/>
      <c r="KD3" s="204"/>
      <c r="KE3" s="204"/>
      <c r="KF3" s="204"/>
      <c r="KG3" s="204"/>
      <c r="KH3" s="204"/>
      <c r="KI3" s="204"/>
      <c r="KJ3" s="204"/>
      <c r="KK3" s="204"/>
    </row>
    <row r="4" spans="1:297" x14ac:dyDescent="0.35">
      <c r="A4" s="79"/>
      <c r="B4" s="79"/>
      <c r="C4" s="79"/>
      <c r="D4" s="79"/>
      <c r="E4" s="81"/>
      <c r="F4" s="82"/>
      <c r="G4" s="82"/>
      <c r="H4" s="82"/>
      <c r="I4" s="82"/>
      <c r="J4" s="82"/>
      <c r="K4" s="78">
        <v>0.5</v>
      </c>
      <c r="L4" s="78">
        <v>0.1</v>
      </c>
      <c r="M4" s="78">
        <v>0.15</v>
      </c>
      <c r="N4" s="78">
        <v>0.1</v>
      </c>
      <c r="O4" s="78">
        <v>0.15</v>
      </c>
      <c r="P4" s="83"/>
      <c r="Q4" s="83"/>
      <c r="R4" s="83"/>
      <c r="S4" s="83"/>
      <c r="T4" s="83"/>
      <c r="U4" s="83"/>
      <c r="V4" s="78">
        <v>0.5</v>
      </c>
      <c r="W4" s="83"/>
      <c r="X4" s="78">
        <v>0.1</v>
      </c>
      <c r="Y4" s="83"/>
      <c r="Z4" s="78">
        <v>0.1</v>
      </c>
      <c r="AA4" s="78">
        <v>0.15</v>
      </c>
      <c r="AB4" s="78">
        <v>0.15</v>
      </c>
      <c r="AC4" s="83"/>
      <c r="AD4" s="83"/>
      <c r="AE4" s="83"/>
      <c r="AF4" s="83"/>
      <c r="AG4" s="83"/>
      <c r="AH4" s="83"/>
      <c r="AI4" s="83"/>
      <c r="AJ4" s="78">
        <f>$V$4</f>
        <v>0.5</v>
      </c>
      <c r="AK4" s="83"/>
      <c r="AL4" s="78">
        <f>$X$4</f>
        <v>0.1</v>
      </c>
      <c r="AM4" s="83"/>
      <c r="AN4" s="78">
        <f>$Z$4</f>
        <v>0.1</v>
      </c>
      <c r="AO4" s="78">
        <f>$AA$4</f>
        <v>0.15</v>
      </c>
      <c r="AP4" s="78">
        <f>$AB$4</f>
        <v>0.15</v>
      </c>
      <c r="AQ4" s="83"/>
      <c r="AR4" s="83"/>
      <c r="AS4" s="83"/>
      <c r="AT4" s="83"/>
      <c r="AU4" s="83"/>
      <c r="AV4" s="83"/>
      <c r="AW4" s="83"/>
      <c r="AX4" s="78">
        <v>0.5</v>
      </c>
      <c r="AY4" s="83"/>
      <c r="AZ4" s="78">
        <v>0.1</v>
      </c>
      <c r="BA4" s="83"/>
      <c r="BB4" s="78">
        <v>0.1</v>
      </c>
      <c r="BC4" s="78">
        <v>0.15</v>
      </c>
      <c r="BD4" s="78">
        <v>0.15</v>
      </c>
      <c r="BE4" s="83"/>
      <c r="BF4" s="83"/>
      <c r="BG4" s="83"/>
      <c r="BH4" s="83"/>
      <c r="BI4" s="83"/>
      <c r="BJ4" s="83"/>
      <c r="BK4" s="83"/>
      <c r="BL4" s="78">
        <f>$V$4</f>
        <v>0.5</v>
      </c>
      <c r="BM4" s="83"/>
      <c r="BN4" s="78">
        <f>$X$4</f>
        <v>0.1</v>
      </c>
      <c r="BO4" s="83"/>
      <c r="BP4" s="78">
        <f>$Z$4</f>
        <v>0.1</v>
      </c>
      <c r="BQ4" s="78">
        <f>$AA$4</f>
        <v>0.15</v>
      </c>
      <c r="BR4" s="78">
        <f>$AB$4</f>
        <v>0.15</v>
      </c>
      <c r="BS4" s="83"/>
      <c r="BT4" s="83"/>
      <c r="BU4" s="83"/>
      <c r="BV4" s="83"/>
      <c r="BW4" s="83"/>
      <c r="BX4" s="83"/>
      <c r="BY4" s="83"/>
      <c r="BZ4" s="78">
        <v>0.5</v>
      </c>
      <c r="CA4" s="83"/>
      <c r="CB4" s="78">
        <v>0.1</v>
      </c>
      <c r="CC4" s="83"/>
      <c r="CD4" s="78">
        <v>0.1</v>
      </c>
      <c r="CE4" s="78">
        <v>0.15</v>
      </c>
      <c r="CF4" s="78">
        <v>0.15</v>
      </c>
      <c r="CG4" s="83"/>
      <c r="CH4" s="83"/>
      <c r="CI4" s="83"/>
      <c r="CJ4" s="83"/>
      <c r="CK4" s="83"/>
      <c r="CL4" s="83"/>
      <c r="CM4" s="83"/>
      <c r="CN4" s="78">
        <f>$V$4</f>
        <v>0.5</v>
      </c>
      <c r="CO4" s="83"/>
      <c r="CP4" s="78">
        <f>$X$4</f>
        <v>0.1</v>
      </c>
      <c r="CQ4" s="83"/>
      <c r="CR4" s="78">
        <f>$Z$4</f>
        <v>0.1</v>
      </c>
      <c r="CS4" s="78">
        <f>$AA$4</f>
        <v>0.15</v>
      </c>
      <c r="CT4" s="78">
        <f>$AB$4</f>
        <v>0.15</v>
      </c>
      <c r="CU4" s="83"/>
      <c r="CV4" s="83"/>
      <c r="CW4" s="83"/>
      <c r="CX4" s="83"/>
      <c r="CY4" s="83"/>
      <c r="CZ4" s="83"/>
      <c r="DA4" s="83"/>
      <c r="DB4" s="78">
        <v>0.5</v>
      </c>
      <c r="DC4" s="83"/>
      <c r="DD4" s="78">
        <v>0.1</v>
      </c>
      <c r="DE4" s="83"/>
      <c r="DF4" s="78">
        <v>0.1</v>
      </c>
      <c r="DG4" s="78">
        <v>0.15</v>
      </c>
      <c r="DH4" s="78">
        <v>0.15</v>
      </c>
      <c r="DI4" s="83"/>
      <c r="DJ4" s="83"/>
      <c r="DK4" s="83"/>
      <c r="DL4" s="83"/>
      <c r="DM4" s="83"/>
      <c r="DN4" s="83"/>
      <c r="DO4" s="83"/>
      <c r="DP4" s="78">
        <f>$V$4</f>
        <v>0.5</v>
      </c>
      <c r="DQ4" s="83"/>
      <c r="DR4" s="78">
        <f>$X$4</f>
        <v>0.1</v>
      </c>
      <c r="DS4" s="83"/>
      <c r="DT4" s="78">
        <f>$Z$4</f>
        <v>0.1</v>
      </c>
      <c r="DU4" s="78">
        <f>$AA$4</f>
        <v>0.15</v>
      </c>
      <c r="DV4" s="78">
        <f>$AB$4</f>
        <v>0.15</v>
      </c>
      <c r="DW4" s="83"/>
      <c r="DX4" s="83"/>
      <c r="DY4" s="83"/>
      <c r="DZ4" s="83"/>
      <c r="EA4" s="83"/>
      <c r="EB4" s="83"/>
      <c r="EC4" s="83"/>
      <c r="ED4" s="78">
        <v>0.5</v>
      </c>
      <c r="EE4" s="83"/>
      <c r="EF4" s="78">
        <v>0.1</v>
      </c>
      <c r="EG4" s="83"/>
      <c r="EH4" s="78">
        <v>0.1</v>
      </c>
      <c r="EI4" s="78">
        <v>0.15</v>
      </c>
      <c r="EJ4" s="78">
        <v>0.15</v>
      </c>
      <c r="EK4" s="83"/>
      <c r="EL4" s="83"/>
      <c r="EM4" s="83"/>
      <c r="EN4" s="83"/>
      <c r="EO4" s="83"/>
      <c r="EP4" s="83"/>
      <c r="EQ4" s="83"/>
      <c r="ER4" s="78">
        <f>$V$4</f>
        <v>0.5</v>
      </c>
      <c r="ES4" s="83"/>
      <c r="ET4" s="78">
        <f>$X$4</f>
        <v>0.1</v>
      </c>
      <c r="EU4" s="83"/>
      <c r="EV4" s="78">
        <f>$Z$4</f>
        <v>0.1</v>
      </c>
      <c r="EW4" s="78">
        <f>$AA$4</f>
        <v>0.15</v>
      </c>
      <c r="EX4" s="78">
        <f>$AB$4</f>
        <v>0.15</v>
      </c>
      <c r="EY4" s="83"/>
      <c r="EZ4" s="83"/>
      <c r="FA4" s="83"/>
      <c r="FB4" s="83"/>
      <c r="FC4" s="83"/>
      <c r="FD4" s="83"/>
      <c r="FE4" s="83"/>
      <c r="FF4" s="78">
        <v>0.5</v>
      </c>
      <c r="FG4" s="83"/>
      <c r="FH4" s="78">
        <v>0.1</v>
      </c>
      <c r="FI4" s="83"/>
      <c r="FJ4" s="78">
        <v>0.1</v>
      </c>
      <c r="FK4" s="78">
        <v>0.15</v>
      </c>
      <c r="FL4" s="78">
        <v>0.15</v>
      </c>
      <c r="FM4" s="83"/>
      <c r="FN4" s="83"/>
      <c r="FO4" s="83"/>
      <c r="FP4" s="83"/>
      <c r="FQ4" s="83"/>
      <c r="FR4" s="83"/>
      <c r="FS4" s="83"/>
      <c r="FT4" s="78">
        <f>$V$4</f>
        <v>0.5</v>
      </c>
      <c r="FU4" s="83"/>
      <c r="FV4" s="78">
        <f>$X$4</f>
        <v>0.1</v>
      </c>
      <c r="FW4" s="83"/>
      <c r="FX4" s="78">
        <f>$Z$4</f>
        <v>0.1</v>
      </c>
      <c r="FY4" s="78">
        <f>$AA$4</f>
        <v>0.15</v>
      </c>
      <c r="FZ4" s="78">
        <f>$AB$4</f>
        <v>0.15</v>
      </c>
      <c r="GA4" s="83"/>
      <c r="GB4" s="83"/>
      <c r="GC4" s="83"/>
      <c r="GD4" s="83"/>
      <c r="GE4" s="83"/>
      <c r="GF4" s="83"/>
      <c r="GG4" s="83"/>
      <c r="GH4" s="78">
        <v>0.5</v>
      </c>
      <c r="GI4" s="83"/>
      <c r="GJ4" s="78">
        <v>0.1</v>
      </c>
      <c r="GK4" s="83"/>
      <c r="GL4" s="78">
        <v>0.1</v>
      </c>
      <c r="GM4" s="78">
        <v>0.15</v>
      </c>
      <c r="GN4" s="78">
        <v>0.15</v>
      </c>
      <c r="GO4" s="83"/>
      <c r="GP4" s="83"/>
      <c r="GQ4" s="83"/>
      <c r="GR4" s="83"/>
      <c r="GS4" s="83"/>
      <c r="GT4" s="83"/>
      <c r="GU4" s="83"/>
      <c r="GV4" s="78">
        <f>$V$4</f>
        <v>0.5</v>
      </c>
      <c r="GW4" s="83"/>
      <c r="GX4" s="78">
        <f>$X$4</f>
        <v>0.1</v>
      </c>
      <c r="GY4" s="83"/>
      <c r="GZ4" s="78">
        <f>$Z$4</f>
        <v>0.1</v>
      </c>
      <c r="HA4" s="78">
        <f>$AA$4</f>
        <v>0.15</v>
      </c>
      <c r="HB4" s="78">
        <f>$AB$4</f>
        <v>0.15</v>
      </c>
      <c r="HC4" s="83"/>
      <c r="HD4" s="83"/>
      <c r="HE4" s="83"/>
      <c r="HF4" s="83"/>
      <c r="HG4" s="83"/>
      <c r="HH4" s="83"/>
      <c r="HI4" s="83"/>
      <c r="HJ4" s="78">
        <v>0.5</v>
      </c>
      <c r="HK4" s="83"/>
      <c r="HL4" s="78">
        <v>0.1</v>
      </c>
      <c r="HM4" s="83"/>
      <c r="HN4" s="78">
        <v>0.1</v>
      </c>
      <c r="HO4" s="78">
        <v>0.15</v>
      </c>
      <c r="HP4" s="78">
        <v>0.15</v>
      </c>
      <c r="HQ4" s="83"/>
      <c r="HR4" s="83"/>
      <c r="HS4" s="83"/>
      <c r="HT4" s="83"/>
      <c r="HU4" s="83"/>
      <c r="HV4" s="83"/>
      <c r="HW4" s="83"/>
      <c r="HX4" s="78">
        <f>$V$4</f>
        <v>0.5</v>
      </c>
      <c r="HY4" s="83"/>
      <c r="HZ4" s="78">
        <f>$X$4</f>
        <v>0.1</v>
      </c>
      <c r="IA4" s="83"/>
      <c r="IB4" s="78">
        <f>$Z$4</f>
        <v>0.1</v>
      </c>
      <c r="IC4" s="78">
        <f>$AA$4</f>
        <v>0.15</v>
      </c>
      <c r="ID4" s="78">
        <f>$AB$4</f>
        <v>0.15</v>
      </c>
      <c r="IE4" s="83"/>
      <c r="IF4" s="83"/>
      <c r="IG4" s="83"/>
      <c r="IH4" s="83"/>
      <c r="II4" s="83"/>
      <c r="IJ4" s="83"/>
      <c r="IK4" s="83"/>
      <c r="IL4" s="78">
        <v>0.5</v>
      </c>
      <c r="IM4" s="83"/>
      <c r="IN4" s="78">
        <v>0.1</v>
      </c>
      <c r="IO4" s="83"/>
      <c r="IP4" s="78">
        <v>0.1</v>
      </c>
      <c r="IQ4" s="78">
        <v>0.15</v>
      </c>
      <c r="IR4" s="78">
        <v>0.15</v>
      </c>
      <c r="IS4" s="83"/>
      <c r="IT4" s="83"/>
      <c r="IU4" s="83"/>
      <c r="IV4" s="83"/>
      <c r="IW4" s="83"/>
      <c r="IX4" s="83"/>
      <c r="IY4" s="83"/>
      <c r="IZ4" s="78">
        <f>$V$4</f>
        <v>0.5</v>
      </c>
      <c r="JA4" s="83"/>
      <c r="JB4" s="78">
        <f>$X$4</f>
        <v>0.1</v>
      </c>
      <c r="JC4" s="83"/>
      <c r="JD4" s="78">
        <f>$Z$4</f>
        <v>0.1</v>
      </c>
      <c r="JE4" s="78">
        <f>$AA$4</f>
        <v>0.15</v>
      </c>
      <c r="JF4" s="78">
        <f>$AB$4</f>
        <v>0.15</v>
      </c>
      <c r="JG4" s="83"/>
      <c r="JH4" s="83"/>
      <c r="JI4" s="83"/>
      <c r="JJ4" s="83"/>
      <c r="JK4" s="83"/>
      <c r="JL4" s="83"/>
      <c r="JM4" s="83"/>
      <c r="JN4" s="78">
        <v>0.5</v>
      </c>
      <c r="JO4" s="83"/>
      <c r="JP4" s="78">
        <v>0.1</v>
      </c>
      <c r="JQ4" s="83"/>
      <c r="JR4" s="78">
        <v>0.1</v>
      </c>
      <c r="JS4" s="78">
        <v>0.15</v>
      </c>
      <c r="JT4" s="78">
        <v>0.15</v>
      </c>
      <c r="JU4" s="83"/>
      <c r="JV4" s="83"/>
      <c r="JW4" s="83"/>
      <c r="JX4" s="83"/>
      <c r="JY4" s="83"/>
      <c r="JZ4" s="83"/>
      <c r="KA4" s="83"/>
      <c r="KB4" s="78">
        <f>$V$4</f>
        <v>0.5</v>
      </c>
      <c r="KC4" s="83"/>
      <c r="KD4" s="78">
        <f>$X$4</f>
        <v>0.1</v>
      </c>
      <c r="KE4" s="83"/>
      <c r="KF4" s="78">
        <f>$Z$4</f>
        <v>0.1</v>
      </c>
      <c r="KG4" s="78">
        <f>$AA$4</f>
        <v>0.15</v>
      </c>
      <c r="KH4" s="78">
        <f>$AB$4</f>
        <v>0.15</v>
      </c>
      <c r="KI4" s="83"/>
      <c r="KJ4" s="83"/>
      <c r="KK4" s="83"/>
    </row>
    <row r="5" spans="1:297" x14ac:dyDescent="0.35">
      <c r="A5" s="132">
        <v>1</v>
      </c>
      <c r="B5" s="157"/>
      <c r="C5" s="157"/>
      <c r="D5" s="157"/>
      <c r="E5" s="72"/>
      <c r="F5" s="96"/>
      <c r="G5" s="96"/>
      <c r="H5" s="96"/>
      <c r="I5" s="96"/>
      <c r="J5" s="63"/>
      <c r="K5" s="62"/>
      <c r="L5" s="63"/>
      <c r="M5" s="63"/>
      <c r="N5" s="63"/>
      <c r="O5" s="63"/>
      <c r="P5" s="63"/>
      <c r="Q5" s="133"/>
      <c r="R5" s="5"/>
      <c r="S5" s="5"/>
      <c r="T5" s="5"/>
      <c r="U5" s="5"/>
      <c r="V5" s="5"/>
      <c r="W5" s="1"/>
      <c r="X5" s="1"/>
      <c r="Y5" s="1"/>
      <c r="Z5" s="1"/>
      <c r="AA5" s="1"/>
      <c r="AB5" s="1"/>
      <c r="AC5" s="1"/>
      <c r="AD5" s="1"/>
      <c r="AE5" s="1"/>
      <c r="AF5" s="63"/>
      <c r="AG5" s="63"/>
      <c r="AH5" s="63"/>
      <c r="AI5" s="63"/>
      <c r="AJ5" s="63"/>
      <c r="AK5" s="63"/>
      <c r="AL5" s="63"/>
      <c r="AM5" s="63"/>
      <c r="AN5" s="63"/>
      <c r="AO5" s="63"/>
      <c r="AP5" s="63"/>
      <c r="AQ5" s="63"/>
      <c r="AR5" s="63"/>
      <c r="AS5" s="63"/>
      <c r="AT5" s="1"/>
      <c r="AU5" s="1"/>
      <c r="AV5" s="1"/>
      <c r="AW5" s="1"/>
      <c r="AX5" s="1"/>
      <c r="AY5" s="1"/>
      <c r="AZ5" s="1"/>
      <c r="BA5" s="1"/>
      <c r="BB5" s="1"/>
      <c r="BC5" s="1"/>
      <c r="BD5" s="1"/>
      <c r="BE5" s="1"/>
      <c r="BF5" s="1"/>
      <c r="BG5" s="1"/>
      <c r="BH5" s="63"/>
      <c r="BI5" s="63"/>
      <c r="BJ5" s="63"/>
      <c r="BK5" s="63"/>
      <c r="BL5" s="63"/>
      <c r="BM5" s="63"/>
      <c r="BN5" s="63"/>
      <c r="BO5" s="63"/>
      <c r="BP5" s="63"/>
      <c r="BQ5" s="63"/>
      <c r="BR5" s="63"/>
      <c r="BS5" s="63"/>
      <c r="BT5" s="63"/>
      <c r="BU5" s="63"/>
      <c r="BV5" s="1"/>
      <c r="BW5" s="1"/>
      <c r="BX5" s="1"/>
      <c r="BY5" s="1"/>
      <c r="BZ5" s="1"/>
      <c r="CA5" s="1"/>
      <c r="CB5" s="1"/>
      <c r="CC5" s="1"/>
      <c r="CD5" s="1"/>
      <c r="CE5" s="1"/>
      <c r="CF5" s="1"/>
      <c r="CG5" s="1"/>
      <c r="CH5" s="1"/>
      <c r="CI5" s="1"/>
      <c r="CJ5" s="63"/>
      <c r="CK5" s="63"/>
      <c r="CL5" s="63"/>
      <c r="CM5" s="63"/>
      <c r="CN5" s="63"/>
      <c r="CO5" s="63"/>
      <c r="CP5" s="63"/>
      <c r="CQ5" s="63"/>
      <c r="CR5" s="63"/>
      <c r="CS5" s="63"/>
      <c r="CT5" s="63"/>
      <c r="CU5" s="63"/>
      <c r="CV5" s="63"/>
      <c r="CW5" s="63"/>
      <c r="CX5" s="1"/>
      <c r="CY5" s="1"/>
      <c r="CZ5" s="1"/>
      <c r="DA5" s="1"/>
      <c r="DB5" s="1"/>
      <c r="DC5" s="1"/>
      <c r="DD5" s="1"/>
      <c r="DE5" s="1"/>
      <c r="DF5" s="1"/>
      <c r="DG5" s="1"/>
      <c r="DH5" s="1"/>
      <c r="DI5" s="1"/>
      <c r="DJ5" s="1"/>
      <c r="DK5" s="1"/>
      <c r="DL5" s="63"/>
      <c r="DM5" s="63"/>
      <c r="DN5" s="63"/>
      <c r="DO5" s="63"/>
      <c r="DP5" s="63"/>
      <c r="DQ5" s="63"/>
      <c r="DR5" s="63"/>
      <c r="DS5" s="63"/>
      <c r="DT5" s="63"/>
      <c r="DU5" s="63"/>
      <c r="DV5" s="63"/>
      <c r="DW5" s="63"/>
      <c r="DX5" s="63"/>
      <c r="DY5" s="63"/>
      <c r="DZ5" s="1"/>
      <c r="EA5" s="1"/>
      <c r="EB5" s="1"/>
      <c r="EC5" s="1"/>
      <c r="ED5" s="1"/>
      <c r="EE5" s="1"/>
      <c r="EF5" s="1"/>
      <c r="EG5" s="1"/>
      <c r="EH5" s="1"/>
      <c r="EI5" s="1"/>
      <c r="EJ5" s="1"/>
      <c r="EK5" s="1"/>
      <c r="EL5" s="1"/>
      <c r="EM5" s="1"/>
      <c r="EN5" s="63"/>
      <c r="EO5" s="63"/>
      <c r="EP5" s="63"/>
      <c r="EQ5" s="63"/>
      <c r="ER5" s="63"/>
      <c r="ES5" s="63"/>
      <c r="ET5" s="63"/>
      <c r="EU5" s="63"/>
      <c r="EV5" s="63"/>
      <c r="EW5" s="63"/>
      <c r="EX5" s="63"/>
      <c r="EY5" s="63"/>
      <c r="EZ5" s="63"/>
      <c r="FA5" s="63"/>
      <c r="FB5" s="5"/>
      <c r="FC5" s="1"/>
      <c r="FD5" s="1"/>
      <c r="FE5" s="1"/>
      <c r="FF5" s="1"/>
      <c r="FG5" s="1"/>
      <c r="FH5" s="1"/>
      <c r="FI5" s="1"/>
      <c r="FJ5" s="1"/>
      <c r="FK5" s="1"/>
      <c r="FL5" s="1"/>
      <c r="FM5" s="1"/>
      <c r="FN5" s="1"/>
      <c r="FO5" s="1"/>
      <c r="FP5" s="63"/>
      <c r="FQ5" s="63"/>
      <c r="FR5" s="63"/>
      <c r="FS5" s="63"/>
      <c r="FT5" s="63"/>
      <c r="FU5" s="63"/>
      <c r="FV5" s="63"/>
      <c r="FW5" s="63"/>
      <c r="FX5" s="63"/>
      <c r="FY5" s="63"/>
      <c r="FZ5" s="63"/>
      <c r="GA5" s="63"/>
      <c r="GB5" s="63"/>
      <c r="GC5" s="63"/>
      <c r="GD5" s="1"/>
      <c r="GE5" s="1"/>
      <c r="GF5" s="1"/>
      <c r="GG5" s="1"/>
      <c r="GH5" s="1"/>
      <c r="GI5" s="1"/>
      <c r="GJ5" s="1"/>
      <c r="GK5" s="1"/>
      <c r="GL5" s="1"/>
      <c r="GM5" s="1"/>
      <c r="GN5" s="1"/>
      <c r="GO5" s="1"/>
      <c r="GP5" s="1"/>
      <c r="GQ5" s="1"/>
      <c r="GR5" s="63"/>
      <c r="GS5" s="63"/>
      <c r="GT5" s="63"/>
      <c r="GU5" s="63"/>
      <c r="GV5" s="63"/>
      <c r="GW5" s="63"/>
      <c r="GX5" s="63"/>
      <c r="GY5" s="63"/>
      <c r="GZ5" s="63"/>
      <c r="HA5" s="63"/>
      <c r="HB5" s="63"/>
      <c r="HC5" s="63"/>
      <c r="HD5" s="63"/>
      <c r="HE5" s="63"/>
      <c r="HF5" s="1"/>
      <c r="HG5" s="1"/>
      <c r="HH5" s="1"/>
      <c r="HI5" s="1"/>
      <c r="HJ5" s="1"/>
      <c r="HK5" s="1"/>
      <c r="HL5" s="1"/>
      <c r="HM5" s="1"/>
      <c r="HN5" s="1"/>
      <c r="HO5" s="1"/>
      <c r="HP5" s="1"/>
      <c r="HQ5" s="1"/>
      <c r="HR5" s="1"/>
      <c r="HS5" s="1"/>
      <c r="HT5" s="63"/>
      <c r="HU5" s="63"/>
      <c r="HV5" s="63"/>
      <c r="HW5" s="63"/>
      <c r="HX5" s="63"/>
      <c r="HY5" s="63"/>
      <c r="HZ5" s="63"/>
      <c r="IA5" s="63"/>
      <c r="IB5" s="63"/>
      <c r="IC5" s="63"/>
      <c r="ID5" s="63"/>
      <c r="IE5" s="63"/>
      <c r="IF5" s="63"/>
      <c r="IG5" s="63"/>
      <c r="IH5" s="1"/>
      <c r="II5" s="1"/>
      <c r="IJ5" s="1"/>
      <c r="IK5" s="1"/>
      <c r="IL5" s="1"/>
      <c r="IM5" s="1"/>
      <c r="IN5" s="1"/>
      <c r="IO5" s="1"/>
      <c r="IP5" s="1"/>
      <c r="IQ5" s="1"/>
      <c r="IR5" s="1"/>
      <c r="IS5" s="1"/>
      <c r="IT5" s="1"/>
      <c r="IU5" s="1"/>
      <c r="IV5" s="63"/>
      <c r="IW5" s="63"/>
      <c r="IX5" s="63"/>
      <c r="IY5" s="63"/>
      <c r="IZ5" s="63"/>
      <c r="JA5" s="63"/>
      <c r="JB5" s="63"/>
      <c r="JC5" s="63"/>
      <c r="JD5" s="63"/>
      <c r="JE5" s="63"/>
      <c r="JF5" s="63"/>
      <c r="JG5" s="63"/>
      <c r="JH5" s="63"/>
      <c r="JI5" s="63"/>
      <c r="JJ5" s="1"/>
      <c r="JK5" s="1"/>
      <c r="JL5" s="1"/>
      <c r="JM5" s="1"/>
      <c r="JN5" s="1"/>
      <c r="JO5" s="1"/>
      <c r="JP5" s="1"/>
      <c r="JQ5" s="1"/>
      <c r="JR5" s="1"/>
      <c r="JS5" s="1"/>
      <c r="JT5" s="1"/>
      <c r="JU5" s="1"/>
      <c r="JV5" s="1"/>
      <c r="JW5" s="1"/>
      <c r="JX5" s="63"/>
      <c r="JY5" s="63"/>
      <c r="JZ5" s="63"/>
      <c r="KA5" s="63"/>
      <c r="KB5" s="63"/>
      <c r="KC5" s="63"/>
      <c r="KD5" s="63"/>
      <c r="KE5" s="63"/>
      <c r="KF5" s="63"/>
      <c r="KG5" s="63"/>
      <c r="KH5" s="63"/>
      <c r="KI5" s="63"/>
      <c r="KJ5" s="63"/>
      <c r="KK5" s="63"/>
    </row>
    <row r="6" spans="1:297" x14ac:dyDescent="0.35">
      <c r="A6" s="131">
        <v>2</v>
      </c>
      <c r="B6" s="170">
        <f>'BVEM Scorecard'!B5</f>
        <v>0</v>
      </c>
      <c r="C6" s="170">
        <f>'BVEM Scorecard'!C5</f>
        <v>0</v>
      </c>
      <c r="D6" s="152">
        <v>11</v>
      </c>
      <c r="E6" s="72" t="str">
        <f>'BVEM Scorecard'!F5</f>
        <v>Gas</v>
      </c>
      <c r="F6" s="96">
        <f t="shared" ref="F6:F7" si="0">Q6</f>
        <v>0</v>
      </c>
      <c r="G6" s="96">
        <f t="shared" ref="G6:G7" si="1">P6/5</f>
        <v>0</v>
      </c>
      <c r="H6" s="96">
        <f t="shared" ref="H6" si="2">IFERROR(SUM(AE6,AS6,BG6,BU6,CI6,CW6,DK6,DY6,EM6,FA6,FO6,GC6,GQ6,HE6,HS6,IG6,IU6,JI6,JW6,KK6),0)</f>
        <v>0</v>
      </c>
      <c r="I6" s="96">
        <f t="shared" ref="I6:I7" si="3">IFERROR(SUM(AC6,AQ6,BE6,BS6,CG6,CU6,DI6,DW6,EK6,EY6,FM6,GA6,GO6,HC6,HQ6,IE6,IS6,JG6,JU6,KI6)/SUM(R6,AF6,AT6,BH6,BV6,CJ6,CX6,DL6,DZ6,EN6,FB6,FP6,GD6,GR6,HF6,HT6,IH6,IV6,JJ6,JX6)/5,0)</f>
        <v>0</v>
      </c>
      <c r="J6" s="62"/>
      <c r="K6" s="62"/>
      <c r="L6" s="62"/>
      <c r="M6" s="62"/>
      <c r="N6" s="62"/>
      <c r="O6" s="62"/>
      <c r="P6" s="62"/>
      <c r="Q6" s="95"/>
      <c r="R6" s="5"/>
      <c r="S6" s="5"/>
      <c r="T6" s="5"/>
      <c r="U6" s="5"/>
      <c r="V6" s="5"/>
      <c r="W6" s="5"/>
      <c r="X6" s="5"/>
      <c r="Y6" s="5"/>
      <c r="Z6" s="5"/>
      <c r="AA6" s="5"/>
      <c r="AB6" s="5"/>
      <c r="AC6" s="5"/>
      <c r="AD6" s="5"/>
      <c r="AE6" s="5"/>
      <c r="AF6" s="62"/>
      <c r="AG6" s="62"/>
      <c r="AH6" s="62"/>
      <c r="AI6" s="62"/>
      <c r="AJ6" s="62"/>
      <c r="AK6" s="62"/>
      <c r="AL6" s="62"/>
      <c r="AM6" s="62"/>
      <c r="AN6" s="62"/>
      <c r="AO6" s="62"/>
      <c r="AP6" s="62"/>
      <c r="AQ6" s="62"/>
      <c r="AR6" s="62"/>
      <c r="AS6" s="62"/>
      <c r="AT6" s="5"/>
      <c r="AU6" s="5"/>
      <c r="AV6" s="5"/>
      <c r="AW6" s="5"/>
      <c r="AX6" s="5"/>
      <c r="AY6" s="5"/>
      <c r="AZ6" s="5"/>
      <c r="BA6" s="5"/>
      <c r="BB6" s="5"/>
      <c r="BC6" s="5"/>
      <c r="BD6" s="5"/>
      <c r="BE6" s="5"/>
      <c r="BF6" s="5"/>
      <c r="BG6" s="5"/>
      <c r="BH6" s="62"/>
      <c r="BI6" s="62"/>
      <c r="BJ6" s="62"/>
      <c r="BK6" s="62"/>
      <c r="BL6" s="62"/>
      <c r="BM6" s="62"/>
      <c r="BN6" s="62"/>
      <c r="BO6" s="62"/>
      <c r="BP6" s="62"/>
      <c r="BQ6" s="62"/>
      <c r="BR6" s="62"/>
      <c r="BS6" s="62"/>
      <c r="BT6" s="62"/>
      <c r="BU6" s="62"/>
      <c r="BV6" s="5"/>
      <c r="BW6" s="5"/>
      <c r="BX6" s="5"/>
      <c r="BY6" s="5"/>
      <c r="BZ6" s="5"/>
      <c r="CA6" s="5"/>
      <c r="CB6" s="5"/>
      <c r="CC6" s="5"/>
      <c r="CD6" s="5"/>
      <c r="CE6" s="5"/>
      <c r="CF6" s="5"/>
      <c r="CG6" s="5"/>
      <c r="CH6" s="5"/>
      <c r="CI6" s="5"/>
      <c r="CJ6" s="62"/>
      <c r="CK6" s="62"/>
      <c r="CL6" s="62"/>
      <c r="CM6" s="62"/>
      <c r="CN6" s="62"/>
      <c r="CO6" s="62"/>
      <c r="CP6" s="62"/>
      <c r="CQ6" s="62"/>
      <c r="CR6" s="62"/>
      <c r="CS6" s="62"/>
      <c r="CT6" s="62"/>
      <c r="CU6" s="62"/>
      <c r="CV6" s="62"/>
      <c r="CW6" s="62"/>
      <c r="CX6" s="5"/>
      <c r="CY6" s="5"/>
      <c r="CZ6" s="5"/>
      <c r="DA6" s="5"/>
      <c r="DB6" s="5"/>
      <c r="DC6" s="5"/>
      <c r="DD6" s="5"/>
      <c r="DE6" s="5"/>
      <c r="DF6" s="5"/>
      <c r="DG6" s="5"/>
      <c r="DH6" s="5"/>
      <c r="DI6" s="5"/>
      <c r="DJ6" s="5"/>
      <c r="DK6" s="5"/>
      <c r="DL6" s="62"/>
      <c r="DM6" s="62"/>
      <c r="DN6" s="62"/>
      <c r="DO6" s="62"/>
      <c r="DP6" s="62"/>
      <c r="DQ6" s="62"/>
      <c r="DR6" s="62"/>
      <c r="DS6" s="62"/>
      <c r="DT6" s="62"/>
      <c r="DU6" s="62"/>
      <c r="DV6" s="62"/>
      <c r="DW6" s="62"/>
      <c r="DX6" s="62"/>
      <c r="DY6" s="62"/>
      <c r="DZ6" s="5"/>
      <c r="EA6" s="5"/>
      <c r="EB6" s="5"/>
      <c r="EC6" s="5"/>
      <c r="ED6" s="5"/>
      <c r="EE6" s="5"/>
      <c r="EF6" s="5"/>
      <c r="EG6" s="5"/>
      <c r="EH6" s="5"/>
      <c r="EI6" s="5"/>
      <c r="EJ6" s="5"/>
      <c r="EK6" s="5"/>
      <c r="EL6" s="5"/>
      <c r="EM6" s="5"/>
      <c r="EN6" s="62"/>
      <c r="EO6" s="62"/>
      <c r="EP6" s="62"/>
      <c r="EQ6" s="62"/>
      <c r="ER6" s="62"/>
      <c r="ES6" s="62"/>
      <c r="ET6" s="62"/>
      <c r="EU6" s="62"/>
      <c r="EV6" s="62"/>
      <c r="EW6" s="62"/>
      <c r="EX6" s="62"/>
      <c r="EY6" s="62"/>
      <c r="EZ6" s="62"/>
      <c r="FA6" s="62"/>
      <c r="FB6" s="5"/>
      <c r="FC6" s="5"/>
      <c r="FD6" s="5"/>
      <c r="FE6" s="5"/>
      <c r="FF6" s="5"/>
      <c r="FG6" s="5"/>
      <c r="FH6" s="5"/>
      <c r="FI6" s="5"/>
      <c r="FJ6" s="5"/>
      <c r="FK6" s="5"/>
      <c r="FL6" s="5"/>
      <c r="FM6" s="5"/>
      <c r="FN6" s="5"/>
      <c r="FO6" s="5"/>
      <c r="FP6" s="62"/>
      <c r="FQ6" s="62"/>
      <c r="FR6" s="62"/>
      <c r="FS6" s="62"/>
      <c r="FT6" s="62"/>
      <c r="FU6" s="62"/>
      <c r="FV6" s="62"/>
      <c r="FW6" s="62"/>
      <c r="FX6" s="62"/>
      <c r="FY6" s="62"/>
      <c r="FZ6" s="62"/>
      <c r="GA6" s="62"/>
      <c r="GB6" s="62"/>
      <c r="GC6" s="62"/>
      <c r="GD6" s="5"/>
      <c r="GE6" s="5"/>
      <c r="GF6" s="5"/>
      <c r="GG6" s="5"/>
      <c r="GH6" s="5"/>
      <c r="GI6" s="5"/>
      <c r="GJ6" s="5"/>
      <c r="GK6" s="5"/>
      <c r="GL6" s="5"/>
      <c r="GM6" s="5"/>
      <c r="GN6" s="5"/>
      <c r="GO6" s="5"/>
      <c r="GP6" s="5"/>
      <c r="GQ6" s="5"/>
      <c r="GR6" s="62"/>
      <c r="GS6" s="62"/>
      <c r="GT6" s="62"/>
      <c r="GU6" s="62"/>
      <c r="GV6" s="62"/>
      <c r="GW6" s="62"/>
      <c r="GX6" s="62"/>
      <c r="GY6" s="62"/>
      <c r="GZ6" s="62"/>
      <c r="HA6" s="62"/>
      <c r="HB6" s="62"/>
      <c r="HC6" s="62"/>
      <c r="HD6" s="62"/>
      <c r="HE6" s="62"/>
      <c r="HF6" s="5"/>
      <c r="HG6" s="5"/>
      <c r="HH6" s="5"/>
      <c r="HI6" s="5"/>
      <c r="HJ6" s="5"/>
      <c r="HK6" s="5"/>
      <c r="HL6" s="5"/>
      <c r="HM6" s="5"/>
      <c r="HN6" s="5"/>
      <c r="HO6" s="5"/>
      <c r="HP6" s="5"/>
      <c r="HQ6" s="5"/>
      <c r="HR6" s="5"/>
      <c r="HS6" s="5"/>
      <c r="HT6" s="62"/>
      <c r="HU6" s="62"/>
      <c r="HV6" s="62"/>
      <c r="HW6" s="62"/>
      <c r="HX6" s="62"/>
      <c r="HY6" s="62"/>
      <c r="HZ6" s="62"/>
      <c r="IA6" s="62"/>
      <c r="IB6" s="62"/>
      <c r="IC6" s="62"/>
      <c r="ID6" s="62"/>
      <c r="IE6" s="62"/>
      <c r="IF6" s="62"/>
      <c r="IG6" s="62"/>
      <c r="IH6" s="5"/>
      <c r="II6" s="5"/>
      <c r="IJ6" s="5"/>
      <c r="IK6" s="5"/>
      <c r="IL6" s="5"/>
      <c r="IM6" s="5"/>
      <c r="IN6" s="5"/>
      <c r="IO6" s="5"/>
      <c r="IP6" s="5"/>
      <c r="IQ6" s="5"/>
      <c r="IR6" s="5"/>
      <c r="IS6" s="5"/>
      <c r="IT6" s="5"/>
      <c r="IU6" s="5"/>
      <c r="IV6" s="62"/>
      <c r="IW6" s="62"/>
      <c r="IX6" s="62"/>
      <c r="IY6" s="62"/>
      <c r="IZ6" s="62"/>
      <c r="JA6" s="62"/>
      <c r="JB6" s="62"/>
      <c r="JC6" s="62"/>
      <c r="JD6" s="62"/>
      <c r="JE6" s="62"/>
      <c r="JF6" s="62"/>
      <c r="JG6" s="62"/>
      <c r="JH6" s="62"/>
      <c r="JI6" s="62"/>
      <c r="JJ6" s="5"/>
      <c r="JK6" s="5"/>
      <c r="JL6" s="5"/>
      <c r="JM6" s="5"/>
      <c r="JN6" s="5"/>
      <c r="JO6" s="5"/>
      <c r="JP6" s="5"/>
      <c r="JQ6" s="5"/>
      <c r="JR6" s="5"/>
      <c r="JS6" s="5"/>
      <c r="JT6" s="5"/>
      <c r="JU6" s="5"/>
      <c r="JV6" s="5"/>
      <c r="JW6" s="5"/>
      <c r="JX6" s="62"/>
      <c r="JY6" s="62"/>
      <c r="JZ6" s="62"/>
      <c r="KA6" s="62"/>
      <c r="KB6" s="62"/>
      <c r="KC6" s="62"/>
      <c r="KD6" s="62"/>
      <c r="KE6" s="62"/>
      <c r="KF6" s="62"/>
      <c r="KG6" s="62"/>
      <c r="KH6" s="62"/>
      <c r="KI6" s="62"/>
      <c r="KJ6" s="62"/>
      <c r="KK6" s="62"/>
    </row>
    <row r="7" spans="1:297" x14ac:dyDescent="0.35">
      <c r="A7" s="131">
        <v>3</v>
      </c>
      <c r="B7" s="170">
        <f>'BVEM Scorecard'!B6</f>
        <v>0</v>
      </c>
      <c r="C7" s="170">
        <f>'BVEM Scorecard'!C6</f>
        <v>0</v>
      </c>
      <c r="D7" s="152">
        <v>12</v>
      </c>
      <c r="E7" s="72" t="str">
        <f>'BVEM Scorecard'!F6</f>
        <v>Wind</v>
      </c>
      <c r="F7" s="96">
        <f t="shared" si="0"/>
        <v>1</v>
      </c>
      <c r="G7" s="96">
        <f t="shared" si="1"/>
        <v>1</v>
      </c>
      <c r="H7" s="96">
        <f>IFERROR(SUM(AE7,AS7,BG7,BU7,CI7,CW7,DK7,DY7,EM7,FA7,FO7,GC7,GQ7,HE7,HS7,IG7,IU7,JI7,JW7,KK7),0)</f>
        <v>1.0000000000000002</v>
      </c>
      <c r="I7" s="96">
        <f t="shared" si="3"/>
        <v>1</v>
      </c>
      <c r="J7" s="62">
        <v>1</v>
      </c>
      <c r="K7" s="62">
        <v>1</v>
      </c>
      <c r="L7" s="62">
        <v>1</v>
      </c>
      <c r="M7" s="62">
        <v>1</v>
      </c>
      <c r="N7" s="62">
        <v>1</v>
      </c>
      <c r="O7" s="62">
        <v>1</v>
      </c>
      <c r="P7" s="62">
        <f t="shared" ref="P7:P60" si="4">SUM(K7:O7)</f>
        <v>5</v>
      </c>
      <c r="Q7" s="95">
        <f t="shared" ref="Q7" si="5">K$4*K7+L$4*L7+M$4*M7+N$4*N7+O$4*O7</f>
        <v>1</v>
      </c>
      <c r="R7" s="5">
        <v>1</v>
      </c>
      <c r="S7" s="5" t="str">
        <f>'Training Programs'!Y7</f>
        <v>Equipment
Operators</v>
      </c>
      <c r="T7" s="5">
        <v>24</v>
      </c>
      <c r="U7" s="5"/>
      <c r="V7" s="5">
        <v>1</v>
      </c>
      <c r="W7" s="5"/>
      <c r="X7" s="5">
        <v>1</v>
      </c>
      <c r="Y7" s="5"/>
      <c r="Z7" s="5">
        <v>1</v>
      </c>
      <c r="AA7" s="5">
        <v>1</v>
      </c>
      <c r="AB7" s="5">
        <v>1</v>
      </c>
      <c r="AC7" s="5">
        <f>SUM(V7,X7,Z7:AB7)</f>
        <v>5</v>
      </c>
      <c r="AD7" s="5">
        <f>IFERROR(T7/SUM($T7,$AH7,$AV7,$BJ7,$BX7,$CL7,$CZ7,$DN7,$EB7,$EP7,$FD7,$FR7,$GF7,$GT7,$HH7,$HV7,$IJ7,$IX7,$JL7,$JZ7),"")</f>
        <v>9.4488188976377951E-2</v>
      </c>
      <c r="AE7" s="5">
        <f>IFERROR((V$4*V7+X$4*X7+Z$4*Z7+AA$4*AA7+AB$4*AB7)*AD7,"")</f>
        <v>9.4488188976377951E-2</v>
      </c>
      <c r="AF7" s="62">
        <v>1</v>
      </c>
      <c r="AG7" s="62" t="str">
        <f>'Training Programs'!AO7</f>
        <v>Crane Operators</v>
      </c>
      <c r="AH7" s="62">
        <v>15</v>
      </c>
      <c r="AI7" s="62"/>
      <c r="AJ7" s="62">
        <v>1</v>
      </c>
      <c r="AK7" s="62"/>
      <c r="AL7" s="62">
        <v>1</v>
      </c>
      <c r="AM7" s="62"/>
      <c r="AN7" s="62">
        <v>1</v>
      </c>
      <c r="AO7" s="62">
        <v>1</v>
      </c>
      <c r="AP7" s="62">
        <v>1</v>
      </c>
      <c r="AQ7" s="62">
        <f>SUM(AJ7,AL7,AN7:AP7)</f>
        <v>5</v>
      </c>
      <c r="AR7" s="140">
        <f t="shared" ref="AR7" si="6">IFERROR(AH7/SUM($T7,$AH7,$AV7,$BJ7,$BX7,$CL7,$CZ7,$DN7,$EB7,$EP7,$FD7,$FR7,$GF7,$GT7,$HH7,$HV7,$IJ7,$IX7,$JL7,$JZ7),"")</f>
        <v>5.905511811023622E-2</v>
      </c>
      <c r="AS7" s="140">
        <f>IFERROR((AJ$4*AJ7+AL$4*AL7+AN$4*AN7+AO$4*AO7+AP$4*AP7)*AR7,"")</f>
        <v>5.905511811023622E-2</v>
      </c>
      <c r="AT7" s="5">
        <v>1</v>
      </c>
      <c r="AU7" s="5" t="str">
        <f>'Training Programs'!BE7</f>
        <v>Turbine Installers</v>
      </c>
      <c r="AV7" s="5">
        <v>69</v>
      </c>
      <c r="AW7" s="5"/>
      <c r="AX7" s="5">
        <v>1</v>
      </c>
      <c r="AY7" s="5"/>
      <c r="AZ7" s="5">
        <v>1</v>
      </c>
      <c r="BA7" s="5"/>
      <c r="BB7" s="5">
        <v>1</v>
      </c>
      <c r="BC7" s="5">
        <v>1</v>
      </c>
      <c r="BD7" s="5">
        <v>1</v>
      </c>
      <c r="BE7" s="5">
        <f>SUM(AX7,AZ7,BB7:BD7)</f>
        <v>5</v>
      </c>
      <c r="BF7" s="5">
        <f t="shared" ref="BF7" si="7">IFERROR(AV7/SUM($T7,$AH7,$AV7,$BJ7,$BX7,$CL7,$CZ7,$DN7,$EB7,$EP7,$FD7,$FR7,$GF7,$GT7,$HH7,$HV7,$IJ7,$IX7,$JL7,$JZ7),"")</f>
        <v>0.27165354330708663</v>
      </c>
      <c r="BG7" s="5">
        <f>IFERROR((AX$4*AX7+AZ$4*AZ7+BB$4*BB7+BC$4*BC7+BD$4*BD7)*BF7,"")</f>
        <v>0.27165354330708663</v>
      </c>
      <c r="BH7" s="62">
        <v>1</v>
      </c>
      <c r="BI7" s="62" t="str">
        <f>'Training Programs'!BU7</f>
        <v>Turbine Laborer</v>
      </c>
      <c r="BJ7" s="62">
        <v>69</v>
      </c>
      <c r="BK7" s="62"/>
      <c r="BL7" s="62">
        <v>1</v>
      </c>
      <c r="BM7" s="62"/>
      <c r="BN7" s="62">
        <v>1</v>
      </c>
      <c r="BO7" s="62"/>
      <c r="BP7" s="62">
        <v>1</v>
      </c>
      <c r="BQ7" s="62">
        <v>1</v>
      </c>
      <c r="BR7" s="62">
        <v>1</v>
      </c>
      <c r="BS7" s="62">
        <f>SUM(BL7,BN7,BP7:BR7)</f>
        <v>5</v>
      </c>
      <c r="BT7" s="62">
        <f t="shared" ref="BT7" si="8">IFERROR(BJ7/SUM($T7,$AH7,$AV7,$BJ7,$BX7,$CL7,$CZ7,$DN7,$EB7,$EP7,$FD7,$FR7,$GF7,$GT7,$HH7,$HV7,$IJ7,$IX7,$JL7,$JZ7),"")</f>
        <v>0.27165354330708663</v>
      </c>
      <c r="BU7" s="62">
        <f>IFERROR((BL$4*BL7+BN$4*BN7+BP$4*BP7+BQ$4*BQ7+BR$4*BR7)*BT7,"")</f>
        <v>0.27165354330708663</v>
      </c>
      <c r="BV7" s="5">
        <v>1</v>
      </c>
      <c r="BW7" s="5" t="str">
        <f>'Training Programs'!CK7</f>
        <v>Construction Managers</v>
      </c>
      <c r="BX7" s="5">
        <v>21</v>
      </c>
      <c r="BY7" s="5"/>
      <c r="BZ7" s="5">
        <v>1</v>
      </c>
      <c r="CA7" s="5"/>
      <c r="CB7" s="5">
        <v>1</v>
      </c>
      <c r="CC7" s="5"/>
      <c r="CD7" s="5">
        <v>1</v>
      </c>
      <c r="CE7" s="5">
        <v>1</v>
      </c>
      <c r="CF7" s="5">
        <v>1</v>
      </c>
      <c r="CG7" s="5">
        <f>SUM(BZ7,CB7,CD7:CF7)</f>
        <v>5</v>
      </c>
      <c r="CH7" s="5">
        <f t="shared" ref="CH7" si="9">IFERROR(BX7/SUM($T7,$AH7,$AV7,$BJ7,$BX7,$CL7,$CZ7,$DN7,$EB7,$EP7,$FD7,$FR7,$GF7,$GT7,$HH7,$HV7,$IJ7,$IX7,$JL7,$JZ7),"")</f>
        <v>8.2677165354330714E-2</v>
      </c>
      <c r="CI7" s="5">
        <f>IFERROR((BZ$4*BZ7+CB$4*CB7+CD$4*CD7+CE$4*CE7+CF$4*CF7)*CH7,"")</f>
        <v>8.2677165354330714E-2</v>
      </c>
      <c r="CJ7" s="62">
        <v>1</v>
      </c>
      <c r="CK7" s="62" t="str">
        <f>'Training Programs'!DA7</f>
        <v>Electricians</v>
      </c>
      <c r="CL7" s="62">
        <v>12</v>
      </c>
      <c r="CM7" s="62"/>
      <c r="CN7" s="62">
        <v>1</v>
      </c>
      <c r="CO7" s="62"/>
      <c r="CP7" s="62">
        <v>1</v>
      </c>
      <c r="CQ7" s="62"/>
      <c r="CR7" s="62">
        <v>1</v>
      </c>
      <c r="CS7" s="62">
        <v>1</v>
      </c>
      <c r="CT7" s="62">
        <v>1</v>
      </c>
      <c r="CU7" s="62">
        <f>SUM(CN7,CP7,CR7:CT7)</f>
        <v>5</v>
      </c>
      <c r="CV7" s="62">
        <f t="shared" ref="CV7" si="10">IFERROR(CL7/SUM($T7,$AH7,$AV7,$BJ7,$BX7,$CL7,$CZ7,$DN7,$EB7,$EP7,$FD7,$FR7,$GF7,$GT7,$HH7,$HV7,$IJ7,$IX7,$JL7,$JZ7),"")</f>
        <v>4.7244094488188976E-2</v>
      </c>
      <c r="CW7" s="62">
        <f>IFERROR((CN$4*CN7+CP$4*CP7+CR$4*CR7+CS$4*CS7+CT$4*CT7)*CV7,"")</f>
        <v>4.7244094488188976E-2</v>
      </c>
      <c r="CX7" s="5">
        <v>1</v>
      </c>
      <c r="CY7" s="5" t="str">
        <f>'Training Programs'!DQ7</f>
        <v>Apprentice</v>
      </c>
      <c r="CZ7" s="5">
        <v>14</v>
      </c>
      <c r="DA7" s="5"/>
      <c r="DB7" s="5">
        <v>1</v>
      </c>
      <c r="DC7" s="5"/>
      <c r="DD7" s="5">
        <v>1</v>
      </c>
      <c r="DE7" s="5"/>
      <c r="DF7" s="5">
        <v>1</v>
      </c>
      <c r="DG7" s="5">
        <v>1</v>
      </c>
      <c r="DH7" s="5">
        <v>1</v>
      </c>
      <c r="DI7" s="5">
        <f t="shared" ref="DI7" si="11">SUM(DB7,DD7,DF7:DH7)</f>
        <v>5</v>
      </c>
      <c r="DJ7" s="5">
        <f t="shared" ref="DJ7" si="12">IFERROR(CZ7/SUM($T7,$AH7,$AV7,$BJ7,$BX7,$CL7,$CZ7,$DN7,$EB7,$EP7,$FD7,$FR7,$GF7,$GT7,$HH7,$HV7,$IJ7,$IX7,$JL7,$JZ7),"")</f>
        <v>5.5118110236220472E-2</v>
      </c>
      <c r="DK7" s="5">
        <f>IFERROR((DB$4*DB7+DD$4*DD7+DF$4*DF7+DG$4*DG7+DH$4*DH7)*DJ7,"")</f>
        <v>5.5118110236220472E-2</v>
      </c>
      <c r="DL7" s="62">
        <v>1</v>
      </c>
      <c r="DM7" s="62" t="str">
        <f>'Training Programs'!EG7</f>
        <v>Foundation Laborer</v>
      </c>
      <c r="DN7" s="62">
        <v>9</v>
      </c>
      <c r="DO7" s="62"/>
      <c r="DP7" s="62">
        <v>1</v>
      </c>
      <c r="DQ7" s="62"/>
      <c r="DR7" s="62">
        <v>1</v>
      </c>
      <c r="DS7" s="62"/>
      <c r="DT7" s="62">
        <v>1</v>
      </c>
      <c r="DU7" s="62">
        <v>1</v>
      </c>
      <c r="DV7" s="62">
        <v>1</v>
      </c>
      <c r="DW7" s="62">
        <f>SUM(DP7,DR7,DT7:DV7)</f>
        <v>5</v>
      </c>
      <c r="DX7" s="62">
        <f t="shared" ref="DX7" si="13">IFERROR(DN7/SUM($T7,$AH7,$AV7,$BJ7,$BX7,$CL7,$CZ7,$DN7,$EB7,$EP7,$FD7,$FR7,$GF7,$GT7,$HH7,$HV7,$IJ7,$IX7,$JL7,$JZ7),"")</f>
        <v>3.5433070866141732E-2</v>
      </c>
      <c r="DY7" s="62">
        <f>IFERROR((DP$4*DP7+DR$4*DR7+DT$4*DT7+DU$4*DU7+DV$4*DV7)*DX7,"")</f>
        <v>3.5433070866141732E-2</v>
      </c>
      <c r="DZ7" s="5">
        <v>1</v>
      </c>
      <c r="EA7" s="5" t="str">
        <f>'Training Programs'!EW7</f>
        <v>Carpenters</v>
      </c>
      <c r="EB7" s="5">
        <v>9</v>
      </c>
      <c r="EC7" s="5"/>
      <c r="ED7" s="5">
        <v>1</v>
      </c>
      <c r="EE7" s="5"/>
      <c r="EF7" s="5">
        <v>1</v>
      </c>
      <c r="EG7" s="5"/>
      <c r="EH7" s="5">
        <v>1</v>
      </c>
      <c r="EI7" s="5">
        <v>1</v>
      </c>
      <c r="EJ7" s="5">
        <v>1</v>
      </c>
      <c r="EK7" s="5">
        <f t="shared" ref="EK7" si="14">SUM(ED7,EF7,EH7:EJ7)</f>
        <v>5</v>
      </c>
      <c r="EL7" s="5">
        <f t="shared" ref="EL7" si="15">IFERROR(EB7/SUM($T7,$AH7,$AV7,$BJ7,$BX7,$CL7,$CZ7,$DN7,$EB7,$EP7,$FD7,$FR7,$GF7,$GT7,$HH7,$HV7,$IJ7,$IX7,$JL7,$JZ7),"")</f>
        <v>3.5433070866141732E-2</v>
      </c>
      <c r="EM7" s="5">
        <f>IFERROR((ED$4*ED7+EF$4*EF7+EH$4*EH7+EI$4*EI7+EJ$4*EJ7)*EL7,"")</f>
        <v>3.5433070866141732E-2</v>
      </c>
      <c r="EN7" s="62">
        <v>1</v>
      </c>
      <c r="EO7" s="62" t="str">
        <f>'Training Programs'!FM7</f>
        <v>Wind Technician</v>
      </c>
      <c r="EP7" s="62">
        <v>12</v>
      </c>
      <c r="EQ7" s="62"/>
      <c r="ER7" s="62">
        <v>1</v>
      </c>
      <c r="ES7" s="62"/>
      <c r="ET7" s="62">
        <v>1</v>
      </c>
      <c r="EU7" s="62"/>
      <c r="EV7" s="62">
        <v>1</v>
      </c>
      <c r="EW7" s="62">
        <v>1</v>
      </c>
      <c r="EX7" s="62">
        <v>1</v>
      </c>
      <c r="EY7" s="62">
        <f>SUM(ER7,ET7,EV7:EX7)</f>
        <v>5</v>
      </c>
      <c r="EZ7" s="140">
        <f t="shared" ref="EZ7" si="16">IFERROR(EP7/SUM($T7,$AH7,$AV7,$BJ7,$BX7,$CL7,$CZ7,$DN7,$EB7,$EP7,$FD7,$FR7,$GF7,$GT7,$HH7,$HV7,$IJ7,$IX7,$JL7,$JZ7),"")</f>
        <v>4.7244094488188976E-2</v>
      </c>
      <c r="FA7" s="140">
        <f>IFERROR((ER$4*ER7+ET$4*ET7+EV$4*EV7+EW$4*EW7+EX$4*EX7)*EZ7,"")</f>
        <v>4.7244094488188976E-2</v>
      </c>
      <c r="FB7" s="5"/>
      <c r="FC7" s="5"/>
      <c r="FD7" s="5"/>
      <c r="FE7" s="5"/>
      <c r="FF7" s="5"/>
      <c r="FG7" s="5"/>
      <c r="FH7" s="5"/>
      <c r="FI7" s="5"/>
      <c r="FJ7" s="5"/>
      <c r="FK7" s="5"/>
      <c r="FL7" s="5"/>
      <c r="FM7" s="5"/>
      <c r="FN7" s="5"/>
      <c r="FO7" s="5"/>
      <c r="FP7" s="62"/>
      <c r="FQ7" s="62"/>
      <c r="FR7" s="62"/>
      <c r="FS7" s="62"/>
      <c r="FT7" s="62"/>
      <c r="FU7" s="62"/>
      <c r="FV7" s="62"/>
      <c r="FW7" s="62"/>
      <c r="FX7" s="62"/>
      <c r="FY7" s="62"/>
      <c r="FZ7" s="62"/>
      <c r="GA7" s="62"/>
      <c r="GB7" s="62"/>
      <c r="GC7" s="62"/>
      <c r="GD7" s="5"/>
      <c r="GE7" s="5"/>
      <c r="GF7" s="5"/>
      <c r="GG7" s="5"/>
      <c r="GH7" s="5"/>
      <c r="GI7" s="5"/>
      <c r="GJ7" s="5"/>
      <c r="GK7" s="5"/>
      <c r="GL7" s="5"/>
      <c r="GM7" s="5"/>
      <c r="GN7" s="5"/>
      <c r="GO7" s="5"/>
      <c r="GP7" s="5"/>
      <c r="GQ7" s="5"/>
      <c r="GR7" s="62"/>
      <c r="GS7" s="62"/>
      <c r="GT7" s="62"/>
      <c r="GU7" s="62"/>
      <c r="GV7" s="62"/>
      <c r="GW7" s="62"/>
      <c r="GX7" s="62"/>
      <c r="GY7" s="62"/>
      <c r="GZ7" s="62"/>
      <c r="HA7" s="62"/>
      <c r="HB7" s="62"/>
      <c r="HC7" s="62"/>
      <c r="HD7" s="62"/>
      <c r="HE7" s="62"/>
      <c r="HF7" s="5"/>
      <c r="HG7" s="5"/>
      <c r="HH7" s="5"/>
      <c r="HI7" s="5"/>
      <c r="HJ7" s="5"/>
      <c r="HK7" s="5"/>
      <c r="HL7" s="5"/>
      <c r="HM7" s="5"/>
      <c r="HN7" s="5"/>
      <c r="HO7" s="5"/>
      <c r="HP7" s="5"/>
      <c r="HQ7" s="5"/>
      <c r="HR7" s="5"/>
      <c r="HS7" s="5"/>
      <c r="HT7" s="62"/>
      <c r="HU7" s="62"/>
      <c r="HV7" s="62"/>
      <c r="HW7" s="62"/>
      <c r="HX7" s="62"/>
      <c r="HY7" s="62"/>
      <c r="HZ7" s="62"/>
      <c r="IA7" s="62"/>
      <c r="IB7" s="62"/>
      <c r="IC7" s="62"/>
      <c r="ID7" s="62"/>
      <c r="IE7" s="62"/>
      <c r="IF7" s="62"/>
      <c r="IG7" s="62"/>
      <c r="IH7" s="5"/>
      <c r="II7" s="5"/>
      <c r="IJ7" s="5"/>
      <c r="IK7" s="5"/>
      <c r="IL7" s="5"/>
      <c r="IM7" s="5"/>
      <c r="IN7" s="5"/>
      <c r="IO7" s="5"/>
      <c r="IP7" s="5"/>
      <c r="IQ7" s="5"/>
      <c r="IR7" s="5"/>
      <c r="IS7" s="5"/>
      <c r="IT7" s="5"/>
      <c r="IU7" s="5"/>
      <c r="IV7" s="62"/>
      <c r="IW7" s="62"/>
      <c r="IX7" s="62"/>
      <c r="IY7" s="62"/>
      <c r="IZ7" s="62"/>
      <c r="JA7" s="62"/>
      <c r="JB7" s="62"/>
      <c r="JC7" s="62"/>
      <c r="JD7" s="62"/>
      <c r="JE7" s="62"/>
      <c r="JF7" s="62"/>
      <c r="JG7" s="62"/>
      <c r="JH7" s="62"/>
      <c r="JI7" s="62"/>
      <c r="JJ7" s="5"/>
      <c r="JK7" s="5"/>
      <c r="JL7" s="5"/>
      <c r="JM7" s="5"/>
      <c r="JN7" s="5"/>
      <c r="JO7" s="5"/>
      <c r="JP7" s="5"/>
      <c r="JQ7" s="5"/>
      <c r="JR7" s="5"/>
      <c r="JS7" s="5"/>
      <c r="JT7" s="5"/>
      <c r="JU7" s="5"/>
      <c r="JV7" s="5"/>
      <c r="JW7" s="5"/>
      <c r="JX7" s="62"/>
      <c r="JY7" s="62"/>
      <c r="JZ7" s="62"/>
      <c r="KA7" s="62"/>
      <c r="KB7" s="62"/>
      <c r="KC7" s="62"/>
      <c r="KD7" s="62"/>
      <c r="KE7" s="62"/>
      <c r="KF7" s="62"/>
      <c r="KG7" s="62"/>
      <c r="KH7" s="62"/>
      <c r="KI7" s="62"/>
      <c r="KJ7" s="62"/>
      <c r="KK7" s="62"/>
    </row>
    <row r="8" spans="1:297" x14ac:dyDescent="0.35">
      <c r="A8" s="131">
        <v>4</v>
      </c>
      <c r="B8" s="170">
        <f>'BVEM Scorecard'!B7</f>
        <v>0</v>
      </c>
      <c r="C8" s="170">
        <f>'BVEM Scorecard'!C7</f>
        <v>0</v>
      </c>
      <c r="D8" s="152">
        <v>240</v>
      </c>
      <c r="E8" s="72" t="str">
        <f>'BVEM Scorecard'!F7</f>
        <v>Wind</v>
      </c>
      <c r="F8" s="96"/>
      <c r="G8" s="96"/>
      <c r="H8" s="96"/>
      <c r="I8" s="96"/>
      <c r="J8" s="62"/>
      <c r="K8" s="62"/>
      <c r="L8" s="62"/>
      <c r="M8" s="62"/>
      <c r="N8" s="62"/>
      <c r="O8" s="62"/>
      <c r="P8" s="62"/>
      <c r="Q8" s="95"/>
      <c r="R8" s="5"/>
      <c r="S8" s="5"/>
      <c r="T8" s="5"/>
      <c r="U8" s="5"/>
      <c r="V8" s="5"/>
      <c r="W8" s="5"/>
      <c r="X8" s="5"/>
      <c r="Y8" s="5"/>
      <c r="Z8" s="5"/>
      <c r="AA8" s="5"/>
      <c r="AB8" s="5"/>
      <c r="AC8" s="5"/>
      <c r="AD8" s="5"/>
      <c r="AE8" s="5"/>
      <c r="AF8" s="62"/>
      <c r="AG8" s="62"/>
      <c r="AH8" s="62"/>
      <c r="AI8" s="62"/>
      <c r="AJ8" s="62"/>
      <c r="AK8" s="62"/>
      <c r="AL8" s="62"/>
      <c r="AM8" s="62"/>
      <c r="AN8" s="62"/>
      <c r="AO8" s="62"/>
      <c r="AP8" s="62"/>
      <c r="AQ8" s="62"/>
      <c r="AR8" s="62"/>
      <c r="AS8" s="62"/>
      <c r="AT8" s="5"/>
      <c r="AU8" s="5"/>
      <c r="AV8" s="5"/>
      <c r="AW8" s="5"/>
      <c r="AX8" s="5"/>
      <c r="AY8" s="5"/>
      <c r="AZ8" s="5"/>
      <c r="BA8" s="5"/>
      <c r="BB8" s="5"/>
      <c r="BC8" s="5"/>
      <c r="BD8" s="5"/>
      <c r="BE8" s="5"/>
      <c r="BF8" s="5"/>
      <c r="BG8" s="5"/>
      <c r="BH8" s="62"/>
      <c r="BI8" s="62"/>
      <c r="BJ8" s="62"/>
      <c r="BK8" s="62"/>
      <c r="BL8" s="62"/>
      <c r="BM8" s="62"/>
      <c r="BN8" s="62"/>
      <c r="BO8" s="62"/>
      <c r="BP8" s="62"/>
      <c r="BQ8" s="62"/>
      <c r="BR8" s="62"/>
      <c r="BS8" s="62"/>
      <c r="BT8" s="62"/>
      <c r="BU8" s="62"/>
      <c r="BV8" s="5"/>
      <c r="BW8" s="5"/>
      <c r="BX8" s="5"/>
      <c r="BY8" s="5"/>
      <c r="BZ8" s="5"/>
      <c r="CA8" s="5"/>
      <c r="CB8" s="5"/>
      <c r="CC8" s="5"/>
      <c r="CD8" s="5"/>
      <c r="CE8" s="5"/>
      <c r="CF8" s="5"/>
      <c r="CG8" s="5"/>
      <c r="CH8" s="5"/>
      <c r="CI8" s="5"/>
      <c r="CJ8" s="62"/>
      <c r="CK8" s="62"/>
      <c r="CL8" s="62"/>
      <c r="CM8" s="62"/>
      <c r="CN8" s="62"/>
      <c r="CO8" s="62"/>
      <c r="CP8" s="62"/>
      <c r="CQ8" s="62"/>
      <c r="CR8" s="62"/>
      <c r="CS8" s="62"/>
      <c r="CT8" s="62"/>
      <c r="CU8" s="62"/>
      <c r="CV8" s="62"/>
      <c r="CW8" s="62"/>
      <c r="CX8" s="5"/>
      <c r="CY8" s="5"/>
      <c r="CZ8" s="5"/>
      <c r="DA8" s="5"/>
      <c r="DB8" s="5"/>
      <c r="DC8" s="5"/>
      <c r="DD8" s="5"/>
      <c r="DE8" s="5"/>
      <c r="DF8" s="5"/>
      <c r="DG8" s="5"/>
      <c r="DH8" s="5"/>
      <c r="DI8" s="5"/>
      <c r="DJ8" s="5"/>
      <c r="DK8" s="5"/>
      <c r="DL8" s="62"/>
      <c r="DM8" s="62"/>
      <c r="DN8" s="62"/>
      <c r="DO8" s="62"/>
      <c r="DP8" s="62"/>
      <c r="DQ8" s="62"/>
      <c r="DR8" s="62"/>
      <c r="DS8" s="62"/>
      <c r="DT8" s="62"/>
      <c r="DU8" s="62"/>
      <c r="DV8" s="62"/>
      <c r="DW8" s="62"/>
      <c r="DX8" s="62"/>
      <c r="DY8" s="62"/>
      <c r="DZ8" s="5"/>
      <c r="EA8" s="5"/>
      <c r="EB8" s="5"/>
      <c r="EC8" s="5"/>
      <c r="ED8" s="5"/>
      <c r="EE8" s="5"/>
      <c r="EF8" s="5"/>
      <c r="EG8" s="5"/>
      <c r="EH8" s="5"/>
      <c r="EI8" s="5"/>
      <c r="EJ8" s="5"/>
      <c r="EK8" s="5"/>
      <c r="EL8" s="5"/>
      <c r="EM8" s="5"/>
      <c r="EN8" s="62"/>
      <c r="EO8" s="62"/>
      <c r="EP8" s="62"/>
      <c r="EQ8" s="62"/>
      <c r="ER8" s="62"/>
      <c r="ES8" s="62"/>
      <c r="ET8" s="62"/>
      <c r="EU8" s="62"/>
      <c r="EV8" s="62"/>
      <c r="EW8" s="62"/>
      <c r="EX8" s="62"/>
      <c r="EY8" s="62"/>
      <c r="EZ8" s="62"/>
      <c r="FA8" s="62"/>
      <c r="FB8" s="5"/>
      <c r="FC8" s="5"/>
      <c r="FD8" s="5"/>
      <c r="FE8" s="5"/>
      <c r="FF8" s="5"/>
      <c r="FG8" s="5"/>
      <c r="FH8" s="5"/>
      <c r="FI8" s="5"/>
      <c r="FJ8" s="5"/>
      <c r="FK8" s="5"/>
      <c r="FL8" s="5"/>
      <c r="FM8" s="5"/>
      <c r="FN8" s="5"/>
      <c r="FO8" s="5"/>
      <c r="FP8" s="62"/>
      <c r="FQ8" s="62"/>
      <c r="FR8" s="62"/>
      <c r="FS8" s="62"/>
      <c r="FT8" s="62"/>
      <c r="FU8" s="62"/>
      <c r="FV8" s="62"/>
      <c r="FW8" s="62"/>
      <c r="FX8" s="62"/>
      <c r="FY8" s="62"/>
      <c r="FZ8" s="62"/>
      <c r="GA8" s="62"/>
      <c r="GB8" s="62"/>
      <c r="GC8" s="62"/>
      <c r="GD8" s="5"/>
      <c r="GE8" s="5"/>
      <c r="GF8" s="5"/>
      <c r="GG8" s="5"/>
      <c r="GH8" s="5"/>
      <c r="GI8" s="5"/>
      <c r="GJ8" s="5"/>
      <c r="GK8" s="5"/>
      <c r="GL8" s="5"/>
      <c r="GM8" s="5"/>
      <c r="GN8" s="5"/>
      <c r="GO8" s="5"/>
      <c r="GP8" s="5"/>
      <c r="GQ8" s="5"/>
      <c r="GR8" s="62"/>
      <c r="GS8" s="62"/>
      <c r="GT8" s="62"/>
      <c r="GU8" s="62"/>
      <c r="GV8" s="62"/>
      <c r="GW8" s="62"/>
      <c r="GX8" s="62"/>
      <c r="GY8" s="62"/>
      <c r="GZ8" s="62"/>
      <c r="HA8" s="62"/>
      <c r="HB8" s="62"/>
      <c r="HC8" s="62"/>
      <c r="HD8" s="62"/>
      <c r="HE8" s="62"/>
      <c r="HF8" s="5"/>
      <c r="HG8" s="5"/>
      <c r="HH8" s="5"/>
      <c r="HI8" s="5"/>
      <c r="HJ8" s="5"/>
      <c r="HK8" s="5"/>
      <c r="HL8" s="5"/>
      <c r="HM8" s="5"/>
      <c r="HN8" s="5"/>
      <c r="HO8" s="5"/>
      <c r="HP8" s="5"/>
      <c r="HQ8" s="5"/>
      <c r="HR8" s="5"/>
      <c r="HS8" s="5"/>
      <c r="HT8" s="62"/>
      <c r="HU8" s="62"/>
      <c r="HV8" s="62"/>
      <c r="HW8" s="62"/>
      <c r="HX8" s="62"/>
      <c r="HY8" s="62"/>
      <c r="HZ8" s="62"/>
      <c r="IA8" s="62"/>
      <c r="IB8" s="62"/>
      <c r="IC8" s="62"/>
      <c r="ID8" s="62"/>
      <c r="IE8" s="62"/>
      <c r="IF8" s="62"/>
      <c r="IG8" s="62"/>
      <c r="IH8" s="5"/>
      <c r="II8" s="5"/>
      <c r="IJ8" s="5"/>
      <c r="IK8" s="5"/>
      <c r="IL8" s="5"/>
      <c r="IM8" s="5"/>
      <c r="IN8" s="5"/>
      <c r="IO8" s="5"/>
      <c r="IP8" s="5"/>
      <c r="IQ8" s="5"/>
      <c r="IR8" s="5"/>
      <c r="IS8" s="5"/>
      <c r="IT8" s="5"/>
      <c r="IU8" s="5"/>
      <c r="IV8" s="62"/>
      <c r="IW8" s="62"/>
      <c r="IX8" s="62"/>
      <c r="IY8" s="62"/>
      <c r="IZ8" s="62"/>
      <c r="JA8" s="62"/>
      <c r="JB8" s="62"/>
      <c r="JC8" s="62"/>
      <c r="JD8" s="62"/>
      <c r="JE8" s="62"/>
      <c r="JF8" s="62"/>
      <c r="JG8" s="62"/>
      <c r="JH8" s="62"/>
      <c r="JI8" s="62"/>
      <c r="JJ8" s="5"/>
      <c r="JK8" s="5"/>
      <c r="JL8" s="5"/>
      <c r="JM8" s="5"/>
      <c r="JN8" s="5"/>
      <c r="JO8" s="5"/>
      <c r="JP8" s="5"/>
      <c r="JQ8" s="5"/>
      <c r="JR8" s="5"/>
      <c r="JS8" s="5"/>
      <c r="JT8" s="5"/>
      <c r="JU8" s="5"/>
      <c r="JV8" s="5"/>
      <c r="JW8" s="5"/>
      <c r="JX8" s="62"/>
      <c r="JY8" s="62"/>
      <c r="JZ8" s="62"/>
      <c r="KA8" s="62"/>
      <c r="KB8" s="62"/>
      <c r="KC8" s="62"/>
      <c r="KD8" s="62"/>
      <c r="KE8" s="62"/>
      <c r="KF8" s="62"/>
      <c r="KG8" s="62"/>
      <c r="KH8" s="62"/>
      <c r="KI8" s="62"/>
      <c r="KJ8" s="62"/>
      <c r="KK8" s="62"/>
    </row>
    <row r="9" spans="1:297" x14ac:dyDescent="0.35">
      <c r="A9" s="131">
        <v>5</v>
      </c>
      <c r="B9" s="170">
        <f>'BVEM Scorecard'!B8</f>
        <v>0</v>
      </c>
      <c r="C9" s="170">
        <f>'BVEM Scorecard'!C8</f>
        <v>0</v>
      </c>
      <c r="D9" s="152">
        <v>13</v>
      </c>
      <c r="E9" s="72" t="str">
        <f>'BVEM Scorecard'!F8</f>
        <v>Wind</v>
      </c>
      <c r="F9" s="96">
        <f t="shared" ref="F9:F60" si="17">Q9</f>
        <v>1</v>
      </c>
      <c r="G9" s="96">
        <f t="shared" ref="G9:G60" si="18">P9/5</f>
        <v>1</v>
      </c>
      <c r="H9" s="96">
        <f t="shared" ref="H9:H60" si="19">IFERROR(SUM(AE9,AS9,BG9,BU9,CI9,CW9,DK9,DY9,EM9,FA9,FO9,GC9,GQ9,HE9,HS9,IG9,IU9,JI9,JW9,KK9),0)</f>
        <v>1.0000000000000002</v>
      </c>
      <c r="I9" s="96">
        <f t="shared" ref="I9:I60" si="20">IFERROR(SUM(AC9,AQ9,BE9,BS9,CG9,CU9,DI9,DW9,EK9,EY9,FM9,GA9,GO9,HC9,HQ9,IE9,IS9,JG9,JU9,KI9)/SUM(R9,AF9,AT9,BH9,BV9,CJ9,CX9,DL9,DZ9,EN9,FB9,FP9,GD9,GR9,HF9,HT9,IH9,IV9,JJ9,JX9)/5,0)</f>
        <v>1</v>
      </c>
      <c r="J9" s="62">
        <v>1</v>
      </c>
      <c r="K9" s="62">
        <v>1</v>
      </c>
      <c r="L9" s="62">
        <v>1</v>
      </c>
      <c r="M9" s="62">
        <v>1</v>
      </c>
      <c r="N9" s="62">
        <v>1</v>
      </c>
      <c r="O9" s="62">
        <v>1</v>
      </c>
      <c r="P9" s="62">
        <f t="shared" si="4"/>
        <v>5</v>
      </c>
      <c r="Q9" s="95">
        <f t="shared" ref="Q9:Q60" si="21">K$4*K9+L$4*L9+M$4*M9+N$4*N9+O$4*O9</f>
        <v>1</v>
      </c>
      <c r="R9" s="5">
        <v>1</v>
      </c>
      <c r="S9" s="5" t="str">
        <f>'Training Programs'!Y9</f>
        <v>Equipment
Operators</v>
      </c>
      <c r="T9" s="5">
        <v>24</v>
      </c>
      <c r="U9" s="5"/>
      <c r="V9" s="5">
        <v>1</v>
      </c>
      <c r="W9" s="5"/>
      <c r="X9" s="5">
        <v>1</v>
      </c>
      <c r="Y9" s="5"/>
      <c r="Z9" s="5">
        <v>1</v>
      </c>
      <c r="AA9" s="5">
        <v>1</v>
      </c>
      <c r="AB9" s="5">
        <v>1</v>
      </c>
      <c r="AC9" s="5">
        <f t="shared" ref="AC9:AC60" si="22">SUM(V9,X9,Z9:AB9)</f>
        <v>5</v>
      </c>
      <c r="AD9" s="5">
        <f t="shared" ref="AD9:AD60" si="23">IFERROR(T9/SUM($T9,$AH9,$AV9,$BJ9,$BX9,$CL9,$CZ9,$DN9,$EB9,$EP9,$FD9,$FR9,$GF9,$GT9,$HH9,$HV9,$IJ9,$IX9,$JL9,$JZ9),"")</f>
        <v>9.4488188976377951E-2</v>
      </c>
      <c r="AE9" s="5">
        <f>IFERROR((V$4*V9+X$4*X9+Z$4*Z9+AA$4*AA9+AB$4*AB9)*AD9,"")</f>
        <v>9.4488188976377951E-2</v>
      </c>
      <c r="AF9" s="62">
        <v>1</v>
      </c>
      <c r="AG9" s="62" t="str">
        <f>'Training Programs'!AO9</f>
        <v>Crane Operators</v>
      </c>
      <c r="AH9" s="62">
        <v>15</v>
      </c>
      <c r="AI9" s="62"/>
      <c r="AJ9" s="62">
        <v>1</v>
      </c>
      <c r="AK9" s="62"/>
      <c r="AL9" s="62">
        <v>1</v>
      </c>
      <c r="AM9" s="62"/>
      <c r="AN9" s="62">
        <v>1</v>
      </c>
      <c r="AO9" s="62">
        <v>1</v>
      </c>
      <c r="AP9" s="62">
        <v>1</v>
      </c>
      <c r="AQ9" s="62">
        <f t="shared" ref="AQ9:AQ60" si="24">SUM(AJ9,AL9,AN9:AP9)</f>
        <v>5</v>
      </c>
      <c r="AR9" s="140">
        <f t="shared" ref="AR9" si="25">IFERROR(AH9/SUM($T9,$AH9,$AV9,$BJ9,$BX9,$CL9,$CZ9,$DN9,$EB9,$EP9,$FD9,$FR9,$GF9,$GT9,$HH9,$HV9,$IJ9,$IX9,$JL9,$JZ9),"")</f>
        <v>5.905511811023622E-2</v>
      </c>
      <c r="AS9" s="140">
        <f>IFERROR((AJ$4*AJ9+AL$4*AL9+AN$4*AN9+AO$4*AO9+AP$4*AP9)*AR9,"")</f>
        <v>5.905511811023622E-2</v>
      </c>
      <c r="AT9" s="5">
        <v>1</v>
      </c>
      <c r="AU9" s="5" t="str">
        <f>'Training Programs'!BE9</f>
        <v>Turbine Installers</v>
      </c>
      <c r="AV9" s="5">
        <v>69</v>
      </c>
      <c r="AW9" s="5"/>
      <c r="AX9" s="5">
        <v>1</v>
      </c>
      <c r="AY9" s="5"/>
      <c r="AZ9" s="5">
        <v>1</v>
      </c>
      <c r="BA9" s="5"/>
      <c r="BB9" s="5">
        <v>1</v>
      </c>
      <c r="BC9" s="5">
        <v>1</v>
      </c>
      <c r="BD9" s="5">
        <v>1</v>
      </c>
      <c r="BE9" s="5">
        <f t="shared" ref="BE9:BE60" si="26">SUM(AX9,AZ9,BB9:BD9)</f>
        <v>5</v>
      </c>
      <c r="BF9" s="5">
        <f t="shared" ref="BF9" si="27">IFERROR(AV9/SUM($T9,$AH9,$AV9,$BJ9,$BX9,$CL9,$CZ9,$DN9,$EB9,$EP9,$FD9,$FR9,$GF9,$GT9,$HH9,$HV9,$IJ9,$IX9,$JL9,$JZ9),"")</f>
        <v>0.27165354330708663</v>
      </c>
      <c r="BG9" s="5">
        <f>IFERROR((AX$4*AX9+AZ$4*AZ9+BB$4*BB9+BC$4*BC9+BD$4*BD9)*BF9,"")</f>
        <v>0.27165354330708663</v>
      </c>
      <c r="BH9" s="62">
        <v>1</v>
      </c>
      <c r="BI9" s="62" t="str">
        <f>'Training Programs'!BU9</f>
        <v>Turbine Laborer</v>
      </c>
      <c r="BJ9" s="62">
        <v>69</v>
      </c>
      <c r="BK9" s="62"/>
      <c r="BL9" s="62">
        <v>1</v>
      </c>
      <c r="BM9" s="62"/>
      <c r="BN9" s="62">
        <v>1</v>
      </c>
      <c r="BO9" s="62"/>
      <c r="BP9" s="62">
        <v>1</v>
      </c>
      <c r="BQ9" s="62">
        <v>1</v>
      </c>
      <c r="BR9" s="62">
        <v>1</v>
      </c>
      <c r="BS9" s="62">
        <f t="shared" ref="BS9:BS60" si="28">SUM(BL9,BN9,BP9:BR9)</f>
        <v>5</v>
      </c>
      <c r="BT9" s="62">
        <f t="shared" ref="BT9" si="29">IFERROR(BJ9/SUM($T9,$AH9,$AV9,$BJ9,$BX9,$CL9,$CZ9,$DN9,$EB9,$EP9,$FD9,$FR9,$GF9,$GT9,$HH9,$HV9,$IJ9,$IX9,$JL9,$JZ9),"")</f>
        <v>0.27165354330708663</v>
      </c>
      <c r="BU9" s="62">
        <f>IFERROR((BL$4*BL9+BN$4*BN9+BP$4*BP9+BQ$4*BQ9+BR$4*BR9)*BT9,"")</f>
        <v>0.27165354330708663</v>
      </c>
      <c r="BV9" s="5">
        <v>1</v>
      </c>
      <c r="BW9" s="5" t="str">
        <f>'Training Programs'!CK9</f>
        <v>Construction Managers</v>
      </c>
      <c r="BX9" s="5">
        <v>21</v>
      </c>
      <c r="BY9" s="5"/>
      <c r="BZ9" s="5">
        <v>1</v>
      </c>
      <c r="CA9" s="5"/>
      <c r="CB9" s="5">
        <v>1</v>
      </c>
      <c r="CC9" s="5"/>
      <c r="CD9" s="5">
        <v>1</v>
      </c>
      <c r="CE9" s="5">
        <v>1</v>
      </c>
      <c r="CF9" s="5">
        <v>1</v>
      </c>
      <c r="CG9" s="5">
        <f>SUM(BZ9,CB9,CD9:CF9)</f>
        <v>5</v>
      </c>
      <c r="CH9" s="5">
        <f t="shared" ref="CH9" si="30">IFERROR(BX9/SUM($T9,$AH9,$AV9,$BJ9,$BX9,$CL9,$CZ9,$DN9,$EB9,$EP9,$FD9,$FR9,$GF9,$GT9,$HH9,$HV9,$IJ9,$IX9,$JL9,$JZ9),"")</f>
        <v>8.2677165354330714E-2</v>
      </c>
      <c r="CI9" s="5">
        <f>IFERROR((BZ$4*BZ9+CB$4*CB9+CD$4*CD9+CE$4*CE9+CF$4*CF9)*CH9,"")</f>
        <v>8.2677165354330714E-2</v>
      </c>
      <c r="CJ9" s="62">
        <v>1</v>
      </c>
      <c r="CK9" s="62" t="str">
        <f>'Training Programs'!DA9</f>
        <v>Electricians</v>
      </c>
      <c r="CL9" s="62">
        <v>12</v>
      </c>
      <c r="CM9" s="62"/>
      <c r="CN9" s="62">
        <v>1</v>
      </c>
      <c r="CO9" s="62"/>
      <c r="CP9" s="62">
        <v>1</v>
      </c>
      <c r="CQ9" s="62"/>
      <c r="CR9" s="62">
        <v>1</v>
      </c>
      <c r="CS9" s="62">
        <v>1</v>
      </c>
      <c r="CT9" s="62">
        <v>1</v>
      </c>
      <c r="CU9" s="62">
        <f>SUM(CN9,CP9,CR9:CT9)</f>
        <v>5</v>
      </c>
      <c r="CV9" s="62">
        <f t="shared" ref="CV9" si="31">IFERROR(CL9/SUM($T9,$AH9,$AV9,$BJ9,$BX9,$CL9,$CZ9,$DN9,$EB9,$EP9,$FD9,$FR9,$GF9,$GT9,$HH9,$HV9,$IJ9,$IX9,$JL9,$JZ9),"")</f>
        <v>4.7244094488188976E-2</v>
      </c>
      <c r="CW9" s="62">
        <f>IFERROR((CN$4*CN9+CP$4*CP9+CR$4*CR9+CS$4*CS9+CT$4*CT9)*CV9,"")</f>
        <v>4.7244094488188976E-2</v>
      </c>
      <c r="CX9" s="5">
        <v>1</v>
      </c>
      <c r="CY9" s="5" t="str">
        <f>'Training Programs'!DQ9</f>
        <v>Apprentice</v>
      </c>
      <c r="CZ9" s="5">
        <v>14</v>
      </c>
      <c r="DA9" s="5"/>
      <c r="DB9" s="5">
        <v>1</v>
      </c>
      <c r="DC9" s="5"/>
      <c r="DD9" s="5">
        <v>1</v>
      </c>
      <c r="DE9" s="5"/>
      <c r="DF9" s="5">
        <v>1</v>
      </c>
      <c r="DG9" s="5">
        <v>1</v>
      </c>
      <c r="DH9" s="5">
        <v>1</v>
      </c>
      <c r="DI9" s="5">
        <f t="shared" ref="DI9" si="32">SUM(DB9,DD9,DF9:DH9)</f>
        <v>5</v>
      </c>
      <c r="DJ9" s="5">
        <f t="shared" ref="DJ9" si="33">IFERROR(CZ9/SUM($T9,$AH9,$AV9,$BJ9,$BX9,$CL9,$CZ9,$DN9,$EB9,$EP9,$FD9,$FR9,$GF9,$GT9,$HH9,$HV9,$IJ9,$IX9,$JL9,$JZ9),"")</f>
        <v>5.5118110236220472E-2</v>
      </c>
      <c r="DK9" s="5">
        <f>IFERROR((DB$4*DB9+DD$4*DD9+DF$4*DF9+DG$4*DG9+DH$4*DH9)*DJ9,"")</f>
        <v>5.5118110236220472E-2</v>
      </c>
      <c r="DL9" s="62">
        <v>1</v>
      </c>
      <c r="DM9" s="62" t="str">
        <f>'Training Programs'!EG9</f>
        <v>Foundation Laborer</v>
      </c>
      <c r="DN9" s="62">
        <v>9</v>
      </c>
      <c r="DO9" s="62"/>
      <c r="DP9" s="62">
        <v>1</v>
      </c>
      <c r="DQ9" s="62"/>
      <c r="DR9" s="62">
        <v>1</v>
      </c>
      <c r="DS9" s="62"/>
      <c r="DT9" s="62">
        <v>1</v>
      </c>
      <c r="DU9" s="62">
        <v>1</v>
      </c>
      <c r="DV9" s="62">
        <v>1</v>
      </c>
      <c r="DW9" s="62">
        <f>SUM(DP9,DR9,DT9:DV9)</f>
        <v>5</v>
      </c>
      <c r="DX9" s="62">
        <f t="shared" ref="DX9" si="34">IFERROR(DN9/SUM($T9,$AH9,$AV9,$BJ9,$BX9,$CL9,$CZ9,$DN9,$EB9,$EP9,$FD9,$FR9,$GF9,$GT9,$HH9,$HV9,$IJ9,$IX9,$JL9,$JZ9),"")</f>
        <v>3.5433070866141732E-2</v>
      </c>
      <c r="DY9" s="62">
        <f>IFERROR((DP$4*DP9+DR$4*DR9+DT$4*DT9+DU$4*DU9+DV$4*DV9)*DX9,"")</f>
        <v>3.5433070866141732E-2</v>
      </c>
      <c r="DZ9" s="5">
        <v>1</v>
      </c>
      <c r="EA9" s="5" t="str">
        <f>'Training Programs'!EW9</f>
        <v>Carpenters</v>
      </c>
      <c r="EB9" s="5">
        <v>9</v>
      </c>
      <c r="EC9" s="5"/>
      <c r="ED9" s="5">
        <v>1</v>
      </c>
      <c r="EE9" s="5"/>
      <c r="EF9" s="5">
        <v>1</v>
      </c>
      <c r="EG9" s="5"/>
      <c r="EH9" s="5">
        <v>1</v>
      </c>
      <c r="EI9" s="5">
        <v>1</v>
      </c>
      <c r="EJ9" s="5">
        <v>1</v>
      </c>
      <c r="EK9" s="5">
        <f t="shared" ref="EK9" si="35">SUM(ED9,EF9,EH9:EJ9)</f>
        <v>5</v>
      </c>
      <c r="EL9" s="5">
        <f t="shared" ref="EL9" si="36">IFERROR(EB9/SUM($T9,$AH9,$AV9,$BJ9,$BX9,$CL9,$CZ9,$DN9,$EB9,$EP9,$FD9,$FR9,$GF9,$GT9,$HH9,$HV9,$IJ9,$IX9,$JL9,$JZ9),"")</f>
        <v>3.5433070866141732E-2</v>
      </c>
      <c r="EM9" s="5">
        <f>IFERROR((ED$4*ED9+EF$4*EF9+EH$4*EH9+EI$4*EI9+EJ$4*EJ9)*EL9,"")</f>
        <v>3.5433070866141732E-2</v>
      </c>
      <c r="EN9" s="62">
        <v>1</v>
      </c>
      <c r="EO9" s="62" t="str">
        <f>'Training Programs'!FM9</f>
        <v>Wind Technician</v>
      </c>
      <c r="EP9" s="62">
        <v>12</v>
      </c>
      <c r="EQ9" s="62"/>
      <c r="ER9" s="62">
        <v>1</v>
      </c>
      <c r="ES9" s="62"/>
      <c r="ET9" s="62">
        <v>1</v>
      </c>
      <c r="EU9" s="62"/>
      <c r="EV9" s="62">
        <v>1</v>
      </c>
      <c r="EW9" s="62">
        <v>1</v>
      </c>
      <c r="EX9" s="62">
        <v>1</v>
      </c>
      <c r="EY9" s="62">
        <f t="shared" ref="EY9:EY60" si="37">SUM(ER9,ET9,EV9:EX9)</f>
        <v>5</v>
      </c>
      <c r="EZ9" s="140">
        <f t="shared" ref="EZ9" si="38">IFERROR(EP9/SUM($T9,$AH9,$AV9,$BJ9,$BX9,$CL9,$CZ9,$DN9,$EB9,$EP9,$FD9,$FR9,$GF9,$GT9,$HH9,$HV9,$IJ9,$IX9,$JL9,$JZ9),"")</f>
        <v>4.7244094488188976E-2</v>
      </c>
      <c r="FA9" s="140">
        <f>IFERROR((ER$4*ER9+ET$4*ET9+EV$4*EV9+EW$4*EW9+EX$4*EX9)*EZ9,"")</f>
        <v>4.7244094488188976E-2</v>
      </c>
      <c r="FB9" s="5"/>
      <c r="FC9" s="5"/>
      <c r="FD9" s="5"/>
      <c r="FE9" s="5"/>
      <c r="FF9" s="5"/>
      <c r="FG9" s="5"/>
      <c r="FH9" s="5"/>
      <c r="FI9" s="5"/>
      <c r="FJ9" s="5"/>
      <c r="FK9" s="5"/>
      <c r="FL9" s="5"/>
      <c r="FM9" s="5"/>
      <c r="FN9" s="5"/>
      <c r="FO9" s="5"/>
      <c r="FP9" s="62"/>
      <c r="FQ9" s="62"/>
      <c r="FR9" s="62"/>
      <c r="FS9" s="62"/>
      <c r="FT9" s="62"/>
      <c r="FU9" s="62"/>
      <c r="FV9" s="62"/>
      <c r="FW9" s="62"/>
      <c r="FX9" s="62"/>
      <c r="FY9" s="62"/>
      <c r="FZ9" s="62"/>
      <c r="GA9" s="62"/>
      <c r="GB9" s="62"/>
      <c r="GC9" s="62"/>
      <c r="GD9" s="5"/>
      <c r="GE9" s="5"/>
      <c r="GF9" s="5"/>
      <c r="GG9" s="5"/>
      <c r="GH9" s="5"/>
      <c r="GI9" s="5"/>
      <c r="GJ9" s="5"/>
      <c r="GK9" s="5"/>
      <c r="GL9" s="5"/>
      <c r="GM9" s="5"/>
      <c r="GN9" s="5"/>
      <c r="GO9" s="5"/>
      <c r="GP9" s="5"/>
      <c r="GQ9" s="5"/>
      <c r="GR9" s="62"/>
      <c r="GS9" s="62"/>
      <c r="GT9" s="62"/>
      <c r="GU9" s="62"/>
      <c r="GV9" s="62"/>
      <c r="GW9" s="62"/>
      <c r="GX9" s="62"/>
      <c r="GY9" s="62"/>
      <c r="GZ9" s="62"/>
      <c r="HA9" s="62"/>
      <c r="HB9" s="62"/>
      <c r="HC9" s="62"/>
      <c r="HD9" s="62"/>
      <c r="HE9" s="62"/>
      <c r="HF9" s="5"/>
      <c r="HG9" s="5"/>
      <c r="HH9" s="5"/>
      <c r="HI9" s="5"/>
      <c r="HJ9" s="5"/>
      <c r="HK9" s="5"/>
      <c r="HL9" s="5"/>
      <c r="HM9" s="5"/>
      <c r="HN9" s="5"/>
      <c r="HO9" s="5"/>
      <c r="HP9" s="5"/>
      <c r="HQ9" s="5"/>
      <c r="HR9" s="5"/>
      <c r="HS9" s="5"/>
      <c r="HT9" s="62"/>
      <c r="HU9" s="62"/>
      <c r="HV9" s="62"/>
      <c r="HW9" s="62"/>
      <c r="HX9" s="62"/>
      <c r="HY9" s="62"/>
      <c r="HZ9" s="62"/>
      <c r="IA9" s="62"/>
      <c r="IB9" s="62"/>
      <c r="IC9" s="62"/>
      <c r="ID9" s="62"/>
      <c r="IE9" s="62"/>
      <c r="IF9" s="62"/>
      <c r="IG9" s="62"/>
      <c r="IH9" s="5"/>
      <c r="II9" s="5"/>
      <c r="IJ9" s="5"/>
      <c r="IK9" s="5"/>
      <c r="IL9" s="5"/>
      <c r="IM9" s="5"/>
      <c r="IN9" s="5"/>
      <c r="IO9" s="5"/>
      <c r="IP9" s="5"/>
      <c r="IQ9" s="5"/>
      <c r="IR9" s="5"/>
      <c r="IS9" s="5"/>
      <c r="IT9" s="5"/>
      <c r="IU9" s="5"/>
      <c r="IV9" s="62"/>
      <c r="IW9" s="62"/>
      <c r="IX9" s="62"/>
      <c r="IY9" s="62"/>
      <c r="IZ9" s="62"/>
      <c r="JA9" s="62"/>
      <c r="JB9" s="62"/>
      <c r="JC9" s="62"/>
      <c r="JD9" s="62"/>
      <c r="JE9" s="62"/>
      <c r="JF9" s="62"/>
      <c r="JG9" s="62"/>
      <c r="JH9" s="62"/>
      <c r="JI9" s="62"/>
      <c r="JJ9" s="5"/>
      <c r="JK9" s="5"/>
      <c r="JL9" s="5"/>
      <c r="JM9" s="5"/>
      <c r="JN9" s="5"/>
      <c r="JO9" s="5"/>
      <c r="JP9" s="5"/>
      <c r="JQ9" s="5"/>
      <c r="JR9" s="5"/>
      <c r="JS9" s="5"/>
      <c r="JT9" s="5"/>
      <c r="JU9" s="5"/>
      <c r="JV9" s="5"/>
      <c r="JW9" s="5"/>
      <c r="JX9" s="62"/>
      <c r="JY9" s="62"/>
      <c r="JZ9" s="62"/>
      <c r="KA9" s="62"/>
      <c r="KB9" s="62"/>
      <c r="KC9" s="62"/>
      <c r="KD9" s="62"/>
      <c r="KE9" s="62"/>
      <c r="KF9" s="62"/>
      <c r="KG9" s="62"/>
      <c r="KH9" s="62"/>
      <c r="KI9" s="62"/>
      <c r="KJ9" s="62"/>
      <c r="KK9" s="62"/>
    </row>
    <row r="10" spans="1:297" x14ac:dyDescent="0.35">
      <c r="A10" s="131">
        <v>6</v>
      </c>
      <c r="B10" s="170">
        <f>'BVEM Scorecard'!B9</f>
        <v>0</v>
      </c>
      <c r="C10" s="170">
        <f>'BVEM Scorecard'!C9</f>
        <v>0</v>
      </c>
      <c r="D10" s="152">
        <v>72</v>
      </c>
      <c r="E10" s="72" t="str">
        <f>'BVEM Scorecard'!F9</f>
        <v>Wind</v>
      </c>
      <c r="F10" s="96"/>
      <c r="G10" s="96"/>
      <c r="H10" s="96"/>
      <c r="I10" s="96"/>
      <c r="J10" s="62"/>
      <c r="K10" s="62"/>
      <c r="L10" s="62"/>
      <c r="M10" s="62"/>
      <c r="N10" s="62"/>
      <c r="O10" s="62"/>
      <c r="P10" s="62"/>
      <c r="Q10" s="95"/>
      <c r="R10" s="5"/>
      <c r="S10" s="5"/>
      <c r="T10" s="5"/>
      <c r="U10" s="5"/>
      <c r="V10" s="5"/>
      <c r="W10" s="5"/>
      <c r="X10" s="5"/>
      <c r="Y10" s="5"/>
      <c r="Z10" s="5"/>
      <c r="AA10" s="5"/>
      <c r="AB10" s="5"/>
      <c r="AC10" s="5"/>
      <c r="AD10" s="5"/>
      <c r="AE10" s="5"/>
      <c r="AF10" s="62"/>
      <c r="AG10" s="62"/>
      <c r="AH10" s="62"/>
      <c r="AI10" s="62"/>
      <c r="AJ10" s="62"/>
      <c r="AK10" s="62"/>
      <c r="AL10" s="62"/>
      <c r="AM10" s="62"/>
      <c r="AN10" s="62"/>
      <c r="AO10" s="62"/>
      <c r="AP10" s="62"/>
      <c r="AQ10" s="62"/>
      <c r="AR10" s="62"/>
      <c r="AS10" s="62"/>
      <c r="AT10" s="5"/>
      <c r="AU10" s="5"/>
      <c r="AV10" s="5"/>
      <c r="AW10" s="5"/>
      <c r="AX10" s="5"/>
      <c r="AY10" s="5"/>
      <c r="AZ10" s="5"/>
      <c r="BA10" s="5"/>
      <c r="BB10" s="5"/>
      <c r="BC10" s="5"/>
      <c r="BD10" s="5"/>
      <c r="BE10" s="5"/>
      <c r="BF10" s="5"/>
      <c r="BG10" s="5"/>
      <c r="BH10" s="62"/>
      <c r="BI10" s="62"/>
      <c r="BJ10" s="62"/>
      <c r="BK10" s="62"/>
      <c r="BL10" s="62"/>
      <c r="BM10" s="62"/>
      <c r="BN10" s="62"/>
      <c r="BO10" s="62"/>
      <c r="BP10" s="62"/>
      <c r="BQ10" s="62"/>
      <c r="BR10" s="62"/>
      <c r="BS10" s="62"/>
      <c r="BT10" s="62"/>
      <c r="BU10" s="62"/>
      <c r="BV10" s="5"/>
      <c r="BW10" s="5"/>
      <c r="BX10" s="5"/>
      <c r="BY10" s="5"/>
      <c r="BZ10" s="5"/>
      <c r="CA10" s="5"/>
      <c r="CB10" s="5"/>
      <c r="CC10" s="5"/>
      <c r="CD10" s="5"/>
      <c r="CE10" s="5"/>
      <c r="CF10" s="5"/>
      <c r="CG10" s="5"/>
      <c r="CH10" s="5"/>
      <c r="CI10" s="5"/>
      <c r="CJ10" s="62"/>
      <c r="CK10" s="62"/>
      <c r="CL10" s="62"/>
      <c r="CM10" s="62"/>
      <c r="CN10" s="62"/>
      <c r="CO10" s="62"/>
      <c r="CP10" s="62"/>
      <c r="CQ10" s="62"/>
      <c r="CR10" s="62"/>
      <c r="CS10" s="62"/>
      <c r="CT10" s="62"/>
      <c r="CU10" s="62"/>
      <c r="CV10" s="62"/>
      <c r="CW10" s="62"/>
      <c r="CX10" s="5"/>
      <c r="CY10" s="5"/>
      <c r="CZ10" s="5"/>
      <c r="DA10" s="5"/>
      <c r="DB10" s="5"/>
      <c r="DC10" s="5"/>
      <c r="DD10" s="5"/>
      <c r="DE10" s="5"/>
      <c r="DF10" s="5"/>
      <c r="DG10" s="5"/>
      <c r="DH10" s="5"/>
      <c r="DI10" s="5"/>
      <c r="DJ10" s="5"/>
      <c r="DK10" s="5"/>
      <c r="DL10" s="62"/>
      <c r="DM10" s="62"/>
      <c r="DN10" s="62"/>
      <c r="DO10" s="62"/>
      <c r="DP10" s="62"/>
      <c r="DQ10" s="62"/>
      <c r="DR10" s="62"/>
      <c r="DS10" s="62"/>
      <c r="DT10" s="62"/>
      <c r="DU10" s="62"/>
      <c r="DV10" s="62"/>
      <c r="DW10" s="62"/>
      <c r="DX10" s="62"/>
      <c r="DY10" s="62"/>
      <c r="DZ10" s="5"/>
      <c r="EA10" s="5"/>
      <c r="EB10" s="5"/>
      <c r="EC10" s="5"/>
      <c r="ED10" s="5"/>
      <c r="EE10" s="5"/>
      <c r="EF10" s="5"/>
      <c r="EG10" s="5"/>
      <c r="EH10" s="5"/>
      <c r="EI10" s="5"/>
      <c r="EJ10" s="5"/>
      <c r="EK10" s="5"/>
      <c r="EL10" s="5"/>
      <c r="EM10" s="5"/>
      <c r="EN10" s="62"/>
      <c r="EO10" s="62"/>
      <c r="EP10" s="62"/>
      <c r="EQ10" s="62"/>
      <c r="ER10" s="62"/>
      <c r="ES10" s="62"/>
      <c r="ET10" s="62"/>
      <c r="EU10" s="62"/>
      <c r="EV10" s="62"/>
      <c r="EW10" s="62"/>
      <c r="EX10" s="62"/>
      <c r="EY10" s="62"/>
      <c r="EZ10" s="62"/>
      <c r="FA10" s="62"/>
      <c r="FB10" s="5"/>
      <c r="FC10" s="5"/>
      <c r="FD10" s="5"/>
      <c r="FE10" s="5"/>
      <c r="FF10" s="5"/>
      <c r="FG10" s="5"/>
      <c r="FH10" s="5"/>
      <c r="FI10" s="5"/>
      <c r="FJ10" s="5"/>
      <c r="FK10" s="5"/>
      <c r="FL10" s="5"/>
      <c r="FM10" s="5"/>
      <c r="FN10" s="5"/>
      <c r="FO10" s="5"/>
      <c r="FP10" s="62"/>
      <c r="FQ10" s="62"/>
      <c r="FR10" s="62"/>
      <c r="FS10" s="62"/>
      <c r="FT10" s="62"/>
      <c r="FU10" s="62"/>
      <c r="FV10" s="62"/>
      <c r="FW10" s="62"/>
      <c r="FX10" s="62"/>
      <c r="FY10" s="62"/>
      <c r="FZ10" s="62"/>
      <c r="GA10" s="62"/>
      <c r="GB10" s="62"/>
      <c r="GC10" s="62"/>
      <c r="GD10" s="5"/>
      <c r="GE10" s="5"/>
      <c r="GF10" s="5"/>
      <c r="GG10" s="5"/>
      <c r="GH10" s="5"/>
      <c r="GI10" s="5"/>
      <c r="GJ10" s="5"/>
      <c r="GK10" s="5"/>
      <c r="GL10" s="5"/>
      <c r="GM10" s="5"/>
      <c r="GN10" s="5"/>
      <c r="GO10" s="5"/>
      <c r="GP10" s="5"/>
      <c r="GQ10" s="5"/>
      <c r="GR10" s="62"/>
      <c r="GS10" s="62"/>
      <c r="GT10" s="62"/>
      <c r="GU10" s="62"/>
      <c r="GV10" s="62"/>
      <c r="GW10" s="62"/>
      <c r="GX10" s="62"/>
      <c r="GY10" s="62"/>
      <c r="GZ10" s="62"/>
      <c r="HA10" s="62"/>
      <c r="HB10" s="62"/>
      <c r="HC10" s="62"/>
      <c r="HD10" s="62"/>
      <c r="HE10" s="62"/>
      <c r="HF10" s="5"/>
      <c r="HG10" s="5"/>
      <c r="HH10" s="5"/>
      <c r="HI10" s="5"/>
      <c r="HJ10" s="5"/>
      <c r="HK10" s="5"/>
      <c r="HL10" s="5"/>
      <c r="HM10" s="5"/>
      <c r="HN10" s="5"/>
      <c r="HO10" s="5"/>
      <c r="HP10" s="5"/>
      <c r="HQ10" s="5"/>
      <c r="HR10" s="5"/>
      <c r="HS10" s="5"/>
      <c r="HT10" s="62"/>
      <c r="HU10" s="62"/>
      <c r="HV10" s="62"/>
      <c r="HW10" s="62"/>
      <c r="HX10" s="62"/>
      <c r="HY10" s="62"/>
      <c r="HZ10" s="62"/>
      <c r="IA10" s="62"/>
      <c r="IB10" s="62"/>
      <c r="IC10" s="62"/>
      <c r="ID10" s="62"/>
      <c r="IE10" s="62"/>
      <c r="IF10" s="62"/>
      <c r="IG10" s="62"/>
      <c r="IH10" s="5"/>
      <c r="II10" s="5"/>
      <c r="IJ10" s="5"/>
      <c r="IK10" s="5"/>
      <c r="IL10" s="5"/>
      <c r="IM10" s="5"/>
      <c r="IN10" s="5"/>
      <c r="IO10" s="5"/>
      <c r="IP10" s="5"/>
      <c r="IQ10" s="5"/>
      <c r="IR10" s="5"/>
      <c r="IS10" s="5"/>
      <c r="IT10" s="5"/>
      <c r="IU10" s="5"/>
      <c r="IV10" s="62"/>
      <c r="IW10" s="62"/>
      <c r="IX10" s="62"/>
      <c r="IY10" s="62"/>
      <c r="IZ10" s="62"/>
      <c r="JA10" s="62"/>
      <c r="JB10" s="62"/>
      <c r="JC10" s="62"/>
      <c r="JD10" s="62"/>
      <c r="JE10" s="62"/>
      <c r="JF10" s="62"/>
      <c r="JG10" s="62"/>
      <c r="JH10" s="62"/>
      <c r="JI10" s="62"/>
      <c r="JJ10" s="5"/>
      <c r="JK10" s="5"/>
      <c r="JL10" s="5"/>
      <c r="JM10" s="5"/>
      <c r="JN10" s="5"/>
      <c r="JO10" s="5"/>
      <c r="JP10" s="5"/>
      <c r="JQ10" s="5"/>
      <c r="JR10" s="5"/>
      <c r="JS10" s="5"/>
      <c r="JT10" s="5"/>
      <c r="JU10" s="5"/>
      <c r="JV10" s="5"/>
      <c r="JW10" s="5"/>
      <c r="JX10" s="62"/>
      <c r="JY10" s="62"/>
      <c r="JZ10" s="62"/>
      <c r="KA10" s="62"/>
      <c r="KB10" s="62"/>
      <c r="KC10" s="62"/>
      <c r="KD10" s="62"/>
      <c r="KE10" s="62"/>
      <c r="KF10" s="62"/>
      <c r="KG10" s="62"/>
      <c r="KH10" s="62"/>
      <c r="KI10" s="62"/>
      <c r="KJ10" s="62"/>
      <c r="KK10" s="62"/>
    </row>
    <row r="11" spans="1:297" x14ac:dyDescent="0.35">
      <c r="A11" s="131">
        <v>7</v>
      </c>
      <c r="B11" s="170">
        <f>'BVEM Scorecard'!B10</f>
        <v>0</v>
      </c>
      <c r="C11" s="170">
        <f>'BVEM Scorecard'!C10</f>
        <v>0</v>
      </c>
      <c r="D11" s="152">
        <v>51</v>
      </c>
      <c r="E11" s="72" t="str">
        <f>'BVEM Scorecard'!F10</f>
        <v>Wind</v>
      </c>
      <c r="F11" s="96"/>
      <c r="G11" s="96"/>
      <c r="H11" s="96"/>
      <c r="I11" s="96"/>
      <c r="J11" s="62"/>
      <c r="K11" s="62"/>
      <c r="L11" s="62"/>
      <c r="M11" s="62"/>
      <c r="N11" s="62"/>
      <c r="O11" s="62"/>
      <c r="P11" s="62"/>
      <c r="Q11" s="95"/>
      <c r="R11" s="5"/>
      <c r="S11" s="5"/>
      <c r="T11" s="5"/>
      <c r="U11" s="5"/>
      <c r="V11" s="5"/>
      <c r="W11" s="5"/>
      <c r="X11" s="5"/>
      <c r="Y11" s="5"/>
      <c r="Z11" s="5"/>
      <c r="AA11" s="5"/>
      <c r="AB11" s="5"/>
      <c r="AC11" s="5"/>
      <c r="AD11" s="5"/>
      <c r="AE11" s="5"/>
      <c r="AF11" s="62"/>
      <c r="AG11" s="62"/>
      <c r="AH11" s="62"/>
      <c r="AI11" s="62"/>
      <c r="AJ11" s="62"/>
      <c r="AK11" s="62"/>
      <c r="AL11" s="62"/>
      <c r="AM11" s="62"/>
      <c r="AN11" s="62"/>
      <c r="AO11" s="62"/>
      <c r="AP11" s="62"/>
      <c r="AQ11" s="62"/>
      <c r="AR11" s="140"/>
      <c r="AS11" s="140"/>
      <c r="AT11" s="5"/>
      <c r="AU11" s="5"/>
      <c r="AV11" s="5"/>
      <c r="AW11" s="5"/>
      <c r="AX11" s="5"/>
      <c r="AY11" s="5"/>
      <c r="AZ11" s="5"/>
      <c r="BA11" s="5"/>
      <c r="BB11" s="5"/>
      <c r="BC11" s="5"/>
      <c r="BD11" s="5"/>
      <c r="BE11" s="5"/>
      <c r="BF11" s="5"/>
      <c r="BG11" s="5"/>
      <c r="BH11" s="62"/>
      <c r="BI11" s="62"/>
      <c r="BJ11" s="62"/>
      <c r="BK11" s="62"/>
      <c r="BL11" s="62"/>
      <c r="BM11" s="62"/>
      <c r="BN11" s="62"/>
      <c r="BO11" s="62"/>
      <c r="BP11" s="62"/>
      <c r="BQ11" s="62"/>
      <c r="BR11" s="62"/>
      <c r="BS11" s="62"/>
      <c r="BT11" s="62"/>
      <c r="BU11" s="62"/>
      <c r="BV11" s="5"/>
      <c r="BW11" s="5"/>
      <c r="BX11" s="5"/>
      <c r="BY11" s="5"/>
      <c r="BZ11" s="5"/>
      <c r="CA11" s="5"/>
      <c r="CB11" s="5"/>
      <c r="CC11" s="5"/>
      <c r="CD11" s="5"/>
      <c r="CE11" s="5"/>
      <c r="CF11" s="5"/>
      <c r="CG11" s="5"/>
      <c r="CH11" s="5"/>
      <c r="CI11" s="5"/>
      <c r="CJ11" s="62"/>
      <c r="CK11" s="62"/>
      <c r="CL11" s="62"/>
      <c r="CM11" s="62"/>
      <c r="CN11" s="62"/>
      <c r="CO11" s="62"/>
      <c r="CP11" s="62"/>
      <c r="CQ11" s="62"/>
      <c r="CR11" s="62"/>
      <c r="CS11" s="62"/>
      <c r="CT11" s="62"/>
      <c r="CU11" s="62"/>
      <c r="CV11" s="62"/>
      <c r="CW11" s="62"/>
      <c r="CX11" s="5"/>
      <c r="CY11" s="5"/>
      <c r="CZ11" s="5"/>
      <c r="DA11" s="5"/>
      <c r="DB11" s="5"/>
      <c r="DC11" s="5"/>
      <c r="DD11" s="5"/>
      <c r="DE11" s="5"/>
      <c r="DF11" s="5"/>
      <c r="DG11" s="5"/>
      <c r="DH11" s="5"/>
      <c r="DI11" s="5"/>
      <c r="DJ11" s="5"/>
      <c r="DK11" s="5"/>
      <c r="DL11" s="62"/>
      <c r="DM11" s="62"/>
      <c r="DN11" s="62"/>
      <c r="DO11" s="62"/>
      <c r="DP11" s="62"/>
      <c r="DQ11" s="62"/>
      <c r="DR11" s="62"/>
      <c r="DS11" s="62"/>
      <c r="DT11" s="62"/>
      <c r="DU11" s="62"/>
      <c r="DV11" s="62"/>
      <c r="DW11" s="62"/>
      <c r="DX11" s="62"/>
      <c r="DY11" s="62"/>
      <c r="DZ11" s="5"/>
      <c r="EA11" s="5"/>
      <c r="EB11" s="5"/>
      <c r="EC11" s="5"/>
      <c r="ED11" s="5"/>
      <c r="EE11" s="5"/>
      <c r="EF11" s="5"/>
      <c r="EG11" s="5"/>
      <c r="EH11" s="5"/>
      <c r="EI11" s="5"/>
      <c r="EJ11" s="5"/>
      <c r="EK11" s="5"/>
      <c r="EL11" s="5"/>
      <c r="EM11" s="5"/>
      <c r="EN11" s="62"/>
      <c r="EO11" s="62"/>
      <c r="EP11" s="62"/>
      <c r="EQ11" s="62"/>
      <c r="ER11" s="62"/>
      <c r="ES11" s="62"/>
      <c r="ET11" s="62"/>
      <c r="EU11" s="62"/>
      <c r="EV11" s="62"/>
      <c r="EW11" s="62"/>
      <c r="EX11" s="62"/>
      <c r="EY11" s="62"/>
      <c r="EZ11" s="140"/>
      <c r="FA11" s="140"/>
      <c r="FB11" s="5"/>
      <c r="FC11" s="5"/>
      <c r="FD11" s="5"/>
      <c r="FE11" s="5"/>
      <c r="FF11" s="5"/>
      <c r="FG11" s="5"/>
      <c r="FH11" s="5"/>
      <c r="FI11" s="5"/>
      <c r="FJ11" s="5"/>
      <c r="FK11" s="5"/>
      <c r="FL11" s="5"/>
      <c r="FM11" s="5"/>
      <c r="FN11" s="5"/>
      <c r="FO11" s="5"/>
      <c r="FP11" s="62"/>
      <c r="FQ11" s="62"/>
      <c r="FR11" s="62"/>
      <c r="FS11" s="62"/>
      <c r="FT11" s="62"/>
      <c r="FU11" s="62"/>
      <c r="FV11" s="62"/>
      <c r="FW11" s="62"/>
      <c r="FX11" s="62"/>
      <c r="FY11" s="62"/>
      <c r="FZ11" s="62"/>
      <c r="GA11" s="62"/>
      <c r="GB11" s="62"/>
      <c r="GC11" s="62"/>
      <c r="GD11" s="5"/>
      <c r="GE11" s="5"/>
      <c r="GF11" s="5"/>
      <c r="GG11" s="5"/>
      <c r="GH11" s="5"/>
      <c r="GI11" s="5"/>
      <c r="GJ11" s="5"/>
      <c r="GK11" s="5"/>
      <c r="GL11" s="5"/>
      <c r="GM11" s="5"/>
      <c r="GN11" s="5"/>
      <c r="GO11" s="5"/>
      <c r="GP11" s="5"/>
      <c r="GQ11" s="5"/>
      <c r="GR11" s="62"/>
      <c r="GS11" s="62"/>
      <c r="GT11" s="62"/>
      <c r="GU11" s="62"/>
      <c r="GV11" s="62"/>
      <c r="GW11" s="62"/>
      <c r="GX11" s="62"/>
      <c r="GY11" s="62"/>
      <c r="GZ11" s="62"/>
      <c r="HA11" s="62"/>
      <c r="HB11" s="62"/>
      <c r="HC11" s="62"/>
      <c r="HD11" s="62"/>
      <c r="HE11" s="62"/>
      <c r="HF11" s="5"/>
      <c r="HG11" s="5"/>
      <c r="HH11" s="5"/>
      <c r="HI11" s="5"/>
      <c r="HJ11" s="5"/>
      <c r="HK11" s="5"/>
      <c r="HL11" s="5"/>
      <c r="HM11" s="5"/>
      <c r="HN11" s="5"/>
      <c r="HO11" s="5"/>
      <c r="HP11" s="5"/>
      <c r="HQ11" s="5"/>
      <c r="HR11" s="5"/>
      <c r="HS11" s="5"/>
      <c r="HT11" s="62"/>
      <c r="HU11" s="62"/>
      <c r="HV11" s="62"/>
      <c r="HW11" s="62"/>
      <c r="HX11" s="62"/>
      <c r="HY11" s="62"/>
      <c r="HZ11" s="62"/>
      <c r="IA11" s="62"/>
      <c r="IB11" s="62"/>
      <c r="IC11" s="62"/>
      <c r="ID11" s="62"/>
      <c r="IE11" s="62"/>
      <c r="IF11" s="62"/>
      <c r="IG11" s="62"/>
      <c r="IH11" s="5"/>
      <c r="II11" s="5"/>
      <c r="IJ11" s="5"/>
      <c r="IK11" s="5"/>
      <c r="IL11" s="5"/>
      <c r="IM11" s="5"/>
      <c r="IN11" s="5"/>
      <c r="IO11" s="5"/>
      <c r="IP11" s="5"/>
      <c r="IQ11" s="5"/>
      <c r="IR11" s="5"/>
      <c r="IS11" s="5"/>
      <c r="IT11" s="5"/>
      <c r="IU11" s="5"/>
      <c r="IV11" s="62"/>
      <c r="IW11" s="62"/>
      <c r="IX11" s="62"/>
      <c r="IY11" s="62"/>
      <c r="IZ11" s="62"/>
      <c r="JA11" s="62"/>
      <c r="JB11" s="62"/>
      <c r="JC11" s="62"/>
      <c r="JD11" s="62"/>
      <c r="JE11" s="62"/>
      <c r="JF11" s="62"/>
      <c r="JG11" s="62"/>
      <c r="JH11" s="62"/>
      <c r="JI11" s="62"/>
      <c r="JJ11" s="5"/>
      <c r="JK11" s="5"/>
      <c r="JL11" s="5"/>
      <c r="JM11" s="5"/>
      <c r="JN11" s="5"/>
      <c r="JO11" s="5"/>
      <c r="JP11" s="5"/>
      <c r="JQ11" s="5"/>
      <c r="JR11" s="5"/>
      <c r="JS11" s="5"/>
      <c r="JT11" s="5"/>
      <c r="JU11" s="5"/>
      <c r="JV11" s="5"/>
      <c r="JW11" s="5"/>
      <c r="JX11" s="62"/>
      <c r="JY11" s="62"/>
      <c r="JZ11" s="62"/>
      <c r="KA11" s="62"/>
      <c r="KB11" s="62"/>
      <c r="KC11" s="62"/>
      <c r="KD11" s="62"/>
      <c r="KE11" s="62"/>
      <c r="KF11" s="62"/>
      <c r="KG11" s="62"/>
      <c r="KH11" s="62"/>
      <c r="KI11" s="62"/>
      <c r="KJ11" s="62"/>
      <c r="KK11" s="62"/>
    </row>
    <row r="12" spans="1:297" x14ac:dyDescent="0.35">
      <c r="A12" s="131">
        <v>8</v>
      </c>
      <c r="B12" s="170">
        <f>'BVEM Scorecard'!B11</f>
        <v>0</v>
      </c>
      <c r="C12" s="170">
        <f>'BVEM Scorecard'!C11</f>
        <v>0</v>
      </c>
      <c r="D12" s="152">
        <v>66</v>
      </c>
      <c r="E12" s="72" t="str">
        <f>'BVEM Scorecard'!F11</f>
        <v>Wind</v>
      </c>
      <c r="F12" s="96"/>
      <c r="G12" s="96"/>
      <c r="H12" s="96"/>
      <c r="I12" s="96"/>
      <c r="J12" s="62"/>
      <c r="K12" s="62"/>
      <c r="L12" s="62"/>
      <c r="M12" s="62"/>
      <c r="N12" s="62"/>
      <c r="O12" s="62"/>
      <c r="P12" s="62"/>
      <c r="Q12" s="95"/>
      <c r="R12" s="5"/>
      <c r="S12" s="5"/>
      <c r="T12" s="5"/>
      <c r="U12" s="5"/>
      <c r="V12" s="5"/>
      <c r="W12" s="5"/>
      <c r="X12" s="5"/>
      <c r="Y12" s="5"/>
      <c r="Z12" s="5"/>
      <c r="AA12" s="5"/>
      <c r="AB12" s="5"/>
      <c r="AC12" s="5"/>
      <c r="AD12" s="5"/>
      <c r="AE12" s="5"/>
      <c r="AF12" s="62"/>
      <c r="AG12" s="62"/>
      <c r="AH12" s="62"/>
      <c r="AI12" s="62"/>
      <c r="AJ12" s="62"/>
      <c r="AK12" s="62"/>
      <c r="AL12" s="62"/>
      <c r="AM12" s="62"/>
      <c r="AN12" s="62"/>
      <c r="AO12" s="62"/>
      <c r="AP12" s="62"/>
      <c r="AQ12" s="62"/>
      <c r="AR12" s="62"/>
      <c r="AS12" s="62"/>
      <c r="AT12" s="5"/>
      <c r="AU12" s="5"/>
      <c r="AV12" s="5"/>
      <c r="AW12" s="5"/>
      <c r="AX12" s="5"/>
      <c r="AY12" s="5"/>
      <c r="AZ12" s="5"/>
      <c r="BA12" s="5"/>
      <c r="BB12" s="5"/>
      <c r="BC12" s="5"/>
      <c r="BD12" s="5"/>
      <c r="BE12" s="5"/>
      <c r="BF12" s="5"/>
      <c r="BG12" s="5"/>
      <c r="BH12" s="62"/>
      <c r="BI12" s="62"/>
      <c r="BJ12" s="62"/>
      <c r="BK12" s="62"/>
      <c r="BL12" s="62"/>
      <c r="BM12" s="62"/>
      <c r="BN12" s="62"/>
      <c r="BO12" s="62"/>
      <c r="BP12" s="62"/>
      <c r="BQ12" s="62"/>
      <c r="BR12" s="62"/>
      <c r="BS12" s="62"/>
      <c r="BT12" s="62"/>
      <c r="BU12" s="62"/>
      <c r="BV12" s="5"/>
      <c r="BW12" s="5"/>
      <c r="BX12" s="5"/>
      <c r="BY12" s="5"/>
      <c r="BZ12" s="5"/>
      <c r="CA12" s="5"/>
      <c r="CB12" s="5"/>
      <c r="CC12" s="5"/>
      <c r="CD12" s="5"/>
      <c r="CE12" s="5"/>
      <c r="CF12" s="5"/>
      <c r="CG12" s="5"/>
      <c r="CH12" s="5"/>
      <c r="CI12" s="5"/>
      <c r="CJ12" s="62"/>
      <c r="CK12" s="62"/>
      <c r="CL12" s="62"/>
      <c r="CM12" s="62"/>
      <c r="CN12" s="62"/>
      <c r="CO12" s="62"/>
      <c r="CP12" s="62"/>
      <c r="CQ12" s="62"/>
      <c r="CR12" s="62"/>
      <c r="CS12" s="62"/>
      <c r="CT12" s="62"/>
      <c r="CU12" s="62"/>
      <c r="CV12" s="62"/>
      <c r="CW12" s="62"/>
      <c r="CX12" s="5"/>
      <c r="CY12" s="5"/>
      <c r="CZ12" s="5"/>
      <c r="DA12" s="5"/>
      <c r="DB12" s="5"/>
      <c r="DC12" s="5"/>
      <c r="DD12" s="5"/>
      <c r="DE12" s="5"/>
      <c r="DF12" s="5"/>
      <c r="DG12" s="5"/>
      <c r="DH12" s="5"/>
      <c r="DI12" s="5"/>
      <c r="DJ12" s="5"/>
      <c r="DK12" s="5"/>
      <c r="DL12" s="62"/>
      <c r="DM12" s="62"/>
      <c r="DN12" s="62"/>
      <c r="DO12" s="62"/>
      <c r="DP12" s="62"/>
      <c r="DQ12" s="62"/>
      <c r="DR12" s="62"/>
      <c r="DS12" s="62"/>
      <c r="DT12" s="62"/>
      <c r="DU12" s="62"/>
      <c r="DV12" s="62"/>
      <c r="DW12" s="62"/>
      <c r="DX12" s="62"/>
      <c r="DY12" s="62"/>
      <c r="DZ12" s="5"/>
      <c r="EA12" s="5"/>
      <c r="EB12" s="5"/>
      <c r="EC12" s="5"/>
      <c r="ED12" s="5"/>
      <c r="EE12" s="5"/>
      <c r="EF12" s="5"/>
      <c r="EG12" s="5"/>
      <c r="EH12" s="5"/>
      <c r="EI12" s="5"/>
      <c r="EJ12" s="5"/>
      <c r="EK12" s="5"/>
      <c r="EL12" s="5"/>
      <c r="EM12" s="5"/>
      <c r="EN12" s="62"/>
      <c r="EO12" s="62"/>
      <c r="EP12" s="62"/>
      <c r="EQ12" s="62"/>
      <c r="ER12" s="62"/>
      <c r="ES12" s="62"/>
      <c r="ET12" s="62"/>
      <c r="EU12" s="62"/>
      <c r="EV12" s="62"/>
      <c r="EW12" s="62"/>
      <c r="EX12" s="62"/>
      <c r="EY12" s="62"/>
      <c r="EZ12" s="62"/>
      <c r="FA12" s="62"/>
      <c r="FB12" s="5"/>
      <c r="FC12" s="5"/>
      <c r="FD12" s="5"/>
      <c r="FE12" s="5"/>
      <c r="FF12" s="5"/>
      <c r="FG12" s="5"/>
      <c r="FH12" s="5"/>
      <c r="FI12" s="5"/>
      <c r="FJ12" s="5"/>
      <c r="FK12" s="5"/>
      <c r="FL12" s="5"/>
      <c r="FM12" s="5"/>
      <c r="FN12" s="5"/>
      <c r="FO12" s="5"/>
      <c r="FP12" s="62"/>
      <c r="FQ12" s="62"/>
      <c r="FR12" s="62"/>
      <c r="FS12" s="62"/>
      <c r="FT12" s="62"/>
      <c r="FU12" s="62"/>
      <c r="FV12" s="62"/>
      <c r="FW12" s="62"/>
      <c r="FX12" s="62"/>
      <c r="FY12" s="62"/>
      <c r="FZ12" s="62"/>
      <c r="GA12" s="62"/>
      <c r="GB12" s="62"/>
      <c r="GC12" s="62"/>
      <c r="GD12" s="5"/>
      <c r="GE12" s="5"/>
      <c r="GF12" s="5"/>
      <c r="GG12" s="5"/>
      <c r="GH12" s="5"/>
      <c r="GI12" s="5"/>
      <c r="GJ12" s="5"/>
      <c r="GK12" s="5"/>
      <c r="GL12" s="5"/>
      <c r="GM12" s="5"/>
      <c r="GN12" s="5"/>
      <c r="GO12" s="5"/>
      <c r="GP12" s="5"/>
      <c r="GQ12" s="5"/>
      <c r="GR12" s="62"/>
      <c r="GS12" s="62"/>
      <c r="GT12" s="62"/>
      <c r="GU12" s="62"/>
      <c r="GV12" s="62"/>
      <c r="GW12" s="62"/>
      <c r="GX12" s="62"/>
      <c r="GY12" s="62"/>
      <c r="GZ12" s="62"/>
      <c r="HA12" s="62"/>
      <c r="HB12" s="62"/>
      <c r="HC12" s="62"/>
      <c r="HD12" s="62"/>
      <c r="HE12" s="62"/>
      <c r="HF12" s="5"/>
      <c r="HG12" s="5"/>
      <c r="HH12" s="5"/>
      <c r="HI12" s="5"/>
      <c r="HJ12" s="5"/>
      <c r="HK12" s="5"/>
      <c r="HL12" s="5"/>
      <c r="HM12" s="5"/>
      <c r="HN12" s="5"/>
      <c r="HO12" s="5"/>
      <c r="HP12" s="5"/>
      <c r="HQ12" s="5"/>
      <c r="HR12" s="5"/>
      <c r="HS12" s="5"/>
      <c r="HT12" s="62"/>
      <c r="HU12" s="62"/>
      <c r="HV12" s="62"/>
      <c r="HW12" s="62"/>
      <c r="HX12" s="62"/>
      <c r="HY12" s="62"/>
      <c r="HZ12" s="62"/>
      <c r="IA12" s="62"/>
      <c r="IB12" s="62"/>
      <c r="IC12" s="62"/>
      <c r="ID12" s="62"/>
      <c r="IE12" s="62"/>
      <c r="IF12" s="62"/>
      <c r="IG12" s="62"/>
      <c r="IH12" s="5"/>
      <c r="II12" s="5"/>
      <c r="IJ12" s="5"/>
      <c r="IK12" s="5"/>
      <c r="IL12" s="5"/>
      <c r="IM12" s="5"/>
      <c r="IN12" s="5"/>
      <c r="IO12" s="5"/>
      <c r="IP12" s="5"/>
      <c r="IQ12" s="5"/>
      <c r="IR12" s="5"/>
      <c r="IS12" s="5"/>
      <c r="IT12" s="5"/>
      <c r="IU12" s="5"/>
      <c r="IV12" s="62"/>
      <c r="IW12" s="62"/>
      <c r="IX12" s="62"/>
      <c r="IY12" s="62"/>
      <c r="IZ12" s="62"/>
      <c r="JA12" s="62"/>
      <c r="JB12" s="62"/>
      <c r="JC12" s="62"/>
      <c r="JD12" s="62"/>
      <c r="JE12" s="62"/>
      <c r="JF12" s="62"/>
      <c r="JG12" s="62"/>
      <c r="JH12" s="62"/>
      <c r="JI12" s="62"/>
      <c r="JJ12" s="5"/>
      <c r="JK12" s="5"/>
      <c r="JL12" s="5"/>
      <c r="JM12" s="5"/>
      <c r="JN12" s="5"/>
      <c r="JO12" s="5"/>
      <c r="JP12" s="5"/>
      <c r="JQ12" s="5"/>
      <c r="JR12" s="5"/>
      <c r="JS12" s="5"/>
      <c r="JT12" s="5"/>
      <c r="JU12" s="5"/>
      <c r="JV12" s="5"/>
      <c r="JW12" s="5"/>
      <c r="JX12" s="62"/>
      <c r="JY12" s="62"/>
      <c r="JZ12" s="62"/>
      <c r="KA12" s="62"/>
      <c r="KB12" s="62"/>
      <c r="KC12" s="62"/>
      <c r="KD12" s="62"/>
      <c r="KE12" s="62"/>
      <c r="KF12" s="62"/>
      <c r="KG12" s="62"/>
      <c r="KH12" s="62"/>
      <c r="KI12" s="62"/>
      <c r="KJ12" s="62"/>
      <c r="KK12" s="62"/>
    </row>
    <row r="13" spans="1:297" x14ac:dyDescent="0.35">
      <c r="A13" s="131">
        <v>9</v>
      </c>
      <c r="B13" s="170">
        <f>'BVEM Scorecard'!B12</f>
        <v>0</v>
      </c>
      <c r="C13" s="170">
        <f>'BVEM Scorecard'!C12</f>
        <v>0</v>
      </c>
      <c r="D13" s="152">
        <v>15</v>
      </c>
      <c r="E13" s="72" t="str">
        <f>'BVEM Scorecard'!F12</f>
        <v>Wind + Solar + Storage</v>
      </c>
      <c r="F13" s="96">
        <f t="shared" si="17"/>
        <v>1</v>
      </c>
      <c r="G13" s="96">
        <f t="shared" si="18"/>
        <v>1</v>
      </c>
      <c r="H13" s="96">
        <f t="shared" si="19"/>
        <v>1.0000000000000002</v>
      </c>
      <c r="I13" s="96">
        <f t="shared" si="20"/>
        <v>1</v>
      </c>
      <c r="J13" s="62">
        <v>1</v>
      </c>
      <c r="K13" s="62">
        <v>1</v>
      </c>
      <c r="L13" s="62">
        <v>1</v>
      </c>
      <c r="M13" s="62">
        <v>1</v>
      </c>
      <c r="N13" s="62">
        <v>1</v>
      </c>
      <c r="O13" s="62">
        <v>1</v>
      </c>
      <c r="P13" s="62">
        <f t="shared" si="4"/>
        <v>5</v>
      </c>
      <c r="Q13" s="95">
        <f t="shared" si="21"/>
        <v>1</v>
      </c>
      <c r="R13" s="5">
        <v>1</v>
      </c>
      <c r="S13" s="5" t="str">
        <f>'Training Programs'!Y13</f>
        <v>Equipment
Operators</v>
      </c>
      <c r="T13" s="5">
        <v>24</v>
      </c>
      <c r="U13" s="5"/>
      <c r="V13" s="5">
        <v>1</v>
      </c>
      <c r="W13" s="5"/>
      <c r="X13" s="5">
        <v>1</v>
      </c>
      <c r="Y13" s="5"/>
      <c r="Z13" s="5">
        <v>1</v>
      </c>
      <c r="AA13" s="5">
        <v>1</v>
      </c>
      <c r="AB13" s="5">
        <v>1</v>
      </c>
      <c r="AC13" s="5">
        <f t="shared" si="22"/>
        <v>5</v>
      </c>
      <c r="AD13" s="5">
        <f t="shared" si="23"/>
        <v>9.4488188976377951E-2</v>
      </c>
      <c r="AE13" s="5">
        <f t="shared" ref="AE13:AE17" si="39">IFERROR((V$4*V13+X$4*X13+Z$4*Z13+AA$4*AA13+AB$4*AB13)*AD13,"")</f>
        <v>9.4488188976377951E-2</v>
      </c>
      <c r="AF13" s="62">
        <v>1</v>
      </c>
      <c r="AG13" s="62" t="str">
        <f>'Training Programs'!AO13</f>
        <v>Crane Operators</v>
      </c>
      <c r="AH13" s="62">
        <v>15</v>
      </c>
      <c r="AI13" s="62"/>
      <c r="AJ13" s="62">
        <v>1</v>
      </c>
      <c r="AK13" s="62"/>
      <c r="AL13" s="62">
        <v>1</v>
      </c>
      <c r="AM13" s="62"/>
      <c r="AN13" s="62">
        <v>1</v>
      </c>
      <c r="AO13" s="62">
        <v>1</v>
      </c>
      <c r="AP13" s="62">
        <v>1</v>
      </c>
      <c r="AQ13" s="62">
        <f t="shared" si="24"/>
        <v>5</v>
      </c>
      <c r="AR13" s="140">
        <f t="shared" ref="AR13:AR17" si="40">IFERROR(AH13/SUM($T13,$AH13,$AV13,$BJ13,$BX13,$CL13,$CZ13,$DN13,$EB13,$EP13,$FD13,$FR13,$GF13,$GT13,$HH13,$HV13,$IJ13,$IX13,$JL13,$JZ13),"")</f>
        <v>5.905511811023622E-2</v>
      </c>
      <c r="AS13" s="140">
        <f t="shared" ref="AS13:AS17" si="41">IFERROR((AJ$4*AJ13+AL$4*AL13+AN$4*AN13+AO$4*AO13+AP$4*AP13)*AR13,"")</f>
        <v>5.905511811023622E-2</v>
      </c>
      <c r="AT13" s="5">
        <v>1</v>
      </c>
      <c r="AU13" s="5" t="str">
        <f>'Training Programs'!BE13</f>
        <v>Turbine Installers</v>
      </c>
      <c r="AV13" s="5">
        <v>69</v>
      </c>
      <c r="AW13" s="5"/>
      <c r="AX13" s="5">
        <v>1</v>
      </c>
      <c r="AY13" s="5"/>
      <c r="AZ13" s="5">
        <v>1</v>
      </c>
      <c r="BA13" s="5"/>
      <c r="BB13" s="5">
        <v>1</v>
      </c>
      <c r="BC13" s="5">
        <v>1</v>
      </c>
      <c r="BD13" s="5">
        <v>1</v>
      </c>
      <c r="BE13" s="5">
        <f t="shared" si="26"/>
        <v>5</v>
      </c>
      <c r="BF13" s="5">
        <f t="shared" ref="BF13:BF17" si="42">IFERROR(AV13/SUM($T13,$AH13,$AV13,$BJ13,$BX13,$CL13,$CZ13,$DN13,$EB13,$EP13,$FD13,$FR13,$GF13,$GT13,$HH13,$HV13,$IJ13,$IX13,$JL13,$JZ13),"")</f>
        <v>0.27165354330708663</v>
      </c>
      <c r="BG13" s="5">
        <f t="shared" ref="BG13:BG17" si="43">IFERROR((AX$4*AX13+AZ$4*AZ13+BB$4*BB13+BC$4*BC13+BD$4*BD13)*BF13,"")</f>
        <v>0.27165354330708663</v>
      </c>
      <c r="BH13" s="62">
        <v>1</v>
      </c>
      <c r="BI13" s="62" t="str">
        <f>'Training Programs'!BU13</f>
        <v>Turbine Laborer</v>
      </c>
      <c r="BJ13" s="62">
        <v>69</v>
      </c>
      <c r="BK13" s="62"/>
      <c r="BL13" s="62">
        <v>1</v>
      </c>
      <c r="BM13" s="62"/>
      <c r="BN13" s="62">
        <v>1</v>
      </c>
      <c r="BO13" s="62"/>
      <c r="BP13" s="62">
        <v>1</v>
      </c>
      <c r="BQ13" s="62">
        <v>1</v>
      </c>
      <c r="BR13" s="62">
        <v>1</v>
      </c>
      <c r="BS13" s="62">
        <f t="shared" si="28"/>
        <v>5</v>
      </c>
      <c r="BT13" s="62">
        <f t="shared" ref="BT13:BT17" si="44">IFERROR(BJ13/SUM($T13,$AH13,$AV13,$BJ13,$BX13,$CL13,$CZ13,$DN13,$EB13,$EP13,$FD13,$FR13,$GF13,$GT13,$HH13,$HV13,$IJ13,$IX13,$JL13,$JZ13),"")</f>
        <v>0.27165354330708663</v>
      </c>
      <c r="BU13" s="62">
        <f t="shared" ref="BU13:BU17" si="45">IFERROR((BL$4*BL13+BN$4*BN13+BP$4*BP13+BQ$4*BQ13+BR$4*BR13)*BT13,"")</f>
        <v>0.27165354330708663</v>
      </c>
      <c r="BV13" s="5">
        <v>1</v>
      </c>
      <c r="BW13" s="5" t="str">
        <f>'Training Programs'!CK13</f>
        <v>Construction Managers</v>
      </c>
      <c r="BX13" s="5">
        <v>21</v>
      </c>
      <c r="BY13" s="5"/>
      <c r="BZ13" s="5">
        <v>1</v>
      </c>
      <c r="CA13" s="5"/>
      <c r="CB13" s="5">
        <v>1</v>
      </c>
      <c r="CC13" s="5"/>
      <c r="CD13" s="5">
        <v>1</v>
      </c>
      <c r="CE13" s="5">
        <v>1</v>
      </c>
      <c r="CF13" s="5">
        <v>1</v>
      </c>
      <c r="CG13" s="5">
        <f t="shared" ref="CG13:CG17" si="46">SUM(BZ13,CB13,CD13:CF13)</f>
        <v>5</v>
      </c>
      <c r="CH13" s="5">
        <f t="shared" ref="CH13:CH17" si="47">IFERROR(BX13/SUM($T13,$AH13,$AV13,$BJ13,$BX13,$CL13,$CZ13,$DN13,$EB13,$EP13,$FD13,$FR13,$GF13,$GT13,$HH13,$HV13,$IJ13,$IX13,$JL13,$JZ13),"")</f>
        <v>8.2677165354330714E-2</v>
      </c>
      <c r="CI13" s="5">
        <f t="shared" ref="CI13:CI17" si="48">IFERROR((BZ$4*BZ13+CB$4*CB13+CD$4*CD13+CE$4*CE13+CF$4*CF13)*CH13,"")</f>
        <v>8.2677165354330714E-2</v>
      </c>
      <c r="CJ13" s="62">
        <v>1</v>
      </c>
      <c r="CK13" s="62" t="str">
        <f>'Training Programs'!DA13</f>
        <v>Electricians</v>
      </c>
      <c r="CL13" s="62">
        <v>12</v>
      </c>
      <c r="CM13" s="62"/>
      <c r="CN13" s="62">
        <v>1</v>
      </c>
      <c r="CO13" s="62"/>
      <c r="CP13" s="62">
        <v>1</v>
      </c>
      <c r="CQ13" s="62"/>
      <c r="CR13" s="62">
        <v>1</v>
      </c>
      <c r="CS13" s="62">
        <v>1</v>
      </c>
      <c r="CT13" s="62">
        <v>1</v>
      </c>
      <c r="CU13" s="62">
        <f t="shared" ref="CU13:CU17" si="49">SUM(CN13,CP13,CR13:CT13)</f>
        <v>5</v>
      </c>
      <c r="CV13" s="62">
        <f t="shared" ref="CV13:CV17" si="50">IFERROR(CL13/SUM($T13,$AH13,$AV13,$BJ13,$BX13,$CL13,$CZ13,$DN13,$EB13,$EP13,$FD13,$FR13,$GF13,$GT13,$HH13,$HV13,$IJ13,$IX13,$JL13,$JZ13),"")</f>
        <v>4.7244094488188976E-2</v>
      </c>
      <c r="CW13" s="62">
        <f t="shared" ref="CW13:CW17" si="51">IFERROR((CN$4*CN13+CP$4*CP13+CR$4*CR13+CS$4*CS13+CT$4*CT13)*CV13,"")</f>
        <v>4.7244094488188976E-2</v>
      </c>
      <c r="CX13" s="5">
        <v>1</v>
      </c>
      <c r="CY13" s="5" t="str">
        <f>'Training Programs'!DQ13</f>
        <v>Apprentice</v>
      </c>
      <c r="CZ13" s="5">
        <v>14</v>
      </c>
      <c r="DA13" s="5"/>
      <c r="DB13" s="5">
        <v>1</v>
      </c>
      <c r="DC13" s="5"/>
      <c r="DD13" s="5">
        <v>1</v>
      </c>
      <c r="DE13" s="5"/>
      <c r="DF13" s="5">
        <v>1</v>
      </c>
      <c r="DG13" s="5">
        <v>1</v>
      </c>
      <c r="DH13" s="5">
        <v>1</v>
      </c>
      <c r="DI13" s="5">
        <f t="shared" ref="DI13:DI17" si="52">SUM(DB13,DD13,DF13:DH13)</f>
        <v>5</v>
      </c>
      <c r="DJ13" s="5">
        <f t="shared" ref="DJ13:DJ17" si="53">IFERROR(CZ13/SUM($T13,$AH13,$AV13,$BJ13,$BX13,$CL13,$CZ13,$DN13,$EB13,$EP13,$FD13,$FR13,$GF13,$GT13,$HH13,$HV13,$IJ13,$IX13,$JL13,$JZ13),"")</f>
        <v>5.5118110236220472E-2</v>
      </c>
      <c r="DK13" s="5">
        <f t="shared" ref="DK13:DK17" si="54">IFERROR((DB$4*DB13+DD$4*DD13+DF$4*DF13+DG$4*DG13+DH$4*DH13)*DJ13,"")</f>
        <v>5.5118110236220472E-2</v>
      </c>
      <c r="DL13" s="62">
        <v>1</v>
      </c>
      <c r="DM13" s="62" t="str">
        <f>'Training Programs'!EG13</f>
        <v>Foundation Laborer</v>
      </c>
      <c r="DN13" s="62">
        <v>9</v>
      </c>
      <c r="DO13" s="62"/>
      <c r="DP13" s="62">
        <v>1</v>
      </c>
      <c r="DQ13" s="62"/>
      <c r="DR13" s="62">
        <v>1</v>
      </c>
      <c r="DS13" s="62"/>
      <c r="DT13" s="62">
        <v>1</v>
      </c>
      <c r="DU13" s="62">
        <v>1</v>
      </c>
      <c r="DV13" s="62">
        <v>1</v>
      </c>
      <c r="DW13" s="62">
        <f t="shared" ref="DW13:DW17" si="55">SUM(DP13,DR13,DT13:DV13)</f>
        <v>5</v>
      </c>
      <c r="DX13" s="62">
        <f t="shared" ref="DX13:DX17" si="56">IFERROR(DN13/SUM($T13,$AH13,$AV13,$BJ13,$BX13,$CL13,$CZ13,$DN13,$EB13,$EP13,$FD13,$FR13,$GF13,$GT13,$HH13,$HV13,$IJ13,$IX13,$JL13,$JZ13),"")</f>
        <v>3.5433070866141732E-2</v>
      </c>
      <c r="DY13" s="62">
        <f t="shared" ref="DY13:DY17" si="57">IFERROR((DP$4*DP13+DR$4*DR13+DT$4*DT13+DU$4*DU13+DV$4*DV13)*DX13,"")</f>
        <v>3.5433070866141732E-2</v>
      </c>
      <c r="DZ13" s="5">
        <v>1</v>
      </c>
      <c r="EA13" s="5" t="str">
        <f>'Training Programs'!EW13</f>
        <v>Carpenters</v>
      </c>
      <c r="EB13" s="5">
        <v>9</v>
      </c>
      <c r="EC13" s="5"/>
      <c r="ED13" s="5">
        <v>1</v>
      </c>
      <c r="EE13" s="5"/>
      <c r="EF13" s="5">
        <v>1</v>
      </c>
      <c r="EG13" s="5"/>
      <c r="EH13" s="5">
        <v>1</v>
      </c>
      <c r="EI13" s="5">
        <v>1</v>
      </c>
      <c r="EJ13" s="5">
        <v>1</v>
      </c>
      <c r="EK13" s="5">
        <f t="shared" ref="EK13:EK17" si="58">SUM(ED13,EF13,EH13:EJ13)</f>
        <v>5</v>
      </c>
      <c r="EL13" s="5">
        <f t="shared" ref="EL13:EL17" si="59">IFERROR(EB13/SUM($T13,$AH13,$AV13,$BJ13,$BX13,$CL13,$CZ13,$DN13,$EB13,$EP13,$FD13,$FR13,$GF13,$GT13,$HH13,$HV13,$IJ13,$IX13,$JL13,$JZ13),"")</f>
        <v>3.5433070866141732E-2</v>
      </c>
      <c r="EM13" s="5">
        <f t="shared" ref="EM13:EM17" si="60">IFERROR((ED$4*ED13+EF$4*EF13+EH$4*EH13+EI$4*EI13+EJ$4*EJ13)*EL13,"")</f>
        <v>3.5433070866141732E-2</v>
      </c>
      <c r="EN13" s="62">
        <v>1</v>
      </c>
      <c r="EO13" s="62" t="str">
        <f>'Training Programs'!FM13</f>
        <v>Wind Technician</v>
      </c>
      <c r="EP13" s="62">
        <v>12</v>
      </c>
      <c r="EQ13" s="62"/>
      <c r="ER13" s="62">
        <v>1</v>
      </c>
      <c r="ES13" s="62"/>
      <c r="ET13" s="62">
        <v>1</v>
      </c>
      <c r="EU13" s="62"/>
      <c r="EV13" s="62">
        <v>1</v>
      </c>
      <c r="EW13" s="62">
        <v>1</v>
      </c>
      <c r="EX13" s="62">
        <v>1</v>
      </c>
      <c r="EY13" s="62">
        <f t="shared" si="37"/>
        <v>5</v>
      </c>
      <c r="EZ13" s="140">
        <f t="shared" ref="EZ13:EZ17" si="61">IFERROR(EP13/SUM($T13,$AH13,$AV13,$BJ13,$BX13,$CL13,$CZ13,$DN13,$EB13,$EP13,$FD13,$FR13,$GF13,$GT13,$HH13,$HV13,$IJ13,$IX13,$JL13,$JZ13),"")</f>
        <v>4.7244094488188976E-2</v>
      </c>
      <c r="FA13" s="140">
        <f t="shared" ref="FA13:FA17" si="62">IFERROR((ER$4*ER13+ET$4*ET13+EV$4*EV13+EW$4*EW13+EX$4*EX13)*EZ13,"")</f>
        <v>4.7244094488188976E-2</v>
      </c>
      <c r="FB13" s="5"/>
      <c r="FC13" s="5"/>
      <c r="FD13" s="5"/>
      <c r="FE13" s="5"/>
      <c r="FF13" s="5"/>
      <c r="FG13" s="5"/>
      <c r="FH13" s="5"/>
      <c r="FI13" s="5"/>
      <c r="FJ13" s="5"/>
      <c r="FK13" s="5"/>
      <c r="FL13" s="5"/>
      <c r="FM13" s="5"/>
      <c r="FN13" s="5"/>
      <c r="FO13" s="5"/>
      <c r="FP13" s="62"/>
      <c r="FQ13" s="62"/>
      <c r="FR13" s="62"/>
      <c r="FS13" s="62"/>
      <c r="FT13" s="62"/>
      <c r="FU13" s="62"/>
      <c r="FV13" s="62"/>
      <c r="FW13" s="62"/>
      <c r="FX13" s="62"/>
      <c r="FY13" s="62"/>
      <c r="FZ13" s="62"/>
      <c r="GA13" s="62"/>
      <c r="GB13" s="62"/>
      <c r="GC13" s="62"/>
      <c r="GD13" s="5"/>
      <c r="GE13" s="5"/>
      <c r="GF13" s="5"/>
      <c r="GG13" s="5"/>
      <c r="GH13" s="5"/>
      <c r="GI13" s="5"/>
      <c r="GJ13" s="5"/>
      <c r="GK13" s="5"/>
      <c r="GL13" s="5"/>
      <c r="GM13" s="5"/>
      <c r="GN13" s="5"/>
      <c r="GO13" s="5"/>
      <c r="GP13" s="5"/>
      <c r="GQ13" s="5"/>
      <c r="GR13" s="62"/>
      <c r="GS13" s="62"/>
      <c r="GT13" s="62"/>
      <c r="GU13" s="62"/>
      <c r="GV13" s="62"/>
      <c r="GW13" s="62"/>
      <c r="GX13" s="62"/>
      <c r="GY13" s="62"/>
      <c r="GZ13" s="62"/>
      <c r="HA13" s="62"/>
      <c r="HB13" s="62"/>
      <c r="HC13" s="62"/>
      <c r="HD13" s="62"/>
      <c r="HE13" s="62"/>
      <c r="HF13" s="5"/>
      <c r="HG13" s="5"/>
      <c r="HH13" s="5"/>
      <c r="HI13" s="5"/>
      <c r="HJ13" s="5"/>
      <c r="HK13" s="5"/>
      <c r="HL13" s="5"/>
      <c r="HM13" s="5"/>
      <c r="HN13" s="5"/>
      <c r="HO13" s="5"/>
      <c r="HP13" s="5"/>
      <c r="HQ13" s="5"/>
      <c r="HR13" s="5"/>
      <c r="HS13" s="5"/>
      <c r="HT13" s="62"/>
      <c r="HU13" s="62"/>
      <c r="HV13" s="62"/>
      <c r="HW13" s="62"/>
      <c r="HX13" s="62"/>
      <c r="HY13" s="62"/>
      <c r="HZ13" s="62"/>
      <c r="IA13" s="62"/>
      <c r="IB13" s="62"/>
      <c r="IC13" s="62"/>
      <c r="ID13" s="62"/>
      <c r="IE13" s="62"/>
      <c r="IF13" s="62"/>
      <c r="IG13" s="62"/>
      <c r="IH13" s="5"/>
      <c r="II13" s="5"/>
      <c r="IJ13" s="5"/>
      <c r="IK13" s="5"/>
      <c r="IL13" s="5"/>
      <c r="IM13" s="5"/>
      <c r="IN13" s="5"/>
      <c r="IO13" s="5"/>
      <c r="IP13" s="5"/>
      <c r="IQ13" s="5"/>
      <c r="IR13" s="5"/>
      <c r="IS13" s="5"/>
      <c r="IT13" s="5"/>
      <c r="IU13" s="5"/>
      <c r="IV13" s="62"/>
      <c r="IW13" s="62"/>
      <c r="IX13" s="62"/>
      <c r="IY13" s="62"/>
      <c r="IZ13" s="62"/>
      <c r="JA13" s="62"/>
      <c r="JB13" s="62"/>
      <c r="JC13" s="62"/>
      <c r="JD13" s="62"/>
      <c r="JE13" s="62"/>
      <c r="JF13" s="62"/>
      <c r="JG13" s="62"/>
      <c r="JH13" s="62"/>
      <c r="JI13" s="62"/>
      <c r="JJ13" s="5"/>
      <c r="JK13" s="5"/>
      <c r="JL13" s="5"/>
      <c r="JM13" s="5"/>
      <c r="JN13" s="5"/>
      <c r="JO13" s="5"/>
      <c r="JP13" s="5"/>
      <c r="JQ13" s="5"/>
      <c r="JR13" s="5"/>
      <c r="JS13" s="5"/>
      <c r="JT13" s="5"/>
      <c r="JU13" s="5"/>
      <c r="JV13" s="5"/>
      <c r="JW13" s="5"/>
      <c r="JX13" s="62"/>
      <c r="JY13" s="62"/>
      <c r="JZ13" s="62"/>
      <c r="KA13" s="62"/>
      <c r="KB13" s="62"/>
      <c r="KC13" s="62"/>
      <c r="KD13" s="62"/>
      <c r="KE13" s="62"/>
      <c r="KF13" s="62"/>
      <c r="KG13" s="62"/>
      <c r="KH13" s="62"/>
      <c r="KI13" s="62"/>
      <c r="KJ13" s="62"/>
      <c r="KK13" s="62"/>
    </row>
    <row r="14" spans="1:297" x14ac:dyDescent="0.35">
      <c r="A14" s="131">
        <v>10</v>
      </c>
      <c r="B14" s="170">
        <f>'BVEM Scorecard'!B13</f>
        <v>0</v>
      </c>
      <c r="C14" s="170">
        <f>'BVEM Scorecard'!C13</f>
        <v>0</v>
      </c>
      <c r="D14" s="152">
        <v>17</v>
      </c>
      <c r="E14" s="72" t="str">
        <f>'BVEM Scorecard'!F13</f>
        <v>Wind + Solar + Storage</v>
      </c>
      <c r="F14" s="96">
        <f t="shared" si="17"/>
        <v>1</v>
      </c>
      <c r="G14" s="96">
        <f t="shared" si="18"/>
        <v>1</v>
      </c>
      <c r="H14" s="96">
        <f t="shared" si="19"/>
        <v>1.0000000000000002</v>
      </c>
      <c r="I14" s="96">
        <f t="shared" si="20"/>
        <v>1</v>
      </c>
      <c r="J14" s="62">
        <v>1</v>
      </c>
      <c r="K14" s="62">
        <v>1</v>
      </c>
      <c r="L14" s="62">
        <v>1</v>
      </c>
      <c r="M14" s="62">
        <v>1</v>
      </c>
      <c r="N14" s="62">
        <v>1</v>
      </c>
      <c r="O14" s="62">
        <v>1</v>
      </c>
      <c r="P14" s="62">
        <f t="shared" si="4"/>
        <v>5</v>
      </c>
      <c r="Q14" s="95">
        <f t="shared" si="21"/>
        <v>1</v>
      </c>
      <c r="R14" s="5">
        <v>1</v>
      </c>
      <c r="S14" s="5" t="str">
        <f>'Training Programs'!Y14</f>
        <v>Equipment
Operators</v>
      </c>
      <c r="T14" s="5">
        <v>24</v>
      </c>
      <c r="U14" s="5"/>
      <c r="V14" s="5">
        <v>1</v>
      </c>
      <c r="W14" s="5"/>
      <c r="X14" s="5">
        <v>1</v>
      </c>
      <c r="Y14" s="5"/>
      <c r="Z14" s="5">
        <v>1</v>
      </c>
      <c r="AA14" s="5">
        <v>1</v>
      </c>
      <c r="AB14" s="5">
        <v>1</v>
      </c>
      <c r="AC14" s="5">
        <f t="shared" si="22"/>
        <v>5</v>
      </c>
      <c r="AD14" s="5">
        <f t="shared" si="23"/>
        <v>9.4488188976377951E-2</v>
      </c>
      <c r="AE14" s="5">
        <f t="shared" si="39"/>
        <v>9.4488188976377951E-2</v>
      </c>
      <c r="AF14" s="62">
        <v>1</v>
      </c>
      <c r="AG14" s="62" t="str">
        <f>'Training Programs'!AO14</f>
        <v>Crane Operators</v>
      </c>
      <c r="AH14" s="62">
        <v>15</v>
      </c>
      <c r="AI14" s="62"/>
      <c r="AJ14" s="62">
        <v>1</v>
      </c>
      <c r="AK14" s="62"/>
      <c r="AL14" s="62">
        <v>1</v>
      </c>
      <c r="AM14" s="62"/>
      <c r="AN14" s="62">
        <v>1</v>
      </c>
      <c r="AO14" s="62">
        <v>1</v>
      </c>
      <c r="AP14" s="62">
        <v>1</v>
      </c>
      <c r="AQ14" s="62">
        <f t="shared" si="24"/>
        <v>5</v>
      </c>
      <c r="AR14" s="62">
        <f t="shared" si="40"/>
        <v>5.905511811023622E-2</v>
      </c>
      <c r="AS14" s="62">
        <f t="shared" si="41"/>
        <v>5.905511811023622E-2</v>
      </c>
      <c r="AT14" s="5">
        <v>1</v>
      </c>
      <c r="AU14" s="5" t="str">
        <f>'Training Programs'!BE14</f>
        <v>Turbine Installers</v>
      </c>
      <c r="AV14" s="5">
        <v>69</v>
      </c>
      <c r="AW14" s="5"/>
      <c r="AX14" s="5">
        <v>1</v>
      </c>
      <c r="AY14" s="5"/>
      <c r="AZ14" s="5">
        <v>1</v>
      </c>
      <c r="BA14" s="5"/>
      <c r="BB14" s="5">
        <v>1</v>
      </c>
      <c r="BC14" s="5">
        <v>1</v>
      </c>
      <c r="BD14" s="5">
        <v>1</v>
      </c>
      <c r="BE14" s="5">
        <f t="shared" si="26"/>
        <v>5</v>
      </c>
      <c r="BF14" s="5">
        <f t="shared" si="42"/>
        <v>0.27165354330708663</v>
      </c>
      <c r="BG14" s="5">
        <f t="shared" si="43"/>
        <v>0.27165354330708663</v>
      </c>
      <c r="BH14" s="62">
        <v>1</v>
      </c>
      <c r="BI14" s="62" t="str">
        <f>'Training Programs'!BU14</f>
        <v>Turbine Laborer</v>
      </c>
      <c r="BJ14" s="62">
        <v>69</v>
      </c>
      <c r="BK14" s="62"/>
      <c r="BL14" s="62">
        <v>1</v>
      </c>
      <c r="BM14" s="62"/>
      <c r="BN14" s="62">
        <v>1</v>
      </c>
      <c r="BO14" s="62"/>
      <c r="BP14" s="62">
        <v>1</v>
      </c>
      <c r="BQ14" s="62">
        <v>1</v>
      </c>
      <c r="BR14" s="62">
        <v>1</v>
      </c>
      <c r="BS14" s="62">
        <f t="shared" si="28"/>
        <v>5</v>
      </c>
      <c r="BT14" s="62">
        <f t="shared" si="44"/>
        <v>0.27165354330708663</v>
      </c>
      <c r="BU14" s="62">
        <f t="shared" si="45"/>
        <v>0.27165354330708663</v>
      </c>
      <c r="BV14" s="5">
        <v>1</v>
      </c>
      <c r="BW14" s="5" t="str">
        <f>'Training Programs'!CK14</f>
        <v>Construction Managers</v>
      </c>
      <c r="BX14" s="5">
        <v>21</v>
      </c>
      <c r="BY14" s="5"/>
      <c r="BZ14" s="5">
        <v>1</v>
      </c>
      <c r="CA14" s="5"/>
      <c r="CB14" s="5">
        <v>1</v>
      </c>
      <c r="CC14" s="5"/>
      <c r="CD14" s="5">
        <v>1</v>
      </c>
      <c r="CE14" s="5">
        <v>1</v>
      </c>
      <c r="CF14" s="5">
        <v>1</v>
      </c>
      <c r="CG14" s="5">
        <f t="shared" si="46"/>
        <v>5</v>
      </c>
      <c r="CH14" s="5">
        <f t="shared" si="47"/>
        <v>8.2677165354330714E-2</v>
      </c>
      <c r="CI14" s="5">
        <f t="shared" si="48"/>
        <v>8.2677165354330714E-2</v>
      </c>
      <c r="CJ14" s="62">
        <v>1</v>
      </c>
      <c r="CK14" s="62" t="str">
        <f>'Training Programs'!DA14</f>
        <v>Electricians</v>
      </c>
      <c r="CL14" s="62">
        <v>12</v>
      </c>
      <c r="CM14" s="62"/>
      <c r="CN14" s="62">
        <v>1</v>
      </c>
      <c r="CO14" s="62"/>
      <c r="CP14" s="62">
        <v>1</v>
      </c>
      <c r="CQ14" s="62"/>
      <c r="CR14" s="62">
        <v>1</v>
      </c>
      <c r="CS14" s="62">
        <v>1</v>
      </c>
      <c r="CT14" s="62">
        <v>1</v>
      </c>
      <c r="CU14" s="62">
        <f t="shared" si="49"/>
        <v>5</v>
      </c>
      <c r="CV14" s="62">
        <f t="shared" si="50"/>
        <v>4.7244094488188976E-2</v>
      </c>
      <c r="CW14" s="62">
        <f t="shared" si="51"/>
        <v>4.7244094488188976E-2</v>
      </c>
      <c r="CX14" s="5">
        <v>1</v>
      </c>
      <c r="CY14" s="5" t="str">
        <f>'Training Programs'!DQ14</f>
        <v>Apprentice</v>
      </c>
      <c r="CZ14" s="5">
        <v>14</v>
      </c>
      <c r="DA14" s="5"/>
      <c r="DB14" s="5">
        <v>1</v>
      </c>
      <c r="DC14" s="5"/>
      <c r="DD14" s="5">
        <v>1</v>
      </c>
      <c r="DE14" s="5"/>
      <c r="DF14" s="5">
        <v>1</v>
      </c>
      <c r="DG14" s="5">
        <v>1</v>
      </c>
      <c r="DH14" s="5">
        <v>1</v>
      </c>
      <c r="DI14" s="5">
        <f t="shared" si="52"/>
        <v>5</v>
      </c>
      <c r="DJ14" s="5">
        <f t="shared" si="53"/>
        <v>5.5118110236220472E-2</v>
      </c>
      <c r="DK14" s="5">
        <f t="shared" si="54"/>
        <v>5.5118110236220472E-2</v>
      </c>
      <c r="DL14" s="62">
        <v>1</v>
      </c>
      <c r="DM14" s="62" t="str">
        <f>'Training Programs'!EG14</f>
        <v>Foundation Laborer</v>
      </c>
      <c r="DN14" s="62">
        <v>9</v>
      </c>
      <c r="DO14" s="62"/>
      <c r="DP14" s="62">
        <v>1</v>
      </c>
      <c r="DQ14" s="62"/>
      <c r="DR14" s="62">
        <v>1</v>
      </c>
      <c r="DS14" s="62"/>
      <c r="DT14" s="62">
        <v>1</v>
      </c>
      <c r="DU14" s="62">
        <v>1</v>
      </c>
      <c r="DV14" s="62">
        <v>1</v>
      </c>
      <c r="DW14" s="62">
        <f t="shared" si="55"/>
        <v>5</v>
      </c>
      <c r="DX14" s="62">
        <f t="shared" si="56"/>
        <v>3.5433070866141732E-2</v>
      </c>
      <c r="DY14" s="62">
        <f t="shared" si="57"/>
        <v>3.5433070866141732E-2</v>
      </c>
      <c r="DZ14" s="5">
        <v>1</v>
      </c>
      <c r="EA14" s="5" t="str">
        <f>'Training Programs'!EW14</f>
        <v>Carpenters</v>
      </c>
      <c r="EB14" s="5">
        <v>9</v>
      </c>
      <c r="EC14" s="5"/>
      <c r="ED14" s="5">
        <v>1</v>
      </c>
      <c r="EE14" s="5"/>
      <c r="EF14" s="5">
        <v>1</v>
      </c>
      <c r="EG14" s="5"/>
      <c r="EH14" s="5">
        <v>1</v>
      </c>
      <c r="EI14" s="5">
        <v>1</v>
      </c>
      <c r="EJ14" s="5">
        <v>1</v>
      </c>
      <c r="EK14" s="5">
        <f t="shared" si="58"/>
        <v>5</v>
      </c>
      <c r="EL14" s="5">
        <f t="shared" si="59"/>
        <v>3.5433070866141732E-2</v>
      </c>
      <c r="EM14" s="5">
        <f t="shared" si="60"/>
        <v>3.5433070866141732E-2</v>
      </c>
      <c r="EN14" s="62">
        <v>1</v>
      </c>
      <c r="EO14" s="62" t="str">
        <f>'Training Programs'!FM14</f>
        <v>Wind Technician</v>
      </c>
      <c r="EP14" s="62">
        <v>12</v>
      </c>
      <c r="EQ14" s="62"/>
      <c r="ER14" s="62">
        <v>1</v>
      </c>
      <c r="ES14" s="62"/>
      <c r="ET14" s="62">
        <v>1</v>
      </c>
      <c r="EU14" s="62"/>
      <c r="EV14" s="62">
        <v>1</v>
      </c>
      <c r="EW14" s="62">
        <v>1</v>
      </c>
      <c r="EX14" s="62">
        <v>1</v>
      </c>
      <c r="EY14" s="62">
        <f t="shared" si="37"/>
        <v>5</v>
      </c>
      <c r="EZ14" s="62">
        <f t="shared" si="61"/>
        <v>4.7244094488188976E-2</v>
      </c>
      <c r="FA14" s="62">
        <f t="shared" si="62"/>
        <v>4.7244094488188976E-2</v>
      </c>
      <c r="FB14" s="5"/>
      <c r="FC14" s="5"/>
      <c r="FD14" s="5"/>
      <c r="FE14" s="5"/>
      <c r="FF14" s="5"/>
      <c r="FG14" s="5"/>
      <c r="FH14" s="5"/>
      <c r="FI14" s="5"/>
      <c r="FJ14" s="5"/>
      <c r="FK14" s="5"/>
      <c r="FL14" s="5"/>
      <c r="FM14" s="5"/>
      <c r="FN14" s="5"/>
      <c r="FO14" s="5"/>
      <c r="FP14" s="62"/>
      <c r="FQ14" s="62"/>
      <c r="FR14" s="62"/>
      <c r="FS14" s="62"/>
      <c r="FT14" s="62"/>
      <c r="FU14" s="62"/>
      <c r="FV14" s="62"/>
      <c r="FW14" s="62"/>
      <c r="FX14" s="62"/>
      <c r="FY14" s="62"/>
      <c r="FZ14" s="62"/>
      <c r="GA14" s="62"/>
      <c r="GB14" s="62"/>
      <c r="GC14" s="62"/>
      <c r="GD14" s="5"/>
      <c r="GE14" s="5"/>
      <c r="GF14" s="5"/>
      <c r="GG14" s="5"/>
      <c r="GH14" s="5"/>
      <c r="GI14" s="5"/>
      <c r="GJ14" s="5"/>
      <c r="GK14" s="5"/>
      <c r="GL14" s="5"/>
      <c r="GM14" s="5"/>
      <c r="GN14" s="5"/>
      <c r="GO14" s="5"/>
      <c r="GP14" s="5"/>
      <c r="GQ14" s="5"/>
      <c r="GR14" s="62"/>
      <c r="GS14" s="62"/>
      <c r="GT14" s="62"/>
      <c r="GU14" s="62"/>
      <c r="GV14" s="62"/>
      <c r="GW14" s="62"/>
      <c r="GX14" s="62"/>
      <c r="GY14" s="62"/>
      <c r="GZ14" s="62"/>
      <c r="HA14" s="62"/>
      <c r="HB14" s="62"/>
      <c r="HC14" s="62"/>
      <c r="HD14" s="62"/>
      <c r="HE14" s="62"/>
      <c r="HF14" s="5"/>
      <c r="HG14" s="5"/>
      <c r="HH14" s="5"/>
      <c r="HI14" s="5"/>
      <c r="HJ14" s="5"/>
      <c r="HK14" s="5"/>
      <c r="HL14" s="5"/>
      <c r="HM14" s="5"/>
      <c r="HN14" s="5"/>
      <c r="HO14" s="5"/>
      <c r="HP14" s="5"/>
      <c r="HQ14" s="5"/>
      <c r="HR14" s="5"/>
      <c r="HS14" s="5"/>
      <c r="HT14" s="62"/>
      <c r="HU14" s="62"/>
      <c r="HV14" s="62"/>
      <c r="HW14" s="62"/>
      <c r="HX14" s="62"/>
      <c r="HY14" s="62"/>
      <c r="HZ14" s="62"/>
      <c r="IA14" s="62"/>
      <c r="IB14" s="62"/>
      <c r="IC14" s="62"/>
      <c r="ID14" s="62"/>
      <c r="IE14" s="62"/>
      <c r="IF14" s="62"/>
      <c r="IG14" s="62"/>
      <c r="IH14" s="5"/>
      <c r="II14" s="5"/>
      <c r="IJ14" s="5"/>
      <c r="IK14" s="5"/>
      <c r="IL14" s="5"/>
      <c r="IM14" s="5"/>
      <c r="IN14" s="5"/>
      <c r="IO14" s="5"/>
      <c r="IP14" s="5"/>
      <c r="IQ14" s="5"/>
      <c r="IR14" s="5"/>
      <c r="IS14" s="5"/>
      <c r="IT14" s="5"/>
      <c r="IU14" s="5"/>
      <c r="IV14" s="62"/>
      <c r="IW14" s="62"/>
      <c r="IX14" s="62"/>
      <c r="IY14" s="62"/>
      <c r="IZ14" s="62"/>
      <c r="JA14" s="62"/>
      <c r="JB14" s="62"/>
      <c r="JC14" s="62"/>
      <c r="JD14" s="62"/>
      <c r="JE14" s="62"/>
      <c r="JF14" s="62"/>
      <c r="JG14" s="62"/>
      <c r="JH14" s="62"/>
      <c r="JI14" s="62"/>
      <c r="JJ14" s="5"/>
      <c r="JK14" s="5"/>
      <c r="JL14" s="5"/>
      <c r="JM14" s="5"/>
      <c r="JN14" s="5"/>
      <c r="JO14" s="5"/>
      <c r="JP14" s="5"/>
      <c r="JQ14" s="5"/>
      <c r="JR14" s="5"/>
      <c r="JS14" s="5"/>
      <c r="JT14" s="5"/>
      <c r="JU14" s="5"/>
      <c r="JV14" s="5"/>
      <c r="JW14" s="5"/>
      <c r="JX14" s="62"/>
      <c r="JY14" s="62"/>
      <c r="JZ14" s="62"/>
      <c r="KA14" s="62"/>
      <c r="KB14" s="62"/>
      <c r="KC14" s="62"/>
      <c r="KD14" s="62"/>
      <c r="KE14" s="62"/>
      <c r="KF14" s="62"/>
      <c r="KG14" s="62"/>
      <c r="KH14" s="62"/>
      <c r="KI14" s="62"/>
      <c r="KJ14" s="62"/>
      <c r="KK14" s="62"/>
    </row>
    <row r="15" spans="1:297" x14ac:dyDescent="0.35">
      <c r="A15" s="131">
        <v>11</v>
      </c>
      <c r="B15" s="170">
        <f>'BVEM Scorecard'!B14</f>
        <v>0</v>
      </c>
      <c r="C15" s="170">
        <f>'BVEM Scorecard'!C14</f>
        <v>0</v>
      </c>
      <c r="D15" s="152">
        <v>20</v>
      </c>
      <c r="E15" s="72" t="str">
        <f>'BVEM Scorecard'!F14</f>
        <v>Wind + Solar + Storage</v>
      </c>
      <c r="F15" s="96">
        <f t="shared" si="17"/>
        <v>1</v>
      </c>
      <c r="G15" s="96">
        <f t="shared" si="18"/>
        <v>1</v>
      </c>
      <c r="H15" s="96">
        <f t="shared" si="19"/>
        <v>1.0000000000000002</v>
      </c>
      <c r="I15" s="96">
        <f t="shared" si="20"/>
        <v>1</v>
      </c>
      <c r="J15" s="62">
        <v>1</v>
      </c>
      <c r="K15" s="62">
        <v>1</v>
      </c>
      <c r="L15" s="62">
        <v>1</v>
      </c>
      <c r="M15" s="62">
        <v>1</v>
      </c>
      <c r="N15" s="62">
        <v>1</v>
      </c>
      <c r="O15" s="62">
        <v>1</v>
      </c>
      <c r="P15" s="62">
        <f t="shared" si="4"/>
        <v>5</v>
      </c>
      <c r="Q15" s="95">
        <f t="shared" si="21"/>
        <v>1</v>
      </c>
      <c r="R15" s="5">
        <v>1</v>
      </c>
      <c r="S15" s="5" t="str">
        <f>'Training Programs'!Y15</f>
        <v>Equipment
Operators</v>
      </c>
      <c r="T15" s="5">
        <v>24</v>
      </c>
      <c r="U15" s="5"/>
      <c r="V15" s="5">
        <v>1</v>
      </c>
      <c r="W15" s="5"/>
      <c r="X15" s="5">
        <v>1</v>
      </c>
      <c r="Y15" s="5"/>
      <c r="Z15" s="5">
        <v>1</v>
      </c>
      <c r="AA15" s="5">
        <v>1</v>
      </c>
      <c r="AB15" s="5">
        <v>1</v>
      </c>
      <c r="AC15" s="5">
        <f t="shared" si="22"/>
        <v>5</v>
      </c>
      <c r="AD15" s="5">
        <f t="shared" si="23"/>
        <v>9.4488188976377951E-2</v>
      </c>
      <c r="AE15" s="5">
        <f t="shared" si="39"/>
        <v>9.4488188976377951E-2</v>
      </c>
      <c r="AF15" s="62">
        <v>1</v>
      </c>
      <c r="AG15" s="62" t="str">
        <f>'Training Programs'!AO15</f>
        <v>Crane Operators</v>
      </c>
      <c r="AH15" s="62">
        <v>15</v>
      </c>
      <c r="AI15" s="62"/>
      <c r="AJ15" s="62">
        <v>1</v>
      </c>
      <c r="AK15" s="62"/>
      <c r="AL15" s="62">
        <v>1</v>
      </c>
      <c r="AM15" s="62"/>
      <c r="AN15" s="62">
        <v>1</v>
      </c>
      <c r="AO15" s="62">
        <v>1</v>
      </c>
      <c r="AP15" s="62">
        <v>1</v>
      </c>
      <c r="AQ15" s="62">
        <f t="shared" si="24"/>
        <v>5</v>
      </c>
      <c r="AR15" s="140">
        <f t="shared" si="40"/>
        <v>5.905511811023622E-2</v>
      </c>
      <c r="AS15" s="140">
        <f t="shared" si="41"/>
        <v>5.905511811023622E-2</v>
      </c>
      <c r="AT15" s="5">
        <v>1</v>
      </c>
      <c r="AU15" s="5" t="str">
        <f>'Training Programs'!BE15</f>
        <v>Turbine Installers</v>
      </c>
      <c r="AV15" s="5">
        <v>69</v>
      </c>
      <c r="AW15" s="5"/>
      <c r="AX15" s="5">
        <v>1</v>
      </c>
      <c r="AY15" s="5"/>
      <c r="AZ15" s="5">
        <v>1</v>
      </c>
      <c r="BA15" s="5"/>
      <c r="BB15" s="5">
        <v>1</v>
      </c>
      <c r="BC15" s="5">
        <v>1</v>
      </c>
      <c r="BD15" s="5">
        <v>1</v>
      </c>
      <c r="BE15" s="5">
        <f t="shared" si="26"/>
        <v>5</v>
      </c>
      <c r="BF15" s="5">
        <f t="shared" si="42"/>
        <v>0.27165354330708663</v>
      </c>
      <c r="BG15" s="5">
        <f t="shared" si="43"/>
        <v>0.27165354330708663</v>
      </c>
      <c r="BH15" s="62">
        <v>1</v>
      </c>
      <c r="BI15" s="62" t="str">
        <f>'Training Programs'!BU15</f>
        <v>Turbine Laborer</v>
      </c>
      <c r="BJ15" s="62">
        <v>69</v>
      </c>
      <c r="BK15" s="62"/>
      <c r="BL15" s="62">
        <v>1</v>
      </c>
      <c r="BM15" s="62"/>
      <c r="BN15" s="62">
        <v>1</v>
      </c>
      <c r="BO15" s="62"/>
      <c r="BP15" s="62">
        <v>1</v>
      </c>
      <c r="BQ15" s="62">
        <v>1</v>
      </c>
      <c r="BR15" s="62">
        <v>1</v>
      </c>
      <c r="BS15" s="62">
        <f t="shared" si="28"/>
        <v>5</v>
      </c>
      <c r="BT15" s="62">
        <f t="shared" si="44"/>
        <v>0.27165354330708663</v>
      </c>
      <c r="BU15" s="62">
        <f t="shared" si="45"/>
        <v>0.27165354330708663</v>
      </c>
      <c r="BV15" s="5">
        <v>1</v>
      </c>
      <c r="BW15" s="5" t="str">
        <f>'Training Programs'!CK15</f>
        <v>Construction Managers</v>
      </c>
      <c r="BX15" s="5">
        <v>21</v>
      </c>
      <c r="BY15" s="5"/>
      <c r="BZ15" s="5">
        <v>1</v>
      </c>
      <c r="CA15" s="5"/>
      <c r="CB15" s="5">
        <v>1</v>
      </c>
      <c r="CC15" s="5"/>
      <c r="CD15" s="5">
        <v>1</v>
      </c>
      <c r="CE15" s="5">
        <v>1</v>
      </c>
      <c r="CF15" s="5">
        <v>1</v>
      </c>
      <c r="CG15" s="5">
        <f t="shared" si="46"/>
        <v>5</v>
      </c>
      <c r="CH15" s="5">
        <f t="shared" si="47"/>
        <v>8.2677165354330714E-2</v>
      </c>
      <c r="CI15" s="5">
        <f t="shared" si="48"/>
        <v>8.2677165354330714E-2</v>
      </c>
      <c r="CJ15" s="62">
        <v>1</v>
      </c>
      <c r="CK15" s="62" t="str">
        <f>'Training Programs'!DA15</f>
        <v>Electricians</v>
      </c>
      <c r="CL15" s="62">
        <v>12</v>
      </c>
      <c r="CM15" s="62"/>
      <c r="CN15" s="62">
        <v>1</v>
      </c>
      <c r="CO15" s="62"/>
      <c r="CP15" s="62">
        <v>1</v>
      </c>
      <c r="CQ15" s="62"/>
      <c r="CR15" s="62">
        <v>1</v>
      </c>
      <c r="CS15" s="62">
        <v>1</v>
      </c>
      <c r="CT15" s="62">
        <v>1</v>
      </c>
      <c r="CU15" s="62">
        <f t="shared" si="49"/>
        <v>5</v>
      </c>
      <c r="CV15" s="62">
        <f t="shared" si="50"/>
        <v>4.7244094488188976E-2</v>
      </c>
      <c r="CW15" s="62">
        <f t="shared" si="51"/>
        <v>4.7244094488188976E-2</v>
      </c>
      <c r="CX15" s="5">
        <v>1</v>
      </c>
      <c r="CY15" s="5" t="str">
        <f>'Training Programs'!DQ15</f>
        <v>Apprentice</v>
      </c>
      <c r="CZ15" s="5">
        <v>14</v>
      </c>
      <c r="DA15" s="5"/>
      <c r="DB15" s="5">
        <v>1</v>
      </c>
      <c r="DC15" s="5"/>
      <c r="DD15" s="5">
        <v>1</v>
      </c>
      <c r="DE15" s="5"/>
      <c r="DF15" s="5">
        <v>1</v>
      </c>
      <c r="DG15" s="5">
        <v>1</v>
      </c>
      <c r="DH15" s="5">
        <v>1</v>
      </c>
      <c r="DI15" s="5">
        <f t="shared" si="52"/>
        <v>5</v>
      </c>
      <c r="DJ15" s="5">
        <f t="shared" si="53"/>
        <v>5.5118110236220472E-2</v>
      </c>
      <c r="DK15" s="5">
        <f t="shared" si="54"/>
        <v>5.5118110236220472E-2</v>
      </c>
      <c r="DL15" s="62">
        <v>1</v>
      </c>
      <c r="DM15" s="62" t="str">
        <f>'Training Programs'!EG15</f>
        <v>Foundation Laborer</v>
      </c>
      <c r="DN15" s="62">
        <v>9</v>
      </c>
      <c r="DO15" s="62"/>
      <c r="DP15" s="62">
        <v>1</v>
      </c>
      <c r="DQ15" s="62"/>
      <c r="DR15" s="62">
        <v>1</v>
      </c>
      <c r="DS15" s="62"/>
      <c r="DT15" s="62">
        <v>1</v>
      </c>
      <c r="DU15" s="62">
        <v>1</v>
      </c>
      <c r="DV15" s="62">
        <v>1</v>
      </c>
      <c r="DW15" s="62">
        <f t="shared" si="55"/>
        <v>5</v>
      </c>
      <c r="DX15" s="62">
        <f t="shared" si="56"/>
        <v>3.5433070866141732E-2</v>
      </c>
      <c r="DY15" s="62">
        <f t="shared" si="57"/>
        <v>3.5433070866141732E-2</v>
      </c>
      <c r="DZ15" s="5">
        <v>1</v>
      </c>
      <c r="EA15" s="5" t="str">
        <f>'Training Programs'!EW15</f>
        <v>Carpenters</v>
      </c>
      <c r="EB15" s="5">
        <v>9</v>
      </c>
      <c r="EC15" s="5"/>
      <c r="ED15" s="5">
        <v>1</v>
      </c>
      <c r="EE15" s="5"/>
      <c r="EF15" s="5">
        <v>1</v>
      </c>
      <c r="EG15" s="5"/>
      <c r="EH15" s="5">
        <v>1</v>
      </c>
      <c r="EI15" s="5">
        <v>1</v>
      </c>
      <c r="EJ15" s="5">
        <v>1</v>
      </c>
      <c r="EK15" s="5">
        <f t="shared" si="58"/>
        <v>5</v>
      </c>
      <c r="EL15" s="5">
        <f t="shared" si="59"/>
        <v>3.5433070866141732E-2</v>
      </c>
      <c r="EM15" s="5">
        <f t="shared" si="60"/>
        <v>3.5433070866141732E-2</v>
      </c>
      <c r="EN15" s="62">
        <v>1</v>
      </c>
      <c r="EO15" s="62" t="str">
        <f>'Training Programs'!FM15</f>
        <v>Wind Technician</v>
      </c>
      <c r="EP15" s="62">
        <v>12</v>
      </c>
      <c r="EQ15" s="62"/>
      <c r="ER15" s="62">
        <v>1</v>
      </c>
      <c r="ES15" s="62"/>
      <c r="ET15" s="62">
        <v>1</v>
      </c>
      <c r="EU15" s="62"/>
      <c r="EV15" s="62">
        <v>1</v>
      </c>
      <c r="EW15" s="62">
        <v>1</v>
      </c>
      <c r="EX15" s="62">
        <v>1</v>
      </c>
      <c r="EY15" s="62">
        <f t="shared" si="37"/>
        <v>5</v>
      </c>
      <c r="EZ15" s="140">
        <f t="shared" si="61"/>
        <v>4.7244094488188976E-2</v>
      </c>
      <c r="FA15" s="140">
        <f t="shared" si="62"/>
        <v>4.7244094488188976E-2</v>
      </c>
      <c r="FB15" s="5"/>
      <c r="FC15" s="5"/>
      <c r="FD15" s="5"/>
      <c r="FE15" s="5"/>
      <c r="FF15" s="5"/>
      <c r="FG15" s="5"/>
      <c r="FH15" s="5"/>
      <c r="FI15" s="5"/>
      <c r="FJ15" s="5"/>
      <c r="FK15" s="5"/>
      <c r="FL15" s="5"/>
      <c r="FM15" s="5"/>
      <c r="FN15" s="5"/>
      <c r="FO15" s="5"/>
      <c r="FP15" s="62"/>
      <c r="FQ15" s="62"/>
      <c r="FR15" s="62"/>
      <c r="FS15" s="62"/>
      <c r="FT15" s="62"/>
      <c r="FU15" s="62"/>
      <c r="FV15" s="62"/>
      <c r="FW15" s="62"/>
      <c r="FX15" s="62"/>
      <c r="FY15" s="62"/>
      <c r="FZ15" s="62"/>
      <c r="GA15" s="62"/>
      <c r="GB15" s="62"/>
      <c r="GC15" s="62"/>
      <c r="GD15" s="5"/>
      <c r="GE15" s="5"/>
      <c r="GF15" s="5"/>
      <c r="GG15" s="5"/>
      <c r="GH15" s="5"/>
      <c r="GI15" s="5"/>
      <c r="GJ15" s="5"/>
      <c r="GK15" s="5"/>
      <c r="GL15" s="5"/>
      <c r="GM15" s="5"/>
      <c r="GN15" s="5"/>
      <c r="GO15" s="5"/>
      <c r="GP15" s="5"/>
      <c r="GQ15" s="5"/>
      <c r="GR15" s="62"/>
      <c r="GS15" s="62"/>
      <c r="GT15" s="62"/>
      <c r="GU15" s="62"/>
      <c r="GV15" s="62"/>
      <c r="GW15" s="62"/>
      <c r="GX15" s="62"/>
      <c r="GY15" s="62"/>
      <c r="GZ15" s="62"/>
      <c r="HA15" s="62"/>
      <c r="HB15" s="62"/>
      <c r="HC15" s="62"/>
      <c r="HD15" s="62"/>
      <c r="HE15" s="62"/>
      <c r="HF15" s="5"/>
      <c r="HG15" s="5"/>
      <c r="HH15" s="5"/>
      <c r="HI15" s="5"/>
      <c r="HJ15" s="5"/>
      <c r="HK15" s="5"/>
      <c r="HL15" s="5"/>
      <c r="HM15" s="5"/>
      <c r="HN15" s="5"/>
      <c r="HO15" s="5"/>
      <c r="HP15" s="5"/>
      <c r="HQ15" s="5"/>
      <c r="HR15" s="5"/>
      <c r="HS15" s="5"/>
      <c r="HT15" s="62"/>
      <c r="HU15" s="62"/>
      <c r="HV15" s="62"/>
      <c r="HW15" s="62"/>
      <c r="HX15" s="62"/>
      <c r="HY15" s="62"/>
      <c r="HZ15" s="62"/>
      <c r="IA15" s="62"/>
      <c r="IB15" s="62"/>
      <c r="IC15" s="62"/>
      <c r="ID15" s="62"/>
      <c r="IE15" s="62"/>
      <c r="IF15" s="62"/>
      <c r="IG15" s="62"/>
      <c r="IH15" s="5"/>
      <c r="II15" s="5"/>
      <c r="IJ15" s="5"/>
      <c r="IK15" s="5"/>
      <c r="IL15" s="5"/>
      <c r="IM15" s="5"/>
      <c r="IN15" s="5"/>
      <c r="IO15" s="5"/>
      <c r="IP15" s="5"/>
      <c r="IQ15" s="5"/>
      <c r="IR15" s="5"/>
      <c r="IS15" s="5"/>
      <c r="IT15" s="5"/>
      <c r="IU15" s="5"/>
      <c r="IV15" s="62"/>
      <c r="IW15" s="62"/>
      <c r="IX15" s="62"/>
      <c r="IY15" s="62"/>
      <c r="IZ15" s="62"/>
      <c r="JA15" s="62"/>
      <c r="JB15" s="62"/>
      <c r="JC15" s="62"/>
      <c r="JD15" s="62"/>
      <c r="JE15" s="62"/>
      <c r="JF15" s="62"/>
      <c r="JG15" s="62"/>
      <c r="JH15" s="62"/>
      <c r="JI15" s="62"/>
      <c r="JJ15" s="5"/>
      <c r="JK15" s="5"/>
      <c r="JL15" s="5"/>
      <c r="JM15" s="5"/>
      <c r="JN15" s="5"/>
      <c r="JO15" s="5"/>
      <c r="JP15" s="5"/>
      <c r="JQ15" s="5"/>
      <c r="JR15" s="5"/>
      <c r="JS15" s="5"/>
      <c r="JT15" s="5"/>
      <c r="JU15" s="5"/>
      <c r="JV15" s="5"/>
      <c r="JW15" s="5"/>
      <c r="JX15" s="62"/>
      <c r="JY15" s="62"/>
      <c r="JZ15" s="62"/>
      <c r="KA15" s="62"/>
      <c r="KB15" s="62"/>
      <c r="KC15" s="62"/>
      <c r="KD15" s="62"/>
      <c r="KE15" s="62"/>
      <c r="KF15" s="62"/>
      <c r="KG15" s="62"/>
      <c r="KH15" s="62"/>
      <c r="KI15" s="62"/>
      <c r="KJ15" s="62"/>
      <c r="KK15" s="62"/>
    </row>
    <row r="16" spans="1:297" x14ac:dyDescent="0.35">
      <c r="A16" s="131">
        <v>12</v>
      </c>
      <c r="B16" s="170">
        <f>'BVEM Scorecard'!B15</f>
        <v>0</v>
      </c>
      <c r="C16" s="170">
        <f>'BVEM Scorecard'!C15</f>
        <v>0</v>
      </c>
      <c r="D16" s="152">
        <v>23</v>
      </c>
      <c r="E16" s="72" t="str">
        <f>'BVEM Scorecard'!F15</f>
        <v>Wind + Solar + Storage</v>
      </c>
      <c r="F16" s="96">
        <f t="shared" si="17"/>
        <v>1</v>
      </c>
      <c r="G16" s="96">
        <f t="shared" si="18"/>
        <v>1</v>
      </c>
      <c r="H16" s="96">
        <f t="shared" si="19"/>
        <v>1.0000000000000002</v>
      </c>
      <c r="I16" s="96">
        <f t="shared" si="20"/>
        <v>1</v>
      </c>
      <c r="J16" s="62">
        <v>1</v>
      </c>
      <c r="K16" s="62">
        <v>1</v>
      </c>
      <c r="L16" s="62">
        <v>1</v>
      </c>
      <c r="M16" s="62">
        <v>1</v>
      </c>
      <c r="N16" s="62">
        <v>1</v>
      </c>
      <c r="O16" s="62">
        <v>1</v>
      </c>
      <c r="P16" s="62">
        <f t="shared" si="4"/>
        <v>5</v>
      </c>
      <c r="Q16" s="95">
        <f t="shared" si="21"/>
        <v>1</v>
      </c>
      <c r="R16" s="5">
        <v>1</v>
      </c>
      <c r="S16" s="5" t="str">
        <f>'Training Programs'!Y16</f>
        <v>Equipment
Operators</v>
      </c>
      <c r="T16" s="5">
        <v>24</v>
      </c>
      <c r="U16" s="5"/>
      <c r="V16" s="5">
        <v>1</v>
      </c>
      <c r="W16" s="5"/>
      <c r="X16" s="5">
        <v>1</v>
      </c>
      <c r="Y16" s="5"/>
      <c r="Z16" s="5">
        <v>1</v>
      </c>
      <c r="AA16" s="5">
        <v>1</v>
      </c>
      <c r="AB16" s="5">
        <v>1</v>
      </c>
      <c r="AC16" s="5">
        <f t="shared" si="22"/>
        <v>5</v>
      </c>
      <c r="AD16" s="5">
        <f t="shared" si="23"/>
        <v>9.4488188976377951E-2</v>
      </c>
      <c r="AE16" s="5">
        <f t="shared" si="39"/>
        <v>9.4488188976377951E-2</v>
      </c>
      <c r="AF16" s="62">
        <v>1</v>
      </c>
      <c r="AG16" s="62" t="str">
        <f>'Training Programs'!AO16</f>
        <v>Crane Operators</v>
      </c>
      <c r="AH16" s="62">
        <v>15</v>
      </c>
      <c r="AI16" s="62"/>
      <c r="AJ16" s="62">
        <v>1</v>
      </c>
      <c r="AK16" s="62"/>
      <c r="AL16" s="62">
        <v>1</v>
      </c>
      <c r="AM16" s="62"/>
      <c r="AN16" s="62">
        <v>1</v>
      </c>
      <c r="AO16" s="62">
        <v>1</v>
      </c>
      <c r="AP16" s="62">
        <v>1</v>
      </c>
      <c r="AQ16" s="62">
        <f t="shared" si="24"/>
        <v>5</v>
      </c>
      <c r="AR16" s="62">
        <f t="shared" si="40"/>
        <v>5.905511811023622E-2</v>
      </c>
      <c r="AS16" s="62">
        <f t="shared" si="41"/>
        <v>5.905511811023622E-2</v>
      </c>
      <c r="AT16" s="5">
        <v>1</v>
      </c>
      <c r="AU16" s="5" t="str">
        <f>'Training Programs'!BE16</f>
        <v>Turbine Installers</v>
      </c>
      <c r="AV16" s="5">
        <v>69</v>
      </c>
      <c r="AW16" s="5"/>
      <c r="AX16" s="5">
        <v>1</v>
      </c>
      <c r="AY16" s="5"/>
      <c r="AZ16" s="5">
        <v>1</v>
      </c>
      <c r="BA16" s="5"/>
      <c r="BB16" s="5">
        <v>1</v>
      </c>
      <c r="BC16" s="5">
        <v>1</v>
      </c>
      <c r="BD16" s="5">
        <v>1</v>
      </c>
      <c r="BE16" s="5">
        <f t="shared" si="26"/>
        <v>5</v>
      </c>
      <c r="BF16" s="5">
        <f t="shared" si="42"/>
        <v>0.27165354330708663</v>
      </c>
      <c r="BG16" s="5">
        <f t="shared" si="43"/>
        <v>0.27165354330708663</v>
      </c>
      <c r="BH16" s="62">
        <v>1</v>
      </c>
      <c r="BI16" s="62" t="str">
        <f>'Training Programs'!BU16</f>
        <v>Turbine Laborer</v>
      </c>
      <c r="BJ16" s="62">
        <v>69</v>
      </c>
      <c r="BK16" s="62"/>
      <c r="BL16" s="62">
        <v>1</v>
      </c>
      <c r="BM16" s="62"/>
      <c r="BN16" s="62">
        <v>1</v>
      </c>
      <c r="BO16" s="62"/>
      <c r="BP16" s="62">
        <v>1</v>
      </c>
      <c r="BQ16" s="62">
        <v>1</v>
      </c>
      <c r="BR16" s="62">
        <v>1</v>
      </c>
      <c r="BS16" s="62">
        <f t="shared" si="28"/>
        <v>5</v>
      </c>
      <c r="BT16" s="62">
        <f t="shared" si="44"/>
        <v>0.27165354330708663</v>
      </c>
      <c r="BU16" s="62">
        <f t="shared" si="45"/>
        <v>0.27165354330708663</v>
      </c>
      <c r="BV16" s="5">
        <v>1</v>
      </c>
      <c r="BW16" s="5" t="str">
        <f>'Training Programs'!CK16</f>
        <v>Construction Managers</v>
      </c>
      <c r="BX16" s="5">
        <v>21</v>
      </c>
      <c r="BY16" s="5"/>
      <c r="BZ16" s="5">
        <v>1</v>
      </c>
      <c r="CA16" s="5"/>
      <c r="CB16" s="5">
        <v>1</v>
      </c>
      <c r="CC16" s="5"/>
      <c r="CD16" s="5">
        <v>1</v>
      </c>
      <c r="CE16" s="5">
        <v>1</v>
      </c>
      <c r="CF16" s="5">
        <v>1</v>
      </c>
      <c r="CG16" s="5">
        <f t="shared" si="46"/>
        <v>5</v>
      </c>
      <c r="CH16" s="5">
        <f t="shared" si="47"/>
        <v>8.2677165354330714E-2</v>
      </c>
      <c r="CI16" s="5">
        <f t="shared" si="48"/>
        <v>8.2677165354330714E-2</v>
      </c>
      <c r="CJ16" s="62">
        <v>1</v>
      </c>
      <c r="CK16" s="62" t="str">
        <f>'Training Programs'!DA16</f>
        <v>Electricians</v>
      </c>
      <c r="CL16" s="62">
        <v>12</v>
      </c>
      <c r="CM16" s="62"/>
      <c r="CN16" s="62">
        <v>1</v>
      </c>
      <c r="CO16" s="62"/>
      <c r="CP16" s="62">
        <v>1</v>
      </c>
      <c r="CQ16" s="62"/>
      <c r="CR16" s="62">
        <v>1</v>
      </c>
      <c r="CS16" s="62">
        <v>1</v>
      </c>
      <c r="CT16" s="62">
        <v>1</v>
      </c>
      <c r="CU16" s="62">
        <f t="shared" si="49"/>
        <v>5</v>
      </c>
      <c r="CV16" s="62">
        <f t="shared" si="50"/>
        <v>4.7244094488188976E-2</v>
      </c>
      <c r="CW16" s="62">
        <f t="shared" si="51"/>
        <v>4.7244094488188976E-2</v>
      </c>
      <c r="CX16" s="5">
        <v>1</v>
      </c>
      <c r="CY16" s="5" t="str">
        <f>'Training Programs'!DQ16</f>
        <v>Apprentice</v>
      </c>
      <c r="CZ16" s="5">
        <v>14</v>
      </c>
      <c r="DA16" s="5"/>
      <c r="DB16" s="5">
        <v>1</v>
      </c>
      <c r="DC16" s="5"/>
      <c r="DD16" s="5">
        <v>1</v>
      </c>
      <c r="DE16" s="5"/>
      <c r="DF16" s="5">
        <v>1</v>
      </c>
      <c r="DG16" s="5">
        <v>1</v>
      </c>
      <c r="DH16" s="5">
        <v>1</v>
      </c>
      <c r="DI16" s="5">
        <f t="shared" si="52"/>
        <v>5</v>
      </c>
      <c r="DJ16" s="5">
        <f t="shared" si="53"/>
        <v>5.5118110236220472E-2</v>
      </c>
      <c r="DK16" s="5">
        <f t="shared" si="54"/>
        <v>5.5118110236220472E-2</v>
      </c>
      <c r="DL16" s="62">
        <v>1</v>
      </c>
      <c r="DM16" s="62" t="str">
        <f>'Training Programs'!EG16</f>
        <v>Foundation Laborer</v>
      </c>
      <c r="DN16" s="62">
        <v>9</v>
      </c>
      <c r="DO16" s="62"/>
      <c r="DP16" s="62">
        <v>1</v>
      </c>
      <c r="DQ16" s="62"/>
      <c r="DR16" s="62">
        <v>1</v>
      </c>
      <c r="DS16" s="62"/>
      <c r="DT16" s="62">
        <v>1</v>
      </c>
      <c r="DU16" s="62">
        <v>1</v>
      </c>
      <c r="DV16" s="62">
        <v>1</v>
      </c>
      <c r="DW16" s="62">
        <f t="shared" si="55"/>
        <v>5</v>
      </c>
      <c r="DX16" s="62">
        <f t="shared" si="56"/>
        <v>3.5433070866141732E-2</v>
      </c>
      <c r="DY16" s="62">
        <f t="shared" si="57"/>
        <v>3.5433070866141732E-2</v>
      </c>
      <c r="DZ16" s="5">
        <v>1</v>
      </c>
      <c r="EA16" s="5" t="str">
        <f>'Training Programs'!EW16</f>
        <v>Carpenters</v>
      </c>
      <c r="EB16" s="5">
        <v>9</v>
      </c>
      <c r="EC16" s="5"/>
      <c r="ED16" s="5">
        <v>1</v>
      </c>
      <c r="EE16" s="5"/>
      <c r="EF16" s="5">
        <v>1</v>
      </c>
      <c r="EG16" s="5"/>
      <c r="EH16" s="5">
        <v>1</v>
      </c>
      <c r="EI16" s="5">
        <v>1</v>
      </c>
      <c r="EJ16" s="5">
        <v>1</v>
      </c>
      <c r="EK16" s="5">
        <f t="shared" si="58"/>
        <v>5</v>
      </c>
      <c r="EL16" s="5">
        <f t="shared" si="59"/>
        <v>3.5433070866141732E-2</v>
      </c>
      <c r="EM16" s="5">
        <f t="shared" si="60"/>
        <v>3.5433070866141732E-2</v>
      </c>
      <c r="EN16" s="62">
        <v>1</v>
      </c>
      <c r="EO16" s="62" t="str">
        <f>'Training Programs'!FM16</f>
        <v>Wind Technician</v>
      </c>
      <c r="EP16" s="62">
        <v>12</v>
      </c>
      <c r="EQ16" s="62"/>
      <c r="ER16" s="62">
        <v>1</v>
      </c>
      <c r="ES16" s="62"/>
      <c r="ET16" s="62">
        <v>1</v>
      </c>
      <c r="EU16" s="62"/>
      <c r="EV16" s="62">
        <v>1</v>
      </c>
      <c r="EW16" s="62">
        <v>1</v>
      </c>
      <c r="EX16" s="62">
        <v>1</v>
      </c>
      <c r="EY16" s="62">
        <f t="shared" si="37"/>
        <v>5</v>
      </c>
      <c r="EZ16" s="62">
        <f t="shared" si="61"/>
        <v>4.7244094488188976E-2</v>
      </c>
      <c r="FA16" s="62">
        <f t="shared" si="62"/>
        <v>4.7244094488188976E-2</v>
      </c>
      <c r="FB16" s="5"/>
      <c r="FC16" s="5"/>
      <c r="FD16" s="5"/>
      <c r="FE16" s="5"/>
      <c r="FF16" s="5"/>
      <c r="FG16" s="5"/>
      <c r="FH16" s="5"/>
      <c r="FI16" s="5"/>
      <c r="FJ16" s="5"/>
      <c r="FK16" s="5"/>
      <c r="FL16" s="5"/>
      <c r="FM16" s="5"/>
      <c r="FN16" s="5"/>
      <c r="FO16" s="5"/>
      <c r="FP16" s="62"/>
      <c r="FQ16" s="62"/>
      <c r="FR16" s="62"/>
      <c r="FS16" s="62"/>
      <c r="FT16" s="62"/>
      <c r="FU16" s="62"/>
      <c r="FV16" s="62"/>
      <c r="FW16" s="62"/>
      <c r="FX16" s="62"/>
      <c r="FY16" s="62"/>
      <c r="FZ16" s="62"/>
      <c r="GA16" s="62"/>
      <c r="GB16" s="62"/>
      <c r="GC16" s="62"/>
      <c r="GD16" s="5"/>
      <c r="GE16" s="5"/>
      <c r="GF16" s="5"/>
      <c r="GG16" s="5"/>
      <c r="GH16" s="5"/>
      <c r="GI16" s="5"/>
      <c r="GJ16" s="5"/>
      <c r="GK16" s="5"/>
      <c r="GL16" s="5"/>
      <c r="GM16" s="5"/>
      <c r="GN16" s="5"/>
      <c r="GO16" s="5"/>
      <c r="GP16" s="5"/>
      <c r="GQ16" s="5"/>
      <c r="GR16" s="62"/>
      <c r="GS16" s="62"/>
      <c r="GT16" s="62"/>
      <c r="GU16" s="62"/>
      <c r="GV16" s="62"/>
      <c r="GW16" s="62"/>
      <c r="GX16" s="62"/>
      <c r="GY16" s="62"/>
      <c r="GZ16" s="62"/>
      <c r="HA16" s="62"/>
      <c r="HB16" s="62"/>
      <c r="HC16" s="62"/>
      <c r="HD16" s="62"/>
      <c r="HE16" s="62"/>
      <c r="HF16" s="5"/>
      <c r="HG16" s="5"/>
      <c r="HH16" s="5"/>
      <c r="HI16" s="5"/>
      <c r="HJ16" s="5"/>
      <c r="HK16" s="5"/>
      <c r="HL16" s="5"/>
      <c r="HM16" s="5"/>
      <c r="HN16" s="5"/>
      <c r="HO16" s="5"/>
      <c r="HP16" s="5"/>
      <c r="HQ16" s="5"/>
      <c r="HR16" s="5"/>
      <c r="HS16" s="5"/>
      <c r="HT16" s="62"/>
      <c r="HU16" s="62"/>
      <c r="HV16" s="62"/>
      <c r="HW16" s="62"/>
      <c r="HX16" s="62"/>
      <c r="HY16" s="62"/>
      <c r="HZ16" s="62"/>
      <c r="IA16" s="62"/>
      <c r="IB16" s="62"/>
      <c r="IC16" s="62"/>
      <c r="ID16" s="62"/>
      <c r="IE16" s="62"/>
      <c r="IF16" s="62"/>
      <c r="IG16" s="62"/>
      <c r="IH16" s="5"/>
      <c r="II16" s="5"/>
      <c r="IJ16" s="5"/>
      <c r="IK16" s="5"/>
      <c r="IL16" s="5"/>
      <c r="IM16" s="5"/>
      <c r="IN16" s="5"/>
      <c r="IO16" s="5"/>
      <c r="IP16" s="5"/>
      <c r="IQ16" s="5"/>
      <c r="IR16" s="5"/>
      <c r="IS16" s="5"/>
      <c r="IT16" s="5"/>
      <c r="IU16" s="5"/>
      <c r="IV16" s="62"/>
      <c r="IW16" s="62"/>
      <c r="IX16" s="62"/>
      <c r="IY16" s="62"/>
      <c r="IZ16" s="62"/>
      <c r="JA16" s="62"/>
      <c r="JB16" s="62"/>
      <c r="JC16" s="62"/>
      <c r="JD16" s="62"/>
      <c r="JE16" s="62"/>
      <c r="JF16" s="62"/>
      <c r="JG16" s="62"/>
      <c r="JH16" s="62"/>
      <c r="JI16" s="62"/>
      <c r="JJ16" s="5"/>
      <c r="JK16" s="5"/>
      <c r="JL16" s="5"/>
      <c r="JM16" s="5"/>
      <c r="JN16" s="5"/>
      <c r="JO16" s="5"/>
      <c r="JP16" s="5"/>
      <c r="JQ16" s="5"/>
      <c r="JR16" s="5"/>
      <c r="JS16" s="5"/>
      <c r="JT16" s="5"/>
      <c r="JU16" s="5"/>
      <c r="JV16" s="5"/>
      <c r="JW16" s="5"/>
      <c r="JX16" s="62"/>
      <c r="JY16" s="62"/>
      <c r="JZ16" s="62"/>
      <c r="KA16" s="62"/>
      <c r="KB16" s="62"/>
      <c r="KC16" s="62"/>
      <c r="KD16" s="62"/>
      <c r="KE16" s="62"/>
      <c r="KF16" s="62"/>
      <c r="KG16" s="62"/>
      <c r="KH16" s="62"/>
      <c r="KI16" s="62"/>
      <c r="KJ16" s="62"/>
      <c r="KK16" s="62"/>
    </row>
    <row r="17" spans="1:297" x14ac:dyDescent="0.35">
      <c r="A17" s="131">
        <v>13</v>
      </c>
      <c r="B17" s="170">
        <f>'BVEM Scorecard'!B16</f>
        <v>0</v>
      </c>
      <c r="C17" s="170">
        <f>'BVEM Scorecard'!C16</f>
        <v>0</v>
      </c>
      <c r="D17" s="152">
        <v>24</v>
      </c>
      <c r="E17" s="72" t="str">
        <f>'BVEM Scorecard'!F16</f>
        <v>Wind + Solar + Storage</v>
      </c>
      <c r="F17" s="96">
        <f t="shared" si="17"/>
        <v>1</v>
      </c>
      <c r="G17" s="96">
        <f t="shared" si="18"/>
        <v>1</v>
      </c>
      <c r="H17" s="96">
        <f t="shared" si="19"/>
        <v>1.0000000000000002</v>
      </c>
      <c r="I17" s="96">
        <f t="shared" si="20"/>
        <v>1</v>
      </c>
      <c r="J17" s="62">
        <v>1</v>
      </c>
      <c r="K17" s="62">
        <v>1</v>
      </c>
      <c r="L17" s="62">
        <v>1</v>
      </c>
      <c r="M17" s="62">
        <v>1</v>
      </c>
      <c r="N17" s="62">
        <v>1</v>
      </c>
      <c r="O17" s="62">
        <v>1</v>
      </c>
      <c r="P17" s="62">
        <f t="shared" si="4"/>
        <v>5</v>
      </c>
      <c r="Q17" s="95">
        <f t="shared" si="21"/>
        <v>1</v>
      </c>
      <c r="R17" s="5">
        <v>1</v>
      </c>
      <c r="S17" s="5" t="str">
        <f>'Training Programs'!Y17</f>
        <v>Equipment
Operators</v>
      </c>
      <c r="T17" s="5">
        <v>24</v>
      </c>
      <c r="U17" s="5"/>
      <c r="V17" s="5">
        <v>1</v>
      </c>
      <c r="W17" s="5"/>
      <c r="X17" s="5">
        <v>1</v>
      </c>
      <c r="Y17" s="5"/>
      <c r="Z17" s="5">
        <v>1</v>
      </c>
      <c r="AA17" s="5">
        <v>1</v>
      </c>
      <c r="AB17" s="5">
        <v>1</v>
      </c>
      <c r="AC17" s="5">
        <f t="shared" si="22"/>
        <v>5</v>
      </c>
      <c r="AD17" s="5">
        <f t="shared" si="23"/>
        <v>9.4488188976377951E-2</v>
      </c>
      <c r="AE17" s="5">
        <f t="shared" si="39"/>
        <v>9.4488188976377951E-2</v>
      </c>
      <c r="AF17" s="62">
        <v>1</v>
      </c>
      <c r="AG17" s="62" t="str">
        <f>'Training Programs'!AO17</f>
        <v>Crane Operators</v>
      </c>
      <c r="AH17" s="62">
        <v>15</v>
      </c>
      <c r="AI17" s="62"/>
      <c r="AJ17" s="62">
        <v>1</v>
      </c>
      <c r="AK17" s="62"/>
      <c r="AL17" s="62">
        <v>1</v>
      </c>
      <c r="AM17" s="62"/>
      <c r="AN17" s="62">
        <v>1</v>
      </c>
      <c r="AO17" s="62">
        <v>1</v>
      </c>
      <c r="AP17" s="62">
        <v>1</v>
      </c>
      <c r="AQ17" s="62">
        <f t="shared" si="24"/>
        <v>5</v>
      </c>
      <c r="AR17" s="140">
        <f t="shared" si="40"/>
        <v>5.905511811023622E-2</v>
      </c>
      <c r="AS17" s="140">
        <f t="shared" si="41"/>
        <v>5.905511811023622E-2</v>
      </c>
      <c r="AT17" s="5">
        <v>1</v>
      </c>
      <c r="AU17" s="5" t="str">
        <f>'Training Programs'!BE17</f>
        <v>Turbine Installers</v>
      </c>
      <c r="AV17" s="5">
        <v>69</v>
      </c>
      <c r="AW17" s="5"/>
      <c r="AX17" s="5">
        <v>1</v>
      </c>
      <c r="AY17" s="5"/>
      <c r="AZ17" s="5">
        <v>1</v>
      </c>
      <c r="BA17" s="5"/>
      <c r="BB17" s="5">
        <v>1</v>
      </c>
      <c r="BC17" s="5">
        <v>1</v>
      </c>
      <c r="BD17" s="5">
        <v>1</v>
      </c>
      <c r="BE17" s="5">
        <f t="shared" si="26"/>
        <v>5</v>
      </c>
      <c r="BF17" s="5">
        <f t="shared" si="42"/>
        <v>0.27165354330708663</v>
      </c>
      <c r="BG17" s="5">
        <f t="shared" si="43"/>
        <v>0.27165354330708663</v>
      </c>
      <c r="BH17" s="62">
        <v>1</v>
      </c>
      <c r="BI17" s="62" t="str">
        <f>'Training Programs'!BU17</f>
        <v>Turbine Laborer</v>
      </c>
      <c r="BJ17" s="62">
        <v>69</v>
      </c>
      <c r="BK17" s="62"/>
      <c r="BL17" s="62">
        <v>1</v>
      </c>
      <c r="BM17" s="62"/>
      <c r="BN17" s="62">
        <v>1</v>
      </c>
      <c r="BO17" s="62"/>
      <c r="BP17" s="62">
        <v>1</v>
      </c>
      <c r="BQ17" s="62">
        <v>1</v>
      </c>
      <c r="BR17" s="62">
        <v>1</v>
      </c>
      <c r="BS17" s="62">
        <f t="shared" si="28"/>
        <v>5</v>
      </c>
      <c r="BT17" s="62">
        <f t="shared" si="44"/>
        <v>0.27165354330708663</v>
      </c>
      <c r="BU17" s="62">
        <f t="shared" si="45"/>
        <v>0.27165354330708663</v>
      </c>
      <c r="BV17" s="5">
        <v>1</v>
      </c>
      <c r="BW17" s="5" t="str">
        <f>'Training Programs'!CK17</f>
        <v>Construction Managers</v>
      </c>
      <c r="BX17" s="5">
        <v>21</v>
      </c>
      <c r="BY17" s="5"/>
      <c r="BZ17" s="5">
        <v>1</v>
      </c>
      <c r="CA17" s="5"/>
      <c r="CB17" s="5">
        <v>1</v>
      </c>
      <c r="CC17" s="5"/>
      <c r="CD17" s="5">
        <v>1</v>
      </c>
      <c r="CE17" s="5">
        <v>1</v>
      </c>
      <c r="CF17" s="5">
        <v>1</v>
      </c>
      <c r="CG17" s="5">
        <f t="shared" si="46"/>
        <v>5</v>
      </c>
      <c r="CH17" s="5">
        <f t="shared" si="47"/>
        <v>8.2677165354330714E-2</v>
      </c>
      <c r="CI17" s="5">
        <f t="shared" si="48"/>
        <v>8.2677165354330714E-2</v>
      </c>
      <c r="CJ17" s="62">
        <v>1</v>
      </c>
      <c r="CK17" s="62" t="str">
        <f>'Training Programs'!DA17</f>
        <v>Electricians</v>
      </c>
      <c r="CL17" s="62">
        <v>12</v>
      </c>
      <c r="CM17" s="62"/>
      <c r="CN17" s="62">
        <v>1</v>
      </c>
      <c r="CO17" s="62"/>
      <c r="CP17" s="62">
        <v>1</v>
      </c>
      <c r="CQ17" s="62"/>
      <c r="CR17" s="62">
        <v>1</v>
      </c>
      <c r="CS17" s="62">
        <v>1</v>
      </c>
      <c r="CT17" s="62">
        <v>1</v>
      </c>
      <c r="CU17" s="62">
        <f t="shared" si="49"/>
        <v>5</v>
      </c>
      <c r="CV17" s="62">
        <f t="shared" si="50"/>
        <v>4.7244094488188976E-2</v>
      </c>
      <c r="CW17" s="62">
        <f t="shared" si="51"/>
        <v>4.7244094488188976E-2</v>
      </c>
      <c r="CX17" s="5">
        <v>1</v>
      </c>
      <c r="CY17" s="5" t="str">
        <f>'Training Programs'!DQ17</f>
        <v>Apprentice</v>
      </c>
      <c r="CZ17" s="5">
        <v>14</v>
      </c>
      <c r="DA17" s="5"/>
      <c r="DB17" s="5">
        <v>1</v>
      </c>
      <c r="DC17" s="5"/>
      <c r="DD17" s="5">
        <v>1</v>
      </c>
      <c r="DE17" s="5"/>
      <c r="DF17" s="5">
        <v>1</v>
      </c>
      <c r="DG17" s="5">
        <v>1</v>
      </c>
      <c r="DH17" s="5">
        <v>1</v>
      </c>
      <c r="DI17" s="5">
        <f t="shared" si="52"/>
        <v>5</v>
      </c>
      <c r="DJ17" s="5">
        <f t="shared" si="53"/>
        <v>5.5118110236220472E-2</v>
      </c>
      <c r="DK17" s="5">
        <f t="shared" si="54"/>
        <v>5.5118110236220472E-2</v>
      </c>
      <c r="DL17" s="62">
        <v>1</v>
      </c>
      <c r="DM17" s="62" t="str">
        <f>'Training Programs'!EG17</f>
        <v>Foundation Laborer</v>
      </c>
      <c r="DN17" s="62">
        <v>9</v>
      </c>
      <c r="DO17" s="62"/>
      <c r="DP17" s="62">
        <v>1</v>
      </c>
      <c r="DQ17" s="62"/>
      <c r="DR17" s="62">
        <v>1</v>
      </c>
      <c r="DS17" s="62"/>
      <c r="DT17" s="62">
        <v>1</v>
      </c>
      <c r="DU17" s="62">
        <v>1</v>
      </c>
      <c r="DV17" s="62">
        <v>1</v>
      </c>
      <c r="DW17" s="62">
        <f t="shared" si="55"/>
        <v>5</v>
      </c>
      <c r="DX17" s="62">
        <f t="shared" si="56"/>
        <v>3.5433070866141732E-2</v>
      </c>
      <c r="DY17" s="62">
        <f t="shared" si="57"/>
        <v>3.5433070866141732E-2</v>
      </c>
      <c r="DZ17" s="5">
        <v>1</v>
      </c>
      <c r="EA17" s="5" t="str">
        <f>'Training Programs'!EW17</f>
        <v>Carpenters</v>
      </c>
      <c r="EB17" s="5">
        <v>9</v>
      </c>
      <c r="EC17" s="5"/>
      <c r="ED17" s="5">
        <v>1</v>
      </c>
      <c r="EE17" s="5"/>
      <c r="EF17" s="5">
        <v>1</v>
      </c>
      <c r="EG17" s="5"/>
      <c r="EH17" s="5">
        <v>1</v>
      </c>
      <c r="EI17" s="5">
        <v>1</v>
      </c>
      <c r="EJ17" s="5">
        <v>1</v>
      </c>
      <c r="EK17" s="5">
        <f t="shared" si="58"/>
        <v>5</v>
      </c>
      <c r="EL17" s="5">
        <f t="shared" si="59"/>
        <v>3.5433070866141732E-2</v>
      </c>
      <c r="EM17" s="5">
        <f t="shared" si="60"/>
        <v>3.5433070866141732E-2</v>
      </c>
      <c r="EN17" s="62">
        <v>1</v>
      </c>
      <c r="EO17" s="62" t="str">
        <f>'Training Programs'!FM17</f>
        <v>Wind Technician</v>
      </c>
      <c r="EP17" s="62">
        <v>12</v>
      </c>
      <c r="EQ17" s="62"/>
      <c r="ER17" s="62">
        <v>1</v>
      </c>
      <c r="ES17" s="62"/>
      <c r="ET17" s="62">
        <v>1</v>
      </c>
      <c r="EU17" s="62"/>
      <c r="EV17" s="62">
        <v>1</v>
      </c>
      <c r="EW17" s="62">
        <v>1</v>
      </c>
      <c r="EX17" s="62">
        <v>1</v>
      </c>
      <c r="EY17" s="62">
        <f t="shared" si="37"/>
        <v>5</v>
      </c>
      <c r="EZ17" s="140">
        <f t="shared" si="61"/>
        <v>4.7244094488188976E-2</v>
      </c>
      <c r="FA17" s="140">
        <f t="shared" si="62"/>
        <v>4.7244094488188976E-2</v>
      </c>
      <c r="FB17" s="5"/>
      <c r="FC17" s="5"/>
      <c r="FD17" s="5"/>
      <c r="FE17" s="5"/>
      <c r="FF17" s="5"/>
      <c r="FG17" s="5"/>
      <c r="FH17" s="5"/>
      <c r="FI17" s="5"/>
      <c r="FJ17" s="5"/>
      <c r="FK17" s="5"/>
      <c r="FL17" s="5"/>
      <c r="FM17" s="5"/>
      <c r="FN17" s="5"/>
      <c r="FO17" s="5"/>
      <c r="FP17" s="62"/>
      <c r="FQ17" s="62"/>
      <c r="FR17" s="62"/>
      <c r="FS17" s="62"/>
      <c r="FT17" s="62"/>
      <c r="FU17" s="62"/>
      <c r="FV17" s="62"/>
      <c r="FW17" s="62"/>
      <c r="FX17" s="62"/>
      <c r="FY17" s="62"/>
      <c r="FZ17" s="62"/>
      <c r="GA17" s="62"/>
      <c r="GB17" s="62"/>
      <c r="GC17" s="62"/>
      <c r="GD17" s="5"/>
      <c r="GE17" s="5"/>
      <c r="GF17" s="5"/>
      <c r="GG17" s="5"/>
      <c r="GH17" s="5"/>
      <c r="GI17" s="5"/>
      <c r="GJ17" s="5"/>
      <c r="GK17" s="5"/>
      <c r="GL17" s="5"/>
      <c r="GM17" s="5"/>
      <c r="GN17" s="5"/>
      <c r="GO17" s="5"/>
      <c r="GP17" s="5"/>
      <c r="GQ17" s="5"/>
      <c r="GR17" s="62"/>
      <c r="GS17" s="62"/>
      <c r="GT17" s="62"/>
      <c r="GU17" s="62"/>
      <c r="GV17" s="62"/>
      <c r="GW17" s="62"/>
      <c r="GX17" s="62"/>
      <c r="GY17" s="62"/>
      <c r="GZ17" s="62"/>
      <c r="HA17" s="62"/>
      <c r="HB17" s="62"/>
      <c r="HC17" s="62"/>
      <c r="HD17" s="62"/>
      <c r="HE17" s="62"/>
      <c r="HF17" s="5"/>
      <c r="HG17" s="5"/>
      <c r="HH17" s="5"/>
      <c r="HI17" s="5"/>
      <c r="HJ17" s="5"/>
      <c r="HK17" s="5"/>
      <c r="HL17" s="5"/>
      <c r="HM17" s="5"/>
      <c r="HN17" s="5"/>
      <c r="HO17" s="5"/>
      <c r="HP17" s="5"/>
      <c r="HQ17" s="5"/>
      <c r="HR17" s="5"/>
      <c r="HS17" s="5"/>
      <c r="HT17" s="62"/>
      <c r="HU17" s="62"/>
      <c r="HV17" s="62"/>
      <c r="HW17" s="62"/>
      <c r="HX17" s="62"/>
      <c r="HY17" s="62"/>
      <c r="HZ17" s="62"/>
      <c r="IA17" s="62"/>
      <c r="IB17" s="62"/>
      <c r="IC17" s="62"/>
      <c r="ID17" s="62"/>
      <c r="IE17" s="62"/>
      <c r="IF17" s="62"/>
      <c r="IG17" s="62"/>
      <c r="IH17" s="5"/>
      <c r="II17" s="5"/>
      <c r="IJ17" s="5"/>
      <c r="IK17" s="5"/>
      <c r="IL17" s="5"/>
      <c r="IM17" s="5"/>
      <c r="IN17" s="5"/>
      <c r="IO17" s="5"/>
      <c r="IP17" s="5"/>
      <c r="IQ17" s="5"/>
      <c r="IR17" s="5"/>
      <c r="IS17" s="5"/>
      <c r="IT17" s="5"/>
      <c r="IU17" s="5"/>
      <c r="IV17" s="62"/>
      <c r="IW17" s="62"/>
      <c r="IX17" s="62"/>
      <c r="IY17" s="62"/>
      <c r="IZ17" s="62"/>
      <c r="JA17" s="62"/>
      <c r="JB17" s="62"/>
      <c r="JC17" s="62"/>
      <c r="JD17" s="62"/>
      <c r="JE17" s="62"/>
      <c r="JF17" s="62"/>
      <c r="JG17" s="62"/>
      <c r="JH17" s="62"/>
      <c r="JI17" s="62"/>
      <c r="JJ17" s="5"/>
      <c r="JK17" s="5"/>
      <c r="JL17" s="5"/>
      <c r="JM17" s="5"/>
      <c r="JN17" s="5"/>
      <c r="JO17" s="5"/>
      <c r="JP17" s="5"/>
      <c r="JQ17" s="5"/>
      <c r="JR17" s="5"/>
      <c r="JS17" s="5"/>
      <c r="JT17" s="5"/>
      <c r="JU17" s="5"/>
      <c r="JV17" s="5"/>
      <c r="JW17" s="5"/>
      <c r="JX17" s="62"/>
      <c r="JY17" s="62"/>
      <c r="JZ17" s="62"/>
      <c r="KA17" s="62"/>
      <c r="KB17" s="62"/>
      <c r="KC17" s="62"/>
      <c r="KD17" s="62"/>
      <c r="KE17" s="62"/>
      <c r="KF17" s="62"/>
      <c r="KG17" s="62"/>
      <c r="KH17" s="62"/>
      <c r="KI17" s="62"/>
      <c r="KJ17" s="62"/>
      <c r="KK17" s="62"/>
    </row>
    <row r="18" spans="1:297" x14ac:dyDescent="0.35">
      <c r="A18" s="131">
        <v>14</v>
      </c>
      <c r="B18" s="170">
        <f>'BVEM Scorecard'!B17</f>
        <v>0</v>
      </c>
      <c r="C18" s="170">
        <f>'BVEM Scorecard'!C17</f>
        <v>0</v>
      </c>
      <c r="D18" s="152">
        <v>330</v>
      </c>
      <c r="E18" s="72" t="str">
        <f>'BVEM Scorecard'!F17</f>
        <v>Wind + Solar + Storage</v>
      </c>
      <c r="F18" s="96"/>
      <c r="G18" s="96"/>
      <c r="H18" s="96"/>
      <c r="I18" s="96"/>
      <c r="J18" s="62"/>
      <c r="K18" s="62"/>
      <c r="L18" s="62"/>
      <c r="M18" s="62"/>
      <c r="N18" s="62"/>
      <c r="O18" s="62"/>
      <c r="P18" s="62"/>
      <c r="Q18" s="95"/>
      <c r="R18" s="5"/>
      <c r="S18" s="5"/>
      <c r="T18" s="5"/>
      <c r="U18" s="5"/>
      <c r="V18" s="5"/>
      <c r="W18" s="5"/>
      <c r="X18" s="5"/>
      <c r="Y18" s="5"/>
      <c r="Z18" s="5"/>
      <c r="AA18" s="5"/>
      <c r="AB18" s="5"/>
      <c r="AC18" s="5"/>
      <c r="AD18" s="5"/>
      <c r="AE18" s="5"/>
      <c r="AF18" s="62"/>
      <c r="AG18" s="62"/>
      <c r="AH18" s="62"/>
      <c r="AI18" s="62"/>
      <c r="AJ18" s="62"/>
      <c r="AK18" s="62"/>
      <c r="AL18" s="62"/>
      <c r="AM18" s="62"/>
      <c r="AN18" s="62"/>
      <c r="AO18" s="62"/>
      <c r="AP18" s="62"/>
      <c r="AQ18" s="62"/>
      <c r="AR18" s="62"/>
      <c r="AS18" s="62"/>
      <c r="AT18" s="5"/>
      <c r="AU18" s="5"/>
      <c r="AV18" s="5"/>
      <c r="AW18" s="5"/>
      <c r="AX18" s="5"/>
      <c r="AY18" s="5"/>
      <c r="AZ18" s="5"/>
      <c r="BA18" s="5"/>
      <c r="BB18" s="5"/>
      <c r="BC18" s="5"/>
      <c r="BD18" s="5"/>
      <c r="BE18" s="5"/>
      <c r="BF18" s="5"/>
      <c r="BG18" s="5"/>
      <c r="BH18" s="62"/>
      <c r="BI18" s="62"/>
      <c r="BJ18" s="62"/>
      <c r="BK18" s="62"/>
      <c r="BL18" s="62"/>
      <c r="BM18" s="62"/>
      <c r="BN18" s="62"/>
      <c r="BO18" s="62"/>
      <c r="BP18" s="62"/>
      <c r="BQ18" s="62"/>
      <c r="BR18" s="62"/>
      <c r="BS18" s="62"/>
      <c r="BT18" s="62"/>
      <c r="BU18" s="62"/>
      <c r="BV18" s="5"/>
      <c r="BW18" s="5"/>
      <c r="BX18" s="5"/>
      <c r="BY18" s="5"/>
      <c r="BZ18" s="5"/>
      <c r="CA18" s="5"/>
      <c r="CB18" s="5"/>
      <c r="CC18" s="5"/>
      <c r="CD18" s="5"/>
      <c r="CE18" s="5"/>
      <c r="CF18" s="5"/>
      <c r="CG18" s="5"/>
      <c r="CH18" s="5"/>
      <c r="CI18" s="5"/>
      <c r="CJ18" s="62"/>
      <c r="CK18" s="62"/>
      <c r="CL18" s="62"/>
      <c r="CM18" s="62"/>
      <c r="CN18" s="62"/>
      <c r="CO18" s="62"/>
      <c r="CP18" s="62"/>
      <c r="CQ18" s="62"/>
      <c r="CR18" s="62"/>
      <c r="CS18" s="62"/>
      <c r="CT18" s="62"/>
      <c r="CU18" s="62"/>
      <c r="CV18" s="62"/>
      <c r="CW18" s="62"/>
      <c r="CX18" s="5"/>
      <c r="CY18" s="5"/>
      <c r="CZ18" s="5"/>
      <c r="DA18" s="5"/>
      <c r="DB18" s="5"/>
      <c r="DC18" s="5"/>
      <c r="DD18" s="5"/>
      <c r="DE18" s="5"/>
      <c r="DF18" s="5"/>
      <c r="DG18" s="5"/>
      <c r="DH18" s="5"/>
      <c r="DI18" s="5"/>
      <c r="DJ18" s="5"/>
      <c r="DK18" s="5"/>
      <c r="DL18" s="62"/>
      <c r="DM18" s="62"/>
      <c r="DN18" s="62"/>
      <c r="DO18" s="62"/>
      <c r="DP18" s="62"/>
      <c r="DQ18" s="62"/>
      <c r="DR18" s="62"/>
      <c r="DS18" s="62"/>
      <c r="DT18" s="62"/>
      <c r="DU18" s="62"/>
      <c r="DV18" s="62"/>
      <c r="DW18" s="62"/>
      <c r="DX18" s="62"/>
      <c r="DY18" s="62"/>
      <c r="DZ18" s="5"/>
      <c r="EA18" s="5"/>
      <c r="EB18" s="5"/>
      <c r="EC18" s="5"/>
      <c r="ED18" s="5"/>
      <c r="EE18" s="5"/>
      <c r="EF18" s="5"/>
      <c r="EG18" s="5"/>
      <c r="EH18" s="5"/>
      <c r="EI18" s="5"/>
      <c r="EJ18" s="5"/>
      <c r="EK18" s="5"/>
      <c r="EL18" s="5"/>
      <c r="EM18" s="5"/>
      <c r="EN18" s="62"/>
      <c r="EO18" s="62"/>
      <c r="EP18" s="62"/>
      <c r="EQ18" s="62"/>
      <c r="ER18" s="62"/>
      <c r="ES18" s="62"/>
      <c r="ET18" s="62"/>
      <c r="EU18" s="62"/>
      <c r="EV18" s="62"/>
      <c r="EW18" s="62"/>
      <c r="EX18" s="62"/>
      <c r="EY18" s="62"/>
      <c r="EZ18" s="62"/>
      <c r="FA18" s="62"/>
      <c r="FB18" s="5"/>
      <c r="FC18" s="5"/>
      <c r="FD18" s="5"/>
      <c r="FE18" s="5"/>
      <c r="FF18" s="5"/>
      <c r="FG18" s="5"/>
      <c r="FH18" s="5"/>
      <c r="FI18" s="5"/>
      <c r="FJ18" s="5"/>
      <c r="FK18" s="5"/>
      <c r="FL18" s="5"/>
      <c r="FM18" s="5"/>
      <c r="FN18" s="5"/>
      <c r="FO18" s="5"/>
      <c r="FP18" s="62"/>
      <c r="FQ18" s="62"/>
      <c r="FR18" s="62"/>
      <c r="FS18" s="62"/>
      <c r="FT18" s="62"/>
      <c r="FU18" s="62"/>
      <c r="FV18" s="62"/>
      <c r="FW18" s="62"/>
      <c r="FX18" s="62"/>
      <c r="FY18" s="62"/>
      <c r="FZ18" s="62"/>
      <c r="GA18" s="62"/>
      <c r="GB18" s="62"/>
      <c r="GC18" s="62"/>
      <c r="GD18" s="5"/>
      <c r="GE18" s="5"/>
      <c r="GF18" s="5"/>
      <c r="GG18" s="5"/>
      <c r="GH18" s="5"/>
      <c r="GI18" s="5"/>
      <c r="GJ18" s="5"/>
      <c r="GK18" s="5"/>
      <c r="GL18" s="5"/>
      <c r="GM18" s="5"/>
      <c r="GN18" s="5"/>
      <c r="GO18" s="5"/>
      <c r="GP18" s="5"/>
      <c r="GQ18" s="5"/>
      <c r="GR18" s="62"/>
      <c r="GS18" s="62"/>
      <c r="GT18" s="62"/>
      <c r="GU18" s="62"/>
      <c r="GV18" s="62"/>
      <c r="GW18" s="62"/>
      <c r="GX18" s="62"/>
      <c r="GY18" s="62"/>
      <c r="GZ18" s="62"/>
      <c r="HA18" s="62"/>
      <c r="HB18" s="62"/>
      <c r="HC18" s="62"/>
      <c r="HD18" s="62"/>
      <c r="HE18" s="62"/>
      <c r="HF18" s="5"/>
      <c r="HG18" s="5"/>
      <c r="HH18" s="5"/>
      <c r="HI18" s="5"/>
      <c r="HJ18" s="5"/>
      <c r="HK18" s="5"/>
      <c r="HL18" s="5"/>
      <c r="HM18" s="5"/>
      <c r="HN18" s="5"/>
      <c r="HO18" s="5"/>
      <c r="HP18" s="5"/>
      <c r="HQ18" s="5"/>
      <c r="HR18" s="5"/>
      <c r="HS18" s="5"/>
      <c r="HT18" s="62"/>
      <c r="HU18" s="62"/>
      <c r="HV18" s="62"/>
      <c r="HW18" s="62"/>
      <c r="HX18" s="62"/>
      <c r="HY18" s="62"/>
      <c r="HZ18" s="62"/>
      <c r="IA18" s="62"/>
      <c r="IB18" s="62"/>
      <c r="IC18" s="62"/>
      <c r="ID18" s="62"/>
      <c r="IE18" s="62"/>
      <c r="IF18" s="62"/>
      <c r="IG18" s="62"/>
      <c r="IH18" s="5"/>
      <c r="II18" s="5"/>
      <c r="IJ18" s="5"/>
      <c r="IK18" s="5"/>
      <c r="IL18" s="5"/>
      <c r="IM18" s="5"/>
      <c r="IN18" s="5"/>
      <c r="IO18" s="5"/>
      <c r="IP18" s="5"/>
      <c r="IQ18" s="5"/>
      <c r="IR18" s="5"/>
      <c r="IS18" s="5"/>
      <c r="IT18" s="5"/>
      <c r="IU18" s="5"/>
      <c r="IV18" s="62"/>
      <c r="IW18" s="62"/>
      <c r="IX18" s="62"/>
      <c r="IY18" s="62"/>
      <c r="IZ18" s="62"/>
      <c r="JA18" s="62"/>
      <c r="JB18" s="62"/>
      <c r="JC18" s="62"/>
      <c r="JD18" s="62"/>
      <c r="JE18" s="62"/>
      <c r="JF18" s="62"/>
      <c r="JG18" s="62"/>
      <c r="JH18" s="62"/>
      <c r="JI18" s="62"/>
      <c r="JJ18" s="5"/>
      <c r="JK18" s="5"/>
      <c r="JL18" s="5"/>
      <c r="JM18" s="5"/>
      <c r="JN18" s="5"/>
      <c r="JO18" s="5"/>
      <c r="JP18" s="5"/>
      <c r="JQ18" s="5"/>
      <c r="JR18" s="5"/>
      <c r="JS18" s="5"/>
      <c r="JT18" s="5"/>
      <c r="JU18" s="5"/>
      <c r="JV18" s="5"/>
      <c r="JW18" s="5"/>
      <c r="JX18" s="62"/>
      <c r="JY18" s="62"/>
      <c r="JZ18" s="62"/>
      <c r="KA18" s="62"/>
      <c r="KB18" s="62"/>
      <c r="KC18" s="62"/>
      <c r="KD18" s="62"/>
      <c r="KE18" s="62"/>
      <c r="KF18" s="62"/>
      <c r="KG18" s="62"/>
      <c r="KH18" s="62"/>
      <c r="KI18" s="62"/>
      <c r="KJ18" s="62"/>
      <c r="KK18" s="62"/>
    </row>
    <row r="19" spans="1:297" x14ac:dyDescent="0.35">
      <c r="A19" s="131">
        <v>15</v>
      </c>
      <c r="B19" s="170">
        <f>'BVEM Scorecard'!B18</f>
        <v>0</v>
      </c>
      <c r="C19" s="170">
        <f>'BVEM Scorecard'!C18</f>
        <v>0</v>
      </c>
      <c r="D19" s="152">
        <v>450</v>
      </c>
      <c r="E19" s="72" t="str">
        <f>'BVEM Scorecard'!F18</f>
        <v>Solar</v>
      </c>
      <c r="F19" s="96"/>
      <c r="G19" s="96"/>
      <c r="H19" s="96"/>
      <c r="I19" s="96"/>
      <c r="J19" s="62"/>
      <c r="K19" s="62"/>
      <c r="L19" s="62"/>
      <c r="M19" s="62"/>
      <c r="N19" s="62"/>
      <c r="O19" s="62"/>
      <c r="P19" s="62"/>
      <c r="Q19" s="95"/>
      <c r="R19" s="5"/>
      <c r="S19" s="5"/>
      <c r="T19" s="5"/>
      <c r="U19" s="5"/>
      <c r="V19" s="5"/>
      <c r="W19" s="5"/>
      <c r="X19" s="5"/>
      <c r="Y19" s="5"/>
      <c r="Z19" s="5"/>
      <c r="AA19" s="5"/>
      <c r="AB19" s="5"/>
      <c r="AC19" s="5"/>
      <c r="AD19" s="5"/>
      <c r="AE19" s="5"/>
      <c r="AF19" s="62"/>
      <c r="AG19" s="62"/>
      <c r="AH19" s="62"/>
      <c r="AI19" s="62"/>
      <c r="AJ19" s="62"/>
      <c r="AK19" s="62"/>
      <c r="AL19" s="62"/>
      <c r="AM19" s="62"/>
      <c r="AN19" s="62"/>
      <c r="AO19" s="62"/>
      <c r="AP19" s="62"/>
      <c r="AQ19" s="62"/>
      <c r="AR19" s="140"/>
      <c r="AS19" s="140"/>
      <c r="AT19" s="5"/>
      <c r="AU19" s="5"/>
      <c r="AV19" s="5"/>
      <c r="AW19" s="5"/>
      <c r="AX19" s="5"/>
      <c r="AY19" s="5"/>
      <c r="AZ19" s="5"/>
      <c r="BA19" s="5"/>
      <c r="BB19" s="5"/>
      <c r="BC19" s="5"/>
      <c r="BD19" s="5"/>
      <c r="BE19" s="5"/>
      <c r="BF19" s="5"/>
      <c r="BG19" s="5"/>
      <c r="BH19" s="62"/>
      <c r="BI19" s="62"/>
      <c r="BJ19" s="62"/>
      <c r="BK19" s="62"/>
      <c r="BL19" s="62"/>
      <c r="BM19" s="62"/>
      <c r="BN19" s="62"/>
      <c r="BO19" s="62"/>
      <c r="BP19" s="62"/>
      <c r="BQ19" s="62"/>
      <c r="BR19" s="62"/>
      <c r="BS19" s="62"/>
      <c r="BT19" s="62"/>
      <c r="BU19" s="62"/>
      <c r="BV19" s="5"/>
      <c r="BW19" s="5"/>
      <c r="BX19" s="5"/>
      <c r="BY19" s="5"/>
      <c r="BZ19" s="5"/>
      <c r="CA19" s="5"/>
      <c r="CB19" s="5"/>
      <c r="CC19" s="5"/>
      <c r="CD19" s="5"/>
      <c r="CE19" s="5"/>
      <c r="CF19" s="5"/>
      <c r="CG19" s="5"/>
      <c r="CH19" s="5"/>
      <c r="CI19" s="5"/>
      <c r="CJ19" s="62"/>
      <c r="CK19" s="62"/>
      <c r="CL19" s="62"/>
      <c r="CM19" s="62"/>
      <c r="CN19" s="62"/>
      <c r="CO19" s="62"/>
      <c r="CP19" s="62"/>
      <c r="CQ19" s="62"/>
      <c r="CR19" s="62"/>
      <c r="CS19" s="62"/>
      <c r="CT19" s="62"/>
      <c r="CU19" s="62"/>
      <c r="CV19" s="62"/>
      <c r="CW19" s="62"/>
      <c r="CX19" s="5"/>
      <c r="CY19" s="5"/>
      <c r="CZ19" s="5"/>
      <c r="DA19" s="5"/>
      <c r="DB19" s="5"/>
      <c r="DC19" s="5"/>
      <c r="DD19" s="5"/>
      <c r="DE19" s="5"/>
      <c r="DF19" s="5"/>
      <c r="DG19" s="5"/>
      <c r="DH19" s="5"/>
      <c r="DI19" s="5"/>
      <c r="DJ19" s="5"/>
      <c r="DK19" s="5"/>
      <c r="DL19" s="62"/>
      <c r="DM19" s="62"/>
      <c r="DN19" s="62"/>
      <c r="DO19" s="62"/>
      <c r="DP19" s="62"/>
      <c r="DQ19" s="62"/>
      <c r="DR19" s="62"/>
      <c r="DS19" s="62"/>
      <c r="DT19" s="62"/>
      <c r="DU19" s="62"/>
      <c r="DV19" s="62"/>
      <c r="DW19" s="62"/>
      <c r="DX19" s="62"/>
      <c r="DY19" s="62"/>
      <c r="DZ19" s="5"/>
      <c r="EA19" s="5"/>
      <c r="EB19" s="5"/>
      <c r="EC19" s="5"/>
      <c r="ED19" s="5"/>
      <c r="EE19" s="5"/>
      <c r="EF19" s="5"/>
      <c r="EG19" s="5"/>
      <c r="EH19" s="5"/>
      <c r="EI19" s="5"/>
      <c r="EJ19" s="5"/>
      <c r="EK19" s="5"/>
      <c r="EL19" s="5"/>
      <c r="EM19" s="5"/>
      <c r="EN19" s="62"/>
      <c r="EO19" s="62"/>
      <c r="EP19" s="62"/>
      <c r="EQ19" s="62"/>
      <c r="ER19" s="62"/>
      <c r="ES19" s="62"/>
      <c r="ET19" s="62"/>
      <c r="EU19" s="62"/>
      <c r="EV19" s="62"/>
      <c r="EW19" s="62"/>
      <c r="EX19" s="62"/>
      <c r="EY19" s="62"/>
      <c r="EZ19" s="140"/>
      <c r="FA19" s="140"/>
      <c r="FB19" s="5"/>
      <c r="FC19" s="5"/>
      <c r="FD19" s="5"/>
      <c r="FE19" s="5"/>
      <c r="FF19" s="5"/>
      <c r="FG19" s="5"/>
      <c r="FH19" s="5"/>
      <c r="FI19" s="5"/>
      <c r="FJ19" s="5"/>
      <c r="FK19" s="5"/>
      <c r="FL19" s="5"/>
      <c r="FM19" s="5"/>
      <c r="FN19" s="5"/>
      <c r="FO19" s="5"/>
      <c r="FP19" s="62"/>
      <c r="FQ19" s="62"/>
      <c r="FR19" s="62"/>
      <c r="FS19" s="62"/>
      <c r="FT19" s="62"/>
      <c r="FU19" s="62"/>
      <c r="FV19" s="62"/>
      <c r="FW19" s="62"/>
      <c r="FX19" s="62"/>
      <c r="FY19" s="62"/>
      <c r="FZ19" s="62"/>
      <c r="GA19" s="62"/>
      <c r="GB19" s="62"/>
      <c r="GC19" s="62"/>
      <c r="GD19" s="5"/>
      <c r="GE19" s="5"/>
      <c r="GF19" s="5"/>
      <c r="GG19" s="5"/>
      <c r="GH19" s="5"/>
      <c r="GI19" s="5"/>
      <c r="GJ19" s="5"/>
      <c r="GK19" s="5"/>
      <c r="GL19" s="5"/>
      <c r="GM19" s="5"/>
      <c r="GN19" s="5"/>
      <c r="GO19" s="5"/>
      <c r="GP19" s="5"/>
      <c r="GQ19" s="5"/>
      <c r="GR19" s="62"/>
      <c r="GS19" s="62"/>
      <c r="GT19" s="62"/>
      <c r="GU19" s="62"/>
      <c r="GV19" s="62"/>
      <c r="GW19" s="62"/>
      <c r="GX19" s="62"/>
      <c r="GY19" s="62"/>
      <c r="GZ19" s="62"/>
      <c r="HA19" s="62"/>
      <c r="HB19" s="62"/>
      <c r="HC19" s="62"/>
      <c r="HD19" s="62"/>
      <c r="HE19" s="62"/>
      <c r="HF19" s="5"/>
      <c r="HG19" s="5"/>
      <c r="HH19" s="5"/>
      <c r="HI19" s="5"/>
      <c r="HJ19" s="5"/>
      <c r="HK19" s="5"/>
      <c r="HL19" s="5"/>
      <c r="HM19" s="5"/>
      <c r="HN19" s="5"/>
      <c r="HO19" s="5"/>
      <c r="HP19" s="5"/>
      <c r="HQ19" s="5"/>
      <c r="HR19" s="5"/>
      <c r="HS19" s="5"/>
      <c r="HT19" s="62"/>
      <c r="HU19" s="62"/>
      <c r="HV19" s="62"/>
      <c r="HW19" s="62"/>
      <c r="HX19" s="62"/>
      <c r="HY19" s="62"/>
      <c r="HZ19" s="62"/>
      <c r="IA19" s="62"/>
      <c r="IB19" s="62"/>
      <c r="IC19" s="62"/>
      <c r="ID19" s="62"/>
      <c r="IE19" s="62"/>
      <c r="IF19" s="62"/>
      <c r="IG19" s="62"/>
      <c r="IH19" s="5"/>
      <c r="II19" s="5"/>
      <c r="IJ19" s="5"/>
      <c r="IK19" s="5"/>
      <c r="IL19" s="5"/>
      <c r="IM19" s="5"/>
      <c r="IN19" s="5"/>
      <c r="IO19" s="5"/>
      <c r="IP19" s="5"/>
      <c r="IQ19" s="5"/>
      <c r="IR19" s="5"/>
      <c r="IS19" s="5"/>
      <c r="IT19" s="5"/>
      <c r="IU19" s="5"/>
      <c r="IV19" s="62"/>
      <c r="IW19" s="62"/>
      <c r="IX19" s="62"/>
      <c r="IY19" s="62"/>
      <c r="IZ19" s="62"/>
      <c r="JA19" s="62"/>
      <c r="JB19" s="62"/>
      <c r="JC19" s="62"/>
      <c r="JD19" s="62"/>
      <c r="JE19" s="62"/>
      <c r="JF19" s="62"/>
      <c r="JG19" s="62"/>
      <c r="JH19" s="62"/>
      <c r="JI19" s="62"/>
      <c r="JJ19" s="5"/>
      <c r="JK19" s="5"/>
      <c r="JL19" s="5"/>
      <c r="JM19" s="5"/>
      <c r="JN19" s="5"/>
      <c r="JO19" s="5"/>
      <c r="JP19" s="5"/>
      <c r="JQ19" s="5"/>
      <c r="JR19" s="5"/>
      <c r="JS19" s="5"/>
      <c r="JT19" s="5"/>
      <c r="JU19" s="5"/>
      <c r="JV19" s="5"/>
      <c r="JW19" s="5"/>
      <c r="JX19" s="62"/>
      <c r="JY19" s="62"/>
      <c r="JZ19" s="62"/>
      <c r="KA19" s="62"/>
      <c r="KB19" s="62"/>
      <c r="KC19" s="62"/>
      <c r="KD19" s="62"/>
      <c r="KE19" s="62"/>
      <c r="KF19" s="62"/>
      <c r="KG19" s="62"/>
      <c r="KH19" s="62"/>
      <c r="KI19" s="62"/>
      <c r="KJ19" s="62"/>
      <c r="KK19" s="62"/>
    </row>
    <row r="20" spans="1:297" x14ac:dyDescent="0.35">
      <c r="A20" s="131">
        <v>16</v>
      </c>
      <c r="B20" s="170">
        <f>'BVEM Scorecard'!B19</f>
        <v>0</v>
      </c>
      <c r="C20" s="170">
        <f>'BVEM Scorecard'!C19</f>
        <v>0</v>
      </c>
      <c r="D20" s="152">
        <v>444</v>
      </c>
      <c r="E20" s="72" t="str">
        <f>'BVEM Scorecard'!F19</f>
        <v>Solar</v>
      </c>
      <c r="F20" s="96"/>
      <c r="G20" s="96"/>
      <c r="H20" s="96"/>
      <c r="I20" s="96"/>
      <c r="J20" s="62"/>
      <c r="K20" s="62"/>
      <c r="L20" s="62"/>
      <c r="M20" s="62"/>
      <c r="N20" s="62"/>
      <c r="O20" s="62"/>
      <c r="P20" s="62"/>
      <c r="Q20" s="95"/>
      <c r="R20" s="5"/>
      <c r="S20" s="5"/>
      <c r="T20" s="5"/>
      <c r="U20" s="5"/>
      <c r="V20" s="5"/>
      <c r="W20" s="5"/>
      <c r="X20" s="5"/>
      <c r="Y20" s="5"/>
      <c r="Z20" s="5"/>
      <c r="AA20" s="5"/>
      <c r="AB20" s="5"/>
      <c r="AC20" s="5"/>
      <c r="AD20" s="5"/>
      <c r="AE20" s="5"/>
      <c r="AF20" s="62"/>
      <c r="AG20" s="62"/>
      <c r="AH20" s="62"/>
      <c r="AI20" s="62"/>
      <c r="AJ20" s="62"/>
      <c r="AK20" s="62"/>
      <c r="AL20" s="62"/>
      <c r="AM20" s="62"/>
      <c r="AN20" s="62"/>
      <c r="AO20" s="62"/>
      <c r="AP20" s="62"/>
      <c r="AQ20" s="62"/>
      <c r="AR20" s="62"/>
      <c r="AS20" s="62"/>
      <c r="AT20" s="5"/>
      <c r="AU20" s="5"/>
      <c r="AV20" s="5"/>
      <c r="AW20" s="5"/>
      <c r="AX20" s="5"/>
      <c r="AY20" s="5"/>
      <c r="AZ20" s="5"/>
      <c r="BA20" s="5"/>
      <c r="BB20" s="5"/>
      <c r="BC20" s="5"/>
      <c r="BD20" s="5"/>
      <c r="BE20" s="5"/>
      <c r="BF20" s="5"/>
      <c r="BG20" s="5"/>
      <c r="BH20" s="62"/>
      <c r="BI20" s="62"/>
      <c r="BJ20" s="62"/>
      <c r="BK20" s="62"/>
      <c r="BL20" s="62"/>
      <c r="BM20" s="62"/>
      <c r="BN20" s="62"/>
      <c r="BO20" s="62"/>
      <c r="BP20" s="62"/>
      <c r="BQ20" s="62"/>
      <c r="BR20" s="62"/>
      <c r="BS20" s="62"/>
      <c r="BT20" s="62"/>
      <c r="BU20" s="62"/>
      <c r="BV20" s="5"/>
      <c r="BW20" s="5"/>
      <c r="BX20" s="5"/>
      <c r="BY20" s="5"/>
      <c r="BZ20" s="5"/>
      <c r="CA20" s="5"/>
      <c r="CB20" s="5"/>
      <c r="CC20" s="5"/>
      <c r="CD20" s="5"/>
      <c r="CE20" s="5"/>
      <c r="CF20" s="5"/>
      <c r="CG20" s="5"/>
      <c r="CH20" s="5"/>
      <c r="CI20" s="5"/>
      <c r="CJ20" s="62"/>
      <c r="CK20" s="62"/>
      <c r="CL20" s="62"/>
      <c r="CM20" s="62"/>
      <c r="CN20" s="62"/>
      <c r="CO20" s="62"/>
      <c r="CP20" s="62"/>
      <c r="CQ20" s="62"/>
      <c r="CR20" s="62"/>
      <c r="CS20" s="62"/>
      <c r="CT20" s="62"/>
      <c r="CU20" s="62"/>
      <c r="CV20" s="62"/>
      <c r="CW20" s="62"/>
      <c r="CX20" s="5"/>
      <c r="CY20" s="5"/>
      <c r="CZ20" s="5"/>
      <c r="DA20" s="5"/>
      <c r="DB20" s="5"/>
      <c r="DC20" s="5"/>
      <c r="DD20" s="5"/>
      <c r="DE20" s="5"/>
      <c r="DF20" s="5"/>
      <c r="DG20" s="5"/>
      <c r="DH20" s="5"/>
      <c r="DI20" s="5"/>
      <c r="DJ20" s="5"/>
      <c r="DK20" s="5"/>
      <c r="DL20" s="62"/>
      <c r="DM20" s="62"/>
      <c r="DN20" s="62"/>
      <c r="DO20" s="62"/>
      <c r="DP20" s="62"/>
      <c r="DQ20" s="62"/>
      <c r="DR20" s="62"/>
      <c r="DS20" s="62"/>
      <c r="DT20" s="62"/>
      <c r="DU20" s="62"/>
      <c r="DV20" s="62"/>
      <c r="DW20" s="62"/>
      <c r="DX20" s="62"/>
      <c r="DY20" s="62"/>
      <c r="DZ20" s="5"/>
      <c r="EA20" s="5"/>
      <c r="EB20" s="5"/>
      <c r="EC20" s="5"/>
      <c r="ED20" s="5"/>
      <c r="EE20" s="5"/>
      <c r="EF20" s="5"/>
      <c r="EG20" s="5"/>
      <c r="EH20" s="5"/>
      <c r="EI20" s="5"/>
      <c r="EJ20" s="5"/>
      <c r="EK20" s="5"/>
      <c r="EL20" s="5"/>
      <c r="EM20" s="5"/>
      <c r="EN20" s="62"/>
      <c r="EO20" s="62"/>
      <c r="EP20" s="62"/>
      <c r="EQ20" s="62"/>
      <c r="ER20" s="62"/>
      <c r="ES20" s="62"/>
      <c r="ET20" s="62"/>
      <c r="EU20" s="62"/>
      <c r="EV20" s="62"/>
      <c r="EW20" s="62"/>
      <c r="EX20" s="62"/>
      <c r="EY20" s="62"/>
      <c r="EZ20" s="62"/>
      <c r="FA20" s="62"/>
      <c r="FB20" s="5"/>
      <c r="FC20" s="5"/>
      <c r="FD20" s="5"/>
      <c r="FE20" s="5"/>
      <c r="FF20" s="5"/>
      <c r="FG20" s="5"/>
      <c r="FH20" s="5"/>
      <c r="FI20" s="5"/>
      <c r="FJ20" s="5"/>
      <c r="FK20" s="5"/>
      <c r="FL20" s="5"/>
      <c r="FM20" s="5"/>
      <c r="FN20" s="5"/>
      <c r="FO20" s="5"/>
      <c r="FP20" s="62"/>
      <c r="FQ20" s="62"/>
      <c r="FR20" s="62"/>
      <c r="FS20" s="62"/>
      <c r="FT20" s="62"/>
      <c r="FU20" s="62"/>
      <c r="FV20" s="62"/>
      <c r="FW20" s="62"/>
      <c r="FX20" s="62"/>
      <c r="FY20" s="62"/>
      <c r="FZ20" s="62"/>
      <c r="GA20" s="62"/>
      <c r="GB20" s="62"/>
      <c r="GC20" s="62"/>
      <c r="GD20" s="5"/>
      <c r="GE20" s="5"/>
      <c r="GF20" s="5"/>
      <c r="GG20" s="5"/>
      <c r="GH20" s="5"/>
      <c r="GI20" s="5"/>
      <c r="GJ20" s="5"/>
      <c r="GK20" s="5"/>
      <c r="GL20" s="5"/>
      <c r="GM20" s="5"/>
      <c r="GN20" s="5"/>
      <c r="GO20" s="5"/>
      <c r="GP20" s="5"/>
      <c r="GQ20" s="5"/>
      <c r="GR20" s="62"/>
      <c r="GS20" s="62"/>
      <c r="GT20" s="62"/>
      <c r="GU20" s="62"/>
      <c r="GV20" s="62"/>
      <c r="GW20" s="62"/>
      <c r="GX20" s="62"/>
      <c r="GY20" s="62"/>
      <c r="GZ20" s="62"/>
      <c r="HA20" s="62"/>
      <c r="HB20" s="62"/>
      <c r="HC20" s="62"/>
      <c r="HD20" s="62"/>
      <c r="HE20" s="62"/>
      <c r="HF20" s="5"/>
      <c r="HG20" s="5"/>
      <c r="HH20" s="5"/>
      <c r="HI20" s="5"/>
      <c r="HJ20" s="5"/>
      <c r="HK20" s="5"/>
      <c r="HL20" s="5"/>
      <c r="HM20" s="5"/>
      <c r="HN20" s="5"/>
      <c r="HO20" s="5"/>
      <c r="HP20" s="5"/>
      <c r="HQ20" s="5"/>
      <c r="HR20" s="5"/>
      <c r="HS20" s="5"/>
      <c r="HT20" s="62"/>
      <c r="HU20" s="62"/>
      <c r="HV20" s="62"/>
      <c r="HW20" s="62"/>
      <c r="HX20" s="62"/>
      <c r="HY20" s="62"/>
      <c r="HZ20" s="62"/>
      <c r="IA20" s="62"/>
      <c r="IB20" s="62"/>
      <c r="IC20" s="62"/>
      <c r="ID20" s="62"/>
      <c r="IE20" s="62"/>
      <c r="IF20" s="62"/>
      <c r="IG20" s="62"/>
      <c r="IH20" s="5"/>
      <c r="II20" s="5"/>
      <c r="IJ20" s="5"/>
      <c r="IK20" s="5"/>
      <c r="IL20" s="5"/>
      <c r="IM20" s="5"/>
      <c r="IN20" s="5"/>
      <c r="IO20" s="5"/>
      <c r="IP20" s="5"/>
      <c r="IQ20" s="5"/>
      <c r="IR20" s="5"/>
      <c r="IS20" s="5"/>
      <c r="IT20" s="5"/>
      <c r="IU20" s="5"/>
      <c r="IV20" s="62"/>
      <c r="IW20" s="62"/>
      <c r="IX20" s="62"/>
      <c r="IY20" s="62"/>
      <c r="IZ20" s="62"/>
      <c r="JA20" s="62"/>
      <c r="JB20" s="62"/>
      <c r="JC20" s="62"/>
      <c r="JD20" s="62"/>
      <c r="JE20" s="62"/>
      <c r="JF20" s="62"/>
      <c r="JG20" s="62"/>
      <c r="JH20" s="62"/>
      <c r="JI20" s="62"/>
      <c r="JJ20" s="5"/>
      <c r="JK20" s="5"/>
      <c r="JL20" s="5"/>
      <c r="JM20" s="5"/>
      <c r="JN20" s="5"/>
      <c r="JO20" s="5"/>
      <c r="JP20" s="5"/>
      <c r="JQ20" s="5"/>
      <c r="JR20" s="5"/>
      <c r="JS20" s="5"/>
      <c r="JT20" s="5"/>
      <c r="JU20" s="5"/>
      <c r="JV20" s="5"/>
      <c r="JW20" s="5"/>
      <c r="JX20" s="62"/>
      <c r="JY20" s="62"/>
      <c r="JZ20" s="62"/>
      <c r="KA20" s="62"/>
      <c r="KB20" s="62"/>
      <c r="KC20" s="62"/>
      <c r="KD20" s="62"/>
      <c r="KE20" s="62"/>
      <c r="KF20" s="62"/>
      <c r="KG20" s="62"/>
      <c r="KH20" s="62"/>
      <c r="KI20" s="62"/>
      <c r="KJ20" s="62"/>
      <c r="KK20" s="62"/>
    </row>
    <row r="21" spans="1:297" x14ac:dyDescent="0.35">
      <c r="A21" s="131">
        <v>17</v>
      </c>
      <c r="B21" s="170">
        <f>'BVEM Scorecard'!B20</f>
        <v>0</v>
      </c>
      <c r="C21" s="170">
        <f>'BVEM Scorecard'!C20</f>
        <v>0</v>
      </c>
      <c r="D21" s="152">
        <v>449</v>
      </c>
      <c r="E21" s="72" t="str">
        <f>'BVEM Scorecard'!F20</f>
        <v>Solar</v>
      </c>
      <c r="F21" s="96"/>
      <c r="G21" s="96"/>
      <c r="H21" s="96"/>
      <c r="I21" s="96"/>
      <c r="J21" s="62"/>
      <c r="K21" s="62"/>
      <c r="L21" s="62"/>
      <c r="M21" s="62"/>
      <c r="N21" s="62"/>
      <c r="O21" s="62"/>
      <c r="P21" s="62"/>
      <c r="Q21" s="95"/>
      <c r="R21" s="5"/>
      <c r="S21" s="5"/>
      <c r="T21" s="5"/>
      <c r="U21" s="5"/>
      <c r="V21" s="5"/>
      <c r="W21" s="5"/>
      <c r="X21" s="5"/>
      <c r="Y21" s="5"/>
      <c r="Z21" s="5"/>
      <c r="AA21" s="5"/>
      <c r="AB21" s="5"/>
      <c r="AC21" s="5"/>
      <c r="AD21" s="5"/>
      <c r="AE21" s="5"/>
      <c r="AF21" s="62"/>
      <c r="AG21" s="62"/>
      <c r="AH21" s="62"/>
      <c r="AI21" s="62"/>
      <c r="AJ21" s="62"/>
      <c r="AK21" s="62"/>
      <c r="AL21" s="62"/>
      <c r="AM21" s="62"/>
      <c r="AN21" s="62"/>
      <c r="AO21" s="62"/>
      <c r="AP21" s="62"/>
      <c r="AQ21" s="62"/>
      <c r="AR21" s="140"/>
      <c r="AS21" s="140"/>
      <c r="AT21" s="5"/>
      <c r="AU21" s="5"/>
      <c r="AV21" s="5"/>
      <c r="AW21" s="5"/>
      <c r="AX21" s="5"/>
      <c r="AY21" s="5"/>
      <c r="AZ21" s="5"/>
      <c r="BA21" s="5"/>
      <c r="BB21" s="5"/>
      <c r="BC21" s="5"/>
      <c r="BD21" s="5"/>
      <c r="BE21" s="5"/>
      <c r="BF21" s="5"/>
      <c r="BG21" s="5"/>
      <c r="BH21" s="62"/>
      <c r="BI21" s="62"/>
      <c r="BJ21" s="62"/>
      <c r="BK21" s="62"/>
      <c r="BL21" s="62"/>
      <c r="BM21" s="62"/>
      <c r="BN21" s="62"/>
      <c r="BO21" s="62"/>
      <c r="BP21" s="62"/>
      <c r="BQ21" s="62"/>
      <c r="BR21" s="62"/>
      <c r="BS21" s="62"/>
      <c r="BT21" s="62"/>
      <c r="BU21" s="62"/>
      <c r="BV21" s="5"/>
      <c r="BW21" s="5"/>
      <c r="BX21" s="5"/>
      <c r="BY21" s="5"/>
      <c r="BZ21" s="5"/>
      <c r="CA21" s="5"/>
      <c r="CB21" s="5"/>
      <c r="CC21" s="5"/>
      <c r="CD21" s="5"/>
      <c r="CE21" s="5"/>
      <c r="CF21" s="5"/>
      <c r="CG21" s="5"/>
      <c r="CH21" s="5"/>
      <c r="CI21" s="5"/>
      <c r="CJ21" s="62"/>
      <c r="CK21" s="62"/>
      <c r="CL21" s="62"/>
      <c r="CM21" s="62"/>
      <c r="CN21" s="62"/>
      <c r="CO21" s="62"/>
      <c r="CP21" s="62"/>
      <c r="CQ21" s="62"/>
      <c r="CR21" s="62"/>
      <c r="CS21" s="62"/>
      <c r="CT21" s="62"/>
      <c r="CU21" s="62"/>
      <c r="CV21" s="62"/>
      <c r="CW21" s="62"/>
      <c r="CX21" s="5"/>
      <c r="CY21" s="5"/>
      <c r="CZ21" s="5"/>
      <c r="DA21" s="5"/>
      <c r="DB21" s="5"/>
      <c r="DC21" s="5"/>
      <c r="DD21" s="5"/>
      <c r="DE21" s="5"/>
      <c r="DF21" s="5"/>
      <c r="DG21" s="5"/>
      <c r="DH21" s="5"/>
      <c r="DI21" s="5"/>
      <c r="DJ21" s="5"/>
      <c r="DK21" s="5"/>
      <c r="DL21" s="62"/>
      <c r="DM21" s="62"/>
      <c r="DN21" s="62"/>
      <c r="DO21" s="62"/>
      <c r="DP21" s="62"/>
      <c r="DQ21" s="62"/>
      <c r="DR21" s="62"/>
      <c r="DS21" s="62"/>
      <c r="DT21" s="62"/>
      <c r="DU21" s="62"/>
      <c r="DV21" s="62"/>
      <c r="DW21" s="62"/>
      <c r="DX21" s="62"/>
      <c r="DY21" s="62"/>
      <c r="DZ21" s="5"/>
      <c r="EA21" s="5"/>
      <c r="EB21" s="5"/>
      <c r="EC21" s="5"/>
      <c r="ED21" s="5"/>
      <c r="EE21" s="5"/>
      <c r="EF21" s="5"/>
      <c r="EG21" s="5"/>
      <c r="EH21" s="5"/>
      <c r="EI21" s="5"/>
      <c r="EJ21" s="5"/>
      <c r="EK21" s="5"/>
      <c r="EL21" s="5"/>
      <c r="EM21" s="5"/>
      <c r="EN21" s="62"/>
      <c r="EO21" s="62"/>
      <c r="EP21" s="62"/>
      <c r="EQ21" s="62"/>
      <c r="ER21" s="62"/>
      <c r="ES21" s="62"/>
      <c r="ET21" s="62"/>
      <c r="EU21" s="62"/>
      <c r="EV21" s="62"/>
      <c r="EW21" s="62"/>
      <c r="EX21" s="62"/>
      <c r="EY21" s="62"/>
      <c r="EZ21" s="140"/>
      <c r="FA21" s="140"/>
      <c r="FB21" s="5"/>
      <c r="FC21" s="5"/>
      <c r="FD21" s="5"/>
      <c r="FE21" s="5"/>
      <c r="FF21" s="5"/>
      <c r="FG21" s="5"/>
      <c r="FH21" s="5"/>
      <c r="FI21" s="5"/>
      <c r="FJ21" s="5"/>
      <c r="FK21" s="5"/>
      <c r="FL21" s="5"/>
      <c r="FM21" s="5"/>
      <c r="FN21" s="5"/>
      <c r="FO21" s="5"/>
      <c r="FP21" s="62"/>
      <c r="FQ21" s="62"/>
      <c r="FR21" s="62"/>
      <c r="FS21" s="62"/>
      <c r="FT21" s="62"/>
      <c r="FU21" s="62"/>
      <c r="FV21" s="62"/>
      <c r="FW21" s="62"/>
      <c r="FX21" s="62"/>
      <c r="FY21" s="62"/>
      <c r="FZ21" s="62"/>
      <c r="GA21" s="62"/>
      <c r="GB21" s="62"/>
      <c r="GC21" s="62"/>
      <c r="GD21" s="5"/>
      <c r="GE21" s="5"/>
      <c r="GF21" s="5"/>
      <c r="GG21" s="5"/>
      <c r="GH21" s="5"/>
      <c r="GI21" s="5"/>
      <c r="GJ21" s="5"/>
      <c r="GK21" s="5"/>
      <c r="GL21" s="5"/>
      <c r="GM21" s="5"/>
      <c r="GN21" s="5"/>
      <c r="GO21" s="5"/>
      <c r="GP21" s="5"/>
      <c r="GQ21" s="5"/>
      <c r="GR21" s="62"/>
      <c r="GS21" s="62"/>
      <c r="GT21" s="62"/>
      <c r="GU21" s="62"/>
      <c r="GV21" s="62"/>
      <c r="GW21" s="62"/>
      <c r="GX21" s="62"/>
      <c r="GY21" s="62"/>
      <c r="GZ21" s="62"/>
      <c r="HA21" s="62"/>
      <c r="HB21" s="62"/>
      <c r="HC21" s="62"/>
      <c r="HD21" s="62"/>
      <c r="HE21" s="62"/>
      <c r="HF21" s="5"/>
      <c r="HG21" s="5"/>
      <c r="HH21" s="5"/>
      <c r="HI21" s="5"/>
      <c r="HJ21" s="5"/>
      <c r="HK21" s="5"/>
      <c r="HL21" s="5"/>
      <c r="HM21" s="5"/>
      <c r="HN21" s="5"/>
      <c r="HO21" s="5"/>
      <c r="HP21" s="5"/>
      <c r="HQ21" s="5"/>
      <c r="HR21" s="5"/>
      <c r="HS21" s="5"/>
      <c r="HT21" s="62"/>
      <c r="HU21" s="62"/>
      <c r="HV21" s="62"/>
      <c r="HW21" s="62"/>
      <c r="HX21" s="62"/>
      <c r="HY21" s="62"/>
      <c r="HZ21" s="62"/>
      <c r="IA21" s="62"/>
      <c r="IB21" s="62"/>
      <c r="IC21" s="62"/>
      <c r="ID21" s="62"/>
      <c r="IE21" s="62"/>
      <c r="IF21" s="62"/>
      <c r="IG21" s="62"/>
      <c r="IH21" s="5"/>
      <c r="II21" s="5"/>
      <c r="IJ21" s="5"/>
      <c r="IK21" s="5"/>
      <c r="IL21" s="5"/>
      <c r="IM21" s="5"/>
      <c r="IN21" s="5"/>
      <c r="IO21" s="5"/>
      <c r="IP21" s="5"/>
      <c r="IQ21" s="5"/>
      <c r="IR21" s="5"/>
      <c r="IS21" s="5"/>
      <c r="IT21" s="5"/>
      <c r="IU21" s="5"/>
      <c r="IV21" s="62"/>
      <c r="IW21" s="62"/>
      <c r="IX21" s="62"/>
      <c r="IY21" s="62"/>
      <c r="IZ21" s="62"/>
      <c r="JA21" s="62"/>
      <c r="JB21" s="62"/>
      <c r="JC21" s="62"/>
      <c r="JD21" s="62"/>
      <c r="JE21" s="62"/>
      <c r="JF21" s="62"/>
      <c r="JG21" s="62"/>
      <c r="JH21" s="62"/>
      <c r="JI21" s="62"/>
      <c r="JJ21" s="5"/>
      <c r="JK21" s="5"/>
      <c r="JL21" s="5"/>
      <c r="JM21" s="5"/>
      <c r="JN21" s="5"/>
      <c r="JO21" s="5"/>
      <c r="JP21" s="5"/>
      <c r="JQ21" s="5"/>
      <c r="JR21" s="5"/>
      <c r="JS21" s="5"/>
      <c r="JT21" s="5"/>
      <c r="JU21" s="5"/>
      <c r="JV21" s="5"/>
      <c r="JW21" s="5"/>
      <c r="JX21" s="62"/>
      <c r="JY21" s="62"/>
      <c r="JZ21" s="62"/>
      <c r="KA21" s="62"/>
      <c r="KB21" s="62"/>
      <c r="KC21" s="62"/>
      <c r="KD21" s="62"/>
      <c r="KE21" s="62"/>
      <c r="KF21" s="62"/>
      <c r="KG21" s="62"/>
      <c r="KH21" s="62"/>
      <c r="KI21" s="62"/>
      <c r="KJ21" s="62"/>
      <c r="KK21" s="62"/>
    </row>
    <row r="22" spans="1:297" x14ac:dyDescent="0.35">
      <c r="A22" s="131">
        <v>18</v>
      </c>
      <c r="B22" s="170">
        <f>'BVEM Scorecard'!B21</f>
        <v>0</v>
      </c>
      <c r="C22" s="170">
        <f>'BVEM Scorecard'!C21</f>
        <v>0</v>
      </c>
      <c r="D22" s="152">
        <v>451</v>
      </c>
      <c r="E22" s="72" t="str">
        <f>'BVEM Scorecard'!F21</f>
        <v>Solar</v>
      </c>
      <c r="F22" s="96"/>
      <c r="G22" s="96"/>
      <c r="H22" s="96"/>
      <c r="I22" s="96"/>
      <c r="J22" s="62"/>
      <c r="K22" s="62"/>
      <c r="L22" s="62"/>
      <c r="M22" s="62"/>
      <c r="N22" s="62"/>
      <c r="O22" s="62"/>
      <c r="P22" s="62"/>
      <c r="Q22" s="95"/>
      <c r="R22" s="5"/>
      <c r="S22" s="5"/>
      <c r="T22" s="5"/>
      <c r="U22" s="5"/>
      <c r="V22" s="5"/>
      <c r="W22" s="5"/>
      <c r="X22" s="5"/>
      <c r="Y22" s="5"/>
      <c r="Z22" s="5"/>
      <c r="AA22" s="5"/>
      <c r="AB22" s="5"/>
      <c r="AC22" s="5"/>
      <c r="AD22" s="5"/>
      <c r="AE22" s="5"/>
      <c r="AF22" s="62"/>
      <c r="AG22" s="62"/>
      <c r="AH22" s="62"/>
      <c r="AI22" s="62"/>
      <c r="AJ22" s="62"/>
      <c r="AK22" s="62"/>
      <c r="AL22" s="62"/>
      <c r="AM22" s="62"/>
      <c r="AN22" s="62"/>
      <c r="AO22" s="62"/>
      <c r="AP22" s="62"/>
      <c r="AQ22" s="62"/>
      <c r="AR22" s="62"/>
      <c r="AS22" s="62"/>
      <c r="AT22" s="5"/>
      <c r="AU22" s="5"/>
      <c r="AV22" s="5"/>
      <c r="AW22" s="5"/>
      <c r="AX22" s="5"/>
      <c r="AY22" s="5"/>
      <c r="AZ22" s="5"/>
      <c r="BA22" s="5"/>
      <c r="BB22" s="5"/>
      <c r="BC22" s="5"/>
      <c r="BD22" s="5"/>
      <c r="BE22" s="5"/>
      <c r="BF22" s="5"/>
      <c r="BG22" s="5"/>
      <c r="BH22" s="62"/>
      <c r="BI22" s="62"/>
      <c r="BJ22" s="62"/>
      <c r="BK22" s="62"/>
      <c r="BL22" s="62"/>
      <c r="BM22" s="62"/>
      <c r="BN22" s="62"/>
      <c r="BO22" s="62"/>
      <c r="BP22" s="62"/>
      <c r="BQ22" s="62"/>
      <c r="BR22" s="62"/>
      <c r="BS22" s="62"/>
      <c r="BT22" s="62"/>
      <c r="BU22" s="62"/>
      <c r="BV22" s="5"/>
      <c r="BW22" s="5"/>
      <c r="BX22" s="5"/>
      <c r="BY22" s="5"/>
      <c r="BZ22" s="5"/>
      <c r="CA22" s="5"/>
      <c r="CB22" s="5"/>
      <c r="CC22" s="5"/>
      <c r="CD22" s="5"/>
      <c r="CE22" s="5"/>
      <c r="CF22" s="5"/>
      <c r="CG22" s="5"/>
      <c r="CH22" s="5"/>
      <c r="CI22" s="5"/>
      <c r="CJ22" s="62"/>
      <c r="CK22" s="62"/>
      <c r="CL22" s="62"/>
      <c r="CM22" s="62"/>
      <c r="CN22" s="62"/>
      <c r="CO22" s="62"/>
      <c r="CP22" s="62"/>
      <c r="CQ22" s="62"/>
      <c r="CR22" s="62"/>
      <c r="CS22" s="62"/>
      <c r="CT22" s="62"/>
      <c r="CU22" s="62"/>
      <c r="CV22" s="62"/>
      <c r="CW22" s="62"/>
      <c r="CX22" s="5"/>
      <c r="CY22" s="5"/>
      <c r="CZ22" s="5"/>
      <c r="DA22" s="5"/>
      <c r="DB22" s="5"/>
      <c r="DC22" s="5"/>
      <c r="DD22" s="5"/>
      <c r="DE22" s="5"/>
      <c r="DF22" s="5"/>
      <c r="DG22" s="5"/>
      <c r="DH22" s="5"/>
      <c r="DI22" s="5"/>
      <c r="DJ22" s="5"/>
      <c r="DK22" s="5"/>
      <c r="DL22" s="62"/>
      <c r="DM22" s="62"/>
      <c r="DN22" s="62"/>
      <c r="DO22" s="62"/>
      <c r="DP22" s="62"/>
      <c r="DQ22" s="62"/>
      <c r="DR22" s="62"/>
      <c r="DS22" s="62"/>
      <c r="DT22" s="62"/>
      <c r="DU22" s="62"/>
      <c r="DV22" s="62"/>
      <c r="DW22" s="62"/>
      <c r="DX22" s="62"/>
      <c r="DY22" s="62"/>
      <c r="DZ22" s="5"/>
      <c r="EA22" s="5"/>
      <c r="EB22" s="5"/>
      <c r="EC22" s="5"/>
      <c r="ED22" s="5"/>
      <c r="EE22" s="5"/>
      <c r="EF22" s="5"/>
      <c r="EG22" s="5"/>
      <c r="EH22" s="5"/>
      <c r="EI22" s="5"/>
      <c r="EJ22" s="5"/>
      <c r="EK22" s="5"/>
      <c r="EL22" s="5"/>
      <c r="EM22" s="5"/>
      <c r="EN22" s="62"/>
      <c r="EO22" s="62"/>
      <c r="EP22" s="62"/>
      <c r="EQ22" s="62"/>
      <c r="ER22" s="62"/>
      <c r="ES22" s="62"/>
      <c r="ET22" s="62"/>
      <c r="EU22" s="62"/>
      <c r="EV22" s="62"/>
      <c r="EW22" s="62"/>
      <c r="EX22" s="62"/>
      <c r="EY22" s="62"/>
      <c r="EZ22" s="62"/>
      <c r="FA22" s="62"/>
      <c r="FB22" s="5"/>
      <c r="FC22" s="5"/>
      <c r="FD22" s="5"/>
      <c r="FE22" s="5"/>
      <c r="FF22" s="5"/>
      <c r="FG22" s="5"/>
      <c r="FH22" s="5"/>
      <c r="FI22" s="5"/>
      <c r="FJ22" s="5"/>
      <c r="FK22" s="5"/>
      <c r="FL22" s="5"/>
      <c r="FM22" s="5"/>
      <c r="FN22" s="5"/>
      <c r="FO22" s="5"/>
      <c r="FP22" s="62"/>
      <c r="FQ22" s="62"/>
      <c r="FR22" s="62"/>
      <c r="FS22" s="62"/>
      <c r="FT22" s="62"/>
      <c r="FU22" s="62"/>
      <c r="FV22" s="62"/>
      <c r="FW22" s="62"/>
      <c r="FX22" s="62"/>
      <c r="FY22" s="62"/>
      <c r="FZ22" s="62"/>
      <c r="GA22" s="62"/>
      <c r="GB22" s="62"/>
      <c r="GC22" s="62"/>
      <c r="GD22" s="5"/>
      <c r="GE22" s="5"/>
      <c r="GF22" s="5"/>
      <c r="GG22" s="5"/>
      <c r="GH22" s="5"/>
      <c r="GI22" s="5"/>
      <c r="GJ22" s="5"/>
      <c r="GK22" s="5"/>
      <c r="GL22" s="5"/>
      <c r="GM22" s="5"/>
      <c r="GN22" s="5"/>
      <c r="GO22" s="5"/>
      <c r="GP22" s="5"/>
      <c r="GQ22" s="5"/>
      <c r="GR22" s="62"/>
      <c r="GS22" s="62"/>
      <c r="GT22" s="62"/>
      <c r="GU22" s="62"/>
      <c r="GV22" s="62"/>
      <c r="GW22" s="62"/>
      <c r="GX22" s="62"/>
      <c r="GY22" s="62"/>
      <c r="GZ22" s="62"/>
      <c r="HA22" s="62"/>
      <c r="HB22" s="62"/>
      <c r="HC22" s="62"/>
      <c r="HD22" s="62"/>
      <c r="HE22" s="62"/>
      <c r="HF22" s="5"/>
      <c r="HG22" s="5"/>
      <c r="HH22" s="5"/>
      <c r="HI22" s="5"/>
      <c r="HJ22" s="5"/>
      <c r="HK22" s="5"/>
      <c r="HL22" s="5"/>
      <c r="HM22" s="5"/>
      <c r="HN22" s="5"/>
      <c r="HO22" s="5"/>
      <c r="HP22" s="5"/>
      <c r="HQ22" s="5"/>
      <c r="HR22" s="5"/>
      <c r="HS22" s="5"/>
      <c r="HT22" s="62"/>
      <c r="HU22" s="62"/>
      <c r="HV22" s="62"/>
      <c r="HW22" s="62"/>
      <c r="HX22" s="62"/>
      <c r="HY22" s="62"/>
      <c r="HZ22" s="62"/>
      <c r="IA22" s="62"/>
      <c r="IB22" s="62"/>
      <c r="IC22" s="62"/>
      <c r="ID22" s="62"/>
      <c r="IE22" s="62"/>
      <c r="IF22" s="62"/>
      <c r="IG22" s="62"/>
      <c r="IH22" s="5"/>
      <c r="II22" s="5"/>
      <c r="IJ22" s="5"/>
      <c r="IK22" s="5"/>
      <c r="IL22" s="5"/>
      <c r="IM22" s="5"/>
      <c r="IN22" s="5"/>
      <c r="IO22" s="5"/>
      <c r="IP22" s="5"/>
      <c r="IQ22" s="5"/>
      <c r="IR22" s="5"/>
      <c r="IS22" s="5"/>
      <c r="IT22" s="5"/>
      <c r="IU22" s="5"/>
      <c r="IV22" s="62"/>
      <c r="IW22" s="62"/>
      <c r="IX22" s="62"/>
      <c r="IY22" s="62"/>
      <c r="IZ22" s="62"/>
      <c r="JA22" s="62"/>
      <c r="JB22" s="62"/>
      <c r="JC22" s="62"/>
      <c r="JD22" s="62"/>
      <c r="JE22" s="62"/>
      <c r="JF22" s="62"/>
      <c r="JG22" s="62"/>
      <c r="JH22" s="62"/>
      <c r="JI22" s="62"/>
      <c r="JJ22" s="5"/>
      <c r="JK22" s="5"/>
      <c r="JL22" s="5"/>
      <c r="JM22" s="5"/>
      <c r="JN22" s="5"/>
      <c r="JO22" s="5"/>
      <c r="JP22" s="5"/>
      <c r="JQ22" s="5"/>
      <c r="JR22" s="5"/>
      <c r="JS22" s="5"/>
      <c r="JT22" s="5"/>
      <c r="JU22" s="5"/>
      <c r="JV22" s="5"/>
      <c r="JW22" s="5"/>
      <c r="JX22" s="62"/>
      <c r="JY22" s="62"/>
      <c r="JZ22" s="62"/>
      <c r="KA22" s="62"/>
      <c r="KB22" s="62"/>
      <c r="KC22" s="62"/>
      <c r="KD22" s="62"/>
      <c r="KE22" s="62"/>
      <c r="KF22" s="62"/>
      <c r="KG22" s="62"/>
      <c r="KH22" s="62"/>
      <c r="KI22" s="62"/>
      <c r="KJ22" s="62"/>
      <c r="KK22" s="62"/>
    </row>
    <row r="23" spans="1:297" x14ac:dyDescent="0.35">
      <c r="A23" s="131">
        <v>19</v>
      </c>
      <c r="B23" s="170">
        <f>'BVEM Scorecard'!B22</f>
        <v>0</v>
      </c>
      <c r="C23" s="170">
        <f>'BVEM Scorecard'!C22</f>
        <v>0</v>
      </c>
      <c r="D23" s="152">
        <v>257</v>
      </c>
      <c r="E23" s="72" t="str">
        <f>'BVEM Scorecard'!F22</f>
        <v>Wind</v>
      </c>
      <c r="F23" s="96"/>
      <c r="G23" s="96"/>
      <c r="H23" s="96"/>
      <c r="I23" s="96"/>
      <c r="J23" s="62"/>
      <c r="K23" s="62"/>
      <c r="L23" s="62"/>
      <c r="M23" s="62"/>
      <c r="N23" s="62"/>
      <c r="O23" s="62"/>
      <c r="P23" s="62"/>
      <c r="Q23" s="95"/>
      <c r="R23" s="5"/>
      <c r="S23" s="5"/>
      <c r="T23" s="5"/>
      <c r="U23" s="5"/>
      <c r="V23" s="5"/>
      <c r="W23" s="5"/>
      <c r="X23" s="5"/>
      <c r="Y23" s="5"/>
      <c r="Z23" s="5"/>
      <c r="AA23" s="5"/>
      <c r="AB23" s="5"/>
      <c r="AC23" s="5"/>
      <c r="AD23" s="5"/>
      <c r="AE23" s="5"/>
      <c r="AF23" s="62"/>
      <c r="AG23" s="62"/>
      <c r="AH23" s="62"/>
      <c r="AI23" s="62"/>
      <c r="AJ23" s="62"/>
      <c r="AK23" s="62"/>
      <c r="AL23" s="62"/>
      <c r="AM23" s="62"/>
      <c r="AN23" s="62"/>
      <c r="AO23" s="62"/>
      <c r="AP23" s="62"/>
      <c r="AQ23" s="62"/>
      <c r="AR23" s="140"/>
      <c r="AS23" s="140"/>
      <c r="AT23" s="5"/>
      <c r="AU23" s="5"/>
      <c r="AV23" s="5"/>
      <c r="AW23" s="5"/>
      <c r="AX23" s="5"/>
      <c r="AY23" s="5"/>
      <c r="AZ23" s="5"/>
      <c r="BA23" s="5"/>
      <c r="BB23" s="5"/>
      <c r="BC23" s="5"/>
      <c r="BD23" s="5"/>
      <c r="BE23" s="5"/>
      <c r="BF23" s="5"/>
      <c r="BG23" s="5"/>
      <c r="BH23" s="62"/>
      <c r="BI23" s="62"/>
      <c r="BJ23" s="62"/>
      <c r="BK23" s="62"/>
      <c r="BL23" s="62"/>
      <c r="BM23" s="62"/>
      <c r="BN23" s="62"/>
      <c r="BO23" s="62"/>
      <c r="BP23" s="62"/>
      <c r="BQ23" s="62"/>
      <c r="BR23" s="62"/>
      <c r="BS23" s="62"/>
      <c r="BT23" s="62"/>
      <c r="BU23" s="62"/>
      <c r="BV23" s="5"/>
      <c r="BW23" s="5"/>
      <c r="BX23" s="5"/>
      <c r="BY23" s="5"/>
      <c r="BZ23" s="5"/>
      <c r="CA23" s="5"/>
      <c r="CB23" s="5"/>
      <c r="CC23" s="5"/>
      <c r="CD23" s="5"/>
      <c r="CE23" s="5"/>
      <c r="CF23" s="5"/>
      <c r="CG23" s="5"/>
      <c r="CH23" s="5"/>
      <c r="CI23" s="5"/>
      <c r="CJ23" s="62"/>
      <c r="CK23" s="62"/>
      <c r="CL23" s="62"/>
      <c r="CM23" s="62"/>
      <c r="CN23" s="62"/>
      <c r="CO23" s="62"/>
      <c r="CP23" s="62"/>
      <c r="CQ23" s="62"/>
      <c r="CR23" s="62"/>
      <c r="CS23" s="62"/>
      <c r="CT23" s="62"/>
      <c r="CU23" s="62"/>
      <c r="CV23" s="62"/>
      <c r="CW23" s="62"/>
      <c r="CX23" s="5"/>
      <c r="CY23" s="5"/>
      <c r="CZ23" s="5"/>
      <c r="DA23" s="5"/>
      <c r="DB23" s="5"/>
      <c r="DC23" s="5"/>
      <c r="DD23" s="5"/>
      <c r="DE23" s="5"/>
      <c r="DF23" s="5"/>
      <c r="DG23" s="5"/>
      <c r="DH23" s="5"/>
      <c r="DI23" s="5"/>
      <c r="DJ23" s="5"/>
      <c r="DK23" s="5"/>
      <c r="DL23" s="62"/>
      <c r="DM23" s="62"/>
      <c r="DN23" s="62"/>
      <c r="DO23" s="62"/>
      <c r="DP23" s="62"/>
      <c r="DQ23" s="62"/>
      <c r="DR23" s="62"/>
      <c r="DS23" s="62"/>
      <c r="DT23" s="62"/>
      <c r="DU23" s="62"/>
      <c r="DV23" s="62"/>
      <c r="DW23" s="62"/>
      <c r="DX23" s="62"/>
      <c r="DY23" s="62"/>
      <c r="DZ23" s="5"/>
      <c r="EA23" s="5"/>
      <c r="EB23" s="5"/>
      <c r="EC23" s="5"/>
      <c r="ED23" s="5"/>
      <c r="EE23" s="5"/>
      <c r="EF23" s="5"/>
      <c r="EG23" s="5"/>
      <c r="EH23" s="5"/>
      <c r="EI23" s="5"/>
      <c r="EJ23" s="5"/>
      <c r="EK23" s="5"/>
      <c r="EL23" s="5"/>
      <c r="EM23" s="5"/>
      <c r="EN23" s="62"/>
      <c r="EO23" s="62"/>
      <c r="EP23" s="62"/>
      <c r="EQ23" s="62"/>
      <c r="ER23" s="62"/>
      <c r="ES23" s="62"/>
      <c r="ET23" s="62"/>
      <c r="EU23" s="62"/>
      <c r="EV23" s="62"/>
      <c r="EW23" s="62"/>
      <c r="EX23" s="62"/>
      <c r="EY23" s="62"/>
      <c r="EZ23" s="140"/>
      <c r="FA23" s="140"/>
      <c r="FB23" s="5"/>
      <c r="FC23" s="5"/>
      <c r="FD23" s="5"/>
      <c r="FE23" s="5"/>
      <c r="FF23" s="5"/>
      <c r="FG23" s="5"/>
      <c r="FH23" s="5"/>
      <c r="FI23" s="5"/>
      <c r="FJ23" s="5"/>
      <c r="FK23" s="5"/>
      <c r="FL23" s="5"/>
      <c r="FM23" s="5"/>
      <c r="FN23" s="5"/>
      <c r="FO23" s="5"/>
      <c r="FP23" s="62"/>
      <c r="FQ23" s="62"/>
      <c r="FR23" s="62"/>
      <c r="FS23" s="62"/>
      <c r="FT23" s="62"/>
      <c r="FU23" s="62"/>
      <c r="FV23" s="62"/>
      <c r="FW23" s="62"/>
      <c r="FX23" s="62"/>
      <c r="FY23" s="62"/>
      <c r="FZ23" s="62"/>
      <c r="GA23" s="62"/>
      <c r="GB23" s="62"/>
      <c r="GC23" s="62"/>
      <c r="GD23" s="5"/>
      <c r="GE23" s="5"/>
      <c r="GF23" s="5"/>
      <c r="GG23" s="5"/>
      <c r="GH23" s="5"/>
      <c r="GI23" s="5"/>
      <c r="GJ23" s="5"/>
      <c r="GK23" s="5"/>
      <c r="GL23" s="5"/>
      <c r="GM23" s="5"/>
      <c r="GN23" s="5"/>
      <c r="GO23" s="5"/>
      <c r="GP23" s="5"/>
      <c r="GQ23" s="5"/>
      <c r="GR23" s="62"/>
      <c r="GS23" s="62"/>
      <c r="GT23" s="62"/>
      <c r="GU23" s="62"/>
      <c r="GV23" s="62"/>
      <c r="GW23" s="62"/>
      <c r="GX23" s="62"/>
      <c r="GY23" s="62"/>
      <c r="GZ23" s="62"/>
      <c r="HA23" s="62"/>
      <c r="HB23" s="62"/>
      <c r="HC23" s="62"/>
      <c r="HD23" s="62"/>
      <c r="HE23" s="62"/>
      <c r="HF23" s="5"/>
      <c r="HG23" s="5"/>
      <c r="HH23" s="5"/>
      <c r="HI23" s="5"/>
      <c r="HJ23" s="5"/>
      <c r="HK23" s="5"/>
      <c r="HL23" s="5"/>
      <c r="HM23" s="5"/>
      <c r="HN23" s="5"/>
      <c r="HO23" s="5"/>
      <c r="HP23" s="5"/>
      <c r="HQ23" s="5"/>
      <c r="HR23" s="5"/>
      <c r="HS23" s="5"/>
      <c r="HT23" s="62"/>
      <c r="HU23" s="62"/>
      <c r="HV23" s="62"/>
      <c r="HW23" s="62"/>
      <c r="HX23" s="62"/>
      <c r="HY23" s="62"/>
      <c r="HZ23" s="62"/>
      <c r="IA23" s="62"/>
      <c r="IB23" s="62"/>
      <c r="IC23" s="62"/>
      <c r="ID23" s="62"/>
      <c r="IE23" s="62"/>
      <c r="IF23" s="62"/>
      <c r="IG23" s="62"/>
      <c r="IH23" s="5"/>
      <c r="II23" s="5"/>
      <c r="IJ23" s="5"/>
      <c r="IK23" s="5"/>
      <c r="IL23" s="5"/>
      <c r="IM23" s="5"/>
      <c r="IN23" s="5"/>
      <c r="IO23" s="5"/>
      <c r="IP23" s="5"/>
      <c r="IQ23" s="5"/>
      <c r="IR23" s="5"/>
      <c r="IS23" s="5"/>
      <c r="IT23" s="5"/>
      <c r="IU23" s="5"/>
      <c r="IV23" s="62"/>
      <c r="IW23" s="62"/>
      <c r="IX23" s="62"/>
      <c r="IY23" s="62"/>
      <c r="IZ23" s="62"/>
      <c r="JA23" s="62"/>
      <c r="JB23" s="62"/>
      <c r="JC23" s="62"/>
      <c r="JD23" s="62"/>
      <c r="JE23" s="62"/>
      <c r="JF23" s="62"/>
      <c r="JG23" s="62"/>
      <c r="JH23" s="62"/>
      <c r="JI23" s="62"/>
      <c r="JJ23" s="5"/>
      <c r="JK23" s="5"/>
      <c r="JL23" s="5"/>
      <c r="JM23" s="5"/>
      <c r="JN23" s="5"/>
      <c r="JO23" s="5"/>
      <c r="JP23" s="5"/>
      <c r="JQ23" s="5"/>
      <c r="JR23" s="5"/>
      <c r="JS23" s="5"/>
      <c r="JT23" s="5"/>
      <c r="JU23" s="5"/>
      <c r="JV23" s="5"/>
      <c r="JW23" s="5"/>
      <c r="JX23" s="62"/>
      <c r="JY23" s="62"/>
      <c r="JZ23" s="62"/>
      <c r="KA23" s="62"/>
      <c r="KB23" s="62"/>
      <c r="KC23" s="62"/>
      <c r="KD23" s="62"/>
      <c r="KE23" s="62"/>
      <c r="KF23" s="62"/>
      <c r="KG23" s="62"/>
      <c r="KH23" s="62"/>
      <c r="KI23" s="62"/>
      <c r="KJ23" s="62"/>
      <c r="KK23" s="62"/>
    </row>
    <row r="24" spans="1:297" x14ac:dyDescent="0.35">
      <c r="A24" s="131">
        <v>20</v>
      </c>
      <c r="B24" s="170">
        <f>'BVEM Scorecard'!B23</f>
        <v>0</v>
      </c>
      <c r="C24" s="170">
        <f>'BVEM Scorecard'!C23</f>
        <v>0</v>
      </c>
      <c r="D24" s="152">
        <v>28</v>
      </c>
      <c r="E24" s="72" t="str">
        <f>'BVEM Scorecard'!F23</f>
        <v>Wind</v>
      </c>
      <c r="F24" s="96">
        <f t="shared" si="17"/>
        <v>1</v>
      </c>
      <c r="G24" s="96">
        <f t="shared" si="18"/>
        <v>1</v>
      </c>
      <c r="H24" s="96">
        <f t="shared" si="19"/>
        <v>1.0000000000000002</v>
      </c>
      <c r="I24" s="96">
        <f t="shared" si="20"/>
        <v>1</v>
      </c>
      <c r="J24" s="62">
        <v>1</v>
      </c>
      <c r="K24" s="62">
        <v>1</v>
      </c>
      <c r="L24" s="62">
        <v>1</v>
      </c>
      <c r="M24" s="62">
        <v>1</v>
      </c>
      <c r="N24" s="62">
        <v>1</v>
      </c>
      <c r="O24" s="62">
        <v>1</v>
      </c>
      <c r="P24" s="62">
        <f t="shared" si="4"/>
        <v>5</v>
      </c>
      <c r="Q24" s="95">
        <f t="shared" si="21"/>
        <v>1</v>
      </c>
      <c r="R24" s="5">
        <v>1</v>
      </c>
      <c r="S24" s="5" t="str">
        <f>'Training Programs'!Y24</f>
        <v>Equipment
Operators</v>
      </c>
      <c r="T24" s="5">
        <v>24</v>
      </c>
      <c r="U24" s="5"/>
      <c r="V24" s="5">
        <v>1</v>
      </c>
      <c r="W24" s="5"/>
      <c r="X24" s="5">
        <v>1</v>
      </c>
      <c r="Y24" s="5"/>
      <c r="Z24" s="5">
        <v>1</v>
      </c>
      <c r="AA24" s="5">
        <v>1</v>
      </c>
      <c r="AB24" s="5">
        <v>1</v>
      </c>
      <c r="AC24" s="5">
        <f t="shared" si="22"/>
        <v>5</v>
      </c>
      <c r="AD24" s="5">
        <f t="shared" si="23"/>
        <v>9.4488188976377951E-2</v>
      </c>
      <c r="AE24" s="5">
        <f>IFERROR((V$4*V24+X$4*X24+Z$4*Z24+AA$4*AA24+AB$4*AB24)*AD24,"")</f>
        <v>9.4488188976377951E-2</v>
      </c>
      <c r="AF24" s="62">
        <v>1</v>
      </c>
      <c r="AG24" s="62" t="str">
        <f>'Training Programs'!AO24</f>
        <v>Crane Operators</v>
      </c>
      <c r="AH24" s="62">
        <v>15</v>
      </c>
      <c r="AI24" s="62"/>
      <c r="AJ24" s="62">
        <v>1</v>
      </c>
      <c r="AK24" s="62"/>
      <c r="AL24" s="62">
        <v>1</v>
      </c>
      <c r="AM24" s="62"/>
      <c r="AN24" s="62">
        <v>1</v>
      </c>
      <c r="AO24" s="62">
        <v>1</v>
      </c>
      <c r="AP24" s="62">
        <v>1</v>
      </c>
      <c r="AQ24" s="62">
        <f t="shared" si="24"/>
        <v>5</v>
      </c>
      <c r="AR24" s="62">
        <f t="shared" ref="AR24" si="63">IFERROR(AH24/SUM($T24,$AH24,$AV24,$BJ24,$BX24,$CL24,$CZ24,$DN24,$EB24,$EP24,$FD24,$FR24,$GF24,$GT24,$HH24,$HV24,$IJ24,$IX24,$JL24,$JZ24),"")</f>
        <v>5.905511811023622E-2</v>
      </c>
      <c r="AS24" s="62">
        <f>IFERROR((AJ$4*AJ24+AL$4*AL24+AN$4*AN24+AO$4*AO24+AP$4*AP24)*AR24,"")</f>
        <v>5.905511811023622E-2</v>
      </c>
      <c r="AT24" s="5">
        <v>1</v>
      </c>
      <c r="AU24" s="5" t="str">
        <f>'Training Programs'!BE24</f>
        <v>Turbine Installers</v>
      </c>
      <c r="AV24" s="5">
        <v>69</v>
      </c>
      <c r="AW24" s="5"/>
      <c r="AX24" s="5">
        <v>1</v>
      </c>
      <c r="AY24" s="5"/>
      <c r="AZ24" s="5">
        <v>1</v>
      </c>
      <c r="BA24" s="5"/>
      <c r="BB24" s="5">
        <v>1</v>
      </c>
      <c r="BC24" s="5">
        <v>1</v>
      </c>
      <c r="BD24" s="5">
        <v>1</v>
      </c>
      <c r="BE24" s="5">
        <f t="shared" si="26"/>
        <v>5</v>
      </c>
      <c r="BF24" s="5">
        <f t="shared" ref="BF24" si="64">IFERROR(AV24/SUM($T24,$AH24,$AV24,$BJ24,$BX24,$CL24,$CZ24,$DN24,$EB24,$EP24,$FD24,$FR24,$GF24,$GT24,$HH24,$HV24,$IJ24,$IX24,$JL24,$JZ24),"")</f>
        <v>0.27165354330708663</v>
      </c>
      <c r="BG24" s="5">
        <f>IFERROR((AX$4*AX24+AZ$4*AZ24+BB$4*BB24+BC$4*BC24+BD$4*BD24)*BF24,"")</f>
        <v>0.27165354330708663</v>
      </c>
      <c r="BH24" s="62">
        <v>1</v>
      </c>
      <c r="BI24" s="62" t="str">
        <f>'Training Programs'!BU24</f>
        <v>Turbine Laborer</v>
      </c>
      <c r="BJ24" s="62">
        <v>69</v>
      </c>
      <c r="BK24" s="62"/>
      <c r="BL24" s="62">
        <v>1</v>
      </c>
      <c r="BM24" s="62"/>
      <c r="BN24" s="62">
        <v>1</v>
      </c>
      <c r="BO24" s="62"/>
      <c r="BP24" s="62">
        <v>1</v>
      </c>
      <c r="BQ24" s="62">
        <v>1</v>
      </c>
      <c r="BR24" s="62">
        <v>1</v>
      </c>
      <c r="BS24" s="62">
        <f t="shared" si="28"/>
        <v>5</v>
      </c>
      <c r="BT24" s="62">
        <f t="shared" ref="BT24" si="65">IFERROR(BJ24/SUM($T24,$AH24,$AV24,$BJ24,$BX24,$CL24,$CZ24,$DN24,$EB24,$EP24,$FD24,$FR24,$GF24,$GT24,$HH24,$HV24,$IJ24,$IX24,$JL24,$JZ24),"")</f>
        <v>0.27165354330708663</v>
      </c>
      <c r="BU24" s="62">
        <f>IFERROR((BL$4*BL24+BN$4*BN24+BP$4*BP24+BQ$4*BQ24+BR$4*BR24)*BT24,"")</f>
        <v>0.27165354330708663</v>
      </c>
      <c r="BV24" s="5">
        <v>1</v>
      </c>
      <c r="BW24" s="5" t="str">
        <f>'Training Programs'!CK24</f>
        <v>Construction Managers</v>
      </c>
      <c r="BX24" s="5">
        <v>21</v>
      </c>
      <c r="BY24" s="5"/>
      <c r="BZ24" s="5">
        <v>1</v>
      </c>
      <c r="CA24" s="5"/>
      <c r="CB24" s="5">
        <v>1</v>
      </c>
      <c r="CC24" s="5"/>
      <c r="CD24" s="5">
        <v>1</v>
      </c>
      <c r="CE24" s="5">
        <v>1</v>
      </c>
      <c r="CF24" s="5">
        <v>1</v>
      </c>
      <c r="CG24" s="5">
        <f>SUM(BZ24,CB24,CD24:CF24)</f>
        <v>5</v>
      </c>
      <c r="CH24" s="5">
        <f t="shared" ref="CH24" si="66">IFERROR(BX24/SUM($T24,$AH24,$AV24,$BJ24,$BX24,$CL24,$CZ24,$DN24,$EB24,$EP24,$FD24,$FR24,$GF24,$GT24,$HH24,$HV24,$IJ24,$IX24,$JL24,$JZ24),"")</f>
        <v>8.2677165354330714E-2</v>
      </c>
      <c r="CI24" s="5">
        <f>IFERROR((BZ$4*BZ24+CB$4*CB24+CD$4*CD24+CE$4*CE24+CF$4*CF24)*CH24,"")</f>
        <v>8.2677165354330714E-2</v>
      </c>
      <c r="CJ24" s="62">
        <v>1</v>
      </c>
      <c r="CK24" s="62" t="str">
        <f>'Training Programs'!DA24</f>
        <v>Electricians</v>
      </c>
      <c r="CL24" s="62">
        <v>12</v>
      </c>
      <c r="CM24" s="62"/>
      <c r="CN24" s="62">
        <v>1</v>
      </c>
      <c r="CO24" s="62"/>
      <c r="CP24" s="62">
        <v>1</v>
      </c>
      <c r="CQ24" s="62"/>
      <c r="CR24" s="62">
        <v>1</v>
      </c>
      <c r="CS24" s="62">
        <v>1</v>
      </c>
      <c r="CT24" s="62">
        <v>1</v>
      </c>
      <c r="CU24" s="62">
        <f>SUM(CN24,CP24,CR24:CT24)</f>
        <v>5</v>
      </c>
      <c r="CV24" s="62">
        <f t="shared" ref="CV24" si="67">IFERROR(CL24/SUM($T24,$AH24,$AV24,$BJ24,$BX24,$CL24,$CZ24,$DN24,$EB24,$EP24,$FD24,$FR24,$GF24,$GT24,$HH24,$HV24,$IJ24,$IX24,$JL24,$JZ24),"")</f>
        <v>4.7244094488188976E-2</v>
      </c>
      <c r="CW24" s="62">
        <f>IFERROR((CN$4*CN24+CP$4*CP24+CR$4*CR24+CS$4*CS24+CT$4*CT24)*CV24,"")</f>
        <v>4.7244094488188976E-2</v>
      </c>
      <c r="CX24" s="5">
        <v>1</v>
      </c>
      <c r="CY24" s="5" t="str">
        <f>'Training Programs'!DQ24</f>
        <v>Apprentice</v>
      </c>
      <c r="CZ24" s="5">
        <v>14</v>
      </c>
      <c r="DA24" s="5"/>
      <c r="DB24" s="5">
        <v>1</v>
      </c>
      <c r="DC24" s="5"/>
      <c r="DD24" s="5">
        <v>1</v>
      </c>
      <c r="DE24" s="5"/>
      <c r="DF24" s="5">
        <v>1</v>
      </c>
      <c r="DG24" s="5">
        <v>1</v>
      </c>
      <c r="DH24" s="5">
        <v>1</v>
      </c>
      <c r="DI24" s="5">
        <f t="shared" ref="DI24" si="68">SUM(DB24,DD24,DF24:DH24)</f>
        <v>5</v>
      </c>
      <c r="DJ24" s="5">
        <f t="shared" ref="DJ24" si="69">IFERROR(CZ24/SUM($T24,$AH24,$AV24,$BJ24,$BX24,$CL24,$CZ24,$DN24,$EB24,$EP24,$FD24,$FR24,$GF24,$GT24,$HH24,$HV24,$IJ24,$IX24,$JL24,$JZ24),"")</f>
        <v>5.5118110236220472E-2</v>
      </c>
      <c r="DK24" s="5">
        <f>IFERROR((DB$4*DB24+DD$4*DD24+DF$4*DF24+DG$4*DG24+DH$4*DH24)*DJ24,"")</f>
        <v>5.5118110236220472E-2</v>
      </c>
      <c r="DL24" s="62">
        <v>1</v>
      </c>
      <c r="DM24" s="62" t="str">
        <f>'Training Programs'!EG24</f>
        <v>Foundation Laborer</v>
      </c>
      <c r="DN24" s="62">
        <v>9</v>
      </c>
      <c r="DO24" s="62"/>
      <c r="DP24" s="62">
        <v>1</v>
      </c>
      <c r="DQ24" s="62"/>
      <c r="DR24" s="62">
        <v>1</v>
      </c>
      <c r="DS24" s="62"/>
      <c r="DT24" s="62">
        <v>1</v>
      </c>
      <c r="DU24" s="62">
        <v>1</v>
      </c>
      <c r="DV24" s="62">
        <v>1</v>
      </c>
      <c r="DW24" s="62">
        <f>SUM(DP24,DR24,DT24:DV24)</f>
        <v>5</v>
      </c>
      <c r="DX24" s="62">
        <f t="shared" ref="DX24" si="70">IFERROR(DN24/SUM($T24,$AH24,$AV24,$BJ24,$BX24,$CL24,$CZ24,$DN24,$EB24,$EP24,$FD24,$FR24,$GF24,$GT24,$HH24,$HV24,$IJ24,$IX24,$JL24,$JZ24),"")</f>
        <v>3.5433070866141732E-2</v>
      </c>
      <c r="DY24" s="62">
        <f>IFERROR((DP$4*DP24+DR$4*DR24+DT$4*DT24+DU$4*DU24+DV$4*DV24)*DX24,"")</f>
        <v>3.5433070866141732E-2</v>
      </c>
      <c r="DZ24" s="5">
        <v>1</v>
      </c>
      <c r="EA24" s="5" t="str">
        <f>'Training Programs'!EW24</f>
        <v>Carpenters</v>
      </c>
      <c r="EB24" s="5">
        <v>9</v>
      </c>
      <c r="EC24" s="5"/>
      <c r="ED24" s="5">
        <v>1</v>
      </c>
      <c r="EE24" s="5"/>
      <c r="EF24" s="5">
        <v>1</v>
      </c>
      <c r="EG24" s="5"/>
      <c r="EH24" s="5">
        <v>1</v>
      </c>
      <c r="EI24" s="5">
        <v>1</v>
      </c>
      <c r="EJ24" s="5">
        <v>1</v>
      </c>
      <c r="EK24" s="5">
        <f t="shared" ref="EK24" si="71">SUM(ED24,EF24,EH24:EJ24)</f>
        <v>5</v>
      </c>
      <c r="EL24" s="5">
        <f t="shared" ref="EL24" si="72">IFERROR(EB24/SUM($T24,$AH24,$AV24,$BJ24,$BX24,$CL24,$CZ24,$DN24,$EB24,$EP24,$FD24,$FR24,$GF24,$GT24,$HH24,$HV24,$IJ24,$IX24,$JL24,$JZ24),"")</f>
        <v>3.5433070866141732E-2</v>
      </c>
      <c r="EM24" s="5">
        <f>IFERROR((ED$4*ED24+EF$4*EF24+EH$4*EH24+EI$4*EI24+EJ$4*EJ24)*EL24,"")</f>
        <v>3.5433070866141732E-2</v>
      </c>
      <c r="EN24" s="62">
        <v>1</v>
      </c>
      <c r="EO24" s="62" t="str">
        <f>'Training Programs'!FM24</f>
        <v>Wind Technician</v>
      </c>
      <c r="EP24" s="62">
        <v>12</v>
      </c>
      <c r="EQ24" s="62"/>
      <c r="ER24" s="62">
        <v>1</v>
      </c>
      <c r="ES24" s="62"/>
      <c r="ET24" s="62">
        <v>1</v>
      </c>
      <c r="EU24" s="62"/>
      <c r="EV24" s="62">
        <v>1</v>
      </c>
      <c r="EW24" s="62">
        <v>1</v>
      </c>
      <c r="EX24" s="62">
        <v>1</v>
      </c>
      <c r="EY24" s="62">
        <f t="shared" si="37"/>
        <v>5</v>
      </c>
      <c r="EZ24" s="62">
        <f t="shared" ref="EZ24" si="73">IFERROR(EP24/SUM($T24,$AH24,$AV24,$BJ24,$BX24,$CL24,$CZ24,$DN24,$EB24,$EP24,$FD24,$FR24,$GF24,$GT24,$HH24,$HV24,$IJ24,$IX24,$JL24,$JZ24),"")</f>
        <v>4.7244094488188976E-2</v>
      </c>
      <c r="FA24" s="62">
        <f>IFERROR((ER$4*ER24+ET$4*ET24+EV$4*EV24+EW$4*EW24+EX$4*EX24)*EZ24,"")</f>
        <v>4.7244094488188976E-2</v>
      </c>
      <c r="FB24" s="5"/>
      <c r="FC24" s="5"/>
      <c r="FD24" s="5"/>
      <c r="FE24" s="5"/>
      <c r="FF24" s="5"/>
      <c r="FG24" s="5"/>
      <c r="FH24" s="5"/>
      <c r="FI24" s="5"/>
      <c r="FJ24" s="5"/>
      <c r="FK24" s="5"/>
      <c r="FL24" s="5"/>
      <c r="FM24" s="5"/>
      <c r="FN24" s="5"/>
      <c r="FO24" s="5"/>
      <c r="FP24" s="62"/>
      <c r="FQ24" s="62"/>
      <c r="FR24" s="62"/>
      <c r="FS24" s="62"/>
      <c r="FT24" s="62"/>
      <c r="FU24" s="62"/>
      <c r="FV24" s="62"/>
      <c r="FW24" s="62"/>
      <c r="FX24" s="62"/>
      <c r="FY24" s="62"/>
      <c r="FZ24" s="62"/>
      <c r="GA24" s="62"/>
      <c r="GB24" s="62"/>
      <c r="GC24" s="62"/>
      <c r="GD24" s="5"/>
      <c r="GE24" s="5"/>
      <c r="GF24" s="5"/>
      <c r="GG24" s="5"/>
      <c r="GH24" s="5"/>
      <c r="GI24" s="5"/>
      <c r="GJ24" s="5"/>
      <c r="GK24" s="5"/>
      <c r="GL24" s="5"/>
      <c r="GM24" s="5"/>
      <c r="GN24" s="5"/>
      <c r="GO24" s="5"/>
      <c r="GP24" s="5"/>
      <c r="GQ24" s="5"/>
      <c r="GR24" s="62"/>
      <c r="GS24" s="62"/>
      <c r="GT24" s="62"/>
      <c r="GU24" s="62"/>
      <c r="GV24" s="62"/>
      <c r="GW24" s="62"/>
      <c r="GX24" s="62"/>
      <c r="GY24" s="62"/>
      <c r="GZ24" s="62"/>
      <c r="HA24" s="62"/>
      <c r="HB24" s="62"/>
      <c r="HC24" s="62"/>
      <c r="HD24" s="62"/>
      <c r="HE24" s="62"/>
      <c r="HF24" s="5"/>
      <c r="HG24" s="5"/>
      <c r="HH24" s="5"/>
      <c r="HI24" s="5"/>
      <c r="HJ24" s="5"/>
      <c r="HK24" s="5"/>
      <c r="HL24" s="5"/>
      <c r="HM24" s="5"/>
      <c r="HN24" s="5"/>
      <c r="HO24" s="5"/>
      <c r="HP24" s="5"/>
      <c r="HQ24" s="5"/>
      <c r="HR24" s="5"/>
      <c r="HS24" s="5"/>
      <c r="HT24" s="62"/>
      <c r="HU24" s="62"/>
      <c r="HV24" s="62"/>
      <c r="HW24" s="62"/>
      <c r="HX24" s="62"/>
      <c r="HY24" s="62"/>
      <c r="HZ24" s="62"/>
      <c r="IA24" s="62"/>
      <c r="IB24" s="62"/>
      <c r="IC24" s="62"/>
      <c r="ID24" s="62"/>
      <c r="IE24" s="62"/>
      <c r="IF24" s="62"/>
      <c r="IG24" s="62"/>
      <c r="IH24" s="5"/>
      <c r="II24" s="5"/>
      <c r="IJ24" s="5"/>
      <c r="IK24" s="5"/>
      <c r="IL24" s="5"/>
      <c r="IM24" s="5"/>
      <c r="IN24" s="5"/>
      <c r="IO24" s="5"/>
      <c r="IP24" s="5"/>
      <c r="IQ24" s="5"/>
      <c r="IR24" s="5"/>
      <c r="IS24" s="5"/>
      <c r="IT24" s="5"/>
      <c r="IU24" s="5"/>
      <c r="IV24" s="62"/>
      <c r="IW24" s="62"/>
      <c r="IX24" s="62"/>
      <c r="IY24" s="62"/>
      <c r="IZ24" s="62"/>
      <c r="JA24" s="62"/>
      <c r="JB24" s="62"/>
      <c r="JC24" s="62"/>
      <c r="JD24" s="62"/>
      <c r="JE24" s="62"/>
      <c r="JF24" s="62"/>
      <c r="JG24" s="62"/>
      <c r="JH24" s="62"/>
      <c r="JI24" s="62"/>
      <c r="JJ24" s="5"/>
      <c r="JK24" s="5"/>
      <c r="JL24" s="5"/>
      <c r="JM24" s="5"/>
      <c r="JN24" s="5"/>
      <c r="JO24" s="5"/>
      <c r="JP24" s="5"/>
      <c r="JQ24" s="5"/>
      <c r="JR24" s="5"/>
      <c r="JS24" s="5"/>
      <c r="JT24" s="5"/>
      <c r="JU24" s="5"/>
      <c r="JV24" s="5"/>
      <c r="JW24" s="5"/>
      <c r="JX24" s="62"/>
      <c r="JY24" s="62"/>
      <c r="JZ24" s="62"/>
      <c r="KA24" s="62"/>
      <c r="KB24" s="62"/>
      <c r="KC24" s="62"/>
      <c r="KD24" s="62"/>
      <c r="KE24" s="62"/>
      <c r="KF24" s="62"/>
      <c r="KG24" s="62"/>
      <c r="KH24" s="62"/>
      <c r="KI24" s="62"/>
      <c r="KJ24" s="62"/>
      <c r="KK24" s="62"/>
    </row>
    <row r="25" spans="1:297" x14ac:dyDescent="0.35">
      <c r="A25" s="131">
        <v>21</v>
      </c>
      <c r="B25" s="170">
        <f>'BVEM Scorecard'!B24</f>
        <v>0</v>
      </c>
      <c r="C25" s="170">
        <f>'BVEM Scorecard'!C24</f>
        <v>0</v>
      </c>
      <c r="D25" s="152">
        <v>92</v>
      </c>
      <c r="E25" s="72" t="str">
        <f>'BVEM Scorecard'!F24</f>
        <v>Wind</v>
      </c>
      <c r="F25" s="96"/>
      <c r="G25" s="96"/>
      <c r="H25" s="96"/>
      <c r="I25" s="96"/>
      <c r="J25" s="62"/>
      <c r="K25" s="62"/>
      <c r="L25" s="62"/>
      <c r="M25" s="62"/>
      <c r="N25" s="62"/>
      <c r="O25" s="62"/>
      <c r="P25" s="62"/>
      <c r="Q25" s="95"/>
      <c r="R25" s="5"/>
      <c r="S25" s="5"/>
      <c r="T25" s="5"/>
      <c r="U25" s="5"/>
      <c r="V25" s="5"/>
      <c r="W25" s="5"/>
      <c r="X25" s="5"/>
      <c r="Y25" s="5"/>
      <c r="Z25" s="5"/>
      <c r="AA25" s="5"/>
      <c r="AB25" s="5"/>
      <c r="AC25" s="5"/>
      <c r="AD25" s="5"/>
      <c r="AE25" s="5"/>
      <c r="AF25" s="62"/>
      <c r="AG25" s="62"/>
      <c r="AH25" s="62"/>
      <c r="AI25" s="62"/>
      <c r="AJ25" s="62"/>
      <c r="AK25" s="62"/>
      <c r="AL25" s="62"/>
      <c r="AM25" s="62"/>
      <c r="AN25" s="62"/>
      <c r="AO25" s="62"/>
      <c r="AP25" s="62"/>
      <c r="AQ25" s="62"/>
      <c r="AR25" s="140"/>
      <c r="AS25" s="140"/>
      <c r="AT25" s="5"/>
      <c r="AU25" s="5"/>
      <c r="AV25" s="5"/>
      <c r="AW25" s="5"/>
      <c r="AX25" s="5"/>
      <c r="AY25" s="5"/>
      <c r="AZ25" s="5"/>
      <c r="BA25" s="5"/>
      <c r="BB25" s="5"/>
      <c r="BC25" s="5"/>
      <c r="BD25" s="5"/>
      <c r="BE25" s="5"/>
      <c r="BF25" s="5"/>
      <c r="BG25" s="5"/>
      <c r="BH25" s="62"/>
      <c r="BI25" s="62"/>
      <c r="BJ25" s="62"/>
      <c r="BK25" s="62"/>
      <c r="BL25" s="62"/>
      <c r="BM25" s="62"/>
      <c r="BN25" s="62"/>
      <c r="BO25" s="62"/>
      <c r="BP25" s="62"/>
      <c r="BQ25" s="62"/>
      <c r="BR25" s="62"/>
      <c r="BS25" s="62"/>
      <c r="BT25" s="62"/>
      <c r="BU25" s="62"/>
      <c r="BV25" s="5"/>
      <c r="BW25" s="5"/>
      <c r="BX25" s="5"/>
      <c r="BY25" s="5"/>
      <c r="BZ25" s="5"/>
      <c r="CA25" s="5"/>
      <c r="CB25" s="5"/>
      <c r="CC25" s="5"/>
      <c r="CD25" s="5"/>
      <c r="CE25" s="5"/>
      <c r="CF25" s="5"/>
      <c r="CG25" s="5"/>
      <c r="CH25" s="5"/>
      <c r="CI25" s="5"/>
      <c r="CJ25" s="62"/>
      <c r="CK25" s="62"/>
      <c r="CL25" s="62"/>
      <c r="CM25" s="62"/>
      <c r="CN25" s="62"/>
      <c r="CO25" s="62"/>
      <c r="CP25" s="62"/>
      <c r="CQ25" s="62"/>
      <c r="CR25" s="62"/>
      <c r="CS25" s="62"/>
      <c r="CT25" s="62"/>
      <c r="CU25" s="62"/>
      <c r="CV25" s="62"/>
      <c r="CW25" s="62"/>
      <c r="CX25" s="5"/>
      <c r="CY25" s="5"/>
      <c r="CZ25" s="5"/>
      <c r="DA25" s="5"/>
      <c r="DB25" s="5"/>
      <c r="DC25" s="5"/>
      <c r="DD25" s="5"/>
      <c r="DE25" s="5"/>
      <c r="DF25" s="5"/>
      <c r="DG25" s="5"/>
      <c r="DH25" s="5"/>
      <c r="DI25" s="5"/>
      <c r="DJ25" s="5"/>
      <c r="DK25" s="5"/>
      <c r="DL25" s="62"/>
      <c r="DM25" s="62"/>
      <c r="DN25" s="62"/>
      <c r="DO25" s="62"/>
      <c r="DP25" s="62"/>
      <c r="DQ25" s="62"/>
      <c r="DR25" s="62"/>
      <c r="DS25" s="62"/>
      <c r="DT25" s="62"/>
      <c r="DU25" s="62"/>
      <c r="DV25" s="62"/>
      <c r="DW25" s="62"/>
      <c r="DX25" s="62"/>
      <c r="DY25" s="62"/>
      <c r="DZ25" s="5"/>
      <c r="EA25" s="5"/>
      <c r="EB25" s="5"/>
      <c r="EC25" s="5"/>
      <c r="ED25" s="5"/>
      <c r="EE25" s="5"/>
      <c r="EF25" s="5"/>
      <c r="EG25" s="5"/>
      <c r="EH25" s="5"/>
      <c r="EI25" s="5"/>
      <c r="EJ25" s="5"/>
      <c r="EK25" s="5"/>
      <c r="EL25" s="5"/>
      <c r="EM25" s="5"/>
      <c r="EN25" s="62"/>
      <c r="EO25" s="62"/>
      <c r="EP25" s="62"/>
      <c r="EQ25" s="62"/>
      <c r="ER25" s="62"/>
      <c r="ES25" s="62"/>
      <c r="ET25" s="62"/>
      <c r="EU25" s="62"/>
      <c r="EV25" s="62"/>
      <c r="EW25" s="62"/>
      <c r="EX25" s="62"/>
      <c r="EY25" s="62"/>
      <c r="EZ25" s="140"/>
      <c r="FA25" s="140"/>
      <c r="FB25" s="5"/>
      <c r="FC25" s="5"/>
      <c r="FD25" s="5"/>
      <c r="FE25" s="5"/>
      <c r="FF25" s="5"/>
      <c r="FG25" s="5"/>
      <c r="FH25" s="5"/>
      <c r="FI25" s="5"/>
      <c r="FJ25" s="5"/>
      <c r="FK25" s="5"/>
      <c r="FL25" s="5"/>
      <c r="FM25" s="5"/>
      <c r="FN25" s="5"/>
      <c r="FO25" s="5"/>
      <c r="FP25" s="62"/>
      <c r="FQ25" s="62"/>
      <c r="FR25" s="62"/>
      <c r="FS25" s="62"/>
      <c r="FT25" s="62"/>
      <c r="FU25" s="62"/>
      <c r="FV25" s="62"/>
      <c r="FW25" s="62"/>
      <c r="FX25" s="62"/>
      <c r="FY25" s="62"/>
      <c r="FZ25" s="62"/>
      <c r="GA25" s="62"/>
      <c r="GB25" s="62"/>
      <c r="GC25" s="62"/>
      <c r="GD25" s="5"/>
      <c r="GE25" s="5"/>
      <c r="GF25" s="5"/>
      <c r="GG25" s="5"/>
      <c r="GH25" s="5"/>
      <c r="GI25" s="5"/>
      <c r="GJ25" s="5"/>
      <c r="GK25" s="5"/>
      <c r="GL25" s="5"/>
      <c r="GM25" s="5"/>
      <c r="GN25" s="5"/>
      <c r="GO25" s="5"/>
      <c r="GP25" s="5"/>
      <c r="GQ25" s="5"/>
      <c r="GR25" s="62"/>
      <c r="GS25" s="62"/>
      <c r="GT25" s="62"/>
      <c r="GU25" s="62"/>
      <c r="GV25" s="62"/>
      <c r="GW25" s="62"/>
      <c r="GX25" s="62"/>
      <c r="GY25" s="62"/>
      <c r="GZ25" s="62"/>
      <c r="HA25" s="62"/>
      <c r="HB25" s="62"/>
      <c r="HC25" s="62"/>
      <c r="HD25" s="62"/>
      <c r="HE25" s="62"/>
      <c r="HF25" s="5"/>
      <c r="HG25" s="5"/>
      <c r="HH25" s="5"/>
      <c r="HI25" s="5"/>
      <c r="HJ25" s="5"/>
      <c r="HK25" s="5"/>
      <c r="HL25" s="5"/>
      <c r="HM25" s="5"/>
      <c r="HN25" s="5"/>
      <c r="HO25" s="5"/>
      <c r="HP25" s="5"/>
      <c r="HQ25" s="5"/>
      <c r="HR25" s="5"/>
      <c r="HS25" s="5"/>
      <c r="HT25" s="62"/>
      <c r="HU25" s="62"/>
      <c r="HV25" s="62"/>
      <c r="HW25" s="62"/>
      <c r="HX25" s="62"/>
      <c r="HY25" s="62"/>
      <c r="HZ25" s="62"/>
      <c r="IA25" s="62"/>
      <c r="IB25" s="62"/>
      <c r="IC25" s="62"/>
      <c r="ID25" s="62"/>
      <c r="IE25" s="62"/>
      <c r="IF25" s="62"/>
      <c r="IG25" s="62"/>
      <c r="IH25" s="5"/>
      <c r="II25" s="5"/>
      <c r="IJ25" s="5"/>
      <c r="IK25" s="5"/>
      <c r="IL25" s="5"/>
      <c r="IM25" s="5"/>
      <c r="IN25" s="5"/>
      <c r="IO25" s="5"/>
      <c r="IP25" s="5"/>
      <c r="IQ25" s="5"/>
      <c r="IR25" s="5"/>
      <c r="IS25" s="5"/>
      <c r="IT25" s="5"/>
      <c r="IU25" s="5"/>
      <c r="IV25" s="62"/>
      <c r="IW25" s="62"/>
      <c r="IX25" s="62"/>
      <c r="IY25" s="62"/>
      <c r="IZ25" s="62"/>
      <c r="JA25" s="62"/>
      <c r="JB25" s="62"/>
      <c r="JC25" s="62"/>
      <c r="JD25" s="62"/>
      <c r="JE25" s="62"/>
      <c r="JF25" s="62"/>
      <c r="JG25" s="62"/>
      <c r="JH25" s="62"/>
      <c r="JI25" s="62"/>
      <c r="JJ25" s="5"/>
      <c r="JK25" s="5"/>
      <c r="JL25" s="5"/>
      <c r="JM25" s="5"/>
      <c r="JN25" s="5"/>
      <c r="JO25" s="5"/>
      <c r="JP25" s="5"/>
      <c r="JQ25" s="5"/>
      <c r="JR25" s="5"/>
      <c r="JS25" s="5"/>
      <c r="JT25" s="5"/>
      <c r="JU25" s="5"/>
      <c r="JV25" s="5"/>
      <c r="JW25" s="5"/>
      <c r="JX25" s="62"/>
      <c r="JY25" s="62"/>
      <c r="JZ25" s="62"/>
      <c r="KA25" s="62"/>
      <c r="KB25" s="62"/>
      <c r="KC25" s="62"/>
      <c r="KD25" s="62"/>
      <c r="KE25" s="62"/>
      <c r="KF25" s="62"/>
      <c r="KG25" s="62"/>
      <c r="KH25" s="62"/>
      <c r="KI25" s="62"/>
      <c r="KJ25" s="62"/>
      <c r="KK25" s="62"/>
    </row>
    <row r="26" spans="1:297" x14ac:dyDescent="0.35">
      <c r="A26" s="131">
        <v>22</v>
      </c>
      <c r="B26" s="170">
        <f>'BVEM Scorecard'!B25</f>
        <v>0</v>
      </c>
      <c r="C26" s="170">
        <f>'BVEM Scorecard'!C25</f>
        <v>0</v>
      </c>
      <c r="D26" s="152">
        <v>260</v>
      </c>
      <c r="E26" s="72" t="str">
        <f>'BVEM Scorecard'!F25</f>
        <v>Wind</v>
      </c>
      <c r="F26" s="96"/>
      <c r="G26" s="96"/>
      <c r="H26" s="96"/>
      <c r="I26" s="96"/>
      <c r="J26" s="62"/>
      <c r="K26" s="62"/>
      <c r="L26" s="62"/>
      <c r="M26" s="62"/>
      <c r="N26" s="62"/>
      <c r="O26" s="62"/>
      <c r="P26" s="62"/>
      <c r="Q26" s="95"/>
      <c r="R26" s="5"/>
      <c r="S26" s="5"/>
      <c r="T26" s="5"/>
      <c r="U26" s="5"/>
      <c r="V26" s="5"/>
      <c r="W26" s="5"/>
      <c r="X26" s="5"/>
      <c r="Y26" s="5"/>
      <c r="Z26" s="5"/>
      <c r="AA26" s="5"/>
      <c r="AB26" s="5"/>
      <c r="AC26" s="5"/>
      <c r="AD26" s="5"/>
      <c r="AE26" s="5"/>
      <c r="AF26" s="62"/>
      <c r="AG26" s="62"/>
      <c r="AH26" s="62"/>
      <c r="AI26" s="62"/>
      <c r="AJ26" s="62"/>
      <c r="AK26" s="62"/>
      <c r="AL26" s="62"/>
      <c r="AM26" s="62"/>
      <c r="AN26" s="62"/>
      <c r="AO26" s="62"/>
      <c r="AP26" s="62"/>
      <c r="AQ26" s="62"/>
      <c r="AR26" s="62"/>
      <c r="AS26" s="62"/>
      <c r="AT26" s="5"/>
      <c r="AU26" s="5"/>
      <c r="AV26" s="5"/>
      <c r="AW26" s="5"/>
      <c r="AX26" s="5"/>
      <c r="AY26" s="5"/>
      <c r="AZ26" s="5"/>
      <c r="BA26" s="5"/>
      <c r="BB26" s="5"/>
      <c r="BC26" s="5"/>
      <c r="BD26" s="5"/>
      <c r="BE26" s="5"/>
      <c r="BF26" s="5"/>
      <c r="BG26" s="5"/>
      <c r="BH26" s="62"/>
      <c r="BI26" s="62"/>
      <c r="BJ26" s="62"/>
      <c r="BK26" s="62"/>
      <c r="BL26" s="62"/>
      <c r="BM26" s="62"/>
      <c r="BN26" s="62"/>
      <c r="BO26" s="62"/>
      <c r="BP26" s="62"/>
      <c r="BQ26" s="62"/>
      <c r="BR26" s="62"/>
      <c r="BS26" s="62"/>
      <c r="BT26" s="62"/>
      <c r="BU26" s="62"/>
      <c r="BV26" s="5"/>
      <c r="BW26" s="5"/>
      <c r="BX26" s="5"/>
      <c r="BY26" s="5"/>
      <c r="BZ26" s="5"/>
      <c r="CA26" s="5"/>
      <c r="CB26" s="5"/>
      <c r="CC26" s="5"/>
      <c r="CD26" s="5"/>
      <c r="CE26" s="5"/>
      <c r="CF26" s="5"/>
      <c r="CG26" s="5"/>
      <c r="CH26" s="5"/>
      <c r="CI26" s="5"/>
      <c r="CJ26" s="62"/>
      <c r="CK26" s="62"/>
      <c r="CL26" s="62"/>
      <c r="CM26" s="62"/>
      <c r="CN26" s="62"/>
      <c r="CO26" s="62"/>
      <c r="CP26" s="62"/>
      <c r="CQ26" s="62"/>
      <c r="CR26" s="62"/>
      <c r="CS26" s="62"/>
      <c r="CT26" s="62"/>
      <c r="CU26" s="62"/>
      <c r="CV26" s="62"/>
      <c r="CW26" s="62"/>
      <c r="CX26" s="5"/>
      <c r="CY26" s="5"/>
      <c r="CZ26" s="5"/>
      <c r="DA26" s="5"/>
      <c r="DB26" s="5"/>
      <c r="DC26" s="5"/>
      <c r="DD26" s="5"/>
      <c r="DE26" s="5"/>
      <c r="DF26" s="5"/>
      <c r="DG26" s="5"/>
      <c r="DH26" s="5"/>
      <c r="DI26" s="5"/>
      <c r="DJ26" s="5"/>
      <c r="DK26" s="5"/>
      <c r="DL26" s="62"/>
      <c r="DM26" s="62"/>
      <c r="DN26" s="62"/>
      <c r="DO26" s="62"/>
      <c r="DP26" s="62"/>
      <c r="DQ26" s="62"/>
      <c r="DR26" s="62"/>
      <c r="DS26" s="62"/>
      <c r="DT26" s="62"/>
      <c r="DU26" s="62"/>
      <c r="DV26" s="62"/>
      <c r="DW26" s="62"/>
      <c r="DX26" s="62"/>
      <c r="DY26" s="62"/>
      <c r="DZ26" s="5"/>
      <c r="EA26" s="5"/>
      <c r="EB26" s="5"/>
      <c r="EC26" s="5"/>
      <c r="ED26" s="5"/>
      <c r="EE26" s="5"/>
      <c r="EF26" s="5"/>
      <c r="EG26" s="5"/>
      <c r="EH26" s="5"/>
      <c r="EI26" s="5"/>
      <c r="EJ26" s="5"/>
      <c r="EK26" s="5"/>
      <c r="EL26" s="5"/>
      <c r="EM26" s="5"/>
      <c r="EN26" s="62"/>
      <c r="EO26" s="62"/>
      <c r="EP26" s="62"/>
      <c r="EQ26" s="62"/>
      <c r="ER26" s="62"/>
      <c r="ES26" s="62"/>
      <c r="ET26" s="62"/>
      <c r="EU26" s="62"/>
      <c r="EV26" s="62"/>
      <c r="EW26" s="62"/>
      <c r="EX26" s="62"/>
      <c r="EY26" s="62"/>
      <c r="EZ26" s="62"/>
      <c r="FA26" s="62"/>
      <c r="FB26" s="5"/>
      <c r="FC26" s="5"/>
      <c r="FD26" s="5"/>
      <c r="FE26" s="5"/>
      <c r="FF26" s="5"/>
      <c r="FG26" s="5"/>
      <c r="FH26" s="5"/>
      <c r="FI26" s="5"/>
      <c r="FJ26" s="5"/>
      <c r="FK26" s="5"/>
      <c r="FL26" s="5"/>
      <c r="FM26" s="5"/>
      <c r="FN26" s="5"/>
      <c r="FO26" s="5"/>
      <c r="FP26" s="62"/>
      <c r="FQ26" s="62"/>
      <c r="FR26" s="62"/>
      <c r="FS26" s="62"/>
      <c r="FT26" s="62"/>
      <c r="FU26" s="62"/>
      <c r="FV26" s="62"/>
      <c r="FW26" s="62"/>
      <c r="FX26" s="62"/>
      <c r="FY26" s="62"/>
      <c r="FZ26" s="62"/>
      <c r="GA26" s="62"/>
      <c r="GB26" s="62"/>
      <c r="GC26" s="62"/>
      <c r="GD26" s="5"/>
      <c r="GE26" s="5"/>
      <c r="GF26" s="5"/>
      <c r="GG26" s="5"/>
      <c r="GH26" s="5"/>
      <c r="GI26" s="5"/>
      <c r="GJ26" s="5"/>
      <c r="GK26" s="5"/>
      <c r="GL26" s="5"/>
      <c r="GM26" s="5"/>
      <c r="GN26" s="5"/>
      <c r="GO26" s="5"/>
      <c r="GP26" s="5"/>
      <c r="GQ26" s="5"/>
      <c r="GR26" s="62"/>
      <c r="GS26" s="62"/>
      <c r="GT26" s="62"/>
      <c r="GU26" s="62"/>
      <c r="GV26" s="62"/>
      <c r="GW26" s="62"/>
      <c r="GX26" s="62"/>
      <c r="GY26" s="62"/>
      <c r="GZ26" s="62"/>
      <c r="HA26" s="62"/>
      <c r="HB26" s="62"/>
      <c r="HC26" s="62"/>
      <c r="HD26" s="62"/>
      <c r="HE26" s="62"/>
      <c r="HF26" s="5"/>
      <c r="HG26" s="5"/>
      <c r="HH26" s="5"/>
      <c r="HI26" s="5"/>
      <c r="HJ26" s="5"/>
      <c r="HK26" s="5"/>
      <c r="HL26" s="5"/>
      <c r="HM26" s="5"/>
      <c r="HN26" s="5"/>
      <c r="HO26" s="5"/>
      <c r="HP26" s="5"/>
      <c r="HQ26" s="5"/>
      <c r="HR26" s="5"/>
      <c r="HS26" s="5"/>
      <c r="HT26" s="62"/>
      <c r="HU26" s="62"/>
      <c r="HV26" s="62"/>
      <c r="HW26" s="62"/>
      <c r="HX26" s="62"/>
      <c r="HY26" s="62"/>
      <c r="HZ26" s="62"/>
      <c r="IA26" s="62"/>
      <c r="IB26" s="62"/>
      <c r="IC26" s="62"/>
      <c r="ID26" s="62"/>
      <c r="IE26" s="62"/>
      <c r="IF26" s="62"/>
      <c r="IG26" s="62"/>
      <c r="IH26" s="5"/>
      <c r="II26" s="5"/>
      <c r="IJ26" s="5"/>
      <c r="IK26" s="5"/>
      <c r="IL26" s="5"/>
      <c r="IM26" s="5"/>
      <c r="IN26" s="5"/>
      <c r="IO26" s="5"/>
      <c r="IP26" s="5"/>
      <c r="IQ26" s="5"/>
      <c r="IR26" s="5"/>
      <c r="IS26" s="5"/>
      <c r="IT26" s="5"/>
      <c r="IU26" s="5"/>
      <c r="IV26" s="62"/>
      <c r="IW26" s="62"/>
      <c r="IX26" s="62"/>
      <c r="IY26" s="62"/>
      <c r="IZ26" s="62"/>
      <c r="JA26" s="62"/>
      <c r="JB26" s="62"/>
      <c r="JC26" s="62"/>
      <c r="JD26" s="62"/>
      <c r="JE26" s="62"/>
      <c r="JF26" s="62"/>
      <c r="JG26" s="62"/>
      <c r="JH26" s="62"/>
      <c r="JI26" s="62"/>
      <c r="JJ26" s="5"/>
      <c r="JK26" s="5"/>
      <c r="JL26" s="5"/>
      <c r="JM26" s="5"/>
      <c r="JN26" s="5"/>
      <c r="JO26" s="5"/>
      <c r="JP26" s="5"/>
      <c r="JQ26" s="5"/>
      <c r="JR26" s="5"/>
      <c r="JS26" s="5"/>
      <c r="JT26" s="5"/>
      <c r="JU26" s="5"/>
      <c r="JV26" s="5"/>
      <c r="JW26" s="5"/>
      <c r="JX26" s="62"/>
      <c r="JY26" s="62"/>
      <c r="JZ26" s="62"/>
      <c r="KA26" s="62"/>
      <c r="KB26" s="62"/>
      <c r="KC26" s="62"/>
      <c r="KD26" s="62"/>
      <c r="KE26" s="62"/>
      <c r="KF26" s="62"/>
      <c r="KG26" s="62"/>
      <c r="KH26" s="62"/>
      <c r="KI26" s="62"/>
      <c r="KJ26" s="62"/>
      <c r="KK26" s="62"/>
    </row>
    <row r="27" spans="1:297" x14ac:dyDescent="0.35">
      <c r="A27" s="131">
        <v>23</v>
      </c>
      <c r="B27" s="170">
        <f>'BVEM Scorecard'!B26</f>
        <v>0</v>
      </c>
      <c r="C27" s="170">
        <f>'BVEM Scorecard'!C26</f>
        <v>0</v>
      </c>
      <c r="D27" s="152">
        <v>104</v>
      </c>
      <c r="E27" s="72" t="str">
        <f>'BVEM Scorecard'!F26</f>
        <v>Wind</v>
      </c>
      <c r="F27" s="96"/>
      <c r="G27" s="96"/>
      <c r="H27" s="96"/>
      <c r="I27" s="96"/>
      <c r="J27" s="62"/>
      <c r="K27" s="62"/>
      <c r="L27" s="62"/>
      <c r="M27" s="62"/>
      <c r="N27" s="62"/>
      <c r="O27" s="62"/>
      <c r="P27" s="62"/>
      <c r="Q27" s="95"/>
      <c r="R27" s="5"/>
      <c r="S27" s="5"/>
      <c r="T27" s="5"/>
      <c r="U27" s="5"/>
      <c r="V27" s="5"/>
      <c r="W27" s="5"/>
      <c r="X27" s="5"/>
      <c r="Y27" s="5"/>
      <c r="Z27" s="5"/>
      <c r="AA27" s="5"/>
      <c r="AB27" s="5"/>
      <c r="AC27" s="5"/>
      <c r="AD27" s="5"/>
      <c r="AE27" s="5"/>
      <c r="AF27" s="62"/>
      <c r="AG27" s="62"/>
      <c r="AH27" s="62"/>
      <c r="AI27" s="62"/>
      <c r="AJ27" s="62"/>
      <c r="AK27" s="62"/>
      <c r="AL27" s="62"/>
      <c r="AM27" s="62"/>
      <c r="AN27" s="62"/>
      <c r="AO27" s="62"/>
      <c r="AP27" s="62"/>
      <c r="AQ27" s="62"/>
      <c r="AR27" s="140"/>
      <c r="AS27" s="140"/>
      <c r="AT27" s="5"/>
      <c r="AU27" s="5"/>
      <c r="AV27" s="5"/>
      <c r="AW27" s="5"/>
      <c r="AX27" s="5"/>
      <c r="AY27" s="5"/>
      <c r="AZ27" s="5"/>
      <c r="BA27" s="5"/>
      <c r="BB27" s="5"/>
      <c r="BC27" s="5"/>
      <c r="BD27" s="5"/>
      <c r="BE27" s="5"/>
      <c r="BF27" s="5"/>
      <c r="BG27" s="5"/>
      <c r="BH27" s="62"/>
      <c r="BI27" s="62"/>
      <c r="BJ27" s="62"/>
      <c r="BK27" s="62"/>
      <c r="BL27" s="62"/>
      <c r="BM27" s="62"/>
      <c r="BN27" s="62"/>
      <c r="BO27" s="62"/>
      <c r="BP27" s="62"/>
      <c r="BQ27" s="62"/>
      <c r="BR27" s="62"/>
      <c r="BS27" s="62"/>
      <c r="BT27" s="62"/>
      <c r="BU27" s="62"/>
      <c r="BV27" s="5"/>
      <c r="BW27" s="5"/>
      <c r="BX27" s="5"/>
      <c r="BY27" s="5"/>
      <c r="BZ27" s="5"/>
      <c r="CA27" s="5"/>
      <c r="CB27" s="5"/>
      <c r="CC27" s="5"/>
      <c r="CD27" s="5"/>
      <c r="CE27" s="5"/>
      <c r="CF27" s="5"/>
      <c r="CG27" s="5"/>
      <c r="CH27" s="5"/>
      <c r="CI27" s="5"/>
      <c r="CJ27" s="62"/>
      <c r="CK27" s="62"/>
      <c r="CL27" s="62"/>
      <c r="CM27" s="62"/>
      <c r="CN27" s="62"/>
      <c r="CO27" s="62"/>
      <c r="CP27" s="62"/>
      <c r="CQ27" s="62"/>
      <c r="CR27" s="62"/>
      <c r="CS27" s="62"/>
      <c r="CT27" s="62"/>
      <c r="CU27" s="62"/>
      <c r="CV27" s="62"/>
      <c r="CW27" s="62"/>
      <c r="CX27" s="5"/>
      <c r="CY27" s="5"/>
      <c r="CZ27" s="5"/>
      <c r="DA27" s="5"/>
      <c r="DB27" s="5"/>
      <c r="DC27" s="5"/>
      <c r="DD27" s="5"/>
      <c r="DE27" s="5"/>
      <c r="DF27" s="5"/>
      <c r="DG27" s="5"/>
      <c r="DH27" s="5"/>
      <c r="DI27" s="5"/>
      <c r="DJ27" s="5"/>
      <c r="DK27" s="5"/>
      <c r="DL27" s="62"/>
      <c r="DM27" s="62"/>
      <c r="DN27" s="62"/>
      <c r="DO27" s="62"/>
      <c r="DP27" s="62"/>
      <c r="DQ27" s="62"/>
      <c r="DR27" s="62"/>
      <c r="DS27" s="62"/>
      <c r="DT27" s="62"/>
      <c r="DU27" s="62"/>
      <c r="DV27" s="62"/>
      <c r="DW27" s="62"/>
      <c r="DX27" s="62"/>
      <c r="DY27" s="62"/>
      <c r="DZ27" s="5"/>
      <c r="EA27" s="5"/>
      <c r="EB27" s="5"/>
      <c r="EC27" s="5"/>
      <c r="ED27" s="5"/>
      <c r="EE27" s="5"/>
      <c r="EF27" s="5"/>
      <c r="EG27" s="5"/>
      <c r="EH27" s="5"/>
      <c r="EI27" s="5"/>
      <c r="EJ27" s="5"/>
      <c r="EK27" s="5"/>
      <c r="EL27" s="5"/>
      <c r="EM27" s="5"/>
      <c r="EN27" s="62"/>
      <c r="EO27" s="62"/>
      <c r="EP27" s="62"/>
      <c r="EQ27" s="62"/>
      <c r="ER27" s="62"/>
      <c r="ES27" s="62"/>
      <c r="ET27" s="62"/>
      <c r="EU27" s="62"/>
      <c r="EV27" s="62"/>
      <c r="EW27" s="62"/>
      <c r="EX27" s="62"/>
      <c r="EY27" s="62"/>
      <c r="EZ27" s="140"/>
      <c r="FA27" s="140"/>
      <c r="FB27" s="5"/>
      <c r="FC27" s="5"/>
      <c r="FD27" s="5"/>
      <c r="FE27" s="5"/>
      <c r="FF27" s="5"/>
      <c r="FG27" s="5"/>
      <c r="FH27" s="5"/>
      <c r="FI27" s="5"/>
      <c r="FJ27" s="5"/>
      <c r="FK27" s="5"/>
      <c r="FL27" s="5"/>
      <c r="FM27" s="5"/>
      <c r="FN27" s="5"/>
      <c r="FO27" s="5"/>
      <c r="FP27" s="62"/>
      <c r="FQ27" s="62"/>
      <c r="FR27" s="62"/>
      <c r="FS27" s="62"/>
      <c r="FT27" s="62"/>
      <c r="FU27" s="62"/>
      <c r="FV27" s="62"/>
      <c r="FW27" s="62"/>
      <c r="FX27" s="62"/>
      <c r="FY27" s="62"/>
      <c r="FZ27" s="62"/>
      <c r="GA27" s="62"/>
      <c r="GB27" s="62"/>
      <c r="GC27" s="62"/>
      <c r="GD27" s="5"/>
      <c r="GE27" s="5"/>
      <c r="GF27" s="5"/>
      <c r="GG27" s="5"/>
      <c r="GH27" s="5"/>
      <c r="GI27" s="5"/>
      <c r="GJ27" s="5"/>
      <c r="GK27" s="5"/>
      <c r="GL27" s="5"/>
      <c r="GM27" s="5"/>
      <c r="GN27" s="5"/>
      <c r="GO27" s="5"/>
      <c r="GP27" s="5"/>
      <c r="GQ27" s="5"/>
      <c r="GR27" s="62"/>
      <c r="GS27" s="62"/>
      <c r="GT27" s="62"/>
      <c r="GU27" s="62"/>
      <c r="GV27" s="62"/>
      <c r="GW27" s="62"/>
      <c r="GX27" s="62"/>
      <c r="GY27" s="62"/>
      <c r="GZ27" s="62"/>
      <c r="HA27" s="62"/>
      <c r="HB27" s="62"/>
      <c r="HC27" s="62"/>
      <c r="HD27" s="62"/>
      <c r="HE27" s="62"/>
      <c r="HF27" s="5"/>
      <c r="HG27" s="5"/>
      <c r="HH27" s="5"/>
      <c r="HI27" s="5"/>
      <c r="HJ27" s="5"/>
      <c r="HK27" s="5"/>
      <c r="HL27" s="5"/>
      <c r="HM27" s="5"/>
      <c r="HN27" s="5"/>
      <c r="HO27" s="5"/>
      <c r="HP27" s="5"/>
      <c r="HQ27" s="5"/>
      <c r="HR27" s="5"/>
      <c r="HS27" s="5"/>
      <c r="HT27" s="62"/>
      <c r="HU27" s="62"/>
      <c r="HV27" s="62"/>
      <c r="HW27" s="62"/>
      <c r="HX27" s="62"/>
      <c r="HY27" s="62"/>
      <c r="HZ27" s="62"/>
      <c r="IA27" s="62"/>
      <c r="IB27" s="62"/>
      <c r="IC27" s="62"/>
      <c r="ID27" s="62"/>
      <c r="IE27" s="62"/>
      <c r="IF27" s="62"/>
      <c r="IG27" s="62"/>
      <c r="IH27" s="5"/>
      <c r="II27" s="5"/>
      <c r="IJ27" s="5"/>
      <c r="IK27" s="5"/>
      <c r="IL27" s="5"/>
      <c r="IM27" s="5"/>
      <c r="IN27" s="5"/>
      <c r="IO27" s="5"/>
      <c r="IP27" s="5"/>
      <c r="IQ27" s="5"/>
      <c r="IR27" s="5"/>
      <c r="IS27" s="5"/>
      <c r="IT27" s="5"/>
      <c r="IU27" s="5"/>
      <c r="IV27" s="62"/>
      <c r="IW27" s="62"/>
      <c r="IX27" s="62"/>
      <c r="IY27" s="62"/>
      <c r="IZ27" s="62"/>
      <c r="JA27" s="62"/>
      <c r="JB27" s="62"/>
      <c r="JC27" s="62"/>
      <c r="JD27" s="62"/>
      <c r="JE27" s="62"/>
      <c r="JF27" s="62"/>
      <c r="JG27" s="62"/>
      <c r="JH27" s="62"/>
      <c r="JI27" s="62"/>
      <c r="JJ27" s="5"/>
      <c r="JK27" s="5"/>
      <c r="JL27" s="5"/>
      <c r="JM27" s="5"/>
      <c r="JN27" s="5"/>
      <c r="JO27" s="5"/>
      <c r="JP27" s="5"/>
      <c r="JQ27" s="5"/>
      <c r="JR27" s="5"/>
      <c r="JS27" s="5"/>
      <c r="JT27" s="5"/>
      <c r="JU27" s="5"/>
      <c r="JV27" s="5"/>
      <c r="JW27" s="5"/>
      <c r="JX27" s="62"/>
      <c r="JY27" s="62"/>
      <c r="JZ27" s="62"/>
      <c r="KA27" s="62"/>
      <c r="KB27" s="62"/>
      <c r="KC27" s="62"/>
      <c r="KD27" s="62"/>
      <c r="KE27" s="62"/>
      <c r="KF27" s="62"/>
      <c r="KG27" s="62"/>
      <c r="KH27" s="62"/>
      <c r="KI27" s="62"/>
      <c r="KJ27" s="62"/>
      <c r="KK27" s="62"/>
    </row>
    <row r="28" spans="1:297" x14ac:dyDescent="0.35">
      <c r="A28" s="131">
        <v>24</v>
      </c>
      <c r="B28" s="170">
        <f>'BVEM Scorecard'!B27</f>
        <v>0</v>
      </c>
      <c r="C28" s="170">
        <f>'BVEM Scorecard'!C27</f>
        <v>0</v>
      </c>
      <c r="D28" s="152">
        <v>105</v>
      </c>
      <c r="E28" s="72" t="str">
        <f>'BVEM Scorecard'!F27</f>
        <v>Wind</v>
      </c>
      <c r="F28" s="96"/>
      <c r="G28" s="96"/>
      <c r="H28" s="96"/>
      <c r="I28" s="96"/>
      <c r="J28" s="62"/>
      <c r="K28" s="62"/>
      <c r="L28" s="62"/>
      <c r="M28" s="62"/>
      <c r="N28" s="62"/>
      <c r="O28" s="62"/>
      <c r="P28" s="62"/>
      <c r="Q28" s="95"/>
      <c r="R28" s="5"/>
      <c r="S28" s="5"/>
      <c r="T28" s="5"/>
      <c r="U28" s="5"/>
      <c r="V28" s="5"/>
      <c r="W28" s="5"/>
      <c r="X28" s="5"/>
      <c r="Y28" s="5"/>
      <c r="Z28" s="5"/>
      <c r="AA28" s="5"/>
      <c r="AB28" s="5"/>
      <c r="AC28" s="5"/>
      <c r="AD28" s="5"/>
      <c r="AE28" s="5"/>
      <c r="AF28" s="62"/>
      <c r="AG28" s="62"/>
      <c r="AH28" s="62"/>
      <c r="AI28" s="62"/>
      <c r="AJ28" s="62"/>
      <c r="AK28" s="62"/>
      <c r="AL28" s="62"/>
      <c r="AM28" s="62"/>
      <c r="AN28" s="62"/>
      <c r="AO28" s="62"/>
      <c r="AP28" s="62"/>
      <c r="AQ28" s="62"/>
      <c r="AR28" s="62"/>
      <c r="AS28" s="62"/>
      <c r="AT28" s="5"/>
      <c r="AU28" s="5"/>
      <c r="AV28" s="5"/>
      <c r="AW28" s="5"/>
      <c r="AX28" s="5"/>
      <c r="AY28" s="5"/>
      <c r="AZ28" s="5"/>
      <c r="BA28" s="5"/>
      <c r="BB28" s="5"/>
      <c r="BC28" s="5"/>
      <c r="BD28" s="5"/>
      <c r="BE28" s="5"/>
      <c r="BF28" s="5"/>
      <c r="BG28" s="5"/>
      <c r="BH28" s="62"/>
      <c r="BI28" s="62"/>
      <c r="BJ28" s="62"/>
      <c r="BK28" s="62"/>
      <c r="BL28" s="62"/>
      <c r="BM28" s="62"/>
      <c r="BN28" s="62"/>
      <c r="BO28" s="62"/>
      <c r="BP28" s="62"/>
      <c r="BQ28" s="62"/>
      <c r="BR28" s="62"/>
      <c r="BS28" s="62"/>
      <c r="BT28" s="62"/>
      <c r="BU28" s="62"/>
      <c r="BV28" s="5"/>
      <c r="BW28" s="5"/>
      <c r="BX28" s="5"/>
      <c r="BY28" s="5"/>
      <c r="BZ28" s="5"/>
      <c r="CA28" s="5"/>
      <c r="CB28" s="5"/>
      <c r="CC28" s="5"/>
      <c r="CD28" s="5"/>
      <c r="CE28" s="5"/>
      <c r="CF28" s="5"/>
      <c r="CG28" s="5"/>
      <c r="CH28" s="5"/>
      <c r="CI28" s="5"/>
      <c r="CJ28" s="62"/>
      <c r="CK28" s="62"/>
      <c r="CL28" s="62"/>
      <c r="CM28" s="62"/>
      <c r="CN28" s="62"/>
      <c r="CO28" s="62"/>
      <c r="CP28" s="62"/>
      <c r="CQ28" s="62"/>
      <c r="CR28" s="62"/>
      <c r="CS28" s="62"/>
      <c r="CT28" s="62"/>
      <c r="CU28" s="62"/>
      <c r="CV28" s="62"/>
      <c r="CW28" s="62"/>
      <c r="CX28" s="5"/>
      <c r="CY28" s="5"/>
      <c r="CZ28" s="5"/>
      <c r="DA28" s="5"/>
      <c r="DB28" s="5"/>
      <c r="DC28" s="5"/>
      <c r="DD28" s="5"/>
      <c r="DE28" s="5"/>
      <c r="DF28" s="5"/>
      <c r="DG28" s="5"/>
      <c r="DH28" s="5"/>
      <c r="DI28" s="5"/>
      <c r="DJ28" s="5"/>
      <c r="DK28" s="5"/>
      <c r="DL28" s="62"/>
      <c r="DM28" s="62"/>
      <c r="DN28" s="62"/>
      <c r="DO28" s="62"/>
      <c r="DP28" s="62"/>
      <c r="DQ28" s="62"/>
      <c r="DR28" s="62"/>
      <c r="DS28" s="62"/>
      <c r="DT28" s="62"/>
      <c r="DU28" s="62"/>
      <c r="DV28" s="62"/>
      <c r="DW28" s="62"/>
      <c r="DX28" s="62"/>
      <c r="DY28" s="62"/>
      <c r="DZ28" s="5"/>
      <c r="EA28" s="5"/>
      <c r="EB28" s="5"/>
      <c r="EC28" s="5"/>
      <c r="ED28" s="5"/>
      <c r="EE28" s="5"/>
      <c r="EF28" s="5"/>
      <c r="EG28" s="5"/>
      <c r="EH28" s="5"/>
      <c r="EI28" s="5"/>
      <c r="EJ28" s="5"/>
      <c r="EK28" s="5"/>
      <c r="EL28" s="5"/>
      <c r="EM28" s="5"/>
      <c r="EN28" s="62"/>
      <c r="EO28" s="62"/>
      <c r="EP28" s="62"/>
      <c r="EQ28" s="62"/>
      <c r="ER28" s="62"/>
      <c r="ES28" s="62"/>
      <c r="ET28" s="62"/>
      <c r="EU28" s="62"/>
      <c r="EV28" s="62"/>
      <c r="EW28" s="62"/>
      <c r="EX28" s="62"/>
      <c r="EY28" s="62"/>
      <c r="EZ28" s="62"/>
      <c r="FA28" s="62"/>
      <c r="FB28" s="5"/>
      <c r="FC28" s="5"/>
      <c r="FD28" s="5"/>
      <c r="FE28" s="5"/>
      <c r="FF28" s="5"/>
      <c r="FG28" s="5"/>
      <c r="FH28" s="5"/>
      <c r="FI28" s="5"/>
      <c r="FJ28" s="5"/>
      <c r="FK28" s="5"/>
      <c r="FL28" s="5"/>
      <c r="FM28" s="5"/>
      <c r="FN28" s="5"/>
      <c r="FO28" s="5"/>
      <c r="FP28" s="62"/>
      <c r="FQ28" s="62"/>
      <c r="FR28" s="62"/>
      <c r="FS28" s="62"/>
      <c r="FT28" s="62"/>
      <c r="FU28" s="62"/>
      <c r="FV28" s="62"/>
      <c r="FW28" s="62"/>
      <c r="FX28" s="62"/>
      <c r="FY28" s="62"/>
      <c r="FZ28" s="62"/>
      <c r="GA28" s="62"/>
      <c r="GB28" s="62"/>
      <c r="GC28" s="62"/>
      <c r="GD28" s="5"/>
      <c r="GE28" s="5"/>
      <c r="GF28" s="5"/>
      <c r="GG28" s="5"/>
      <c r="GH28" s="5"/>
      <c r="GI28" s="5"/>
      <c r="GJ28" s="5"/>
      <c r="GK28" s="5"/>
      <c r="GL28" s="5"/>
      <c r="GM28" s="5"/>
      <c r="GN28" s="5"/>
      <c r="GO28" s="5"/>
      <c r="GP28" s="5"/>
      <c r="GQ28" s="5"/>
      <c r="GR28" s="62"/>
      <c r="GS28" s="62"/>
      <c r="GT28" s="62"/>
      <c r="GU28" s="62"/>
      <c r="GV28" s="62"/>
      <c r="GW28" s="62"/>
      <c r="GX28" s="62"/>
      <c r="GY28" s="62"/>
      <c r="GZ28" s="62"/>
      <c r="HA28" s="62"/>
      <c r="HB28" s="62"/>
      <c r="HC28" s="62"/>
      <c r="HD28" s="62"/>
      <c r="HE28" s="62"/>
      <c r="HF28" s="5"/>
      <c r="HG28" s="5"/>
      <c r="HH28" s="5"/>
      <c r="HI28" s="5"/>
      <c r="HJ28" s="5"/>
      <c r="HK28" s="5"/>
      <c r="HL28" s="5"/>
      <c r="HM28" s="5"/>
      <c r="HN28" s="5"/>
      <c r="HO28" s="5"/>
      <c r="HP28" s="5"/>
      <c r="HQ28" s="5"/>
      <c r="HR28" s="5"/>
      <c r="HS28" s="5"/>
      <c r="HT28" s="62"/>
      <c r="HU28" s="62"/>
      <c r="HV28" s="62"/>
      <c r="HW28" s="62"/>
      <c r="HX28" s="62"/>
      <c r="HY28" s="62"/>
      <c r="HZ28" s="62"/>
      <c r="IA28" s="62"/>
      <c r="IB28" s="62"/>
      <c r="IC28" s="62"/>
      <c r="ID28" s="62"/>
      <c r="IE28" s="62"/>
      <c r="IF28" s="62"/>
      <c r="IG28" s="62"/>
      <c r="IH28" s="5"/>
      <c r="II28" s="5"/>
      <c r="IJ28" s="5"/>
      <c r="IK28" s="5"/>
      <c r="IL28" s="5"/>
      <c r="IM28" s="5"/>
      <c r="IN28" s="5"/>
      <c r="IO28" s="5"/>
      <c r="IP28" s="5"/>
      <c r="IQ28" s="5"/>
      <c r="IR28" s="5"/>
      <c r="IS28" s="5"/>
      <c r="IT28" s="5"/>
      <c r="IU28" s="5"/>
      <c r="IV28" s="62"/>
      <c r="IW28" s="62"/>
      <c r="IX28" s="62"/>
      <c r="IY28" s="62"/>
      <c r="IZ28" s="62"/>
      <c r="JA28" s="62"/>
      <c r="JB28" s="62"/>
      <c r="JC28" s="62"/>
      <c r="JD28" s="62"/>
      <c r="JE28" s="62"/>
      <c r="JF28" s="62"/>
      <c r="JG28" s="62"/>
      <c r="JH28" s="62"/>
      <c r="JI28" s="62"/>
      <c r="JJ28" s="5"/>
      <c r="JK28" s="5"/>
      <c r="JL28" s="5"/>
      <c r="JM28" s="5"/>
      <c r="JN28" s="5"/>
      <c r="JO28" s="5"/>
      <c r="JP28" s="5"/>
      <c r="JQ28" s="5"/>
      <c r="JR28" s="5"/>
      <c r="JS28" s="5"/>
      <c r="JT28" s="5"/>
      <c r="JU28" s="5"/>
      <c r="JV28" s="5"/>
      <c r="JW28" s="5"/>
      <c r="JX28" s="62"/>
      <c r="JY28" s="62"/>
      <c r="JZ28" s="62"/>
      <c r="KA28" s="62"/>
      <c r="KB28" s="62"/>
      <c r="KC28" s="62"/>
      <c r="KD28" s="62"/>
      <c r="KE28" s="62"/>
      <c r="KF28" s="62"/>
      <c r="KG28" s="62"/>
      <c r="KH28" s="62"/>
      <c r="KI28" s="62"/>
      <c r="KJ28" s="62"/>
      <c r="KK28" s="62"/>
    </row>
    <row r="29" spans="1:297" x14ac:dyDescent="0.35">
      <c r="A29" s="131">
        <v>25</v>
      </c>
      <c r="B29" s="170">
        <f>'BVEM Scorecard'!B28</f>
        <v>0</v>
      </c>
      <c r="C29" s="170">
        <f>'BVEM Scorecard'!C28</f>
        <v>0</v>
      </c>
      <c r="D29" s="152">
        <v>122</v>
      </c>
      <c r="E29" s="72" t="str">
        <f>'BVEM Scorecard'!F28</f>
        <v>Wind</v>
      </c>
      <c r="F29" s="96"/>
      <c r="G29" s="96"/>
      <c r="H29" s="96"/>
      <c r="I29" s="96"/>
      <c r="J29" s="62"/>
      <c r="K29" s="62"/>
      <c r="L29" s="62"/>
      <c r="M29" s="62"/>
      <c r="N29" s="62"/>
      <c r="O29" s="62"/>
      <c r="P29" s="62"/>
      <c r="Q29" s="95"/>
      <c r="R29" s="5"/>
      <c r="S29" s="5"/>
      <c r="T29" s="5"/>
      <c r="U29" s="5"/>
      <c r="V29" s="5"/>
      <c r="W29" s="5"/>
      <c r="X29" s="5"/>
      <c r="Y29" s="5"/>
      <c r="Z29" s="5"/>
      <c r="AA29" s="5"/>
      <c r="AB29" s="5"/>
      <c r="AC29" s="5"/>
      <c r="AD29" s="5"/>
      <c r="AE29" s="5"/>
      <c r="AF29" s="62"/>
      <c r="AG29" s="62"/>
      <c r="AH29" s="62"/>
      <c r="AI29" s="62"/>
      <c r="AJ29" s="62"/>
      <c r="AK29" s="62"/>
      <c r="AL29" s="62"/>
      <c r="AM29" s="62"/>
      <c r="AN29" s="62"/>
      <c r="AO29" s="62"/>
      <c r="AP29" s="62"/>
      <c r="AQ29" s="62"/>
      <c r="AR29" s="140"/>
      <c r="AS29" s="140"/>
      <c r="AT29" s="5"/>
      <c r="AU29" s="5"/>
      <c r="AV29" s="5"/>
      <c r="AW29" s="5"/>
      <c r="AX29" s="5"/>
      <c r="AY29" s="5"/>
      <c r="AZ29" s="5"/>
      <c r="BA29" s="5"/>
      <c r="BB29" s="5"/>
      <c r="BC29" s="5"/>
      <c r="BD29" s="5"/>
      <c r="BE29" s="5"/>
      <c r="BF29" s="5"/>
      <c r="BG29" s="5"/>
      <c r="BH29" s="62"/>
      <c r="BI29" s="62"/>
      <c r="BJ29" s="62"/>
      <c r="BK29" s="62"/>
      <c r="BL29" s="62"/>
      <c r="BM29" s="62"/>
      <c r="BN29" s="62"/>
      <c r="BO29" s="62"/>
      <c r="BP29" s="62"/>
      <c r="BQ29" s="62"/>
      <c r="BR29" s="62"/>
      <c r="BS29" s="62"/>
      <c r="BT29" s="62"/>
      <c r="BU29" s="62"/>
      <c r="BV29" s="5"/>
      <c r="BW29" s="5"/>
      <c r="BX29" s="5"/>
      <c r="BY29" s="5"/>
      <c r="BZ29" s="5"/>
      <c r="CA29" s="5"/>
      <c r="CB29" s="5"/>
      <c r="CC29" s="5"/>
      <c r="CD29" s="5"/>
      <c r="CE29" s="5"/>
      <c r="CF29" s="5"/>
      <c r="CG29" s="5"/>
      <c r="CH29" s="5"/>
      <c r="CI29" s="5"/>
      <c r="CJ29" s="62"/>
      <c r="CK29" s="62"/>
      <c r="CL29" s="62"/>
      <c r="CM29" s="62"/>
      <c r="CN29" s="62"/>
      <c r="CO29" s="62"/>
      <c r="CP29" s="62"/>
      <c r="CQ29" s="62"/>
      <c r="CR29" s="62"/>
      <c r="CS29" s="62"/>
      <c r="CT29" s="62"/>
      <c r="CU29" s="62"/>
      <c r="CV29" s="62"/>
      <c r="CW29" s="62"/>
      <c r="CX29" s="5"/>
      <c r="CY29" s="5"/>
      <c r="CZ29" s="5"/>
      <c r="DA29" s="5"/>
      <c r="DB29" s="5"/>
      <c r="DC29" s="5"/>
      <c r="DD29" s="5"/>
      <c r="DE29" s="5"/>
      <c r="DF29" s="5"/>
      <c r="DG29" s="5"/>
      <c r="DH29" s="5"/>
      <c r="DI29" s="5"/>
      <c r="DJ29" s="5"/>
      <c r="DK29" s="5"/>
      <c r="DL29" s="62"/>
      <c r="DM29" s="62"/>
      <c r="DN29" s="62"/>
      <c r="DO29" s="62"/>
      <c r="DP29" s="62"/>
      <c r="DQ29" s="62"/>
      <c r="DR29" s="62"/>
      <c r="DS29" s="62"/>
      <c r="DT29" s="62"/>
      <c r="DU29" s="62"/>
      <c r="DV29" s="62"/>
      <c r="DW29" s="62"/>
      <c r="DX29" s="62"/>
      <c r="DY29" s="62"/>
      <c r="DZ29" s="5"/>
      <c r="EA29" s="5"/>
      <c r="EB29" s="5"/>
      <c r="EC29" s="5"/>
      <c r="ED29" s="5"/>
      <c r="EE29" s="5"/>
      <c r="EF29" s="5"/>
      <c r="EG29" s="5"/>
      <c r="EH29" s="5"/>
      <c r="EI29" s="5"/>
      <c r="EJ29" s="5"/>
      <c r="EK29" s="5"/>
      <c r="EL29" s="5"/>
      <c r="EM29" s="5"/>
      <c r="EN29" s="62"/>
      <c r="EO29" s="62"/>
      <c r="EP29" s="62"/>
      <c r="EQ29" s="62"/>
      <c r="ER29" s="62"/>
      <c r="ES29" s="62"/>
      <c r="ET29" s="62"/>
      <c r="EU29" s="62"/>
      <c r="EV29" s="62"/>
      <c r="EW29" s="62"/>
      <c r="EX29" s="62"/>
      <c r="EY29" s="62"/>
      <c r="EZ29" s="140"/>
      <c r="FA29" s="140"/>
      <c r="FB29" s="5"/>
      <c r="FC29" s="5"/>
      <c r="FD29" s="5"/>
      <c r="FE29" s="5"/>
      <c r="FF29" s="5"/>
      <c r="FG29" s="5"/>
      <c r="FH29" s="5"/>
      <c r="FI29" s="5"/>
      <c r="FJ29" s="5"/>
      <c r="FK29" s="5"/>
      <c r="FL29" s="5"/>
      <c r="FM29" s="5"/>
      <c r="FN29" s="5"/>
      <c r="FO29" s="5"/>
      <c r="FP29" s="62"/>
      <c r="FQ29" s="62"/>
      <c r="FR29" s="62"/>
      <c r="FS29" s="62"/>
      <c r="FT29" s="62"/>
      <c r="FU29" s="62"/>
      <c r="FV29" s="62"/>
      <c r="FW29" s="62"/>
      <c r="FX29" s="62"/>
      <c r="FY29" s="62"/>
      <c r="FZ29" s="62"/>
      <c r="GA29" s="62"/>
      <c r="GB29" s="62"/>
      <c r="GC29" s="62"/>
      <c r="GD29" s="5"/>
      <c r="GE29" s="5"/>
      <c r="GF29" s="5"/>
      <c r="GG29" s="5"/>
      <c r="GH29" s="5"/>
      <c r="GI29" s="5"/>
      <c r="GJ29" s="5"/>
      <c r="GK29" s="5"/>
      <c r="GL29" s="5"/>
      <c r="GM29" s="5"/>
      <c r="GN29" s="5"/>
      <c r="GO29" s="5"/>
      <c r="GP29" s="5"/>
      <c r="GQ29" s="5"/>
      <c r="GR29" s="62"/>
      <c r="GS29" s="62"/>
      <c r="GT29" s="62"/>
      <c r="GU29" s="62"/>
      <c r="GV29" s="62"/>
      <c r="GW29" s="62"/>
      <c r="GX29" s="62"/>
      <c r="GY29" s="62"/>
      <c r="GZ29" s="62"/>
      <c r="HA29" s="62"/>
      <c r="HB29" s="62"/>
      <c r="HC29" s="62"/>
      <c r="HD29" s="62"/>
      <c r="HE29" s="62"/>
      <c r="HF29" s="5"/>
      <c r="HG29" s="5"/>
      <c r="HH29" s="5"/>
      <c r="HI29" s="5"/>
      <c r="HJ29" s="5"/>
      <c r="HK29" s="5"/>
      <c r="HL29" s="5"/>
      <c r="HM29" s="5"/>
      <c r="HN29" s="5"/>
      <c r="HO29" s="5"/>
      <c r="HP29" s="5"/>
      <c r="HQ29" s="5"/>
      <c r="HR29" s="5"/>
      <c r="HS29" s="5"/>
      <c r="HT29" s="62"/>
      <c r="HU29" s="62"/>
      <c r="HV29" s="62"/>
      <c r="HW29" s="62"/>
      <c r="HX29" s="62"/>
      <c r="HY29" s="62"/>
      <c r="HZ29" s="62"/>
      <c r="IA29" s="62"/>
      <c r="IB29" s="62"/>
      <c r="IC29" s="62"/>
      <c r="ID29" s="62"/>
      <c r="IE29" s="62"/>
      <c r="IF29" s="62"/>
      <c r="IG29" s="62"/>
      <c r="IH29" s="5"/>
      <c r="II29" s="5"/>
      <c r="IJ29" s="5"/>
      <c r="IK29" s="5"/>
      <c r="IL29" s="5"/>
      <c r="IM29" s="5"/>
      <c r="IN29" s="5"/>
      <c r="IO29" s="5"/>
      <c r="IP29" s="5"/>
      <c r="IQ29" s="5"/>
      <c r="IR29" s="5"/>
      <c r="IS29" s="5"/>
      <c r="IT29" s="5"/>
      <c r="IU29" s="5"/>
      <c r="IV29" s="62"/>
      <c r="IW29" s="62"/>
      <c r="IX29" s="62"/>
      <c r="IY29" s="62"/>
      <c r="IZ29" s="62"/>
      <c r="JA29" s="62"/>
      <c r="JB29" s="62"/>
      <c r="JC29" s="62"/>
      <c r="JD29" s="62"/>
      <c r="JE29" s="62"/>
      <c r="JF29" s="62"/>
      <c r="JG29" s="62"/>
      <c r="JH29" s="62"/>
      <c r="JI29" s="62"/>
      <c r="JJ29" s="5"/>
      <c r="JK29" s="5"/>
      <c r="JL29" s="5"/>
      <c r="JM29" s="5"/>
      <c r="JN29" s="5"/>
      <c r="JO29" s="5"/>
      <c r="JP29" s="5"/>
      <c r="JQ29" s="5"/>
      <c r="JR29" s="5"/>
      <c r="JS29" s="5"/>
      <c r="JT29" s="5"/>
      <c r="JU29" s="5"/>
      <c r="JV29" s="5"/>
      <c r="JW29" s="5"/>
      <c r="JX29" s="62"/>
      <c r="JY29" s="62"/>
      <c r="JZ29" s="62"/>
      <c r="KA29" s="62"/>
      <c r="KB29" s="62"/>
      <c r="KC29" s="62"/>
      <c r="KD29" s="62"/>
      <c r="KE29" s="62"/>
      <c r="KF29" s="62"/>
      <c r="KG29" s="62"/>
      <c r="KH29" s="62"/>
      <c r="KI29" s="62"/>
      <c r="KJ29" s="62"/>
      <c r="KK29" s="62"/>
    </row>
    <row r="30" spans="1:297" x14ac:dyDescent="0.35">
      <c r="A30" s="131">
        <v>26</v>
      </c>
      <c r="B30" s="170">
        <f>'BVEM Scorecard'!B29</f>
        <v>0</v>
      </c>
      <c r="C30" s="170">
        <f>'BVEM Scorecard'!C29</f>
        <v>0</v>
      </c>
      <c r="D30" s="152">
        <v>30</v>
      </c>
      <c r="E30" s="72" t="str">
        <f>'BVEM Scorecard'!F29</f>
        <v>Wind</v>
      </c>
      <c r="F30" s="96">
        <f t="shared" si="17"/>
        <v>1</v>
      </c>
      <c r="G30" s="96">
        <f t="shared" si="18"/>
        <v>1</v>
      </c>
      <c r="H30" s="96">
        <f t="shared" si="19"/>
        <v>1.0000000000000002</v>
      </c>
      <c r="I30" s="96">
        <f t="shared" si="20"/>
        <v>1</v>
      </c>
      <c r="J30" s="62">
        <v>1</v>
      </c>
      <c r="K30" s="62">
        <v>1</v>
      </c>
      <c r="L30" s="62">
        <v>1</v>
      </c>
      <c r="M30" s="62">
        <v>1</v>
      </c>
      <c r="N30" s="62">
        <v>1</v>
      </c>
      <c r="O30" s="62">
        <v>1</v>
      </c>
      <c r="P30" s="62">
        <f t="shared" si="4"/>
        <v>5</v>
      </c>
      <c r="Q30" s="95">
        <f t="shared" si="21"/>
        <v>1</v>
      </c>
      <c r="R30" s="5">
        <v>1</v>
      </c>
      <c r="S30" s="5" t="str">
        <f>'Training Programs'!Y30</f>
        <v>Equipment
Operators</v>
      </c>
      <c r="T30" s="5">
        <v>24</v>
      </c>
      <c r="U30" s="5"/>
      <c r="V30" s="5">
        <v>1</v>
      </c>
      <c r="W30" s="5"/>
      <c r="X30" s="5">
        <v>1</v>
      </c>
      <c r="Y30" s="5"/>
      <c r="Z30" s="5">
        <v>1</v>
      </c>
      <c r="AA30" s="5">
        <v>1</v>
      </c>
      <c r="AB30" s="5">
        <v>1</v>
      </c>
      <c r="AC30" s="5">
        <f t="shared" si="22"/>
        <v>5</v>
      </c>
      <c r="AD30" s="5">
        <f t="shared" si="23"/>
        <v>9.4488188976377951E-2</v>
      </c>
      <c r="AE30" s="5">
        <f>IFERROR((V$4*V30+X$4*X30+Z$4*Z30+AA$4*AA30+AB$4*AB30)*AD30,"")</f>
        <v>9.4488188976377951E-2</v>
      </c>
      <c r="AF30" s="62">
        <v>1</v>
      </c>
      <c r="AG30" s="62" t="str">
        <f>'Training Programs'!AO30</f>
        <v>Crane Operators</v>
      </c>
      <c r="AH30" s="62">
        <v>15</v>
      </c>
      <c r="AI30" s="62"/>
      <c r="AJ30" s="62">
        <v>1</v>
      </c>
      <c r="AK30" s="62"/>
      <c r="AL30" s="62">
        <v>1</v>
      </c>
      <c r="AM30" s="62"/>
      <c r="AN30" s="62">
        <v>1</v>
      </c>
      <c r="AO30" s="62">
        <v>1</v>
      </c>
      <c r="AP30" s="62">
        <v>1</v>
      </c>
      <c r="AQ30" s="62">
        <f t="shared" si="24"/>
        <v>5</v>
      </c>
      <c r="AR30" s="62">
        <f t="shared" ref="AR30" si="74">IFERROR(AH30/SUM($T30,$AH30,$AV30,$BJ30,$BX30,$CL30,$CZ30,$DN30,$EB30,$EP30,$FD30,$FR30,$GF30,$GT30,$HH30,$HV30,$IJ30,$IX30,$JL30,$JZ30),"")</f>
        <v>5.905511811023622E-2</v>
      </c>
      <c r="AS30" s="62">
        <f>IFERROR((AJ$4*AJ30+AL$4*AL30+AN$4*AN30+AO$4*AO30+AP$4*AP30)*AR30,"")</f>
        <v>5.905511811023622E-2</v>
      </c>
      <c r="AT30" s="5">
        <v>1</v>
      </c>
      <c r="AU30" s="5" t="str">
        <f>'Training Programs'!BE30</f>
        <v>Turbine Installers</v>
      </c>
      <c r="AV30" s="5">
        <v>69</v>
      </c>
      <c r="AW30" s="5"/>
      <c r="AX30" s="5">
        <v>1</v>
      </c>
      <c r="AY30" s="5"/>
      <c r="AZ30" s="5">
        <v>1</v>
      </c>
      <c r="BA30" s="5"/>
      <c r="BB30" s="5">
        <v>1</v>
      </c>
      <c r="BC30" s="5">
        <v>1</v>
      </c>
      <c r="BD30" s="5">
        <v>1</v>
      </c>
      <c r="BE30" s="5">
        <f t="shared" si="26"/>
        <v>5</v>
      </c>
      <c r="BF30" s="5">
        <f t="shared" ref="BF30" si="75">IFERROR(AV30/SUM($T30,$AH30,$AV30,$BJ30,$BX30,$CL30,$CZ30,$DN30,$EB30,$EP30,$FD30,$FR30,$GF30,$GT30,$HH30,$HV30,$IJ30,$IX30,$JL30,$JZ30),"")</f>
        <v>0.27165354330708663</v>
      </c>
      <c r="BG30" s="5">
        <f>IFERROR((AX$4*AX30+AZ$4*AZ30+BB$4*BB30+BC$4*BC30+BD$4*BD30)*BF30,"")</f>
        <v>0.27165354330708663</v>
      </c>
      <c r="BH30" s="62">
        <v>1</v>
      </c>
      <c r="BI30" s="62" t="str">
        <f>'Training Programs'!BU30</f>
        <v>Turbine Laborer</v>
      </c>
      <c r="BJ30" s="62">
        <v>69</v>
      </c>
      <c r="BK30" s="62"/>
      <c r="BL30" s="62">
        <v>1</v>
      </c>
      <c r="BM30" s="62"/>
      <c r="BN30" s="62">
        <v>1</v>
      </c>
      <c r="BO30" s="62"/>
      <c r="BP30" s="62">
        <v>1</v>
      </c>
      <c r="BQ30" s="62">
        <v>1</v>
      </c>
      <c r="BR30" s="62">
        <v>1</v>
      </c>
      <c r="BS30" s="62">
        <f t="shared" si="28"/>
        <v>5</v>
      </c>
      <c r="BT30" s="62">
        <f t="shared" ref="BT30" si="76">IFERROR(BJ30/SUM($T30,$AH30,$AV30,$BJ30,$BX30,$CL30,$CZ30,$DN30,$EB30,$EP30,$FD30,$FR30,$GF30,$GT30,$HH30,$HV30,$IJ30,$IX30,$JL30,$JZ30),"")</f>
        <v>0.27165354330708663</v>
      </c>
      <c r="BU30" s="62">
        <f>IFERROR((BL$4*BL30+BN$4*BN30+BP$4*BP30+BQ$4*BQ30+BR$4*BR30)*BT30,"")</f>
        <v>0.27165354330708663</v>
      </c>
      <c r="BV30" s="5">
        <v>1</v>
      </c>
      <c r="BW30" s="5" t="str">
        <f>'Training Programs'!CK30</f>
        <v>Construction Managers</v>
      </c>
      <c r="BX30" s="5">
        <v>21</v>
      </c>
      <c r="BY30" s="5"/>
      <c r="BZ30" s="5">
        <v>1</v>
      </c>
      <c r="CA30" s="5"/>
      <c r="CB30" s="5">
        <v>1</v>
      </c>
      <c r="CC30" s="5"/>
      <c r="CD30" s="5">
        <v>1</v>
      </c>
      <c r="CE30" s="5">
        <v>1</v>
      </c>
      <c r="CF30" s="5">
        <v>1</v>
      </c>
      <c r="CG30" s="5">
        <f>SUM(BZ30,CB30,CD30:CF30)</f>
        <v>5</v>
      </c>
      <c r="CH30" s="5">
        <f t="shared" ref="CH30" si="77">IFERROR(BX30/SUM($T30,$AH30,$AV30,$BJ30,$BX30,$CL30,$CZ30,$DN30,$EB30,$EP30,$FD30,$FR30,$GF30,$GT30,$HH30,$HV30,$IJ30,$IX30,$JL30,$JZ30),"")</f>
        <v>8.2677165354330714E-2</v>
      </c>
      <c r="CI30" s="5">
        <f>IFERROR((BZ$4*BZ30+CB$4*CB30+CD$4*CD30+CE$4*CE30+CF$4*CF30)*CH30,"")</f>
        <v>8.2677165354330714E-2</v>
      </c>
      <c r="CJ30" s="62">
        <v>1</v>
      </c>
      <c r="CK30" s="62" t="str">
        <f>'Training Programs'!DA30</f>
        <v>Electricians</v>
      </c>
      <c r="CL30" s="62">
        <v>12</v>
      </c>
      <c r="CM30" s="62"/>
      <c r="CN30" s="62">
        <v>1</v>
      </c>
      <c r="CO30" s="62"/>
      <c r="CP30" s="62">
        <v>1</v>
      </c>
      <c r="CQ30" s="62"/>
      <c r="CR30" s="62">
        <v>1</v>
      </c>
      <c r="CS30" s="62">
        <v>1</v>
      </c>
      <c r="CT30" s="62">
        <v>1</v>
      </c>
      <c r="CU30" s="62">
        <f>SUM(CN30,CP30,CR30:CT30)</f>
        <v>5</v>
      </c>
      <c r="CV30" s="62">
        <f t="shared" ref="CV30" si="78">IFERROR(CL30/SUM($T30,$AH30,$AV30,$BJ30,$BX30,$CL30,$CZ30,$DN30,$EB30,$EP30,$FD30,$FR30,$GF30,$GT30,$HH30,$HV30,$IJ30,$IX30,$JL30,$JZ30),"")</f>
        <v>4.7244094488188976E-2</v>
      </c>
      <c r="CW30" s="62">
        <f>IFERROR((CN$4*CN30+CP$4*CP30+CR$4*CR30+CS$4*CS30+CT$4*CT30)*CV30,"")</f>
        <v>4.7244094488188976E-2</v>
      </c>
      <c r="CX30" s="5">
        <v>1</v>
      </c>
      <c r="CY30" s="5" t="str">
        <f>'Training Programs'!DQ30</f>
        <v>Apprentice</v>
      </c>
      <c r="CZ30" s="5">
        <v>14</v>
      </c>
      <c r="DA30" s="5"/>
      <c r="DB30" s="5">
        <v>1</v>
      </c>
      <c r="DC30" s="5"/>
      <c r="DD30" s="5">
        <v>1</v>
      </c>
      <c r="DE30" s="5"/>
      <c r="DF30" s="5">
        <v>1</v>
      </c>
      <c r="DG30" s="5">
        <v>1</v>
      </c>
      <c r="DH30" s="5">
        <v>1</v>
      </c>
      <c r="DI30" s="5">
        <f t="shared" ref="DI30" si="79">SUM(DB30,DD30,DF30:DH30)</f>
        <v>5</v>
      </c>
      <c r="DJ30" s="5">
        <f t="shared" ref="DJ30" si="80">IFERROR(CZ30/SUM($T30,$AH30,$AV30,$BJ30,$BX30,$CL30,$CZ30,$DN30,$EB30,$EP30,$FD30,$FR30,$GF30,$GT30,$HH30,$HV30,$IJ30,$IX30,$JL30,$JZ30),"")</f>
        <v>5.5118110236220472E-2</v>
      </c>
      <c r="DK30" s="5">
        <f>IFERROR((DB$4*DB30+DD$4*DD30+DF$4*DF30+DG$4*DG30+DH$4*DH30)*DJ30,"")</f>
        <v>5.5118110236220472E-2</v>
      </c>
      <c r="DL30" s="62">
        <v>1</v>
      </c>
      <c r="DM30" s="62" t="str">
        <f>'Training Programs'!EG30</f>
        <v>Foundation Laborer</v>
      </c>
      <c r="DN30" s="62">
        <v>9</v>
      </c>
      <c r="DO30" s="62"/>
      <c r="DP30" s="62">
        <v>1</v>
      </c>
      <c r="DQ30" s="62"/>
      <c r="DR30" s="62">
        <v>1</v>
      </c>
      <c r="DS30" s="62"/>
      <c r="DT30" s="62">
        <v>1</v>
      </c>
      <c r="DU30" s="62">
        <v>1</v>
      </c>
      <c r="DV30" s="62">
        <v>1</v>
      </c>
      <c r="DW30" s="62">
        <f>SUM(DP30,DR30,DT30:DV30)</f>
        <v>5</v>
      </c>
      <c r="DX30" s="62">
        <f t="shared" ref="DX30" si="81">IFERROR(DN30/SUM($T30,$AH30,$AV30,$BJ30,$BX30,$CL30,$CZ30,$DN30,$EB30,$EP30,$FD30,$FR30,$GF30,$GT30,$HH30,$HV30,$IJ30,$IX30,$JL30,$JZ30),"")</f>
        <v>3.5433070866141732E-2</v>
      </c>
      <c r="DY30" s="62">
        <f>IFERROR((DP$4*DP30+DR$4*DR30+DT$4*DT30+DU$4*DU30+DV$4*DV30)*DX30,"")</f>
        <v>3.5433070866141732E-2</v>
      </c>
      <c r="DZ30" s="5">
        <v>1</v>
      </c>
      <c r="EA30" s="5" t="str">
        <f>'Training Programs'!EW30</f>
        <v>Carpenters</v>
      </c>
      <c r="EB30" s="5">
        <v>9</v>
      </c>
      <c r="EC30" s="5"/>
      <c r="ED30" s="5">
        <v>1</v>
      </c>
      <c r="EE30" s="5"/>
      <c r="EF30" s="5">
        <v>1</v>
      </c>
      <c r="EG30" s="5"/>
      <c r="EH30" s="5">
        <v>1</v>
      </c>
      <c r="EI30" s="5">
        <v>1</v>
      </c>
      <c r="EJ30" s="5">
        <v>1</v>
      </c>
      <c r="EK30" s="5">
        <f t="shared" ref="EK30" si="82">SUM(ED30,EF30,EH30:EJ30)</f>
        <v>5</v>
      </c>
      <c r="EL30" s="5">
        <f t="shared" ref="EL30" si="83">IFERROR(EB30/SUM($T30,$AH30,$AV30,$BJ30,$BX30,$CL30,$CZ30,$DN30,$EB30,$EP30,$FD30,$FR30,$GF30,$GT30,$HH30,$HV30,$IJ30,$IX30,$JL30,$JZ30),"")</f>
        <v>3.5433070866141732E-2</v>
      </c>
      <c r="EM30" s="5">
        <f>IFERROR((ED$4*ED30+EF$4*EF30+EH$4*EH30+EI$4*EI30+EJ$4*EJ30)*EL30,"")</f>
        <v>3.5433070866141732E-2</v>
      </c>
      <c r="EN30" s="62">
        <v>1</v>
      </c>
      <c r="EO30" s="62" t="str">
        <f>'Training Programs'!FM30</f>
        <v>Wind Technician</v>
      </c>
      <c r="EP30" s="62">
        <v>12</v>
      </c>
      <c r="EQ30" s="62"/>
      <c r="ER30" s="62">
        <v>1</v>
      </c>
      <c r="ES30" s="62"/>
      <c r="ET30" s="62">
        <v>1</v>
      </c>
      <c r="EU30" s="62"/>
      <c r="EV30" s="62">
        <v>1</v>
      </c>
      <c r="EW30" s="62">
        <v>1</v>
      </c>
      <c r="EX30" s="62">
        <v>1</v>
      </c>
      <c r="EY30" s="62">
        <f t="shared" si="37"/>
        <v>5</v>
      </c>
      <c r="EZ30" s="62">
        <f t="shared" ref="EZ30" si="84">IFERROR(EP30/SUM($T30,$AH30,$AV30,$BJ30,$BX30,$CL30,$CZ30,$DN30,$EB30,$EP30,$FD30,$FR30,$GF30,$GT30,$HH30,$HV30,$IJ30,$IX30,$JL30,$JZ30),"")</f>
        <v>4.7244094488188976E-2</v>
      </c>
      <c r="FA30" s="62">
        <f>IFERROR((ER$4*ER30+ET$4*ET30+EV$4*EV30+EW$4*EW30+EX$4*EX30)*EZ30,"")</f>
        <v>4.7244094488188976E-2</v>
      </c>
      <c r="FB30" s="5"/>
      <c r="FC30" s="5"/>
      <c r="FD30" s="5"/>
      <c r="FE30" s="5"/>
      <c r="FF30" s="5"/>
      <c r="FG30" s="5"/>
      <c r="FH30" s="5"/>
      <c r="FI30" s="5"/>
      <c r="FJ30" s="5"/>
      <c r="FK30" s="5"/>
      <c r="FL30" s="5"/>
      <c r="FM30" s="5"/>
      <c r="FN30" s="5"/>
      <c r="FO30" s="5"/>
      <c r="FP30" s="62"/>
      <c r="FQ30" s="62"/>
      <c r="FR30" s="62"/>
      <c r="FS30" s="62"/>
      <c r="FT30" s="62"/>
      <c r="FU30" s="62"/>
      <c r="FV30" s="62"/>
      <c r="FW30" s="62"/>
      <c r="FX30" s="62"/>
      <c r="FY30" s="62"/>
      <c r="FZ30" s="62"/>
      <c r="GA30" s="62"/>
      <c r="GB30" s="62"/>
      <c r="GC30" s="62"/>
      <c r="GD30" s="5"/>
      <c r="GE30" s="5"/>
      <c r="GF30" s="5"/>
      <c r="GG30" s="5"/>
      <c r="GH30" s="5"/>
      <c r="GI30" s="5"/>
      <c r="GJ30" s="5"/>
      <c r="GK30" s="5"/>
      <c r="GL30" s="5"/>
      <c r="GM30" s="5"/>
      <c r="GN30" s="5"/>
      <c r="GO30" s="5"/>
      <c r="GP30" s="5"/>
      <c r="GQ30" s="5"/>
      <c r="GR30" s="62"/>
      <c r="GS30" s="62"/>
      <c r="GT30" s="62"/>
      <c r="GU30" s="62"/>
      <c r="GV30" s="62"/>
      <c r="GW30" s="62"/>
      <c r="GX30" s="62"/>
      <c r="GY30" s="62"/>
      <c r="GZ30" s="62"/>
      <c r="HA30" s="62"/>
      <c r="HB30" s="62"/>
      <c r="HC30" s="62"/>
      <c r="HD30" s="62"/>
      <c r="HE30" s="62"/>
      <c r="HF30" s="5"/>
      <c r="HG30" s="5"/>
      <c r="HH30" s="5"/>
      <c r="HI30" s="5"/>
      <c r="HJ30" s="5"/>
      <c r="HK30" s="5"/>
      <c r="HL30" s="5"/>
      <c r="HM30" s="5"/>
      <c r="HN30" s="5"/>
      <c r="HO30" s="5"/>
      <c r="HP30" s="5"/>
      <c r="HQ30" s="5"/>
      <c r="HR30" s="5"/>
      <c r="HS30" s="5"/>
      <c r="HT30" s="62"/>
      <c r="HU30" s="62"/>
      <c r="HV30" s="62"/>
      <c r="HW30" s="62"/>
      <c r="HX30" s="62"/>
      <c r="HY30" s="62"/>
      <c r="HZ30" s="62"/>
      <c r="IA30" s="62"/>
      <c r="IB30" s="62"/>
      <c r="IC30" s="62"/>
      <c r="ID30" s="62"/>
      <c r="IE30" s="62"/>
      <c r="IF30" s="62"/>
      <c r="IG30" s="62"/>
      <c r="IH30" s="5"/>
      <c r="II30" s="5"/>
      <c r="IJ30" s="5"/>
      <c r="IK30" s="5"/>
      <c r="IL30" s="5"/>
      <c r="IM30" s="5"/>
      <c r="IN30" s="5"/>
      <c r="IO30" s="5"/>
      <c r="IP30" s="5"/>
      <c r="IQ30" s="5"/>
      <c r="IR30" s="5"/>
      <c r="IS30" s="5"/>
      <c r="IT30" s="5"/>
      <c r="IU30" s="5"/>
      <c r="IV30" s="62"/>
      <c r="IW30" s="62"/>
      <c r="IX30" s="62"/>
      <c r="IY30" s="62"/>
      <c r="IZ30" s="62"/>
      <c r="JA30" s="62"/>
      <c r="JB30" s="62"/>
      <c r="JC30" s="62"/>
      <c r="JD30" s="62"/>
      <c r="JE30" s="62"/>
      <c r="JF30" s="62"/>
      <c r="JG30" s="62"/>
      <c r="JH30" s="62"/>
      <c r="JI30" s="62"/>
      <c r="JJ30" s="5"/>
      <c r="JK30" s="5"/>
      <c r="JL30" s="5"/>
      <c r="JM30" s="5"/>
      <c r="JN30" s="5"/>
      <c r="JO30" s="5"/>
      <c r="JP30" s="5"/>
      <c r="JQ30" s="5"/>
      <c r="JR30" s="5"/>
      <c r="JS30" s="5"/>
      <c r="JT30" s="5"/>
      <c r="JU30" s="5"/>
      <c r="JV30" s="5"/>
      <c r="JW30" s="5"/>
      <c r="JX30" s="62"/>
      <c r="JY30" s="62"/>
      <c r="JZ30" s="62"/>
      <c r="KA30" s="62"/>
      <c r="KB30" s="62"/>
      <c r="KC30" s="62"/>
      <c r="KD30" s="62"/>
      <c r="KE30" s="62"/>
      <c r="KF30" s="62"/>
      <c r="KG30" s="62"/>
      <c r="KH30" s="62"/>
      <c r="KI30" s="62"/>
      <c r="KJ30" s="62"/>
      <c r="KK30" s="62"/>
    </row>
    <row r="31" spans="1:297" x14ac:dyDescent="0.35">
      <c r="A31" s="131">
        <v>27</v>
      </c>
      <c r="B31" s="170">
        <f>'BVEM Scorecard'!B30</f>
        <v>0</v>
      </c>
      <c r="C31" s="170">
        <f>'BVEM Scorecard'!C30</f>
        <v>0</v>
      </c>
      <c r="D31" s="152">
        <v>31</v>
      </c>
      <c r="E31" s="72" t="str">
        <f>'BVEM Scorecard'!F30</f>
        <v>Wind</v>
      </c>
      <c r="F31" s="96"/>
      <c r="G31" s="96"/>
      <c r="H31" s="96"/>
      <c r="I31" s="96"/>
      <c r="J31" s="62"/>
      <c r="K31" s="62"/>
      <c r="L31" s="62"/>
      <c r="M31" s="62"/>
      <c r="N31" s="62"/>
      <c r="O31" s="62"/>
      <c r="P31" s="62"/>
      <c r="Q31" s="95"/>
      <c r="R31" s="5"/>
      <c r="S31" s="5"/>
      <c r="T31" s="5"/>
      <c r="U31" s="5"/>
      <c r="V31" s="5"/>
      <c r="W31" s="5"/>
      <c r="X31" s="5"/>
      <c r="Y31" s="5"/>
      <c r="Z31" s="5"/>
      <c r="AA31" s="5"/>
      <c r="AB31" s="5"/>
      <c r="AC31" s="5"/>
      <c r="AD31" s="5"/>
      <c r="AE31" s="5"/>
      <c r="AF31" s="62"/>
      <c r="AG31" s="62"/>
      <c r="AH31" s="62"/>
      <c r="AI31" s="62"/>
      <c r="AJ31" s="62"/>
      <c r="AK31" s="62"/>
      <c r="AL31" s="62"/>
      <c r="AM31" s="62"/>
      <c r="AN31" s="62"/>
      <c r="AO31" s="62"/>
      <c r="AP31" s="62"/>
      <c r="AQ31" s="62"/>
      <c r="AR31" s="140"/>
      <c r="AS31" s="140"/>
      <c r="AT31" s="5"/>
      <c r="AU31" s="5"/>
      <c r="AV31" s="5"/>
      <c r="AW31" s="5"/>
      <c r="AX31" s="5"/>
      <c r="AY31" s="5"/>
      <c r="AZ31" s="5"/>
      <c r="BA31" s="5"/>
      <c r="BB31" s="5"/>
      <c r="BC31" s="5"/>
      <c r="BD31" s="5"/>
      <c r="BE31" s="5"/>
      <c r="BF31" s="5"/>
      <c r="BG31" s="5"/>
      <c r="BH31" s="62"/>
      <c r="BI31" s="62"/>
      <c r="BJ31" s="62"/>
      <c r="BK31" s="62"/>
      <c r="BL31" s="62"/>
      <c r="BM31" s="62"/>
      <c r="BN31" s="62"/>
      <c r="BO31" s="62"/>
      <c r="BP31" s="62"/>
      <c r="BQ31" s="62"/>
      <c r="BR31" s="62"/>
      <c r="BS31" s="62"/>
      <c r="BT31" s="62"/>
      <c r="BU31" s="62"/>
      <c r="BV31" s="5"/>
      <c r="BW31" s="5"/>
      <c r="BX31" s="5"/>
      <c r="BY31" s="5"/>
      <c r="BZ31" s="5"/>
      <c r="CA31" s="5"/>
      <c r="CB31" s="5"/>
      <c r="CC31" s="5"/>
      <c r="CD31" s="5"/>
      <c r="CE31" s="5"/>
      <c r="CF31" s="5"/>
      <c r="CG31" s="5"/>
      <c r="CH31" s="5"/>
      <c r="CI31" s="5"/>
      <c r="CJ31" s="62"/>
      <c r="CK31" s="62"/>
      <c r="CL31" s="62"/>
      <c r="CM31" s="62"/>
      <c r="CN31" s="62"/>
      <c r="CO31" s="62"/>
      <c r="CP31" s="62"/>
      <c r="CQ31" s="62"/>
      <c r="CR31" s="62"/>
      <c r="CS31" s="62"/>
      <c r="CT31" s="62"/>
      <c r="CU31" s="62"/>
      <c r="CV31" s="62"/>
      <c r="CW31" s="62"/>
      <c r="CX31" s="5"/>
      <c r="CY31" s="5"/>
      <c r="CZ31" s="5"/>
      <c r="DA31" s="5"/>
      <c r="DB31" s="5"/>
      <c r="DC31" s="5"/>
      <c r="DD31" s="5"/>
      <c r="DE31" s="5"/>
      <c r="DF31" s="5"/>
      <c r="DG31" s="5"/>
      <c r="DH31" s="5"/>
      <c r="DI31" s="5"/>
      <c r="DJ31" s="5"/>
      <c r="DK31" s="5"/>
      <c r="DL31" s="62"/>
      <c r="DM31" s="62"/>
      <c r="DN31" s="62"/>
      <c r="DO31" s="62"/>
      <c r="DP31" s="62"/>
      <c r="DQ31" s="62"/>
      <c r="DR31" s="62"/>
      <c r="DS31" s="62"/>
      <c r="DT31" s="62"/>
      <c r="DU31" s="62"/>
      <c r="DV31" s="62"/>
      <c r="DW31" s="62"/>
      <c r="DX31" s="62"/>
      <c r="DY31" s="62"/>
      <c r="DZ31" s="5"/>
      <c r="EA31" s="5"/>
      <c r="EB31" s="5"/>
      <c r="EC31" s="5"/>
      <c r="ED31" s="5"/>
      <c r="EE31" s="5"/>
      <c r="EF31" s="5"/>
      <c r="EG31" s="5"/>
      <c r="EH31" s="5"/>
      <c r="EI31" s="5"/>
      <c r="EJ31" s="5"/>
      <c r="EK31" s="5"/>
      <c r="EL31" s="5"/>
      <c r="EM31" s="5"/>
      <c r="EN31" s="62"/>
      <c r="EO31" s="62"/>
      <c r="EP31" s="62"/>
      <c r="EQ31" s="62"/>
      <c r="ER31" s="62"/>
      <c r="ES31" s="62"/>
      <c r="ET31" s="62"/>
      <c r="EU31" s="62"/>
      <c r="EV31" s="62"/>
      <c r="EW31" s="62"/>
      <c r="EX31" s="62"/>
      <c r="EY31" s="62"/>
      <c r="EZ31" s="140"/>
      <c r="FA31" s="140"/>
      <c r="FB31" s="5"/>
      <c r="FC31" s="5"/>
      <c r="FD31" s="5"/>
      <c r="FE31" s="5"/>
      <c r="FF31" s="5"/>
      <c r="FG31" s="5"/>
      <c r="FH31" s="5"/>
      <c r="FI31" s="5"/>
      <c r="FJ31" s="5"/>
      <c r="FK31" s="5"/>
      <c r="FL31" s="5"/>
      <c r="FM31" s="5"/>
      <c r="FN31" s="5"/>
      <c r="FO31" s="5"/>
      <c r="FP31" s="62"/>
      <c r="FQ31" s="62"/>
      <c r="FR31" s="62"/>
      <c r="FS31" s="62"/>
      <c r="FT31" s="62"/>
      <c r="FU31" s="62"/>
      <c r="FV31" s="62"/>
      <c r="FW31" s="62"/>
      <c r="FX31" s="62"/>
      <c r="FY31" s="62"/>
      <c r="FZ31" s="62"/>
      <c r="GA31" s="62"/>
      <c r="GB31" s="62"/>
      <c r="GC31" s="62"/>
      <c r="GD31" s="5"/>
      <c r="GE31" s="5"/>
      <c r="GF31" s="5"/>
      <c r="GG31" s="5"/>
      <c r="GH31" s="5"/>
      <c r="GI31" s="5"/>
      <c r="GJ31" s="5"/>
      <c r="GK31" s="5"/>
      <c r="GL31" s="5"/>
      <c r="GM31" s="5"/>
      <c r="GN31" s="5"/>
      <c r="GO31" s="5"/>
      <c r="GP31" s="5"/>
      <c r="GQ31" s="5"/>
      <c r="GR31" s="62"/>
      <c r="GS31" s="62"/>
      <c r="GT31" s="62"/>
      <c r="GU31" s="62"/>
      <c r="GV31" s="62"/>
      <c r="GW31" s="62"/>
      <c r="GX31" s="62"/>
      <c r="GY31" s="62"/>
      <c r="GZ31" s="62"/>
      <c r="HA31" s="62"/>
      <c r="HB31" s="62"/>
      <c r="HC31" s="62"/>
      <c r="HD31" s="62"/>
      <c r="HE31" s="62"/>
      <c r="HF31" s="5"/>
      <c r="HG31" s="5"/>
      <c r="HH31" s="5"/>
      <c r="HI31" s="5"/>
      <c r="HJ31" s="5"/>
      <c r="HK31" s="5"/>
      <c r="HL31" s="5"/>
      <c r="HM31" s="5"/>
      <c r="HN31" s="5"/>
      <c r="HO31" s="5"/>
      <c r="HP31" s="5"/>
      <c r="HQ31" s="5"/>
      <c r="HR31" s="5"/>
      <c r="HS31" s="5"/>
      <c r="HT31" s="62"/>
      <c r="HU31" s="62"/>
      <c r="HV31" s="62"/>
      <c r="HW31" s="62"/>
      <c r="HX31" s="62"/>
      <c r="HY31" s="62"/>
      <c r="HZ31" s="62"/>
      <c r="IA31" s="62"/>
      <c r="IB31" s="62"/>
      <c r="IC31" s="62"/>
      <c r="ID31" s="62"/>
      <c r="IE31" s="62"/>
      <c r="IF31" s="62"/>
      <c r="IG31" s="62"/>
      <c r="IH31" s="5"/>
      <c r="II31" s="5"/>
      <c r="IJ31" s="5"/>
      <c r="IK31" s="5"/>
      <c r="IL31" s="5"/>
      <c r="IM31" s="5"/>
      <c r="IN31" s="5"/>
      <c r="IO31" s="5"/>
      <c r="IP31" s="5"/>
      <c r="IQ31" s="5"/>
      <c r="IR31" s="5"/>
      <c r="IS31" s="5"/>
      <c r="IT31" s="5"/>
      <c r="IU31" s="5"/>
      <c r="IV31" s="62"/>
      <c r="IW31" s="62"/>
      <c r="IX31" s="62"/>
      <c r="IY31" s="62"/>
      <c r="IZ31" s="62"/>
      <c r="JA31" s="62"/>
      <c r="JB31" s="62"/>
      <c r="JC31" s="62"/>
      <c r="JD31" s="62"/>
      <c r="JE31" s="62"/>
      <c r="JF31" s="62"/>
      <c r="JG31" s="62"/>
      <c r="JH31" s="62"/>
      <c r="JI31" s="62"/>
      <c r="JJ31" s="5"/>
      <c r="JK31" s="5"/>
      <c r="JL31" s="5"/>
      <c r="JM31" s="5"/>
      <c r="JN31" s="5"/>
      <c r="JO31" s="5"/>
      <c r="JP31" s="5"/>
      <c r="JQ31" s="5"/>
      <c r="JR31" s="5"/>
      <c r="JS31" s="5"/>
      <c r="JT31" s="5"/>
      <c r="JU31" s="5"/>
      <c r="JV31" s="5"/>
      <c r="JW31" s="5"/>
      <c r="JX31" s="62"/>
      <c r="JY31" s="62"/>
      <c r="JZ31" s="62"/>
      <c r="KA31" s="62"/>
      <c r="KB31" s="62"/>
      <c r="KC31" s="62"/>
      <c r="KD31" s="62"/>
      <c r="KE31" s="62"/>
      <c r="KF31" s="62"/>
      <c r="KG31" s="62"/>
      <c r="KH31" s="62"/>
      <c r="KI31" s="62"/>
      <c r="KJ31" s="62"/>
      <c r="KK31" s="62"/>
    </row>
    <row r="32" spans="1:297" x14ac:dyDescent="0.35">
      <c r="A32" s="131">
        <v>28</v>
      </c>
      <c r="B32" s="170">
        <f>'BVEM Scorecard'!B31</f>
        <v>0</v>
      </c>
      <c r="C32" s="170">
        <f>'BVEM Scorecard'!C31</f>
        <v>0</v>
      </c>
      <c r="D32" s="152">
        <v>120</v>
      </c>
      <c r="E32" s="72" t="str">
        <f>'BVEM Scorecard'!F31</f>
        <v>Wind</v>
      </c>
      <c r="F32" s="96"/>
      <c r="G32" s="96"/>
      <c r="H32" s="96"/>
      <c r="I32" s="96"/>
      <c r="J32" s="62"/>
      <c r="K32" s="62"/>
      <c r="L32" s="62"/>
      <c r="M32" s="62"/>
      <c r="N32" s="62"/>
      <c r="O32" s="62"/>
      <c r="P32" s="62"/>
      <c r="Q32" s="95"/>
      <c r="R32" s="5"/>
      <c r="S32" s="5"/>
      <c r="T32" s="5"/>
      <c r="U32" s="5"/>
      <c r="V32" s="5"/>
      <c r="W32" s="5"/>
      <c r="X32" s="5"/>
      <c r="Y32" s="5"/>
      <c r="Z32" s="5"/>
      <c r="AA32" s="5"/>
      <c r="AB32" s="5"/>
      <c r="AC32" s="5"/>
      <c r="AD32" s="5"/>
      <c r="AE32" s="5"/>
      <c r="AF32" s="62"/>
      <c r="AG32" s="62"/>
      <c r="AH32" s="62"/>
      <c r="AI32" s="62"/>
      <c r="AJ32" s="62"/>
      <c r="AK32" s="62"/>
      <c r="AL32" s="62"/>
      <c r="AM32" s="62"/>
      <c r="AN32" s="62"/>
      <c r="AO32" s="62"/>
      <c r="AP32" s="62"/>
      <c r="AQ32" s="62"/>
      <c r="AR32" s="62"/>
      <c r="AS32" s="62"/>
      <c r="AT32" s="5"/>
      <c r="AU32" s="5"/>
      <c r="AV32" s="5"/>
      <c r="AW32" s="5"/>
      <c r="AX32" s="5"/>
      <c r="AY32" s="5"/>
      <c r="AZ32" s="5"/>
      <c r="BA32" s="5"/>
      <c r="BB32" s="5"/>
      <c r="BC32" s="5"/>
      <c r="BD32" s="5"/>
      <c r="BE32" s="5"/>
      <c r="BF32" s="5"/>
      <c r="BG32" s="5"/>
      <c r="BH32" s="62"/>
      <c r="BI32" s="62"/>
      <c r="BJ32" s="62"/>
      <c r="BK32" s="62"/>
      <c r="BL32" s="62"/>
      <c r="BM32" s="62"/>
      <c r="BN32" s="62"/>
      <c r="BO32" s="62"/>
      <c r="BP32" s="62"/>
      <c r="BQ32" s="62"/>
      <c r="BR32" s="62"/>
      <c r="BS32" s="62"/>
      <c r="BT32" s="62"/>
      <c r="BU32" s="62"/>
      <c r="BV32" s="5"/>
      <c r="BW32" s="5"/>
      <c r="BX32" s="5"/>
      <c r="BY32" s="5"/>
      <c r="BZ32" s="5"/>
      <c r="CA32" s="5"/>
      <c r="CB32" s="5"/>
      <c r="CC32" s="5"/>
      <c r="CD32" s="5"/>
      <c r="CE32" s="5"/>
      <c r="CF32" s="5"/>
      <c r="CG32" s="5"/>
      <c r="CH32" s="5"/>
      <c r="CI32" s="5"/>
      <c r="CJ32" s="62"/>
      <c r="CK32" s="62"/>
      <c r="CL32" s="62"/>
      <c r="CM32" s="62"/>
      <c r="CN32" s="62"/>
      <c r="CO32" s="62"/>
      <c r="CP32" s="62"/>
      <c r="CQ32" s="62"/>
      <c r="CR32" s="62"/>
      <c r="CS32" s="62"/>
      <c r="CT32" s="62"/>
      <c r="CU32" s="62"/>
      <c r="CV32" s="62"/>
      <c r="CW32" s="62"/>
      <c r="CX32" s="5"/>
      <c r="CY32" s="5"/>
      <c r="CZ32" s="5"/>
      <c r="DA32" s="5"/>
      <c r="DB32" s="5"/>
      <c r="DC32" s="5"/>
      <c r="DD32" s="5"/>
      <c r="DE32" s="5"/>
      <c r="DF32" s="5"/>
      <c r="DG32" s="5"/>
      <c r="DH32" s="5"/>
      <c r="DI32" s="5"/>
      <c r="DJ32" s="5"/>
      <c r="DK32" s="5"/>
      <c r="DL32" s="62"/>
      <c r="DM32" s="62"/>
      <c r="DN32" s="62"/>
      <c r="DO32" s="62"/>
      <c r="DP32" s="62"/>
      <c r="DQ32" s="62"/>
      <c r="DR32" s="62"/>
      <c r="DS32" s="62"/>
      <c r="DT32" s="62"/>
      <c r="DU32" s="62"/>
      <c r="DV32" s="62"/>
      <c r="DW32" s="62"/>
      <c r="DX32" s="62"/>
      <c r="DY32" s="62"/>
      <c r="DZ32" s="5"/>
      <c r="EA32" s="5"/>
      <c r="EB32" s="5"/>
      <c r="EC32" s="5"/>
      <c r="ED32" s="5"/>
      <c r="EE32" s="5"/>
      <c r="EF32" s="5"/>
      <c r="EG32" s="5"/>
      <c r="EH32" s="5"/>
      <c r="EI32" s="5"/>
      <c r="EJ32" s="5"/>
      <c r="EK32" s="5"/>
      <c r="EL32" s="5"/>
      <c r="EM32" s="5"/>
      <c r="EN32" s="62"/>
      <c r="EO32" s="62"/>
      <c r="EP32" s="62"/>
      <c r="EQ32" s="62"/>
      <c r="ER32" s="62"/>
      <c r="ES32" s="62"/>
      <c r="ET32" s="62"/>
      <c r="EU32" s="62"/>
      <c r="EV32" s="62"/>
      <c r="EW32" s="62"/>
      <c r="EX32" s="62"/>
      <c r="EY32" s="62"/>
      <c r="EZ32" s="62"/>
      <c r="FA32" s="62"/>
      <c r="FB32" s="5"/>
      <c r="FC32" s="5"/>
      <c r="FD32" s="5"/>
      <c r="FE32" s="5"/>
      <c r="FF32" s="5"/>
      <c r="FG32" s="5"/>
      <c r="FH32" s="5"/>
      <c r="FI32" s="5"/>
      <c r="FJ32" s="5"/>
      <c r="FK32" s="5"/>
      <c r="FL32" s="5"/>
      <c r="FM32" s="5"/>
      <c r="FN32" s="5"/>
      <c r="FO32" s="5"/>
      <c r="FP32" s="62"/>
      <c r="FQ32" s="62"/>
      <c r="FR32" s="62"/>
      <c r="FS32" s="62"/>
      <c r="FT32" s="62"/>
      <c r="FU32" s="62"/>
      <c r="FV32" s="62"/>
      <c r="FW32" s="62"/>
      <c r="FX32" s="62"/>
      <c r="FY32" s="62"/>
      <c r="FZ32" s="62"/>
      <c r="GA32" s="62"/>
      <c r="GB32" s="62"/>
      <c r="GC32" s="62"/>
      <c r="GD32" s="5"/>
      <c r="GE32" s="5"/>
      <c r="GF32" s="5"/>
      <c r="GG32" s="5"/>
      <c r="GH32" s="5"/>
      <c r="GI32" s="5"/>
      <c r="GJ32" s="5"/>
      <c r="GK32" s="5"/>
      <c r="GL32" s="5"/>
      <c r="GM32" s="5"/>
      <c r="GN32" s="5"/>
      <c r="GO32" s="5"/>
      <c r="GP32" s="5"/>
      <c r="GQ32" s="5"/>
      <c r="GR32" s="62"/>
      <c r="GS32" s="62"/>
      <c r="GT32" s="62"/>
      <c r="GU32" s="62"/>
      <c r="GV32" s="62"/>
      <c r="GW32" s="62"/>
      <c r="GX32" s="62"/>
      <c r="GY32" s="62"/>
      <c r="GZ32" s="62"/>
      <c r="HA32" s="62"/>
      <c r="HB32" s="62"/>
      <c r="HC32" s="62"/>
      <c r="HD32" s="62"/>
      <c r="HE32" s="62"/>
      <c r="HF32" s="5"/>
      <c r="HG32" s="5"/>
      <c r="HH32" s="5"/>
      <c r="HI32" s="5"/>
      <c r="HJ32" s="5"/>
      <c r="HK32" s="5"/>
      <c r="HL32" s="5"/>
      <c r="HM32" s="5"/>
      <c r="HN32" s="5"/>
      <c r="HO32" s="5"/>
      <c r="HP32" s="5"/>
      <c r="HQ32" s="5"/>
      <c r="HR32" s="5"/>
      <c r="HS32" s="5"/>
      <c r="HT32" s="62"/>
      <c r="HU32" s="62"/>
      <c r="HV32" s="62"/>
      <c r="HW32" s="62"/>
      <c r="HX32" s="62"/>
      <c r="HY32" s="62"/>
      <c r="HZ32" s="62"/>
      <c r="IA32" s="62"/>
      <c r="IB32" s="62"/>
      <c r="IC32" s="62"/>
      <c r="ID32" s="62"/>
      <c r="IE32" s="62"/>
      <c r="IF32" s="62"/>
      <c r="IG32" s="62"/>
      <c r="IH32" s="5"/>
      <c r="II32" s="5"/>
      <c r="IJ32" s="5"/>
      <c r="IK32" s="5"/>
      <c r="IL32" s="5"/>
      <c r="IM32" s="5"/>
      <c r="IN32" s="5"/>
      <c r="IO32" s="5"/>
      <c r="IP32" s="5"/>
      <c r="IQ32" s="5"/>
      <c r="IR32" s="5"/>
      <c r="IS32" s="5"/>
      <c r="IT32" s="5"/>
      <c r="IU32" s="5"/>
      <c r="IV32" s="62"/>
      <c r="IW32" s="62"/>
      <c r="IX32" s="62"/>
      <c r="IY32" s="62"/>
      <c r="IZ32" s="62"/>
      <c r="JA32" s="62"/>
      <c r="JB32" s="62"/>
      <c r="JC32" s="62"/>
      <c r="JD32" s="62"/>
      <c r="JE32" s="62"/>
      <c r="JF32" s="62"/>
      <c r="JG32" s="62"/>
      <c r="JH32" s="62"/>
      <c r="JI32" s="62"/>
      <c r="JJ32" s="5"/>
      <c r="JK32" s="5"/>
      <c r="JL32" s="5"/>
      <c r="JM32" s="5"/>
      <c r="JN32" s="5"/>
      <c r="JO32" s="5"/>
      <c r="JP32" s="5"/>
      <c r="JQ32" s="5"/>
      <c r="JR32" s="5"/>
      <c r="JS32" s="5"/>
      <c r="JT32" s="5"/>
      <c r="JU32" s="5"/>
      <c r="JV32" s="5"/>
      <c r="JW32" s="5"/>
      <c r="JX32" s="62"/>
      <c r="JY32" s="62"/>
      <c r="JZ32" s="62"/>
      <c r="KA32" s="62"/>
      <c r="KB32" s="62"/>
      <c r="KC32" s="62"/>
      <c r="KD32" s="62"/>
      <c r="KE32" s="62"/>
      <c r="KF32" s="62"/>
      <c r="KG32" s="62"/>
      <c r="KH32" s="62"/>
      <c r="KI32" s="62"/>
      <c r="KJ32" s="62"/>
      <c r="KK32" s="62"/>
    </row>
    <row r="33" spans="1:297" x14ac:dyDescent="0.35">
      <c r="A33" s="131">
        <v>29</v>
      </c>
      <c r="B33" s="170">
        <f>'BVEM Scorecard'!B32</f>
        <v>0</v>
      </c>
      <c r="C33" s="170">
        <f>'BVEM Scorecard'!C32</f>
        <v>0</v>
      </c>
      <c r="D33" s="152">
        <v>34</v>
      </c>
      <c r="E33" s="72" t="str">
        <f>'BVEM Scorecard'!F32</f>
        <v>Wind</v>
      </c>
      <c r="F33" s="96"/>
      <c r="G33" s="96"/>
      <c r="H33" s="96"/>
      <c r="I33" s="96"/>
      <c r="J33" s="62"/>
      <c r="K33" s="62"/>
      <c r="L33" s="62"/>
      <c r="M33" s="62"/>
      <c r="N33" s="62"/>
      <c r="O33" s="62"/>
      <c r="P33" s="62"/>
      <c r="Q33" s="95"/>
      <c r="R33" s="5"/>
      <c r="S33" s="5"/>
      <c r="T33" s="5"/>
      <c r="U33" s="5"/>
      <c r="V33" s="5"/>
      <c r="W33" s="5"/>
      <c r="X33" s="5"/>
      <c r="Y33" s="5"/>
      <c r="Z33" s="5"/>
      <c r="AA33" s="5"/>
      <c r="AB33" s="5"/>
      <c r="AC33" s="5"/>
      <c r="AD33" s="5"/>
      <c r="AE33" s="5"/>
      <c r="AF33" s="62"/>
      <c r="AG33" s="62"/>
      <c r="AH33" s="62"/>
      <c r="AI33" s="62"/>
      <c r="AJ33" s="62"/>
      <c r="AK33" s="62"/>
      <c r="AL33" s="62"/>
      <c r="AM33" s="62"/>
      <c r="AN33" s="62"/>
      <c r="AO33" s="62"/>
      <c r="AP33" s="62"/>
      <c r="AQ33" s="62"/>
      <c r="AR33" s="140"/>
      <c r="AS33" s="140"/>
      <c r="AT33" s="5"/>
      <c r="AU33" s="5"/>
      <c r="AV33" s="5"/>
      <c r="AW33" s="5"/>
      <c r="AX33" s="5"/>
      <c r="AY33" s="5"/>
      <c r="AZ33" s="5"/>
      <c r="BA33" s="5"/>
      <c r="BB33" s="5"/>
      <c r="BC33" s="5"/>
      <c r="BD33" s="5"/>
      <c r="BE33" s="5"/>
      <c r="BF33" s="5"/>
      <c r="BG33" s="5"/>
      <c r="BH33" s="62"/>
      <c r="BI33" s="62"/>
      <c r="BJ33" s="62"/>
      <c r="BK33" s="62"/>
      <c r="BL33" s="62"/>
      <c r="BM33" s="62"/>
      <c r="BN33" s="62"/>
      <c r="BO33" s="62"/>
      <c r="BP33" s="62"/>
      <c r="BQ33" s="62"/>
      <c r="BR33" s="62"/>
      <c r="BS33" s="62"/>
      <c r="BT33" s="62"/>
      <c r="BU33" s="62"/>
      <c r="BV33" s="5"/>
      <c r="BW33" s="5"/>
      <c r="BX33" s="5"/>
      <c r="BY33" s="5"/>
      <c r="BZ33" s="5"/>
      <c r="CA33" s="5"/>
      <c r="CB33" s="5"/>
      <c r="CC33" s="5"/>
      <c r="CD33" s="5"/>
      <c r="CE33" s="5"/>
      <c r="CF33" s="5"/>
      <c r="CG33" s="5"/>
      <c r="CH33" s="5"/>
      <c r="CI33" s="5"/>
      <c r="CJ33" s="62"/>
      <c r="CK33" s="62"/>
      <c r="CL33" s="62"/>
      <c r="CM33" s="62"/>
      <c r="CN33" s="62"/>
      <c r="CO33" s="62"/>
      <c r="CP33" s="62"/>
      <c r="CQ33" s="62"/>
      <c r="CR33" s="62"/>
      <c r="CS33" s="62"/>
      <c r="CT33" s="62"/>
      <c r="CU33" s="62"/>
      <c r="CV33" s="62"/>
      <c r="CW33" s="62"/>
      <c r="CX33" s="5"/>
      <c r="CY33" s="5"/>
      <c r="CZ33" s="5"/>
      <c r="DA33" s="5"/>
      <c r="DB33" s="5"/>
      <c r="DC33" s="5"/>
      <c r="DD33" s="5"/>
      <c r="DE33" s="5"/>
      <c r="DF33" s="5"/>
      <c r="DG33" s="5"/>
      <c r="DH33" s="5"/>
      <c r="DI33" s="5"/>
      <c r="DJ33" s="5"/>
      <c r="DK33" s="5"/>
      <c r="DL33" s="62"/>
      <c r="DM33" s="62"/>
      <c r="DN33" s="62"/>
      <c r="DO33" s="62"/>
      <c r="DP33" s="62"/>
      <c r="DQ33" s="62"/>
      <c r="DR33" s="62"/>
      <c r="DS33" s="62"/>
      <c r="DT33" s="62"/>
      <c r="DU33" s="62"/>
      <c r="DV33" s="62"/>
      <c r="DW33" s="62"/>
      <c r="DX33" s="62"/>
      <c r="DY33" s="62"/>
      <c r="DZ33" s="5"/>
      <c r="EA33" s="5"/>
      <c r="EB33" s="5"/>
      <c r="EC33" s="5"/>
      <c r="ED33" s="5"/>
      <c r="EE33" s="5"/>
      <c r="EF33" s="5"/>
      <c r="EG33" s="5"/>
      <c r="EH33" s="5"/>
      <c r="EI33" s="5"/>
      <c r="EJ33" s="5"/>
      <c r="EK33" s="5"/>
      <c r="EL33" s="5"/>
      <c r="EM33" s="5"/>
      <c r="EN33" s="62"/>
      <c r="EO33" s="62"/>
      <c r="EP33" s="62"/>
      <c r="EQ33" s="62"/>
      <c r="ER33" s="62"/>
      <c r="ES33" s="62"/>
      <c r="ET33" s="62"/>
      <c r="EU33" s="62"/>
      <c r="EV33" s="62"/>
      <c r="EW33" s="62"/>
      <c r="EX33" s="62"/>
      <c r="EY33" s="62"/>
      <c r="EZ33" s="140"/>
      <c r="FA33" s="140"/>
      <c r="FB33" s="5"/>
      <c r="FC33" s="5"/>
      <c r="FD33" s="5"/>
      <c r="FE33" s="5"/>
      <c r="FF33" s="5"/>
      <c r="FG33" s="5"/>
      <c r="FH33" s="5"/>
      <c r="FI33" s="5"/>
      <c r="FJ33" s="5"/>
      <c r="FK33" s="5"/>
      <c r="FL33" s="5"/>
      <c r="FM33" s="5"/>
      <c r="FN33" s="5"/>
      <c r="FO33" s="5"/>
      <c r="FP33" s="62"/>
      <c r="FQ33" s="62"/>
      <c r="FR33" s="62"/>
      <c r="FS33" s="62"/>
      <c r="FT33" s="62"/>
      <c r="FU33" s="62"/>
      <c r="FV33" s="62"/>
      <c r="FW33" s="62"/>
      <c r="FX33" s="62"/>
      <c r="FY33" s="62"/>
      <c r="FZ33" s="62"/>
      <c r="GA33" s="62"/>
      <c r="GB33" s="62"/>
      <c r="GC33" s="62"/>
      <c r="GD33" s="5"/>
      <c r="GE33" s="5"/>
      <c r="GF33" s="5"/>
      <c r="GG33" s="5"/>
      <c r="GH33" s="5"/>
      <c r="GI33" s="5"/>
      <c r="GJ33" s="5"/>
      <c r="GK33" s="5"/>
      <c r="GL33" s="5"/>
      <c r="GM33" s="5"/>
      <c r="GN33" s="5"/>
      <c r="GO33" s="5"/>
      <c r="GP33" s="5"/>
      <c r="GQ33" s="5"/>
      <c r="GR33" s="62"/>
      <c r="GS33" s="62"/>
      <c r="GT33" s="62"/>
      <c r="GU33" s="62"/>
      <c r="GV33" s="62"/>
      <c r="GW33" s="62"/>
      <c r="GX33" s="62"/>
      <c r="GY33" s="62"/>
      <c r="GZ33" s="62"/>
      <c r="HA33" s="62"/>
      <c r="HB33" s="62"/>
      <c r="HC33" s="62"/>
      <c r="HD33" s="62"/>
      <c r="HE33" s="62"/>
      <c r="HF33" s="5"/>
      <c r="HG33" s="5"/>
      <c r="HH33" s="5"/>
      <c r="HI33" s="5"/>
      <c r="HJ33" s="5"/>
      <c r="HK33" s="5"/>
      <c r="HL33" s="5"/>
      <c r="HM33" s="5"/>
      <c r="HN33" s="5"/>
      <c r="HO33" s="5"/>
      <c r="HP33" s="5"/>
      <c r="HQ33" s="5"/>
      <c r="HR33" s="5"/>
      <c r="HS33" s="5"/>
      <c r="HT33" s="62"/>
      <c r="HU33" s="62"/>
      <c r="HV33" s="62"/>
      <c r="HW33" s="62"/>
      <c r="HX33" s="62"/>
      <c r="HY33" s="62"/>
      <c r="HZ33" s="62"/>
      <c r="IA33" s="62"/>
      <c r="IB33" s="62"/>
      <c r="IC33" s="62"/>
      <c r="ID33" s="62"/>
      <c r="IE33" s="62"/>
      <c r="IF33" s="62"/>
      <c r="IG33" s="62"/>
      <c r="IH33" s="5"/>
      <c r="II33" s="5"/>
      <c r="IJ33" s="5"/>
      <c r="IK33" s="5"/>
      <c r="IL33" s="5"/>
      <c r="IM33" s="5"/>
      <c r="IN33" s="5"/>
      <c r="IO33" s="5"/>
      <c r="IP33" s="5"/>
      <c r="IQ33" s="5"/>
      <c r="IR33" s="5"/>
      <c r="IS33" s="5"/>
      <c r="IT33" s="5"/>
      <c r="IU33" s="5"/>
      <c r="IV33" s="62"/>
      <c r="IW33" s="62"/>
      <c r="IX33" s="62"/>
      <c r="IY33" s="62"/>
      <c r="IZ33" s="62"/>
      <c r="JA33" s="62"/>
      <c r="JB33" s="62"/>
      <c r="JC33" s="62"/>
      <c r="JD33" s="62"/>
      <c r="JE33" s="62"/>
      <c r="JF33" s="62"/>
      <c r="JG33" s="62"/>
      <c r="JH33" s="62"/>
      <c r="JI33" s="62"/>
      <c r="JJ33" s="5"/>
      <c r="JK33" s="5"/>
      <c r="JL33" s="5"/>
      <c r="JM33" s="5"/>
      <c r="JN33" s="5"/>
      <c r="JO33" s="5"/>
      <c r="JP33" s="5"/>
      <c r="JQ33" s="5"/>
      <c r="JR33" s="5"/>
      <c r="JS33" s="5"/>
      <c r="JT33" s="5"/>
      <c r="JU33" s="5"/>
      <c r="JV33" s="5"/>
      <c r="JW33" s="5"/>
      <c r="JX33" s="62"/>
      <c r="JY33" s="62"/>
      <c r="JZ33" s="62"/>
      <c r="KA33" s="62"/>
      <c r="KB33" s="62"/>
      <c r="KC33" s="62"/>
      <c r="KD33" s="62"/>
      <c r="KE33" s="62"/>
      <c r="KF33" s="62"/>
      <c r="KG33" s="62"/>
      <c r="KH33" s="62"/>
      <c r="KI33" s="62"/>
      <c r="KJ33" s="62"/>
      <c r="KK33" s="62"/>
    </row>
    <row r="34" spans="1:297" x14ac:dyDescent="0.35">
      <c r="A34" s="131">
        <v>30</v>
      </c>
      <c r="B34" s="170">
        <f>'BVEM Scorecard'!B33</f>
        <v>0</v>
      </c>
      <c r="C34" s="170">
        <f>'BVEM Scorecard'!C33</f>
        <v>0</v>
      </c>
      <c r="D34" s="152">
        <v>35</v>
      </c>
      <c r="E34" s="72" t="str">
        <f>'BVEM Scorecard'!F33</f>
        <v>Wind</v>
      </c>
      <c r="F34" s="96"/>
      <c r="G34" s="96"/>
      <c r="H34" s="96"/>
      <c r="I34" s="96"/>
      <c r="J34" s="62"/>
      <c r="K34" s="62"/>
      <c r="L34" s="62"/>
      <c r="M34" s="62"/>
      <c r="N34" s="62"/>
      <c r="O34" s="62"/>
      <c r="P34" s="62"/>
      <c r="Q34" s="95"/>
      <c r="R34" s="5"/>
      <c r="S34" s="5"/>
      <c r="T34" s="5"/>
      <c r="U34" s="5"/>
      <c r="V34" s="5"/>
      <c r="W34" s="5"/>
      <c r="X34" s="5"/>
      <c r="Y34" s="5"/>
      <c r="Z34" s="5"/>
      <c r="AA34" s="5"/>
      <c r="AB34" s="5"/>
      <c r="AC34" s="5"/>
      <c r="AD34" s="5"/>
      <c r="AE34" s="5"/>
      <c r="AF34" s="62"/>
      <c r="AG34" s="62"/>
      <c r="AH34" s="62"/>
      <c r="AI34" s="62"/>
      <c r="AJ34" s="62"/>
      <c r="AK34" s="62"/>
      <c r="AL34" s="62"/>
      <c r="AM34" s="62"/>
      <c r="AN34" s="62"/>
      <c r="AO34" s="62"/>
      <c r="AP34" s="62"/>
      <c r="AQ34" s="62"/>
      <c r="AR34" s="62"/>
      <c r="AS34" s="62"/>
      <c r="AT34" s="5"/>
      <c r="AU34" s="5"/>
      <c r="AV34" s="5"/>
      <c r="AW34" s="5"/>
      <c r="AX34" s="5"/>
      <c r="AY34" s="5"/>
      <c r="AZ34" s="5"/>
      <c r="BA34" s="5"/>
      <c r="BB34" s="5"/>
      <c r="BC34" s="5"/>
      <c r="BD34" s="5"/>
      <c r="BE34" s="5"/>
      <c r="BF34" s="5"/>
      <c r="BG34" s="5"/>
      <c r="BH34" s="62"/>
      <c r="BI34" s="62"/>
      <c r="BJ34" s="62"/>
      <c r="BK34" s="62"/>
      <c r="BL34" s="62"/>
      <c r="BM34" s="62"/>
      <c r="BN34" s="62"/>
      <c r="BO34" s="62"/>
      <c r="BP34" s="62"/>
      <c r="BQ34" s="62"/>
      <c r="BR34" s="62"/>
      <c r="BS34" s="62"/>
      <c r="BT34" s="62"/>
      <c r="BU34" s="62"/>
      <c r="BV34" s="5"/>
      <c r="BW34" s="5"/>
      <c r="BX34" s="5"/>
      <c r="BY34" s="5"/>
      <c r="BZ34" s="5"/>
      <c r="CA34" s="5"/>
      <c r="CB34" s="5"/>
      <c r="CC34" s="5"/>
      <c r="CD34" s="5"/>
      <c r="CE34" s="5"/>
      <c r="CF34" s="5"/>
      <c r="CG34" s="5"/>
      <c r="CH34" s="5"/>
      <c r="CI34" s="5"/>
      <c r="CJ34" s="62"/>
      <c r="CK34" s="62"/>
      <c r="CL34" s="62"/>
      <c r="CM34" s="62"/>
      <c r="CN34" s="62"/>
      <c r="CO34" s="62"/>
      <c r="CP34" s="62"/>
      <c r="CQ34" s="62"/>
      <c r="CR34" s="62"/>
      <c r="CS34" s="62"/>
      <c r="CT34" s="62"/>
      <c r="CU34" s="62"/>
      <c r="CV34" s="62"/>
      <c r="CW34" s="62"/>
      <c r="CX34" s="5"/>
      <c r="CY34" s="5"/>
      <c r="CZ34" s="5"/>
      <c r="DA34" s="5"/>
      <c r="DB34" s="5"/>
      <c r="DC34" s="5"/>
      <c r="DD34" s="5"/>
      <c r="DE34" s="5"/>
      <c r="DF34" s="5"/>
      <c r="DG34" s="5"/>
      <c r="DH34" s="5"/>
      <c r="DI34" s="5"/>
      <c r="DJ34" s="5"/>
      <c r="DK34" s="5"/>
      <c r="DL34" s="62"/>
      <c r="DM34" s="62"/>
      <c r="DN34" s="62"/>
      <c r="DO34" s="62"/>
      <c r="DP34" s="62"/>
      <c r="DQ34" s="62"/>
      <c r="DR34" s="62"/>
      <c r="DS34" s="62"/>
      <c r="DT34" s="62"/>
      <c r="DU34" s="62"/>
      <c r="DV34" s="62"/>
      <c r="DW34" s="62"/>
      <c r="DX34" s="62"/>
      <c r="DY34" s="62"/>
      <c r="DZ34" s="5"/>
      <c r="EA34" s="5"/>
      <c r="EB34" s="5"/>
      <c r="EC34" s="5"/>
      <c r="ED34" s="5"/>
      <c r="EE34" s="5"/>
      <c r="EF34" s="5"/>
      <c r="EG34" s="5"/>
      <c r="EH34" s="5"/>
      <c r="EI34" s="5"/>
      <c r="EJ34" s="5"/>
      <c r="EK34" s="5"/>
      <c r="EL34" s="5"/>
      <c r="EM34" s="5"/>
      <c r="EN34" s="62"/>
      <c r="EO34" s="62"/>
      <c r="EP34" s="62"/>
      <c r="EQ34" s="62"/>
      <c r="ER34" s="62"/>
      <c r="ES34" s="62"/>
      <c r="ET34" s="62"/>
      <c r="EU34" s="62"/>
      <c r="EV34" s="62"/>
      <c r="EW34" s="62"/>
      <c r="EX34" s="62"/>
      <c r="EY34" s="62"/>
      <c r="EZ34" s="62"/>
      <c r="FA34" s="62"/>
      <c r="FB34" s="5"/>
      <c r="FC34" s="5"/>
      <c r="FD34" s="5"/>
      <c r="FE34" s="5"/>
      <c r="FF34" s="5"/>
      <c r="FG34" s="5"/>
      <c r="FH34" s="5"/>
      <c r="FI34" s="5"/>
      <c r="FJ34" s="5"/>
      <c r="FK34" s="5"/>
      <c r="FL34" s="5"/>
      <c r="FM34" s="5"/>
      <c r="FN34" s="5"/>
      <c r="FO34" s="5"/>
      <c r="FP34" s="62"/>
      <c r="FQ34" s="62"/>
      <c r="FR34" s="62"/>
      <c r="FS34" s="62"/>
      <c r="FT34" s="62"/>
      <c r="FU34" s="62"/>
      <c r="FV34" s="62"/>
      <c r="FW34" s="62"/>
      <c r="FX34" s="62"/>
      <c r="FY34" s="62"/>
      <c r="FZ34" s="62"/>
      <c r="GA34" s="62"/>
      <c r="GB34" s="62"/>
      <c r="GC34" s="62"/>
      <c r="GD34" s="5"/>
      <c r="GE34" s="5"/>
      <c r="GF34" s="5"/>
      <c r="GG34" s="5"/>
      <c r="GH34" s="5"/>
      <c r="GI34" s="5"/>
      <c r="GJ34" s="5"/>
      <c r="GK34" s="5"/>
      <c r="GL34" s="5"/>
      <c r="GM34" s="5"/>
      <c r="GN34" s="5"/>
      <c r="GO34" s="5"/>
      <c r="GP34" s="5"/>
      <c r="GQ34" s="5"/>
      <c r="GR34" s="62"/>
      <c r="GS34" s="62"/>
      <c r="GT34" s="62"/>
      <c r="GU34" s="62"/>
      <c r="GV34" s="62"/>
      <c r="GW34" s="62"/>
      <c r="GX34" s="62"/>
      <c r="GY34" s="62"/>
      <c r="GZ34" s="62"/>
      <c r="HA34" s="62"/>
      <c r="HB34" s="62"/>
      <c r="HC34" s="62"/>
      <c r="HD34" s="62"/>
      <c r="HE34" s="62"/>
      <c r="HF34" s="5"/>
      <c r="HG34" s="5"/>
      <c r="HH34" s="5"/>
      <c r="HI34" s="5"/>
      <c r="HJ34" s="5"/>
      <c r="HK34" s="5"/>
      <c r="HL34" s="5"/>
      <c r="HM34" s="5"/>
      <c r="HN34" s="5"/>
      <c r="HO34" s="5"/>
      <c r="HP34" s="5"/>
      <c r="HQ34" s="5"/>
      <c r="HR34" s="5"/>
      <c r="HS34" s="5"/>
      <c r="HT34" s="62"/>
      <c r="HU34" s="62"/>
      <c r="HV34" s="62"/>
      <c r="HW34" s="62"/>
      <c r="HX34" s="62"/>
      <c r="HY34" s="62"/>
      <c r="HZ34" s="62"/>
      <c r="IA34" s="62"/>
      <c r="IB34" s="62"/>
      <c r="IC34" s="62"/>
      <c r="ID34" s="62"/>
      <c r="IE34" s="62"/>
      <c r="IF34" s="62"/>
      <c r="IG34" s="62"/>
      <c r="IH34" s="5"/>
      <c r="II34" s="5"/>
      <c r="IJ34" s="5"/>
      <c r="IK34" s="5"/>
      <c r="IL34" s="5"/>
      <c r="IM34" s="5"/>
      <c r="IN34" s="5"/>
      <c r="IO34" s="5"/>
      <c r="IP34" s="5"/>
      <c r="IQ34" s="5"/>
      <c r="IR34" s="5"/>
      <c r="IS34" s="5"/>
      <c r="IT34" s="5"/>
      <c r="IU34" s="5"/>
      <c r="IV34" s="62"/>
      <c r="IW34" s="62"/>
      <c r="IX34" s="62"/>
      <c r="IY34" s="62"/>
      <c r="IZ34" s="62"/>
      <c r="JA34" s="62"/>
      <c r="JB34" s="62"/>
      <c r="JC34" s="62"/>
      <c r="JD34" s="62"/>
      <c r="JE34" s="62"/>
      <c r="JF34" s="62"/>
      <c r="JG34" s="62"/>
      <c r="JH34" s="62"/>
      <c r="JI34" s="62"/>
      <c r="JJ34" s="5"/>
      <c r="JK34" s="5"/>
      <c r="JL34" s="5"/>
      <c r="JM34" s="5"/>
      <c r="JN34" s="5"/>
      <c r="JO34" s="5"/>
      <c r="JP34" s="5"/>
      <c r="JQ34" s="5"/>
      <c r="JR34" s="5"/>
      <c r="JS34" s="5"/>
      <c r="JT34" s="5"/>
      <c r="JU34" s="5"/>
      <c r="JV34" s="5"/>
      <c r="JW34" s="5"/>
      <c r="JX34" s="62"/>
      <c r="JY34" s="62"/>
      <c r="JZ34" s="62"/>
      <c r="KA34" s="62"/>
      <c r="KB34" s="62"/>
      <c r="KC34" s="62"/>
      <c r="KD34" s="62"/>
      <c r="KE34" s="62"/>
      <c r="KF34" s="62"/>
      <c r="KG34" s="62"/>
      <c r="KH34" s="62"/>
      <c r="KI34" s="62"/>
      <c r="KJ34" s="62"/>
      <c r="KK34" s="62"/>
    </row>
    <row r="35" spans="1:297" x14ac:dyDescent="0.35">
      <c r="A35" s="131">
        <v>31</v>
      </c>
      <c r="B35" s="170">
        <f>'BVEM Scorecard'!B34</f>
        <v>0</v>
      </c>
      <c r="C35" s="170">
        <f>'BVEM Scorecard'!C34</f>
        <v>0</v>
      </c>
      <c r="D35" s="152">
        <v>93</v>
      </c>
      <c r="E35" s="72" t="str">
        <f>'BVEM Scorecard'!F34</f>
        <v>Wind</v>
      </c>
      <c r="F35" s="96"/>
      <c r="G35" s="96"/>
      <c r="H35" s="96"/>
      <c r="I35" s="96"/>
      <c r="J35" s="62"/>
      <c r="K35" s="62"/>
      <c r="L35" s="62"/>
      <c r="M35" s="62"/>
      <c r="N35" s="62"/>
      <c r="O35" s="62"/>
      <c r="P35" s="62"/>
      <c r="Q35" s="95"/>
      <c r="R35" s="5"/>
      <c r="S35" s="5"/>
      <c r="T35" s="5"/>
      <c r="U35" s="5"/>
      <c r="V35" s="5"/>
      <c r="W35" s="5"/>
      <c r="X35" s="5"/>
      <c r="Y35" s="5"/>
      <c r="Z35" s="5"/>
      <c r="AA35" s="5"/>
      <c r="AB35" s="5"/>
      <c r="AC35" s="5"/>
      <c r="AD35" s="5"/>
      <c r="AE35" s="5"/>
      <c r="AF35" s="62"/>
      <c r="AG35" s="62"/>
      <c r="AH35" s="62"/>
      <c r="AI35" s="62"/>
      <c r="AJ35" s="62"/>
      <c r="AK35" s="62"/>
      <c r="AL35" s="62"/>
      <c r="AM35" s="62"/>
      <c r="AN35" s="62"/>
      <c r="AO35" s="62"/>
      <c r="AP35" s="62"/>
      <c r="AQ35" s="62"/>
      <c r="AR35" s="140"/>
      <c r="AS35" s="140"/>
      <c r="AT35" s="5"/>
      <c r="AU35" s="5"/>
      <c r="AV35" s="5"/>
      <c r="AW35" s="5"/>
      <c r="AX35" s="5"/>
      <c r="AY35" s="5"/>
      <c r="AZ35" s="5"/>
      <c r="BA35" s="5"/>
      <c r="BB35" s="5"/>
      <c r="BC35" s="5"/>
      <c r="BD35" s="5"/>
      <c r="BE35" s="5"/>
      <c r="BF35" s="5"/>
      <c r="BG35" s="5"/>
      <c r="BH35" s="62"/>
      <c r="BI35" s="62"/>
      <c r="BJ35" s="62"/>
      <c r="BK35" s="62"/>
      <c r="BL35" s="62"/>
      <c r="BM35" s="62"/>
      <c r="BN35" s="62"/>
      <c r="BO35" s="62"/>
      <c r="BP35" s="62"/>
      <c r="BQ35" s="62"/>
      <c r="BR35" s="62"/>
      <c r="BS35" s="62"/>
      <c r="BT35" s="62"/>
      <c r="BU35" s="62"/>
      <c r="BV35" s="5"/>
      <c r="BW35" s="5"/>
      <c r="BX35" s="5"/>
      <c r="BY35" s="5"/>
      <c r="BZ35" s="5"/>
      <c r="CA35" s="5"/>
      <c r="CB35" s="5"/>
      <c r="CC35" s="5"/>
      <c r="CD35" s="5"/>
      <c r="CE35" s="5"/>
      <c r="CF35" s="5"/>
      <c r="CG35" s="5"/>
      <c r="CH35" s="5"/>
      <c r="CI35" s="5"/>
      <c r="CJ35" s="62"/>
      <c r="CK35" s="62"/>
      <c r="CL35" s="62"/>
      <c r="CM35" s="62"/>
      <c r="CN35" s="62"/>
      <c r="CO35" s="62"/>
      <c r="CP35" s="62"/>
      <c r="CQ35" s="62"/>
      <c r="CR35" s="62"/>
      <c r="CS35" s="62"/>
      <c r="CT35" s="62"/>
      <c r="CU35" s="62"/>
      <c r="CV35" s="62"/>
      <c r="CW35" s="62"/>
      <c r="CX35" s="5"/>
      <c r="CY35" s="5"/>
      <c r="CZ35" s="5"/>
      <c r="DA35" s="5"/>
      <c r="DB35" s="5"/>
      <c r="DC35" s="5"/>
      <c r="DD35" s="5"/>
      <c r="DE35" s="5"/>
      <c r="DF35" s="5"/>
      <c r="DG35" s="5"/>
      <c r="DH35" s="5"/>
      <c r="DI35" s="5"/>
      <c r="DJ35" s="5"/>
      <c r="DK35" s="5"/>
      <c r="DL35" s="62"/>
      <c r="DM35" s="62"/>
      <c r="DN35" s="62"/>
      <c r="DO35" s="62"/>
      <c r="DP35" s="62"/>
      <c r="DQ35" s="62"/>
      <c r="DR35" s="62"/>
      <c r="DS35" s="62"/>
      <c r="DT35" s="62"/>
      <c r="DU35" s="62"/>
      <c r="DV35" s="62"/>
      <c r="DW35" s="62"/>
      <c r="DX35" s="62"/>
      <c r="DY35" s="62"/>
      <c r="DZ35" s="5"/>
      <c r="EA35" s="5"/>
      <c r="EB35" s="5"/>
      <c r="EC35" s="5"/>
      <c r="ED35" s="5"/>
      <c r="EE35" s="5"/>
      <c r="EF35" s="5"/>
      <c r="EG35" s="5"/>
      <c r="EH35" s="5"/>
      <c r="EI35" s="5"/>
      <c r="EJ35" s="5"/>
      <c r="EK35" s="5"/>
      <c r="EL35" s="5"/>
      <c r="EM35" s="5"/>
      <c r="EN35" s="62"/>
      <c r="EO35" s="62"/>
      <c r="EP35" s="62"/>
      <c r="EQ35" s="62"/>
      <c r="ER35" s="62"/>
      <c r="ES35" s="62"/>
      <c r="ET35" s="62"/>
      <c r="EU35" s="62"/>
      <c r="EV35" s="62"/>
      <c r="EW35" s="62"/>
      <c r="EX35" s="62"/>
      <c r="EY35" s="62"/>
      <c r="EZ35" s="140"/>
      <c r="FA35" s="140"/>
      <c r="FB35" s="5"/>
      <c r="FC35" s="5"/>
      <c r="FD35" s="5"/>
      <c r="FE35" s="5"/>
      <c r="FF35" s="5"/>
      <c r="FG35" s="5"/>
      <c r="FH35" s="5"/>
      <c r="FI35" s="5"/>
      <c r="FJ35" s="5"/>
      <c r="FK35" s="5"/>
      <c r="FL35" s="5"/>
      <c r="FM35" s="5"/>
      <c r="FN35" s="5"/>
      <c r="FO35" s="5"/>
      <c r="FP35" s="62"/>
      <c r="FQ35" s="62"/>
      <c r="FR35" s="62"/>
      <c r="FS35" s="62"/>
      <c r="FT35" s="62"/>
      <c r="FU35" s="62"/>
      <c r="FV35" s="62"/>
      <c r="FW35" s="62"/>
      <c r="FX35" s="62"/>
      <c r="FY35" s="62"/>
      <c r="FZ35" s="62"/>
      <c r="GA35" s="62"/>
      <c r="GB35" s="62"/>
      <c r="GC35" s="62"/>
      <c r="GD35" s="5"/>
      <c r="GE35" s="5"/>
      <c r="GF35" s="5"/>
      <c r="GG35" s="5"/>
      <c r="GH35" s="5"/>
      <c r="GI35" s="5"/>
      <c r="GJ35" s="5"/>
      <c r="GK35" s="5"/>
      <c r="GL35" s="5"/>
      <c r="GM35" s="5"/>
      <c r="GN35" s="5"/>
      <c r="GO35" s="5"/>
      <c r="GP35" s="5"/>
      <c r="GQ35" s="5"/>
      <c r="GR35" s="62"/>
      <c r="GS35" s="62"/>
      <c r="GT35" s="62"/>
      <c r="GU35" s="62"/>
      <c r="GV35" s="62"/>
      <c r="GW35" s="62"/>
      <c r="GX35" s="62"/>
      <c r="GY35" s="62"/>
      <c r="GZ35" s="62"/>
      <c r="HA35" s="62"/>
      <c r="HB35" s="62"/>
      <c r="HC35" s="62"/>
      <c r="HD35" s="62"/>
      <c r="HE35" s="62"/>
      <c r="HF35" s="5"/>
      <c r="HG35" s="5"/>
      <c r="HH35" s="5"/>
      <c r="HI35" s="5"/>
      <c r="HJ35" s="5"/>
      <c r="HK35" s="5"/>
      <c r="HL35" s="5"/>
      <c r="HM35" s="5"/>
      <c r="HN35" s="5"/>
      <c r="HO35" s="5"/>
      <c r="HP35" s="5"/>
      <c r="HQ35" s="5"/>
      <c r="HR35" s="5"/>
      <c r="HS35" s="5"/>
      <c r="HT35" s="62"/>
      <c r="HU35" s="62"/>
      <c r="HV35" s="62"/>
      <c r="HW35" s="62"/>
      <c r="HX35" s="62"/>
      <c r="HY35" s="62"/>
      <c r="HZ35" s="62"/>
      <c r="IA35" s="62"/>
      <c r="IB35" s="62"/>
      <c r="IC35" s="62"/>
      <c r="ID35" s="62"/>
      <c r="IE35" s="62"/>
      <c r="IF35" s="62"/>
      <c r="IG35" s="62"/>
      <c r="IH35" s="5"/>
      <c r="II35" s="5"/>
      <c r="IJ35" s="5"/>
      <c r="IK35" s="5"/>
      <c r="IL35" s="5"/>
      <c r="IM35" s="5"/>
      <c r="IN35" s="5"/>
      <c r="IO35" s="5"/>
      <c r="IP35" s="5"/>
      <c r="IQ35" s="5"/>
      <c r="IR35" s="5"/>
      <c r="IS35" s="5"/>
      <c r="IT35" s="5"/>
      <c r="IU35" s="5"/>
      <c r="IV35" s="62"/>
      <c r="IW35" s="62"/>
      <c r="IX35" s="62"/>
      <c r="IY35" s="62"/>
      <c r="IZ35" s="62"/>
      <c r="JA35" s="62"/>
      <c r="JB35" s="62"/>
      <c r="JC35" s="62"/>
      <c r="JD35" s="62"/>
      <c r="JE35" s="62"/>
      <c r="JF35" s="62"/>
      <c r="JG35" s="62"/>
      <c r="JH35" s="62"/>
      <c r="JI35" s="62"/>
      <c r="JJ35" s="5"/>
      <c r="JK35" s="5"/>
      <c r="JL35" s="5"/>
      <c r="JM35" s="5"/>
      <c r="JN35" s="5"/>
      <c r="JO35" s="5"/>
      <c r="JP35" s="5"/>
      <c r="JQ35" s="5"/>
      <c r="JR35" s="5"/>
      <c r="JS35" s="5"/>
      <c r="JT35" s="5"/>
      <c r="JU35" s="5"/>
      <c r="JV35" s="5"/>
      <c r="JW35" s="5"/>
      <c r="JX35" s="62"/>
      <c r="JY35" s="62"/>
      <c r="JZ35" s="62"/>
      <c r="KA35" s="62"/>
      <c r="KB35" s="62"/>
      <c r="KC35" s="62"/>
      <c r="KD35" s="62"/>
      <c r="KE35" s="62"/>
      <c r="KF35" s="62"/>
      <c r="KG35" s="62"/>
      <c r="KH35" s="62"/>
      <c r="KI35" s="62"/>
      <c r="KJ35" s="62"/>
      <c r="KK35" s="62"/>
    </row>
    <row r="36" spans="1:297" x14ac:dyDescent="0.35">
      <c r="A36" s="131">
        <v>32</v>
      </c>
      <c r="B36" s="170">
        <f>'BVEM Scorecard'!B35</f>
        <v>0</v>
      </c>
      <c r="C36" s="170">
        <f>'BVEM Scorecard'!C35</f>
        <v>0</v>
      </c>
      <c r="D36" s="152">
        <v>116</v>
      </c>
      <c r="E36" s="72" t="str">
        <f>'BVEM Scorecard'!F35</f>
        <v>Wind</v>
      </c>
      <c r="F36" s="96"/>
      <c r="G36" s="96"/>
      <c r="H36" s="96"/>
      <c r="I36" s="96"/>
      <c r="J36" s="62"/>
      <c r="K36" s="62"/>
      <c r="L36" s="62"/>
      <c r="M36" s="62"/>
      <c r="N36" s="62"/>
      <c r="O36" s="62"/>
      <c r="P36" s="62"/>
      <c r="Q36" s="95"/>
      <c r="R36" s="5"/>
      <c r="S36" s="5"/>
      <c r="T36" s="5"/>
      <c r="U36" s="5"/>
      <c r="V36" s="5"/>
      <c r="W36" s="5"/>
      <c r="X36" s="5"/>
      <c r="Y36" s="5"/>
      <c r="Z36" s="5"/>
      <c r="AA36" s="5"/>
      <c r="AB36" s="5"/>
      <c r="AC36" s="5"/>
      <c r="AD36" s="5"/>
      <c r="AE36" s="5"/>
      <c r="AF36" s="62"/>
      <c r="AG36" s="62"/>
      <c r="AH36" s="62"/>
      <c r="AI36" s="62"/>
      <c r="AJ36" s="62"/>
      <c r="AK36" s="62"/>
      <c r="AL36" s="62"/>
      <c r="AM36" s="62"/>
      <c r="AN36" s="62"/>
      <c r="AO36" s="62"/>
      <c r="AP36" s="62"/>
      <c r="AQ36" s="62"/>
      <c r="AR36" s="62"/>
      <c r="AS36" s="62"/>
      <c r="AT36" s="5"/>
      <c r="AU36" s="5"/>
      <c r="AV36" s="5"/>
      <c r="AW36" s="5"/>
      <c r="AX36" s="5"/>
      <c r="AY36" s="5"/>
      <c r="AZ36" s="5"/>
      <c r="BA36" s="5"/>
      <c r="BB36" s="5"/>
      <c r="BC36" s="5"/>
      <c r="BD36" s="5"/>
      <c r="BE36" s="5"/>
      <c r="BF36" s="5"/>
      <c r="BG36" s="5"/>
      <c r="BH36" s="62"/>
      <c r="BI36" s="62"/>
      <c r="BJ36" s="62"/>
      <c r="BK36" s="62"/>
      <c r="BL36" s="62"/>
      <c r="BM36" s="62"/>
      <c r="BN36" s="62"/>
      <c r="BO36" s="62"/>
      <c r="BP36" s="62"/>
      <c r="BQ36" s="62"/>
      <c r="BR36" s="62"/>
      <c r="BS36" s="62"/>
      <c r="BT36" s="62"/>
      <c r="BU36" s="62"/>
      <c r="BV36" s="5"/>
      <c r="BW36" s="5"/>
      <c r="BX36" s="5"/>
      <c r="BY36" s="5"/>
      <c r="BZ36" s="5"/>
      <c r="CA36" s="5"/>
      <c r="CB36" s="5"/>
      <c r="CC36" s="5"/>
      <c r="CD36" s="5"/>
      <c r="CE36" s="5"/>
      <c r="CF36" s="5"/>
      <c r="CG36" s="5"/>
      <c r="CH36" s="5"/>
      <c r="CI36" s="5"/>
      <c r="CJ36" s="62"/>
      <c r="CK36" s="62"/>
      <c r="CL36" s="62"/>
      <c r="CM36" s="62"/>
      <c r="CN36" s="62"/>
      <c r="CO36" s="62"/>
      <c r="CP36" s="62"/>
      <c r="CQ36" s="62"/>
      <c r="CR36" s="62"/>
      <c r="CS36" s="62"/>
      <c r="CT36" s="62"/>
      <c r="CU36" s="62"/>
      <c r="CV36" s="62"/>
      <c r="CW36" s="62"/>
      <c r="CX36" s="5"/>
      <c r="CY36" s="5"/>
      <c r="CZ36" s="5"/>
      <c r="DA36" s="5"/>
      <c r="DB36" s="5"/>
      <c r="DC36" s="5"/>
      <c r="DD36" s="5"/>
      <c r="DE36" s="5"/>
      <c r="DF36" s="5"/>
      <c r="DG36" s="5"/>
      <c r="DH36" s="5"/>
      <c r="DI36" s="5"/>
      <c r="DJ36" s="5"/>
      <c r="DK36" s="5"/>
      <c r="DL36" s="62"/>
      <c r="DM36" s="62"/>
      <c r="DN36" s="62"/>
      <c r="DO36" s="62"/>
      <c r="DP36" s="62"/>
      <c r="DQ36" s="62"/>
      <c r="DR36" s="62"/>
      <c r="DS36" s="62"/>
      <c r="DT36" s="62"/>
      <c r="DU36" s="62"/>
      <c r="DV36" s="62"/>
      <c r="DW36" s="62"/>
      <c r="DX36" s="62"/>
      <c r="DY36" s="62"/>
      <c r="DZ36" s="5"/>
      <c r="EA36" s="5"/>
      <c r="EB36" s="5"/>
      <c r="EC36" s="5"/>
      <c r="ED36" s="5"/>
      <c r="EE36" s="5"/>
      <c r="EF36" s="5"/>
      <c r="EG36" s="5"/>
      <c r="EH36" s="5"/>
      <c r="EI36" s="5"/>
      <c r="EJ36" s="5"/>
      <c r="EK36" s="5"/>
      <c r="EL36" s="5"/>
      <c r="EM36" s="5"/>
      <c r="EN36" s="62"/>
      <c r="EO36" s="62"/>
      <c r="EP36" s="62"/>
      <c r="EQ36" s="62"/>
      <c r="ER36" s="62"/>
      <c r="ES36" s="62"/>
      <c r="ET36" s="62"/>
      <c r="EU36" s="62"/>
      <c r="EV36" s="62"/>
      <c r="EW36" s="62"/>
      <c r="EX36" s="62"/>
      <c r="EY36" s="62"/>
      <c r="EZ36" s="62"/>
      <c r="FA36" s="62"/>
      <c r="FB36" s="5"/>
      <c r="FC36" s="5"/>
      <c r="FD36" s="5"/>
      <c r="FE36" s="5"/>
      <c r="FF36" s="5"/>
      <c r="FG36" s="5"/>
      <c r="FH36" s="5"/>
      <c r="FI36" s="5"/>
      <c r="FJ36" s="5"/>
      <c r="FK36" s="5"/>
      <c r="FL36" s="5"/>
      <c r="FM36" s="5"/>
      <c r="FN36" s="5"/>
      <c r="FO36" s="5"/>
      <c r="FP36" s="62"/>
      <c r="FQ36" s="62"/>
      <c r="FR36" s="62"/>
      <c r="FS36" s="62"/>
      <c r="FT36" s="62"/>
      <c r="FU36" s="62"/>
      <c r="FV36" s="62"/>
      <c r="FW36" s="62"/>
      <c r="FX36" s="62"/>
      <c r="FY36" s="62"/>
      <c r="FZ36" s="62"/>
      <c r="GA36" s="62"/>
      <c r="GB36" s="62"/>
      <c r="GC36" s="62"/>
      <c r="GD36" s="5"/>
      <c r="GE36" s="5"/>
      <c r="GF36" s="5"/>
      <c r="GG36" s="5"/>
      <c r="GH36" s="5"/>
      <c r="GI36" s="5"/>
      <c r="GJ36" s="5"/>
      <c r="GK36" s="5"/>
      <c r="GL36" s="5"/>
      <c r="GM36" s="5"/>
      <c r="GN36" s="5"/>
      <c r="GO36" s="5"/>
      <c r="GP36" s="5"/>
      <c r="GQ36" s="5"/>
      <c r="GR36" s="62"/>
      <c r="GS36" s="62"/>
      <c r="GT36" s="62"/>
      <c r="GU36" s="62"/>
      <c r="GV36" s="62"/>
      <c r="GW36" s="62"/>
      <c r="GX36" s="62"/>
      <c r="GY36" s="62"/>
      <c r="GZ36" s="62"/>
      <c r="HA36" s="62"/>
      <c r="HB36" s="62"/>
      <c r="HC36" s="62"/>
      <c r="HD36" s="62"/>
      <c r="HE36" s="62"/>
      <c r="HF36" s="5"/>
      <c r="HG36" s="5"/>
      <c r="HH36" s="5"/>
      <c r="HI36" s="5"/>
      <c r="HJ36" s="5"/>
      <c r="HK36" s="5"/>
      <c r="HL36" s="5"/>
      <c r="HM36" s="5"/>
      <c r="HN36" s="5"/>
      <c r="HO36" s="5"/>
      <c r="HP36" s="5"/>
      <c r="HQ36" s="5"/>
      <c r="HR36" s="5"/>
      <c r="HS36" s="5"/>
      <c r="HT36" s="62"/>
      <c r="HU36" s="62"/>
      <c r="HV36" s="62"/>
      <c r="HW36" s="62"/>
      <c r="HX36" s="62"/>
      <c r="HY36" s="62"/>
      <c r="HZ36" s="62"/>
      <c r="IA36" s="62"/>
      <c r="IB36" s="62"/>
      <c r="IC36" s="62"/>
      <c r="ID36" s="62"/>
      <c r="IE36" s="62"/>
      <c r="IF36" s="62"/>
      <c r="IG36" s="62"/>
      <c r="IH36" s="5"/>
      <c r="II36" s="5"/>
      <c r="IJ36" s="5"/>
      <c r="IK36" s="5"/>
      <c r="IL36" s="5"/>
      <c r="IM36" s="5"/>
      <c r="IN36" s="5"/>
      <c r="IO36" s="5"/>
      <c r="IP36" s="5"/>
      <c r="IQ36" s="5"/>
      <c r="IR36" s="5"/>
      <c r="IS36" s="5"/>
      <c r="IT36" s="5"/>
      <c r="IU36" s="5"/>
      <c r="IV36" s="62"/>
      <c r="IW36" s="62"/>
      <c r="IX36" s="62"/>
      <c r="IY36" s="62"/>
      <c r="IZ36" s="62"/>
      <c r="JA36" s="62"/>
      <c r="JB36" s="62"/>
      <c r="JC36" s="62"/>
      <c r="JD36" s="62"/>
      <c r="JE36" s="62"/>
      <c r="JF36" s="62"/>
      <c r="JG36" s="62"/>
      <c r="JH36" s="62"/>
      <c r="JI36" s="62"/>
      <c r="JJ36" s="5"/>
      <c r="JK36" s="5"/>
      <c r="JL36" s="5"/>
      <c r="JM36" s="5"/>
      <c r="JN36" s="5"/>
      <c r="JO36" s="5"/>
      <c r="JP36" s="5"/>
      <c r="JQ36" s="5"/>
      <c r="JR36" s="5"/>
      <c r="JS36" s="5"/>
      <c r="JT36" s="5"/>
      <c r="JU36" s="5"/>
      <c r="JV36" s="5"/>
      <c r="JW36" s="5"/>
      <c r="JX36" s="62"/>
      <c r="JY36" s="62"/>
      <c r="JZ36" s="62"/>
      <c r="KA36" s="62"/>
      <c r="KB36" s="62"/>
      <c r="KC36" s="62"/>
      <c r="KD36" s="62"/>
      <c r="KE36" s="62"/>
      <c r="KF36" s="62"/>
      <c r="KG36" s="62"/>
      <c r="KH36" s="62"/>
      <c r="KI36" s="62"/>
      <c r="KJ36" s="62"/>
      <c r="KK36" s="62"/>
    </row>
    <row r="37" spans="1:297" x14ac:dyDescent="0.35">
      <c r="A37" s="131">
        <v>33</v>
      </c>
      <c r="B37" s="170">
        <f>'BVEM Scorecard'!B36</f>
        <v>0</v>
      </c>
      <c r="C37" s="170">
        <f>'BVEM Scorecard'!C36</f>
        <v>0</v>
      </c>
      <c r="D37" s="152">
        <v>532</v>
      </c>
      <c r="E37" s="72" t="str">
        <f>'BVEM Scorecard'!F36</f>
        <v>Wind + Solar + Storage</v>
      </c>
      <c r="F37" s="96"/>
      <c r="G37" s="96"/>
      <c r="H37" s="96"/>
      <c r="I37" s="96"/>
      <c r="J37" s="62"/>
      <c r="K37" s="62"/>
      <c r="L37" s="62"/>
      <c r="M37" s="62"/>
      <c r="N37" s="62"/>
      <c r="O37" s="62"/>
      <c r="P37" s="62"/>
      <c r="Q37" s="95"/>
      <c r="R37" s="5"/>
      <c r="S37" s="5"/>
      <c r="T37" s="5"/>
      <c r="U37" s="5"/>
      <c r="V37" s="5"/>
      <c r="W37" s="5"/>
      <c r="X37" s="5"/>
      <c r="Y37" s="5"/>
      <c r="Z37" s="5"/>
      <c r="AA37" s="5"/>
      <c r="AB37" s="5"/>
      <c r="AC37" s="5"/>
      <c r="AD37" s="5"/>
      <c r="AE37" s="5"/>
      <c r="AF37" s="62"/>
      <c r="AG37" s="62"/>
      <c r="AH37" s="62"/>
      <c r="AI37" s="62"/>
      <c r="AJ37" s="62"/>
      <c r="AK37" s="62"/>
      <c r="AL37" s="62"/>
      <c r="AM37" s="62"/>
      <c r="AN37" s="62"/>
      <c r="AO37" s="62"/>
      <c r="AP37" s="62"/>
      <c r="AQ37" s="62"/>
      <c r="AR37" s="140"/>
      <c r="AS37" s="140"/>
      <c r="AT37" s="5"/>
      <c r="AU37" s="5"/>
      <c r="AV37" s="5"/>
      <c r="AW37" s="5"/>
      <c r="AX37" s="5"/>
      <c r="AY37" s="5"/>
      <c r="AZ37" s="5"/>
      <c r="BA37" s="5"/>
      <c r="BB37" s="5"/>
      <c r="BC37" s="5"/>
      <c r="BD37" s="5"/>
      <c r="BE37" s="5"/>
      <c r="BF37" s="5"/>
      <c r="BG37" s="5"/>
      <c r="BH37" s="62"/>
      <c r="BI37" s="62"/>
      <c r="BJ37" s="62"/>
      <c r="BK37" s="62"/>
      <c r="BL37" s="62"/>
      <c r="BM37" s="62"/>
      <c r="BN37" s="62"/>
      <c r="BO37" s="62"/>
      <c r="BP37" s="62"/>
      <c r="BQ37" s="62"/>
      <c r="BR37" s="62"/>
      <c r="BS37" s="62"/>
      <c r="BT37" s="62"/>
      <c r="BU37" s="62"/>
      <c r="BV37" s="5"/>
      <c r="BW37" s="5"/>
      <c r="BX37" s="5"/>
      <c r="BY37" s="5"/>
      <c r="BZ37" s="5"/>
      <c r="CA37" s="5"/>
      <c r="CB37" s="5"/>
      <c r="CC37" s="5"/>
      <c r="CD37" s="5"/>
      <c r="CE37" s="5"/>
      <c r="CF37" s="5"/>
      <c r="CG37" s="5"/>
      <c r="CH37" s="5"/>
      <c r="CI37" s="5"/>
      <c r="CJ37" s="62"/>
      <c r="CK37" s="62"/>
      <c r="CL37" s="62"/>
      <c r="CM37" s="62"/>
      <c r="CN37" s="62"/>
      <c r="CO37" s="62"/>
      <c r="CP37" s="62"/>
      <c r="CQ37" s="62"/>
      <c r="CR37" s="62"/>
      <c r="CS37" s="62"/>
      <c r="CT37" s="62"/>
      <c r="CU37" s="62"/>
      <c r="CV37" s="62"/>
      <c r="CW37" s="62"/>
      <c r="CX37" s="5"/>
      <c r="CY37" s="5"/>
      <c r="CZ37" s="5"/>
      <c r="DA37" s="5"/>
      <c r="DB37" s="5"/>
      <c r="DC37" s="5"/>
      <c r="DD37" s="5"/>
      <c r="DE37" s="5"/>
      <c r="DF37" s="5"/>
      <c r="DG37" s="5"/>
      <c r="DH37" s="5"/>
      <c r="DI37" s="5"/>
      <c r="DJ37" s="5"/>
      <c r="DK37" s="5"/>
      <c r="DL37" s="62"/>
      <c r="DM37" s="62"/>
      <c r="DN37" s="62"/>
      <c r="DO37" s="62"/>
      <c r="DP37" s="62"/>
      <c r="DQ37" s="62"/>
      <c r="DR37" s="62"/>
      <c r="DS37" s="62"/>
      <c r="DT37" s="62"/>
      <c r="DU37" s="62"/>
      <c r="DV37" s="62"/>
      <c r="DW37" s="62"/>
      <c r="DX37" s="62"/>
      <c r="DY37" s="62"/>
      <c r="DZ37" s="5"/>
      <c r="EA37" s="5"/>
      <c r="EB37" s="5"/>
      <c r="EC37" s="5"/>
      <c r="ED37" s="5"/>
      <c r="EE37" s="5"/>
      <c r="EF37" s="5"/>
      <c r="EG37" s="5"/>
      <c r="EH37" s="5"/>
      <c r="EI37" s="5"/>
      <c r="EJ37" s="5"/>
      <c r="EK37" s="5"/>
      <c r="EL37" s="5"/>
      <c r="EM37" s="5"/>
      <c r="EN37" s="62"/>
      <c r="EO37" s="62"/>
      <c r="EP37" s="62"/>
      <c r="EQ37" s="62"/>
      <c r="ER37" s="62"/>
      <c r="ES37" s="62"/>
      <c r="ET37" s="62"/>
      <c r="EU37" s="62"/>
      <c r="EV37" s="62"/>
      <c r="EW37" s="62"/>
      <c r="EX37" s="62"/>
      <c r="EY37" s="62"/>
      <c r="EZ37" s="140"/>
      <c r="FA37" s="140"/>
      <c r="FB37" s="5"/>
      <c r="FC37" s="5"/>
      <c r="FD37" s="5"/>
      <c r="FE37" s="5"/>
      <c r="FF37" s="5"/>
      <c r="FG37" s="5"/>
      <c r="FH37" s="5"/>
      <c r="FI37" s="5"/>
      <c r="FJ37" s="5"/>
      <c r="FK37" s="5"/>
      <c r="FL37" s="5"/>
      <c r="FM37" s="5"/>
      <c r="FN37" s="5"/>
      <c r="FO37" s="5"/>
      <c r="FP37" s="62"/>
      <c r="FQ37" s="62"/>
      <c r="FR37" s="62"/>
      <c r="FS37" s="62"/>
      <c r="FT37" s="62"/>
      <c r="FU37" s="62"/>
      <c r="FV37" s="62"/>
      <c r="FW37" s="62"/>
      <c r="FX37" s="62"/>
      <c r="FY37" s="62"/>
      <c r="FZ37" s="62"/>
      <c r="GA37" s="62"/>
      <c r="GB37" s="62"/>
      <c r="GC37" s="62"/>
      <c r="GD37" s="5"/>
      <c r="GE37" s="5"/>
      <c r="GF37" s="5"/>
      <c r="GG37" s="5"/>
      <c r="GH37" s="5"/>
      <c r="GI37" s="5"/>
      <c r="GJ37" s="5"/>
      <c r="GK37" s="5"/>
      <c r="GL37" s="5"/>
      <c r="GM37" s="5"/>
      <c r="GN37" s="5"/>
      <c r="GO37" s="5"/>
      <c r="GP37" s="5"/>
      <c r="GQ37" s="5"/>
      <c r="GR37" s="62"/>
      <c r="GS37" s="62"/>
      <c r="GT37" s="62"/>
      <c r="GU37" s="62"/>
      <c r="GV37" s="62"/>
      <c r="GW37" s="62"/>
      <c r="GX37" s="62"/>
      <c r="GY37" s="62"/>
      <c r="GZ37" s="62"/>
      <c r="HA37" s="62"/>
      <c r="HB37" s="62"/>
      <c r="HC37" s="62"/>
      <c r="HD37" s="62"/>
      <c r="HE37" s="62"/>
      <c r="HF37" s="5"/>
      <c r="HG37" s="5"/>
      <c r="HH37" s="5"/>
      <c r="HI37" s="5"/>
      <c r="HJ37" s="5"/>
      <c r="HK37" s="5"/>
      <c r="HL37" s="5"/>
      <c r="HM37" s="5"/>
      <c r="HN37" s="5"/>
      <c r="HO37" s="5"/>
      <c r="HP37" s="5"/>
      <c r="HQ37" s="5"/>
      <c r="HR37" s="5"/>
      <c r="HS37" s="5"/>
      <c r="HT37" s="62"/>
      <c r="HU37" s="62"/>
      <c r="HV37" s="62"/>
      <c r="HW37" s="62"/>
      <c r="HX37" s="62"/>
      <c r="HY37" s="62"/>
      <c r="HZ37" s="62"/>
      <c r="IA37" s="62"/>
      <c r="IB37" s="62"/>
      <c r="IC37" s="62"/>
      <c r="ID37" s="62"/>
      <c r="IE37" s="62"/>
      <c r="IF37" s="62"/>
      <c r="IG37" s="62"/>
      <c r="IH37" s="5"/>
      <c r="II37" s="5"/>
      <c r="IJ37" s="5"/>
      <c r="IK37" s="5"/>
      <c r="IL37" s="5"/>
      <c r="IM37" s="5"/>
      <c r="IN37" s="5"/>
      <c r="IO37" s="5"/>
      <c r="IP37" s="5"/>
      <c r="IQ37" s="5"/>
      <c r="IR37" s="5"/>
      <c r="IS37" s="5"/>
      <c r="IT37" s="5"/>
      <c r="IU37" s="5"/>
      <c r="IV37" s="62"/>
      <c r="IW37" s="62"/>
      <c r="IX37" s="62"/>
      <c r="IY37" s="62"/>
      <c r="IZ37" s="62"/>
      <c r="JA37" s="62"/>
      <c r="JB37" s="62"/>
      <c r="JC37" s="62"/>
      <c r="JD37" s="62"/>
      <c r="JE37" s="62"/>
      <c r="JF37" s="62"/>
      <c r="JG37" s="62"/>
      <c r="JH37" s="62"/>
      <c r="JI37" s="62"/>
      <c r="JJ37" s="5"/>
      <c r="JK37" s="5"/>
      <c r="JL37" s="5"/>
      <c r="JM37" s="5"/>
      <c r="JN37" s="5"/>
      <c r="JO37" s="5"/>
      <c r="JP37" s="5"/>
      <c r="JQ37" s="5"/>
      <c r="JR37" s="5"/>
      <c r="JS37" s="5"/>
      <c r="JT37" s="5"/>
      <c r="JU37" s="5"/>
      <c r="JV37" s="5"/>
      <c r="JW37" s="5"/>
      <c r="JX37" s="62"/>
      <c r="JY37" s="62"/>
      <c r="JZ37" s="62"/>
      <c r="KA37" s="62"/>
      <c r="KB37" s="62"/>
      <c r="KC37" s="62"/>
      <c r="KD37" s="62"/>
      <c r="KE37" s="62"/>
      <c r="KF37" s="62"/>
      <c r="KG37" s="62"/>
      <c r="KH37" s="62"/>
      <c r="KI37" s="62"/>
      <c r="KJ37" s="62"/>
      <c r="KK37" s="62"/>
    </row>
    <row r="38" spans="1:297" x14ac:dyDescent="0.35">
      <c r="A38" s="131">
        <v>34</v>
      </c>
      <c r="B38" s="170">
        <f>'BVEM Scorecard'!B37</f>
        <v>0</v>
      </c>
      <c r="C38" s="170">
        <f>'BVEM Scorecard'!C37</f>
        <v>0</v>
      </c>
      <c r="D38" s="152">
        <v>537</v>
      </c>
      <c r="E38" s="72" t="str">
        <f>'BVEM Scorecard'!F37</f>
        <v>Wind + Solar + Storage</v>
      </c>
      <c r="F38" s="96"/>
      <c r="G38" s="96"/>
      <c r="H38" s="96"/>
      <c r="I38" s="96"/>
      <c r="J38" s="62"/>
      <c r="K38" s="62"/>
      <c r="L38" s="62"/>
      <c r="M38" s="62"/>
      <c r="N38" s="62"/>
      <c r="O38" s="62"/>
      <c r="P38" s="62"/>
      <c r="Q38" s="95"/>
      <c r="R38" s="5"/>
      <c r="S38" s="5"/>
      <c r="T38" s="5"/>
      <c r="U38" s="5"/>
      <c r="V38" s="5"/>
      <c r="W38" s="5"/>
      <c r="X38" s="5"/>
      <c r="Y38" s="5"/>
      <c r="Z38" s="5"/>
      <c r="AA38" s="5"/>
      <c r="AB38" s="5"/>
      <c r="AC38" s="5"/>
      <c r="AD38" s="5"/>
      <c r="AE38" s="5"/>
      <c r="AF38" s="62"/>
      <c r="AG38" s="62"/>
      <c r="AH38" s="62"/>
      <c r="AI38" s="62"/>
      <c r="AJ38" s="62"/>
      <c r="AK38" s="62"/>
      <c r="AL38" s="62"/>
      <c r="AM38" s="62"/>
      <c r="AN38" s="62"/>
      <c r="AO38" s="62"/>
      <c r="AP38" s="62"/>
      <c r="AQ38" s="62"/>
      <c r="AR38" s="62"/>
      <c r="AS38" s="62"/>
      <c r="AT38" s="5"/>
      <c r="AU38" s="5"/>
      <c r="AV38" s="5"/>
      <c r="AW38" s="5"/>
      <c r="AX38" s="5"/>
      <c r="AY38" s="5"/>
      <c r="AZ38" s="5"/>
      <c r="BA38" s="5"/>
      <c r="BB38" s="5"/>
      <c r="BC38" s="5"/>
      <c r="BD38" s="5"/>
      <c r="BE38" s="5"/>
      <c r="BF38" s="5"/>
      <c r="BG38" s="5"/>
      <c r="BH38" s="62"/>
      <c r="BI38" s="62"/>
      <c r="BJ38" s="62"/>
      <c r="BK38" s="62"/>
      <c r="BL38" s="62"/>
      <c r="BM38" s="62"/>
      <c r="BN38" s="62"/>
      <c r="BO38" s="62"/>
      <c r="BP38" s="62"/>
      <c r="BQ38" s="62"/>
      <c r="BR38" s="62"/>
      <c r="BS38" s="62"/>
      <c r="BT38" s="62"/>
      <c r="BU38" s="62"/>
      <c r="BV38" s="5"/>
      <c r="BW38" s="5"/>
      <c r="BX38" s="5"/>
      <c r="BY38" s="5"/>
      <c r="BZ38" s="5"/>
      <c r="CA38" s="5"/>
      <c r="CB38" s="5"/>
      <c r="CC38" s="5"/>
      <c r="CD38" s="5"/>
      <c r="CE38" s="5"/>
      <c r="CF38" s="5"/>
      <c r="CG38" s="5"/>
      <c r="CH38" s="5"/>
      <c r="CI38" s="5"/>
      <c r="CJ38" s="62"/>
      <c r="CK38" s="62"/>
      <c r="CL38" s="62"/>
      <c r="CM38" s="62"/>
      <c r="CN38" s="62"/>
      <c r="CO38" s="62"/>
      <c r="CP38" s="62"/>
      <c r="CQ38" s="62"/>
      <c r="CR38" s="62"/>
      <c r="CS38" s="62"/>
      <c r="CT38" s="62"/>
      <c r="CU38" s="62"/>
      <c r="CV38" s="62"/>
      <c r="CW38" s="62"/>
      <c r="CX38" s="5"/>
      <c r="CY38" s="5"/>
      <c r="CZ38" s="5"/>
      <c r="DA38" s="5"/>
      <c r="DB38" s="5"/>
      <c r="DC38" s="5"/>
      <c r="DD38" s="5"/>
      <c r="DE38" s="5"/>
      <c r="DF38" s="5"/>
      <c r="DG38" s="5"/>
      <c r="DH38" s="5"/>
      <c r="DI38" s="5"/>
      <c r="DJ38" s="5"/>
      <c r="DK38" s="5"/>
      <c r="DL38" s="62"/>
      <c r="DM38" s="62"/>
      <c r="DN38" s="62"/>
      <c r="DO38" s="62"/>
      <c r="DP38" s="62"/>
      <c r="DQ38" s="62"/>
      <c r="DR38" s="62"/>
      <c r="DS38" s="62"/>
      <c r="DT38" s="62"/>
      <c r="DU38" s="62"/>
      <c r="DV38" s="62"/>
      <c r="DW38" s="62"/>
      <c r="DX38" s="62"/>
      <c r="DY38" s="62"/>
      <c r="DZ38" s="5"/>
      <c r="EA38" s="5"/>
      <c r="EB38" s="5"/>
      <c r="EC38" s="5"/>
      <c r="ED38" s="5"/>
      <c r="EE38" s="5"/>
      <c r="EF38" s="5"/>
      <c r="EG38" s="5"/>
      <c r="EH38" s="5"/>
      <c r="EI38" s="5"/>
      <c r="EJ38" s="5"/>
      <c r="EK38" s="5"/>
      <c r="EL38" s="5"/>
      <c r="EM38" s="5"/>
      <c r="EN38" s="62"/>
      <c r="EO38" s="62"/>
      <c r="EP38" s="62"/>
      <c r="EQ38" s="62"/>
      <c r="ER38" s="62"/>
      <c r="ES38" s="62"/>
      <c r="ET38" s="62"/>
      <c r="EU38" s="62"/>
      <c r="EV38" s="62"/>
      <c r="EW38" s="62"/>
      <c r="EX38" s="62"/>
      <c r="EY38" s="62"/>
      <c r="EZ38" s="62"/>
      <c r="FA38" s="62"/>
      <c r="FB38" s="5"/>
      <c r="FC38" s="5"/>
      <c r="FD38" s="5"/>
      <c r="FE38" s="5"/>
      <c r="FF38" s="5"/>
      <c r="FG38" s="5"/>
      <c r="FH38" s="5"/>
      <c r="FI38" s="5"/>
      <c r="FJ38" s="5"/>
      <c r="FK38" s="5"/>
      <c r="FL38" s="5"/>
      <c r="FM38" s="5"/>
      <c r="FN38" s="5"/>
      <c r="FO38" s="5"/>
      <c r="FP38" s="62"/>
      <c r="FQ38" s="62"/>
      <c r="FR38" s="62"/>
      <c r="FS38" s="62"/>
      <c r="FT38" s="62"/>
      <c r="FU38" s="62"/>
      <c r="FV38" s="62"/>
      <c r="FW38" s="62"/>
      <c r="FX38" s="62"/>
      <c r="FY38" s="62"/>
      <c r="FZ38" s="62"/>
      <c r="GA38" s="62"/>
      <c r="GB38" s="62"/>
      <c r="GC38" s="62"/>
      <c r="GD38" s="5"/>
      <c r="GE38" s="5"/>
      <c r="GF38" s="5"/>
      <c r="GG38" s="5"/>
      <c r="GH38" s="5"/>
      <c r="GI38" s="5"/>
      <c r="GJ38" s="5"/>
      <c r="GK38" s="5"/>
      <c r="GL38" s="5"/>
      <c r="GM38" s="5"/>
      <c r="GN38" s="5"/>
      <c r="GO38" s="5"/>
      <c r="GP38" s="5"/>
      <c r="GQ38" s="5"/>
      <c r="GR38" s="62"/>
      <c r="GS38" s="62"/>
      <c r="GT38" s="62"/>
      <c r="GU38" s="62"/>
      <c r="GV38" s="62"/>
      <c r="GW38" s="62"/>
      <c r="GX38" s="62"/>
      <c r="GY38" s="62"/>
      <c r="GZ38" s="62"/>
      <c r="HA38" s="62"/>
      <c r="HB38" s="62"/>
      <c r="HC38" s="62"/>
      <c r="HD38" s="62"/>
      <c r="HE38" s="62"/>
      <c r="HF38" s="5"/>
      <c r="HG38" s="5"/>
      <c r="HH38" s="5"/>
      <c r="HI38" s="5"/>
      <c r="HJ38" s="5"/>
      <c r="HK38" s="5"/>
      <c r="HL38" s="5"/>
      <c r="HM38" s="5"/>
      <c r="HN38" s="5"/>
      <c r="HO38" s="5"/>
      <c r="HP38" s="5"/>
      <c r="HQ38" s="5"/>
      <c r="HR38" s="5"/>
      <c r="HS38" s="5"/>
      <c r="HT38" s="62"/>
      <c r="HU38" s="62"/>
      <c r="HV38" s="62"/>
      <c r="HW38" s="62"/>
      <c r="HX38" s="62"/>
      <c r="HY38" s="62"/>
      <c r="HZ38" s="62"/>
      <c r="IA38" s="62"/>
      <c r="IB38" s="62"/>
      <c r="IC38" s="62"/>
      <c r="ID38" s="62"/>
      <c r="IE38" s="62"/>
      <c r="IF38" s="62"/>
      <c r="IG38" s="62"/>
      <c r="IH38" s="5"/>
      <c r="II38" s="5"/>
      <c r="IJ38" s="5"/>
      <c r="IK38" s="5"/>
      <c r="IL38" s="5"/>
      <c r="IM38" s="5"/>
      <c r="IN38" s="5"/>
      <c r="IO38" s="5"/>
      <c r="IP38" s="5"/>
      <c r="IQ38" s="5"/>
      <c r="IR38" s="5"/>
      <c r="IS38" s="5"/>
      <c r="IT38" s="5"/>
      <c r="IU38" s="5"/>
      <c r="IV38" s="62"/>
      <c r="IW38" s="62"/>
      <c r="IX38" s="62"/>
      <c r="IY38" s="62"/>
      <c r="IZ38" s="62"/>
      <c r="JA38" s="62"/>
      <c r="JB38" s="62"/>
      <c r="JC38" s="62"/>
      <c r="JD38" s="62"/>
      <c r="JE38" s="62"/>
      <c r="JF38" s="62"/>
      <c r="JG38" s="62"/>
      <c r="JH38" s="62"/>
      <c r="JI38" s="62"/>
      <c r="JJ38" s="5"/>
      <c r="JK38" s="5"/>
      <c r="JL38" s="5"/>
      <c r="JM38" s="5"/>
      <c r="JN38" s="5"/>
      <c r="JO38" s="5"/>
      <c r="JP38" s="5"/>
      <c r="JQ38" s="5"/>
      <c r="JR38" s="5"/>
      <c r="JS38" s="5"/>
      <c r="JT38" s="5"/>
      <c r="JU38" s="5"/>
      <c r="JV38" s="5"/>
      <c r="JW38" s="5"/>
      <c r="JX38" s="62"/>
      <c r="JY38" s="62"/>
      <c r="JZ38" s="62"/>
      <c r="KA38" s="62"/>
      <c r="KB38" s="62"/>
      <c r="KC38" s="62"/>
      <c r="KD38" s="62"/>
      <c r="KE38" s="62"/>
      <c r="KF38" s="62"/>
      <c r="KG38" s="62"/>
      <c r="KH38" s="62"/>
      <c r="KI38" s="62"/>
      <c r="KJ38" s="62"/>
      <c r="KK38" s="62"/>
    </row>
    <row r="39" spans="1:297" x14ac:dyDescent="0.35">
      <c r="A39" s="131">
        <v>35</v>
      </c>
      <c r="B39" s="170">
        <f>'BVEM Scorecard'!B38</f>
        <v>0</v>
      </c>
      <c r="C39" s="170">
        <f>'BVEM Scorecard'!C38</f>
        <v>0</v>
      </c>
      <c r="D39" s="152">
        <v>486</v>
      </c>
      <c r="E39" s="72" t="str">
        <f>'BVEM Scorecard'!F38</f>
        <v>Wind + Solar + Storage</v>
      </c>
      <c r="F39" s="96"/>
      <c r="G39" s="96"/>
      <c r="H39" s="96"/>
      <c r="I39" s="96"/>
      <c r="J39" s="62"/>
      <c r="K39" s="62"/>
      <c r="L39" s="62"/>
      <c r="M39" s="62"/>
      <c r="N39" s="62"/>
      <c r="O39" s="62"/>
      <c r="P39" s="62"/>
      <c r="Q39" s="95"/>
      <c r="R39" s="5"/>
      <c r="S39" s="5"/>
      <c r="T39" s="5"/>
      <c r="U39" s="5"/>
      <c r="V39" s="5"/>
      <c r="W39" s="5"/>
      <c r="X39" s="5"/>
      <c r="Y39" s="5"/>
      <c r="Z39" s="5"/>
      <c r="AA39" s="5"/>
      <c r="AB39" s="5"/>
      <c r="AC39" s="5"/>
      <c r="AD39" s="5"/>
      <c r="AE39" s="5"/>
      <c r="AF39" s="62"/>
      <c r="AG39" s="62"/>
      <c r="AH39" s="62"/>
      <c r="AI39" s="62"/>
      <c r="AJ39" s="62"/>
      <c r="AK39" s="62"/>
      <c r="AL39" s="62"/>
      <c r="AM39" s="62"/>
      <c r="AN39" s="62"/>
      <c r="AO39" s="62"/>
      <c r="AP39" s="62"/>
      <c r="AQ39" s="62"/>
      <c r="AR39" s="140"/>
      <c r="AS39" s="140"/>
      <c r="AT39" s="5"/>
      <c r="AU39" s="5"/>
      <c r="AV39" s="5"/>
      <c r="AW39" s="5"/>
      <c r="AX39" s="5"/>
      <c r="AY39" s="5"/>
      <c r="AZ39" s="5"/>
      <c r="BA39" s="5"/>
      <c r="BB39" s="5"/>
      <c r="BC39" s="5"/>
      <c r="BD39" s="5"/>
      <c r="BE39" s="5"/>
      <c r="BF39" s="5"/>
      <c r="BG39" s="5"/>
      <c r="BH39" s="62"/>
      <c r="BI39" s="62"/>
      <c r="BJ39" s="62"/>
      <c r="BK39" s="62"/>
      <c r="BL39" s="62"/>
      <c r="BM39" s="62"/>
      <c r="BN39" s="62"/>
      <c r="BO39" s="62"/>
      <c r="BP39" s="62"/>
      <c r="BQ39" s="62"/>
      <c r="BR39" s="62"/>
      <c r="BS39" s="62"/>
      <c r="BT39" s="62"/>
      <c r="BU39" s="62"/>
      <c r="BV39" s="5"/>
      <c r="BW39" s="5"/>
      <c r="BX39" s="5"/>
      <c r="BY39" s="5"/>
      <c r="BZ39" s="5"/>
      <c r="CA39" s="5"/>
      <c r="CB39" s="5"/>
      <c r="CC39" s="5"/>
      <c r="CD39" s="5"/>
      <c r="CE39" s="5"/>
      <c r="CF39" s="5"/>
      <c r="CG39" s="5"/>
      <c r="CH39" s="5"/>
      <c r="CI39" s="5"/>
      <c r="CJ39" s="62"/>
      <c r="CK39" s="62"/>
      <c r="CL39" s="62"/>
      <c r="CM39" s="62"/>
      <c r="CN39" s="62"/>
      <c r="CO39" s="62"/>
      <c r="CP39" s="62"/>
      <c r="CQ39" s="62"/>
      <c r="CR39" s="62"/>
      <c r="CS39" s="62"/>
      <c r="CT39" s="62"/>
      <c r="CU39" s="62"/>
      <c r="CV39" s="62"/>
      <c r="CW39" s="62"/>
      <c r="CX39" s="5"/>
      <c r="CY39" s="5"/>
      <c r="CZ39" s="5"/>
      <c r="DA39" s="5"/>
      <c r="DB39" s="5"/>
      <c r="DC39" s="5"/>
      <c r="DD39" s="5"/>
      <c r="DE39" s="5"/>
      <c r="DF39" s="5"/>
      <c r="DG39" s="5"/>
      <c r="DH39" s="5"/>
      <c r="DI39" s="5"/>
      <c r="DJ39" s="5"/>
      <c r="DK39" s="5"/>
      <c r="DL39" s="62"/>
      <c r="DM39" s="62"/>
      <c r="DN39" s="62"/>
      <c r="DO39" s="62"/>
      <c r="DP39" s="62"/>
      <c r="DQ39" s="62"/>
      <c r="DR39" s="62"/>
      <c r="DS39" s="62"/>
      <c r="DT39" s="62"/>
      <c r="DU39" s="62"/>
      <c r="DV39" s="62"/>
      <c r="DW39" s="62"/>
      <c r="DX39" s="62"/>
      <c r="DY39" s="62"/>
      <c r="DZ39" s="5"/>
      <c r="EA39" s="5"/>
      <c r="EB39" s="5"/>
      <c r="EC39" s="5"/>
      <c r="ED39" s="5"/>
      <c r="EE39" s="5"/>
      <c r="EF39" s="5"/>
      <c r="EG39" s="5"/>
      <c r="EH39" s="5"/>
      <c r="EI39" s="5"/>
      <c r="EJ39" s="5"/>
      <c r="EK39" s="5"/>
      <c r="EL39" s="5"/>
      <c r="EM39" s="5"/>
      <c r="EN39" s="62"/>
      <c r="EO39" s="62"/>
      <c r="EP39" s="62"/>
      <c r="EQ39" s="62"/>
      <c r="ER39" s="62"/>
      <c r="ES39" s="62"/>
      <c r="ET39" s="62"/>
      <c r="EU39" s="62"/>
      <c r="EV39" s="62"/>
      <c r="EW39" s="62"/>
      <c r="EX39" s="62"/>
      <c r="EY39" s="62"/>
      <c r="EZ39" s="140"/>
      <c r="FA39" s="140"/>
      <c r="FB39" s="5"/>
      <c r="FC39" s="5"/>
      <c r="FD39" s="5"/>
      <c r="FE39" s="5"/>
      <c r="FF39" s="5"/>
      <c r="FG39" s="5"/>
      <c r="FH39" s="5"/>
      <c r="FI39" s="5"/>
      <c r="FJ39" s="5"/>
      <c r="FK39" s="5"/>
      <c r="FL39" s="5"/>
      <c r="FM39" s="5"/>
      <c r="FN39" s="5"/>
      <c r="FO39" s="5"/>
      <c r="FP39" s="62"/>
      <c r="FQ39" s="62"/>
      <c r="FR39" s="62"/>
      <c r="FS39" s="62"/>
      <c r="FT39" s="62"/>
      <c r="FU39" s="62"/>
      <c r="FV39" s="62"/>
      <c r="FW39" s="62"/>
      <c r="FX39" s="62"/>
      <c r="FY39" s="62"/>
      <c r="FZ39" s="62"/>
      <c r="GA39" s="62"/>
      <c r="GB39" s="62"/>
      <c r="GC39" s="62"/>
      <c r="GD39" s="5"/>
      <c r="GE39" s="5"/>
      <c r="GF39" s="5"/>
      <c r="GG39" s="5"/>
      <c r="GH39" s="5"/>
      <c r="GI39" s="5"/>
      <c r="GJ39" s="5"/>
      <c r="GK39" s="5"/>
      <c r="GL39" s="5"/>
      <c r="GM39" s="5"/>
      <c r="GN39" s="5"/>
      <c r="GO39" s="5"/>
      <c r="GP39" s="5"/>
      <c r="GQ39" s="5"/>
      <c r="GR39" s="62"/>
      <c r="GS39" s="62"/>
      <c r="GT39" s="62"/>
      <c r="GU39" s="62"/>
      <c r="GV39" s="62"/>
      <c r="GW39" s="62"/>
      <c r="GX39" s="62"/>
      <c r="GY39" s="62"/>
      <c r="GZ39" s="62"/>
      <c r="HA39" s="62"/>
      <c r="HB39" s="62"/>
      <c r="HC39" s="62"/>
      <c r="HD39" s="62"/>
      <c r="HE39" s="62"/>
      <c r="HF39" s="5"/>
      <c r="HG39" s="5"/>
      <c r="HH39" s="5"/>
      <c r="HI39" s="5"/>
      <c r="HJ39" s="5"/>
      <c r="HK39" s="5"/>
      <c r="HL39" s="5"/>
      <c r="HM39" s="5"/>
      <c r="HN39" s="5"/>
      <c r="HO39" s="5"/>
      <c r="HP39" s="5"/>
      <c r="HQ39" s="5"/>
      <c r="HR39" s="5"/>
      <c r="HS39" s="5"/>
      <c r="HT39" s="62"/>
      <c r="HU39" s="62"/>
      <c r="HV39" s="62"/>
      <c r="HW39" s="62"/>
      <c r="HX39" s="62"/>
      <c r="HY39" s="62"/>
      <c r="HZ39" s="62"/>
      <c r="IA39" s="62"/>
      <c r="IB39" s="62"/>
      <c r="IC39" s="62"/>
      <c r="ID39" s="62"/>
      <c r="IE39" s="62"/>
      <c r="IF39" s="62"/>
      <c r="IG39" s="62"/>
      <c r="IH39" s="5"/>
      <c r="II39" s="5"/>
      <c r="IJ39" s="5"/>
      <c r="IK39" s="5"/>
      <c r="IL39" s="5"/>
      <c r="IM39" s="5"/>
      <c r="IN39" s="5"/>
      <c r="IO39" s="5"/>
      <c r="IP39" s="5"/>
      <c r="IQ39" s="5"/>
      <c r="IR39" s="5"/>
      <c r="IS39" s="5"/>
      <c r="IT39" s="5"/>
      <c r="IU39" s="5"/>
      <c r="IV39" s="62"/>
      <c r="IW39" s="62"/>
      <c r="IX39" s="62"/>
      <c r="IY39" s="62"/>
      <c r="IZ39" s="62"/>
      <c r="JA39" s="62"/>
      <c r="JB39" s="62"/>
      <c r="JC39" s="62"/>
      <c r="JD39" s="62"/>
      <c r="JE39" s="62"/>
      <c r="JF39" s="62"/>
      <c r="JG39" s="62"/>
      <c r="JH39" s="62"/>
      <c r="JI39" s="62"/>
      <c r="JJ39" s="5"/>
      <c r="JK39" s="5"/>
      <c r="JL39" s="5"/>
      <c r="JM39" s="5"/>
      <c r="JN39" s="5"/>
      <c r="JO39" s="5"/>
      <c r="JP39" s="5"/>
      <c r="JQ39" s="5"/>
      <c r="JR39" s="5"/>
      <c r="JS39" s="5"/>
      <c r="JT39" s="5"/>
      <c r="JU39" s="5"/>
      <c r="JV39" s="5"/>
      <c r="JW39" s="5"/>
      <c r="JX39" s="62"/>
      <c r="JY39" s="62"/>
      <c r="JZ39" s="62"/>
      <c r="KA39" s="62"/>
      <c r="KB39" s="62"/>
      <c r="KC39" s="62"/>
      <c r="KD39" s="62"/>
      <c r="KE39" s="62"/>
      <c r="KF39" s="62"/>
      <c r="KG39" s="62"/>
      <c r="KH39" s="62"/>
      <c r="KI39" s="62"/>
      <c r="KJ39" s="62"/>
      <c r="KK39" s="62"/>
    </row>
    <row r="40" spans="1:297" x14ac:dyDescent="0.35">
      <c r="A40" s="131">
        <v>36</v>
      </c>
      <c r="B40" s="170">
        <f>'BVEM Scorecard'!B39</f>
        <v>0</v>
      </c>
      <c r="C40" s="170">
        <f>'BVEM Scorecard'!C39</f>
        <v>0</v>
      </c>
      <c r="D40" s="152">
        <v>490</v>
      </c>
      <c r="E40" s="72" t="str">
        <f>'BVEM Scorecard'!F39</f>
        <v>Wind + Solar + Storage</v>
      </c>
      <c r="F40" s="96"/>
      <c r="G40" s="96"/>
      <c r="H40" s="96"/>
      <c r="I40" s="96"/>
      <c r="J40" s="62"/>
      <c r="K40" s="62"/>
      <c r="L40" s="62"/>
      <c r="M40" s="62"/>
      <c r="N40" s="62"/>
      <c r="O40" s="62"/>
      <c r="P40" s="62"/>
      <c r="Q40" s="95"/>
      <c r="R40" s="5"/>
      <c r="S40" s="5"/>
      <c r="T40" s="5"/>
      <c r="U40" s="5"/>
      <c r="V40" s="5"/>
      <c r="W40" s="5"/>
      <c r="X40" s="5"/>
      <c r="Y40" s="5"/>
      <c r="Z40" s="5"/>
      <c r="AA40" s="5"/>
      <c r="AB40" s="5"/>
      <c r="AC40" s="5"/>
      <c r="AD40" s="5"/>
      <c r="AE40" s="5"/>
      <c r="AF40" s="62"/>
      <c r="AG40" s="62"/>
      <c r="AH40" s="62"/>
      <c r="AI40" s="62"/>
      <c r="AJ40" s="62"/>
      <c r="AK40" s="62"/>
      <c r="AL40" s="62"/>
      <c r="AM40" s="62"/>
      <c r="AN40" s="62"/>
      <c r="AO40" s="62"/>
      <c r="AP40" s="62"/>
      <c r="AQ40" s="62"/>
      <c r="AR40" s="62"/>
      <c r="AS40" s="62"/>
      <c r="AT40" s="5"/>
      <c r="AU40" s="5"/>
      <c r="AV40" s="5"/>
      <c r="AW40" s="5"/>
      <c r="AX40" s="5"/>
      <c r="AY40" s="5"/>
      <c r="AZ40" s="5"/>
      <c r="BA40" s="5"/>
      <c r="BB40" s="5"/>
      <c r="BC40" s="5"/>
      <c r="BD40" s="5"/>
      <c r="BE40" s="5"/>
      <c r="BF40" s="5"/>
      <c r="BG40" s="5"/>
      <c r="BH40" s="62"/>
      <c r="BI40" s="62"/>
      <c r="BJ40" s="62"/>
      <c r="BK40" s="62"/>
      <c r="BL40" s="62"/>
      <c r="BM40" s="62"/>
      <c r="BN40" s="62"/>
      <c r="BO40" s="62"/>
      <c r="BP40" s="62"/>
      <c r="BQ40" s="62"/>
      <c r="BR40" s="62"/>
      <c r="BS40" s="62"/>
      <c r="BT40" s="62"/>
      <c r="BU40" s="62"/>
      <c r="BV40" s="5"/>
      <c r="BW40" s="5"/>
      <c r="BX40" s="5"/>
      <c r="BY40" s="5"/>
      <c r="BZ40" s="5"/>
      <c r="CA40" s="5"/>
      <c r="CB40" s="5"/>
      <c r="CC40" s="5"/>
      <c r="CD40" s="5"/>
      <c r="CE40" s="5"/>
      <c r="CF40" s="5"/>
      <c r="CG40" s="5"/>
      <c r="CH40" s="5"/>
      <c r="CI40" s="5"/>
      <c r="CJ40" s="62"/>
      <c r="CK40" s="62"/>
      <c r="CL40" s="62"/>
      <c r="CM40" s="62"/>
      <c r="CN40" s="62"/>
      <c r="CO40" s="62"/>
      <c r="CP40" s="62"/>
      <c r="CQ40" s="62"/>
      <c r="CR40" s="62"/>
      <c r="CS40" s="62"/>
      <c r="CT40" s="62"/>
      <c r="CU40" s="62"/>
      <c r="CV40" s="62"/>
      <c r="CW40" s="62"/>
      <c r="CX40" s="5"/>
      <c r="CY40" s="5"/>
      <c r="CZ40" s="5"/>
      <c r="DA40" s="5"/>
      <c r="DB40" s="5"/>
      <c r="DC40" s="5"/>
      <c r="DD40" s="5"/>
      <c r="DE40" s="5"/>
      <c r="DF40" s="5"/>
      <c r="DG40" s="5"/>
      <c r="DH40" s="5"/>
      <c r="DI40" s="5"/>
      <c r="DJ40" s="5"/>
      <c r="DK40" s="5"/>
      <c r="DL40" s="62"/>
      <c r="DM40" s="62"/>
      <c r="DN40" s="62"/>
      <c r="DO40" s="62"/>
      <c r="DP40" s="62"/>
      <c r="DQ40" s="62"/>
      <c r="DR40" s="62"/>
      <c r="DS40" s="62"/>
      <c r="DT40" s="62"/>
      <c r="DU40" s="62"/>
      <c r="DV40" s="62"/>
      <c r="DW40" s="62"/>
      <c r="DX40" s="62"/>
      <c r="DY40" s="62"/>
      <c r="DZ40" s="5"/>
      <c r="EA40" s="5"/>
      <c r="EB40" s="5"/>
      <c r="EC40" s="5"/>
      <c r="ED40" s="5"/>
      <c r="EE40" s="5"/>
      <c r="EF40" s="5"/>
      <c r="EG40" s="5"/>
      <c r="EH40" s="5"/>
      <c r="EI40" s="5"/>
      <c r="EJ40" s="5"/>
      <c r="EK40" s="5"/>
      <c r="EL40" s="5"/>
      <c r="EM40" s="5"/>
      <c r="EN40" s="62"/>
      <c r="EO40" s="62"/>
      <c r="EP40" s="62"/>
      <c r="EQ40" s="62"/>
      <c r="ER40" s="62"/>
      <c r="ES40" s="62"/>
      <c r="ET40" s="62"/>
      <c r="EU40" s="62"/>
      <c r="EV40" s="62"/>
      <c r="EW40" s="62"/>
      <c r="EX40" s="62"/>
      <c r="EY40" s="62"/>
      <c r="EZ40" s="62"/>
      <c r="FA40" s="62"/>
      <c r="FB40" s="5"/>
      <c r="FC40" s="5"/>
      <c r="FD40" s="5"/>
      <c r="FE40" s="5"/>
      <c r="FF40" s="5"/>
      <c r="FG40" s="5"/>
      <c r="FH40" s="5"/>
      <c r="FI40" s="5"/>
      <c r="FJ40" s="5"/>
      <c r="FK40" s="5"/>
      <c r="FL40" s="5"/>
      <c r="FM40" s="5"/>
      <c r="FN40" s="5"/>
      <c r="FO40" s="5"/>
      <c r="FP40" s="62"/>
      <c r="FQ40" s="62"/>
      <c r="FR40" s="62"/>
      <c r="FS40" s="62"/>
      <c r="FT40" s="62"/>
      <c r="FU40" s="62"/>
      <c r="FV40" s="62"/>
      <c r="FW40" s="62"/>
      <c r="FX40" s="62"/>
      <c r="FY40" s="62"/>
      <c r="FZ40" s="62"/>
      <c r="GA40" s="62"/>
      <c r="GB40" s="62"/>
      <c r="GC40" s="62"/>
      <c r="GD40" s="5"/>
      <c r="GE40" s="5"/>
      <c r="GF40" s="5"/>
      <c r="GG40" s="5"/>
      <c r="GH40" s="5"/>
      <c r="GI40" s="5"/>
      <c r="GJ40" s="5"/>
      <c r="GK40" s="5"/>
      <c r="GL40" s="5"/>
      <c r="GM40" s="5"/>
      <c r="GN40" s="5"/>
      <c r="GO40" s="5"/>
      <c r="GP40" s="5"/>
      <c r="GQ40" s="5"/>
      <c r="GR40" s="62"/>
      <c r="GS40" s="62"/>
      <c r="GT40" s="62"/>
      <c r="GU40" s="62"/>
      <c r="GV40" s="62"/>
      <c r="GW40" s="62"/>
      <c r="GX40" s="62"/>
      <c r="GY40" s="62"/>
      <c r="GZ40" s="62"/>
      <c r="HA40" s="62"/>
      <c r="HB40" s="62"/>
      <c r="HC40" s="62"/>
      <c r="HD40" s="62"/>
      <c r="HE40" s="62"/>
      <c r="HF40" s="5"/>
      <c r="HG40" s="5"/>
      <c r="HH40" s="5"/>
      <c r="HI40" s="5"/>
      <c r="HJ40" s="5"/>
      <c r="HK40" s="5"/>
      <c r="HL40" s="5"/>
      <c r="HM40" s="5"/>
      <c r="HN40" s="5"/>
      <c r="HO40" s="5"/>
      <c r="HP40" s="5"/>
      <c r="HQ40" s="5"/>
      <c r="HR40" s="5"/>
      <c r="HS40" s="5"/>
      <c r="HT40" s="62"/>
      <c r="HU40" s="62"/>
      <c r="HV40" s="62"/>
      <c r="HW40" s="62"/>
      <c r="HX40" s="62"/>
      <c r="HY40" s="62"/>
      <c r="HZ40" s="62"/>
      <c r="IA40" s="62"/>
      <c r="IB40" s="62"/>
      <c r="IC40" s="62"/>
      <c r="ID40" s="62"/>
      <c r="IE40" s="62"/>
      <c r="IF40" s="62"/>
      <c r="IG40" s="62"/>
      <c r="IH40" s="5"/>
      <c r="II40" s="5"/>
      <c r="IJ40" s="5"/>
      <c r="IK40" s="5"/>
      <c r="IL40" s="5"/>
      <c r="IM40" s="5"/>
      <c r="IN40" s="5"/>
      <c r="IO40" s="5"/>
      <c r="IP40" s="5"/>
      <c r="IQ40" s="5"/>
      <c r="IR40" s="5"/>
      <c r="IS40" s="5"/>
      <c r="IT40" s="5"/>
      <c r="IU40" s="5"/>
      <c r="IV40" s="62"/>
      <c r="IW40" s="62"/>
      <c r="IX40" s="62"/>
      <c r="IY40" s="62"/>
      <c r="IZ40" s="62"/>
      <c r="JA40" s="62"/>
      <c r="JB40" s="62"/>
      <c r="JC40" s="62"/>
      <c r="JD40" s="62"/>
      <c r="JE40" s="62"/>
      <c r="JF40" s="62"/>
      <c r="JG40" s="62"/>
      <c r="JH40" s="62"/>
      <c r="JI40" s="62"/>
      <c r="JJ40" s="5"/>
      <c r="JK40" s="5"/>
      <c r="JL40" s="5"/>
      <c r="JM40" s="5"/>
      <c r="JN40" s="5"/>
      <c r="JO40" s="5"/>
      <c r="JP40" s="5"/>
      <c r="JQ40" s="5"/>
      <c r="JR40" s="5"/>
      <c r="JS40" s="5"/>
      <c r="JT40" s="5"/>
      <c r="JU40" s="5"/>
      <c r="JV40" s="5"/>
      <c r="JW40" s="5"/>
      <c r="JX40" s="62"/>
      <c r="JY40" s="62"/>
      <c r="JZ40" s="62"/>
      <c r="KA40" s="62"/>
      <c r="KB40" s="62"/>
      <c r="KC40" s="62"/>
      <c r="KD40" s="62"/>
      <c r="KE40" s="62"/>
      <c r="KF40" s="62"/>
      <c r="KG40" s="62"/>
      <c r="KH40" s="62"/>
      <c r="KI40" s="62"/>
      <c r="KJ40" s="62"/>
      <c r="KK40" s="62"/>
    </row>
    <row r="41" spans="1:297" x14ac:dyDescent="0.35">
      <c r="A41" s="131">
        <v>37</v>
      </c>
      <c r="B41" s="170">
        <f>'BVEM Scorecard'!B40</f>
        <v>0</v>
      </c>
      <c r="C41" s="170">
        <f>'BVEM Scorecard'!C40</f>
        <v>0</v>
      </c>
      <c r="D41" s="152">
        <v>478</v>
      </c>
      <c r="E41" s="72" t="str">
        <f>'BVEM Scorecard'!F40</f>
        <v>Wind + Solar + Storage</v>
      </c>
      <c r="F41" s="96"/>
      <c r="G41" s="96"/>
      <c r="H41" s="96"/>
      <c r="I41" s="96"/>
      <c r="J41" s="62"/>
      <c r="K41" s="62"/>
      <c r="L41" s="62"/>
      <c r="M41" s="62"/>
      <c r="N41" s="62"/>
      <c r="O41" s="62"/>
      <c r="P41" s="62"/>
      <c r="Q41" s="95"/>
      <c r="R41" s="5"/>
      <c r="S41" s="5"/>
      <c r="T41" s="5"/>
      <c r="U41" s="5"/>
      <c r="V41" s="5"/>
      <c r="W41" s="5"/>
      <c r="X41" s="5"/>
      <c r="Y41" s="5"/>
      <c r="Z41" s="5"/>
      <c r="AA41" s="5"/>
      <c r="AB41" s="5"/>
      <c r="AC41" s="5"/>
      <c r="AD41" s="5"/>
      <c r="AE41" s="5"/>
      <c r="AF41" s="62"/>
      <c r="AG41" s="62"/>
      <c r="AH41" s="62"/>
      <c r="AI41" s="62"/>
      <c r="AJ41" s="62"/>
      <c r="AK41" s="62"/>
      <c r="AL41" s="62"/>
      <c r="AM41" s="62"/>
      <c r="AN41" s="62"/>
      <c r="AO41" s="62"/>
      <c r="AP41" s="62"/>
      <c r="AQ41" s="62"/>
      <c r="AR41" s="140"/>
      <c r="AS41" s="140"/>
      <c r="AT41" s="5"/>
      <c r="AU41" s="5"/>
      <c r="AV41" s="5"/>
      <c r="AW41" s="5"/>
      <c r="AX41" s="5"/>
      <c r="AY41" s="5"/>
      <c r="AZ41" s="5"/>
      <c r="BA41" s="5"/>
      <c r="BB41" s="5"/>
      <c r="BC41" s="5"/>
      <c r="BD41" s="5"/>
      <c r="BE41" s="5"/>
      <c r="BF41" s="5"/>
      <c r="BG41" s="5"/>
      <c r="BH41" s="62"/>
      <c r="BI41" s="62"/>
      <c r="BJ41" s="62"/>
      <c r="BK41" s="62"/>
      <c r="BL41" s="62"/>
      <c r="BM41" s="62"/>
      <c r="BN41" s="62"/>
      <c r="BO41" s="62"/>
      <c r="BP41" s="62"/>
      <c r="BQ41" s="62"/>
      <c r="BR41" s="62"/>
      <c r="BS41" s="62"/>
      <c r="BT41" s="62"/>
      <c r="BU41" s="62"/>
      <c r="BV41" s="5"/>
      <c r="BW41" s="5"/>
      <c r="BX41" s="5"/>
      <c r="BY41" s="5"/>
      <c r="BZ41" s="5"/>
      <c r="CA41" s="5"/>
      <c r="CB41" s="5"/>
      <c r="CC41" s="5"/>
      <c r="CD41" s="5"/>
      <c r="CE41" s="5"/>
      <c r="CF41" s="5"/>
      <c r="CG41" s="5"/>
      <c r="CH41" s="5"/>
      <c r="CI41" s="5"/>
      <c r="CJ41" s="62"/>
      <c r="CK41" s="62"/>
      <c r="CL41" s="62"/>
      <c r="CM41" s="62"/>
      <c r="CN41" s="62"/>
      <c r="CO41" s="62"/>
      <c r="CP41" s="62"/>
      <c r="CQ41" s="62"/>
      <c r="CR41" s="62"/>
      <c r="CS41" s="62"/>
      <c r="CT41" s="62"/>
      <c r="CU41" s="62"/>
      <c r="CV41" s="62"/>
      <c r="CW41" s="62"/>
      <c r="CX41" s="5"/>
      <c r="CY41" s="5"/>
      <c r="CZ41" s="5"/>
      <c r="DA41" s="5"/>
      <c r="DB41" s="5"/>
      <c r="DC41" s="5"/>
      <c r="DD41" s="5"/>
      <c r="DE41" s="5"/>
      <c r="DF41" s="5"/>
      <c r="DG41" s="5"/>
      <c r="DH41" s="5"/>
      <c r="DI41" s="5"/>
      <c r="DJ41" s="5"/>
      <c r="DK41" s="5"/>
      <c r="DL41" s="62"/>
      <c r="DM41" s="62"/>
      <c r="DN41" s="62"/>
      <c r="DO41" s="62"/>
      <c r="DP41" s="62"/>
      <c r="DQ41" s="62"/>
      <c r="DR41" s="62"/>
      <c r="DS41" s="62"/>
      <c r="DT41" s="62"/>
      <c r="DU41" s="62"/>
      <c r="DV41" s="62"/>
      <c r="DW41" s="62"/>
      <c r="DX41" s="62"/>
      <c r="DY41" s="62"/>
      <c r="DZ41" s="5"/>
      <c r="EA41" s="5"/>
      <c r="EB41" s="5"/>
      <c r="EC41" s="5"/>
      <c r="ED41" s="5"/>
      <c r="EE41" s="5"/>
      <c r="EF41" s="5"/>
      <c r="EG41" s="5"/>
      <c r="EH41" s="5"/>
      <c r="EI41" s="5"/>
      <c r="EJ41" s="5"/>
      <c r="EK41" s="5"/>
      <c r="EL41" s="5"/>
      <c r="EM41" s="5"/>
      <c r="EN41" s="62"/>
      <c r="EO41" s="62"/>
      <c r="EP41" s="62"/>
      <c r="EQ41" s="62"/>
      <c r="ER41" s="62"/>
      <c r="ES41" s="62"/>
      <c r="ET41" s="62"/>
      <c r="EU41" s="62"/>
      <c r="EV41" s="62"/>
      <c r="EW41" s="62"/>
      <c r="EX41" s="62"/>
      <c r="EY41" s="62"/>
      <c r="EZ41" s="140"/>
      <c r="FA41" s="140"/>
      <c r="FB41" s="5"/>
      <c r="FC41" s="5"/>
      <c r="FD41" s="5"/>
      <c r="FE41" s="5"/>
      <c r="FF41" s="5"/>
      <c r="FG41" s="5"/>
      <c r="FH41" s="5"/>
      <c r="FI41" s="5"/>
      <c r="FJ41" s="5"/>
      <c r="FK41" s="5"/>
      <c r="FL41" s="5"/>
      <c r="FM41" s="5"/>
      <c r="FN41" s="5"/>
      <c r="FO41" s="5"/>
      <c r="FP41" s="62"/>
      <c r="FQ41" s="62"/>
      <c r="FR41" s="62"/>
      <c r="FS41" s="62"/>
      <c r="FT41" s="62"/>
      <c r="FU41" s="62"/>
      <c r="FV41" s="62"/>
      <c r="FW41" s="62"/>
      <c r="FX41" s="62"/>
      <c r="FY41" s="62"/>
      <c r="FZ41" s="62"/>
      <c r="GA41" s="62"/>
      <c r="GB41" s="62"/>
      <c r="GC41" s="62"/>
      <c r="GD41" s="5"/>
      <c r="GE41" s="5"/>
      <c r="GF41" s="5"/>
      <c r="GG41" s="5"/>
      <c r="GH41" s="5"/>
      <c r="GI41" s="5"/>
      <c r="GJ41" s="5"/>
      <c r="GK41" s="5"/>
      <c r="GL41" s="5"/>
      <c r="GM41" s="5"/>
      <c r="GN41" s="5"/>
      <c r="GO41" s="5"/>
      <c r="GP41" s="5"/>
      <c r="GQ41" s="5"/>
      <c r="GR41" s="62"/>
      <c r="GS41" s="62"/>
      <c r="GT41" s="62"/>
      <c r="GU41" s="62"/>
      <c r="GV41" s="62"/>
      <c r="GW41" s="62"/>
      <c r="GX41" s="62"/>
      <c r="GY41" s="62"/>
      <c r="GZ41" s="62"/>
      <c r="HA41" s="62"/>
      <c r="HB41" s="62"/>
      <c r="HC41" s="62"/>
      <c r="HD41" s="62"/>
      <c r="HE41" s="62"/>
      <c r="HF41" s="5"/>
      <c r="HG41" s="5"/>
      <c r="HH41" s="5"/>
      <c r="HI41" s="5"/>
      <c r="HJ41" s="5"/>
      <c r="HK41" s="5"/>
      <c r="HL41" s="5"/>
      <c r="HM41" s="5"/>
      <c r="HN41" s="5"/>
      <c r="HO41" s="5"/>
      <c r="HP41" s="5"/>
      <c r="HQ41" s="5"/>
      <c r="HR41" s="5"/>
      <c r="HS41" s="5"/>
      <c r="HT41" s="62"/>
      <c r="HU41" s="62"/>
      <c r="HV41" s="62"/>
      <c r="HW41" s="62"/>
      <c r="HX41" s="62"/>
      <c r="HY41" s="62"/>
      <c r="HZ41" s="62"/>
      <c r="IA41" s="62"/>
      <c r="IB41" s="62"/>
      <c r="IC41" s="62"/>
      <c r="ID41" s="62"/>
      <c r="IE41" s="62"/>
      <c r="IF41" s="62"/>
      <c r="IG41" s="62"/>
      <c r="IH41" s="5"/>
      <c r="II41" s="5"/>
      <c r="IJ41" s="5"/>
      <c r="IK41" s="5"/>
      <c r="IL41" s="5"/>
      <c r="IM41" s="5"/>
      <c r="IN41" s="5"/>
      <c r="IO41" s="5"/>
      <c r="IP41" s="5"/>
      <c r="IQ41" s="5"/>
      <c r="IR41" s="5"/>
      <c r="IS41" s="5"/>
      <c r="IT41" s="5"/>
      <c r="IU41" s="5"/>
      <c r="IV41" s="62"/>
      <c r="IW41" s="62"/>
      <c r="IX41" s="62"/>
      <c r="IY41" s="62"/>
      <c r="IZ41" s="62"/>
      <c r="JA41" s="62"/>
      <c r="JB41" s="62"/>
      <c r="JC41" s="62"/>
      <c r="JD41" s="62"/>
      <c r="JE41" s="62"/>
      <c r="JF41" s="62"/>
      <c r="JG41" s="62"/>
      <c r="JH41" s="62"/>
      <c r="JI41" s="62"/>
      <c r="JJ41" s="5"/>
      <c r="JK41" s="5"/>
      <c r="JL41" s="5"/>
      <c r="JM41" s="5"/>
      <c r="JN41" s="5"/>
      <c r="JO41" s="5"/>
      <c r="JP41" s="5"/>
      <c r="JQ41" s="5"/>
      <c r="JR41" s="5"/>
      <c r="JS41" s="5"/>
      <c r="JT41" s="5"/>
      <c r="JU41" s="5"/>
      <c r="JV41" s="5"/>
      <c r="JW41" s="5"/>
      <c r="JX41" s="62"/>
      <c r="JY41" s="62"/>
      <c r="JZ41" s="62"/>
      <c r="KA41" s="62"/>
      <c r="KB41" s="62"/>
      <c r="KC41" s="62"/>
      <c r="KD41" s="62"/>
      <c r="KE41" s="62"/>
      <c r="KF41" s="62"/>
      <c r="KG41" s="62"/>
      <c r="KH41" s="62"/>
      <c r="KI41" s="62"/>
      <c r="KJ41" s="62"/>
      <c r="KK41" s="62"/>
    </row>
    <row r="42" spans="1:297" x14ac:dyDescent="0.35">
      <c r="A42" s="131">
        <v>38</v>
      </c>
      <c r="B42" s="170">
        <f>'BVEM Scorecard'!B41</f>
        <v>0</v>
      </c>
      <c r="C42" s="170">
        <f>'BVEM Scorecard'!C41</f>
        <v>0</v>
      </c>
      <c r="D42" s="152">
        <v>338</v>
      </c>
      <c r="E42" s="72" t="str">
        <f>'BVEM Scorecard'!F41</f>
        <v>Wind + Solar + Storage</v>
      </c>
      <c r="F42" s="96"/>
      <c r="G42" s="96"/>
      <c r="H42" s="96"/>
      <c r="I42" s="96"/>
      <c r="J42" s="62"/>
      <c r="K42" s="62"/>
      <c r="L42" s="62"/>
      <c r="M42" s="62"/>
      <c r="N42" s="62"/>
      <c r="O42" s="62"/>
      <c r="P42" s="62"/>
      <c r="Q42" s="95"/>
      <c r="R42" s="5"/>
      <c r="S42" s="5"/>
      <c r="T42" s="5"/>
      <c r="U42" s="5"/>
      <c r="V42" s="5"/>
      <c r="W42" s="5"/>
      <c r="X42" s="5"/>
      <c r="Y42" s="5"/>
      <c r="Z42" s="5"/>
      <c r="AA42" s="5"/>
      <c r="AB42" s="5"/>
      <c r="AC42" s="5"/>
      <c r="AD42" s="5"/>
      <c r="AE42" s="5"/>
      <c r="AF42" s="62"/>
      <c r="AG42" s="62"/>
      <c r="AH42" s="62"/>
      <c r="AI42" s="62"/>
      <c r="AJ42" s="62"/>
      <c r="AK42" s="62"/>
      <c r="AL42" s="62"/>
      <c r="AM42" s="62"/>
      <c r="AN42" s="62"/>
      <c r="AO42" s="62"/>
      <c r="AP42" s="62"/>
      <c r="AQ42" s="62"/>
      <c r="AR42" s="62"/>
      <c r="AS42" s="62"/>
      <c r="AT42" s="5"/>
      <c r="AU42" s="5"/>
      <c r="AV42" s="5"/>
      <c r="AW42" s="5"/>
      <c r="AX42" s="5"/>
      <c r="AY42" s="5"/>
      <c r="AZ42" s="5"/>
      <c r="BA42" s="5"/>
      <c r="BB42" s="5"/>
      <c r="BC42" s="5"/>
      <c r="BD42" s="5"/>
      <c r="BE42" s="5"/>
      <c r="BF42" s="5"/>
      <c r="BG42" s="5"/>
      <c r="BH42" s="62"/>
      <c r="BI42" s="62"/>
      <c r="BJ42" s="62"/>
      <c r="BK42" s="62"/>
      <c r="BL42" s="62"/>
      <c r="BM42" s="62"/>
      <c r="BN42" s="62"/>
      <c r="BO42" s="62"/>
      <c r="BP42" s="62"/>
      <c r="BQ42" s="62"/>
      <c r="BR42" s="62"/>
      <c r="BS42" s="62"/>
      <c r="BT42" s="62"/>
      <c r="BU42" s="62"/>
      <c r="BV42" s="5"/>
      <c r="BW42" s="5"/>
      <c r="BX42" s="5"/>
      <c r="BY42" s="5"/>
      <c r="BZ42" s="5"/>
      <c r="CA42" s="5"/>
      <c r="CB42" s="5"/>
      <c r="CC42" s="5"/>
      <c r="CD42" s="5"/>
      <c r="CE42" s="5"/>
      <c r="CF42" s="5"/>
      <c r="CG42" s="5"/>
      <c r="CH42" s="5"/>
      <c r="CI42" s="5"/>
      <c r="CJ42" s="62"/>
      <c r="CK42" s="62"/>
      <c r="CL42" s="62"/>
      <c r="CM42" s="62"/>
      <c r="CN42" s="62"/>
      <c r="CO42" s="62"/>
      <c r="CP42" s="62"/>
      <c r="CQ42" s="62"/>
      <c r="CR42" s="62"/>
      <c r="CS42" s="62"/>
      <c r="CT42" s="62"/>
      <c r="CU42" s="62"/>
      <c r="CV42" s="62"/>
      <c r="CW42" s="62"/>
      <c r="CX42" s="5"/>
      <c r="CY42" s="5"/>
      <c r="CZ42" s="5"/>
      <c r="DA42" s="5"/>
      <c r="DB42" s="5"/>
      <c r="DC42" s="5"/>
      <c r="DD42" s="5"/>
      <c r="DE42" s="5"/>
      <c r="DF42" s="5"/>
      <c r="DG42" s="5"/>
      <c r="DH42" s="5"/>
      <c r="DI42" s="5"/>
      <c r="DJ42" s="5"/>
      <c r="DK42" s="5"/>
      <c r="DL42" s="62"/>
      <c r="DM42" s="62"/>
      <c r="DN42" s="62"/>
      <c r="DO42" s="62"/>
      <c r="DP42" s="62"/>
      <c r="DQ42" s="62"/>
      <c r="DR42" s="62"/>
      <c r="DS42" s="62"/>
      <c r="DT42" s="62"/>
      <c r="DU42" s="62"/>
      <c r="DV42" s="62"/>
      <c r="DW42" s="62"/>
      <c r="DX42" s="62"/>
      <c r="DY42" s="62"/>
      <c r="DZ42" s="5"/>
      <c r="EA42" s="5"/>
      <c r="EB42" s="5"/>
      <c r="EC42" s="5"/>
      <c r="ED42" s="5"/>
      <c r="EE42" s="5"/>
      <c r="EF42" s="5"/>
      <c r="EG42" s="5"/>
      <c r="EH42" s="5"/>
      <c r="EI42" s="5"/>
      <c r="EJ42" s="5"/>
      <c r="EK42" s="5"/>
      <c r="EL42" s="5"/>
      <c r="EM42" s="5"/>
      <c r="EN42" s="62"/>
      <c r="EO42" s="62"/>
      <c r="EP42" s="62"/>
      <c r="EQ42" s="62"/>
      <c r="ER42" s="62"/>
      <c r="ES42" s="62"/>
      <c r="ET42" s="62"/>
      <c r="EU42" s="62"/>
      <c r="EV42" s="62"/>
      <c r="EW42" s="62"/>
      <c r="EX42" s="62"/>
      <c r="EY42" s="62"/>
      <c r="EZ42" s="62"/>
      <c r="FA42" s="62"/>
      <c r="FB42" s="5"/>
      <c r="FC42" s="5"/>
      <c r="FD42" s="5"/>
      <c r="FE42" s="5"/>
      <c r="FF42" s="5"/>
      <c r="FG42" s="5"/>
      <c r="FH42" s="5"/>
      <c r="FI42" s="5"/>
      <c r="FJ42" s="5"/>
      <c r="FK42" s="5"/>
      <c r="FL42" s="5"/>
      <c r="FM42" s="5"/>
      <c r="FN42" s="5"/>
      <c r="FO42" s="5"/>
      <c r="FP42" s="62"/>
      <c r="FQ42" s="62"/>
      <c r="FR42" s="62"/>
      <c r="FS42" s="62"/>
      <c r="FT42" s="62"/>
      <c r="FU42" s="62"/>
      <c r="FV42" s="62"/>
      <c r="FW42" s="62"/>
      <c r="FX42" s="62"/>
      <c r="FY42" s="62"/>
      <c r="FZ42" s="62"/>
      <c r="GA42" s="62"/>
      <c r="GB42" s="62"/>
      <c r="GC42" s="62"/>
      <c r="GD42" s="5"/>
      <c r="GE42" s="5"/>
      <c r="GF42" s="5"/>
      <c r="GG42" s="5"/>
      <c r="GH42" s="5"/>
      <c r="GI42" s="5"/>
      <c r="GJ42" s="5"/>
      <c r="GK42" s="5"/>
      <c r="GL42" s="5"/>
      <c r="GM42" s="5"/>
      <c r="GN42" s="5"/>
      <c r="GO42" s="5"/>
      <c r="GP42" s="5"/>
      <c r="GQ42" s="5"/>
      <c r="GR42" s="62"/>
      <c r="GS42" s="62"/>
      <c r="GT42" s="62"/>
      <c r="GU42" s="62"/>
      <c r="GV42" s="62"/>
      <c r="GW42" s="62"/>
      <c r="GX42" s="62"/>
      <c r="GY42" s="62"/>
      <c r="GZ42" s="62"/>
      <c r="HA42" s="62"/>
      <c r="HB42" s="62"/>
      <c r="HC42" s="62"/>
      <c r="HD42" s="62"/>
      <c r="HE42" s="62"/>
      <c r="HF42" s="5"/>
      <c r="HG42" s="5"/>
      <c r="HH42" s="5"/>
      <c r="HI42" s="5"/>
      <c r="HJ42" s="5"/>
      <c r="HK42" s="5"/>
      <c r="HL42" s="5"/>
      <c r="HM42" s="5"/>
      <c r="HN42" s="5"/>
      <c r="HO42" s="5"/>
      <c r="HP42" s="5"/>
      <c r="HQ42" s="5"/>
      <c r="HR42" s="5"/>
      <c r="HS42" s="5"/>
      <c r="HT42" s="62"/>
      <c r="HU42" s="62"/>
      <c r="HV42" s="62"/>
      <c r="HW42" s="62"/>
      <c r="HX42" s="62"/>
      <c r="HY42" s="62"/>
      <c r="HZ42" s="62"/>
      <c r="IA42" s="62"/>
      <c r="IB42" s="62"/>
      <c r="IC42" s="62"/>
      <c r="ID42" s="62"/>
      <c r="IE42" s="62"/>
      <c r="IF42" s="62"/>
      <c r="IG42" s="62"/>
      <c r="IH42" s="5"/>
      <c r="II42" s="5"/>
      <c r="IJ42" s="5"/>
      <c r="IK42" s="5"/>
      <c r="IL42" s="5"/>
      <c r="IM42" s="5"/>
      <c r="IN42" s="5"/>
      <c r="IO42" s="5"/>
      <c r="IP42" s="5"/>
      <c r="IQ42" s="5"/>
      <c r="IR42" s="5"/>
      <c r="IS42" s="5"/>
      <c r="IT42" s="5"/>
      <c r="IU42" s="5"/>
      <c r="IV42" s="62"/>
      <c r="IW42" s="62"/>
      <c r="IX42" s="62"/>
      <c r="IY42" s="62"/>
      <c r="IZ42" s="62"/>
      <c r="JA42" s="62"/>
      <c r="JB42" s="62"/>
      <c r="JC42" s="62"/>
      <c r="JD42" s="62"/>
      <c r="JE42" s="62"/>
      <c r="JF42" s="62"/>
      <c r="JG42" s="62"/>
      <c r="JH42" s="62"/>
      <c r="JI42" s="62"/>
      <c r="JJ42" s="5"/>
      <c r="JK42" s="5"/>
      <c r="JL42" s="5"/>
      <c r="JM42" s="5"/>
      <c r="JN42" s="5"/>
      <c r="JO42" s="5"/>
      <c r="JP42" s="5"/>
      <c r="JQ42" s="5"/>
      <c r="JR42" s="5"/>
      <c r="JS42" s="5"/>
      <c r="JT42" s="5"/>
      <c r="JU42" s="5"/>
      <c r="JV42" s="5"/>
      <c r="JW42" s="5"/>
      <c r="JX42" s="62"/>
      <c r="JY42" s="62"/>
      <c r="JZ42" s="62"/>
      <c r="KA42" s="62"/>
      <c r="KB42" s="62"/>
      <c r="KC42" s="62"/>
      <c r="KD42" s="62"/>
      <c r="KE42" s="62"/>
      <c r="KF42" s="62"/>
      <c r="KG42" s="62"/>
      <c r="KH42" s="62"/>
      <c r="KI42" s="62"/>
      <c r="KJ42" s="62"/>
      <c r="KK42" s="62"/>
    </row>
    <row r="43" spans="1:297" x14ac:dyDescent="0.35">
      <c r="A43" s="131">
        <v>39</v>
      </c>
      <c r="B43" s="170">
        <f>'BVEM Scorecard'!B42</f>
        <v>0</v>
      </c>
      <c r="C43" s="170">
        <f>'BVEM Scorecard'!C42</f>
        <v>0</v>
      </c>
      <c r="D43" s="152">
        <v>41</v>
      </c>
      <c r="E43" s="72" t="str">
        <f>'BVEM Scorecard'!F42</f>
        <v>Wind</v>
      </c>
      <c r="F43" s="96">
        <f t="shared" si="17"/>
        <v>1</v>
      </c>
      <c r="G43" s="96">
        <f t="shared" si="18"/>
        <v>1</v>
      </c>
      <c r="H43" s="96">
        <f t="shared" si="19"/>
        <v>1.0000000000000002</v>
      </c>
      <c r="I43" s="96">
        <f t="shared" si="20"/>
        <v>1</v>
      </c>
      <c r="J43" s="62">
        <v>1</v>
      </c>
      <c r="K43" s="62">
        <v>1</v>
      </c>
      <c r="L43" s="62">
        <v>1</v>
      </c>
      <c r="M43" s="62">
        <v>1</v>
      </c>
      <c r="N43" s="62">
        <v>1</v>
      </c>
      <c r="O43" s="62">
        <v>1</v>
      </c>
      <c r="P43" s="62">
        <f t="shared" si="4"/>
        <v>5</v>
      </c>
      <c r="Q43" s="95">
        <f t="shared" si="21"/>
        <v>1</v>
      </c>
      <c r="R43" s="5">
        <v>1</v>
      </c>
      <c r="S43" s="5" t="str">
        <f>'Training Programs'!Y43</f>
        <v>Equipment
Operators</v>
      </c>
      <c r="T43" s="5">
        <v>24</v>
      </c>
      <c r="U43" s="5"/>
      <c r="V43" s="5">
        <v>1</v>
      </c>
      <c r="W43" s="5"/>
      <c r="X43" s="5">
        <v>1</v>
      </c>
      <c r="Y43" s="5"/>
      <c r="Z43" s="5">
        <v>1</v>
      </c>
      <c r="AA43" s="5">
        <v>1</v>
      </c>
      <c r="AB43" s="5">
        <v>1</v>
      </c>
      <c r="AC43" s="5">
        <f t="shared" si="22"/>
        <v>5</v>
      </c>
      <c r="AD43" s="5">
        <f t="shared" si="23"/>
        <v>9.4488188976377951E-2</v>
      </c>
      <c r="AE43" s="5">
        <f t="shared" ref="AE43:AE44" si="85">IFERROR((V$4*V43+X$4*X43+Z$4*Z43+AA$4*AA43+AB$4*AB43)*AD43,"")</f>
        <v>9.4488188976377951E-2</v>
      </c>
      <c r="AF43" s="62">
        <v>1</v>
      </c>
      <c r="AG43" s="62" t="str">
        <f>'Training Programs'!AO43</f>
        <v>Crane Operators</v>
      </c>
      <c r="AH43" s="62">
        <v>15</v>
      </c>
      <c r="AI43" s="62"/>
      <c r="AJ43" s="62">
        <v>1</v>
      </c>
      <c r="AK43" s="62"/>
      <c r="AL43" s="62">
        <v>1</v>
      </c>
      <c r="AM43" s="62"/>
      <c r="AN43" s="62">
        <v>1</v>
      </c>
      <c r="AO43" s="62">
        <v>1</v>
      </c>
      <c r="AP43" s="62">
        <v>1</v>
      </c>
      <c r="AQ43" s="62">
        <f t="shared" si="24"/>
        <v>5</v>
      </c>
      <c r="AR43" s="140">
        <f t="shared" ref="AR43:AR44" si="86">IFERROR(AH43/SUM($T43,$AH43,$AV43,$BJ43,$BX43,$CL43,$CZ43,$DN43,$EB43,$EP43,$FD43,$FR43,$GF43,$GT43,$HH43,$HV43,$IJ43,$IX43,$JL43,$JZ43),"")</f>
        <v>5.905511811023622E-2</v>
      </c>
      <c r="AS43" s="140">
        <f t="shared" ref="AS43:AS44" si="87">IFERROR((AJ$4*AJ43+AL$4*AL43+AN$4*AN43+AO$4*AO43+AP$4*AP43)*AR43,"")</f>
        <v>5.905511811023622E-2</v>
      </c>
      <c r="AT43" s="5">
        <v>1</v>
      </c>
      <c r="AU43" s="5" t="str">
        <f>'Training Programs'!BE43</f>
        <v>Turbine Installers</v>
      </c>
      <c r="AV43" s="5">
        <v>69</v>
      </c>
      <c r="AW43" s="5"/>
      <c r="AX43" s="5">
        <v>1</v>
      </c>
      <c r="AY43" s="5"/>
      <c r="AZ43" s="5">
        <v>1</v>
      </c>
      <c r="BA43" s="5"/>
      <c r="BB43" s="5">
        <v>1</v>
      </c>
      <c r="BC43" s="5">
        <v>1</v>
      </c>
      <c r="BD43" s="5">
        <v>1</v>
      </c>
      <c r="BE43" s="5">
        <f t="shared" si="26"/>
        <v>5</v>
      </c>
      <c r="BF43" s="5">
        <f t="shared" ref="BF43:BF44" si="88">IFERROR(AV43/SUM($T43,$AH43,$AV43,$BJ43,$BX43,$CL43,$CZ43,$DN43,$EB43,$EP43,$FD43,$FR43,$GF43,$GT43,$HH43,$HV43,$IJ43,$IX43,$JL43,$JZ43),"")</f>
        <v>0.27165354330708663</v>
      </c>
      <c r="BG43" s="5">
        <f t="shared" ref="BG43:BG44" si="89">IFERROR((AX$4*AX43+AZ$4*AZ43+BB$4*BB43+BC$4*BC43+BD$4*BD43)*BF43,"")</f>
        <v>0.27165354330708663</v>
      </c>
      <c r="BH43" s="62">
        <v>1</v>
      </c>
      <c r="BI43" s="62" t="str">
        <f>'Training Programs'!BU43</f>
        <v>Turbine Laborer</v>
      </c>
      <c r="BJ43" s="62">
        <v>69</v>
      </c>
      <c r="BK43" s="62"/>
      <c r="BL43" s="62">
        <v>1</v>
      </c>
      <c r="BM43" s="62"/>
      <c r="BN43" s="62">
        <v>1</v>
      </c>
      <c r="BO43" s="62"/>
      <c r="BP43" s="62">
        <v>1</v>
      </c>
      <c r="BQ43" s="62">
        <v>1</v>
      </c>
      <c r="BR43" s="62">
        <v>1</v>
      </c>
      <c r="BS43" s="62">
        <f t="shared" si="28"/>
        <v>5</v>
      </c>
      <c r="BT43" s="62">
        <f t="shared" ref="BT43:BT44" si="90">IFERROR(BJ43/SUM($T43,$AH43,$AV43,$BJ43,$BX43,$CL43,$CZ43,$DN43,$EB43,$EP43,$FD43,$FR43,$GF43,$GT43,$HH43,$HV43,$IJ43,$IX43,$JL43,$JZ43),"")</f>
        <v>0.27165354330708663</v>
      </c>
      <c r="BU43" s="62">
        <f t="shared" ref="BU43:BU44" si="91">IFERROR((BL$4*BL43+BN$4*BN43+BP$4*BP43+BQ$4*BQ43+BR$4*BR43)*BT43,"")</f>
        <v>0.27165354330708663</v>
      </c>
      <c r="BV43" s="5">
        <v>1</v>
      </c>
      <c r="BW43" s="5" t="str">
        <f>'Training Programs'!CK43</f>
        <v>Construction Managers</v>
      </c>
      <c r="BX43" s="5">
        <v>21</v>
      </c>
      <c r="BY43" s="5"/>
      <c r="BZ43" s="5">
        <v>1</v>
      </c>
      <c r="CA43" s="5"/>
      <c r="CB43" s="5">
        <v>1</v>
      </c>
      <c r="CC43" s="5"/>
      <c r="CD43" s="5">
        <v>1</v>
      </c>
      <c r="CE43" s="5">
        <v>1</v>
      </c>
      <c r="CF43" s="5">
        <v>1</v>
      </c>
      <c r="CG43" s="5">
        <f t="shared" ref="CG43:CG44" si="92">SUM(BZ43,CB43,CD43:CF43)</f>
        <v>5</v>
      </c>
      <c r="CH43" s="5">
        <f t="shared" ref="CH43:CH44" si="93">IFERROR(BX43/SUM($T43,$AH43,$AV43,$BJ43,$BX43,$CL43,$CZ43,$DN43,$EB43,$EP43,$FD43,$FR43,$GF43,$GT43,$HH43,$HV43,$IJ43,$IX43,$JL43,$JZ43),"")</f>
        <v>8.2677165354330714E-2</v>
      </c>
      <c r="CI43" s="5">
        <f t="shared" ref="CI43:CI44" si="94">IFERROR((BZ$4*BZ43+CB$4*CB43+CD$4*CD43+CE$4*CE43+CF$4*CF43)*CH43,"")</f>
        <v>8.2677165354330714E-2</v>
      </c>
      <c r="CJ43" s="62">
        <v>1</v>
      </c>
      <c r="CK43" s="62" t="str">
        <f>'Training Programs'!DA43</f>
        <v>Electricians</v>
      </c>
      <c r="CL43" s="62">
        <v>12</v>
      </c>
      <c r="CM43" s="62"/>
      <c r="CN43" s="62">
        <v>1</v>
      </c>
      <c r="CO43" s="62"/>
      <c r="CP43" s="62">
        <v>1</v>
      </c>
      <c r="CQ43" s="62"/>
      <c r="CR43" s="62">
        <v>1</v>
      </c>
      <c r="CS43" s="62">
        <v>1</v>
      </c>
      <c r="CT43" s="62">
        <v>1</v>
      </c>
      <c r="CU43" s="62">
        <f t="shared" ref="CU43:CU44" si="95">SUM(CN43,CP43,CR43:CT43)</f>
        <v>5</v>
      </c>
      <c r="CV43" s="62">
        <f t="shared" ref="CV43:CV44" si="96">IFERROR(CL43/SUM($T43,$AH43,$AV43,$BJ43,$BX43,$CL43,$CZ43,$DN43,$EB43,$EP43,$FD43,$FR43,$GF43,$GT43,$HH43,$HV43,$IJ43,$IX43,$JL43,$JZ43),"")</f>
        <v>4.7244094488188976E-2</v>
      </c>
      <c r="CW43" s="62">
        <f t="shared" ref="CW43:CW44" si="97">IFERROR((CN$4*CN43+CP$4*CP43+CR$4*CR43+CS$4*CS43+CT$4*CT43)*CV43,"")</f>
        <v>4.7244094488188976E-2</v>
      </c>
      <c r="CX43" s="5">
        <v>1</v>
      </c>
      <c r="CY43" s="5" t="str">
        <f>'Training Programs'!DQ43</f>
        <v>Apprentice</v>
      </c>
      <c r="CZ43" s="5">
        <v>14</v>
      </c>
      <c r="DA43" s="5"/>
      <c r="DB43" s="5">
        <v>1</v>
      </c>
      <c r="DC43" s="5"/>
      <c r="DD43" s="5">
        <v>1</v>
      </c>
      <c r="DE43" s="5"/>
      <c r="DF43" s="5">
        <v>1</v>
      </c>
      <c r="DG43" s="5">
        <v>1</v>
      </c>
      <c r="DH43" s="5">
        <v>1</v>
      </c>
      <c r="DI43" s="5">
        <f t="shared" ref="DI43" si="98">SUM(DB43,DD43,DF43:DH43)</f>
        <v>5</v>
      </c>
      <c r="DJ43" s="5">
        <f t="shared" ref="DJ43" si="99">IFERROR(CZ43/SUM($T43,$AH43,$AV43,$BJ43,$BX43,$CL43,$CZ43,$DN43,$EB43,$EP43,$FD43,$FR43,$GF43,$GT43,$HH43,$HV43,$IJ43,$IX43,$JL43,$JZ43),"")</f>
        <v>5.5118110236220472E-2</v>
      </c>
      <c r="DK43" s="5">
        <f>IFERROR((DB$4*DB43+DD$4*DD43+DF$4*DF43+DG$4*DG43+DH$4*DH43)*DJ43,"")</f>
        <v>5.5118110236220472E-2</v>
      </c>
      <c r="DL43" s="62">
        <v>1</v>
      </c>
      <c r="DM43" s="62" t="str">
        <f>'Training Programs'!EG43</f>
        <v>Foundation Laborer</v>
      </c>
      <c r="DN43" s="62">
        <v>9</v>
      </c>
      <c r="DO43" s="62"/>
      <c r="DP43" s="62">
        <v>1</v>
      </c>
      <c r="DQ43" s="62"/>
      <c r="DR43" s="62">
        <v>1</v>
      </c>
      <c r="DS43" s="62"/>
      <c r="DT43" s="62">
        <v>1</v>
      </c>
      <c r="DU43" s="62">
        <v>1</v>
      </c>
      <c r="DV43" s="62">
        <v>1</v>
      </c>
      <c r="DW43" s="62">
        <f t="shared" ref="DW43:DW44" si="100">SUM(DP43,DR43,DT43:DV43)</f>
        <v>5</v>
      </c>
      <c r="DX43" s="62">
        <f t="shared" ref="DX43:DX44" si="101">IFERROR(DN43/SUM($T43,$AH43,$AV43,$BJ43,$BX43,$CL43,$CZ43,$DN43,$EB43,$EP43,$FD43,$FR43,$GF43,$GT43,$HH43,$HV43,$IJ43,$IX43,$JL43,$JZ43),"")</f>
        <v>3.5433070866141732E-2</v>
      </c>
      <c r="DY43" s="62">
        <f t="shared" ref="DY43:DY44" si="102">IFERROR((DP$4*DP43+DR$4*DR43+DT$4*DT43+DU$4*DU43+DV$4*DV43)*DX43,"")</f>
        <v>3.5433070866141732E-2</v>
      </c>
      <c r="DZ43" s="5">
        <v>1</v>
      </c>
      <c r="EA43" s="5" t="str">
        <f>'Training Programs'!EW43</f>
        <v>Carpenters</v>
      </c>
      <c r="EB43" s="5">
        <v>9</v>
      </c>
      <c r="EC43" s="5"/>
      <c r="ED43" s="5">
        <v>1</v>
      </c>
      <c r="EE43" s="5"/>
      <c r="EF43" s="5">
        <v>1</v>
      </c>
      <c r="EG43" s="5"/>
      <c r="EH43" s="5">
        <v>1</v>
      </c>
      <c r="EI43" s="5">
        <v>1</v>
      </c>
      <c r="EJ43" s="5">
        <v>1</v>
      </c>
      <c r="EK43" s="5">
        <f t="shared" ref="EK43" si="103">SUM(ED43,EF43,EH43:EJ43)</f>
        <v>5</v>
      </c>
      <c r="EL43" s="5">
        <f t="shared" ref="EL43" si="104">IFERROR(EB43/SUM($T43,$AH43,$AV43,$BJ43,$BX43,$CL43,$CZ43,$DN43,$EB43,$EP43,$FD43,$FR43,$GF43,$GT43,$HH43,$HV43,$IJ43,$IX43,$JL43,$JZ43),"")</f>
        <v>3.5433070866141732E-2</v>
      </c>
      <c r="EM43" s="5">
        <f>IFERROR((ED$4*ED43+EF$4*EF43+EH$4*EH43+EI$4*EI43+EJ$4*EJ43)*EL43,"")</f>
        <v>3.5433070866141732E-2</v>
      </c>
      <c r="EN43" s="62">
        <v>1</v>
      </c>
      <c r="EO43" s="62" t="str">
        <f>'Training Programs'!FM43</f>
        <v>Wind Technician</v>
      </c>
      <c r="EP43" s="62">
        <v>12</v>
      </c>
      <c r="EQ43" s="62"/>
      <c r="ER43" s="62">
        <v>1</v>
      </c>
      <c r="ES43" s="62"/>
      <c r="ET43" s="62">
        <v>1</v>
      </c>
      <c r="EU43" s="62"/>
      <c r="EV43" s="62">
        <v>1</v>
      </c>
      <c r="EW43" s="62">
        <v>1</v>
      </c>
      <c r="EX43" s="62">
        <v>1</v>
      </c>
      <c r="EY43" s="62">
        <f t="shared" si="37"/>
        <v>5</v>
      </c>
      <c r="EZ43" s="140">
        <f t="shared" ref="EZ43:EZ44" si="105">IFERROR(EP43/SUM($T43,$AH43,$AV43,$BJ43,$BX43,$CL43,$CZ43,$DN43,$EB43,$EP43,$FD43,$FR43,$GF43,$GT43,$HH43,$HV43,$IJ43,$IX43,$JL43,$JZ43),"")</f>
        <v>4.7244094488188976E-2</v>
      </c>
      <c r="FA43" s="140">
        <f t="shared" ref="FA43:FA44" si="106">IFERROR((ER$4*ER43+ET$4*ET43+EV$4*EV43+EW$4*EW43+EX$4*EX43)*EZ43,"")</f>
        <v>4.7244094488188976E-2</v>
      </c>
      <c r="FB43" s="5"/>
      <c r="FC43" s="5"/>
      <c r="FD43" s="5"/>
      <c r="FE43" s="5"/>
      <c r="FF43" s="5"/>
      <c r="FG43" s="5"/>
      <c r="FH43" s="5"/>
      <c r="FI43" s="5"/>
      <c r="FJ43" s="5"/>
      <c r="FK43" s="5"/>
      <c r="FL43" s="5"/>
      <c r="FM43" s="5"/>
      <c r="FN43" s="5"/>
      <c r="FO43" s="5"/>
      <c r="FP43" s="62"/>
      <c r="FQ43" s="62"/>
      <c r="FR43" s="62"/>
      <c r="FS43" s="62"/>
      <c r="FT43" s="62"/>
      <c r="FU43" s="62"/>
      <c r="FV43" s="62"/>
      <c r="FW43" s="62"/>
      <c r="FX43" s="62"/>
      <c r="FY43" s="62"/>
      <c r="FZ43" s="62"/>
      <c r="GA43" s="62"/>
      <c r="GB43" s="62"/>
      <c r="GC43" s="62"/>
      <c r="GD43" s="5"/>
      <c r="GE43" s="5"/>
      <c r="GF43" s="5"/>
      <c r="GG43" s="5"/>
      <c r="GH43" s="5"/>
      <c r="GI43" s="5"/>
      <c r="GJ43" s="5"/>
      <c r="GK43" s="5"/>
      <c r="GL43" s="5"/>
      <c r="GM43" s="5"/>
      <c r="GN43" s="5"/>
      <c r="GO43" s="5"/>
      <c r="GP43" s="5"/>
      <c r="GQ43" s="5"/>
      <c r="GR43" s="62"/>
      <c r="GS43" s="62"/>
      <c r="GT43" s="62"/>
      <c r="GU43" s="62"/>
      <c r="GV43" s="62"/>
      <c r="GW43" s="62"/>
      <c r="GX43" s="62"/>
      <c r="GY43" s="62"/>
      <c r="GZ43" s="62"/>
      <c r="HA43" s="62"/>
      <c r="HB43" s="62"/>
      <c r="HC43" s="62"/>
      <c r="HD43" s="62"/>
      <c r="HE43" s="62"/>
      <c r="HF43" s="5"/>
      <c r="HG43" s="5"/>
      <c r="HH43" s="5"/>
      <c r="HI43" s="5"/>
      <c r="HJ43" s="5"/>
      <c r="HK43" s="5"/>
      <c r="HL43" s="5"/>
      <c r="HM43" s="5"/>
      <c r="HN43" s="5"/>
      <c r="HO43" s="5"/>
      <c r="HP43" s="5"/>
      <c r="HQ43" s="5"/>
      <c r="HR43" s="5"/>
      <c r="HS43" s="5"/>
      <c r="HT43" s="62"/>
      <c r="HU43" s="62"/>
      <c r="HV43" s="62"/>
      <c r="HW43" s="62"/>
      <c r="HX43" s="62"/>
      <c r="HY43" s="62"/>
      <c r="HZ43" s="62"/>
      <c r="IA43" s="62"/>
      <c r="IB43" s="62"/>
      <c r="IC43" s="62"/>
      <c r="ID43" s="62"/>
      <c r="IE43" s="62"/>
      <c r="IF43" s="62"/>
      <c r="IG43" s="62"/>
      <c r="IH43" s="5"/>
      <c r="II43" s="5"/>
      <c r="IJ43" s="5"/>
      <c r="IK43" s="5"/>
      <c r="IL43" s="5"/>
      <c r="IM43" s="5"/>
      <c r="IN43" s="5"/>
      <c r="IO43" s="5"/>
      <c r="IP43" s="5"/>
      <c r="IQ43" s="5"/>
      <c r="IR43" s="5"/>
      <c r="IS43" s="5"/>
      <c r="IT43" s="5"/>
      <c r="IU43" s="5"/>
      <c r="IV43" s="62"/>
      <c r="IW43" s="62"/>
      <c r="IX43" s="62"/>
      <c r="IY43" s="62"/>
      <c r="IZ43" s="62"/>
      <c r="JA43" s="62"/>
      <c r="JB43" s="62"/>
      <c r="JC43" s="62"/>
      <c r="JD43" s="62"/>
      <c r="JE43" s="62"/>
      <c r="JF43" s="62"/>
      <c r="JG43" s="62"/>
      <c r="JH43" s="62"/>
      <c r="JI43" s="62"/>
      <c r="JJ43" s="5"/>
      <c r="JK43" s="5"/>
      <c r="JL43" s="5"/>
      <c r="JM43" s="5"/>
      <c r="JN43" s="5"/>
      <c r="JO43" s="5"/>
      <c r="JP43" s="5"/>
      <c r="JQ43" s="5"/>
      <c r="JR43" s="5"/>
      <c r="JS43" s="5"/>
      <c r="JT43" s="5"/>
      <c r="JU43" s="5"/>
      <c r="JV43" s="5"/>
      <c r="JW43" s="5"/>
      <c r="JX43" s="62"/>
      <c r="JY43" s="62"/>
      <c r="JZ43" s="62"/>
      <c r="KA43" s="62"/>
      <c r="KB43" s="62"/>
      <c r="KC43" s="62"/>
      <c r="KD43" s="62"/>
      <c r="KE43" s="62"/>
      <c r="KF43" s="62"/>
      <c r="KG43" s="62"/>
      <c r="KH43" s="62"/>
      <c r="KI43" s="62"/>
      <c r="KJ43" s="62"/>
      <c r="KK43" s="62"/>
    </row>
    <row r="44" spans="1:297" x14ac:dyDescent="0.35">
      <c r="A44" s="131">
        <v>40</v>
      </c>
      <c r="B44" s="170">
        <f>'BVEM Scorecard'!B43</f>
        <v>0</v>
      </c>
      <c r="C44" s="170">
        <f>'BVEM Scorecard'!C43</f>
        <v>0</v>
      </c>
      <c r="D44" s="152">
        <v>43</v>
      </c>
      <c r="E44" s="72" t="str">
        <f>'BVEM Scorecard'!F43</f>
        <v>Wind</v>
      </c>
      <c r="F44" s="96">
        <f t="shared" si="17"/>
        <v>1</v>
      </c>
      <c r="G44" s="96">
        <f t="shared" si="18"/>
        <v>1</v>
      </c>
      <c r="H44" s="96">
        <f t="shared" si="19"/>
        <v>1.0000000000000002</v>
      </c>
      <c r="I44" s="96">
        <f t="shared" si="20"/>
        <v>1</v>
      </c>
      <c r="J44" s="62">
        <v>1</v>
      </c>
      <c r="K44" s="62">
        <v>1</v>
      </c>
      <c r="L44" s="62">
        <v>1</v>
      </c>
      <c r="M44" s="62">
        <v>1</v>
      </c>
      <c r="N44" s="62">
        <v>1</v>
      </c>
      <c r="O44" s="62">
        <v>1</v>
      </c>
      <c r="P44" s="62">
        <f t="shared" si="4"/>
        <v>5</v>
      </c>
      <c r="Q44" s="95">
        <f t="shared" si="21"/>
        <v>1</v>
      </c>
      <c r="R44" s="5">
        <v>1</v>
      </c>
      <c r="S44" s="5" t="str">
        <f>'Training Programs'!Y44</f>
        <v>Equipment
Operators</v>
      </c>
      <c r="T44" s="5">
        <v>24</v>
      </c>
      <c r="U44" s="5"/>
      <c r="V44" s="5">
        <v>1</v>
      </c>
      <c r="W44" s="5"/>
      <c r="X44" s="5">
        <v>1</v>
      </c>
      <c r="Y44" s="5"/>
      <c r="Z44" s="5">
        <v>1</v>
      </c>
      <c r="AA44" s="5">
        <v>1</v>
      </c>
      <c r="AB44" s="5">
        <v>1</v>
      </c>
      <c r="AC44" s="5">
        <f t="shared" si="22"/>
        <v>5</v>
      </c>
      <c r="AD44" s="5">
        <f t="shared" si="23"/>
        <v>9.4488188976377951E-2</v>
      </c>
      <c r="AE44" s="5">
        <f t="shared" si="85"/>
        <v>9.4488188976377951E-2</v>
      </c>
      <c r="AF44" s="62">
        <v>1</v>
      </c>
      <c r="AG44" s="62" t="str">
        <f>'Training Programs'!AO44</f>
        <v>Crane Operators</v>
      </c>
      <c r="AH44" s="62">
        <v>15</v>
      </c>
      <c r="AI44" s="62"/>
      <c r="AJ44" s="62">
        <v>1</v>
      </c>
      <c r="AK44" s="62"/>
      <c r="AL44" s="62">
        <v>1</v>
      </c>
      <c r="AM44" s="62"/>
      <c r="AN44" s="62">
        <v>1</v>
      </c>
      <c r="AO44" s="62">
        <v>1</v>
      </c>
      <c r="AP44" s="62">
        <v>1</v>
      </c>
      <c r="AQ44" s="62">
        <f t="shared" si="24"/>
        <v>5</v>
      </c>
      <c r="AR44" s="62">
        <f t="shared" si="86"/>
        <v>5.905511811023622E-2</v>
      </c>
      <c r="AS44" s="62">
        <f t="shared" si="87"/>
        <v>5.905511811023622E-2</v>
      </c>
      <c r="AT44" s="5">
        <v>1</v>
      </c>
      <c r="AU44" s="5" t="str">
        <f>'Training Programs'!BE44</f>
        <v>Turbine Installers</v>
      </c>
      <c r="AV44" s="5">
        <v>69</v>
      </c>
      <c r="AW44" s="5"/>
      <c r="AX44" s="5">
        <v>1</v>
      </c>
      <c r="AY44" s="5"/>
      <c r="AZ44" s="5">
        <v>1</v>
      </c>
      <c r="BA44" s="5"/>
      <c r="BB44" s="5">
        <v>1</v>
      </c>
      <c r="BC44" s="5">
        <v>1</v>
      </c>
      <c r="BD44" s="5">
        <v>1</v>
      </c>
      <c r="BE44" s="5">
        <f t="shared" si="26"/>
        <v>5</v>
      </c>
      <c r="BF44" s="5">
        <f t="shared" si="88"/>
        <v>0.27165354330708663</v>
      </c>
      <c r="BG44" s="5">
        <f t="shared" si="89"/>
        <v>0.27165354330708663</v>
      </c>
      <c r="BH44" s="62">
        <v>1</v>
      </c>
      <c r="BI44" s="62" t="str">
        <f>'Training Programs'!BU44</f>
        <v>Turbine Laborer</v>
      </c>
      <c r="BJ44" s="62">
        <v>69</v>
      </c>
      <c r="BK44" s="62"/>
      <c r="BL44" s="62">
        <v>1</v>
      </c>
      <c r="BM44" s="62"/>
      <c r="BN44" s="62">
        <v>1</v>
      </c>
      <c r="BO44" s="62"/>
      <c r="BP44" s="62">
        <v>1</v>
      </c>
      <c r="BQ44" s="62">
        <v>1</v>
      </c>
      <c r="BR44" s="62">
        <v>1</v>
      </c>
      <c r="BS44" s="62">
        <f t="shared" si="28"/>
        <v>5</v>
      </c>
      <c r="BT44" s="62">
        <f t="shared" si="90"/>
        <v>0.27165354330708663</v>
      </c>
      <c r="BU44" s="62">
        <f t="shared" si="91"/>
        <v>0.27165354330708663</v>
      </c>
      <c r="BV44" s="5">
        <v>1</v>
      </c>
      <c r="BW44" s="5" t="str">
        <f>'Training Programs'!CK44</f>
        <v>Construction Managers</v>
      </c>
      <c r="BX44" s="5">
        <v>21</v>
      </c>
      <c r="BY44" s="5"/>
      <c r="BZ44" s="5">
        <v>1</v>
      </c>
      <c r="CA44" s="5"/>
      <c r="CB44" s="5">
        <v>1</v>
      </c>
      <c r="CC44" s="5"/>
      <c r="CD44" s="5">
        <v>1</v>
      </c>
      <c r="CE44" s="5">
        <v>1</v>
      </c>
      <c r="CF44" s="5">
        <v>1</v>
      </c>
      <c r="CG44" s="5">
        <f t="shared" si="92"/>
        <v>5</v>
      </c>
      <c r="CH44" s="5">
        <f t="shared" si="93"/>
        <v>8.2677165354330714E-2</v>
      </c>
      <c r="CI44" s="5">
        <f t="shared" si="94"/>
        <v>8.2677165354330714E-2</v>
      </c>
      <c r="CJ44" s="62">
        <v>1</v>
      </c>
      <c r="CK44" s="62" t="str">
        <f>'Training Programs'!DA44</f>
        <v>Electricians</v>
      </c>
      <c r="CL44" s="62">
        <v>12</v>
      </c>
      <c r="CM44" s="62"/>
      <c r="CN44" s="62">
        <v>1</v>
      </c>
      <c r="CO44" s="62"/>
      <c r="CP44" s="62">
        <v>1</v>
      </c>
      <c r="CQ44" s="62"/>
      <c r="CR44" s="62">
        <v>1</v>
      </c>
      <c r="CS44" s="62">
        <v>1</v>
      </c>
      <c r="CT44" s="62">
        <v>1</v>
      </c>
      <c r="CU44" s="62">
        <f t="shared" si="95"/>
        <v>5</v>
      </c>
      <c r="CV44" s="62">
        <f t="shared" si="96"/>
        <v>4.7244094488188976E-2</v>
      </c>
      <c r="CW44" s="62">
        <f t="shared" si="97"/>
        <v>4.7244094488188976E-2</v>
      </c>
      <c r="CX44" s="5">
        <v>1</v>
      </c>
      <c r="CY44" s="5" t="str">
        <f>'Training Programs'!DQ44</f>
        <v>Apprentice</v>
      </c>
      <c r="CZ44" s="5">
        <v>14</v>
      </c>
      <c r="DA44" s="5"/>
      <c r="DB44" s="5">
        <v>1</v>
      </c>
      <c r="DC44" s="5"/>
      <c r="DD44" s="5">
        <v>1</v>
      </c>
      <c r="DE44" s="5"/>
      <c r="DF44" s="5">
        <v>1</v>
      </c>
      <c r="DG44" s="5">
        <v>1</v>
      </c>
      <c r="DH44" s="5">
        <v>1</v>
      </c>
      <c r="DI44" s="5">
        <f t="shared" ref="DI44:DI50" si="107">SUM(DB44,DD44,DF44:DH44)</f>
        <v>5</v>
      </c>
      <c r="DJ44" s="5">
        <f t="shared" ref="DJ44:DJ50" si="108">IFERROR(CZ44/SUM($T44,$AH44,$AV44,$BJ44,$BX44,$CL44,$CZ44,$DN44,$EB44,$EP44,$FD44,$FR44,$GF44,$GT44,$HH44,$HV44,$IJ44,$IX44,$JL44,$JZ44),"")</f>
        <v>5.5118110236220472E-2</v>
      </c>
      <c r="DK44" s="5">
        <f>IFERROR((DB$4*DB44+DD$4*DD44+DF$4*DF44+DG$4*DG44+DH$4*DH44)*DJ44,"")</f>
        <v>5.5118110236220472E-2</v>
      </c>
      <c r="DL44" s="62">
        <v>1</v>
      </c>
      <c r="DM44" s="62" t="str">
        <f>'Training Programs'!EG44</f>
        <v>Foundation Laborer</v>
      </c>
      <c r="DN44" s="62">
        <v>9</v>
      </c>
      <c r="DO44" s="62"/>
      <c r="DP44" s="62">
        <v>1</v>
      </c>
      <c r="DQ44" s="62"/>
      <c r="DR44" s="62">
        <v>1</v>
      </c>
      <c r="DS44" s="62"/>
      <c r="DT44" s="62">
        <v>1</v>
      </c>
      <c r="DU44" s="62">
        <v>1</v>
      </c>
      <c r="DV44" s="62">
        <v>1</v>
      </c>
      <c r="DW44" s="62">
        <f t="shared" si="100"/>
        <v>5</v>
      </c>
      <c r="DX44" s="62">
        <f t="shared" si="101"/>
        <v>3.5433070866141732E-2</v>
      </c>
      <c r="DY44" s="62">
        <f t="shared" si="102"/>
        <v>3.5433070866141732E-2</v>
      </c>
      <c r="DZ44" s="5">
        <v>1</v>
      </c>
      <c r="EA44" s="5" t="str">
        <f>'Training Programs'!EW44</f>
        <v>Carpenters</v>
      </c>
      <c r="EB44" s="5">
        <v>9</v>
      </c>
      <c r="EC44" s="5"/>
      <c r="ED44" s="5">
        <v>1</v>
      </c>
      <c r="EE44" s="5"/>
      <c r="EF44" s="5">
        <v>1</v>
      </c>
      <c r="EG44" s="5"/>
      <c r="EH44" s="5">
        <v>1</v>
      </c>
      <c r="EI44" s="5">
        <v>1</v>
      </c>
      <c r="EJ44" s="5">
        <v>1</v>
      </c>
      <c r="EK44" s="5">
        <f t="shared" ref="EK44:EK60" si="109">SUM(ED44,EF44,EH44:EJ44)</f>
        <v>5</v>
      </c>
      <c r="EL44" s="5">
        <f t="shared" ref="EL44:EL60" si="110">IFERROR(EB44/SUM($T44,$AH44,$AV44,$BJ44,$BX44,$CL44,$CZ44,$DN44,$EB44,$EP44,$FD44,$FR44,$GF44,$GT44,$HH44,$HV44,$IJ44,$IX44,$JL44,$JZ44),"")</f>
        <v>3.5433070866141732E-2</v>
      </c>
      <c r="EM44" s="5">
        <f>IFERROR((ED$4*ED44+EF$4*EF44+EH$4*EH44+EI$4*EI44+EJ$4*EJ44)*EL44,"")</f>
        <v>3.5433070866141732E-2</v>
      </c>
      <c r="EN44" s="62">
        <v>1</v>
      </c>
      <c r="EO44" s="62" t="str">
        <f>'Training Programs'!FM44</f>
        <v>Wind Technician</v>
      </c>
      <c r="EP44" s="62">
        <v>12</v>
      </c>
      <c r="EQ44" s="62"/>
      <c r="ER44" s="62">
        <v>1</v>
      </c>
      <c r="ES44" s="62"/>
      <c r="ET44" s="62">
        <v>1</v>
      </c>
      <c r="EU44" s="62"/>
      <c r="EV44" s="62">
        <v>1</v>
      </c>
      <c r="EW44" s="62">
        <v>1</v>
      </c>
      <c r="EX44" s="62">
        <v>1</v>
      </c>
      <c r="EY44" s="62">
        <f t="shared" si="37"/>
        <v>5</v>
      </c>
      <c r="EZ44" s="62">
        <f t="shared" si="105"/>
        <v>4.7244094488188976E-2</v>
      </c>
      <c r="FA44" s="62">
        <f t="shared" si="106"/>
        <v>4.7244094488188976E-2</v>
      </c>
      <c r="FB44" s="5"/>
      <c r="FC44" s="5"/>
      <c r="FD44" s="5"/>
      <c r="FE44" s="5"/>
      <c r="FF44" s="5"/>
      <c r="FG44" s="5"/>
      <c r="FH44" s="5"/>
      <c r="FI44" s="5"/>
      <c r="FJ44" s="5"/>
      <c r="FK44" s="5"/>
      <c r="FL44" s="5"/>
      <c r="FM44" s="5"/>
      <c r="FN44" s="5"/>
      <c r="FO44" s="5"/>
      <c r="FP44" s="62"/>
      <c r="FQ44" s="62"/>
      <c r="FR44" s="62"/>
      <c r="FS44" s="62"/>
      <c r="FT44" s="62"/>
      <c r="FU44" s="62"/>
      <c r="FV44" s="62"/>
      <c r="FW44" s="62"/>
      <c r="FX44" s="62"/>
      <c r="FY44" s="62"/>
      <c r="FZ44" s="62"/>
      <c r="GA44" s="62"/>
      <c r="GB44" s="62"/>
      <c r="GC44" s="62"/>
      <c r="GD44" s="5"/>
      <c r="GE44" s="5"/>
      <c r="GF44" s="5"/>
      <c r="GG44" s="5"/>
      <c r="GH44" s="5"/>
      <c r="GI44" s="5"/>
      <c r="GJ44" s="5"/>
      <c r="GK44" s="5"/>
      <c r="GL44" s="5"/>
      <c r="GM44" s="5"/>
      <c r="GN44" s="5"/>
      <c r="GO44" s="5"/>
      <c r="GP44" s="5"/>
      <c r="GQ44" s="5"/>
      <c r="GR44" s="62"/>
      <c r="GS44" s="62"/>
      <c r="GT44" s="62"/>
      <c r="GU44" s="62"/>
      <c r="GV44" s="62"/>
      <c r="GW44" s="62"/>
      <c r="GX44" s="62"/>
      <c r="GY44" s="62"/>
      <c r="GZ44" s="62"/>
      <c r="HA44" s="62"/>
      <c r="HB44" s="62"/>
      <c r="HC44" s="62"/>
      <c r="HD44" s="62"/>
      <c r="HE44" s="62"/>
      <c r="HF44" s="5"/>
      <c r="HG44" s="5"/>
      <c r="HH44" s="5"/>
      <c r="HI44" s="5"/>
      <c r="HJ44" s="5"/>
      <c r="HK44" s="5"/>
      <c r="HL44" s="5"/>
      <c r="HM44" s="5"/>
      <c r="HN44" s="5"/>
      <c r="HO44" s="5"/>
      <c r="HP44" s="5"/>
      <c r="HQ44" s="5"/>
      <c r="HR44" s="5"/>
      <c r="HS44" s="5"/>
      <c r="HT44" s="62"/>
      <c r="HU44" s="62"/>
      <c r="HV44" s="62"/>
      <c r="HW44" s="62"/>
      <c r="HX44" s="62"/>
      <c r="HY44" s="62"/>
      <c r="HZ44" s="62"/>
      <c r="IA44" s="62"/>
      <c r="IB44" s="62"/>
      <c r="IC44" s="62"/>
      <c r="ID44" s="62"/>
      <c r="IE44" s="62"/>
      <c r="IF44" s="62"/>
      <c r="IG44" s="62"/>
      <c r="IH44" s="5"/>
      <c r="II44" s="5"/>
      <c r="IJ44" s="5"/>
      <c r="IK44" s="5"/>
      <c r="IL44" s="5"/>
      <c r="IM44" s="5"/>
      <c r="IN44" s="5"/>
      <c r="IO44" s="5"/>
      <c r="IP44" s="5"/>
      <c r="IQ44" s="5"/>
      <c r="IR44" s="5"/>
      <c r="IS44" s="5"/>
      <c r="IT44" s="5"/>
      <c r="IU44" s="5"/>
      <c r="IV44" s="62"/>
      <c r="IW44" s="62"/>
      <c r="IX44" s="62"/>
      <c r="IY44" s="62"/>
      <c r="IZ44" s="62"/>
      <c r="JA44" s="62"/>
      <c r="JB44" s="62"/>
      <c r="JC44" s="62"/>
      <c r="JD44" s="62"/>
      <c r="JE44" s="62"/>
      <c r="JF44" s="62"/>
      <c r="JG44" s="62"/>
      <c r="JH44" s="62"/>
      <c r="JI44" s="62"/>
      <c r="JJ44" s="5"/>
      <c r="JK44" s="5"/>
      <c r="JL44" s="5"/>
      <c r="JM44" s="5"/>
      <c r="JN44" s="5"/>
      <c r="JO44" s="5"/>
      <c r="JP44" s="5"/>
      <c r="JQ44" s="5"/>
      <c r="JR44" s="5"/>
      <c r="JS44" s="5"/>
      <c r="JT44" s="5"/>
      <c r="JU44" s="5"/>
      <c r="JV44" s="5"/>
      <c r="JW44" s="5"/>
      <c r="JX44" s="62"/>
      <c r="JY44" s="62"/>
      <c r="JZ44" s="62"/>
      <c r="KA44" s="62"/>
      <c r="KB44" s="62"/>
      <c r="KC44" s="62"/>
      <c r="KD44" s="62"/>
      <c r="KE44" s="62"/>
      <c r="KF44" s="62"/>
      <c r="KG44" s="62"/>
      <c r="KH44" s="62"/>
      <c r="KI44" s="62"/>
      <c r="KJ44" s="62"/>
      <c r="KK44" s="62"/>
    </row>
    <row r="45" spans="1:297" x14ac:dyDescent="0.35">
      <c r="A45" s="131">
        <v>41</v>
      </c>
      <c r="B45" s="170">
        <f>'BVEM Scorecard'!B44</f>
        <v>0</v>
      </c>
      <c r="C45" s="170">
        <f>'BVEM Scorecard'!C44</f>
        <v>0</v>
      </c>
      <c r="D45" s="152">
        <v>52</v>
      </c>
      <c r="E45" s="72" t="str">
        <f>'BVEM Scorecard'!F44</f>
        <v>Wind</v>
      </c>
      <c r="F45" s="96"/>
      <c r="G45" s="96"/>
      <c r="H45" s="96"/>
      <c r="I45" s="96"/>
      <c r="J45" s="62"/>
      <c r="K45" s="62"/>
      <c r="L45" s="62"/>
      <c r="M45" s="62"/>
      <c r="N45" s="62"/>
      <c r="O45" s="62"/>
      <c r="P45" s="62"/>
      <c r="Q45" s="95"/>
      <c r="R45" s="5"/>
      <c r="S45" s="5"/>
      <c r="T45" s="5"/>
      <c r="U45" s="5"/>
      <c r="V45" s="5"/>
      <c r="W45" s="5"/>
      <c r="X45" s="5"/>
      <c r="Y45" s="5"/>
      <c r="Z45" s="5"/>
      <c r="AA45" s="5"/>
      <c r="AB45" s="5"/>
      <c r="AC45" s="5"/>
      <c r="AD45" s="5"/>
      <c r="AE45" s="5"/>
      <c r="AF45" s="62"/>
      <c r="AG45" s="62"/>
      <c r="AH45" s="62"/>
      <c r="AI45" s="62"/>
      <c r="AJ45" s="62"/>
      <c r="AK45" s="62"/>
      <c r="AL45" s="62"/>
      <c r="AM45" s="62"/>
      <c r="AN45" s="62"/>
      <c r="AO45" s="62"/>
      <c r="AP45" s="62"/>
      <c r="AQ45" s="62"/>
      <c r="AR45" s="140"/>
      <c r="AS45" s="140"/>
      <c r="AT45" s="5"/>
      <c r="AU45" s="5"/>
      <c r="AV45" s="5"/>
      <c r="AW45" s="5"/>
      <c r="AX45" s="5"/>
      <c r="AY45" s="5"/>
      <c r="AZ45" s="5"/>
      <c r="BA45" s="5"/>
      <c r="BB45" s="5"/>
      <c r="BC45" s="5"/>
      <c r="BD45" s="5"/>
      <c r="BE45" s="5"/>
      <c r="BF45" s="5"/>
      <c r="BG45" s="5"/>
      <c r="BH45" s="62"/>
      <c r="BI45" s="62"/>
      <c r="BJ45" s="62"/>
      <c r="BK45" s="62"/>
      <c r="BL45" s="62"/>
      <c r="BM45" s="62"/>
      <c r="BN45" s="62"/>
      <c r="BO45" s="62"/>
      <c r="BP45" s="62"/>
      <c r="BQ45" s="62"/>
      <c r="BR45" s="62"/>
      <c r="BS45" s="62"/>
      <c r="BT45" s="62"/>
      <c r="BU45" s="62"/>
      <c r="BV45" s="5"/>
      <c r="BW45" s="5"/>
      <c r="BX45" s="5"/>
      <c r="BY45" s="5"/>
      <c r="BZ45" s="5"/>
      <c r="CA45" s="5"/>
      <c r="CB45" s="5"/>
      <c r="CC45" s="5"/>
      <c r="CD45" s="5"/>
      <c r="CE45" s="5"/>
      <c r="CF45" s="5"/>
      <c r="CG45" s="5"/>
      <c r="CH45" s="5"/>
      <c r="CI45" s="5"/>
      <c r="CJ45" s="62"/>
      <c r="CK45" s="62"/>
      <c r="CL45" s="62"/>
      <c r="CM45" s="62"/>
      <c r="CN45" s="62"/>
      <c r="CO45" s="62"/>
      <c r="CP45" s="62"/>
      <c r="CQ45" s="62"/>
      <c r="CR45" s="62"/>
      <c r="CS45" s="62"/>
      <c r="CT45" s="62"/>
      <c r="CU45" s="62"/>
      <c r="CV45" s="62"/>
      <c r="CW45" s="62"/>
      <c r="CX45" s="5"/>
      <c r="CY45" s="5"/>
      <c r="CZ45" s="5"/>
      <c r="DA45" s="5"/>
      <c r="DB45" s="5"/>
      <c r="DC45" s="5"/>
      <c r="DD45" s="5"/>
      <c r="DE45" s="5"/>
      <c r="DF45" s="5"/>
      <c r="DG45" s="5"/>
      <c r="DH45" s="5"/>
      <c r="DI45" s="5"/>
      <c r="DJ45" s="5"/>
      <c r="DK45" s="5"/>
      <c r="DL45" s="62"/>
      <c r="DM45" s="62"/>
      <c r="DN45" s="62"/>
      <c r="DO45" s="62"/>
      <c r="DP45" s="62"/>
      <c r="DQ45" s="62"/>
      <c r="DR45" s="62"/>
      <c r="DS45" s="62"/>
      <c r="DT45" s="62"/>
      <c r="DU45" s="62"/>
      <c r="DV45" s="62"/>
      <c r="DW45" s="62"/>
      <c r="DX45" s="62"/>
      <c r="DY45" s="62"/>
      <c r="DZ45" s="5"/>
      <c r="EA45" s="5"/>
      <c r="EB45" s="5"/>
      <c r="EC45" s="5"/>
      <c r="ED45" s="5"/>
      <c r="EE45" s="5"/>
      <c r="EF45" s="5"/>
      <c r="EG45" s="5"/>
      <c r="EH45" s="5"/>
      <c r="EI45" s="5"/>
      <c r="EJ45" s="5"/>
      <c r="EK45" s="5"/>
      <c r="EL45" s="5"/>
      <c r="EM45" s="5"/>
      <c r="EN45" s="62"/>
      <c r="EO45" s="62"/>
      <c r="EP45" s="62"/>
      <c r="EQ45" s="62"/>
      <c r="ER45" s="62"/>
      <c r="ES45" s="62"/>
      <c r="ET45" s="62"/>
      <c r="EU45" s="62"/>
      <c r="EV45" s="62"/>
      <c r="EW45" s="62"/>
      <c r="EX45" s="62"/>
      <c r="EY45" s="62"/>
      <c r="EZ45" s="140"/>
      <c r="FA45" s="140"/>
      <c r="FB45" s="5"/>
      <c r="FC45" s="5"/>
      <c r="FD45" s="5"/>
      <c r="FE45" s="5"/>
      <c r="FF45" s="5"/>
      <c r="FG45" s="5"/>
      <c r="FH45" s="5"/>
      <c r="FI45" s="5"/>
      <c r="FJ45" s="5"/>
      <c r="FK45" s="5"/>
      <c r="FL45" s="5"/>
      <c r="FM45" s="5"/>
      <c r="FN45" s="5"/>
      <c r="FO45" s="5"/>
      <c r="FP45" s="62"/>
      <c r="FQ45" s="62"/>
      <c r="FR45" s="62"/>
      <c r="FS45" s="62"/>
      <c r="FT45" s="62"/>
      <c r="FU45" s="62"/>
      <c r="FV45" s="62"/>
      <c r="FW45" s="62"/>
      <c r="FX45" s="62"/>
      <c r="FY45" s="62"/>
      <c r="FZ45" s="62"/>
      <c r="GA45" s="62"/>
      <c r="GB45" s="62"/>
      <c r="GC45" s="62"/>
      <c r="GD45" s="5"/>
      <c r="GE45" s="5"/>
      <c r="GF45" s="5"/>
      <c r="GG45" s="5"/>
      <c r="GH45" s="5"/>
      <c r="GI45" s="5"/>
      <c r="GJ45" s="5"/>
      <c r="GK45" s="5"/>
      <c r="GL45" s="5"/>
      <c r="GM45" s="5"/>
      <c r="GN45" s="5"/>
      <c r="GO45" s="5"/>
      <c r="GP45" s="5"/>
      <c r="GQ45" s="5"/>
      <c r="GR45" s="62"/>
      <c r="GS45" s="62"/>
      <c r="GT45" s="62"/>
      <c r="GU45" s="62"/>
      <c r="GV45" s="62"/>
      <c r="GW45" s="62"/>
      <c r="GX45" s="62"/>
      <c r="GY45" s="62"/>
      <c r="GZ45" s="62"/>
      <c r="HA45" s="62"/>
      <c r="HB45" s="62"/>
      <c r="HC45" s="62"/>
      <c r="HD45" s="62"/>
      <c r="HE45" s="62"/>
      <c r="HF45" s="5"/>
      <c r="HG45" s="5"/>
      <c r="HH45" s="5"/>
      <c r="HI45" s="5"/>
      <c r="HJ45" s="5"/>
      <c r="HK45" s="5"/>
      <c r="HL45" s="5"/>
      <c r="HM45" s="5"/>
      <c r="HN45" s="5"/>
      <c r="HO45" s="5"/>
      <c r="HP45" s="5"/>
      <c r="HQ45" s="5"/>
      <c r="HR45" s="5"/>
      <c r="HS45" s="5"/>
      <c r="HT45" s="62"/>
      <c r="HU45" s="62"/>
      <c r="HV45" s="62"/>
      <c r="HW45" s="62"/>
      <c r="HX45" s="62"/>
      <c r="HY45" s="62"/>
      <c r="HZ45" s="62"/>
      <c r="IA45" s="62"/>
      <c r="IB45" s="62"/>
      <c r="IC45" s="62"/>
      <c r="ID45" s="62"/>
      <c r="IE45" s="62"/>
      <c r="IF45" s="62"/>
      <c r="IG45" s="62"/>
      <c r="IH45" s="5"/>
      <c r="II45" s="5"/>
      <c r="IJ45" s="5"/>
      <c r="IK45" s="5"/>
      <c r="IL45" s="5"/>
      <c r="IM45" s="5"/>
      <c r="IN45" s="5"/>
      <c r="IO45" s="5"/>
      <c r="IP45" s="5"/>
      <c r="IQ45" s="5"/>
      <c r="IR45" s="5"/>
      <c r="IS45" s="5"/>
      <c r="IT45" s="5"/>
      <c r="IU45" s="5"/>
      <c r="IV45" s="62"/>
      <c r="IW45" s="62"/>
      <c r="IX45" s="62"/>
      <c r="IY45" s="62"/>
      <c r="IZ45" s="62"/>
      <c r="JA45" s="62"/>
      <c r="JB45" s="62"/>
      <c r="JC45" s="62"/>
      <c r="JD45" s="62"/>
      <c r="JE45" s="62"/>
      <c r="JF45" s="62"/>
      <c r="JG45" s="62"/>
      <c r="JH45" s="62"/>
      <c r="JI45" s="62"/>
      <c r="JJ45" s="5"/>
      <c r="JK45" s="5"/>
      <c r="JL45" s="5"/>
      <c r="JM45" s="5"/>
      <c r="JN45" s="5"/>
      <c r="JO45" s="5"/>
      <c r="JP45" s="5"/>
      <c r="JQ45" s="5"/>
      <c r="JR45" s="5"/>
      <c r="JS45" s="5"/>
      <c r="JT45" s="5"/>
      <c r="JU45" s="5"/>
      <c r="JV45" s="5"/>
      <c r="JW45" s="5"/>
      <c r="JX45" s="62"/>
      <c r="JY45" s="62"/>
      <c r="JZ45" s="62"/>
      <c r="KA45" s="62"/>
      <c r="KB45" s="62"/>
      <c r="KC45" s="62"/>
      <c r="KD45" s="62"/>
      <c r="KE45" s="62"/>
      <c r="KF45" s="62"/>
      <c r="KG45" s="62"/>
      <c r="KH45" s="62"/>
      <c r="KI45" s="62"/>
      <c r="KJ45" s="62"/>
      <c r="KK45" s="62"/>
    </row>
    <row r="46" spans="1:297" x14ac:dyDescent="0.35">
      <c r="A46" s="131">
        <v>42</v>
      </c>
      <c r="B46" s="170">
        <f>'BVEM Scorecard'!B45</f>
        <v>0</v>
      </c>
      <c r="C46" s="170">
        <f>'BVEM Scorecard'!C45</f>
        <v>0</v>
      </c>
      <c r="D46" s="152">
        <v>16</v>
      </c>
      <c r="E46" s="72" t="str">
        <f>'BVEM Scorecard'!F45</f>
        <v>Wind</v>
      </c>
      <c r="F46" s="96"/>
      <c r="G46" s="96"/>
      <c r="H46" s="96"/>
      <c r="I46" s="96"/>
      <c r="J46" s="62"/>
      <c r="K46" s="62"/>
      <c r="L46" s="62"/>
      <c r="M46" s="62"/>
      <c r="N46" s="62"/>
      <c r="O46" s="62"/>
      <c r="P46" s="62"/>
      <c r="Q46" s="95"/>
      <c r="R46" s="5"/>
      <c r="S46" s="5"/>
      <c r="T46" s="5"/>
      <c r="U46" s="5"/>
      <c r="V46" s="5"/>
      <c r="W46" s="5"/>
      <c r="X46" s="5"/>
      <c r="Y46" s="5"/>
      <c r="Z46" s="5"/>
      <c r="AA46" s="5"/>
      <c r="AB46" s="5"/>
      <c r="AC46" s="5"/>
      <c r="AD46" s="5"/>
      <c r="AE46" s="5"/>
      <c r="AF46" s="62"/>
      <c r="AG46" s="62"/>
      <c r="AH46" s="62"/>
      <c r="AI46" s="62"/>
      <c r="AJ46" s="62"/>
      <c r="AK46" s="62"/>
      <c r="AL46" s="62"/>
      <c r="AM46" s="62"/>
      <c r="AN46" s="62"/>
      <c r="AO46" s="62"/>
      <c r="AP46" s="62"/>
      <c r="AQ46" s="62"/>
      <c r="AR46" s="62"/>
      <c r="AS46" s="62"/>
      <c r="AT46" s="5"/>
      <c r="AU46" s="5"/>
      <c r="AV46" s="5"/>
      <c r="AW46" s="5"/>
      <c r="AX46" s="5"/>
      <c r="AY46" s="5"/>
      <c r="AZ46" s="5"/>
      <c r="BA46" s="5"/>
      <c r="BB46" s="5"/>
      <c r="BC46" s="5"/>
      <c r="BD46" s="5"/>
      <c r="BE46" s="5"/>
      <c r="BF46" s="5"/>
      <c r="BG46" s="5"/>
      <c r="BH46" s="62"/>
      <c r="BI46" s="62"/>
      <c r="BJ46" s="62"/>
      <c r="BK46" s="62"/>
      <c r="BL46" s="62"/>
      <c r="BM46" s="62"/>
      <c r="BN46" s="62"/>
      <c r="BO46" s="62"/>
      <c r="BP46" s="62"/>
      <c r="BQ46" s="62"/>
      <c r="BR46" s="62"/>
      <c r="BS46" s="62"/>
      <c r="BT46" s="62"/>
      <c r="BU46" s="62"/>
      <c r="BV46" s="5"/>
      <c r="BW46" s="5"/>
      <c r="BX46" s="5"/>
      <c r="BY46" s="5"/>
      <c r="BZ46" s="5"/>
      <c r="CA46" s="5"/>
      <c r="CB46" s="5"/>
      <c r="CC46" s="5"/>
      <c r="CD46" s="5"/>
      <c r="CE46" s="5"/>
      <c r="CF46" s="5"/>
      <c r="CG46" s="5"/>
      <c r="CH46" s="5"/>
      <c r="CI46" s="5"/>
      <c r="CJ46" s="62"/>
      <c r="CK46" s="62"/>
      <c r="CL46" s="62"/>
      <c r="CM46" s="62"/>
      <c r="CN46" s="62"/>
      <c r="CO46" s="62"/>
      <c r="CP46" s="62"/>
      <c r="CQ46" s="62"/>
      <c r="CR46" s="62"/>
      <c r="CS46" s="62"/>
      <c r="CT46" s="62"/>
      <c r="CU46" s="62"/>
      <c r="CV46" s="62"/>
      <c r="CW46" s="62"/>
      <c r="CX46" s="5"/>
      <c r="CY46" s="5"/>
      <c r="CZ46" s="5"/>
      <c r="DA46" s="5"/>
      <c r="DB46" s="5"/>
      <c r="DC46" s="5"/>
      <c r="DD46" s="5"/>
      <c r="DE46" s="5"/>
      <c r="DF46" s="5"/>
      <c r="DG46" s="5"/>
      <c r="DH46" s="5"/>
      <c r="DI46" s="5"/>
      <c r="DJ46" s="5"/>
      <c r="DK46" s="5"/>
      <c r="DL46" s="62"/>
      <c r="DM46" s="62"/>
      <c r="DN46" s="62"/>
      <c r="DO46" s="62"/>
      <c r="DP46" s="62"/>
      <c r="DQ46" s="62"/>
      <c r="DR46" s="62"/>
      <c r="DS46" s="62"/>
      <c r="DT46" s="62"/>
      <c r="DU46" s="62"/>
      <c r="DV46" s="62"/>
      <c r="DW46" s="62"/>
      <c r="DX46" s="62"/>
      <c r="DY46" s="62"/>
      <c r="DZ46" s="5"/>
      <c r="EA46" s="5"/>
      <c r="EB46" s="5"/>
      <c r="EC46" s="5"/>
      <c r="ED46" s="5"/>
      <c r="EE46" s="5"/>
      <c r="EF46" s="5"/>
      <c r="EG46" s="5"/>
      <c r="EH46" s="5"/>
      <c r="EI46" s="5"/>
      <c r="EJ46" s="5"/>
      <c r="EK46" s="5"/>
      <c r="EL46" s="5"/>
      <c r="EM46" s="5"/>
      <c r="EN46" s="62"/>
      <c r="EO46" s="62"/>
      <c r="EP46" s="62"/>
      <c r="EQ46" s="62"/>
      <c r="ER46" s="62"/>
      <c r="ES46" s="62"/>
      <c r="ET46" s="62"/>
      <c r="EU46" s="62"/>
      <c r="EV46" s="62"/>
      <c r="EW46" s="62"/>
      <c r="EX46" s="62"/>
      <c r="EY46" s="62"/>
      <c r="EZ46" s="62"/>
      <c r="FA46" s="62"/>
      <c r="FB46" s="5"/>
      <c r="FC46" s="5"/>
      <c r="FD46" s="5"/>
      <c r="FE46" s="5"/>
      <c r="FF46" s="5"/>
      <c r="FG46" s="5"/>
      <c r="FH46" s="5"/>
      <c r="FI46" s="5"/>
      <c r="FJ46" s="5"/>
      <c r="FK46" s="5"/>
      <c r="FL46" s="5"/>
      <c r="FM46" s="5"/>
      <c r="FN46" s="5"/>
      <c r="FO46" s="5"/>
      <c r="FP46" s="62"/>
      <c r="FQ46" s="62"/>
      <c r="FR46" s="62"/>
      <c r="FS46" s="62"/>
      <c r="FT46" s="62"/>
      <c r="FU46" s="62"/>
      <c r="FV46" s="62"/>
      <c r="FW46" s="62"/>
      <c r="FX46" s="62"/>
      <c r="FY46" s="62"/>
      <c r="FZ46" s="62"/>
      <c r="GA46" s="62"/>
      <c r="GB46" s="62"/>
      <c r="GC46" s="62"/>
      <c r="GD46" s="5"/>
      <c r="GE46" s="5"/>
      <c r="GF46" s="5"/>
      <c r="GG46" s="5"/>
      <c r="GH46" s="5"/>
      <c r="GI46" s="5"/>
      <c r="GJ46" s="5"/>
      <c r="GK46" s="5"/>
      <c r="GL46" s="5"/>
      <c r="GM46" s="5"/>
      <c r="GN46" s="5"/>
      <c r="GO46" s="5"/>
      <c r="GP46" s="5"/>
      <c r="GQ46" s="5"/>
      <c r="GR46" s="62"/>
      <c r="GS46" s="62"/>
      <c r="GT46" s="62"/>
      <c r="GU46" s="62"/>
      <c r="GV46" s="62"/>
      <c r="GW46" s="62"/>
      <c r="GX46" s="62"/>
      <c r="GY46" s="62"/>
      <c r="GZ46" s="62"/>
      <c r="HA46" s="62"/>
      <c r="HB46" s="62"/>
      <c r="HC46" s="62"/>
      <c r="HD46" s="62"/>
      <c r="HE46" s="62"/>
      <c r="HF46" s="5"/>
      <c r="HG46" s="5"/>
      <c r="HH46" s="5"/>
      <c r="HI46" s="5"/>
      <c r="HJ46" s="5"/>
      <c r="HK46" s="5"/>
      <c r="HL46" s="5"/>
      <c r="HM46" s="5"/>
      <c r="HN46" s="5"/>
      <c r="HO46" s="5"/>
      <c r="HP46" s="5"/>
      <c r="HQ46" s="5"/>
      <c r="HR46" s="5"/>
      <c r="HS46" s="5"/>
      <c r="HT46" s="62"/>
      <c r="HU46" s="62"/>
      <c r="HV46" s="62"/>
      <c r="HW46" s="62"/>
      <c r="HX46" s="62"/>
      <c r="HY46" s="62"/>
      <c r="HZ46" s="62"/>
      <c r="IA46" s="62"/>
      <c r="IB46" s="62"/>
      <c r="IC46" s="62"/>
      <c r="ID46" s="62"/>
      <c r="IE46" s="62"/>
      <c r="IF46" s="62"/>
      <c r="IG46" s="62"/>
      <c r="IH46" s="5"/>
      <c r="II46" s="5"/>
      <c r="IJ46" s="5"/>
      <c r="IK46" s="5"/>
      <c r="IL46" s="5"/>
      <c r="IM46" s="5"/>
      <c r="IN46" s="5"/>
      <c r="IO46" s="5"/>
      <c r="IP46" s="5"/>
      <c r="IQ46" s="5"/>
      <c r="IR46" s="5"/>
      <c r="IS46" s="5"/>
      <c r="IT46" s="5"/>
      <c r="IU46" s="5"/>
      <c r="IV46" s="62"/>
      <c r="IW46" s="62"/>
      <c r="IX46" s="62"/>
      <c r="IY46" s="62"/>
      <c r="IZ46" s="62"/>
      <c r="JA46" s="62"/>
      <c r="JB46" s="62"/>
      <c r="JC46" s="62"/>
      <c r="JD46" s="62"/>
      <c r="JE46" s="62"/>
      <c r="JF46" s="62"/>
      <c r="JG46" s="62"/>
      <c r="JH46" s="62"/>
      <c r="JI46" s="62"/>
      <c r="JJ46" s="5"/>
      <c r="JK46" s="5"/>
      <c r="JL46" s="5"/>
      <c r="JM46" s="5"/>
      <c r="JN46" s="5"/>
      <c r="JO46" s="5"/>
      <c r="JP46" s="5"/>
      <c r="JQ46" s="5"/>
      <c r="JR46" s="5"/>
      <c r="JS46" s="5"/>
      <c r="JT46" s="5"/>
      <c r="JU46" s="5"/>
      <c r="JV46" s="5"/>
      <c r="JW46" s="5"/>
      <c r="JX46" s="62"/>
      <c r="JY46" s="62"/>
      <c r="JZ46" s="62"/>
      <c r="KA46" s="62"/>
      <c r="KB46" s="62"/>
      <c r="KC46" s="62"/>
      <c r="KD46" s="62"/>
      <c r="KE46" s="62"/>
      <c r="KF46" s="62"/>
      <c r="KG46" s="62"/>
      <c r="KH46" s="62"/>
      <c r="KI46" s="62"/>
      <c r="KJ46" s="62"/>
      <c r="KK46" s="62"/>
    </row>
    <row r="47" spans="1:297" x14ac:dyDescent="0.35">
      <c r="A47" s="131">
        <v>43</v>
      </c>
      <c r="B47" s="170">
        <f>'BVEM Scorecard'!B46</f>
        <v>0</v>
      </c>
      <c r="C47" s="170">
        <f>'BVEM Scorecard'!C46</f>
        <v>0</v>
      </c>
      <c r="D47" s="152">
        <v>53</v>
      </c>
      <c r="E47" s="72" t="str">
        <f>'BVEM Scorecard'!F46</f>
        <v>Wind</v>
      </c>
      <c r="F47" s="96"/>
      <c r="G47" s="96"/>
      <c r="H47" s="96"/>
      <c r="I47" s="96"/>
      <c r="J47" s="62"/>
      <c r="K47" s="62"/>
      <c r="L47" s="62"/>
      <c r="M47" s="62"/>
      <c r="N47" s="62"/>
      <c r="O47" s="62"/>
      <c r="P47" s="62"/>
      <c r="Q47" s="95"/>
      <c r="R47" s="5"/>
      <c r="S47" s="5"/>
      <c r="T47" s="5"/>
      <c r="U47" s="5"/>
      <c r="V47" s="5"/>
      <c r="W47" s="5"/>
      <c r="X47" s="5"/>
      <c r="Y47" s="5"/>
      <c r="Z47" s="5"/>
      <c r="AA47" s="5"/>
      <c r="AB47" s="5"/>
      <c r="AC47" s="5"/>
      <c r="AD47" s="5"/>
      <c r="AE47" s="5"/>
      <c r="AF47" s="62"/>
      <c r="AG47" s="62"/>
      <c r="AH47" s="62"/>
      <c r="AI47" s="62"/>
      <c r="AJ47" s="62"/>
      <c r="AK47" s="62"/>
      <c r="AL47" s="62"/>
      <c r="AM47" s="62"/>
      <c r="AN47" s="62"/>
      <c r="AO47" s="62"/>
      <c r="AP47" s="62"/>
      <c r="AQ47" s="62"/>
      <c r="AR47" s="140"/>
      <c r="AS47" s="140"/>
      <c r="AT47" s="5"/>
      <c r="AU47" s="5"/>
      <c r="AV47" s="5"/>
      <c r="AW47" s="5"/>
      <c r="AX47" s="5"/>
      <c r="AY47" s="5"/>
      <c r="AZ47" s="5"/>
      <c r="BA47" s="5"/>
      <c r="BB47" s="5"/>
      <c r="BC47" s="5"/>
      <c r="BD47" s="5"/>
      <c r="BE47" s="5"/>
      <c r="BF47" s="5"/>
      <c r="BG47" s="5"/>
      <c r="BH47" s="62"/>
      <c r="BI47" s="62"/>
      <c r="BJ47" s="62"/>
      <c r="BK47" s="62"/>
      <c r="BL47" s="62"/>
      <c r="BM47" s="62"/>
      <c r="BN47" s="62"/>
      <c r="BO47" s="62"/>
      <c r="BP47" s="62"/>
      <c r="BQ47" s="62"/>
      <c r="BR47" s="62"/>
      <c r="BS47" s="62"/>
      <c r="BT47" s="62"/>
      <c r="BU47" s="62"/>
      <c r="BV47" s="5"/>
      <c r="BW47" s="5"/>
      <c r="BX47" s="5"/>
      <c r="BY47" s="5"/>
      <c r="BZ47" s="5"/>
      <c r="CA47" s="5"/>
      <c r="CB47" s="5"/>
      <c r="CC47" s="5"/>
      <c r="CD47" s="5"/>
      <c r="CE47" s="5"/>
      <c r="CF47" s="5"/>
      <c r="CG47" s="5"/>
      <c r="CH47" s="5"/>
      <c r="CI47" s="5"/>
      <c r="CJ47" s="62"/>
      <c r="CK47" s="62"/>
      <c r="CL47" s="62"/>
      <c r="CM47" s="62"/>
      <c r="CN47" s="62"/>
      <c r="CO47" s="62"/>
      <c r="CP47" s="62"/>
      <c r="CQ47" s="62"/>
      <c r="CR47" s="62"/>
      <c r="CS47" s="62"/>
      <c r="CT47" s="62"/>
      <c r="CU47" s="62"/>
      <c r="CV47" s="62"/>
      <c r="CW47" s="62"/>
      <c r="CX47" s="5"/>
      <c r="CY47" s="5"/>
      <c r="CZ47" s="5"/>
      <c r="DA47" s="5"/>
      <c r="DB47" s="5"/>
      <c r="DC47" s="5"/>
      <c r="DD47" s="5"/>
      <c r="DE47" s="5"/>
      <c r="DF47" s="5"/>
      <c r="DG47" s="5"/>
      <c r="DH47" s="5"/>
      <c r="DI47" s="5"/>
      <c r="DJ47" s="5"/>
      <c r="DK47" s="5"/>
      <c r="DL47" s="62"/>
      <c r="DM47" s="62"/>
      <c r="DN47" s="62"/>
      <c r="DO47" s="62"/>
      <c r="DP47" s="62"/>
      <c r="DQ47" s="62"/>
      <c r="DR47" s="62"/>
      <c r="DS47" s="62"/>
      <c r="DT47" s="62"/>
      <c r="DU47" s="62"/>
      <c r="DV47" s="62"/>
      <c r="DW47" s="62"/>
      <c r="DX47" s="62"/>
      <c r="DY47" s="62"/>
      <c r="DZ47" s="5"/>
      <c r="EA47" s="5"/>
      <c r="EB47" s="5"/>
      <c r="EC47" s="5"/>
      <c r="ED47" s="5"/>
      <c r="EE47" s="5"/>
      <c r="EF47" s="5"/>
      <c r="EG47" s="5"/>
      <c r="EH47" s="5"/>
      <c r="EI47" s="5"/>
      <c r="EJ47" s="5"/>
      <c r="EK47" s="5"/>
      <c r="EL47" s="5"/>
      <c r="EM47" s="5"/>
      <c r="EN47" s="62"/>
      <c r="EO47" s="62"/>
      <c r="EP47" s="62"/>
      <c r="EQ47" s="62"/>
      <c r="ER47" s="62"/>
      <c r="ES47" s="62"/>
      <c r="ET47" s="62"/>
      <c r="EU47" s="62"/>
      <c r="EV47" s="62"/>
      <c r="EW47" s="62"/>
      <c r="EX47" s="62"/>
      <c r="EY47" s="62"/>
      <c r="EZ47" s="140"/>
      <c r="FA47" s="140"/>
      <c r="FB47" s="5"/>
      <c r="FC47" s="5"/>
      <c r="FD47" s="5"/>
      <c r="FE47" s="5"/>
      <c r="FF47" s="5"/>
      <c r="FG47" s="5"/>
      <c r="FH47" s="5"/>
      <c r="FI47" s="5"/>
      <c r="FJ47" s="5"/>
      <c r="FK47" s="5"/>
      <c r="FL47" s="5"/>
      <c r="FM47" s="5"/>
      <c r="FN47" s="5"/>
      <c r="FO47" s="5"/>
      <c r="FP47" s="62"/>
      <c r="FQ47" s="62"/>
      <c r="FR47" s="62"/>
      <c r="FS47" s="62"/>
      <c r="FT47" s="62"/>
      <c r="FU47" s="62"/>
      <c r="FV47" s="62"/>
      <c r="FW47" s="62"/>
      <c r="FX47" s="62"/>
      <c r="FY47" s="62"/>
      <c r="FZ47" s="62"/>
      <c r="GA47" s="62"/>
      <c r="GB47" s="62"/>
      <c r="GC47" s="62"/>
      <c r="GD47" s="5"/>
      <c r="GE47" s="5"/>
      <c r="GF47" s="5"/>
      <c r="GG47" s="5"/>
      <c r="GH47" s="5"/>
      <c r="GI47" s="5"/>
      <c r="GJ47" s="5"/>
      <c r="GK47" s="5"/>
      <c r="GL47" s="5"/>
      <c r="GM47" s="5"/>
      <c r="GN47" s="5"/>
      <c r="GO47" s="5"/>
      <c r="GP47" s="5"/>
      <c r="GQ47" s="5"/>
      <c r="GR47" s="62"/>
      <c r="GS47" s="62"/>
      <c r="GT47" s="62"/>
      <c r="GU47" s="62"/>
      <c r="GV47" s="62"/>
      <c r="GW47" s="62"/>
      <c r="GX47" s="62"/>
      <c r="GY47" s="62"/>
      <c r="GZ47" s="62"/>
      <c r="HA47" s="62"/>
      <c r="HB47" s="62"/>
      <c r="HC47" s="62"/>
      <c r="HD47" s="62"/>
      <c r="HE47" s="62"/>
      <c r="HF47" s="5"/>
      <c r="HG47" s="5"/>
      <c r="HH47" s="5"/>
      <c r="HI47" s="5"/>
      <c r="HJ47" s="5"/>
      <c r="HK47" s="5"/>
      <c r="HL47" s="5"/>
      <c r="HM47" s="5"/>
      <c r="HN47" s="5"/>
      <c r="HO47" s="5"/>
      <c r="HP47" s="5"/>
      <c r="HQ47" s="5"/>
      <c r="HR47" s="5"/>
      <c r="HS47" s="5"/>
      <c r="HT47" s="62"/>
      <c r="HU47" s="62"/>
      <c r="HV47" s="62"/>
      <c r="HW47" s="62"/>
      <c r="HX47" s="62"/>
      <c r="HY47" s="62"/>
      <c r="HZ47" s="62"/>
      <c r="IA47" s="62"/>
      <c r="IB47" s="62"/>
      <c r="IC47" s="62"/>
      <c r="ID47" s="62"/>
      <c r="IE47" s="62"/>
      <c r="IF47" s="62"/>
      <c r="IG47" s="62"/>
      <c r="IH47" s="5"/>
      <c r="II47" s="5"/>
      <c r="IJ47" s="5"/>
      <c r="IK47" s="5"/>
      <c r="IL47" s="5"/>
      <c r="IM47" s="5"/>
      <c r="IN47" s="5"/>
      <c r="IO47" s="5"/>
      <c r="IP47" s="5"/>
      <c r="IQ47" s="5"/>
      <c r="IR47" s="5"/>
      <c r="IS47" s="5"/>
      <c r="IT47" s="5"/>
      <c r="IU47" s="5"/>
      <c r="IV47" s="62"/>
      <c r="IW47" s="62"/>
      <c r="IX47" s="62"/>
      <c r="IY47" s="62"/>
      <c r="IZ47" s="62"/>
      <c r="JA47" s="62"/>
      <c r="JB47" s="62"/>
      <c r="JC47" s="62"/>
      <c r="JD47" s="62"/>
      <c r="JE47" s="62"/>
      <c r="JF47" s="62"/>
      <c r="JG47" s="62"/>
      <c r="JH47" s="62"/>
      <c r="JI47" s="62"/>
      <c r="JJ47" s="5"/>
      <c r="JK47" s="5"/>
      <c r="JL47" s="5"/>
      <c r="JM47" s="5"/>
      <c r="JN47" s="5"/>
      <c r="JO47" s="5"/>
      <c r="JP47" s="5"/>
      <c r="JQ47" s="5"/>
      <c r="JR47" s="5"/>
      <c r="JS47" s="5"/>
      <c r="JT47" s="5"/>
      <c r="JU47" s="5"/>
      <c r="JV47" s="5"/>
      <c r="JW47" s="5"/>
      <c r="JX47" s="62"/>
      <c r="JY47" s="62"/>
      <c r="JZ47" s="62"/>
      <c r="KA47" s="62"/>
      <c r="KB47" s="62"/>
      <c r="KC47" s="62"/>
      <c r="KD47" s="62"/>
      <c r="KE47" s="62"/>
      <c r="KF47" s="62"/>
      <c r="KG47" s="62"/>
      <c r="KH47" s="62"/>
      <c r="KI47" s="62"/>
      <c r="KJ47" s="62"/>
      <c r="KK47" s="62"/>
    </row>
    <row r="48" spans="1:297" x14ac:dyDescent="0.35">
      <c r="A48" s="131">
        <v>44</v>
      </c>
      <c r="B48" s="170">
        <f>'BVEM Scorecard'!B47</f>
        <v>0</v>
      </c>
      <c r="C48" s="170">
        <f>'BVEM Scorecard'!C47</f>
        <v>0</v>
      </c>
      <c r="D48" s="152">
        <v>19</v>
      </c>
      <c r="E48" s="72" t="str">
        <f>'BVEM Scorecard'!F47</f>
        <v>Wind</v>
      </c>
      <c r="F48" s="96"/>
      <c r="G48" s="96"/>
      <c r="H48" s="96"/>
      <c r="I48" s="96"/>
      <c r="J48" s="62"/>
      <c r="K48" s="62"/>
      <c r="L48" s="62"/>
      <c r="M48" s="62"/>
      <c r="N48" s="62"/>
      <c r="O48" s="62"/>
      <c r="P48" s="62"/>
      <c r="Q48" s="95"/>
      <c r="R48" s="5"/>
      <c r="S48" s="5"/>
      <c r="T48" s="5"/>
      <c r="U48" s="5"/>
      <c r="V48" s="5"/>
      <c r="W48" s="5"/>
      <c r="X48" s="5"/>
      <c r="Y48" s="5"/>
      <c r="Z48" s="5"/>
      <c r="AA48" s="5"/>
      <c r="AB48" s="5"/>
      <c r="AC48" s="5"/>
      <c r="AD48" s="5"/>
      <c r="AE48" s="5"/>
      <c r="AF48" s="62"/>
      <c r="AG48" s="62"/>
      <c r="AH48" s="62"/>
      <c r="AI48" s="62"/>
      <c r="AJ48" s="62"/>
      <c r="AK48" s="62"/>
      <c r="AL48" s="62"/>
      <c r="AM48" s="62"/>
      <c r="AN48" s="62"/>
      <c r="AO48" s="62"/>
      <c r="AP48" s="62"/>
      <c r="AQ48" s="62"/>
      <c r="AR48" s="62"/>
      <c r="AS48" s="62"/>
      <c r="AT48" s="5"/>
      <c r="AU48" s="5"/>
      <c r="AV48" s="5"/>
      <c r="AW48" s="5"/>
      <c r="AX48" s="5"/>
      <c r="AY48" s="5"/>
      <c r="AZ48" s="5"/>
      <c r="BA48" s="5"/>
      <c r="BB48" s="5"/>
      <c r="BC48" s="5"/>
      <c r="BD48" s="5"/>
      <c r="BE48" s="5"/>
      <c r="BF48" s="5"/>
      <c r="BG48" s="5"/>
      <c r="BH48" s="62"/>
      <c r="BI48" s="62"/>
      <c r="BJ48" s="62"/>
      <c r="BK48" s="62"/>
      <c r="BL48" s="62"/>
      <c r="BM48" s="62"/>
      <c r="BN48" s="62"/>
      <c r="BO48" s="62"/>
      <c r="BP48" s="62"/>
      <c r="BQ48" s="62"/>
      <c r="BR48" s="62"/>
      <c r="BS48" s="62"/>
      <c r="BT48" s="62"/>
      <c r="BU48" s="62"/>
      <c r="BV48" s="5"/>
      <c r="BW48" s="5"/>
      <c r="BX48" s="5"/>
      <c r="BY48" s="5"/>
      <c r="BZ48" s="5"/>
      <c r="CA48" s="5"/>
      <c r="CB48" s="5"/>
      <c r="CC48" s="5"/>
      <c r="CD48" s="5"/>
      <c r="CE48" s="5"/>
      <c r="CF48" s="5"/>
      <c r="CG48" s="5"/>
      <c r="CH48" s="5"/>
      <c r="CI48" s="5"/>
      <c r="CJ48" s="62"/>
      <c r="CK48" s="62"/>
      <c r="CL48" s="62"/>
      <c r="CM48" s="62"/>
      <c r="CN48" s="62"/>
      <c r="CO48" s="62"/>
      <c r="CP48" s="62"/>
      <c r="CQ48" s="62"/>
      <c r="CR48" s="62"/>
      <c r="CS48" s="62"/>
      <c r="CT48" s="62"/>
      <c r="CU48" s="62"/>
      <c r="CV48" s="62"/>
      <c r="CW48" s="62"/>
      <c r="CX48" s="5"/>
      <c r="CY48" s="5"/>
      <c r="CZ48" s="5"/>
      <c r="DA48" s="5"/>
      <c r="DB48" s="5"/>
      <c r="DC48" s="5"/>
      <c r="DD48" s="5"/>
      <c r="DE48" s="5"/>
      <c r="DF48" s="5"/>
      <c r="DG48" s="5"/>
      <c r="DH48" s="5"/>
      <c r="DI48" s="5"/>
      <c r="DJ48" s="5"/>
      <c r="DK48" s="5"/>
      <c r="DL48" s="62"/>
      <c r="DM48" s="62"/>
      <c r="DN48" s="62"/>
      <c r="DO48" s="62"/>
      <c r="DP48" s="62"/>
      <c r="DQ48" s="62"/>
      <c r="DR48" s="62"/>
      <c r="DS48" s="62"/>
      <c r="DT48" s="62"/>
      <c r="DU48" s="62"/>
      <c r="DV48" s="62"/>
      <c r="DW48" s="62"/>
      <c r="DX48" s="62"/>
      <c r="DY48" s="62"/>
      <c r="DZ48" s="5"/>
      <c r="EA48" s="5"/>
      <c r="EB48" s="5"/>
      <c r="EC48" s="5"/>
      <c r="ED48" s="5"/>
      <c r="EE48" s="5"/>
      <c r="EF48" s="5"/>
      <c r="EG48" s="5"/>
      <c r="EH48" s="5"/>
      <c r="EI48" s="5"/>
      <c r="EJ48" s="5"/>
      <c r="EK48" s="5"/>
      <c r="EL48" s="5"/>
      <c r="EM48" s="5"/>
      <c r="EN48" s="62"/>
      <c r="EO48" s="62"/>
      <c r="EP48" s="62"/>
      <c r="EQ48" s="62"/>
      <c r="ER48" s="62"/>
      <c r="ES48" s="62"/>
      <c r="ET48" s="62"/>
      <c r="EU48" s="62"/>
      <c r="EV48" s="62"/>
      <c r="EW48" s="62"/>
      <c r="EX48" s="62"/>
      <c r="EY48" s="62"/>
      <c r="EZ48" s="62"/>
      <c r="FA48" s="62"/>
      <c r="FB48" s="5"/>
      <c r="FC48" s="5"/>
      <c r="FD48" s="5"/>
      <c r="FE48" s="5"/>
      <c r="FF48" s="5"/>
      <c r="FG48" s="5"/>
      <c r="FH48" s="5"/>
      <c r="FI48" s="5"/>
      <c r="FJ48" s="5"/>
      <c r="FK48" s="5"/>
      <c r="FL48" s="5"/>
      <c r="FM48" s="5"/>
      <c r="FN48" s="5"/>
      <c r="FO48" s="5"/>
      <c r="FP48" s="62"/>
      <c r="FQ48" s="62"/>
      <c r="FR48" s="62"/>
      <c r="FS48" s="62"/>
      <c r="FT48" s="62"/>
      <c r="FU48" s="62"/>
      <c r="FV48" s="62"/>
      <c r="FW48" s="62"/>
      <c r="FX48" s="62"/>
      <c r="FY48" s="62"/>
      <c r="FZ48" s="62"/>
      <c r="GA48" s="62"/>
      <c r="GB48" s="62"/>
      <c r="GC48" s="62"/>
      <c r="GD48" s="5"/>
      <c r="GE48" s="5"/>
      <c r="GF48" s="5"/>
      <c r="GG48" s="5"/>
      <c r="GH48" s="5"/>
      <c r="GI48" s="5"/>
      <c r="GJ48" s="5"/>
      <c r="GK48" s="5"/>
      <c r="GL48" s="5"/>
      <c r="GM48" s="5"/>
      <c r="GN48" s="5"/>
      <c r="GO48" s="5"/>
      <c r="GP48" s="5"/>
      <c r="GQ48" s="5"/>
      <c r="GR48" s="62"/>
      <c r="GS48" s="62"/>
      <c r="GT48" s="62"/>
      <c r="GU48" s="62"/>
      <c r="GV48" s="62"/>
      <c r="GW48" s="62"/>
      <c r="GX48" s="62"/>
      <c r="GY48" s="62"/>
      <c r="GZ48" s="62"/>
      <c r="HA48" s="62"/>
      <c r="HB48" s="62"/>
      <c r="HC48" s="62"/>
      <c r="HD48" s="62"/>
      <c r="HE48" s="62"/>
      <c r="HF48" s="5"/>
      <c r="HG48" s="5"/>
      <c r="HH48" s="5"/>
      <c r="HI48" s="5"/>
      <c r="HJ48" s="5"/>
      <c r="HK48" s="5"/>
      <c r="HL48" s="5"/>
      <c r="HM48" s="5"/>
      <c r="HN48" s="5"/>
      <c r="HO48" s="5"/>
      <c r="HP48" s="5"/>
      <c r="HQ48" s="5"/>
      <c r="HR48" s="5"/>
      <c r="HS48" s="5"/>
      <c r="HT48" s="62"/>
      <c r="HU48" s="62"/>
      <c r="HV48" s="62"/>
      <c r="HW48" s="62"/>
      <c r="HX48" s="62"/>
      <c r="HY48" s="62"/>
      <c r="HZ48" s="62"/>
      <c r="IA48" s="62"/>
      <c r="IB48" s="62"/>
      <c r="IC48" s="62"/>
      <c r="ID48" s="62"/>
      <c r="IE48" s="62"/>
      <c r="IF48" s="62"/>
      <c r="IG48" s="62"/>
      <c r="IH48" s="5"/>
      <c r="II48" s="5"/>
      <c r="IJ48" s="5"/>
      <c r="IK48" s="5"/>
      <c r="IL48" s="5"/>
      <c r="IM48" s="5"/>
      <c r="IN48" s="5"/>
      <c r="IO48" s="5"/>
      <c r="IP48" s="5"/>
      <c r="IQ48" s="5"/>
      <c r="IR48" s="5"/>
      <c r="IS48" s="5"/>
      <c r="IT48" s="5"/>
      <c r="IU48" s="5"/>
      <c r="IV48" s="62"/>
      <c r="IW48" s="62"/>
      <c r="IX48" s="62"/>
      <c r="IY48" s="62"/>
      <c r="IZ48" s="62"/>
      <c r="JA48" s="62"/>
      <c r="JB48" s="62"/>
      <c r="JC48" s="62"/>
      <c r="JD48" s="62"/>
      <c r="JE48" s="62"/>
      <c r="JF48" s="62"/>
      <c r="JG48" s="62"/>
      <c r="JH48" s="62"/>
      <c r="JI48" s="62"/>
      <c r="JJ48" s="5"/>
      <c r="JK48" s="5"/>
      <c r="JL48" s="5"/>
      <c r="JM48" s="5"/>
      <c r="JN48" s="5"/>
      <c r="JO48" s="5"/>
      <c r="JP48" s="5"/>
      <c r="JQ48" s="5"/>
      <c r="JR48" s="5"/>
      <c r="JS48" s="5"/>
      <c r="JT48" s="5"/>
      <c r="JU48" s="5"/>
      <c r="JV48" s="5"/>
      <c r="JW48" s="5"/>
      <c r="JX48" s="62"/>
      <c r="JY48" s="62"/>
      <c r="JZ48" s="62"/>
      <c r="KA48" s="62"/>
      <c r="KB48" s="62"/>
      <c r="KC48" s="62"/>
      <c r="KD48" s="62"/>
      <c r="KE48" s="62"/>
      <c r="KF48" s="62"/>
      <c r="KG48" s="62"/>
      <c r="KH48" s="62"/>
      <c r="KI48" s="62"/>
      <c r="KJ48" s="62"/>
      <c r="KK48" s="62"/>
    </row>
    <row r="49" spans="1:297" x14ac:dyDescent="0.35">
      <c r="A49" s="131">
        <v>45</v>
      </c>
      <c r="B49" s="170">
        <f>'BVEM Scorecard'!B48</f>
        <v>0</v>
      </c>
      <c r="C49" s="170">
        <f>'BVEM Scorecard'!C48</f>
        <v>0</v>
      </c>
      <c r="D49" s="152">
        <v>44</v>
      </c>
      <c r="E49" s="72" t="str">
        <f>'BVEM Scorecard'!F48</f>
        <v>Wind</v>
      </c>
      <c r="F49" s="96">
        <f t="shared" si="17"/>
        <v>1</v>
      </c>
      <c r="G49" s="96">
        <f t="shared" si="18"/>
        <v>1</v>
      </c>
      <c r="H49" s="96">
        <f t="shared" si="19"/>
        <v>1.0000000000000002</v>
      </c>
      <c r="I49" s="96">
        <f t="shared" si="20"/>
        <v>1</v>
      </c>
      <c r="J49" s="62">
        <v>1</v>
      </c>
      <c r="K49" s="62">
        <v>1</v>
      </c>
      <c r="L49" s="62">
        <v>1</v>
      </c>
      <c r="M49" s="62">
        <v>1</v>
      </c>
      <c r="N49" s="62">
        <v>1</v>
      </c>
      <c r="O49" s="62">
        <v>1</v>
      </c>
      <c r="P49" s="62">
        <f t="shared" si="4"/>
        <v>5</v>
      </c>
      <c r="Q49" s="95">
        <f t="shared" si="21"/>
        <v>1</v>
      </c>
      <c r="R49" s="5">
        <v>1</v>
      </c>
      <c r="S49" s="5" t="str">
        <f>'Training Programs'!Y49</f>
        <v>Equipment
Operators</v>
      </c>
      <c r="T49" s="5">
        <v>24</v>
      </c>
      <c r="U49" s="5"/>
      <c r="V49" s="5">
        <v>1</v>
      </c>
      <c r="W49" s="5"/>
      <c r="X49" s="5">
        <v>1</v>
      </c>
      <c r="Y49" s="5"/>
      <c r="Z49" s="5">
        <v>1</v>
      </c>
      <c r="AA49" s="5">
        <v>1</v>
      </c>
      <c r="AB49" s="5">
        <v>1</v>
      </c>
      <c r="AC49" s="5">
        <f t="shared" si="22"/>
        <v>5</v>
      </c>
      <c r="AD49" s="5">
        <f t="shared" si="23"/>
        <v>9.4488188976377951E-2</v>
      </c>
      <c r="AE49" s="5">
        <f t="shared" ref="AE49:AE50" si="111">IFERROR((V$4*V49+X$4*X49+Z$4*Z49+AA$4*AA49+AB$4*AB49)*AD49,"")</f>
        <v>9.4488188976377951E-2</v>
      </c>
      <c r="AF49" s="62">
        <v>1</v>
      </c>
      <c r="AG49" s="62" t="str">
        <f>'Training Programs'!AO49</f>
        <v>Crane Operators</v>
      </c>
      <c r="AH49" s="62">
        <v>15</v>
      </c>
      <c r="AI49" s="62"/>
      <c r="AJ49" s="62">
        <v>1</v>
      </c>
      <c r="AK49" s="62"/>
      <c r="AL49" s="62">
        <v>1</v>
      </c>
      <c r="AM49" s="62"/>
      <c r="AN49" s="62">
        <v>1</v>
      </c>
      <c r="AO49" s="62">
        <v>1</v>
      </c>
      <c r="AP49" s="62">
        <v>1</v>
      </c>
      <c r="AQ49" s="62">
        <f t="shared" si="24"/>
        <v>5</v>
      </c>
      <c r="AR49" s="140">
        <f t="shared" ref="AR49:AR50" si="112">IFERROR(AH49/SUM($T49,$AH49,$AV49,$BJ49,$BX49,$CL49,$CZ49,$DN49,$EB49,$EP49,$FD49,$FR49,$GF49,$GT49,$HH49,$HV49,$IJ49,$IX49,$JL49,$JZ49),"")</f>
        <v>5.905511811023622E-2</v>
      </c>
      <c r="AS49" s="140">
        <f t="shared" ref="AS49:AS50" si="113">IFERROR((AJ$4*AJ49+AL$4*AL49+AN$4*AN49+AO$4*AO49+AP$4*AP49)*AR49,"")</f>
        <v>5.905511811023622E-2</v>
      </c>
      <c r="AT49" s="5">
        <v>1</v>
      </c>
      <c r="AU49" s="5" t="str">
        <f>'Training Programs'!BE49</f>
        <v>Turbine Installers</v>
      </c>
      <c r="AV49" s="5">
        <v>69</v>
      </c>
      <c r="AW49" s="5"/>
      <c r="AX49" s="5">
        <v>1</v>
      </c>
      <c r="AY49" s="5"/>
      <c r="AZ49" s="5">
        <v>1</v>
      </c>
      <c r="BA49" s="5"/>
      <c r="BB49" s="5">
        <v>1</v>
      </c>
      <c r="BC49" s="5">
        <v>1</v>
      </c>
      <c r="BD49" s="5">
        <v>1</v>
      </c>
      <c r="BE49" s="5">
        <f t="shared" si="26"/>
        <v>5</v>
      </c>
      <c r="BF49" s="5">
        <f t="shared" ref="BF49:BF50" si="114">IFERROR(AV49/SUM($T49,$AH49,$AV49,$BJ49,$BX49,$CL49,$CZ49,$DN49,$EB49,$EP49,$FD49,$FR49,$GF49,$GT49,$HH49,$HV49,$IJ49,$IX49,$JL49,$JZ49),"")</f>
        <v>0.27165354330708663</v>
      </c>
      <c r="BG49" s="5">
        <f t="shared" ref="BG49:BG50" si="115">IFERROR((AX$4*AX49+AZ$4*AZ49+BB$4*BB49+BC$4*BC49+BD$4*BD49)*BF49,"")</f>
        <v>0.27165354330708663</v>
      </c>
      <c r="BH49" s="62">
        <v>1</v>
      </c>
      <c r="BI49" s="62" t="str">
        <f>'Training Programs'!BU49</f>
        <v>Turbine Laborer</v>
      </c>
      <c r="BJ49" s="62">
        <v>69</v>
      </c>
      <c r="BK49" s="62"/>
      <c r="BL49" s="62">
        <v>1</v>
      </c>
      <c r="BM49" s="62"/>
      <c r="BN49" s="62">
        <v>1</v>
      </c>
      <c r="BO49" s="62"/>
      <c r="BP49" s="62">
        <v>1</v>
      </c>
      <c r="BQ49" s="62">
        <v>1</v>
      </c>
      <c r="BR49" s="62">
        <v>1</v>
      </c>
      <c r="BS49" s="62">
        <f t="shared" si="28"/>
        <v>5</v>
      </c>
      <c r="BT49" s="62">
        <f t="shared" ref="BT49:BT50" si="116">IFERROR(BJ49/SUM($T49,$AH49,$AV49,$BJ49,$BX49,$CL49,$CZ49,$DN49,$EB49,$EP49,$FD49,$FR49,$GF49,$GT49,$HH49,$HV49,$IJ49,$IX49,$JL49,$JZ49),"")</f>
        <v>0.27165354330708663</v>
      </c>
      <c r="BU49" s="62">
        <f t="shared" ref="BU49:BU50" si="117">IFERROR((BL$4*BL49+BN$4*BN49+BP$4*BP49+BQ$4*BQ49+BR$4*BR49)*BT49,"")</f>
        <v>0.27165354330708663</v>
      </c>
      <c r="BV49" s="5">
        <v>1</v>
      </c>
      <c r="BW49" s="5" t="str">
        <f>'Training Programs'!CK49</f>
        <v>Construction Managers</v>
      </c>
      <c r="BX49" s="5">
        <v>21</v>
      </c>
      <c r="BY49" s="5"/>
      <c r="BZ49" s="5">
        <v>1</v>
      </c>
      <c r="CA49" s="5"/>
      <c r="CB49" s="5">
        <v>1</v>
      </c>
      <c r="CC49" s="5"/>
      <c r="CD49" s="5">
        <v>1</v>
      </c>
      <c r="CE49" s="5">
        <v>1</v>
      </c>
      <c r="CF49" s="5">
        <v>1</v>
      </c>
      <c r="CG49" s="5">
        <f t="shared" ref="CG49:CG50" si="118">SUM(BZ49,CB49,CD49:CF49)</f>
        <v>5</v>
      </c>
      <c r="CH49" s="5">
        <f t="shared" ref="CH49:CH50" si="119">IFERROR(BX49/SUM($T49,$AH49,$AV49,$BJ49,$BX49,$CL49,$CZ49,$DN49,$EB49,$EP49,$FD49,$FR49,$GF49,$GT49,$HH49,$HV49,$IJ49,$IX49,$JL49,$JZ49),"")</f>
        <v>8.2677165354330714E-2</v>
      </c>
      <c r="CI49" s="5">
        <f t="shared" ref="CI49:CI50" si="120">IFERROR((BZ$4*BZ49+CB$4*CB49+CD$4*CD49+CE$4*CE49+CF$4*CF49)*CH49,"")</f>
        <v>8.2677165354330714E-2</v>
      </c>
      <c r="CJ49" s="62">
        <v>1</v>
      </c>
      <c r="CK49" s="62" t="str">
        <f>'Training Programs'!DA49</f>
        <v>Electricians</v>
      </c>
      <c r="CL49" s="62">
        <v>12</v>
      </c>
      <c r="CM49" s="62"/>
      <c r="CN49" s="62">
        <v>1</v>
      </c>
      <c r="CO49" s="62"/>
      <c r="CP49" s="62">
        <v>1</v>
      </c>
      <c r="CQ49" s="62"/>
      <c r="CR49" s="62">
        <v>1</v>
      </c>
      <c r="CS49" s="62">
        <v>1</v>
      </c>
      <c r="CT49" s="62">
        <v>1</v>
      </c>
      <c r="CU49" s="62">
        <f t="shared" ref="CU49:CU50" si="121">SUM(CN49,CP49,CR49:CT49)</f>
        <v>5</v>
      </c>
      <c r="CV49" s="62">
        <f t="shared" ref="CV49:CV50" si="122">IFERROR(CL49/SUM($T49,$AH49,$AV49,$BJ49,$BX49,$CL49,$CZ49,$DN49,$EB49,$EP49,$FD49,$FR49,$GF49,$GT49,$HH49,$HV49,$IJ49,$IX49,$JL49,$JZ49),"")</f>
        <v>4.7244094488188976E-2</v>
      </c>
      <c r="CW49" s="62">
        <f t="shared" ref="CW49:CW50" si="123">IFERROR((CN$4*CN49+CP$4*CP49+CR$4*CR49+CS$4*CS49+CT$4*CT49)*CV49,"")</f>
        <v>4.7244094488188976E-2</v>
      </c>
      <c r="CX49" s="5">
        <v>1</v>
      </c>
      <c r="CY49" s="5" t="str">
        <f>'Training Programs'!DQ49</f>
        <v>Apprentice</v>
      </c>
      <c r="CZ49" s="5">
        <v>14</v>
      </c>
      <c r="DA49" s="5"/>
      <c r="DB49" s="5">
        <v>1</v>
      </c>
      <c r="DC49" s="5"/>
      <c r="DD49" s="5">
        <v>1</v>
      </c>
      <c r="DE49" s="5"/>
      <c r="DF49" s="5">
        <v>1</v>
      </c>
      <c r="DG49" s="5">
        <v>1</v>
      </c>
      <c r="DH49" s="5">
        <v>1</v>
      </c>
      <c r="DI49" s="5">
        <f t="shared" ref="DI49" si="124">SUM(DB49,DD49,DF49:DH49)</f>
        <v>5</v>
      </c>
      <c r="DJ49" s="5">
        <f t="shared" ref="DJ49" si="125">IFERROR(CZ49/SUM($T49,$AH49,$AV49,$BJ49,$BX49,$CL49,$CZ49,$DN49,$EB49,$EP49,$FD49,$FR49,$GF49,$GT49,$HH49,$HV49,$IJ49,$IX49,$JL49,$JZ49),"")</f>
        <v>5.5118110236220472E-2</v>
      </c>
      <c r="DK49" s="5">
        <f>IFERROR((DB$4*DB49+DD$4*DD49+DF$4*DF49+DG$4*DG49+DH$4*DH49)*DJ49,"")</f>
        <v>5.5118110236220472E-2</v>
      </c>
      <c r="DL49" s="62">
        <v>1</v>
      </c>
      <c r="DM49" s="62" t="str">
        <f>'Training Programs'!EG49</f>
        <v>Foundation Laborer</v>
      </c>
      <c r="DN49" s="62">
        <v>9</v>
      </c>
      <c r="DO49" s="62"/>
      <c r="DP49" s="62">
        <v>1</v>
      </c>
      <c r="DQ49" s="62"/>
      <c r="DR49" s="62">
        <v>1</v>
      </c>
      <c r="DS49" s="62"/>
      <c r="DT49" s="62">
        <v>1</v>
      </c>
      <c r="DU49" s="62">
        <v>1</v>
      </c>
      <c r="DV49" s="62">
        <v>1</v>
      </c>
      <c r="DW49" s="62">
        <f t="shared" ref="DW49:DW50" si="126">SUM(DP49,DR49,DT49:DV49)</f>
        <v>5</v>
      </c>
      <c r="DX49" s="62">
        <f t="shared" ref="DX49:DX50" si="127">IFERROR(DN49/SUM($T49,$AH49,$AV49,$BJ49,$BX49,$CL49,$CZ49,$DN49,$EB49,$EP49,$FD49,$FR49,$GF49,$GT49,$HH49,$HV49,$IJ49,$IX49,$JL49,$JZ49),"")</f>
        <v>3.5433070866141732E-2</v>
      </c>
      <c r="DY49" s="62">
        <f t="shared" ref="DY49:DY50" si="128">IFERROR((DP$4*DP49+DR$4*DR49+DT$4*DT49+DU$4*DU49+DV$4*DV49)*DX49,"")</f>
        <v>3.5433070866141732E-2</v>
      </c>
      <c r="DZ49" s="5">
        <v>1</v>
      </c>
      <c r="EA49" s="5" t="str">
        <f>'Training Programs'!EW49</f>
        <v>Carpenters</v>
      </c>
      <c r="EB49" s="5">
        <v>9</v>
      </c>
      <c r="EC49" s="5"/>
      <c r="ED49" s="5">
        <v>1</v>
      </c>
      <c r="EE49" s="5"/>
      <c r="EF49" s="5">
        <v>1</v>
      </c>
      <c r="EG49" s="5"/>
      <c r="EH49" s="5">
        <v>1</v>
      </c>
      <c r="EI49" s="5">
        <v>1</v>
      </c>
      <c r="EJ49" s="5">
        <v>1</v>
      </c>
      <c r="EK49" s="5">
        <f t="shared" ref="EK49" si="129">SUM(ED49,EF49,EH49:EJ49)</f>
        <v>5</v>
      </c>
      <c r="EL49" s="5">
        <f t="shared" ref="EL49" si="130">IFERROR(EB49/SUM($T49,$AH49,$AV49,$BJ49,$BX49,$CL49,$CZ49,$DN49,$EB49,$EP49,$FD49,$FR49,$GF49,$GT49,$HH49,$HV49,$IJ49,$IX49,$JL49,$JZ49),"")</f>
        <v>3.5433070866141732E-2</v>
      </c>
      <c r="EM49" s="5">
        <f>IFERROR((ED$4*ED49+EF$4*EF49+EH$4*EH49+EI$4*EI49+EJ$4*EJ49)*EL49,"")</f>
        <v>3.5433070866141732E-2</v>
      </c>
      <c r="EN49" s="62">
        <v>1</v>
      </c>
      <c r="EO49" s="62" t="str">
        <f>'Training Programs'!FM49</f>
        <v>Wind Technician</v>
      </c>
      <c r="EP49" s="62">
        <v>12</v>
      </c>
      <c r="EQ49" s="62"/>
      <c r="ER49" s="62">
        <v>1</v>
      </c>
      <c r="ES49" s="62"/>
      <c r="ET49" s="62">
        <v>1</v>
      </c>
      <c r="EU49" s="62"/>
      <c r="EV49" s="62">
        <v>1</v>
      </c>
      <c r="EW49" s="62">
        <v>1</v>
      </c>
      <c r="EX49" s="62">
        <v>1</v>
      </c>
      <c r="EY49" s="62">
        <f t="shared" si="37"/>
        <v>5</v>
      </c>
      <c r="EZ49" s="140">
        <f t="shared" ref="EZ49:EZ50" si="131">IFERROR(EP49/SUM($T49,$AH49,$AV49,$BJ49,$BX49,$CL49,$CZ49,$DN49,$EB49,$EP49,$FD49,$FR49,$GF49,$GT49,$HH49,$HV49,$IJ49,$IX49,$JL49,$JZ49),"")</f>
        <v>4.7244094488188976E-2</v>
      </c>
      <c r="FA49" s="140">
        <f t="shared" ref="FA49:FA50" si="132">IFERROR((ER$4*ER49+ET$4*ET49+EV$4*EV49+EW$4*EW49+EX$4*EX49)*EZ49,"")</f>
        <v>4.7244094488188976E-2</v>
      </c>
      <c r="FB49" s="5"/>
      <c r="FC49" s="5"/>
      <c r="FD49" s="5"/>
      <c r="FE49" s="5"/>
      <c r="FF49" s="5"/>
      <c r="FG49" s="5"/>
      <c r="FH49" s="5"/>
      <c r="FI49" s="5"/>
      <c r="FJ49" s="5"/>
      <c r="FK49" s="5"/>
      <c r="FL49" s="5"/>
      <c r="FM49" s="5"/>
      <c r="FN49" s="5"/>
      <c r="FO49" s="5"/>
      <c r="FP49" s="62"/>
      <c r="FQ49" s="62"/>
      <c r="FR49" s="62"/>
      <c r="FS49" s="62"/>
      <c r="FT49" s="62"/>
      <c r="FU49" s="62"/>
      <c r="FV49" s="62"/>
      <c r="FW49" s="62"/>
      <c r="FX49" s="62"/>
      <c r="FY49" s="62"/>
      <c r="FZ49" s="62"/>
      <c r="GA49" s="62"/>
      <c r="GB49" s="62"/>
      <c r="GC49" s="62"/>
      <c r="GD49" s="5"/>
      <c r="GE49" s="5"/>
      <c r="GF49" s="5"/>
      <c r="GG49" s="5"/>
      <c r="GH49" s="5"/>
      <c r="GI49" s="5"/>
      <c r="GJ49" s="5"/>
      <c r="GK49" s="5"/>
      <c r="GL49" s="5"/>
      <c r="GM49" s="5"/>
      <c r="GN49" s="5"/>
      <c r="GO49" s="5"/>
      <c r="GP49" s="5"/>
      <c r="GQ49" s="5"/>
      <c r="GR49" s="62"/>
      <c r="GS49" s="62"/>
      <c r="GT49" s="62"/>
      <c r="GU49" s="62"/>
      <c r="GV49" s="62"/>
      <c r="GW49" s="62"/>
      <c r="GX49" s="62"/>
      <c r="GY49" s="62"/>
      <c r="GZ49" s="62"/>
      <c r="HA49" s="62"/>
      <c r="HB49" s="62"/>
      <c r="HC49" s="62"/>
      <c r="HD49" s="62"/>
      <c r="HE49" s="62"/>
      <c r="HF49" s="5"/>
      <c r="HG49" s="5"/>
      <c r="HH49" s="5"/>
      <c r="HI49" s="5"/>
      <c r="HJ49" s="5"/>
      <c r="HK49" s="5"/>
      <c r="HL49" s="5"/>
      <c r="HM49" s="5"/>
      <c r="HN49" s="5"/>
      <c r="HO49" s="5"/>
      <c r="HP49" s="5"/>
      <c r="HQ49" s="5"/>
      <c r="HR49" s="5"/>
      <c r="HS49" s="5"/>
      <c r="HT49" s="62"/>
      <c r="HU49" s="62"/>
      <c r="HV49" s="62"/>
      <c r="HW49" s="62"/>
      <c r="HX49" s="62"/>
      <c r="HY49" s="62"/>
      <c r="HZ49" s="62"/>
      <c r="IA49" s="62"/>
      <c r="IB49" s="62"/>
      <c r="IC49" s="62"/>
      <c r="ID49" s="62"/>
      <c r="IE49" s="62"/>
      <c r="IF49" s="62"/>
      <c r="IG49" s="62"/>
      <c r="IH49" s="5"/>
      <c r="II49" s="5"/>
      <c r="IJ49" s="5"/>
      <c r="IK49" s="5"/>
      <c r="IL49" s="5"/>
      <c r="IM49" s="5"/>
      <c r="IN49" s="5"/>
      <c r="IO49" s="5"/>
      <c r="IP49" s="5"/>
      <c r="IQ49" s="5"/>
      <c r="IR49" s="5"/>
      <c r="IS49" s="5"/>
      <c r="IT49" s="5"/>
      <c r="IU49" s="5"/>
      <c r="IV49" s="62"/>
      <c r="IW49" s="62"/>
      <c r="IX49" s="62"/>
      <c r="IY49" s="62"/>
      <c r="IZ49" s="62"/>
      <c r="JA49" s="62"/>
      <c r="JB49" s="62"/>
      <c r="JC49" s="62"/>
      <c r="JD49" s="62"/>
      <c r="JE49" s="62"/>
      <c r="JF49" s="62"/>
      <c r="JG49" s="62"/>
      <c r="JH49" s="62"/>
      <c r="JI49" s="62"/>
      <c r="JJ49" s="5"/>
      <c r="JK49" s="5"/>
      <c r="JL49" s="5"/>
      <c r="JM49" s="5"/>
      <c r="JN49" s="5"/>
      <c r="JO49" s="5"/>
      <c r="JP49" s="5"/>
      <c r="JQ49" s="5"/>
      <c r="JR49" s="5"/>
      <c r="JS49" s="5"/>
      <c r="JT49" s="5"/>
      <c r="JU49" s="5"/>
      <c r="JV49" s="5"/>
      <c r="JW49" s="5"/>
      <c r="JX49" s="62"/>
      <c r="JY49" s="62"/>
      <c r="JZ49" s="62"/>
      <c r="KA49" s="62"/>
      <c r="KB49" s="62"/>
      <c r="KC49" s="62"/>
      <c r="KD49" s="62"/>
      <c r="KE49" s="62"/>
      <c r="KF49" s="62"/>
      <c r="KG49" s="62"/>
      <c r="KH49" s="62"/>
      <c r="KI49" s="62"/>
      <c r="KJ49" s="62"/>
      <c r="KK49" s="62"/>
    </row>
    <row r="50" spans="1:297" x14ac:dyDescent="0.35">
      <c r="A50" s="131">
        <v>46</v>
      </c>
      <c r="B50" s="170">
        <f>'BVEM Scorecard'!B49</f>
        <v>0</v>
      </c>
      <c r="C50" s="170">
        <f>'BVEM Scorecard'!C49</f>
        <v>0</v>
      </c>
      <c r="D50" s="152">
        <v>45</v>
      </c>
      <c r="E50" s="72" t="str">
        <f>'BVEM Scorecard'!F49</f>
        <v>Wind</v>
      </c>
      <c r="F50" s="96">
        <f t="shared" si="17"/>
        <v>1</v>
      </c>
      <c r="G50" s="96">
        <f t="shared" si="18"/>
        <v>1</v>
      </c>
      <c r="H50" s="96">
        <f t="shared" si="19"/>
        <v>1.0000000000000002</v>
      </c>
      <c r="I50" s="96">
        <f t="shared" si="20"/>
        <v>1</v>
      </c>
      <c r="J50" s="62">
        <v>1</v>
      </c>
      <c r="K50" s="62">
        <v>1</v>
      </c>
      <c r="L50" s="62">
        <v>1</v>
      </c>
      <c r="M50" s="62">
        <v>1</v>
      </c>
      <c r="N50" s="62">
        <v>1</v>
      </c>
      <c r="O50" s="62">
        <v>1</v>
      </c>
      <c r="P50" s="62">
        <f t="shared" si="4"/>
        <v>5</v>
      </c>
      <c r="Q50" s="95">
        <f t="shared" si="21"/>
        <v>1</v>
      </c>
      <c r="R50" s="5">
        <v>1</v>
      </c>
      <c r="S50" s="5" t="str">
        <f>'Training Programs'!Y50</f>
        <v>Equipment
Operators</v>
      </c>
      <c r="T50" s="5">
        <v>24</v>
      </c>
      <c r="U50" s="5"/>
      <c r="V50" s="5">
        <v>1</v>
      </c>
      <c r="W50" s="5"/>
      <c r="X50" s="5">
        <v>1</v>
      </c>
      <c r="Y50" s="5"/>
      <c r="Z50" s="5">
        <v>1</v>
      </c>
      <c r="AA50" s="5">
        <v>1</v>
      </c>
      <c r="AB50" s="5">
        <v>1</v>
      </c>
      <c r="AC50" s="5">
        <f t="shared" si="22"/>
        <v>5</v>
      </c>
      <c r="AD50" s="5">
        <f t="shared" si="23"/>
        <v>9.4488188976377951E-2</v>
      </c>
      <c r="AE50" s="5">
        <f t="shared" si="111"/>
        <v>9.4488188976377951E-2</v>
      </c>
      <c r="AF50" s="62">
        <v>1</v>
      </c>
      <c r="AG50" s="62" t="str">
        <f>'Training Programs'!AO50</f>
        <v>Crane Operators</v>
      </c>
      <c r="AH50" s="62">
        <v>15</v>
      </c>
      <c r="AI50" s="62"/>
      <c r="AJ50" s="62">
        <v>1</v>
      </c>
      <c r="AK50" s="62"/>
      <c r="AL50" s="62">
        <v>1</v>
      </c>
      <c r="AM50" s="62"/>
      <c r="AN50" s="62">
        <v>1</v>
      </c>
      <c r="AO50" s="62">
        <v>1</v>
      </c>
      <c r="AP50" s="62">
        <v>1</v>
      </c>
      <c r="AQ50" s="62">
        <f t="shared" si="24"/>
        <v>5</v>
      </c>
      <c r="AR50" s="62">
        <f t="shared" si="112"/>
        <v>5.905511811023622E-2</v>
      </c>
      <c r="AS50" s="62">
        <f t="shared" si="113"/>
        <v>5.905511811023622E-2</v>
      </c>
      <c r="AT50" s="5">
        <v>1</v>
      </c>
      <c r="AU50" s="5" t="str">
        <f>'Training Programs'!BE50</f>
        <v>Turbine Installers</v>
      </c>
      <c r="AV50" s="5">
        <v>69</v>
      </c>
      <c r="AW50" s="5"/>
      <c r="AX50" s="5">
        <v>1</v>
      </c>
      <c r="AY50" s="5"/>
      <c r="AZ50" s="5">
        <v>1</v>
      </c>
      <c r="BA50" s="5"/>
      <c r="BB50" s="5">
        <v>1</v>
      </c>
      <c r="BC50" s="5">
        <v>1</v>
      </c>
      <c r="BD50" s="5">
        <v>1</v>
      </c>
      <c r="BE50" s="5">
        <f t="shared" si="26"/>
        <v>5</v>
      </c>
      <c r="BF50" s="5">
        <f t="shared" si="114"/>
        <v>0.27165354330708663</v>
      </c>
      <c r="BG50" s="5">
        <f t="shared" si="115"/>
        <v>0.27165354330708663</v>
      </c>
      <c r="BH50" s="62">
        <v>1</v>
      </c>
      <c r="BI50" s="62" t="str">
        <f>'Training Programs'!BU50</f>
        <v>Turbine Laborer</v>
      </c>
      <c r="BJ50" s="62">
        <v>69</v>
      </c>
      <c r="BK50" s="62"/>
      <c r="BL50" s="62">
        <v>1</v>
      </c>
      <c r="BM50" s="62"/>
      <c r="BN50" s="62">
        <v>1</v>
      </c>
      <c r="BO50" s="62"/>
      <c r="BP50" s="62">
        <v>1</v>
      </c>
      <c r="BQ50" s="62">
        <v>1</v>
      </c>
      <c r="BR50" s="62">
        <v>1</v>
      </c>
      <c r="BS50" s="62">
        <f t="shared" si="28"/>
        <v>5</v>
      </c>
      <c r="BT50" s="62">
        <f t="shared" si="116"/>
        <v>0.27165354330708663</v>
      </c>
      <c r="BU50" s="62">
        <f t="shared" si="117"/>
        <v>0.27165354330708663</v>
      </c>
      <c r="BV50" s="5">
        <v>1</v>
      </c>
      <c r="BW50" s="5" t="str">
        <f>'Training Programs'!CK50</f>
        <v>Construction Managers</v>
      </c>
      <c r="BX50" s="5">
        <v>21</v>
      </c>
      <c r="BY50" s="5"/>
      <c r="BZ50" s="5">
        <v>1</v>
      </c>
      <c r="CA50" s="5"/>
      <c r="CB50" s="5">
        <v>1</v>
      </c>
      <c r="CC50" s="5"/>
      <c r="CD50" s="5">
        <v>1</v>
      </c>
      <c r="CE50" s="5">
        <v>1</v>
      </c>
      <c r="CF50" s="5">
        <v>1</v>
      </c>
      <c r="CG50" s="5">
        <f t="shared" si="118"/>
        <v>5</v>
      </c>
      <c r="CH50" s="5">
        <f t="shared" si="119"/>
        <v>8.2677165354330714E-2</v>
      </c>
      <c r="CI50" s="5">
        <f t="shared" si="120"/>
        <v>8.2677165354330714E-2</v>
      </c>
      <c r="CJ50" s="62">
        <v>1</v>
      </c>
      <c r="CK50" s="62" t="str">
        <f>'Training Programs'!DA50</f>
        <v>Electricians</v>
      </c>
      <c r="CL50" s="62">
        <v>12</v>
      </c>
      <c r="CM50" s="62"/>
      <c r="CN50" s="62">
        <v>1</v>
      </c>
      <c r="CO50" s="62"/>
      <c r="CP50" s="62">
        <v>1</v>
      </c>
      <c r="CQ50" s="62"/>
      <c r="CR50" s="62">
        <v>1</v>
      </c>
      <c r="CS50" s="62">
        <v>1</v>
      </c>
      <c r="CT50" s="62">
        <v>1</v>
      </c>
      <c r="CU50" s="62">
        <f t="shared" si="121"/>
        <v>5</v>
      </c>
      <c r="CV50" s="62">
        <f t="shared" si="122"/>
        <v>4.7244094488188976E-2</v>
      </c>
      <c r="CW50" s="62">
        <f t="shared" si="123"/>
        <v>4.7244094488188976E-2</v>
      </c>
      <c r="CX50" s="5">
        <v>1</v>
      </c>
      <c r="CY50" s="5" t="str">
        <f>'Training Programs'!DQ50</f>
        <v>Apprentice</v>
      </c>
      <c r="CZ50" s="5">
        <v>14</v>
      </c>
      <c r="DA50" s="5"/>
      <c r="DB50" s="5">
        <v>1</v>
      </c>
      <c r="DC50" s="5"/>
      <c r="DD50" s="5">
        <v>1</v>
      </c>
      <c r="DE50" s="5"/>
      <c r="DF50" s="5">
        <v>1</v>
      </c>
      <c r="DG50" s="5">
        <v>1</v>
      </c>
      <c r="DH50" s="5">
        <v>1</v>
      </c>
      <c r="DI50" s="5">
        <f t="shared" si="107"/>
        <v>5</v>
      </c>
      <c r="DJ50" s="5">
        <f t="shared" si="108"/>
        <v>5.5118110236220472E-2</v>
      </c>
      <c r="DK50" s="5">
        <f>IFERROR((DB$4*DB50+DD$4*DD50+DF$4*DF50+DG$4*DG50+DH$4*DH50)*DJ50,"")</f>
        <v>5.5118110236220472E-2</v>
      </c>
      <c r="DL50" s="62">
        <v>1</v>
      </c>
      <c r="DM50" s="62" t="str">
        <f>'Training Programs'!EG50</f>
        <v>Foundation Laborer</v>
      </c>
      <c r="DN50" s="62">
        <v>9</v>
      </c>
      <c r="DO50" s="62"/>
      <c r="DP50" s="62">
        <v>1</v>
      </c>
      <c r="DQ50" s="62"/>
      <c r="DR50" s="62">
        <v>1</v>
      </c>
      <c r="DS50" s="62"/>
      <c r="DT50" s="62">
        <v>1</v>
      </c>
      <c r="DU50" s="62">
        <v>1</v>
      </c>
      <c r="DV50" s="62">
        <v>1</v>
      </c>
      <c r="DW50" s="62">
        <f t="shared" si="126"/>
        <v>5</v>
      </c>
      <c r="DX50" s="62">
        <f t="shared" si="127"/>
        <v>3.5433070866141732E-2</v>
      </c>
      <c r="DY50" s="62">
        <f t="shared" si="128"/>
        <v>3.5433070866141732E-2</v>
      </c>
      <c r="DZ50" s="5">
        <v>1</v>
      </c>
      <c r="EA50" s="5" t="str">
        <f>'Training Programs'!EW50</f>
        <v>Carpenters</v>
      </c>
      <c r="EB50" s="5">
        <v>9</v>
      </c>
      <c r="EC50" s="5"/>
      <c r="ED50" s="5">
        <v>1</v>
      </c>
      <c r="EE50" s="5"/>
      <c r="EF50" s="5">
        <v>1</v>
      </c>
      <c r="EG50" s="5"/>
      <c r="EH50" s="5">
        <v>1</v>
      </c>
      <c r="EI50" s="5">
        <v>1</v>
      </c>
      <c r="EJ50" s="5">
        <v>1</v>
      </c>
      <c r="EK50" s="5">
        <f t="shared" si="109"/>
        <v>5</v>
      </c>
      <c r="EL50" s="5">
        <f t="shared" si="110"/>
        <v>3.5433070866141732E-2</v>
      </c>
      <c r="EM50" s="5">
        <f>IFERROR((ED$4*ED50+EF$4*EF50+EH$4*EH50+EI$4*EI50+EJ$4*EJ50)*EL50,"")</f>
        <v>3.5433070866141732E-2</v>
      </c>
      <c r="EN50" s="62">
        <v>1</v>
      </c>
      <c r="EO50" s="62" t="str">
        <f>'Training Programs'!FM50</f>
        <v>Wind Technician</v>
      </c>
      <c r="EP50" s="62">
        <v>12</v>
      </c>
      <c r="EQ50" s="62"/>
      <c r="ER50" s="62">
        <v>1</v>
      </c>
      <c r="ES50" s="62"/>
      <c r="ET50" s="62">
        <v>1</v>
      </c>
      <c r="EU50" s="62"/>
      <c r="EV50" s="62">
        <v>1</v>
      </c>
      <c r="EW50" s="62">
        <v>1</v>
      </c>
      <c r="EX50" s="62">
        <v>1</v>
      </c>
      <c r="EY50" s="62">
        <f t="shared" si="37"/>
        <v>5</v>
      </c>
      <c r="EZ50" s="62">
        <f t="shared" si="131"/>
        <v>4.7244094488188976E-2</v>
      </c>
      <c r="FA50" s="62">
        <f t="shared" si="132"/>
        <v>4.7244094488188976E-2</v>
      </c>
      <c r="FB50" s="5"/>
      <c r="FC50" s="5"/>
      <c r="FD50" s="5"/>
      <c r="FE50" s="5"/>
      <c r="FF50" s="5"/>
      <c r="FG50" s="5"/>
      <c r="FH50" s="5"/>
      <c r="FI50" s="5"/>
      <c r="FJ50" s="5"/>
      <c r="FK50" s="5"/>
      <c r="FL50" s="5"/>
      <c r="FM50" s="5"/>
      <c r="FN50" s="5"/>
      <c r="FO50" s="5"/>
      <c r="FP50" s="62"/>
      <c r="FQ50" s="62"/>
      <c r="FR50" s="62"/>
      <c r="FS50" s="62"/>
      <c r="FT50" s="62"/>
      <c r="FU50" s="62"/>
      <c r="FV50" s="62"/>
      <c r="FW50" s="62"/>
      <c r="FX50" s="62"/>
      <c r="FY50" s="62"/>
      <c r="FZ50" s="62"/>
      <c r="GA50" s="62"/>
      <c r="GB50" s="62"/>
      <c r="GC50" s="62"/>
      <c r="GD50" s="5"/>
      <c r="GE50" s="5"/>
      <c r="GF50" s="5"/>
      <c r="GG50" s="5"/>
      <c r="GH50" s="5"/>
      <c r="GI50" s="5"/>
      <c r="GJ50" s="5"/>
      <c r="GK50" s="5"/>
      <c r="GL50" s="5"/>
      <c r="GM50" s="5"/>
      <c r="GN50" s="5"/>
      <c r="GO50" s="5"/>
      <c r="GP50" s="5"/>
      <c r="GQ50" s="5"/>
      <c r="GR50" s="62"/>
      <c r="GS50" s="62"/>
      <c r="GT50" s="62"/>
      <c r="GU50" s="62"/>
      <c r="GV50" s="62"/>
      <c r="GW50" s="62"/>
      <c r="GX50" s="62"/>
      <c r="GY50" s="62"/>
      <c r="GZ50" s="62"/>
      <c r="HA50" s="62"/>
      <c r="HB50" s="62"/>
      <c r="HC50" s="62"/>
      <c r="HD50" s="62"/>
      <c r="HE50" s="62"/>
      <c r="HF50" s="5"/>
      <c r="HG50" s="5"/>
      <c r="HH50" s="5"/>
      <c r="HI50" s="5"/>
      <c r="HJ50" s="5"/>
      <c r="HK50" s="5"/>
      <c r="HL50" s="5"/>
      <c r="HM50" s="5"/>
      <c r="HN50" s="5"/>
      <c r="HO50" s="5"/>
      <c r="HP50" s="5"/>
      <c r="HQ50" s="5"/>
      <c r="HR50" s="5"/>
      <c r="HS50" s="5"/>
      <c r="HT50" s="62"/>
      <c r="HU50" s="62"/>
      <c r="HV50" s="62"/>
      <c r="HW50" s="62"/>
      <c r="HX50" s="62"/>
      <c r="HY50" s="62"/>
      <c r="HZ50" s="62"/>
      <c r="IA50" s="62"/>
      <c r="IB50" s="62"/>
      <c r="IC50" s="62"/>
      <c r="ID50" s="62"/>
      <c r="IE50" s="62"/>
      <c r="IF50" s="62"/>
      <c r="IG50" s="62"/>
      <c r="IH50" s="5"/>
      <c r="II50" s="5"/>
      <c r="IJ50" s="5"/>
      <c r="IK50" s="5"/>
      <c r="IL50" s="5"/>
      <c r="IM50" s="5"/>
      <c r="IN50" s="5"/>
      <c r="IO50" s="5"/>
      <c r="IP50" s="5"/>
      <c r="IQ50" s="5"/>
      <c r="IR50" s="5"/>
      <c r="IS50" s="5"/>
      <c r="IT50" s="5"/>
      <c r="IU50" s="5"/>
      <c r="IV50" s="62"/>
      <c r="IW50" s="62"/>
      <c r="IX50" s="62"/>
      <c r="IY50" s="62"/>
      <c r="IZ50" s="62"/>
      <c r="JA50" s="62"/>
      <c r="JB50" s="62"/>
      <c r="JC50" s="62"/>
      <c r="JD50" s="62"/>
      <c r="JE50" s="62"/>
      <c r="JF50" s="62"/>
      <c r="JG50" s="62"/>
      <c r="JH50" s="62"/>
      <c r="JI50" s="62"/>
      <c r="JJ50" s="5"/>
      <c r="JK50" s="5"/>
      <c r="JL50" s="5"/>
      <c r="JM50" s="5"/>
      <c r="JN50" s="5"/>
      <c r="JO50" s="5"/>
      <c r="JP50" s="5"/>
      <c r="JQ50" s="5"/>
      <c r="JR50" s="5"/>
      <c r="JS50" s="5"/>
      <c r="JT50" s="5"/>
      <c r="JU50" s="5"/>
      <c r="JV50" s="5"/>
      <c r="JW50" s="5"/>
      <c r="JX50" s="62"/>
      <c r="JY50" s="62"/>
      <c r="JZ50" s="62"/>
      <c r="KA50" s="62"/>
      <c r="KB50" s="62"/>
      <c r="KC50" s="62"/>
      <c r="KD50" s="62"/>
      <c r="KE50" s="62"/>
      <c r="KF50" s="62"/>
      <c r="KG50" s="62"/>
      <c r="KH50" s="62"/>
      <c r="KI50" s="62"/>
      <c r="KJ50" s="62"/>
      <c r="KK50" s="62"/>
    </row>
    <row r="51" spans="1:297" x14ac:dyDescent="0.35">
      <c r="A51" s="131">
        <v>47</v>
      </c>
      <c r="B51" s="170">
        <f>'BVEM Scorecard'!B50</f>
        <v>0</v>
      </c>
      <c r="C51" s="170">
        <f>'BVEM Scorecard'!C50</f>
        <v>0</v>
      </c>
      <c r="D51" s="152">
        <v>48</v>
      </c>
      <c r="E51" s="72" t="str">
        <f>'BVEM Scorecard'!F50</f>
        <v>Wind</v>
      </c>
      <c r="F51" s="96"/>
      <c r="G51" s="96"/>
      <c r="H51" s="96"/>
      <c r="I51" s="96"/>
      <c r="J51" s="62"/>
      <c r="K51" s="62"/>
      <c r="L51" s="62"/>
      <c r="M51" s="62"/>
      <c r="N51" s="62"/>
      <c r="O51" s="62"/>
      <c r="P51" s="62"/>
      <c r="Q51" s="95"/>
      <c r="R51" s="5"/>
      <c r="S51" s="5"/>
      <c r="T51" s="5"/>
      <c r="U51" s="5"/>
      <c r="V51" s="5"/>
      <c r="W51" s="5"/>
      <c r="X51" s="5"/>
      <c r="Y51" s="5"/>
      <c r="Z51" s="5"/>
      <c r="AA51" s="5"/>
      <c r="AB51" s="5"/>
      <c r="AC51" s="5"/>
      <c r="AD51" s="5"/>
      <c r="AE51" s="5"/>
      <c r="AF51" s="62"/>
      <c r="AG51" s="62"/>
      <c r="AH51" s="62"/>
      <c r="AI51" s="62"/>
      <c r="AJ51" s="62"/>
      <c r="AK51" s="62"/>
      <c r="AL51" s="62"/>
      <c r="AM51" s="62"/>
      <c r="AN51" s="62"/>
      <c r="AO51" s="62"/>
      <c r="AP51" s="62"/>
      <c r="AQ51" s="62"/>
      <c r="AR51" s="140"/>
      <c r="AS51" s="140"/>
      <c r="AT51" s="5"/>
      <c r="AU51" s="5"/>
      <c r="AV51" s="5"/>
      <c r="AW51" s="5"/>
      <c r="AX51" s="5"/>
      <c r="AY51" s="5"/>
      <c r="AZ51" s="5"/>
      <c r="BA51" s="5"/>
      <c r="BB51" s="5"/>
      <c r="BC51" s="5"/>
      <c r="BD51" s="5"/>
      <c r="BE51" s="5"/>
      <c r="BF51" s="5"/>
      <c r="BG51" s="5"/>
      <c r="BH51" s="62"/>
      <c r="BI51" s="62"/>
      <c r="BJ51" s="62"/>
      <c r="BK51" s="62"/>
      <c r="BL51" s="62"/>
      <c r="BM51" s="62"/>
      <c r="BN51" s="62"/>
      <c r="BO51" s="62"/>
      <c r="BP51" s="62"/>
      <c r="BQ51" s="62"/>
      <c r="BR51" s="62"/>
      <c r="BS51" s="62"/>
      <c r="BT51" s="62"/>
      <c r="BU51" s="62"/>
      <c r="BV51" s="5"/>
      <c r="BW51" s="5"/>
      <c r="BX51" s="5"/>
      <c r="BY51" s="5"/>
      <c r="BZ51" s="5"/>
      <c r="CA51" s="5"/>
      <c r="CB51" s="5"/>
      <c r="CC51" s="5"/>
      <c r="CD51" s="5"/>
      <c r="CE51" s="5"/>
      <c r="CF51" s="5"/>
      <c r="CG51" s="5"/>
      <c r="CH51" s="5"/>
      <c r="CI51" s="5"/>
      <c r="CJ51" s="62"/>
      <c r="CK51" s="62"/>
      <c r="CL51" s="62"/>
      <c r="CM51" s="62"/>
      <c r="CN51" s="62"/>
      <c r="CO51" s="62"/>
      <c r="CP51" s="62"/>
      <c r="CQ51" s="62"/>
      <c r="CR51" s="62"/>
      <c r="CS51" s="62"/>
      <c r="CT51" s="62"/>
      <c r="CU51" s="62"/>
      <c r="CV51" s="62"/>
      <c r="CW51" s="62"/>
      <c r="CX51" s="5"/>
      <c r="CY51" s="5"/>
      <c r="CZ51" s="5"/>
      <c r="DA51" s="5"/>
      <c r="DB51" s="5"/>
      <c r="DC51" s="5"/>
      <c r="DD51" s="5"/>
      <c r="DE51" s="5"/>
      <c r="DF51" s="5"/>
      <c r="DG51" s="5"/>
      <c r="DH51" s="5"/>
      <c r="DI51" s="5"/>
      <c r="DJ51" s="5"/>
      <c r="DK51" s="5"/>
      <c r="DL51" s="62"/>
      <c r="DM51" s="62"/>
      <c r="DN51" s="62"/>
      <c r="DO51" s="62"/>
      <c r="DP51" s="62"/>
      <c r="DQ51" s="62"/>
      <c r="DR51" s="62"/>
      <c r="DS51" s="62"/>
      <c r="DT51" s="62"/>
      <c r="DU51" s="62"/>
      <c r="DV51" s="62"/>
      <c r="DW51" s="62"/>
      <c r="DX51" s="62"/>
      <c r="DY51" s="62"/>
      <c r="DZ51" s="5"/>
      <c r="EA51" s="5"/>
      <c r="EB51" s="5"/>
      <c r="EC51" s="5"/>
      <c r="ED51" s="5"/>
      <c r="EE51" s="5"/>
      <c r="EF51" s="5"/>
      <c r="EG51" s="5"/>
      <c r="EH51" s="5"/>
      <c r="EI51" s="5"/>
      <c r="EJ51" s="5"/>
      <c r="EK51" s="5"/>
      <c r="EL51" s="5"/>
      <c r="EM51" s="5"/>
      <c r="EN51" s="62"/>
      <c r="EO51" s="62"/>
      <c r="EP51" s="62"/>
      <c r="EQ51" s="62"/>
      <c r="ER51" s="62"/>
      <c r="ES51" s="62"/>
      <c r="ET51" s="62"/>
      <c r="EU51" s="62"/>
      <c r="EV51" s="62"/>
      <c r="EW51" s="62"/>
      <c r="EX51" s="62"/>
      <c r="EY51" s="62"/>
      <c r="EZ51" s="140"/>
      <c r="FA51" s="140"/>
      <c r="FB51" s="5"/>
      <c r="FC51" s="5"/>
      <c r="FD51" s="5"/>
      <c r="FE51" s="5"/>
      <c r="FF51" s="5"/>
      <c r="FG51" s="5"/>
      <c r="FH51" s="5"/>
      <c r="FI51" s="5"/>
      <c r="FJ51" s="5"/>
      <c r="FK51" s="5"/>
      <c r="FL51" s="5"/>
      <c r="FM51" s="5"/>
      <c r="FN51" s="5"/>
      <c r="FO51" s="5"/>
      <c r="FP51" s="62"/>
      <c r="FQ51" s="62"/>
      <c r="FR51" s="62"/>
      <c r="FS51" s="62"/>
      <c r="FT51" s="62"/>
      <c r="FU51" s="62"/>
      <c r="FV51" s="62"/>
      <c r="FW51" s="62"/>
      <c r="FX51" s="62"/>
      <c r="FY51" s="62"/>
      <c r="FZ51" s="62"/>
      <c r="GA51" s="62"/>
      <c r="GB51" s="62"/>
      <c r="GC51" s="62"/>
      <c r="GD51" s="5"/>
      <c r="GE51" s="5"/>
      <c r="GF51" s="5"/>
      <c r="GG51" s="5"/>
      <c r="GH51" s="5"/>
      <c r="GI51" s="5"/>
      <c r="GJ51" s="5"/>
      <c r="GK51" s="5"/>
      <c r="GL51" s="5"/>
      <c r="GM51" s="5"/>
      <c r="GN51" s="5"/>
      <c r="GO51" s="5"/>
      <c r="GP51" s="5"/>
      <c r="GQ51" s="5"/>
      <c r="GR51" s="62"/>
      <c r="GS51" s="62"/>
      <c r="GT51" s="62"/>
      <c r="GU51" s="62"/>
      <c r="GV51" s="62"/>
      <c r="GW51" s="62"/>
      <c r="GX51" s="62"/>
      <c r="GY51" s="62"/>
      <c r="GZ51" s="62"/>
      <c r="HA51" s="62"/>
      <c r="HB51" s="62"/>
      <c r="HC51" s="62"/>
      <c r="HD51" s="62"/>
      <c r="HE51" s="62"/>
      <c r="HF51" s="5"/>
      <c r="HG51" s="5"/>
      <c r="HH51" s="5"/>
      <c r="HI51" s="5"/>
      <c r="HJ51" s="5"/>
      <c r="HK51" s="5"/>
      <c r="HL51" s="5"/>
      <c r="HM51" s="5"/>
      <c r="HN51" s="5"/>
      <c r="HO51" s="5"/>
      <c r="HP51" s="5"/>
      <c r="HQ51" s="5"/>
      <c r="HR51" s="5"/>
      <c r="HS51" s="5"/>
      <c r="HT51" s="62"/>
      <c r="HU51" s="62"/>
      <c r="HV51" s="62"/>
      <c r="HW51" s="62"/>
      <c r="HX51" s="62"/>
      <c r="HY51" s="62"/>
      <c r="HZ51" s="62"/>
      <c r="IA51" s="62"/>
      <c r="IB51" s="62"/>
      <c r="IC51" s="62"/>
      <c r="ID51" s="62"/>
      <c r="IE51" s="62"/>
      <c r="IF51" s="62"/>
      <c r="IG51" s="62"/>
      <c r="IH51" s="5"/>
      <c r="II51" s="5"/>
      <c r="IJ51" s="5"/>
      <c r="IK51" s="5"/>
      <c r="IL51" s="5"/>
      <c r="IM51" s="5"/>
      <c r="IN51" s="5"/>
      <c r="IO51" s="5"/>
      <c r="IP51" s="5"/>
      <c r="IQ51" s="5"/>
      <c r="IR51" s="5"/>
      <c r="IS51" s="5"/>
      <c r="IT51" s="5"/>
      <c r="IU51" s="5"/>
      <c r="IV51" s="62"/>
      <c r="IW51" s="62"/>
      <c r="IX51" s="62"/>
      <c r="IY51" s="62"/>
      <c r="IZ51" s="62"/>
      <c r="JA51" s="62"/>
      <c r="JB51" s="62"/>
      <c r="JC51" s="62"/>
      <c r="JD51" s="62"/>
      <c r="JE51" s="62"/>
      <c r="JF51" s="62"/>
      <c r="JG51" s="62"/>
      <c r="JH51" s="62"/>
      <c r="JI51" s="62"/>
      <c r="JJ51" s="5"/>
      <c r="JK51" s="5"/>
      <c r="JL51" s="5"/>
      <c r="JM51" s="5"/>
      <c r="JN51" s="5"/>
      <c r="JO51" s="5"/>
      <c r="JP51" s="5"/>
      <c r="JQ51" s="5"/>
      <c r="JR51" s="5"/>
      <c r="JS51" s="5"/>
      <c r="JT51" s="5"/>
      <c r="JU51" s="5"/>
      <c r="JV51" s="5"/>
      <c r="JW51" s="5"/>
      <c r="JX51" s="62"/>
      <c r="JY51" s="62"/>
      <c r="JZ51" s="62"/>
      <c r="KA51" s="62"/>
      <c r="KB51" s="62"/>
      <c r="KC51" s="62"/>
      <c r="KD51" s="62"/>
      <c r="KE51" s="62"/>
      <c r="KF51" s="62"/>
      <c r="KG51" s="62"/>
      <c r="KH51" s="62"/>
      <c r="KI51" s="62"/>
      <c r="KJ51" s="62"/>
      <c r="KK51" s="62"/>
    </row>
    <row r="52" spans="1:297" x14ac:dyDescent="0.35">
      <c r="A52" s="131">
        <v>48</v>
      </c>
      <c r="B52" s="170">
        <f>'BVEM Scorecard'!B51</f>
        <v>0</v>
      </c>
      <c r="C52" s="170">
        <f>'BVEM Scorecard'!C51</f>
        <v>0</v>
      </c>
      <c r="D52" s="152">
        <v>18</v>
      </c>
      <c r="E52" s="72" t="str">
        <f>'BVEM Scorecard'!F51</f>
        <v>Wind</v>
      </c>
      <c r="F52" s="96"/>
      <c r="G52" s="96"/>
      <c r="H52" s="96"/>
      <c r="I52" s="96"/>
      <c r="J52" s="62"/>
      <c r="K52" s="62"/>
      <c r="L52" s="62"/>
      <c r="M52" s="62"/>
      <c r="N52" s="62"/>
      <c r="O52" s="62"/>
      <c r="P52" s="62"/>
      <c r="Q52" s="95"/>
      <c r="R52" s="5"/>
      <c r="S52" s="5"/>
      <c r="T52" s="5"/>
      <c r="U52" s="5"/>
      <c r="V52" s="5"/>
      <c r="W52" s="5"/>
      <c r="X52" s="5"/>
      <c r="Y52" s="5"/>
      <c r="Z52" s="5"/>
      <c r="AA52" s="5"/>
      <c r="AB52" s="5"/>
      <c r="AC52" s="5"/>
      <c r="AD52" s="5"/>
      <c r="AE52" s="5"/>
      <c r="AF52" s="62"/>
      <c r="AG52" s="62"/>
      <c r="AH52" s="62"/>
      <c r="AI52" s="62"/>
      <c r="AJ52" s="62"/>
      <c r="AK52" s="62"/>
      <c r="AL52" s="62"/>
      <c r="AM52" s="62"/>
      <c r="AN52" s="62"/>
      <c r="AO52" s="62"/>
      <c r="AP52" s="62"/>
      <c r="AQ52" s="62"/>
      <c r="AR52" s="62"/>
      <c r="AS52" s="62"/>
      <c r="AT52" s="5"/>
      <c r="AU52" s="5"/>
      <c r="AV52" s="5"/>
      <c r="AW52" s="5"/>
      <c r="AX52" s="5"/>
      <c r="AY52" s="5"/>
      <c r="AZ52" s="5"/>
      <c r="BA52" s="5"/>
      <c r="BB52" s="5"/>
      <c r="BC52" s="5"/>
      <c r="BD52" s="5"/>
      <c r="BE52" s="5"/>
      <c r="BF52" s="5"/>
      <c r="BG52" s="5"/>
      <c r="BH52" s="62"/>
      <c r="BI52" s="62"/>
      <c r="BJ52" s="62"/>
      <c r="BK52" s="62"/>
      <c r="BL52" s="62"/>
      <c r="BM52" s="62"/>
      <c r="BN52" s="62"/>
      <c r="BO52" s="62"/>
      <c r="BP52" s="62"/>
      <c r="BQ52" s="62"/>
      <c r="BR52" s="62"/>
      <c r="BS52" s="62"/>
      <c r="BT52" s="62"/>
      <c r="BU52" s="62"/>
      <c r="BV52" s="5"/>
      <c r="BW52" s="5"/>
      <c r="BX52" s="5"/>
      <c r="BY52" s="5"/>
      <c r="BZ52" s="5"/>
      <c r="CA52" s="5"/>
      <c r="CB52" s="5"/>
      <c r="CC52" s="5"/>
      <c r="CD52" s="5"/>
      <c r="CE52" s="5"/>
      <c r="CF52" s="5"/>
      <c r="CG52" s="5"/>
      <c r="CH52" s="5"/>
      <c r="CI52" s="5"/>
      <c r="CJ52" s="62"/>
      <c r="CK52" s="62"/>
      <c r="CL52" s="62"/>
      <c r="CM52" s="62"/>
      <c r="CN52" s="62"/>
      <c r="CO52" s="62"/>
      <c r="CP52" s="62"/>
      <c r="CQ52" s="62"/>
      <c r="CR52" s="62"/>
      <c r="CS52" s="62"/>
      <c r="CT52" s="62"/>
      <c r="CU52" s="62"/>
      <c r="CV52" s="62"/>
      <c r="CW52" s="62"/>
      <c r="CX52" s="5"/>
      <c r="CY52" s="5"/>
      <c r="CZ52" s="5"/>
      <c r="DA52" s="5"/>
      <c r="DB52" s="5"/>
      <c r="DC52" s="5"/>
      <c r="DD52" s="5"/>
      <c r="DE52" s="5"/>
      <c r="DF52" s="5"/>
      <c r="DG52" s="5"/>
      <c r="DH52" s="5"/>
      <c r="DI52" s="5"/>
      <c r="DJ52" s="5"/>
      <c r="DK52" s="5"/>
      <c r="DL52" s="62"/>
      <c r="DM52" s="62"/>
      <c r="DN52" s="62"/>
      <c r="DO52" s="62"/>
      <c r="DP52" s="62"/>
      <c r="DQ52" s="62"/>
      <c r="DR52" s="62"/>
      <c r="DS52" s="62"/>
      <c r="DT52" s="62"/>
      <c r="DU52" s="62"/>
      <c r="DV52" s="62"/>
      <c r="DW52" s="62"/>
      <c r="DX52" s="62"/>
      <c r="DY52" s="62"/>
      <c r="DZ52" s="5"/>
      <c r="EA52" s="5"/>
      <c r="EB52" s="5"/>
      <c r="EC52" s="5"/>
      <c r="ED52" s="5"/>
      <c r="EE52" s="5"/>
      <c r="EF52" s="5"/>
      <c r="EG52" s="5"/>
      <c r="EH52" s="5"/>
      <c r="EI52" s="5"/>
      <c r="EJ52" s="5"/>
      <c r="EK52" s="5"/>
      <c r="EL52" s="5"/>
      <c r="EM52" s="5"/>
      <c r="EN52" s="62"/>
      <c r="EO52" s="62"/>
      <c r="EP52" s="62"/>
      <c r="EQ52" s="62"/>
      <c r="ER52" s="62"/>
      <c r="ES52" s="62"/>
      <c r="ET52" s="62"/>
      <c r="EU52" s="62"/>
      <c r="EV52" s="62"/>
      <c r="EW52" s="62"/>
      <c r="EX52" s="62"/>
      <c r="EY52" s="62"/>
      <c r="EZ52" s="62"/>
      <c r="FA52" s="62"/>
      <c r="FB52" s="5"/>
      <c r="FC52" s="5"/>
      <c r="FD52" s="5"/>
      <c r="FE52" s="5"/>
      <c r="FF52" s="5"/>
      <c r="FG52" s="5"/>
      <c r="FH52" s="5"/>
      <c r="FI52" s="5"/>
      <c r="FJ52" s="5"/>
      <c r="FK52" s="5"/>
      <c r="FL52" s="5"/>
      <c r="FM52" s="5"/>
      <c r="FN52" s="5"/>
      <c r="FO52" s="5"/>
      <c r="FP52" s="62"/>
      <c r="FQ52" s="62"/>
      <c r="FR52" s="62"/>
      <c r="FS52" s="62"/>
      <c r="FT52" s="62"/>
      <c r="FU52" s="62"/>
      <c r="FV52" s="62"/>
      <c r="FW52" s="62"/>
      <c r="FX52" s="62"/>
      <c r="FY52" s="62"/>
      <c r="FZ52" s="62"/>
      <c r="GA52" s="62"/>
      <c r="GB52" s="62"/>
      <c r="GC52" s="62"/>
      <c r="GD52" s="5"/>
      <c r="GE52" s="5"/>
      <c r="GF52" s="5"/>
      <c r="GG52" s="5"/>
      <c r="GH52" s="5"/>
      <c r="GI52" s="5"/>
      <c r="GJ52" s="5"/>
      <c r="GK52" s="5"/>
      <c r="GL52" s="5"/>
      <c r="GM52" s="5"/>
      <c r="GN52" s="5"/>
      <c r="GO52" s="5"/>
      <c r="GP52" s="5"/>
      <c r="GQ52" s="5"/>
      <c r="GR52" s="62"/>
      <c r="GS52" s="62"/>
      <c r="GT52" s="62"/>
      <c r="GU52" s="62"/>
      <c r="GV52" s="62"/>
      <c r="GW52" s="62"/>
      <c r="GX52" s="62"/>
      <c r="GY52" s="62"/>
      <c r="GZ52" s="62"/>
      <c r="HA52" s="62"/>
      <c r="HB52" s="62"/>
      <c r="HC52" s="62"/>
      <c r="HD52" s="62"/>
      <c r="HE52" s="62"/>
      <c r="HF52" s="5"/>
      <c r="HG52" s="5"/>
      <c r="HH52" s="5"/>
      <c r="HI52" s="5"/>
      <c r="HJ52" s="5"/>
      <c r="HK52" s="5"/>
      <c r="HL52" s="5"/>
      <c r="HM52" s="5"/>
      <c r="HN52" s="5"/>
      <c r="HO52" s="5"/>
      <c r="HP52" s="5"/>
      <c r="HQ52" s="5"/>
      <c r="HR52" s="5"/>
      <c r="HS52" s="5"/>
      <c r="HT52" s="62"/>
      <c r="HU52" s="62"/>
      <c r="HV52" s="62"/>
      <c r="HW52" s="62"/>
      <c r="HX52" s="62"/>
      <c r="HY52" s="62"/>
      <c r="HZ52" s="62"/>
      <c r="IA52" s="62"/>
      <c r="IB52" s="62"/>
      <c r="IC52" s="62"/>
      <c r="ID52" s="62"/>
      <c r="IE52" s="62"/>
      <c r="IF52" s="62"/>
      <c r="IG52" s="62"/>
      <c r="IH52" s="5"/>
      <c r="II52" s="5"/>
      <c r="IJ52" s="5"/>
      <c r="IK52" s="5"/>
      <c r="IL52" s="5"/>
      <c r="IM52" s="5"/>
      <c r="IN52" s="5"/>
      <c r="IO52" s="5"/>
      <c r="IP52" s="5"/>
      <c r="IQ52" s="5"/>
      <c r="IR52" s="5"/>
      <c r="IS52" s="5"/>
      <c r="IT52" s="5"/>
      <c r="IU52" s="5"/>
      <c r="IV52" s="62"/>
      <c r="IW52" s="62"/>
      <c r="IX52" s="62"/>
      <c r="IY52" s="62"/>
      <c r="IZ52" s="62"/>
      <c r="JA52" s="62"/>
      <c r="JB52" s="62"/>
      <c r="JC52" s="62"/>
      <c r="JD52" s="62"/>
      <c r="JE52" s="62"/>
      <c r="JF52" s="62"/>
      <c r="JG52" s="62"/>
      <c r="JH52" s="62"/>
      <c r="JI52" s="62"/>
      <c r="JJ52" s="5"/>
      <c r="JK52" s="5"/>
      <c r="JL52" s="5"/>
      <c r="JM52" s="5"/>
      <c r="JN52" s="5"/>
      <c r="JO52" s="5"/>
      <c r="JP52" s="5"/>
      <c r="JQ52" s="5"/>
      <c r="JR52" s="5"/>
      <c r="JS52" s="5"/>
      <c r="JT52" s="5"/>
      <c r="JU52" s="5"/>
      <c r="JV52" s="5"/>
      <c r="JW52" s="5"/>
      <c r="JX52" s="62"/>
      <c r="JY52" s="62"/>
      <c r="JZ52" s="62"/>
      <c r="KA52" s="62"/>
      <c r="KB52" s="62"/>
      <c r="KC52" s="62"/>
      <c r="KD52" s="62"/>
      <c r="KE52" s="62"/>
      <c r="KF52" s="62"/>
      <c r="KG52" s="62"/>
      <c r="KH52" s="62"/>
      <c r="KI52" s="62"/>
      <c r="KJ52" s="62"/>
      <c r="KK52" s="62"/>
    </row>
    <row r="53" spans="1:297" x14ac:dyDescent="0.35">
      <c r="A53" s="131">
        <v>49</v>
      </c>
      <c r="B53" s="170">
        <f>'BVEM Scorecard'!B52</f>
        <v>0</v>
      </c>
      <c r="C53" s="170">
        <f>'BVEM Scorecard'!C52</f>
        <v>0</v>
      </c>
      <c r="D53" s="152">
        <v>46</v>
      </c>
      <c r="E53" s="72" t="str">
        <f>'BVEM Scorecard'!F52</f>
        <v>Wind</v>
      </c>
      <c r="F53" s="96">
        <f t="shared" si="17"/>
        <v>1</v>
      </c>
      <c r="G53" s="96">
        <f t="shared" si="18"/>
        <v>1</v>
      </c>
      <c r="H53" s="96">
        <f t="shared" si="19"/>
        <v>1.0000000000000002</v>
      </c>
      <c r="I53" s="96">
        <f t="shared" si="20"/>
        <v>1</v>
      </c>
      <c r="J53" s="62">
        <v>1</v>
      </c>
      <c r="K53" s="62">
        <v>1</v>
      </c>
      <c r="L53" s="62">
        <v>1</v>
      </c>
      <c r="M53" s="62">
        <v>1</v>
      </c>
      <c r="N53" s="62">
        <v>1</v>
      </c>
      <c r="O53" s="62">
        <v>1</v>
      </c>
      <c r="P53" s="62">
        <f t="shared" si="4"/>
        <v>5</v>
      </c>
      <c r="Q53" s="95">
        <f t="shared" si="21"/>
        <v>1</v>
      </c>
      <c r="R53" s="5">
        <v>1</v>
      </c>
      <c r="S53" s="5" t="str">
        <f>'Training Programs'!Y53</f>
        <v>Equipment
Operators</v>
      </c>
      <c r="T53" s="5">
        <v>24</v>
      </c>
      <c r="U53" s="5"/>
      <c r="V53" s="5">
        <v>1</v>
      </c>
      <c r="W53" s="5"/>
      <c r="X53" s="5">
        <v>1</v>
      </c>
      <c r="Y53" s="5"/>
      <c r="Z53" s="5">
        <v>1</v>
      </c>
      <c r="AA53" s="5">
        <v>1</v>
      </c>
      <c r="AB53" s="5">
        <v>1</v>
      </c>
      <c r="AC53" s="5">
        <f t="shared" si="22"/>
        <v>5</v>
      </c>
      <c r="AD53" s="5">
        <f t="shared" si="23"/>
        <v>9.4488188976377951E-2</v>
      </c>
      <c r="AE53" s="5">
        <f t="shared" ref="AE53:AE54" si="133">IFERROR((V$4*V53+X$4*X53+Z$4*Z53+AA$4*AA53+AB$4*AB53)*AD53,"")</f>
        <v>9.4488188976377951E-2</v>
      </c>
      <c r="AF53" s="62">
        <v>1</v>
      </c>
      <c r="AG53" s="62" t="str">
        <f>'Training Programs'!AO53</f>
        <v>Crane Operators</v>
      </c>
      <c r="AH53" s="62">
        <v>15</v>
      </c>
      <c r="AI53" s="62"/>
      <c r="AJ53" s="62">
        <v>1</v>
      </c>
      <c r="AK53" s="62"/>
      <c r="AL53" s="62">
        <v>1</v>
      </c>
      <c r="AM53" s="62"/>
      <c r="AN53" s="62">
        <v>1</v>
      </c>
      <c r="AO53" s="62">
        <v>1</v>
      </c>
      <c r="AP53" s="62">
        <v>1</v>
      </c>
      <c r="AQ53" s="62">
        <f t="shared" si="24"/>
        <v>5</v>
      </c>
      <c r="AR53" s="140">
        <f t="shared" ref="AR53:AR54" si="134">IFERROR(AH53/SUM($T53,$AH53,$AV53,$BJ53,$BX53,$CL53,$CZ53,$DN53,$EB53,$EP53,$FD53,$FR53,$GF53,$GT53,$HH53,$HV53,$IJ53,$IX53,$JL53,$JZ53),"")</f>
        <v>5.905511811023622E-2</v>
      </c>
      <c r="AS53" s="140">
        <f t="shared" ref="AS53:AS54" si="135">IFERROR((AJ$4*AJ53+AL$4*AL53+AN$4*AN53+AO$4*AO53+AP$4*AP53)*AR53,"")</f>
        <v>5.905511811023622E-2</v>
      </c>
      <c r="AT53" s="5">
        <v>1</v>
      </c>
      <c r="AU53" s="5" t="str">
        <f>'Training Programs'!BE53</f>
        <v>Turbine Installers</v>
      </c>
      <c r="AV53" s="5">
        <v>69</v>
      </c>
      <c r="AW53" s="5"/>
      <c r="AX53" s="5">
        <v>1</v>
      </c>
      <c r="AY53" s="5"/>
      <c r="AZ53" s="5">
        <v>1</v>
      </c>
      <c r="BA53" s="5"/>
      <c r="BB53" s="5">
        <v>1</v>
      </c>
      <c r="BC53" s="5">
        <v>1</v>
      </c>
      <c r="BD53" s="5">
        <v>1</v>
      </c>
      <c r="BE53" s="5">
        <f t="shared" si="26"/>
        <v>5</v>
      </c>
      <c r="BF53" s="5">
        <f t="shared" ref="BF53:BF54" si="136">IFERROR(AV53/SUM($T53,$AH53,$AV53,$BJ53,$BX53,$CL53,$CZ53,$DN53,$EB53,$EP53,$FD53,$FR53,$GF53,$GT53,$HH53,$HV53,$IJ53,$IX53,$JL53,$JZ53),"")</f>
        <v>0.27165354330708663</v>
      </c>
      <c r="BG53" s="5">
        <f t="shared" ref="BG53:BG54" si="137">IFERROR((AX$4*AX53+AZ$4*AZ53+BB$4*BB53+BC$4*BC53+BD$4*BD53)*BF53,"")</f>
        <v>0.27165354330708663</v>
      </c>
      <c r="BH53" s="62">
        <v>1</v>
      </c>
      <c r="BI53" s="62" t="str">
        <f>'Training Programs'!BU53</f>
        <v>Turbine Laborer</v>
      </c>
      <c r="BJ53" s="62">
        <v>69</v>
      </c>
      <c r="BK53" s="62"/>
      <c r="BL53" s="62">
        <v>1</v>
      </c>
      <c r="BM53" s="62"/>
      <c r="BN53" s="62">
        <v>1</v>
      </c>
      <c r="BO53" s="62"/>
      <c r="BP53" s="62">
        <v>1</v>
      </c>
      <c r="BQ53" s="62">
        <v>1</v>
      </c>
      <c r="BR53" s="62">
        <v>1</v>
      </c>
      <c r="BS53" s="62">
        <f t="shared" si="28"/>
        <v>5</v>
      </c>
      <c r="BT53" s="62">
        <f t="shared" ref="BT53:BT54" si="138">IFERROR(BJ53/SUM($T53,$AH53,$AV53,$BJ53,$BX53,$CL53,$CZ53,$DN53,$EB53,$EP53,$FD53,$FR53,$GF53,$GT53,$HH53,$HV53,$IJ53,$IX53,$JL53,$JZ53),"")</f>
        <v>0.27165354330708663</v>
      </c>
      <c r="BU53" s="62">
        <f t="shared" ref="BU53:BU54" si="139">IFERROR((BL$4*BL53+BN$4*BN53+BP$4*BP53+BQ$4*BQ53+BR$4*BR53)*BT53,"")</f>
        <v>0.27165354330708663</v>
      </c>
      <c r="BV53" s="5">
        <v>1</v>
      </c>
      <c r="BW53" s="5" t="str">
        <f>'Training Programs'!CK53</f>
        <v>Construction Managers</v>
      </c>
      <c r="BX53" s="5">
        <v>21</v>
      </c>
      <c r="BY53" s="5"/>
      <c r="BZ53" s="5">
        <v>1</v>
      </c>
      <c r="CA53" s="5"/>
      <c r="CB53" s="5">
        <v>1</v>
      </c>
      <c r="CC53" s="5"/>
      <c r="CD53" s="5">
        <v>1</v>
      </c>
      <c r="CE53" s="5">
        <v>1</v>
      </c>
      <c r="CF53" s="5">
        <v>1</v>
      </c>
      <c r="CG53" s="5">
        <f t="shared" ref="CG53:CG54" si="140">SUM(BZ53,CB53,CD53:CF53)</f>
        <v>5</v>
      </c>
      <c r="CH53" s="5">
        <f t="shared" ref="CH53:CH54" si="141">IFERROR(BX53/SUM($T53,$AH53,$AV53,$BJ53,$BX53,$CL53,$CZ53,$DN53,$EB53,$EP53,$FD53,$FR53,$GF53,$GT53,$HH53,$HV53,$IJ53,$IX53,$JL53,$JZ53),"")</f>
        <v>8.2677165354330714E-2</v>
      </c>
      <c r="CI53" s="5">
        <f t="shared" ref="CI53:CI54" si="142">IFERROR((BZ$4*BZ53+CB$4*CB53+CD$4*CD53+CE$4*CE53+CF$4*CF53)*CH53,"")</f>
        <v>8.2677165354330714E-2</v>
      </c>
      <c r="CJ53" s="62">
        <v>1</v>
      </c>
      <c r="CK53" s="62" t="str">
        <f>'Training Programs'!DA53</f>
        <v>Electricians</v>
      </c>
      <c r="CL53" s="62">
        <v>12</v>
      </c>
      <c r="CM53" s="62"/>
      <c r="CN53" s="62">
        <v>1</v>
      </c>
      <c r="CO53" s="62"/>
      <c r="CP53" s="62">
        <v>1</v>
      </c>
      <c r="CQ53" s="62"/>
      <c r="CR53" s="62">
        <v>1</v>
      </c>
      <c r="CS53" s="62">
        <v>1</v>
      </c>
      <c r="CT53" s="62">
        <v>1</v>
      </c>
      <c r="CU53" s="62">
        <f t="shared" ref="CU53:CU54" si="143">SUM(CN53,CP53,CR53:CT53)</f>
        <v>5</v>
      </c>
      <c r="CV53" s="62">
        <f t="shared" ref="CV53:CV54" si="144">IFERROR(CL53/SUM($T53,$AH53,$AV53,$BJ53,$BX53,$CL53,$CZ53,$DN53,$EB53,$EP53,$FD53,$FR53,$GF53,$GT53,$HH53,$HV53,$IJ53,$IX53,$JL53,$JZ53),"")</f>
        <v>4.7244094488188976E-2</v>
      </c>
      <c r="CW53" s="62">
        <f t="shared" ref="CW53:CW54" si="145">IFERROR((CN$4*CN53+CP$4*CP53+CR$4*CR53+CS$4*CS53+CT$4*CT53)*CV53,"")</f>
        <v>4.7244094488188976E-2</v>
      </c>
      <c r="CX53" s="5">
        <v>1</v>
      </c>
      <c r="CY53" s="5" t="str">
        <f>'Training Programs'!DQ53</f>
        <v>Apprentice</v>
      </c>
      <c r="CZ53" s="5">
        <v>14</v>
      </c>
      <c r="DA53" s="5"/>
      <c r="DB53" s="5">
        <v>1</v>
      </c>
      <c r="DC53" s="5"/>
      <c r="DD53" s="5">
        <v>1</v>
      </c>
      <c r="DE53" s="5"/>
      <c r="DF53" s="5">
        <v>1</v>
      </c>
      <c r="DG53" s="5">
        <v>1</v>
      </c>
      <c r="DH53" s="5">
        <v>1</v>
      </c>
      <c r="DI53" s="5">
        <f t="shared" ref="DI53:DI54" si="146">SUM(DB53,DD53,DF53:DH53)</f>
        <v>5</v>
      </c>
      <c r="DJ53" s="5">
        <f t="shared" ref="DJ53:DJ54" si="147">IFERROR(CZ53/SUM($T53,$AH53,$AV53,$BJ53,$BX53,$CL53,$CZ53,$DN53,$EB53,$EP53,$FD53,$FR53,$GF53,$GT53,$HH53,$HV53,$IJ53,$IX53,$JL53,$JZ53),"")</f>
        <v>5.5118110236220472E-2</v>
      </c>
      <c r="DK53" s="5">
        <f t="shared" ref="DK53:DK54" si="148">IFERROR((DB$4*DB53+DD$4*DD53+DF$4*DF53+DG$4*DG53+DH$4*DH53)*DJ53,"")</f>
        <v>5.5118110236220472E-2</v>
      </c>
      <c r="DL53" s="62">
        <v>1</v>
      </c>
      <c r="DM53" s="62" t="str">
        <f>'Training Programs'!EG53</f>
        <v>Foundation Laborer</v>
      </c>
      <c r="DN53" s="62">
        <v>9</v>
      </c>
      <c r="DO53" s="62"/>
      <c r="DP53" s="62">
        <v>1</v>
      </c>
      <c r="DQ53" s="62"/>
      <c r="DR53" s="62">
        <v>1</v>
      </c>
      <c r="DS53" s="62"/>
      <c r="DT53" s="62">
        <v>1</v>
      </c>
      <c r="DU53" s="62">
        <v>1</v>
      </c>
      <c r="DV53" s="62">
        <v>1</v>
      </c>
      <c r="DW53" s="62">
        <f t="shared" ref="DW53:DW54" si="149">SUM(DP53,DR53,DT53:DV53)</f>
        <v>5</v>
      </c>
      <c r="DX53" s="62">
        <f t="shared" ref="DX53:DX54" si="150">IFERROR(DN53/SUM($T53,$AH53,$AV53,$BJ53,$BX53,$CL53,$CZ53,$DN53,$EB53,$EP53,$FD53,$FR53,$GF53,$GT53,$HH53,$HV53,$IJ53,$IX53,$JL53,$JZ53),"")</f>
        <v>3.5433070866141732E-2</v>
      </c>
      <c r="DY53" s="62">
        <f t="shared" ref="DY53:DY54" si="151">IFERROR((DP$4*DP53+DR$4*DR53+DT$4*DT53+DU$4*DU53+DV$4*DV53)*DX53,"")</f>
        <v>3.5433070866141732E-2</v>
      </c>
      <c r="DZ53" s="5">
        <v>1</v>
      </c>
      <c r="EA53" s="5" t="str">
        <f>'Training Programs'!EW53</f>
        <v>Carpenters</v>
      </c>
      <c r="EB53" s="5">
        <v>9</v>
      </c>
      <c r="EC53" s="5"/>
      <c r="ED53" s="5">
        <v>1</v>
      </c>
      <c r="EE53" s="5"/>
      <c r="EF53" s="5">
        <v>1</v>
      </c>
      <c r="EG53" s="5"/>
      <c r="EH53" s="5">
        <v>1</v>
      </c>
      <c r="EI53" s="5">
        <v>1</v>
      </c>
      <c r="EJ53" s="5">
        <v>1</v>
      </c>
      <c r="EK53" s="5">
        <f t="shared" ref="EK53" si="152">SUM(ED53,EF53,EH53:EJ53)</f>
        <v>5</v>
      </c>
      <c r="EL53" s="5">
        <f t="shared" ref="EL53" si="153">IFERROR(EB53/SUM($T53,$AH53,$AV53,$BJ53,$BX53,$CL53,$CZ53,$DN53,$EB53,$EP53,$FD53,$FR53,$GF53,$GT53,$HH53,$HV53,$IJ53,$IX53,$JL53,$JZ53),"")</f>
        <v>3.5433070866141732E-2</v>
      </c>
      <c r="EM53" s="5">
        <f>IFERROR((ED$4*ED53+EF$4*EF53+EH$4*EH53+EI$4*EI53+EJ$4*EJ53)*EL53,"")</f>
        <v>3.5433070866141732E-2</v>
      </c>
      <c r="EN53" s="62">
        <v>1</v>
      </c>
      <c r="EO53" s="62" t="str">
        <f>'Training Programs'!FM53</f>
        <v>Wind Technician</v>
      </c>
      <c r="EP53" s="62">
        <v>12</v>
      </c>
      <c r="EQ53" s="62"/>
      <c r="ER53" s="62">
        <v>1</v>
      </c>
      <c r="ES53" s="62"/>
      <c r="ET53" s="62">
        <v>1</v>
      </c>
      <c r="EU53" s="62"/>
      <c r="EV53" s="62">
        <v>1</v>
      </c>
      <c r="EW53" s="62">
        <v>1</v>
      </c>
      <c r="EX53" s="62">
        <v>1</v>
      </c>
      <c r="EY53" s="62">
        <f t="shared" si="37"/>
        <v>5</v>
      </c>
      <c r="EZ53" s="140">
        <f t="shared" ref="EZ53:EZ54" si="154">IFERROR(EP53/SUM($T53,$AH53,$AV53,$BJ53,$BX53,$CL53,$CZ53,$DN53,$EB53,$EP53,$FD53,$FR53,$GF53,$GT53,$HH53,$HV53,$IJ53,$IX53,$JL53,$JZ53),"")</f>
        <v>4.7244094488188976E-2</v>
      </c>
      <c r="FA53" s="140">
        <f t="shared" ref="FA53:FA54" si="155">IFERROR((ER$4*ER53+ET$4*ET53+EV$4*EV53+EW$4*EW53+EX$4*EX53)*EZ53,"")</f>
        <v>4.7244094488188976E-2</v>
      </c>
      <c r="FB53" s="5"/>
      <c r="FC53" s="5"/>
      <c r="FD53" s="5"/>
      <c r="FE53" s="5"/>
      <c r="FF53" s="5"/>
      <c r="FG53" s="5"/>
      <c r="FH53" s="5"/>
      <c r="FI53" s="5"/>
      <c r="FJ53" s="5"/>
      <c r="FK53" s="5"/>
      <c r="FL53" s="5"/>
      <c r="FM53" s="5"/>
      <c r="FN53" s="5"/>
      <c r="FO53" s="5"/>
      <c r="FP53" s="62"/>
      <c r="FQ53" s="62"/>
      <c r="FR53" s="62"/>
      <c r="FS53" s="62"/>
      <c r="FT53" s="62"/>
      <c r="FU53" s="62"/>
      <c r="FV53" s="62"/>
      <c r="FW53" s="62"/>
      <c r="FX53" s="62"/>
      <c r="FY53" s="62"/>
      <c r="FZ53" s="62"/>
      <c r="GA53" s="62"/>
      <c r="GB53" s="62"/>
      <c r="GC53" s="62"/>
      <c r="GD53" s="5"/>
      <c r="GE53" s="5"/>
      <c r="GF53" s="5"/>
      <c r="GG53" s="5"/>
      <c r="GH53" s="5"/>
      <c r="GI53" s="5"/>
      <c r="GJ53" s="5"/>
      <c r="GK53" s="5"/>
      <c r="GL53" s="5"/>
      <c r="GM53" s="5"/>
      <c r="GN53" s="5"/>
      <c r="GO53" s="5"/>
      <c r="GP53" s="5"/>
      <c r="GQ53" s="5"/>
      <c r="GR53" s="62"/>
      <c r="GS53" s="62"/>
      <c r="GT53" s="62"/>
      <c r="GU53" s="62"/>
      <c r="GV53" s="62"/>
      <c r="GW53" s="62"/>
      <c r="GX53" s="62"/>
      <c r="GY53" s="62"/>
      <c r="GZ53" s="62"/>
      <c r="HA53" s="62"/>
      <c r="HB53" s="62"/>
      <c r="HC53" s="62"/>
      <c r="HD53" s="62"/>
      <c r="HE53" s="62"/>
      <c r="HF53" s="5"/>
      <c r="HG53" s="5"/>
      <c r="HH53" s="5"/>
      <c r="HI53" s="5"/>
      <c r="HJ53" s="5"/>
      <c r="HK53" s="5"/>
      <c r="HL53" s="5"/>
      <c r="HM53" s="5"/>
      <c r="HN53" s="5"/>
      <c r="HO53" s="5"/>
      <c r="HP53" s="5"/>
      <c r="HQ53" s="5"/>
      <c r="HR53" s="5"/>
      <c r="HS53" s="5"/>
      <c r="HT53" s="62"/>
      <c r="HU53" s="62"/>
      <c r="HV53" s="62"/>
      <c r="HW53" s="62"/>
      <c r="HX53" s="62"/>
      <c r="HY53" s="62"/>
      <c r="HZ53" s="62"/>
      <c r="IA53" s="62"/>
      <c r="IB53" s="62"/>
      <c r="IC53" s="62"/>
      <c r="ID53" s="62"/>
      <c r="IE53" s="62"/>
      <c r="IF53" s="62"/>
      <c r="IG53" s="62"/>
      <c r="IH53" s="5"/>
      <c r="II53" s="5"/>
      <c r="IJ53" s="5"/>
      <c r="IK53" s="5"/>
      <c r="IL53" s="5"/>
      <c r="IM53" s="5"/>
      <c r="IN53" s="5"/>
      <c r="IO53" s="5"/>
      <c r="IP53" s="5"/>
      <c r="IQ53" s="5"/>
      <c r="IR53" s="5"/>
      <c r="IS53" s="5"/>
      <c r="IT53" s="5"/>
      <c r="IU53" s="5"/>
      <c r="IV53" s="62"/>
      <c r="IW53" s="62"/>
      <c r="IX53" s="62"/>
      <c r="IY53" s="62"/>
      <c r="IZ53" s="62"/>
      <c r="JA53" s="62"/>
      <c r="JB53" s="62"/>
      <c r="JC53" s="62"/>
      <c r="JD53" s="62"/>
      <c r="JE53" s="62"/>
      <c r="JF53" s="62"/>
      <c r="JG53" s="62"/>
      <c r="JH53" s="62"/>
      <c r="JI53" s="62"/>
      <c r="JJ53" s="5"/>
      <c r="JK53" s="5"/>
      <c r="JL53" s="5"/>
      <c r="JM53" s="5"/>
      <c r="JN53" s="5"/>
      <c r="JO53" s="5"/>
      <c r="JP53" s="5"/>
      <c r="JQ53" s="5"/>
      <c r="JR53" s="5"/>
      <c r="JS53" s="5"/>
      <c r="JT53" s="5"/>
      <c r="JU53" s="5"/>
      <c r="JV53" s="5"/>
      <c r="JW53" s="5"/>
      <c r="JX53" s="62"/>
      <c r="JY53" s="62"/>
      <c r="JZ53" s="62"/>
      <c r="KA53" s="62"/>
      <c r="KB53" s="62"/>
      <c r="KC53" s="62"/>
      <c r="KD53" s="62"/>
      <c r="KE53" s="62"/>
      <c r="KF53" s="62"/>
      <c r="KG53" s="62"/>
      <c r="KH53" s="62"/>
      <c r="KI53" s="62"/>
      <c r="KJ53" s="62"/>
      <c r="KK53" s="62"/>
    </row>
    <row r="54" spans="1:297" x14ac:dyDescent="0.35">
      <c r="A54" s="131">
        <v>50</v>
      </c>
      <c r="B54" s="170">
        <f>'BVEM Scorecard'!B53</f>
        <v>0</v>
      </c>
      <c r="C54" s="170">
        <f>'BVEM Scorecard'!C53</f>
        <v>0</v>
      </c>
      <c r="D54" s="152">
        <v>71</v>
      </c>
      <c r="E54" s="72" t="str">
        <f>'BVEM Scorecard'!F53</f>
        <v>Wind</v>
      </c>
      <c r="F54" s="96">
        <f t="shared" si="17"/>
        <v>1</v>
      </c>
      <c r="G54" s="96">
        <f t="shared" si="18"/>
        <v>1</v>
      </c>
      <c r="H54" s="96">
        <f t="shared" si="19"/>
        <v>1.0000000000000002</v>
      </c>
      <c r="I54" s="96">
        <f t="shared" si="20"/>
        <v>1</v>
      </c>
      <c r="J54" s="62">
        <v>1</v>
      </c>
      <c r="K54" s="62">
        <v>1</v>
      </c>
      <c r="L54" s="62">
        <v>1</v>
      </c>
      <c r="M54" s="62">
        <v>1</v>
      </c>
      <c r="N54" s="62">
        <v>1</v>
      </c>
      <c r="O54" s="62">
        <v>1</v>
      </c>
      <c r="P54" s="62">
        <f t="shared" si="4"/>
        <v>5</v>
      </c>
      <c r="Q54" s="95">
        <f t="shared" si="21"/>
        <v>1</v>
      </c>
      <c r="R54" s="5">
        <v>1</v>
      </c>
      <c r="S54" s="5" t="str">
        <f>'Training Programs'!Y54</f>
        <v>Equipment
Operators</v>
      </c>
      <c r="T54" s="5">
        <v>24</v>
      </c>
      <c r="U54" s="5"/>
      <c r="V54" s="5">
        <v>1</v>
      </c>
      <c r="W54" s="5"/>
      <c r="X54" s="5">
        <v>1</v>
      </c>
      <c r="Y54" s="5"/>
      <c r="Z54" s="5">
        <v>1</v>
      </c>
      <c r="AA54" s="5">
        <v>1</v>
      </c>
      <c r="AB54" s="5">
        <v>1</v>
      </c>
      <c r="AC54" s="5">
        <f t="shared" si="22"/>
        <v>5</v>
      </c>
      <c r="AD54" s="5">
        <f t="shared" si="23"/>
        <v>9.4488188976377951E-2</v>
      </c>
      <c r="AE54" s="5">
        <f t="shared" si="133"/>
        <v>9.4488188976377951E-2</v>
      </c>
      <c r="AF54" s="62">
        <v>1</v>
      </c>
      <c r="AG54" s="62" t="str">
        <f>'Training Programs'!AO54</f>
        <v>Crane Operators</v>
      </c>
      <c r="AH54" s="62">
        <v>15</v>
      </c>
      <c r="AI54" s="62"/>
      <c r="AJ54" s="62">
        <v>1</v>
      </c>
      <c r="AK54" s="62"/>
      <c r="AL54" s="62">
        <v>1</v>
      </c>
      <c r="AM54" s="62"/>
      <c r="AN54" s="62">
        <v>1</v>
      </c>
      <c r="AO54" s="62">
        <v>1</v>
      </c>
      <c r="AP54" s="62">
        <v>1</v>
      </c>
      <c r="AQ54" s="62">
        <f t="shared" si="24"/>
        <v>5</v>
      </c>
      <c r="AR54" s="62">
        <f t="shared" si="134"/>
        <v>5.905511811023622E-2</v>
      </c>
      <c r="AS54" s="62">
        <f t="shared" si="135"/>
        <v>5.905511811023622E-2</v>
      </c>
      <c r="AT54" s="5">
        <v>1</v>
      </c>
      <c r="AU54" s="5" t="str">
        <f>'Training Programs'!BE54</f>
        <v>Turbine Installers</v>
      </c>
      <c r="AV54" s="5">
        <v>69</v>
      </c>
      <c r="AW54" s="5"/>
      <c r="AX54" s="5">
        <v>1</v>
      </c>
      <c r="AY54" s="5"/>
      <c r="AZ54" s="5">
        <v>1</v>
      </c>
      <c r="BA54" s="5"/>
      <c r="BB54" s="5">
        <v>1</v>
      </c>
      <c r="BC54" s="5">
        <v>1</v>
      </c>
      <c r="BD54" s="5">
        <v>1</v>
      </c>
      <c r="BE54" s="5">
        <f t="shared" si="26"/>
        <v>5</v>
      </c>
      <c r="BF54" s="5">
        <f t="shared" si="136"/>
        <v>0.27165354330708663</v>
      </c>
      <c r="BG54" s="5">
        <f t="shared" si="137"/>
        <v>0.27165354330708663</v>
      </c>
      <c r="BH54" s="62">
        <v>1</v>
      </c>
      <c r="BI54" s="62" t="str">
        <f>'Training Programs'!BU54</f>
        <v>Turbine Laborer</v>
      </c>
      <c r="BJ54" s="62">
        <v>69</v>
      </c>
      <c r="BK54" s="62"/>
      <c r="BL54" s="62">
        <v>1</v>
      </c>
      <c r="BM54" s="62"/>
      <c r="BN54" s="62">
        <v>1</v>
      </c>
      <c r="BO54" s="62"/>
      <c r="BP54" s="62">
        <v>1</v>
      </c>
      <c r="BQ54" s="62">
        <v>1</v>
      </c>
      <c r="BR54" s="62">
        <v>1</v>
      </c>
      <c r="BS54" s="62">
        <f t="shared" si="28"/>
        <v>5</v>
      </c>
      <c r="BT54" s="62">
        <f t="shared" si="138"/>
        <v>0.27165354330708663</v>
      </c>
      <c r="BU54" s="62">
        <f t="shared" si="139"/>
        <v>0.27165354330708663</v>
      </c>
      <c r="BV54" s="5">
        <v>1</v>
      </c>
      <c r="BW54" s="5" t="str">
        <f>'Training Programs'!CK54</f>
        <v>Construction Managers</v>
      </c>
      <c r="BX54" s="5">
        <v>21</v>
      </c>
      <c r="BY54" s="5"/>
      <c r="BZ54" s="5">
        <v>1</v>
      </c>
      <c r="CA54" s="5"/>
      <c r="CB54" s="5">
        <v>1</v>
      </c>
      <c r="CC54" s="5"/>
      <c r="CD54" s="5">
        <v>1</v>
      </c>
      <c r="CE54" s="5">
        <v>1</v>
      </c>
      <c r="CF54" s="5">
        <v>1</v>
      </c>
      <c r="CG54" s="5">
        <f t="shared" si="140"/>
        <v>5</v>
      </c>
      <c r="CH54" s="5">
        <f t="shared" si="141"/>
        <v>8.2677165354330714E-2</v>
      </c>
      <c r="CI54" s="5">
        <f t="shared" si="142"/>
        <v>8.2677165354330714E-2</v>
      </c>
      <c r="CJ54" s="62">
        <v>1</v>
      </c>
      <c r="CK54" s="62" t="str">
        <f>'Training Programs'!DA54</f>
        <v>Electricians</v>
      </c>
      <c r="CL54" s="62">
        <v>12</v>
      </c>
      <c r="CM54" s="62"/>
      <c r="CN54" s="62">
        <v>1</v>
      </c>
      <c r="CO54" s="62"/>
      <c r="CP54" s="62">
        <v>1</v>
      </c>
      <c r="CQ54" s="62"/>
      <c r="CR54" s="62">
        <v>1</v>
      </c>
      <c r="CS54" s="62">
        <v>1</v>
      </c>
      <c r="CT54" s="62">
        <v>1</v>
      </c>
      <c r="CU54" s="62">
        <f t="shared" si="143"/>
        <v>5</v>
      </c>
      <c r="CV54" s="62">
        <f t="shared" si="144"/>
        <v>4.7244094488188976E-2</v>
      </c>
      <c r="CW54" s="62">
        <f t="shared" si="145"/>
        <v>4.7244094488188976E-2</v>
      </c>
      <c r="CX54" s="5">
        <v>1</v>
      </c>
      <c r="CY54" s="5" t="str">
        <f>'Training Programs'!DQ54</f>
        <v>Apprentice</v>
      </c>
      <c r="CZ54" s="5">
        <v>14</v>
      </c>
      <c r="DA54" s="5"/>
      <c r="DB54" s="5">
        <v>1</v>
      </c>
      <c r="DC54" s="5"/>
      <c r="DD54" s="5">
        <v>1</v>
      </c>
      <c r="DE54" s="5"/>
      <c r="DF54" s="5">
        <v>1</v>
      </c>
      <c r="DG54" s="5">
        <v>1</v>
      </c>
      <c r="DH54" s="5">
        <v>1</v>
      </c>
      <c r="DI54" s="5">
        <f t="shared" si="146"/>
        <v>5</v>
      </c>
      <c r="DJ54" s="5">
        <f t="shared" si="147"/>
        <v>5.5118110236220472E-2</v>
      </c>
      <c r="DK54" s="5">
        <f t="shared" si="148"/>
        <v>5.5118110236220472E-2</v>
      </c>
      <c r="DL54" s="62">
        <v>1</v>
      </c>
      <c r="DM54" s="62" t="str">
        <f>'Training Programs'!EG54</f>
        <v>Foundation Laborer</v>
      </c>
      <c r="DN54" s="62">
        <v>9</v>
      </c>
      <c r="DO54" s="62"/>
      <c r="DP54" s="62">
        <v>1</v>
      </c>
      <c r="DQ54" s="62"/>
      <c r="DR54" s="62">
        <v>1</v>
      </c>
      <c r="DS54" s="62"/>
      <c r="DT54" s="62">
        <v>1</v>
      </c>
      <c r="DU54" s="62">
        <v>1</v>
      </c>
      <c r="DV54" s="62">
        <v>1</v>
      </c>
      <c r="DW54" s="62">
        <f t="shared" si="149"/>
        <v>5</v>
      </c>
      <c r="DX54" s="62">
        <f t="shared" si="150"/>
        <v>3.5433070866141732E-2</v>
      </c>
      <c r="DY54" s="62">
        <f t="shared" si="151"/>
        <v>3.5433070866141732E-2</v>
      </c>
      <c r="DZ54" s="5">
        <v>1</v>
      </c>
      <c r="EA54" s="5" t="str">
        <f>'Training Programs'!EW54</f>
        <v>Carpenters</v>
      </c>
      <c r="EB54" s="5">
        <v>9</v>
      </c>
      <c r="EC54" s="5"/>
      <c r="ED54" s="5">
        <v>1</v>
      </c>
      <c r="EE54" s="5"/>
      <c r="EF54" s="5">
        <v>1</v>
      </c>
      <c r="EG54" s="5"/>
      <c r="EH54" s="5">
        <v>1</v>
      </c>
      <c r="EI54" s="5">
        <v>1</v>
      </c>
      <c r="EJ54" s="5">
        <v>1</v>
      </c>
      <c r="EK54" s="5">
        <f t="shared" si="109"/>
        <v>5</v>
      </c>
      <c r="EL54" s="5">
        <f t="shared" si="110"/>
        <v>3.5433070866141732E-2</v>
      </c>
      <c r="EM54" s="5">
        <f>IFERROR((ED$4*ED54+EF$4*EF54+EH$4*EH54+EI$4*EI54+EJ$4*EJ54)*EL54,"")</f>
        <v>3.5433070866141732E-2</v>
      </c>
      <c r="EN54" s="62">
        <v>1</v>
      </c>
      <c r="EO54" s="62" t="str">
        <f>'Training Programs'!FM54</f>
        <v>Wind Technician</v>
      </c>
      <c r="EP54" s="62">
        <v>12</v>
      </c>
      <c r="EQ54" s="62"/>
      <c r="ER54" s="62">
        <v>1</v>
      </c>
      <c r="ES54" s="62"/>
      <c r="ET54" s="62">
        <v>1</v>
      </c>
      <c r="EU54" s="62"/>
      <c r="EV54" s="62">
        <v>1</v>
      </c>
      <c r="EW54" s="62">
        <v>1</v>
      </c>
      <c r="EX54" s="62">
        <v>1</v>
      </c>
      <c r="EY54" s="62">
        <f t="shared" si="37"/>
        <v>5</v>
      </c>
      <c r="EZ54" s="62">
        <f t="shared" si="154"/>
        <v>4.7244094488188976E-2</v>
      </c>
      <c r="FA54" s="62">
        <f t="shared" si="155"/>
        <v>4.7244094488188976E-2</v>
      </c>
      <c r="FB54" s="5"/>
      <c r="FC54" s="5"/>
      <c r="FD54" s="5"/>
      <c r="FE54" s="5"/>
      <c r="FF54" s="5"/>
      <c r="FG54" s="5"/>
      <c r="FH54" s="5"/>
      <c r="FI54" s="5"/>
      <c r="FJ54" s="5"/>
      <c r="FK54" s="5"/>
      <c r="FL54" s="5"/>
      <c r="FM54" s="5"/>
      <c r="FN54" s="5"/>
      <c r="FO54" s="5"/>
      <c r="FP54" s="62"/>
      <c r="FQ54" s="62"/>
      <c r="FR54" s="62"/>
      <c r="FS54" s="62"/>
      <c r="FT54" s="62"/>
      <c r="FU54" s="62"/>
      <c r="FV54" s="62"/>
      <c r="FW54" s="62"/>
      <c r="FX54" s="62"/>
      <c r="FY54" s="62"/>
      <c r="FZ54" s="62"/>
      <c r="GA54" s="62"/>
      <c r="GB54" s="62"/>
      <c r="GC54" s="62"/>
      <c r="GD54" s="5"/>
      <c r="GE54" s="5"/>
      <c r="GF54" s="5"/>
      <c r="GG54" s="5"/>
      <c r="GH54" s="5"/>
      <c r="GI54" s="5"/>
      <c r="GJ54" s="5"/>
      <c r="GK54" s="5"/>
      <c r="GL54" s="5"/>
      <c r="GM54" s="5"/>
      <c r="GN54" s="5"/>
      <c r="GO54" s="5"/>
      <c r="GP54" s="5"/>
      <c r="GQ54" s="5"/>
      <c r="GR54" s="62"/>
      <c r="GS54" s="62"/>
      <c r="GT54" s="62"/>
      <c r="GU54" s="62"/>
      <c r="GV54" s="62"/>
      <c r="GW54" s="62"/>
      <c r="GX54" s="62"/>
      <c r="GY54" s="62"/>
      <c r="GZ54" s="62"/>
      <c r="HA54" s="62"/>
      <c r="HB54" s="62"/>
      <c r="HC54" s="62"/>
      <c r="HD54" s="62"/>
      <c r="HE54" s="62"/>
      <c r="HF54" s="5"/>
      <c r="HG54" s="5"/>
      <c r="HH54" s="5"/>
      <c r="HI54" s="5"/>
      <c r="HJ54" s="5"/>
      <c r="HK54" s="5"/>
      <c r="HL54" s="5"/>
      <c r="HM54" s="5"/>
      <c r="HN54" s="5"/>
      <c r="HO54" s="5"/>
      <c r="HP54" s="5"/>
      <c r="HQ54" s="5"/>
      <c r="HR54" s="5"/>
      <c r="HS54" s="5"/>
      <c r="HT54" s="62"/>
      <c r="HU54" s="62"/>
      <c r="HV54" s="62"/>
      <c r="HW54" s="62"/>
      <c r="HX54" s="62"/>
      <c r="HY54" s="62"/>
      <c r="HZ54" s="62"/>
      <c r="IA54" s="62"/>
      <c r="IB54" s="62"/>
      <c r="IC54" s="62"/>
      <c r="ID54" s="62"/>
      <c r="IE54" s="62"/>
      <c r="IF54" s="62"/>
      <c r="IG54" s="62"/>
      <c r="IH54" s="5"/>
      <c r="II54" s="5"/>
      <c r="IJ54" s="5"/>
      <c r="IK54" s="5"/>
      <c r="IL54" s="5"/>
      <c r="IM54" s="5"/>
      <c r="IN54" s="5"/>
      <c r="IO54" s="5"/>
      <c r="IP54" s="5"/>
      <c r="IQ54" s="5"/>
      <c r="IR54" s="5"/>
      <c r="IS54" s="5"/>
      <c r="IT54" s="5"/>
      <c r="IU54" s="5"/>
      <c r="IV54" s="62"/>
      <c r="IW54" s="62"/>
      <c r="IX54" s="62"/>
      <c r="IY54" s="62"/>
      <c r="IZ54" s="62"/>
      <c r="JA54" s="62"/>
      <c r="JB54" s="62"/>
      <c r="JC54" s="62"/>
      <c r="JD54" s="62"/>
      <c r="JE54" s="62"/>
      <c r="JF54" s="62"/>
      <c r="JG54" s="62"/>
      <c r="JH54" s="62"/>
      <c r="JI54" s="62"/>
      <c r="JJ54" s="5"/>
      <c r="JK54" s="5"/>
      <c r="JL54" s="5"/>
      <c r="JM54" s="5"/>
      <c r="JN54" s="5"/>
      <c r="JO54" s="5"/>
      <c r="JP54" s="5"/>
      <c r="JQ54" s="5"/>
      <c r="JR54" s="5"/>
      <c r="JS54" s="5"/>
      <c r="JT54" s="5"/>
      <c r="JU54" s="5"/>
      <c r="JV54" s="5"/>
      <c r="JW54" s="5"/>
      <c r="JX54" s="62"/>
      <c r="JY54" s="62"/>
      <c r="JZ54" s="62"/>
      <c r="KA54" s="62"/>
      <c r="KB54" s="62"/>
      <c r="KC54" s="62"/>
      <c r="KD54" s="62"/>
      <c r="KE54" s="62"/>
      <c r="KF54" s="62"/>
      <c r="KG54" s="62"/>
      <c r="KH54" s="62"/>
      <c r="KI54" s="62"/>
      <c r="KJ54" s="62"/>
      <c r="KK54" s="62"/>
    </row>
    <row r="55" spans="1:297" x14ac:dyDescent="0.35">
      <c r="A55" s="131">
        <v>51</v>
      </c>
      <c r="B55" s="170">
        <f>'BVEM Scorecard'!B54</f>
        <v>0</v>
      </c>
      <c r="C55" s="170">
        <f>'BVEM Scorecard'!C54</f>
        <v>0</v>
      </c>
      <c r="D55" s="152">
        <v>21</v>
      </c>
      <c r="E55" s="72" t="str">
        <f>'BVEM Scorecard'!F54</f>
        <v>Wind</v>
      </c>
      <c r="F55" s="96"/>
      <c r="G55" s="96"/>
      <c r="H55" s="96"/>
      <c r="I55" s="96"/>
      <c r="J55" s="62"/>
      <c r="K55" s="62"/>
      <c r="L55" s="62"/>
      <c r="M55" s="62"/>
      <c r="N55" s="62"/>
      <c r="O55" s="62"/>
      <c r="P55" s="62"/>
      <c r="Q55" s="95"/>
      <c r="R55" s="5"/>
      <c r="S55" s="5"/>
      <c r="T55" s="5"/>
      <c r="U55" s="5"/>
      <c r="V55" s="5"/>
      <c r="W55" s="5"/>
      <c r="X55" s="5"/>
      <c r="Y55" s="5"/>
      <c r="Z55" s="5"/>
      <c r="AA55" s="5"/>
      <c r="AB55" s="5"/>
      <c r="AC55" s="5"/>
      <c r="AD55" s="5"/>
      <c r="AE55" s="5"/>
      <c r="AF55" s="62"/>
      <c r="AG55" s="62"/>
      <c r="AH55" s="62"/>
      <c r="AI55" s="62"/>
      <c r="AJ55" s="62"/>
      <c r="AK55" s="62"/>
      <c r="AL55" s="62"/>
      <c r="AM55" s="62"/>
      <c r="AN55" s="62"/>
      <c r="AO55" s="62"/>
      <c r="AP55" s="62"/>
      <c r="AQ55" s="62"/>
      <c r="AR55" s="140"/>
      <c r="AS55" s="140"/>
      <c r="AT55" s="5"/>
      <c r="AU55" s="5"/>
      <c r="AV55" s="5"/>
      <c r="AW55" s="5"/>
      <c r="AX55" s="5"/>
      <c r="AY55" s="5"/>
      <c r="AZ55" s="5"/>
      <c r="BA55" s="5"/>
      <c r="BB55" s="5"/>
      <c r="BC55" s="5"/>
      <c r="BD55" s="5"/>
      <c r="BE55" s="5"/>
      <c r="BF55" s="5"/>
      <c r="BG55" s="5"/>
      <c r="BH55" s="62"/>
      <c r="BI55" s="62"/>
      <c r="BJ55" s="62"/>
      <c r="BK55" s="62"/>
      <c r="BL55" s="62"/>
      <c r="BM55" s="62"/>
      <c r="BN55" s="62"/>
      <c r="BO55" s="62"/>
      <c r="BP55" s="62"/>
      <c r="BQ55" s="62"/>
      <c r="BR55" s="62"/>
      <c r="BS55" s="62"/>
      <c r="BT55" s="62"/>
      <c r="BU55" s="62"/>
      <c r="BV55" s="5"/>
      <c r="BW55" s="5"/>
      <c r="BX55" s="5"/>
      <c r="BY55" s="5"/>
      <c r="BZ55" s="5"/>
      <c r="CA55" s="5"/>
      <c r="CB55" s="5"/>
      <c r="CC55" s="5"/>
      <c r="CD55" s="5"/>
      <c r="CE55" s="5"/>
      <c r="CF55" s="5"/>
      <c r="CG55" s="5"/>
      <c r="CH55" s="5"/>
      <c r="CI55" s="5"/>
      <c r="CJ55" s="62"/>
      <c r="CK55" s="62"/>
      <c r="CL55" s="62"/>
      <c r="CM55" s="62"/>
      <c r="CN55" s="62"/>
      <c r="CO55" s="62"/>
      <c r="CP55" s="62"/>
      <c r="CQ55" s="62"/>
      <c r="CR55" s="62"/>
      <c r="CS55" s="62"/>
      <c r="CT55" s="62"/>
      <c r="CU55" s="62"/>
      <c r="CV55" s="62"/>
      <c r="CW55" s="62"/>
      <c r="CX55" s="5"/>
      <c r="CY55" s="5"/>
      <c r="CZ55" s="5"/>
      <c r="DA55" s="5"/>
      <c r="DB55" s="5"/>
      <c r="DC55" s="5"/>
      <c r="DD55" s="5"/>
      <c r="DE55" s="5"/>
      <c r="DF55" s="5"/>
      <c r="DG55" s="5"/>
      <c r="DH55" s="5"/>
      <c r="DI55" s="5"/>
      <c r="DJ55" s="5"/>
      <c r="DK55" s="5"/>
      <c r="DL55" s="62"/>
      <c r="DM55" s="62"/>
      <c r="DN55" s="62"/>
      <c r="DO55" s="62"/>
      <c r="DP55" s="62"/>
      <c r="DQ55" s="62"/>
      <c r="DR55" s="62"/>
      <c r="DS55" s="62"/>
      <c r="DT55" s="62"/>
      <c r="DU55" s="62"/>
      <c r="DV55" s="62"/>
      <c r="DW55" s="62"/>
      <c r="DX55" s="62"/>
      <c r="DY55" s="62"/>
      <c r="DZ55" s="5"/>
      <c r="EA55" s="5"/>
      <c r="EB55" s="5"/>
      <c r="EC55" s="5"/>
      <c r="ED55" s="5"/>
      <c r="EE55" s="5"/>
      <c r="EF55" s="5"/>
      <c r="EG55" s="5"/>
      <c r="EH55" s="5"/>
      <c r="EI55" s="5"/>
      <c r="EJ55" s="5"/>
      <c r="EK55" s="5"/>
      <c r="EL55" s="5"/>
      <c r="EM55" s="5"/>
      <c r="EN55" s="62"/>
      <c r="EO55" s="62"/>
      <c r="EP55" s="62"/>
      <c r="EQ55" s="62"/>
      <c r="ER55" s="62"/>
      <c r="ES55" s="62"/>
      <c r="ET55" s="62"/>
      <c r="EU55" s="62"/>
      <c r="EV55" s="62"/>
      <c r="EW55" s="62"/>
      <c r="EX55" s="62"/>
      <c r="EY55" s="62"/>
      <c r="EZ55" s="140"/>
      <c r="FA55" s="140"/>
      <c r="FB55" s="5"/>
      <c r="FC55" s="5"/>
      <c r="FD55" s="5"/>
      <c r="FE55" s="5"/>
      <c r="FF55" s="5"/>
      <c r="FG55" s="5"/>
      <c r="FH55" s="5"/>
      <c r="FI55" s="5"/>
      <c r="FJ55" s="5"/>
      <c r="FK55" s="5"/>
      <c r="FL55" s="5"/>
      <c r="FM55" s="5"/>
      <c r="FN55" s="5"/>
      <c r="FO55" s="5"/>
      <c r="FP55" s="62"/>
      <c r="FQ55" s="62"/>
      <c r="FR55" s="62"/>
      <c r="FS55" s="62"/>
      <c r="FT55" s="62"/>
      <c r="FU55" s="62"/>
      <c r="FV55" s="62"/>
      <c r="FW55" s="62"/>
      <c r="FX55" s="62"/>
      <c r="FY55" s="62"/>
      <c r="FZ55" s="62"/>
      <c r="GA55" s="62"/>
      <c r="GB55" s="62"/>
      <c r="GC55" s="62"/>
      <c r="GD55" s="5"/>
      <c r="GE55" s="5"/>
      <c r="GF55" s="5"/>
      <c r="GG55" s="5"/>
      <c r="GH55" s="5"/>
      <c r="GI55" s="5"/>
      <c r="GJ55" s="5"/>
      <c r="GK55" s="5"/>
      <c r="GL55" s="5"/>
      <c r="GM55" s="5"/>
      <c r="GN55" s="5"/>
      <c r="GO55" s="5"/>
      <c r="GP55" s="5"/>
      <c r="GQ55" s="5"/>
      <c r="GR55" s="62"/>
      <c r="GS55" s="62"/>
      <c r="GT55" s="62"/>
      <c r="GU55" s="62"/>
      <c r="GV55" s="62"/>
      <c r="GW55" s="62"/>
      <c r="GX55" s="62"/>
      <c r="GY55" s="62"/>
      <c r="GZ55" s="62"/>
      <c r="HA55" s="62"/>
      <c r="HB55" s="62"/>
      <c r="HC55" s="62"/>
      <c r="HD55" s="62"/>
      <c r="HE55" s="62"/>
      <c r="HF55" s="5"/>
      <c r="HG55" s="5"/>
      <c r="HH55" s="5"/>
      <c r="HI55" s="5"/>
      <c r="HJ55" s="5"/>
      <c r="HK55" s="5"/>
      <c r="HL55" s="5"/>
      <c r="HM55" s="5"/>
      <c r="HN55" s="5"/>
      <c r="HO55" s="5"/>
      <c r="HP55" s="5"/>
      <c r="HQ55" s="5"/>
      <c r="HR55" s="5"/>
      <c r="HS55" s="5"/>
      <c r="HT55" s="62"/>
      <c r="HU55" s="62"/>
      <c r="HV55" s="62"/>
      <c r="HW55" s="62"/>
      <c r="HX55" s="62"/>
      <c r="HY55" s="62"/>
      <c r="HZ55" s="62"/>
      <c r="IA55" s="62"/>
      <c r="IB55" s="62"/>
      <c r="IC55" s="62"/>
      <c r="ID55" s="62"/>
      <c r="IE55" s="62"/>
      <c r="IF55" s="62"/>
      <c r="IG55" s="62"/>
      <c r="IH55" s="5"/>
      <c r="II55" s="5"/>
      <c r="IJ55" s="5"/>
      <c r="IK55" s="5"/>
      <c r="IL55" s="5"/>
      <c r="IM55" s="5"/>
      <c r="IN55" s="5"/>
      <c r="IO55" s="5"/>
      <c r="IP55" s="5"/>
      <c r="IQ55" s="5"/>
      <c r="IR55" s="5"/>
      <c r="IS55" s="5"/>
      <c r="IT55" s="5"/>
      <c r="IU55" s="5"/>
      <c r="IV55" s="62"/>
      <c r="IW55" s="62"/>
      <c r="IX55" s="62"/>
      <c r="IY55" s="62"/>
      <c r="IZ55" s="62"/>
      <c r="JA55" s="62"/>
      <c r="JB55" s="62"/>
      <c r="JC55" s="62"/>
      <c r="JD55" s="62"/>
      <c r="JE55" s="62"/>
      <c r="JF55" s="62"/>
      <c r="JG55" s="62"/>
      <c r="JH55" s="62"/>
      <c r="JI55" s="62"/>
      <c r="JJ55" s="5"/>
      <c r="JK55" s="5"/>
      <c r="JL55" s="5"/>
      <c r="JM55" s="5"/>
      <c r="JN55" s="5"/>
      <c r="JO55" s="5"/>
      <c r="JP55" s="5"/>
      <c r="JQ55" s="5"/>
      <c r="JR55" s="5"/>
      <c r="JS55" s="5"/>
      <c r="JT55" s="5"/>
      <c r="JU55" s="5"/>
      <c r="JV55" s="5"/>
      <c r="JW55" s="5"/>
      <c r="JX55" s="62"/>
      <c r="JY55" s="62"/>
      <c r="JZ55" s="62"/>
      <c r="KA55" s="62"/>
      <c r="KB55" s="62"/>
      <c r="KC55" s="62"/>
      <c r="KD55" s="62"/>
      <c r="KE55" s="62"/>
      <c r="KF55" s="62"/>
      <c r="KG55" s="62"/>
      <c r="KH55" s="62"/>
      <c r="KI55" s="62"/>
      <c r="KJ55" s="62"/>
      <c r="KK55" s="62"/>
    </row>
    <row r="56" spans="1:297" x14ac:dyDescent="0.35">
      <c r="A56" s="131">
        <v>52</v>
      </c>
      <c r="B56" s="170">
        <f>'BVEM Scorecard'!B55</f>
        <v>0</v>
      </c>
      <c r="C56" s="170">
        <f>'BVEM Scorecard'!C55</f>
        <v>0</v>
      </c>
      <c r="D56" s="152">
        <v>55</v>
      </c>
      <c r="E56" s="72" t="str">
        <f>'BVEM Scorecard'!F55</f>
        <v>Wind</v>
      </c>
      <c r="F56" s="96"/>
      <c r="G56" s="96"/>
      <c r="H56" s="96"/>
      <c r="I56" s="96"/>
      <c r="J56" s="62"/>
      <c r="K56" s="62"/>
      <c r="L56" s="62"/>
      <c r="M56" s="62"/>
      <c r="N56" s="62"/>
      <c r="O56" s="62"/>
      <c r="P56" s="62"/>
      <c r="Q56" s="95"/>
      <c r="R56" s="5"/>
      <c r="S56" s="5"/>
      <c r="T56" s="5"/>
      <c r="U56" s="5"/>
      <c r="V56" s="5"/>
      <c r="W56" s="5"/>
      <c r="X56" s="5"/>
      <c r="Y56" s="5"/>
      <c r="Z56" s="5"/>
      <c r="AA56" s="5"/>
      <c r="AB56" s="5"/>
      <c r="AC56" s="5"/>
      <c r="AD56" s="5"/>
      <c r="AE56" s="5"/>
      <c r="AF56" s="62"/>
      <c r="AG56" s="62"/>
      <c r="AH56" s="62"/>
      <c r="AI56" s="62"/>
      <c r="AJ56" s="62"/>
      <c r="AK56" s="62"/>
      <c r="AL56" s="62"/>
      <c r="AM56" s="62"/>
      <c r="AN56" s="62"/>
      <c r="AO56" s="62"/>
      <c r="AP56" s="62"/>
      <c r="AQ56" s="62"/>
      <c r="AR56" s="62"/>
      <c r="AS56" s="62"/>
      <c r="AT56" s="5"/>
      <c r="AU56" s="5"/>
      <c r="AV56" s="5"/>
      <c r="AW56" s="5"/>
      <c r="AX56" s="5"/>
      <c r="AY56" s="5"/>
      <c r="AZ56" s="5"/>
      <c r="BA56" s="5"/>
      <c r="BB56" s="5"/>
      <c r="BC56" s="5"/>
      <c r="BD56" s="5"/>
      <c r="BE56" s="5"/>
      <c r="BF56" s="5"/>
      <c r="BG56" s="5"/>
      <c r="BH56" s="62"/>
      <c r="BI56" s="62"/>
      <c r="BJ56" s="62"/>
      <c r="BK56" s="62"/>
      <c r="BL56" s="62"/>
      <c r="BM56" s="62"/>
      <c r="BN56" s="62"/>
      <c r="BO56" s="62"/>
      <c r="BP56" s="62"/>
      <c r="BQ56" s="62"/>
      <c r="BR56" s="62"/>
      <c r="BS56" s="62"/>
      <c r="BT56" s="62"/>
      <c r="BU56" s="62"/>
      <c r="BV56" s="5"/>
      <c r="BW56" s="5"/>
      <c r="BX56" s="5"/>
      <c r="BY56" s="5"/>
      <c r="BZ56" s="5"/>
      <c r="CA56" s="5"/>
      <c r="CB56" s="5"/>
      <c r="CC56" s="5"/>
      <c r="CD56" s="5"/>
      <c r="CE56" s="5"/>
      <c r="CF56" s="5"/>
      <c r="CG56" s="5"/>
      <c r="CH56" s="5"/>
      <c r="CI56" s="5"/>
      <c r="CJ56" s="62"/>
      <c r="CK56" s="62"/>
      <c r="CL56" s="62"/>
      <c r="CM56" s="62"/>
      <c r="CN56" s="62"/>
      <c r="CO56" s="62"/>
      <c r="CP56" s="62"/>
      <c r="CQ56" s="62"/>
      <c r="CR56" s="62"/>
      <c r="CS56" s="62"/>
      <c r="CT56" s="62"/>
      <c r="CU56" s="62"/>
      <c r="CV56" s="62"/>
      <c r="CW56" s="62"/>
      <c r="CX56" s="5"/>
      <c r="CY56" s="5"/>
      <c r="CZ56" s="5"/>
      <c r="DA56" s="5"/>
      <c r="DB56" s="5"/>
      <c r="DC56" s="5"/>
      <c r="DD56" s="5"/>
      <c r="DE56" s="5"/>
      <c r="DF56" s="5"/>
      <c r="DG56" s="5"/>
      <c r="DH56" s="5"/>
      <c r="DI56" s="5"/>
      <c r="DJ56" s="5"/>
      <c r="DK56" s="5"/>
      <c r="DL56" s="62"/>
      <c r="DM56" s="62"/>
      <c r="DN56" s="62"/>
      <c r="DO56" s="62"/>
      <c r="DP56" s="62"/>
      <c r="DQ56" s="62"/>
      <c r="DR56" s="62"/>
      <c r="DS56" s="62"/>
      <c r="DT56" s="62"/>
      <c r="DU56" s="62"/>
      <c r="DV56" s="62"/>
      <c r="DW56" s="62"/>
      <c r="DX56" s="62"/>
      <c r="DY56" s="62"/>
      <c r="DZ56" s="5"/>
      <c r="EA56" s="5"/>
      <c r="EB56" s="5"/>
      <c r="EC56" s="5"/>
      <c r="ED56" s="5"/>
      <c r="EE56" s="5"/>
      <c r="EF56" s="5"/>
      <c r="EG56" s="5"/>
      <c r="EH56" s="5"/>
      <c r="EI56" s="5"/>
      <c r="EJ56" s="5"/>
      <c r="EK56" s="5"/>
      <c r="EL56" s="5"/>
      <c r="EM56" s="5"/>
      <c r="EN56" s="62"/>
      <c r="EO56" s="62"/>
      <c r="EP56" s="62"/>
      <c r="EQ56" s="62"/>
      <c r="ER56" s="62"/>
      <c r="ES56" s="62"/>
      <c r="ET56" s="62"/>
      <c r="EU56" s="62"/>
      <c r="EV56" s="62"/>
      <c r="EW56" s="62"/>
      <c r="EX56" s="62"/>
      <c r="EY56" s="62"/>
      <c r="EZ56" s="62"/>
      <c r="FA56" s="62"/>
      <c r="FB56" s="5"/>
      <c r="FC56" s="5"/>
      <c r="FD56" s="5"/>
      <c r="FE56" s="5"/>
      <c r="FF56" s="5"/>
      <c r="FG56" s="5"/>
      <c r="FH56" s="5"/>
      <c r="FI56" s="5"/>
      <c r="FJ56" s="5"/>
      <c r="FK56" s="5"/>
      <c r="FL56" s="5"/>
      <c r="FM56" s="5"/>
      <c r="FN56" s="5"/>
      <c r="FO56" s="5"/>
      <c r="FP56" s="62"/>
      <c r="FQ56" s="62"/>
      <c r="FR56" s="62"/>
      <c r="FS56" s="62"/>
      <c r="FT56" s="62"/>
      <c r="FU56" s="62"/>
      <c r="FV56" s="62"/>
      <c r="FW56" s="62"/>
      <c r="FX56" s="62"/>
      <c r="FY56" s="62"/>
      <c r="FZ56" s="62"/>
      <c r="GA56" s="62"/>
      <c r="GB56" s="62"/>
      <c r="GC56" s="62"/>
      <c r="GD56" s="5"/>
      <c r="GE56" s="5"/>
      <c r="GF56" s="5"/>
      <c r="GG56" s="5"/>
      <c r="GH56" s="5"/>
      <c r="GI56" s="5"/>
      <c r="GJ56" s="5"/>
      <c r="GK56" s="5"/>
      <c r="GL56" s="5"/>
      <c r="GM56" s="5"/>
      <c r="GN56" s="5"/>
      <c r="GO56" s="5"/>
      <c r="GP56" s="5"/>
      <c r="GQ56" s="5"/>
      <c r="GR56" s="62"/>
      <c r="GS56" s="62"/>
      <c r="GT56" s="62"/>
      <c r="GU56" s="62"/>
      <c r="GV56" s="62"/>
      <c r="GW56" s="62"/>
      <c r="GX56" s="62"/>
      <c r="GY56" s="62"/>
      <c r="GZ56" s="62"/>
      <c r="HA56" s="62"/>
      <c r="HB56" s="62"/>
      <c r="HC56" s="62"/>
      <c r="HD56" s="62"/>
      <c r="HE56" s="62"/>
      <c r="HF56" s="5"/>
      <c r="HG56" s="5"/>
      <c r="HH56" s="5"/>
      <c r="HI56" s="5"/>
      <c r="HJ56" s="5"/>
      <c r="HK56" s="5"/>
      <c r="HL56" s="5"/>
      <c r="HM56" s="5"/>
      <c r="HN56" s="5"/>
      <c r="HO56" s="5"/>
      <c r="HP56" s="5"/>
      <c r="HQ56" s="5"/>
      <c r="HR56" s="5"/>
      <c r="HS56" s="5"/>
      <c r="HT56" s="62"/>
      <c r="HU56" s="62"/>
      <c r="HV56" s="62"/>
      <c r="HW56" s="62"/>
      <c r="HX56" s="62"/>
      <c r="HY56" s="62"/>
      <c r="HZ56" s="62"/>
      <c r="IA56" s="62"/>
      <c r="IB56" s="62"/>
      <c r="IC56" s="62"/>
      <c r="ID56" s="62"/>
      <c r="IE56" s="62"/>
      <c r="IF56" s="62"/>
      <c r="IG56" s="62"/>
      <c r="IH56" s="5"/>
      <c r="II56" s="5"/>
      <c r="IJ56" s="5"/>
      <c r="IK56" s="5"/>
      <c r="IL56" s="5"/>
      <c r="IM56" s="5"/>
      <c r="IN56" s="5"/>
      <c r="IO56" s="5"/>
      <c r="IP56" s="5"/>
      <c r="IQ56" s="5"/>
      <c r="IR56" s="5"/>
      <c r="IS56" s="5"/>
      <c r="IT56" s="5"/>
      <c r="IU56" s="5"/>
      <c r="IV56" s="62"/>
      <c r="IW56" s="62"/>
      <c r="IX56" s="62"/>
      <c r="IY56" s="62"/>
      <c r="IZ56" s="62"/>
      <c r="JA56" s="62"/>
      <c r="JB56" s="62"/>
      <c r="JC56" s="62"/>
      <c r="JD56" s="62"/>
      <c r="JE56" s="62"/>
      <c r="JF56" s="62"/>
      <c r="JG56" s="62"/>
      <c r="JH56" s="62"/>
      <c r="JI56" s="62"/>
      <c r="JJ56" s="5"/>
      <c r="JK56" s="5"/>
      <c r="JL56" s="5"/>
      <c r="JM56" s="5"/>
      <c r="JN56" s="5"/>
      <c r="JO56" s="5"/>
      <c r="JP56" s="5"/>
      <c r="JQ56" s="5"/>
      <c r="JR56" s="5"/>
      <c r="JS56" s="5"/>
      <c r="JT56" s="5"/>
      <c r="JU56" s="5"/>
      <c r="JV56" s="5"/>
      <c r="JW56" s="5"/>
      <c r="JX56" s="62"/>
      <c r="JY56" s="62"/>
      <c r="JZ56" s="62"/>
      <c r="KA56" s="62"/>
      <c r="KB56" s="62"/>
      <c r="KC56" s="62"/>
      <c r="KD56" s="62"/>
      <c r="KE56" s="62"/>
      <c r="KF56" s="62"/>
      <c r="KG56" s="62"/>
      <c r="KH56" s="62"/>
      <c r="KI56" s="62"/>
      <c r="KJ56" s="62"/>
      <c r="KK56" s="62"/>
    </row>
    <row r="57" spans="1:297" x14ac:dyDescent="0.35">
      <c r="A57" s="131">
        <v>53</v>
      </c>
      <c r="B57" s="170">
        <f>'BVEM Scorecard'!B56</f>
        <v>0</v>
      </c>
      <c r="C57" s="170">
        <f>'BVEM Scorecard'!C56</f>
        <v>0</v>
      </c>
      <c r="D57" s="152">
        <v>22</v>
      </c>
      <c r="E57" s="72" t="str">
        <f>'BVEM Scorecard'!F56</f>
        <v>Wind</v>
      </c>
      <c r="F57" s="96"/>
      <c r="G57" s="96"/>
      <c r="H57" s="96"/>
      <c r="I57" s="96"/>
      <c r="J57" s="62"/>
      <c r="K57" s="62"/>
      <c r="L57" s="62"/>
      <c r="M57" s="62"/>
      <c r="N57" s="62"/>
      <c r="O57" s="62"/>
      <c r="P57" s="62"/>
      <c r="Q57" s="95"/>
      <c r="R57" s="5"/>
      <c r="S57" s="5"/>
      <c r="T57" s="5"/>
      <c r="U57" s="5"/>
      <c r="V57" s="5"/>
      <c r="W57" s="5"/>
      <c r="X57" s="5"/>
      <c r="Y57" s="5"/>
      <c r="Z57" s="5"/>
      <c r="AA57" s="5"/>
      <c r="AB57" s="5"/>
      <c r="AC57" s="5"/>
      <c r="AD57" s="5"/>
      <c r="AE57" s="5"/>
      <c r="AF57" s="62"/>
      <c r="AG57" s="62"/>
      <c r="AH57" s="62"/>
      <c r="AI57" s="62"/>
      <c r="AJ57" s="62"/>
      <c r="AK57" s="62"/>
      <c r="AL57" s="62"/>
      <c r="AM57" s="62"/>
      <c r="AN57" s="62"/>
      <c r="AO57" s="62"/>
      <c r="AP57" s="62"/>
      <c r="AQ57" s="62"/>
      <c r="AR57" s="140"/>
      <c r="AS57" s="140"/>
      <c r="AT57" s="5"/>
      <c r="AU57" s="5"/>
      <c r="AV57" s="5"/>
      <c r="AW57" s="5"/>
      <c r="AX57" s="5"/>
      <c r="AY57" s="5"/>
      <c r="AZ57" s="5"/>
      <c r="BA57" s="5"/>
      <c r="BB57" s="5"/>
      <c r="BC57" s="5"/>
      <c r="BD57" s="5"/>
      <c r="BE57" s="5"/>
      <c r="BF57" s="5"/>
      <c r="BG57" s="5"/>
      <c r="BH57" s="62"/>
      <c r="BI57" s="62"/>
      <c r="BJ57" s="62"/>
      <c r="BK57" s="62"/>
      <c r="BL57" s="62"/>
      <c r="BM57" s="62"/>
      <c r="BN57" s="62"/>
      <c r="BO57" s="62"/>
      <c r="BP57" s="62"/>
      <c r="BQ57" s="62"/>
      <c r="BR57" s="62"/>
      <c r="BS57" s="62"/>
      <c r="BT57" s="62"/>
      <c r="BU57" s="62"/>
      <c r="BV57" s="5"/>
      <c r="BW57" s="5"/>
      <c r="BX57" s="5"/>
      <c r="BY57" s="5"/>
      <c r="BZ57" s="5"/>
      <c r="CA57" s="5"/>
      <c r="CB57" s="5"/>
      <c r="CC57" s="5"/>
      <c r="CD57" s="5"/>
      <c r="CE57" s="5"/>
      <c r="CF57" s="5"/>
      <c r="CG57" s="5"/>
      <c r="CH57" s="5"/>
      <c r="CI57" s="5"/>
      <c r="CJ57" s="62"/>
      <c r="CK57" s="62"/>
      <c r="CL57" s="62"/>
      <c r="CM57" s="62"/>
      <c r="CN57" s="62"/>
      <c r="CO57" s="62"/>
      <c r="CP57" s="62"/>
      <c r="CQ57" s="62"/>
      <c r="CR57" s="62"/>
      <c r="CS57" s="62"/>
      <c r="CT57" s="62"/>
      <c r="CU57" s="62"/>
      <c r="CV57" s="62"/>
      <c r="CW57" s="62"/>
      <c r="CX57" s="5"/>
      <c r="CY57" s="5"/>
      <c r="CZ57" s="5"/>
      <c r="DA57" s="5"/>
      <c r="DB57" s="5"/>
      <c r="DC57" s="5"/>
      <c r="DD57" s="5"/>
      <c r="DE57" s="5"/>
      <c r="DF57" s="5"/>
      <c r="DG57" s="5"/>
      <c r="DH57" s="5"/>
      <c r="DI57" s="5"/>
      <c r="DJ57" s="5"/>
      <c r="DK57" s="5"/>
      <c r="DL57" s="62"/>
      <c r="DM57" s="62"/>
      <c r="DN57" s="62"/>
      <c r="DO57" s="62"/>
      <c r="DP57" s="62"/>
      <c r="DQ57" s="62"/>
      <c r="DR57" s="62"/>
      <c r="DS57" s="62"/>
      <c r="DT57" s="62"/>
      <c r="DU57" s="62"/>
      <c r="DV57" s="62"/>
      <c r="DW57" s="62"/>
      <c r="DX57" s="62"/>
      <c r="DY57" s="62"/>
      <c r="DZ57" s="5"/>
      <c r="EA57" s="5"/>
      <c r="EB57" s="5"/>
      <c r="EC57" s="5"/>
      <c r="ED57" s="5"/>
      <c r="EE57" s="5"/>
      <c r="EF57" s="5"/>
      <c r="EG57" s="5"/>
      <c r="EH57" s="5"/>
      <c r="EI57" s="5"/>
      <c r="EJ57" s="5"/>
      <c r="EK57" s="5"/>
      <c r="EL57" s="5"/>
      <c r="EM57" s="5"/>
      <c r="EN57" s="62"/>
      <c r="EO57" s="62"/>
      <c r="EP57" s="62"/>
      <c r="EQ57" s="62"/>
      <c r="ER57" s="62"/>
      <c r="ES57" s="62"/>
      <c r="ET57" s="62"/>
      <c r="EU57" s="62"/>
      <c r="EV57" s="62"/>
      <c r="EW57" s="62"/>
      <c r="EX57" s="62"/>
      <c r="EY57" s="62"/>
      <c r="EZ57" s="140"/>
      <c r="FA57" s="140"/>
      <c r="FB57" s="5"/>
      <c r="FC57" s="5"/>
      <c r="FD57" s="5"/>
      <c r="FE57" s="5"/>
      <c r="FF57" s="5"/>
      <c r="FG57" s="5"/>
      <c r="FH57" s="5"/>
      <c r="FI57" s="5"/>
      <c r="FJ57" s="5"/>
      <c r="FK57" s="5"/>
      <c r="FL57" s="5"/>
      <c r="FM57" s="5"/>
      <c r="FN57" s="5"/>
      <c r="FO57" s="5"/>
      <c r="FP57" s="62"/>
      <c r="FQ57" s="62"/>
      <c r="FR57" s="62"/>
      <c r="FS57" s="62"/>
      <c r="FT57" s="62"/>
      <c r="FU57" s="62"/>
      <c r="FV57" s="62"/>
      <c r="FW57" s="62"/>
      <c r="FX57" s="62"/>
      <c r="FY57" s="62"/>
      <c r="FZ57" s="62"/>
      <c r="GA57" s="62"/>
      <c r="GB57" s="62"/>
      <c r="GC57" s="62"/>
      <c r="GD57" s="5"/>
      <c r="GE57" s="5"/>
      <c r="GF57" s="5"/>
      <c r="GG57" s="5"/>
      <c r="GH57" s="5"/>
      <c r="GI57" s="5"/>
      <c r="GJ57" s="5"/>
      <c r="GK57" s="5"/>
      <c r="GL57" s="5"/>
      <c r="GM57" s="5"/>
      <c r="GN57" s="5"/>
      <c r="GO57" s="5"/>
      <c r="GP57" s="5"/>
      <c r="GQ57" s="5"/>
      <c r="GR57" s="62"/>
      <c r="GS57" s="62"/>
      <c r="GT57" s="62"/>
      <c r="GU57" s="62"/>
      <c r="GV57" s="62"/>
      <c r="GW57" s="62"/>
      <c r="GX57" s="62"/>
      <c r="GY57" s="62"/>
      <c r="GZ57" s="62"/>
      <c r="HA57" s="62"/>
      <c r="HB57" s="62"/>
      <c r="HC57" s="62"/>
      <c r="HD57" s="62"/>
      <c r="HE57" s="62"/>
      <c r="HF57" s="5"/>
      <c r="HG57" s="5"/>
      <c r="HH57" s="5"/>
      <c r="HI57" s="5"/>
      <c r="HJ57" s="5"/>
      <c r="HK57" s="5"/>
      <c r="HL57" s="5"/>
      <c r="HM57" s="5"/>
      <c r="HN57" s="5"/>
      <c r="HO57" s="5"/>
      <c r="HP57" s="5"/>
      <c r="HQ57" s="5"/>
      <c r="HR57" s="5"/>
      <c r="HS57" s="5"/>
      <c r="HT57" s="62"/>
      <c r="HU57" s="62"/>
      <c r="HV57" s="62"/>
      <c r="HW57" s="62"/>
      <c r="HX57" s="62"/>
      <c r="HY57" s="62"/>
      <c r="HZ57" s="62"/>
      <c r="IA57" s="62"/>
      <c r="IB57" s="62"/>
      <c r="IC57" s="62"/>
      <c r="ID57" s="62"/>
      <c r="IE57" s="62"/>
      <c r="IF57" s="62"/>
      <c r="IG57" s="62"/>
      <c r="IH57" s="5"/>
      <c r="II57" s="5"/>
      <c r="IJ57" s="5"/>
      <c r="IK57" s="5"/>
      <c r="IL57" s="5"/>
      <c r="IM57" s="5"/>
      <c r="IN57" s="5"/>
      <c r="IO57" s="5"/>
      <c r="IP57" s="5"/>
      <c r="IQ57" s="5"/>
      <c r="IR57" s="5"/>
      <c r="IS57" s="5"/>
      <c r="IT57" s="5"/>
      <c r="IU57" s="5"/>
      <c r="IV57" s="62"/>
      <c r="IW57" s="62"/>
      <c r="IX57" s="62"/>
      <c r="IY57" s="62"/>
      <c r="IZ57" s="62"/>
      <c r="JA57" s="62"/>
      <c r="JB57" s="62"/>
      <c r="JC57" s="62"/>
      <c r="JD57" s="62"/>
      <c r="JE57" s="62"/>
      <c r="JF57" s="62"/>
      <c r="JG57" s="62"/>
      <c r="JH57" s="62"/>
      <c r="JI57" s="62"/>
      <c r="JJ57" s="5"/>
      <c r="JK57" s="5"/>
      <c r="JL57" s="5"/>
      <c r="JM57" s="5"/>
      <c r="JN57" s="5"/>
      <c r="JO57" s="5"/>
      <c r="JP57" s="5"/>
      <c r="JQ57" s="5"/>
      <c r="JR57" s="5"/>
      <c r="JS57" s="5"/>
      <c r="JT57" s="5"/>
      <c r="JU57" s="5"/>
      <c r="JV57" s="5"/>
      <c r="JW57" s="5"/>
      <c r="JX57" s="62"/>
      <c r="JY57" s="62"/>
      <c r="JZ57" s="62"/>
      <c r="KA57" s="62"/>
      <c r="KB57" s="62"/>
      <c r="KC57" s="62"/>
      <c r="KD57" s="62"/>
      <c r="KE57" s="62"/>
      <c r="KF57" s="62"/>
      <c r="KG57" s="62"/>
      <c r="KH57" s="62"/>
      <c r="KI57" s="62"/>
      <c r="KJ57" s="62"/>
      <c r="KK57" s="62"/>
    </row>
    <row r="58" spans="1:297" x14ac:dyDescent="0.35">
      <c r="A58" s="131">
        <v>54</v>
      </c>
      <c r="B58" s="170">
        <f>'BVEM Scorecard'!B57</f>
        <v>0</v>
      </c>
      <c r="C58" s="170">
        <f>'BVEM Scorecard'!C57</f>
        <v>0</v>
      </c>
      <c r="D58" s="152">
        <v>29</v>
      </c>
      <c r="E58" s="72" t="str">
        <f>'BVEM Scorecard'!F57</f>
        <v>Wind</v>
      </c>
      <c r="F58" s="96"/>
      <c r="G58" s="96"/>
      <c r="H58" s="96"/>
      <c r="I58" s="96"/>
      <c r="J58" s="62"/>
      <c r="K58" s="62"/>
      <c r="L58" s="62"/>
      <c r="M58" s="62"/>
      <c r="N58" s="62"/>
      <c r="O58" s="62"/>
      <c r="P58" s="62"/>
      <c r="Q58" s="95"/>
      <c r="R58" s="5"/>
      <c r="S58" s="5"/>
      <c r="T58" s="5"/>
      <c r="U58" s="5"/>
      <c r="V58" s="5"/>
      <c r="W58" s="5"/>
      <c r="X58" s="5"/>
      <c r="Y58" s="5"/>
      <c r="Z58" s="5"/>
      <c r="AA58" s="5"/>
      <c r="AB58" s="5"/>
      <c r="AC58" s="5"/>
      <c r="AD58" s="5"/>
      <c r="AE58" s="5"/>
      <c r="AF58" s="62"/>
      <c r="AG58" s="62"/>
      <c r="AH58" s="62"/>
      <c r="AI58" s="62"/>
      <c r="AJ58" s="62"/>
      <c r="AK58" s="62"/>
      <c r="AL58" s="62"/>
      <c r="AM58" s="62"/>
      <c r="AN58" s="62"/>
      <c r="AO58" s="62"/>
      <c r="AP58" s="62"/>
      <c r="AQ58" s="62"/>
      <c r="AR58" s="62"/>
      <c r="AS58" s="62"/>
      <c r="AT58" s="5"/>
      <c r="AU58" s="5"/>
      <c r="AV58" s="5"/>
      <c r="AW58" s="5"/>
      <c r="AX58" s="5"/>
      <c r="AY58" s="5"/>
      <c r="AZ58" s="5"/>
      <c r="BA58" s="5"/>
      <c r="BB58" s="5"/>
      <c r="BC58" s="5"/>
      <c r="BD58" s="5"/>
      <c r="BE58" s="5"/>
      <c r="BF58" s="5"/>
      <c r="BG58" s="5"/>
      <c r="BH58" s="62"/>
      <c r="BI58" s="62"/>
      <c r="BJ58" s="62"/>
      <c r="BK58" s="62"/>
      <c r="BL58" s="62"/>
      <c r="BM58" s="62"/>
      <c r="BN58" s="62"/>
      <c r="BO58" s="62"/>
      <c r="BP58" s="62"/>
      <c r="BQ58" s="62"/>
      <c r="BR58" s="62"/>
      <c r="BS58" s="62"/>
      <c r="BT58" s="62"/>
      <c r="BU58" s="62"/>
      <c r="BV58" s="5"/>
      <c r="BW58" s="5"/>
      <c r="BX58" s="5"/>
      <c r="BY58" s="5"/>
      <c r="BZ58" s="5"/>
      <c r="CA58" s="5"/>
      <c r="CB58" s="5"/>
      <c r="CC58" s="5"/>
      <c r="CD58" s="5"/>
      <c r="CE58" s="5"/>
      <c r="CF58" s="5"/>
      <c r="CG58" s="5"/>
      <c r="CH58" s="5"/>
      <c r="CI58" s="5"/>
      <c r="CJ58" s="62"/>
      <c r="CK58" s="62"/>
      <c r="CL58" s="62"/>
      <c r="CM58" s="62"/>
      <c r="CN58" s="62"/>
      <c r="CO58" s="62"/>
      <c r="CP58" s="62"/>
      <c r="CQ58" s="62"/>
      <c r="CR58" s="62"/>
      <c r="CS58" s="62"/>
      <c r="CT58" s="62"/>
      <c r="CU58" s="62"/>
      <c r="CV58" s="62"/>
      <c r="CW58" s="62"/>
      <c r="CX58" s="5"/>
      <c r="CY58" s="5"/>
      <c r="CZ58" s="5"/>
      <c r="DA58" s="5"/>
      <c r="DB58" s="5"/>
      <c r="DC58" s="5"/>
      <c r="DD58" s="5"/>
      <c r="DE58" s="5"/>
      <c r="DF58" s="5"/>
      <c r="DG58" s="5"/>
      <c r="DH58" s="5"/>
      <c r="DI58" s="5"/>
      <c r="DJ58" s="5"/>
      <c r="DK58" s="5"/>
      <c r="DL58" s="62"/>
      <c r="DM58" s="62"/>
      <c r="DN58" s="62"/>
      <c r="DO58" s="62"/>
      <c r="DP58" s="62"/>
      <c r="DQ58" s="62"/>
      <c r="DR58" s="62"/>
      <c r="DS58" s="62"/>
      <c r="DT58" s="62"/>
      <c r="DU58" s="62"/>
      <c r="DV58" s="62"/>
      <c r="DW58" s="62"/>
      <c r="DX58" s="62"/>
      <c r="DY58" s="62"/>
      <c r="DZ58" s="5"/>
      <c r="EA58" s="5"/>
      <c r="EB58" s="5"/>
      <c r="EC58" s="5"/>
      <c r="ED58" s="5"/>
      <c r="EE58" s="5"/>
      <c r="EF58" s="5"/>
      <c r="EG58" s="5"/>
      <c r="EH58" s="5"/>
      <c r="EI58" s="5"/>
      <c r="EJ58" s="5"/>
      <c r="EK58" s="5"/>
      <c r="EL58" s="5"/>
      <c r="EM58" s="5"/>
      <c r="EN58" s="62"/>
      <c r="EO58" s="62"/>
      <c r="EP58" s="62"/>
      <c r="EQ58" s="62"/>
      <c r="ER58" s="62"/>
      <c r="ES58" s="62"/>
      <c r="ET58" s="62"/>
      <c r="EU58" s="62"/>
      <c r="EV58" s="62"/>
      <c r="EW58" s="62"/>
      <c r="EX58" s="62"/>
      <c r="EY58" s="62"/>
      <c r="EZ58" s="62"/>
      <c r="FA58" s="62"/>
      <c r="FB58" s="5"/>
      <c r="FC58" s="5"/>
      <c r="FD58" s="5"/>
      <c r="FE58" s="5"/>
      <c r="FF58" s="5"/>
      <c r="FG58" s="5"/>
      <c r="FH58" s="5"/>
      <c r="FI58" s="5"/>
      <c r="FJ58" s="5"/>
      <c r="FK58" s="5"/>
      <c r="FL58" s="5"/>
      <c r="FM58" s="5"/>
      <c r="FN58" s="5"/>
      <c r="FO58" s="5"/>
      <c r="FP58" s="62"/>
      <c r="FQ58" s="62"/>
      <c r="FR58" s="62"/>
      <c r="FS58" s="62"/>
      <c r="FT58" s="62"/>
      <c r="FU58" s="62"/>
      <c r="FV58" s="62"/>
      <c r="FW58" s="62"/>
      <c r="FX58" s="62"/>
      <c r="FY58" s="62"/>
      <c r="FZ58" s="62"/>
      <c r="GA58" s="62"/>
      <c r="GB58" s="62"/>
      <c r="GC58" s="62"/>
      <c r="GD58" s="5"/>
      <c r="GE58" s="5"/>
      <c r="GF58" s="5"/>
      <c r="GG58" s="5"/>
      <c r="GH58" s="5"/>
      <c r="GI58" s="5"/>
      <c r="GJ58" s="5"/>
      <c r="GK58" s="5"/>
      <c r="GL58" s="5"/>
      <c r="GM58" s="5"/>
      <c r="GN58" s="5"/>
      <c r="GO58" s="5"/>
      <c r="GP58" s="5"/>
      <c r="GQ58" s="5"/>
      <c r="GR58" s="62"/>
      <c r="GS58" s="62"/>
      <c r="GT58" s="62"/>
      <c r="GU58" s="62"/>
      <c r="GV58" s="62"/>
      <c r="GW58" s="62"/>
      <c r="GX58" s="62"/>
      <c r="GY58" s="62"/>
      <c r="GZ58" s="62"/>
      <c r="HA58" s="62"/>
      <c r="HB58" s="62"/>
      <c r="HC58" s="62"/>
      <c r="HD58" s="62"/>
      <c r="HE58" s="62"/>
      <c r="HF58" s="5"/>
      <c r="HG58" s="5"/>
      <c r="HH58" s="5"/>
      <c r="HI58" s="5"/>
      <c r="HJ58" s="5"/>
      <c r="HK58" s="5"/>
      <c r="HL58" s="5"/>
      <c r="HM58" s="5"/>
      <c r="HN58" s="5"/>
      <c r="HO58" s="5"/>
      <c r="HP58" s="5"/>
      <c r="HQ58" s="5"/>
      <c r="HR58" s="5"/>
      <c r="HS58" s="5"/>
      <c r="HT58" s="62"/>
      <c r="HU58" s="62"/>
      <c r="HV58" s="62"/>
      <c r="HW58" s="62"/>
      <c r="HX58" s="62"/>
      <c r="HY58" s="62"/>
      <c r="HZ58" s="62"/>
      <c r="IA58" s="62"/>
      <c r="IB58" s="62"/>
      <c r="IC58" s="62"/>
      <c r="ID58" s="62"/>
      <c r="IE58" s="62"/>
      <c r="IF58" s="62"/>
      <c r="IG58" s="62"/>
      <c r="IH58" s="5"/>
      <c r="II58" s="5"/>
      <c r="IJ58" s="5"/>
      <c r="IK58" s="5"/>
      <c r="IL58" s="5"/>
      <c r="IM58" s="5"/>
      <c r="IN58" s="5"/>
      <c r="IO58" s="5"/>
      <c r="IP58" s="5"/>
      <c r="IQ58" s="5"/>
      <c r="IR58" s="5"/>
      <c r="IS58" s="5"/>
      <c r="IT58" s="5"/>
      <c r="IU58" s="5"/>
      <c r="IV58" s="62"/>
      <c r="IW58" s="62"/>
      <c r="IX58" s="62"/>
      <c r="IY58" s="62"/>
      <c r="IZ58" s="62"/>
      <c r="JA58" s="62"/>
      <c r="JB58" s="62"/>
      <c r="JC58" s="62"/>
      <c r="JD58" s="62"/>
      <c r="JE58" s="62"/>
      <c r="JF58" s="62"/>
      <c r="JG58" s="62"/>
      <c r="JH58" s="62"/>
      <c r="JI58" s="62"/>
      <c r="JJ58" s="5"/>
      <c r="JK58" s="5"/>
      <c r="JL58" s="5"/>
      <c r="JM58" s="5"/>
      <c r="JN58" s="5"/>
      <c r="JO58" s="5"/>
      <c r="JP58" s="5"/>
      <c r="JQ58" s="5"/>
      <c r="JR58" s="5"/>
      <c r="JS58" s="5"/>
      <c r="JT58" s="5"/>
      <c r="JU58" s="5"/>
      <c r="JV58" s="5"/>
      <c r="JW58" s="5"/>
      <c r="JX58" s="62"/>
      <c r="JY58" s="62"/>
      <c r="JZ58" s="62"/>
      <c r="KA58" s="62"/>
      <c r="KB58" s="62"/>
      <c r="KC58" s="62"/>
      <c r="KD58" s="62"/>
      <c r="KE58" s="62"/>
      <c r="KF58" s="62"/>
      <c r="KG58" s="62"/>
      <c r="KH58" s="62"/>
      <c r="KI58" s="62"/>
      <c r="KJ58" s="62"/>
      <c r="KK58" s="62"/>
    </row>
    <row r="59" spans="1:297" x14ac:dyDescent="0.35">
      <c r="A59" s="131">
        <v>55</v>
      </c>
      <c r="B59" s="170">
        <f>'BVEM Scorecard'!B58</f>
        <v>0</v>
      </c>
      <c r="C59" s="170">
        <f>'BVEM Scorecard'!C58</f>
        <v>0</v>
      </c>
      <c r="D59" s="152">
        <v>77</v>
      </c>
      <c r="E59" s="72" t="str">
        <f>'BVEM Scorecard'!F58</f>
        <v>Wind</v>
      </c>
      <c r="F59" s="96">
        <f t="shared" si="17"/>
        <v>1</v>
      </c>
      <c r="G59" s="96">
        <f t="shared" si="18"/>
        <v>1</v>
      </c>
      <c r="H59" s="96">
        <f t="shared" si="19"/>
        <v>1.0000000000000002</v>
      </c>
      <c r="I59" s="96">
        <f t="shared" si="20"/>
        <v>1</v>
      </c>
      <c r="J59" s="62"/>
      <c r="K59" s="62">
        <v>1</v>
      </c>
      <c r="L59" s="62">
        <v>1</v>
      </c>
      <c r="M59" s="62">
        <v>1</v>
      </c>
      <c r="N59" s="62">
        <v>1</v>
      </c>
      <c r="O59" s="62">
        <v>1</v>
      </c>
      <c r="P59" s="62">
        <f t="shared" si="4"/>
        <v>5</v>
      </c>
      <c r="Q59" s="95">
        <f t="shared" si="21"/>
        <v>1</v>
      </c>
      <c r="R59" s="5">
        <v>1</v>
      </c>
      <c r="S59" s="5" t="str">
        <f>'Training Programs'!Y59</f>
        <v>Equipment
Operators</v>
      </c>
      <c r="T59" s="5">
        <v>24</v>
      </c>
      <c r="U59" s="5"/>
      <c r="V59" s="5">
        <v>1</v>
      </c>
      <c r="W59" s="5"/>
      <c r="X59" s="5">
        <v>1</v>
      </c>
      <c r="Y59" s="5"/>
      <c r="Z59" s="5">
        <v>1</v>
      </c>
      <c r="AA59" s="5">
        <v>1</v>
      </c>
      <c r="AB59" s="5">
        <v>1</v>
      </c>
      <c r="AC59" s="5">
        <f t="shared" si="22"/>
        <v>5</v>
      </c>
      <c r="AD59" s="5">
        <f t="shared" si="23"/>
        <v>9.4488188976377951E-2</v>
      </c>
      <c r="AE59" s="5">
        <f t="shared" ref="AE59:AE60" si="156">IFERROR((V$4*V59+X$4*X59+Z$4*Z59+AA$4*AA59+AB$4*AB59)*AD59,"")</f>
        <v>9.4488188976377951E-2</v>
      </c>
      <c r="AF59" s="62">
        <v>1</v>
      </c>
      <c r="AG59" s="62" t="str">
        <f>'Training Programs'!AO59</f>
        <v>Crane Operators</v>
      </c>
      <c r="AH59" s="62">
        <v>15</v>
      </c>
      <c r="AI59" s="62"/>
      <c r="AJ59" s="62">
        <v>1</v>
      </c>
      <c r="AK59" s="62"/>
      <c r="AL59" s="62">
        <v>1</v>
      </c>
      <c r="AM59" s="62"/>
      <c r="AN59" s="62">
        <v>1</v>
      </c>
      <c r="AO59" s="62">
        <v>1</v>
      </c>
      <c r="AP59" s="62">
        <v>1</v>
      </c>
      <c r="AQ59" s="62">
        <f t="shared" si="24"/>
        <v>5</v>
      </c>
      <c r="AR59" s="140">
        <f t="shared" ref="AR59:AR60" si="157">IFERROR(AH59/SUM($T59,$AH59,$AV59,$BJ59,$BX59,$CL59,$CZ59,$DN59,$EB59,$EP59,$FD59,$FR59,$GF59,$GT59,$HH59,$HV59,$IJ59,$IX59,$JL59,$JZ59),"")</f>
        <v>5.905511811023622E-2</v>
      </c>
      <c r="AS59" s="140">
        <f t="shared" ref="AS59:AS60" si="158">IFERROR((AJ$4*AJ59+AL$4*AL59+AN$4*AN59+AO$4*AO59+AP$4*AP59)*AR59,"")</f>
        <v>5.905511811023622E-2</v>
      </c>
      <c r="AT59" s="5">
        <v>1</v>
      </c>
      <c r="AU59" s="5" t="str">
        <f>'Training Programs'!BE59</f>
        <v>Turbine Installers</v>
      </c>
      <c r="AV59" s="5">
        <v>69</v>
      </c>
      <c r="AW59" s="5"/>
      <c r="AX59" s="5">
        <v>1</v>
      </c>
      <c r="AY59" s="5"/>
      <c r="AZ59" s="5">
        <v>1</v>
      </c>
      <c r="BA59" s="5"/>
      <c r="BB59" s="5">
        <v>1</v>
      </c>
      <c r="BC59" s="5">
        <v>1</v>
      </c>
      <c r="BD59" s="5">
        <v>1</v>
      </c>
      <c r="BE59" s="5">
        <f t="shared" si="26"/>
        <v>5</v>
      </c>
      <c r="BF59" s="5">
        <f t="shared" ref="BF59:BF60" si="159">IFERROR(AV59/SUM($T59,$AH59,$AV59,$BJ59,$BX59,$CL59,$CZ59,$DN59,$EB59,$EP59,$FD59,$FR59,$GF59,$GT59,$HH59,$HV59,$IJ59,$IX59,$JL59,$JZ59),"")</f>
        <v>0.27165354330708663</v>
      </c>
      <c r="BG59" s="5">
        <f t="shared" ref="BG59:BG60" si="160">IFERROR((AX$4*AX59+AZ$4*AZ59+BB$4*BB59+BC$4*BC59+BD$4*BD59)*BF59,"")</f>
        <v>0.27165354330708663</v>
      </c>
      <c r="BH59" s="62">
        <v>1</v>
      </c>
      <c r="BI59" s="62" t="str">
        <f>'Training Programs'!BU59</f>
        <v>Turbine Laborer</v>
      </c>
      <c r="BJ59" s="62">
        <v>69</v>
      </c>
      <c r="BK59" s="62"/>
      <c r="BL59" s="62">
        <v>1</v>
      </c>
      <c r="BM59" s="62"/>
      <c r="BN59" s="62">
        <v>1</v>
      </c>
      <c r="BO59" s="62"/>
      <c r="BP59" s="62">
        <v>1</v>
      </c>
      <c r="BQ59" s="62">
        <v>1</v>
      </c>
      <c r="BR59" s="62">
        <v>1</v>
      </c>
      <c r="BS59" s="62">
        <f t="shared" si="28"/>
        <v>5</v>
      </c>
      <c r="BT59" s="62">
        <f t="shared" ref="BT59:BT60" si="161">IFERROR(BJ59/SUM($T59,$AH59,$AV59,$BJ59,$BX59,$CL59,$CZ59,$DN59,$EB59,$EP59,$FD59,$FR59,$GF59,$GT59,$HH59,$HV59,$IJ59,$IX59,$JL59,$JZ59),"")</f>
        <v>0.27165354330708663</v>
      </c>
      <c r="BU59" s="62">
        <f t="shared" ref="BU59:BU60" si="162">IFERROR((BL$4*BL59+BN$4*BN59+BP$4*BP59+BQ$4*BQ59+BR$4*BR59)*BT59,"")</f>
        <v>0.27165354330708663</v>
      </c>
      <c r="BV59" s="5">
        <v>1</v>
      </c>
      <c r="BW59" s="5" t="str">
        <f>'Training Programs'!CK59</f>
        <v>Construction Managers</v>
      </c>
      <c r="BX59" s="5">
        <v>21</v>
      </c>
      <c r="BY59" s="5"/>
      <c r="BZ59" s="5">
        <v>1</v>
      </c>
      <c r="CA59" s="5"/>
      <c r="CB59" s="5">
        <v>1</v>
      </c>
      <c r="CC59" s="5"/>
      <c r="CD59" s="5">
        <v>1</v>
      </c>
      <c r="CE59" s="5">
        <v>1</v>
      </c>
      <c r="CF59" s="5">
        <v>1</v>
      </c>
      <c r="CG59" s="5">
        <f t="shared" ref="CG59:CG60" si="163">SUM(BZ59,CB59,CD59:CF59)</f>
        <v>5</v>
      </c>
      <c r="CH59" s="5">
        <f t="shared" ref="CH59:CH60" si="164">IFERROR(BX59/SUM($T59,$AH59,$AV59,$BJ59,$BX59,$CL59,$CZ59,$DN59,$EB59,$EP59,$FD59,$FR59,$GF59,$GT59,$HH59,$HV59,$IJ59,$IX59,$JL59,$JZ59),"")</f>
        <v>8.2677165354330714E-2</v>
      </c>
      <c r="CI59" s="5">
        <f t="shared" ref="CI59:CI60" si="165">IFERROR((BZ$4*BZ59+CB$4*CB59+CD$4*CD59+CE$4*CE59+CF$4*CF59)*CH59,"")</f>
        <v>8.2677165354330714E-2</v>
      </c>
      <c r="CJ59" s="62">
        <v>1</v>
      </c>
      <c r="CK59" s="62" t="str">
        <f>'Training Programs'!DA59</f>
        <v>Electricians</v>
      </c>
      <c r="CL59" s="62">
        <v>12</v>
      </c>
      <c r="CM59" s="62"/>
      <c r="CN59" s="62">
        <v>1</v>
      </c>
      <c r="CO59" s="62"/>
      <c r="CP59" s="62">
        <v>1</v>
      </c>
      <c r="CQ59" s="62"/>
      <c r="CR59" s="62">
        <v>1</v>
      </c>
      <c r="CS59" s="62">
        <v>1</v>
      </c>
      <c r="CT59" s="62">
        <v>1</v>
      </c>
      <c r="CU59" s="62">
        <f t="shared" ref="CU59:CU60" si="166">SUM(CN59,CP59,CR59:CT59)</f>
        <v>5</v>
      </c>
      <c r="CV59" s="62">
        <f t="shared" ref="CV59:CV60" si="167">IFERROR(CL59/SUM($T59,$AH59,$AV59,$BJ59,$BX59,$CL59,$CZ59,$DN59,$EB59,$EP59,$FD59,$FR59,$GF59,$GT59,$HH59,$HV59,$IJ59,$IX59,$JL59,$JZ59),"")</f>
        <v>4.7244094488188976E-2</v>
      </c>
      <c r="CW59" s="62">
        <f t="shared" ref="CW59:CW60" si="168">IFERROR((CN$4*CN59+CP$4*CP59+CR$4*CR59+CS$4*CS59+CT$4*CT59)*CV59,"")</f>
        <v>4.7244094488188976E-2</v>
      </c>
      <c r="CX59" s="5">
        <v>1</v>
      </c>
      <c r="CY59" s="5" t="str">
        <f>'Training Programs'!DQ59</f>
        <v>Apprentice</v>
      </c>
      <c r="CZ59" s="5">
        <v>14</v>
      </c>
      <c r="DA59" s="5"/>
      <c r="DB59" s="5">
        <v>1</v>
      </c>
      <c r="DC59" s="5"/>
      <c r="DD59" s="5">
        <v>1</v>
      </c>
      <c r="DE59" s="5"/>
      <c r="DF59" s="5">
        <v>1</v>
      </c>
      <c r="DG59" s="5">
        <v>1</v>
      </c>
      <c r="DH59" s="5">
        <v>1</v>
      </c>
      <c r="DI59" s="5">
        <f t="shared" ref="DI59:DI60" si="169">SUM(DB59,DD59,DF59:DH59)</f>
        <v>5</v>
      </c>
      <c r="DJ59" s="5">
        <f t="shared" ref="DJ59:DJ60" si="170">IFERROR(CZ59/SUM($T59,$AH59,$AV59,$BJ59,$BX59,$CL59,$CZ59,$DN59,$EB59,$EP59,$FD59,$FR59,$GF59,$GT59,$HH59,$HV59,$IJ59,$IX59,$JL59,$JZ59),"")</f>
        <v>5.5118110236220472E-2</v>
      </c>
      <c r="DK59" s="5">
        <f t="shared" ref="DK59:DK60" si="171">IFERROR((DB$4*DB59+DD$4*DD59+DF$4*DF59+DG$4*DG59+DH$4*DH59)*DJ59,"")</f>
        <v>5.5118110236220472E-2</v>
      </c>
      <c r="DL59" s="62">
        <v>1</v>
      </c>
      <c r="DM59" s="62" t="str">
        <f>'Training Programs'!EG59</f>
        <v>Foundation Laborer</v>
      </c>
      <c r="DN59" s="62">
        <v>9</v>
      </c>
      <c r="DO59" s="62"/>
      <c r="DP59" s="62">
        <v>1</v>
      </c>
      <c r="DQ59" s="62"/>
      <c r="DR59" s="62">
        <v>1</v>
      </c>
      <c r="DS59" s="62"/>
      <c r="DT59" s="62">
        <v>1</v>
      </c>
      <c r="DU59" s="62">
        <v>1</v>
      </c>
      <c r="DV59" s="62">
        <v>1</v>
      </c>
      <c r="DW59" s="62">
        <f t="shared" ref="DW59:DW60" si="172">SUM(DP59,DR59,DT59:DV59)</f>
        <v>5</v>
      </c>
      <c r="DX59" s="62">
        <f t="shared" ref="DX59:DX60" si="173">IFERROR(DN59/SUM($T59,$AH59,$AV59,$BJ59,$BX59,$CL59,$CZ59,$DN59,$EB59,$EP59,$FD59,$FR59,$GF59,$GT59,$HH59,$HV59,$IJ59,$IX59,$JL59,$JZ59),"")</f>
        <v>3.5433070866141732E-2</v>
      </c>
      <c r="DY59" s="62">
        <f t="shared" ref="DY59:DY60" si="174">IFERROR((DP$4*DP59+DR$4*DR59+DT$4*DT59+DU$4*DU59+DV$4*DV59)*DX59,"")</f>
        <v>3.5433070866141732E-2</v>
      </c>
      <c r="DZ59" s="5">
        <v>1</v>
      </c>
      <c r="EA59" s="5" t="str">
        <f>'Training Programs'!EW59</f>
        <v>Carpenters</v>
      </c>
      <c r="EB59" s="5">
        <v>9</v>
      </c>
      <c r="EC59" s="5"/>
      <c r="ED59" s="5">
        <v>1</v>
      </c>
      <c r="EE59" s="5"/>
      <c r="EF59" s="5">
        <v>1</v>
      </c>
      <c r="EG59" s="5"/>
      <c r="EH59" s="5">
        <v>1</v>
      </c>
      <c r="EI59" s="5">
        <v>1</v>
      </c>
      <c r="EJ59" s="5">
        <v>1</v>
      </c>
      <c r="EK59" s="5">
        <f t="shared" ref="EK59" si="175">SUM(ED59,EF59,EH59:EJ59)</f>
        <v>5</v>
      </c>
      <c r="EL59" s="5">
        <f t="shared" ref="EL59" si="176">IFERROR(EB59/SUM($T59,$AH59,$AV59,$BJ59,$BX59,$CL59,$CZ59,$DN59,$EB59,$EP59,$FD59,$FR59,$GF59,$GT59,$HH59,$HV59,$IJ59,$IX59,$JL59,$JZ59),"")</f>
        <v>3.5433070866141732E-2</v>
      </c>
      <c r="EM59" s="5">
        <f>IFERROR((ED$4*ED59+EF$4*EF59+EH$4*EH59+EI$4*EI59+EJ$4*EJ59)*EL59,"")</f>
        <v>3.5433070866141732E-2</v>
      </c>
      <c r="EN59" s="62">
        <v>1</v>
      </c>
      <c r="EO59" s="62" t="str">
        <f>'Training Programs'!FM59</f>
        <v>Wind Technician</v>
      </c>
      <c r="EP59" s="62">
        <v>12</v>
      </c>
      <c r="EQ59" s="62"/>
      <c r="ER59" s="62">
        <v>1</v>
      </c>
      <c r="ES59" s="62"/>
      <c r="ET59" s="62">
        <v>1</v>
      </c>
      <c r="EU59" s="62"/>
      <c r="EV59" s="62">
        <v>1</v>
      </c>
      <c r="EW59" s="62">
        <v>1</v>
      </c>
      <c r="EX59" s="62">
        <v>1</v>
      </c>
      <c r="EY59" s="62">
        <f t="shared" si="37"/>
        <v>5</v>
      </c>
      <c r="EZ59" s="140">
        <f t="shared" ref="EZ59:EZ60" si="177">IFERROR(EP59/SUM($T59,$AH59,$AV59,$BJ59,$BX59,$CL59,$CZ59,$DN59,$EB59,$EP59,$FD59,$FR59,$GF59,$GT59,$HH59,$HV59,$IJ59,$IX59,$JL59,$JZ59),"")</f>
        <v>4.7244094488188976E-2</v>
      </c>
      <c r="FA59" s="140">
        <f t="shared" ref="FA59:FA60" si="178">IFERROR((ER$4*ER59+ET$4*ET59+EV$4*EV59+EW$4*EW59+EX$4*EX59)*EZ59,"")</f>
        <v>4.7244094488188976E-2</v>
      </c>
      <c r="FB59" s="5"/>
      <c r="FC59" s="5"/>
      <c r="FD59" s="5"/>
      <c r="FE59" s="5"/>
      <c r="FF59" s="5"/>
      <c r="FG59" s="5"/>
      <c r="FH59" s="5"/>
      <c r="FI59" s="5"/>
      <c r="FJ59" s="5"/>
      <c r="FK59" s="5"/>
      <c r="FL59" s="5"/>
      <c r="FM59" s="5"/>
      <c r="FN59" s="5"/>
      <c r="FO59" s="5"/>
      <c r="FP59" s="62"/>
      <c r="FQ59" s="62"/>
      <c r="FR59" s="62"/>
      <c r="FS59" s="62"/>
      <c r="FT59" s="62"/>
      <c r="FU59" s="62"/>
      <c r="FV59" s="62"/>
      <c r="FW59" s="62"/>
      <c r="FX59" s="62"/>
      <c r="FY59" s="62"/>
      <c r="FZ59" s="62"/>
      <c r="GA59" s="62"/>
      <c r="GB59" s="62"/>
      <c r="GC59" s="62"/>
      <c r="GD59" s="5"/>
      <c r="GE59" s="5"/>
      <c r="GF59" s="5"/>
      <c r="GG59" s="5"/>
      <c r="GH59" s="5"/>
      <c r="GI59" s="5"/>
      <c r="GJ59" s="5"/>
      <c r="GK59" s="5"/>
      <c r="GL59" s="5"/>
      <c r="GM59" s="5"/>
      <c r="GN59" s="5"/>
      <c r="GO59" s="5"/>
      <c r="GP59" s="5"/>
      <c r="GQ59" s="5"/>
      <c r="GR59" s="62"/>
      <c r="GS59" s="62"/>
      <c r="GT59" s="62"/>
      <c r="GU59" s="62"/>
      <c r="GV59" s="62"/>
      <c r="GW59" s="62"/>
      <c r="GX59" s="62"/>
      <c r="GY59" s="62"/>
      <c r="GZ59" s="62"/>
      <c r="HA59" s="62"/>
      <c r="HB59" s="62"/>
      <c r="HC59" s="62"/>
      <c r="HD59" s="62"/>
      <c r="HE59" s="62"/>
      <c r="HF59" s="5"/>
      <c r="HG59" s="5"/>
      <c r="HH59" s="5"/>
      <c r="HI59" s="5"/>
      <c r="HJ59" s="5"/>
      <c r="HK59" s="5"/>
      <c r="HL59" s="5"/>
      <c r="HM59" s="5"/>
      <c r="HN59" s="5"/>
      <c r="HO59" s="5"/>
      <c r="HP59" s="5"/>
      <c r="HQ59" s="5"/>
      <c r="HR59" s="5"/>
      <c r="HS59" s="5"/>
      <c r="HT59" s="62"/>
      <c r="HU59" s="62"/>
      <c r="HV59" s="62"/>
      <c r="HW59" s="62"/>
      <c r="HX59" s="62"/>
      <c r="HY59" s="62"/>
      <c r="HZ59" s="62"/>
      <c r="IA59" s="62"/>
      <c r="IB59" s="62"/>
      <c r="IC59" s="62"/>
      <c r="ID59" s="62"/>
      <c r="IE59" s="62"/>
      <c r="IF59" s="62"/>
      <c r="IG59" s="62"/>
      <c r="IH59" s="5"/>
      <c r="II59" s="5"/>
      <c r="IJ59" s="5"/>
      <c r="IK59" s="5"/>
      <c r="IL59" s="5"/>
      <c r="IM59" s="5"/>
      <c r="IN59" s="5"/>
      <c r="IO59" s="5"/>
      <c r="IP59" s="5"/>
      <c r="IQ59" s="5"/>
      <c r="IR59" s="5"/>
      <c r="IS59" s="5"/>
      <c r="IT59" s="5"/>
      <c r="IU59" s="5"/>
      <c r="IV59" s="62"/>
      <c r="IW59" s="62"/>
      <c r="IX59" s="62"/>
      <c r="IY59" s="62"/>
      <c r="IZ59" s="62"/>
      <c r="JA59" s="62"/>
      <c r="JB59" s="62"/>
      <c r="JC59" s="62"/>
      <c r="JD59" s="62"/>
      <c r="JE59" s="62"/>
      <c r="JF59" s="62"/>
      <c r="JG59" s="62"/>
      <c r="JH59" s="62"/>
      <c r="JI59" s="62"/>
      <c r="JJ59" s="5"/>
      <c r="JK59" s="5"/>
      <c r="JL59" s="5"/>
      <c r="JM59" s="5"/>
      <c r="JN59" s="5"/>
      <c r="JO59" s="5"/>
      <c r="JP59" s="5"/>
      <c r="JQ59" s="5"/>
      <c r="JR59" s="5"/>
      <c r="JS59" s="5"/>
      <c r="JT59" s="5"/>
      <c r="JU59" s="5"/>
      <c r="JV59" s="5"/>
      <c r="JW59" s="5"/>
      <c r="JX59" s="62"/>
      <c r="JY59" s="62"/>
      <c r="JZ59" s="62"/>
      <c r="KA59" s="62"/>
      <c r="KB59" s="62"/>
      <c r="KC59" s="62"/>
      <c r="KD59" s="62"/>
      <c r="KE59" s="62"/>
      <c r="KF59" s="62"/>
      <c r="KG59" s="62"/>
      <c r="KH59" s="62"/>
      <c r="KI59" s="62"/>
      <c r="KJ59" s="62"/>
      <c r="KK59" s="62"/>
    </row>
    <row r="60" spans="1:297" x14ac:dyDescent="0.35">
      <c r="A60" s="131">
        <v>56</v>
      </c>
      <c r="B60" s="170">
        <f>'BVEM Scorecard'!B59</f>
        <v>0</v>
      </c>
      <c r="C60" s="170">
        <f>'BVEM Scorecard'!C59</f>
        <v>0</v>
      </c>
      <c r="D60" s="152">
        <v>78</v>
      </c>
      <c r="E60" s="72" t="str">
        <f>'BVEM Scorecard'!F59</f>
        <v>Wind</v>
      </c>
      <c r="F60" s="96">
        <f t="shared" si="17"/>
        <v>1</v>
      </c>
      <c r="G60" s="96">
        <f t="shared" si="18"/>
        <v>1</v>
      </c>
      <c r="H60" s="96">
        <f t="shared" si="19"/>
        <v>1.0000000000000002</v>
      </c>
      <c r="I60" s="96">
        <f t="shared" si="20"/>
        <v>1</v>
      </c>
      <c r="J60" s="62"/>
      <c r="K60" s="62">
        <v>1</v>
      </c>
      <c r="L60" s="62">
        <v>1</v>
      </c>
      <c r="M60" s="62">
        <v>1</v>
      </c>
      <c r="N60" s="62">
        <v>1</v>
      </c>
      <c r="O60" s="62">
        <v>1</v>
      </c>
      <c r="P60" s="62">
        <f t="shared" si="4"/>
        <v>5</v>
      </c>
      <c r="Q60" s="95">
        <f t="shared" si="21"/>
        <v>1</v>
      </c>
      <c r="R60" s="5">
        <v>1</v>
      </c>
      <c r="S60" s="5" t="str">
        <f>'Training Programs'!Y60</f>
        <v>Equipment
Operators</v>
      </c>
      <c r="T60" s="5">
        <v>24</v>
      </c>
      <c r="U60" s="5"/>
      <c r="V60" s="5">
        <v>1</v>
      </c>
      <c r="W60" s="5"/>
      <c r="X60" s="5">
        <v>1</v>
      </c>
      <c r="Y60" s="5"/>
      <c r="Z60" s="5">
        <v>1</v>
      </c>
      <c r="AA60" s="5">
        <v>1</v>
      </c>
      <c r="AB60" s="5">
        <v>1</v>
      </c>
      <c r="AC60" s="5">
        <f t="shared" si="22"/>
        <v>5</v>
      </c>
      <c r="AD60" s="5">
        <f t="shared" si="23"/>
        <v>9.4488188976377951E-2</v>
      </c>
      <c r="AE60" s="5">
        <f t="shared" si="156"/>
        <v>9.4488188976377951E-2</v>
      </c>
      <c r="AF60" s="62">
        <v>1</v>
      </c>
      <c r="AG60" s="62" t="str">
        <f>'Training Programs'!AO60</f>
        <v>Crane Operators</v>
      </c>
      <c r="AH60" s="62">
        <v>15</v>
      </c>
      <c r="AI60" s="62"/>
      <c r="AJ60" s="62">
        <v>1</v>
      </c>
      <c r="AK60" s="62"/>
      <c r="AL60" s="62">
        <v>1</v>
      </c>
      <c r="AM60" s="62"/>
      <c r="AN60" s="62">
        <v>1</v>
      </c>
      <c r="AO60" s="62">
        <v>1</v>
      </c>
      <c r="AP60" s="62">
        <v>1</v>
      </c>
      <c r="AQ60" s="62">
        <f t="shared" si="24"/>
        <v>5</v>
      </c>
      <c r="AR60" s="62">
        <f t="shared" si="157"/>
        <v>5.905511811023622E-2</v>
      </c>
      <c r="AS60" s="62">
        <f t="shared" si="158"/>
        <v>5.905511811023622E-2</v>
      </c>
      <c r="AT60" s="5">
        <v>1</v>
      </c>
      <c r="AU60" s="5" t="str">
        <f>'Training Programs'!BE60</f>
        <v>Turbine Installers</v>
      </c>
      <c r="AV60" s="5">
        <v>69</v>
      </c>
      <c r="AW60" s="5"/>
      <c r="AX60" s="5">
        <v>1</v>
      </c>
      <c r="AY60" s="5"/>
      <c r="AZ60" s="5">
        <v>1</v>
      </c>
      <c r="BA60" s="5"/>
      <c r="BB60" s="5">
        <v>1</v>
      </c>
      <c r="BC60" s="5">
        <v>1</v>
      </c>
      <c r="BD60" s="5">
        <v>1</v>
      </c>
      <c r="BE60" s="5">
        <f t="shared" si="26"/>
        <v>5</v>
      </c>
      <c r="BF60" s="5">
        <f t="shared" si="159"/>
        <v>0.27165354330708663</v>
      </c>
      <c r="BG60" s="5">
        <f t="shared" si="160"/>
        <v>0.27165354330708663</v>
      </c>
      <c r="BH60" s="62">
        <v>1</v>
      </c>
      <c r="BI60" s="62" t="str">
        <f>'Training Programs'!BU60</f>
        <v>Turbine Laborer</v>
      </c>
      <c r="BJ60" s="62">
        <v>69</v>
      </c>
      <c r="BK60" s="62"/>
      <c r="BL60" s="62">
        <v>1</v>
      </c>
      <c r="BM60" s="62"/>
      <c r="BN60" s="62">
        <v>1</v>
      </c>
      <c r="BO60" s="62"/>
      <c r="BP60" s="62">
        <v>1</v>
      </c>
      <c r="BQ60" s="62">
        <v>1</v>
      </c>
      <c r="BR60" s="62">
        <v>1</v>
      </c>
      <c r="BS60" s="62">
        <f t="shared" si="28"/>
        <v>5</v>
      </c>
      <c r="BT60" s="62">
        <f t="shared" si="161"/>
        <v>0.27165354330708663</v>
      </c>
      <c r="BU60" s="62">
        <f t="shared" si="162"/>
        <v>0.27165354330708663</v>
      </c>
      <c r="BV60" s="5">
        <v>1</v>
      </c>
      <c r="BW60" s="5" t="str">
        <f>'Training Programs'!CK60</f>
        <v>Construction Managers</v>
      </c>
      <c r="BX60" s="5">
        <v>21</v>
      </c>
      <c r="BY60" s="5"/>
      <c r="BZ60" s="5">
        <v>1</v>
      </c>
      <c r="CA60" s="5"/>
      <c r="CB60" s="5">
        <v>1</v>
      </c>
      <c r="CC60" s="5"/>
      <c r="CD60" s="5">
        <v>1</v>
      </c>
      <c r="CE60" s="5">
        <v>1</v>
      </c>
      <c r="CF60" s="5">
        <v>1</v>
      </c>
      <c r="CG60" s="5">
        <f t="shared" si="163"/>
        <v>5</v>
      </c>
      <c r="CH60" s="5">
        <f t="shared" si="164"/>
        <v>8.2677165354330714E-2</v>
      </c>
      <c r="CI60" s="5">
        <f t="shared" si="165"/>
        <v>8.2677165354330714E-2</v>
      </c>
      <c r="CJ60" s="62">
        <v>1</v>
      </c>
      <c r="CK60" s="62" t="str">
        <f>'Training Programs'!DA60</f>
        <v>Electricians</v>
      </c>
      <c r="CL60" s="62">
        <v>12</v>
      </c>
      <c r="CM60" s="62"/>
      <c r="CN60" s="62">
        <v>1</v>
      </c>
      <c r="CO60" s="62"/>
      <c r="CP60" s="62">
        <v>1</v>
      </c>
      <c r="CQ60" s="62"/>
      <c r="CR60" s="62">
        <v>1</v>
      </c>
      <c r="CS60" s="62">
        <v>1</v>
      </c>
      <c r="CT60" s="62">
        <v>1</v>
      </c>
      <c r="CU60" s="62">
        <f t="shared" si="166"/>
        <v>5</v>
      </c>
      <c r="CV60" s="62">
        <f t="shared" si="167"/>
        <v>4.7244094488188976E-2</v>
      </c>
      <c r="CW60" s="62">
        <f t="shared" si="168"/>
        <v>4.7244094488188976E-2</v>
      </c>
      <c r="CX60" s="5">
        <v>1</v>
      </c>
      <c r="CY60" s="5" t="str">
        <f>'Training Programs'!DQ60</f>
        <v>Apprentice</v>
      </c>
      <c r="CZ60" s="5">
        <v>14</v>
      </c>
      <c r="DA60" s="5"/>
      <c r="DB60" s="5">
        <v>1</v>
      </c>
      <c r="DC60" s="5"/>
      <c r="DD60" s="5">
        <v>1</v>
      </c>
      <c r="DE60" s="5"/>
      <c r="DF60" s="5">
        <v>1</v>
      </c>
      <c r="DG60" s="5">
        <v>1</v>
      </c>
      <c r="DH60" s="5">
        <v>1</v>
      </c>
      <c r="DI60" s="5">
        <f t="shared" si="169"/>
        <v>5</v>
      </c>
      <c r="DJ60" s="5">
        <f t="shared" si="170"/>
        <v>5.5118110236220472E-2</v>
      </c>
      <c r="DK60" s="5">
        <f t="shared" si="171"/>
        <v>5.5118110236220472E-2</v>
      </c>
      <c r="DL60" s="62">
        <v>1</v>
      </c>
      <c r="DM60" s="62" t="str">
        <f>'Training Programs'!EG60</f>
        <v>Foundation Laborer</v>
      </c>
      <c r="DN60" s="62">
        <v>9</v>
      </c>
      <c r="DO60" s="62"/>
      <c r="DP60" s="62">
        <v>1</v>
      </c>
      <c r="DQ60" s="62"/>
      <c r="DR60" s="62">
        <v>1</v>
      </c>
      <c r="DS60" s="62"/>
      <c r="DT60" s="62">
        <v>1</v>
      </c>
      <c r="DU60" s="62">
        <v>1</v>
      </c>
      <c r="DV60" s="62">
        <v>1</v>
      </c>
      <c r="DW60" s="62">
        <f t="shared" si="172"/>
        <v>5</v>
      </c>
      <c r="DX60" s="62">
        <f t="shared" si="173"/>
        <v>3.5433070866141732E-2</v>
      </c>
      <c r="DY60" s="62">
        <f t="shared" si="174"/>
        <v>3.5433070866141732E-2</v>
      </c>
      <c r="DZ60" s="5">
        <v>1</v>
      </c>
      <c r="EA60" s="5" t="str">
        <f>'Training Programs'!EW60</f>
        <v>Carpenters</v>
      </c>
      <c r="EB60" s="5">
        <v>9</v>
      </c>
      <c r="EC60" s="5"/>
      <c r="ED60" s="5">
        <v>1</v>
      </c>
      <c r="EE60" s="5"/>
      <c r="EF60" s="5">
        <v>1</v>
      </c>
      <c r="EG60" s="5"/>
      <c r="EH60" s="5">
        <v>1</v>
      </c>
      <c r="EI60" s="5">
        <v>1</v>
      </c>
      <c r="EJ60" s="5">
        <v>1</v>
      </c>
      <c r="EK60" s="5">
        <f t="shared" si="109"/>
        <v>5</v>
      </c>
      <c r="EL60" s="5">
        <f t="shared" si="110"/>
        <v>3.5433070866141732E-2</v>
      </c>
      <c r="EM60" s="5">
        <f>IFERROR((ED$4*ED60+EF$4*EF60+EH$4*EH60+EI$4*EI60+EJ$4*EJ60)*EL60,"")</f>
        <v>3.5433070866141732E-2</v>
      </c>
      <c r="EN60" s="62">
        <v>1</v>
      </c>
      <c r="EO60" s="62" t="str">
        <f>'Training Programs'!FM60</f>
        <v>Wind Technician</v>
      </c>
      <c r="EP60" s="62">
        <v>12</v>
      </c>
      <c r="EQ60" s="62"/>
      <c r="ER60" s="62">
        <v>1</v>
      </c>
      <c r="ES60" s="62"/>
      <c r="ET60" s="62">
        <v>1</v>
      </c>
      <c r="EU60" s="62"/>
      <c r="EV60" s="62">
        <v>1</v>
      </c>
      <c r="EW60" s="62">
        <v>1</v>
      </c>
      <c r="EX60" s="62">
        <v>1</v>
      </c>
      <c r="EY60" s="62">
        <f t="shared" si="37"/>
        <v>5</v>
      </c>
      <c r="EZ60" s="62">
        <f t="shared" si="177"/>
        <v>4.7244094488188976E-2</v>
      </c>
      <c r="FA60" s="62">
        <f t="shared" si="178"/>
        <v>4.7244094488188976E-2</v>
      </c>
      <c r="FB60" s="5"/>
      <c r="FC60" s="5"/>
      <c r="FD60" s="5"/>
      <c r="FE60" s="5"/>
      <c r="FF60" s="5"/>
      <c r="FG60" s="5"/>
      <c r="FH60" s="5"/>
      <c r="FI60" s="5"/>
      <c r="FJ60" s="5"/>
      <c r="FK60" s="5"/>
      <c r="FL60" s="5"/>
      <c r="FM60" s="5"/>
      <c r="FN60" s="5"/>
      <c r="FO60" s="5"/>
      <c r="FP60" s="62"/>
      <c r="FQ60" s="62"/>
      <c r="FR60" s="62"/>
      <c r="FS60" s="62"/>
      <c r="FT60" s="62"/>
      <c r="FU60" s="62"/>
      <c r="FV60" s="62"/>
      <c r="FW60" s="62"/>
      <c r="FX60" s="62"/>
      <c r="FY60" s="62"/>
      <c r="FZ60" s="62"/>
      <c r="GA60" s="62"/>
      <c r="GB60" s="62"/>
      <c r="GC60" s="62"/>
      <c r="GD60" s="5"/>
      <c r="GE60" s="5"/>
      <c r="GF60" s="5"/>
      <c r="GG60" s="5"/>
      <c r="GH60" s="5"/>
      <c r="GI60" s="5"/>
      <c r="GJ60" s="5"/>
      <c r="GK60" s="5"/>
      <c r="GL60" s="5"/>
      <c r="GM60" s="5"/>
      <c r="GN60" s="5"/>
      <c r="GO60" s="5"/>
      <c r="GP60" s="5"/>
      <c r="GQ60" s="5"/>
      <c r="GR60" s="62"/>
      <c r="GS60" s="62"/>
      <c r="GT60" s="62"/>
      <c r="GU60" s="62"/>
      <c r="GV60" s="62"/>
      <c r="GW60" s="62"/>
      <c r="GX60" s="62"/>
      <c r="GY60" s="62"/>
      <c r="GZ60" s="62"/>
      <c r="HA60" s="62"/>
      <c r="HB60" s="62"/>
      <c r="HC60" s="62"/>
      <c r="HD60" s="62"/>
      <c r="HE60" s="62"/>
      <c r="HF60" s="5"/>
      <c r="HG60" s="5"/>
      <c r="HH60" s="5"/>
      <c r="HI60" s="5"/>
      <c r="HJ60" s="5"/>
      <c r="HK60" s="5"/>
      <c r="HL60" s="5"/>
      <c r="HM60" s="5"/>
      <c r="HN60" s="5"/>
      <c r="HO60" s="5"/>
      <c r="HP60" s="5"/>
      <c r="HQ60" s="5"/>
      <c r="HR60" s="5"/>
      <c r="HS60" s="5"/>
      <c r="HT60" s="62"/>
      <c r="HU60" s="62"/>
      <c r="HV60" s="62"/>
      <c r="HW60" s="62"/>
      <c r="HX60" s="62"/>
      <c r="HY60" s="62"/>
      <c r="HZ60" s="62"/>
      <c r="IA60" s="62"/>
      <c r="IB60" s="62"/>
      <c r="IC60" s="62"/>
      <c r="ID60" s="62"/>
      <c r="IE60" s="62"/>
      <c r="IF60" s="62"/>
      <c r="IG60" s="62"/>
      <c r="IH60" s="5"/>
      <c r="II60" s="5"/>
      <c r="IJ60" s="5"/>
      <c r="IK60" s="5"/>
      <c r="IL60" s="5"/>
      <c r="IM60" s="5"/>
      <c r="IN60" s="5"/>
      <c r="IO60" s="5"/>
      <c r="IP60" s="5"/>
      <c r="IQ60" s="5"/>
      <c r="IR60" s="5"/>
      <c r="IS60" s="5"/>
      <c r="IT60" s="5"/>
      <c r="IU60" s="5"/>
      <c r="IV60" s="62"/>
      <c r="IW60" s="62"/>
      <c r="IX60" s="62"/>
      <c r="IY60" s="62"/>
      <c r="IZ60" s="62"/>
      <c r="JA60" s="62"/>
      <c r="JB60" s="62"/>
      <c r="JC60" s="62"/>
      <c r="JD60" s="62"/>
      <c r="JE60" s="62"/>
      <c r="JF60" s="62"/>
      <c r="JG60" s="62"/>
      <c r="JH60" s="62"/>
      <c r="JI60" s="62"/>
      <c r="JJ60" s="5"/>
      <c r="JK60" s="5"/>
      <c r="JL60" s="5"/>
      <c r="JM60" s="5"/>
      <c r="JN60" s="5"/>
      <c r="JO60" s="5"/>
      <c r="JP60" s="5"/>
      <c r="JQ60" s="5"/>
      <c r="JR60" s="5"/>
      <c r="JS60" s="5"/>
      <c r="JT60" s="5"/>
      <c r="JU60" s="5"/>
      <c r="JV60" s="5"/>
      <c r="JW60" s="5"/>
      <c r="JX60" s="62"/>
      <c r="JY60" s="62"/>
      <c r="JZ60" s="62"/>
      <c r="KA60" s="62"/>
      <c r="KB60" s="62"/>
      <c r="KC60" s="62"/>
      <c r="KD60" s="62"/>
      <c r="KE60" s="62"/>
      <c r="KF60" s="62"/>
      <c r="KG60" s="62"/>
      <c r="KH60" s="62"/>
      <c r="KI60" s="62"/>
      <c r="KJ60" s="62"/>
      <c r="KK60" s="62"/>
    </row>
    <row r="61" spans="1:297" x14ac:dyDescent="0.35">
      <c r="A61" s="131">
        <v>57</v>
      </c>
      <c r="B61" s="170">
        <f>'BVEM Scorecard'!B60</f>
        <v>0</v>
      </c>
      <c r="C61" s="170">
        <f>'BVEM Scorecard'!C60</f>
        <v>0</v>
      </c>
      <c r="D61" s="152">
        <v>25</v>
      </c>
      <c r="E61" s="72" t="str">
        <f>'BVEM Scorecard'!F60</f>
        <v>Wind</v>
      </c>
      <c r="F61" s="96"/>
      <c r="G61" s="96"/>
      <c r="H61" s="96"/>
      <c r="I61" s="96"/>
      <c r="J61" s="62"/>
      <c r="K61" s="62"/>
      <c r="L61" s="62"/>
      <c r="M61" s="62"/>
      <c r="N61" s="62"/>
      <c r="O61" s="62"/>
      <c r="P61" s="62"/>
      <c r="Q61" s="95"/>
      <c r="R61" s="5"/>
      <c r="S61" s="5"/>
      <c r="T61" s="5"/>
      <c r="U61" s="5"/>
      <c r="V61" s="5"/>
      <c r="W61" s="5"/>
      <c r="X61" s="5"/>
      <c r="Y61" s="5"/>
      <c r="Z61" s="5"/>
      <c r="AA61" s="5"/>
      <c r="AB61" s="5"/>
      <c r="AC61" s="5"/>
      <c r="AD61" s="5"/>
      <c r="AE61" s="5"/>
      <c r="AF61" s="62"/>
      <c r="AG61" s="62"/>
      <c r="AH61" s="62"/>
      <c r="AI61" s="62"/>
      <c r="AJ61" s="62"/>
      <c r="AK61" s="62"/>
      <c r="AL61" s="62"/>
      <c r="AM61" s="62"/>
      <c r="AN61" s="62"/>
      <c r="AO61" s="62"/>
      <c r="AP61" s="62"/>
      <c r="AQ61" s="62"/>
      <c r="AR61" s="140"/>
      <c r="AS61" s="140"/>
      <c r="AT61" s="5"/>
      <c r="AU61" s="5"/>
      <c r="AV61" s="5"/>
      <c r="AW61" s="5"/>
      <c r="AX61" s="5"/>
      <c r="AY61" s="5"/>
      <c r="AZ61" s="5"/>
      <c r="BA61" s="5"/>
      <c r="BB61" s="5"/>
      <c r="BC61" s="5"/>
      <c r="BD61" s="5"/>
      <c r="BE61" s="5"/>
      <c r="BF61" s="5"/>
      <c r="BG61" s="5"/>
      <c r="BH61" s="62"/>
      <c r="BI61" s="62"/>
      <c r="BJ61" s="62"/>
      <c r="BK61" s="62"/>
      <c r="BL61" s="62"/>
      <c r="BM61" s="62"/>
      <c r="BN61" s="62"/>
      <c r="BO61" s="62"/>
      <c r="BP61" s="62"/>
      <c r="BQ61" s="62"/>
      <c r="BR61" s="62"/>
      <c r="BS61" s="62"/>
      <c r="BT61" s="62"/>
      <c r="BU61" s="62"/>
      <c r="BV61" s="5"/>
      <c r="BW61" s="5"/>
      <c r="BX61" s="5"/>
      <c r="BY61" s="5"/>
      <c r="BZ61" s="5"/>
      <c r="CA61" s="5"/>
      <c r="CB61" s="5"/>
      <c r="CC61" s="5"/>
      <c r="CD61" s="5"/>
      <c r="CE61" s="5"/>
      <c r="CF61" s="5"/>
      <c r="CG61" s="5"/>
      <c r="CH61" s="5"/>
      <c r="CI61" s="5"/>
      <c r="CJ61" s="62"/>
      <c r="CK61" s="62"/>
      <c r="CL61" s="62"/>
      <c r="CM61" s="62"/>
      <c r="CN61" s="62"/>
      <c r="CO61" s="62"/>
      <c r="CP61" s="62"/>
      <c r="CQ61" s="62"/>
      <c r="CR61" s="62"/>
      <c r="CS61" s="62"/>
      <c r="CT61" s="62"/>
      <c r="CU61" s="62"/>
      <c r="CV61" s="62"/>
      <c r="CW61" s="62"/>
      <c r="CX61" s="5"/>
      <c r="CY61" s="5"/>
      <c r="CZ61" s="5"/>
      <c r="DA61" s="5"/>
      <c r="DB61" s="5"/>
      <c r="DC61" s="5"/>
      <c r="DD61" s="5"/>
      <c r="DE61" s="5"/>
      <c r="DF61" s="5"/>
      <c r="DG61" s="5"/>
      <c r="DH61" s="5"/>
      <c r="DI61" s="5"/>
      <c r="DJ61" s="5"/>
      <c r="DK61" s="5"/>
      <c r="DL61" s="62"/>
      <c r="DM61" s="62"/>
      <c r="DN61" s="62"/>
      <c r="DO61" s="62"/>
      <c r="DP61" s="62"/>
      <c r="DQ61" s="62"/>
      <c r="DR61" s="62"/>
      <c r="DS61" s="62"/>
      <c r="DT61" s="62"/>
      <c r="DU61" s="62"/>
      <c r="DV61" s="62"/>
      <c r="DW61" s="62"/>
      <c r="DX61" s="62"/>
      <c r="DY61" s="62"/>
      <c r="DZ61" s="5"/>
      <c r="EA61" s="5"/>
      <c r="EB61" s="5"/>
      <c r="EC61" s="5"/>
      <c r="ED61" s="5"/>
      <c r="EE61" s="5"/>
      <c r="EF61" s="5"/>
      <c r="EG61" s="5"/>
      <c r="EH61" s="5"/>
      <c r="EI61" s="5"/>
      <c r="EJ61" s="5"/>
      <c r="EK61" s="5"/>
      <c r="EL61" s="5"/>
      <c r="EM61" s="5"/>
      <c r="EN61" s="62"/>
      <c r="EO61" s="62"/>
      <c r="EP61" s="62"/>
      <c r="EQ61" s="62"/>
      <c r="ER61" s="62"/>
      <c r="ES61" s="62"/>
      <c r="ET61" s="62"/>
      <c r="EU61" s="62"/>
      <c r="EV61" s="62"/>
      <c r="EW61" s="62"/>
      <c r="EX61" s="62"/>
      <c r="EY61" s="62"/>
      <c r="EZ61" s="140"/>
      <c r="FA61" s="140"/>
      <c r="FB61" s="5"/>
      <c r="FC61" s="5"/>
      <c r="FD61" s="5"/>
      <c r="FE61" s="5"/>
      <c r="FF61" s="5"/>
      <c r="FG61" s="5"/>
      <c r="FH61" s="5"/>
      <c r="FI61" s="5"/>
      <c r="FJ61" s="5"/>
      <c r="FK61" s="5"/>
      <c r="FL61" s="5"/>
      <c r="FM61" s="5"/>
      <c r="FN61" s="5"/>
      <c r="FO61" s="5"/>
      <c r="FP61" s="62"/>
      <c r="FQ61" s="62"/>
      <c r="FR61" s="62"/>
      <c r="FS61" s="62"/>
      <c r="FT61" s="62"/>
      <c r="FU61" s="62"/>
      <c r="FV61" s="62"/>
      <c r="FW61" s="62"/>
      <c r="FX61" s="62"/>
      <c r="FY61" s="62"/>
      <c r="FZ61" s="62"/>
      <c r="GA61" s="62"/>
      <c r="GB61" s="62"/>
      <c r="GC61" s="62"/>
      <c r="GD61" s="5"/>
      <c r="GE61" s="5"/>
      <c r="GF61" s="5"/>
      <c r="GG61" s="5"/>
      <c r="GH61" s="5"/>
      <c r="GI61" s="5"/>
      <c r="GJ61" s="5"/>
      <c r="GK61" s="5"/>
      <c r="GL61" s="5"/>
      <c r="GM61" s="5"/>
      <c r="GN61" s="5"/>
      <c r="GO61" s="5"/>
      <c r="GP61" s="5"/>
      <c r="GQ61" s="5"/>
      <c r="GR61" s="62"/>
      <c r="GS61" s="62"/>
      <c r="GT61" s="62"/>
      <c r="GU61" s="62"/>
      <c r="GV61" s="62"/>
      <c r="GW61" s="62"/>
      <c r="GX61" s="62"/>
      <c r="GY61" s="62"/>
      <c r="GZ61" s="62"/>
      <c r="HA61" s="62"/>
      <c r="HB61" s="62"/>
      <c r="HC61" s="62"/>
      <c r="HD61" s="62"/>
      <c r="HE61" s="62"/>
      <c r="HF61" s="5"/>
      <c r="HG61" s="5"/>
      <c r="HH61" s="5"/>
      <c r="HI61" s="5"/>
      <c r="HJ61" s="5"/>
      <c r="HK61" s="5"/>
      <c r="HL61" s="5"/>
      <c r="HM61" s="5"/>
      <c r="HN61" s="5"/>
      <c r="HO61" s="5"/>
      <c r="HP61" s="5"/>
      <c r="HQ61" s="5"/>
      <c r="HR61" s="5"/>
      <c r="HS61" s="5"/>
      <c r="HT61" s="62"/>
      <c r="HU61" s="62"/>
      <c r="HV61" s="62"/>
      <c r="HW61" s="62"/>
      <c r="HX61" s="62"/>
      <c r="HY61" s="62"/>
      <c r="HZ61" s="62"/>
      <c r="IA61" s="62"/>
      <c r="IB61" s="62"/>
      <c r="IC61" s="62"/>
      <c r="ID61" s="62"/>
      <c r="IE61" s="62"/>
      <c r="IF61" s="62"/>
      <c r="IG61" s="62"/>
      <c r="IH61" s="5"/>
      <c r="II61" s="5"/>
      <c r="IJ61" s="5"/>
      <c r="IK61" s="5"/>
      <c r="IL61" s="5"/>
      <c r="IM61" s="5"/>
      <c r="IN61" s="5"/>
      <c r="IO61" s="5"/>
      <c r="IP61" s="5"/>
      <c r="IQ61" s="5"/>
      <c r="IR61" s="5"/>
      <c r="IS61" s="5"/>
      <c r="IT61" s="5"/>
      <c r="IU61" s="5"/>
      <c r="IV61" s="62"/>
      <c r="IW61" s="62"/>
      <c r="IX61" s="62"/>
      <c r="IY61" s="62"/>
      <c r="IZ61" s="62"/>
      <c r="JA61" s="62"/>
      <c r="JB61" s="62"/>
      <c r="JC61" s="62"/>
      <c r="JD61" s="62"/>
      <c r="JE61" s="62"/>
      <c r="JF61" s="62"/>
      <c r="JG61" s="62"/>
      <c r="JH61" s="62"/>
      <c r="JI61" s="62"/>
      <c r="JJ61" s="5"/>
      <c r="JK61" s="5"/>
      <c r="JL61" s="5"/>
      <c r="JM61" s="5"/>
      <c r="JN61" s="5"/>
      <c r="JO61" s="5"/>
      <c r="JP61" s="5"/>
      <c r="JQ61" s="5"/>
      <c r="JR61" s="5"/>
      <c r="JS61" s="5"/>
      <c r="JT61" s="5"/>
      <c r="JU61" s="5"/>
      <c r="JV61" s="5"/>
      <c r="JW61" s="5"/>
      <c r="JX61" s="62"/>
      <c r="JY61" s="62"/>
      <c r="JZ61" s="62"/>
      <c r="KA61" s="62"/>
      <c r="KB61" s="62"/>
      <c r="KC61" s="62"/>
      <c r="KD61" s="62"/>
      <c r="KE61" s="62"/>
      <c r="KF61" s="62"/>
      <c r="KG61" s="62"/>
      <c r="KH61" s="62"/>
      <c r="KI61" s="62"/>
      <c r="KJ61" s="62"/>
      <c r="KK61" s="62"/>
    </row>
    <row r="62" spans="1:297" x14ac:dyDescent="0.35">
      <c r="A62" s="131">
        <v>58</v>
      </c>
      <c r="B62" s="170">
        <f>'BVEM Scorecard'!B61</f>
        <v>0</v>
      </c>
      <c r="C62" s="170">
        <f>'BVEM Scorecard'!C61</f>
        <v>0</v>
      </c>
      <c r="D62" s="152">
        <v>56</v>
      </c>
      <c r="E62" s="72" t="str">
        <f>'BVEM Scorecard'!F61</f>
        <v>Wind</v>
      </c>
      <c r="F62" s="96"/>
      <c r="G62" s="96"/>
      <c r="H62" s="96"/>
      <c r="I62" s="96"/>
      <c r="J62" s="62"/>
      <c r="K62" s="62"/>
      <c r="L62" s="62"/>
      <c r="M62" s="62"/>
      <c r="N62" s="62"/>
      <c r="O62" s="62"/>
      <c r="P62" s="62"/>
      <c r="Q62" s="95"/>
      <c r="R62" s="5"/>
      <c r="S62" s="5"/>
      <c r="T62" s="5"/>
      <c r="U62" s="5"/>
      <c r="V62" s="5"/>
      <c r="W62" s="5"/>
      <c r="X62" s="5"/>
      <c r="Y62" s="5"/>
      <c r="Z62" s="5"/>
      <c r="AA62" s="5"/>
      <c r="AB62" s="5"/>
      <c r="AC62" s="5"/>
      <c r="AD62" s="5"/>
      <c r="AE62" s="5"/>
      <c r="AF62" s="62"/>
      <c r="AG62" s="62"/>
      <c r="AH62" s="62"/>
      <c r="AI62" s="62"/>
      <c r="AJ62" s="62"/>
      <c r="AK62" s="62"/>
      <c r="AL62" s="62"/>
      <c r="AM62" s="62"/>
      <c r="AN62" s="62"/>
      <c r="AO62" s="62"/>
      <c r="AP62" s="62"/>
      <c r="AQ62" s="62"/>
      <c r="AR62" s="62"/>
      <c r="AS62" s="62"/>
      <c r="AT62" s="5"/>
      <c r="AU62" s="5"/>
      <c r="AV62" s="5"/>
      <c r="AW62" s="5"/>
      <c r="AX62" s="5"/>
      <c r="AY62" s="5"/>
      <c r="AZ62" s="5"/>
      <c r="BA62" s="5"/>
      <c r="BB62" s="5"/>
      <c r="BC62" s="5"/>
      <c r="BD62" s="5"/>
      <c r="BE62" s="5"/>
      <c r="BF62" s="5"/>
      <c r="BG62" s="5"/>
      <c r="BH62" s="62"/>
      <c r="BI62" s="62"/>
      <c r="BJ62" s="62"/>
      <c r="BK62" s="62"/>
      <c r="BL62" s="62"/>
      <c r="BM62" s="62"/>
      <c r="BN62" s="62"/>
      <c r="BO62" s="62"/>
      <c r="BP62" s="62"/>
      <c r="BQ62" s="62"/>
      <c r="BR62" s="62"/>
      <c r="BS62" s="62"/>
      <c r="BT62" s="62"/>
      <c r="BU62" s="62"/>
      <c r="BV62" s="5"/>
      <c r="BW62" s="5"/>
      <c r="BX62" s="5"/>
      <c r="BY62" s="5"/>
      <c r="BZ62" s="5"/>
      <c r="CA62" s="5"/>
      <c r="CB62" s="5"/>
      <c r="CC62" s="5"/>
      <c r="CD62" s="5"/>
      <c r="CE62" s="5"/>
      <c r="CF62" s="5"/>
      <c r="CG62" s="5"/>
      <c r="CH62" s="5"/>
      <c r="CI62" s="5"/>
      <c r="CJ62" s="62"/>
      <c r="CK62" s="62"/>
      <c r="CL62" s="62"/>
      <c r="CM62" s="62"/>
      <c r="CN62" s="62"/>
      <c r="CO62" s="62"/>
      <c r="CP62" s="62"/>
      <c r="CQ62" s="62"/>
      <c r="CR62" s="62"/>
      <c r="CS62" s="62"/>
      <c r="CT62" s="62"/>
      <c r="CU62" s="62"/>
      <c r="CV62" s="62"/>
      <c r="CW62" s="62"/>
      <c r="CX62" s="5"/>
      <c r="CY62" s="5"/>
      <c r="CZ62" s="5"/>
      <c r="DA62" s="5"/>
      <c r="DB62" s="5"/>
      <c r="DC62" s="5"/>
      <c r="DD62" s="5"/>
      <c r="DE62" s="5"/>
      <c r="DF62" s="5"/>
      <c r="DG62" s="5"/>
      <c r="DH62" s="5"/>
      <c r="DI62" s="5"/>
      <c r="DJ62" s="5"/>
      <c r="DK62" s="5"/>
      <c r="DL62" s="62"/>
      <c r="DM62" s="62"/>
      <c r="DN62" s="62"/>
      <c r="DO62" s="62"/>
      <c r="DP62" s="62"/>
      <c r="DQ62" s="62"/>
      <c r="DR62" s="62"/>
      <c r="DS62" s="62"/>
      <c r="DT62" s="62"/>
      <c r="DU62" s="62"/>
      <c r="DV62" s="62"/>
      <c r="DW62" s="62"/>
      <c r="DX62" s="62"/>
      <c r="DY62" s="62"/>
      <c r="DZ62" s="5"/>
      <c r="EA62" s="5"/>
      <c r="EB62" s="5"/>
      <c r="EC62" s="5"/>
      <c r="ED62" s="5"/>
      <c r="EE62" s="5"/>
      <c r="EF62" s="5"/>
      <c r="EG62" s="5"/>
      <c r="EH62" s="5"/>
      <c r="EI62" s="5"/>
      <c r="EJ62" s="5"/>
      <c r="EK62" s="5"/>
      <c r="EL62" s="5"/>
      <c r="EM62" s="5"/>
      <c r="EN62" s="62"/>
      <c r="EO62" s="62"/>
      <c r="EP62" s="62"/>
      <c r="EQ62" s="62"/>
      <c r="ER62" s="62"/>
      <c r="ES62" s="62"/>
      <c r="ET62" s="62"/>
      <c r="EU62" s="62"/>
      <c r="EV62" s="62"/>
      <c r="EW62" s="62"/>
      <c r="EX62" s="62"/>
      <c r="EY62" s="62"/>
      <c r="EZ62" s="62"/>
      <c r="FA62" s="62"/>
      <c r="FB62" s="5"/>
      <c r="FC62" s="5"/>
      <c r="FD62" s="5"/>
      <c r="FE62" s="5"/>
      <c r="FF62" s="5"/>
      <c r="FG62" s="5"/>
      <c r="FH62" s="5"/>
      <c r="FI62" s="5"/>
      <c r="FJ62" s="5"/>
      <c r="FK62" s="5"/>
      <c r="FL62" s="5"/>
      <c r="FM62" s="5"/>
      <c r="FN62" s="5"/>
      <c r="FO62" s="5"/>
      <c r="FP62" s="62"/>
      <c r="FQ62" s="62"/>
      <c r="FR62" s="62"/>
      <c r="FS62" s="62"/>
      <c r="FT62" s="62"/>
      <c r="FU62" s="62"/>
      <c r="FV62" s="62"/>
      <c r="FW62" s="62"/>
      <c r="FX62" s="62"/>
      <c r="FY62" s="62"/>
      <c r="FZ62" s="62"/>
      <c r="GA62" s="62"/>
      <c r="GB62" s="62"/>
      <c r="GC62" s="62"/>
      <c r="GD62" s="5"/>
      <c r="GE62" s="5"/>
      <c r="GF62" s="5"/>
      <c r="GG62" s="5"/>
      <c r="GH62" s="5"/>
      <c r="GI62" s="5"/>
      <c r="GJ62" s="5"/>
      <c r="GK62" s="5"/>
      <c r="GL62" s="5"/>
      <c r="GM62" s="5"/>
      <c r="GN62" s="5"/>
      <c r="GO62" s="5"/>
      <c r="GP62" s="5"/>
      <c r="GQ62" s="5"/>
      <c r="GR62" s="62"/>
      <c r="GS62" s="62"/>
      <c r="GT62" s="62"/>
      <c r="GU62" s="62"/>
      <c r="GV62" s="62"/>
      <c r="GW62" s="62"/>
      <c r="GX62" s="62"/>
      <c r="GY62" s="62"/>
      <c r="GZ62" s="62"/>
      <c r="HA62" s="62"/>
      <c r="HB62" s="62"/>
      <c r="HC62" s="62"/>
      <c r="HD62" s="62"/>
      <c r="HE62" s="62"/>
      <c r="HF62" s="5"/>
      <c r="HG62" s="5"/>
      <c r="HH62" s="5"/>
      <c r="HI62" s="5"/>
      <c r="HJ62" s="5"/>
      <c r="HK62" s="5"/>
      <c r="HL62" s="5"/>
      <c r="HM62" s="5"/>
      <c r="HN62" s="5"/>
      <c r="HO62" s="5"/>
      <c r="HP62" s="5"/>
      <c r="HQ62" s="5"/>
      <c r="HR62" s="5"/>
      <c r="HS62" s="5"/>
      <c r="HT62" s="62"/>
      <c r="HU62" s="62"/>
      <c r="HV62" s="62"/>
      <c r="HW62" s="62"/>
      <c r="HX62" s="62"/>
      <c r="HY62" s="62"/>
      <c r="HZ62" s="62"/>
      <c r="IA62" s="62"/>
      <c r="IB62" s="62"/>
      <c r="IC62" s="62"/>
      <c r="ID62" s="62"/>
      <c r="IE62" s="62"/>
      <c r="IF62" s="62"/>
      <c r="IG62" s="62"/>
      <c r="IH62" s="5"/>
      <c r="II62" s="5"/>
      <c r="IJ62" s="5"/>
      <c r="IK62" s="5"/>
      <c r="IL62" s="5"/>
      <c r="IM62" s="5"/>
      <c r="IN62" s="5"/>
      <c r="IO62" s="5"/>
      <c r="IP62" s="5"/>
      <c r="IQ62" s="5"/>
      <c r="IR62" s="5"/>
      <c r="IS62" s="5"/>
      <c r="IT62" s="5"/>
      <c r="IU62" s="5"/>
      <c r="IV62" s="62"/>
      <c r="IW62" s="62"/>
      <c r="IX62" s="62"/>
      <c r="IY62" s="62"/>
      <c r="IZ62" s="62"/>
      <c r="JA62" s="62"/>
      <c r="JB62" s="62"/>
      <c r="JC62" s="62"/>
      <c r="JD62" s="62"/>
      <c r="JE62" s="62"/>
      <c r="JF62" s="62"/>
      <c r="JG62" s="62"/>
      <c r="JH62" s="62"/>
      <c r="JI62" s="62"/>
      <c r="JJ62" s="5"/>
      <c r="JK62" s="5"/>
      <c r="JL62" s="5"/>
      <c r="JM62" s="5"/>
      <c r="JN62" s="5"/>
      <c r="JO62" s="5"/>
      <c r="JP62" s="5"/>
      <c r="JQ62" s="5"/>
      <c r="JR62" s="5"/>
      <c r="JS62" s="5"/>
      <c r="JT62" s="5"/>
      <c r="JU62" s="5"/>
      <c r="JV62" s="5"/>
      <c r="JW62" s="5"/>
      <c r="JX62" s="62"/>
      <c r="JY62" s="62"/>
      <c r="JZ62" s="62"/>
      <c r="KA62" s="62"/>
      <c r="KB62" s="62"/>
      <c r="KC62" s="62"/>
      <c r="KD62" s="62"/>
      <c r="KE62" s="62"/>
      <c r="KF62" s="62"/>
      <c r="KG62" s="62"/>
      <c r="KH62" s="62"/>
      <c r="KI62" s="62"/>
      <c r="KJ62" s="62"/>
      <c r="KK62" s="62"/>
    </row>
    <row r="63" spans="1:297" x14ac:dyDescent="0.35">
      <c r="A63" s="131">
        <v>59</v>
      </c>
      <c r="B63" s="170">
        <f>'BVEM Scorecard'!B62</f>
        <v>0</v>
      </c>
      <c r="C63" s="170">
        <f>'BVEM Scorecard'!C62</f>
        <v>0</v>
      </c>
      <c r="D63" s="152">
        <v>26</v>
      </c>
      <c r="E63" s="72" t="str">
        <f>'BVEM Scorecard'!F62</f>
        <v>Wind</v>
      </c>
      <c r="F63" s="96"/>
      <c r="G63" s="96"/>
      <c r="H63" s="96"/>
      <c r="I63" s="96"/>
      <c r="J63" s="62"/>
      <c r="K63" s="62"/>
      <c r="L63" s="62"/>
      <c r="M63" s="62"/>
      <c r="N63" s="62"/>
      <c r="O63" s="62"/>
      <c r="P63" s="62"/>
      <c r="Q63" s="95"/>
      <c r="R63" s="5"/>
      <c r="S63" s="5"/>
      <c r="T63" s="5"/>
      <c r="U63" s="5"/>
      <c r="V63" s="5"/>
      <c r="W63" s="5"/>
      <c r="X63" s="5"/>
      <c r="Y63" s="5"/>
      <c r="Z63" s="5"/>
      <c r="AA63" s="5"/>
      <c r="AB63" s="5"/>
      <c r="AC63" s="5"/>
      <c r="AD63" s="5"/>
      <c r="AE63" s="5"/>
      <c r="AF63" s="62"/>
      <c r="AG63" s="62"/>
      <c r="AH63" s="62"/>
      <c r="AI63" s="62"/>
      <c r="AJ63" s="62"/>
      <c r="AK63" s="62"/>
      <c r="AL63" s="62"/>
      <c r="AM63" s="62"/>
      <c r="AN63" s="62"/>
      <c r="AO63" s="62"/>
      <c r="AP63" s="62"/>
      <c r="AQ63" s="62"/>
      <c r="AR63" s="140"/>
      <c r="AS63" s="140"/>
      <c r="AT63" s="5"/>
      <c r="AU63" s="5"/>
      <c r="AV63" s="5"/>
      <c r="AW63" s="5"/>
      <c r="AX63" s="5"/>
      <c r="AY63" s="5"/>
      <c r="AZ63" s="5"/>
      <c r="BA63" s="5"/>
      <c r="BB63" s="5"/>
      <c r="BC63" s="5"/>
      <c r="BD63" s="5"/>
      <c r="BE63" s="5"/>
      <c r="BF63" s="5"/>
      <c r="BG63" s="5"/>
      <c r="BH63" s="62"/>
      <c r="BI63" s="62"/>
      <c r="BJ63" s="62"/>
      <c r="BK63" s="62"/>
      <c r="BL63" s="62"/>
      <c r="BM63" s="62"/>
      <c r="BN63" s="62"/>
      <c r="BO63" s="62"/>
      <c r="BP63" s="62"/>
      <c r="BQ63" s="62"/>
      <c r="BR63" s="62"/>
      <c r="BS63" s="62"/>
      <c r="BT63" s="62"/>
      <c r="BU63" s="62"/>
      <c r="BV63" s="5"/>
      <c r="BW63" s="5"/>
      <c r="BX63" s="5"/>
      <c r="BY63" s="5"/>
      <c r="BZ63" s="5"/>
      <c r="CA63" s="5"/>
      <c r="CB63" s="5"/>
      <c r="CC63" s="5"/>
      <c r="CD63" s="5"/>
      <c r="CE63" s="5"/>
      <c r="CF63" s="5"/>
      <c r="CG63" s="5"/>
      <c r="CH63" s="5"/>
      <c r="CI63" s="5"/>
      <c r="CJ63" s="62"/>
      <c r="CK63" s="62"/>
      <c r="CL63" s="62"/>
      <c r="CM63" s="62"/>
      <c r="CN63" s="62"/>
      <c r="CO63" s="62"/>
      <c r="CP63" s="62"/>
      <c r="CQ63" s="62"/>
      <c r="CR63" s="62"/>
      <c r="CS63" s="62"/>
      <c r="CT63" s="62"/>
      <c r="CU63" s="62"/>
      <c r="CV63" s="62"/>
      <c r="CW63" s="62"/>
      <c r="CX63" s="5"/>
      <c r="CY63" s="5"/>
      <c r="CZ63" s="5"/>
      <c r="DA63" s="5"/>
      <c r="DB63" s="5"/>
      <c r="DC63" s="5"/>
      <c r="DD63" s="5"/>
      <c r="DE63" s="5"/>
      <c r="DF63" s="5"/>
      <c r="DG63" s="5"/>
      <c r="DH63" s="5"/>
      <c r="DI63" s="5"/>
      <c r="DJ63" s="5"/>
      <c r="DK63" s="5"/>
      <c r="DL63" s="62"/>
      <c r="DM63" s="62"/>
      <c r="DN63" s="62"/>
      <c r="DO63" s="62"/>
      <c r="DP63" s="62"/>
      <c r="DQ63" s="62"/>
      <c r="DR63" s="62"/>
      <c r="DS63" s="62"/>
      <c r="DT63" s="62"/>
      <c r="DU63" s="62"/>
      <c r="DV63" s="62"/>
      <c r="DW63" s="62"/>
      <c r="DX63" s="62"/>
      <c r="DY63" s="62"/>
      <c r="DZ63" s="5"/>
      <c r="EA63" s="5"/>
      <c r="EB63" s="5"/>
      <c r="EC63" s="5"/>
      <c r="ED63" s="5"/>
      <c r="EE63" s="5"/>
      <c r="EF63" s="5"/>
      <c r="EG63" s="5"/>
      <c r="EH63" s="5"/>
      <c r="EI63" s="5"/>
      <c r="EJ63" s="5"/>
      <c r="EK63" s="5"/>
      <c r="EL63" s="5"/>
      <c r="EM63" s="5"/>
      <c r="EN63" s="62"/>
      <c r="EO63" s="62"/>
      <c r="EP63" s="62"/>
      <c r="EQ63" s="62"/>
      <c r="ER63" s="62"/>
      <c r="ES63" s="62"/>
      <c r="ET63" s="62"/>
      <c r="EU63" s="62"/>
      <c r="EV63" s="62"/>
      <c r="EW63" s="62"/>
      <c r="EX63" s="62"/>
      <c r="EY63" s="62"/>
      <c r="EZ63" s="140"/>
      <c r="FA63" s="140"/>
      <c r="FB63" s="5"/>
      <c r="FC63" s="5"/>
      <c r="FD63" s="5"/>
      <c r="FE63" s="5"/>
      <c r="FF63" s="5"/>
      <c r="FG63" s="5"/>
      <c r="FH63" s="5"/>
      <c r="FI63" s="5"/>
      <c r="FJ63" s="5"/>
      <c r="FK63" s="5"/>
      <c r="FL63" s="5"/>
      <c r="FM63" s="5"/>
      <c r="FN63" s="5"/>
      <c r="FO63" s="5"/>
      <c r="FP63" s="62"/>
      <c r="FQ63" s="62"/>
      <c r="FR63" s="62"/>
      <c r="FS63" s="62"/>
      <c r="FT63" s="62"/>
      <c r="FU63" s="62"/>
      <c r="FV63" s="62"/>
      <c r="FW63" s="62"/>
      <c r="FX63" s="62"/>
      <c r="FY63" s="62"/>
      <c r="FZ63" s="62"/>
      <c r="GA63" s="62"/>
      <c r="GB63" s="62"/>
      <c r="GC63" s="62"/>
      <c r="GD63" s="5"/>
      <c r="GE63" s="5"/>
      <c r="GF63" s="5"/>
      <c r="GG63" s="5"/>
      <c r="GH63" s="5"/>
      <c r="GI63" s="5"/>
      <c r="GJ63" s="5"/>
      <c r="GK63" s="5"/>
      <c r="GL63" s="5"/>
      <c r="GM63" s="5"/>
      <c r="GN63" s="5"/>
      <c r="GO63" s="5"/>
      <c r="GP63" s="5"/>
      <c r="GQ63" s="5"/>
      <c r="GR63" s="62"/>
      <c r="GS63" s="62"/>
      <c r="GT63" s="62"/>
      <c r="GU63" s="62"/>
      <c r="GV63" s="62"/>
      <c r="GW63" s="62"/>
      <c r="GX63" s="62"/>
      <c r="GY63" s="62"/>
      <c r="GZ63" s="62"/>
      <c r="HA63" s="62"/>
      <c r="HB63" s="62"/>
      <c r="HC63" s="62"/>
      <c r="HD63" s="62"/>
      <c r="HE63" s="62"/>
      <c r="HF63" s="5"/>
      <c r="HG63" s="5"/>
      <c r="HH63" s="5"/>
      <c r="HI63" s="5"/>
      <c r="HJ63" s="5"/>
      <c r="HK63" s="5"/>
      <c r="HL63" s="5"/>
      <c r="HM63" s="5"/>
      <c r="HN63" s="5"/>
      <c r="HO63" s="5"/>
      <c r="HP63" s="5"/>
      <c r="HQ63" s="5"/>
      <c r="HR63" s="5"/>
      <c r="HS63" s="5"/>
      <c r="HT63" s="62"/>
      <c r="HU63" s="62"/>
      <c r="HV63" s="62"/>
      <c r="HW63" s="62"/>
      <c r="HX63" s="62"/>
      <c r="HY63" s="62"/>
      <c r="HZ63" s="62"/>
      <c r="IA63" s="62"/>
      <c r="IB63" s="62"/>
      <c r="IC63" s="62"/>
      <c r="ID63" s="62"/>
      <c r="IE63" s="62"/>
      <c r="IF63" s="62"/>
      <c r="IG63" s="62"/>
      <c r="IH63" s="5"/>
      <c r="II63" s="5"/>
      <c r="IJ63" s="5"/>
      <c r="IK63" s="5"/>
      <c r="IL63" s="5"/>
      <c r="IM63" s="5"/>
      <c r="IN63" s="5"/>
      <c r="IO63" s="5"/>
      <c r="IP63" s="5"/>
      <c r="IQ63" s="5"/>
      <c r="IR63" s="5"/>
      <c r="IS63" s="5"/>
      <c r="IT63" s="5"/>
      <c r="IU63" s="5"/>
      <c r="IV63" s="62"/>
      <c r="IW63" s="62"/>
      <c r="IX63" s="62"/>
      <c r="IY63" s="62"/>
      <c r="IZ63" s="62"/>
      <c r="JA63" s="62"/>
      <c r="JB63" s="62"/>
      <c r="JC63" s="62"/>
      <c r="JD63" s="62"/>
      <c r="JE63" s="62"/>
      <c r="JF63" s="62"/>
      <c r="JG63" s="62"/>
      <c r="JH63" s="62"/>
      <c r="JI63" s="62"/>
      <c r="JJ63" s="5"/>
      <c r="JK63" s="5"/>
      <c r="JL63" s="5"/>
      <c r="JM63" s="5"/>
      <c r="JN63" s="5"/>
      <c r="JO63" s="5"/>
      <c r="JP63" s="5"/>
      <c r="JQ63" s="5"/>
      <c r="JR63" s="5"/>
      <c r="JS63" s="5"/>
      <c r="JT63" s="5"/>
      <c r="JU63" s="5"/>
      <c r="JV63" s="5"/>
      <c r="JW63" s="5"/>
      <c r="JX63" s="62"/>
      <c r="JY63" s="62"/>
      <c r="JZ63" s="62"/>
      <c r="KA63" s="62"/>
      <c r="KB63" s="62"/>
      <c r="KC63" s="62"/>
      <c r="KD63" s="62"/>
      <c r="KE63" s="62"/>
      <c r="KF63" s="62"/>
      <c r="KG63" s="62"/>
      <c r="KH63" s="62"/>
      <c r="KI63" s="62"/>
      <c r="KJ63" s="62"/>
      <c r="KK63" s="62"/>
    </row>
    <row r="64" spans="1:297" x14ac:dyDescent="0.35">
      <c r="A64" s="131">
        <v>60</v>
      </c>
      <c r="B64" s="170">
        <f>'BVEM Scorecard'!B63</f>
        <v>0</v>
      </c>
      <c r="C64" s="170">
        <f>'BVEM Scorecard'!C63</f>
        <v>0</v>
      </c>
      <c r="D64" s="152">
        <v>42</v>
      </c>
      <c r="E64" s="72" t="str">
        <f>'BVEM Scorecard'!F63</f>
        <v>Wind</v>
      </c>
      <c r="F64" s="96"/>
      <c r="G64" s="96"/>
      <c r="H64" s="96"/>
      <c r="I64" s="96"/>
      <c r="J64" s="62"/>
      <c r="K64" s="62"/>
      <c r="L64" s="62"/>
      <c r="M64" s="62"/>
      <c r="N64" s="62"/>
      <c r="O64" s="62"/>
      <c r="P64" s="62"/>
      <c r="Q64" s="95"/>
      <c r="R64" s="5"/>
      <c r="S64" s="5"/>
      <c r="T64" s="5"/>
      <c r="U64" s="5"/>
      <c r="V64" s="5"/>
      <c r="W64" s="5"/>
      <c r="X64" s="5"/>
      <c r="Y64" s="5"/>
      <c r="Z64" s="5"/>
      <c r="AA64" s="5"/>
      <c r="AB64" s="5"/>
      <c r="AC64" s="5"/>
      <c r="AD64" s="5"/>
      <c r="AE64" s="5"/>
      <c r="AF64" s="62"/>
      <c r="AG64" s="62"/>
      <c r="AH64" s="62"/>
      <c r="AI64" s="62"/>
      <c r="AJ64" s="62"/>
      <c r="AK64" s="62"/>
      <c r="AL64" s="62"/>
      <c r="AM64" s="62"/>
      <c r="AN64" s="62"/>
      <c r="AO64" s="62"/>
      <c r="AP64" s="62"/>
      <c r="AQ64" s="62"/>
      <c r="AR64" s="62"/>
      <c r="AS64" s="62"/>
      <c r="AT64" s="5"/>
      <c r="AU64" s="5"/>
      <c r="AV64" s="5"/>
      <c r="AW64" s="5"/>
      <c r="AX64" s="5"/>
      <c r="AY64" s="5"/>
      <c r="AZ64" s="5"/>
      <c r="BA64" s="5"/>
      <c r="BB64" s="5"/>
      <c r="BC64" s="5"/>
      <c r="BD64" s="5"/>
      <c r="BE64" s="5"/>
      <c r="BF64" s="5"/>
      <c r="BG64" s="5"/>
      <c r="BH64" s="62"/>
      <c r="BI64" s="62"/>
      <c r="BJ64" s="62"/>
      <c r="BK64" s="62"/>
      <c r="BL64" s="62"/>
      <c r="BM64" s="62"/>
      <c r="BN64" s="62"/>
      <c r="BO64" s="62"/>
      <c r="BP64" s="62"/>
      <c r="BQ64" s="62"/>
      <c r="BR64" s="62"/>
      <c r="BS64" s="62"/>
      <c r="BT64" s="62"/>
      <c r="BU64" s="62"/>
      <c r="BV64" s="5"/>
      <c r="BW64" s="5"/>
      <c r="BX64" s="5"/>
      <c r="BY64" s="5"/>
      <c r="BZ64" s="5"/>
      <c r="CA64" s="5"/>
      <c r="CB64" s="5"/>
      <c r="CC64" s="5"/>
      <c r="CD64" s="5"/>
      <c r="CE64" s="5"/>
      <c r="CF64" s="5"/>
      <c r="CG64" s="5"/>
      <c r="CH64" s="5"/>
      <c r="CI64" s="5"/>
      <c r="CJ64" s="62"/>
      <c r="CK64" s="62"/>
      <c r="CL64" s="62"/>
      <c r="CM64" s="62"/>
      <c r="CN64" s="62"/>
      <c r="CO64" s="62"/>
      <c r="CP64" s="62"/>
      <c r="CQ64" s="62"/>
      <c r="CR64" s="62"/>
      <c r="CS64" s="62"/>
      <c r="CT64" s="62"/>
      <c r="CU64" s="62"/>
      <c r="CV64" s="62"/>
      <c r="CW64" s="62"/>
      <c r="CX64" s="5"/>
      <c r="CY64" s="5"/>
      <c r="CZ64" s="5"/>
      <c r="DA64" s="5"/>
      <c r="DB64" s="5"/>
      <c r="DC64" s="5"/>
      <c r="DD64" s="5"/>
      <c r="DE64" s="5"/>
      <c r="DF64" s="5"/>
      <c r="DG64" s="5"/>
      <c r="DH64" s="5"/>
      <c r="DI64" s="5"/>
      <c r="DJ64" s="5"/>
      <c r="DK64" s="5"/>
      <c r="DL64" s="62"/>
      <c r="DM64" s="62"/>
      <c r="DN64" s="62"/>
      <c r="DO64" s="62"/>
      <c r="DP64" s="62"/>
      <c r="DQ64" s="62"/>
      <c r="DR64" s="62"/>
      <c r="DS64" s="62"/>
      <c r="DT64" s="62"/>
      <c r="DU64" s="62"/>
      <c r="DV64" s="62"/>
      <c r="DW64" s="62"/>
      <c r="DX64" s="62"/>
      <c r="DY64" s="62"/>
      <c r="DZ64" s="5"/>
      <c r="EA64" s="5"/>
      <c r="EB64" s="5"/>
      <c r="EC64" s="5"/>
      <c r="ED64" s="5"/>
      <c r="EE64" s="5"/>
      <c r="EF64" s="5"/>
      <c r="EG64" s="5"/>
      <c r="EH64" s="5"/>
      <c r="EI64" s="5"/>
      <c r="EJ64" s="5"/>
      <c r="EK64" s="5"/>
      <c r="EL64" s="5"/>
      <c r="EM64" s="5"/>
      <c r="EN64" s="62"/>
      <c r="EO64" s="62"/>
      <c r="EP64" s="62"/>
      <c r="EQ64" s="62"/>
      <c r="ER64" s="62"/>
      <c r="ES64" s="62"/>
      <c r="ET64" s="62"/>
      <c r="EU64" s="62"/>
      <c r="EV64" s="62"/>
      <c r="EW64" s="62"/>
      <c r="EX64" s="62"/>
      <c r="EY64" s="62"/>
      <c r="EZ64" s="62"/>
      <c r="FA64" s="62"/>
      <c r="FB64" s="5"/>
      <c r="FC64" s="5"/>
      <c r="FD64" s="5"/>
      <c r="FE64" s="5"/>
      <c r="FF64" s="5"/>
      <c r="FG64" s="5"/>
      <c r="FH64" s="5"/>
      <c r="FI64" s="5"/>
      <c r="FJ64" s="5"/>
      <c r="FK64" s="5"/>
      <c r="FL64" s="5"/>
      <c r="FM64" s="5"/>
      <c r="FN64" s="5"/>
      <c r="FO64" s="5"/>
      <c r="FP64" s="62"/>
      <c r="FQ64" s="62"/>
      <c r="FR64" s="62"/>
      <c r="FS64" s="62"/>
      <c r="FT64" s="62"/>
      <c r="FU64" s="62"/>
      <c r="FV64" s="62"/>
      <c r="FW64" s="62"/>
      <c r="FX64" s="62"/>
      <c r="FY64" s="62"/>
      <c r="FZ64" s="62"/>
      <c r="GA64" s="62"/>
      <c r="GB64" s="62"/>
      <c r="GC64" s="62"/>
      <c r="GD64" s="5"/>
      <c r="GE64" s="5"/>
      <c r="GF64" s="5"/>
      <c r="GG64" s="5"/>
      <c r="GH64" s="5"/>
      <c r="GI64" s="5"/>
      <c r="GJ64" s="5"/>
      <c r="GK64" s="5"/>
      <c r="GL64" s="5"/>
      <c r="GM64" s="5"/>
      <c r="GN64" s="5"/>
      <c r="GO64" s="5"/>
      <c r="GP64" s="5"/>
      <c r="GQ64" s="5"/>
      <c r="GR64" s="62"/>
      <c r="GS64" s="62"/>
      <c r="GT64" s="62"/>
      <c r="GU64" s="62"/>
      <c r="GV64" s="62"/>
      <c r="GW64" s="62"/>
      <c r="GX64" s="62"/>
      <c r="GY64" s="62"/>
      <c r="GZ64" s="62"/>
      <c r="HA64" s="62"/>
      <c r="HB64" s="62"/>
      <c r="HC64" s="62"/>
      <c r="HD64" s="62"/>
      <c r="HE64" s="62"/>
      <c r="HF64" s="5"/>
      <c r="HG64" s="5"/>
      <c r="HH64" s="5"/>
      <c r="HI64" s="5"/>
      <c r="HJ64" s="5"/>
      <c r="HK64" s="5"/>
      <c r="HL64" s="5"/>
      <c r="HM64" s="5"/>
      <c r="HN64" s="5"/>
      <c r="HO64" s="5"/>
      <c r="HP64" s="5"/>
      <c r="HQ64" s="5"/>
      <c r="HR64" s="5"/>
      <c r="HS64" s="5"/>
      <c r="HT64" s="62"/>
      <c r="HU64" s="62"/>
      <c r="HV64" s="62"/>
      <c r="HW64" s="62"/>
      <c r="HX64" s="62"/>
      <c r="HY64" s="62"/>
      <c r="HZ64" s="62"/>
      <c r="IA64" s="62"/>
      <c r="IB64" s="62"/>
      <c r="IC64" s="62"/>
      <c r="ID64" s="62"/>
      <c r="IE64" s="62"/>
      <c r="IF64" s="62"/>
      <c r="IG64" s="62"/>
      <c r="IH64" s="5"/>
      <c r="II64" s="5"/>
      <c r="IJ64" s="5"/>
      <c r="IK64" s="5"/>
      <c r="IL64" s="5"/>
      <c r="IM64" s="5"/>
      <c r="IN64" s="5"/>
      <c r="IO64" s="5"/>
      <c r="IP64" s="5"/>
      <c r="IQ64" s="5"/>
      <c r="IR64" s="5"/>
      <c r="IS64" s="5"/>
      <c r="IT64" s="5"/>
      <c r="IU64" s="5"/>
      <c r="IV64" s="62"/>
      <c r="IW64" s="62"/>
      <c r="IX64" s="62"/>
      <c r="IY64" s="62"/>
      <c r="IZ64" s="62"/>
      <c r="JA64" s="62"/>
      <c r="JB64" s="62"/>
      <c r="JC64" s="62"/>
      <c r="JD64" s="62"/>
      <c r="JE64" s="62"/>
      <c r="JF64" s="62"/>
      <c r="JG64" s="62"/>
      <c r="JH64" s="62"/>
      <c r="JI64" s="62"/>
      <c r="JJ64" s="5"/>
      <c r="JK64" s="5"/>
      <c r="JL64" s="5"/>
      <c r="JM64" s="5"/>
      <c r="JN64" s="5"/>
      <c r="JO64" s="5"/>
      <c r="JP64" s="5"/>
      <c r="JQ64" s="5"/>
      <c r="JR64" s="5"/>
      <c r="JS64" s="5"/>
      <c r="JT64" s="5"/>
      <c r="JU64" s="5"/>
      <c r="JV64" s="5"/>
      <c r="JW64" s="5"/>
      <c r="JX64" s="62"/>
      <c r="JY64" s="62"/>
      <c r="JZ64" s="62"/>
      <c r="KA64" s="62"/>
      <c r="KB64" s="62"/>
      <c r="KC64" s="62"/>
      <c r="KD64" s="62"/>
      <c r="KE64" s="62"/>
      <c r="KF64" s="62"/>
      <c r="KG64" s="62"/>
      <c r="KH64" s="62"/>
      <c r="KI64" s="62"/>
      <c r="KJ64" s="62"/>
      <c r="KK64" s="62"/>
    </row>
    <row r="65" spans="1:297" x14ac:dyDescent="0.35">
      <c r="A65" s="131">
        <v>61</v>
      </c>
      <c r="B65" s="170">
        <f>'BVEM Scorecard'!B64</f>
        <v>0</v>
      </c>
      <c r="C65" s="170">
        <f>'BVEM Scorecard'!C64</f>
        <v>0</v>
      </c>
      <c r="D65" s="152">
        <v>75</v>
      </c>
      <c r="E65" s="72" t="str">
        <f>'BVEM Scorecard'!F64</f>
        <v>Wind</v>
      </c>
      <c r="F65" s="96"/>
      <c r="G65" s="96"/>
      <c r="H65" s="96"/>
      <c r="I65" s="96"/>
      <c r="J65" s="62"/>
      <c r="K65" s="62"/>
      <c r="L65" s="62"/>
      <c r="M65" s="62"/>
      <c r="N65" s="62"/>
      <c r="O65" s="62"/>
      <c r="P65" s="62"/>
      <c r="Q65" s="95"/>
      <c r="R65" s="5"/>
      <c r="S65" s="5"/>
      <c r="T65" s="5"/>
      <c r="U65" s="5"/>
      <c r="V65" s="5"/>
      <c r="W65" s="5"/>
      <c r="X65" s="5"/>
      <c r="Y65" s="5"/>
      <c r="Z65" s="5"/>
      <c r="AA65" s="5"/>
      <c r="AB65" s="5"/>
      <c r="AC65" s="5"/>
      <c r="AD65" s="5"/>
      <c r="AE65" s="5"/>
      <c r="AF65" s="62"/>
      <c r="AG65" s="62"/>
      <c r="AH65" s="62"/>
      <c r="AI65" s="62"/>
      <c r="AJ65" s="62"/>
      <c r="AK65" s="62"/>
      <c r="AL65" s="62"/>
      <c r="AM65" s="62"/>
      <c r="AN65" s="62"/>
      <c r="AO65" s="62"/>
      <c r="AP65" s="62"/>
      <c r="AQ65" s="62"/>
      <c r="AR65" s="140"/>
      <c r="AS65" s="140"/>
      <c r="AT65" s="5"/>
      <c r="AU65" s="5"/>
      <c r="AV65" s="5"/>
      <c r="AW65" s="5"/>
      <c r="AX65" s="5"/>
      <c r="AY65" s="5"/>
      <c r="AZ65" s="5"/>
      <c r="BA65" s="5"/>
      <c r="BB65" s="5"/>
      <c r="BC65" s="5"/>
      <c r="BD65" s="5"/>
      <c r="BE65" s="5"/>
      <c r="BF65" s="5"/>
      <c r="BG65" s="5"/>
      <c r="BH65" s="62"/>
      <c r="BI65" s="62"/>
      <c r="BJ65" s="62"/>
      <c r="BK65" s="62"/>
      <c r="BL65" s="62"/>
      <c r="BM65" s="62"/>
      <c r="BN65" s="62"/>
      <c r="BO65" s="62"/>
      <c r="BP65" s="62"/>
      <c r="BQ65" s="62"/>
      <c r="BR65" s="62"/>
      <c r="BS65" s="62"/>
      <c r="BT65" s="62"/>
      <c r="BU65" s="62"/>
      <c r="BV65" s="5"/>
      <c r="BW65" s="5"/>
      <c r="BX65" s="5"/>
      <c r="BY65" s="5"/>
      <c r="BZ65" s="5"/>
      <c r="CA65" s="5"/>
      <c r="CB65" s="5"/>
      <c r="CC65" s="5"/>
      <c r="CD65" s="5"/>
      <c r="CE65" s="5"/>
      <c r="CF65" s="5"/>
      <c r="CG65" s="5"/>
      <c r="CH65" s="5"/>
      <c r="CI65" s="5"/>
      <c r="CJ65" s="62"/>
      <c r="CK65" s="62"/>
      <c r="CL65" s="62"/>
      <c r="CM65" s="62"/>
      <c r="CN65" s="62"/>
      <c r="CO65" s="62"/>
      <c r="CP65" s="62"/>
      <c r="CQ65" s="62"/>
      <c r="CR65" s="62"/>
      <c r="CS65" s="62"/>
      <c r="CT65" s="62"/>
      <c r="CU65" s="62"/>
      <c r="CV65" s="62"/>
      <c r="CW65" s="62"/>
      <c r="CX65" s="5"/>
      <c r="CY65" s="5"/>
      <c r="CZ65" s="5"/>
      <c r="DA65" s="5"/>
      <c r="DB65" s="5"/>
      <c r="DC65" s="5"/>
      <c r="DD65" s="5"/>
      <c r="DE65" s="5"/>
      <c r="DF65" s="5"/>
      <c r="DG65" s="5"/>
      <c r="DH65" s="5"/>
      <c r="DI65" s="5"/>
      <c r="DJ65" s="5"/>
      <c r="DK65" s="5"/>
      <c r="DL65" s="62"/>
      <c r="DM65" s="62"/>
      <c r="DN65" s="62"/>
      <c r="DO65" s="62"/>
      <c r="DP65" s="62"/>
      <c r="DQ65" s="62"/>
      <c r="DR65" s="62"/>
      <c r="DS65" s="62"/>
      <c r="DT65" s="62"/>
      <c r="DU65" s="62"/>
      <c r="DV65" s="62"/>
      <c r="DW65" s="62"/>
      <c r="DX65" s="62"/>
      <c r="DY65" s="62"/>
      <c r="DZ65" s="5"/>
      <c r="EA65" s="5"/>
      <c r="EB65" s="5"/>
      <c r="EC65" s="5"/>
      <c r="ED65" s="5"/>
      <c r="EE65" s="5"/>
      <c r="EF65" s="5"/>
      <c r="EG65" s="5"/>
      <c r="EH65" s="5"/>
      <c r="EI65" s="5"/>
      <c r="EJ65" s="5"/>
      <c r="EK65" s="5"/>
      <c r="EL65" s="5"/>
      <c r="EM65" s="5"/>
      <c r="EN65" s="62"/>
      <c r="EO65" s="62"/>
      <c r="EP65" s="62"/>
      <c r="EQ65" s="62"/>
      <c r="ER65" s="62"/>
      <c r="ES65" s="62"/>
      <c r="ET65" s="62"/>
      <c r="EU65" s="62"/>
      <c r="EV65" s="62"/>
      <c r="EW65" s="62"/>
      <c r="EX65" s="62"/>
      <c r="EY65" s="62"/>
      <c r="EZ65" s="140"/>
      <c r="FA65" s="140"/>
      <c r="FB65" s="5"/>
      <c r="FC65" s="5"/>
      <c r="FD65" s="5"/>
      <c r="FE65" s="5"/>
      <c r="FF65" s="5"/>
      <c r="FG65" s="5"/>
      <c r="FH65" s="5"/>
      <c r="FI65" s="5"/>
      <c r="FJ65" s="5"/>
      <c r="FK65" s="5"/>
      <c r="FL65" s="5"/>
      <c r="FM65" s="5"/>
      <c r="FN65" s="5"/>
      <c r="FO65" s="5"/>
      <c r="FP65" s="62"/>
      <c r="FQ65" s="62"/>
      <c r="FR65" s="62"/>
      <c r="FS65" s="62"/>
      <c r="FT65" s="62"/>
      <c r="FU65" s="62"/>
      <c r="FV65" s="62"/>
      <c r="FW65" s="62"/>
      <c r="FX65" s="62"/>
      <c r="FY65" s="62"/>
      <c r="FZ65" s="62"/>
      <c r="GA65" s="62"/>
      <c r="GB65" s="62"/>
      <c r="GC65" s="62"/>
      <c r="GD65" s="5"/>
      <c r="GE65" s="5"/>
      <c r="GF65" s="5"/>
      <c r="GG65" s="5"/>
      <c r="GH65" s="5"/>
      <c r="GI65" s="5"/>
      <c r="GJ65" s="5"/>
      <c r="GK65" s="5"/>
      <c r="GL65" s="5"/>
      <c r="GM65" s="5"/>
      <c r="GN65" s="5"/>
      <c r="GO65" s="5"/>
      <c r="GP65" s="5"/>
      <c r="GQ65" s="5"/>
      <c r="GR65" s="62"/>
      <c r="GS65" s="62"/>
      <c r="GT65" s="62"/>
      <c r="GU65" s="62"/>
      <c r="GV65" s="62"/>
      <c r="GW65" s="62"/>
      <c r="GX65" s="62"/>
      <c r="GY65" s="62"/>
      <c r="GZ65" s="62"/>
      <c r="HA65" s="62"/>
      <c r="HB65" s="62"/>
      <c r="HC65" s="62"/>
      <c r="HD65" s="62"/>
      <c r="HE65" s="62"/>
      <c r="HF65" s="5"/>
      <c r="HG65" s="5"/>
      <c r="HH65" s="5"/>
      <c r="HI65" s="5"/>
      <c r="HJ65" s="5"/>
      <c r="HK65" s="5"/>
      <c r="HL65" s="5"/>
      <c r="HM65" s="5"/>
      <c r="HN65" s="5"/>
      <c r="HO65" s="5"/>
      <c r="HP65" s="5"/>
      <c r="HQ65" s="5"/>
      <c r="HR65" s="5"/>
      <c r="HS65" s="5"/>
      <c r="HT65" s="62"/>
      <c r="HU65" s="62"/>
      <c r="HV65" s="62"/>
      <c r="HW65" s="62"/>
      <c r="HX65" s="62"/>
      <c r="HY65" s="62"/>
      <c r="HZ65" s="62"/>
      <c r="IA65" s="62"/>
      <c r="IB65" s="62"/>
      <c r="IC65" s="62"/>
      <c r="ID65" s="62"/>
      <c r="IE65" s="62"/>
      <c r="IF65" s="62"/>
      <c r="IG65" s="62"/>
      <c r="IH65" s="5"/>
      <c r="II65" s="5"/>
      <c r="IJ65" s="5"/>
      <c r="IK65" s="5"/>
      <c r="IL65" s="5"/>
      <c r="IM65" s="5"/>
      <c r="IN65" s="5"/>
      <c r="IO65" s="5"/>
      <c r="IP65" s="5"/>
      <c r="IQ65" s="5"/>
      <c r="IR65" s="5"/>
      <c r="IS65" s="5"/>
      <c r="IT65" s="5"/>
      <c r="IU65" s="5"/>
      <c r="IV65" s="62"/>
      <c r="IW65" s="62"/>
      <c r="IX65" s="62"/>
      <c r="IY65" s="62"/>
      <c r="IZ65" s="62"/>
      <c r="JA65" s="62"/>
      <c r="JB65" s="62"/>
      <c r="JC65" s="62"/>
      <c r="JD65" s="62"/>
      <c r="JE65" s="62"/>
      <c r="JF65" s="62"/>
      <c r="JG65" s="62"/>
      <c r="JH65" s="62"/>
      <c r="JI65" s="62"/>
      <c r="JJ65" s="5"/>
      <c r="JK65" s="5"/>
      <c r="JL65" s="5"/>
      <c r="JM65" s="5"/>
      <c r="JN65" s="5"/>
      <c r="JO65" s="5"/>
      <c r="JP65" s="5"/>
      <c r="JQ65" s="5"/>
      <c r="JR65" s="5"/>
      <c r="JS65" s="5"/>
      <c r="JT65" s="5"/>
      <c r="JU65" s="5"/>
      <c r="JV65" s="5"/>
      <c r="JW65" s="5"/>
      <c r="JX65" s="62"/>
      <c r="JY65" s="62"/>
      <c r="JZ65" s="62"/>
      <c r="KA65" s="62"/>
      <c r="KB65" s="62"/>
      <c r="KC65" s="62"/>
      <c r="KD65" s="62"/>
      <c r="KE65" s="62"/>
      <c r="KF65" s="62"/>
      <c r="KG65" s="62"/>
      <c r="KH65" s="62"/>
      <c r="KI65" s="62"/>
      <c r="KJ65" s="62"/>
      <c r="KK65" s="62"/>
    </row>
    <row r="66" spans="1:297" x14ac:dyDescent="0.35">
      <c r="A66" s="131">
        <v>62</v>
      </c>
      <c r="B66" s="170">
        <f>'BVEM Scorecard'!B65</f>
        <v>0</v>
      </c>
      <c r="C66" s="170">
        <f>'BVEM Scorecard'!C65</f>
        <v>0</v>
      </c>
      <c r="D66" s="152">
        <v>244</v>
      </c>
      <c r="E66" s="72" t="str">
        <f>'BVEM Scorecard'!F65</f>
        <v>Wind</v>
      </c>
      <c r="F66" s="96"/>
      <c r="G66" s="96"/>
      <c r="H66" s="96"/>
      <c r="I66" s="96"/>
      <c r="J66" s="62"/>
      <c r="K66" s="62"/>
      <c r="L66" s="62"/>
      <c r="M66" s="62"/>
      <c r="N66" s="62"/>
      <c r="O66" s="62"/>
      <c r="P66" s="62"/>
      <c r="Q66" s="95"/>
      <c r="R66" s="5"/>
      <c r="S66" s="5"/>
      <c r="T66" s="5"/>
      <c r="U66" s="5"/>
      <c r="V66" s="5"/>
      <c r="W66" s="5"/>
      <c r="X66" s="5"/>
      <c r="Y66" s="5"/>
      <c r="Z66" s="5"/>
      <c r="AA66" s="5"/>
      <c r="AB66" s="5"/>
      <c r="AC66" s="5"/>
      <c r="AD66" s="5"/>
      <c r="AE66" s="5"/>
      <c r="AF66" s="62"/>
      <c r="AG66" s="62"/>
      <c r="AH66" s="62"/>
      <c r="AI66" s="62"/>
      <c r="AJ66" s="62"/>
      <c r="AK66" s="62"/>
      <c r="AL66" s="62"/>
      <c r="AM66" s="62"/>
      <c r="AN66" s="62"/>
      <c r="AO66" s="62"/>
      <c r="AP66" s="62"/>
      <c r="AQ66" s="62"/>
      <c r="AR66" s="62"/>
      <c r="AS66" s="62"/>
      <c r="AT66" s="5"/>
      <c r="AU66" s="5"/>
      <c r="AV66" s="5"/>
      <c r="AW66" s="5"/>
      <c r="AX66" s="5"/>
      <c r="AY66" s="5"/>
      <c r="AZ66" s="5"/>
      <c r="BA66" s="5"/>
      <c r="BB66" s="5"/>
      <c r="BC66" s="5"/>
      <c r="BD66" s="5"/>
      <c r="BE66" s="5"/>
      <c r="BF66" s="5"/>
      <c r="BG66" s="5"/>
      <c r="BH66" s="62"/>
      <c r="BI66" s="62"/>
      <c r="BJ66" s="62"/>
      <c r="BK66" s="62"/>
      <c r="BL66" s="62"/>
      <c r="BM66" s="62"/>
      <c r="BN66" s="62"/>
      <c r="BO66" s="62"/>
      <c r="BP66" s="62"/>
      <c r="BQ66" s="62"/>
      <c r="BR66" s="62"/>
      <c r="BS66" s="62"/>
      <c r="BT66" s="62"/>
      <c r="BU66" s="62"/>
      <c r="BV66" s="5"/>
      <c r="BW66" s="5"/>
      <c r="BX66" s="5"/>
      <c r="BY66" s="5"/>
      <c r="BZ66" s="5"/>
      <c r="CA66" s="5"/>
      <c r="CB66" s="5"/>
      <c r="CC66" s="5"/>
      <c r="CD66" s="5"/>
      <c r="CE66" s="5"/>
      <c r="CF66" s="5"/>
      <c r="CG66" s="5"/>
      <c r="CH66" s="5"/>
      <c r="CI66" s="5"/>
      <c r="CJ66" s="62"/>
      <c r="CK66" s="62"/>
      <c r="CL66" s="62"/>
      <c r="CM66" s="62"/>
      <c r="CN66" s="62"/>
      <c r="CO66" s="62"/>
      <c r="CP66" s="62"/>
      <c r="CQ66" s="62"/>
      <c r="CR66" s="62"/>
      <c r="CS66" s="62"/>
      <c r="CT66" s="62"/>
      <c r="CU66" s="62"/>
      <c r="CV66" s="62"/>
      <c r="CW66" s="62"/>
      <c r="CX66" s="5"/>
      <c r="CY66" s="5"/>
      <c r="CZ66" s="5"/>
      <c r="DA66" s="5"/>
      <c r="DB66" s="5"/>
      <c r="DC66" s="5"/>
      <c r="DD66" s="5"/>
      <c r="DE66" s="5"/>
      <c r="DF66" s="5"/>
      <c r="DG66" s="5"/>
      <c r="DH66" s="5"/>
      <c r="DI66" s="5"/>
      <c r="DJ66" s="5"/>
      <c r="DK66" s="5"/>
      <c r="DL66" s="62"/>
      <c r="DM66" s="62"/>
      <c r="DN66" s="62"/>
      <c r="DO66" s="62"/>
      <c r="DP66" s="62"/>
      <c r="DQ66" s="62"/>
      <c r="DR66" s="62"/>
      <c r="DS66" s="62"/>
      <c r="DT66" s="62"/>
      <c r="DU66" s="62"/>
      <c r="DV66" s="62"/>
      <c r="DW66" s="62"/>
      <c r="DX66" s="62"/>
      <c r="DY66" s="62"/>
      <c r="DZ66" s="5"/>
      <c r="EA66" s="5"/>
      <c r="EB66" s="5"/>
      <c r="EC66" s="5"/>
      <c r="ED66" s="5"/>
      <c r="EE66" s="5"/>
      <c r="EF66" s="5"/>
      <c r="EG66" s="5"/>
      <c r="EH66" s="5"/>
      <c r="EI66" s="5"/>
      <c r="EJ66" s="5"/>
      <c r="EK66" s="5"/>
      <c r="EL66" s="5"/>
      <c r="EM66" s="5"/>
      <c r="EN66" s="62"/>
      <c r="EO66" s="62"/>
      <c r="EP66" s="62"/>
      <c r="EQ66" s="62"/>
      <c r="ER66" s="62"/>
      <c r="ES66" s="62"/>
      <c r="ET66" s="62"/>
      <c r="EU66" s="62"/>
      <c r="EV66" s="62"/>
      <c r="EW66" s="62"/>
      <c r="EX66" s="62"/>
      <c r="EY66" s="62"/>
      <c r="EZ66" s="62"/>
      <c r="FA66" s="62"/>
      <c r="FB66" s="5"/>
      <c r="FC66" s="5"/>
      <c r="FD66" s="5"/>
      <c r="FE66" s="5"/>
      <c r="FF66" s="5"/>
      <c r="FG66" s="5"/>
      <c r="FH66" s="5"/>
      <c r="FI66" s="5"/>
      <c r="FJ66" s="5"/>
      <c r="FK66" s="5"/>
      <c r="FL66" s="5"/>
      <c r="FM66" s="5"/>
      <c r="FN66" s="5"/>
      <c r="FO66" s="5"/>
      <c r="FP66" s="62"/>
      <c r="FQ66" s="62"/>
      <c r="FR66" s="62"/>
      <c r="FS66" s="62"/>
      <c r="FT66" s="62"/>
      <c r="FU66" s="62"/>
      <c r="FV66" s="62"/>
      <c r="FW66" s="62"/>
      <c r="FX66" s="62"/>
      <c r="FY66" s="62"/>
      <c r="FZ66" s="62"/>
      <c r="GA66" s="62"/>
      <c r="GB66" s="62"/>
      <c r="GC66" s="62"/>
      <c r="GD66" s="5"/>
      <c r="GE66" s="5"/>
      <c r="GF66" s="5"/>
      <c r="GG66" s="5"/>
      <c r="GH66" s="5"/>
      <c r="GI66" s="5"/>
      <c r="GJ66" s="5"/>
      <c r="GK66" s="5"/>
      <c r="GL66" s="5"/>
      <c r="GM66" s="5"/>
      <c r="GN66" s="5"/>
      <c r="GO66" s="5"/>
      <c r="GP66" s="5"/>
      <c r="GQ66" s="5"/>
      <c r="GR66" s="62"/>
      <c r="GS66" s="62"/>
      <c r="GT66" s="62"/>
      <c r="GU66" s="62"/>
      <c r="GV66" s="62"/>
      <c r="GW66" s="62"/>
      <c r="GX66" s="62"/>
      <c r="GY66" s="62"/>
      <c r="GZ66" s="62"/>
      <c r="HA66" s="62"/>
      <c r="HB66" s="62"/>
      <c r="HC66" s="62"/>
      <c r="HD66" s="62"/>
      <c r="HE66" s="62"/>
      <c r="HF66" s="5"/>
      <c r="HG66" s="5"/>
      <c r="HH66" s="5"/>
      <c r="HI66" s="5"/>
      <c r="HJ66" s="5"/>
      <c r="HK66" s="5"/>
      <c r="HL66" s="5"/>
      <c r="HM66" s="5"/>
      <c r="HN66" s="5"/>
      <c r="HO66" s="5"/>
      <c r="HP66" s="5"/>
      <c r="HQ66" s="5"/>
      <c r="HR66" s="5"/>
      <c r="HS66" s="5"/>
      <c r="HT66" s="62"/>
      <c r="HU66" s="62"/>
      <c r="HV66" s="62"/>
      <c r="HW66" s="62"/>
      <c r="HX66" s="62"/>
      <c r="HY66" s="62"/>
      <c r="HZ66" s="62"/>
      <c r="IA66" s="62"/>
      <c r="IB66" s="62"/>
      <c r="IC66" s="62"/>
      <c r="ID66" s="62"/>
      <c r="IE66" s="62"/>
      <c r="IF66" s="62"/>
      <c r="IG66" s="62"/>
      <c r="IH66" s="5"/>
      <c r="II66" s="5"/>
      <c r="IJ66" s="5"/>
      <c r="IK66" s="5"/>
      <c r="IL66" s="5"/>
      <c r="IM66" s="5"/>
      <c r="IN66" s="5"/>
      <c r="IO66" s="5"/>
      <c r="IP66" s="5"/>
      <c r="IQ66" s="5"/>
      <c r="IR66" s="5"/>
      <c r="IS66" s="5"/>
      <c r="IT66" s="5"/>
      <c r="IU66" s="5"/>
      <c r="IV66" s="62"/>
      <c r="IW66" s="62"/>
      <c r="IX66" s="62"/>
      <c r="IY66" s="62"/>
      <c r="IZ66" s="62"/>
      <c r="JA66" s="62"/>
      <c r="JB66" s="62"/>
      <c r="JC66" s="62"/>
      <c r="JD66" s="62"/>
      <c r="JE66" s="62"/>
      <c r="JF66" s="62"/>
      <c r="JG66" s="62"/>
      <c r="JH66" s="62"/>
      <c r="JI66" s="62"/>
      <c r="JJ66" s="5"/>
      <c r="JK66" s="5"/>
      <c r="JL66" s="5"/>
      <c r="JM66" s="5"/>
      <c r="JN66" s="5"/>
      <c r="JO66" s="5"/>
      <c r="JP66" s="5"/>
      <c r="JQ66" s="5"/>
      <c r="JR66" s="5"/>
      <c r="JS66" s="5"/>
      <c r="JT66" s="5"/>
      <c r="JU66" s="5"/>
      <c r="JV66" s="5"/>
      <c r="JW66" s="5"/>
      <c r="JX66" s="62"/>
      <c r="JY66" s="62"/>
      <c r="JZ66" s="62"/>
      <c r="KA66" s="62"/>
      <c r="KB66" s="62"/>
      <c r="KC66" s="62"/>
      <c r="KD66" s="62"/>
      <c r="KE66" s="62"/>
      <c r="KF66" s="62"/>
      <c r="KG66" s="62"/>
      <c r="KH66" s="62"/>
      <c r="KI66" s="62"/>
      <c r="KJ66" s="62"/>
      <c r="KK66" s="62"/>
    </row>
    <row r="67" spans="1:297" x14ac:dyDescent="0.35">
      <c r="A67" s="131">
        <v>63</v>
      </c>
      <c r="B67" s="170">
        <f>'BVEM Scorecard'!B66</f>
        <v>0</v>
      </c>
      <c r="C67" s="170">
        <f>'BVEM Scorecard'!C66</f>
        <v>0</v>
      </c>
      <c r="D67" s="152">
        <v>76</v>
      </c>
      <c r="E67" s="72" t="str">
        <f>'BVEM Scorecard'!F66</f>
        <v>Wind</v>
      </c>
      <c r="F67" s="96"/>
      <c r="G67" s="96"/>
      <c r="H67" s="96"/>
      <c r="I67" s="96"/>
      <c r="J67" s="62"/>
      <c r="K67" s="62"/>
      <c r="L67" s="62"/>
      <c r="M67" s="62"/>
      <c r="N67" s="62"/>
      <c r="O67" s="62"/>
      <c r="P67" s="62"/>
      <c r="Q67" s="95"/>
      <c r="R67" s="5"/>
      <c r="S67" s="5"/>
      <c r="T67" s="5"/>
      <c r="U67" s="5"/>
      <c r="V67" s="5"/>
      <c r="W67" s="5"/>
      <c r="X67" s="5"/>
      <c r="Y67" s="5"/>
      <c r="Z67" s="5"/>
      <c r="AA67" s="5"/>
      <c r="AB67" s="5"/>
      <c r="AC67" s="5"/>
      <c r="AD67" s="5"/>
      <c r="AE67" s="5"/>
      <c r="AF67" s="62"/>
      <c r="AG67" s="62"/>
      <c r="AH67" s="62"/>
      <c r="AI67" s="62"/>
      <c r="AJ67" s="62"/>
      <c r="AK67" s="62"/>
      <c r="AL67" s="62"/>
      <c r="AM67" s="62"/>
      <c r="AN67" s="62"/>
      <c r="AO67" s="62"/>
      <c r="AP67" s="62"/>
      <c r="AQ67" s="62"/>
      <c r="AR67" s="140"/>
      <c r="AS67" s="140"/>
      <c r="AT67" s="5"/>
      <c r="AU67" s="5"/>
      <c r="AV67" s="5"/>
      <c r="AW67" s="5"/>
      <c r="AX67" s="5"/>
      <c r="AY67" s="5"/>
      <c r="AZ67" s="5"/>
      <c r="BA67" s="5"/>
      <c r="BB67" s="5"/>
      <c r="BC67" s="5"/>
      <c r="BD67" s="5"/>
      <c r="BE67" s="5"/>
      <c r="BF67" s="5"/>
      <c r="BG67" s="5"/>
      <c r="BH67" s="62"/>
      <c r="BI67" s="62"/>
      <c r="BJ67" s="62"/>
      <c r="BK67" s="62"/>
      <c r="BL67" s="62"/>
      <c r="BM67" s="62"/>
      <c r="BN67" s="62"/>
      <c r="BO67" s="62"/>
      <c r="BP67" s="62"/>
      <c r="BQ67" s="62"/>
      <c r="BR67" s="62"/>
      <c r="BS67" s="62"/>
      <c r="BT67" s="62"/>
      <c r="BU67" s="62"/>
      <c r="BV67" s="5"/>
      <c r="BW67" s="5"/>
      <c r="BX67" s="5"/>
      <c r="BY67" s="5"/>
      <c r="BZ67" s="5"/>
      <c r="CA67" s="5"/>
      <c r="CB67" s="5"/>
      <c r="CC67" s="5"/>
      <c r="CD67" s="5"/>
      <c r="CE67" s="5"/>
      <c r="CF67" s="5"/>
      <c r="CG67" s="5"/>
      <c r="CH67" s="5"/>
      <c r="CI67" s="5"/>
      <c r="CJ67" s="62"/>
      <c r="CK67" s="62"/>
      <c r="CL67" s="62"/>
      <c r="CM67" s="62"/>
      <c r="CN67" s="62"/>
      <c r="CO67" s="62"/>
      <c r="CP67" s="62"/>
      <c r="CQ67" s="62"/>
      <c r="CR67" s="62"/>
      <c r="CS67" s="62"/>
      <c r="CT67" s="62"/>
      <c r="CU67" s="62"/>
      <c r="CV67" s="62"/>
      <c r="CW67" s="62"/>
      <c r="CX67" s="5"/>
      <c r="CY67" s="5"/>
      <c r="CZ67" s="5"/>
      <c r="DA67" s="5"/>
      <c r="DB67" s="5"/>
      <c r="DC67" s="5"/>
      <c r="DD67" s="5"/>
      <c r="DE67" s="5"/>
      <c r="DF67" s="5"/>
      <c r="DG67" s="5"/>
      <c r="DH67" s="5"/>
      <c r="DI67" s="5"/>
      <c r="DJ67" s="5"/>
      <c r="DK67" s="5"/>
      <c r="DL67" s="62"/>
      <c r="DM67" s="62"/>
      <c r="DN67" s="62"/>
      <c r="DO67" s="62"/>
      <c r="DP67" s="62"/>
      <c r="DQ67" s="62"/>
      <c r="DR67" s="62"/>
      <c r="DS67" s="62"/>
      <c r="DT67" s="62"/>
      <c r="DU67" s="62"/>
      <c r="DV67" s="62"/>
      <c r="DW67" s="62"/>
      <c r="DX67" s="62"/>
      <c r="DY67" s="62"/>
      <c r="DZ67" s="5"/>
      <c r="EA67" s="5"/>
      <c r="EB67" s="5"/>
      <c r="EC67" s="5"/>
      <c r="ED67" s="5"/>
      <c r="EE67" s="5"/>
      <c r="EF67" s="5"/>
      <c r="EG67" s="5"/>
      <c r="EH67" s="5"/>
      <c r="EI67" s="5"/>
      <c r="EJ67" s="5"/>
      <c r="EK67" s="5"/>
      <c r="EL67" s="5"/>
      <c r="EM67" s="5"/>
      <c r="EN67" s="62"/>
      <c r="EO67" s="62"/>
      <c r="EP67" s="62"/>
      <c r="EQ67" s="62"/>
      <c r="ER67" s="62"/>
      <c r="ES67" s="62"/>
      <c r="ET67" s="62"/>
      <c r="EU67" s="62"/>
      <c r="EV67" s="62"/>
      <c r="EW67" s="62"/>
      <c r="EX67" s="62"/>
      <c r="EY67" s="62"/>
      <c r="EZ67" s="140"/>
      <c r="FA67" s="140"/>
      <c r="FB67" s="5"/>
      <c r="FC67" s="5"/>
      <c r="FD67" s="5"/>
      <c r="FE67" s="5"/>
      <c r="FF67" s="5"/>
      <c r="FG67" s="5"/>
      <c r="FH67" s="5"/>
      <c r="FI67" s="5"/>
      <c r="FJ67" s="5"/>
      <c r="FK67" s="5"/>
      <c r="FL67" s="5"/>
      <c r="FM67" s="5"/>
      <c r="FN67" s="5"/>
      <c r="FO67" s="5"/>
      <c r="FP67" s="62"/>
      <c r="FQ67" s="62"/>
      <c r="FR67" s="62"/>
      <c r="FS67" s="62"/>
      <c r="FT67" s="62"/>
      <c r="FU67" s="62"/>
      <c r="FV67" s="62"/>
      <c r="FW67" s="62"/>
      <c r="FX67" s="62"/>
      <c r="FY67" s="62"/>
      <c r="FZ67" s="62"/>
      <c r="GA67" s="62"/>
      <c r="GB67" s="62"/>
      <c r="GC67" s="62"/>
      <c r="GD67" s="5"/>
      <c r="GE67" s="5"/>
      <c r="GF67" s="5"/>
      <c r="GG67" s="5"/>
      <c r="GH67" s="5"/>
      <c r="GI67" s="5"/>
      <c r="GJ67" s="5"/>
      <c r="GK67" s="5"/>
      <c r="GL67" s="5"/>
      <c r="GM67" s="5"/>
      <c r="GN67" s="5"/>
      <c r="GO67" s="5"/>
      <c r="GP67" s="5"/>
      <c r="GQ67" s="5"/>
      <c r="GR67" s="62"/>
      <c r="GS67" s="62"/>
      <c r="GT67" s="62"/>
      <c r="GU67" s="62"/>
      <c r="GV67" s="62"/>
      <c r="GW67" s="62"/>
      <c r="GX67" s="62"/>
      <c r="GY67" s="62"/>
      <c r="GZ67" s="62"/>
      <c r="HA67" s="62"/>
      <c r="HB67" s="62"/>
      <c r="HC67" s="62"/>
      <c r="HD67" s="62"/>
      <c r="HE67" s="62"/>
      <c r="HF67" s="5"/>
      <c r="HG67" s="5"/>
      <c r="HH67" s="5"/>
      <c r="HI67" s="5"/>
      <c r="HJ67" s="5"/>
      <c r="HK67" s="5"/>
      <c r="HL67" s="5"/>
      <c r="HM67" s="5"/>
      <c r="HN67" s="5"/>
      <c r="HO67" s="5"/>
      <c r="HP67" s="5"/>
      <c r="HQ67" s="5"/>
      <c r="HR67" s="5"/>
      <c r="HS67" s="5"/>
      <c r="HT67" s="62"/>
      <c r="HU67" s="62"/>
      <c r="HV67" s="62"/>
      <c r="HW67" s="62"/>
      <c r="HX67" s="62"/>
      <c r="HY67" s="62"/>
      <c r="HZ67" s="62"/>
      <c r="IA67" s="62"/>
      <c r="IB67" s="62"/>
      <c r="IC67" s="62"/>
      <c r="ID67" s="62"/>
      <c r="IE67" s="62"/>
      <c r="IF67" s="62"/>
      <c r="IG67" s="62"/>
      <c r="IH67" s="5"/>
      <c r="II67" s="5"/>
      <c r="IJ67" s="5"/>
      <c r="IK67" s="5"/>
      <c r="IL67" s="5"/>
      <c r="IM67" s="5"/>
      <c r="IN67" s="5"/>
      <c r="IO67" s="5"/>
      <c r="IP67" s="5"/>
      <c r="IQ67" s="5"/>
      <c r="IR67" s="5"/>
      <c r="IS67" s="5"/>
      <c r="IT67" s="5"/>
      <c r="IU67" s="5"/>
      <c r="IV67" s="62"/>
      <c r="IW67" s="62"/>
      <c r="IX67" s="62"/>
      <c r="IY67" s="62"/>
      <c r="IZ67" s="62"/>
      <c r="JA67" s="62"/>
      <c r="JB67" s="62"/>
      <c r="JC67" s="62"/>
      <c r="JD67" s="62"/>
      <c r="JE67" s="62"/>
      <c r="JF67" s="62"/>
      <c r="JG67" s="62"/>
      <c r="JH67" s="62"/>
      <c r="JI67" s="62"/>
      <c r="JJ67" s="5"/>
      <c r="JK67" s="5"/>
      <c r="JL67" s="5"/>
      <c r="JM67" s="5"/>
      <c r="JN67" s="5"/>
      <c r="JO67" s="5"/>
      <c r="JP67" s="5"/>
      <c r="JQ67" s="5"/>
      <c r="JR67" s="5"/>
      <c r="JS67" s="5"/>
      <c r="JT67" s="5"/>
      <c r="JU67" s="5"/>
      <c r="JV67" s="5"/>
      <c r="JW67" s="5"/>
      <c r="JX67" s="62"/>
      <c r="JY67" s="62"/>
      <c r="JZ67" s="62"/>
      <c r="KA67" s="62"/>
      <c r="KB67" s="62"/>
      <c r="KC67" s="62"/>
      <c r="KD67" s="62"/>
      <c r="KE67" s="62"/>
      <c r="KF67" s="62"/>
      <c r="KG67" s="62"/>
      <c r="KH67" s="62"/>
      <c r="KI67" s="62"/>
      <c r="KJ67" s="62"/>
      <c r="KK67" s="62"/>
    </row>
    <row r="68" spans="1:297" x14ac:dyDescent="0.35">
      <c r="A68" s="131">
        <v>64</v>
      </c>
      <c r="B68" s="170">
        <f>'BVEM Scorecard'!B67</f>
        <v>0</v>
      </c>
      <c r="C68" s="170">
        <f>'BVEM Scorecard'!C67</f>
        <v>0</v>
      </c>
      <c r="D68" s="152">
        <v>79</v>
      </c>
      <c r="E68" s="72" t="str">
        <f>'BVEM Scorecard'!F67</f>
        <v>Wind</v>
      </c>
      <c r="F68" s="96"/>
      <c r="G68" s="96"/>
      <c r="H68" s="96"/>
      <c r="I68" s="96"/>
      <c r="J68" s="62"/>
      <c r="K68" s="62"/>
      <c r="L68" s="62"/>
      <c r="M68" s="62"/>
      <c r="N68" s="62"/>
      <c r="O68" s="62"/>
      <c r="P68" s="62"/>
      <c r="Q68" s="95"/>
      <c r="R68" s="5"/>
      <c r="S68" s="5"/>
      <c r="T68" s="5"/>
      <c r="U68" s="5"/>
      <c r="V68" s="5"/>
      <c r="W68" s="5"/>
      <c r="X68" s="5"/>
      <c r="Y68" s="5"/>
      <c r="Z68" s="5"/>
      <c r="AA68" s="5"/>
      <c r="AB68" s="5"/>
      <c r="AC68" s="5"/>
      <c r="AD68" s="5"/>
      <c r="AE68" s="5"/>
      <c r="AF68" s="62"/>
      <c r="AG68" s="62"/>
      <c r="AH68" s="62"/>
      <c r="AI68" s="62"/>
      <c r="AJ68" s="62"/>
      <c r="AK68" s="62"/>
      <c r="AL68" s="62"/>
      <c r="AM68" s="62"/>
      <c r="AN68" s="62"/>
      <c r="AO68" s="62"/>
      <c r="AP68" s="62"/>
      <c r="AQ68" s="62"/>
      <c r="AR68" s="62"/>
      <c r="AS68" s="62"/>
      <c r="AT68" s="5"/>
      <c r="AU68" s="5"/>
      <c r="AV68" s="5"/>
      <c r="AW68" s="5"/>
      <c r="AX68" s="5"/>
      <c r="AY68" s="5"/>
      <c r="AZ68" s="5"/>
      <c r="BA68" s="5"/>
      <c r="BB68" s="5"/>
      <c r="BC68" s="5"/>
      <c r="BD68" s="5"/>
      <c r="BE68" s="5"/>
      <c r="BF68" s="5"/>
      <c r="BG68" s="5"/>
      <c r="BH68" s="62"/>
      <c r="BI68" s="62"/>
      <c r="BJ68" s="62"/>
      <c r="BK68" s="62"/>
      <c r="BL68" s="62"/>
      <c r="BM68" s="62"/>
      <c r="BN68" s="62"/>
      <c r="BO68" s="62"/>
      <c r="BP68" s="62"/>
      <c r="BQ68" s="62"/>
      <c r="BR68" s="62"/>
      <c r="BS68" s="62"/>
      <c r="BT68" s="62"/>
      <c r="BU68" s="62"/>
      <c r="BV68" s="5"/>
      <c r="BW68" s="5"/>
      <c r="BX68" s="5"/>
      <c r="BY68" s="5"/>
      <c r="BZ68" s="5"/>
      <c r="CA68" s="5"/>
      <c r="CB68" s="5"/>
      <c r="CC68" s="5"/>
      <c r="CD68" s="5"/>
      <c r="CE68" s="5"/>
      <c r="CF68" s="5"/>
      <c r="CG68" s="5"/>
      <c r="CH68" s="5"/>
      <c r="CI68" s="5"/>
      <c r="CJ68" s="62"/>
      <c r="CK68" s="62"/>
      <c r="CL68" s="62"/>
      <c r="CM68" s="62"/>
      <c r="CN68" s="62"/>
      <c r="CO68" s="62"/>
      <c r="CP68" s="62"/>
      <c r="CQ68" s="62"/>
      <c r="CR68" s="62"/>
      <c r="CS68" s="62"/>
      <c r="CT68" s="62"/>
      <c r="CU68" s="62"/>
      <c r="CV68" s="62"/>
      <c r="CW68" s="62"/>
      <c r="CX68" s="5"/>
      <c r="CY68" s="5"/>
      <c r="CZ68" s="5"/>
      <c r="DA68" s="5"/>
      <c r="DB68" s="5"/>
      <c r="DC68" s="5"/>
      <c r="DD68" s="5"/>
      <c r="DE68" s="5"/>
      <c r="DF68" s="5"/>
      <c r="DG68" s="5"/>
      <c r="DH68" s="5"/>
      <c r="DI68" s="5"/>
      <c r="DJ68" s="5"/>
      <c r="DK68" s="5"/>
      <c r="DL68" s="62"/>
      <c r="DM68" s="62"/>
      <c r="DN68" s="62"/>
      <c r="DO68" s="62"/>
      <c r="DP68" s="62"/>
      <c r="DQ68" s="62"/>
      <c r="DR68" s="62"/>
      <c r="DS68" s="62"/>
      <c r="DT68" s="62"/>
      <c r="DU68" s="62"/>
      <c r="DV68" s="62"/>
      <c r="DW68" s="62"/>
      <c r="DX68" s="62"/>
      <c r="DY68" s="62"/>
      <c r="DZ68" s="5"/>
      <c r="EA68" s="5"/>
      <c r="EB68" s="5"/>
      <c r="EC68" s="5"/>
      <c r="ED68" s="5"/>
      <c r="EE68" s="5"/>
      <c r="EF68" s="5"/>
      <c r="EG68" s="5"/>
      <c r="EH68" s="5"/>
      <c r="EI68" s="5"/>
      <c r="EJ68" s="5"/>
      <c r="EK68" s="5"/>
      <c r="EL68" s="5"/>
      <c r="EM68" s="5"/>
      <c r="EN68" s="62"/>
      <c r="EO68" s="62"/>
      <c r="EP68" s="62"/>
      <c r="EQ68" s="62"/>
      <c r="ER68" s="62"/>
      <c r="ES68" s="62"/>
      <c r="ET68" s="62"/>
      <c r="EU68" s="62"/>
      <c r="EV68" s="62"/>
      <c r="EW68" s="62"/>
      <c r="EX68" s="62"/>
      <c r="EY68" s="62"/>
      <c r="EZ68" s="62"/>
      <c r="FA68" s="62"/>
      <c r="FB68" s="5"/>
      <c r="FC68" s="5"/>
      <c r="FD68" s="5"/>
      <c r="FE68" s="5"/>
      <c r="FF68" s="5"/>
      <c r="FG68" s="5"/>
      <c r="FH68" s="5"/>
      <c r="FI68" s="5"/>
      <c r="FJ68" s="5"/>
      <c r="FK68" s="5"/>
      <c r="FL68" s="5"/>
      <c r="FM68" s="5"/>
      <c r="FN68" s="5"/>
      <c r="FO68" s="5"/>
      <c r="FP68" s="62"/>
      <c r="FQ68" s="62"/>
      <c r="FR68" s="62"/>
      <c r="FS68" s="62"/>
      <c r="FT68" s="62"/>
      <c r="FU68" s="62"/>
      <c r="FV68" s="62"/>
      <c r="FW68" s="62"/>
      <c r="FX68" s="62"/>
      <c r="FY68" s="62"/>
      <c r="FZ68" s="62"/>
      <c r="GA68" s="62"/>
      <c r="GB68" s="62"/>
      <c r="GC68" s="62"/>
      <c r="GD68" s="5"/>
      <c r="GE68" s="5"/>
      <c r="GF68" s="5"/>
      <c r="GG68" s="5"/>
      <c r="GH68" s="5"/>
      <c r="GI68" s="5"/>
      <c r="GJ68" s="5"/>
      <c r="GK68" s="5"/>
      <c r="GL68" s="5"/>
      <c r="GM68" s="5"/>
      <c r="GN68" s="5"/>
      <c r="GO68" s="5"/>
      <c r="GP68" s="5"/>
      <c r="GQ68" s="5"/>
      <c r="GR68" s="62"/>
      <c r="GS68" s="62"/>
      <c r="GT68" s="62"/>
      <c r="GU68" s="62"/>
      <c r="GV68" s="62"/>
      <c r="GW68" s="62"/>
      <c r="GX68" s="62"/>
      <c r="GY68" s="62"/>
      <c r="GZ68" s="62"/>
      <c r="HA68" s="62"/>
      <c r="HB68" s="62"/>
      <c r="HC68" s="62"/>
      <c r="HD68" s="62"/>
      <c r="HE68" s="62"/>
      <c r="HF68" s="5"/>
      <c r="HG68" s="5"/>
      <c r="HH68" s="5"/>
      <c r="HI68" s="5"/>
      <c r="HJ68" s="5"/>
      <c r="HK68" s="5"/>
      <c r="HL68" s="5"/>
      <c r="HM68" s="5"/>
      <c r="HN68" s="5"/>
      <c r="HO68" s="5"/>
      <c r="HP68" s="5"/>
      <c r="HQ68" s="5"/>
      <c r="HR68" s="5"/>
      <c r="HS68" s="5"/>
      <c r="HT68" s="62"/>
      <c r="HU68" s="62"/>
      <c r="HV68" s="62"/>
      <c r="HW68" s="62"/>
      <c r="HX68" s="62"/>
      <c r="HY68" s="62"/>
      <c r="HZ68" s="62"/>
      <c r="IA68" s="62"/>
      <c r="IB68" s="62"/>
      <c r="IC68" s="62"/>
      <c r="ID68" s="62"/>
      <c r="IE68" s="62"/>
      <c r="IF68" s="62"/>
      <c r="IG68" s="62"/>
      <c r="IH68" s="5"/>
      <c r="II68" s="5"/>
      <c r="IJ68" s="5"/>
      <c r="IK68" s="5"/>
      <c r="IL68" s="5"/>
      <c r="IM68" s="5"/>
      <c r="IN68" s="5"/>
      <c r="IO68" s="5"/>
      <c r="IP68" s="5"/>
      <c r="IQ68" s="5"/>
      <c r="IR68" s="5"/>
      <c r="IS68" s="5"/>
      <c r="IT68" s="5"/>
      <c r="IU68" s="5"/>
      <c r="IV68" s="62"/>
      <c r="IW68" s="62"/>
      <c r="IX68" s="62"/>
      <c r="IY68" s="62"/>
      <c r="IZ68" s="62"/>
      <c r="JA68" s="62"/>
      <c r="JB68" s="62"/>
      <c r="JC68" s="62"/>
      <c r="JD68" s="62"/>
      <c r="JE68" s="62"/>
      <c r="JF68" s="62"/>
      <c r="JG68" s="62"/>
      <c r="JH68" s="62"/>
      <c r="JI68" s="62"/>
      <c r="JJ68" s="5"/>
      <c r="JK68" s="5"/>
      <c r="JL68" s="5"/>
      <c r="JM68" s="5"/>
      <c r="JN68" s="5"/>
      <c r="JO68" s="5"/>
      <c r="JP68" s="5"/>
      <c r="JQ68" s="5"/>
      <c r="JR68" s="5"/>
      <c r="JS68" s="5"/>
      <c r="JT68" s="5"/>
      <c r="JU68" s="5"/>
      <c r="JV68" s="5"/>
      <c r="JW68" s="5"/>
      <c r="JX68" s="62"/>
      <c r="JY68" s="62"/>
      <c r="JZ68" s="62"/>
      <c r="KA68" s="62"/>
      <c r="KB68" s="62"/>
      <c r="KC68" s="62"/>
      <c r="KD68" s="62"/>
      <c r="KE68" s="62"/>
      <c r="KF68" s="62"/>
      <c r="KG68" s="62"/>
      <c r="KH68" s="62"/>
      <c r="KI68" s="62"/>
      <c r="KJ68" s="62"/>
      <c r="KK68" s="62"/>
    </row>
    <row r="69" spans="1:297" x14ac:dyDescent="0.35">
      <c r="A69" s="131">
        <v>65</v>
      </c>
      <c r="B69" s="170">
        <f>'BVEM Scorecard'!B68</f>
        <v>0</v>
      </c>
      <c r="C69" s="170">
        <f>'BVEM Scorecard'!C68</f>
        <v>0</v>
      </c>
      <c r="D69" s="152">
        <v>119</v>
      </c>
      <c r="E69" s="72" t="str">
        <f>'BVEM Scorecard'!F68</f>
        <v>Wind</v>
      </c>
      <c r="F69" s="96"/>
      <c r="G69" s="96"/>
      <c r="H69" s="96"/>
      <c r="I69" s="96"/>
      <c r="J69" s="62"/>
      <c r="K69" s="62"/>
      <c r="L69" s="62"/>
      <c r="M69" s="62"/>
      <c r="N69" s="62"/>
      <c r="O69" s="62"/>
      <c r="P69" s="62"/>
      <c r="Q69" s="95"/>
      <c r="R69" s="5"/>
      <c r="S69" s="5"/>
      <c r="T69" s="5"/>
      <c r="U69" s="5"/>
      <c r="V69" s="5"/>
      <c r="W69" s="5"/>
      <c r="X69" s="5"/>
      <c r="Y69" s="5"/>
      <c r="Z69" s="5"/>
      <c r="AA69" s="5"/>
      <c r="AB69" s="5"/>
      <c r="AC69" s="5"/>
      <c r="AD69" s="5"/>
      <c r="AE69" s="5"/>
      <c r="AF69" s="62"/>
      <c r="AG69" s="62"/>
      <c r="AH69" s="62"/>
      <c r="AI69" s="62"/>
      <c r="AJ69" s="62"/>
      <c r="AK69" s="62"/>
      <c r="AL69" s="62"/>
      <c r="AM69" s="62"/>
      <c r="AN69" s="62"/>
      <c r="AO69" s="62"/>
      <c r="AP69" s="62"/>
      <c r="AQ69" s="62"/>
      <c r="AR69" s="140"/>
      <c r="AS69" s="140"/>
      <c r="AT69" s="5"/>
      <c r="AU69" s="5"/>
      <c r="AV69" s="5"/>
      <c r="AW69" s="5"/>
      <c r="AX69" s="5"/>
      <c r="AY69" s="5"/>
      <c r="AZ69" s="5"/>
      <c r="BA69" s="5"/>
      <c r="BB69" s="5"/>
      <c r="BC69" s="5"/>
      <c r="BD69" s="5"/>
      <c r="BE69" s="5"/>
      <c r="BF69" s="5"/>
      <c r="BG69" s="5"/>
      <c r="BH69" s="62"/>
      <c r="BI69" s="62"/>
      <c r="BJ69" s="62"/>
      <c r="BK69" s="62"/>
      <c r="BL69" s="62"/>
      <c r="BM69" s="62"/>
      <c r="BN69" s="62"/>
      <c r="BO69" s="62"/>
      <c r="BP69" s="62"/>
      <c r="BQ69" s="62"/>
      <c r="BR69" s="62"/>
      <c r="BS69" s="62"/>
      <c r="BT69" s="62"/>
      <c r="BU69" s="62"/>
      <c r="BV69" s="5"/>
      <c r="BW69" s="5"/>
      <c r="BX69" s="5"/>
      <c r="BY69" s="5"/>
      <c r="BZ69" s="5"/>
      <c r="CA69" s="5"/>
      <c r="CB69" s="5"/>
      <c r="CC69" s="5"/>
      <c r="CD69" s="5"/>
      <c r="CE69" s="5"/>
      <c r="CF69" s="5"/>
      <c r="CG69" s="5"/>
      <c r="CH69" s="5"/>
      <c r="CI69" s="5"/>
      <c r="CJ69" s="62"/>
      <c r="CK69" s="62"/>
      <c r="CL69" s="62"/>
      <c r="CM69" s="62"/>
      <c r="CN69" s="62"/>
      <c r="CO69" s="62"/>
      <c r="CP69" s="62"/>
      <c r="CQ69" s="62"/>
      <c r="CR69" s="62"/>
      <c r="CS69" s="62"/>
      <c r="CT69" s="62"/>
      <c r="CU69" s="62"/>
      <c r="CV69" s="62"/>
      <c r="CW69" s="62"/>
      <c r="CX69" s="5"/>
      <c r="CY69" s="5"/>
      <c r="CZ69" s="5"/>
      <c r="DA69" s="5"/>
      <c r="DB69" s="5"/>
      <c r="DC69" s="5"/>
      <c r="DD69" s="5"/>
      <c r="DE69" s="5"/>
      <c r="DF69" s="5"/>
      <c r="DG69" s="5"/>
      <c r="DH69" s="5"/>
      <c r="DI69" s="5"/>
      <c r="DJ69" s="5"/>
      <c r="DK69" s="5"/>
      <c r="DL69" s="62"/>
      <c r="DM69" s="62"/>
      <c r="DN69" s="62"/>
      <c r="DO69" s="62"/>
      <c r="DP69" s="62"/>
      <c r="DQ69" s="62"/>
      <c r="DR69" s="62"/>
      <c r="DS69" s="62"/>
      <c r="DT69" s="62"/>
      <c r="DU69" s="62"/>
      <c r="DV69" s="62"/>
      <c r="DW69" s="62"/>
      <c r="DX69" s="62"/>
      <c r="DY69" s="62"/>
      <c r="DZ69" s="5"/>
      <c r="EA69" s="5"/>
      <c r="EB69" s="5"/>
      <c r="EC69" s="5"/>
      <c r="ED69" s="5"/>
      <c r="EE69" s="5"/>
      <c r="EF69" s="5"/>
      <c r="EG69" s="5"/>
      <c r="EH69" s="5"/>
      <c r="EI69" s="5"/>
      <c r="EJ69" s="5"/>
      <c r="EK69" s="5"/>
      <c r="EL69" s="5"/>
      <c r="EM69" s="5"/>
      <c r="EN69" s="62"/>
      <c r="EO69" s="62"/>
      <c r="EP69" s="62"/>
      <c r="EQ69" s="62"/>
      <c r="ER69" s="62"/>
      <c r="ES69" s="62"/>
      <c r="ET69" s="62"/>
      <c r="EU69" s="62"/>
      <c r="EV69" s="62"/>
      <c r="EW69" s="62"/>
      <c r="EX69" s="62"/>
      <c r="EY69" s="62"/>
      <c r="EZ69" s="140"/>
      <c r="FA69" s="140"/>
      <c r="FB69" s="5"/>
      <c r="FC69" s="5"/>
      <c r="FD69" s="5"/>
      <c r="FE69" s="5"/>
      <c r="FF69" s="5"/>
      <c r="FG69" s="5"/>
      <c r="FH69" s="5"/>
      <c r="FI69" s="5"/>
      <c r="FJ69" s="5"/>
      <c r="FK69" s="5"/>
      <c r="FL69" s="5"/>
      <c r="FM69" s="5"/>
      <c r="FN69" s="5"/>
      <c r="FO69" s="5"/>
      <c r="FP69" s="62"/>
      <c r="FQ69" s="62"/>
      <c r="FR69" s="62"/>
      <c r="FS69" s="62"/>
      <c r="FT69" s="62"/>
      <c r="FU69" s="62"/>
      <c r="FV69" s="62"/>
      <c r="FW69" s="62"/>
      <c r="FX69" s="62"/>
      <c r="FY69" s="62"/>
      <c r="FZ69" s="62"/>
      <c r="GA69" s="62"/>
      <c r="GB69" s="62"/>
      <c r="GC69" s="62"/>
      <c r="GD69" s="5"/>
      <c r="GE69" s="5"/>
      <c r="GF69" s="5"/>
      <c r="GG69" s="5"/>
      <c r="GH69" s="5"/>
      <c r="GI69" s="5"/>
      <c r="GJ69" s="5"/>
      <c r="GK69" s="5"/>
      <c r="GL69" s="5"/>
      <c r="GM69" s="5"/>
      <c r="GN69" s="5"/>
      <c r="GO69" s="5"/>
      <c r="GP69" s="5"/>
      <c r="GQ69" s="5"/>
      <c r="GR69" s="62"/>
      <c r="GS69" s="62"/>
      <c r="GT69" s="62"/>
      <c r="GU69" s="62"/>
      <c r="GV69" s="62"/>
      <c r="GW69" s="62"/>
      <c r="GX69" s="62"/>
      <c r="GY69" s="62"/>
      <c r="GZ69" s="62"/>
      <c r="HA69" s="62"/>
      <c r="HB69" s="62"/>
      <c r="HC69" s="62"/>
      <c r="HD69" s="62"/>
      <c r="HE69" s="62"/>
      <c r="HF69" s="5"/>
      <c r="HG69" s="5"/>
      <c r="HH69" s="5"/>
      <c r="HI69" s="5"/>
      <c r="HJ69" s="5"/>
      <c r="HK69" s="5"/>
      <c r="HL69" s="5"/>
      <c r="HM69" s="5"/>
      <c r="HN69" s="5"/>
      <c r="HO69" s="5"/>
      <c r="HP69" s="5"/>
      <c r="HQ69" s="5"/>
      <c r="HR69" s="5"/>
      <c r="HS69" s="5"/>
      <c r="HT69" s="62"/>
      <c r="HU69" s="62"/>
      <c r="HV69" s="62"/>
      <c r="HW69" s="62"/>
      <c r="HX69" s="62"/>
      <c r="HY69" s="62"/>
      <c r="HZ69" s="62"/>
      <c r="IA69" s="62"/>
      <c r="IB69" s="62"/>
      <c r="IC69" s="62"/>
      <c r="ID69" s="62"/>
      <c r="IE69" s="62"/>
      <c r="IF69" s="62"/>
      <c r="IG69" s="62"/>
      <c r="IH69" s="5"/>
      <c r="II69" s="5"/>
      <c r="IJ69" s="5"/>
      <c r="IK69" s="5"/>
      <c r="IL69" s="5"/>
      <c r="IM69" s="5"/>
      <c r="IN69" s="5"/>
      <c r="IO69" s="5"/>
      <c r="IP69" s="5"/>
      <c r="IQ69" s="5"/>
      <c r="IR69" s="5"/>
      <c r="IS69" s="5"/>
      <c r="IT69" s="5"/>
      <c r="IU69" s="5"/>
      <c r="IV69" s="62"/>
      <c r="IW69" s="62"/>
      <c r="IX69" s="62"/>
      <c r="IY69" s="62"/>
      <c r="IZ69" s="62"/>
      <c r="JA69" s="62"/>
      <c r="JB69" s="62"/>
      <c r="JC69" s="62"/>
      <c r="JD69" s="62"/>
      <c r="JE69" s="62"/>
      <c r="JF69" s="62"/>
      <c r="JG69" s="62"/>
      <c r="JH69" s="62"/>
      <c r="JI69" s="62"/>
      <c r="JJ69" s="5"/>
      <c r="JK69" s="5"/>
      <c r="JL69" s="5"/>
      <c r="JM69" s="5"/>
      <c r="JN69" s="5"/>
      <c r="JO69" s="5"/>
      <c r="JP69" s="5"/>
      <c r="JQ69" s="5"/>
      <c r="JR69" s="5"/>
      <c r="JS69" s="5"/>
      <c r="JT69" s="5"/>
      <c r="JU69" s="5"/>
      <c r="JV69" s="5"/>
      <c r="JW69" s="5"/>
      <c r="JX69" s="62"/>
      <c r="JY69" s="62"/>
      <c r="JZ69" s="62"/>
      <c r="KA69" s="62"/>
      <c r="KB69" s="62"/>
      <c r="KC69" s="62"/>
      <c r="KD69" s="62"/>
      <c r="KE69" s="62"/>
      <c r="KF69" s="62"/>
      <c r="KG69" s="62"/>
      <c r="KH69" s="62"/>
      <c r="KI69" s="62"/>
      <c r="KJ69" s="62"/>
      <c r="KK69" s="62"/>
    </row>
    <row r="70" spans="1:297" x14ac:dyDescent="0.35">
      <c r="A70" s="131">
        <v>66</v>
      </c>
      <c r="B70" s="170">
        <f>'BVEM Scorecard'!B69</f>
        <v>0</v>
      </c>
      <c r="C70" s="170">
        <f>'BVEM Scorecard'!C69</f>
        <v>0</v>
      </c>
      <c r="D70" s="152">
        <v>123</v>
      </c>
      <c r="E70" s="72" t="str">
        <f>'BVEM Scorecard'!F69</f>
        <v>Wind</v>
      </c>
      <c r="F70" s="96"/>
      <c r="G70" s="96"/>
      <c r="H70" s="96"/>
      <c r="I70" s="96"/>
      <c r="J70" s="62"/>
      <c r="K70" s="62"/>
      <c r="L70" s="62"/>
      <c r="M70" s="62"/>
      <c r="N70" s="62"/>
      <c r="O70" s="62"/>
      <c r="P70" s="62"/>
      <c r="Q70" s="95"/>
      <c r="R70" s="5"/>
      <c r="S70" s="5"/>
      <c r="T70" s="5"/>
      <c r="U70" s="5"/>
      <c r="V70" s="5"/>
      <c r="W70" s="5"/>
      <c r="X70" s="5"/>
      <c r="Y70" s="5"/>
      <c r="Z70" s="5"/>
      <c r="AA70" s="5"/>
      <c r="AB70" s="5"/>
      <c r="AC70" s="5"/>
      <c r="AD70" s="5"/>
      <c r="AE70" s="5"/>
      <c r="AF70" s="62"/>
      <c r="AG70" s="62"/>
      <c r="AH70" s="62"/>
      <c r="AI70" s="62"/>
      <c r="AJ70" s="62"/>
      <c r="AK70" s="62"/>
      <c r="AL70" s="62"/>
      <c r="AM70" s="62"/>
      <c r="AN70" s="62"/>
      <c r="AO70" s="62"/>
      <c r="AP70" s="62"/>
      <c r="AQ70" s="62"/>
      <c r="AR70" s="62"/>
      <c r="AS70" s="62"/>
      <c r="AT70" s="5"/>
      <c r="AU70" s="5"/>
      <c r="AV70" s="5"/>
      <c r="AW70" s="5"/>
      <c r="AX70" s="5"/>
      <c r="AY70" s="5"/>
      <c r="AZ70" s="5"/>
      <c r="BA70" s="5"/>
      <c r="BB70" s="5"/>
      <c r="BC70" s="5"/>
      <c r="BD70" s="5"/>
      <c r="BE70" s="5"/>
      <c r="BF70" s="5"/>
      <c r="BG70" s="5"/>
      <c r="BH70" s="62"/>
      <c r="BI70" s="62"/>
      <c r="BJ70" s="62"/>
      <c r="BK70" s="62"/>
      <c r="BL70" s="62"/>
      <c r="BM70" s="62"/>
      <c r="BN70" s="62"/>
      <c r="BO70" s="62"/>
      <c r="BP70" s="62"/>
      <c r="BQ70" s="62"/>
      <c r="BR70" s="62"/>
      <c r="BS70" s="62"/>
      <c r="BT70" s="62"/>
      <c r="BU70" s="62"/>
      <c r="BV70" s="5"/>
      <c r="BW70" s="5"/>
      <c r="BX70" s="5"/>
      <c r="BY70" s="5"/>
      <c r="BZ70" s="5"/>
      <c r="CA70" s="5"/>
      <c r="CB70" s="5"/>
      <c r="CC70" s="5"/>
      <c r="CD70" s="5"/>
      <c r="CE70" s="5"/>
      <c r="CF70" s="5"/>
      <c r="CG70" s="5"/>
      <c r="CH70" s="5"/>
      <c r="CI70" s="5"/>
      <c r="CJ70" s="62"/>
      <c r="CK70" s="62"/>
      <c r="CL70" s="62"/>
      <c r="CM70" s="62"/>
      <c r="CN70" s="62"/>
      <c r="CO70" s="62"/>
      <c r="CP70" s="62"/>
      <c r="CQ70" s="62"/>
      <c r="CR70" s="62"/>
      <c r="CS70" s="62"/>
      <c r="CT70" s="62"/>
      <c r="CU70" s="62"/>
      <c r="CV70" s="62"/>
      <c r="CW70" s="62"/>
      <c r="CX70" s="5"/>
      <c r="CY70" s="5"/>
      <c r="CZ70" s="5"/>
      <c r="DA70" s="5"/>
      <c r="DB70" s="5"/>
      <c r="DC70" s="5"/>
      <c r="DD70" s="5"/>
      <c r="DE70" s="5"/>
      <c r="DF70" s="5"/>
      <c r="DG70" s="5"/>
      <c r="DH70" s="5"/>
      <c r="DI70" s="5"/>
      <c r="DJ70" s="5"/>
      <c r="DK70" s="5"/>
      <c r="DL70" s="62"/>
      <c r="DM70" s="62"/>
      <c r="DN70" s="62"/>
      <c r="DO70" s="62"/>
      <c r="DP70" s="62"/>
      <c r="DQ70" s="62"/>
      <c r="DR70" s="62"/>
      <c r="DS70" s="62"/>
      <c r="DT70" s="62"/>
      <c r="DU70" s="62"/>
      <c r="DV70" s="62"/>
      <c r="DW70" s="62"/>
      <c r="DX70" s="62"/>
      <c r="DY70" s="62"/>
      <c r="DZ70" s="5"/>
      <c r="EA70" s="5"/>
      <c r="EB70" s="5"/>
      <c r="EC70" s="5"/>
      <c r="ED70" s="5"/>
      <c r="EE70" s="5"/>
      <c r="EF70" s="5"/>
      <c r="EG70" s="5"/>
      <c r="EH70" s="5"/>
      <c r="EI70" s="5"/>
      <c r="EJ70" s="5"/>
      <c r="EK70" s="5"/>
      <c r="EL70" s="5"/>
      <c r="EM70" s="5"/>
      <c r="EN70" s="62"/>
      <c r="EO70" s="62"/>
      <c r="EP70" s="62"/>
      <c r="EQ70" s="62"/>
      <c r="ER70" s="62"/>
      <c r="ES70" s="62"/>
      <c r="ET70" s="62"/>
      <c r="EU70" s="62"/>
      <c r="EV70" s="62"/>
      <c r="EW70" s="62"/>
      <c r="EX70" s="62"/>
      <c r="EY70" s="62"/>
      <c r="EZ70" s="62"/>
      <c r="FA70" s="62"/>
      <c r="FB70" s="5"/>
      <c r="FC70" s="5"/>
      <c r="FD70" s="5"/>
      <c r="FE70" s="5"/>
      <c r="FF70" s="5"/>
      <c r="FG70" s="5"/>
      <c r="FH70" s="5"/>
      <c r="FI70" s="5"/>
      <c r="FJ70" s="5"/>
      <c r="FK70" s="5"/>
      <c r="FL70" s="5"/>
      <c r="FM70" s="5"/>
      <c r="FN70" s="5"/>
      <c r="FO70" s="5"/>
      <c r="FP70" s="62"/>
      <c r="FQ70" s="62"/>
      <c r="FR70" s="62"/>
      <c r="FS70" s="62"/>
      <c r="FT70" s="62"/>
      <c r="FU70" s="62"/>
      <c r="FV70" s="62"/>
      <c r="FW70" s="62"/>
      <c r="FX70" s="62"/>
      <c r="FY70" s="62"/>
      <c r="FZ70" s="62"/>
      <c r="GA70" s="62"/>
      <c r="GB70" s="62"/>
      <c r="GC70" s="62"/>
      <c r="GD70" s="5"/>
      <c r="GE70" s="5"/>
      <c r="GF70" s="5"/>
      <c r="GG70" s="5"/>
      <c r="GH70" s="5"/>
      <c r="GI70" s="5"/>
      <c r="GJ70" s="5"/>
      <c r="GK70" s="5"/>
      <c r="GL70" s="5"/>
      <c r="GM70" s="5"/>
      <c r="GN70" s="5"/>
      <c r="GO70" s="5"/>
      <c r="GP70" s="5"/>
      <c r="GQ70" s="5"/>
      <c r="GR70" s="62"/>
      <c r="GS70" s="62"/>
      <c r="GT70" s="62"/>
      <c r="GU70" s="62"/>
      <c r="GV70" s="62"/>
      <c r="GW70" s="62"/>
      <c r="GX70" s="62"/>
      <c r="GY70" s="62"/>
      <c r="GZ70" s="62"/>
      <c r="HA70" s="62"/>
      <c r="HB70" s="62"/>
      <c r="HC70" s="62"/>
      <c r="HD70" s="62"/>
      <c r="HE70" s="62"/>
      <c r="HF70" s="5"/>
      <c r="HG70" s="5"/>
      <c r="HH70" s="5"/>
      <c r="HI70" s="5"/>
      <c r="HJ70" s="5"/>
      <c r="HK70" s="5"/>
      <c r="HL70" s="5"/>
      <c r="HM70" s="5"/>
      <c r="HN70" s="5"/>
      <c r="HO70" s="5"/>
      <c r="HP70" s="5"/>
      <c r="HQ70" s="5"/>
      <c r="HR70" s="5"/>
      <c r="HS70" s="5"/>
      <c r="HT70" s="62"/>
      <c r="HU70" s="62"/>
      <c r="HV70" s="62"/>
      <c r="HW70" s="62"/>
      <c r="HX70" s="62"/>
      <c r="HY70" s="62"/>
      <c r="HZ70" s="62"/>
      <c r="IA70" s="62"/>
      <c r="IB70" s="62"/>
      <c r="IC70" s="62"/>
      <c r="ID70" s="62"/>
      <c r="IE70" s="62"/>
      <c r="IF70" s="62"/>
      <c r="IG70" s="62"/>
      <c r="IH70" s="5"/>
      <c r="II70" s="5"/>
      <c r="IJ70" s="5"/>
      <c r="IK70" s="5"/>
      <c r="IL70" s="5"/>
      <c r="IM70" s="5"/>
      <c r="IN70" s="5"/>
      <c r="IO70" s="5"/>
      <c r="IP70" s="5"/>
      <c r="IQ70" s="5"/>
      <c r="IR70" s="5"/>
      <c r="IS70" s="5"/>
      <c r="IT70" s="5"/>
      <c r="IU70" s="5"/>
      <c r="IV70" s="62"/>
      <c r="IW70" s="62"/>
      <c r="IX70" s="62"/>
      <c r="IY70" s="62"/>
      <c r="IZ70" s="62"/>
      <c r="JA70" s="62"/>
      <c r="JB70" s="62"/>
      <c r="JC70" s="62"/>
      <c r="JD70" s="62"/>
      <c r="JE70" s="62"/>
      <c r="JF70" s="62"/>
      <c r="JG70" s="62"/>
      <c r="JH70" s="62"/>
      <c r="JI70" s="62"/>
      <c r="JJ70" s="5"/>
      <c r="JK70" s="5"/>
      <c r="JL70" s="5"/>
      <c r="JM70" s="5"/>
      <c r="JN70" s="5"/>
      <c r="JO70" s="5"/>
      <c r="JP70" s="5"/>
      <c r="JQ70" s="5"/>
      <c r="JR70" s="5"/>
      <c r="JS70" s="5"/>
      <c r="JT70" s="5"/>
      <c r="JU70" s="5"/>
      <c r="JV70" s="5"/>
      <c r="JW70" s="5"/>
      <c r="JX70" s="62"/>
      <c r="JY70" s="62"/>
      <c r="JZ70" s="62"/>
      <c r="KA70" s="62"/>
      <c r="KB70" s="62"/>
      <c r="KC70" s="62"/>
      <c r="KD70" s="62"/>
      <c r="KE70" s="62"/>
      <c r="KF70" s="62"/>
      <c r="KG70" s="62"/>
      <c r="KH70" s="62"/>
      <c r="KI70" s="62"/>
      <c r="KJ70" s="62"/>
      <c r="KK70" s="62"/>
    </row>
    <row r="71" spans="1:297" x14ac:dyDescent="0.35">
      <c r="A71" s="131">
        <v>67</v>
      </c>
      <c r="B71" s="170">
        <f>'BVEM Scorecard'!B70</f>
        <v>0</v>
      </c>
      <c r="C71" s="170">
        <f>'BVEM Scorecard'!C70</f>
        <v>0</v>
      </c>
      <c r="D71" s="152">
        <v>60</v>
      </c>
      <c r="E71" s="72" t="str">
        <f>'BVEM Scorecard'!F70</f>
        <v>Wind</v>
      </c>
      <c r="F71" s="96"/>
      <c r="G71" s="96"/>
      <c r="H71" s="96"/>
      <c r="I71" s="96"/>
      <c r="J71" s="62"/>
      <c r="K71" s="62"/>
      <c r="L71" s="62"/>
      <c r="M71" s="62"/>
      <c r="N71" s="62"/>
      <c r="O71" s="62"/>
      <c r="P71" s="62"/>
      <c r="Q71" s="95"/>
      <c r="R71" s="5"/>
      <c r="S71" s="5"/>
      <c r="T71" s="5"/>
      <c r="U71" s="5"/>
      <c r="V71" s="5"/>
      <c r="W71" s="5"/>
      <c r="X71" s="5"/>
      <c r="Y71" s="5"/>
      <c r="Z71" s="5"/>
      <c r="AA71" s="5"/>
      <c r="AB71" s="5"/>
      <c r="AC71" s="5"/>
      <c r="AD71" s="5"/>
      <c r="AE71" s="5"/>
      <c r="AF71" s="62"/>
      <c r="AG71" s="62"/>
      <c r="AH71" s="62"/>
      <c r="AI71" s="62"/>
      <c r="AJ71" s="62"/>
      <c r="AK71" s="62"/>
      <c r="AL71" s="62"/>
      <c r="AM71" s="62"/>
      <c r="AN71" s="62"/>
      <c r="AO71" s="62"/>
      <c r="AP71" s="62"/>
      <c r="AQ71" s="62"/>
      <c r="AR71" s="140"/>
      <c r="AS71" s="140"/>
      <c r="AT71" s="5"/>
      <c r="AU71" s="5"/>
      <c r="AV71" s="5"/>
      <c r="AW71" s="5"/>
      <c r="AX71" s="5"/>
      <c r="AY71" s="5"/>
      <c r="AZ71" s="5"/>
      <c r="BA71" s="5"/>
      <c r="BB71" s="5"/>
      <c r="BC71" s="5"/>
      <c r="BD71" s="5"/>
      <c r="BE71" s="5"/>
      <c r="BF71" s="5"/>
      <c r="BG71" s="5"/>
      <c r="BH71" s="62"/>
      <c r="BI71" s="62"/>
      <c r="BJ71" s="62"/>
      <c r="BK71" s="62"/>
      <c r="BL71" s="62"/>
      <c r="BM71" s="62"/>
      <c r="BN71" s="62"/>
      <c r="BO71" s="62"/>
      <c r="BP71" s="62"/>
      <c r="BQ71" s="62"/>
      <c r="BR71" s="62"/>
      <c r="BS71" s="62"/>
      <c r="BT71" s="62"/>
      <c r="BU71" s="62"/>
      <c r="BV71" s="5"/>
      <c r="BW71" s="5"/>
      <c r="BX71" s="5"/>
      <c r="BY71" s="5"/>
      <c r="BZ71" s="5"/>
      <c r="CA71" s="5"/>
      <c r="CB71" s="5"/>
      <c r="CC71" s="5"/>
      <c r="CD71" s="5"/>
      <c r="CE71" s="5"/>
      <c r="CF71" s="5"/>
      <c r="CG71" s="5"/>
      <c r="CH71" s="5"/>
      <c r="CI71" s="5"/>
      <c r="CJ71" s="62"/>
      <c r="CK71" s="62"/>
      <c r="CL71" s="62"/>
      <c r="CM71" s="62"/>
      <c r="CN71" s="62"/>
      <c r="CO71" s="62"/>
      <c r="CP71" s="62"/>
      <c r="CQ71" s="62"/>
      <c r="CR71" s="62"/>
      <c r="CS71" s="62"/>
      <c r="CT71" s="62"/>
      <c r="CU71" s="62"/>
      <c r="CV71" s="62"/>
      <c r="CW71" s="62"/>
      <c r="CX71" s="5"/>
      <c r="CY71" s="5"/>
      <c r="CZ71" s="5"/>
      <c r="DA71" s="5"/>
      <c r="DB71" s="5"/>
      <c r="DC71" s="5"/>
      <c r="DD71" s="5"/>
      <c r="DE71" s="5"/>
      <c r="DF71" s="5"/>
      <c r="DG71" s="5"/>
      <c r="DH71" s="5"/>
      <c r="DI71" s="5"/>
      <c r="DJ71" s="5"/>
      <c r="DK71" s="5"/>
      <c r="DL71" s="62"/>
      <c r="DM71" s="62"/>
      <c r="DN71" s="62"/>
      <c r="DO71" s="62"/>
      <c r="DP71" s="62"/>
      <c r="DQ71" s="62"/>
      <c r="DR71" s="62"/>
      <c r="DS71" s="62"/>
      <c r="DT71" s="62"/>
      <c r="DU71" s="62"/>
      <c r="DV71" s="62"/>
      <c r="DW71" s="62"/>
      <c r="DX71" s="62"/>
      <c r="DY71" s="62"/>
      <c r="DZ71" s="5"/>
      <c r="EA71" s="5"/>
      <c r="EB71" s="5"/>
      <c r="EC71" s="5"/>
      <c r="ED71" s="5"/>
      <c r="EE71" s="5"/>
      <c r="EF71" s="5"/>
      <c r="EG71" s="5"/>
      <c r="EH71" s="5"/>
      <c r="EI71" s="5"/>
      <c r="EJ71" s="5"/>
      <c r="EK71" s="5"/>
      <c r="EL71" s="5"/>
      <c r="EM71" s="5"/>
      <c r="EN71" s="62"/>
      <c r="EO71" s="62"/>
      <c r="EP71" s="62"/>
      <c r="EQ71" s="62"/>
      <c r="ER71" s="62"/>
      <c r="ES71" s="62"/>
      <c r="ET71" s="62"/>
      <c r="EU71" s="62"/>
      <c r="EV71" s="62"/>
      <c r="EW71" s="62"/>
      <c r="EX71" s="62"/>
      <c r="EY71" s="62"/>
      <c r="EZ71" s="140"/>
      <c r="FA71" s="140"/>
      <c r="FB71" s="5"/>
      <c r="FC71" s="5"/>
      <c r="FD71" s="5"/>
      <c r="FE71" s="5"/>
      <c r="FF71" s="5"/>
      <c r="FG71" s="5"/>
      <c r="FH71" s="5"/>
      <c r="FI71" s="5"/>
      <c r="FJ71" s="5"/>
      <c r="FK71" s="5"/>
      <c r="FL71" s="5"/>
      <c r="FM71" s="5"/>
      <c r="FN71" s="5"/>
      <c r="FO71" s="5"/>
      <c r="FP71" s="62"/>
      <c r="FQ71" s="62"/>
      <c r="FR71" s="62"/>
      <c r="FS71" s="62"/>
      <c r="FT71" s="62"/>
      <c r="FU71" s="62"/>
      <c r="FV71" s="62"/>
      <c r="FW71" s="62"/>
      <c r="FX71" s="62"/>
      <c r="FY71" s="62"/>
      <c r="FZ71" s="62"/>
      <c r="GA71" s="62"/>
      <c r="GB71" s="62"/>
      <c r="GC71" s="62"/>
      <c r="GD71" s="5"/>
      <c r="GE71" s="5"/>
      <c r="GF71" s="5"/>
      <c r="GG71" s="5"/>
      <c r="GH71" s="5"/>
      <c r="GI71" s="5"/>
      <c r="GJ71" s="5"/>
      <c r="GK71" s="5"/>
      <c r="GL71" s="5"/>
      <c r="GM71" s="5"/>
      <c r="GN71" s="5"/>
      <c r="GO71" s="5"/>
      <c r="GP71" s="5"/>
      <c r="GQ71" s="5"/>
      <c r="GR71" s="62"/>
      <c r="GS71" s="62"/>
      <c r="GT71" s="62"/>
      <c r="GU71" s="62"/>
      <c r="GV71" s="62"/>
      <c r="GW71" s="62"/>
      <c r="GX71" s="62"/>
      <c r="GY71" s="62"/>
      <c r="GZ71" s="62"/>
      <c r="HA71" s="62"/>
      <c r="HB71" s="62"/>
      <c r="HC71" s="62"/>
      <c r="HD71" s="62"/>
      <c r="HE71" s="62"/>
      <c r="HF71" s="5"/>
      <c r="HG71" s="5"/>
      <c r="HH71" s="5"/>
      <c r="HI71" s="5"/>
      <c r="HJ71" s="5"/>
      <c r="HK71" s="5"/>
      <c r="HL71" s="5"/>
      <c r="HM71" s="5"/>
      <c r="HN71" s="5"/>
      <c r="HO71" s="5"/>
      <c r="HP71" s="5"/>
      <c r="HQ71" s="5"/>
      <c r="HR71" s="5"/>
      <c r="HS71" s="5"/>
      <c r="HT71" s="62"/>
      <c r="HU71" s="62"/>
      <c r="HV71" s="62"/>
      <c r="HW71" s="62"/>
      <c r="HX71" s="62"/>
      <c r="HY71" s="62"/>
      <c r="HZ71" s="62"/>
      <c r="IA71" s="62"/>
      <c r="IB71" s="62"/>
      <c r="IC71" s="62"/>
      <c r="ID71" s="62"/>
      <c r="IE71" s="62"/>
      <c r="IF71" s="62"/>
      <c r="IG71" s="62"/>
      <c r="IH71" s="5"/>
      <c r="II71" s="5"/>
      <c r="IJ71" s="5"/>
      <c r="IK71" s="5"/>
      <c r="IL71" s="5"/>
      <c r="IM71" s="5"/>
      <c r="IN71" s="5"/>
      <c r="IO71" s="5"/>
      <c r="IP71" s="5"/>
      <c r="IQ71" s="5"/>
      <c r="IR71" s="5"/>
      <c r="IS71" s="5"/>
      <c r="IT71" s="5"/>
      <c r="IU71" s="5"/>
      <c r="IV71" s="62"/>
      <c r="IW71" s="62"/>
      <c r="IX71" s="62"/>
      <c r="IY71" s="62"/>
      <c r="IZ71" s="62"/>
      <c r="JA71" s="62"/>
      <c r="JB71" s="62"/>
      <c r="JC71" s="62"/>
      <c r="JD71" s="62"/>
      <c r="JE71" s="62"/>
      <c r="JF71" s="62"/>
      <c r="JG71" s="62"/>
      <c r="JH71" s="62"/>
      <c r="JI71" s="62"/>
      <c r="JJ71" s="5"/>
      <c r="JK71" s="5"/>
      <c r="JL71" s="5"/>
      <c r="JM71" s="5"/>
      <c r="JN71" s="5"/>
      <c r="JO71" s="5"/>
      <c r="JP71" s="5"/>
      <c r="JQ71" s="5"/>
      <c r="JR71" s="5"/>
      <c r="JS71" s="5"/>
      <c r="JT71" s="5"/>
      <c r="JU71" s="5"/>
      <c r="JV71" s="5"/>
      <c r="JW71" s="5"/>
      <c r="JX71" s="62"/>
      <c r="JY71" s="62"/>
      <c r="JZ71" s="62"/>
      <c r="KA71" s="62"/>
      <c r="KB71" s="62"/>
      <c r="KC71" s="62"/>
      <c r="KD71" s="62"/>
      <c r="KE71" s="62"/>
      <c r="KF71" s="62"/>
      <c r="KG71" s="62"/>
      <c r="KH71" s="62"/>
      <c r="KI71" s="62"/>
      <c r="KJ71" s="62"/>
      <c r="KK71" s="62"/>
    </row>
    <row r="72" spans="1:297" x14ac:dyDescent="0.35">
      <c r="A72" s="131">
        <v>68</v>
      </c>
      <c r="B72" s="170">
        <f>'BVEM Scorecard'!B71</f>
        <v>0</v>
      </c>
      <c r="C72" s="170">
        <f>'BVEM Scorecard'!C71</f>
        <v>0</v>
      </c>
      <c r="D72" s="152">
        <v>245</v>
      </c>
      <c r="E72" s="72" t="str">
        <f>'BVEM Scorecard'!F71</f>
        <v>Wind</v>
      </c>
      <c r="F72" s="96"/>
      <c r="G72" s="96"/>
      <c r="H72" s="96"/>
      <c r="I72" s="96"/>
      <c r="J72" s="62"/>
      <c r="K72" s="62"/>
      <c r="L72" s="62"/>
      <c r="M72" s="62"/>
      <c r="N72" s="62"/>
      <c r="O72" s="62"/>
      <c r="P72" s="62"/>
      <c r="Q72" s="95"/>
      <c r="R72" s="5"/>
      <c r="S72" s="5"/>
      <c r="T72" s="5"/>
      <c r="U72" s="5"/>
      <c r="V72" s="5"/>
      <c r="W72" s="5"/>
      <c r="X72" s="5"/>
      <c r="Y72" s="5"/>
      <c r="Z72" s="5"/>
      <c r="AA72" s="5"/>
      <c r="AB72" s="5"/>
      <c r="AC72" s="5"/>
      <c r="AD72" s="5"/>
      <c r="AE72" s="5"/>
      <c r="AF72" s="62"/>
      <c r="AG72" s="62"/>
      <c r="AH72" s="62"/>
      <c r="AI72" s="62"/>
      <c r="AJ72" s="62"/>
      <c r="AK72" s="62"/>
      <c r="AL72" s="62"/>
      <c r="AM72" s="62"/>
      <c r="AN72" s="62"/>
      <c r="AO72" s="62"/>
      <c r="AP72" s="62"/>
      <c r="AQ72" s="62"/>
      <c r="AR72" s="62"/>
      <c r="AS72" s="62"/>
      <c r="AT72" s="5"/>
      <c r="AU72" s="5"/>
      <c r="AV72" s="5"/>
      <c r="AW72" s="5"/>
      <c r="AX72" s="5"/>
      <c r="AY72" s="5"/>
      <c r="AZ72" s="5"/>
      <c r="BA72" s="5"/>
      <c r="BB72" s="5"/>
      <c r="BC72" s="5"/>
      <c r="BD72" s="5"/>
      <c r="BE72" s="5"/>
      <c r="BF72" s="5"/>
      <c r="BG72" s="5"/>
      <c r="BH72" s="62"/>
      <c r="BI72" s="62"/>
      <c r="BJ72" s="62"/>
      <c r="BK72" s="62"/>
      <c r="BL72" s="62"/>
      <c r="BM72" s="62"/>
      <c r="BN72" s="62"/>
      <c r="BO72" s="62"/>
      <c r="BP72" s="62"/>
      <c r="BQ72" s="62"/>
      <c r="BR72" s="62"/>
      <c r="BS72" s="62"/>
      <c r="BT72" s="62"/>
      <c r="BU72" s="62"/>
      <c r="BV72" s="5"/>
      <c r="BW72" s="5"/>
      <c r="BX72" s="5"/>
      <c r="BY72" s="5"/>
      <c r="BZ72" s="5"/>
      <c r="CA72" s="5"/>
      <c r="CB72" s="5"/>
      <c r="CC72" s="5"/>
      <c r="CD72" s="5"/>
      <c r="CE72" s="5"/>
      <c r="CF72" s="5"/>
      <c r="CG72" s="5"/>
      <c r="CH72" s="5"/>
      <c r="CI72" s="5"/>
      <c r="CJ72" s="62"/>
      <c r="CK72" s="62"/>
      <c r="CL72" s="62"/>
      <c r="CM72" s="62"/>
      <c r="CN72" s="62"/>
      <c r="CO72" s="62"/>
      <c r="CP72" s="62"/>
      <c r="CQ72" s="62"/>
      <c r="CR72" s="62"/>
      <c r="CS72" s="62"/>
      <c r="CT72" s="62"/>
      <c r="CU72" s="62"/>
      <c r="CV72" s="62"/>
      <c r="CW72" s="62"/>
      <c r="CX72" s="5"/>
      <c r="CY72" s="5"/>
      <c r="CZ72" s="5"/>
      <c r="DA72" s="5"/>
      <c r="DB72" s="5"/>
      <c r="DC72" s="5"/>
      <c r="DD72" s="5"/>
      <c r="DE72" s="5"/>
      <c r="DF72" s="5"/>
      <c r="DG72" s="5"/>
      <c r="DH72" s="5"/>
      <c r="DI72" s="5"/>
      <c r="DJ72" s="5"/>
      <c r="DK72" s="5"/>
      <c r="DL72" s="62"/>
      <c r="DM72" s="62"/>
      <c r="DN72" s="62"/>
      <c r="DO72" s="62"/>
      <c r="DP72" s="62"/>
      <c r="DQ72" s="62"/>
      <c r="DR72" s="62"/>
      <c r="DS72" s="62"/>
      <c r="DT72" s="62"/>
      <c r="DU72" s="62"/>
      <c r="DV72" s="62"/>
      <c r="DW72" s="62"/>
      <c r="DX72" s="62"/>
      <c r="DY72" s="62"/>
      <c r="DZ72" s="5"/>
      <c r="EA72" s="5"/>
      <c r="EB72" s="5"/>
      <c r="EC72" s="5"/>
      <c r="ED72" s="5"/>
      <c r="EE72" s="5"/>
      <c r="EF72" s="5"/>
      <c r="EG72" s="5"/>
      <c r="EH72" s="5"/>
      <c r="EI72" s="5"/>
      <c r="EJ72" s="5"/>
      <c r="EK72" s="5"/>
      <c r="EL72" s="5"/>
      <c r="EM72" s="5"/>
      <c r="EN72" s="62"/>
      <c r="EO72" s="62"/>
      <c r="EP72" s="62"/>
      <c r="EQ72" s="62"/>
      <c r="ER72" s="62"/>
      <c r="ES72" s="62"/>
      <c r="ET72" s="62"/>
      <c r="EU72" s="62"/>
      <c r="EV72" s="62"/>
      <c r="EW72" s="62"/>
      <c r="EX72" s="62"/>
      <c r="EY72" s="62"/>
      <c r="EZ72" s="62"/>
      <c r="FA72" s="62"/>
      <c r="FB72" s="5"/>
      <c r="FC72" s="5"/>
      <c r="FD72" s="5"/>
      <c r="FE72" s="5"/>
      <c r="FF72" s="5"/>
      <c r="FG72" s="5"/>
      <c r="FH72" s="5"/>
      <c r="FI72" s="5"/>
      <c r="FJ72" s="5"/>
      <c r="FK72" s="5"/>
      <c r="FL72" s="5"/>
      <c r="FM72" s="5"/>
      <c r="FN72" s="5"/>
      <c r="FO72" s="5"/>
      <c r="FP72" s="62"/>
      <c r="FQ72" s="62"/>
      <c r="FR72" s="62"/>
      <c r="FS72" s="62"/>
      <c r="FT72" s="62"/>
      <c r="FU72" s="62"/>
      <c r="FV72" s="62"/>
      <c r="FW72" s="62"/>
      <c r="FX72" s="62"/>
      <c r="FY72" s="62"/>
      <c r="FZ72" s="62"/>
      <c r="GA72" s="62"/>
      <c r="GB72" s="62"/>
      <c r="GC72" s="62"/>
      <c r="GD72" s="5"/>
      <c r="GE72" s="5"/>
      <c r="GF72" s="5"/>
      <c r="GG72" s="5"/>
      <c r="GH72" s="5"/>
      <c r="GI72" s="5"/>
      <c r="GJ72" s="5"/>
      <c r="GK72" s="5"/>
      <c r="GL72" s="5"/>
      <c r="GM72" s="5"/>
      <c r="GN72" s="5"/>
      <c r="GO72" s="5"/>
      <c r="GP72" s="5"/>
      <c r="GQ72" s="5"/>
      <c r="GR72" s="62"/>
      <c r="GS72" s="62"/>
      <c r="GT72" s="62"/>
      <c r="GU72" s="62"/>
      <c r="GV72" s="62"/>
      <c r="GW72" s="62"/>
      <c r="GX72" s="62"/>
      <c r="GY72" s="62"/>
      <c r="GZ72" s="62"/>
      <c r="HA72" s="62"/>
      <c r="HB72" s="62"/>
      <c r="HC72" s="62"/>
      <c r="HD72" s="62"/>
      <c r="HE72" s="62"/>
      <c r="HF72" s="5"/>
      <c r="HG72" s="5"/>
      <c r="HH72" s="5"/>
      <c r="HI72" s="5"/>
      <c r="HJ72" s="5"/>
      <c r="HK72" s="5"/>
      <c r="HL72" s="5"/>
      <c r="HM72" s="5"/>
      <c r="HN72" s="5"/>
      <c r="HO72" s="5"/>
      <c r="HP72" s="5"/>
      <c r="HQ72" s="5"/>
      <c r="HR72" s="5"/>
      <c r="HS72" s="5"/>
      <c r="HT72" s="62"/>
      <c r="HU72" s="62"/>
      <c r="HV72" s="62"/>
      <c r="HW72" s="62"/>
      <c r="HX72" s="62"/>
      <c r="HY72" s="62"/>
      <c r="HZ72" s="62"/>
      <c r="IA72" s="62"/>
      <c r="IB72" s="62"/>
      <c r="IC72" s="62"/>
      <c r="ID72" s="62"/>
      <c r="IE72" s="62"/>
      <c r="IF72" s="62"/>
      <c r="IG72" s="62"/>
      <c r="IH72" s="5"/>
      <c r="II72" s="5"/>
      <c r="IJ72" s="5"/>
      <c r="IK72" s="5"/>
      <c r="IL72" s="5"/>
      <c r="IM72" s="5"/>
      <c r="IN72" s="5"/>
      <c r="IO72" s="5"/>
      <c r="IP72" s="5"/>
      <c r="IQ72" s="5"/>
      <c r="IR72" s="5"/>
      <c r="IS72" s="5"/>
      <c r="IT72" s="5"/>
      <c r="IU72" s="5"/>
      <c r="IV72" s="62"/>
      <c r="IW72" s="62"/>
      <c r="IX72" s="62"/>
      <c r="IY72" s="62"/>
      <c r="IZ72" s="62"/>
      <c r="JA72" s="62"/>
      <c r="JB72" s="62"/>
      <c r="JC72" s="62"/>
      <c r="JD72" s="62"/>
      <c r="JE72" s="62"/>
      <c r="JF72" s="62"/>
      <c r="JG72" s="62"/>
      <c r="JH72" s="62"/>
      <c r="JI72" s="62"/>
      <c r="JJ72" s="5"/>
      <c r="JK72" s="5"/>
      <c r="JL72" s="5"/>
      <c r="JM72" s="5"/>
      <c r="JN72" s="5"/>
      <c r="JO72" s="5"/>
      <c r="JP72" s="5"/>
      <c r="JQ72" s="5"/>
      <c r="JR72" s="5"/>
      <c r="JS72" s="5"/>
      <c r="JT72" s="5"/>
      <c r="JU72" s="5"/>
      <c r="JV72" s="5"/>
      <c r="JW72" s="5"/>
      <c r="JX72" s="62"/>
      <c r="JY72" s="62"/>
      <c r="JZ72" s="62"/>
      <c r="KA72" s="62"/>
      <c r="KB72" s="62"/>
      <c r="KC72" s="62"/>
      <c r="KD72" s="62"/>
      <c r="KE72" s="62"/>
      <c r="KF72" s="62"/>
      <c r="KG72" s="62"/>
      <c r="KH72" s="62"/>
      <c r="KI72" s="62"/>
      <c r="KJ72" s="62"/>
      <c r="KK72" s="62"/>
    </row>
    <row r="73" spans="1:297" x14ac:dyDescent="0.35">
      <c r="A73" s="131">
        <v>69</v>
      </c>
      <c r="B73" s="170">
        <f>'BVEM Scorecard'!B72</f>
        <v>0</v>
      </c>
      <c r="C73" s="170">
        <f>'BVEM Scorecard'!C72</f>
        <v>0</v>
      </c>
      <c r="D73" s="152">
        <v>110</v>
      </c>
      <c r="E73" s="72" t="str">
        <f>'BVEM Scorecard'!F72</f>
        <v>Wind</v>
      </c>
      <c r="F73" s="96"/>
      <c r="G73" s="96"/>
      <c r="H73" s="96"/>
      <c r="I73" s="96"/>
      <c r="J73" s="62"/>
      <c r="K73" s="62"/>
      <c r="L73" s="62"/>
      <c r="M73" s="62"/>
      <c r="N73" s="62"/>
      <c r="O73" s="62"/>
      <c r="P73" s="62"/>
      <c r="Q73" s="95"/>
      <c r="R73" s="5"/>
      <c r="S73" s="5"/>
      <c r="T73" s="5"/>
      <c r="U73" s="5"/>
      <c r="V73" s="5"/>
      <c r="W73" s="5"/>
      <c r="X73" s="5"/>
      <c r="Y73" s="5"/>
      <c r="Z73" s="5"/>
      <c r="AA73" s="5"/>
      <c r="AB73" s="5"/>
      <c r="AC73" s="5"/>
      <c r="AD73" s="5"/>
      <c r="AE73" s="5"/>
      <c r="AF73" s="62"/>
      <c r="AG73" s="62"/>
      <c r="AH73" s="62"/>
      <c r="AI73" s="62"/>
      <c r="AJ73" s="62"/>
      <c r="AK73" s="62"/>
      <c r="AL73" s="62"/>
      <c r="AM73" s="62"/>
      <c r="AN73" s="62"/>
      <c r="AO73" s="62"/>
      <c r="AP73" s="62"/>
      <c r="AQ73" s="62"/>
      <c r="AR73" s="140"/>
      <c r="AS73" s="140"/>
      <c r="AT73" s="5"/>
      <c r="AU73" s="5"/>
      <c r="AV73" s="5"/>
      <c r="AW73" s="5"/>
      <c r="AX73" s="5"/>
      <c r="AY73" s="5"/>
      <c r="AZ73" s="5"/>
      <c r="BA73" s="5"/>
      <c r="BB73" s="5"/>
      <c r="BC73" s="5"/>
      <c r="BD73" s="5"/>
      <c r="BE73" s="5"/>
      <c r="BF73" s="5"/>
      <c r="BG73" s="5"/>
      <c r="BH73" s="62"/>
      <c r="BI73" s="62"/>
      <c r="BJ73" s="62"/>
      <c r="BK73" s="62"/>
      <c r="BL73" s="62"/>
      <c r="BM73" s="62"/>
      <c r="BN73" s="62"/>
      <c r="BO73" s="62"/>
      <c r="BP73" s="62"/>
      <c r="BQ73" s="62"/>
      <c r="BR73" s="62"/>
      <c r="BS73" s="62"/>
      <c r="BT73" s="62"/>
      <c r="BU73" s="62"/>
      <c r="BV73" s="5"/>
      <c r="BW73" s="5"/>
      <c r="BX73" s="5"/>
      <c r="BY73" s="5"/>
      <c r="BZ73" s="5"/>
      <c r="CA73" s="5"/>
      <c r="CB73" s="5"/>
      <c r="CC73" s="5"/>
      <c r="CD73" s="5"/>
      <c r="CE73" s="5"/>
      <c r="CF73" s="5"/>
      <c r="CG73" s="5"/>
      <c r="CH73" s="5"/>
      <c r="CI73" s="5"/>
      <c r="CJ73" s="62"/>
      <c r="CK73" s="62"/>
      <c r="CL73" s="62"/>
      <c r="CM73" s="62"/>
      <c r="CN73" s="62"/>
      <c r="CO73" s="62"/>
      <c r="CP73" s="62"/>
      <c r="CQ73" s="62"/>
      <c r="CR73" s="62"/>
      <c r="CS73" s="62"/>
      <c r="CT73" s="62"/>
      <c r="CU73" s="62"/>
      <c r="CV73" s="62"/>
      <c r="CW73" s="62"/>
      <c r="CX73" s="5"/>
      <c r="CY73" s="5"/>
      <c r="CZ73" s="5"/>
      <c r="DA73" s="5"/>
      <c r="DB73" s="5"/>
      <c r="DC73" s="5"/>
      <c r="DD73" s="5"/>
      <c r="DE73" s="5"/>
      <c r="DF73" s="5"/>
      <c r="DG73" s="5"/>
      <c r="DH73" s="5"/>
      <c r="DI73" s="5"/>
      <c r="DJ73" s="5"/>
      <c r="DK73" s="5"/>
      <c r="DL73" s="62"/>
      <c r="DM73" s="62"/>
      <c r="DN73" s="62"/>
      <c r="DO73" s="62"/>
      <c r="DP73" s="62"/>
      <c r="DQ73" s="62"/>
      <c r="DR73" s="62"/>
      <c r="DS73" s="62"/>
      <c r="DT73" s="62"/>
      <c r="DU73" s="62"/>
      <c r="DV73" s="62"/>
      <c r="DW73" s="62"/>
      <c r="DX73" s="62"/>
      <c r="DY73" s="62"/>
      <c r="DZ73" s="5"/>
      <c r="EA73" s="5"/>
      <c r="EB73" s="5"/>
      <c r="EC73" s="5"/>
      <c r="ED73" s="5"/>
      <c r="EE73" s="5"/>
      <c r="EF73" s="5"/>
      <c r="EG73" s="5"/>
      <c r="EH73" s="5"/>
      <c r="EI73" s="5"/>
      <c r="EJ73" s="5"/>
      <c r="EK73" s="5"/>
      <c r="EL73" s="5"/>
      <c r="EM73" s="5"/>
      <c r="EN73" s="62"/>
      <c r="EO73" s="62"/>
      <c r="EP73" s="62"/>
      <c r="EQ73" s="62"/>
      <c r="ER73" s="62"/>
      <c r="ES73" s="62"/>
      <c r="ET73" s="62"/>
      <c r="EU73" s="62"/>
      <c r="EV73" s="62"/>
      <c r="EW73" s="62"/>
      <c r="EX73" s="62"/>
      <c r="EY73" s="62"/>
      <c r="EZ73" s="140"/>
      <c r="FA73" s="140"/>
      <c r="FB73" s="5"/>
      <c r="FC73" s="5"/>
      <c r="FD73" s="5"/>
      <c r="FE73" s="5"/>
      <c r="FF73" s="5"/>
      <c r="FG73" s="5"/>
      <c r="FH73" s="5"/>
      <c r="FI73" s="5"/>
      <c r="FJ73" s="5"/>
      <c r="FK73" s="5"/>
      <c r="FL73" s="5"/>
      <c r="FM73" s="5"/>
      <c r="FN73" s="5"/>
      <c r="FO73" s="5"/>
      <c r="FP73" s="62"/>
      <c r="FQ73" s="62"/>
      <c r="FR73" s="62"/>
      <c r="FS73" s="62"/>
      <c r="FT73" s="62"/>
      <c r="FU73" s="62"/>
      <c r="FV73" s="62"/>
      <c r="FW73" s="62"/>
      <c r="FX73" s="62"/>
      <c r="FY73" s="62"/>
      <c r="FZ73" s="62"/>
      <c r="GA73" s="62"/>
      <c r="GB73" s="62"/>
      <c r="GC73" s="62"/>
      <c r="GD73" s="5"/>
      <c r="GE73" s="5"/>
      <c r="GF73" s="5"/>
      <c r="GG73" s="5"/>
      <c r="GH73" s="5"/>
      <c r="GI73" s="5"/>
      <c r="GJ73" s="5"/>
      <c r="GK73" s="5"/>
      <c r="GL73" s="5"/>
      <c r="GM73" s="5"/>
      <c r="GN73" s="5"/>
      <c r="GO73" s="5"/>
      <c r="GP73" s="5"/>
      <c r="GQ73" s="5"/>
      <c r="GR73" s="62"/>
      <c r="GS73" s="62"/>
      <c r="GT73" s="62"/>
      <c r="GU73" s="62"/>
      <c r="GV73" s="62"/>
      <c r="GW73" s="62"/>
      <c r="GX73" s="62"/>
      <c r="GY73" s="62"/>
      <c r="GZ73" s="62"/>
      <c r="HA73" s="62"/>
      <c r="HB73" s="62"/>
      <c r="HC73" s="62"/>
      <c r="HD73" s="62"/>
      <c r="HE73" s="62"/>
      <c r="HF73" s="5"/>
      <c r="HG73" s="5"/>
      <c r="HH73" s="5"/>
      <c r="HI73" s="5"/>
      <c r="HJ73" s="5"/>
      <c r="HK73" s="5"/>
      <c r="HL73" s="5"/>
      <c r="HM73" s="5"/>
      <c r="HN73" s="5"/>
      <c r="HO73" s="5"/>
      <c r="HP73" s="5"/>
      <c r="HQ73" s="5"/>
      <c r="HR73" s="5"/>
      <c r="HS73" s="5"/>
      <c r="HT73" s="62"/>
      <c r="HU73" s="62"/>
      <c r="HV73" s="62"/>
      <c r="HW73" s="62"/>
      <c r="HX73" s="62"/>
      <c r="HY73" s="62"/>
      <c r="HZ73" s="62"/>
      <c r="IA73" s="62"/>
      <c r="IB73" s="62"/>
      <c r="IC73" s="62"/>
      <c r="ID73" s="62"/>
      <c r="IE73" s="62"/>
      <c r="IF73" s="62"/>
      <c r="IG73" s="62"/>
      <c r="IH73" s="5"/>
      <c r="II73" s="5"/>
      <c r="IJ73" s="5"/>
      <c r="IK73" s="5"/>
      <c r="IL73" s="5"/>
      <c r="IM73" s="5"/>
      <c r="IN73" s="5"/>
      <c r="IO73" s="5"/>
      <c r="IP73" s="5"/>
      <c r="IQ73" s="5"/>
      <c r="IR73" s="5"/>
      <c r="IS73" s="5"/>
      <c r="IT73" s="5"/>
      <c r="IU73" s="5"/>
      <c r="IV73" s="62"/>
      <c r="IW73" s="62"/>
      <c r="IX73" s="62"/>
      <c r="IY73" s="62"/>
      <c r="IZ73" s="62"/>
      <c r="JA73" s="62"/>
      <c r="JB73" s="62"/>
      <c r="JC73" s="62"/>
      <c r="JD73" s="62"/>
      <c r="JE73" s="62"/>
      <c r="JF73" s="62"/>
      <c r="JG73" s="62"/>
      <c r="JH73" s="62"/>
      <c r="JI73" s="62"/>
      <c r="JJ73" s="5"/>
      <c r="JK73" s="5"/>
      <c r="JL73" s="5"/>
      <c r="JM73" s="5"/>
      <c r="JN73" s="5"/>
      <c r="JO73" s="5"/>
      <c r="JP73" s="5"/>
      <c r="JQ73" s="5"/>
      <c r="JR73" s="5"/>
      <c r="JS73" s="5"/>
      <c r="JT73" s="5"/>
      <c r="JU73" s="5"/>
      <c r="JV73" s="5"/>
      <c r="JW73" s="5"/>
      <c r="JX73" s="62"/>
      <c r="JY73" s="62"/>
      <c r="JZ73" s="62"/>
      <c r="KA73" s="62"/>
      <c r="KB73" s="62"/>
      <c r="KC73" s="62"/>
      <c r="KD73" s="62"/>
      <c r="KE73" s="62"/>
      <c r="KF73" s="62"/>
      <c r="KG73" s="62"/>
      <c r="KH73" s="62"/>
      <c r="KI73" s="62"/>
      <c r="KJ73" s="62"/>
      <c r="KK73" s="62"/>
    </row>
    <row r="74" spans="1:297" x14ac:dyDescent="0.35">
      <c r="A74" s="131">
        <v>70</v>
      </c>
      <c r="B74" s="170">
        <f>'BVEM Scorecard'!B73</f>
        <v>0</v>
      </c>
      <c r="C74" s="170">
        <f>'BVEM Scorecard'!C73</f>
        <v>0</v>
      </c>
      <c r="D74" s="152">
        <v>258</v>
      </c>
      <c r="E74" s="72" t="str">
        <f>'BVEM Scorecard'!F73</f>
        <v>Wind</v>
      </c>
      <c r="F74" s="96"/>
      <c r="G74" s="96"/>
      <c r="H74" s="96"/>
      <c r="I74" s="96"/>
      <c r="J74" s="62"/>
      <c r="K74" s="62"/>
      <c r="L74" s="62"/>
      <c r="M74" s="62"/>
      <c r="N74" s="62"/>
      <c r="O74" s="62"/>
      <c r="P74" s="62"/>
      <c r="Q74" s="95"/>
      <c r="R74" s="5"/>
      <c r="S74" s="5"/>
      <c r="T74" s="5"/>
      <c r="U74" s="5"/>
      <c r="V74" s="5"/>
      <c r="W74" s="5"/>
      <c r="X74" s="5"/>
      <c r="Y74" s="5"/>
      <c r="Z74" s="5"/>
      <c r="AA74" s="5"/>
      <c r="AB74" s="5"/>
      <c r="AC74" s="5"/>
      <c r="AD74" s="5"/>
      <c r="AE74" s="5"/>
      <c r="AF74" s="62"/>
      <c r="AG74" s="62"/>
      <c r="AH74" s="62"/>
      <c r="AI74" s="62"/>
      <c r="AJ74" s="62"/>
      <c r="AK74" s="62"/>
      <c r="AL74" s="62"/>
      <c r="AM74" s="62"/>
      <c r="AN74" s="62"/>
      <c r="AO74" s="62"/>
      <c r="AP74" s="62"/>
      <c r="AQ74" s="62"/>
      <c r="AR74" s="62"/>
      <c r="AS74" s="62"/>
      <c r="AT74" s="5"/>
      <c r="AU74" s="5"/>
      <c r="AV74" s="5"/>
      <c r="AW74" s="5"/>
      <c r="AX74" s="5"/>
      <c r="AY74" s="5"/>
      <c r="AZ74" s="5"/>
      <c r="BA74" s="5"/>
      <c r="BB74" s="5"/>
      <c r="BC74" s="5"/>
      <c r="BD74" s="5"/>
      <c r="BE74" s="5"/>
      <c r="BF74" s="5"/>
      <c r="BG74" s="5"/>
      <c r="BH74" s="62"/>
      <c r="BI74" s="62"/>
      <c r="BJ74" s="62"/>
      <c r="BK74" s="62"/>
      <c r="BL74" s="62"/>
      <c r="BM74" s="62"/>
      <c r="BN74" s="62"/>
      <c r="BO74" s="62"/>
      <c r="BP74" s="62"/>
      <c r="BQ74" s="62"/>
      <c r="BR74" s="62"/>
      <c r="BS74" s="62"/>
      <c r="BT74" s="62"/>
      <c r="BU74" s="62"/>
      <c r="BV74" s="5"/>
      <c r="BW74" s="5"/>
      <c r="BX74" s="5"/>
      <c r="BY74" s="5"/>
      <c r="BZ74" s="5"/>
      <c r="CA74" s="5"/>
      <c r="CB74" s="5"/>
      <c r="CC74" s="5"/>
      <c r="CD74" s="5"/>
      <c r="CE74" s="5"/>
      <c r="CF74" s="5"/>
      <c r="CG74" s="5"/>
      <c r="CH74" s="5"/>
      <c r="CI74" s="5"/>
      <c r="CJ74" s="62"/>
      <c r="CK74" s="62"/>
      <c r="CL74" s="62"/>
      <c r="CM74" s="62"/>
      <c r="CN74" s="62"/>
      <c r="CO74" s="62"/>
      <c r="CP74" s="62"/>
      <c r="CQ74" s="62"/>
      <c r="CR74" s="62"/>
      <c r="CS74" s="62"/>
      <c r="CT74" s="62"/>
      <c r="CU74" s="62"/>
      <c r="CV74" s="62"/>
      <c r="CW74" s="62"/>
      <c r="CX74" s="5"/>
      <c r="CY74" s="5"/>
      <c r="CZ74" s="5"/>
      <c r="DA74" s="5"/>
      <c r="DB74" s="5"/>
      <c r="DC74" s="5"/>
      <c r="DD74" s="5"/>
      <c r="DE74" s="5"/>
      <c r="DF74" s="5"/>
      <c r="DG74" s="5"/>
      <c r="DH74" s="5"/>
      <c r="DI74" s="5"/>
      <c r="DJ74" s="5"/>
      <c r="DK74" s="5"/>
      <c r="DL74" s="62"/>
      <c r="DM74" s="62"/>
      <c r="DN74" s="62"/>
      <c r="DO74" s="62"/>
      <c r="DP74" s="62"/>
      <c r="DQ74" s="62"/>
      <c r="DR74" s="62"/>
      <c r="DS74" s="62"/>
      <c r="DT74" s="62"/>
      <c r="DU74" s="62"/>
      <c r="DV74" s="62"/>
      <c r="DW74" s="62"/>
      <c r="DX74" s="62"/>
      <c r="DY74" s="62"/>
      <c r="DZ74" s="5"/>
      <c r="EA74" s="5"/>
      <c r="EB74" s="5"/>
      <c r="EC74" s="5"/>
      <c r="ED74" s="5"/>
      <c r="EE74" s="5"/>
      <c r="EF74" s="5"/>
      <c r="EG74" s="5"/>
      <c r="EH74" s="5"/>
      <c r="EI74" s="5"/>
      <c r="EJ74" s="5"/>
      <c r="EK74" s="5"/>
      <c r="EL74" s="5"/>
      <c r="EM74" s="5"/>
      <c r="EN74" s="62"/>
      <c r="EO74" s="62"/>
      <c r="EP74" s="62"/>
      <c r="EQ74" s="62"/>
      <c r="ER74" s="62"/>
      <c r="ES74" s="62"/>
      <c r="ET74" s="62"/>
      <c r="EU74" s="62"/>
      <c r="EV74" s="62"/>
      <c r="EW74" s="62"/>
      <c r="EX74" s="62"/>
      <c r="EY74" s="62"/>
      <c r="EZ74" s="62"/>
      <c r="FA74" s="62"/>
      <c r="FB74" s="5"/>
      <c r="FC74" s="5"/>
      <c r="FD74" s="5"/>
      <c r="FE74" s="5"/>
      <c r="FF74" s="5"/>
      <c r="FG74" s="5"/>
      <c r="FH74" s="5"/>
      <c r="FI74" s="5"/>
      <c r="FJ74" s="5"/>
      <c r="FK74" s="5"/>
      <c r="FL74" s="5"/>
      <c r="FM74" s="5"/>
      <c r="FN74" s="5"/>
      <c r="FO74" s="5"/>
      <c r="FP74" s="62"/>
      <c r="FQ74" s="62"/>
      <c r="FR74" s="62"/>
      <c r="FS74" s="62"/>
      <c r="FT74" s="62"/>
      <c r="FU74" s="62"/>
      <c r="FV74" s="62"/>
      <c r="FW74" s="62"/>
      <c r="FX74" s="62"/>
      <c r="FY74" s="62"/>
      <c r="FZ74" s="62"/>
      <c r="GA74" s="62"/>
      <c r="GB74" s="62"/>
      <c r="GC74" s="62"/>
      <c r="GD74" s="5"/>
      <c r="GE74" s="5"/>
      <c r="GF74" s="5"/>
      <c r="GG74" s="5"/>
      <c r="GH74" s="5"/>
      <c r="GI74" s="5"/>
      <c r="GJ74" s="5"/>
      <c r="GK74" s="5"/>
      <c r="GL74" s="5"/>
      <c r="GM74" s="5"/>
      <c r="GN74" s="5"/>
      <c r="GO74" s="5"/>
      <c r="GP74" s="5"/>
      <c r="GQ74" s="5"/>
      <c r="GR74" s="62"/>
      <c r="GS74" s="62"/>
      <c r="GT74" s="62"/>
      <c r="GU74" s="62"/>
      <c r="GV74" s="62"/>
      <c r="GW74" s="62"/>
      <c r="GX74" s="62"/>
      <c r="GY74" s="62"/>
      <c r="GZ74" s="62"/>
      <c r="HA74" s="62"/>
      <c r="HB74" s="62"/>
      <c r="HC74" s="62"/>
      <c r="HD74" s="62"/>
      <c r="HE74" s="62"/>
      <c r="HF74" s="5"/>
      <c r="HG74" s="5"/>
      <c r="HH74" s="5"/>
      <c r="HI74" s="5"/>
      <c r="HJ74" s="5"/>
      <c r="HK74" s="5"/>
      <c r="HL74" s="5"/>
      <c r="HM74" s="5"/>
      <c r="HN74" s="5"/>
      <c r="HO74" s="5"/>
      <c r="HP74" s="5"/>
      <c r="HQ74" s="5"/>
      <c r="HR74" s="5"/>
      <c r="HS74" s="5"/>
      <c r="HT74" s="62"/>
      <c r="HU74" s="62"/>
      <c r="HV74" s="62"/>
      <c r="HW74" s="62"/>
      <c r="HX74" s="62"/>
      <c r="HY74" s="62"/>
      <c r="HZ74" s="62"/>
      <c r="IA74" s="62"/>
      <c r="IB74" s="62"/>
      <c r="IC74" s="62"/>
      <c r="ID74" s="62"/>
      <c r="IE74" s="62"/>
      <c r="IF74" s="62"/>
      <c r="IG74" s="62"/>
      <c r="IH74" s="5"/>
      <c r="II74" s="5"/>
      <c r="IJ74" s="5"/>
      <c r="IK74" s="5"/>
      <c r="IL74" s="5"/>
      <c r="IM74" s="5"/>
      <c r="IN74" s="5"/>
      <c r="IO74" s="5"/>
      <c r="IP74" s="5"/>
      <c r="IQ74" s="5"/>
      <c r="IR74" s="5"/>
      <c r="IS74" s="5"/>
      <c r="IT74" s="5"/>
      <c r="IU74" s="5"/>
      <c r="IV74" s="62"/>
      <c r="IW74" s="62"/>
      <c r="IX74" s="62"/>
      <c r="IY74" s="62"/>
      <c r="IZ74" s="62"/>
      <c r="JA74" s="62"/>
      <c r="JB74" s="62"/>
      <c r="JC74" s="62"/>
      <c r="JD74" s="62"/>
      <c r="JE74" s="62"/>
      <c r="JF74" s="62"/>
      <c r="JG74" s="62"/>
      <c r="JH74" s="62"/>
      <c r="JI74" s="62"/>
      <c r="JJ74" s="5"/>
      <c r="JK74" s="5"/>
      <c r="JL74" s="5"/>
      <c r="JM74" s="5"/>
      <c r="JN74" s="5"/>
      <c r="JO74" s="5"/>
      <c r="JP74" s="5"/>
      <c r="JQ74" s="5"/>
      <c r="JR74" s="5"/>
      <c r="JS74" s="5"/>
      <c r="JT74" s="5"/>
      <c r="JU74" s="5"/>
      <c r="JV74" s="5"/>
      <c r="JW74" s="5"/>
      <c r="JX74" s="62"/>
      <c r="JY74" s="62"/>
      <c r="JZ74" s="62"/>
      <c r="KA74" s="62"/>
      <c r="KB74" s="62"/>
      <c r="KC74" s="62"/>
      <c r="KD74" s="62"/>
      <c r="KE74" s="62"/>
      <c r="KF74" s="62"/>
      <c r="KG74" s="62"/>
      <c r="KH74" s="62"/>
      <c r="KI74" s="62"/>
      <c r="KJ74" s="62"/>
      <c r="KK74" s="62"/>
    </row>
    <row r="75" spans="1:297" x14ac:dyDescent="0.35">
      <c r="A75" s="131">
        <v>71</v>
      </c>
      <c r="B75" s="170">
        <f>'BVEM Scorecard'!B74</f>
        <v>0</v>
      </c>
      <c r="C75" s="170">
        <f>'BVEM Scorecard'!C74</f>
        <v>0</v>
      </c>
      <c r="D75" s="152">
        <v>61</v>
      </c>
      <c r="E75" s="72" t="str">
        <f>'BVEM Scorecard'!F74</f>
        <v>Wind</v>
      </c>
      <c r="F75" s="96"/>
      <c r="G75" s="96"/>
      <c r="H75" s="96"/>
      <c r="I75" s="96"/>
      <c r="J75" s="62"/>
      <c r="K75" s="62"/>
      <c r="L75" s="62"/>
      <c r="M75" s="62"/>
      <c r="N75" s="62"/>
      <c r="O75" s="62"/>
      <c r="P75" s="62"/>
      <c r="Q75" s="95"/>
      <c r="R75" s="5"/>
      <c r="S75" s="5"/>
      <c r="T75" s="5"/>
      <c r="U75" s="5"/>
      <c r="V75" s="5"/>
      <c r="W75" s="5"/>
      <c r="X75" s="5"/>
      <c r="Y75" s="5"/>
      <c r="Z75" s="5"/>
      <c r="AA75" s="5"/>
      <c r="AB75" s="5"/>
      <c r="AC75" s="5"/>
      <c r="AD75" s="5"/>
      <c r="AE75" s="5"/>
      <c r="AF75" s="62"/>
      <c r="AG75" s="62"/>
      <c r="AH75" s="62"/>
      <c r="AI75" s="62"/>
      <c r="AJ75" s="62"/>
      <c r="AK75" s="62"/>
      <c r="AL75" s="62"/>
      <c r="AM75" s="62"/>
      <c r="AN75" s="62"/>
      <c r="AO75" s="62"/>
      <c r="AP75" s="62"/>
      <c r="AQ75" s="62"/>
      <c r="AR75" s="140"/>
      <c r="AS75" s="140"/>
      <c r="AT75" s="5"/>
      <c r="AU75" s="5"/>
      <c r="AV75" s="5"/>
      <c r="AW75" s="5"/>
      <c r="AX75" s="5"/>
      <c r="AY75" s="5"/>
      <c r="AZ75" s="5"/>
      <c r="BA75" s="5"/>
      <c r="BB75" s="5"/>
      <c r="BC75" s="5"/>
      <c r="BD75" s="5"/>
      <c r="BE75" s="5"/>
      <c r="BF75" s="5"/>
      <c r="BG75" s="5"/>
      <c r="BH75" s="62"/>
      <c r="BI75" s="62"/>
      <c r="BJ75" s="62"/>
      <c r="BK75" s="62"/>
      <c r="BL75" s="62"/>
      <c r="BM75" s="62"/>
      <c r="BN75" s="62"/>
      <c r="BO75" s="62"/>
      <c r="BP75" s="62"/>
      <c r="BQ75" s="62"/>
      <c r="BR75" s="62"/>
      <c r="BS75" s="62"/>
      <c r="BT75" s="62"/>
      <c r="BU75" s="62"/>
      <c r="BV75" s="5"/>
      <c r="BW75" s="5"/>
      <c r="BX75" s="5"/>
      <c r="BY75" s="5"/>
      <c r="BZ75" s="5"/>
      <c r="CA75" s="5"/>
      <c r="CB75" s="5"/>
      <c r="CC75" s="5"/>
      <c r="CD75" s="5"/>
      <c r="CE75" s="5"/>
      <c r="CF75" s="5"/>
      <c r="CG75" s="5"/>
      <c r="CH75" s="5"/>
      <c r="CI75" s="5"/>
      <c r="CJ75" s="62"/>
      <c r="CK75" s="62"/>
      <c r="CL75" s="62"/>
      <c r="CM75" s="62"/>
      <c r="CN75" s="62"/>
      <c r="CO75" s="62"/>
      <c r="CP75" s="62"/>
      <c r="CQ75" s="62"/>
      <c r="CR75" s="62"/>
      <c r="CS75" s="62"/>
      <c r="CT75" s="62"/>
      <c r="CU75" s="62"/>
      <c r="CV75" s="62"/>
      <c r="CW75" s="62"/>
      <c r="CX75" s="5"/>
      <c r="CY75" s="5"/>
      <c r="CZ75" s="5"/>
      <c r="DA75" s="5"/>
      <c r="DB75" s="5"/>
      <c r="DC75" s="5"/>
      <c r="DD75" s="5"/>
      <c r="DE75" s="5"/>
      <c r="DF75" s="5"/>
      <c r="DG75" s="5"/>
      <c r="DH75" s="5"/>
      <c r="DI75" s="5"/>
      <c r="DJ75" s="5"/>
      <c r="DK75" s="5"/>
      <c r="DL75" s="62"/>
      <c r="DM75" s="62"/>
      <c r="DN75" s="62"/>
      <c r="DO75" s="62"/>
      <c r="DP75" s="62"/>
      <c r="DQ75" s="62"/>
      <c r="DR75" s="62"/>
      <c r="DS75" s="62"/>
      <c r="DT75" s="62"/>
      <c r="DU75" s="62"/>
      <c r="DV75" s="62"/>
      <c r="DW75" s="62"/>
      <c r="DX75" s="62"/>
      <c r="DY75" s="62"/>
      <c r="DZ75" s="5"/>
      <c r="EA75" s="5"/>
      <c r="EB75" s="5"/>
      <c r="EC75" s="5"/>
      <c r="ED75" s="5"/>
      <c r="EE75" s="5"/>
      <c r="EF75" s="5"/>
      <c r="EG75" s="5"/>
      <c r="EH75" s="5"/>
      <c r="EI75" s="5"/>
      <c r="EJ75" s="5"/>
      <c r="EK75" s="5"/>
      <c r="EL75" s="5"/>
      <c r="EM75" s="5"/>
      <c r="EN75" s="62"/>
      <c r="EO75" s="62"/>
      <c r="EP75" s="62"/>
      <c r="EQ75" s="62"/>
      <c r="ER75" s="62"/>
      <c r="ES75" s="62"/>
      <c r="ET75" s="62"/>
      <c r="EU75" s="62"/>
      <c r="EV75" s="62"/>
      <c r="EW75" s="62"/>
      <c r="EX75" s="62"/>
      <c r="EY75" s="62"/>
      <c r="EZ75" s="140"/>
      <c r="FA75" s="140"/>
      <c r="FB75" s="5"/>
      <c r="FC75" s="5"/>
      <c r="FD75" s="5"/>
      <c r="FE75" s="5"/>
      <c r="FF75" s="5"/>
      <c r="FG75" s="5"/>
      <c r="FH75" s="5"/>
      <c r="FI75" s="5"/>
      <c r="FJ75" s="5"/>
      <c r="FK75" s="5"/>
      <c r="FL75" s="5"/>
      <c r="FM75" s="5"/>
      <c r="FN75" s="5"/>
      <c r="FO75" s="5"/>
      <c r="FP75" s="62"/>
      <c r="FQ75" s="62"/>
      <c r="FR75" s="62"/>
      <c r="FS75" s="62"/>
      <c r="FT75" s="62"/>
      <c r="FU75" s="62"/>
      <c r="FV75" s="62"/>
      <c r="FW75" s="62"/>
      <c r="FX75" s="62"/>
      <c r="FY75" s="62"/>
      <c r="FZ75" s="62"/>
      <c r="GA75" s="62"/>
      <c r="GB75" s="62"/>
      <c r="GC75" s="62"/>
      <c r="GD75" s="5"/>
      <c r="GE75" s="5"/>
      <c r="GF75" s="5"/>
      <c r="GG75" s="5"/>
      <c r="GH75" s="5"/>
      <c r="GI75" s="5"/>
      <c r="GJ75" s="5"/>
      <c r="GK75" s="5"/>
      <c r="GL75" s="5"/>
      <c r="GM75" s="5"/>
      <c r="GN75" s="5"/>
      <c r="GO75" s="5"/>
      <c r="GP75" s="5"/>
      <c r="GQ75" s="5"/>
      <c r="GR75" s="62"/>
      <c r="GS75" s="62"/>
      <c r="GT75" s="62"/>
      <c r="GU75" s="62"/>
      <c r="GV75" s="62"/>
      <c r="GW75" s="62"/>
      <c r="GX75" s="62"/>
      <c r="GY75" s="62"/>
      <c r="GZ75" s="62"/>
      <c r="HA75" s="62"/>
      <c r="HB75" s="62"/>
      <c r="HC75" s="62"/>
      <c r="HD75" s="62"/>
      <c r="HE75" s="62"/>
      <c r="HF75" s="5"/>
      <c r="HG75" s="5"/>
      <c r="HH75" s="5"/>
      <c r="HI75" s="5"/>
      <c r="HJ75" s="5"/>
      <c r="HK75" s="5"/>
      <c r="HL75" s="5"/>
      <c r="HM75" s="5"/>
      <c r="HN75" s="5"/>
      <c r="HO75" s="5"/>
      <c r="HP75" s="5"/>
      <c r="HQ75" s="5"/>
      <c r="HR75" s="5"/>
      <c r="HS75" s="5"/>
      <c r="HT75" s="62"/>
      <c r="HU75" s="62"/>
      <c r="HV75" s="62"/>
      <c r="HW75" s="62"/>
      <c r="HX75" s="62"/>
      <c r="HY75" s="62"/>
      <c r="HZ75" s="62"/>
      <c r="IA75" s="62"/>
      <c r="IB75" s="62"/>
      <c r="IC75" s="62"/>
      <c r="ID75" s="62"/>
      <c r="IE75" s="62"/>
      <c r="IF75" s="62"/>
      <c r="IG75" s="62"/>
      <c r="IH75" s="5"/>
      <c r="II75" s="5"/>
      <c r="IJ75" s="5"/>
      <c r="IK75" s="5"/>
      <c r="IL75" s="5"/>
      <c r="IM75" s="5"/>
      <c r="IN75" s="5"/>
      <c r="IO75" s="5"/>
      <c r="IP75" s="5"/>
      <c r="IQ75" s="5"/>
      <c r="IR75" s="5"/>
      <c r="IS75" s="5"/>
      <c r="IT75" s="5"/>
      <c r="IU75" s="5"/>
      <c r="IV75" s="62"/>
      <c r="IW75" s="62"/>
      <c r="IX75" s="62"/>
      <c r="IY75" s="62"/>
      <c r="IZ75" s="62"/>
      <c r="JA75" s="62"/>
      <c r="JB75" s="62"/>
      <c r="JC75" s="62"/>
      <c r="JD75" s="62"/>
      <c r="JE75" s="62"/>
      <c r="JF75" s="62"/>
      <c r="JG75" s="62"/>
      <c r="JH75" s="62"/>
      <c r="JI75" s="62"/>
      <c r="JJ75" s="5"/>
      <c r="JK75" s="5"/>
      <c r="JL75" s="5"/>
      <c r="JM75" s="5"/>
      <c r="JN75" s="5"/>
      <c r="JO75" s="5"/>
      <c r="JP75" s="5"/>
      <c r="JQ75" s="5"/>
      <c r="JR75" s="5"/>
      <c r="JS75" s="5"/>
      <c r="JT75" s="5"/>
      <c r="JU75" s="5"/>
      <c r="JV75" s="5"/>
      <c r="JW75" s="5"/>
      <c r="JX75" s="62"/>
      <c r="JY75" s="62"/>
      <c r="JZ75" s="62"/>
      <c r="KA75" s="62"/>
      <c r="KB75" s="62"/>
      <c r="KC75" s="62"/>
      <c r="KD75" s="62"/>
      <c r="KE75" s="62"/>
      <c r="KF75" s="62"/>
      <c r="KG75" s="62"/>
      <c r="KH75" s="62"/>
      <c r="KI75" s="62"/>
      <c r="KJ75" s="62"/>
      <c r="KK75" s="62"/>
    </row>
    <row r="76" spans="1:297" x14ac:dyDescent="0.35">
      <c r="A76" s="131">
        <v>72</v>
      </c>
      <c r="B76" s="170">
        <f>'BVEM Scorecard'!B75</f>
        <v>0</v>
      </c>
      <c r="C76" s="170">
        <f>'BVEM Scorecard'!C75</f>
        <v>0</v>
      </c>
      <c r="D76" s="152">
        <v>241</v>
      </c>
      <c r="E76" s="72" t="str">
        <f>'BVEM Scorecard'!F75</f>
        <v>Wind</v>
      </c>
      <c r="F76" s="96"/>
      <c r="G76" s="96"/>
      <c r="H76" s="96"/>
      <c r="I76" s="96"/>
      <c r="J76" s="62"/>
      <c r="K76" s="62"/>
      <c r="L76" s="62"/>
      <c r="M76" s="62"/>
      <c r="N76" s="62"/>
      <c r="O76" s="62"/>
      <c r="P76" s="62"/>
      <c r="Q76" s="95"/>
      <c r="R76" s="5"/>
      <c r="S76" s="5"/>
      <c r="T76" s="5"/>
      <c r="U76" s="5"/>
      <c r="V76" s="5"/>
      <c r="W76" s="5"/>
      <c r="X76" s="5"/>
      <c r="Y76" s="5"/>
      <c r="Z76" s="5"/>
      <c r="AA76" s="5"/>
      <c r="AB76" s="5"/>
      <c r="AC76" s="5"/>
      <c r="AD76" s="5"/>
      <c r="AE76" s="5"/>
      <c r="AF76" s="62"/>
      <c r="AG76" s="62"/>
      <c r="AH76" s="62"/>
      <c r="AI76" s="62"/>
      <c r="AJ76" s="62"/>
      <c r="AK76" s="62"/>
      <c r="AL76" s="62"/>
      <c r="AM76" s="62"/>
      <c r="AN76" s="62"/>
      <c r="AO76" s="62"/>
      <c r="AP76" s="62"/>
      <c r="AQ76" s="62"/>
      <c r="AR76" s="62"/>
      <c r="AS76" s="62"/>
      <c r="AT76" s="5"/>
      <c r="AU76" s="5"/>
      <c r="AV76" s="5"/>
      <c r="AW76" s="5"/>
      <c r="AX76" s="5"/>
      <c r="AY76" s="5"/>
      <c r="AZ76" s="5"/>
      <c r="BA76" s="5"/>
      <c r="BB76" s="5"/>
      <c r="BC76" s="5"/>
      <c r="BD76" s="5"/>
      <c r="BE76" s="5"/>
      <c r="BF76" s="5"/>
      <c r="BG76" s="5"/>
      <c r="BH76" s="62"/>
      <c r="BI76" s="62"/>
      <c r="BJ76" s="62"/>
      <c r="BK76" s="62"/>
      <c r="BL76" s="62"/>
      <c r="BM76" s="62"/>
      <c r="BN76" s="62"/>
      <c r="BO76" s="62"/>
      <c r="BP76" s="62"/>
      <c r="BQ76" s="62"/>
      <c r="BR76" s="62"/>
      <c r="BS76" s="62"/>
      <c r="BT76" s="62"/>
      <c r="BU76" s="62"/>
      <c r="BV76" s="5"/>
      <c r="BW76" s="5"/>
      <c r="BX76" s="5"/>
      <c r="BY76" s="5"/>
      <c r="BZ76" s="5"/>
      <c r="CA76" s="5"/>
      <c r="CB76" s="5"/>
      <c r="CC76" s="5"/>
      <c r="CD76" s="5"/>
      <c r="CE76" s="5"/>
      <c r="CF76" s="5"/>
      <c r="CG76" s="5"/>
      <c r="CH76" s="5"/>
      <c r="CI76" s="5"/>
      <c r="CJ76" s="62"/>
      <c r="CK76" s="62"/>
      <c r="CL76" s="62"/>
      <c r="CM76" s="62"/>
      <c r="CN76" s="62"/>
      <c r="CO76" s="62"/>
      <c r="CP76" s="62"/>
      <c r="CQ76" s="62"/>
      <c r="CR76" s="62"/>
      <c r="CS76" s="62"/>
      <c r="CT76" s="62"/>
      <c r="CU76" s="62"/>
      <c r="CV76" s="62"/>
      <c r="CW76" s="62"/>
      <c r="CX76" s="5"/>
      <c r="CY76" s="5"/>
      <c r="CZ76" s="5"/>
      <c r="DA76" s="5"/>
      <c r="DB76" s="5"/>
      <c r="DC76" s="5"/>
      <c r="DD76" s="5"/>
      <c r="DE76" s="5"/>
      <c r="DF76" s="5"/>
      <c r="DG76" s="5"/>
      <c r="DH76" s="5"/>
      <c r="DI76" s="5"/>
      <c r="DJ76" s="5"/>
      <c r="DK76" s="5"/>
      <c r="DL76" s="62"/>
      <c r="DM76" s="62"/>
      <c r="DN76" s="62"/>
      <c r="DO76" s="62"/>
      <c r="DP76" s="62"/>
      <c r="DQ76" s="62"/>
      <c r="DR76" s="62"/>
      <c r="DS76" s="62"/>
      <c r="DT76" s="62"/>
      <c r="DU76" s="62"/>
      <c r="DV76" s="62"/>
      <c r="DW76" s="62"/>
      <c r="DX76" s="62"/>
      <c r="DY76" s="62"/>
      <c r="DZ76" s="5"/>
      <c r="EA76" s="5"/>
      <c r="EB76" s="5"/>
      <c r="EC76" s="5"/>
      <c r="ED76" s="5"/>
      <c r="EE76" s="5"/>
      <c r="EF76" s="5"/>
      <c r="EG76" s="5"/>
      <c r="EH76" s="5"/>
      <c r="EI76" s="5"/>
      <c r="EJ76" s="5"/>
      <c r="EK76" s="5"/>
      <c r="EL76" s="5"/>
      <c r="EM76" s="5"/>
      <c r="EN76" s="62"/>
      <c r="EO76" s="62"/>
      <c r="EP76" s="62"/>
      <c r="EQ76" s="62"/>
      <c r="ER76" s="62"/>
      <c r="ES76" s="62"/>
      <c r="ET76" s="62"/>
      <c r="EU76" s="62"/>
      <c r="EV76" s="62"/>
      <c r="EW76" s="62"/>
      <c r="EX76" s="62"/>
      <c r="EY76" s="62"/>
      <c r="EZ76" s="62"/>
      <c r="FA76" s="62"/>
      <c r="FB76" s="5"/>
      <c r="FC76" s="5"/>
      <c r="FD76" s="5"/>
      <c r="FE76" s="5"/>
      <c r="FF76" s="5"/>
      <c r="FG76" s="5"/>
      <c r="FH76" s="5"/>
      <c r="FI76" s="5"/>
      <c r="FJ76" s="5"/>
      <c r="FK76" s="5"/>
      <c r="FL76" s="5"/>
      <c r="FM76" s="5"/>
      <c r="FN76" s="5"/>
      <c r="FO76" s="5"/>
      <c r="FP76" s="62"/>
      <c r="FQ76" s="62"/>
      <c r="FR76" s="62"/>
      <c r="FS76" s="62"/>
      <c r="FT76" s="62"/>
      <c r="FU76" s="62"/>
      <c r="FV76" s="62"/>
      <c r="FW76" s="62"/>
      <c r="FX76" s="62"/>
      <c r="FY76" s="62"/>
      <c r="FZ76" s="62"/>
      <c r="GA76" s="62"/>
      <c r="GB76" s="62"/>
      <c r="GC76" s="62"/>
      <c r="GD76" s="5"/>
      <c r="GE76" s="5"/>
      <c r="GF76" s="5"/>
      <c r="GG76" s="5"/>
      <c r="GH76" s="5"/>
      <c r="GI76" s="5"/>
      <c r="GJ76" s="5"/>
      <c r="GK76" s="5"/>
      <c r="GL76" s="5"/>
      <c r="GM76" s="5"/>
      <c r="GN76" s="5"/>
      <c r="GO76" s="5"/>
      <c r="GP76" s="5"/>
      <c r="GQ76" s="5"/>
      <c r="GR76" s="62"/>
      <c r="GS76" s="62"/>
      <c r="GT76" s="62"/>
      <c r="GU76" s="62"/>
      <c r="GV76" s="62"/>
      <c r="GW76" s="62"/>
      <c r="GX76" s="62"/>
      <c r="GY76" s="62"/>
      <c r="GZ76" s="62"/>
      <c r="HA76" s="62"/>
      <c r="HB76" s="62"/>
      <c r="HC76" s="62"/>
      <c r="HD76" s="62"/>
      <c r="HE76" s="62"/>
      <c r="HF76" s="5"/>
      <c r="HG76" s="5"/>
      <c r="HH76" s="5"/>
      <c r="HI76" s="5"/>
      <c r="HJ76" s="5"/>
      <c r="HK76" s="5"/>
      <c r="HL76" s="5"/>
      <c r="HM76" s="5"/>
      <c r="HN76" s="5"/>
      <c r="HO76" s="5"/>
      <c r="HP76" s="5"/>
      <c r="HQ76" s="5"/>
      <c r="HR76" s="5"/>
      <c r="HS76" s="5"/>
      <c r="HT76" s="62"/>
      <c r="HU76" s="62"/>
      <c r="HV76" s="62"/>
      <c r="HW76" s="62"/>
      <c r="HX76" s="62"/>
      <c r="HY76" s="62"/>
      <c r="HZ76" s="62"/>
      <c r="IA76" s="62"/>
      <c r="IB76" s="62"/>
      <c r="IC76" s="62"/>
      <c r="ID76" s="62"/>
      <c r="IE76" s="62"/>
      <c r="IF76" s="62"/>
      <c r="IG76" s="62"/>
      <c r="IH76" s="5"/>
      <c r="II76" s="5"/>
      <c r="IJ76" s="5"/>
      <c r="IK76" s="5"/>
      <c r="IL76" s="5"/>
      <c r="IM76" s="5"/>
      <c r="IN76" s="5"/>
      <c r="IO76" s="5"/>
      <c r="IP76" s="5"/>
      <c r="IQ76" s="5"/>
      <c r="IR76" s="5"/>
      <c r="IS76" s="5"/>
      <c r="IT76" s="5"/>
      <c r="IU76" s="5"/>
      <c r="IV76" s="62"/>
      <c r="IW76" s="62"/>
      <c r="IX76" s="62"/>
      <c r="IY76" s="62"/>
      <c r="IZ76" s="62"/>
      <c r="JA76" s="62"/>
      <c r="JB76" s="62"/>
      <c r="JC76" s="62"/>
      <c r="JD76" s="62"/>
      <c r="JE76" s="62"/>
      <c r="JF76" s="62"/>
      <c r="JG76" s="62"/>
      <c r="JH76" s="62"/>
      <c r="JI76" s="62"/>
      <c r="JJ76" s="5"/>
      <c r="JK76" s="5"/>
      <c r="JL76" s="5"/>
      <c r="JM76" s="5"/>
      <c r="JN76" s="5"/>
      <c r="JO76" s="5"/>
      <c r="JP76" s="5"/>
      <c r="JQ76" s="5"/>
      <c r="JR76" s="5"/>
      <c r="JS76" s="5"/>
      <c r="JT76" s="5"/>
      <c r="JU76" s="5"/>
      <c r="JV76" s="5"/>
      <c r="JW76" s="5"/>
      <c r="JX76" s="62"/>
      <c r="JY76" s="62"/>
      <c r="JZ76" s="62"/>
      <c r="KA76" s="62"/>
      <c r="KB76" s="62"/>
      <c r="KC76" s="62"/>
      <c r="KD76" s="62"/>
      <c r="KE76" s="62"/>
      <c r="KF76" s="62"/>
      <c r="KG76" s="62"/>
      <c r="KH76" s="62"/>
      <c r="KI76" s="62"/>
      <c r="KJ76" s="62"/>
      <c r="KK76" s="62"/>
    </row>
    <row r="77" spans="1:297" x14ac:dyDescent="0.35">
      <c r="A77" s="131">
        <v>73</v>
      </c>
      <c r="B77" s="170">
        <f>'BVEM Scorecard'!B76</f>
        <v>0</v>
      </c>
      <c r="C77" s="170">
        <f>'BVEM Scorecard'!C76</f>
        <v>0</v>
      </c>
      <c r="D77" s="152">
        <v>111</v>
      </c>
      <c r="E77" s="72" t="str">
        <f>'BVEM Scorecard'!F76</f>
        <v>Wind</v>
      </c>
      <c r="F77" s="96"/>
      <c r="G77" s="96"/>
      <c r="H77" s="96"/>
      <c r="I77" s="96"/>
      <c r="J77" s="62"/>
      <c r="K77" s="62"/>
      <c r="L77" s="62"/>
      <c r="M77" s="62"/>
      <c r="N77" s="62"/>
      <c r="O77" s="62"/>
      <c r="P77" s="62"/>
      <c r="Q77" s="95"/>
      <c r="R77" s="5"/>
      <c r="S77" s="5"/>
      <c r="T77" s="5"/>
      <c r="U77" s="5"/>
      <c r="V77" s="5"/>
      <c r="W77" s="5"/>
      <c r="X77" s="5"/>
      <c r="Y77" s="5"/>
      <c r="Z77" s="5"/>
      <c r="AA77" s="5"/>
      <c r="AB77" s="5"/>
      <c r="AC77" s="5"/>
      <c r="AD77" s="5"/>
      <c r="AE77" s="5"/>
      <c r="AF77" s="62"/>
      <c r="AG77" s="62"/>
      <c r="AH77" s="62"/>
      <c r="AI77" s="62"/>
      <c r="AJ77" s="62"/>
      <c r="AK77" s="62"/>
      <c r="AL77" s="62"/>
      <c r="AM77" s="62"/>
      <c r="AN77" s="62"/>
      <c r="AO77" s="62"/>
      <c r="AP77" s="62"/>
      <c r="AQ77" s="62"/>
      <c r="AR77" s="140"/>
      <c r="AS77" s="140"/>
      <c r="AT77" s="5"/>
      <c r="AU77" s="5"/>
      <c r="AV77" s="5"/>
      <c r="AW77" s="5"/>
      <c r="AX77" s="5"/>
      <c r="AY77" s="5"/>
      <c r="AZ77" s="5"/>
      <c r="BA77" s="5"/>
      <c r="BB77" s="5"/>
      <c r="BC77" s="5"/>
      <c r="BD77" s="5"/>
      <c r="BE77" s="5"/>
      <c r="BF77" s="5"/>
      <c r="BG77" s="5"/>
      <c r="BH77" s="62"/>
      <c r="BI77" s="62"/>
      <c r="BJ77" s="62"/>
      <c r="BK77" s="62"/>
      <c r="BL77" s="62"/>
      <c r="BM77" s="62"/>
      <c r="BN77" s="62"/>
      <c r="BO77" s="62"/>
      <c r="BP77" s="62"/>
      <c r="BQ77" s="62"/>
      <c r="BR77" s="62"/>
      <c r="BS77" s="62"/>
      <c r="BT77" s="62"/>
      <c r="BU77" s="62"/>
      <c r="BV77" s="5"/>
      <c r="BW77" s="5"/>
      <c r="BX77" s="5"/>
      <c r="BY77" s="5"/>
      <c r="BZ77" s="5"/>
      <c r="CA77" s="5"/>
      <c r="CB77" s="5"/>
      <c r="CC77" s="5"/>
      <c r="CD77" s="5"/>
      <c r="CE77" s="5"/>
      <c r="CF77" s="5"/>
      <c r="CG77" s="5"/>
      <c r="CH77" s="5"/>
      <c r="CI77" s="5"/>
      <c r="CJ77" s="62"/>
      <c r="CK77" s="62"/>
      <c r="CL77" s="62"/>
      <c r="CM77" s="62"/>
      <c r="CN77" s="62"/>
      <c r="CO77" s="62"/>
      <c r="CP77" s="62"/>
      <c r="CQ77" s="62"/>
      <c r="CR77" s="62"/>
      <c r="CS77" s="62"/>
      <c r="CT77" s="62"/>
      <c r="CU77" s="62"/>
      <c r="CV77" s="62"/>
      <c r="CW77" s="62"/>
      <c r="CX77" s="5"/>
      <c r="CY77" s="5"/>
      <c r="CZ77" s="5"/>
      <c r="DA77" s="5"/>
      <c r="DB77" s="5"/>
      <c r="DC77" s="5"/>
      <c r="DD77" s="5"/>
      <c r="DE77" s="5"/>
      <c r="DF77" s="5"/>
      <c r="DG77" s="5"/>
      <c r="DH77" s="5"/>
      <c r="DI77" s="5"/>
      <c r="DJ77" s="5"/>
      <c r="DK77" s="5"/>
      <c r="DL77" s="62"/>
      <c r="DM77" s="62"/>
      <c r="DN77" s="62"/>
      <c r="DO77" s="62"/>
      <c r="DP77" s="62"/>
      <c r="DQ77" s="62"/>
      <c r="DR77" s="62"/>
      <c r="DS77" s="62"/>
      <c r="DT77" s="62"/>
      <c r="DU77" s="62"/>
      <c r="DV77" s="62"/>
      <c r="DW77" s="62"/>
      <c r="DX77" s="62"/>
      <c r="DY77" s="62"/>
      <c r="DZ77" s="5"/>
      <c r="EA77" s="5"/>
      <c r="EB77" s="5"/>
      <c r="EC77" s="5"/>
      <c r="ED77" s="5"/>
      <c r="EE77" s="5"/>
      <c r="EF77" s="5"/>
      <c r="EG77" s="5"/>
      <c r="EH77" s="5"/>
      <c r="EI77" s="5"/>
      <c r="EJ77" s="5"/>
      <c r="EK77" s="5"/>
      <c r="EL77" s="5"/>
      <c r="EM77" s="5"/>
      <c r="EN77" s="62"/>
      <c r="EO77" s="62"/>
      <c r="EP77" s="62"/>
      <c r="EQ77" s="62"/>
      <c r="ER77" s="62"/>
      <c r="ES77" s="62"/>
      <c r="ET77" s="62"/>
      <c r="EU77" s="62"/>
      <c r="EV77" s="62"/>
      <c r="EW77" s="62"/>
      <c r="EX77" s="62"/>
      <c r="EY77" s="62"/>
      <c r="EZ77" s="140"/>
      <c r="FA77" s="140"/>
      <c r="FB77" s="5"/>
      <c r="FC77" s="5"/>
      <c r="FD77" s="5"/>
      <c r="FE77" s="5"/>
      <c r="FF77" s="5"/>
      <c r="FG77" s="5"/>
      <c r="FH77" s="5"/>
      <c r="FI77" s="5"/>
      <c r="FJ77" s="5"/>
      <c r="FK77" s="5"/>
      <c r="FL77" s="5"/>
      <c r="FM77" s="5"/>
      <c r="FN77" s="5"/>
      <c r="FO77" s="5"/>
      <c r="FP77" s="62"/>
      <c r="FQ77" s="62"/>
      <c r="FR77" s="62"/>
      <c r="FS77" s="62"/>
      <c r="FT77" s="62"/>
      <c r="FU77" s="62"/>
      <c r="FV77" s="62"/>
      <c r="FW77" s="62"/>
      <c r="FX77" s="62"/>
      <c r="FY77" s="62"/>
      <c r="FZ77" s="62"/>
      <c r="GA77" s="62"/>
      <c r="GB77" s="62"/>
      <c r="GC77" s="62"/>
      <c r="GD77" s="5"/>
      <c r="GE77" s="5"/>
      <c r="GF77" s="5"/>
      <c r="GG77" s="5"/>
      <c r="GH77" s="5"/>
      <c r="GI77" s="5"/>
      <c r="GJ77" s="5"/>
      <c r="GK77" s="5"/>
      <c r="GL77" s="5"/>
      <c r="GM77" s="5"/>
      <c r="GN77" s="5"/>
      <c r="GO77" s="5"/>
      <c r="GP77" s="5"/>
      <c r="GQ77" s="5"/>
      <c r="GR77" s="62"/>
      <c r="GS77" s="62"/>
      <c r="GT77" s="62"/>
      <c r="GU77" s="62"/>
      <c r="GV77" s="62"/>
      <c r="GW77" s="62"/>
      <c r="GX77" s="62"/>
      <c r="GY77" s="62"/>
      <c r="GZ77" s="62"/>
      <c r="HA77" s="62"/>
      <c r="HB77" s="62"/>
      <c r="HC77" s="62"/>
      <c r="HD77" s="62"/>
      <c r="HE77" s="62"/>
      <c r="HF77" s="5"/>
      <c r="HG77" s="5"/>
      <c r="HH77" s="5"/>
      <c r="HI77" s="5"/>
      <c r="HJ77" s="5"/>
      <c r="HK77" s="5"/>
      <c r="HL77" s="5"/>
      <c r="HM77" s="5"/>
      <c r="HN77" s="5"/>
      <c r="HO77" s="5"/>
      <c r="HP77" s="5"/>
      <c r="HQ77" s="5"/>
      <c r="HR77" s="5"/>
      <c r="HS77" s="5"/>
      <c r="HT77" s="62"/>
      <c r="HU77" s="62"/>
      <c r="HV77" s="62"/>
      <c r="HW77" s="62"/>
      <c r="HX77" s="62"/>
      <c r="HY77" s="62"/>
      <c r="HZ77" s="62"/>
      <c r="IA77" s="62"/>
      <c r="IB77" s="62"/>
      <c r="IC77" s="62"/>
      <c r="ID77" s="62"/>
      <c r="IE77" s="62"/>
      <c r="IF77" s="62"/>
      <c r="IG77" s="62"/>
      <c r="IH77" s="5"/>
      <c r="II77" s="5"/>
      <c r="IJ77" s="5"/>
      <c r="IK77" s="5"/>
      <c r="IL77" s="5"/>
      <c r="IM77" s="5"/>
      <c r="IN77" s="5"/>
      <c r="IO77" s="5"/>
      <c r="IP77" s="5"/>
      <c r="IQ77" s="5"/>
      <c r="IR77" s="5"/>
      <c r="IS77" s="5"/>
      <c r="IT77" s="5"/>
      <c r="IU77" s="5"/>
      <c r="IV77" s="62"/>
      <c r="IW77" s="62"/>
      <c r="IX77" s="62"/>
      <c r="IY77" s="62"/>
      <c r="IZ77" s="62"/>
      <c r="JA77" s="62"/>
      <c r="JB77" s="62"/>
      <c r="JC77" s="62"/>
      <c r="JD77" s="62"/>
      <c r="JE77" s="62"/>
      <c r="JF77" s="62"/>
      <c r="JG77" s="62"/>
      <c r="JH77" s="62"/>
      <c r="JI77" s="62"/>
      <c r="JJ77" s="5"/>
      <c r="JK77" s="5"/>
      <c r="JL77" s="5"/>
      <c r="JM77" s="5"/>
      <c r="JN77" s="5"/>
      <c r="JO77" s="5"/>
      <c r="JP77" s="5"/>
      <c r="JQ77" s="5"/>
      <c r="JR77" s="5"/>
      <c r="JS77" s="5"/>
      <c r="JT77" s="5"/>
      <c r="JU77" s="5"/>
      <c r="JV77" s="5"/>
      <c r="JW77" s="5"/>
      <c r="JX77" s="62"/>
      <c r="JY77" s="62"/>
      <c r="JZ77" s="62"/>
      <c r="KA77" s="62"/>
      <c r="KB77" s="62"/>
      <c r="KC77" s="62"/>
      <c r="KD77" s="62"/>
      <c r="KE77" s="62"/>
      <c r="KF77" s="62"/>
      <c r="KG77" s="62"/>
      <c r="KH77" s="62"/>
      <c r="KI77" s="62"/>
      <c r="KJ77" s="62"/>
      <c r="KK77" s="62"/>
    </row>
    <row r="78" spans="1:297" x14ac:dyDescent="0.35">
      <c r="A78" s="131">
        <v>74</v>
      </c>
      <c r="B78" s="170">
        <f>'BVEM Scorecard'!B77</f>
        <v>0</v>
      </c>
      <c r="C78" s="170">
        <f>'BVEM Scorecard'!C77</f>
        <v>0</v>
      </c>
      <c r="D78" s="152">
        <v>261</v>
      </c>
      <c r="E78" s="72" t="str">
        <f>'BVEM Scorecard'!F77</f>
        <v>Wind</v>
      </c>
      <c r="F78" s="96"/>
      <c r="G78" s="96"/>
      <c r="H78" s="96"/>
      <c r="I78" s="96"/>
      <c r="J78" s="62"/>
      <c r="K78" s="62"/>
      <c r="L78" s="62"/>
      <c r="M78" s="62"/>
      <c r="N78" s="62"/>
      <c r="O78" s="62"/>
      <c r="P78" s="62"/>
      <c r="Q78" s="95"/>
      <c r="R78" s="5"/>
      <c r="S78" s="5"/>
      <c r="T78" s="5"/>
      <c r="U78" s="5"/>
      <c r="V78" s="5"/>
      <c r="W78" s="5"/>
      <c r="X78" s="5"/>
      <c r="Y78" s="5"/>
      <c r="Z78" s="5"/>
      <c r="AA78" s="5"/>
      <c r="AB78" s="5"/>
      <c r="AC78" s="5"/>
      <c r="AD78" s="5"/>
      <c r="AE78" s="5"/>
      <c r="AF78" s="62"/>
      <c r="AG78" s="62"/>
      <c r="AH78" s="62"/>
      <c r="AI78" s="62"/>
      <c r="AJ78" s="62"/>
      <c r="AK78" s="62"/>
      <c r="AL78" s="62"/>
      <c r="AM78" s="62"/>
      <c r="AN78" s="62"/>
      <c r="AO78" s="62"/>
      <c r="AP78" s="62"/>
      <c r="AQ78" s="62"/>
      <c r="AR78" s="62"/>
      <c r="AS78" s="62"/>
      <c r="AT78" s="5"/>
      <c r="AU78" s="5"/>
      <c r="AV78" s="5"/>
      <c r="AW78" s="5"/>
      <c r="AX78" s="5"/>
      <c r="AY78" s="5"/>
      <c r="AZ78" s="5"/>
      <c r="BA78" s="5"/>
      <c r="BB78" s="5"/>
      <c r="BC78" s="5"/>
      <c r="BD78" s="5"/>
      <c r="BE78" s="5"/>
      <c r="BF78" s="5"/>
      <c r="BG78" s="5"/>
      <c r="BH78" s="62"/>
      <c r="BI78" s="62"/>
      <c r="BJ78" s="62"/>
      <c r="BK78" s="62"/>
      <c r="BL78" s="62"/>
      <c r="BM78" s="62"/>
      <c r="BN78" s="62"/>
      <c r="BO78" s="62"/>
      <c r="BP78" s="62"/>
      <c r="BQ78" s="62"/>
      <c r="BR78" s="62"/>
      <c r="BS78" s="62"/>
      <c r="BT78" s="62"/>
      <c r="BU78" s="62"/>
      <c r="BV78" s="5"/>
      <c r="BW78" s="5"/>
      <c r="BX78" s="5"/>
      <c r="BY78" s="5"/>
      <c r="BZ78" s="5"/>
      <c r="CA78" s="5"/>
      <c r="CB78" s="5"/>
      <c r="CC78" s="5"/>
      <c r="CD78" s="5"/>
      <c r="CE78" s="5"/>
      <c r="CF78" s="5"/>
      <c r="CG78" s="5"/>
      <c r="CH78" s="5"/>
      <c r="CI78" s="5"/>
      <c r="CJ78" s="62"/>
      <c r="CK78" s="62"/>
      <c r="CL78" s="62"/>
      <c r="CM78" s="62"/>
      <c r="CN78" s="62"/>
      <c r="CO78" s="62"/>
      <c r="CP78" s="62"/>
      <c r="CQ78" s="62"/>
      <c r="CR78" s="62"/>
      <c r="CS78" s="62"/>
      <c r="CT78" s="62"/>
      <c r="CU78" s="62"/>
      <c r="CV78" s="62"/>
      <c r="CW78" s="62"/>
      <c r="CX78" s="5"/>
      <c r="CY78" s="5"/>
      <c r="CZ78" s="5"/>
      <c r="DA78" s="5"/>
      <c r="DB78" s="5"/>
      <c r="DC78" s="5"/>
      <c r="DD78" s="5"/>
      <c r="DE78" s="5"/>
      <c r="DF78" s="5"/>
      <c r="DG78" s="5"/>
      <c r="DH78" s="5"/>
      <c r="DI78" s="5"/>
      <c r="DJ78" s="5"/>
      <c r="DK78" s="5"/>
      <c r="DL78" s="62"/>
      <c r="DM78" s="62"/>
      <c r="DN78" s="62"/>
      <c r="DO78" s="62"/>
      <c r="DP78" s="62"/>
      <c r="DQ78" s="62"/>
      <c r="DR78" s="62"/>
      <c r="DS78" s="62"/>
      <c r="DT78" s="62"/>
      <c r="DU78" s="62"/>
      <c r="DV78" s="62"/>
      <c r="DW78" s="62"/>
      <c r="DX78" s="62"/>
      <c r="DY78" s="62"/>
      <c r="DZ78" s="5"/>
      <c r="EA78" s="5"/>
      <c r="EB78" s="5"/>
      <c r="EC78" s="5"/>
      <c r="ED78" s="5"/>
      <c r="EE78" s="5"/>
      <c r="EF78" s="5"/>
      <c r="EG78" s="5"/>
      <c r="EH78" s="5"/>
      <c r="EI78" s="5"/>
      <c r="EJ78" s="5"/>
      <c r="EK78" s="5"/>
      <c r="EL78" s="5"/>
      <c r="EM78" s="5"/>
      <c r="EN78" s="62"/>
      <c r="EO78" s="62"/>
      <c r="EP78" s="62"/>
      <c r="EQ78" s="62"/>
      <c r="ER78" s="62"/>
      <c r="ES78" s="62"/>
      <c r="ET78" s="62"/>
      <c r="EU78" s="62"/>
      <c r="EV78" s="62"/>
      <c r="EW78" s="62"/>
      <c r="EX78" s="62"/>
      <c r="EY78" s="62"/>
      <c r="EZ78" s="62"/>
      <c r="FA78" s="62"/>
      <c r="FB78" s="5"/>
      <c r="FC78" s="5"/>
      <c r="FD78" s="5"/>
      <c r="FE78" s="5"/>
      <c r="FF78" s="5"/>
      <c r="FG78" s="5"/>
      <c r="FH78" s="5"/>
      <c r="FI78" s="5"/>
      <c r="FJ78" s="5"/>
      <c r="FK78" s="5"/>
      <c r="FL78" s="5"/>
      <c r="FM78" s="5"/>
      <c r="FN78" s="5"/>
      <c r="FO78" s="5"/>
      <c r="FP78" s="62"/>
      <c r="FQ78" s="62"/>
      <c r="FR78" s="62"/>
      <c r="FS78" s="62"/>
      <c r="FT78" s="62"/>
      <c r="FU78" s="62"/>
      <c r="FV78" s="62"/>
      <c r="FW78" s="62"/>
      <c r="FX78" s="62"/>
      <c r="FY78" s="62"/>
      <c r="FZ78" s="62"/>
      <c r="GA78" s="62"/>
      <c r="GB78" s="62"/>
      <c r="GC78" s="62"/>
      <c r="GD78" s="5"/>
      <c r="GE78" s="5"/>
      <c r="GF78" s="5"/>
      <c r="GG78" s="5"/>
      <c r="GH78" s="5"/>
      <c r="GI78" s="5"/>
      <c r="GJ78" s="5"/>
      <c r="GK78" s="5"/>
      <c r="GL78" s="5"/>
      <c r="GM78" s="5"/>
      <c r="GN78" s="5"/>
      <c r="GO78" s="5"/>
      <c r="GP78" s="5"/>
      <c r="GQ78" s="5"/>
      <c r="GR78" s="62"/>
      <c r="GS78" s="62"/>
      <c r="GT78" s="62"/>
      <c r="GU78" s="62"/>
      <c r="GV78" s="62"/>
      <c r="GW78" s="62"/>
      <c r="GX78" s="62"/>
      <c r="GY78" s="62"/>
      <c r="GZ78" s="62"/>
      <c r="HA78" s="62"/>
      <c r="HB78" s="62"/>
      <c r="HC78" s="62"/>
      <c r="HD78" s="62"/>
      <c r="HE78" s="62"/>
      <c r="HF78" s="5"/>
      <c r="HG78" s="5"/>
      <c r="HH78" s="5"/>
      <c r="HI78" s="5"/>
      <c r="HJ78" s="5"/>
      <c r="HK78" s="5"/>
      <c r="HL78" s="5"/>
      <c r="HM78" s="5"/>
      <c r="HN78" s="5"/>
      <c r="HO78" s="5"/>
      <c r="HP78" s="5"/>
      <c r="HQ78" s="5"/>
      <c r="HR78" s="5"/>
      <c r="HS78" s="5"/>
      <c r="HT78" s="62"/>
      <c r="HU78" s="62"/>
      <c r="HV78" s="62"/>
      <c r="HW78" s="62"/>
      <c r="HX78" s="62"/>
      <c r="HY78" s="62"/>
      <c r="HZ78" s="62"/>
      <c r="IA78" s="62"/>
      <c r="IB78" s="62"/>
      <c r="IC78" s="62"/>
      <c r="ID78" s="62"/>
      <c r="IE78" s="62"/>
      <c r="IF78" s="62"/>
      <c r="IG78" s="62"/>
      <c r="IH78" s="5"/>
      <c r="II78" s="5"/>
      <c r="IJ78" s="5"/>
      <c r="IK78" s="5"/>
      <c r="IL78" s="5"/>
      <c r="IM78" s="5"/>
      <c r="IN78" s="5"/>
      <c r="IO78" s="5"/>
      <c r="IP78" s="5"/>
      <c r="IQ78" s="5"/>
      <c r="IR78" s="5"/>
      <c r="IS78" s="5"/>
      <c r="IT78" s="5"/>
      <c r="IU78" s="5"/>
      <c r="IV78" s="62"/>
      <c r="IW78" s="62"/>
      <c r="IX78" s="62"/>
      <c r="IY78" s="62"/>
      <c r="IZ78" s="62"/>
      <c r="JA78" s="62"/>
      <c r="JB78" s="62"/>
      <c r="JC78" s="62"/>
      <c r="JD78" s="62"/>
      <c r="JE78" s="62"/>
      <c r="JF78" s="62"/>
      <c r="JG78" s="62"/>
      <c r="JH78" s="62"/>
      <c r="JI78" s="62"/>
      <c r="JJ78" s="5"/>
      <c r="JK78" s="5"/>
      <c r="JL78" s="5"/>
      <c r="JM78" s="5"/>
      <c r="JN78" s="5"/>
      <c r="JO78" s="5"/>
      <c r="JP78" s="5"/>
      <c r="JQ78" s="5"/>
      <c r="JR78" s="5"/>
      <c r="JS78" s="5"/>
      <c r="JT78" s="5"/>
      <c r="JU78" s="5"/>
      <c r="JV78" s="5"/>
      <c r="JW78" s="5"/>
      <c r="JX78" s="62"/>
      <c r="JY78" s="62"/>
      <c r="JZ78" s="62"/>
      <c r="KA78" s="62"/>
      <c r="KB78" s="62"/>
      <c r="KC78" s="62"/>
      <c r="KD78" s="62"/>
      <c r="KE78" s="62"/>
      <c r="KF78" s="62"/>
      <c r="KG78" s="62"/>
      <c r="KH78" s="62"/>
      <c r="KI78" s="62"/>
      <c r="KJ78" s="62"/>
      <c r="KK78" s="62"/>
    </row>
    <row r="79" spans="1:297" x14ac:dyDescent="0.35">
      <c r="A79" s="131">
        <v>75</v>
      </c>
      <c r="B79" s="170">
        <f>'BVEM Scorecard'!B78</f>
        <v>0</v>
      </c>
      <c r="C79" s="170">
        <f>'BVEM Scorecard'!C78</f>
        <v>0</v>
      </c>
      <c r="D79" s="152">
        <v>62</v>
      </c>
      <c r="E79" s="72" t="str">
        <f>'BVEM Scorecard'!F78</f>
        <v>Wind</v>
      </c>
      <c r="F79" s="96"/>
      <c r="G79" s="96"/>
      <c r="H79" s="96"/>
      <c r="I79" s="96"/>
      <c r="J79" s="62"/>
      <c r="K79" s="62"/>
      <c r="L79" s="62"/>
      <c r="M79" s="62"/>
      <c r="N79" s="62"/>
      <c r="O79" s="62"/>
      <c r="P79" s="62"/>
      <c r="Q79" s="95"/>
      <c r="R79" s="5"/>
      <c r="S79" s="5"/>
      <c r="T79" s="5"/>
      <c r="U79" s="5"/>
      <c r="V79" s="5"/>
      <c r="W79" s="5"/>
      <c r="X79" s="5"/>
      <c r="Y79" s="5"/>
      <c r="Z79" s="5"/>
      <c r="AA79" s="5"/>
      <c r="AB79" s="5"/>
      <c r="AC79" s="5"/>
      <c r="AD79" s="5"/>
      <c r="AE79" s="5"/>
      <c r="AF79" s="62"/>
      <c r="AG79" s="62"/>
      <c r="AH79" s="62"/>
      <c r="AI79" s="62"/>
      <c r="AJ79" s="62"/>
      <c r="AK79" s="62"/>
      <c r="AL79" s="62"/>
      <c r="AM79" s="62"/>
      <c r="AN79" s="62"/>
      <c r="AO79" s="62"/>
      <c r="AP79" s="62"/>
      <c r="AQ79" s="62"/>
      <c r="AR79" s="140"/>
      <c r="AS79" s="140"/>
      <c r="AT79" s="5"/>
      <c r="AU79" s="5"/>
      <c r="AV79" s="5"/>
      <c r="AW79" s="5"/>
      <c r="AX79" s="5"/>
      <c r="AY79" s="5"/>
      <c r="AZ79" s="5"/>
      <c r="BA79" s="5"/>
      <c r="BB79" s="5"/>
      <c r="BC79" s="5"/>
      <c r="BD79" s="5"/>
      <c r="BE79" s="5"/>
      <c r="BF79" s="5"/>
      <c r="BG79" s="5"/>
      <c r="BH79" s="62"/>
      <c r="BI79" s="62"/>
      <c r="BJ79" s="62"/>
      <c r="BK79" s="62"/>
      <c r="BL79" s="62"/>
      <c r="BM79" s="62"/>
      <c r="BN79" s="62"/>
      <c r="BO79" s="62"/>
      <c r="BP79" s="62"/>
      <c r="BQ79" s="62"/>
      <c r="BR79" s="62"/>
      <c r="BS79" s="62"/>
      <c r="BT79" s="62"/>
      <c r="BU79" s="62"/>
      <c r="BV79" s="5"/>
      <c r="BW79" s="5"/>
      <c r="BX79" s="5"/>
      <c r="BY79" s="5"/>
      <c r="BZ79" s="5"/>
      <c r="CA79" s="5"/>
      <c r="CB79" s="5"/>
      <c r="CC79" s="5"/>
      <c r="CD79" s="5"/>
      <c r="CE79" s="5"/>
      <c r="CF79" s="5"/>
      <c r="CG79" s="5"/>
      <c r="CH79" s="5"/>
      <c r="CI79" s="5"/>
      <c r="CJ79" s="62"/>
      <c r="CK79" s="62"/>
      <c r="CL79" s="62"/>
      <c r="CM79" s="62"/>
      <c r="CN79" s="62"/>
      <c r="CO79" s="62"/>
      <c r="CP79" s="62"/>
      <c r="CQ79" s="62"/>
      <c r="CR79" s="62"/>
      <c r="CS79" s="62"/>
      <c r="CT79" s="62"/>
      <c r="CU79" s="62"/>
      <c r="CV79" s="62"/>
      <c r="CW79" s="62"/>
      <c r="CX79" s="5"/>
      <c r="CY79" s="5"/>
      <c r="CZ79" s="5"/>
      <c r="DA79" s="5"/>
      <c r="DB79" s="5"/>
      <c r="DC79" s="5"/>
      <c r="DD79" s="5"/>
      <c r="DE79" s="5"/>
      <c r="DF79" s="5"/>
      <c r="DG79" s="5"/>
      <c r="DH79" s="5"/>
      <c r="DI79" s="5"/>
      <c r="DJ79" s="5"/>
      <c r="DK79" s="5"/>
      <c r="DL79" s="62"/>
      <c r="DM79" s="62"/>
      <c r="DN79" s="62"/>
      <c r="DO79" s="62"/>
      <c r="DP79" s="62"/>
      <c r="DQ79" s="62"/>
      <c r="DR79" s="62"/>
      <c r="DS79" s="62"/>
      <c r="DT79" s="62"/>
      <c r="DU79" s="62"/>
      <c r="DV79" s="62"/>
      <c r="DW79" s="62"/>
      <c r="DX79" s="62"/>
      <c r="DY79" s="62"/>
      <c r="DZ79" s="5"/>
      <c r="EA79" s="5"/>
      <c r="EB79" s="5"/>
      <c r="EC79" s="5"/>
      <c r="ED79" s="5"/>
      <c r="EE79" s="5"/>
      <c r="EF79" s="5"/>
      <c r="EG79" s="5"/>
      <c r="EH79" s="5"/>
      <c r="EI79" s="5"/>
      <c r="EJ79" s="5"/>
      <c r="EK79" s="5"/>
      <c r="EL79" s="5"/>
      <c r="EM79" s="5"/>
      <c r="EN79" s="62"/>
      <c r="EO79" s="62"/>
      <c r="EP79" s="62"/>
      <c r="EQ79" s="62"/>
      <c r="ER79" s="62"/>
      <c r="ES79" s="62"/>
      <c r="ET79" s="62"/>
      <c r="EU79" s="62"/>
      <c r="EV79" s="62"/>
      <c r="EW79" s="62"/>
      <c r="EX79" s="62"/>
      <c r="EY79" s="62"/>
      <c r="EZ79" s="140"/>
      <c r="FA79" s="140"/>
      <c r="FB79" s="5"/>
      <c r="FC79" s="5"/>
      <c r="FD79" s="5"/>
      <c r="FE79" s="5"/>
      <c r="FF79" s="5"/>
      <c r="FG79" s="5"/>
      <c r="FH79" s="5"/>
      <c r="FI79" s="5"/>
      <c r="FJ79" s="5"/>
      <c r="FK79" s="5"/>
      <c r="FL79" s="5"/>
      <c r="FM79" s="5"/>
      <c r="FN79" s="5"/>
      <c r="FO79" s="5"/>
      <c r="FP79" s="62"/>
      <c r="FQ79" s="62"/>
      <c r="FR79" s="62"/>
      <c r="FS79" s="62"/>
      <c r="FT79" s="62"/>
      <c r="FU79" s="62"/>
      <c r="FV79" s="62"/>
      <c r="FW79" s="62"/>
      <c r="FX79" s="62"/>
      <c r="FY79" s="62"/>
      <c r="FZ79" s="62"/>
      <c r="GA79" s="62"/>
      <c r="GB79" s="62"/>
      <c r="GC79" s="62"/>
      <c r="GD79" s="5"/>
      <c r="GE79" s="5"/>
      <c r="GF79" s="5"/>
      <c r="GG79" s="5"/>
      <c r="GH79" s="5"/>
      <c r="GI79" s="5"/>
      <c r="GJ79" s="5"/>
      <c r="GK79" s="5"/>
      <c r="GL79" s="5"/>
      <c r="GM79" s="5"/>
      <c r="GN79" s="5"/>
      <c r="GO79" s="5"/>
      <c r="GP79" s="5"/>
      <c r="GQ79" s="5"/>
      <c r="GR79" s="62"/>
      <c r="GS79" s="62"/>
      <c r="GT79" s="62"/>
      <c r="GU79" s="62"/>
      <c r="GV79" s="62"/>
      <c r="GW79" s="62"/>
      <c r="GX79" s="62"/>
      <c r="GY79" s="62"/>
      <c r="GZ79" s="62"/>
      <c r="HA79" s="62"/>
      <c r="HB79" s="62"/>
      <c r="HC79" s="62"/>
      <c r="HD79" s="62"/>
      <c r="HE79" s="62"/>
      <c r="HF79" s="5"/>
      <c r="HG79" s="5"/>
      <c r="HH79" s="5"/>
      <c r="HI79" s="5"/>
      <c r="HJ79" s="5"/>
      <c r="HK79" s="5"/>
      <c r="HL79" s="5"/>
      <c r="HM79" s="5"/>
      <c r="HN79" s="5"/>
      <c r="HO79" s="5"/>
      <c r="HP79" s="5"/>
      <c r="HQ79" s="5"/>
      <c r="HR79" s="5"/>
      <c r="HS79" s="5"/>
      <c r="HT79" s="62"/>
      <c r="HU79" s="62"/>
      <c r="HV79" s="62"/>
      <c r="HW79" s="62"/>
      <c r="HX79" s="62"/>
      <c r="HY79" s="62"/>
      <c r="HZ79" s="62"/>
      <c r="IA79" s="62"/>
      <c r="IB79" s="62"/>
      <c r="IC79" s="62"/>
      <c r="ID79" s="62"/>
      <c r="IE79" s="62"/>
      <c r="IF79" s="62"/>
      <c r="IG79" s="62"/>
      <c r="IH79" s="5"/>
      <c r="II79" s="5"/>
      <c r="IJ79" s="5"/>
      <c r="IK79" s="5"/>
      <c r="IL79" s="5"/>
      <c r="IM79" s="5"/>
      <c r="IN79" s="5"/>
      <c r="IO79" s="5"/>
      <c r="IP79" s="5"/>
      <c r="IQ79" s="5"/>
      <c r="IR79" s="5"/>
      <c r="IS79" s="5"/>
      <c r="IT79" s="5"/>
      <c r="IU79" s="5"/>
      <c r="IV79" s="62"/>
      <c r="IW79" s="62"/>
      <c r="IX79" s="62"/>
      <c r="IY79" s="62"/>
      <c r="IZ79" s="62"/>
      <c r="JA79" s="62"/>
      <c r="JB79" s="62"/>
      <c r="JC79" s="62"/>
      <c r="JD79" s="62"/>
      <c r="JE79" s="62"/>
      <c r="JF79" s="62"/>
      <c r="JG79" s="62"/>
      <c r="JH79" s="62"/>
      <c r="JI79" s="62"/>
      <c r="JJ79" s="5"/>
      <c r="JK79" s="5"/>
      <c r="JL79" s="5"/>
      <c r="JM79" s="5"/>
      <c r="JN79" s="5"/>
      <c r="JO79" s="5"/>
      <c r="JP79" s="5"/>
      <c r="JQ79" s="5"/>
      <c r="JR79" s="5"/>
      <c r="JS79" s="5"/>
      <c r="JT79" s="5"/>
      <c r="JU79" s="5"/>
      <c r="JV79" s="5"/>
      <c r="JW79" s="5"/>
      <c r="JX79" s="62"/>
      <c r="JY79" s="62"/>
      <c r="JZ79" s="62"/>
      <c r="KA79" s="62"/>
      <c r="KB79" s="62"/>
      <c r="KC79" s="62"/>
      <c r="KD79" s="62"/>
      <c r="KE79" s="62"/>
      <c r="KF79" s="62"/>
      <c r="KG79" s="62"/>
      <c r="KH79" s="62"/>
      <c r="KI79" s="62"/>
      <c r="KJ79" s="62"/>
      <c r="KK79" s="62"/>
    </row>
    <row r="80" spans="1:297" x14ac:dyDescent="0.35">
      <c r="A80" s="131">
        <v>76</v>
      </c>
      <c r="B80" s="170">
        <f>'BVEM Scorecard'!B79</f>
        <v>0</v>
      </c>
      <c r="C80" s="170">
        <f>'BVEM Scorecard'!C79</f>
        <v>0</v>
      </c>
      <c r="D80" s="152">
        <v>80</v>
      </c>
      <c r="E80" s="72" t="str">
        <f>'BVEM Scorecard'!F79</f>
        <v>Wind</v>
      </c>
      <c r="F80" s="96"/>
      <c r="G80" s="96"/>
      <c r="H80" s="96"/>
      <c r="I80" s="96"/>
      <c r="J80" s="62"/>
      <c r="K80" s="62"/>
      <c r="L80" s="62"/>
      <c r="M80" s="62"/>
      <c r="N80" s="62"/>
      <c r="O80" s="62"/>
      <c r="P80" s="62"/>
      <c r="Q80" s="95"/>
      <c r="R80" s="5"/>
      <c r="S80" s="5"/>
      <c r="T80" s="5"/>
      <c r="U80" s="5"/>
      <c r="V80" s="5"/>
      <c r="W80" s="5"/>
      <c r="X80" s="5"/>
      <c r="Y80" s="5"/>
      <c r="Z80" s="5"/>
      <c r="AA80" s="5"/>
      <c r="AB80" s="5"/>
      <c r="AC80" s="5"/>
      <c r="AD80" s="5"/>
      <c r="AE80" s="5"/>
      <c r="AF80" s="62"/>
      <c r="AG80" s="62"/>
      <c r="AH80" s="62"/>
      <c r="AI80" s="62"/>
      <c r="AJ80" s="62"/>
      <c r="AK80" s="62"/>
      <c r="AL80" s="62"/>
      <c r="AM80" s="62"/>
      <c r="AN80" s="62"/>
      <c r="AO80" s="62"/>
      <c r="AP80" s="62"/>
      <c r="AQ80" s="62"/>
      <c r="AR80" s="62"/>
      <c r="AS80" s="62"/>
      <c r="AT80" s="5"/>
      <c r="AU80" s="5"/>
      <c r="AV80" s="5"/>
      <c r="AW80" s="5"/>
      <c r="AX80" s="5"/>
      <c r="AY80" s="5"/>
      <c r="AZ80" s="5"/>
      <c r="BA80" s="5"/>
      <c r="BB80" s="5"/>
      <c r="BC80" s="5"/>
      <c r="BD80" s="5"/>
      <c r="BE80" s="5"/>
      <c r="BF80" s="5"/>
      <c r="BG80" s="5"/>
      <c r="BH80" s="62"/>
      <c r="BI80" s="62"/>
      <c r="BJ80" s="62"/>
      <c r="BK80" s="62"/>
      <c r="BL80" s="62"/>
      <c r="BM80" s="62"/>
      <c r="BN80" s="62"/>
      <c r="BO80" s="62"/>
      <c r="BP80" s="62"/>
      <c r="BQ80" s="62"/>
      <c r="BR80" s="62"/>
      <c r="BS80" s="62"/>
      <c r="BT80" s="62"/>
      <c r="BU80" s="62"/>
      <c r="BV80" s="5"/>
      <c r="BW80" s="5"/>
      <c r="BX80" s="5"/>
      <c r="BY80" s="5"/>
      <c r="BZ80" s="5"/>
      <c r="CA80" s="5"/>
      <c r="CB80" s="5"/>
      <c r="CC80" s="5"/>
      <c r="CD80" s="5"/>
      <c r="CE80" s="5"/>
      <c r="CF80" s="5"/>
      <c r="CG80" s="5"/>
      <c r="CH80" s="5"/>
      <c r="CI80" s="5"/>
      <c r="CJ80" s="62"/>
      <c r="CK80" s="62"/>
      <c r="CL80" s="62"/>
      <c r="CM80" s="62"/>
      <c r="CN80" s="62"/>
      <c r="CO80" s="62"/>
      <c r="CP80" s="62"/>
      <c r="CQ80" s="62"/>
      <c r="CR80" s="62"/>
      <c r="CS80" s="62"/>
      <c r="CT80" s="62"/>
      <c r="CU80" s="62"/>
      <c r="CV80" s="62"/>
      <c r="CW80" s="62"/>
      <c r="CX80" s="5"/>
      <c r="CY80" s="5"/>
      <c r="CZ80" s="5"/>
      <c r="DA80" s="5"/>
      <c r="DB80" s="5"/>
      <c r="DC80" s="5"/>
      <c r="DD80" s="5"/>
      <c r="DE80" s="5"/>
      <c r="DF80" s="5"/>
      <c r="DG80" s="5"/>
      <c r="DH80" s="5"/>
      <c r="DI80" s="5"/>
      <c r="DJ80" s="5"/>
      <c r="DK80" s="5"/>
      <c r="DL80" s="62"/>
      <c r="DM80" s="62"/>
      <c r="DN80" s="62"/>
      <c r="DO80" s="62"/>
      <c r="DP80" s="62"/>
      <c r="DQ80" s="62"/>
      <c r="DR80" s="62"/>
      <c r="DS80" s="62"/>
      <c r="DT80" s="62"/>
      <c r="DU80" s="62"/>
      <c r="DV80" s="62"/>
      <c r="DW80" s="62"/>
      <c r="DX80" s="62"/>
      <c r="DY80" s="62"/>
      <c r="DZ80" s="5"/>
      <c r="EA80" s="5"/>
      <c r="EB80" s="5"/>
      <c r="EC80" s="5"/>
      <c r="ED80" s="5"/>
      <c r="EE80" s="5"/>
      <c r="EF80" s="5"/>
      <c r="EG80" s="5"/>
      <c r="EH80" s="5"/>
      <c r="EI80" s="5"/>
      <c r="EJ80" s="5"/>
      <c r="EK80" s="5"/>
      <c r="EL80" s="5"/>
      <c r="EM80" s="5"/>
      <c r="EN80" s="62"/>
      <c r="EO80" s="62"/>
      <c r="EP80" s="62"/>
      <c r="EQ80" s="62"/>
      <c r="ER80" s="62"/>
      <c r="ES80" s="62"/>
      <c r="ET80" s="62"/>
      <c r="EU80" s="62"/>
      <c r="EV80" s="62"/>
      <c r="EW80" s="62"/>
      <c r="EX80" s="62"/>
      <c r="EY80" s="62"/>
      <c r="EZ80" s="62"/>
      <c r="FA80" s="62"/>
      <c r="FB80" s="5"/>
      <c r="FC80" s="5"/>
      <c r="FD80" s="5"/>
      <c r="FE80" s="5"/>
      <c r="FF80" s="5"/>
      <c r="FG80" s="5"/>
      <c r="FH80" s="5"/>
      <c r="FI80" s="5"/>
      <c r="FJ80" s="5"/>
      <c r="FK80" s="5"/>
      <c r="FL80" s="5"/>
      <c r="FM80" s="5"/>
      <c r="FN80" s="5"/>
      <c r="FO80" s="5"/>
      <c r="FP80" s="62"/>
      <c r="FQ80" s="62"/>
      <c r="FR80" s="62"/>
      <c r="FS80" s="62"/>
      <c r="FT80" s="62"/>
      <c r="FU80" s="62"/>
      <c r="FV80" s="62"/>
      <c r="FW80" s="62"/>
      <c r="FX80" s="62"/>
      <c r="FY80" s="62"/>
      <c r="FZ80" s="62"/>
      <c r="GA80" s="62"/>
      <c r="GB80" s="62"/>
      <c r="GC80" s="62"/>
      <c r="GD80" s="5"/>
      <c r="GE80" s="5"/>
      <c r="GF80" s="5"/>
      <c r="GG80" s="5"/>
      <c r="GH80" s="5"/>
      <c r="GI80" s="5"/>
      <c r="GJ80" s="5"/>
      <c r="GK80" s="5"/>
      <c r="GL80" s="5"/>
      <c r="GM80" s="5"/>
      <c r="GN80" s="5"/>
      <c r="GO80" s="5"/>
      <c r="GP80" s="5"/>
      <c r="GQ80" s="5"/>
      <c r="GR80" s="62"/>
      <c r="GS80" s="62"/>
      <c r="GT80" s="62"/>
      <c r="GU80" s="62"/>
      <c r="GV80" s="62"/>
      <c r="GW80" s="62"/>
      <c r="GX80" s="62"/>
      <c r="GY80" s="62"/>
      <c r="GZ80" s="62"/>
      <c r="HA80" s="62"/>
      <c r="HB80" s="62"/>
      <c r="HC80" s="62"/>
      <c r="HD80" s="62"/>
      <c r="HE80" s="62"/>
      <c r="HF80" s="5"/>
      <c r="HG80" s="5"/>
      <c r="HH80" s="5"/>
      <c r="HI80" s="5"/>
      <c r="HJ80" s="5"/>
      <c r="HK80" s="5"/>
      <c r="HL80" s="5"/>
      <c r="HM80" s="5"/>
      <c r="HN80" s="5"/>
      <c r="HO80" s="5"/>
      <c r="HP80" s="5"/>
      <c r="HQ80" s="5"/>
      <c r="HR80" s="5"/>
      <c r="HS80" s="5"/>
      <c r="HT80" s="62"/>
      <c r="HU80" s="62"/>
      <c r="HV80" s="62"/>
      <c r="HW80" s="62"/>
      <c r="HX80" s="62"/>
      <c r="HY80" s="62"/>
      <c r="HZ80" s="62"/>
      <c r="IA80" s="62"/>
      <c r="IB80" s="62"/>
      <c r="IC80" s="62"/>
      <c r="ID80" s="62"/>
      <c r="IE80" s="62"/>
      <c r="IF80" s="62"/>
      <c r="IG80" s="62"/>
      <c r="IH80" s="5"/>
      <c r="II80" s="5"/>
      <c r="IJ80" s="5"/>
      <c r="IK80" s="5"/>
      <c r="IL80" s="5"/>
      <c r="IM80" s="5"/>
      <c r="IN80" s="5"/>
      <c r="IO80" s="5"/>
      <c r="IP80" s="5"/>
      <c r="IQ80" s="5"/>
      <c r="IR80" s="5"/>
      <c r="IS80" s="5"/>
      <c r="IT80" s="5"/>
      <c r="IU80" s="5"/>
      <c r="IV80" s="62"/>
      <c r="IW80" s="62"/>
      <c r="IX80" s="62"/>
      <c r="IY80" s="62"/>
      <c r="IZ80" s="62"/>
      <c r="JA80" s="62"/>
      <c r="JB80" s="62"/>
      <c r="JC80" s="62"/>
      <c r="JD80" s="62"/>
      <c r="JE80" s="62"/>
      <c r="JF80" s="62"/>
      <c r="JG80" s="62"/>
      <c r="JH80" s="62"/>
      <c r="JI80" s="62"/>
      <c r="JJ80" s="5"/>
      <c r="JK80" s="5"/>
      <c r="JL80" s="5"/>
      <c r="JM80" s="5"/>
      <c r="JN80" s="5"/>
      <c r="JO80" s="5"/>
      <c r="JP80" s="5"/>
      <c r="JQ80" s="5"/>
      <c r="JR80" s="5"/>
      <c r="JS80" s="5"/>
      <c r="JT80" s="5"/>
      <c r="JU80" s="5"/>
      <c r="JV80" s="5"/>
      <c r="JW80" s="5"/>
      <c r="JX80" s="62"/>
      <c r="JY80" s="62"/>
      <c r="JZ80" s="62"/>
      <c r="KA80" s="62"/>
      <c r="KB80" s="62"/>
      <c r="KC80" s="62"/>
      <c r="KD80" s="62"/>
      <c r="KE80" s="62"/>
      <c r="KF80" s="62"/>
      <c r="KG80" s="62"/>
      <c r="KH80" s="62"/>
      <c r="KI80" s="62"/>
      <c r="KJ80" s="62"/>
      <c r="KK80" s="62"/>
    </row>
    <row r="81" spans="1:297" x14ac:dyDescent="0.35">
      <c r="A81" s="131">
        <v>77</v>
      </c>
      <c r="B81" s="170">
        <f>'BVEM Scorecard'!B80</f>
        <v>0</v>
      </c>
      <c r="C81" s="170">
        <f>'BVEM Scorecard'!C80</f>
        <v>0</v>
      </c>
      <c r="D81" s="152">
        <v>112</v>
      </c>
      <c r="E81" s="72" t="str">
        <f>'BVEM Scorecard'!F80</f>
        <v>Wind</v>
      </c>
      <c r="F81" s="96"/>
      <c r="G81" s="96"/>
      <c r="H81" s="96"/>
      <c r="I81" s="96"/>
      <c r="J81" s="62"/>
      <c r="K81" s="62"/>
      <c r="L81" s="62"/>
      <c r="M81" s="62"/>
      <c r="N81" s="62"/>
      <c r="O81" s="62"/>
      <c r="P81" s="62"/>
      <c r="Q81" s="95"/>
      <c r="R81" s="5"/>
      <c r="S81" s="5"/>
      <c r="T81" s="5"/>
      <c r="U81" s="5"/>
      <c r="V81" s="5"/>
      <c r="W81" s="5"/>
      <c r="X81" s="5"/>
      <c r="Y81" s="5"/>
      <c r="Z81" s="5"/>
      <c r="AA81" s="5"/>
      <c r="AB81" s="5"/>
      <c r="AC81" s="5"/>
      <c r="AD81" s="5"/>
      <c r="AE81" s="5"/>
      <c r="AF81" s="62"/>
      <c r="AG81" s="62"/>
      <c r="AH81" s="62"/>
      <c r="AI81" s="62"/>
      <c r="AJ81" s="62"/>
      <c r="AK81" s="62"/>
      <c r="AL81" s="62"/>
      <c r="AM81" s="62"/>
      <c r="AN81" s="62"/>
      <c r="AO81" s="62"/>
      <c r="AP81" s="62"/>
      <c r="AQ81" s="62"/>
      <c r="AR81" s="140"/>
      <c r="AS81" s="140"/>
      <c r="AT81" s="5"/>
      <c r="AU81" s="5"/>
      <c r="AV81" s="5"/>
      <c r="AW81" s="5"/>
      <c r="AX81" s="5"/>
      <c r="AY81" s="5"/>
      <c r="AZ81" s="5"/>
      <c r="BA81" s="5"/>
      <c r="BB81" s="5"/>
      <c r="BC81" s="5"/>
      <c r="BD81" s="5"/>
      <c r="BE81" s="5"/>
      <c r="BF81" s="5"/>
      <c r="BG81" s="5"/>
      <c r="BH81" s="62"/>
      <c r="BI81" s="62"/>
      <c r="BJ81" s="62"/>
      <c r="BK81" s="62"/>
      <c r="BL81" s="62"/>
      <c r="BM81" s="62"/>
      <c r="BN81" s="62"/>
      <c r="BO81" s="62"/>
      <c r="BP81" s="62"/>
      <c r="BQ81" s="62"/>
      <c r="BR81" s="62"/>
      <c r="BS81" s="62"/>
      <c r="BT81" s="62"/>
      <c r="BU81" s="62"/>
      <c r="BV81" s="5"/>
      <c r="BW81" s="5"/>
      <c r="BX81" s="5"/>
      <c r="BY81" s="5"/>
      <c r="BZ81" s="5"/>
      <c r="CA81" s="5"/>
      <c r="CB81" s="5"/>
      <c r="CC81" s="5"/>
      <c r="CD81" s="5"/>
      <c r="CE81" s="5"/>
      <c r="CF81" s="5"/>
      <c r="CG81" s="5"/>
      <c r="CH81" s="5"/>
      <c r="CI81" s="5"/>
      <c r="CJ81" s="62"/>
      <c r="CK81" s="62"/>
      <c r="CL81" s="62"/>
      <c r="CM81" s="62"/>
      <c r="CN81" s="62"/>
      <c r="CO81" s="62"/>
      <c r="CP81" s="62"/>
      <c r="CQ81" s="62"/>
      <c r="CR81" s="62"/>
      <c r="CS81" s="62"/>
      <c r="CT81" s="62"/>
      <c r="CU81" s="62"/>
      <c r="CV81" s="62"/>
      <c r="CW81" s="62"/>
      <c r="CX81" s="5"/>
      <c r="CY81" s="5"/>
      <c r="CZ81" s="5"/>
      <c r="DA81" s="5"/>
      <c r="DB81" s="5"/>
      <c r="DC81" s="5"/>
      <c r="DD81" s="5"/>
      <c r="DE81" s="5"/>
      <c r="DF81" s="5"/>
      <c r="DG81" s="5"/>
      <c r="DH81" s="5"/>
      <c r="DI81" s="5"/>
      <c r="DJ81" s="5"/>
      <c r="DK81" s="5"/>
      <c r="DL81" s="62"/>
      <c r="DM81" s="62"/>
      <c r="DN81" s="62"/>
      <c r="DO81" s="62"/>
      <c r="DP81" s="62"/>
      <c r="DQ81" s="62"/>
      <c r="DR81" s="62"/>
      <c r="DS81" s="62"/>
      <c r="DT81" s="62"/>
      <c r="DU81" s="62"/>
      <c r="DV81" s="62"/>
      <c r="DW81" s="62"/>
      <c r="DX81" s="62"/>
      <c r="DY81" s="62"/>
      <c r="DZ81" s="5"/>
      <c r="EA81" s="5"/>
      <c r="EB81" s="5"/>
      <c r="EC81" s="5"/>
      <c r="ED81" s="5"/>
      <c r="EE81" s="5"/>
      <c r="EF81" s="5"/>
      <c r="EG81" s="5"/>
      <c r="EH81" s="5"/>
      <c r="EI81" s="5"/>
      <c r="EJ81" s="5"/>
      <c r="EK81" s="5"/>
      <c r="EL81" s="5"/>
      <c r="EM81" s="5"/>
      <c r="EN81" s="62"/>
      <c r="EO81" s="62"/>
      <c r="EP81" s="62"/>
      <c r="EQ81" s="62"/>
      <c r="ER81" s="62"/>
      <c r="ES81" s="62"/>
      <c r="ET81" s="62"/>
      <c r="EU81" s="62"/>
      <c r="EV81" s="62"/>
      <c r="EW81" s="62"/>
      <c r="EX81" s="62"/>
      <c r="EY81" s="62"/>
      <c r="EZ81" s="140"/>
      <c r="FA81" s="140"/>
      <c r="FB81" s="5"/>
      <c r="FC81" s="5"/>
      <c r="FD81" s="5"/>
      <c r="FE81" s="5"/>
      <c r="FF81" s="5"/>
      <c r="FG81" s="5"/>
      <c r="FH81" s="5"/>
      <c r="FI81" s="5"/>
      <c r="FJ81" s="5"/>
      <c r="FK81" s="5"/>
      <c r="FL81" s="5"/>
      <c r="FM81" s="5"/>
      <c r="FN81" s="5"/>
      <c r="FO81" s="5"/>
      <c r="FP81" s="62"/>
      <c r="FQ81" s="62"/>
      <c r="FR81" s="62"/>
      <c r="FS81" s="62"/>
      <c r="FT81" s="62"/>
      <c r="FU81" s="62"/>
      <c r="FV81" s="62"/>
      <c r="FW81" s="62"/>
      <c r="FX81" s="62"/>
      <c r="FY81" s="62"/>
      <c r="FZ81" s="62"/>
      <c r="GA81" s="62"/>
      <c r="GB81" s="62"/>
      <c r="GC81" s="62"/>
      <c r="GD81" s="5"/>
      <c r="GE81" s="5"/>
      <c r="GF81" s="5"/>
      <c r="GG81" s="5"/>
      <c r="GH81" s="5"/>
      <c r="GI81" s="5"/>
      <c r="GJ81" s="5"/>
      <c r="GK81" s="5"/>
      <c r="GL81" s="5"/>
      <c r="GM81" s="5"/>
      <c r="GN81" s="5"/>
      <c r="GO81" s="5"/>
      <c r="GP81" s="5"/>
      <c r="GQ81" s="5"/>
      <c r="GR81" s="62"/>
      <c r="GS81" s="62"/>
      <c r="GT81" s="62"/>
      <c r="GU81" s="62"/>
      <c r="GV81" s="62"/>
      <c r="GW81" s="62"/>
      <c r="GX81" s="62"/>
      <c r="GY81" s="62"/>
      <c r="GZ81" s="62"/>
      <c r="HA81" s="62"/>
      <c r="HB81" s="62"/>
      <c r="HC81" s="62"/>
      <c r="HD81" s="62"/>
      <c r="HE81" s="62"/>
      <c r="HF81" s="5"/>
      <c r="HG81" s="5"/>
      <c r="HH81" s="5"/>
      <c r="HI81" s="5"/>
      <c r="HJ81" s="5"/>
      <c r="HK81" s="5"/>
      <c r="HL81" s="5"/>
      <c r="HM81" s="5"/>
      <c r="HN81" s="5"/>
      <c r="HO81" s="5"/>
      <c r="HP81" s="5"/>
      <c r="HQ81" s="5"/>
      <c r="HR81" s="5"/>
      <c r="HS81" s="5"/>
      <c r="HT81" s="62"/>
      <c r="HU81" s="62"/>
      <c r="HV81" s="62"/>
      <c r="HW81" s="62"/>
      <c r="HX81" s="62"/>
      <c r="HY81" s="62"/>
      <c r="HZ81" s="62"/>
      <c r="IA81" s="62"/>
      <c r="IB81" s="62"/>
      <c r="IC81" s="62"/>
      <c r="ID81" s="62"/>
      <c r="IE81" s="62"/>
      <c r="IF81" s="62"/>
      <c r="IG81" s="62"/>
      <c r="IH81" s="5"/>
      <c r="II81" s="5"/>
      <c r="IJ81" s="5"/>
      <c r="IK81" s="5"/>
      <c r="IL81" s="5"/>
      <c r="IM81" s="5"/>
      <c r="IN81" s="5"/>
      <c r="IO81" s="5"/>
      <c r="IP81" s="5"/>
      <c r="IQ81" s="5"/>
      <c r="IR81" s="5"/>
      <c r="IS81" s="5"/>
      <c r="IT81" s="5"/>
      <c r="IU81" s="5"/>
      <c r="IV81" s="62"/>
      <c r="IW81" s="62"/>
      <c r="IX81" s="62"/>
      <c r="IY81" s="62"/>
      <c r="IZ81" s="62"/>
      <c r="JA81" s="62"/>
      <c r="JB81" s="62"/>
      <c r="JC81" s="62"/>
      <c r="JD81" s="62"/>
      <c r="JE81" s="62"/>
      <c r="JF81" s="62"/>
      <c r="JG81" s="62"/>
      <c r="JH81" s="62"/>
      <c r="JI81" s="62"/>
      <c r="JJ81" s="5"/>
      <c r="JK81" s="5"/>
      <c r="JL81" s="5"/>
      <c r="JM81" s="5"/>
      <c r="JN81" s="5"/>
      <c r="JO81" s="5"/>
      <c r="JP81" s="5"/>
      <c r="JQ81" s="5"/>
      <c r="JR81" s="5"/>
      <c r="JS81" s="5"/>
      <c r="JT81" s="5"/>
      <c r="JU81" s="5"/>
      <c r="JV81" s="5"/>
      <c r="JW81" s="5"/>
      <c r="JX81" s="62"/>
      <c r="JY81" s="62"/>
      <c r="JZ81" s="62"/>
      <c r="KA81" s="62"/>
      <c r="KB81" s="62"/>
      <c r="KC81" s="62"/>
      <c r="KD81" s="62"/>
      <c r="KE81" s="62"/>
      <c r="KF81" s="62"/>
      <c r="KG81" s="62"/>
      <c r="KH81" s="62"/>
      <c r="KI81" s="62"/>
      <c r="KJ81" s="62"/>
      <c r="KK81" s="62"/>
    </row>
    <row r="82" spans="1:297" x14ac:dyDescent="0.35">
      <c r="A82" s="131">
        <v>78</v>
      </c>
      <c r="B82" s="170">
        <f>'BVEM Scorecard'!B81</f>
        <v>0</v>
      </c>
      <c r="C82" s="170">
        <f>'BVEM Scorecard'!C81</f>
        <v>0</v>
      </c>
      <c r="D82" s="152">
        <v>124</v>
      </c>
      <c r="E82" s="72" t="str">
        <f>'BVEM Scorecard'!F81</f>
        <v>Wind</v>
      </c>
      <c r="F82" s="96"/>
      <c r="G82" s="96"/>
      <c r="H82" s="96"/>
      <c r="I82" s="96"/>
      <c r="J82" s="62"/>
      <c r="K82" s="62"/>
      <c r="L82" s="62"/>
      <c r="M82" s="62"/>
      <c r="N82" s="62"/>
      <c r="O82" s="62"/>
      <c r="P82" s="62"/>
      <c r="Q82" s="95"/>
      <c r="R82" s="5"/>
      <c r="S82" s="5"/>
      <c r="T82" s="5"/>
      <c r="U82" s="5"/>
      <c r="V82" s="5"/>
      <c r="W82" s="5"/>
      <c r="X82" s="5"/>
      <c r="Y82" s="5"/>
      <c r="Z82" s="5"/>
      <c r="AA82" s="5"/>
      <c r="AB82" s="5"/>
      <c r="AC82" s="5"/>
      <c r="AD82" s="5"/>
      <c r="AE82" s="5"/>
      <c r="AF82" s="62"/>
      <c r="AG82" s="62"/>
      <c r="AH82" s="62"/>
      <c r="AI82" s="62"/>
      <c r="AJ82" s="62"/>
      <c r="AK82" s="62"/>
      <c r="AL82" s="62"/>
      <c r="AM82" s="62"/>
      <c r="AN82" s="62"/>
      <c r="AO82" s="62"/>
      <c r="AP82" s="62"/>
      <c r="AQ82" s="62"/>
      <c r="AR82" s="62"/>
      <c r="AS82" s="62"/>
      <c r="AT82" s="5"/>
      <c r="AU82" s="5"/>
      <c r="AV82" s="5"/>
      <c r="AW82" s="5"/>
      <c r="AX82" s="5"/>
      <c r="AY82" s="5"/>
      <c r="AZ82" s="5"/>
      <c r="BA82" s="5"/>
      <c r="BB82" s="5"/>
      <c r="BC82" s="5"/>
      <c r="BD82" s="5"/>
      <c r="BE82" s="5"/>
      <c r="BF82" s="5"/>
      <c r="BG82" s="5"/>
      <c r="BH82" s="62"/>
      <c r="BI82" s="62"/>
      <c r="BJ82" s="62"/>
      <c r="BK82" s="62"/>
      <c r="BL82" s="62"/>
      <c r="BM82" s="62"/>
      <c r="BN82" s="62"/>
      <c r="BO82" s="62"/>
      <c r="BP82" s="62"/>
      <c r="BQ82" s="62"/>
      <c r="BR82" s="62"/>
      <c r="BS82" s="62"/>
      <c r="BT82" s="62"/>
      <c r="BU82" s="62"/>
      <c r="BV82" s="5"/>
      <c r="BW82" s="5"/>
      <c r="BX82" s="5"/>
      <c r="BY82" s="5"/>
      <c r="BZ82" s="5"/>
      <c r="CA82" s="5"/>
      <c r="CB82" s="5"/>
      <c r="CC82" s="5"/>
      <c r="CD82" s="5"/>
      <c r="CE82" s="5"/>
      <c r="CF82" s="5"/>
      <c r="CG82" s="5"/>
      <c r="CH82" s="5"/>
      <c r="CI82" s="5"/>
      <c r="CJ82" s="62"/>
      <c r="CK82" s="62"/>
      <c r="CL82" s="62"/>
      <c r="CM82" s="62"/>
      <c r="CN82" s="62"/>
      <c r="CO82" s="62"/>
      <c r="CP82" s="62"/>
      <c r="CQ82" s="62"/>
      <c r="CR82" s="62"/>
      <c r="CS82" s="62"/>
      <c r="CT82" s="62"/>
      <c r="CU82" s="62"/>
      <c r="CV82" s="62"/>
      <c r="CW82" s="62"/>
      <c r="CX82" s="5"/>
      <c r="CY82" s="5"/>
      <c r="CZ82" s="5"/>
      <c r="DA82" s="5"/>
      <c r="DB82" s="5"/>
      <c r="DC82" s="5"/>
      <c r="DD82" s="5"/>
      <c r="DE82" s="5"/>
      <c r="DF82" s="5"/>
      <c r="DG82" s="5"/>
      <c r="DH82" s="5"/>
      <c r="DI82" s="5"/>
      <c r="DJ82" s="5"/>
      <c r="DK82" s="5"/>
      <c r="DL82" s="62"/>
      <c r="DM82" s="62"/>
      <c r="DN82" s="62"/>
      <c r="DO82" s="62"/>
      <c r="DP82" s="62"/>
      <c r="DQ82" s="62"/>
      <c r="DR82" s="62"/>
      <c r="DS82" s="62"/>
      <c r="DT82" s="62"/>
      <c r="DU82" s="62"/>
      <c r="DV82" s="62"/>
      <c r="DW82" s="62"/>
      <c r="DX82" s="62"/>
      <c r="DY82" s="62"/>
      <c r="DZ82" s="5"/>
      <c r="EA82" s="5"/>
      <c r="EB82" s="5"/>
      <c r="EC82" s="5"/>
      <c r="ED82" s="5"/>
      <c r="EE82" s="5"/>
      <c r="EF82" s="5"/>
      <c r="EG82" s="5"/>
      <c r="EH82" s="5"/>
      <c r="EI82" s="5"/>
      <c r="EJ82" s="5"/>
      <c r="EK82" s="5"/>
      <c r="EL82" s="5"/>
      <c r="EM82" s="5"/>
      <c r="EN82" s="62"/>
      <c r="EO82" s="62"/>
      <c r="EP82" s="62"/>
      <c r="EQ82" s="62"/>
      <c r="ER82" s="62"/>
      <c r="ES82" s="62"/>
      <c r="ET82" s="62"/>
      <c r="EU82" s="62"/>
      <c r="EV82" s="62"/>
      <c r="EW82" s="62"/>
      <c r="EX82" s="62"/>
      <c r="EY82" s="62"/>
      <c r="EZ82" s="62"/>
      <c r="FA82" s="62"/>
      <c r="FB82" s="5"/>
      <c r="FC82" s="5"/>
      <c r="FD82" s="5"/>
      <c r="FE82" s="5"/>
      <c r="FF82" s="5"/>
      <c r="FG82" s="5"/>
      <c r="FH82" s="5"/>
      <c r="FI82" s="5"/>
      <c r="FJ82" s="5"/>
      <c r="FK82" s="5"/>
      <c r="FL82" s="5"/>
      <c r="FM82" s="5"/>
      <c r="FN82" s="5"/>
      <c r="FO82" s="5"/>
      <c r="FP82" s="62"/>
      <c r="FQ82" s="62"/>
      <c r="FR82" s="62"/>
      <c r="FS82" s="62"/>
      <c r="FT82" s="62"/>
      <c r="FU82" s="62"/>
      <c r="FV82" s="62"/>
      <c r="FW82" s="62"/>
      <c r="FX82" s="62"/>
      <c r="FY82" s="62"/>
      <c r="FZ82" s="62"/>
      <c r="GA82" s="62"/>
      <c r="GB82" s="62"/>
      <c r="GC82" s="62"/>
      <c r="GD82" s="5"/>
      <c r="GE82" s="5"/>
      <c r="GF82" s="5"/>
      <c r="GG82" s="5"/>
      <c r="GH82" s="5"/>
      <c r="GI82" s="5"/>
      <c r="GJ82" s="5"/>
      <c r="GK82" s="5"/>
      <c r="GL82" s="5"/>
      <c r="GM82" s="5"/>
      <c r="GN82" s="5"/>
      <c r="GO82" s="5"/>
      <c r="GP82" s="5"/>
      <c r="GQ82" s="5"/>
      <c r="GR82" s="62"/>
      <c r="GS82" s="62"/>
      <c r="GT82" s="62"/>
      <c r="GU82" s="62"/>
      <c r="GV82" s="62"/>
      <c r="GW82" s="62"/>
      <c r="GX82" s="62"/>
      <c r="GY82" s="62"/>
      <c r="GZ82" s="62"/>
      <c r="HA82" s="62"/>
      <c r="HB82" s="62"/>
      <c r="HC82" s="62"/>
      <c r="HD82" s="62"/>
      <c r="HE82" s="62"/>
      <c r="HF82" s="5"/>
      <c r="HG82" s="5"/>
      <c r="HH82" s="5"/>
      <c r="HI82" s="5"/>
      <c r="HJ82" s="5"/>
      <c r="HK82" s="5"/>
      <c r="HL82" s="5"/>
      <c r="HM82" s="5"/>
      <c r="HN82" s="5"/>
      <c r="HO82" s="5"/>
      <c r="HP82" s="5"/>
      <c r="HQ82" s="5"/>
      <c r="HR82" s="5"/>
      <c r="HS82" s="5"/>
      <c r="HT82" s="62"/>
      <c r="HU82" s="62"/>
      <c r="HV82" s="62"/>
      <c r="HW82" s="62"/>
      <c r="HX82" s="62"/>
      <c r="HY82" s="62"/>
      <c r="HZ82" s="62"/>
      <c r="IA82" s="62"/>
      <c r="IB82" s="62"/>
      <c r="IC82" s="62"/>
      <c r="ID82" s="62"/>
      <c r="IE82" s="62"/>
      <c r="IF82" s="62"/>
      <c r="IG82" s="62"/>
      <c r="IH82" s="5"/>
      <c r="II82" s="5"/>
      <c r="IJ82" s="5"/>
      <c r="IK82" s="5"/>
      <c r="IL82" s="5"/>
      <c r="IM82" s="5"/>
      <c r="IN82" s="5"/>
      <c r="IO82" s="5"/>
      <c r="IP82" s="5"/>
      <c r="IQ82" s="5"/>
      <c r="IR82" s="5"/>
      <c r="IS82" s="5"/>
      <c r="IT82" s="5"/>
      <c r="IU82" s="5"/>
      <c r="IV82" s="62"/>
      <c r="IW82" s="62"/>
      <c r="IX82" s="62"/>
      <c r="IY82" s="62"/>
      <c r="IZ82" s="62"/>
      <c r="JA82" s="62"/>
      <c r="JB82" s="62"/>
      <c r="JC82" s="62"/>
      <c r="JD82" s="62"/>
      <c r="JE82" s="62"/>
      <c r="JF82" s="62"/>
      <c r="JG82" s="62"/>
      <c r="JH82" s="62"/>
      <c r="JI82" s="62"/>
      <c r="JJ82" s="5"/>
      <c r="JK82" s="5"/>
      <c r="JL82" s="5"/>
      <c r="JM82" s="5"/>
      <c r="JN82" s="5"/>
      <c r="JO82" s="5"/>
      <c r="JP82" s="5"/>
      <c r="JQ82" s="5"/>
      <c r="JR82" s="5"/>
      <c r="JS82" s="5"/>
      <c r="JT82" s="5"/>
      <c r="JU82" s="5"/>
      <c r="JV82" s="5"/>
      <c r="JW82" s="5"/>
      <c r="JX82" s="62"/>
      <c r="JY82" s="62"/>
      <c r="JZ82" s="62"/>
      <c r="KA82" s="62"/>
      <c r="KB82" s="62"/>
      <c r="KC82" s="62"/>
      <c r="KD82" s="62"/>
      <c r="KE82" s="62"/>
      <c r="KF82" s="62"/>
      <c r="KG82" s="62"/>
      <c r="KH82" s="62"/>
      <c r="KI82" s="62"/>
      <c r="KJ82" s="62"/>
      <c r="KK82" s="62"/>
    </row>
    <row r="83" spans="1:297" x14ac:dyDescent="0.35">
      <c r="A83" s="131">
        <v>79</v>
      </c>
      <c r="B83" s="170">
        <f>'BVEM Scorecard'!B82</f>
        <v>0</v>
      </c>
      <c r="C83" s="170">
        <f>'BVEM Scorecard'!C82</f>
        <v>0</v>
      </c>
      <c r="D83" s="152">
        <v>63</v>
      </c>
      <c r="E83" s="72" t="str">
        <f>'BVEM Scorecard'!F82</f>
        <v>Wind</v>
      </c>
      <c r="F83" s="96"/>
      <c r="G83" s="96"/>
      <c r="H83" s="96"/>
      <c r="I83" s="96"/>
      <c r="J83" s="62"/>
      <c r="K83" s="62"/>
      <c r="L83" s="62"/>
      <c r="M83" s="62"/>
      <c r="N83" s="62"/>
      <c r="O83" s="62"/>
      <c r="P83" s="62"/>
      <c r="Q83" s="95"/>
      <c r="R83" s="5"/>
      <c r="S83" s="5"/>
      <c r="T83" s="5"/>
      <c r="U83" s="5"/>
      <c r="V83" s="5"/>
      <c r="W83" s="5"/>
      <c r="X83" s="5"/>
      <c r="Y83" s="5"/>
      <c r="Z83" s="5"/>
      <c r="AA83" s="5"/>
      <c r="AB83" s="5"/>
      <c r="AC83" s="5"/>
      <c r="AD83" s="5"/>
      <c r="AE83" s="5"/>
      <c r="AF83" s="62"/>
      <c r="AG83" s="62"/>
      <c r="AH83" s="62"/>
      <c r="AI83" s="62"/>
      <c r="AJ83" s="62"/>
      <c r="AK83" s="62"/>
      <c r="AL83" s="62"/>
      <c r="AM83" s="62"/>
      <c r="AN83" s="62"/>
      <c r="AO83" s="62"/>
      <c r="AP83" s="62"/>
      <c r="AQ83" s="62"/>
      <c r="AR83" s="140"/>
      <c r="AS83" s="140"/>
      <c r="AT83" s="5"/>
      <c r="AU83" s="5"/>
      <c r="AV83" s="5"/>
      <c r="AW83" s="5"/>
      <c r="AX83" s="5"/>
      <c r="AY83" s="5"/>
      <c r="AZ83" s="5"/>
      <c r="BA83" s="5"/>
      <c r="BB83" s="5"/>
      <c r="BC83" s="5"/>
      <c r="BD83" s="5"/>
      <c r="BE83" s="5"/>
      <c r="BF83" s="5"/>
      <c r="BG83" s="5"/>
      <c r="BH83" s="62"/>
      <c r="BI83" s="62"/>
      <c r="BJ83" s="62"/>
      <c r="BK83" s="62"/>
      <c r="BL83" s="62"/>
      <c r="BM83" s="62"/>
      <c r="BN83" s="62"/>
      <c r="BO83" s="62"/>
      <c r="BP83" s="62"/>
      <c r="BQ83" s="62"/>
      <c r="BR83" s="62"/>
      <c r="BS83" s="62"/>
      <c r="BT83" s="62"/>
      <c r="BU83" s="62"/>
      <c r="BV83" s="5"/>
      <c r="BW83" s="5"/>
      <c r="BX83" s="5"/>
      <c r="BY83" s="5"/>
      <c r="BZ83" s="5"/>
      <c r="CA83" s="5"/>
      <c r="CB83" s="5"/>
      <c r="CC83" s="5"/>
      <c r="CD83" s="5"/>
      <c r="CE83" s="5"/>
      <c r="CF83" s="5"/>
      <c r="CG83" s="5"/>
      <c r="CH83" s="5"/>
      <c r="CI83" s="5"/>
      <c r="CJ83" s="62"/>
      <c r="CK83" s="62"/>
      <c r="CL83" s="62"/>
      <c r="CM83" s="62"/>
      <c r="CN83" s="62"/>
      <c r="CO83" s="62"/>
      <c r="CP83" s="62"/>
      <c r="CQ83" s="62"/>
      <c r="CR83" s="62"/>
      <c r="CS83" s="62"/>
      <c r="CT83" s="62"/>
      <c r="CU83" s="62"/>
      <c r="CV83" s="62"/>
      <c r="CW83" s="62"/>
      <c r="CX83" s="5"/>
      <c r="CY83" s="5"/>
      <c r="CZ83" s="5"/>
      <c r="DA83" s="5"/>
      <c r="DB83" s="5"/>
      <c r="DC83" s="5"/>
      <c r="DD83" s="5"/>
      <c r="DE83" s="5"/>
      <c r="DF83" s="5"/>
      <c r="DG83" s="5"/>
      <c r="DH83" s="5"/>
      <c r="DI83" s="5"/>
      <c r="DJ83" s="5"/>
      <c r="DK83" s="5"/>
      <c r="DL83" s="62"/>
      <c r="DM83" s="62"/>
      <c r="DN83" s="62"/>
      <c r="DO83" s="62"/>
      <c r="DP83" s="62"/>
      <c r="DQ83" s="62"/>
      <c r="DR83" s="62"/>
      <c r="DS83" s="62"/>
      <c r="DT83" s="62"/>
      <c r="DU83" s="62"/>
      <c r="DV83" s="62"/>
      <c r="DW83" s="62"/>
      <c r="DX83" s="62"/>
      <c r="DY83" s="62"/>
      <c r="DZ83" s="5"/>
      <c r="EA83" s="5"/>
      <c r="EB83" s="5"/>
      <c r="EC83" s="5"/>
      <c r="ED83" s="5"/>
      <c r="EE83" s="5"/>
      <c r="EF83" s="5"/>
      <c r="EG83" s="5"/>
      <c r="EH83" s="5"/>
      <c r="EI83" s="5"/>
      <c r="EJ83" s="5"/>
      <c r="EK83" s="5"/>
      <c r="EL83" s="5"/>
      <c r="EM83" s="5"/>
      <c r="EN83" s="62"/>
      <c r="EO83" s="62"/>
      <c r="EP83" s="62"/>
      <c r="EQ83" s="62"/>
      <c r="ER83" s="62"/>
      <c r="ES83" s="62"/>
      <c r="ET83" s="62"/>
      <c r="EU83" s="62"/>
      <c r="EV83" s="62"/>
      <c r="EW83" s="62"/>
      <c r="EX83" s="62"/>
      <c r="EY83" s="62"/>
      <c r="EZ83" s="140"/>
      <c r="FA83" s="140"/>
      <c r="FB83" s="5"/>
      <c r="FC83" s="5"/>
      <c r="FD83" s="5"/>
      <c r="FE83" s="5"/>
      <c r="FF83" s="5"/>
      <c r="FG83" s="5"/>
      <c r="FH83" s="5"/>
      <c r="FI83" s="5"/>
      <c r="FJ83" s="5"/>
      <c r="FK83" s="5"/>
      <c r="FL83" s="5"/>
      <c r="FM83" s="5"/>
      <c r="FN83" s="5"/>
      <c r="FO83" s="5"/>
      <c r="FP83" s="62"/>
      <c r="FQ83" s="62"/>
      <c r="FR83" s="62"/>
      <c r="FS83" s="62"/>
      <c r="FT83" s="62"/>
      <c r="FU83" s="62"/>
      <c r="FV83" s="62"/>
      <c r="FW83" s="62"/>
      <c r="FX83" s="62"/>
      <c r="FY83" s="62"/>
      <c r="FZ83" s="62"/>
      <c r="GA83" s="62"/>
      <c r="GB83" s="62"/>
      <c r="GC83" s="62"/>
      <c r="GD83" s="5"/>
      <c r="GE83" s="5"/>
      <c r="GF83" s="5"/>
      <c r="GG83" s="5"/>
      <c r="GH83" s="5"/>
      <c r="GI83" s="5"/>
      <c r="GJ83" s="5"/>
      <c r="GK83" s="5"/>
      <c r="GL83" s="5"/>
      <c r="GM83" s="5"/>
      <c r="GN83" s="5"/>
      <c r="GO83" s="5"/>
      <c r="GP83" s="5"/>
      <c r="GQ83" s="5"/>
      <c r="GR83" s="62"/>
      <c r="GS83" s="62"/>
      <c r="GT83" s="62"/>
      <c r="GU83" s="62"/>
      <c r="GV83" s="62"/>
      <c r="GW83" s="62"/>
      <c r="GX83" s="62"/>
      <c r="GY83" s="62"/>
      <c r="GZ83" s="62"/>
      <c r="HA83" s="62"/>
      <c r="HB83" s="62"/>
      <c r="HC83" s="62"/>
      <c r="HD83" s="62"/>
      <c r="HE83" s="62"/>
      <c r="HF83" s="5"/>
      <c r="HG83" s="5"/>
      <c r="HH83" s="5"/>
      <c r="HI83" s="5"/>
      <c r="HJ83" s="5"/>
      <c r="HK83" s="5"/>
      <c r="HL83" s="5"/>
      <c r="HM83" s="5"/>
      <c r="HN83" s="5"/>
      <c r="HO83" s="5"/>
      <c r="HP83" s="5"/>
      <c r="HQ83" s="5"/>
      <c r="HR83" s="5"/>
      <c r="HS83" s="5"/>
      <c r="HT83" s="62"/>
      <c r="HU83" s="62"/>
      <c r="HV83" s="62"/>
      <c r="HW83" s="62"/>
      <c r="HX83" s="62"/>
      <c r="HY83" s="62"/>
      <c r="HZ83" s="62"/>
      <c r="IA83" s="62"/>
      <c r="IB83" s="62"/>
      <c r="IC83" s="62"/>
      <c r="ID83" s="62"/>
      <c r="IE83" s="62"/>
      <c r="IF83" s="62"/>
      <c r="IG83" s="62"/>
      <c r="IH83" s="5"/>
      <c r="II83" s="5"/>
      <c r="IJ83" s="5"/>
      <c r="IK83" s="5"/>
      <c r="IL83" s="5"/>
      <c r="IM83" s="5"/>
      <c r="IN83" s="5"/>
      <c r="IO83" s="5"/>
      <c r="IP83" s="5"/>
      <c r="IQ83" s="5"/>
      <c r="IR83" s="5"/>
      <c r="IS83" s="5"/>
      <c r="IT83" s="5"/>
      <c r="IU83" s="5"/>
      <c r="IV83" s="62"/>
      <c r="IW83" s="62"/>
      <c r="IX83" s="62"/>
      <c r="IY83" s="62"/>
      <c r="IZ83" s="62"/>
      <c r="JA83" s="62"/>
      <c r="JB83" s="62"/>
      <c r="JC83" s="62"/>
      <c r="JD83" s="62"/>
      <c r="JE83" s="62"/>
      <c r="JF83" s="62"/>
      <c r="JG83" s="62"/>
      <c r="JH83" s="62"/>
      <c r="JI83" s="62"/>
      <c r="JJ83" s="5"/>
      <c r="JK83" s="5"/>
      <c r="JL83" s="5"/>
      <c r="JM83" s="5"/>
      <c r="JN83" s="5"/>
      <c r="JO83" s="5"/>
      <c r="JP83" s="5"/>
      <c r="JQ83" s="5"/>
      <c r="JR83" s="5"/>
      <c r="JS83" s="5"/>
      <c r="JT83" s="5"/>
      <c r="JU83" s="5"/>
      <c r="JV83" s="5"/>
      <c r="JW83" s="5"/>
      <c r="JX83" s="62"/>
      <c r="JY83" s="62"/>
      <c r="JZ83" s="62"/>
      <c r="KA83" s="62"/>
      <c r="KB83" s="62"/>
      <c r="KC83" s="62"/>
      <c r="KD83" s="62"/>
      <c r="KE83" s="62"/>
      <c r="KF83" s="62"/>
      <c r="KG83" s="62"/>
      <c r="KH83" s="62"/>
      <c r="KI83" s="62"/>
      <c r="KJ83" s="62"/>
      <c r="KK83" s="62"/>
    </row>
    <row r="84" spans="1:297" x14ac:dyDescent="0.35">
      <c r="A84" s="131">
        <v>80</v>
      </c>
      <c r="B84" s="170">
        <f>'BVEM Scorecard'!B83</f>
        <v>0</v>
      </c>
      <c r="C84" s="170">
        <f>'BVEM Scorecard'!C83</f>
        <v>0</v>
      </c>
      <c r="D84" s="152">
        <v>73</v>
      </c>
      <c r="E84" s="72" t="str">
        <f>'BVEM Scorecard'!F83</f>
        <v>Wind</v>
      </c>
      <c r="F84" s="96"/>
      <c r="G84" s="96"/>
      <c r="H84" s="96"/>
      <c r="I84" s="96"/>
      <c r="J84" s="62"/>
      <c r="K84" s="62"/>
      <c r="L84" s="62"/>
      <c r="M84" s="62"/>
      <c r="N84" s="62"/>
      <c r="O84" s="62"/>
      <c r="P84" s="62"/>
      <c r="Q84" s="95"/>
      <c r="R84" s="5"/>
      <c r="S84" s="5"/>
      <c r="T84" s="5"/>
      <c r="U84" s="5"/>
      <c r="V84" s="5"/>
      <c r="W84" s="5"/>
      <c r="X84" s="5"/>
      <c r="Y84" s="5"/>
      <c r="Z84" s="5"/>
      <c r="AA84" s="5"/>
      <c r="AB84" s="5"/>
      <c r="AC84" s="5"/>
      <c r="AD84" s="5"/>
      <c r="AE84" s="5"/>
      <c r="AF84" s="62"/>
      <c r="AG84" s="62"/>
      <c r="AH84" s="62"/>
      <c r="AI84" s="62"/>
      <c r="AJ84" s="62"/>
      <c r="AK84" s="62"/>
      <c r="AL84" s="62"/>
      <c r="AM84" s="62"/>
      <c r="AN84" s="62"/>
      <c r="AO84" s="62"/>
      <c r="AP84" s="62"/>
      <c r="AQ84" s="62"/>
      <c r="AR84" s="62"/>
      <c r="AS84" s="62"/>
      <c r="AT84" s="5"/>
      <c r="AU84" s="5"/>
      <c r="AV84" s="5"/>
      <c r="AW84" s="5"/>
      <c r="AX84" s="5"/>
      <c r="AY84" s="5"/>
      <c r="AZ84" s="5"/>
      <c r="BA84" s="5"/>
      <c r="BB84" s="5"/>
      <c r="BC84" s="5"/>
      <c r="BD84" s="5"/>
      <c r="BE84" s="5"/>
      <c r="BF84" s="5"/>
      <c r="BG84" s="5"/>
      <c r="BH84" s="62"/>
      <c r="BI84" s="62"/>
      <c r="BJ84" s="62"/>
      <c r="BK84" s="62"/>
      <c r="BL84" s="62"/>
      <c r="BM84" s="62"/>
      <c r="BN84" s="62"/>
      <c r="BO84" s="62"/>
      <c r="BP84" s="62"/>
      <c r="BQ84" s="62"/>
      <c r="BR84" s="62"/>
      <c r="BS84" s="62"/>
      <c r="BT84" s="62"/>
      <c r="BU84" s="62"/>
      <c r="BV84" s="5"/>
      <c r="BW84" s="5"/>
      <c r="BX84" s="5"/>
      <c r="BY84" s="5"/>
      <c r="BZ84" s="5"/>
      <c r="CA84" s="5"/>
      <c r="CB84" s="5"/>
      <c r="CC84" s="5"/>
      <c r="CD84" s="5"/>
      <c r="CE84" s="5"/>
      <c r="CF84" s="5"/>
      <c r="CG84" s="5"/>
      <c r="CH84" s="5"/>
      <c r="CI84" s="5"/>
      <c r="CJ84" s="62"/>
      <c r="CK84" s="62"/>
      <c r="CL84" s="62"/>
      <c r="CM84" s="62"/>
      <c r="CN84" s="62"/>
      <c r="CO84" s="62"/>
      <c r="CP84" s="62"/>
      <c r="CQ84" s="62"/>
      <c r="CR84" s="62"/>
      <c r="CS84" s="62"/>
      <c r="CT84" s="62"/>
      <c r="CU84" s="62"/>
      <c r="CV84" s="62"/>
      <c r="CW84" s="62"/>
      <c r="CX84" s="5"/>
      <c r="CY84" s="5"/>
      <c r="CZ84" s="5"/>
      <c r="DA84" s="5"/>
      <c r="DB84" s="5"/>
      <c r="DC84" s="5"/>
      <c r="DD84" s="5"/>
      <c r="DE84" s="5"/>
      <c r="DF84" s="5"/>
      <c r="DG84" s="5"/>
      <c r="DH84" s="5"/>
      <c r="DI84" s="5"/>
      <c r="DJ84" s="5"/>
      <c r="DK84" s="5"/>
      <c r="DL84" s="62"/>
      <c r="DM84" s="62"/>
      <c r="DN84" s="62"/>
      <c r="DO84" s="62"/>
      <c r="DP84" s="62"/>
      <c r="DQ84" s="62"/>
      <c r="DR84" s="62"/>
      <c r="DS84" s="62"/>
      <c r="DT84" s="62"/>
      <c r="DU84" s="62"/>
      <c r="DV84" s="62"/>
      <c r="DW84" s="62"/>
      <c r="DX84" s="62"/>
      <c r="DY84" s="62"/>
      <c r="DZ84" s="5"/>
      <c r="EA84" s="5"/>
      <c r="EB84" s="5"/>
      <c r="EC84" s="5"/>
      <c r="ED84" s="5"/>
      <c r="EE84" s="5"/>
      <c r="EF84" s="5"/>
      <c r="EG84" s="5"/>
      <c r="EH84" s="5"/>
      <c r="EI84" s="5"/>
      <c r="EJ84" s="5"/>
      <c r="EK84" s="5"/>
      <c r="EL84" s="5"/>
      <c r="EM84" s="5"/>
      <c r="EN84" s="62"/>
      <c r="EO84" s="62"/>
      <c r="EP84" s="62"/>
      <c r="EQ84" s="62"/>
      <c r="ER84" s="62"/>
      <c r="ES84" s="62"/>
      <c r="ET84" s="62"/>
      <c r="EU84" s="62"/>
      <c r="EV84" s="62"/>
      <c r="EW84" s="62"/>
      <c r="EX84" s="62"/>
      <c r="EY84" s="62"/>
      <c r="EZ84" s="62"/>
      <c r="FA84" s="62"/>
      <c r="FB84" s="5"/>
      <c r="FC84" s="5"/>
      <c r="FD84" s="5"/>
      <c r="FE84" s="5"/>
      <c r="FF84" s="5"/>
      <c r="FG84" s="5"/>
      <c r="FH84" s="5"/>
      <c r="FI84" s="5"/>
      <c r="FJ84" s="5"/>
      <c r="FK84" s="5"/>
      <c r="FL84" s="5"/>
      <c r="FM84" s="5"/>
      <c r="FN84" s="5"/>
      <c r="FO84" s="5"/>
      <c r="FP84" s="62"/>
      <c r="FQ84" s="62"/>
      <c r="FR84" s="62"/>
      <c r="FS84" s="62"/>
      <c r="FT84" s="62"/>
      <c r="FU84" s="62"/>
      <c r="FV84" s="62"/>
      <c r="FW84" s="62"/>
      <c r="FX84" s="62"/>
      <c r="FY84" s="62"/>
      <c r="FZ84" s="62"/>
      <c r="GA84" s="62"/>
      <c r="GB84" s="62"/>
      <c r="GC84" s="62"/>
      <c r="GD84" s="5"/>
      <c r="GE84" s="5"/>
      <c r="GF84" s="5"/>
      <c r="GG84" s="5"/>
      <c r="GH84" s="5"/>
      <c r="GI84" s="5"/>
      <c r="GJ84" s="5"/>
      <c r="GK84" s="5"/>
      <c r="GL84" s="5"/>
      <c r="GM84" s="5"/>
      <c r="GN84" s="5"/>
      <c r="GO84" s="5"/>
      <c r="GP84" s="5"/>
      <c r="GQ84" s="5"/>
      <c r="GR84" s="62"/>
      <c r="GS84" s="62"/>
      <c r="GT84" s="62"/>
      <c r="GU84" s="62"/>
      <c r="GV84" s="62"/>
      <c r="GW84" s="62"/>
      <c r="GX84" s="62"/>
      <c r="GY84" s="62"/>
      <c r="GZ84" s="62"/>
      <c r="HA84" s="62"/>
      <c r="HB84" s="62"/>
      <c r="HC84" s="62"/>
      <c r="HD84" s="62"/>
      <c r="HE84" s="62"/>
      <c r="HF84" s="5"/>
      <c r="HG84" s="5"/>
      <c r="HH84" s="5"/>
      <c r="HI84" s="5"/>
      <c r="HJ84" s="5"/>
      <c r="HK84" s="5"/>
      <c r="HL84" s="5"/>
      <c r="HM84" s="5"/>
      <c r="HN84" s="5"/>
      <c r="HO84" s="5"/>
      <c r="HP84" s="5"/>
      <c r="HQ84" s="5"/>
      <c r="HR84" s="5"/>
      <c r="HS84" s="5"/>
      <c r="HT84" s="62"/>
      <c r="HU84" s="62"/>
      <c r="HV84" s="62"/>
      <c r="HW84" s="62"/>
      <c r="HX84" s="62"/>
      <c r="HY84" s="62"/>
      <c r="HZ84" s="62"/>
      <c r="IA84" s="62"/>
      <c r="IB84" s="62"/>
      <c r="IC84" s="62"/>
      <c r="ID84" s="62"/>
      <c r="IE84" s="62"/>
      <c r="IF84" s="62"/>
      <c r="IG84" s="62"/>
      <c r="IH84" s="5"/>
      <c r="II84" s="5"/>
      <c r="IJ84" s="5"/>
      <c r="IK84" s="5"/>
      <c r="IL84" s="5"/>
      <c r="IM84" s="5"/>
      <c r="IN84" s="5"/>
      <c r="IO84" s="5"/>
      <c r="IP84" s="5"/>
      <c r="IQ84" s="5"/>
      <c r="IR84" s="5"/>
      <c r="IS84" s="5"/>
      <c r="IT84" s="5"/>
      <c r="IU84" s="5"/>
      <c r="IV84" s="62"/>
      <c r="IW84" s="62"/>
      <c r="IX84" s="62"/>
      <c r="IY84" s="62"/>
      <c r="IZ84" s="62"/>
      <c r="JA84" s="62"/>
      <c r="JB84" s="62"/>
      <c r="JC84" s="62"/>
      <c r="JD84" s="62"/>
      <c r="JE84" s="62"/>
      <c r="JF84" s="62"/>
      <c r="JG84" s="62"/>
      <c r="JH84" s="62"/>
      <c r="JI84" s="62"/>
      <c r="JJ84" s="5"/>
      <c r="JK84" s="5"/>
      <c r="JL84" s="5"/>
      <c r="JM84" s="5"/>
      <c r="JN84" s="5"/>
      <c r="JO84" s="5"/>
      <c r="JP84" s="5"/>
      <c r="JQ84" s="5"/>
      <c r="JR84" s="5"/>
      <c r="JS84" s="5"/>
      <c r="JT84" s="5"/>
      <c r="JU84" s="5"/>
      <c r="JV84" s="5"/>
      <c r="JW84" s="5"/>
      <c r="JX84" s="62"/>
      <c r="JY84" s="62"/>
      <c r="JZ84" s="62"/>
      <c r="KA84" s="62"/>
      <c r="KB84" s="62"/>
      <c r="KC84" s="62"/>
      <c r="KD84" s="62"/>
      <c r="KE84" s="62"/>
      <c r="KF84" s="62"/>
      <c r="KG84" s="62"/>
      <c r="KH84" s="62"/>
      <c r="KI84" s="62"/>
      <c r="KJ84" s="62"/>
      <c r="KK84" s="62"/>
    </row>
    <row r="85" spans="1:297" x14ac:dyDescent="0.35">
      <c r="A85" s="131">
        <v>81</v>
      </c>
      <c r="B85" s="170">
        <f>'BVEM Scorecard'!B84</f>
        <v>0</v>
      </c>
      <c r="C85" s="170">
        <f>'BVEM Scorecard'!C84</f>
        <v>0</v>
      </c>
      <c r="D85" s="152">
        <v>113</v>
      </c>
      <c r="E85" s="72" t="str">
        <f>'BVEM Scorecard'!F84</f>
        <v>Wind</v>
      </c>
      <c r="F85" s="96"/>
      <c r="G85" s="96"/>
      <c r="H85" s="96"/>
      <c r="I85" s="96"/>
      <c r="J85" s="62"/>
      <c r="K85" s="62"/>
      <c r="L85" s="62"/>
      <c r="M85" s="62"/>
      <c r="N85" s="62"/>
      <c r="O85" s="62"/>
      <c r="P85" s="62"/>
      <c r="Q85" s="95"/>
      <c r="R85" s="5"/>
      <c r="S85" s="5"/>
      <c r="T85" s="5"/>
      <c r="U85" s="5"/>
      <c r="V85" s="5"/>
      <c r="W85" s="5"/>
      <c r="X85" s="5"/>
      <c r="Y85" s="5"/>
      <c r="Z85" s="5"/>
      <c r="AA85" s="5"/>
      <c r="AB85" s="5"/>
      <c r="AC85" s="5"/>
      <c r="AD85" s="5"/>
      <c r="AE85" s="5"/>
      <c r="AF85" s="62"/>
      <c r="AG85" s="62"/>
      <c r="AH85" s="62"/>
      <c r="AI85" s="62"/>
      <c r="AJ85" s="62"/>
      <c r="AK85" s="62"/>
      <c r="AL85" s="62"/>
      <c r="AM85" s="62"/>
      <c r="AN85" s="62"/>
      <c r="AO85" s="62"/>
      <c r="AP85" s="62"/>
      <c r="AQ85" s="62"/>
      <c r="AR85" s="140"/>
      <c r="AS85" s="140"/>
      <c r="AT85" s="5"/>
      <c r="AU85" s="5"/>
      <c r="AV85" s="5"/>
      <c r="AW85" s="5"/>
      <c r="AX85" s="5"/>
      <c r="AY85" s="5"/>
      <c r="AZ85" s="5"/>
      <c r="BA85" s="5"/>
      <c r="BB85" s="5"/>
      <c r="BC85" s="5"/>
      <c r="BD85" s="5"/>
      <c r="BE85" s="5"/>
      <c r="BF85" s="5"/>
      <c r="BG85" s="5"/>
      <c r="BH85" s="62"/>
      <c r="BI85" s="62"/>
      <c r="BJ85" s="62"/>
      <c r="BK85" s="62"/>
      <c r="BL85" s="62"/>
      <c r="BM85" s="62"/>
      <c r="BN85" s="62"/>
      <c r="BO85" s="62"/>
      <c r="BP85" s="62"/>
      <c r="BQ85" s="62"/>
      <c r="BR85" s="62"/>
      <c r="BS85" s="62"/>
      <c r="BT85" s="62"/>
      <c r="BU85" s="62"/>
      <c r="BV85" s="5"/>
      <c r="BW85" s="5"/>
      <c r="BX85" s="5"/>
      <c r="BY85" s="5"/>
      <c r="BZ85" s="5"/>
      <c r="CA85" s="5"/>
      <c r="CB85" s="5"/>
      <c r="CC85" s="5"/>
      <c r="CD85" s="5"/>
      <c r="CE85" s="5"/>
      <c r="CF85" s="5"/>
      <c r="CG85" s="5"/>
      <c r="CH85" s="5"/>
      <c r="CI85" s="5"/>
      <c r="CJ85" s="62"/>
      <c r="CK85" s="62"/>
      <c r="CL85" s="62"/>
      <c r="CM85" s="62"/>
      <c r="CN85" s="62"/>
      <c r="CO85" s="62"/>
      <c r="CP85" s="62"/>
      <c r="CQ85" s="62"/>
      <c r="CR85" s="62"/>
      <c r="CS85" s="62"/>
      <c r="CT85" s="62"/>
      <c r="CU85" s="62"/>
      <c r="CV85" s="62"/>
      <c r="CW85" s="62"/>
      <c r="CX85" s="5"/>
      <c r="CY85" s="5"/>
      <c r="CZ85" s="5"/>
      <c r="DA85" s="5"/>
      <c r="DB85" s="5"/>
      <c r="DC85" s="5"/>
      <c r="DD85" s="5"/>
      <c r="DE85" s="5"/>
      <c r="DF85" s="5"/>
      <c r="DG85" s="5"/>
      <c r="DH85" s="5"/>
      <c r="DI85" s="5"/>
      <c r="DJ85" s="5"/>
      <c r="DK85" s="5"/>
      <c r="DL85" s="62"/>
      <c r="DM85" s="62"/>
      <c r="DN85" s="62"/>
      <c r="DO85" s="62"/>
      <c r="DP85" s="62"/>
      <c r="DQ85" s="62"/>
      <c r="DR85" s="62"/>
      <c r="DS85" s="62"/>
      <c r="DT85" s="62"/>
      <c r="DU85" s="62"/>
      <c r="DV85" s="62"/>
      <c r="DW85" s="62"/>
      <c r="DX85" s="62"/>
      <c r="DY85" s="62"/>
      <c r="DZ85" s="5"/>
      <c r="EA85" s="5"/>
      <c r="EB85" s="5"/>
      <c r="EC85" s="5"/>
      <c r="ED85" s="5"/>
      <c r="EE85" s="5"/>
      <c r="EF85" s="5"/>
      <c r="EG85" s="5"/>
      <c r="EH85" s="5"/>
      <c r="EI85" s="5"/>
      <c r="EJ85" s="5"/>
      <c r="EK85" s="5"/>
      <c r="EL85" s="5"/>
      <c r="EM85" s="5"/>
      <c r="EN85" s="62"/>
      <c r="EO85" s="62"/>
      <c r="EP85" s="62"/>
      <c r="EQ85" s="62"/>
      <c r="ER85" s="62"/>
      <c r="ES85" s="62"/>
      <c r="ET85" s="62"/>
      <c r="EU85" s="62"/>
      <c r="EV85" s="62"/>
      <c r="EW85" s="62"/>
      <c r="EX85" s="62"/>
      <c r="EY85" s="62"/>
      <c r="EZ85" s="140"/>
      <c r="FA85" s="140"/>
      <c r="FB85" s="5"/>
      <c r="FC85" s="5"/>
      <c r="FD85" s="5"/>
      <c r="FE85" s="5"/>
      <c r="FF85" s="5"/>
      <c r="FG85" s="5"/>
      <c r="FH85" s="5"/>
      <c r="FI85" s="5"/>
      <c r="FJ85" s="5"/>
      <c r="FK85" s="5"/>
      <c r="FL85" s="5"/>
      <c r="FM85" s="5"/>
      <c r="FN85" s="5"/>
      <c r="FO85" s="5"/>
      <c r="FP85" s="62"/>
      <c r="FQ85" s="62"/>
      <c r="FR85" s="62"/>
      <c r="FS85" s="62"/>
      <c r="FT85" s="62"/>
      <c r="FU85" s="62"/>
      <c r="FV85" s="62"/>
      <c r="FW85" s="62"/>
      <c r="FX85" s="62"/>
      <c r="FY85" s="62"/>
      <c r="FZ85" s="62"/>
      <c r="GA85" s="62"/>
      <c r="GB85" s="62"/>
      <c r="GC85" s="62"/>
      <c r="GD85" s="5"/>
      <c r="GE85" s="5"/>
      <c r="GF85" s="5"/>
      <c r="GG85" s="5"/>
      <c r="GH85" s="5"/>
      <c r="GI85" s="5"/>
      <c r="GJ85" s="5"/>
      <c r="GK85" s="5"/>
      <c r="GL85" s="5"/>
      <c r="GM85" s="5"/>
      <c r="GN85" s="5"/>
      <c r="GO85" s="5"/>
      <c r="GP85" s="5"/>
      <c r="GQ85" s="5"/>
      <c r="GR85" s="62"/>
      <c r="GS85" s="62"/>
      <c r="GT85" s="62"/>
      <c r="GU85" s="62"/>
      <c r="GV85" s="62"/>
      <c r="GW85" s="62"/>
      <c r="GX85" s="62"/>
      <c r="GY85" s="62"/>
      <c r="GZ85" s="62"/>
      <c r="HA85" s="62"/>
      <c r="HB85" s="62"/>
      <c r="HC85" s="62"/>
      <c r="HD85" s="62"/>
      <c r="HE85" s="62"/>
      <c r="HF85" s="5"/>
      <c r="HG85" s="5"/>
      <c r="HH85" s="5"/>
      <c r="HI85" s="5"/>
      <c r="HJ85" s="5"/>
      <c r="HK85" s="5"/>
      <c r="HL85" s="5"/>
      <c r="HM85" s="5"/>
      <c r="HN85" s="5"/>
      <c r="HO85" s="5"/>
      <c r="HP85" s="5"/>
      <c r="HQ85" s="5"/>
      <c r="HR85" s="5"/>
      <c r="HS85" s="5"/>
      <c r="HT85" s="62"/>
      <c r="HU85" s="62"/>
      <c r="HV85" s="62"/>
      <c r="HW85" s="62"/>
      <c r="HX85" s="62"/>
      <c r="HY85" s="62"/>
      <c r="HZ85" s="62"/>
      <c r="IA85" s="62"/>
      <c r="IB85" s="62"/>
      <c r="IC85" s="62"/>
      <c r="ID85" s="62"/>
      <c r="IE85" s="62"/>
      <c r="IF85" s="62"/>
      <c r="IG85" s="62"/>
      <c r="IH85" s="5"/>
      <c r="II85" s="5"/>
      <c r="IJ85" s="5"/>
      <c r="IK85" s="5"/>
      <c r="IL85" s="5"/>
      <c r="IM85" s="5"/>
      <c r="IN85" s="5"/>
      <c r="IO85" s="5"/>
      <c r="IP85" s="5"/>
      <c r="IQ85" s="5"/>
      <c r="IR85" s="5"/>
      <c r="IS85" s="5"/>
      <c r="IT85" s="5"/>
      <c r="IU85" s="5"/>
      <c r="IV85" s="62"/>
      <c r="IW85" s="62"/>
      <c r="IX85" s="62"/>
      <c r="IY85" s="62"/>
      <c r="IZ85" s="62"/>
      <c r="JA85" s="62"/>
      <c r="JB85" s="62"/>
      <c r="JC85" s="62"/>
      <c r="JD85" s="62"/>
      <c r="JE85" s="62"/>
      <c r="JF85" s="62"/>
      <c r="JG85" s="62"/>
      <c r="JH85" s="62"/>
      <c r="JI85" s="62"/>
      <c r="JJ85" s="5"/>
      <c r="JK85" s="5"/>
      <c r="JL85" s="5"/>
      <c r="JM85" s="5"/>
      <c r="JN85" s="5"/>
      <c r="JO85" s="5"/>
      <c r="JP85" s="5"/>
      <c r="JQ85" s="5"/>
      <c r="JR85" s="5"/>
      <c r="JS85" s="5"/>
      <c r="JT85" s="5"/>
      <c r="JU85" s="5"/>
      <c r="JV85" s="5"/>
      <c r="JW85" s="5"/>
      <c r="JX85" s="62"/>
      <c r="JY85" s="62"/>
      <c r="JZ85" s="62"/>
      <c r="KA85" s="62"/>
      <c r="KB85" s="62"/>
      <c r="KC85" s="62"/>
      <c r="KD85" s="62"/>
      <c r="KE85" s="62"/>
      <c r="KF85" s="62"/>
      <c r="KG85" s="62"/>
      <c r="KH85" s="62"/>
      <c r="KI85" s="62"/>
      <c r="KJ85" s="62"/>
      <c r="KK85" s="62"/>
    </row>
    <row r="86" spans="1:297" x14ac:dyDescent="0.35">
      <c r="A86" s="131">
        <v>82</v>
      </c>
      <c r="B86" s="170">
        <f>'BVEM Scorecard'!B85</f>
        <v>0</v>
      </c>
      <c r="C86" s="170">
        <f>'BVEM Scorecard'!C85</f>
        <v>0</v>
      </c>
      <c r="D86" s="152">
        <v>121</v>
      </c>
      <c r="E86" s="72" t="str">
        <f>'BVEM Scorecard'!F85</f>
        <v>Wind</v>
      </c>
      <c r="F86" s="96"/>
      <c r="G86" s="96"/>
      <c r="H86" s="96"/>
      <c r="I86" s="96"/>
      <c r="J86" s="62"/>
      <c r="K86" s="62"/>
      <c r="L86" s="62"/>
      <c r="M86" s="62"/>
      <c r="N86" s="62"/>
      <c r="O86" s="62"/>
      <c r="P86" s="62"/>
      <c r="Q86" s="95"/>
      <c r="R86" s="5"/>
      <c r="S86" s="5"/>
      <c r="T86" s="5"/>
      <c r="U86" s="5"/>
      <c r="V86" s="5"/>
      <c r="W86" s="5"/>
      <c r="X86" s="5"/>
      <c r="Y86" s="5"/>
      <c r="Z86" s="5"/>
      <c r="AA86" s="5"/>
      <c r="AB86" s="5"/>
      <c r="AC86" s="5"/>
      <c r="AD86" s="5"/>
      <c r="AE86" s="5"/>
      <c r="AF86" s="62"/>
      <c r="AG86" s="62"/>
      <c r="AH86" s="62"/>
      <c r="AI86" s="62"/>
      <c r="AJ86" s="62"/>
      <c r="AK86" s="62"/>
      <c r="AL86" s="62"/>
      <c r="AM86" s="62"/>
      <c r="AN86" s="62"/>
      <c r="AO86" s="62"/>
      <c r="AP86" s="62"/>
      <c r="AQ86" s="62"/>
      <c r="AR86" s="62"/>
      <c r="AS86" s="62"/>
      <c r="AT86" s="5"/>
      <c r="AU86" s="5"/>
      <c r="AV86" s="5"/>
      <c r="AW86" s="5"/>
      <c r="AX86" s="5"/>
      <c r="AY86" s="5"/>
      <c r="AZ86" s="5"/>
      <c r="BA86" s="5"/>
      <c r="BB86" s="5"/>
      <c r="BC86" s="5"/>
      <c r="BD86" s="5"/>
      <c r="BE86" s="5"/>
      <c r="BF86" s="5"/>
      <c r="BG86" s="5"/>
      <c r="BH86" s="62"/>
      <c r="BI86" s="62"/>
      <c r="BJ86" s="62"/>
      <c r="BK86" s="62"/>
      <c r="BL86" s="62"/>
      <c r="BM86" s="62"/>
      <c r="BN86" s="62"/>
      <c r="BO86" s="62"/>
      <c r="BP86" s="62"/>
      <c r="BQ86" s="62"/>
      <c r="BR86" s="62"/>
      <c r="BS86" s="62"/>
      <c r="BT86" s="62"/>
      <c r="BU86" s="62"/>
      <c r="BV86" s="5"/>
      <c r="BW86" s="5"/>
      <c r="BX86" s="5"/>
      <c r="BY86" s="5"/>
      <c r="BZ86" s="5"/>
      <c r="CA86" s="5"/>
      <c r="CB86" s="5"/>
      <c r="CC86" s="5"/>
      <c r="CD86" s="5"/>
      <c r="CE86" s="5"/>
      <c r="CF86" s="5"/>
      <c r="CG86" s="5"/>
      <c r="CH86" s="5"/>
      <c r="CI86" s="5"/>
      <c r="CJ86" s="62"/>
      <c r="CK86" s="62"/>
      <c r="CL86" s="62"/>
      <c r="CM86" s="62"/>
      <c r="CN86" s="62"/>
      <c r="CO86" s="62"/>
      <c r="CP86" s="62"/>
      <c r="CQ86" s="62"/>
      <c r="CR86" s="62"/>
      <c r="CS86" s="62"/>
      <c r="CT86" s="62"/>
      <c r="CU86" s="62"/>
      <c r="CV86" s="62"/>
      <c r="CW86" s="62"/>
      <c r="CX86" s="5"/>
      <c r="CY86" s="5"/>
      <c r="CZ86" s="5"/>
      <c r="DA86" s="5"/>
      <c r="DB86" s="5"/>
      <c r="DC86" s="5"/>
      <c r="DD86" s="5"/>
      <c r="DE86" s="5"/>
      <c r="DF86" s="5"/>
      <c r="DG86" s="5"/>
      <c r="DH86" s="5"/>
      <c r="DI86" s="5"/>
      <c r="DJ86" s="5"/>
      <c r="DK86" s="5"/>
      <c r="DL86" s="62"/>
      <c r="DM86" s="62"/>
      <c r="DN86" s="62"/>
      <c r="DO86" s="62"/>
      <c r="DP86" s="62"/>
      <c r="DQ86" s="62"/>
      <c r="DR86" s="62"/>
      <c r="DS86" s="62"/>
      <c r="DT86" s="62"/>
      <c r="DU86" s="62"/>
      <c r="DV86" s="62"/>
      <c r="DW86" s="62"/>
      <c r="DX86" s="62"/>
      <c r="DY86" s="62"/>
      <c r="DZ86" s="5"/>
      <c r="EA86" s="5"/>
      <c r="EB86" s="5"/>
      <c r="EC86" s="5"/>
      <c r="ED86" s="5"/>
      <c r="EE86" s="5"/>
      <c r="EF86" s="5"/>
      <c r="EG86" s="5"/>
      <c r="EH86" s="5"/>
      <c r="EI86" s="5"/>
      <c r="EJ86" s="5"/>
      <c r="EK86" s="5"/>
      <c r="EL86" s="5"/>
      <c r="EM86" s="5"/>
      <c r="EN86" s="62"/>
      <c r="EO86" s="62"/>
      <c r="EP86" s="62"/>
      <c r="EQ86" s="62"/>
      <c r="ER86" s="62"/>
      <c r="ES86" s="62"/>
      <c r="ET86" s="62"/>
      <c r="EU86" s="62"/>
      <c r="EV86" s="62"/>
      <c r="EW86" s="62"/>
      <c r="EX86" s="62"/>
      <c r="EY86" s="62"/>
      <c r="EZ86" s="62"/>
      <c r="FA86" s="62"/>
      <c r="FB86" s="5"/>
      <c r="FC86" s="5"/>
      <c r="FD86" s="5"/>
      <c r="FE86" s="5"/>
      <c r="FF86" s="5"/>
      <c r="FG86" s="5"/>
      <c r="FH86" s="5"/>
      <c r="FI86" s="5"/>
      <c r="FJ86" s="5"/>
      <c r="FK86" s="5"/>
      <c r="FL86" s="5"/>
      <c r="FM86" s="5"/>
      <c r="FN86" s="5"/>
      <c r="FO86" s="5"/>
      <c r="FP86" s="62"/>
      <c r="FQ86" s="62"/>
      <c r="FR86" s="62"/>
      <c r="FS86" s="62"/>
      <c r="FT86" s="62"/>
      <c r="FU86" s="62"/>
      <c r="FV86" s="62"/>
      <c r="FW86" s="62"/>
      <c r="FX86" s="62"/>
      <c r="FY86" s="62"/>
      <c r="FZ86" s="62"/>
      <c r="GA86" s="62"/>
      <c r="GB86" s="62"/>
      <c r="GC86" s="62"/>
      <c r="GD86" s="5"/>
      <c r="GE86" s="5"/>
      <c r="GF86" s="5"/>
      <c r="GG86" s="5"/>
      <c r="GH86" s="5"/>
      <c r="GI86" s="5"/>
      <c r="GJ86" s="5"/>
      <c r="GK86" s="5"/>
      <c r="GL86" s="5"/>
      <c r="GM86" s="5"/>
      <c r="GN86" s="5"/>
      <c r="GO86" s="5"/>
      <c r="GP86" s="5"/>
      <c r="GQ86" s="5"/>
      <c r="GR86" s="62"/>
      <c r="GS86" s="62"/>
      <c r="GT86" s="62"/>
      <c r="GU86" s="62"/>
      <c r="GV86" s="62"/>
      <c r="GW86" s="62"/>
      <c r="GX86" s="62"/>
      <c r="GY86" s="62"/>
      <c r="GZ86" s="62"/>
      <c r="HA86" s="62"/>
      <c r="HB86" s="62"/>
      <c r="HC86" s="62"/>
      <c r="HD86" s="62"/>
      <c r="HE86" s="62"/>
      <c r="HF86" s="5"/>
      <c r="HG86" s="5"/>
      <c r="HH86" s="5"/>
      <c r="HI86" s="5"/>
      <c r="HJ86" s="5"/>
      <c r="HK86" s="5"/>
      <c r="HL86" s="5"/>
      <c r="HM86" s="5"/>
      <c r="HN86" s="5"/>
      <c r="HO86" s="5"/>
      <c r="HP86" s="5"/>
      <c r="HQ86" s="5"/>
      <c r="HR86" s="5"/>
      <c r="HS86" s="5"/>
      <c r="HT86" s="62"/>
      <c r="HU86" s="62"/>
      <c r="HV86" s="62"/>
      <c r="HW86" s="62"/>
      <c r="HX86" s="62"/>
      <c r="HY86" s="62"/>
      <c r="HZ86" s="62"/>
      <c r="IA86" s="62"/>
      <c r="IB86" s="62"/>
      <c r="IC86" s="62"/>
      <c r="ID86" s="62"/>
      <c r="IE86" s="62"/>
      <c r="IF86" s="62"/>
      <c r="IG86" s="62"/>
      <c r="IH86" s="5"/>
      <c r="II86" s="5"/>
      <c r="IJ86" s="5"/>
      <c r="IK86" s="5"/>
      <c r="IL86" s="5"/>
      <c r="IM86" s="5"/>
      <c r="IN86" s="5"/>
      <c r="IO86" s="5"/>
      <c r="IP86" s="5"/>
      <c r="IQ86" s="5"/>
      <c r="IR86" s="5"/>
      <c r="IS86" s="5"/>
      <c r="IT86" s="5"/>
      <c r="IU86" s="5"/>
      <c r="IV86" s="62"/>
      <c r="IW86" s="62"/>
      <c r="IX86" s="62"/>
      <c r="IY86" s="62"/>
      <c r="IZ86" s="62"/>
      <c r="JA86" s="62"/>
      <c r="JB86" s="62"/>
      <c r="JC86" s="62"/>
      <c r="JD86" s="62"/>
      <c r="JE86" s="62"/>
      <c r="JF86" s="62"/>
      <c r="JG86" s="62"/>
      <c r="JH86" s="62"/>
      <c r="JI86" s="62"/>
      <c r="JJ86" s="5"/>
      <c r="JK86" s="5"/>
      <c r="JL86" s="5"/>
      <c r="JM86" s="5"/>
      <c r="JN86" s="5"/>
      <c r="JO86" s="5"/>
      <c r="JP86" s="5"/>
      <c r="JQ86" s="5"/>
      <c r="JR86" s="5"/>
      <c r="JS86" s="5"/>
      <c r="JT86" s="5"/>
      <c r="JU86" s="5"/>
      <c r="JV86" s="5"/>
      <c r="JW86" s="5"/>
      <c r="JX86" s="62"/>
      <c r="JY86" s="62"/>
      <c r="JZ86" s="62"/>
      <c r="KA86" s="62"/>
      <c r="KB86" s="62"/>
      <c r="KC86" s="62"/>
      <c r="KD86" s="62"/>
      <c r="KE86" s="62"/>
      <c r="KF86" s="62"/>
      <c r="KG86" s="62"/>
      <c r="KH86" s="62"/>
      <c r="KI86" s="62"/>
      <c r="KJ86" s="62"/>
      <c r="KK86" s="62"/>
    </row>
    <row r="87" spans="1:297" x14ac:dyDescent="0.35">
      <c r="A87" s="131">
        <v>83</v>
      </c>
      <c r="B87" s="170">
        <f>'BVEM Scorecard'!B86</f>
        <v>0</v>
      </c>
      <c r="C87" s="170">
        <f>'BVEM Scorecard'!C86</f>
        <v>0</v>
      </c>
      <c r="D87" s="152">
        <v>195</v>
      </c>
      <c r="E87" s="72" t="str">
        <f>'BVEM Scorecard'!F86</f>
        <v>Wind</v>
      </c>
      <c r="F87" s="96"/>
      <c r="G87" s="96"/>
      <c r="H87" s="96"/>
      <c r="I87" s="96"/>
      <c r="J87" s="62"/>
      <c r="K87" s="62"/>
      <c r="L87" s="62"/>
      <c r="M87" s="62"/>
      <c r="N87" s="62"/>
      <c r="O87" s="62"/>
      <c r="P87" s="62"/>
      <c r="Q87" s="95"/>
      <c r="R87" s="5"/>
      <c r="S87" s="5"/>
      <c r="T87" s="5"/>
      <c r="U87" s="5"/>
      <c r="V87" s="5"/>
      <c r="W87" s="5"/>
      <c r="X87" s="5"/>
      <c r="Y87" s="5"/>
      <c r="Z87" s="5"/>
      <c r="AA87" s="5"/>
      <c r="AB87" s="5"/>
      <c r="AC87" s="5"/>
      <c r="AD87" s="5"/>
      <c r="AE87" s="5"/>
      <c r="AF87" s="62"/>
      <c r="AG87" s="62"/>
      <c r="AH87" s="62"/>
      <c r="AI87" s="62"/>
      <c r="AJ87" s="62"/>
      <c r="AK87" s="62"/>
      <c r="AL87" s="62"/>
      <c r="AM87" s="62"/>
      <c r="AN87" s="62"/>
      <c r="AO87" s="62"/>
      <c r="AP87" s="62"/>
      <c r="AQ87" s="62"/>
      <c r="AR87" s="140"/>
      <c r="AS87" s="140"/>
      <c r="AT87" s="5"/>
      <c r="AU87" s="5"/>
      <c r="AV87" s="5"/>
      <c r="AW87" s="5"/>
      <c r="AX87" s="5"/>
      <c r="AY87" s="5"/>
      <c r="AZ87" s="5"/>
      <c r="BA87" s="5"/>
      <c r="BB87" s="5"/>
      <c r="BC87" s="5"/>
      <c r="BD87" s="5"/>
      <c r="BE87" s="5"/>
      <c r="BF87" s="5"/>
      <c r="BG87" s="5"/>
      <c r="BH87" s="62"/>
      <c r="BI87" s="62"/>
      <c r="BJ87" s="62"/>
      <c r="BK87" s="62"/>
      <c r="BL87" s="62"/>
      <c r="BM87" s="62"/>
      <c r="BN87" s="62"/>
      <c r="BO87" s="62"/>
      <c r="BP87" s="62"/>
      <c r="BQ87" s="62"/>
      <c r="BR87" s="62"/>
      <c r="BS87" s="62"/>
      <c r="BT87" s="62"/>
      <c r="BU87" s="62"/>
      <c r="BV87" s="5"/>
      <c r="BW87" s="5"/>
      <c r="BX87" s="5"/>
      <c r="BY87" s="5"/>
      <c r="BZ87" s="5"/>
      <c r="CA87" s="5"/>
      <c r="CB87" s="5"/>
      <c r="CC87" s="5"/>
      <c r="CD87" s="5"/>
      <c r="CE87" s="5"/>
      <c r="CF87" s="5"/>
      <c r="CG87" s="5"/>
      <c r="CH87" s="5"/>
      <c r="CI87" s="5"/>
      <c r="CJ87" s="62"/>
      <c r="CK87" s="62"/>
      <c r="CL87" s="62"/>
      <c r="CM87" s="62"/>
      <c r="CN87" s="62"/>
      <c r="CO87" s="62"/>
      <c r="CP87" s="62"/>
      <c r="CQ87" s="62"/>
      <c r="CR87" s="62"/>
      <c r="CS87" s="62"/>
      <c r="CT87" s="62"/>
      <c r="CU87" s="62"/>
      <c r="CV87" s="62"/>
      <c r="CW87" s="62"/>
      <c r="CX87" s="5"/>
      <c r="CY87" s="5"/>
      <c r="CZ87" s="5"/>
      <c r="DA87" s="5"/>
      <c r="DB87" s="5"/>
      <c r="DC87" s="5"/>
      <c r="DD87" s="5"/>
      <c r="DE87" s="5"/>
      <c r="DF87" s="5"/>
      <c r="DG87" s="5"/>
      <c r="DH87" s="5"/>
      <c r="DI87" s="5"/>
      <c r="DJ87" s="5"/>
      <c r="DK87" s="5"/>
      <c r="DL87" s="62"/>
      <c r="DM87" s="62"/>
      <c r="DN87" s="62"/>
      <c r="DO87" s="62"/>
      <c r="DP87" s="62"/>
      <c r="DQ87" s="62"/>
      <c r="DR87" s="62"/>
      <c r="DS87" s="62"/>
      <c r="DT87" s="62"/>
      <c r="DU87" s="62"/>
      <c r="DV87" s="62"/>
      <c r="DW87" s="62"/>
      <c r="DX87" s="62"/>
      <c r="DY87" s="62"/>
      <c r="DZ87" s="5"/>
      <c r="EA87" s="5"/>
      <c r="EB87" s="5"/>
      <c r="EC87" s="5"/>
      <c r="ED87" s="5"/>
      <c r="EE87" s="5"/>
      <c r="EF87" s="5"/>
      <c r="EG87" s="5"/>
      <c r="EH87" s="5"/>
      <c r="EI87" s="5"/>
      <c r="EJ87" s="5"/>
      <c r="EK87" s="5"/>
      <c r="EL87" s="5"/>
      <c r="EM87" s="5"/>
      <c r="EN87" s="62"/>
      <c r="EO87" s="62"/>
      <c r="EP87" s="62"/>
      <c r="EQ87" s="62"/>
      <c r="ER87" s="62"/>
      <c r="ES87" s="62"/>
      <c r="ET87" s="62"/>
      <c r="EU87" s="62"/>
      <c r="EV87" s="62"/>
      <c r="EW87" s="62"/>
      <c r="EX87" s="62"/>
      <c r="EY87" s="62"/>
      <c r="EZ87" s="140"/>
      <c r="FA87" s="140"/>
      <c r="FB87" s="5"/>
      <c r="FC87" s="5"/>
      <c r="FD87" s="5"/>
      <c r="FE87" s="5"/>
      <c r="FF87" s="5"/>
      <c r="FG87" s="5"/>
      <c r="FH87" s="5"/>
      <c r="FI87" s="5"/>
      <c r="FJ87" s="5"/>
      <c r="FK87" s="5"/>
      <c r="FL87" s="5"/>
      <c r="FM87" s="5"/>
      <c r="FN87" s="5"/>
      <c r="FO87" s="5"/>
      <c r="FP87" s="62"/>
      <c r="FQ87" s="62"/>
      <c r="FR87" s="62"/>
      <c r="FS87" s="62"/>
      <c r="FT87" s="62"/>
      <c r="FU87" s="62"/>
      <c r="FV87" s="62"/>
      <c r="FW87" s="62"/>
      <c r="FX87" s="62"/>
      <c r="FY87" s="62"/>
      <c r="FZ87" s="62"/>
      <c r="GA87" s="62"/>
      <c r="GB87" s="62"/>
      <c r="GC87" s="62"/>
      <c r="GD87" s="5"/>
      <c r="GE87" s="5"/>
      <c r="GF87" s="5"/>
      <c r="GG87" s="5"/>
      <c r="GH87" s="5"/>
      <c r="GI87" s="5"/>
      <c r="GJ87" s="5"/>
      <c r="GK87" s="5"/>
      <c r="GL87" s="5"/>
      <c r="GM87" s="5"/>
      <c r="GN87" s="5"/>
      <c r="GO87" s="5"/>
      <c r="GP87" s="5"/>
      <c r="GQ87" s="5"/>
      <c r="GR87" s="62"/>
      <c r="GS87" s="62"/>
      <c r="GT87" s="62"/>
      <c r="GU87" s="62"/>
      <c r="GV87" s="62"/>
      <c r="GW87" s="62"/>
      <c r="GX87" s="62"/>
      <c r="GY87" s="62"/>
      <c r="GZ87" s="62"/>
      <c r="HA87" s="62"/>
      <c r="HB87" s="62"/>
      <c r="HC87" s="62"/>
      <c r="HD87" s="62"/>
      <c r="HE87" s="62"/>
      <c r="HF87" s="5"/>
      <c r="HG87" s="5"/>
      <c r="HH87" s="5"/>
      <c r="HI87" s="5"/>
      <c r="HJ87" s="5"/>
      <c r="HK87" s="5"/>
      <c r="HL87" s="5"/>
      <c r="HM87" s="5"/>
      <c r="HN87" s="5"/>
      <c r="HO87" s="5"/>
      <c r="HP87" s="5"/>
      <c r="HQ87" s="5"/>
      <c r="HR87" s="5"/>
      <c r="HS87" s="5"/>
      <c r="HT87" s="62"/>
      <c r="HU87" s="62"/>
      <c r="HV87" s="62"/>
      <c r="HW87" s="62"/>
      <c r="HX87" s="62"/>
      <c r="HY87" s="62"/>
      <c r="HZ87" s="62"/>
      <c r="IA87" s="62"/>
      <c r="IB87" s="62"/>
      <c r="IC87" s="62"/>
      <c r="ID87" s="62"/>
      <c r="IE87" s="62"/>
      <c r="IF87" s="62"/>
      <c r="IG87" s="62"/>
      <c r="IH87" s="5"/>
      <c r="II87" s="5"/>
      <c r="IJ87" s="5"/>
      <c r="IK87" s="5"/>
      <c r="IL87" s="5"/>
      <c r="IM87" s="5"/>
      <c r="IN87" s="5"/>
      <c r="IO87" s="5"/>
      <c r="IP87" s="5"/>
      <c r="IQ87" s="5"/>
      <c r="IR87" s="5"/>
      <c r="IS87" s="5"/>
      <c r="IT87" s="5"/>
      <c r="IU87" s="5"/>
      <c r="IV87" s="62"/>
      <c r="IW87" s="62"/>
      <c r="IX87" s="62"/>
      <c r="IY87" s="62"/>
      <c r="IZ87" s="62"/>
      <c r="JA87" s="62"/>
      <c r="JB87" s="62"/>
      <c r="JC87" s="62"/>
      <c r="JD87" s="62"/>
      <c r="JE87" s="62"/>
      <c r="JF87" s="62"/>
      <c r="JG87" s="62"/>
      <c r="JH87" s="62"/>
      <c r="JI87" s="62"/>
      <c r="JJ87" s="5"/>
      <c r="JK87" s="5"/>
      <c r="JL87" s="5"/>
      <c r="JM87" s="5"/>
      <c r="JN87" s="5"/>
      <c r="JO87" s="5"/>
      <c r="JP87" s="5"/>
      <c r="JQ87" s="5"/>
      <c r="JR87" s="5"/>
      <c r="JS87" s="5"/>
      <c r="JT87" s="5"/>
      <c r="JU87" s="5"/>
      <c r="JV87" s="5"/>
      <c r="JW87" s="5"/>
      <c r="JX87" s="62"/>
      <c r="JY87" s="62"/>
      <c r="JZ87" s="62"/>
      <c r="KA87" s="62"/>
      <c r="KB87" s="62"/>
      <c r="KC87" s="62"/>
      <c r="KD87" s="62"/>
      <c r="KE87" s="62"/>
      <c r="KF87" s="62"/>
      <c r="KG87" s="62"/>
      <c r="KH87" s="62"/>
      <c r="KI87" s="62"/>
      <c r="KJ87" s="62"/>
      <c r="KK87" s="62"/>
    </row>
    <row r="88" spans="1:297" x14ac:dyDescent="0.35">
      <c r="A88" s="131">
        <v>84</v>
      </c>
      <c r="B88" s="170">
        <f>'BVEM Scorecard'!B87</f>
        <v>0</v>
      </c>
      <c r="C88" s="170">
        <f>'BVEM Scorecard'!C87</f>
        <v>0</v>
      </c>
      <c r="D88" s="152">
        <v>90</v>
      </c>
      <c r="E88" s="72" t="str">
        <f>'BVEM Scorecard'!F87</f>
        <v>Wind</v>
      </c>
      <c r="F88" s="96"/>
      <c r="G88" s="96"/>
      <c r="H88" s="96"/>
      <c r="I88" s="96"/>
      <c r="J88" s="62"/>
      <c r="K88" s="62"/>
      <c r="L88" s="62"/>
      <c r="M88" s="62"/>
      <c r="N88" s="62"/>
      <c r="O88" s="62"/>
      <c r="P88" s="62"/>
      <c r="Q88" s="95"/>
      <c r="R88" s="5"/>
      <c r="S88" s="5"/>
      <c r="T88" s="5"/>
      <c r="U88" s="5"/>
      <c r="V88" s="5"/>
      <c r="W88" s="5"/>
      <c r="X88" s="5"/>
      <c r="Y88" s="5"/>
      <c r="Z88" s="5"/>
      <c r="AA88" s="5"/>
      <c r="AB88" s="5"/>
      <c r="AC88" s="5"/>
      <c r="AD88" s="5"/>
      <c r="AE88" s="5"/>
      <c r="AF88" s="62"/>
      <c r="AG88" s="62"/>
      <c r="AH88" s="62"/>
      <c r="AI88" s="62"/>
      <c r="AJ88" s="62"/>
      <c r="AK88" s="62"/>
      <c r="AL88" s="62"/>
      <c r="AM88" s="62"/>
      <c r="AN88" s="62"/>
      <c r="AO88" s="62"/>
      <c r="AP88" s="62"/>
      <c r="AQ88" s="62"/>
      <c r="AR88" s="62"/>
      <c r="AS88" s="62"/>
      <c r="AT88" s="5"/>
      <c r="AU88" s="5"/>
      <c r="AV88" s="5"/>
      <c r="AW88" s="5"/>
      <c r="AX88" s="5"/>
      <c r="AY88" s="5"/>
      <c r="AZ88" s="5"/>
      <c r="BA88" s="5"/>
      <c r="BB88" s="5"/>
      <c r="BC88" s="5"/>
      <c r="BD88" s="5"/>
      <c r="BE88" s="5"/>
      <c r="BF88" s="5"/>
      <c r="BG88" s="5"/>
      <c r="BH88" s="62"/>
      <c r="BI88" s="62"/>
      <c r="BJ88" s="62"/>
      <c r="BK88" s="62"/>
      <c r="BL88" s="62"/>
      <c r="BM88" s="62"/>
      <c r="BN88" s="62"/>
      <c r="BO88" s="62"/>
      <c r="BP88" s="62"/>
      <c r="BQ88" s="62"/>
      <c r="BR88" s="62"/>
      <c r="BS88" s="62"/>
      <c r="BT88" s="62"/>
      <c r="BU88" s="62"/>
      <c r="BV88" s="5"/>
      <c r="BW88" s="5"/>
      <c r="BX88" s="5"/>
      <c r="BY88" s="5"/>
      <c r="BZ88" s="5"/>
      <c r="CA88" s="5"/>
      <c r="CB88" s="5"/>
      <c r="CC88" s="5"/>
      <c r="CD88" s="5"/>
      <c r="CE88" s="5"/>
      <c r="CF88" s="5"/>
      <c r="CG88" s="5"/>
      <c r="CH88" s="5"/>
      <c r="CI88" s="5"/>
      <c r="CJ88" s="62"/>
      <c r="CK88" s="62"/>
      <c r="CL88" s="62"/>
      <c r="CM88" s="62"/>
      <c r="CN88" s="62"/>
      <c r="CO88" s="62"/>
      <c r="CP88" s="62"/>
      <c r="CQ88" s="62"/>
      <c r="CR88" s="62"/>
      <c r="CS88" s="62"/>
      <c r="CT88" s="62"/>
      <c r="CU88" s="62"/>
      <c r="CV88" s="62"/>
      <c r="CW88" s="62"/>
      <c r="CX88" s="5"/>
      <c r="CY88" s="5"/>
      <c r="CZ88" s="5"/>
      <c r="DA88" s="5"/>
      <c r="DB88" s="5"/>
      <c r="DC88" s="5"/>
      <c r="DD88" s="5"/>
      <c r="DE88" s="5"/>
      <c r="DF88" s="5"/>
      <c r="DG88" s="5"/>
      <c r="DH88" s="5"/>
      <c r="DI88" s="5"/>
      <c r="DJ88" s="5"/>
      <c r="DK88" s="5"/>
      <c r="DL88" s="62"/>
      <c r="DM88" s="62"/>
      <c r="DN88" s="62"/>
      <c r="DO88" s="62"/>
      <c r="DP88" s="62"/>
      <c r="DQ88" s="62"/>
      <c r="DR88" s="62"/>
      <c r="DS88" s="62"/>
      <c r="DT88" s="62"/>
      <c r="DU88" s="62"/>
      <c r="DV88" s="62"/>
      <c r="DW88" s="62"/>
      <c r="DX88" s="62"/>
      <c r="DY88" s="62"/>
      <c r="DZ88" s="5"/>
      <c r="EA88" s="5"/>
      <c r="EB88" s="5"/>
      <c r="EC88" s="5"/>
      <c r="ED88" s="5"/>
      <c r="EE88" s="5"/>
      <c r="EF88" s="5"/>
      <c r="EG88" s="5"/>
      <c r="EH88" s="5"/>
      <c r="EI88" s="5"/>
      <c r="EJ88" s="5"/>
      <c r="EK88" s="5"/>
      <c r="EL88" s="5"/>
      <c r="EM88" s="5"/>
      <c r="EN88" s="62"/>
      <c r="EO88" s="62"/>
      <c r="EP88" s="62"/>
      <c r="EQ88" s="62"/>
      <c r="ER88" s="62"/>
      <c r="ES88" s="62"/>
      <c r="ET88" s="62"/>
      <c r="EU88" s="62"/>
      <c r="EV88" s="62"/>
      <c r="EW88" s="62"/>
      <c r="EX88" s="62"/>
      <c r="EY88" s="62"/>
      <c r="EZ88" s="62"/>
      <c r="FA88" s="62"/>
      <c r="FB88" s="5"/>
      <c r="FC88" s="5"/>
      <c r="FD88" s="5"/>
      <c r="FE88" s="5"/>
      <c r="FF88" s="5"/>
      <c r="FG88" s="5"/>
      <c r="FH88" s="5"/>
      <c r="FI88" s="5"/>
      <c r="FJ88" s="5"/>
      <c r="FK88" s="5"/>
      <c r="FL88" s="5"/>
      <c r="FM88" s="5"/>
      <c r="FN88" s="5"/>
      <c r="FO88" s="5"/>
      <c r="FP88" s="62"/>
      <c r="FQ88" s="62"/>
      <c r="FR88" s="62"/>
      <c r="FS88" s="62"/>
      <c r="FT88" s="62"/>
      <c r="FU88" s="62"/>
      <c r="FV88" s="62"/>
      <c r="FW88" s="62"/>
      <c r="FX88" s="62"/>
      <c r="FY88" s="62"/>
      <c r="FZ88" s="62"/>
      <c r="GA88" s="62"/>
      <c r="GB88" s="62"/>
      <c r="GC88" s="62"/>
      <c r="GD88" s="5"/>
      <c r="GE88" s="5"/>
      <c r="GF88" s="5"/>
      <c r="GG88" s="5"/>
      <c r="GH88" s="5"/>
      <c r="GI88" s="5"/>
      <c r="GJ88" s="5"/>
      <c r="GK88" s="5"/>
      <c r="GL88" s="5"/>
      <c r="GM88" s="5"/>
      <c r="GN88" s="5"/>
      <c r="GO88" s="5"/>
      <c r="GP88" s="5"/>
      <c r="GQ88" s="5"/>
      <c r="GR88" s="62"/>
      <c r="GS88" s="62"/>
      <c r="GT88" s="62"/>
      <c r="GU88" s="62"/>
      <c r="GV88" s="62"/>
      <c r="GW88" s="62"/>
      <c r="GX88" s="62"/>
      <c r="GY88" s="62"/>
      <c r="GZ88" s="62"/>
      <c r="HA88" s="62"/>
      <c r="HB88" s="62"/>
      <c r="HC88" s="62"/>
      <c r="HD88" s="62"/>
      <c r="HE88" s="62"/>
      <c r="HF88" s="5"/>
      <c r="HG88" s="5"/>
      <c r="HH88" s="5"/>
      <c r="HI88" s="5"/>
      <c r="HJ88" s="5"/>
      <c r="HK88" s="5"/>
      <c r="HL88" s="5"/>
      <c r="HM88" s="5"/>
      <c r="HN88" s="5"/>
      <c r="HO88" s="5"/>
      <c r="HP88" s="5"/>
      <c r="HQ88" s="5"/>
      <c r="HR88" s="5"/>
      <c r="HS88" s="5"/>
      <c r="HT88" s="62"/>
      <c r="HU88" s="62"/>
      <c r="HV88" s="62"/>
      <c r="HW88" s="62"/>
      <c r="HX88" s="62"/>
      <c r="HY88" s="62"/>
      <c r="HZ88" s="62"/>
      <c r="IA88" s="62"/>
      <c r="IB88" s="62"/>
      <c r="IC88" s="62"/>
      <c r="ID88" s="62"/>
      <c r="IE88" s="62"/>
      <c r="IF88" s="62"/>
      <c r="IG88" s="62"/>
      <c r="IH88" s="5"/>
      <c r="II88" s="5"/>
      <c r="IJ88" s="5"/>
      <c r="IK88" s="5"/>
      <c r="IL88" s="5"/>
      <c r="IM88" s="5"/>
      <c r="IN88" s="5"/>
      <c r="IO88" s="5"/>
      <c r="IP88" s="5"/>
      <c r="IQ88" s="5"/>
      <c r="IR88" s="5"/>
      <c r="IS88" s="5"/>
      <c r="IT88" s="5"/>
      <c r="IU88" s="5"/>
      <c r="IV88" s="62"/>
      <c r="IW88" s="62"/>
      <c r="IX88" s="62"/>
      <c r="IY88" s="62"/>
      <c r="IZ88" s="62"/>
      <c r="JA88" s="62"/>
      <c r="JB88" s="62"/>
      <c r="JC88" s="62"/>
      <c r="JD88" s="62"/>
      <c r="JE88" s="62"/>
      <c r="JF88" s="62"/>
      <c r="JG88" s="62"/>
      <c r="JH88" s="62"/>
      <c r="JI88" s="62"/>
      <c r="JJ88" s="5"/>
      <c r="JK88" s="5"/>
      <c r="JL88" s="5"/>
      <c r="JM88" s="5"/>
      <c r="JN88" s="5"/>
      <c r="JO88" s="5"/>
      <c r="JP88" s="5"/>
      <c r="JQ88" s="5"/>
      <c r="JR88" s="5"/>
      <c r="JS88" s="5"/>
      <c r="JT88" s="5"/>
      <c r="JU88" s="5"/>
      <c r="JV88" s="5"/>
      <c r="JW88" s="5"/>
      <c r="JX88" s="62"/>
      <c r="JY88" s="62"/>
      <c r="JZ88" s="62"/>
      <c r="KA88" s="62"/>
      <c r="KB88" s="62"/>
      <c r="KC88" s="62"/>
      <c r="KD88" s="62"/>
      <c r="KE88" s="62"/>
      <c r="KF88" s="62"/>
      <c r="KG88" s="62"/>
      <c r="KH88" s="62"/>
      <c r="KI88" s="62"/>
      <c r="KJ88" s="62"/>
      <c r="KK88" s="62"/>
    </row>
    <row r="89" spans="1:297" x14ac:dyDescent="0.35">
      <c r="A89" s="131">
        <v>85</v>
      </c>
      <c r="B89" s="170">
        <f>'BVEM Scorecard'!B88</f>
        <v>0</v>
      </c>
      <c r="C89" s="170">
        <f>'BVEM Scorecard'!C88</f>
        <v>0</v>
      </c>
      <c r="D89" s="152">
        <v>32</v>
      </c>
      <c r="E89" s="72" t="str">
        <f>'BVEM Scorecard'!F88</f>
        <v>Wind</v>
      </c>
      <c r="F89" s="96"/>
      <c r="G89" s="96"/>
      <c r="H89" s="96"/>
      <c r="I89" s="96"/>
      <c r="J89" s="62"/>
      <c r="K89" s="62"/>
      <c r="L89" s="62"/>
      <c r="M89" s="62"/>
      <c r="N89" s="62"/>
      <c r="O89" s="62"/>
      <c r="P89" s="62"/>
      <c r="Q89" s="95"/>
      <c r="R89" s="5"/>
      <c r="S89" s="5"/>
      <c r="T89" s="5"/>
      <c r="U89" s="5"/>
      <c r="V89" s="5"/>
      <c r="W89" s="5"/>
      <c r="X89" s="5"/>
      <c r="Y89" s="5"/>
      <c r="Z89" s="5"/>
      <c r="AA89" s="5"/>
      <c r="AB89" s="5"/>
      <c r="AC89" s="5"/>
      <c r="AD89" s="5"/>
      <c r="AE89" s="5"/>
      <c r="AF89" s="62"/>
      <c r="AG89" s="62"/>
      <c r="AH89" s="62"/>
      <c r="AI89" s="62"/>
      <c r="AJ89" s="62"/>
      <c r="AK89" s="62"/>
      <c r="AL89" s="62"/>
      <c r="AM89" s="62"/>
      <c r="AN89" s="62"/>
      <c r="AO89" s="62"/>
      <c r="AP89" s="62"/>
      <c r="AQ89" s="62"/>
      <c r="AR89" s="140"/>
      <c r="AS89" s="140"/>
      <c r="AT89" s="5"/>
      <c r="AU89" s="5"/>
      <c r="AV89" s="5"/>
      <c r="AW89" s="5"/>
      <c r="AX89" s="5"/>
      <c r="AY89" s="5"/>
      <c r="AZ89" s="5"/>
      <c r="BA89" s="5"/>
      <c r="BB89" s="5"/>
      <c r="BC89" s="5"/>
      <c r="BD89" s="5"/>
      <c r="BE89" s="5"/>
      <c r="BF89" s="5"/>
      <c r="BG89" s="5"/>
      <c r="BH89" s="62"/>
      <c r="BI89" s="62"/>
      <c r="BJ89" s="62"/>
      <c r="BK89" s="62"/>
      <c r="BL89" s="62"/>
      <c r="BM89" s="62"/>
      <c r="BN89" s="62"/>
      <c r="BO89" s="62"/>
      <c r="BP89" s="62"/>
      <c r="BQ89" s="62"/>
      <c r="BR89" s="62"/>
      <c r="BS89" s="62"/>
      <c r="BT89" s="62"/>
      <c r="BU89" s="62"/>
      <c r="BV89" s="5"/>
      <c r="BW89" s="5"/>
      <c r="BX89" s="5"/>
      <c r="BY89" s="5"/>
      <c r="BZ89" s="5"/>
      <c r="CA89" s="5"/>
      <c r="CB89" s="5"/>
      <c r="CC89" s="5"/>
      <c r="CD89" s="5"/>
      <c r="CE89" s="5"/>
      <c r="CF89" s="5"/>
      <c r="CG89" s="5"/>
      <c r="CH89" s="5"/>
      <c r="CI89" s="5"/>
      <c r="CJ89" s="62"/>
      <c r="CK89" s="62"/>
      <c r="CL89" s="62"/>
      <c r="CM89" s="62"/>
      <c r="CN89" s="62"/>
      <c r="CO89" s="62"/>
      <c r="CP89" s="62"/>
      <c r="CQ89" s="62"/>
      <c r="CR89" s="62"/>
      <c r="CS89" s="62"/>
      <c r="CT89" s="62"/>
      <c r="CU89" s="62"/>
      <c r="CV89" s="62"/>
      <c r="CW89" s="62"/>
      <c r="CX89" s="5"/>
      <c r="CY89" s="5"/>
      <c r="CZ89" s="5"/>
      <c r="DA89" s="5"/>
      <c r="DB89" s="5"/>
      <c r="DC89" s="5"/>
      <c r="DD89" s="5"/>
      <c r="DE89" s="5"/>
      <c r="DF89" s="5"/>
      <c r="DG89" s="5"/>
      <c r="DH89" s="5"/>
      <c r="DI89" s="5"/>
      <c r="DJ89" s="5"/>
      <c r="DK89" s="5"/>
      <c r="DL89" s="62"/>
      <c r="DM89" s="62"/>
      <c r="DN89" s="62"/>
      <c r="DO89" s="62"/>
      <c r="DP89" s="62"/>
      <c r="DQ89" s="62"/>
      <c r="DR89" s="62"/>
      <c r="DS89" s="62"/>
      <c r="DT89" s="62"/>
      <c r="DU89" s="62"/>
      <c r="DV89" s="62"/>
      <c r="DW89" s="62"/>
      <c r="DX89" s="62"/>
      <c r="DY89" s="62"/>
      <c r="DZ89" s="5"/>
      <c r="EA89" s="5"/>
      <c r="EB89" s="5"/>
      <c r="EC89" s="5"/>
      <c r="ED89" s="5"/>
      <c r="EE89" s="5"/>
      <c r="EF89" s="5"/>
      <c r="EG89" s="5"/>
      <c r="EH89" s="5"/>
      <c r="EI89" s="5"/>
      <c r="EJ89" s="5"/>
      <c r="EK89" s="5"/>
      <c r="EL89" s="5"/>
      <c r="EM89" s="5"/>
      <c r="EN89" s="62"/>
      <c r="EO89" s="62"/>
      <c r="EP89" s="62"/>
      <c r="EQ89" s="62"/>
      <c r="ER89" s="62"/>
      <c r="ES89" s="62"/>
      <c r="ET89" s="62"/>
      <c r="EU89" s="62"/>
      <c r="EV89" s="62"/>
      <c r="EW89" s="62"/>
      <c r="EX89" s="62"/>
      <c r="EY89" s="62"/>
      <c r="EZ89" s="140"/>
      <c r="FA89" s="140"/>
      <c r="FB89" s="5"/>
      <c r="FC89" s="5"/>
      <c r="FD89" s="5"/>
      <c r="FE89" s="5"/>
      <c r="FF89" s="5"/>
      <c r="FG89" s="5"/>
      <c r="FH89" s="5"/>
      <c r="FI89" s="5"/>
      <c r="FJ89" s="5"/>
      <c r="FK89" s="5"/>
      <c r="FL89" s="5"/>
      <c r="FM89" s="5"/>
      <c r="FN89" s="5"/>
      <c r="FO89" s="5"/>
      <c r="FP89" s="62"/>
      <c r="FQ89" s="62"/>
      <c r="FR89" s="62"/>
      <c r="FS89" s="62"/>
      <c r="FT89" s="62"/>
      <c r="FU89" s="62"/>
      <c r="FV89" s="62"/>
      <c r="FW89" s="62"/>
      <c r="FX89" s="62"/>
      <c r="FY89" s="62"/>
      <c r="FZ89" s="62"/>
      <c r="GA89" s="62"/>
      <c r="GB89" s="62"/>
      <c r="GC89" s="62"/>
      <c r="GD89" s="5"/>
      <c r="GE89" s="5"/>
      <c r="GF89" s="5"/>
      <c r="GG89" s="5"/>
      <c r="GH89" s="5"/>
      <c r="GI89" s="5"/>
      <c r="GJ89" s="5"/>
      <c r="GK89" s="5"/>
      <c r="GL89" s="5"/>
      <c r="GM89" s="5"/>
      <c r="GN89" s="5"/>
      <c r="GO89" s="5"/>
      <c r="GP89" s="5"/>
      <c r="GQ89" s="5"/>
      <c r="GR89" s="62"/>
      <c r="GS89" s="62"/>
      <c r="GT89" s="62"/>
      <c r="GU89" s="62"/>
      <c r="GV89" s="62"/>
      <c r="GW89" s="62"/>
      <c r="GX89" s="62"/>
      <c r="GY89" s="62"/>
      <c r="GZ89" s="62"/>
      <c r="HA89" s="62"/>
      <c r="HB89" s="62"/>
      <c r="HC89" s="62"/>
      <c r="HD89" s="62"/>
      <c r="HE89" s="62"/>
      <c r="HF89" s="5"/>
      <c r="HG89" s="5"/>
      <c r="HH89" s="5"/>
      <c r="HI89" s="5"/>
      <c r="HJ89" s="5"/>
      <c r="HK89" s="5"/>
      <c r="HL89" s="5"/>
      <c r="HM89" s="5"/>
      <c r="HN89" s="5"/>
      <c r="HO89" s="5"/>
      <c r="HP89" s="5"/>
      <c r="HQ89" s="5"/>
      <c r="HR89" s="5"/>
      <c r="HS89" s="5"/>
      <c r="HT89" s="62"/>
      <c r="HU89" s="62"/>
      <c r="HV89" s="62"/>
      <c r="HW89" s="62"/>
      <c r="HX89" s="62"/>
      <c r="HY89" s="62"/>
      <c r="HZ89" s="62"/>
      <c r="IA89" s="62"/>
      <c r="IB89" s="62"/>
      <c r="IC89" s="62"/>
      <c r="ID89" s="62"/>
      <c r="IE89" s="62"/>
      <c r="IF89" s="62"/>
      <c r="IG89" s="62"/>
      <c r="IH89" s="5"/>
      <c r="II89" s="5"/>
      <c r="IJ89" s="5"/>
      <c r="IK89" s="5"/>
      <c r="IL89" s="5"/>
      <c r="IM89" s="5"/>
      <c r="IN89" s="5"/>
      <c r="IO89" s="5"/>
      <c r="IP89" s="5"/>
      <c r="IQ89" s="5"/>
      <c r="IR89" s="5"/>
      <c r="IS89" s="5"/>
      <c r="IT89" s="5"/>
      <c r="IU89" s="5"/>
      <c r="IV89" s="62"/>
      <c r="IW89" s="62"/>
      <c r="IX89" s="62"/>
      <c r="IY89" s="62"/>
      <c r="IZ89" s="62"/>
      <c r="JA89" s="62"/>
      <c r="JB89" s="62"/>
      <c r="JC89" s="62"/>
      <c r="JD89" s="62"/>
      <c r="JE89" s="62"/>
      <c r="JF89" s="62"/>
      <c r="JG89" s="62"/>
      <c r="JH89" s="62"/>
      <c r="JI89" s="62"/>
      <c r="JJ89" s="5"/>
      <c r="JK89" s="5"/>
      <c r="JL89" s="5"/>
      <c r="JM89" s="5"/>
      <c r="JN89" s="5"/>
      <c r="JO89" s="5"/>
      <c r="JP89" s="5"/>
      <c r="JQ89" s="5"/>
      <c r="JR89" s="5"/>
      <c r="JS89" s="5"/>
      <c r="JT89" s="5"/>
      <c r="JU89" s="5"/>
      <c r="JV89" s="5"/>
      <c r="JW89" s="5"/>
      <c r="JX89" s="62"/>
      <c r="JY89" s="62"/>
      <c r="JZ89" s="62"/>
      <c r="KA89" s="62"/>
      <c r="KB89" s="62"/>
      <c r="KC89" s="62"/>
      <c r="KD89" s="62"/>
      <c r="KE89" s="62"/>
      <c r="KF89" s="62"/>
      <c r="KG89" s="62"/>
      <c r="KH89" s="62"/>
      <c r="KI89" s="62"/>
      <c r="KJ89" s="62"/>
      <c r="KK89" s="62"/>
    </row>
    <row r="90" spans="1:297" x14ac:dyDescent="0.35">
      <c r="A90" s="131">
        <v>86</v>
      </c>
      <c r="B90" s="170">
        <f>'BVEM Scorecard'!B89</f>
        <v>0</v>
      </c>
      <c r="C90" s="170">
        <f>'BVEM Scorecard'!C89</f>
        <v>0</v>
      </c>
      <c r="D90" s="152">
        <v>288</v>
      </c>
      <c r="E90" s="72" t="str">
        <f>'BVEM Scorecard'!F89</f>
        <v>Wind</v>
      </c>
      <c r="F90" s="96"/>
      <c r="G90" s="96"/>
      <c r="H90" s="96"/>
      <c r="I90" s="96"/>
      <c r="J90" s="62"/>
      <c r="K90" s="62"/>
      <c r="L90" s="62"/>
      <c r="M90" s="62"/>
      <c r="N90" s="62"/>
      <c r="O90" s="62"/>
      <c r="P90" s="62"/>
      <c r="Q90" s="95"/>
      <c r="R90" s="5"/>
      <c r="S90" s="5"/>
      <c r="T90" s="5"/>
      <c r="U90" s="5"/>
      <c r="V90" s="5"/>
      <c r="W90" s="5"/>
      <c r="X90" s="5"/>
      <c r="Y90" s="5"/>
      <c r="Z90" s="5"/>
      <c r="AA90" s="5"/>
      <c r="AB90" s="5"/>
      <c r="AC90" s="5"/>
      <c r="AD90" s="5"/>
      <c r="AE90" s="5"/>
      <c r="AF90" s="62"/>
      <c r="AG90" s="62"/>
      <c r="AH90" s="62"/>
      <c r="AI90" s="62"/>
      <c r="AJ90" s="62"/>
      <c r="AK90" s="62"/>
      <c r="AL90" s="62"/>
      <c r="AM90" s="62"/>
      <c r="AN90" s="62"/>
      <c r="AO90" s="62"/>
      <c r="AP90" s="62"/>
      <c r="AQ90" s="62"/>
      <c r="AR90" s="62"/>
      <c r="AS90" s="62"/>
      <c r="AT90" s="5"/>
      <c r="AU90" s="5"/>
      <c r="AV90" s="5"/>
      <c r="AW90" s="5"/>
      <c r="AX90" s="5"/>
      <c r="AY90" s="5"/>
      <c r="AZ90" s="5"/>
      <c r="BA90" s="5"/>
      <c r="BB90" s="5"/>
      <c r="BC90" s="5"/>
      <c r="BD90" s="5"/>
      <c r="BE90" s="5"/>
      <c r="BF90" s="5"/>
      <c r="BG90" s="5"/>
      <c r="BH90" s="62"/>
      <c r="BI90" s="62"/>
      <c r="BJ90" s="62"/>
      <c r="BK90" s="62"/>
      <c r="BL90" s="62"/>
      <c r="BM90" s="62"/>
      <c r="BN90" s="62"/>
      <c r="BO90" s="62"/>
      <c r="BP90" s="62"/>
      <c r="BQ90" s="62"/>
      <c r="BR90" s="62"/>
      <c r="BS90" s="62"/>
      <c r="BT90" s="62"/>
      <c r="BU90" s="62"/>
      <c r="BV90" s="5"/>
      <c r="BW90" s="5"/>
      <c r="BX90" s="5"/>
      <c r="BY90" s="5"/>
      <c r="BZ90" s="5"/>
      <c r="CA90" s="5"/>
      <c r="CB90" s="5"/>
      <c r="CC90" s="5"/>
      <c r="CD90" s="5"/>
      <c r="CE90" s="5"/>
      <c r="CF90" s="5"/>
      <c r="CG90" s="5"/>
      <c r="CH90" s="5"/>
      <c r="CI90" s="5"/>
      <c r="CJ90" s="62"/>
      <c r="CK90" s="62"/>
      <c r="CL90" s="62"/>
      <c r="CM90" s="62"/>
      <c r="CN90" s="62"/>
      <c r="CO90" s="62"/>
      <c r="CP90" s="62"/>
      <c r="CQ90" s="62"/>
      <c r="CR90" s="62"/>
      <c r="CS90" s="62"/>
      <c r="CT90" s="62"/>
      <c r="CU90" s="62"/>
      <c r="CV90" s="62"/>
      <c r="CW90" s="62"/>
      <c r="CX90" s="5"/>
      <c r="CY90" s="5"/>
      <c r="CZ90" s="5"/>
      <c r="DA90" s="5"/>
      <c r="DB90" s="5"/>
      <c r="DC90" s="5"/>
      <c r="DD90" s="5"/>
      <c r="DE90" s="5"/>
      <c r="DF90" s="5"/>
      <c r="DG90" s="5"/>
      <c r="DH90" s="5"/>
      <c r="DI90" s="5"/>
      <c r="DJ90" s="5"/>
      <c r="DK90" s="5"/>
      <c r="DL90" s="62"/>
      <c r="DM90" s="62"/>
      <c r="DN90" s="62"/>
      <c r="DO90" s="62"/>
      <c r="DP90" s="62"/>
      <c r="DQ90" s="62"/>
      <c r="DR90" s="62"/>
      <c r="DS90" s="62"/>
      <c r="DT90" s="62"/>
      <c r="DU90" s="62"/>
      <c r="DV90" s="62"/>
      <c r="DW90" s="62"/>
      <c r="DX90" s="62"/>
      <c r="DY90" s="62"/>
      <c r="DZ90" s="5"/>
      <c r="EA90" s="5"/>
      <c r="EB90" s="5"/>
      <c r="EC90" s="5"/>
      <c r="ED90" s="5"/>
      <c r="EE90" s="5"/>
      <c r="EF90" s="5"/>
      <c r="EG90" s="5"/>
      <c r="EH90" s="5"/>
      <c r="EI90" s="5"/>
      <c r="EJ90" s="5"/>
      <c r="EK90" s="5"/>
      <c r="EL90" s="5"/>
      <c r="EM90" s="5"/>
      <c r="EN90" s="62"/>
      <c r="EO90" s="62"/>
      <c r="EP90" s="62"/>
      <c r="EQ90" s="62"/>
      <c r="ER90" s="62"/>
      <c r="ES90" s="62"/>
      <c r="ET90" s="62"/>
      <c r="EU90" s="62"/>
      <c r="EV90" s="62"/>
      <c r="EW90" s="62"/>
      <c r="EX90" s="62"/>
      <c r="EY90" s="62"/>
      <c r="EZ90" s="62"/>
      <c r="FA90" s="62"/>
      <c r="FB90" s="5"/>
      <c r="FC90" s="5"/>
      <c r="FD90" s="5"/>
      <c r="FE90" s="5"/>
      <c r="FF90" s="5"/>
      <c r="FG90" s="5"/>
      <c r="FH90" s="5"/>
      <c r="FI90" s="5"/>
      <c r="FJ90" s="5"/>
      <c r="FK90" s="5"/>
      <c r="FL90" s="5"/>
      <c r="FM90" s="5"/>
      <c r="FN90" s="5"/>
      <c r="FO90" s="5"/>
      <c r="FP90" s="62"/>
      <c r="FQ90" s="62"/>
      <c r="FR90" s="62"/>
      <c r="FS90" s="62"/>
      <c r="FT90" s="62"/>
      <c r="FU90" s="62"/>
      <c r="FV90" s="62"/>
      <c r="FW90" s="62"/>
      <c r="FX90" s="62"/>
      <c r="FY90" s="62"/>
      <c r="FZ90" s="62"/>
      <c r="GA90" s="62"/>
      <c r="GB90" s="62"/>
      <c r="GC90" s="62"/>
      <c r="GD90" s="5"/>
      <c r="GE90" s="5"/>
      <c r="GF90" s="5"/>
      <c r="GG90" s="5"/>
      <c r="GH90" s="5"/>
      <c r="GI90" s="5"/>
      <c r="GJ90" s="5"/>
      <c r="GK90" s="5"/>
      <c r="GL90" s="5"/>
      <c r="GM90" s="5"/>
      <c r="GN90" s="5"/>
      <c r="GO90" s="5"/>
      <c r="GP90" s="5"/>
      <c r="GQ90" s="5"/>
      <c r="GR90" s="62"/>
      <c r="GS90" s="62"/>
      <c r="GT90" s="62"/>
      <c r="GU90" s="62"/>
      <c r="GV90" s="62"/>
      <c r="GW90" s="62"/>
      <c r="GX90" s="62"/>
      <c r="GY90" s="62"/>
      <c r="GZ90" s="62"/>
      <c r="HA90" s="62"/>
      <c r="HB90" s="62"/>
      <c r="HC90" s="62"/>
      <c r="HD90" s="62"/>
      <c r="HE90" s="62"/>
      <c r="HF90" s="5"/>
      <c r="HG90" s="5"/>
      <c r="HH90" s="5"/>
      <c r="HI90" s="5"/>
      <c r="HJ90" s="5"/>
      <c r="HK90" s="5"/>
      <c r="HL90" s="5"/>
      <c r="HM90" s="5"/>
      <c r="HN90" s="5"/>
      <c r="HO90" s="5"/>
      <c r="HP90" s="5"/>
      <c r="HQ90" s="5"/>
      <c r="HR90" s="5"/>
      <c r="HS90" s="5"/>
      <c r="HT90" s="62"/>
      <c r="HU90" s="62"/>
      <c r="HV90" s="62"/>
      <c r="HW90" s="62"/>
      <c r="HX90" s="62"/>
      <c r="HY90" s="62"/>
      <c r="HZ90" s="62"/>
      <c r="IA90" s="62"/>
      <c r="IB90" s="62"/>
      <c r="IC90" s="62"/>
      <c r="ID90" s="62"/>
      <c r="IE90" s="62"/>
      <c r="IF90" s="62"/>
      <c r="IG90" s="62"/>
      <c r="IH90" s="5"/>
      <c r="II90" s="5"/>
      <c r="IJ90" s="5"/>
      <c r="IK90" s="5"/>
      <c r="IL90" s="5"/>
      <c r="IM90" s="5"/>
      <c r="IN90" s="5"/>
      <c r="IO90" s="5"/>
      <c r="IP90" s="5"/>
      <c r="IQ90" s="5"/>
      <c r="IR90" s="5"/>
      <c r="IS90" s="5"/>
      <c r="IT90" s="5"/>
      <c r="IU90" s="5"/>
      <c r="IV90" s="62"/>
      <c r="IW90" s="62"/>
      <c r="IX90" s="62"/>
      <c r="IY90" s="62"/>
      <c r="IZ90" s="62"/>
      <c r="JA90" s="62"/>
      <c r="JB90" s="62"/>
      <c r="JC90" s="62"/>
      <c r="JD90" s="62"/>
      <c r="JE90" s="62"/>
      <c r="JF90" s="62"/>
      <c r="JG90" s="62"/>
      <c r="JH90" s="62"/>
      <c r="JI90" s="62"/>
      <c r="JJ90" s="5"/>
      <c r="JK90" s="5"/>
      <c r="JL90" s="5"/>
      <c r="JM90" s="5"/>
      <c r="JN90" s="5"/>
      <c r="JO90" s="5"/>
      <c r="JP90" s="5"/>
      <c r="JQ90" s="5"/>
      <c r="JR90" s="5"/>
      <c r="JS90" s="5"/>
      <c r="JT90" s="5"/>
      <c r="JU90" s="5"/>
      <c r="JV90" s="5"/>
      <c r="JW90" s="5"/>
      <c r="JX90" s="62"/>
      <c r="JY90" s="62"/>
      <c r="JZ90" s="62"/>
      <c r="KA90" s="62"/>
      <c r="KB90" s="62"/>
      <c r="KC90" s="62"/>
      <c r="KD90" s="62"/>
      <c r="KE90" s="62"/>
      <c r="KF90" s="62"/>
      <c r="KG90" s="62"/>
      <c r="KH90" s="62"/>
      <c r="KI90" s="62"/>
      <c r="KJ90" s="62"/>
      <c r="KK90" s="62"/>
    </row>
    <row r="91" spans="1:297" x14ac:dyDescent="0.35">
      <c r="A91" s="131">
        <v>87</v>
      </c>
      <c r="B91" s="170">
        <f>'BVEM Scorecard'!B90</f>
        <v>0</v>
      </c>
      <c r="C91" s="170">
        <f>'BVEM Scorecard'!C90</f>
        <v>0</v>
      </c>
      <c r="D91" s="152">
        <v>33</v>
      </c>
      <c r="E91" s="72" t="str">
        <f>'BVEM Scorecard'!F90</f>
        <v>Wind</v>
      </c>
      <c r="F91" s="96"/>
      <c r="G91" s="96"/>
      <c r="H91" s="96"/>
      <c r="I91" s="96"/>
      <c r="J91" s="62"/>
      <c r="K91" s="62"/>
      <c r="L91" s="62"/>
      <c r="M91" s="62"/>
      <c r="N91" s="62"/>
      <c r="O91" s="62"/>
      <c r="P91" s="62"/>
      <c r="Q91" s="95"/>
      <c r="R91" s="5"/>
      <c r="S91" s="5"/>
      <c r="T91" s="5"/>
      <c r="U91" s="5"/>
      <c r="V91" s="5"/>
      <c r="W91" s="5"/>
      <c r="X91" s="5"/>
      <c r="Y91" s="5"/>
      <c r="Z91" s="5"/>
      <c r="AA91" s="5"/>
      <c r="AB91" s="5"/>
      <c r="AC91" s="5"/>
      <c r="AD91" s="5"/>
      <c r="AE91" s="5"/>
      <c r="AF91" s="62"/>
      <c r="AG91" s="62"/>
      <c r="AH91" s="62"/>
      <c r="AI91" s="62"/>
      <c r="AJ91" s="62"/>
      <c r="AK91" s="62"/>
      <c r="AL91" s="62"/>
      <c r="AM91" s="62"/>
      <c r="AN91" s="62"/>
      <c r="AO91" s="62"/>
      <c r="AP91" s="62"/>
      <c r="AQ91" s="62"/>
      <c r="AR91" s="140"/>
      <c r="AS91" s="140"/>
      <c r="AT91" s="5"/>
      <c r="AU91" s="5"/>
      <c r="AV91" s="5"/>
      <c r="AW91" s="5"/>
      <c r="AX91" s="5"/>
      <c r="AY91" s="5"/>
      <c r="AZ91" s="5"/>
      <c r="BA91" s="5"/>
      <c r="BB91" s="5"/>
      <c r="BC91" s="5"/>
      <c r="BD91" s="5"/>
      <c r="BE91" s="5"/>
      <c r="BF91" s="5"/>
      <c r="BG91" s="5"/>
      <c r="BH91" s="62"/>
      <c r="BI91" s="62"/>
      <c r="BJ91" s="62"/>
      <c r="BK91" s="62"/>
      <c r="BL91" s="62"/>
      <c r="BM91" s="62"/>
      <c r="BN91" s="62"/>
      <c r="BO91" s="62"/>
      <c r="BP91" s="62"/>
      <c r="BQ91" s="62"/>
      <c r="BR91" s="62"/>
      <c r="BS91" s="62"/>
      <c r="BT91" s="62"/>
      <c r="BU91" s="62"/>
      <c r="BV91" s="5"/>
      <c r="BW91" s="5"/>
      <c r="BX91" s="5"/>
      <c r="BY91" s="5"/>
      <c r="BZ91" s="5"/>
      <c r="CA91" s="5"/>
      <c r="CB91" s="5"/>
      <c r="CC91" s="5"/>
      <c r="CD91" s="5"/>
      <c r="CE91" s="5"/>
      <c r="CF91" s="5"/>
      <c r="CG91" s="5"/>
      <c r="CH91" s="5"/>
      <c r="CI91" s="5"/>
      <c r="CJ91" s="62"/>
      <c r="CK91" s="62"/>
      <c r="CL91" s="62"/>
      <c r="CM91" s="62"/>
      <c r="CN91" s="62"/>
      <c r="CO91" s="62"/>
      <c r="CP91" s="62"/>
      <c r="CQ91" s="62"/>
      <c r="CR91" s="62"/>
      <c r="CS91" s="62"/>
      <c r="CT91" s="62"/>
      <c r="CU91" s="62"/>
      <c r="CV91" s="62"/>
      <c r="CW91" s="62"/>
      <c r="CX91" s="5"/>
      <c r="CY91" s="5"/>
      <c r="CZ91" s="5"/>
      <c r="DA91" s="5"/>
      <c r="DB91" s="5"/>
      <c r="DC91" s="5"/>
      <c r="DD91" s="5"/>
      <c r="DE91" s="5"/>
      <c r="DF91" s="5"/>
      <c r="DG91" s="5"/>
      <c r="DH91" s="5"/>
      <c r="DI91" s="5"/>
      <c r="DJ91" s="5"/>
      <c r="DK91" s="5"/>
      <c r="DL91" s="62"/>
      <c r="DM91" s="62"/>
      <c r="DN91" s="62"/>
      <c r="DO91" s="62"/>
      <c r="DP91" s="62"/>
      <c r="DQ91" s="62"/>
      <c r="DR91" s="62"/>
      <c r="DS91" s="62"/>
      <c r="DT91" s="62"/>
      <c r="DU91" s="62"/>
      <c r="DV91" s="62"/>
      <c r="DW91" s="62"/>
      <c r="DX91" s="62"/>
      <c r="DY91" s="62"/>
      <c r="DZ91" s="5"/>
      <c r="EA91" s="5"/>
      <c r="EB91" s="5"/>
      <c r="EC91" s="5"/>
      <c r="ED91" s="5"/>
      <c r="EE91" s="5"/>
      <c r="EF91" s="5"/>
      <c r="EG91" s="5"/>
      <c r="EH91" s="5"/>
      <c r="EI91" s="5"/>
      <c r="EJ91" s="5"/>
      <c r="EK91" s="5"/>
      <c r="EL91" s="5"/>
      <c r="EM91" s="5"/>
      <c r="EN91" s="62"/>
      <c r="EO91" s="62"/>
      <c r="EP91" s="62"/>
      <c r="EQ91" s="62"/>
      <c r="ER91" s="62"/>
      <c r="ES91" s="62"/>
      <c r="ET91" s="62"/>
      <c r="EU91" s="62"/>
      <c r="EV91" s="62"/>
      <c r="EW91" s="62"/>
      <c r="EX91" s="62"/>
      <c r="EY91" s="62"/>
      <c r="EZ91" s="140"/>
      <c r="FA91" s="140"/>
      <c r="FB91" s="5"/>
      <c r="FC91" s="5"/>
      <c r="FD91" s="5"/>
      <c r="FE91" s="5"/>
      <c r="FF91" s="5"/>
      <c r="FG91" s="5"/>
      <c r="FH91" s="5"/>
      <c r="FI91" s="5"/>
      <c r="FJ91" s="5"/>
      <c r="FK91" s="5"/>
      <c r="FL91" s="5"/>
      <c r="FM91" s="5"/>
      <c r="FN91" s="5"/>
      <c r="FO91" s="5"/>
      <c r="FP91" s="62"/>
      <c r="FQ91" s="62"/>
      <c r="FR91" s="62"/>
      <c r="FS91" s="62"/>
      <c r="FT91" s="62"/>
      <c r="FU91" s="62"/>
      <c r="FV91" s="62"/>
      <c r="FW91" s="62"/>
      <c r="FX91" s="62"/>
      <c r="FY91" s="62"/>
      <c r="FZ91" s="62"/>
      <c r="GA91" s="62"/>
      <c r="GB91" s="62"/>
      <c r="GC91" s="62"/>
      <c r="GD91" s="5"/>
      <c r="GE91" s="5"/>
      <c r="GF91" s="5"/>
      <c r="GG91" s="5"/>
      <c r="GH91" s="5"/>
      <c r="GI91" s="5"/>
      <c r="GJ91" s="5"/>
      <c r="GK91" s="5"/>
      <c r="GL91" s="5"/>
      <c r="GM91" s="5"/>
      <c r="GN91" s="5"/>
      <c r="GO91" s="5"/>
      <c r="GP91" s="5"/>
      <c r="GQ91" s="5"/>
      <c r="GR91" s="62"/>
      <c r="GS91" s="62"/>
      <c r="GT91" s="62"/>
      <c r="GU91" s="62"/>
      <c r="GV91" s="62"/>
      <c r="GW91" s="62"/>
      <c r="GX91" s="62"/>
      <c r="GY91" s="62"/>
      <c r="GZ91" s="62"/>
      <c r="HA91" s="62"/>
      <c r="HB91" s="62"/>
      <c r="HC91" s="62"/>
      <c r="HD91" s="62"/>
      <c r="HE91" s="62"/>
      <c r="HF91" s="5"/>
      <c r="HG91" s="5"/>
      <c r="HH91" s="5"/>
      <c r="HI91" s="5"/>
      <c r="HJ91" s="5"/>
      <c r="HK91" s="5"/>
      <c r="HL91" s="5"/>
      <c r="HM91" s="5"/>
      <c r="HN91" s="5"/>
      <c r="HO91" s="5"/>
      <c r="HP91" s="5"/>
      <c r="HQ91" s="5"/>
      <c r="HR91" s="5"/>
      <c r="HS91" s="5"/>
      <c r="HT91" s="62"/>
      <c r="HU91" s="62"/>
      <c r="HV91" s="62"/>
      <c r="HW91" s="62"/>
      <c r="HX91" s="62"/>
      <c r="HY91" s="62"/>
      <c r="HZ91" s="62"/>
      <c r="IA91" s="62"/>
      <c r="IB91" s="62"/>
      <c r="IC91" s="62"/>
      <c r="ID91" s="62"/>
      <c r="IE91" s="62"/>
      <c r="IF91" s="62"/>
      <c r="IG91" s="62"/>
      <c r="IH91" s="5"/>
      <c r="II91" s="5"/>
      <c r="IJ91" s="5"/>
      <c r="IK91" s="5"/>
      <c r="IL91" s="5"/>
      <c r="IM91" s="5"/>
      <c r="IN91" s="5"/>
      <c r="IO91" s="5"/>
      <c r="IP91" s="5"/>
      <c r="IQ91" s="5"/>
      <c r="IR91" s="5"/>
      <c r="IS91" s="5"/>
      <c r="IT91" s="5"/>
      <c r="IU91" s="5"/>
      <c r="IV91" s="62"/>
      <c r="IW91" s="62"/>
      <c r="IX91" s="62"/>
      <c r="IY91" s="62"/>
      <c r="IZ91" s="62"/>
      <c r="JA91" s="62"/>
      <c r="JB91" s="62"/>
      <c r="JC91" s="62"/>
      <c r="JD91" s="62"/>
      <c r="JE91" s="62"/>
      <c r="JF91" s="62"/>
      <c r="JG91" s="62"/>
      <c r="JH91" s="62"/>
      <c r="JI91" s="62"/>
      <c r="JJ91" s="5"/>
      <c r="JK91" s="5"/>
      <c r="JL91" s="5"/>
      <c r="JM91" s="5"/>
      <c r="JN91" s="5"/>
      <c r="JO91" s="5"/>
      <c r="JP91" s="5"/>
      <c r="JQ91" s="5"/>
      <c r="JR91" s="5"/>
      <c r="JS91" s="5"/>
      <c r="JT91" s="5"/>
      <c r="JU91" s="5"/>
      <c r="JV91" s="5"/>
      <c r="JW91" s="5"/>
      <c r="JX91" s="62"/>
      <c r="JY91" s="62"/>
      <c r="JZ91" s="62"/>
      <c r="KA91" s="62"/>
      <c r="KB91" s="62"/>
      <c r="KC91" s="62"/>
      <c r="KD91" s="62"/>
      <c r="KE91" s="62"/>
      <c r="KF91" s="62"/>
      <c r="KG91" s="62"/>
      <c r="KH91" s="62"/>
      <c r="KI91" s="62"/>
      <c r="KJ91" s="62"/>
      <c r="KK91" s="62"/>
    </row>
    <row r="92" spans="1:297" x14ac:dyDescent="0.35">
      <c r="A92" s="131">
        <v>88</v>
      </c>
      <c r="B92" s="170">
        <f>'BVEM Scorecard'!B91</f>
        <v>0</v>
      </c>
      <c r="C92" s="170">
        <f>'BVEM Scorecard'!C91</f>
        <v>0</v>
      </c>
      <c r="D92" s="152">
        <v>307</v>
      </c>
      <c r="E92" s="72" t="str">
        <f>'BVEM Scorecard'!F91</f>
        <v>Wind</v>
      </c>
      <c r="F92" s="96"/>
      <c r="G92" s="96"/>
      <c r="H92" s="96"/>
      <c r="I92" s="96"/>
      <c r="J92" s="62"/>
      <c r="K92" s="62"/>
      <c r="L92" s="62"/>
      <c r="M92" s="62"/>
      <c r="N92" s="62"/>
      <c r="O92" s="62"/>
      <c r="P92" s="62"/>
      <c r="Q92" s="95"/>
      <c r="R92" s="5"/>
      <c r="S92" s="5"/>
      <c r="T92" s="5"/>
      <c r="U92" s="5"/>
      <c r="V92" s="5"/>
      <c r="W92" s="5"/>
      <c r="X92" s="5"/>
      <c r="Y92" s="5"/>
      <c r="Z92" s="5"/>
      <c r="AA92" s="5"/>
      <c r="AB92" s="5"/>
      <c r="AC92" s="5"/>
      <c r="AD92" s="5"/>
      <c r="AE92" s="5"/>
      <c r="AF92" s="62"/>
      <c r="AG92" s="62"/>
      <c r="AH92" s="62"/>
      <c r="AI92" s="62"/>
      <c r="AJ92" s="62"/>
      <c r="AK92" s="62"/>
      <c r="AL92" s="62"/>
      <c r="AM92" s="62"/>
      <c r="AN92" s="62"/>
      <c r="AO92" s="62"/>
      <c r="AP92" s="62"/>
      <c r="AQ92" s="62"/>
      <c r="AR92" s="62"/>
      <c r="AS92" s="62"/>
      <c r="AT92" s="5"/>
      <c r="AU92" s="5"/>
      <c r="AV92" s="5"/>
      <c r="AW92" s="5"/>
      <c r="AX92" s="5"/>
      <c r="AY92" s="5"/>
      <c r="AZ92" s="5"/>
      <c r="BA92" s="5"/>
      <c r="BB92" s="5"/>
      <c r="BC92" s="5"/>
      <c r="BD92" s="5"/>
      <c r="BE92" s="5"/>
      <c r="BF92" s="5"/>
      <c r="BG92" s="5"/>
      <c r="BH92" s="62"/>
      <c r="BI92" s="62"/>
      <c r="BJ92" s="62"/>
      <c r="BK92" s="62"/>
      <c r="BL92" s="62"/>
      <c r="BM92" s="62"/>
      <c r="BN92" s="62"/>
      <c r="BO92" s="62"/>
      <c r="BP92" s="62"/>
      <c r="BQ92" s="62"/>
      <c r="BR92" s="62"/>
      <c r="BS92" s="62"/>
      <c r="BT92" s="62"/>
      <c r="BU92" s="62"/>
      <c r="BV92" s="5"/>
      <c r="BW92" s="5"/>
      <c r="BX92" s="5"/>
      <c r="BY92" s="5"/>
      <c r="BZ92" s="5"/>
      <c r="CA92" s="5"/>
      <c r="CB92" s="5"/>
      <c r="CC92" s="5"/>
      <c r="CD92" s="5"/>
      <c r="CE92" s="5"/>
      <c r="CF92" s="5"/>
      <c r="CG92" s="5"/>
      <c r="CH92" s="5"/>
      <c r="CI92" s="5"/>
      <c r="CJ92" s="62"/>
      <c r="CK92" s="62"/>
      <c r="CL92" s="62"/>
      <c r="CM92" s="62"/>
      <c r="CN92" s="62"/>
      <c r="CO92" s="62"/>
      <c r="CP92" s="62"/>
      <c r="CQ92" s="62"/>
      <c r="CR92" s="62"/>
      <c r="CS92" s="62"/>
      <c r="CT92" s="62"/>
      <c r="CU92" s="62"/>
      <c r="CV92" s="62"/>
      <c r="CW92" s="62"/>
      <c r="CX92" s="5"/>
      <c r="CY92" s="5"/>
      <c r="CZ92" s="5"/>
      <c r="DA92" s="5"/>
      <c r="DB92" s="5"/>
      <c r="DC92" s="5"/>
      <c r="DD92" s="5"/>
      <c r="DE92" s="5"/>
      <c r="DF92" s="5"/>
      <c r="DG92" s="5"/>
      <c r="DH92" s="5"/>
      <c r="DI92" s="5"/>
      <c r="DJ92" s="5"/>
      <c r="DK92" s="5"/>
      <c r="DL92" s="62"/>
      <c r="DM92" s="62"/>
      <c r="DN92" s="62"/>
      <c r="DO92" s="62"/>
      <c r="DP92" s="62"/>
      <c r="DQ92" s="62"/>
      <c r="DR92" s="62"/>
      <c r="DS92" s="62"/>
      <c r="DT92" s="62"/>
      <c r="DU92" s="62"/>
      <c r="DV92" s="62"/>
      <c r="DW92" s="62"/>
      <c r="DX92" s="62"/>
      <c r="DY92" s="62"/>
      <c r="DZ92" s="5"/>
      <c r="EA92" s="5"/>
      <c r="EB92" s="5"/>
      <c r="EC92" s="5"/>
      <c r="ED92" s="5"/>
      <c r="EE92" s="5"/>
      <c r="EF92" s="5"/>
      <c r="EG92" s="5"/>
      <c r="EH92" s="5"/>
      <c r="EI92" s="5"/>
      <c r="EJ92" s="5"/>
      <c r="EK92" s="5"/>
      <c r="EL92" s="5"/>
      <c r="EM92" s="5"/>
      <c r="EN92" s="62"/>
      <c r="EO92" s="62"/>
      <c r="EP92" s="62"/>
      <c r="EQ92" s="62"/>
      <c r="ER92" s="62"/>
      <c r="ES92" s="62"/>
      <c r="ET92" s="62"/>
      <c r="EU92" s="62"/>
      <c r="EV92" s="62"/>
      <c r="EW92" s="62"/>
      <c r="EX92" s="62"/>
      <c r="EY92" s="62"/>
      <c r="EZ92" s="62"/>
      <c r="FA92" s="62"/>
      <c r="FB92" s="5"/>
      <c r="FC92" s="5"/>
      <c r="FD92" s="5"/>
      <c r="FE92" s="5"/>
      <c r="FF92" s="5"/>
      <c r="FG92" s="5"/>
      <c r="FH92" s="5"/>
      <c r="FI92" s="5"/>
      <c r="FJ92" s="5"/>
      <c r="FK92" s="5"/>
      <c r="FL92" s="5"/>
      <c r="FM92" s="5"/>
      <c r="FN92" s="5"/>
      <c r="FO92" s="5"/>
      <c r="FP92" s="62"/>
      <c r="FQ92" s="62"/>
      <c r="FR92" s="62"/>
      <c r="FS92" s="62"/>
      <c r="FT92" s="62"/>
      <c r="FU92" s="62"/>
      <c r="FV92" s="62"/>
      <c r="FW92" s="62"/>
      <c r="FX92" s="62"/>
      <c r="FY92" s="62"/>
      <c r="FZ92" s="62"/>
      <c r="GA92" s="62"/>
      <c r="GB92" s="62"/>
      <c r="GC92" s="62"/>
      <c r="GD92" s="5"/>
      <c r="GE92" s="5"/>
      <c r="GF92" s="5"/>
      <c r="GG92" s="5"/>
      <c r="GH92" s="5"/>
      <c r="GI92" s="5"/>
      <c r="GJ92" s="5"/>
      <c r="GK92" s="5"/>
      <c r="GL92" s="5"/>
      <c r="GM92" s="5"/>
      <c r="GN92" s="5"/>
      <c r="GO92" s="5"/>
      <c r="GP92" s="5"/>
      <c r="GQ92" s="5"/>
      <c r="GR92" s="62"/>
      <c r="GS92" s="62"/>
      <c r="GT92" s="62"/>
      <c r="GU92" s="62"/>
      <c r="GV92" s="62"/>
      <c r="GW92" s="62"/>
      <c r="GX92" s="62"/>
      <c r="GY92" s="62"/>
      <c r="GZ92" s="62"/>
      <c r="HA92" s="62"/>
      <c r="HB92" s="62"/>
      <c r="HC92" s="62"/>
      <c r="HD92" s="62"/>
      <c r="HE92" s="62"/>
      <c r="HF92" s="5"/>
      <c r="HG92" s="5"/>
      <c r="HH92" s="5"/>
      <c r="HI92" s="5"/>
      <c r="HJ92" s="5"/>
      <c r="HK92" s="5"/>
      <c r="HL92" s="5"/>
      <c r="HM92" s="5"/>
      <c r="HN92" s="5"/>
      <c r="HO92" s="5"/>
      <c r="HP92" s="5"/>
      <c r="HQ92" s="5"/>
      <c r="HR92" s="5"/>
      <c r="HS92" s="5"/>
      <c r="HT92" s="62"/>
      <c r="HU92" s="62"/>
      <c r="HV92" s="62"/>
      <c r="HW92" s="62"/>
      <c r="HX92" s="62"/>
      <c r="HY92" s="62"/>
      <c r="HZ92" s="62"/>
      <c r="IA92" s="62"/>
      <c r="IB92" s="62"/>
      <c r="IC92" s="62"/>
      <c r="ID92" s="62"/>
      <c r="IE92" s="62"/>
      <c r="IF92" s="62"/>
      <c r="IG92" s="62"/>
      <c r="IH92" s="5"/>
      <c r="II92" s="5"/>
      <c r="IJ92" s="5"/>
      <c r="IK92" s="5"/>
      <c r="IL92" s="5"/>
      <c r="IM92" s="5"/>
      <c r="IN92" s="5"/>
      <c r="IO92" s="5"/>
      <c r="IP92" s="5"/>
      <c r="IQ92" s="5"/>
      <c r="IR92" s="5"/>
      <c r="IS92" s="5"/>
      <c r="IT92" s="5"/>
      <c r="IU92" s="5"/>
      <c r="IV92" s="62"/>
      <c r="IW92" s="62"/>
      <c r="IX92" s="62"/>
      <c r="IY92" s="62"/>
      <c r="IZ92" s="62"/>
      <c r="JA92" s="62"/>
      <c r="JB92" s="62"/>
      <c r="JC92" s="62"/>
      <c r="JD92" s="62"/>
      <c r="JE92" s="62"/>
      <c r="JF92" s="62"/>
      <c r="JG92" s="62"/>
      <c r="JH92" s="62"/>
      <c r="JI92" s="62"/>
      <c r="JJ92" s="5"/>
      <c r="JK92" s="5"/>
      <c r="JL92" s="5"/>
      <c r="JM92" s="5"/>
      <c r="JN92" s="5"/>
      <c r="JO92" s="5"/>
      <c r="JP92" s="5"/>
      <c r="JQ92" s="5"/>
      <c r="JR92" s="5"/>
      <c r="JS92" s="5"/>
      <c r="JT92" s="5"/>
      <c r="JU92" s="5"/>
      <c r="JV92" s="5"/>
      <c r="JW92" s="5"/>
      <c r="JX92" s="62"/>
      <c r="JY92" s="62"/>
      <c r="JZ92" s="62"/>
      <c r="KA92" s="62"/>
      <c r="KB92" s="62"/>
      <c r="KC92" s="62"/>
      <c r="KD92" s="62"/>
      <c r="KE92" s="62"/>
      <c r="KF92" s="62"/>
      <c r="KG92" s="62"/>
      <c r="KH92" s="62"/>
      <c r="KI92" s="62"/>
      <c r="KJ92" s="62"/>
      <c r="KK92" s="62"/>
    </row>
    <row r="93" spans="1:297" x14ac:dyDescent="0.35">
      <c r="A93" s="131">
        <v>89</v>
      </c>
      <c r="B93" s="170">
        <f>'BVEM Scorecard'!B92</f>
        <v>0</v>
      </c>
      <c r="C93" s="170">
        <f>'BVEM Scorecard'!C92</f>
        <v>0</v>
      </c>
      <c r="D93" s="152">
        <v>91</v>
      </c>
      <c r="E93" s="72" t="str">
        <f>'BVEM Scorecard'!F92</f>
        <v>Wind</v>
      </c>
      <c r="F93" s="96">
        <f t="shared" ref="F93:F94" si="179">Q93</f>
        <v>1</v>
      </c>
      <c r="G93" s="96">
        <f t="shared" ref="G93:G94" si="180">P93/5</f>
        <v>1</v>
      </c>
      <c r="H93" s="96">
        <f t="shared" ref="H93:H94" si="181">IFERROR(SUM(AE93,AS93,BG93,BU93,CI93,CW93,DK93,DY93,EM93,FA93,FO93,GC93,GQ93,HE93,HS93,IG93,IU93,JI93,JW93,KK93),0)</f>
        <v>1.0000000000000002</v>
      </c>
      <c r="I93" s="96">
        <f t="shared" ref="I93:I94" si="182">IFERROR(SUM(AC93,AQ93,BE93,BS93,CG93,CU93,DI93,DW93,EK93,EY93,FM93,GA93,GO93,HC93,HQ93,IE93,IS93,JG93,JU93,KI93)/SUM(R93,AF93,AT93,BH93,BV93,CJ93,CX93,DL93,DZ93,EN93,FB93,FP93,GD93,GR93,HF93,HT93,IH93,IV93,JJ93,JX93)/5,0)</f>
        <v>1</v>
      </c>
      <c r="J93" s="62">
        <v>1</v>
      </c>
      <c r="K93" s="62">
        <v>1</v>
      </c>
      <c r="L93" s="62">
        <v>1</v>
      </c>
      <c r="M93" s="62">
        <v>1</v>
      </c>
      <c r="N93" s="62">
        <v>1</v>
      </c>
      <c r="O93" s="62">
        <v>1</v>
      </c>
      <c r="P93" s="62">
        <f t="shared" ref="P93:P134" si="183">SUM(K93:O93)</f>
        <v>5</v>
      </c>
      <c r="Q93" s="95">
        <f t="shared" ref="Q93:Q94" si="184">K$4*K93+L$4*L93+M$4*M93+N$4*N93+O$4*O93</f>
        <v>1</v>
      </c>
      <c r="R93" s="5">
        <v>1</v>
      </c>
      <c r="S93" s="5" t="str">
        <f>'Training Programs'!Y93</f>
        <v>Equipment
Operators</v>
      </c>
      <c r="T93" s="5">
        <v>24</v>
      </c>
      <c r="U93" s="5"/>
      <c r="V93" s="5">
        <v>1</v>
      </c>
      <c r="W93" s="5"/>
      <c r="X93" s="5">
        <v>1</v>
      </c>
      <c r="Y93" s="5"/>
      <c r="Z93" s="5">
        <v>1</v>
      </c>
      <c r="AA93" s="5">
        <v>1</v>
      </c>
      <c r="AB93" s="5">
        <v>1</v>
      </c>
      <c r="AC93" s="5">
        <f t="shared" ref="AC93:AC121" si="185">SUM(V93,X93,Z93:AB93)</f>
        <v>5</v>
      </c>
      <c r="AD93" s="5">
        <f t="shared" ref="AD93:AD94" si="186">IFERROR(T93/SUM($T93,$AH93,$AV93,$BJ93,$BX93,$CL93,$CZ93,$DN93,$EB93,$EP93,$FD93,$FR93,$GF93,$GT93,$HH93,$HV93,$IJ93,$IX93,$JL93,$JZ93),"")</f>
        <v>9.4488188976377951E-2</v>
      </c>
      <c r="AE93" s="5">
        <f t="shared" ref="AE93:AE94" si="187">IFERROR((V$4*V93+X$4*X93+Z$4*Z93+AA$4*AA93+AB$4*AB93)*AD93,"")</f>
        <v>9.4488188976377951E-2</v>
      </c>
      <c r="AF93" s="62">
        <v>1</v>
      </c>
      <c r="AG93" s="62" t="str">
        <f>'Training Programs'!AO93</f>
        <v>Crane Operators</v>
      </c>
      <c r="AH93" s="62">
        <v>15</v>
      </c>
      <c r="AI93" s="62"/>
      <c r="AJ93" s="62">
        <v>1</v>
      </c>
      <c r="AK93" s="62"/>
      <c r="AL93" s="62">
        <v>1</v>
      </c>
      <c r="AM93" s="62"/>
      <c r="AN93" s="62">
        <v>1</v>
      </c>
      <c r="AO93" s="62">
        <v>1</v>
      </c>
      <c r="AP93" s="62">
        <v>1</v>
      </c>
      <c r="AQ93" s="62">
        <f t="shared" ref="AQ93:AQ94" si="188">SUM(AJ93,AL93,AN93:AP93)</f>
        <v>5</v>
      </c>
      <c r="AR93" s="140">
        <f t="shared" ref="AR93:AR94" si="189">IFERROR(AH93/SUM($T93,$AH93,$AV93,$BJ93,$BX93,$CL93,$CZ93,$DN93,$EB93,$EP93,$FD93,$FR93,$GF93,$GT93,$HH93,$HV93,$IJ93,$IX93,$JL93,$JZ93),"")</f>
        <v>5.905511811023622E-2</v>
      </c>
      <c r="AS93" s="140">
        <f t="shared" ref="AS93:AS94" si="190">IFERROR((AJ$4*AJ93+AL$4*AL93+AN$4*AN93+AO$4*AO93+AP$4*AP93)*AR93,"")</f>
        <v>5.905511811023622E-2</v>
      </c>
      <c r="AT93" s="5">
        <v>1</v>
      </c>
      <c r="AU93" s="5" t="str">
        <f>'Training Programs'!BE93</f>
        <v>Turbine Installers</v>
      </c>
      <c r="AV93" s="5">
        <v>69</v>
      </c>
      <c r="AW93" s="5"/>
      <c r="AX93" s="5">
        <v>1</v>
      </c>
      <c r="AY93" s="5"/>
      <c r="AZ93" s="5">
        <v>1</v>
      </c>
      <c r="BA93" s="5"/>
      <c r="BB93" s="5">
        <v>1</v>
      </c>
      <c r="BC93" s="5">
        <v>1</v>
      </c>
      <c r="BD93" s="5">
        <v>1</v>
      </c>
      <c r="BE93" s="5">
        <f t="shared" ref="BE93:BE94" si="191">SUM(AX93,AZ93,BB93:BD93)</f>
        <v>5</v>
      </c>
      <c r="BF93" s="5">
        <f t="shared" ref="BF93:BF94" si="192">IFERROR(AV93/SUM($T93,$AH93,$AV93,$BJ93,$BX93,$CL93,$CZ93,$DN93,$EB93,$EP93,$FD93,$FR93,$GF93,$GT93,$HH93,$HV93,$IJ93,$IX93,$JL93,$JZ93),"")</f>
        <v>0.27165354330708663</v>
      </c>
      <c r="BG93" s="5">
        <f t="shared" ref="BG93:BG94" si="193">IFERROR((AX$4*AX93+AZ$4*AZ93+BB$4*BB93+BC$4*BC93+BD$4*BD93)*BF93,"")</f>
        <v>0.27165354330708663</v>
      </c>
      <c r="BH93" s="62">
        <v>1</v>
      </c>
      <c r="BI93" s="62" t="str">
        <f>'Training Programs'!BU93</f>
        <v>Turbine Laborer</v>
      </c>
      <c r="BJ93" s="62">
        <v>69</v>
      </c>
      <c r="BK93" s="62"/>
      <c r="BL93" s="62">
        <v>1</v>
      </c>
      <c r="BM93" s="62"/>
      <c r="BN93" s="62">
        <v>1</v>
      </c>
      <c r="BO93" s="62"/>
      <c r="BP93" s="62">
        <v>1</v>
      </c>
      <c r="BQ93" s="62">
        <v>1</v>
      </c>
      <c r="BR93" s="62">
        <v>1</v>
      </c>
      <c r="BS93" s="62">
        <f t="shared" ref="BS93:BS94" si="194">SUM(BL93,BN93,BP93:BR93)</f>
        <v>5</v>
      </c>
      <c r="BT93" s="62">
        <f t="shared" ref="BT93:BT94" si="195">IFERROR(BJ93/SUM($T93,$AH93,$AV93,$BJ93,$BX93,$CL93,$CZ93,$DN93,$EB93,$EP93,$FD93,$FR93,$GF93,$GT93,$HH93,$HV93,$IJ93,$IX93,$JL93,$JZ93),"")</f>
        <v>0.27165354330708663</v>
      </c>
      <c r="BU93" s="62">
        <f t="shared" ref="BU93:BU94" si="196">IFERROR((BL$4*BL93+BN$4*BN93+BP$4*BP93+BQ$4*BQ93+BR$4*BR93)*BT93,"")</f>
        <v>0.27165354330708663</v>
      </c>
      <c r="BV93" s="5">
        <v>1</v>
      </c>
      <c r="BW93" s="5" t="str">
        <f>'Training Programs'!CK93</f>
        <v>Construction Managers</v>
      </c>
      <c r="BX93" s="5">
        <v>21</v>
      </c>
      <c r="BY93" s="5"/>
      <c r="BZ93" s="5">
        <v>1</v>
      </c>
      <c r="CA93" s="5"/>
      <c r="CB93" s="5">
        <v>1</v>
      </c>
      <c r="CC93" s="5"/>
      <c r="CD93" s="5">
        <v>1</v>
      </c>
      <c r="CE93" s="5">
        <v>1</v>
      </c>
      <c r="CF93" s="5">
        <v>1</v>
      </c>
      <c r="CG93" s="5">
        <f t="shared" ref="CG93:CG94" si="197">SUM(BZ93,CB93,CD93:CF93)</f>
        <v>5</v>
      </c>
      <c r="CH93" s="5">
        <f t="shared" ref="CH93:CH94" si="198">IFERROR(BX93/SUM($T93,$AH93,$AV93,$BJ93,$BX93,$CL93,$CZ93,$DN93,$EB93,$EP93,$FD93,$FR93,$GF93,$GT93,$HH93,$HV93,$IJ93,$IX93,$JL93,$JZ93),"")</f>
        <v>8.2677165354330714E-2</v>
      </c>
      <c r="CI93" s="5">
        <f t="shared" ref="CI93:CI94" si="199">IFERROR((BZ$4*BZ93+CB$4*CB93+CD$4*CD93+CE$4*CE93+CF$4*CF93)*CH93,"")</f>
        <v>8.2677165354330714E-2</v>
      </c>
      <c r="CJ93" s="62">
        <v>1</v>
      </c>
      <c r="CK93" s="62" t="str">
        <f>'Training Programs'!DA93</f>
        <v>Electricians</v>
      </c>
      <c r="CL93" s="62">
        <v>12</v>
      </c>
      <c r="CM93" s="62"/>
      <c r="CN93" s="62">
        <v>1</v>
      </c>
      <c r="CO93" s="62"/>
      <c r="CP93" s="62">
        <v>1</v>
      </c>
      <c r="CQ93" s="62"/>
      <c r="CR93" s="62">
        <v>1</v>
      </c>
      <c r="CS93" s="62">
        <v>1</v>
      </c>
      <c r="CT93" s="62">
        <v>1</v>
      </c>
      <c r="CU93" s="62">
        <f t="shared" ref="CU93:CU94" si="200">SUM(CN93,CP93,CR93:CT93)</f>
        <v>5</v>
      </c>
      <c r="CV93" s="62">
        <f t="shared" ref="CV93:CV94" si="201">IFERROR(CL93/SUM($T93,$AH93,$AV93,$BJ93,$BX93,$CL93,$CZ93,$DN93,$EB93,$EP93,$FD93,$FR93,$GF93,$GT93,$HH93,$HV93,$IJ93,$IX93,$JL93,$JZ93),"")</f>
        <v>4.7244094488188976E-2</v>
      </c>
      <c r="CW93" s="62">
        <f t="shared" ref="CW93:CW94" si="202">IFERROR((CN$4*CN93+CP$4*CP93+CR$4*CR93+CS$4*CS93+CT$4*CT93)*CV93,"")</f>
        <v>4.7244094488188976E-2</v>
      </c>
      <c r="CX93" s="5">
        <v>1</v>
      </c>
      <c r="CY93" s="5" t="str">
        <f>'Training Programs'!DQ93</f>
        <v>Apprentice</v>
      </c>
      <c r="CZ93" s="5">
        <v>14</v>
      </c>
      <c r="DA93" s="5"/>
      <c r="DB93" s="5">
        <v>1</v>
      </c>
      <c r="DC93" s="5"/>
      <c r="DD93" s="5">
        <v>1</v>
      </c>
      <c r="DE93" s="5"/>
      <c r="DF93" s="5">
        <v>1</v>
      </c>
      <c r="DG93" s="5">
        <v>1</v>
      </c>
      <c r="DH93" s="5">
        <v>1</v>
      </c>
      <c r="DI93" s="5">
        <f t="shared" ref="DI93:DI94" si="203">SUM(DB93,DD93,DF93:DH93)</f>
        <v>5</v>
      </c>
      <c r="DJ93" s="5">
        <f t="shared" ref="DJ93:DJ94" si="204">IFERROR(CZ93/SUM($T93,$AH93,$AV93,$BJ93,$BX93,$CL93,$CZ93,$DN93,$EB93,$EP93,$FD93,$FR93,$GF93,$GT93,$HH93,$HV93,$IJ93,$IX93,$JL93,$JZ93),"")</f>
        <v>5.5118110236220472E-2</v>
      </c>
      <c r="DK93" s="5">
        <f t="shared" ref="DK93:DK94" si="205">IFERROR((DB$4*DB93+DD$4*DD93+DF$4*DF93+DG$4*DG93+DH$4*DH93)*DJ93,"")</f>
        <v>5.5118110236220472E-2</v>
      </c>
      <c r="DL93" s="62">
        <v>1</v>
      </c>
      <c r="DM93" s="62" t="str">
        <f>'Training Programs'!EG93</f>
        <v>Foundation Laborer</v>
      </c>
      <c r="DN93" s="62">
        <v>9</v>
      </c>
      <c r="DO93" s="62"/>
      <c r="DP93" s="62">
        <v>1</v>
      </c>
      <c r="DQ93" s="62"/>
      <c r="DR93" s="62">
        <v>1</v>
      </c>
      <c r="DS93" s="62"/>
      <c r="DT93" s="62">
        <v>1</v>
      </c>
      <c r="DU93" s="62">
        <v>1</v>
      </c>
      <c r="DV93" s="62">
        <v>1</v>
      </c>
      <c r="DW93" s="62">
        <f t="shared" ref="DW93:DW94" si="206">SUM(DP93,DR93,DT93:DV93)</f>
        <v>5</v>
      </c>
      <c r="DX93" s="62">
        <f t="shared" ref="DX93:DX94" si="207">IFERROR(DN93/SUM($T93,$AH93,$AV93,$BJ93,$BX93,$CL93,$CZ93,$DN93,$EB93,$EP93,$FD93,$FR93,$GF93,$GT93,$HH93,$HV93,$IJ93,$IX93,$JL93,$JZ93),"")</f>
        <v>3.5433070866141732E-2</v>
      </c>
      <c r="DY93" s="62">
        <f t="shared" ref="DY93:DY94" si="208">IFERROR((DP$4*DP93+DR$4*DR93+DT$4*DT93+DU$4*DU93+DV$4*DV93)*DX93,"")</f>
        <v>3.5433070866141732E-2</v>
      </c>
      <c r="DZ93" s="5">
        <v>1</v>
      </c>
      <c r="EA93" s="5" t="str">
        <f>'Training Programs'!EW93</f>
        <v>Carpenters</v>
      </c>
      <c r="EB93" s="5">
        <v>9</v>
      </c>
      <c r="EC93" s="5"/>
      <c r="ED93" s="5">
        <v>1</v>
      </c>
      <c r="EE93" s="5"/>
      <c r="EF93" s="5">
        <v>1</v>
      </c>
      <c r="EG93" s="5"/>
      <c r="EH93" s="5">
        <v>1</v>
      </c>
      <c r="EI93" s="5">
        <v>1</v>
      </c>
      <c r="EJ93" s="5">
        <v>1</v>
      </c>
      <c r="EK93" s="5">
        <f t="shared" ref="EK93" si="209">SUM(ED93,EF93,EH93:EJ93)</f>
        <v>5</v>
      </c>
      <c r="EL93" s="5">
        <f t="shared" ref="EL93" si="210">IFERROR(EB93/SUM($T93,$AH93,$AV93,$BJ93,$BX93,$CL93,$CZ93,$DN93,$EB93,$EP93,$FD93,$FR93,$GF93,$GT93,$HH93,$HV93,$IJ93,$IX93,$JL93,$JZ93),"")</f>
        <v>3.5433070866141732E-2</v>
      </c>
      <c r="EM93" s="5">
        <f>IFERROR((ED$4*ED93+EF$4*EF93+EH$4*EH93+EI$4*EI93+EJ$4*EJ93)*EL93,"")</f>
        <v>3.5433070866141732E-2</v>
      </c>
      <c r="EN93" s="62">
        <v>1</v>
      </c>
      <c r="EO93" s="62" t="str">
        <f>'Training Programs'!FM93</f>
        <v>Wind Technician</v>
      </c>
      <c r="EP93" s="62">
        <v>12</v>
      </c>
      <c r="EQ93" s="62"/>
      <c r="ER93" s="62">
        <v>1</v>
      </c>
      <c r="ES93" s="62"/>
      <c r="ET93" s="62">
        <v>1</v>
      </c>
      <c r="EU93" s="62"/>
      <c r="EV93" s="62">
        <v>1</v>
      </c>
      <c r="EW93" s="62">
        <v>1</v>
      </c>
      <c r="EX93" s="62">
        <v>1</v>
      </c>
      <c r="EY93" s="62">
        <f t="shared" ref="EY93:EY94" si="211">SUM(ER93,ET93,EV93:EX93)</f>
        <v>5</v>
      </c>
      <c r="EZ93" s="140">
        <f t="shared" ref="EZ93" si="212">IFERROR(EP93/SUM($T93,$AH93,$AV93,$BJ93,$BX93,$CL93,$CZ93,$DN93,$EB93,$EP93,$FD93,$FR93,$GF93,$GT93,$HH93,$HV93,$IJ93,$IX93,$JL93,$JZ93),"")</f>
        <v>4.7244094488188976E-2</v>
      </c>
      <c r="FA93" s="140">
        <f>IFERROR((ER$4*ER93+ET$4*ET93+EV$4*EV93+EW$4*EW93+EX$4*EX93)*EZ93,"")</f>
        <v>4.7244094488188976E-2</v>
      </c>
      <c r="FB93" s="5"/>
      <c r="FC93" s="5"/>
      <c r="FD93" s="5"/>
      <c r="FE93" s="5"/>
      <c r="FF93" s="5"/>
      <c r="FG93" s="5"/>
      <c r="FH93" s="5"/>
      <c r="FI93" s="5"/>
      <c r="FJ93" s="5"/>
      <c r="FK93" s="5"/>
      <c r="FL93" s="5"/>
      <c r="FM93" s="5"/>
      <c r="FN93" s="5"/>
      <c r="FO93" s="5"/>
      <c r="FP93" s="62"/>
      <c r="FQ93" s="62"/>
      <c r="FR93" s="62"/>
      <c r="FS93" s="62"/>
      <c r="FT93" s="62"/>
      <c r="FU93" s="62"/>
      <c r="FV93" s="62"/>
      <c r="FW93" s="62"/>
      <c r="FX93" s="62"/>
      <c r="FY93" s="62"/>
      <c r="FZ93" s="62"/>
      <c r="GA93" s="62"/>
      <c r="GB93" s="62"/>
      <c r="GC93" s="62"/>
      <c r="GD93" s="5"/>
      <c r="GE93" s="5"/>
      <c r="GF93" s="5"/>
      <c r="GG93" s="5"/>
      <c r="GH93" s="5"/>
      <c r="GI93" s="5"/>
      <c r="GJ93" s="5"/>
      <c r="GK93" s="5"/>
      <c r="GL93" s="5"/>
      <c r="GM93" s="5"/>
      <c r="GN93" s="5"/>
      <c r="GO93" s="5"/>
      <c r="GP93" s="5"/>
      <c r="GQ93" s="5"/>
      <c r="GR93" s="62"/>
      <c r="GS93" s="62"/>
      <c r="GT93" s="62"/>
      <c r="GU93" s="62"/>
      <c r="GV93" s="62"/>
      <c r="GW93" s="62"/>
      <c r="GX93" s="62"/>
      <c r="GY93" s="62"/>
      <c r="GZ93" s="62"/>
      <c r="HA93" s="62"/>
      <c r="HB93" s="62"/>
      <c r="HC93" s="62"/>
      <c r="HD93" s="62"/>
      <c r="HE93" s="62"/>
      <c r="HF93" s="5"/>
      <c r="HG93" s="5"/>
      <c r="HH93" s="5"/>
      <c r="HI93" s="5"/>
      <c r="HJ93" s="5"/>
      <c r="HK93" s="5"/>
      <c r="HL93" s="5"/>
      <c r="HM93" s="5"/>
      <c r="HN93" s="5"/>
      <c r="HO93" s="5"/>
      <c r="HP93" s="5"/>
      <c r="HQ93" s="5"/>
      <c r="HR93" s="5"/>
      <c r="HS93" s="5"/>
      <c r="HT93" s="62"/>
      <c r="HU93" s="62"/>
      <c r="HV93" s="62"/>
      <c r="HW93" s="62"/>
      <c r="HX93" s="62"/>
      <c r="HY93" s="62"/>
      <c r="HZ93" s="62"/>
      <c r="IA93" s="62"/>
      <c r="IB93" s="62"/>
      <c r="IC93" s="62"/>
      <c r="ID93" s="62"/>
      <c r="IE93" s="62"/>
      <c r="IF93" s="62"/>
      <c r="IG93" s="62"/>
      <c r="IH93" s="5"/>
      <c r="II93" s="5"/>
      <c r="IJ93" s="5"/>
      <c r="IK93" s="5"/>
      <c r="IL93" s="5"/>
      <c r="IM93" s="5"/>
      <c r="IN93" s="5"/>
      <c r="IO93" s="5"/>
      <c r="IP93" s="5"/>
      <c r="IQ93" s="5"/>
      <c r="IR93" s="5"/>
      <c r="IS93" s="5"/>
      <c r="IT93" s="5"/>
      <c r="IU93" s="5"/>
      <c r="IV93" s="62"/>
      <c r="IW93" s="62"/>
      <c r="IX93" s="62"/>
      <c r="IY93" s="62"/>
      <c r="IZ93" s="62"/>
      <c r="JA93" s="62"/>
      <c r="JB93" s="62"/>
      <c r="JC93" s="62"/>
      <c r="JD93" s="62"/>
      <c r="JE93" s="62"/>
      <c r="JF93" s="62"/>
      <c r="JG93" s="62"/>
      <c r="JH93" s="62"/>
      <c r="JI93" s="62"/>
      <c r="JJ93" s="5"/>
      <c r="JK93" s="5"/>
      <c r="JL93" s="5"/>
      <c r="JM93" s="5"/>
      <c r="JN93" s="5"/>
      <c r="JO93" s="5"/>
      <c r="JP93" s="5"/>
      <c r="JQ93" s="5"/>
      <c r="JR93" s="5"/>
      <c r="JS93" s="5"/>
      <c r="JT93" s="5"/>
      <c r="JU93" s="5"/>
      <c r="JV93" s="5"/>
      <c r="JW93" s="5"/>
      <c r="JX93" s="62"/>
      <c r="JY93" s="62"/>
      <c r="JZ93" s="62"/>
      <c r="KA93" s="62"/>
      <c r="KB93" s="62"/>
      <c r="KC93" s="62"/>
      <c r="KD93" s="62"/>
      <c r="KE93" s="62"/>
      <c r="KF93" s="62"/>
      <c r="KG93" s="62"/>
      <c r="KH93" s="62"/>
      <c r="KI93" s="62"/>
      <c r="KJ93" s="62"/>
      <c r="KK93" s="62"/>
    </row>
    <row r="94" spans="1:297" x14ac:dyDescent="0.35">
      <c r="A94" s="131">
        <v>90</v>
      </c>
      <c r="B94" s="170">
        <f>'BVEM Scorecard'!B93</f>
        <v>0</v>
      </c>
      <c r="C94" s="170">
        <f>'BVEM Scorecard'!C93</f>
        <v>0</v>
      </c>
      <c r="D94" s="152">
        <v>94</v>
      </c>
      <c r="E94" s="72" t="str">
        <f>'BVEM Scorecard'!F93</f>
        <v>Wind</v>
      </c>
      <c r="F94" s="96">
        <f t="shared" si="179"/>
        <v>1</v>
      </c>
      <c r="G94" s="96">
        <f t="shared" si="180"/>
        <v>1</v>
      </c>
      <c r="H94" s="96">
        <f t="shared" si="181"/>
        <v>1.0000000000000002</v>
      </c>
      <c r="I94" s="96">
        <f t="shared" si="182"/>
        <v>1</v>
      </c>
      <c r="J94" s="62">
        <v>1</v>
      </c>
      <c r="K94" s="62">
        <v>1</v>
      </c>
      <c r="L94" s="62">
        <v>1</v>
      </c>
      <c r="M94" s="62">
        <v>1</v>
      </c>
      <c r="N94" s="62">
        <v>1</v>
      </c>
      <c r="O94" s="62">
        <v>1</v>
      </c>
      <c r="P94" s="62">
        <f t="shared" si="183"/>
        <v>5</v>
      </c>
      <c r="Q94" s="95">
        <f t="shared" si="184"/>
        <v>1</v>
      </c>
      <c r="R94" s="5">
        <v>1</v>
      </c>
      <c r="S94" s="5" t="str">
        <f>'Training Programs'!Y94</f>
        <v>Equipment
Operators</v>
      </c>
      <c r="T94" s="5">
        <v>24</v>
      </c>
      <c r="U94" s="5"/>
      <c r="V94" s="5">
        <v>1</v>
      </c>
      <c r="W94" s="5"/>
      <c r="X94" s="5">
        <v>1</v>
      </c>
      <c r="Y94" s="5"/>
      <c r="Z94" s="5">
        <v>1</v>
      </c>
      <c r="AA94" s="5">
        <v>1</v>
      </c>
      <c r="AB94" s="5">
        <v>1</v>
      </c>
      <c r="AC94" s="5">
        <f t="shared" si="185"/>
        <v>5</v>
      </c>
      <c r="AD94" s="5">
        <f t="shared" si="186"/>
        <v>9.4488188976377951E-2</v>
      </c>
      <c r="AE94" s="5">
        <f t="shared" si="187"/>
        <v>9.4488188976377951E-2</v>
      </c>
      <c r="AF94" s="62">
        <v>1</v>
      </c>
      <c r="AG94" s="62" t="str">
        <f>'Training Programs'!AO94</f>
        <v>Crane Operators</v>
      </c>
      <c r="AH94" s="62">
        <v>15</v>
      </c>
      <c r="AI94" s="62"/>
      <c r="AJ94" s="62">
        <v>1</v>
      </c>
      <c r="AK94" s="62"/>
      <c r="AL94" s="62">
        <v>1</v>
      </c>
      <c r="AM94" s="62"/>
      <c r="AN94" s="62">
        <v>1</v>
      </c>
      <c r="AO94" s="62">
        <v>1</v>
      </c>
      <c r="AP94" s="62">
        <v>1</v>
      </c>
      <c r="AQ94" s="62">
        <f t="shared" si="188"/>
        <v>5</v>
      </c>
      <c r="AR94" s="62">
        <f t="shared" si="189"/>
        <v>5.905511811023622E-2</v>
      </c>
      <c r="AS94" s="62">
        <f t="shared" si="190"/>
        <v>5.905511811023622E-2</v>
      </c>
      <c r="AT94" s="5">
        <v>1</v>
      </c>
      <c r="AU94" s="5" t="str">
        <f>'Training Programs'!BE94</f>
        <v>Turbine Installers</v>
      </c>
      <c r="AV94" s="5">
        <v>69</v>
      </c>
      <c r="AW94" s="5"/>
      <c r="AX94" s="5">
        <v>1</v>
      </c>
      <c r="AY94" s="5"/>
      <c r="AZ94" s="5">
        <v>1</v>
      </c>
      <c r="BA94" s="5"/>
      <c r="BB94" s="5">
        <v>1</v>
      </c>
      <c r="BC94" s="5">
        <v>1</v>
      </c>
      <c r="BD94" s="5">
        <v>1</v>
      </c>
      <c r="BE94" s="5">
        <f t="shared" si="191"/>
        <v>5</v>
      </c>
      <c r="BF94" s="5">
        <f t="shared" si="192"/>
        <v>0.27165354330708663</v>
      </c>
      <c r="BG94" s="5">
        <f t="shared" si="193"/>
        <v>0.27165354330708663</v>
      </c>
      <c r="BH94" s="62">
        <v>1</v>
      </c>
      <c r="BI94" s="62" t="str">
        <f>'Training Programs'!BU94</f>
        <v>Turbine Laborer</v>
      </c>
      <c r="BJ94" s="62">
        <v>69</v>
      </c>
      <c r="BK94" s="62"/>
      <c r="BL94" s="62">
        <v>1</v>
      </c>
      <c r="BM94" s="62"/>
      <c r="BN94" s="62">
        <v>1</v>
      </c>
      <c r="BO94" s="62"/>
      <c r="BP94" s="62">
        <v>1</v>
      </c>
      <c r="BQ94" s="62">
        <v>1</v>
      </c>
      <c r="BR94" s="62">
        <v>1</v>
      </c>
      <c r="BS94" s="62">
        <f t="shared" si="194"/>
        <v>5</v>
      </c>
      <c r="BT94" s="62">
        <f t="shared" si="195"/>
        <v>0.27165354330708663</v>
      </c>
      <c r="BU94" s="62">
        <f t="shared" si="196"/>
        <v>0.27165354330708663</v>
      </c>
      <c r="BV94" s="5">
        <v>1</v>
      </c>
      <c r="BW94" s="5" t="str">
        <f>'Training Programs'!CK94</f>
        <v>Construction Managers</v>
      </c>
      <c r="BX94" s="5">
        <v>21</v>
      </c>
      <c r="BY94" s="5"/>
      <c r="BZ94" s="5">
        <v>1</v>
      </c>
      <c r="CA94" s="5"/>
      <c r="CB94" s="5">
        <v>1</v>
      </c>
      <c r="CC94" s="5"/>
      <c r="CD94" s="5">
        <v>1</v>
      </c>
      <c r="CE94" s="5">
        <v>1</v>
      </c>
      <c r="CF94" s="5">
        <v>1</v>
      </c>
      <c r="CG94" s="5">
        <f t="shared" si="197"/>
        <v>5</v>
      </c>
      <c r="CH94" s="5">
        <f t="shared" si="198"/>
        <v>8.2677165354330714E-2</v>
      </c>
      <c r="CI94" s="5">
        <f t="shared" si="199"/>
        <v>8.2677165354330714E-2</v>
      </c>
      <c r="CJ94" s="62">
        <v>1</v>
      </c>
      <c r="CK94" s="62" t="str">
        <f>'Training Programs'!DA94</f>
        <v>Electricians</v>
      </c>
      <c r="CL94" s="62">
        <v>12</v>
      </c>
      <c r="CM94" s="62"/>
      <c r="CN94" s="62">
        <v>1</v>
      </c>
      <c r="CO94" s="62"/>
      <c r="CP94" s="62">
        <v>1</v>
      </c>
      <c r="CQ94" s="62"/>
      <c r="CR94" s="62">
        <v>1</v>
      </c>
      <c r="CS94" s="62">
        <v>1</v>
      </c>
      <c r="CT94" s="62">
        <v>1</v>
      </c>
      <c r="CU94" s="62">
        <f t="shared" si="200"/>
        <v>5</v>
      </c>
      <c r="CV94" s="62">
        <f t="shared" si="201"/>
        <v>4.7244094488188976E-2</v>
      </c>
      <c r="CW94" s="62">
        <f t="shared" si="202"/>
        <v>4.7244094488188976E-2</v>
      </c>
      <c r="CX94" s="5">
        <v>1</v>
      </c>
      <c r="CY94" s="5" t="str">
        <f>'Training Programs'!DQ94</f>
        <v>Apprentice</v>
      </c>
      <c r="CZ94" s="5">
        <v>14</v>
      </c>
      <c r="DA94" s="5"/>
      <c r="DB94" s="5">
        <v>1</v>
      </c>
      <c r="DC94" s="5"/>
      <c r="DD94" s="5">
        <v>1</v>
      </c>
      <c r="DE94" s="5"/>
      <c r="DF94" s="5">
        <v>1</v>
      </c>
      <c r="DG94" s="5">
        <v>1</v>
      </c>
      <c r="DH94" s="5">
        <v>1</v>
      </c>
      <c r="DI94" s="5">
        <f t="shared" si="203"/>
        <v>5</v>
      </c>
      <c r="DJ94" s="5">
        <f t="shared" si="204"/>
        <v>5.5118110236220472E-2</v>
      </c>
      <c r="DK94" s="5">
        <f t="shared" si="205"/>
        <v>5.5118110236220472E-2</v>
      </c>
      <c r="DL94" s="62">
        <v>1</v>
      </c>
      <c r="DM94" s="62" t="str">
        <f>'Training Programs'!EG94</f>
        <v>Foundation Laborer</v>
      </c>
      <c r="DN94" s="62">
        <v>9</v>
      </c>
      <c r="DO94" s="62"/>
      <c r="DP94" s="62">
        <v>1</v>
      </c>
      <c r="DQ94" s="62"/>
      <c r="DR94" s="62">
        <v>1</v>
      </c>
      <c r="DS94" s="62"/>
      <c r="DT94" s="62">
        <v>1</v>
      </c>
      <c r="DU94" s="62">
        <v>1</v>
      </c>
      <c r="DV94" s="62">
        <v>1</v>
      </c>
      <c r="DW94" s="62">
        <f t="shared" si="206"/>
        <v>5</v>
      </c>
      <c r="DX94" s="62">
        <f t="shared" si="207"/>
        <v>3.5433070866141732E-2</v>
      </c>
      <c r="DY94" s="62">
        <f t="shared" si="208"/>
        <v>3.5433070866141732E-2</v>
      </c>
      <c r="DZ94" s="5">
        <v>1</v>
      </c>
      <c r="EA94" s="5" t="str">
        <f>'Training Programs'!EW94</f>
        <v>Carpenters</v>
      </c>
      <c r="EB94" s="5">
        <v>9</v>
      </c>
      <c r="EC94" s="5"/>
      <c r="ED94" s="5">
        <v>1</v>
      </c>
      <c r="EE94" s="5"/>
      <c r="EF94" s="5">
        <v>1</v>
      </c>
      <c r="EG94" s="5"/>
      <c r="EH94" s="5">
        <v>1</v>
      </c>
      <c r="EI94" s="5">
        <v>1</v>
      </c>
      <c r="EJ94" s="5">
        <v>1</v>
      </c>
      <c r="EK94" s="5">
        <f t="shared" ref="EK94" si="213">SUM(ED94,EF94,EH94:EJ94)</f>
        <v>5</v>
      </c>
      <c r="EL94" s="5">
        <f t="shared" ref="EL94" si="214">IFERROR(EB94/SUM($T94,$AH94,$AV94,$BJ94,$BX94,$CL94,$CZ94,$DN94,$EB94,$EP94,$FD94,$FR94,$GF94,$GT94,$HH94,$HV94,$IJ94,$IX94,$JL94,$JZ94),"")</f>
        <v>3.5433070866141732E-2</v>
      </c>
      <c r="EM94" s="5">
        <f>IFERROR((ED$4*ED94+EF$4*EF94+EH$4*EH94+EI$4*EI94+EJ$4*EJ94)*EL94,"")</f>
        <v>3.5433070866141732E-2</v>
      </c>
      <c r="EN94" s="62">
        <v>1</v>
      </c>
      <c r="EO94" s="62" t="str">
        <f>'Training Programs'!FM94</f>
        <v>Wind Technician</v>
      </c>
      <c r="EP94" s="62">
        <v>12</v>
      </c>
      <c r="EQ94" s="62"/>
      <c r="ER94" s="62">
        <v>1</v>
      </c>
      <c r="ES94" s="62"/>
      <c r="ET94" s="62">
        <v>1</v>
      </c>
      <c r="EU94" s="62"/>
      <c r="EV94" s="62">
        <v>1</v>
      </c>
      <c r="EW94" s="62">
        <v>1</v>
      </c>
      <c r="EX94" s="62">
        <v>1</v>
      </c>
      <c r="EY94" s="62">
        <f t="shared" si="211"/>
        <v>5</v>
      </c>
      <c r="EZ94" s="62">
        <f t="shared" ref="EZ94" si="215">IFERROR(EP94/SUM($T94,$AH94,$AV94,$BJ94,$BX94,$CL94,$CZ94,$DN94,$EB94,$EP94,$FD94,$FR94,$GF94,$GT94,$HH94,$HV94,$IJ94,$IX94,$JL94,$JZ94),"")</f>
        <v>4.7244094488188976E-2</v>
      </c>
      <c r="FA94" s="62">
        <f>IFERROR((ER$4*ER94+ET$4*ET94+EV$4*EV94+EW$4*EW94+EX$4*EX94)*EZ94,"")</f>
        <v>4.7244094488188976E-2</v>
      </c>
      <c r="FB94" s="5"/>
      <c r="FC94" s="5"/>
      <c r="FD94" s="5"/>
      <c r="FE94" s="5"/>
      <c r="FF94" s="5"/>
      <c r="FG94" s="5"/>
      <c r="FH94" s="5"/>
      <c r="FI94" s="5"/>
      <c r="FJ94" s="5"/>
      <c r="FK94" s="5"/>
      <c r="FL94" s="5"/>
      <c r="FM94" s="5"/>
      <c r="FN94" s="5"/>
      <c r="FO94" s="5"/>
      <c r="FP94" s="62"/>
      <c r="FQ94" s="62"/>
      <c r="FR94" s="62"/>
      <c r="FS94" s="62"/>
      <c r="FT94" s="62"/>
      <c r="FU94" s="62"/>
      <c r="FV94" s="62"/>
      <c r="FW94" s="62"/>
      <c r="FX94" s="62"/>
      <c r="FY94" s="62"/>
      <c r="FZ94" s="62"/>
      <c r="GA94" s="62"/>
      <c r="GB94" s="62"/>
      <c r="GC94" s="62"/>
      <c r="GD94" s="5"/>
      <c r="GE94" s="5"/>
      <c r="GF94" s="5"/>
      <c r="GG94" s="5"/>
      <c r="GH94" s="5"/>
      <c r="GI94" s="5"/>
      <c r="GJ94" s="5"/>
      <c r="GK94" s="5"/>
      <c r="GL94" s="5"/>
      <c r="GM94" s="5"/>
      <c r="GN94" s="5"/>
      <c r="GO94" s="5"/>
      <c r="GP94" s="5"/>
      <c r="GQ94" s="5"/>
      <c r="GR94" s="62"/>
      <c r="GS94" s="62"/>
      <c r="GT94" s="62"/>
      <c r="GU94" s="62"/>
      <c r="GV94" s="62"/>
      <c r="GW94" s="62"/>
      <c r="GX94" s="62"/>
      <c r="GY94" s="62"/>
      <c r="GZ94" s="62"/>
      <c r="HA94" s="62"/>
      <c r="HB94" s="62"/>
      <c r="HC94" s="62"/>
      <c r="HD94" s="62"/>
      <c r="HE94" s="62"/>
      <c r="HF94" s="5"/>
      <c r="HG94" s="5"/>
      <c r="HH94" s="5"/>
      <c r="HI94" s="5"/>
      <c r="HJ94" s="5"/>
      <c r="HK94" s="5"/>
      <c r="HL94" s="5"/>
      <c r="HM94" s="5"/>
      <c r="HN94" s="5"/>
      <c r="HO94" s="5"/>
      <c r="HP94" s="5"/>
      <c r="HQ94" s="5"/>
      <c r="HR94" s="5"/>
      <c r="HS94" s="5"/>
      <c r="HT94" s="62"/>
      <c r="HU94" s="62"/>
      <c r="HV94" s="62"/>
      <c r="HW94" s="62"/>
      <c r="HX94" s="62"/>
      <c r="HY94" s="62"/>
      <c r="HZ94" s="62"/>
      <c r="IA94" s="62"/>
      <c r="IB94" s="62"/>
      <c r="IC94" s="62"/>
      <c r="ID94" s="62"/>
      <c r="IE94" s="62"/>
      <c r="IF94" s="62"/>
      <c r="IG94" s="62"/>
      <c r="IH94" s="5"/>
      <c r="II94" s="5"/>
      <c r="IJ94" s="5"/>
      <c r="IK94" s="5"/>
      <c r="IL94" s="5"/>
      <c r="IM94" s="5"/>
      <c r="IN94" s="5"/>
      <c r="IO94" s="5"/>
      <c r="IP94" s="5"/>
      <c r="IQ94" s="5"/>
      <c r="IR94" s="5"/>
      <c r="IS94" s="5"/>
      <c r="IT94" s="5"/>
      <c r="IU94" s="5"/>
      <c r="IV94" s="62"/>
      <c r="IW94" s="62"/>
      <c r="IX94" s="62"/>
      <c r="IY94" s="62"/>
      <c r="IZ94" s="62"/>
      <c r="JA94" s="62"/>
      <c r="JB94" s="62"/>
      <c r="JC94" s="62"/>
      <c r="JD94" s="62"/>
      <c r="JE94" s="62"/>
      <c r="JF94" s="62"/>
      <c r="JG94" s="62"/>
      <c r="JH94" s="62"/>
      <c r="JI94" s="62"/>
      <c r="JJ94" s="5"/>
      <c r="JK94" s="5"/>
      <c r="JL94" s="5"/>
      <c r="JM94" s="5"/>
      <c r="JN94" s="5"/>
      <c r="JO94" s="5"/>
      <c r="JP94" s="5"/>
      <c r="JQ94" s="5"/>
      <c r="JR94" s="5"/>
      <c r="JS94" s="5"/>
      <c r="JT94" s="5"/>
      <c r="JU94" s="5"/>
      <c r="JV94" s="5"/>
      <c r="JW94" s="5"/>
      <c r="JX94" s="62"/>
      <c r="JY94" s="62"/>
      <c r="JZ94" s="62"/>
      <c r="KA94" s="62"/>
      <c r="KB94" s="62"/>
      <c r="KC94" s="62"/>
      <c r="KD94" s="62"/>
      <c r="KE94" s="62"/>
      <c r="KF94" s="62"/>
      <c r="KG94" s="62"/>
      <c r="KH94" s="62"/>
      <c r="KI94" s="62"/>
      <c r="KJ94" s="62"/>
      <c r="KK94" s="62"/>
    </row>
    <row r="95" spans="1:297" x14ac:dyDescent="0.35">
      <c r="A95" s="131">
        <v>91</v>
      </c>
      <c r="B95" s="170">
        <f>'BVEM Scorecard'!B94</f>
        <v>0</v>
      </c>
      <c r="C95" s="170">
        <f>'BVEM Scorecard'!C94</f>
        <v>0</v>
      </c>
      <c r="D95" s="152">
        <v>36</v>
      </c>
      <c r="E95" s="72" t="str">
        <f>'BVEM Scorecard'!F94</f>
        <v>Wind</v>
      </c>
      <c r="F95" s="96"/>
      <c r="G95" s="96"/>
      <c r="H95" s="96"/>
      <c r="I95" s="96"/>
      <c r="J95" s="62"/>
      <c r="K95" s="62"/>
      <c r="L95" s="62"/>
      <c r="M95" s="62"/>
      <c r="N95" s="62"/>
      <c r="O95" s="62"/>
      <c r="P95" s="62"/>
      <c r="Q95" s="95"/>
      <c r="R95" s="5"/>
      <c r="S95" s="5"/>
      <c r="T95" s="5"/>
      <c r="U95" s="5"/>
      <c r="V95" s="5"/>
      <c r="W95" s="5"/>
      <c r="X95" s="5"/>
      <c r="Y95" s="5"/>
      <c r="Z95" s="5"/>
      <c r="AA95" s="5"/>
      <c r="AB95" s="5"/>
      <c r="AC95" s="5"/>
      <c r="AD95" s="5"/>
      <c r="AE95" s="5"/>
      <c r="AF95" s="62"/>
      <c r="AG95" s="62"/>
      <c r="AH95" s="62"/>
      <c r="AI95" s="62"/>
      <c r="AJ95" s="62"/>
      <c r="AK95" s="62"/>
      <c r="AL95" s="62"/>
      <c r="AM95" s="62"/>
      <c r="AN95" s="62"/>
      <c r="AO95" s="62"/>
      <c r="AP95" s="62"/>
      <c r="AQ95" s="62"/>
      <c r="AR95" s="140"/>
      <c r="AS95" s="140"/>
      <c r="AT95" s="5"/>
      <c r="AU95" s="5"/>
      <c r="AV95" s="5"/>
      <c r="AW95" s="5"/>
      <c r="AX95" s="5"/>
      <c r="AY95" s="5"/>
      <c r="AZ95" s="5"/>
      <c r="BA95" s="5"/>
      <c r="BB95" s="5"/>
      <c r="BC95" s="5"/>
      <c r="BD95" s="5"/>
      <c r="BE95" s="5"/>
      <c r="BF95" s="5"/>
      <c r="BG95" s="5"/>
      <c r="BH95" s="62"/>
      <c r="BI95" s="62"/>
      <c r="BJ95" s="62"/>
      <c r="BK95" s="62"/>
      <c r="BL95" s="62"/>
      <c r="BM95" s="62"/>
      <c r="BN95" s="62"/>
      <c r="BO95" s="62"/>
      <c r="BP95" s="62"/>
      <c r="BQ95" s="62"/>
      <c r="BR95" s="62"/>
      <c r="BS95" s="62"/>
      <c r="BT95" s="62"/>
      <c r="BU95" s="62"/>
      <c r="BV95" s="5"/>
      <c r="BW95" s="5"/>
      <c r="BX95" s="5"/>
      <c r="BY95" s="5"/>
      <c r="BZ95" s="5"/>
      <c r="CA95" s="5"/>
      <c r="CB95" s="5"/>
      <c r="CC95" s="5"/>
      <c r="CD95" s="5"/>
      <c r="CE95" s="5"/>
      <c r="CF95" s="5"/>
      <c r="CG95" s="5"/>
      <c r="CH95" s="5"/>
      <c r="CI95" s="5"/>
      <c r="CJ95" s="62"/>
      <c r="CK95" s="62"/>
      <c r="CL95" s="62"/>
      <c r="CM95" s="62"/>
      <c r="CN95" s="62"/>
      <c r="CO95" s="62"/>
      <c r="CP95" s="62"/>
      <c r="CQ95" s="62"/>
      <c r="CR95" s="62"/>
      <c r="CS95" s="62"/>
      <c r="CT95" s="62"/>
      <c r="CU95" s="62"/>
      <c r="CV95" s="62"/>
      <c r="CW95" s="62"/>
      <c r="CX95" s="5"/>
      <c r="CY95" s="5"/>
      <c r="CZ95" s="5"/>
      <c r="DA95" s="5"/>
      <c r="DB95" s="5"/>
      <c r="DC95" s="5"/>
      <c r="DD95" s="5"/>
      <c r="DE95" s="5"/>
      <c r="DF95" s="5"/>
      <c r="DG95" s="5"/>
      <c r="DH95" s="5"/>
      <c r="DI95" s="5"/>
      <c r="DJ95" s="5"/>
      <c r="DK95" s="5"/>
      <c r="DL95" s="62"/>
      <c r="DM95" s="62"/>
      <c r="DN95" s="62"/>
      <c r="DO95" s="62"/>
      <c r="DP95" s="62"/>
      <c r="DQ95" s="62"/>
      <c r="DR95" s="62"/>
      <c r="DS95" s="62"/>
      <c r="DT95" s="62"/>
      <c r="DU95" s="62"/>
      <c r="DV95" s="62"/>
      <c r="DW95" s="62"/>
      <c r="DX95" s="62"/>
      <c r="DY95" s="62"/>
      <c r="DZ95" s="5"/>
      <c r="EA95" s="5"/>
      <c r="EB95" s="5"/>
      <c r="EC95" s="5"/>
      <c r="ED95" s="5"/>
      <c r="EE95" s="5"/>
      <c r="EF95" s="5"/>
      <c r="EG95" s="5"/>
      <c r="EH95" s="5"/>
      <c r="EI95" s="5"/>
      <c r="EJ95" s="5"/>
      <c r="EK95" s="5"/>
      <c r="EL95" s="5"/>
      <c r="EM95" s="5"/>
      <c r="EN95" s="62"/>
      <c r="EO95" s="62"/>
      <c r="EP95" s="62"/>
      <c r="EQ95" s="62"/>
      <c r="ER95" s="62"/>
      <c r="ES95" s="62"/>
      <c r="ET95" s="62"/>
      <c r="EU95" s="62"/>
      <c r="EV95" s="62"/>
      <c r="EW95" s="62"/>
      <c r="EX95" s="62"/>
      <c r="EY95" s="62"/>
      <c r="EZ95" s="140"/>
      <c r="FA95" s="140"/>
      <c r="FB95" s="5"/>
      <c r="FC95" s="5"/>
      <c r="FD95" s="5"/>
      <c r="FE95" s="5"/>
      <c r="FF95" s="5"/>
      <c r="FG95" s="5"/>
      <c r="FH95" s="5"/>
      <c r="FI95" s="5"/>
      <c r="FJ95" s="5"/>
      <c r="FK95" s="5"/>
      <c r="FL95" s="5"/>
      <c r="FM95" s="5"/>
      <c r="FN95" s="5"/>
      <c r="FO95" s="5"/>
      <c r="FP95" s="62"/>
      <c r="FQ95" s="62"/>
      <c r="FR95" s="62"/>
      <c r="FS95" s="62"/>
      <c r="FT95" s="62"/>
      <c r="FU95" s="62"/>
      <c r="FV95" s="62"/>
      <c r="FW95" s="62"/>
      <c r="FX95" s="62"/>
      <c r="FY95" s="62"/>
      <c r="FZ95" s="62"/>
      <c r="GA95" s="62"/>
      <c r="GB95" s="62"/>
      <c r="GC95" s="62"/>
      <c r="GD95" s="5"/>
      <c r="GE95" s="5"/>
      <c r="GF95" s="5"/>
      <c r="GG95" s="5"/>
      <c r="GH95" s="5"/>
      <c r="GI95" s="5"/>
      <c r="GJ95" s="5"/>
      <c r="GK95" s="5"/>
      <c r="GL95" s="5"/>
      <c r="GM95" s="5"/>
      <c r="GN95" s="5"/>
      <c r="GO95" s="5"/>
      <c r="GP95" s="5"/>
      <c r="GQ95" s="5"/>
      <c r="GR95" s="62"/>
      <c r="GS95" s="62"/>
      <c r="GT95" s="62"/>
      <c r="GU95" s="62"/>
      <c r="GV95" s="62"/>
      <c r="GW95" s="62"/>
      <c r="GX95" s="62"/>
      <c r="GY95" s="62"/>
      <c r="GZ95" s="62"/>
      <c r="HA95" s="62"/>
      <c r="HB95" s="62"/>
      <c r="HC95" s="62"/>
      <c r="HD95" s="62"/>
      <c r="HE95" s="62"/>
      <c r="HF95" s="5"/>
      <c r="HG95" s="5"/>
      <c r="HH95" s="5"/>
      <c r="HI95" s="5"/>
      <c r="HJ95" s="5"/>
      <c r="HK95" s="5"/>
      <c r="HL95" s="5"/>
      <c r="HM95" s="5"/>
      <c r="HN95" s="5"/>
      <c r="HO95" s="5"/>
      <c r="HP95" s="5"/>
      <c r="HQ95" s="5"/>
      <c r="HR95" s="5"/>
      <c r="HS95" s="5"/>
      <c r="HT95" s="62"/>
      <c r="HU95" s="62"/>
      <c r="HV95" s="62"/>
      <c r="HW95" s="62"/>
      <c r="HX95" s="62"/>
      <c r="HY95" s="62"/>
      <c r="HZ95" s="62"/>
      <c r="IA95" s="62"/>
      <c r="IB95" s="62"/>
      <c r="IC95" s="62"/>
      <c r="ID95" s="62"/>
      <c r="IE95" s="62"/>
      <c r="IF95" s="62"/>
      <c r="IG95" s="62"/>
      <c r="IH95" s="5"/>
      <c r="II95" s="5"/>
      <c r="IJ95" s="5"/>
      <c r="IK95" s="5"/>
      <c r="IL95" s="5"/>
      <c r="IM95" s="5"/>
      <c r="IN95" s="5"/>
      <c r="IO95" s="5"/>
      <c r="IP95" s="5"/>
      <c r="IQ95" s="5"/>
      <c r="IR95" s="5"/>
      <c r="IS95" s="5"/>
      <c r="IT95" s="5"/>
      <c r="IU95" s="5"/>
      <c r="IV95" s="62"/>
      <c r="IW95" s="62"/>
      <c r="IX95" s="62"/>
      <c r="IY95" s="62"/>
      <c r="IZ95" s="62"/>
      <c r="JA95" s="62"/>
      <c r="JB95" s="62"/>
      <c r="JC95" s="62"/>
      <c r="JD95" s="62"/>
      <c r="JE95" s="62"/>
      <c r="JF95" s="62"/>
      <c r="JG95" s="62"/>
      <c r="JH95" s="62"/>
      <c r="JI95" s="62"/>
      <c r="JJ95" s="5"/>
      <c r="JK95" s="5"/>
      <c r="JL95" s="5"/>
      <c r="JM95" s="5"/>
      <c r="JN95" s="5"/>
      <c r="JO95" s="5"/>
      <c r="JP95" s="5"/>
      <c r="JQ95" s="5"/>
      <c r="JR95" s="5"/>
      <c r="JS95" s="5"/>
      <c r="JT95" s="5"/>
      <c r="JU95" s="5"/>
      <c r="JV95" s="5"/>
      <c r="JW95" s="5"/>
      <c r="JX95" s="62"/>
      <c r="JY95" s="62"/>
      <c r="JZ95" s="62"/>
      <c r="KA95" s="62"/>
      <c r="KB95" s="62"/>
      <c r="KC95" s="62"/>
      <c r="KD95" s="62"/>
      <c r="KE95" s="62"/>
      <c r="KF95" s="62"/>
      <c r="KG95" s="62"/>
      <c r="KH95" s="62"/>
      <c r="KI95" s="62"/>
      <c r="KJ95" s="62"/>
      <c r="KK95" s="62"/>
    </row>
    <row r="96" spans="1:297" x14ac:dyDescent="0.35">
      <c r="A96" s="131">
        <v>92</v>
      </c>
      <c r="B96" s="170">
        <f>'BVEM Scorecard'!B95</f>
        <v>0</v>
      </c>
      <c r="C96" s="170">
        <f>'BVEM Scorecard'!C95</f>
        <v>0</v>
      </c>
      <c r="D96" s="152">
        <v>289</v>
      </c>
      <c r="E96" s="72" t="str">
        <f>'BVEM Scorecard'!F95</f>
        <v>Wind</v>
      </c>
      <c r="F96" s="96"/>
      <c r="G96" s="96"/>
      <c r="H96" s="96"/>
      <c r="I96" s="96"/>
      <c r="J96" s="62"/>
      <c r="K96" s="62"/>
      <c r="L96" s="62"/>
      <c r="M96" s="62"/>
      <c r="N96" s="62"/>
      <c r="O96" s="62"/>
      <c r="P96" s="62"/>
      <c r="Q96" s="95"/>
      <c r="R96" s="5"/>
      <c r="S96" s="5"/>
      <c r="T96" s="5"/>
      <c r="U96" s="5"/>
      <c r="V96" s="5"/>
      <c r="W96" s="5"/>
      <c r="X96" s="5"/>
      <c r="Y96" s="5"/>
      <c r="Z96" s="5"/>
      <c r="AA96" s="5"/>
      <c r="AB96" s="5"/>
      <c r="AC96" s="5"/>
      <c r="AD96" s="5"/>
      <c r="AE96" s="5"/>
      <c r="AF96" s="62"/>
      <c r="AG96" s="62"/>
      <c r="AH96" s="62"/>
      <c r="AI96" s="62"/>
      <c r="AJ96" s="62"/>
      <c r="AK96" s="62"/>
      <c r="AL96" s="62"/>
      <c r="AM96" s="62"/>
      <c r="AN96" s="62"/>
      <c r="AO96" s="62"/>
      <c r="AP96" s="62"/>
      <c r="AQ96" s="62"/>
      <c r="AR96" s="62"/>
      <c r="AS96" s="62"/>
      <c r="AT96" s="5"/>
      <c r="AU96" s="5"/>
      <c r="AV96" s="5"/>
      <c r="AW96" s="5"/>
      <c r="AX96" s="5"/>
      <c r="AY96" s="5"/>
      <c r="AZ96" s="5"/>
      <c r="BA96" s="5"/>
      <c r="BB96" s="5"/>
      <c r="BC96" s="5"/>
      <c r="BD96" s="5"/>
      <c r="BE96" s="5"/>
      <c r="BF96" s="5"/>
      <c r="BG96" s="5"/>
      <c r="BH96" s="62"/>
      <c r="BI96" s="62"/>
      <c r="BJ96" s="62"/>
      <c r="BK96" s="62"/>
      <c r="BL96" s="62"/>
      <c r="BM96" s="62"/>
      <c r="BN96" s="62"/>
      <c r="BO96" s="62"/>
      <c r="BP96" s="62"/>
      <c r="BQ96" s="62"/>
      <c r="BR96" s="62"/>
      <c r="BS96" s="62"/>
      <c r="BT96" s="62"/>
      <c r="BU96" s="62"/>
      <c r="BV96" s="5"/>
      <c r="BW96" s="5"/>
      <c r="BX96" s="5"/>
      <c r="BY96" s="5"/>
      <c r="BZ96" s="5"/>
      <c r="CA96" s="5"/>
      <c r="CB96" s="5"/>
      <c r="CC96" s="5"/>
      <c r="CD96" s="5"/>
      <c r="CE96" s="5"/>
      <c r="CF96" s="5"/>
      <c r="CG96" s="5"/>
      <c r="CH96" s="5"/>
      <c r="CI96" s="5"/>
      <c r="CJ96" s="62"/>
      <c r="CK96" s="62"/>
      <c r="CL96" s="62"/>
      <c r="CM96" s="62"/>
      <c r="CN96" s="62"/>
      <c r="CO96" s="62"/>
      <c r="CP96" s="62"/>
      <c r="CQ96" s="62"/>
      <c r="CR96" s="62"/>
      <c r="CS96" s="62"/>
      <c r="CT96" s="62"/>
      <c r="CU96" s="62"/>
      <c r="CV96" s="62"/>
      <c r="CW96" s="62"/>
      <c r="CX96" s="5"/>
      <c r="CY96" s="5"/>
      <c r="CZ96" s="5"/>
      <c r="DA96" s="5"/>
      <c r="DB96" s="5"/>
      <c r="DC96" s="5"/>
      <c r="DD96" s="5"/>
      <c r="DE96" s="5"/>
      <c r="DF96" s="5"/>
      <c r="DG96" s="5"/>
      <c r="DH96" s="5"/>
      <c r="DI96" s="5"/>
      <c r="DJ96" s="5"/>
      <c r="DK96" s="5"/>
      <c r="DL96" s="62"/>
      <c r="DM96" s="62"/>
      <c r="DN96" s="62"/>
      <c r="DO96" s="62"/>
      <c r="DP96" s="62"/>
      <c r="DQ96" s="62"/>
      <c r="DR96" s="62"/>
      <c r="DS96" s="62"/>
      <c r="DT96" s="62"/>
      <c r="DU96" s="62"/>
      <c r="DV96" s="62"/>
      <c r="DW96" s="62"/>
      <c r="DX96" s="62"/>
      <c r="DY96" s="62"/>
      <c r="DZ96" s="5"/>
      <c r="EA96" s="5"/>
      <c r="EB96" s="5"/>
      <c r="EC96" s="5"/>
      <c r="ED96" s="5"/>
      <c r="EE96" s="5"/>
      <c r="EF96" s="5"/>
      <c r="EG96" s="5"/>
      <c r="EH96" s="5"/>
      <c r="EI96" s="5"/>
      <c r="EJ96" s="5"/>
      <c r="EK96" s="5"/>
      <c r="EL96" s="5"/>
      <c r="EM96" s="5"/>
      <c r="EN96" s="62"/>
      <c r="EO96" s="62"/>
      <c r="EP96" s="62"/>
      <c r="EQ96" s="62"/>
      <c r="ER96" s="62"/>
      <c r="ES96" s="62"/>
      <c r="ET96" s="62"/>
      <c r="EU96" s="62"/>
      <c r="EV96" s="62"/>
      <c r="EW96" s="62"/>
      <c r="EX96" s="62"/>
      <c r="EY96" s="62"/>
      <c r="EZ96" s="62"/>
      <c r="FA96" s="62"/>
      <c r="FB96" s="5"/>
      <c r="FC96" s="5"/>
      <c r="FD96" s="5"/>
      <c r="FE96" s="5"/>
      <c r="FF96" s="5"/>
      <c r="FG96" s="5"/>
      <c r="FH96" s="5"/>
      <c r="FI96" s="5"/>
      <c r="FJ96" s="5"/>
      <c r="FK96" s="5"/>
      <c r="FL96" s="5"/>
      <c r="FM96" s="5"/>
      <c r="FN96" s="5"/>
      <c r="FO96" s="5"/>
      <c r="FP96" s="62"/>
      <c r="FQ96" s="62"/>
      <c r="FR96" s="62"/>
      <c r="FS96" s="62"/>
      <c r="FT96" s="62"/>
      <c r="FU96" s="62"/>
      <c r="FV96" s="62"/>
      <c r="FW96" s="62"/>
      <c r="FX96" s="62"/>
      <c r="FY96" s="62"/>
      <c r="FZ96" s="62"/>
      <c r="GA96" s="62"/>
      <c r="GB96" s="62"/>
      <c r="GC96" s="62"/>
      <c r="GD96" s="5"/>
      <c r="GE96" s="5"/>
      <c r="GF96" s="5"/>
      <c r="GG96" s="5"/>
      <c r="GH96" s="5"/>
      <c r="GI96" s="5"/>
      <c r="GJ96" s="5"/>
      <c r="GK96" s="5"/>
      <c r="GL96" s="5"/>
      <c r="GM96" s="5"/>
      <c r="GN96" s="5"/>
      <c r="GO96" s="5"/>
      <c r="GP96" s="5"/>
      <c r="GQ96" s="5"/>
      <c r="GR96" s="62"/>
      <c r="GS96" s="62"/>
      <c r="GT96" s="62"/>
      <c r="GU96" s="62"/>
      <c r="GV96" s="62"/>
      <c r="GW96" s="62"/>
      <c r="GX96" s="62"/>
      <c r="GY96" s="62"/>
      <c r="GZ96" s="62"/>
      <c r="HA96" s="62"/>
      <c r="HB96" s="62"/>
      <c r="HC96" s="62"/>
      <c r="HD96" s="62"/>
      <c r="HE96" s="62"/>
      <c r="HF96" s="5"/>
      <c r="HG96" s="5"/>
      <c r="HH96" s="5"/>
      <c r="HI96" s="5"/>
      <c r="HJ96" s="5"/>
      <c r="HK96" s="5"/>
      <c r="HL96" s="5"/>
      <c r="HM96" s="5"/>
      <c r="HN96" s="5"/>
      <c r="HO96" s="5"/>
      <c r="HP96" s="5"/>
      <c r="HQ96" s="5"/>
      <c r="HR96" s="5"/>
      <c r="HS96" s="5"/>
      <c r="HT96" s="62"/>
      <c r="HU96" s="62"/>
      <c r="HV96" s="62"/>
      <c r="HW96" s="62"/>
      <c r="HX96" s="62"/>
      <c r="HY96" s="62"/>
      <c r="HZ96" s="62"/>
      <c r="IA96" s="62"/>
      <c r="IB96" s="62"/>
      <c r="IC96" s="62"/>
      <c r="ID96" s="62"/>
      <c r="IE96" s="62"/>
      <c r="IF96" s="62"/>
      <c r="IG96" s="62"/>
      <c r="IH96" s="5"/>
      <c r="II96" s="5"/>
      <c r="IJ96" s="5"/>
      <c r="IK96" s="5"/>
      <c r="IL96" s="5"/>
      <c r="IM96" s="5"/>
      <c r="IN96" s="5"/>
      <c r="IO96" s="5"/>
      <c r="IP96" s="5"/>
      <c r="IQ96" s="5"/>
      <c r="IR96" s="5"/>
      <c r="IS96" s="5"/>
      <c r="IT96" s="5"/>
      <c r="IU96" s="5"/>
      <c r="IV96" s="62"/>
      <c r="IW96" s="62"/>
      <c r="IX96" s="62"/>
      <c r="IY96" s="62"/>
      <c r="IZ96" s="62"/>
      <c r="JA96" s="62"/>
      <c r="JB96" s="62"/>
      <c r="JC96" s="62"/>
      <c r="JD96" s="62"/>
      <c r="JE96" s="62"/>
      <c r="JF96" s="62"/>
      <c r="JG96" s="62"/>
      <c r="JH96" s="62"/>
      <c r="JI96" s="62"/>
      <c r="JJ96" s="5"/>
      <c r="JK96" s="5"/>
      <c r="JL96" s="5"/>
      <c r="JM96" s="5"/>
      <c r="JN96" s="5"/>
      <c r="JO96" s="5"/>
      <c r="JP96" s="5"/>
      <c r="JQ96" s="5"/>
      <c r="JR96" s="5"/>
      <c r="JS96" s="5"/>
      <c r="JT96" s="5"/>
      <c r="JU96" s="5"/>
      <c r="JV96" s="5"/>
      <c r="JW96" s="5"/>
      <c r="JX96" s="62"/>
      <c r="JY96" s="62"/>
      <c r="JZ96" s="62"/>
      <c r="KA96" s="62"/>
      <c r="KB96" s="62"/>
      <c r="KC96" s="62"/>
      <c r="KD96" s="62"/>
      <c r="KE96" s="62"/>
      <c r="KF96" s="62"/>
      <c r="KG96" s="62"/>
      <c r="KH96" s="62"/>
      <c r="KI96" s="62"/>
      <c r="KJ96" s="62"/>
      <c r="KK96" s="62"/>
    </row>
    <row r="97" spans="1:297" x14ac:dyDescent="0.35">
      <c r="A97" s="131">
        <v>93</v>
      </c>
      <c r="B97" s="170">
        <f>'BVEM Scorecard'!B96</f>
        <v>0</v>
      </c>
      <c r="C97" s="170">
        <f>'BVEM Scorecard'!C96</f>
        <v>0</v>
      </c>
      <c r="D97" s="152">
        <v>214</v>
      </c>
      <c r="E97" s="72" t="str">
        <f>'BVEM Scorecard'!F96</f>
        <v>Wind</v>
      </c>
      <c r="F97" s="96"/>
      <c r="G97" s="96"/>
      <c r="H97" s="96"/>
      <c r="I97" s="96"/>
      <c r="J97" s="62"/>
      <c r="K97" s="62"/>
      <c r="L97" s="62"/>
      <c r="M97" s="62"/>
      <c r="N97" s="62"/>
      <c r="O97" s="62"/>
      <c r="P97" s="62"/>
      <c r="Q97" s="95"/>
      <c r="R97" s="5"/>
      <c r="S97" s="5"/>
      <c r="T97" s="5"/>
      <c r="U97" s="5"/>
      <c r="V97" s="5"/>
      <c r="W97" s="5"/>
      <c r="X97" s="5"/>
      <c r="Y97" s="5"/>
      <c r="Z97" s="5"/>
      <c r="AA97" s="5"/>
      <c r="AB97" s="5"/>
      <c r="AC97" s="5"/>
      <c r="AD97" s="5"/>
      <c r="AE97" s="5"/>
      <c r="AF97" s="62"/>
      <c r="AG97" s="62"/>
      <c r="AH97" s="62"/>
      <c r="AI97" s="62"/>
      <c r="AJ97" s="62"/>
      <c r="AK97" s="62"/>
      <c r="AL97" s="62"/>
      <c r="AM97" s="62"/>
      <c r="AN97" s="62"/>
      <c r="AO97" s="62"/>
      <c r="AP97" s="62"/>
      <c r="AQ97" s="62"/>
      <c r="AR97" s="140"/>
      <c r="AS97" s="140"/>
      <c r="AT97" s="5"/>
      <c r="AU97" s="5"/>
      <c r="AV97" s="5"/>
      <c r="AW97" s="5"/>
      <c r="AX97" s="5"/>
      <c r="AY97" s="5"/>
      <c r="AZ97" s="5"/>
      <c r="BA97" s="5"/>
      <c r="BB97" s="5"/>
      <c r="BC97" s="5"/>
      <c r="BD97" s="5"/>
      <c r="BE97" s="5"/>
      <c r="BF97" s="5"/>
      <c r="BG97" s="5"/>
      <c r="BH97" s="62"/>
      <c r="BI97" s="62"/>
      <c r="BJ97" s="62"/>
      <c r="BK97" s="62"/>
      <c r="BL97" s="62"/>
      <c r="BM97" s="62"/>
      <c r="BN97" s="62"/>
      <c r="BO97" s="62"/>
      <c r="BP97" s="62"/>
      <c r="BQ97" s="62"/>
      <c r="BR97" s="62"/>
      <c r="BS97" s="62"/>
      <c r="BT97" s="62"/>
      <c r="BU97" s="62"/>
      <c r="BV97" s="5"/>
      <c r="BW97" s="5"/>
      <c r="BX97" s="5"/>
      <c r="BY97" s="5"/>
      <c r="BZ97" s="5"/>
      <c r="CA97" s="5"/>
      <c r="CB97" s="5"/>
      <c r="CC97" s="5"/>
      <c r="CD97" s="5"/>
      <c r="CE97" s="5"/>
      <c r="CF97" s="5"/>
      <c r="CG97" s="5"/>
      <c r="CH97" s="5"/>
      <c r="CI97" s="5"/>
      <c r="CJ97" s="62"/>
      <c r="CK97" s="62"/>
      <c r="CL97" s="62"/>
      <c r="CM97" s="62"/>
      <c r="CN97" s="62"/>
      <c r="CO97" s="62"/>
      <c r="CP97" s="62"/>
      <c r="CQ97" s="62"/>
      <c r="CR97" s="62"/>
      <c r="CS97" s="62"/>
      <c r="CT97" s="62"/>
      <c r="CU97" s="62"/>
      <c r="CV97" s="62"/>
      <c r="CW97" s="62"/>
      <c r="CX97" s="5"/>
      <c r="CY97" s="5"/>
      <c r="CZ97" s="5"/>
      <c r="DA97" s="5"/>
      <c r="DB97" s="5"/>
      <c r="DC97" s="5"/>
      <c r="DD97" s="5"/>
      <c r="DE97" s="5"/>
      <c r="DF97" s="5"/>
      <c r="DG97" s="5"/>
      <c r="DH97" s="5"/>
      <c r="DI97" s="5"/>
      <c r="DJ97" s="5"/>
      <c r="DK97" s="5"/>
      <c r="DL97" s="62"/>
      <c r="DM97" s="62"/>
      <c r="DN97" s="62"/>
      <c r="DO97" s="62"/>
      <c r="DP97" s="62"/>
      <c r="DQ97" s="62"/>
      <c r="DR97" s="62"/>
      <c r="DS97" s="62"/>
      <c r="DT97" s="62"/>
      <c r="DU97" s="62"/>
      <c r="DV97" s="62"/>
      <c r="DW97" s="62"/>
      <c r="DX97" s="62"/>
      <c r="DY97" s="62"/>
      <c r="DZ97" s="5"/>
      <c r="EA97" s="5"/>
      <c r="EB97" s="5"/>
      <c r="EC97" s="5"/>
      <c r="ED97" s="5"/>
      <c r="EE97" s="5"/>
      <c r="EF97" s="5"/>
      <c r="EG97" s="5"/>
      <c r="EH97" s="5"/>
      <c r="EI97" s="5"/>
      <c r="EJ97" s="5"/>
      <c r="EK97" s="5"/>
      <c r="EL97" s="5"/>
      <c r="EM97" s="5"/>
      <c r="EN97" s="62"/>
      <c r="EO97" s="62"/>
      <c r="EP97" s="62"/>
      <c r="EQ97" s="62"/>
      <c r="ER97" s="62"/>
      <c r="ES97" s="62"/>
      <c r="ET97" s="62"/>
      <c r="EU97" s="62"/>
      <c r="EV97" s="62"/>
      <c r="EW97" s="62"/>
      <c r="EX97" s="62"/>
      <c r="EY97" s="62"/>
      <c r="EZ97" s="140"/>
      <c r="FA97" s="140"/>
      <c r="FB97" s="5"/>
      <c r="FC97" s="5"/>
      <c r="FD97" s="5"/>
      <c r="FE97" s="5"/>
      <c r="FF97" s="5"/>
      <c r="FG97" s="5"/>
      <c r="FH97" s="5"/>
      <c r="FI97" s="5"/>
      <c r="FJ97" s="5"/>
      <c r="FK97" s="5"/>
      <c r="FL97" s="5"/>
      <c r="FM97" s="5"/>
      <c r="FN97" s="5"/>
      <c r="FO97" s="5"/>
      <c r="FP97" s="62"/>
      <c r="FQ97" s="62"/>
      <c r="FR97" s="62"/>
      <c r="FS97" s="62"/>
      <c r="FT97" s="62"/>
      <c r="FU97" s="62"/>
      <c r="FV97" s="62"/>
      <c r="FW97" s="62"/>
      <c r="FX97" s="62"/>
      <c r="FY97" s="62"/>
      <c r="FZ97" s="62"/>
      <c r="GA97" s="62"/>
      <c r="GB97" s="62"/>
      <c r="GC97" s="62"/>
      <c r="GD97" s="5"/>
      <c r="GE97" s="5"/>
      <c r="GF97" s="5"/>
      <c r="GG97" s="5"/>
      <c r="GH97" s="5"/>
      <c r="GI97" s="5"/>
      <c r="GJ97" s="5"/>
      <c r="GK97" s="5"/>
      <c r="GL97" s="5"/>
      <c r="GM97" s="5"/>
      <c r="GN97" s="5"/>
      <c r="GO97" s="5"/>
      <c r="GP97" s="5"/>
      <c r="GQ97" s="5"/>
      <c r="GR97" s="62"/>
      <c r="GS97" s="62"/>
      <c r="GT97" s="62"/>
      <c r="GU97" s="62"/>
      <c r="GV97" s="62"/>
      <c r="GW97" s="62"/>
      <c r="GX97" s="62"/>
      <c r="GY97" s="62"/>
      <c r="GZ97" s="62"/>
      <c r="HA97" s="62"/>
      <c r="HB97" s="62"/>
      <c r="HC97" s="62"/>
      <c r="HD97" s="62"/>
      <c r="HE97" s="62"/>
      <c r="HF97" s="5"/>
      <c r="HG97" s="5"/>
      <c r="HH97" s="5"/>
      <c r="HI97" s="5"/>
      <c r="HJ97" s="5"/>
      <c r="HK97" s="5"/>
      <c r="HL97" s="5"/>
      <c r="HM97" s="5"/>
      <c r="HN97" s="5"/>
      <c r="HO97" s="5"/>
      <c r="HP97" s="5"/>
      <c r="HQ97" s="5"/>
      <c r="HR97" s="5"/>
      <c r="HS97" s="5"/>
      <c r="HT97" s="62"/>
      <c r="HU97" s="62"/>
      <c r="HV97" s="62"/>
      <c r="HW97" s="62"/>
      <c r="HX97" s="62"/>
      <c r="HY97" s="62"/>
      <c r="HZ97" s="62"/>
      <c r="IA97" s="62"/>
      <c r="IB97" s="62"/>
      <c r="IC97" s="62"/>
      <c r="ID97" s="62"/>
      <c r="IE97" s="62"/>
      <c r="IF97" s="62"/>
      <c r="IG97" s="62"/>
      <c r="IH97" s="5"/>
      <c r="II97" s="5"/>
      <c r="IJ97" s="5"/>
      <c r="IK97" s="5"/>
      <c r="IL97" s="5"/>
      <c r="IM97" s="5"/>
      <c r="IN97" s="5"/>
      <c r="IO97" s="5"/>
      <c r="IP97" s="5"/>
      <c r="IQ97" s="5"/>
      <c r="IR97" s="5"/>
      <c r="IS97" s="5"/>
      <c r="IT97" s="5"/>
      <c r="IU97" s="5"/>
      <c r="IV97" s="62"/>
      <c r="IW97" s="62"/>
      <c r="IX97" s="62"/>
      <c r="IY97" s="62"/>
      <c r="IZ97" s="62"/>
      <c r="JA97" s="62"/>
      <c r="JB97" s="62"/>
      <c r="JC97" s="62"/>
      <c r="JD97" s="62"/>
      <c r="JE97" s="62"/>
      <c r="JF97" s="62"/>
      <c r="JG97" s="62"/>
      <c r="JH97" s="62"/>
      <c r="JI97" s="62"/>
      <c r="JJ97" s="5"/>
      <c r="JK97" s="5"/>
      <c r="JL97" s="5"/>
      <c r="JM97" s="5"/>
      <c r="JN97" s="5"/>
      <c r="JO97" s="5"/>
      <c r="JP97" s="5"/>
      <c r="JQ97" s="5"/>
      <c r="JR97" s="5"/>
      <c r="JS97" s="5"/>
      <c r="JT97" s="5"/>
      <c r="JU97" s="5"/>
      <c r="JV97" s="5"/>
      <c r="JW97" s="5"/>
      <c r="JX97" s="62"/>
      <c r="JY97" s="62"/>
      <c r="JZ97" s="62"/>
      <c r="KA97" s="62"/>
      <c r="KB97" s="62"/>
      <c r="KC97" s="62"/>
      <c r="KD97" s="62"/>
      <c r="KE97" s="62"/>
      <c r="KF97" s="62"/>
      <c r="KG97" s="62"/>
      <c r="KH97" s="62"/>
      <c r="KI97" s="62"/>
      <c r="KJ97" s="62"/>
      <c r="KK97" s="62"/>
    </row>
    <row r="98" spans="1:297" x14ac:dyDescent="0.35">
      <c r="A98" s="131">
        <v>94</v>
      </c>
      <c r="B98" s="170">
        <f>'BVEM Scorecard'!B97</f>
        <v>0</v>
      </c>
      <c r="C98" s="170">
        <f>'BVEM Scorecard'!C97</f>
        <v>0</v>
      </c>
      <c r="D98" s="152">
        <v>10</v>
      </c>
      <c r="E98" s="72" t="str">
        <f>'BVEM Scorecard'!F97</f>
        <v>Wind</v>
      </c>
      <c r="F98" s="96"/>
      <c r="G98" s="96"/>
      <c r="H98" s="96"/>
      <c r="I98" s="96"/>
      <c r="J98" s="62"/>
      <c r="K98" s="62"/>
      <c r="L98" s="62"/>
      <c r="M98" s="62"/>
      <c r="N98" s="62"/>
      <c r="O98" s="62"/>
      <c r="P98" s="62"/>
      <c r="Q98" s="95"/>
      <c r="R98" s="5"/>
      <c r="S98" s="5"/>
      <c r="T98" s="5"/>
      <c r="U98" s="5"/>
      <c r="V98" s="5"/>
      <c r="W98" s="5"/>
      <c r="X98" s="5"/>
      <c r="Y98" s="5"/>
      <c r="Z98" s="5"/>
      <c r="AA98" s="5"/>
      <c r="AB98" s="5"/>
      <c r="AC98" s="5"/>
      <c r="AD98" s="5"/>
      <c r="AE98" s="5"/>
      <c r="AF98" s="62"/>
      <c r="AG98" s="62"/>
      <c r="AH98" s="62"/>
      <c r="AI98" s="62"/>
      <c r="AJ98" s="62"/>
      <c r="AK98" s="62"/>
      <c r="AL98" s="62"/>
      <c r="AM98" s="62"/>
      <c r="AN98" s="62"/>
      <c r="AO98" s="62"/>
      <c r="AP98" s="62"/>
      <c r="AQ98" s="62"/>
      <c r="AR98" s="62"/>
      <c r="AS98" s="62"/>
      <c r="AT98" s="5"/>
      <c r="AU98" s="5"/>
      <c r="AV98" s="5"/>
      <c r="AW98" s="5"/>
      <c r="AX98" s="5"/>
      <c r="AY98" s="5"/>
      <c r="AZ98" s="5"/>
      <c r="BA98" s="5"/>
      <c r="BB98" s="5"/>
      <c r="BC98" s="5"/>
      <c r="BD98" s="5"/>
      <c r="BE98" s="5"/>
      <c r="BF98" s="5"/>
      <c r="BG98" s="5"/>
      <c r="BH98" s="62"/>
      <c r="BI98" s="62"/>
      <c r="BJ98" s="62"/>
      <c r="BK98" s="62"/>
      <c r="BL98" s="62"/>
      <c r="BM98" s="62"/>
      <c r="BN98" s="62"/>
      <c r="BO98" s="62"/>
      <c r="BP98" s="62"/>
      <c r="BQ98" s="62"/>
      <c r="BR98" s="62"/>
      <c r="BS98" s="62"/>
      <c r="BT98" s="62"/>
      <c r="BU98" s="62"/>
      <c r="BV98" s="5"/>
      <c r="BW98" s="5"/>
      <c r="BX98" s="5"/>
      <c r="BY98" s="5"/>
      <c r="BZ98" s="5"/>
      <c r="CA98" s="5"/>
      <c r="CB98" s="5"/>
      <c r="CC98" s="5"/>
      <c r="CD98" s="5"/>
      <c r="CE98" s="5"/>
      <c r="CF98" s="5"/>
      <c r="CG98" s="5"/>
      <c r="CH98" s="5"/>
      <c r="CI98" s="5"/>
      <c r="CJ98" s="62"/>
      <c r="CK98" s="62"/>
      <c r="CL98" s="62"/>
      <c r="CM98" s="62"/>
      <c r="CN98" s="62"/>
      <c r="CO98" s="62"/>
      <c r="CP98" s="62"/>
      <c r="CQ98" s="62"/>
      <c r="CR98" s="62"/>
      <c r="CS98" s="62"/>
      <c r="CT98" s="62"/>
      <c r="CU98" s="62"/>
      <c r="CV98" s="62"/>
      <c r="CW98" s="62"/>
      <c r="CX98" s="5"/>
      <c r="CY98" s="5"/>
      <c r="CZ98" s="5"/>
      <c r="DA98" s="5"/>
      <c r="DB98" s="5"/>
      <c r="DC98" s="5"/>
      <c r="DD98" s="5"/>
      <c r="DE98" s="5"/>
      <c r="DF98" s="5"/>
      <c r="DG98" s="5"/>
      <c r="DH98" s="5"/>
      <c r="DI98" s="5"/>
      <c r="DJ98" s="5"/>
      <c r="DK98" s="5"/>
      <c r="DL98" s="62"/>
      <c r="DM98" s="62"/>
      <c r="DN98" s="62"/>
      <c r="DO98" s="62"/>
      <c r="DP98" s="62"/>
      <c r="DQ98" s="62"/>
      <c r="DR98" s="62"/>
      <c r="DS98" s="62"/>
      <c r="DT98" s="62"/>
      <c r="DU98" s="62"/>
      <c r="DV98" s="62"/>
      <c r="DW98" s="62"/>
      <c r="DX98" s="62"/>
      <c r="DY98" s="62"/>
      <c r="DZ98" s="5"/>
      <c r="EA98" s="5"/>
      <c r="EB98" s="5"/>
      <c r="EC98" s="5"/>
      <c r="ED98" s="5"/>
      <c r="EE98" s="5"/>
      <c r="EF98" s="5"/>
      <c r="EG98" s="5"/>
      <c r="EH98" s="5"/>
      <c r="EI98" s="5"/>
      <c r="EJ98" s="5"/>
      <c r="EK98" s="5"/>
      <c r="EL98" s="5"/>
      <c r="EM98" s="5"/>
      <c r="EN98" s="62"/>
      <c r="EO98" s="62"/>
      <c r="EP98" s="62"/>
      <c r="EQ98" s="62"/>
      <c r="ER98" s="62"/>
      <c r="ES98" s="62"/>
      <c r="ET98" s="62"/>
      <c r="EU98" s="62"/>
      <c r="EV98" s="62"/>
      <c r="EW98" s="62"/>
      <c r="EX98" s="62"/>
      <c r="EY98" s="62"/>
      <c r="EZ98" s="62"/>
      <c r="FA98" s="62"/>
      <c r="FB98" s="5"/>
      <c r="FC98" s="5"/>
      <c r="FD98" s="5"/>
      <c r="FE98" s="5"/>
      <c r="FF98" s="5"/>
      <c r="FG98" s="5"/>
      <c r="FH98" s="5"/>
      <c r="FI98" s="5"/>
      <c r="FJ98" s="5"/>
      <c r="FK98" s="5"/>
      <c r="FL98" s="5"/>
      <c r="FM98" s="5"/>
      <c r="FN98" s="5"/>
      <c r="FO98" s="5"/>
      <c r="FP98" s="62"/>
      <c r="FQ98" s="62"/>
      <c r="FR98" s="62"/>
      <c r="FS98" s="62"/>
      <c r="FT98" s="62"/>
      <c r="FU98" s="62"/>
      <c r="FV98" s="62"/>
      <c r="FW98" s="62"/>
      <c r="FX98" s="62"/>
      <c r="FY98" s="62"/>
      <c r="FZ98" s="62"/>
      <c r="GA98" s="62"/>
      <c r="GB98" s="62"/>
      <c r="GC98" s="62"/>
      <c r="GD98" s="5"/>
      <c r="GE98" s="5"/>
      <c r="GF98" s="5"/>
      <c r="GG98" s="5"/>
      <c r="GH98" s="5"/>
      <c r="GI98" s="5"/>
      <c r="GJ98" s="5"/>
      <c r="GK98" s="5"/>
      <c r="GL98" s="5"/>
      <c r="GM98" s="5"/>
      <c r="GN98" s="5"/>
      <c r="GO98" s="5"/>
      <c r="GP98" s="5"/>
      <c r="GQ98" s="5"/>
      <c r="GR98" s="62"/>
      <c r="GS98" s="62"/>
      <c r="GT98" s="62"/>
      <c r="GU98" s="62"/>
      <c r="GV98" s="62"/>
      <c r="GW98" s="62"/>
      <c r="GX98" s="62"/>
      <c r="GY98" s="62"/>
      <c r="GZ98" s="62"/>
      <c r="HA98" s="62"/>
      <c r="HB98" s="62"/>
      <c r="HC98" s="62"/>
      <c r="HD98" s="62"/>
      <c r="HE98" s="62"/>
      <c r="HF98" s="5"/>
      <c r="HG98" s="5"/>
      <c r="HH98" s="5"/>
      <c r="HI98" s="5"/>
      <c r="HJ98" s="5"/>
      <c r="HK98" s="5"/>
      <c r="HL98" s="5"/>
      <c r="HM98" s="5"/>
      <c r="HN98" s="5"/>
      <c r="HO98" s="5"/>
      <c r="HP98" s="5"/>
      <c r="HQ98" s="5"/>
      <c r="HR98" s="5"/>
      <c r="HS98" s="5"/>
      <c r="HT98" s="62"/>
      <c r="HU98" s="62"/>
      <c r="HV98" s="62"/>
      <c r="HW98" s="62"/>
      <c r="HX98" s="62"/>
      <c r="HY98" s="62"/>
      <c r="HZ98" s="62"/>
      <c r="IA98" s="62"/>
      <c r="IB98" s="62"/>
      <c r="IC98" s="62"/>
      <c r="ID98" s="62"/>
      <c r="IE98" s="62"/>
      <c r="IF98" s="62"/>
      <c r="IG98" s="62"/>
      <c r="IH98" s="5"/>
      <c r="II98" s="5"/>
      <c r="IJ98" s="5"/>
      <c r="IK98" s="5"/>
      <c r="IL98" s="5"/>
      <c r="IM98" s="5"/>
      <c r="IN98" s="5"/>
      <c r="IO98" s="5"/>
      <c r="IP98" s="5"/>
      <c r="IQ98" s="5"/>
      <c r="IR98" s="5"/>
      <c r="IS98" s="5"/>
      <c r="IT98" s="5"/>
      <c r="IU98" s="5"/>
      <c r="IV98" s="62"/>
      <c r="IW98" s="62"/>
      <c r="IX98" s="62"/>
      <c r="IY98" s="62"/>
      <c r="IZ98" s="62"/>
      <c r="JA98" s="62"/>
      <c r="JB98" s="62"/>
      <c r="JC98" s="62"/>
      <c r="JD98" s="62"/>
      <c r="JE98" s="62"/>
      <c r="JF98" s="62"/>
      <c r="JG98" s="62"/>
      <c r="JH98" s="62"/>
      <c r="JI98" s="62"/>
      <c r="JJ98" s="5"/>
      <c r="JK98" s="5"/>
      <c r="JL98" s="5"/>
      <c r="JM98" s="5"/>
      <c r="JN98" s="5"/>
      <c r="JO98" s="5"/>
      <c r="JP98" s="5"/>
      <c r="JQ98" s="5"/>
      <c r="JR98" s="5"/>
      <c r="JS98" s="5"/>
      <c r="JT98" s="5"/>
      <c r="JU98" s="5"/>
      <c r="JV98" s="5"/>
      <c r="JW98" s="5"/>
      <c r="JX98" s="62"/>
      <c r="JY98" s="62"/>
      <c r="JZ98" s="62"/>
      <c r="KA98" s="62"/>
      <c r="KB98" s="62"/>
      <c r="KC98" s="62"/>
      <c r="KD98" s="62"/>
      <c r="KE98" s="62"/>
      <c r="KF98" s="62"/>
      <c r="KG98" s="62"/>
      <c r="KH98" s="62"/>
      <c r="KI98" s="62"/>
      <c r="KJ98" s="62"/>
      <c r="KK98" s="62"/>
    </row>
    <row r="99" spans="1:297" x14ac:dyDescent="0.35">
      <c r="A99" s="131">
        <v>95</v>
      </c>
      <c r="B99" s="170">
        <f>'BVEM Scorecard'!B98</f>
        <v>0</v>
      </c>
      <c r="C99" s="170">
        <f>'BVEM Scorecard'!C98</f>
        <v>0</v>
      </c>
      <c r="D99" s="152">
        <v>37</v>
      </c>
      <c r="E99" s="72" t="str">
        <f>'BVEM Scorecard'!F98</f>
        <v>Wind</v>
      </c>
      <c r="F99" s="96"/>
      <c r="G99" s="96"/>
      <c r="H99" s="96"/>
      <c r="I99" s="96"/>
      <c r="J99" s="62"/>
      <c r="K99" s="62"/>
      <c r="L99" s="62"/>
      <c r="M99" s="62"/>
      <c r="N99" s="62"/>
      <c r="O99" s="62"/>
      <c r="P99" s="62"/>
      <c r="Q99" s="95"/>
      <c r="R99" s="5"/>
      <c r="S99" s="5"/>
      <c r="T99" s="5"/>
      <c r="U99" s="5"/>
      <c r="V99" s="5"/>
      <c r="W99" s="5"/>
      <c r="X99" s="5"/>
      <c r="Y99" s="5"/>
      <c r="Z99" s="5"/>
      <c r="AA99" s="5"/>
      <c r="AB99" s="5"/>
      <c r="AC99" s="5"/>
      <c r="AD99" s="5"/>
      <c r="AE99" s="5"/>
      <c r="AF99" s="62"/>
      <c r="AG99" s="62"/>
      <c r="AH99" s="62"/>
      <c r="AI99" s="62"/>
      <c r="AJ99" s="62"/>
      <c r="AK99" s="62"/>
      <c r="AL99" s="62"/>
      <c r="AM99" s="62"/>
      <c r="AN99" s="62"/>
      <c r="AO99" s="62"/>
      <c r="AP99" s="62"/>
      <c r="AQ99" s="62"/>
      <c r="AR99" s="140"/>
      <c r="AS99" s="140"/>
      <c r="AT99" s="5"/>
      <c r="AU99" s="5"/>
      <c r="AV99" s="5"/>
      <c r="AW99" s="5"/>
      <c r="AX99" s="5"/>
      <c r="AY99" s="5"/>
      <c r="AZ99" s="5"/>
      <c r="BA99" s="5"/>
      <c r="BB99" s="5"/>
      <c r="BC99" s="5"/>
      <c r="BD99" s="5"/>
      <c r="BE99" s="5"/>
      <c r="BF99" s="5"/>
      <c r="BG99" s="5"/>
      <c r="BH99" s="62"/>
      <c r="BI99" s="62"/>
      <c r="BJ99" s="62"/>
      <c r="BK99" s="62"/>
      <c r="BL99" s="62"/>
      <c r="BM99" s="62"/>
      <c r="BN99" s="62"/>
      <c r="BO99" s="62"/>
      <c r="BP99" s="62"/>
      <c r="BQ99" s="62"/>
      <c r="BR99" s="62"/>
      <c r="BS99" s="62"/>
      <c r="BT99" s="62"/>
      <c r="BU99" s="62"/>
      <c r="BV99" s="5"/>
      <c r="BW99" s="5"/>
      <c r="BX99" s="5"/>
      <c r="BY99" s="5"/>
      <c r="BZ99" s="5"/>
      <c r="CA99" s="5"/>
      <c r="CB99" s="5"/>
      <c r="CC99" s="5"/>
      <c r="CD99" s="5"/>
      <c r="CE99" s="5"/>
      <c r="CF99" s="5"/>
      <c r="CG99" s="5"/>
      <c r="CH99" s="5"/>
      <c r="CI99" s="5"/>
      <c r="CJ99" s="62"/>
      <c r="CK99" s="62"/>
      <c r="CL99" s="62"/>
      <c r="CM99" s="62"/>
      <c r="CN99" s="62"/>
      <c r="CO99" s="62"/>
      <c r="CP99" s="62"/>
      <c r="CQ99" s="62"/>
      <c r="CR99" s="62"/>
      <c r="CS99" s="62"/>
      <c r="CT99" s="62"/>
      <c r="CU99" s="62"/>
      <c r="CV99" s="62"/>
      <c r="CW99" s="62"/>
      <c r="CX99" s="5"/>
      <c r="CY99" s="5"/>
      <c r="CZ99" s="5"/>
      <c r="DA99" s="5"/>
      <c r="DB99" s="5"/>
      <c r="DC99" s="5"/>
      <c r="DD99" s="5"/>
      <c r="DE99" s="5"/>
      <c r="DF99" s="5"/>
      <c r="DG99" s="5"/>
      <c r="DH99" s="5"/>
      <c r="DI99" s="5"/>
      <c r="DJ99" s="5"/>
      <c r="DK99" s="5"/>
      <c r="DL99" s="62"/>
      <c r="DM99" s="62"/>
      <c r="DN99" s="62"/>
      <c r="DO99" s="62"/>
      <c r="DP99" s="62"/>
      <c r="DQ99" s="62"/>
      <c r="DR99" s="62"/>
      <c r="DS99" s="62"/>
      <c r="DT99" s="62"/>
      <c r="DU99" s="62"/>
      <c r="DV99" s="62"/>
      <c r="DW99" s="62"/>
      <c r="DX99" s="62"/>
      <c r="DY99" s="62"/>
      <c r="DZ99" s="5"/>
      <c r="EA99" s="5"/>
      <c r="EB99" s="5"/>
      <c r="EC99" s="5"/>
      <c r="ED99" s="5"/>
      <c r="EE99" s="5"/>
      <c r="EF99" s="5"/>
      <c r="EG99" s="5"/>
      <c r="EH99" s="5"/>
      <c r="EI99" s="5"/>
      <c r="EJ99" s="5"/>
      <c r="EK99" s="5"/>
      <c r="EL99" s="5"/>
      <c r="EM99" s="5"/>
      <c r="EN99" s="62"/>
      <c r="EO99" s="62"/>
      <c r="EP99" s="62"/>
      <c r="EQ99" s="62"/>
      <c r="ER99" s="62"/>
      <c r="ES99" s="62"/>
      <c r="ET99" s="62"/>
      <c r="EU99" s="62"/>
      <c r="EV99" s="62"/>
      <c r="EW99" s="62"/>
      <c r="EX99" s="62"/>
      <c r="EY99" s="62"/>
      <c r="EZ99" s="140"/>
      <c r="FA99" s="140"/>
      <c r="FB99" s="5"/>
      <c r="FC99" s="5"/>
      <c r="FD99" s="5"/>
      <c r="FE99" s="5"/>
      <c r="FF99" s="5"/>
      <c r="FG99" s="5"/>
      <c r="FH99" s="5"/>
      <c r="FI99" s="5"/>
      <c r="FJ99" s="5"/>
      <c r="FK99" s="5"/>
      <c r="FL99" s="5"/>
      <c r="FM99" s="5"/>
      <c r="FN99" s="5"/>
      <c r="FO99" s="5"/>
      <c r="FP99" s="62"/>
      <c r="FQ99" s="62"/>
      <c r="FR99" s="62"/>
      <c r="FS99" s="62"/>
      <c r="FT99" s="62"/>
      <c r="FU99" s="62"/>
      <c r="FV99" s="62"/>
      <c r="FW99" s="62"/>
      <c r="FX99" s="62"/>
      <c r="FY99" s="62"/>
      <c r="FZ99" s="62"/>
      <c r="GA99" s="62"/>
      <c r="GB99" s="62"/>
      <c r="GC99" s="62"/>
      <c r="GD99" s="5"/>
      <c r="GE99" s="5"/>
      <c r="GF99" s="5"/>
      <c r="GG99" s="5"/>
      <c r="GH99" s="5"/>
      <c r="GI99" s="5"/>
      <c r="GJ99" s="5"/>
      <c r="GK99" s="5"/>
      <c r="GL99" s="5"/>
      <c r="GM99" s="5"/>
      <c r="GN99" s="5"/>
      <c r="GO99" s="5"/>
      <c r="GP99" s="5"/>
      <c r="GQ99" s="5"/>
      <c r="GR99" s="62"/>
      <c r="GS99" s="62"/>
      <c r="GT99" s="62"/>
      <c r="GU99" s="62"/>
      <c r="GV99" s="62"/>
      <c r="GW99" s="62"/>
      <c r="GX99" s="62"/>
      <c r="GY99" s="62"/>
      <c r="GZ99" s="62"/>
      <c r="HA99" s="62"/>
      <c r="HB99" s="62"/>
      <c r="HC99" s="62"/>
      <c r="HD99" s="62"/>
      <c r="HE99" s="62"/>
      <c r="HF99" s="5"/>
      <c r="HG99" s="5"/>
      <c r="HH99" s="5"/>
      <c r="HI99" s="5"/>
      <c r="HJ99" s="5"/>
      <c r="HK99" s="5"/>
      <c r="HL99" s="5"/>
      <c r="HM99" s="5"/>
      <c r="HN99" s="5"/>
      <c r="HO99" s="5"/>
      <c r="HP99" s="5"/>
      <c r="HQ99" s="5"/>
      <c r="HR99" s="5"/>
      <c r="HS99" s="5"/>
      <c r="HT99" s="62"/>
      <c r="HU99" s="62"/>
      <c r="HV99" s="62"/>
      <c r="HW99" s="62"/>
      <c r="HX99" s="62"/>
      <c r="HY99" s="62"/>
      <c r="HZ99" s="62"/>
      <c r="IA99" s="62"/>
      <c r="IB99" s="62"/>
      <c r="IC99" s="62"/>
      <c r="ID99" s="62"/>
      <c r="IE99" s="62"/>
      <c r="IF99" s="62"/>
      <c r="IG99" s="62"/>
      <c r="IH99" s="5"/>
      <c r="II99" s="5"/>
      <c r="IJ99" s="5"/>
      <c r="IK99" s="5"/>
      <c r="IL99" s="5"/>
      <c r="IM99" s="5"/>
      <c r="IN99" s="5"/>
      <c r="IO99" s="5"/>
      <c r="IP99" s="5"/>
      <c r="IQ99" s="5"/>
      <c r="IR99" s="5"/>
      <c r="IS99" s="5"/>
      <c r="IT99" s="5"/>
      <c r="IU99" s="5"/>
      <c r="IV99" s="62"/>
      <c r="IW99" s="62"/>
      <c r="IX99" s="62"/>
      <c r="IY99" s="62"/>
      <c r="IZ99" s="62"/>
      <c r="JA99" s="62"/>
      <c r="JB99" s="62"/>
      <c r="JC99" s="62"/>
      <c r="JD99" s="62"/>
      <c r="JE99" s="62"/>
      <c r="JF99" s="62"/>
      <c r="JG99" s="62"/>
      <c r="JH99" s="62"/>
      <c r="JI99" s="62"/>
      <c r="JJ99" s="5"/>
      <c r="JK99" s="5"/>
      <c r="JL99" s="5"/>
      <c r="JM99" s="5"/>
      <c r="JN99" s="5"/>
      <c r="JO99" s="5"/>
      <c r="JP99" s="5"/>
      <c r="JQ99" s="5"/>
      <c r="JR99" s="5"/>
      <c r="JS99" s="5"/>
      <c r="JT99" s="5"/>
      <c r="JU99" s="5"/>
      <c r="JV99" s="5"/>
      <c r="JW99" s="5"/>
      <c r="JX99" s="62"/>
      <c r="JY99" s="62"/>
      <c r="JZ99" s="62"/>
      <c r="KA99" s="62"/>
      <c r="KB99" s="62"/>
      <c r="KC99" s="62"/>
      <c r="KD99" s="62"/>
      <c r="KE99" s="62"/>
      <c r="KF99" s="62"/>
      <c r="KG99" s="62"/>
      <c r="KH99" s="62"/>
      <c r="KI99" s="62"/>
      <c r="KJ99" s="62"/>
      <c r="KK99" s="62"/>
    </row>
    <row r="100" spans="1:297" x14ac:dyDescent="0.35">
      <c r="A100" s="131">
        <v>96</v>
      </c>
      <c r="B100" s="170">
        <f>'BVEM Scorecard'!B99</f>
        <v>0</v>
      </c>
      <c r="C100" s="170">
        <f>'BVEM Scorecard'!C99</f>
        <v>0</v>
      </c>
      <c r="D100" s="152">
        <v>308</v>
      </c>
      <c r="E100" s="72" t="str">
        <f>'BVEM Scorecard'!F99</f>
        <v>Wind</v>
      </c>
      <c r="F100" s="96"/>
      <c r="G100" s="96"/>
      <c r="H100" s="96"/>
      <c r="I100" s="96"/>
      <c r="J100" s="62"/>
      <c r="K100" s="62"/>
      <c r="L100" s="62"/>
      <c r="M100" s="62"/>
      <c r="N100" s="62"/>
      <c r="O100" s="62"/>
      <c r="P100" s="62"/>
      <c r="Q100" s="95"/>
      <c r="R100" s="5"/>
      <c r="S100" s="5"/>
      <c r="T100" s="5"/>
      <c r="U100" s="5"/>
      <c r="V100" s="5"/>
      <c r="W100" s="5"/>
      <c r="X100" s="5"/>
      <c r="Y100" s="5"/>
      <c r="Z100" s="5"/>
      <c r="AA100" s="5"/>
      <c r="AB100" s="5"/>
      <c r="AC100" s="5"/>
      <c r="AD100" s="5"/>
      <c r="AE100" s="5"/>
      <c r="AF100" s="62"/>
      <c r="AG100" s="62"/>
      <c r="AH100" s="62"/>
      <c r="AI100" s="62"/>
      <c r="AJ100" s="62"/>
      <c r="AK100" s="62"/>
      <c r="AL100" s="62"/>
      <c r="AM100" s="62"/>
      <c r="AN100" s="62"/>
      <c r="AO100" s="62"/>
      <c r="AP100" s="62"/>
      <c r="AQ100" s="62"/>
      <c r="AR100" s="62"/>
      <c r="AS100" s="62"/>
      <c r="AT100" s="5"/>
      <c r="AU100" s="5"/>
      <c r="AV100" s="5"/>
      <c r="AW100" s="5"/>
      <c r="AX100" s="5"/>
      <c r="AY100" s="5"/>
      <c r="AZ100" s="5"/>
      <c r="BA100" s="5"/>
      <c r="BB100" s="5"/>
      <c r="BC100" s="5"/>
      <c r="BD100" s="5"/>
      <c r="BE100" s="5"/>
      <c r="BF100" s="5"/>
      <c r="BG100" s="5"/>
      <c r="BH100" s="62"/>
      <c r="BI100" s="62"/>
      <c r="BJ100" s="62"/>
      <c r="BK100" s="62"/>
      <c r="BL100" s="62"/>
      <c r="BM100" s="62"/>
      <c r="BN100" s="62"/>
      <c r="BO100" s="62"/>
      <c r="BP100" s="62"/>
      <c r="BQ100" s="62"/>
      <c r="BR100" s="62"/>
      <c r="BS100" s="62"/>
      <c r="BT100" s="62"/>
      <c r="BU100" s="62"/>
      <c r="BV100" s="5"/>
      <c r="BW100" s="5"/>
      <c r="BX100" s="5"/>
      <c r="BY100" s="5"/>
      <c r="BZ100" s="5"/>
      <c r="CA100" s="5"/>
      <c r="CB100" s="5"/>
      <c r="CC100" s="5"/>
      <c r="CD100" s="5"/>
      <c r="CE100" s="5"/>
      <c r="CF100" s="5"/>
      <c r="CG100" s="5"/>
      <c r="CH100" s="5"/>
      <c r="CI100" s="5"/>
      <c r="CJ100" s="62"/>
      <c r="CK100" s="62"/>
      <c r="CL100" s="62"/>
      <c r="CM100" s="62"/>
      <c r="CN100" s="62"/>
      <c r="CO100" s="62"/>
      <c r="CP100" s="62"/>
      <c r="CQ100" s="62"/>
      <c r="CR100" s="62"/>
      <c r="CS100" s="62"/>
      <c r="CT100" s="62"/>
      <c r="CU100" s="62"/>
      <c r="CV100" s="62"/>
      <c r="CW100" s="62"/>
      <c r="CX100" s="5"/>
      <c r="CY100" s="5"/>
      <c r="CZ100" s="5"/>
      <c r="DA100" s="5"/>
      <c r="DB100" s="5"/>
      <c r="DC100" s="5"/>
      <c r="DD100" s="5"/>
      <c r="DE100" s="5"/>
      <c r="DF100" s="5"/>
      <c r="DG100" s="5"/>
      <c r="DH100" s="5"/>
      <c r="DI100" s="5"/>
      <c r="DJ100" s="5"/>
      <c r="DK100" s="5"/>
      <c r="DL100" s="62"/>
      <c r="DM100" s="62"/>
      <c r="DN100" s="62"/>
      <c r="DO100" s="62"/>
      <c r="DP100" s="62"/>
      <c r="DQ100" s="62"/>
      <c r="DR100" s="62"/>
      <c r="DS100" s="62"/>
      <c r="DT100" s="62"/>
      <c r="DU100" s="62"/>
      <c r="DV100" s="62"/>
      <c r="DW100" s="62"/>
      <c r="DX100" s="62"/>
      <c r="DY100" s="62"/>
      <c r="DZ100" s="5"/>
      <c r="EA100" s="5"/>
      <c r="EB100" s="5"/>
      <c r="EC100" s="5"/>
      <c r="ED100" s="5"/>
      <c r="EE100" s="5"/>
      <c r="EF100" s="5"/>
      <c r="EG100" s="5"/>
      <c r="EH100" s="5"/>
      <c r="EI100" s="5"/>
      <c r="EJ100" s="5"/>
      <c r="EK100" s="5"/>
      <c r="EL100" s="5"/>
      <c r="EM100" s="5"/>
      <c r="EN100" s="62"/>
      <c r="EO100" s="62"/>
      <c r="EP100" s="62"/>
      <c r="EQ100" s="62"/>
      <c r="ER100" s="62"/>
      <c r="ES100" s="62"/>
      <c r="ET100" s="62"/>
      <c r="EU100" s="62"/>
      <c r="EV100" s="62"/>
      <c r="EW100" s="62"/>
      <c r="EX100" s="62"/>
      <c r="EY100" s="62"/>
      <c r="EZ100" s="62"/>
      <c r="FA100" s="62"/>
      <c r="FB100" s="5"/>
      <c r="FC100" s="5"/>
      <c r="FD100" s="5"/>
      <c r="FE100" s="5"/>
      <c r="FF100" s="5"/>
      <c r="FG100" s="5"/>
      <c r="FH100" s="5"/>
      <c r="FI100" s="5"/>
      <c r="FJ100" s="5"/>
      <c r="FK100" s="5"/>
      <c r="FL100" s="5"/>
      <c r="FM100" s="5"/>
      <c r="FN100" s="5"/>
      <c r="FO100" s="5"/>
      <c r="FP100" s="62"/>
      <c r="FQ100" s="62"/>
      <c r="FR100" s="62"/>
      <c r="FS100" s="62"/>
      <c r="FT100" s="62"/>
      <c r="FU100" s="62"/>
      <c r="FV100" s="62"/>
      <c r="FW100" s="62"/>
      <c r="FX100" s="62"/>
      <c r="FY100" s="62"/>
      <c r="FZ100" s="62"/>
      <c r="GA100" s="62"/>
      <c r="GB100" s="62"/>
      <c r="GC100" s="62"/>
      <c r="GD100" s="5"/>
      <c r="GE100" s="5"/>
      <c r="GF100" s="5"/>
      <c r="GG100" s="5"/>
      <c r="GH100" s="5"/>
      <c r="GI100" s="5"/>
      <c r="GJ100" s="5"/>
      <c r="GK100" s="5"/>
      <c r="GL100" s="5"/>
      <c r="GM100" s="5"/>
      <c r="GN100" s="5"/>
      <c r="GO100" s="5"/>
      <c r="GP100" s="5"/>
      <c r="GQ100" s="5"/>
      <c r="GR100" s="62"/>
      <c r="GS100" s="62"/>
      <c r="GT100" s="62"/>
      <c r="GU100" s="62"/>
      <c r="GV100" s="62"/>
      <c r="GW100" s="62"/>
      <c r="GX100" s="62"/>
      <c r="GY100" s="62"/>
      <c r="GZ100" s="62"/>
      <c r="HA100" s="62"/>
      <c r="HB100" s="62"/>
      <c r="HC100" s="62"/>
      <c r="HD100" s="62"/>
      <c r="HE100" s="62"/>
      <c r="HF100" s="5"/>
      <c r="HG100" s="5"/>
      <c r="HH100" s="5"/>
      <c r="HI100" s="5"/>
      <c r="HJ100" s="5"/>
      <c r="HK100" s="5"/>
      <c r="HL100" s="5"/>
      <c r="HM100" s="5"/>
      <c r="HN100" s="5"/>
      <c r="HO100" s="5"/>
      <c r="HP100" s="5"/>
      <c r="HQ100" s="5"/>
      <c r="HR100" s="5"/>
      <c r="HS100" s="5"/>
      <c r="HT100" s="62"/>
      <c r="HU100" s="62"/>
      <c r="HV100" s="62"/>
      <c r="HW100" s="62"/>
      <c r="HX100" s="62"/>
      <c r="HY100" s="62"/>
      <c r="HZ100" s="62"/>
      <c r="IA100" s="62"/>
      <c r="IB100" s="62"/>
      <c r="IC100" s="62"/>
      <c r="ID100" s="62"/>
      <c r="IE100" s="62"/>
      <c r="IF100" s="62"/>
      <c r="IG100" s="62"/>
      <c r="IH100" s="5"/>
      <c r="II100" s="5"/>
      <c r="IJ100" s="5"/>
      <c r="IK100" s="5"/>
      <c r="IL100" s="5"/>
      <c r="IM100" s="5"/>
      <c r="IN100" s="5"/>
      <c r="IO100" s="5"/>
      <c r="IP100" s="5"/>
      <c r="IQ100" s="5"/>
      <c r="IR100" s="5"/>
      <c r="IS100" s="5"/>
      <c r="IT100" s="5"/>
      <c r="IU100" s="5"/>
      <c r="IV100" s="62"/>
      <c r="IW100" s="62"/>
      <c r="IX100" s="62"/>
      <c r="IY100" s="62"/>
      <c r="IZ100" s="62"/>
      <c r="JA100" s="62"/>
      <c r="JB100" s="62"/>
      <c r="JC100" s="62"/>
      <c r="JD100" s="62"/>
      <c r="JE100" s="62"/>
      <c r="JF100" s="62"/>
      <c r="JG100" s="62"/>
      <c r="JH100" s="62"/>
      <c r="JI100" s="62"/>
      <c r="JJ100" s="5"/>
      <c r="JK100" s="5"/>
      <c r="JL100" s="5"/>
      <c r="JM100" s="5"/>
      <c r="JN100" s="5"/>
      <c r="JO100" s="5"/>
      <c r="JP100" s="5"/>
      <c r="JQ100" s="5"/>
      <c r="JR100" s="5"/>
      <c r="JS100" s="5"/>
      <c r="JT100" s="5"/>
      <c r="JU100" s="5"/>
      <c r="JV100" s="5"/>
      <c r="JW100" s="5"/>
      <c r="JX100" s="62"/>
      <c r="JY100" s="62"/>
      <c r="JZ100" s="62"/>
      <c r="KA100" s="62"/>
      <c r="KB100" s="62"/>
      <c r="KC100" s="62"/>
      <c r="KD100" s="62"/>
      <c r="KE100" s="62"/>
      <c r="KF100" s="62"/>
      <c r="KG100" s="62"/>
      <c r="KH100" s="62"/>
      <c r="KI100" s="62"/>
      <c r="KJ100" s="62"/>
      <c r="KK100" s="62"/>
    </row>
    <row r="101" spans="1:297" x14ac:dyDescent="0.35">
      <c r="A101" s="131">
        <v>97</v>
      </c>
      <c r="B101" s="170">
        <f>'BVEM Scorecard'!B100</f>
        <v>0</v>
      </c>
      <c r="C101" s="170">
        <f>'BVEM Scorecard'!C100</f>
        <v>0</v>
      </c>
      <c r="D101" s="152">
        <v>174</v>
      </c>
      <c r="E101" s="72" t="str">
        <f>'BVEM Scorecard'!F100</f>
        <v>Wind</v>
      </c>
      <c r="F101" s="96"/>
      <c r="G101" s="96"/>
      <c r="H101" s="96"/>
      <c r="I101" s="96"/>
      <c r="J101" s="62"/>
      <c r="K101" s="62"/>
      <c r="L101" s="62"/>
      <c r="M101" s="62"/>
      <c r="N101" s="62"/>
      <c r="O101" s="62"/>
      <c r="P101" s="62"/>
      <c r="Q101" s="95"/>
      <c r="R101" s="5"/>
      <c r="S101" s="5"/>
      <c r="T101" s="5"/>
      <c r="U101" s="5"/>
      <c r="V101" s="5"/>
      <c r="W101" s="5"/>
      <c r="X101" s="5"/>
      <c r="Y101" s="5"/>
      <c r="Z101" s="5"/>
      <c r="AA101" s="5"/>
      <c r="AB101" s="5"/>
      <c r="AC101" s="5"/>
      <c r="AD101" s="5"/>
      <c r="AE101" s="5"/>
      <c r="AF101" s="62"/>
      <c r="AG101" s="62"/>
      <c r="AH101" s="62"/>
      <c r="AI101" s="62"/>
      <c r="AJ101" s="62"/>
      <c r="AK101" s="62"/>
      <c r="AL101" s="62"/>
      <c r="AM101" s="62"/>
      <c r="AN101" s="62"/>
      <c r="AO101" s="62"/>
      <c r="AP101" s="62"/>
      <c r="AQ101" s="62"/>
      <c r="AR101" s="140"/>
      <c r="AS101" s="140"/>
      <c r="AT101" s="5"/>
      <c r="AU101" s="5"/>
      <c r="AV101" s="5"/>
      <c r="AW101" s="5"/>
      <c r="AX101" s="5"/>
      <c r="AY101" s="5"/>
      <c r="AZ101" s="5"/>
      <c r="BA101" s="5"/>
      <c r="BB101" s="5"/>
      <c r="BC101" s="5"/>
      <c r="BD101" s="5"/>
      <c r="BE101" s="5"/>
      <c r="BF101" s="5"/>
      <c r="BG101" s="5"/>
      <c r="BH101" s="62"/>
      <c r="BI101" s="62"/>
      <c r="BJ101" s="62"/>
      <c r="BK101" s="62"/>
      <c r="BL101" s="62"/>
      <c r="BM101" s="62"/>
      <c r="BN101" s="62"/>
      <c r="BO101" s="62"/>
      <c r="BP101" s="62"/>
      <c r="BQ101" s="62"/>
      <c r="BR101" s="62"/>
      <c r="BS101" s="62"/>
      <c r="BT101" s="62"/>
      <c r="BU101" s="62"/>
      <c r="BV101" s="5"/>
      <c r="BW101" s="5"/>
      <c r="BX101" s="5"/>
      <c r="BY101" s="5"/>
      <c r="BZ101" s="5"/>
      <c r="CA101" s="5"/>
      <c r="CB101" s="5"/>
      <c r="CC101" s="5"/>
      <c r="CD101" s="5"/>
      <c r="CE101" s="5"/>
      <c r="CF101" s="5"/>
      <c r="CG101" s="5"/>
      <c r="CH101" s="5"/>
      <c r="CI101" s="5"/>
      <c r="CJ101" s="62"/>
      <c r="CK101" s="62"/>
      <c r="CL101" s="62"/>
      <c r="CM101" s="62"/>
      <c r="CN101" s="62"/>
      <c r="CO101" s="62"/>
      <c r="CP101" s="62"/>
      <c r="CQ101" s="62"/>
      <c r="CR101" s="62"/>
      <c r="CS101" s="62"/>
      <c r="CT101" s="62"/>
      <c r="CU101" s="62"/>
      <c r="CV101" s="62"/>
      <c r="CW101" s="62"/>
      <c r="CX101" s="5"/>
      <c r="CY101" s="5"/>
      <c r="CZ101" s="5"/>
      <c r="DA101" s="5"/>
      <c r="DB101" s="5"/>
      <c r="DC101" s="5"/>
      <c r="DD101" s="5"/>
      <c r="DE101" s="5"/>
      <c r="DF101" s="5"/>
      <c r="DG101" s="5"/>
      <c r="DH101" s="5"/>
      <c r="DI101" s="5"/>
      <c r="DJ101" s="5"/>
      <c r="DK101" s="5"/>
      <c r="DL101" s="62"/>
      <c r="DM101" s="62"/>
      <c r="DN101" s="62"/>
      <c r="DO101" s="62"/>
      <c r="DP101" s="62"/>
      <c r="DQ101" s="62"/>
      <c r="DR101" s="62"/>
      <c r="DS101" s="62"/>
      <c r="DT101" s="62"/>
      <c r="DU101" s="62"/>
      <c r="DV101" s="62"/>
      <c r="DW101" s="62"/>
      <c r="DX101" s="62"/>
      <c r="DY101" s="62"/>
      <c r="DZ101" s="5"/>
      <c r="EA101" s="5"/>
      <c r="EB101" s="5"/>
      <c r="EC101" s="5"/>
      <c r="ED101" s="5"/>
      <c r="EE101" s="5"/>
      <c r="EF101" s="5"/>
      <c r="EG101" s="5"/>
      <c r="EH101" s="5"/>
      <c r="EI101" s="5"/>
      <c r="EJ101" s="5"/>
      <c r="EK101" s="5"/>
      <c r="EL101" s="5"/>
      <c r="EM101" s="5"/>
      <c r="EN101" s="62"/>
      <c r="EO101" s="62"/>
      <c r="EP101" s="62"/>
      <c r="EQ101" s="62"/>
      <c r="ER101" s="62"/>
      <c r="ES101" s="62"/>
      <c r="ET101" s="62"/>
      <c r="EU101" s="62"/>
      <c r="EV101" s="62"/>
      <c r="EW101" s="62"/>
      <c r="EX101" s="62"/>
      <c r="EY101" s="62"/>
      <c r="EZ101" s="140"/>
      <c r="FA101" s="140"/>
      <c r="FB101" s="5"/>
      <c r="FC101" s="5"/>
      <c r="FD101" s="5"/>
      <c r="FE101" s="5"/>
      <c r="FF101" s="5"/>
      <c r="FG101" s="5"/>
      <c r="FH101" s="5"/>
      <c r="FI101" s="5"/>
      <c r="FJ101" s="5"/>
      <c r="FK101" s="5"/>
      <c r="FL101" s="5"/>
      <c r="FM101" s="5"/>
      <c r="FN101" s="5"/>
      <c r="FO101" s="5"/>
      <c r="FP101" s="62"/>
      <c r="FQ101" s="62"/>
      <c r="FR101" s="62"/>
      <c r="FS101" s="62"/>
      <c r="FT101" s="62"/>
      <c r="FU101" s="62"/>
      <c r="FV101" s="62"/>
      <c r="FW101" s="62"/>
      <c r="FX101" s="62"/>
      <c r="FY101" s="62"/>
      <c r="FZ101" s="62"/>
      <c r="GA101" s="62"/>
      <c r="GB101" s="62"/>
      <c r="GC101" s="62"/>
      <c r="GD101" s="5"/>
      <c r="GE101" s="5"/>
      <c r="GF101" s="5"/>
      <c r="GG101" s="5"/>
      <c r="GH101" s="5"/>
      <c r="GI101" s="5"/>
      <c r="GJ101" s="5"/>
      <c r="GK101" s="5"/>
      <c r="GL101" s="5"/>
      <c r="GM101" s="5"/>
      <c r="GN101" s="5"/>
      <c r="GO101" s="5"/>
      <c r="GP101" s="5"/>
      <c r="GQ101" s="5"/>
      <c r="GR101" s="62"/>
      <c r="GS101" s="62"/>
      <c r="GT101" s="62"/>
      <c r="GU101" s="62"/>
      <c r="GV101" s="62"/>
      <c r="GW101" s="62"/>
      <c r="GX101" s="62"/>
      <c r="GY101" s="62"/>
      <c r="GZ101" s="62"/>
      <c r="HA101" s="62"/>
      <c r="HB101" s="62"/>
      <c r="HC101" s="62"/>
      <c r="HD101" s="62"/>
      <c r="HE101" s="62"/>
      <c r="HF101" s="5"/>
      <c r="HG101" s="5"/>
      <c r="HH101" s="5"/>
      <c r="HI101" s="5"/>
      <c r="HJ101" s="5"/>
      <c r="HK101" s="5"/>
      <c r="HL101" s="5"/>
      <c r="HM101" s="5"/>
      <c r="HN101" s="5"/>
      <c r="HO101" s="5"/>
      <c r="HP101" s="5"/>
      <c r="HQ101" s="5"/>
      <c r="HR101" s="5"/>
      <c r="HS101" s="5"/>
      <c r="HT101" s="62"/>
      <c r="HU101" s="62"/>
      <c r="HV101" s="62"/>
      <c r="HW101" s="62"/>
      <c r="HX101" s="62"/>
      <c r="HY101" s="62"/>
      <c r="HZ101" s="62"/>
      <c r="IA101" s="62"/>
      <c r="IB101" s="62"/>
      <c r="IC101" s="62"/>
      <c r="ID101" s="62"/>
      <c r="IE101" s="62"/>
      <c r="IF101" s="62"/>
      <c r="IG101" s="62"/>
      <c r="IH101" s="5"/>
      <c r="II101" s="5"/>
      <c r="IJ101" s="5"/>
      <c r="IK101" s="5"/>
      <c r="IL101" s="5"/>
      <c r="IM101" s="5"/>
      <c r="IN101" s="5"/>
      <c r="IO101" s="5"/>
      <c r="IP101" s="5"/>
      <c r="IQ101" s="5"/>
      <c r="IR101" s="5"/>
      <c r="IS101" s="5"/>
      <c r="IT101" s="5"/>
      <c r="IU101" s="5"/>
      <c r="IV101" s="62"/>
      <c r="IW101" s="62"/>
      <c r="IX101" s="62"/>
      <c r="IY101" s="62"/>
      <c r="IZ101" s="62"/>
      <c r="JA101" s="62"/>
      <c r="JB101" s="62"/>
      <c r="JC101" s="62"/>
      <c r="JD101" s="62"/>
      <c r="JE101" s="62"/>
      <c r="JF101" s="62"/>
      <c r="JG101" s="62"/>
      <c r="JH101" s="62"/>
      <c r="JI101" s="62"/>
      <c r="JJ101" s="5"/>
      <c r="JK101" s="5"/>
      <c r="JL101" s="5"/>
      <c r="JM101" s="5"/>
      <c r="JN101" s="5"/>
      <c r="JO101" s="5"/>
      <c r="JP101" s="5"/>
      <c r="JQ101" s="5"/>
      <c r="JR101" s="5"/>
      <c r="JS101" s="5"/>
      <c r="JT101" s="5"/>
      <c r="JU101" s="5"/>
      <c r="JV101" s="5"/>
      <c r="JW101" s="5"/>
      <c r="JX101" s="62"/>
      <c r="JY101" s="62"/>
      <c r="JZ101" s="62"/>
      <c r="KA101" s="62"/>
      <c r="KB101" s="62"/>
      <c r="KC101" s="62"/>
      <c r="KD101" s="62"/>
      <c r="KE101" s="62"/>
      <c r="KF101" s="62"/>
      <c r="KG101" s="62"/>
      <c r="KH101" s="62"/>
      <c r="KI101" s="62"/>
      <c r="KJ101" s="62"/>
      <c r="KK101" s="62"/>
    </row>
    <row r="102" spans="1:297" x14ac:dyDescent="0.35">
      <c r="A102" s="131">
        <v>98</v>
      </c>
      <c r="B102" s="170">
        <f>'BVEM Scorecard'!B101</f>
        <v>0</v>
      </c>
      <c r="C102" s="170">
        <f>'BVEM Scorecard'!C101</f>
        <v>0</v>
      </c>
      <c r="D102" s="152">
        <v>103</v>
      </c>
      <c r="E102" s="72" t="str">
        <f>'BVEM Scorecard'!F101</f>
        <v>Wind</v>
      </c>
      <c r="F102" s="96"/>
      <c r="G102" s="96"/>
      <c r="H102" s="96"/>
      <c r="I102" s="96"/>
      <c r="J102" s="62"/>
      <c r="K102" s="62"/>
      <c r="L102" s="62"/>
      <c r="M102" s="62"/>
      <c r="N102" s="62"/>
      <c r="O102" s="62"/>
      <c r="P102" s="62"/>
      <c r="Q102" s="95"/>
      <c r="R102" s="5"/>
      <c r="S102" s="5"/>
      <c r="T102" s="5"/>
      <c r="U102" s="5"/>
      <c r="V102" s="5"/>
      <c r="W102" s="5"/>
      <c r="X102" s="5"/>
      <c r="Y102" s="5"/>
      <c r="Z102" s="5"/>
      <c r="AA102" s="5"/>
      <c r="AB102" s="5"/>
      <c r="AC102" s="5"/>
      <c r="AD102" s="5"/>
      <c r="AE102" s="5"/>
      <c r="AF102" s="62"/>
      <c r="AG102" s="62"/>
      <c r="AH102" s="62"/>
      <c r="AI102" s="62"/>
      <c r="AJ102" s="62"/>
      <c r="AK102" s="62"/>
      <c r="AL102" s="62"/>
      <c r="AM102" s="62"/>
      <c r="AN102" s="62"/>
      <c r="AO102" s="62"/>
      <c r="AP102" s="62"/>
      <c r="AQ102" s="62"/>
      <c r="AR102" s="62"/>
      <c r="AS102" s="62"/>
      <c r="AT102" s="5"/>
      <c r="AU102" s="5"/>
      <c r="AV102" s="5"/>
      <c r="AW102" s="5"/>
      <c r="AX102" s="5"/>
      <c r="AY102" s="5"/>
      <c r="AZ102" s="5"/>
      <c r="BA102" s="5"/>
      <c r="BB102" s="5"/>
      <c r="BC102" s="5"/>
      <c r="BD102" s="5"/>
      <c r="BE102" s="5"/>
      <c r="BF102" s="5"/>
      <c r="BG102" s="5"/>
      <c r="BH102" s="62"/>
      <c r="BI102" s="62"/>
      <c r="BJ102" s="62"/>
      <c r="BK102" s="62"/>
      <c r="BL102" s="62"/>
      <c r="BM102" s="62"/>
      <c r="BN102" s="62"/>
      <c r="BO102" s="62"/>
      <c r="BP102" s="62"/>
      <c r="BQ102" s="62"/>
      <c r="BR102" s="62"/>
      <c r="BS102" s="62"/>
      <c r="BT102" s="62"/>
      <c r="BU102" s="62"/>
      <c r="BV102" s="5"/>
      <c r="BW102" s="5"/>
      <c r="BX102" s="5"/>
      <c r="BY102" s="5"/>
      <c r="BZ102" s="5"/>
      <c r="CA102" s="5"/>
      <c r="CB102" s="5"/>
      <c r="CC102" s="5"/>
      <c r="CD102" s="5"/>
      <c r="CE102" s="5"/>
      <c r="CF102" s="5"/>
      <c r="CG102" s="5"/>
      <c r="CH102" s="5"/>
      <c r="CI102" s="5"/>
      <c r="CJ102" s="62"/>
      <c r="CK102" s="62"/>
      <c r="CL102" s="62"/>
      <c r="CM102" s="62"/>
      <c r="CN102" s="62"/>
      <c r="CO102" s="62"/>
      <c r="CP102" s="62"/>
      <c r="CQ102" s="62"/>
      <c r="CR102" s="62"/>
      <c r="CS102" s="62"/>
      <c r="CT102" s="62"/>
      <c r="CU102" s="62"/>
      <c r="CV102" s="62"/>
      <c r="CW102" s="62"/>
      <c r="CX102" s="5"/>
      <c r="CY102" s="5"/>
      <c r="CZ102" s="5"/>
      <c r="DA102" s="5"/>
      <c r="DB102" s="5"/>
      <c r="DC102" s="5"/>
      <c r="DD102" s="5"/>
      <c r="DE102" s="5"/>
      <c r="DF102" s="5"/>
      <c r="DG102" s="5"/>
      <c r="DH102" s="5"/>
      <c r="DI102" s="5"/>
      <c r="DJ102" s="5"/>
      <c r="DK102" s="5"/>
      <c r="DL102" s="62"/>
      <c r="DM102" s="62"/>
      <c r="DN102" s="62"/>
      <c r="DO102" s="62"/>
      <c r="DP102" s="62"/>
      <c r="DQ102" s="62"/>
      <c r="DR102" s="62"/>
      <c r="DS102" s="62"/>
      <c r="DT102" s="62"/>
      <c r="DU102" s="62"/>
      <c r="DV102" s="62"/>
      <c r="DW102" s="62"/>
      <c r="DX102" s="62"/>
      <c r="DY102" s="62"/>
      <c r="DZ102" s="5"/>
      <c r="EA102" s="5"/>
      <c r="EB102" s="5"/>
      <c r="EC102" s="5"/>
      <c r="ED102" s="5"/>
      <c r="EE102" s="5"/>
      <c r="EF102" s="5"/>
      <c r="EG102" s="5"/>
      <c r="EH102" s="5"/>
      <c r="EI102" s="5"/>
      <c r="EJ102" s="5"/>
      <c r="EK102" s="5"/>
      <c r="EL102" s="5"/>
      <c r="EM102" s="5"/>
      <c r="EN102" s="62"/>
      <c r="EO102" s="62"/>
      <c r="EP102" s="62"/>
      <c r="EQ102" s="62"/>
      <c r="ER102" s="62"/>
      <c r="ES102" s="62"/>
      <c r="ET102" s="62"/>
      <c r="EU102" s="62"/>
      <c r="EV102" s="62"/>
      <c r="EW102" s="62"/>
      <c r="EX102" s="62"/>
      <c r="EY102" s="62"/>
      <c r="EZ102" s="62"/>
      <c r="FA102" s="62"/>
      <c r="FB102" s="5"/>
      <c r="FC102" s="5"/>
      <c r="FD102" s="5"/>
      <c r="FE102" s="5"/>
      <c r="FF102" s="5"/>
      <c r="FG102" s="5"/>
      <c r="FH102" s="5"/>
      <c r="FI102" s="5"/>
      <c r="FJ102" s="5"/>
      <c r="FK102" s="5"/>
      <c r="FL102" s="5"/>
      <c r="FM102" s="5"/>
      <c r="FN102" s="5"/>
      <c r="FO102" s="5"/>
      <c r="FP102" s="62"/>
      <c r="FQ102" s="62"/>
      <c r="FR102" s="62"/>
      <c r="FS102" s="62"/>
      <c r="FT102" s="62"/>
      <c r="FU102" s="62"/>
      <c r="FV102" s="62"/>
      <c r="FW102" s="62"/>
      <c r="FX102" s="62"/>
      <c r="FY102" s="62"/>
      <c r="FZ102" s="62"/>
      <c r="GA102" s="62"/>
      <c r="GB102" s="62"/>
      <c r="GC102" s="62"/>
      <c r="GD102" s="5"/>
      <c r="GE102" s="5"/>
      <c r="GF102" s="5"/>
      <c r="GG102" s="5"/>
      <c r="GH102" s="5"/>
      <c r="GI102" s="5"/>
      <c r="GJ102" s="5"/>
      <c r="GK102" s="5"/>
      <c r="GL102" s="5"/>
      <c r="GM102" s="5"/>
      <c r="GN102" s="5"/>
      <c r="GO102" s="5"/>
      <c r="GP102" s="5"/>
      <c r="GQ102" s="5"/>
      <c r="GR102" s="62"/>
      <c r="GS102" s="62"/>
      <c r="GT102" s="62"/>
      <c r="GU102" s="62"/>
      <c r="GV102" s="62"/>
      <c r="GW102" s="62"/>
      <c r="GX102" s="62"/>
      <c r="GY102" s="62"/>
      <c r="GZ102" s="62"/>
      <c r="HA102" s="62"/>
      <c r="HB102" s="62"/>
      <c r="HC102" s="62"/>
      <c r="HD102" s="62"/>
      <c r="HE102" s="62"/>
      <c r="HF102" s="5"/>
      <c r="HG102" s="5"/>
      <c r="HH102" s="5"/>
      <c r="HI102" s="5"/>
      <c r="HJ102" s="5"/>
      <c r="HK102" s="5"/>
      <c r="HL102" s="5"/>
      <c r="HM102" s="5"/>
      <c r="HN102" s="5"/>
      <c r="HO102" s="5"/>
      <c r="HP102" s="5"/>
      <c r="HQ102" s="5"/>
      <c r="HR102" s="5"/>
      <c r="HS102" s="5"/>
      <c r="HT102" s="62"/>
      <c r="HU102" s="62"/>
      <c r="HV102" s="62"/>
      <c r="HW102" s="62"/>
      <c r="HX102" s="62"/>
      <c r="HY102" s="62"/>
      <c r="HZ102" s="62"/>
      <c r="IA102" s="62"/>
      <c r="IB102" s="62"/>
      <c r="IC102" s="62"/>
      <c r="ID102" s="62"/>
      <c r="IE102" s="62"/>
      <c r="IF102" s="62"/>
      <c r="IG102" s="62"/>
      <c r="IH102" s="5"/>
      <c r="II102" s="5"/>
      <c r="IJ102" s="5"/>
      <c r="IK102" s="5"/>
      <c r="IL102" s="5"/>
      <c r="IM102" s="5"/>
      <c r="IN102" s="5"/>
      <c r="IO102" s="5"/>
      <c r="IP102" s="5"/>
      <c r="IQ102" s="5"/>
      <c r="IR102" s="5"/>
      <c r="IS102" s="5"/>
      <c r="IT102" s="5"/>
      <c r="IU102" s="5"/>
      <c r="IV102" s="62"/>
      <c r="IW102" s="62"/>
      <c r="IX102" s="62"/>
      <c r="IY102" s="62"/>
      <c r="IZ102" s="62"/>
      <c r="JA102" s="62"/>
      <c r="JB102" s="62"/>
      <c r="JC102" s="62"/>
      <c r="JD102" s="62"/>
      <c r="JE102" s="62"/>
      <c r="JF102" s="62"/>
      <c r="JG102" s="62"/>
      <c r="JH102" s="62"/>
      <c r="JI102" s="62"/>
      <c r="JJ102" s="5"/>
      <c r="JK102" s="5"/>
      <c r="JL102" s="5"/>
      <c r="JM102" s="5"/>
      <c r="JN102" s="5"/>
      <c r="JO102" s="5"/>
      <c r="JP102" s="5"/>
      <c r="JQ102" s="5"/>
      <c r="JR102" s="5"/>
      <c r="JS102" s="5"/>
      <c r="JT102" s="5"/>
      <c r="JU102" s="5"/>
      <c r="JV102" s="5"/>
      <c r="JW102" s="5"/>
      <c r="JX102" s="62"/>
      <c r="JY102" s="62"/>
      <c r="JZ102" s="62"/>
      <c r="KA102" s="62"/>
      <c r="KB102" s="62"/>
      <c r="KC102" s="62"/>
      <c r="KD102" s="62"/>
      <c r="KE102" s="62"/>
      <c r="KF102" s="62"/>
      <c r="KG102" s="62"/>
      <c r="KH102" s="62"/>
      <c r="KI102" s="62"/>
      <c r="KJ102" s="62"/>
      <c r="KK102" s="62"/>
    </row>
    <row r="103" spans="1:297" x14ac:dyDescent="0.35">
      <c r="A103" s="131">
        <v>99</v>
      </c>
      <c r="B103" s="170">
        <f>'BVEM Scorecard'!B102</f>
        <v>0</v>
      </c>
      <c r="C103" s="170">
        <f>'BVEM Scorecard'!C102</f>
        <v>0</v>
      </c>
      <c r="D103" s="152">
        <v>38</v>
      </c>
      <c r="E103" s="72" t="str">
        <f>'BVEM Scorecard'!F102</f>
        <v>Wind</v>
      </c>
      <c r="F103" s="96"/>
      <c r="G103" s="96"/>
      <c r="H103" s="96"/>
      <c r="I103" s="96"/>
      <c r="J103" s="62"/>
      <c r="K103" s="62"/>
      <c r="L103" s="62"/>
      <c r="M103" s="62"/>
      <c r="N103" s="62"/>
      <c r="O103" s="62"/>
      <c r="P103" s="62"/>
      <c r="Q103" s="95"/>
      <c r="R103" s="5"/>
      <c r="S103" s="5"/>
      <c r="T103" s="5"/>
      <c r="U103" s="5"/>
      <c r="V103" s="5"/>
      <c r="W103" s="5"/>
      <c r="X103" s="5"/>
      <c r="Y103" s="5"/>
      <c r="Z103" s="5"/>
      <c r="AA103" s="5"/>
      <c r="AB103" s="5"/>
      <c r="AC103" s="5"/>
      <c r="AD103" s="5"/>
      <c r="AE103" s="5"/>
      <c r="AF103" s="62"/>
      <c r="AG103" s="62"/>
      <c r="AH103" s="62"/>
      <c r="AI103" s="62"/>
      <c r="AJ103" s="62"/>
      <c r="AK103" s="62"/>
      <c r="AL103" s="62"/>
      <c r="AM103" s="62"/>
      <c r="AN103" s="62"/>
      <c r="AO103" s="62"/>
      <c r="AP103" s="62"/>
      <c r="AQ103" s="62"/>
      <c r="AR103" s="140"/>
      <c r="AS103" s="140"/>
      <c r="AT103" s="5"/>
      <c r="AU103" s="5"/>
      <c r="AV103" s="5"/>
      <c r="AW103" s="5"/>
      <c r="AX103" s="5"/>
      <c r="AY103" s="5"/>
      <c r="AZ103" s="5"/>
      <c r="BA103" s="5"/>
      <c r="BB103" s="5"/>
      <c r="BC103" s="5"/>
      <c r="BD103" s="5"/>
      <c r="BE103" s="5"/>
      <c r="BF103" s="5"/>
      <c r="BG103" s="5"/>
      <c r="BH103" s="62"/>
      <c r="BI103" s="62"/>
      <c r="BJ103" s="62"/>
      <c r="BK103" s="62"/>
      <c r="BL103" s="62"/>
      <c r="BM103" s="62"/>
      <c r="BN103" s="62"/>
      <c r="BO103" s="62"/>
      <c r="BP103" s="62"/>
      <c r="BQ103" s="62"/>
      <c r="BR103" s="62"/>
      <c r="BS103" s="62"/>
      <c r="BT103" s="62"/>
      <c r="BU103" s="62"/>
      <c r="BV103" s="5"/>
      <c r="BW103" s="5"/>
      <c r="BX103" s="5"/>
      <c r="BY103" s="5"/>
      <c r="BZ103" s="5"/>
      <c r="CA103" s="5"/>
      <c r="CB103" s="5"/>
      <c r="CC103" s="5"/>
      <c r="CD103" s="5"/>
      <c r="CE103" s="5"/>
      <c r="CF103" s="5"/>
      <c r="CG103" s="5"/>
      <c r="CH103" s="5"/>
      <c r="CI103" s="5"/>
      <c r="CJ103" s="62"/>
      <c r="CK103" s="62"/>
      <c r="CL103" s="62"/>
      <c r="CM103" s="62"/>
      <c r="CN103" s="62"/>
      <c r="CO103" s="62"/>
      <c r="CP103" s="62"/>
      <c r="CQ103" s="62"/>
      <c r="CR103" s="62"/>
      <c r="CS103" s="62"/>
      <c r="CT103" s="62"/>
      <c r="CU103" s="62"/>
      <c r="CV103" s="62"/>
      <c r="CW103" s="62"/>
      <c r="CX103" s="5"/>
      <c r="CY103" s="5"/>
      <c r="CZ103" s="5"/>
      <c r="DA103" s="5"/>
      <c r="DB103" s="5"/>
      <c r="DC103" s="5"/>
      <c r="DD103" s="5"/>
      <c r="DE103" s="5"/>
      <c r="DF103" s="5"/>
      <c r="DG103" s="5"/>
      <c r="DH103" s="5"/>
      <c r="DI103" s="5"/>
      <c r="DJ103" s="5"/>
      <c r="DK103" s="5"/>
      <c r="DL103" s="62"/>
      <c r="DM103" s="62"/>
      <c r="DN103" s="62"/>
      <c r="DO103" s="62"/>
      <c r="DP103" s="62"/>
      <c r="DQ103" s="62"/>
      <c r="DR103" s="62"/>
      <c r="DS103" s="62"/>
      <c r="DT103" s="62"/>
      <c r="DU103" s="62"/>
      <c r="DV103" s="62"/>
      <c r="DW103" s="62"/>
      <c r="DX103" s="62"/>
      <c r="DY103" s="62"/>
      <c r="DZ103" s="5"/>
      <c r="EA103" s="5"/>
      <c r="EB103" s="5"/>
      <c r="EC103" s="5"/>
      <c r="ED103" s="5"/>
      <c r="EE103" s="5"/>
      <c r="EF103" s="5"/>
      <c r="EG103" s="5"/>
      <c r="EH103" s="5"/>
      <c r="EI103" s="5"/>
      <c r="EJ103" s="5"/>
      <c r="EK103" s="5"/>
      <c r="EL103" s="5"/>
      <c r="EM103" s="5"/>
      <c r="EN103" s="62"/>
      <c r="EO103" s="62"/>
      <c r="EP103" s="62"/>
      <c r="EQ103" s="62"/>
      <c r="ER103" s="62"/>
      <c r="ES103" s="62"/>
      <c r="ET103" s="62"/>
      <c r="EU103" s="62"/>
      <c r="EV103" s="62"/>
      <c r="EW103" s="62"/>
      <c r="EX103" s="62"/>
      <c r="EY103" s="62"/>
      <c r="EZ103" s="140"/>
      <c r="FA103" s="140"/>
      <c r="FB103" s="5"/>
      <c r="FC103" s="5"/>
      <c r="FD103" s="5"/>
      <c r="FE103" s="5"/>
      <c r="FF103" s="5"/>
      <c r="FG103" s="5"/>
      <c r="FH103" s="5"/>
      <c r="FI103" s="5"/>
      <c r="FJ103" s="5"/>
      <c r="FK103" s="5"/>
      <c r="FL103" s="5"/>
      <c r="FM103" s="5"/>
      <c r="FN103" s="5"/>
      <c r="FO103" s="5"/>
      <c r="FP103" s="62"/>
      <c r="FQ103" s="62"/>
      <c r="FR103" s="62"/>
      <c r="FS103" s="62"/>
      <c r="FT103" s="62"/>
      <c r="FU103" s="62"/>
      <c r="FV103" s="62"/>
      <c r="FW103" s="62"/>
      <c r="FX103" s="62"/>
      <c r="FY103" s="62"/>
      <c r="FZ103" s="62"/>
      <c r="GA103" s="62"/>
      <c r="GB103" s="62"/>
      <c r="GC103" s="62"/>
      <c r="GD103" s="5"/>
      <c r="GE103" s="5"/>
      <c r="GF103" s="5"/>
      <c r="GG103" s="5"/>
      <c r="GH103" s="5"/>
      <c r="GI103" s="5"/>
      <c r="GJ103" s="5"/>
      <c r="GK103" s="5"/>
      <c r="GL103" s="5"/>
      <c r="GM103" s="5"/>
      <c r="GN103" s="5"/>
      <c r="GO103" s="5"/>
      <c r="GP103" s="5"/>
      <c r="GQ103" s="5"/>
      <c r="GR103" s="62"/>
      <c r="GS103" s="62"/>
      <c r="GT103" s="62"/>
      <c r="GU103" s="62"/>
      <c r="GV103" s="62"/>
      <c r="GW103" s="62"/>
      <c r="GX103" s="62"/>
      <c r="GY103" s="62"/>
      <c r="GZ103" s="62"/>
      <c r="HA103" s="62"/>
      <c r="HB103" s="62"/>
      <c r="HC103" s="62"/>
      <c r="HD103" s="62"/>
      <c r="HE103" s="62"/>
      <c r="HF103" s="5"/>
      <c r="HG103" s="5"/>
      <c r="HH103" s="5"/>
      <c r="HI103" s="5"/>
      <c r="HJ103" s="5"/>
      <c r="HK103" s="5"/>
      <c r="HL103" s="5"/>
      <c r="HM103" s="5"/>
      <c r="HN103" s="5"/>
      <c r="HO103" s="5"/>
      <c r="HP103" s="5"/>
      <c r="HQ103" s="5"/>
      <c r="HR103" s="5"/>
      <c r="HS103" s="5"/>
      <c r="HT103" s="62"/>
      <c r="HU103" s="62"/>
      <c r="HV103" s="62"/>
      <c r="HW103" s="62"/>
      <c r="HX103" s="62"/>
      <c r="HY103" s="62"/>
      <c r="HZ103" s="62"/>
      <c r="IA103" s="62"/>
      <c r="IB103" s="62"/>
      <c r="IC103" s="62"/>
      <c r="ID103" s="62"/>
      <c r="IE103" s="62"/>
      <c r="IF103" s="62"/>
      <c r="IG103" s="62"/>
      <c r="IH103" s="5"/>
      <c r="II103" s="5"/>
      <c r="IJ103" s="5"/>
      <c r="IK103" s="5"/>
      <c r="IL103" s="5"/>
      <c r="IM103" s="5"/>
      <c r="IN103" s="5"/>
      <c r="IO103" s="5"/>
      <c r="IP103" s="5"/>
      <c r="IQ103" s="5"/>
      <c r="IR103" s="5"/>
      <c r="IS103" s="5"/>
      <c r="IT103" s="5"/>
      <c r="IU103" s="5"/>
      <c r="IV103" s="62"/>
      <c r="IW103" s="62"/>
      <c r="IX103" s="62"/>
      <c r="IY103" s="62"/>
      <c r="IZ103" s="62"/>
      <c r="JA103" s="62"/>
      <c r="JB103" s="62"/>
      <c r="JC103" s="62"/>
      <c r="JD103" s="62"/>
      <c r="JE103" s="62"/>
      <c r="JF103" s="62"/>
      <c r="JG103" s="62"/>
      <c r="JH103" s="62"/>
      <c r="JI103" s="62"/>
      <c r="JJ103" s="5"/>
      <c r="JK103" s="5"/>
      <c r="JL103" s="5"/>
      <c r="JM103" s="5"/>
      <c r="JN103" s="5"/>
      <c r="JO103" s="5"/>
      <c r="JP103" s="5"/>
      <c r="JQ103" s="5"/>
      <c r="JR103" s="5"/>
      <c r="JS103" s="5"/>
      <c r="JT103" s="5"/>
      <c r="JU103" s="5"/>
      <c r="JV103" s="5"/>
      <c r="JW103" s="5"/>
      <c r="JX103" s="62"/>
      <c r="JY103" s="62"/>
      <c r="JZ103" s="62"/>
      <c r="KA103" s="62"/>
      <c r="KB103" s="62"/>
      <c r="KC103" s="62"/>
      <c r="KD103" s="62"/>
      <c r="KE103" s="62"/>
      <c r="KF103" s="62"/>
      <c r="KG103" s="62"/>
      <c r="KH103" s="62"/>
      <c r="KI103" s="62"/>
      <c r="KJ103" s="62"/>
      <c r="KK103" s="62"/>
    </row>
    <row r="104" spans="1:297" x14ac:dyDescent="0.35">
      <c r="A104" s="131">
        <v>100</v>
      </c>
      <c r="B104" s="170">
        <f>'BVEM Scorecard'!B103</f>
        <v>0</v>
      </c>
      <c r="C104" s="170">
        <f>'BVEM Scorecard'!C103</f>
        <v>0</v>
      </c>
      <c r="D104" s="152">
        <v>294</v>
      </c>
      <c r="E104" s="72" t="str">
        <f>'BVEM Scorecard'!F103</f>
        <v>Wind</v>
      </c>
      <c r="F104" s="96"/>
      <c r="G104" s="96"/>
      <c r="H104" s="96"/>
      <c r="I104" s="96"/>
      <c r="J104" s="62"/>
      <c r="K104" s="62"/>
      <c r="L104" s="62"/>
      <c r="M104" s="62"/>
      <c r="N104" s="62"/>
      <c r="O104" s="62"/>
      <c r="P104" s="62"/>
      <c r="Q104" s="95"/>
      <c r="R104" s="5"/>
      <c r="S104" s="5"/>
      <c r="T104" s="5"/>
      <c r="U104" s="5"/>
      <c r="V104" s="5"/>
      <c r="W104" s="5"/>
      <c r="X104" s="5"/>
      <c r="Y104" s="5"/>
      <c r="Z104" s="5"/>
      <c r="AA104" s="5"/>
      <c r="AB104" s="5"/>
      <c r="AC104" s="5"/>
      <c r="AD104" s="5"/>
      <c r="AE104" s="5"/>
      <c r="AF104" s="62"/>
      <c r="AG104" s="62"/>
      <c r="AH104" s="62"/>
      <c r="AI104" s="62"/>
      <c r="AJ104" s="62"/>
      <c r="AK104" s="62"/>
      <c r="AL104" s="62"/>
      <c r="AM104" s="62"/>
      <c r="AN104" s="62"/>
      <c r="AO104" s="62"/>
      <c r="AP104" s="62"/>
      <c r="AQ104" s="62"/>
      <c r="AR104" s="62"/>
      <c r="AS104" s="62"/>
      <c r="AT104" s="5"/>
      <c r="AU104" s="5"/>
      <c r="AV104" s="5"/>
      <c r="AW104" s="5"/>
      <c r="AX104" s="5"/>
      <c r="AY104" s="5"/>
      <c r="AZ104" s="5"/>
      <c r="BA104" s="5"/>
      <c r="BB104" s="5"/>
      <c r="BC104" s="5"/>
      <c r="BD104" s="5"/>
      <c r="BE104" s="5"/>
      <c r="BF104" s="5"/>
      <c r="BG104" s="5"/>
      <c r="BH104" s="62"/>
      <c r="BI104" s="62"/>
      <c r="BJ104" s="62"/>
      <c r="BK104" s="62"/>
      <c r="BL104" s="62"/>
      <c r="BM104" s="62"/>
      <c r="BN104" s="62"/>
      <c r="BO104" s="62"/>
      <c r="BP104" s="62"/>
      <c r="BQ104" s="62"/>
      <c r="BR104" s="62"/>
      <c r="BS104" s="62"/>
      <c r="BT104" s="62"/>
      <c r="BU104" s="62"/>
      <c r="BV104" s="5"/>
      <c r="BW104" s="5"/>
      <c r="BX104" s="5"/>
      <c r="BY104" s="5"/>
      <c r="BZ104" s="5"/>
      <c r="CA104" s="5"/>
      <c r="CB104" s="5"/>
      <c r="CC104" s="5"/>
      <c r="CD104" s="5"/>
      <c r="CE104" s="5"/>
      <c r="CF104" s="5"/>
      <c r="CG104" s="5"/>
      <c r="CH104" s="5"/>
      <c r="CI104" s="5"/>
      <c r="CJ104" s="62"/>
      <c r="CK104" s="62"/>
      <c r="CL104" s="62"/>
      <c r="CM104" s="62"/>
      <c r="CN104" s="62"/>
      <c r="CO104" s="62"/>
      <c r="CP104" s="62"/>
      <c r="CQ104" s="62"/>
      <c r="CR104" s="62"/>
      <c r="CS104" s="62"/>
      <c r="CT104" s="62"/>
      <c r="CU104" s="62"/>
      <c r="CV104" s="62"/>
      <c r="CW104" s="62"/>
      <c r="CX104" s="5"/>
      <c r="CY104" s="5"/>
      <c r="CZ104" s="5"/>
      <c r="DA104" s="5"/>
      <c r="DB104" s="5"/>
      <c r="DC104" s="5"/>
      <c r="DD104" s="5"/>
      <c r="DE104" s="5"/>
      <c r="DF104" s="5"/>
      <c r="DG104" s="5"/>
      <c r="DH104" s="5"/>
      <c r="DI104" s="5"/>
      <c r="DJ104" s="5"/>
      <c r="DK104" s="5"/>
      <c r="DL104" s="62"/>
      <c r="DM104" s="62"/>
      <c r="DN104" s="62"/>
      <c r="DO104" s="62"/>
      <c r="DP104" s="62"/>
      <c r="DQ104" s="62"/>
      <c r="DR104" s="62"/>
      <c r="DS104" s="62"/>
      <c r="DT104" s="62"/>
      <c r="DU104" s="62"/>
      <c r="DV104" s="62"/>
      <c r="DW104" s="62"/>
      <c r="DX104" s="62"/>
      <c r="DY104" s="62"/>
      <c r="DZ104" s="5"/>
      <c r="EA104" s="5"/>
      <c r="EB104" s="5"/>
      <c r="EC104" s="5"/>
      <c r="ED104" s="5"/>
      <c r="EE104" s="5"/>
      <c r="EF104" s="5"/>
      <c r="EG104" s="5"/>
      <c r="EH104" s="5"/>
      <c r="EI104" s="5"/>
      <c r="EJ104" s="5"/>
      <c r="EK104" s="5"/>
      <c r="EL104" s="5"/>
      <c r="EM104" s="5"/>
      <c r="EN104" s="62"/>
      <c r="EO104" s="62"/>
      <c r="EP104" s="62"/>
      <c r="EQ104" s="62"/>
      <c r="ER104" s="62"/>
      <c r="ES104" s="62"/>
      <c r="ET104" s="62"/>
      <c r="EU104" s="62"/>
      <c r="EV104" s="62"/>
      <c r="EW104" s="62"/>
      <c r="EX104" s="62"/>
      <c r="EY104" s="62"/>
      <c r="EZ104" s="62"/>
      <c r="FA104" s="62"/>
      <c r="FB104" s="5"/>
      <c r="FC104" s="5"/>
      <c r="FD104" s="5"/>
      <c r="FE104" s="5"/>
      <c r="FF104" s="5"/>
      <c r="FG104" s="5"/>
      <c r="FH104" s="5"/>
      <c r="FI104" s="5"/>
      <c r="FJ104" s="5"/>
      <c r="FK104" s="5"/>
      <c r="FL104" s="5"/>
      <c r="FM104" s="5"/>
      <c r="FN104" s="5"/>
      <c r="FO104" s="5"/>
      <c r="FP104" s="62"/>
      <c r="FQ104" s="62"/>
      <c r="FR104" s="62"/>
      <c r="FS104" s="62"/>
      <c r="FT104" s="62"/>
      <c r="FU104" s="62"/>
      <c r="FV104" s="62"/>
      <c r="FW104" s="62"/>
      <c r="FX104" s="62"/>
      <c r="FY104" s="62"/>
      <c r="FZ104" s="62"/>
      <c r="GA104" s="62"/>
      <c r="GB104" s="62"/>
      <c r="GC104" s="62"/>
      <c r="GD104" s="5"/>
      <c r="GE104" s="5"/>
      <c r="GF104" s="5"/>
      <c r="GG104" s="5"/>
      <c r="GH104" s="5"/>
      <c r="GI104" s="5"/>
      <c r="GJ104" s="5"/>
      <c r="GK104" s="5"/>
      <c r="GL104" s="5"/>
      <c r="GM104" s="5"/>
      <c r="GN104" s="5"/>
      <c r="GO104" s="5"/>
      <c r="GP104" s="5"/>
      <c r="GQ104" s="5"/>
      <c r="GR104" s="62"/>
      <c r="GS104" s="62"/>
      <c r="GT104" s="62"/>
      <c r="GU104" s="62"/>
      <c r="GV104" s="62"/>
      <c r="GW104" s="62"/>
      <c r="GX104" s="62"/>
      <c r="GY104" s="62"/>
      <c r="GZ104" s="62"/>
      <c r="HA104" s="62"/>
      <c r="HB104" s="62"/>
      <c r="HC104" s="62"/>
      <c r="HD104" s="62"/>
      <c r="HE104" s="62"/>
      <c r="HF104" s="5"/>
      <c r="HG104" s="5"/>
      <c r="HH104" s="5"/>
      <c r="HI104" s="5"/>
      <c r="HJ104" s="5"/>
      <c r="HK104" s="5"/>
      <c r="HL104" s="5"/>
      <c r="HM104" s="5"/>
      <c r="HN104" s="5"/>
      <c r="HO104" s="5"/>
      <c r="HP104" s="5"/>
      <c r="HQ104" s="5"/>
      <c r="HR104" s="5"/>
      <c r="HS104" s="5"/>
      <c r="HT104" s="62"/>
      <c r="HU104" s="62"/>
      <c r="HV104" s="62"/>
      <c r="HW104" s="62"/>
      <c r="HX104" s="62"/>
      <c r="HY104" s="62"/>
      <c r="HZ104" s="62"/>
      <c r="IA104" s="62"/>
      <c r="IB104" s="62"/>
      <c r="IC104" s="62"/>
      <c r="ID104" s="62"/>
      <c r="IE104" s="62"/>
      <c r="IF104" s="62"/>
      <c r="IG104" s="62"/>
      <c r="IH104" s="5"/>
      <c r="II104" s="5"/>
      <c r="IJ104" s="5"/>
      <c r="IK104" s="5"/>
      <c r="IL104" s="5"/>
      <c r="IM104" s="5"/>
      <c r="IN104" s="5"/>
      <c r="IO104" s="5"/>
      <c r="IP104" s="5"/>
      <c r="IQ104" s="5"/>
      <c r="IR104" s="5"/>
      <c r="IS104" s="5"/>
      <c r="IT104" s="5"/>
      <c r="IU104" s="5"/>
      <c r="IV104" s="62"/>
      <c r="IW104" s="62"/>
      <c r="IX104" s="62"/>
      <c r="IY104" s="62"/>
      <c r="IZ104" s="62"/>
      <c r="JA104" s="62"/>
      <c r="JB104" s="62"/>
      <c r="JC104" s="62"/>
      <c r="JD104" s="62"/>
      <c r="JE104" s="62"/>
      <c r="JF104" s="62"/>
      <c r="JG104" s="62"/>
      <c r="JH104" s="62"/>
      <c r="JI104" s="62"/>
      <c r="JJ104" s="5"/>
      <c r="JK104" s="5"/>
      <c r="JL104" s="5"/>
      <c r="JM104" s="5"/>
      <c r="JN104" s="5"/>
      <c r="JO104" s="5"/>
      <c r="JP104" s="5"/>
      <c r="JQ104" s="5"/>
      <c r="JR104" s="5"/>
      <c r="JS104" s="5"/>
      <c r="JT104" s="5"/>
      <c r="JU104" s="5"/>
      <c r="JV104" s="5"/>
      <c r="JW104" s="5"/>
      <c r="JX104" s="62"/>
      <c r="JY104" s="62"/>
      <c r="JZ104" s="62"/>
      <c r="KA104" s="62"/>
      <c r="KB104" s="62"/>
      <c r="KC104" s="62"/>
      <c r="KD104" s="62"/>
      <c r="KE104" s="62"/>
      <c r="KF104" s="62"/>
      <c r="KG104" s="62"/>
      <c r="KH104" s="62"/>
      <c r="KI104" s="62"/>
      <c r="KJ104" s="62"/>
      <c r="KK104" s="62"/>
    </row>
    <row r="105" spans="1:297" x14ac:dyDescent="0.35">
      <c r="A105" s="131">
        <v>101</v>
      </c>
      <c r="B105" s="170">
        <f>'BVEM Scorecard'!B104</f>
        <v>0</v>
      </c>
      <c r="C105" s="170">
        <f>'BVEM Scorecard'!C104</f>
        <v>0</v>
      </c>
      <c r="D105" s="152">
        <v>39</v>
      </c>
      <c r="E105" s="72" t="str">
        <f>'BVEM Scorecard'!F104</f>
        <v>Wind</v>
      </c>
      <c r="F105" s="96"/>
      <c r="G105" s="96"/>
      <c r="H105" s="96"/>
      <c r="I105" s="96"/>
      <c r="J105" s="62"/>
      <c r="K105" s="62"/>
      <c r="L105" s="62"/>
      <c r="M105" s="62"/>
      <c r="N105" s="62"/>
      <c r="O105" s="62"/>
      <c r="P105" s="62"/>
      <c r="Q105" s="95"/>
      <c r="R105" s="5"/>
      <c r="S105" s="5"/>
      <c r="T105" s="5"/>
      <c r="U105" s="5"/>
      <c r="V105" s="5"/>
      <c r="W105" s="5"/>
      <c r="X105" s="5"/>
      <c r="Y105" s="5"/>
      <c r="Z105" s="5"/>
      <c r="AA105" s="5"/>
      <c r="AB105" s="5"/>
      <c r="AC105" s="5"/>
      <c r="AD105" s="5"/>
      <c r="AE105" s="5"/>
      <c r="AF105" s="62"/>
      <c r="AG105" s="62"/>
      <c r="AH105" s="62"/>
      <c r="AI105" s="62"/>
      <c r="AJ105" s="62"/>
      <c r="AK105" s="62"/>
      <c r="AL105" s="62"/>
      <c r="AM105" s="62"/>
      <c r="AN105" s="62"/>
      <c r="AO105" s="62"/>
      <c r="AP105" s="62"/>
      <c r="AQ105" s="62"/>
      <c r="AR105" s="140"/>
      <c r="AS105" s="140"/>
      <c r="AT105" s="5"/>
      <c r="AU105" s="5"/>
      <c r="AV105" s="5"/>
      <c r="AW105" s="5"/>
      <c r="AX105" s="5"/>
      <c r="AY105" s="5"/>
      <c r="AZ105" s="5"/>
      <c r="BA105" s="5"/>
      <c r="BB105" s="5"/>
      <c r="BC105" s="5"/>
      <c r="BD105" s="5"/>
      <c r="BE105" s="5"/>
      <c r="BF105" s="5"/>
      <c r="BG105" s="5"/>
      <c r="BH105" s="62"/>
      <c r="BI105" s="62"/>
      <c r="BJ105" s="62"/>
      <c r="BK105" s="62"/>
      <c r="BL105" s="62"/>
      <c r="BM105" s="62"/>
      <c r="BN105" s="62"/>
      <c r="BO105" s="62"/>
      <c r="BP105" s="62"/>
      <c r="BQ105" s="62"/>
      <c r="BR105" s="62"/>
      <c r="BS105" s="62"/>
      <c r="BT105" s="62"/>
      <c r="BU105" s="62"/>
      <c r="BV105" s="5"/>
      <c r="BW105" s="5"/>
      <c r="BX105" s="5"/>
      <c r="BY105" s="5"/>
      <c r="BZ105" s="5"/>
      <c r="CA105" s="5"/>
      <c r="CB105" s="5"/>
      <c r="CC105" s="5"/>
      <c r="CD105" s="5"/>
      <c r="CE105" s="5"/>
      <c r="CF105" s="5"/>
      <c r="CG105" s="5"/>
      <c r="CH105" s="5"/>
      <c r="CI105" s="5"/>
      <c r="CJ105" s="62"/>
      <c r="CK105" s="62"/>
      <c r="CL105" s="62"/>
      <c r="CM105" s="62"/>
      <c r="CN105" s="62"/>
      <c r="CO105" s="62"/>
      <c r="CP105" s="62"/>
      <c r="CQ105" s="62"/>
      <c r="CR105" s="62"/>
      <c r="CS105" s="62"/>
      <c r="CT105" s="62"/>
      <c r="CU105" s="62"/>
      <c r="CV105" s="62"/>
      <c r="CW105" s="62"/>
      <c r="CX105" s="5"/>
      <c r="CY105" s="5"/>
      <c r="CZ105" s="5"/>
      <c r="DA105" s="5"/>
      <c r="DB105" s="5"/>
      <c r="DC105" s="5"/>
      <c r="DD105" s="5"/>
      <c r="DE105" s="5"/>
      <c r="DF105" s="5"/>
      <c r="DG105" s="5"/>
      <c r="DH105" s="5"/>
      <c r="DI105" s="5"/>
      <c r="DJ105" s="5"/>
      <c r="DK105" s="5"/>
      <c r="DL105" s="62"/>
      <c r="DM105" s="62"/>
      <c r="DN105" s="62"/>
      <c r="DO105" s="62"/>
      <c r="DP105" s="62"/>
      <c r="DQ105" s="62"/>
      <c r="DR105" s="62"/>
      <c r="DS105" s="62"/>
      <c r="DT105" s="62"/>
      <c r="DU105" s="62"/>
      <c r="DV105" s="62"/>
      <c r="DW105" s="62"/>
      <c r="DX105" s="62"/>
      <c r="DY105" s="62"/>
      <c r="DZ105" s="5"/>
      <c r="EA105" s="5"/>
      <c r="EB105" s="5"/>
      <c r="EC105" s="5"/>
      <c r="ED105" s="5"/>
      <c r="EE105" s="5"/>
      <c r="EF105" s="5"/>
      <c r="EG105" s="5"/>
      <c r="EH105" s="5"/>
      <c r="EI105" s="5"/>
      <c r="EJ105" s="5"/>
      <c r="EK105" s="5"/>
      <c r="EL105" s="5"/>
      <c r="EM105" s="5"/>
      <c r="EN105" s="62"/>
      <c r="EO105" s="62"/>
      <c r="EP105" s="62"/>
      <c r="EQ105" s="62"/>
      <c r="ER105" s="62"/>
      <c r="ES105" s="62"/>
      <c r="ET105" s="62"/>
      <c r="EU105" s="62"/>
      <c r="EV105" s="62"/>
      <c r="EW105" s="62"/>
      <c r="EX105" s="62"/>
      <c r="EY105" s="62"/>
      <c r="EZ105" s="140"/>
      <c r="FA105" s="140"/>
      <c r="FB105" s="5"/>
      <c r="FC105" s="5"/>
      <c r="FD105" s="5"/>
      <c r="FE105" s="5"/>
      <c r="FF105" s="5"/>
      <c r="FG105" s="5"/>
      <c r="FH105" s="5"/>
      <c r="FI105" s="5"/>
      <c r="FJ105" s="5"/>
      <c r="FK105" s="5"/>
      <c r="FL105" s="5"/>
      <c r="FM105" s="5"/>
      <c r="FN105" s="5"/>
      <c r="FO105" s="5"/>
      <c r="FP105" s="62"/>
      <c r="FQ105" s="62"/>
      <c r="FR105" s="62"/>
      <c r="FS105" s="62"/>
      <c r="FT105" s="62"/>
      <c r="FU105" s="62"/>
      <c r="FV105" s="62"/>
      <c r="FW105" s="62"/>
      <c r="FX105" s="62"/>
      <c r="FY105" s="62"/>
      <c r="FZ105" s="62"/>
      <c r="GA105" s="62"/>
      <c r="GB105" s="62"/>
      <c r="GC105" s="62"/>
      <c r="GD105" s="5"/>
      <c r="GE105" s="5"/>
      <c r="GF105" s="5"/>
      <c r="GG105" s="5"/>
      <c r="GH105" s="5"/>
      <c r="GI105" s="5"/>
      <c r="GJ105" s="5"/>
      <c r="GK105" s="5"/>
      <c r="GL105" s="5"/>
      <c r="GM105" s="5"/>
      <c r="GN105" s="5"/>
      <c r="GO105" s="5"/>
      <c r="GP105" s="5"/>
      <c r="GQ105" s="5"/>
      <c r="GR105" s="62"/>
      <c r="GS105" s="62"/>
      <c r="GT105" s="62"/>
      <c r="GU105" s="62"/>
      <c r="GV105" s="62"/>
      <c r="GW105" s="62"/>
      <c r="GX105" s="62"/>
      <c r="GY105" s="62"/>
      <c r="GZ105" s="62"/>
      <c r="HA105" s="62"/>
      <c r="HB105" s="62"/>
      <c r="HC105" s="62"/>
      <c r="HD105" s="62"/>
      <c r="HE105" s="62"/>
      <c r="HF105" s="5"/>
      <c r="HG105" s="5"/>
      <c r="HH105" s="5"/>
      <c r="HI105" s="5"/>
      <c r="HJ105" s="5"/>
      <c r="HK105" s="5"/>
      <c r="HL105" s="5"/>
      <c r="HM105" s="5"/>
      <c r="HN105" s="5"/>
      <c r="HO105" s="5"/>
      <c r="HP105" s="5"/>
      <c r="HQ105" s="5"/>
      <c r="HR105" s="5"/>
      <c r="HS105" s="5"/>
      <c r="HT105" s="62"/>
      <c r="HU105" s="62"/>
      <c r="HV105" s="62"/>
      <c r="HW105" s="62"/>
      <c r="HX105" s="62"/>
      <c r="HY105" s="62"/>
      <c r="HZ105" s="62"/>
      <c r="IA105" s="62"/>
      <c r="IB105" s="62"/>
      <c r="IC105" s="62"/>
      <c r="ID105" s="62"/>
      <c r="IE105" s="62"/>
      <c r="IF105" s="62"/>
      <c r="IG105" s="62"/>
      <c r="IH105" s="5"/>
      <c r="II105" s="5"/>
      <c r="IJ105" s="5"/>
      <c r="IK105" s="5"/>
      <c r="IL105" s="5"/>
      <c r="IM105" s="5"/>
      <c r="IN105" s="5"/>
      <c r="IO105" s="5"/>
      <c r="IP105" s="5"/>
      <c r="IQ105" s="5"/>
      <c r="IR105" s="5"/>
      <c r="IS105" s="5"/>
      <c r="IT105" s="5"/>
      <c r="IU105" s="5"/>
      <c r="IV105" s="62"/>
      <c r="IW105" s="62"/>
      <c r="IX105" s="62"/>
      <c r="IY105" s="62"/>
      <c r="IZ105" s="62"/>
      <c r="JA105" s="62"/>
      <c r="JB105" s="62"/>
      <c r="JC105" s="62"/>
      <c r="JD105" s="62"/>
      <c r="JE105" s="62"/>
      <c r="JF105" s="62"/>
      <c r="JG105" s="62"/>
      <c r="JH105" s="62"/>
      <c r="JI105" s="62"/>
      <c r="JJ105" s="5"/>
      <c r="JK105" s="5"/>
      <c r="JL105" s="5"/>
      <c r="JM105" s="5"/>
      <c r="JN105" s="5"/>
      <c r="JO105" s="5"/>
      <c r="JP105" s="5"/>
      <c r="JQ105" s="5"/>
      <c r="JR105" s="5"/>
      <c r="JS105" s="5"/>
      <c r="JT105" s="5"/>
      <c r="JU105" s="5"/>
      <c r="JV105" s="5"/>
      <c r="JW105" s="5"/>
      <c r="JX105" s="62"/>
      <c r="JY105" s="62"/>
      <c r="JZ105" s="62"/>
      <c r="KA105" s="62"/>
      <c r="KB105" s="62"/>
      <c r="KC105" s="62"/>
      <c r="KD105" s="62"/>
      <c r="KE105" s="62"/>
      <c r="KF105" s="62"/>
      <c r="KG105" s="62"/>
      <c r="KH105" s="62"/>
      <c r="KI105" s="62"/>
      <c r="KJ105" s="62"/>
      <c r="KK105" s="62"/>
    </row>
    <row r="106" spans="1:297" x14ac:dyDescent="0.35">
      <c r="A106" s="131">
        <v>102</v>
      </c>
      <c r="B106" s="170">
        <f>'BVEM Scorecard'!B105</f>
        <v>0</v>
      </c>
      <c r="C106" s="170">
        <f>'BVEM Scorecard'!C105</f>
        <v>0</v>
      </c>
      <c r="D106" s="152">
        <v>311</v>
      </c>
      <c r="E106" s="72" t="str">
        <f>'BVEM Scorecard'!F105</f>
        <v>Wind</v>
      </c>
      <c r="F106" s="96"/>
      <c r="G106" s="96"/>
      <c r="H106" s="96"/>
      <c r="I106" s="96"/>
      <c r="J106" s="62"/>
      <c r="K106" s="62"/>
      <c r="L106" s="62"/>
      <c r="M106" s="62"/>
      <c r="N106" s="62"/>
      <c r="O106" s="62"/>
      <c r="P106" s="62"/>
      <c r="Q106" s="95"/>
      <c r="R106" s="5"/>
      <c r="S106" s="5"/>
      <c r="T106" s="5"/>
      <c r="U106" s="5"/>
      <c r="V106" s="5"/>
      <c r="W106" s="5"/>
      <c r="X106" s="5"/>
      <c r="Y106" s="5"/>
      <c r="Z106" s="5"/>
      <c r="AA106" s="5"/>
      <c r="AB106" s="5"/>
      <c r="AC106" s="5"/>
      <c r="AD106" s="5"/>
      <c r="AE106" s="5"/>
      <c r="AF106" s="62"/>
      <c r="AG106" s="62"/>
      <c r="AH106" s="62"/>
      <c r="AI106" s="62"/>
      <c r="AJ106" s="62"/>
      <c r="AK106" s="62"/>
      <c r="AL106" s="62"/>
      <c r="AM106" s="62"/>
      <c r="AN106" s="62"/>
      <c r="AO106" s="62"/>
      <c r="AP106" s="62"/>
      <c r="AQ106" s="62"/>
      <c r="AR106" s="62"/>
      <c r="AS106" s="62"/>
      <c r="AT106" s="5"/>
      <c r="AU106" s="5"/>
      <c r="AV106" s="5"/>
      <c r="AW106" s="5"/>
      <c r="AX106" s="5"/>
      <c r="AY106" s="5"/>
      <c r="AZ106" s="5"/>
      <c r="BA106" s="5"/>
      <c r="BB106" s="5"/>
      <c r="BC106" s="5"/>
      <c r="BD106" s="5"/>
      <c r="BE106" s="5"/>
      <c r="BF106" s="5"/>
      <c r="BG106" s="5"/>
      <c r="BH106" s="62"/>
      <c r="BI106" s="62"/>
      <c r="BJ106" s="62"/>
      <c r="BK106" s="62"/>
      <c r="BL106" s="62"/>
      <c r="BM106" s="62"/>
      <c r="BN106" s="62"/>
      <c r="BO106" s="62"/>
      <c r="BP106" s="62"/>
      <c r="BQ106" s="62"/>
      <c r="BR106" s="62"/>
      <c r="BS106" s="62"/>
      <c r="BT106" s="62"/>
      <c r="BU106" s="62"/>
      <c r="BV106" s="5"/>
      <c r="BW106" s="5"/>
      <c r="BX106" s="5"/>
      <c r="BY106" s="5"/>
      <c r="BZ106" s="5"/>
      <c r="CA106" s="5"/>
      <c r="CB106" s="5"/>
      <c r="CC106" s="5"/>
      <c r="CD106" s="5"/>
      <c r="CE106" s="5"/>
      <c r="CF106" s="5"/>
      <c r="CG106" s="5"/>
      <c r="CH106" s="5"/>
      <c r="CI106" s="5"/>
      <c r="CJ106" s="62"/>
      <c r="CK106" s="62"/>
      <c r="CL106" s="62"/>
      <c r="CM106" s="62"/>
      <c r="CN106" s="62"/>
      <c r="CO106" s="62"/>
      <c r="CP106" s="62"/>
      <c r="CQ106" s="62"/>
      <c r="CR106" s="62"/>
      <c r="CS106" s="62"/>
      <c r="CT106" s="62"/>
      <c r="CU106" s="62"/>
      <c r="CV106" s="62"/>
      <c r="CW106" s="62"/>
      <c r="CX106" s="5"/>
      <c r="CY106" s="5"/>
      <c r="CZ106" s="5"/>
      <c r="DA106" s="5"/>
      <c r="DB106" s="5"/>
      <c r="DC106" s="5"/>
      <c r="DD106" s="5"/>
      <c r="DE106" s="5"/>
      <c r="DF106" s="5"/>
      <c r="DG106" s="5"/>
      <c r="DH106" s="5"/>
      <c r="DI106" s="5"/>
      <c r="DJ106" s="5"/>
      <c r="DK106" s="5"/>
      <c r="DL106" s="62"/>
      <c r="DM106" s="62"/>
      <c r="DN106" s="62"/>
      <c r="DO106" s="62"/>
      <c r="DP106" s="62"/>
      <c r="DQ106" s="62"/>
      <c r="DR106" s="62"/>
      <c r="DS106" s="62"/>
      <c r="DT106" s="62"/>
      <c r="DU106" s="62"/>
      <c r="DV106" s="62"/>
      <c r="DW106" s="62"/>
      <c r="DX106" s="62"/>
      <c r="DY106" s="62"/>
      <c r="DZ106" s="5"/>
      <c r="EA106" s="5"/>
      <c r="EB106" s="5"/>
      <c r="EC106" s="5"/>
      <c r="ED106" s="5"/>
      <c r="EE106" s="5"/>
      <c r="EF106" s="5"/>
      <c r="EG106" s="5"/>
      <c r="EH106" s="5"/>
      <c r="EI106" s="5"/>
      <c r="EJ106" s="5"/>
      <c r="EK106" s="5"/>
      <c r="EL106" s="5"/>
      <c r="EM106" s="5"/>
      <c r="EN106" s="62"/>
      <c r="EO106" s="62"/>
      <c r="EP106" s="62"/>
      <c r="EQ106" s="62"/>
      <c r="ER106" s="62"/>
      <c r="ES106" s="62"/>
      <c r="ET106" s="62"/>
      <c r="EU106" s="62"/>
      <c r="EV106" s="62"/>
      <c r="EW106" s="62"/>
      <c r="EX106" s="62"/>
      <c r="EY106" s="62"/>
      <c r="EZ106" s="62"/>
      <c r="FA106" s="62"/>
      <c r="FB106" s="5"/>
      <c r="FC106" s="5"/>
      <c r="FD106" s="5"/>
      <c r="FE106" s="5"/>
      <c r="FF106" s="5"/>
      <c r="FG106" s="5"/>
      <c r="FH106" s="5"/>
      <c r="FI106" s="5"/>
      <c r="FJ106" s="5"/>
      <c r="FK106" s="5"/>
      <c r="FL106" s="5"/>
      <c r="FM106" s="5"/>
      <c r="FN106" s="5"/>
      <c r="FO106" s="5"/>
      <c r="FP106" s="62"/>
      <c r="FQ106" s="62"/>
      <c r="FR106" s="62"/>
      <c r="FS106" s="62"/>
      <c r="FT106" s="62"/>
      <c r="FU106" s="62"/>
      <c r="FV106" s="62"/>
      <c r="FW106" s="62"/>
      <c r="FX106" s="62"/>
      <c r="FY106" s="62"/>
      <c r="FZ106" s="62"/>
      <c r="GA106" s="62"/>
      <c r="GB106" s="62"/>
      <c r="GC106" s="62"/>
      <c r="GD106" s="5"/>
      <c r="GE106" s="5"/>
      <c r="GF106" s="5"/>
      <c r="GG106" s="5"/>
      <c r="GH106" s="5"/>
      <c r="GI106" s="5"/>
      <c r="GJ106" s="5"/>
      <c r="GK106" s="5"/>
      <c r="GL106" s="5"/>
      <c r="GM106" s="5"/>
      <c r="GN106" s="5"/>
      <c r="GO106" s="5"/>
      <c r="GP106" s="5"/>
      <c r="GQ106" s="5"/>
      <c r="GR106" s="62"/>
      <c r="GS106" s="62"/>
      <c r="GT106" s="62"/>
      <c r="GU106" s="62"/>
      <c r="GV106" s="62"/>
      <c r="GW106" s="62"/>
      <c r="GX106" s="62"/>
      <c r="GY106" s="62"/>
      <c r="GZ106" s="62"/>
      <c r="HA106" s="62"/>
      <c r="HB106" s="62"/>
      <c r="HC106" s="62"/>
      <c r="HD106" s="62"/>
      <c r="HE106" s="62"/>
      <c r="HF106" s="5"/>
      <c r="HG106" s="5"/>
      <c r="HH106" s="5"/>
      <c r="HI106" s="5"/>
      <c r="HJ106" s="5"/>
      <c r="HK106" s="5"/>
      <c r="HL106" s="5"/>
      <c r="HM106" s="5"/>
      <c r="HN106" s="5"/>
      <c r="HO106" s="5"/>
      <c r="HP106" s="5"/>
      <c r="HQ106" s="5"/>
      <c r="HR106" s="5"/>
      <c r="HS106" s="5"/>
      <c r="HT106" s="62"/>
      <c r="HU106" s="62"/>
      <c r="HV106" s="62"/>
      <c r="HW106" s="62"/>
      <c r="HX106" s="62"/>
      <c r="HY106" s="62"/>
      <c r="HZ106" s="62"/>
      <c r="IA106" s="62"/>
      <c r="IB106" s="62"/>
      <c r="IC106" s="62"/>
      <c r="ID106" s="62"/>
      <c r="IE106" s="62"/>
      <c r="IF106" s="62"/>
      <c r="IG106" s="62"/>
      <c r="IH106" s="5"/>
      <c r="II106" s="5"/>
      <c r="IJ106" s="5"/>
      <c r="IK106" s="5"/>
      <c r="IL106" s="5"/>
      <c r="IM106" s="5"/>
      <c r="IN106" s="5"/>
      <c r="IO106" s="5"/>
      <c r="IP106" s="5"/>
      <c r="IQ106" s="5"/>
      <c r="IR106" s="5"/>
      <c r="IS106" s="5"/>
      <c r="IT106" s="5"/>
      <c r="IU106" s="5"/>
      <c r="IV106" s="62"/>
      <c r="IW106" s="62"/>
      <c r="IX106" s="62"/>
      <c r="IY106" s="62"/>
      <c r="IZ106" s="62"/>
      <c r="JA106" s="62"/>
      <c r="JB106" s="62"/>
      <c r="JC106" s="62"/>
      <c r="JD106" s="62"/>
      <c r="JE106" s="62"/>
      <c r="JF106" s="62"/>
      <c r="JG106" s="62"/>
      <c r="JH106" s="62"/>
      <c r="JI106" s="62"/>
      <c r="JJ106" s="5"/>
      <c r="JK106" s="5"/>
      <c r="JL106" s="5"/>
      <c r="JM106" s="5"/>
      <c r="JN106" s="5"/>
      <c r="JO106" s="5"/>
      <c r="JP106" s="5"/>
      <c r="JQ106" s="5"/>
      <c r="JR106" s="5"/>
      <c r="JS106" s="5"/>
      <c r="JT106" s="5"/>
      <c r="JU106" s="5"/>
      <c r="JV106" s="5"/>
      <c r="JW106" s="5"/>
      <c r="JX106" s="62"/>
      <c r="JY106" s="62"/>
      <c r="JZ106" s="62"/>
      <c r="KA106" s="62"/>
      <c r="KB106" s="62"/>
      <c r="KC106" s="62"/>
      <c r="KD106" s="62"/>
      <c r="KE106" s="62"/>
      <c r="KF106" s="62"/>
      <c r="KG106" s="62"/>
      <c r="KH106" s="62"/>
      <c r="KI106" s="62"/>
      <c r="KJ106" s="62"/>
      <c r="KK106" s="62"/>
    </row>
    <row r="107" spans="1:297" x14ac:dyDescent="0.35">
      <c r="A107" s="131">
        <v>103</v>
      </c>
      <c r="B107" s="170">
        <f>'BVEM Scorecard'!B106</f>
        <v>0</v>
      </c>
      <c r="C107" s="170">
        <f>'BVEM Scorecard'!C106</f>
        <v>0</v>
      </c>
      <c r="D107" s="152">
        <v>1171</v>
      </c>
      <c r="E107" s="72" t="str">
        <f>'BVEM Scorecard'!F106</f>
        <v>Storage</v>
      </c>
      <c r="F107" s="96">
        <f t="shared" ref="F107:F132" si="216">Q107</f>
        <v>0</v>
      </c>
      <c r="G107" s="96">
        <f t="shared" ref="G107:G132" si="217">P107/5</f>
        <v>0</v>
      </c>
      <c r="H107" s="96">
        <f t="shared" ref="H107:H132" si="218">IFERROR(SUM(AE107,AS107,BG107,BU107,CI107,CW107,DK107,DY107,EM107,FA107,FO107,GC107,GQ107,HE107,HS107,IG107,IU107,JI107,JW107,KK107),0)</f>
        <v>0</v>
      </c>
      <c r="I107" s="96">
        <f t="shared" ref="I107:I132" si="219">IFERROR(SUM(AC107,AQ107,BE107,BS107,CG107,CU107,DI107,DW107,EK107,EY107,FM107,GA107,GO107,HC107,HQ107,IE107,IS107,JG107,JU107,KI107)/SUM(R107,AF107,AT107,BH107,BV107,CJ107,CX107,DL107,DZ107,EN107,FB107,FP107,GD107,GR107,HF107,HT107,IH107,IV107,JJ107,JX107)/5,0)</f>
        <v>0</v>
      </c>
      <c r="J107" s="62">
        <v>0</v>
      </c>
      <c r="K107" s="62">
        <v>0</v>
      </c>
      <c r="L107" s="62">
        <v>0</v>
      </c>
      <c r="M107" s="62">
        <v>0</v>
      </c>
      <c r="N107" s="62">
        <v>0</v>
      </c>
      <c r="O107" s="62">
        <v>0</v>
      </c>
      <c r="P107" s="62">
        <f t="shared" si="183"/>
        <v>0</v>
      </c>
      <c r="Q107" s="95">
        <f t="shared" ref="Q107:Q125" si="220">K$4*K107+L$4*L107+M$4*M107+N$4*N107+O$4*O107</f>
        <v>0</v>
      </c>
      <c r="R107" s="5"/>
      <c r="S107" s="5"/>
      <c r="T107" s="5"/>
      <c r="U107" s="5"/>
      <c r="V107" s="5"/>
      <c r="W107" s="5"/>
      <c r="X107" s="5"/>
      <c r="Y107" s="5"/>
      <c r="Z107" s="5"/>
      <c r="AA107" s="5"/>
      <c r="AB107" s="5"/>
      <c r="AC107" s="5"/>
      <c r="AD107" s="5"/>
      <c r="AE107" s="5"/>
      <c r="AF107" s="62"/>
      <c r="AG107" s="62"/>
      <c r="AH107" s="62"/>
      <c r="AI107" s="62"/>
      <c r="AJ107" s="62"/>
      <c r="AK107" s="62"/>
      <c r="AL107" s="62"/>
      <c r="AM107" s="62"/>
      <c r="AN107" s="62"/>
      <c r="AO107" s="62"/>
      <c r="AP107" s="62"/>
      <c r="AQ107" s="62"/>
      <c r="AR107" s="140"/>
      <c r="AS107" s="140"/>
      <c r="AT107" s="5"/>
      <c r="AU107" s="5"/>
      <c r="AV107" s="5"/>
      <c r="AW107" s="5"/>
      <c r="AX107" s="5"/>
      <c r="AY107" s="5"/>
      <c r="AZ107" s="5"/>
      <c r="BA107" s="5"/>
      <c r="BB107" s="5"/>
      <c r="BC107" s="5"/>
      <c r="BD107" s="5"/>
      <c r="BE107" s="5"/>
      <c r="BF107" s="5"/>
      <c r="BG107" s="5"/>
      <c r="BH107" s="62"/>
      <c r="BI107" s="62"/>
      <c r="BJ107" s="62"/>
      <c r="BK107" s="62"/>
      <c r="BL107" s="62"/>
      <c r="BM107" s="62"/>
      <c r="BN107" s="62"/>
      <c r="BO107" s="62"/>
      <c r="BP107" s="62"/>
      <c r="BQ107" s="62"/>
      <c r="BR107" s="62"/>
      <c r="BS107" s="62"/>
      <c r="BT107" s="62"/>
      <c r="BU107" s="62"/>
      <c r="BV107" s="5"/>
      <c r="BW107" s="5"/>
      <c r="BX107" s="5"/>
      <c r="BY107" s="5"/>
      <c r="BZ107" s="5"/>
      <c r="CA107" s="5"/>
      <c r="CB107" s="5"/>
      <c r="CC107" s="5"/>
      <c r="CD107" s="5"/>
      <c r="CE107" s="5"/>
      <c r="CF107" s="5"/>
      <c r="CG107" s="5"/>
      <c r="CH107" s="5"/>
      <c r="CI107" s="5"/>
      <c r="CJ107" s="62"/>
      <c r="CK107" s="62"/>
      <c r="CL107" s="62"/>
      <c r="CM107" s="62"/>
      <c r="CN107" s="62"/>
      <c r="CO107" s="62"/>
      <c r="CP107" s="62"/>
      <c r="CQ107" s="62"/>
      <c r="CR107" s="62"/>
      <c r="CS107" s="62"/>
      <c r="CT107" s="62"/>
      <c r="CU107" s="62"/>
      <c r="CV107" s="62"/>
      <c r="CW107" s="62"/>
      <c r="CX107" s="5"/>
      <c r="CY107" s="5"/>
      <c r="CZ107" s="5"/>
      <c r="DA107" s="5"/>
      <c r="DB107" s="5"/>
      <c r="DC107" s="5"/>
      <c r="DD107" s="5"/>
      <c r="DE107" s="5"/>
      <c r="DF107" s="5"/>
      <c r="DG107" s="5"/>
      <c r="DH107" s="5"/>
      <c r="DI107" s="5"/>
      <c r="DJ107" s="5"/>
      <c r="DK107" s="5"/>
      <c r="DL107" s="62"/>
      <c r="DM107" s="62"/>
      <c r="DN107" s="62"/>
      <c r="DO107" s="62"/>
      <c r="DP107" s="62"/>
      <c r="DQ107" s="62"/>
      <c r="DR107" s="62"/>
      <c r="DS107" s="62"/>
      <c r="DT107" s="62"/>
      <c r="DU107" s="62"/>
      <c r="DV107" s="62"/>
      <c r="DW107" s="62"/>
      <c r="DX107" s="62"/>
      <c r="DY107" s="62"/>
      <c r="DZ107" s="5"/>
      <c r="EA107" s="5"/>
      <c r="EB107" s="5"/>
      <c r="EC107" s="5"/>
      <c r="ED107" s="5"/>
      <c r="EE107" s="5"/>
      <c r="EF107" s="5"/>
      <c r="EG107" s="5"/>
      <c r="EH107" s="5"/>
      <c r="EI107" s="5"/>
      <c r="EJ107" s="5"/>
      <c r="EK107" s="5"/>
      <c r="EL107" s="5"/>
      <c r="EM107" s="5"/>
      <c r="EN107" s="62"/>
      <c r="EO107" s="62"/>
      <c r="EP107" s="62"/>
      <c r="EQ107" s="62"/>
      <c r="ER107" s="62"/>
      <c r="ES107" s="62"/>
      <c r="ET107" s="62"/>
      <c r="EU107" s="62"/>
      <c r="EV107" s="62"/>
      <c r="EW107" s="62"/>
      <c r="EX107" s="62"/>
      <c r="EY107" s="62"/>
      <c r="EZ107" s="140"/>
      <c r="FA107" s="140"/>
      <c r="FB107" s="5"/>
      <c r="FC107" s="5"/>
      <c r="FD107" s="5"/>
      <c r="FE107" s="5"/>
      <c r="FF107" s="5"/>
      <c r="FG107" s="5"/>
      <c r="FH107" s="5"/>
      <c r="FI107" s="5"/>
      <c r="FJ107" s="5"/>
      <c r="FK107" s="5"/>
      <c r="FL107" s="5"/>
      <c r="FM107" s="5"/>
      <c r="FN107" s="5"/>
      <c r="FO107" s="5"/>
      <c r="FP107" s="62"/>
      <c r="FQ107" s="62"/>
      <c r="FR107" s="62"/>
      <c r="FS107" s="62"/>
      <c r="FT107" s="62"/>
      <c r="FU107" s="62"/>
      <c r="FV107" s="62"/>
      <c r="FW107" s="62"/>
      <c r="FX107" s="62"/>
      <c r="FY107" s="62"/>
      <c r="FZ107" s="62"/>
      <c r="GA107" s="62"/>
      <c r="GB107" s="62"/>
      <c r="GC107" s="62"/>
      <c r="GD107" s="5"/>
      <c r="GE107" s="5"/>
      <c r="GF107" s="5"/>
      <c r="GG107" s="5"/>
      <c r="GH107" s="5"/>
      <c r="GI107" s="5"/>
      <c r="GJ107" s="5"/>
      <c r="GK107" s="5"/>
      <c r="GL107" s="5"/>
      <c r="GM107" s="5"/>
      <c r="GN107" s="5"/>
      <c r="GO107" s="5"/>
      <c r="GP107" s="5"/>
      <c r="GQ107" s="5"/>
      <c r="GR107" s="62"/>
      <c r="GS107" s="62"/>
      <c r="GT107" s="62"/>
      <c r="GU107" s="62"/>
      <c r="GV107" s="62"/>
      <c r="GW107" s="62"/>
      <c r="GX107" s="62"/>
      <c r="GY107" s="62"/>
      <c r="GZ107" s="62"/>
      <c r="HA107" s="62"/>
      <c r="HB107" s="62"/>
      <c r="HC107" s="62"/>
      <c r="HD107" s="62"/>
      <c r="HE107" s="62"/>
      <c r="HF107" s="5"/>
      <c r="HG107" s="5"/>
      <c r="HH107" s="5"/>
      <c r="HI107" s="5"/>
      <c r="HJ107" s="5"/>
      <c r="HK107" s="5"/>
      <c r="HL107" s="5"/>
      <c r="HM107" s="5"/>
      <c r="HN107" s="5"/>
      <c r="HO107" s="5"/>
      <c r="HP107" s="5"/>
      <c r="HQ107" s="5"/>
      <c r="HR107" s="5"/>
      <c r="HS107" s="5"/>
      <c r="HT107" s="62"/>
      <c r="HU107" s="62"/>
      <c r="HV107" s="62"/>
      <c r="HW107" s="62"/>
      <c r="HX107" s="62"/>
      <c r="HY107" s="62"/>
      <c r="HZ107" s="62"/>
      <c r="IA107" s="62"/>
      <c r="IB107" s="62"/>
      <c r="IC107" s="62"/>
      <c r="ID107" s="62"/>
      <c r="IE107" s="62"/>
      <c r="IF107" s="62"/>
      <c r="IG107" s="62"/>
      <c r="IH107" s="5"/>
      <c r="II107" s="5"/>
      <c r="IJ107" s="5"/>
      <c r="IK107" s="5"/>
      <c r="IL107" s="5"/>
      <c r="IM107" s="5"/>
      <c r="IN107" s="5"/>
      <c r="IO107" s="5"/>
      <c r="IP107" s="5"/>
      <c r="IQ107" s="5"/>
      <c r="IR107" s="5"/>
      <c r="IS107" s="5"/>
      <c r="IT107" s="5"/>
      <c r="IU107" s="5"/>
      <c r="IV107" s="62"/>
      <c r="IW107" s="62"/>
      <c r="IX107" s="62"/>
      <c r="IY107" s="62"/>
      <c r="IZ107" s="62"/>
      <c r="JA107" s="62"/>
      <c r="JB107" s="62"/>
      <c r="JC107" s="62"/>
      <c r="JD107" s="62"/>
      <c r="JE107" s="62"/>
      <c r="JF107" s="62"/>
      <c r="JG107" s="62"/>
      <c r="JH107" s="62"/>
      <c r="JI107" s="62"/>
      <c r="JJ107" s="5"/>
      <c r="JK107" s="5"/>
      <c r="JL107" s="5"/>
      <c r="JM107" s="5"/>
      <c r="JN107" s="5"/>
      <c r="JO107" s="5"/>
      <c r="JP107" s="5"/>
      <c r="JQ107" s="5"/>
      <c r="JR107" s="5"/>
      <c r="JS107" s="5"/>
      <c r="JT107" s="5"/>
      <c r="JU107" s="5"/>
      <c r="JV107" s="5"/>
      <c r="JW107" s="5"/>
      <c r="JX107" s="62"/>
      <c r="JY107" s="62"/>
      <c r="JZ107" s="62"/>
      <c r="KA107" s="62"/>
      <c r="KB107" s="62"/>
      <c r="KC107" s="62"/>
      <c r="KD107" s="62"/>
      <c r="KE107" s="62"/>
      <c r="KF107" s="62"/>
      <c r="KG107" s="62"/>
      <c r="KH107" s="62"/>
      <c r="KI107" s="62"/>
      <c r="KJ107" s="62"/>
      <c r="KK107" s="62"/>
    </row>
    <row r="108" spans="1:297" x14ac:dyDescent="0.35">
      <c r="A108" s="131">
        <v>104</v>
      </c>
      <c r="B108" s="170">
        <f>'BVEM Scorecard'!B107</f>
        <v>0</v>
      </c>
      <c r="C108" s="170">
        <f>'BVEM Scorecard'!C107</f>
        <v>0</v>
      </c>
      <c r="D108" s="152">
        <v>145</v>
      </c>
      <c r="E108" s="72" t="str">
        <f>'BVEM Scorecard'!F107</f>
        <v>Solar + Storage</v>
      </c>
      <c r="F108" s="96">
        <f t="shared" si="216"/>
        <v>0.5</v>
      </c>
      <c r="G108" s="96">
        <f t="shared" si="217"/>
        <v>0.2</v>
      </c>
      <c r="H108" s="96">
        <f t="shared" si="218"/>
        <v>0</v>
      </c>
      <c r="I108" s="96">
        <f t="shared" si="219"/>
        <v>0</v>
      </c>
      <c r="J108" s="62">
        <v>1</v>
      </c>
      <c r="K108" s="62">
        <v>1</v>
      </c>
      <c r="L108" s="62">
        <v>0</v>
      </c>
      <c r="M108" s="62">
        <v>0</v>
      </c>
      <c r="N108" s="62">
        <v>0</v>
      </c>
      <c r="O108" s="62">
        <v>0</v>
      </c>
      <c r="P108" s="62">
        <f t="shared" si="183"/>
        <v>1</v>
      </c>
      <c r="Q108" s="95">
        <f t="shared" si="220"/>
        <v>0.5</v>
      </c>
      <c r="R108" s="5"/>
      <c r="S108" s="5" t="str">
        <f>'Training Programs'!Y108</f>
        <v>Electrical Journeyman</v>
      </c>
      <c r="T108" s="5">
        <f>'Training Programs'!AA108</f>
        <v>43</v>
      </c>
      <c r="U108" s="5"/>
      <c r="V108" s="5"/>
      <c r="W108" s="5"/>
      <c r="X108" s="5"/>
      <c r="Y108" s="5"/>
      <c r="Z108" s="5"/>
      <c r="AA108" s="5"/>
      <c r="AB108" s="5"/>
      <c r="AC108" s="5">
        <f t="shared" si="185"/>
        <v>0</v>
      </c>
      <c r="AD108" s="5">
        <f t="shared" ref="AD108:AD121" si="221">IFERROR(T108/SUM($T108,$AH108,$AV108,$BJ108,$BX108,$CL108,$CZ108,$DN108,$EB108,$EP108,$FD108,$FR108,$GF108,$GT108,$HH108,$HV108,$IJ108,$IX108,$JL108,$JZ108),"")</f>
        <v>0.14333333333333334</v>
      </c>
      <c r="AE108" s="5">
        <f t="shared" ref="AE108:AE117" si="222">IFERROR((V$4*V108+X$4*X108+Z$4*Z108+AA$4*AA108+AB$4*AB108)*AD108,"")</f>
        <v>0</v>
      </c>
      <c r="AF108" s="62">
        <v>1</v>
      </c>
      <c r="AG108" s="62" t="str">
        <f>'Training Programs'!AO108</f>
        <v>Electrical Foreman</v>
      </c>
      <c r="AH108" s="62">
        <f>'Training Programs'!AQ108</f>
        <v>13</v>
      </c>
      <c r="AI108" s="62"/>
      <c r="AJ108" s="62"/>
      <c r="AK108" s="62"/>
      <c r="AL108" s="62"/>
      <c r="AM108" s="62"/>
      <c r="AN108" s="62"/>
      <c r="AO108" s="62"/>
      <c r="AP108" s="62"/>
      <c r="AQ108" s="62"/>
      <c r="AR108" s="62">
        <f t="shared" ref="AR108:AR111" si="223">IFERROR(AH108/SUM($T108,$AH108,$AV108,$BJ108,$BX108,$CL108,$CZ108,$DN108,$EB108,$EP108,$FD108,$FR108,$GF108,$GT108,$HH108,$HV108,$IJ108,$IX108,$JL108,$JZ108),"")</f>
        <v>4.3333333333333335E-2</v>
      </c>
      <c r="AS108" s="62">
        <f t="shared" ref="AS108:AS111" si="224">IFERROR((AJ$4*AJ108+AL$4*AL108+AN$4*AN108+AO$4*AO108+AP$4*AP108)*AR108,"")</f>
        <v>0</v>
      </c>
      <c r="AT108" s="5"/>
      <c r="AU108" s="5" t="str">
        <f>'Training Programs'!BE108</f>
        <v>Ironworker Journeyman</v>
      </c>
      <c r="AV108" s="5">
        <f>'Training Programs'!BG108</f>
        <v>25</v>
      </c>
      <c r="AW108" s="5"/>
      <c r="AX108" s="5"/>
      <c r="AY108" s="5"/>
      <c r="AZ108" s="5"/>
      <c r="BA108" s="5"/>
      <c r="BB108" s="5"/>
      <c r="BC108" s="5"/>
      <c r="BD108" s="5"/>
      <c r="BE108" s="5"/>
      <c r="BF108" s="5">
        <f t="shared" ref="BF108:BF111" si="225">IFERROR(AV108/SUM($T108,$AH108,$AV108,$BJ108,$BX108,$CL108,$CZ108,$DN108,$EB108,$EP108,$FD108,$FR108,$GF108,$GT108,$HH108,$HV108,$IJ108,$IX108,$JL108,$JZ108),"")</f>
        <v>8.3333333333333329E-2</v>
      </c>
      <c r="BG108" s="5">
        <f t="shared" ref="BG108:BG111" si="226">IFERROR((AX$4*AX108+AZ$4*AZ108+BB$4*BB108+BC$4*BC108+BD$4*BD108)*BF108,"")</f>
        <v>0</v>
      </c>
      <c r="BH108" s="62"/>
      <c r="BI108" s="62" t="str">
        <f>'Training Programs'!BU108</f>
        <v>Ironworker Foreman</v>
      </c>
      <c r="BJ108" s="62">
        <f>'Training Programs'!BW108</f>
        <v>5</v>
      </c>
      <c r="BK108" s="62"/>
      <c r="BL108" s="62"/>
      <c r="BM108" s="62"/>
      <c r="BN108" s="62"/>
      <c r="BO108" s="62"/>
      <c r="BP108" s="62"/>
      <c r="BQ108" s="62"/>
      <c r="BR108" s="62"/>
      <c r="BS108" s="62"/>
      <c r="BT108" s="62">
        <f t="shared" ref="BT108:BT111" si="227">IFERROR(BJ108/SUM($T108,$AH108,$AV108,$BJ108,$BX108,$CL108,$CZ108,$DN108,$EB108,$EP108,$FD108,$FR108,$GF108,$GT108,$HH108,$HV108,$IJ108,$IX108,$JL108,$JZ108),"")</f>
        <v>1.6666666666666666E-2</v>
      </c>
      <c r="BU108" s="62">
        <f t="shared" ref="BU108:BU111" si="228">IFERROR((BL$4*BL108+BN$4*BN108+BP$4*BP108+BQ$4*BQ108+BR$4*BR108)*BT108,"")</f>
        <v>0</v>
      </c>
      <c r="BV108" s="5"/>
      <c r="BW108" s="5" t="str">
        <f>'Training Programs'!CK108</f>
        <v>Laborer Journeyman</v>
      </c>
      <c r="BX108" s="5">
        <f>'Training Programs'!CM108</f>
        <v>133</v>
      </c>
      <c r="BY108" s="5"/>
      <c r="BZ108" s="5"/>
      <c r="CA108" s="5"/>
      <c r="CB108" s="5"/>
      <c r="CC108" s="5"/>
      <c r="CD108" s="5"/>
      <c r="CE108" s="5"/>
      <c r="CF108" s="5"/>
      <c r="CG108" s="5">
        <f>SUM(BZ108,CB108,CD108:CF108)</f>
        <v>0</v>
      </c>
      <c r="CH108" s="5">
        <f t="shared" ref="CH108:CH111" si="229">IFERROR(BX108/SUM($T108,$AH108,$AV108,$BJ108,$BX108,$CL108,$CZ108,$DN108,$EB108,$EP108,$FD108,$FR108,$GF108,$GT108,$HH108,$HV108,$IJ108,$IX108,$JL108,$JZ108),"")</f>
        <v>0.44333333333333336</v>
      </c>
      <c r="CI108" s="5">
        <f>IFERROR((BZ$4*BZ108+CB$4*CB108+CD$4*CD108+CE$4*CE108+CF$4*CF108)*CH108,"")</f>
        <v>0</v>
      </c>
      <c r="CJ108" s="62"/>
      <c r="CK108" s="62" t="str">
        <f>'Training Programs'!DA108</f>
        <v>Laborer Foreman</v>
      </c>
      <c r="CL108" s="62">
        <f>'Training Programs'!DC108</f>
        <v>16</v>
      </c>
      <c r="CM108" s="62"/>
      <c r="CN108" s="62"/>
      <c r="CO108" s="62"/>
      <c r="CP108" s="62"/>
      <c r="CQ108" s="62"/>
      <c r="CR108" s="62"/>
      <c r="CS108" s="62"/>
      <c r="CT108" s="62"/>
      <c r="CU108" s="62">
        <f t="shared" ref="CU108:CU111" si="230">SUM(CN108,CP108,CR108:CT108)</f>
        <v>0</v>
      </c>
      <c r="CV108" s="62">
        <f t="shared" ref="CV108:CV111" si="231">IFERROR(CL108/SUM($T108,$AH108,$AV108,$BJ108,$BX108,$CL108,$CZ108,$DN108,$EB108,$EP108,$FD108,$FR108,$GF108,$GT108,$HH108,$HV108,$IJ108,$IX108,$JL108,$JZ108),"")</f>
        <v>5.3333333333333337E-2</v>
      </c>
      <c r="CW108" s="62">
        <f t="shared" ref="CW108:CW111" si="232">IFERROR((CN$4*CN108+CP$4*CP108+CR$4*CR108+CS$4*CS108+CT$4*CT108)*CV108,"")</f>
        <v>0</v>
      </c>
      <c r="CX108" s="5"/>
      <c r="CY108" s="5" t="str">
        <f>'Training Programs'!DQ108</f>
        <v>Operator</v>
      </c>
      <c r="CZ108" s="5">
        <f>'Training Programs'!DS108</f>
        <v>65</v>
      </c>
      <c r="DA108" s="5"/>
      <c r="DB108" s="5"/>
      <c r="DC108" s="5"/>
      <c r="DD108" s="5"/>
      <c r="DE108" s="5"/>
      <c r="DF108" s="5"/>
      <c r="DG108" s="5"/>
      <c r="DH108" s="5"/>
      <c r="DI108" s="5">
        <f t="shared" ref="DI108" si="233">SUM(DB108,DD108,DF108:DH108)</f>
        <v>0</v>
      </c>
      <c r="DJ108" s="5">
        <f t="shared" ref="DJ108" si="234">IFERROR(CZ108/SUM($T108,$AH108,$AV108,$BJ108,$BX108,$CL108,$CZ108,$DN108,$EB108,$EP108,$FD108,$FR108,$GF108,$GT108,$HH108,$HV108,$IJ108,$IX108,$JL108,$JZ108),"")</f>
        <v>0.21666666666666667</v>
      </c>
      <c r="DK108" s="5">
        <f>IFERROR((DB$4*DB108+DD$4*DD108+DF$4*DF108+DG$4*DG108+DH$4*DH108)*DJ108,"")</f>
        <v>0</v>
      </c>
      <c r="DL108" s="62"/>
      <c r="DM108" s="62"/>
      <c r="DN108" s="62"/>
      <c r="DO108" s="62"/>
      <c r="DP108" s="62"/>
      <c r="DQ108" s="62"/>
      <c r="DR108" s="62"/>
      <c r="DS108" s="62"/>
      <c r="DT108" s="62"/>
      <c r="DU108" s="62"/>
      <c r="DV108" s="62"/>
      <c r="DW108" s="62"/>
      <c r="DX108" s="62"/>
      <c r="DY108" s="62"/>
      <c r="DZ108" s="5"/>
      <c r="EA108" s="5"/>
      <c r="EB108" s="5"/>
      <c r="EC108" s="5"/>
      <c r="ED108" s="5"/>
      <c r="EE108" s="5"/>
      <c r="EF108" s="5"/>
      <c r="EG108" s="5"/>
      <c r="EH108" s="5"/>
      <c r="EI108" s="5"/>
      <c r="EJ108" s="5"/>
      <c r="EK108" s="5"/>
      <c r="EL108" s="5"/>
      <c r="EM108" s="5"/>
      <c r="EN108" s="62"/>
      <c r="EO108" s="62"/>
      <c r="EP108" s="62"/>
      <c r="EQ108" s="62"/>
      <c r="ER108" s="62"/>
      <c r="ES108" s="62"/>
      <c r="ET108" s="62"/>
      <c r="EU108" s="62"/>
      <c r="EV108" s="62"/>
      <c r="EW108" s="62"/>
      <c r="EX108" s="62"/>
      <c r="EY108" s="62"/>
      <c r="EZ108" s="62"/>
      <c r="FA108" s="62"/>
      <c r="FB108" s="5"/>
      <c r="FC108" s="5"/>
      <c r="FD108" s="5"/>
      <c r="FE108" s="5"/>
      <c r="FF108" s="5"/>
      <c r="FG108" s="5"/>
      <c r="FH108" s="5"/>
      <c r="FI108" s="5"/>
      <c r="FJ108" s="5"/>
      <c r="FK108" s="5"/>
      <c r="FL108" s="5"/>
      <c r="FM108" s="5"/>
      <c r="FN108" s="5"/>
      <c r="FO108" s="5"/>
      <c r="FP108" s="62"/>
      <c r="FQ108" s="62"/>
      <c r="FR108" s="62"/>
      <c r="FS108" s="62"/>
      <c r="FT108" s="62"/>
      <c r="FU108" s="62"/>
      <c r="FV108" s="62"/>
      <c r="FW108" s="62"/>
      <c r="FX108" s="62"/>
      <c r="FY108" s="62"/>
      <c r="FZ108" s="62"/>
      <c r="GA108" s="62"/>
      <c r="GB108" s="62"/>
      <c r="GC108" s="62"/>
      <c r="GD108" s="5"/>
      <c r="GE108" s="5"/>
      <c r="GF108" s="5"/>
      <c r="GG108" s="5"/>
      <c r="GH108" s="5"/>
      <c r="GI108" s="5"/>
      <c r="GJ108" s="5"/>
      <c r="GK108" s="5"/>
      <c r="GL108" s="5"/>
      <c r="GM108" s="5"/>
      <c r="GN108" s="5"/>
      <c r="GO108" s="5"/>
      <c r="GP108" s="5"/>
      <c r="GQ108" s="5"/>
      <c r="GR108" s="62"/>
      <c r="GS108" s="62"/>
      <c r="GT108" s="62"/>
      <c r="GU108" s="62"/>
      <c r="GV108" s="62"/>
      <c r="GW108" s="62"/>
      <c r="GX108" s="62"/>
      <c r="GY108" s="62"/>
      <c r="GZ108" s="62"/>
      <c r="HA108" s="62"/>
      <c r="HB108" s="62"/>
      <c r="HC108" s="62"/>
      <c r="HD108" s="62"/>
      <c r="HE108" s="62"/>
      <c r="HF108" s="5"/>
      <c r="HG108" s="5"/>
      <c r="HH108" s="5"/>
      <c r="HI108" s="5"/>
      <c r="HJ108" s="5"/>
      <c r="HK108" s="5"/>
      <c r="HL108" s="5"/>
      <c r="HM108" s="5"/>
      <c r="HN108" s="5"/>
      <c r="HO108" s="5"/>
      <c r="HP108" s="5"/>
      <c r="HQ108" s="5"/>
      <c r="HR108" s="5"/>
      <c r="HS108" s="5"/>
      <c r="HT108" s="62"/>
      <c r="HU108" s="62"/>
      <c r="HV108" s="62"/>
      <c r="HW108" s="62"/>
      <c r="HX108" s="62"/>
      <c r="HY108" s="62"/>
      <c r="HZ108" s="62"/>
      <c r="IA108" s="62"/>
      <c r="IB108" s="62"/>
      <c r="IC108" s="62"/>
      <c r="ID108" s="62"/>
      <c r="IE108" s="62"/>
      <c r="IF108" s="62"/>
      <c r="IG108" s="62"/>
      <c r="IH108" s="5"/>
      <c r="II108" s="5"/>
      <c r="IJ108" s="5"/>
      <c r="IK108" s="5"/>
      <c r="IL108" s="5"/>
      <c r="IM108" s="5"/>
      <c r="IN108" s="5"/>
      <c r="IO108" s="5"/>
      <c r="IP108" s="5"/>
      <c r="IQ108" s="5"/>
      <c r="IR108" s="5"/>
      <c r="IS108" s="5"/>
      <c r="IT108" s="5"/>
      <c r="IU108" s="5"/>
      <c r="IV108" s="62"/>
      <c r="IW108" s="62"/>
      <c r="IX108" s="62"/>
      <c r="IY108" s="62"/>
      <c r="IZ108" s="62"/>
      <c r="JA108" s="62"/>
      <c r="JB108" s="62"/>
      <c r="JC108" s="62"/>
      <c r="JD108" s="62"/>
      <c r="JE108" s="62"/>
      <c r="JF108" s="62"/>
      <c r="JG108" s="62"/>
      <c r="JH108" s="62"/>
      <c r="JI108" s="62"/>
      <c r="JJ108" s="5"/>
      <c r="JK108" s="5"/>
      <c r="JL108" s="5"/>
      <c r="JM108" s="5"/>
      <c r="JN108" s="5"/>
      <c r="JO108" s="5"/>
      <c r="JP108" s="5"/>
      <c r="JQ108" s="5"/>
      <c r="JR108" s="5"/>
      <c r="JS108" s="5"/>
      <c r="JT108" s="5"/>
      <c r="JU108" s="5"/>
      <c r="JV108" s="5"/>
      <c r="JW108" s="5"/>
      <c r="JX108" s="62"/>
      <c r="JY108" s="62"/>
      <c r="JZ108" s="62"/>
      <c r="KA108" s="62"/>
      <c r="KB108" s="62"/>
      <c r="KC108" s="62"/>
      <c r="KD108" s="62"/>
      <c r="KE108" s="62"/>
      <c r="KF108" s="62"/>
      <c r="KG108" s="62"/>
      <c r="KH108" s="62"/>
      <c r="KI108" s="62"/>
      <c r="KJ108" s="62"/>
      <c r="KK108" s="62"/>
    </row>
    <row r="109" spans="1:297" x14ac:dyDescent="0.35">
      <c r="A109" s="131">
        <v>105</v>
      </c>
      <c r="B109" s="170">
        <f>'BVEM Scorecard'!B108</f>
        <v>0</v>
      </c>
      <c r="C109" s="170">
        <f>'BVEM Scorecard'!C108</f>
        <v>0</v>
      </c>
      <c r="D109" s="152">
        <v>149</v>
      </c>
      <c r="E109" s="72" t="str">
        <f>'BVEM Scorecard'!F108</f>
        <v>Solar + Storage</v>
      </c>
      <c r="F109" s="96">
        <f t="shared" ref="F109" si="235">Q109</f>
        <v>0.5</v>
      </c>
      <c r="G109" s="96">
        <f t="shared" ref="G109" si="236">P109/5</f>
        <v>0.2</v>
      </c>
      <c r="H109" s="96">
        <f t="shared" ref="H109" si="237">IFERROR(SUM(AE109,AS109,BG109,BU109,CI109,CW109,DK109,DY109,EM109,FA109,FO109,GC109,GQ109,HE109,HS109,IG109,IU109,JI109,JW109,KK109),0)</f>
        <v>0</v>
      </c>
      <c r="I109" s="96">
        <f t="shared" ref="I109" si="238">IFERROR(SUM(AC109,AQ109,BE109,BS109,CG109,CU109,DI109,DW109,EK109,EY109,FM109,GA109,GO109,HC109,HQ109,IE109,IS109,JG109,JU109,KI109)/SUM(R109,AF109,AT109,BH109,BV109,CJ109,CX109,DL109,DZ109,EN109,FB109,FP109,GD109,GR109,HF109,HT109,IH109,IV109,JJ109,JX109)/5,0)</f>
        <v>0</v>
      </c>
      <c r="J109" s="62">
        <v>1</v>
      </c>
      <c r="K109" s="62">
        <v>1</v>
      </c>
      <c r="L109" s="62">
        <v>0</v>
      </c>
      <c r="M109" s="62">
        <v>0</v>
      </c>
      <c r="N109" s="62">
        <v>0</v>
      </c>
      <c r="O109" s="62">
        <v>0</v>
      </c>
      <c r="P109" s="62">
        <f t="shared" si="183"/>
        <v>1</v>
      </c>
      <c r="Q109" s="95">
        <f t="shared" si="220"/>
        <v>0.5</v>
      </c>
      <c r="R109" s="5"/>
      <c r="S109" s="5" t="str">
        <f>'Training Programs'!Y109</f>
        <v>Electrical Journeyman</v>
      </c>
      <c r="T109" s="5">
        <f>'Training Programs'!AA109</f>
        <v>43</v>
      </c>
      <c r="U109" s="5"/>
      <c r="V109" s="5"/>
      <c r="W109" s="5"/>
      <c r="X109" s="5"/>
      <c r="Y109" s="5"/>
      <c r="Z109" s="5"/>
      <c r="AA109" s="5"/>
      <c r="AB109" s="5"/>
      <c r="AC109" s="5">
        <f t="shared" si="185"/>
        <v>0</v>
      </c>
      <c r="AD109" s="5">
        <f t="shared" si="221"/>
        <v>0.14333333333333334</v>
      </c>
      <c r="AE109" s="5">
        <f t="shared" si="222"/>
        <v>0</v>
      </c>
      <c r="AF109" s="62">
        <v>1</v>
      </c>
      <c r="AG109" s="62" t="str">
        <f>'Training Programs'!AO109</f>
        <v>Electrical Foreman</v>
      </c>
      <c r="AH109" s="62">
        <f>'Training Programs'!AQ109</f>
        <v>13</v>
      </c>
      <c r="AI109" s="62"/>
      <c r="AJ109" s="62"/>
      <c r="AK109" s="62"/>
      <c r="AL109" s="62"/>
      <c r="AM109" s="62"/>
      <c r="AN109" s="62"/>
      <c r="AO109" s="62"/>
      <c r="AP109" s="62"/>
      <c r="AQ109" s="62"/>
      <c r="AR109" s="140">
        <f t="shared" si="223"/>
        <v>4.3333333333333335E-2</v>
      </c>
      <c r="AS109" s="140">
        <f t="shared" si="224"/>
        <v>0</v>
      </c>
      <c r="AT109" s="5"/>
      <c r="AU109" s="5" t="str">
        <f>'Training Programs'!BE109</f>
        <v>Ironworker Journeyman</v>
      </c>
      <c r="AV109" s="5">
        <f>'Training Programs'!BG109</f>
        <v>25</v>
      </c>
      <c r="AW109" s="5"/>
      <c r="AX109" s="5"/>
      <c r="AY109" s="5"/>
      <c r="AZ109" s="5"/>
      <c r="BA109" s="5"/>
      <c r="BB109" s="5"/>
      <c r="BC109" s="5"/>
      <c r="BD109" s="5"/>
      <c r="BE109" s="5"/>
      <c r="BF109" s="5">
        <f t="shared" si="225"/>
        <v>8.3333333333333329E-2</v>
      </c>
      <c r="BG109" s="5">
        <f t="shared" si="226"/>
        <v>0</v>
      </c>
      <c r="BH109" s="62"/>
      <c r="BI109" s="62" t="str">
        <f>'Training Programs'!BU109</f>
        <v>Ironworker Foreman</v>
      </c>
      <c r="BJ109" s="62">
        <f>'Training Programs'!BW109</f>
        <v>5</v>
      </c>
      <c r="BK109" s="62"/>
      <c r="BL109" s="62"/>
      <c r="BM109" s="62"/>
      <c r="BN109" s="62"/>
      <c r="BO109" s="62"/>
      <c r="BP109" s="62"/>
      <c r="BQ109" s="62"/>
      <c r="BR109" s="62"/>
      <c r="BS109" s="62"/>
      <c r="BT109" s="62">
        <f t="shared" si="227"/>
        <v>1.6666666666666666E-2</v>
      </c>
      <c r="BU109" s="62">
        <f t="shared" si="228"/>
        <v>0</v>
      </c>
      <c r="BV109" s="5"/>
      <c r="BW109" s="5" t="str">
        <f>'Training Programs'!CK109</f>
        <v>Laborer Journeyman</v>
      </c>
      <c r="BX109" s="5">
        <f>'Training Programs'!CM109</f>
        <v>133</v>
      </c>
      <c r="BY109" s="5"/>
      <c r="BZ109" s="5"/>
      <c r="CA109" s="5"/>
      <c r="CB109" s="5"/>
      <c r="CC109" s="5"/>
      <c r="CD109" s="5"/>
      <c r="CE109" s="5"/>
      <c r="CF109" s="5"/>
      <c r="CG109" s="5">
        <f t="shared" ref="CG109:CG111" si="239">SUM(BZ109,CB109,CD109:CF109)</f>
        <v>0</v>
      </c>
      <c r="CH109" s="5">
        <f t="shared" si="229"/>
        <v>0.44333333333333336</v>
      </c>
      <c r="CI109" s="5">
        <f t="shared" ref="CI109:CI111" si="240">IFERROR((BZ$4*BZ109+CB$4*CB109+CD$4*CD109+CE$4*CE109+CF$4*CF109)*CH109,"")</f>
        <v>0</v>
      </c>
      <c r="CJ109" s="62"/>
      <c r="CK109" s="62" t="str">
        <f>'Training Programs'!DA109</f>
        <v>Laborer Foreman</v>
      </c>
      <c r="CL109" s="62">
        <f>'Training Programs'!DC109</f>
        <v>16</v>
      </c>
      <c r="CM109" s="62"/>
      <c r="CN109" s="62"/>
      <c r="CO109" s="62"/>
      <c r="CP109" s="62"/>
      <c r="CQ109" s="62"/>
      <c r="CR109" s="62"/>
      <c r="CS109" s="62"/>
      <c r="CT109" s="62"/>
      <c r="CU109" s="62">
        <f t="shared" si="230"/>
        <v>0</v>
      </c>
      <c r="CV109" s="62">
        <f t="shared" si="231"/>
        <v>5.3333333333333337E-2</v>
      </c>
      <c r="CW109" s="62">
        <f t="shared" si="232"/>
        <v>0</v>
      </c>
      <c r="CX109" s="5"/>
      <c r="CY109" s="5" t="str">
        <f>'Training Programs'!DQ109</f>
        <v>Operator</v>
      </c>
      <c r="CZ109" s="5">
        <f>'Training Programs'!DS109</f>
        <v>65</v>
      </c>
      <c r="DA109" s="5"/>
      <c r="DB109" s="5"/>
      <c r="DC109" s="5"/>
      <c r="DD109" s="5"/>
      <c r="DE109" s="5"/>
      <c r="DF109" s="5"/>
      <c r="DG109" s="5"/>
      <c r="DH109" s="5"/>
      <c r="DI109" s="5">
        <f t="shared" ref="DI109" si="241">SUM(DB109,DD109,DF109:DH109)</f>
        <v>0</v>
      </c>
      <c r="DJ109" s="5">
        <f t="shared" ref="DJ109" si="242">IFERROR(CZ109/SUM($T109,$AH109,$AV109,$BJ109,$BX109,$CL109,$CZ109,$DN109,$EB109,$EP109,$FD109,$FR109,$GF109,$GT109,$HH109,$HV109,$IJ109,$IX109,$JL109,$JZ109),"")</f>
        <v>0.21666666666666667</v>
      </c>
      <c r="DK109" s="5">
        <f>IFERROR((DB$4*DB109+DD$4*DD109+DF$4*DF109+DG$4*DG109+DH$4*DH109)*DJ109,"")</f>
        <v>0</v>
      </c>
      <c r="DL109" s="62"/>
      <c r="DM109" s="62"/>
      <c r="DN109" s="62"/>
      <c r="DO109" s="62"/>
      <c r="DP109" s="62"/>
      <c r="DQ109" s="62"/>
      <c r="DR109" s="62"/>
      <c r="DS109" s="62"/>
      <c r="DT109" s="62"/>
      <c r="DU109" s="62"/>
      <c r="DV109" s="62"/>
      <c r="DW109" s="62"/>
      <c r="DX109" s="62"/>
      <c r="DY109" s="62"/>
      <c r="DZ109" s="5"/>
      <c r="EA109" s="5"/>
      <c r="EB109" s="5"/>
      <c r="EC109" s="5"/>
      <c r="ED109" s="5"/>
      <c r="EE109" s="5"/>
      <c r="EF109" s="5"/>
      <c r="EG109" s="5"/>
      <c r="EH109" s="5"/>
      <c r="EI109" s="5"/>
      <c r="EJ109" s="5"/>
      <c r="EK109" s="5"/>
      <c r="EL109" s="5"/>
      <c r="EM109" s="5"/>
      <c r="EN109" s="62"/>
      <c r="EO109" s="62"/>
      <c r="EP109" s="62"/>
      <c r="EQ109" s="62"/>
      <c r="ER109" s="62"/>
      <c r="ES109" s="62"/>
      <c r="ET109" s="62"/>
      <c r="EU109" s="62"/>
      <c r="EV109" s="62"/>
      <c r="EW109" s="62"/>
      <c r="EX109" s="62"/>
      <c r="EY109" s="62"/>
      <c r="EZ109" s="140"/>
      <c r="FA109" s="140"/>
      <c r="FB109" s="5"/>
      <c r="FC109" s="5"/>
      <c r="FD109" s="5"/>
      <c r="FE109" s="5"/>
      <c r="FF109" s="5"/>
      <c r="FG109" s="5"/>
      <c r="FH109" s="5"/>
      <c r="FI109" s="5"/>
      <c r="FJ109" s="5"/>
      <c r="FK109" s="5"/>
      <c r="FL109" s="5"/>
      <c r="FM109" s="5"/>
      <c r="FN109" s="5"/>
      <c r="FO109" s="5"/>
      <c r="FP109" s="62"/>
      <c r="FQ109" s="62"/>
      <c r="FR109" s="62"/>
      <c r="FS109" s="62"/>
      <c r="FT109" s="62"/>
      <c r="FU109" s="62"/>
      <c r="FV109" s="62"/>
      <c r="FW109" s="62"/>
      <c r="FX109" s="62"/>
      <c r="FY109" s="62"/>
      <c r="FZ109" s="62"/>
      <c r="GA109" s="62"/>
      <c r="GB109" s="62"/>
      <c r="GC109" s="62"/>
      <c r="GD109" s="5"/>
      <c r="GE109" s="5"/>
      <c r="GF109" s="5"/>
      <c r="GG109" s="5"/>
      <c r="GH109" s="5"/>
      <c r="GI109" s="5"/>
      <c r="GJ109" s="5"/>
      <c r="GK109" s="5"/>
      <c r="GL109" s="5"/>
      <c r="GM109" s="5"/>
      <c r="GN109" s="5"/>
      <c r="GO109" s="5"/>
      <c r="GP109" s="5"/>
      <c r="GQ109" s="5"/>
      <c r="GR109" s="62"/>
      <c r="GS109" s="62"/>
      <c r="GT109" s="62"/>
      <c r="GU109" s="62"/>
      <c r="GV109" s="62"/>
      <c r="GW109" s="62"/>
      <c r="GX109" s="62"/>
      <c r="GY109" s="62"/>
      <c r="GZ109" s="62"/>
      <c r="HA109" s="62"/>
      <c r="HB109" s="62"/>
      <c r="HC109" s="62"/>
      <c r="HD109" s="62"/>
      <c r="HE109" s="62"/>
      <c r="HF109" s="5"/>
      <c r="HG109" s="5"/>
      <c r="HH109" s="5"/>
      <c r="HI109" s="5"/>
      <c r="HJ109" s="5"/>
      <c r="HK109" s="5"/>
      <c r="HL109" s="5"/>
      <c r="HM109" s="5"/>
      <c r="HN109" s="5"/>
      <c r="HO109" s="5"/>
      <c r="HP109" s="5"/>
      <c r="HQ109" s="5"/>
      <c r="HR109" s="5"/>
      <c r="HS109" s="5"/>
      <c r="HT109" s="62"/>
      <c r="HU109" s="62"/>
      <c r="HV109" s="62"/>
      <c r="HW109" s="62"/>
      <c r="HX109" s="62"/>
      <c r="HY109" s="62"/>
      <c r="HZ109" s="62"/>
      <c r="IA109" s="62"/>
      <c r="IB109" s="62"/>
      <c r="IC109" s="62"/>
      <c r="ID109" s="62"/>
      <c r="IE109" s="62"/>
      <c r="IF109" s="62"/>
      <c r="IG109" s="62"/>
      <c r="IH109" s="5"/>
      <c r="II109" s="5"/>
      <c r="IJ109" s="5"/>
      <c r="IK109" s="5"/>
      <c r="IL109" s="5"/>
      <c r="IM109" s="5"/>
      <c r="IN109" s="5"/>
      <c r="IO109" s="5"/>
      <c r="IP109" s="5"/>
      <c r="IQ109" s="5"/>
      <c r="IR109" s="5"/>
      <c r="IS109" s="5"/>
      <c r="IT109" s="5"/>
      <c r="IU109" s="5"/>
      <c r="IV109" s="62"/>
      <c r="IW109" s="62"/>
      <c r="IX109" s="62"/>
      <c r="IY109" s="62"/>
      <c r="IZ109" s="62"/>
      <c r="JA109" s="62"/>
      <c r="JB109" s="62"/>
      <c r="JC109" s="62"/>
      <c r="JD109" s="62"/>
      <c r="JE109" s="62"/>
      <c r="JF109" s="62"/>
      <c r="JG109" s="62"/>
      <c r="JH109" s="62"/>
      <c r="JI109" s="62"/>
      <c r="JJ109" s="5"/>
      <c r="JK109" s="5"/>
      <c r="JL109" s="5"/>
      <c r="JM109" s="5"/>
      <c r="JN109" s="5"/>
      <c r="JO109" s="5"/>
      <c r="JP109" s="5"/>
      <c r="JQ109" s="5"/>
      <c r="JR109" s="5"/>
      <c r="JS109" s="5"/>
      <c r="JT109" s="5"/>
      <c r="JU109" s="5"/>
      <c r="JV109" s="5"/>
      <c r="JW109" s="5"/>
      <c r="JX109" s="62"/>
      <c r="JY109" s="62"/>
      <c r="JZ109" s="62"/>
      <c r="KA109" s="62"/>
      <c r="KB109" s="62"/>
      <c r="KC109" s="62"/>
      <c r="KD109" s="62"/>
      <c r="KE109" s="62"/>
      <c r="KF109" s="62"/>
      <c r="KG109" s="62"/>
      <c r="KH109" s="62"/>
      <c r="KI109" s="62"/>
      <c r="KJ109" s="62"/>
      <c r="KK109" s="62"/>
    </row>
    <row r="110" spans="1:297" x14ac:dyDescent="0.35">
      <c r="A110" s="131">
        <v>106</v>
      </c>
      <c r="B110" s="170">
        <f>'BVEM Scorecard'!B109</f>
        <v>0</v>
      </c>
      <c r="C110" s="170">
        <f>'BVEM Scorecard'!C109</f>
        <v>0</v>
      </c>
      <c r="D110" s="152">
        <v>150</v>
      </c>
      <c r="E110" s="72" t="str">
        <f>'BVEM Scorecard'!F109</f>
        <v>Wind</v>
      </c>
      <c r="F110" s="96">
        <f t="shared" si="216"/>
        <v>0.65</v>
      </c>
      <c r="G110" s="96">
        <f t="shared" si="217"/>
        <v>0.4</v>
      </c>
      <c r="H110" s="96">
        <f t="shared" si="218"/>
        <v>0</v>
      </c>
      <c r="I110" s="96">
        <f t="shared" si="219"/>
        <v>0</v>
      </c>
      <c r="J110" s="62">
        <v>1</v>
      </c>
      <c r="K110" s="62">
        <v>1</v>
      </c>
      <c r="L110" s="62">
        <v>0</v>
      </c>
      <c r="M110" s="62">
        <v>0</v>
      </c>
      <c r="N110" s="62">
        <v>0</v>
      </c>
      <c r="O110" s="62">
        <v>1</v>
      </c>
      <c r="P110" s="62">
        <f t="shared" si="183"/>
        <v>2</v>
      </c>
      <c r="Q110" s="95">
        <f t="shared" si="220"/>
        <v>0.65</v>
      </c>
      <c r="R110" s="5">
        <v>1</v>
      </c>
      <c r="S110" s="5" t="s">
        <v>198</v>
      </c>
      <c r="T110" s="5">
        <v>1</v>
      </c>
      <c r="U110" s="5"/>
      <c r="V110" s="5">
        <v>0</v>
      </c>
      <c r="W110" s="5"/>
      <c r="X110" s="5">
        <v>0</v>
      </c>
      <c r="Y110" s="5"/>
      <c r="Z110" s="5">
        <v>0</v>
      </c>
      <c r="AA110" s="5">
        <v>0</v>
      </c>
      <c r="AB110" s="5">
        <v>0</v>
      </c>
      <c r="AC110" s="5">
        <f t="shared" si="185"/>
        <v>0</v>
      </c>
      <c r="AD110" s="5">
        <f t="shared" si="221"/>
        <v>4.7619047619047616E-2</v>
      </c>
      <c r="AE110" s="5">
        <f t="shared" si="222"/>
        <v>0</v>
      </c>
      <c r="AF110" s="62">
        <v>1</v>
      </c>
      <c r="AG110" s="62" t="s">
        <v>199</v>
      </c>
      <c r="AH110" s="62">
        <v>1</v>
      </c>
      <c r="AI110" s="62"/>
      <c r="AJ110" s="62"/>
      <c r="AK110" s="62"/>
      <c r="AL110" s="62"/>
      <c r="AM110" s="62"/>
      <c r="AN110" s="62"/>
      <c r="AO110" s="62"/>
      <c r="AP110" s="62"/>
      <c r="AQ110" s="62"/>
      <c r="AR110" s="62">
        <f t="shared" si="223"/>
        <v>4.7619047619047616E-2</v>
      </c>
      <c r="AS110" s="62">
        <f t="shared" si="224"/>
        <v>0</v>
      </c>
      <c r="AT110" s="5">
        <v>1</v>
      </c>
      <c r="AU110" s="5" t="s">
        <v>200</v>
      </c>
      <c r="AV110" s="5">
        <v>1</v>
      </c>
      <c r="AW110" s="5"/>
      <c r="AX110" s="5"/>
      <c r="AY110" s="5"/>
      <c r="AZ110" s="5"/>
      <c r="BA110" s="5"/>
      <c r="BB110" s="5"/>
      <c r="BC110" s="5"/>
      <c r="BD110" s="5"/>
      <c r="BE110" s="5"/>
      <c r="BF110" s="5">
        <f t="shared" si="225"/>
        <v>4.7619047619047616E-2</v>
      </c>
      <c r="BG110" s="5">
        <f t="shared" si="226"/>
        <v>0</v>
      </c>
      <c r="BH110" s="62">
        <v>1</v>
      </c>
      <c r="BI110" s="62" t="s">
        <v>201</v>
      </c>
      <c r="BJ110" s="62">
        <v>4</v>
      </c>
      <c r="BK110" s="62"/>
      <c r="BL110" s="62"/>
      <c r="BM110" s="62"/>
      <c r="BN110" s="62"/>
      <c r="BO110" s="62"/>
      <c r="BP110" s="62"/>
      <c r="BQ110" s="62"/>
      <c r="BR110" s="62"/>
      <c r="BS110" s="62"/>
      <c r="BT110" s="62">
        <f t="shared" si="227"/>
        <v>0.19047619047619047</v>
      </c>
      <c r="BU110" s="62">
        <f t="shared" si="228"/>
        <v>0</v>
      </c>
      <c r="BV110" s="5">
        <v>1</v>
      </c>
      <c r="BW110" s="5" t="s">
        <v>202</v>
      </c>
      <c r="BX110" s="5">
        <v>1</v>
      </c>
      <c r="BY110" s="5"/>
      <c r="BZ110" s="5"/>
      <c r="CA110" s="5"/>
      <c r="CB110" s="5"/>
      <c r="CC110" s="5"/>
      <c r="CD110" s="5"/>
      <c r="CE110" s="5"/>
      <c r="CF110" s="5"/>
      <c r="CG110" s="5">
        <f t="shared" si="239"/>
        <v>0</v>
      </c>
      <c r="CH110" s="5">
        <f t="shared" si="229"/>
        <v>4.7619047619047616E-2</v>
      </c>
      <c r="CI110" s="5">
        <f t="shared" si="240"/>
        <v>0</v>
      </c>
      <c r="CJ110" s="62">
        <v>1</v>
      </c>
      <c r="CK110" s="62" t="s">
        <v>203</v>
      </c>
      <c r="CL110" s="62">
        <v>13</v>
      </c>
      <c r="CM110" s="62"/>
      <c r="CN110" s="62"/>
      <c r="CO110" s="62"/>
      <c r="CP110" s="62"/>
      <c r="CQ110" s="62"/>
      <c r="CR110" s="62"/>
      <c r="CS110" s="62"/>
      <c r="CT110" s="62"/>
      <c r="CU110" s="62">
        <f t="shared" si="230"/>
        <v>0</v>
      </c>
      <c r="CV110" s="62">
        <f t="shared" si="231"/>
        <v>0.61904761904761907</v>
      </c>
      <c r="CW110" s="62">
        <f t="shared" si="232"/>
        <v>0</v>
      </c>
      <c r="CX110" s="5"/>
      <c r="CY110" s="5"/>
      <c r="CZ110" s="5"/>
      <c r="DA110" s="5"/>
      <c r="DB110" s="5"/>
      <c r="DC110" s="5"/>
      <c r="DD110" s="5"/>
      <c r="DE110" s="5"/>
      <c r="DF110" s="5"/>
      <c r="DG110" s="5"/>
      <c r="DH110" s="5"/>
      <c r="DI110" s="5"/>
      <c r="DJ110" s="5"/>
      <c r="DK110" s="5"/>
      <c r="DL110" s="62"/>
      <c r="DM110" s="62"/>
      <c r="DN110" s="62"/>
      <c r="DO110" s="62"/>
      <c r="DP110" s="62"/>
      <c r="DQ110" s="62"/>
      <c r="DR110" s="62"/>
      <c r="DS110" s="62"/>
      <c r="DT110" s="62"/>
      <c r="DU110" s="62"/>
      <c r="DV110" s="62"/>
      <c r="DW110" s="62"/>
      <c r="DX110" s="62"/>
      <c r="DY110" s="62"/>
      <c r="DZ110" s="5"/>
      <c r="EA110" s="5"/>
      <c r="EB110" s="5"/>
      <c r="EC110" s="5"/>
      <c r="ED110" s="5"/>
      <c r="EE110" s="5"/>
      <c r="EF110" s="5"/>
      <c r="EG110" s="5"/>
      <c r="EH110" s="5"/>
      <c r="EI110" s="5"/>
      <c r="EJ110" s="5"/>
      <c r="EK110" s="5"/>
      <c r="EL110" s="5"/>
      <c r="EM110" s="5"/>
      <c r="EN110" s="62"/>
      <c r="EO110" s="62"/>
      <c r="EP110" s="62"/>
      <c r="EQ110" s="62"/>
      <c r="ER110" s="62"/>
      <c r="ES110" s="62"/>
      <c r="ET110" s="62"/>
      <c r="EU110" s="62"/>
      <c r="EV110" s="62"/>
      <c r="EW110" s="62"/>
      <c r="EX110" s="62"/>
      <c r="EY110" s="62"/>
      <c r="EZ110" s="62"/>
      <c r="FA110" s="62"/>
      <c r="FB110" s="5"/>
      <c r="FC110" s="5"/>
      <c r="FD110" s="5"/>
      <c r="FE110" s="5"/>
      <c r="FF110" s="5"/>
      <c r="FG110" s="5"/>
      <c r="FH110" s="5"/>
      <c r="FI110" s="5"/>
      <c r="FJ110" s="5"/>
      <c r="FK110" s="5"/>
      <c r="FL110" s="5"/>
      <c r="FM110" s="5"/>
      <c r="FN110" s="5"/>
      <c r="FO110" s="5"/>
      <c r="FP110" s="62"/>
      <c r="FQ110" s="62"/>
      <c r="FR110" s="62"/>
      <c r="FS110" s="62"/>
      <c r="FT110" s="62"/>
      <c r="FU110" s="62"/>
      <c r="FV110" s="62"/>
      <c r="FW110" s="62"/>
      <c r="FX110" s="62"/>
      <c r="FY110" s="62"/>
      <c r="FZ110" s="62"/>
      <c r="GA110" s="62"/>
      <c r="GB110" s="62"/>
      <c r="GC110" s="62"/>
      <c r="GD110" s="5"/>
      <c r="GE110" s="5"/>
      <c r="GF110" s="5"/>
      <c r="GG110" s="5"/>
      <c r="GH110" s="5"/>
      <c r="GI110" s="5"/>
      <c r="GJ110" s="5"/>
      <c r="GK110" s="5"/>
      <c r="GL110" s="5"/>
      <c r="GM110" s="5"/>
      <c r="GN110" s="5"/>
      <c r="GO110" s="5"/>
      <c r="GP110" s="5"/>
      <c r="GQ110" s="5"/>
      <c r="GR110" s="62"/>
      <c r="GS110" s="62"/>
      <c r="GT110" s="62"/>
      <c r="GU110" s="62"/>
      <c r="GV110" s="62"/>
      <c r="GW110" s="62"/>
      <c r="GX110" s="62"/>
      <c r="GY110" s="62"/>
      <c r="GZ110" s="62"/>
      <c r="HA110" s="62"/>
      <c r="HB110" s="62"/>
      <c r="HC110" s="62"/>
      <c r="HD110" s="62"/>
      <c r="HE110" s="62"/>
      <c r="HF110" s="5"/>
      <c r="HG110" s="5"/>
      <c r="HH110" s="5"/>
      <c r="HI110" s="5"/>
      <c r="HJ110" s="5"/>
      <c r="HK110" s="5"/>
      <c r="HL110" s="5"/>
      <c r="HM110" s="5"/>
      <c r="HN110" s="5"/>
      <c r="HO110" s="5"/>
      <c r="HP110" s="5"/>
      <c r="HQ110" s="5"/>
      <c r="HR110" s="5"/>
      <c r="HS110" s="5"/>
      <c r="HT110" s="62"/>
      <c r="HU110" s="62"/>
      <c r="HV110" s="62"/>
      <c r="HW110" s="62"/>
      <c r="HX110" s="62"/>
      <c r="HY110" s="62"/>
      <c r="HZ110" s="62"/>
      <c r="IA110" s="62"/>
      <c r="IB110" s="62"/>
      <c r="IC110" s="62"/>
      <c r="ID110" s="62"/>
      <c r="IE110" s="62"/>
      <c r="IF110" s="62"/>
      <c r="IG110" s="62"/>
      <c r="IH110" s="5"/>
      <c r="II110" s="5"/>
      <c r="IJ110" s="5"/>
      <c r="IK110" s="5"/>
      <c r="IL110" s="5"/>
      <c r="IM110" s="5"/>
      <c r="IN110" s="5"/>
      <c r="IO110" s="5"/>
      <c r="IP110" s="5"/>
      <c r="IQ110" s="5"/>
      <c r="IR110" s="5"/>
      <c r="IS110" s="5"/>
      <c r="IT110" s="5"/>
      <c r="IU110" s="5"/>
      <c r="IV110" s="62"/>
      <c r="IW110" s="62"/>
      <c r="IX110" s="62"/>
      <c r="IY110" s="62"/>
      <c r="IZ110" s="62"/>
      <c r="JA110" s="62"/>
      <c r="JB110" s="62"/>
      <c r="JC110" s="62"/>
      <c r="JD110" s="62"/>
      <c r="JE110" s="62"/>
      <c r="JF110" s="62"/>
      <c r="JG110" s="62"/>
      <c r="JH110" s="62"/>
      <c r="JI110" s="62"/>
      <c r="JJ110" s="5"/>
      <c r="JK110" s="5"/>
      <c r="JL110" s="5"/>
      <c r="JM110" s="5"/>
      <c r="JN110" s="5"/>
      <c r="JO110" s="5"/>
      <c r="JP110" s="5"/>
      <c r="JQ110" s="5"/>
      <c r="JR110" s="5"/>
      <c r="JS110" s="5"/>
      <c r="JT110" s="5"/>
      <c r="JU110" s="5"/>
      <c r="JV110" s="5"/>
      <c r="JW110" s="5"/>
      <c r="JX110" s="62"/>
      <c r="JY110" s="62"/>
      <c r="JZ110" s="62"/>
      <c r="KA110" s="62"/>
      <c r="KB110" s="62"/>
      <c r="KC110" s="62"/>
      <c r="KD110" s="62"/>
      <c r="KE110" s="62"/>
      <c r="KF110" s="62"/>
      <c r="KG110" s="62"/>
      <c r="KH110" s="62"/>
      <c r="KI110" s="62"/>
      <c r="KJ110" s="62"/>
      <c r="KK110" s="62"/>
    </row>
    <row r="111" spans="1:297" x14ac:dyDescent="0.35">
      <c r="A111" s="131">
        <v>107</v>
      </c>
      <c r="B111" s="170">
        <f>'BVEM Scorecard'!B110</f>
        <v>0</v>
      </c>
      <c r="C111" s="170">
        <f>'BVEM Scorecard'!C110</f>
        <v>0</v>
      </c>
      <c r="D111" s="152">
        <v>151</v>
      </c>
      <c r="E111" s="72" t="str">
        <f>'BVEM Scorecard'!F110</f>
        <v>Solar</v>
      </c>
      <c r="F111" s="96">
        <f t="shared" si="216"/>
        <v>0.65</v>
      </c>
      <c r="G111" s="96">
        <f t="shared" si="217"/>
        <v>0.4</v>
      </c>
      <c r="H111" s="96">
        <f t="shared" si="218"/>
        <v>0</v>
      </c>
      <c r="I111" s="96">
        <f t="shared" si="219"/>
        <v>0</v>
      </c>
      <c r="J111" s="62">
        <v>1</v>
      </c>
      <c r="K111" s="62">
        <v>1</v>
      </c>
      <c r="L111" s="62">
        <v>0</v>
      </c>
      <c r="M111" s="62">
        <v>0</v>
      </c>
      <c r="N111" s="62">
        <v>0</v>
      </c>
      <c r="O111" s="62">
        <v>1</v>
      </c>
      <c r="P111" s="62">
        <f t="shared" si="183"/>
        <v>2</v>
      </c>
      <c r="Q111" s="95">
        <f t="shared" si="220"/>
        <v>0.65</v>
      </c>
      <c r="R111" s="5">
        <v>1</v>
      </c>
      <c r="S111" s="5" t="s">
        <v>198</v>
      </c>
      <c r="T111" s="5">
        <v>1</v>
      </c>
      <c r="U111" s="5"/>
      <c r="V111" s="5">
        <v>0</v>
      </c>
      <c r="W111" s="5"/>
      <c r="X111" s="5">
        <v>0</v>
      </c>
      <c r="Y111" s="5"/>
      <c r="Z111" s="5">
        <v>0</v>
      </c>
      <c r="AA111" s="5">
        <v>0</v>
      </c>
      <c r="AB111" s="5">
        <v>0</v>
      </c>
      <c r="AC111" s="5">
        <f t="shared" ref="AC111" si="243">SUM(V111,X111,Z111:AB111)</f>
        <v>0</v>
      </c>
      <c r="AD111" s="5">
        <f t="shared" ref="AD111" si="244">IFERROR(T111/SUM($T111,$AH111,$AV111,$BJ111,$BX111,$CL111,$CZ111,$DN111,$EB111,$EP111,$FD111,$FR111,$GF111,$GT111,$HH111,$HV111,$IJ111,$IX111,$JL111,$JZ111),"")</f>
        <v>0.125</v>
      </c>
      <c r="AE111" s="5">
        <f t="shared" si="222"/>
        <v>0</v>
      </c>
      <c r="AF111" s="62">
        <v>1</v>
      </c>
      <c r="AG111" s="62" t="s">
        <v>199</v>
      </c>
      <c r="AH111" s="62">
        <v>1</v>
      </c>
      <c r="AI111" s="62"/>
      <c r="AJ111" s="62"/>
      <c r="AK111" s="62"/>
      <c r="AL111" s="62"/>
      <c r="AM111" s="62"/>
      <c r="AN111" s="62"/>
      <c r="AO111" s="62"/>
      <c r="AP111" s="62"/>
      <c r="AQ111" s="62"/>
      <c r="AR111" s="140">
        <f t="shared" si="223"/>
        <v>0.125</v>
      </c>
      <c r="AS111" s="140">
        <f t="shared" si="224"/>
        <v>0</v>
      </c>
      <c r="AT111" s="5">
        <v>1</v>
      </c>
      <c r="AU111" s="5" t="s">
        <v>200</v>
      </c>
      <c r="AV111" s="5">
        <v>1</v>
      </c>
      <c r="AW111" s="5"/>
      <c r="AX111" s="5"/>
      <c r="AY111" s="5"/>
      <c r="AZ111" s="5"/>
      <c r="BA111" s="5"/>
      <c r="BB111" s="5"/>
      <c r="BC111" s="5"/>
      <c r="BD111" s="5"/>
      <c r="BE111" s="5"/>
      <c r="BF111" s="5">
        <f t="shared" si="225"/>
        <v>0.125</v>
      </c>
      <c r="BG111" s="5">
        <f t="shared" si="226"/>
        <v>0</v>
      </c>
      <c r="BH111" s="62">
        <v>1</v>
      </c>
      <c r="BI111" s="62" t="s">
        <v>201</v>
      </c>
      <c r="BJ111" s="62">
        <v>4</v>
      </c>
      <c r="BK111" s="62"/>
      <c r="BL111" s="62"/>
      <c r="BM111" s="62"/>
      <c r="BN111" s="62"/>
      <c r="BO111" s="62"/>
      <c r="BP111" s="62"/>
      <c r="BQ111" s="62"/>
      <c r="BR111" s="62"/>
      <c r="BS111" s="62"/>
      <c r="BT111" s="62">
        <f t="shared" si="227"/>
        <v>0.5</v>
      </c>
      <c r="BU111" s="62">
        <f t="shared" si="228"/>
        <v>0</v>
      </c>
      <c r="BV111" s="5">
        <v>1</v>
      </c>
      <c r="BW111" s="5" t="s">
        <v>202</v>
      </c>
      <c r="BX111" s="5">
        <v>1</v>
      </c>
      <c r="BY111" s="5"/>
      <c r="BZ111" s="5"/>
      <c r="CA111" s="5"/>
      <c r="CB111" s="5"/>
      <c r="CC111" s="5"/>
      <c r="CD111" s="5"/>
      <c r="CE111" s="5"/>
      <c r="CF111" s="5"/>
      <c r="CG111" s="5">
        <f t="shared" si="239"/>
        <v>0</v>
      </c>
      <c r="CH111" s="5">
        <f t="shared" si="229"/>
        <v>0.125</v>
      </c>
      <c r="CI111" s="5">
        <f t="shared" si="240"/>
        <v>0</v>
      </c>
      <c r="CJ111" s="62"/>
      <c r="CK111" s="62">
        <f>'Training Programs'!DA111</f>
        <v>0</v>
      </c>
      <c r="CL111" s="62">
        <f>'Training Programs'!DC111</f>
        <v>0</v>
      </c>
      <c r="CM111" s="62"/>
      <c r="CN111" s="62"/>
      <c r="CO111" s="62"/>
      <c r="CP111" s="62"/>
      <c r="CQ111" s="62"/>
      <c r="CR111" s="62"/>
      <c r="CS111" s="62"/>
      <c r="CT111" s="62"/>
      <c r="CU111" s="62">
        <f t="shared" si="230"/>
        <v>0</v>
      </c>
      <c r="CV111" s="62">
        <f t="shared" si="231"/>
        <v>0</v>
      </c>
      <c r="CW111" s="62">
        <f t="shared" si="232"/>
        <v>0</v>
      </c>
      <c r="CX111" s="5"/>
      <c r="CY111" s="5"/>
      <c r="CZ111" s="5"/>
      <c r="DA111" s="5"/>
      <c r="DB111" s="5"/>
      <c r="DC111" s="5"/>
      <c r="DD111" s="5"/>
      <c r="DE111" s="5"/>
      <c r="DF111" s="5"/>
      <c r="DG111" s="5"/>
      <c r="DH111" s="5"/>
      <c r="DI111" s="5"/>
      <c r="DJ111" s="5"/>
      <c r="DK111" s="5"/>
      <c r="DL111" s="62"/>
      <c r="DM111" s="62"/>
      <c r="DN111" s="62"/>
      <c r="DO111" s="62"/>
      <c r="DP111" s="62"/>
      <c r="DQ111" s="62"/>
      <c r="DR111" s="62"/>
      <c r="DS111" s="62"/>
      <c r="DT111" s="62"/>
      <c r="DU111" s="62"/>
      <c r="DV111" s="62"/>
      <c r="DW111" s="62"/>
      <c r="DX111" s="62"/>
      <c r="DY111" s="62"/>
      <c r="DZ111" s="5"/>
      <c r="EA111" s="5"/>
      <c r="EB111" s="5"/>
      <c r="EC111" s="5"/>
      <c r="ED111" s="5"/>
      <c r="EE111" s="5"/>
      <c r="EF111" s="5"/>
      <c r="EG111" s="5"/>
      <c r="EH111" s="5"/>
      <c r="EI111" s="5"/>
      <c r="EJ111" s="5"/>
      <c r="EK111" s="5"/>
      <c r="EL111" s="5"/>
      <c r="EM111" s="5"/>
      <c r="EN111" s="62"/>
      <c r="EO111" s="62"/>
      <c r="EP111" s="62"/>
      <c r="EQ111" s="62"/>
      <c r="ER111" s="62"/>
      <c r="ES111" s="62"/>
      <c r="ET111" s="62"/>
      <c r="EU111" s="62"/>
      <c r="EV111" s="62"/>
      <c r="EW111" s="62"/>
      <c r="EX111" s="62"/>
      <c r="EY111" s="62"/>
      <c r="EZ111" s="140"/>
      <c r="FA111" s="140"/>
      <c r="FB111" s="5"/>
      <c r="FC111" s="5"/>
      <c r="FD111" s="5"/>
      <c r="FE111" s="5"/>
      <c r="FF111" s="5"/>
      <c r="FG111" s="5"/>
      <c r="FH111" s="5"/>
      <c r="FI111" s="5"/>
      <c r="FJ111" s="5"/>
      <c r="FK111" s="5"/>
      <c r="FL111" s="5"/>
      <c r="FM111" s="5"/>
      <c r="FN111" s="5"/>
      <c r="FO111" s="5"/>
      <c r="FP111" s="62"/>
      <c r="FQ111" s="62"/>
      <c r="FR111" s="62"/>
      <c r="FS111" s="62"/>
      <c r="FT111" s="62"/>
      <c r="FU111" s="62"/>
      <c r="FV111" s="62"/>
      <c r="FW111" s="62"/>
      <c r="FX111" s="62"/>
      <c r="FY111" s="62"/>
      <c r="FZ111" s="62"/>
      <c r="GA111" s="62"/>
      <c r="GB111" s="62"/>
      <c r="GC111" s="62"/>
      <c r="GD111" s="5"/>
      <c r="GE111" s="5"/>
      <c r="GF111" s="5"/>
      <c r="GG111" s="5"/>
      <c r="GH111" s="5"/>
      <c r="GI111" s="5"/>
      <c r="GJ111" s="5"/>
      <c r="GK111" s="5"/>
      <c r="GL111" s="5"/>
      <c r="GM111" s="5"/>
      <c r="GN111" s="5"/>
      <c r="GO111" s="5"/>
      <c r="GP111" s="5"/>
      <c r="GQ111" s="5"/>
      <c r="GR111" s="62"/>
      <c r="GS111" s="62"/>
      <c r="GT111" s="62"/>
      <c r="GU111" s="62"/>
      <c r="GV111" s="62"/>
      <c r="GW111" s="62"/>
      <c r="GX111" s="62"/>
      <c r="GY111" s="62"/>
      <c r="GZ111" s="62"/>
      <c r="HA111" s="62"/>
      <c r="HB111" s="62"/>
      <c r="HC111" s="62"/>
      <c r="HD111" s="62"/>
      <c r="HE111" s="62"/>
      <c r="HF111" s="5"/>
      <c r="HG111" s="5"/>
      <c r="HH111" s="5"/>
      <c r="HI111" s="5"/>
      <c r="HJ111" s="5"/>
      <c r="HK111" s="5"/>
      <c r="HL111" s="5"/>
      <c r="HM111" s="5"/>
      <c r="HN111" s="5"/>
      <c r="HO111" s="5"/>
      <c r="HP111" s="5"/>
      <c r="HQ111" s="5"/>
      <c r="HR111" s="5"/>
      <c r="HS111" s="5"/>
      <c r="HT111" s="62"/>
      <c r="HU111" s="62"/>
      <c r="HV111" s="62"/>
      <c r="HW111" s="62"/>
      <c r="HX111" s="62"/>
      <c r="HY111" s="62"/>
      <c r="HZ111" s="62"/>
      <c r="IA111" s="62"/>
      <c r="IB111" s="62"/>
      <c r="IC111" s="62"/>
      <c r="ID111" s="62"/>
      <c r="IE111" s="62"/>
      <c r="IF111" s="62"/>
      <c r="IG111" s="62"/>
      <c r="IH111" s="5"/>
      <c r="II111" s="5"/>
      <c r="IJ111" s="5"/>
      <c r="IK111" s="5"/>
      <c r="IL111" s="5"/>
      <c r="IM111" s="5"/>
      <c r="IN111" s="5"/>
      <c r="IO111" s="5"/>
      <c r="IP111" s="5"/>
      <c r="IQ111" s="5"/>
      <c r="IR111" s="5"/>
      <c r="IS111" s="5"/>
      <c r="IT111" s="5"/>
      <c r="IU111" s="5"/>
      <c r="IV111" s="62"/>
      <c r="IW111" s="62"/>
      <c r="IX111" s="62"/>
      <c r="IY111" s="62"/>
      <c r="IZ111" s="62"/>
      <c r="JA111" s="62"/>
      <c r="JB111" s="62"/>
      <c r="JC111" s="62"/>
      <c r="JD111" s="62"/>
      <c r="JE111" s="62"/>
      <c r="JF111" s="62"/>
      <c r="JG111" s="62"/>
      <c r="JH111" s="62"/>
      <c r="JI111" s="62"/>
      <c r="JJ111" s="5"/>
      <c r="JK111" s="5"/>
      <c r="JL111" s="5"/>
      <c r="JM111" s="5"/>
      <c r="JN111" s="5"/>
      <c r="JO111" s="5"/>
      <c r="JP111" s="5"/>
      <c r="JQ111" s="5"/>
      <c r="JR111" s="5"/>
      <c r="JS111" s="5"/>
      <c r="JT111" s="5"/>
      <c r="JU111" s="5"/>
      <c r="JV111" s="5"/>
      <c r="JW111" s="5"/>
      <c r="JX111" s="62"/>
      <c r="JY111" s="62"/>
      <c r="JZ111" s="62"/>
      <c r="KA111" s="62"/>
      <c r="KB111" s="62"/>
      <c r="KC111" s="62"/>
      <c r="KD111" s="62"/>
      <c r="KE111" s="62"/>
      <c r="KF111" s="62"/>
      <c r="KG111" s="62"/>
      <c r="KH111" s="62"/>
      <c r="KI111" s="62"/>
      <c r="KJ111" s="62"/>
      <c r="KK111" s="62"/>
    </row>
    <row r="112" spans="1:297" x14ac:dyDescent="0.35">
      <c r="A112" s="131">
        <v>108</v>
      </c>
      <c r="B112" s="170">
        <f>'BVEM Scorecard'!B111</f>
        <v>0</v>
      </c>
      <c r="C112" s="170">
        <f>'BVEM Scorecard'!C111</f>
        <v>0</v>
      </c>
      <c r="D112" s="152">
        <v>162</v>
      </c>
      <c r="E112" s="72" t="str">
        <f>'BVEM Scorecard'!F111</f>
        <v>Wind</v>
      </c>
      <c r="F112" s="96">
        <f t="shared" si="216"/>
        <v>0.65</v>
      </c>
      <c r="G112" s="96">
        <f t="shared" si="217"/>
        <v>0.4</v>
      </c>
      <c r="H112" s="96">
        <f t="shared" si="218"/>
        <v>0</v>
      </c>
      <c r="I112" s="96">
        <f t="shared" si="219"/>
        <v>0</v>
      </c>
      <c r="J112" s="62">
        <v>1</v>
      </c>
      <c r="K112" s="62">
        <v>1</v>
      </c>
      <c r="L112" s="62">
        <v>0</v>
      </c>
      <c r="M112" s="62">
        <v>0</v>
      </c>
      <c r="N112" s="62">
        <v>0</v>
      </c>
      <c r="O112" s="62">
        <v>1</v>
      </c>
      <c r="P112" s="62">
        <f t="shared" si="183"/>
        <v>2</v>
      </c>
      <c r="Q112" s="95">
        <f t="shared" si="220"/>
        <v>0.65</v>
      </c>
      <c r="R112" s="5"/>
      <c r="S112" s="5"/>
      <c r="T112" s="5"/>
      <c r="U112" s="5"/>
      <c r="V112" s="5"/>
      <c r="W112" s="5"/>
      <c r="X112" s="5"/>
      <c r="Y112" s="5"/>
      <c r="Z112" s="5"/>
      <c r="AA112" s="5"/>
      <c r="AB112" s="5"/>
      <c r="AC112" s="5"/>
      <c r="AD112" s="5"/>
      <c r="AE112" s="5"/>
      <c r="AF112" s="62"/>
      <c r="AG112" s="62"/>
      <c r="AH112" s="62"/>
      <c r="AI112" s="62"/>
      <c r="AJ112" s="62"/>
      <c r="AK112" s="62"/>
      <c r="AL112" s="62"/>
      <c r="AM112" s="62"/>
      <c r="AN112" s="62"/>
      <c r="AO112" s="62"/>
      <c r="AP112" s="62"/>
      <c r="AQ112" s="62"/>
      <c r="AR112" s="62"/>
      <c r="AS112" s="62"/>
      <c r="AT112" s="5"/>
      <c r="AU112" s="5"/>
      <c r="AV112" s="5"/>
      <c r="AW112" s="5"/>
      <c r="AX112" s="5"/>
      <c r="AY112" s="5"/>
      <c r="AZ112" s="5"/>
      <c r="BA112" s="5"/>
      <c r="BB112" s="5"/>
      <c r="BC112" s="5"/>
      <c r="BD112" s="5"/>
      <c r="BE112" s="5"/>
      <c r="BF112" s="5"/>
      <c r="BG112" s="5"/>
      <c r="BH112" s="62"/>
      <c r="BI112" s="62"/>
      <c r="BJ112" s="62"/>
      <c r="BK112" s="62"/>
      <c r="BL112" s="62"/>
      <c r="BM112" s="62"/>
      <c r="BN112" s="62"/>
      <c r="BO112" s="62"/>
      <c r="BP112" s="62"/>
      <c r="BQ112" s="62"/>
      <c r="BR112" s="62"/>
      <c r="BS112" s="62"/>
      <c r="BT112" s="62"/>
      <c r="BU112" s="62"/>
      <c r="BV112" s="5"/>
      <c r="BW112" s="5"/>
      <c r="BX112" s="5"/>
      <c r="BY112" s="5"/>
      <c r="BZ112" s="5"/>
      <c r="CA112" s="5"/>
      <c r="CB112" s="5"/>
      <c r="CC112" s="5"/>
      <c r="CD112" s="5"/>
      <c r="CE112" s="5"/>
      <c r="CF112" s="5"/>
      <c r="CG112" s="5"/>
      <c r="CH112" s="5"/>
      <c r="CI112" s="5"/>
      <c r="CJ112" s="62"/>
      <c r="CK112" s="62"/>
      <c r="CL112" s="62"/>
      <c r="CM112" s="62"/>
      <c r="CN112" s="62"/>
      <c r="CO112" s="62"/>
      <c r="CP112" s="62"/>
      <c r="CQ112" s="62"/>
      <c r="CR112" s="62"/>
      <c r="CS112" s="62"/>
      <c r="CT112" s="62"/>
      <c r="CU112" s="62"/>
      <c r="CV112" s="62"/>
      <c r="CW112" s="62"/>
      <c r="CX112" s="5"/>
      <c r="CY112" s="5"/>
      <c r="CZ112" s="5"/>
      <c r="DA112" s="5"/>
      <c r="DB112" s="5"/>
      <c r="DC112" s="5"/>
      <c r="DD112" s="5"/>
      <c r="DE112" s="5"/>
      <c r="DF112" s="5"/>
      <c r="DG112" s="5"/>
      <c r="DH112" s="5"/>
      <c r="DI112" s="5"/>
      <c r="DJ112" s="5"/>
      <c r="DK112" s="5"/>
      <c r="DL112" s="62"/>
      <c r="DM112" s="62"/>
      <c r="DN112" s="62"/>
      <c r="DO112" s="62"/>
      <c r="DP112" s="62"/>
      <c r="DQ112" s="62"/>
      <c r="DR112" s="62"/>
      <c r="DS112" s="62"/>
      <c r="DT112" s="62"/>
      <c r="DU112" s="62"/>
      <c r="DV112" s="62"/>
      <c r="DW112" s="62"/>
      <c r="DX112" s="62"/>
      <c r="DY112" s="62"/>
      <c r="DZ112" s="5"/>
      <c r="EA112" s="5"/>
      <c r="EB112" s="5"/>
      <c r="EC112" s="5"/>
      <c r="ED112" s="5"/>
      <c r="EE112" s="5"/>
      <c r="EF112" s="5"/>
      <c r="EG112" s="5"/>
      <c r="EH112" s="5"/>
      <c r="EI112" s="5"/>
      <c r="EJ112" s="5"/>
      <c r="EK112" s="5"/>
      <c r="EL112" s="5"/>
      <c r="EM112" s="5"/>
      <c r="EN112" s="62"/>
      <c r="EO112" s="62"/>
      <c r="EP112" s="62"/>
      <c r="EQ112" s="62"/>
      <c r="ER112" s="62"/>
      <c r="ES112" s="62"/>
      <c r="ET112" s="62"/>
      <c r="EU112" s="62"/>
      <c r="EV112" s="62"/>
      <c r="EW112" s="62"/>
      <c r="EX112" s="62"/>
      <c r="EY112" s="62"/>
      <c r="EZ112" s="62"/>
      <c r="FA112" s="62"/>
      <c r="FB112" s="5"/>
      <c r="FC112" s="5"/>
      <c r="FD112" s="5"/>
      <c r="FE112" s="5"/>
      <c r="FF112" s="5"/>
      <c r="FG112" s="5"/>
      <c r="FH112" s="5"/>
      <c r="FI112" s="5"/>
      <c r="FJ112" s="5"/>
      <c r="FK112" s="5"/>
      <c r="FL112" s="5"/>
      <c r="FM112" s="5"/>
      <c r="FN112" s="5"/>
      <c r="FO112" s="5"/>
      <c r="FP112" s="62"/>
      <c r="FQ112" s="62"/>
      <c r="FR112" s="62"/>
      <c r="FS112" s="62"/>
      <c r="FT112" s="62"/>
      <c r="FU112" s="62"/>
      <c r="FV112" s="62"/>
      <c r="FW112" s="62"/>
      <c r="FX112" s="62"/>
      <c r="FY112" s="62"/>
      <c r="FZ112" s="62"/>
      <c r="GA112" s="62"/>
      <c r="GB112" s="62"/>
      <c r="GC112" s="62"/>
      <c r="GD112" s="5"/>
      <c r="GE112" s="5"/>
      <c r="GF112" s="5"/>
      <c r="GG112" s="5"/>
      <c r="GH112" s="5"/>
      <c r="GI112" s="5"/>
      <c r="GJ112" s="5"/>
      <c r="GK112" s="5"/>
      <c r="GL112" s="5"/>
      <c r="GM112" s="5"/>
      <c r="GN112" s="5"/>
      <c r="GO112" s="5"/>
      <c r="GP112" s="5"/>
      <c r="GQ112" s="5"/>
      <c r="GR112" s="62"/>
      <c r="GS112" s="62"/>
      <c r="GT112" s="62"/>
      <c r="GU112" s="62"/>
      <c r="GV112" s="62"/>
      <c r="GW112" s="62"/>
      <c r="GX112" s="62"/>
      <c r="GY112" s="62"/>
      <c r="GZ112" s="62"/>
      <c r="HA112" s="62"/>
      <c r="HB112" s="62"/>
      <c r="HC112" s="62"/>
      <c r="HD112" s="62"/>
      <c r="HE112" s="62"/>
      <c r="HF112" s="5"/>
      <c r="HG112" s="5"/>
      <c r="HH112" s="5"/>
      <c r="HI112" s="5"/>
      <c r="HJ112" s="5"/>
      <c r="HK112" s="5"/>
      <c r="HL112" s="5"/>
      <c r="HM112" s="5"/>
      <c r="HN112" s="5"/>
      <c r="HO112" s="5"/>
      <c r="HP112" s="5"/>
      <c r="HQ112" s="5"/>
      <c r="HR112" s="5"/>
      <c r="HS112" s="5"/>
      <c r="HT112" s="62"/>
      <c r="HU112" s="62"/>
      <c r="HV112" s="62"/>
      <c r="HW112" s="62"/>
      <c r="HX112" s="62"/>
      <c r="HY112" s="62"/>
      <c r="HZ112" s="62"/>
      <c r="IA112" s="62"/>
      <c r="IB112" s="62"/>
      <c r="IC112" s="62"/>
      <c r="ID112" s="62"/>
      <c r="IE112" s="62"/>
      <c r="IF112" s="62"/>
      <c r="IG112" s="62"/>
      <c r="IH112" s="5"/>
      <c r="II112" s="5"/>
      <c r="IJ112" s="5"/>
      <c r="IK112" s="5"/>
      <c r="IL112" s="5"/>
      <c r="IM112" s="5"/>
      <c r="IN112" s="5"/>
      <c r="IO112" s="5"/>
      <c r="IP112" s="5"/>
      <c r="IQ112" s="5"/>
      <c r="IR112" s="5"/>
      <c r="IS112" s="5"/>
      <c r="IT112" s="5"/>
      <c r="IU112" s="5"/>
      <c r="IV112" s="62"/>
      <c r="IW112" s="62"/>
      <c r="IX112" s="62"/>
      <c r="IY112" s="62"/>
      <c r="IZ112" s="62"/>
      <c r="JA112" s="62"/>
      <c r="JB112" s="62"/>
      <c r="JC112" s="62"/>
      <c r="JD112" s="62"/>
      <c r="JE112" s="62"/>
      <c r="JF112" s="62"/>
      <c r="JG112" s="62"/>
      <c r="JH112" s="62"/>
      <c r="JI112" s="62"/>
      <c r="JJ112" s="5"/>
      <c r="JK112" s="5"/>
      <c r="JL112" s="5"/>
      <c r="JM112" s="5"/>
      <c r="JN112" s="5"/>
      <c r="JO112" s="5"/>
      <c r="JP112" s="5"/>
      <c r="JQ112" s="5"/>
      <c r="JR112" s="5"/>
      <c r="JS112" s="5"/>
      <c r="JT112" s="5"/>
      <c r="JU112" s="5"/>
      <c r="JV112" s="5"/>
      <c r="JW112" s="5"/>
      <c r="JX112" s="62"/>
      <c r="JY112" s="62"/>
      <c r="JZ112" s="62"/>
      <c r="KA112" s="62"/>
      <c r="KB112" s="62"/>
      <c r="KC112" s="62"/>
      <c r="KD112" s="62"/>
      <c r="KE112" s="62"/>
      <c r="KF112" s="62"/>
      <c r="KG112" s="62"/>
      <c r="KH112" s="62"/>
      <c r="KI112" s="62"/>
      <c r="KJ112" s="62"/>
      <c r="KK112" s="62"/>
    </row>
    <row r="113" spans="1:297" x14ac:dyDescent="0.35">
      <c r="A113" s="131">
        <v>109</v>
      </c>
      <c r="B113" s="170">
        <f>'BVEM Scorecard'!B112</f>
        <v>0</v>
      </c>
      <c r="C113" s="170">
        <f>'BVEM Scorecard'!C112</f>
        <v>0</v>
      </c>
      <c r="D113" s="152">
        <v>182</v>
      </c>
      <c r="E113" s="72" t="str">
        <f>'BVEM Scorecard'!F112</f>
        <v>Wind + Storage</v>
      </c>
      <c r="F113" s="96">
        <f t="shared" si="216"/>
        <v>0.15</v>
      </c>
      <c r="G113" s="96">
        <f t="shared" si="217"/>
        <v>0.2</v>
      </c>
      <c r="H113" s="96">
        <f t="shared" si="218"/>
        <v>0</v>
      </c>
      <c r="I113" s="96">
        <f t="shared" si="219"/>
        <v>0</v>
      </c>
      <c r="J113" s="62">
        <v>1</v>
      </c>
      <c r="K113" s="62">
        <v>0</v>
      </c>
      <c r="L113" s="62">
        <v>0</v>
      </c>
      <c r="M113" s="62">
        <v>0</v>
      </c>
      <c r="N113" s="62">
        <v>0</v>
      </c>
      <c r="O113" s="62">
        <v>1</v>
      </c>
      <c r="P113" s="62">
        <f t="shared" si="183"/>
        <v>1</v>
      </c>
      <c r="Q113" s="95">
        <f t="shared" si="220"/>
        <v>0.15</v>
      </c>
      <c r="R113" s="5"/>
      <c r="S113" s="5" t="str">
        <f>'Training Programs'!Y113</f>
        <v>Temporary construction</v>
      </c>
      <c r="T113" s="5">
        <f>'Training Programs'!AA113</f>
        <v>350</v>
      </c>
      <c r="U113" s="5"/>
      <c r="V113" s="5"/>
      <c r="W113" s="5"/>
      <c r="X113" s="5"/>
      <c r="Y113" s="5"/>
      <c r="Z113" s="5"/>
      <c r="AA113" s="5"/>
      <c r="AB113" s="5"/>
      <c r="AC113" s="5">
        <f t="shared" si="185"/>
        <v>0</v>
      </c>
      <c r="AD113" s="5">
        <f t="shared" si="221"/>
        <v>0.99009900990099009</v>
      </c>
      <c r="AE113" s="5">
        <f t="shared" si="222"/>
        <v>0</v>
      </c>
      <c r="AF113" s="62">
        <v>1</v>
      </c>
      <c r="AG113" s="62" t="str">
        <f>'Training Programs'!AO113</f>
        <v>Long term workers</v>
      </c>
      <c r="AH113" s="62">
        <f>'Training Programs'!AQ113</f>
        <v>3.5</v>
      </c>
      <c r="AI113" s="62"/>
      <c r="AJ113" s="62"/>
      <c r="AK113" s="62"/>
      <c r="AL113" s="62"/>
      <c r="AM113" s="62"/>
      <c r="AN113" s="62"/>
      <c r="AO113" s="62"/>
      <c r="AP113" s="62"/>
      <c r="AQ113" s="62"/>
      <c r="AR113" s="140">
        <f t="shared" ref="AR113:AR117" si="245">IFERROR(AH113/SUM($T113,$AH113,$AV113,$BJ113,$BX113,$CL113,$CZ113,$DN113,$EB113,$EP113,$FD113,$FR113,$GF113,$GT113,$HH113,$HV113,$IJ113,$IX113,$JL113,$JZ113),"")</f>
        <v>9.9009900990099011E-3</v>
      </c>
      <c r="AS113" s="140">
        <f t="shared" ref="AS113:AS117" si="246">IFERROR((AJ$4*AJ113+AL$4*AL113+AN$4*AN113+AO$4*AO113+AP$4*AP113)*AR113,"")</f>
        <v>0</v>
      </c>
      <c r="AT113" s="5"/>
      <c r="AU113" s="5"/>
      <c r="AV113" s="5"/>
      <c r="AW113" s="5"/>
      <c r="AX113" s="5"/>
      <c r="AY113" s="5"/>
      <c r="AZ113" s="5"/>
      <c r="BA113" s="5"/>
      <c r="BB113" s="5"/>
      <c r="BC113" s="5"/>
      <c r="BD113" s="5"/>
      <c r="BE113" s="5"/>
      <c r="BF113" s="5"/>
      <c r="BG113" s="5"/>
      <c r="BH113" s="62"/>
      <c r="BI113" s="62"/>
      <c r="BJ113" s="62"/>
      <c r="BK113" s="62"/>
      <c r="BL113" s="62"/>
      <c r="BM113" s="62"/>
      <c r="BN113" s="62"/>
      <c r="BO113" s="62"/>
      <c r="BP113" s="62"/>
      <c r="BQ113" s="62"/>
      <c r="BR113" s="62"/>
      <c r="BS113" s="62"/>
      <c r="BT113" s="62"/>
      <c r="BU113" s="62"/>
      <c r="BV113" s="5"/>
      <c r="BW113" s="5"/>
      <c r="BX113" s="5"/>
      <c r="BY113" s="5"/>
      <c r="BZ113" s="5"/>
      <c r="CA113" s="5"/>
      <c r="CB113" s="5"/>
      <c r="CC113" s="5"/>
      <c r="CD113" s="5"/>
      <c r="CE113" s="5"/>
      <c r="CF113" s="5"/>
      <c r="CG113" s="5"/>
      <c r="CH113" s="5"/>
      <c r="CI113" s="5"/>
      <c r="CJ113" s="62"/>
      <c r="CK113" s="62"/>
      <c r="CL113" s="62"/>
      <c r="CM113" s="62"/>
      <c r="CN113" s="62"/>
      <c r="CO113" s="62"/>
      <c r="CP113" s="62"/>
      <c r="CQ113" s="62"/>
      <c r="CR113" s="62"/>
      <c r="CS113" s="62"/>
      <c r="CT113" s="62"/>
      <c r="CU113" s="62"/>
      <c r="CV113" s="62"/>
      <c r="CW113" s="62"/>
      <c r="CX113" s="5"/>
      <c r="CY113" s="5"/>
      <c r="CZ113" s="5"/>
      <c r="DA113" s="5"/>
      <c r="DB113" s="5"/>
      <c r="DC113" s="5"/>
      <c r="DD113" s="5"/>
      <c r="DE113" s="5"/>
      <c r="DF113" s="5"/>
      <c r="DG113" s="5"/>
      <c r="DH113" s="5"/>
      <c r="DI113" s="5"/>
      <c r="DJ113" s="5"/>
      <c r="DK113" s="5"/>
      <c r="DL113" s="62"/>
      <c r="DM113" s="62"/>
      <c r="DN113" s="62"/>
      <c r="DO113" s="62"/>
      <c r="DP113" s="62"/>
      <c r="DQ113" s="62"/>
      <c r="DR113" s="62"/>
      <c r="DS113" s="62"/>
      <c r="DT113" s="62"/>
      <c r="DU113" s="62"/>
      <c r="DV113" s="62"/>
      <c r="DW113" s="62"/>
      <c r="DX113" s="62"/>
      <c r="DY113" s="62"/>
      <c r="DZ113" s="5"/>
      <c r="EA113" s="5"/>
      <c r="EB113" s="5"/>
      <c r="EC113" s="5"/>
      <c r="ED113" s="5"/>
      <c r="EE113" s="5"/>
      <c r="EF113" s="5"/>
      <c r="EG113" s="5"/>
      <c r="EH113" s="5"/>
      <c r="EI113" s="5"/>
      <c r="EJ113" s="5"/>
      <c r="EK113" s="5"/>
      <c r="EL113" s="5"/>
      <c r="EM113" s="5"/>
      <c r="EN113" s="62"/>
      <c r="EO113" s="62"/>
      <c r="EP113" s="62"/>
      <c r="EQ113" s="62"/>
      <c r="ER113" s="62"/>
      <c r="ES113" s="62"/>
      <c r="ET113" s="62"/>
      <c r="EU113" s="62"/>
      <c r="EV113" s="62"/>
      <c r="EW113" s="62"/>
      <c r="EX113" s="62"/>
      <c r="EY113" s="62"/>
      <c r="EZ113" s="140"/>
      <c r="FA113" s="140"/>
      <c r="FB113" s="5"/>
      <c r="FC113" s="5"/>
      <c r="FD113" s="5"/>
      <c r="FE113" s="5"/>
      <c r="FF113" s="5"/>
      <c r="FG113" s="5"/>
      <c r="FH113" s="5"/>
      <c r="FI113" s="5"/>
      <c r="FJ113" s="5"/>
      <c r="FK113" s="5"/>
      <c r="FL113" s="5"/>
      <c r="FM113" s="5"/>
      <c r="FN113" s="5"/>
      <c r="FO113" s="5"/>
      <c r="FP113" s="62"/>
      <c r="FQ113" s="62"/>
      <c r="FR113" s="62"/>
      <c r="FS113" s="62"/>
      <c r="FT113" s="62"/>
      <c r="FU113" s="62"/>
      <c r="FV113" s="62"/>
      <c r="FW113" s="62"/>
      <c r="FX113" s="62"/>
      <c r="FY113" s="62"/>
      <c r="FZ113" s="62"/>
      <c r="GA113" s="62"/>
      <c r="GB113" s="62"/>
      <c r="GC113" s="62"/>
      <c r="GD113" s="5"/>
      <c r="GE113" s="5"/>
      <c r="GF113" s="5"/>
      <c r="GG113" s="5"/>
      <c r="GH113" s="5"/>
      <c r="GI113" s="5"/>
      <c r="GJ113" s="5"/>
      <c r="GK113" s="5"/>
      <c r="GL113" s="5"/>
      <c r="GM113" s="5"/>
      <c r="GN113" s="5"/>
      <c r="GO113" s="5"/>
      <c r="GP113" s="5"/>
      <c r="GQ113" s="5"/>
      <c r="GR113" s="62"/>
      <c r="GS113" s="62"/>
      <c r="GT113" s="62"/>
      <c r="GU113" s="62"/>
      <c r="GV113" s="62"/>
      <c r="GW113" s="62"/>
      <c r="GX113" s="62"/>
      <c r="GY113" s="62"/>
      <c r="GZ113" s="62"/>
      <c r="HA113" s="62"/>
      <c r="HB113" s="62"/>
      <c r="HC113" s="62"/>
      <c r="HD113" s="62"/>
      <c r="HE113" s="62"/>
      <c r="HF113" s="5"/>
      <c r="HG113" s="5"/>
      <c r="HH113" s="5"/>
      <c r="HI113" s="5"/>
      <c r="HJ113" s="5"/>
      <c r="HK113" s="5"/>
      <c r="HL113" s="5"/>
      <c r="HM113" s="5"/>
      <c r="HN113" s="5"/>
      <c r="HO113" s="5"/>
      <c r="HP113" s="5"/>
      <c r="HQ113" s="5"/>
      <c r="HR113" s="5"/>
      <c r="HS113" s="5"/>
      <c r="HT113" s="62"/>
      <c r="HU113" s="62"/>
      <c r="HV113" s="62"/>
      <c r="HW113" s="62"/>
      <c r="HX113" s="62"/>
      <c r="HY113" s="62"/>
      <c r="HZ113" s="62"/>
      <c r="IA113" s="62"/>
      <c r="IB113" s="62"/>
      <c r="IC113" s="62"/>
      <c r="ID113" s="62"/>
      <c r="IE113" s="62"/>
      <c r="IF113" s="62"/>
      <c r="IG113" s="62"/>
      <c r="IH113" s="5"/>
      <c r="II113" s="5"/>
      <c r="IJ113" s="5"/>
      <c r="IK113" s="5"/>
      <c r="IL113" s="5"/>
      <c r="IM113" s="5"/>
      <c r="IN113" s="5"/>
      <c r="IO113" s="5"/>
      <c r="IP113" s="5"/>
      <c r="IQ113" s="5"/>
      <c r="IR113" s="5"/>
      <c r="IS113" s="5"/>
      <c r="IT113" s="5"/>
      <c r="IU113" s="5"/>
      <c r="IV113" s="62"/>
      <c r="IW113" s="62"/>
      <c r="IX113" s="62"/>
      <c r="IY113" s="62"/>
      <c r="IZ113" s="62"/>
      <c r="JA113" s="62"/>
      <c r="JB113" s="62"/>
      <c r="JC113" s="62"/>
      <c r="JD113" s="62"/>
      <c r="JE113" s="62"/>
      <c r="JF113" s="62"/>
      <c r="JG113" s="62"/>
      <c r="JH113" s="62"/>
      <c r="JI113" s="62"/>
      <c r="JJ113" s="5"/>
      <c r="JK113" s="5"/>
      <c r="JL113" s="5"/>
      <c r="JM113" s="5"/>
      <c r="JN113" s="5"/>
      <c r="JO113" s="5"/>
      <c r="JP113" s="5"/>
      <c r="JQ113" s="5"/>
      <c r="JR113" s="5"/>
      <c r="JS113" s="5"/>
      <c r="JT113" s="5"/>
      <c r="JU113" s="5"/>
      <c r="JV113" s="5"/>
      <c r="JW113" s="5"/>
      <c r="JX113" s="62"/>
      <c r="JY113" s="62"/>
      <c r="JZ113" s="62"/>
      <c r="KA113" s="62"/>
      <c r="KB113" s="62"/>
      <c r="KC113" s="62"/>
      <c r="KD113" s="62"/>
      <c r="KE113" s="62"/>
      <c r="KF113" s="62"/>
      <c r="KG113" s="62"/>
      <c r="KH113" s="62"/>
      <c r="KI113" s="62"/>
      <c r="KJ113" s="62"/>
      <c r="KK113" s="62"/>
    </row>
    <row r="114" spans="1:297" x14ac:dyDescent="0.35">
      <c r="A114" s="131">
        <v>110</v>
      </c>
      <c r="B114" s="170">
        <f>'BVEM Scorecard'!B113</f>
        <v>0</v>
      </c>
      <c r="C114" s="170">
        <f>'BVEM Scorecard'!C113</f>
        <v>0</v>
      </c>
      <c r="D114" s="152">
        <v>184</v>
      </c>
      <c r="E114" s="72" t="str">
        <f>'BVEM Scorecard'!F113</f>
        <v>Wind + Storage</v>
      </c>
      <c r="F114" s="96">
        <f t="shared" si="216"/>
        <v>0.15</v>
      </c>
      <c r="G114" s="96">
        <f t="shared" si="217"/>
        <v>0.2</v>
      </c>
      <c r="H114" s="96">
        <f t="shared" si="218"/>
        <v>0</v>
      </c>
      <c r="I114" s="96">
        <f t="shared" si="219"/>
        <v>0</v>
      </c>
      <c r="J114" s="62">
        <v>1</v>
      </c>
      <c r="K114" s="62">
        <v>0</v>
      </c>
      <c r="L114" s="62">
        <v>0</v>
      </c>
      <c r="M114" s="62">
        <v>0</v>
      </c>
      <c r="N114" s="62">
        <v>0</v>
      </c>
      <c r="O114" s="62">
        <v>1</v>
      </c>
      <c r="P114" s="62">
        <f t="shared" si="183"/>
        <v>1</v>
      </c>
      <c r="Q114" s="95">
        <f t="shared" si="220"/>
        <v>0.15</v>
      </c>
      <c r="R114" s="5"/>
      <c r="S114" s="5" t="str">
        <f>'Training Programs'!Y114</f>
        <v>Temporary construction</v>
      </c>
      <c r="T114" s="5">
        <f>'Training Programs'!AA114</f>
        <v>275</v>
      </c>
      <c r="U114" s="5"/>
      <c r="V114" s="5"/>
      <c r="W114" s="5"/>
      <c r="X114" s="5"/>
      <c r="Y114" s="5"/>
      <c r="Z114" s="5"/>
      <c r="AA114" s="5"/>
      <c r="AB114" s="5"/>
      <c r="AC114" s="5">
        <f t="shared" si="185"/>
        <v>0</v>
      </c>
      <c r="AD114" s="5">
        <f t="shared" si="221"/>
        <v>0.97345132743362828</v>
      </c>
      <c r="AE114" s="5">
        <f t="shared" si="222"/>
        <v>0</v>
      </c>
      <c r="AF114" s="62">
        <v>1</v>
      </c>
      <c r="AG114" s="62" t="str">
        <f>'Training Programs'!AO114</f>
        <v>Long term workers</v>
      </c>
      <c r="AH114" s="62">
        <f>'Training Programs'!AQ114</f>
        <v>7.5</v>
      </c>
      <c r="AI114" s="62"/>
      <c r="AJ114" s="62"/>
      <c r="AK114" s="62"/>
      <c r="AL114" s="62"/>
      <c r="AM114" s="62"/>
      <c r="AN114" s="62"/>
      <c r="AO114" s="62"/>
      <c r="AP114" s="62"/>
      <c r="AQ114" s="62"/>
      <c r="AR114" s="62">
        <f t="shared" si="245"/>
        <v>2.6548672566371681E-2</v>
      </c>
      <c r="AS114" s="62">
        <f t="shared" si="246"/>
        <v>0</v>
      </c>
      <c r="AT114" s="5"/>
      <c r="AU114" s="5"/>
      <c r="AV114" s="5"/>
      <c r="AW114" s="5"/>
      <c r="AX114" s="5"/>
      <c r="AY114" s="5"/>
      <c r="AZ114" s="5"/>
      <c r="BA114" s="5"/>
      <c r="BB114" s="5"/>
      <c r="BC114" s="5"/>
      <c r="BD114" s="5"/>
      <c r="BE114" s="5"/>
      <c r="BF114" s="5"/>
      <c r="BG114" s="5"/>
      <c r="BH114" s="62"/>
      <c r="BI114" s="62"/>
      <c r="BJ114" s="62"/>
      <c r="BK114" s="62"/>
      <c r="BL114" s="62"/>
      <c r="BM114" s="62"/>
      <c r="BN114" s="62"/>
      <c r="BO114" s="62"/>
      <c r="BP114" s="62"/>
      <c r="BQ114" s="62"/>
      <c r="BR114" s="62"/>
      <c r="BS114" s="62"/>
      <c r="BT114" s="62"/>
      <c r="BU114" s="62"/>
      <c r="BV114" s="5"/>
      <c r="BW114" s="5"/>
      <c r="BX114" s="5"/>
      <c r="BY114" s="5"/>
      <c r="BZ114" s="5"/>
      <c r="CA114" s="5"/>
      <c r="CB114" s="5"/>
      <c r="CC114" s="5"/>
      <c r="CD114" s="5"/>
      <c r="CE114" s="5"/>
      <c r="CF114" s="5"/>
      <c r="CG114" s="5"/>
      <c r="CH114" s="5"/>
      <c r="CI114" s="5"/>
      <c r="CJ114" s="62"/>
      <c r="CK114" s="62"/>
      <c r="CL114" s="62"/>
      <c r="CM114" s="62"/>
      <c r="CN114" s="62"/>
      <c r="CO114" s="62"/>
      <c r="CP114" s="62"/>
      <c r="CQ114" s="62"/>
      <c r="CR114" s="62"/>
      <c r="CS114" s="62"/>
      <c r="CT114" s="62"/>
      <c r="CU114" s="62"/>
      <c r="CV114" s="62"/>
      <c r="CW114" s="62"/>
      <c r="CX114" s="5"/>
      <c r="CY114" s="5"/>
      <c r="CZ114" s="5"/>
      <c r="DA114" s="5"/>
      <c r="DB114" s="5"/>
      <c r="DC114" s="5"/>
      <c r="DD114" s="5"/>
      <c r="DE114" s="5"/>
      <c r="DF114" s="5"/>
      <c r="DG114" s="5"/>
      <c r="DH114" s="5"/>
      <c r="DI114" s="5"/>
      <c r="DJ114" s="5"/>
      <c r="DK114" s="5"/>
      <c r="DL114" s="62"/>
      <c r="DM114" s="62"/>
      <c r="DN114" s="62"/>
      <c r="DO114" s="62"/>
      <c r="DP114" s="62"/>
      <c r="DQ114" s="62"/>
      <c r="DR114" s="62"/>
      <c r="DS114" s="62"/>
      <c r="DT114" s="62"/>
      <c r="DU114" s="62"/>
      <c r="DV114" s="62"/>
      <c r="DW114" s="62"/>
      <c r="DX114" s="62"/>
      <c r="DY114" s="62"/>
      <c r="DZ114" s="5"/>
      <c r="EA114" s="5"/>
      <c r="EB114" s="5"/>
      <c r="EC114" s="5"/>
      <c r="ED114" s="5"/>
      <c r="EE114" s="5"/>
      <c r="EF114" s="5"/>
      <c r="EG114" s="5"/>
      <c r="EH114" s="5"/>
      <c r="EI114" s="5"/>
      <c r="EJ114" s="5"/>
      <c r="EK114" s="5"/>
      <c r="EL114" s="5"/>
      <c r="EM114" s="5"/>
      <c r="EN114" s="62"/>
      <c r="EO114" s="62"/>
      <c r="EP114" s="62"/>
      <c r="EQ114" s="62"/>
      <c r="ER114" s="62"/>
      <c r="ES114" s="62"/>
      <c r="ET114" s="62"/>
      <c r="EU114" s="62"/>
      <c r="EV114" s="62"/>
      <c r="EW114" s="62"/>
      <c r="EX114" s="62"/>
      <c r="EY114" s="62"/>
      <c r="EZ114" s="62"/>
      <c r="FA114" s="62"/>
      <c r="FB114" s="5"/>
      <c r="FC114" s="5"/>
      <c r="FD114" s="5"/>
      <c r="FE114" s="5"/>
      <c r="FF114" s="5"/>
      <c r="FG114" s="5"/>
      <c r="FH114" s="5"/>
      <c r="FI114" s="5"/>
      <c r="FJ114" s="5"/>
      <c r="FK114" s="5"/>
      <c r="FL114" s="5"/>
      <c r="FM114" s="5"/>
      <c r="FN114" s="5"/>
      <c r="FO114" s="5"/>
      <c r="FP114" s="62"/>
      <c r="FQ114" s="62"/>
      <c r="FR114" s="62"/>
      <c r="FS114" s="62"/>
      <c r="FT114" s="62"/>
      <c r="FU114" s="62"/>
      <c r="FV114" s="62"/>
      <c r="FW114" s="62"/>
      <c r="FX114" s="62"/>
      <c r="FY114" s="62"/>
      <c r="FZ114" s="62"/>
      <c r="GA114" s="62"/>
      <c r="GB114" s="62"/>
      <c r="GC114" s="62"/>
      <c r="GD114" s="5"/>
      <c r="GE114" s="5"/>
      <c r="GF114" s="5"/>
      <c r="GG114" s="5"/>
      <c r="GH114" s="5"/>
      <c r="GI114" s="5"/>
      <c r="GJ114" s="5"/>
      <c r="GK114" s="5"/>
      <c r="GL114" s="5"/>
      <c r="GM114" s="5"/>
      <c r="GN114" s="5"/>
      <c r="GO114" s="5"/>
      <c r="GP114" s="5"/>
      <c r="GQ114" s="5"/>
      <c r="GR114" s="62"/>
      <c r="GS114" s="62"/>
      <c r="GT114" s="62"/>
      <c r="GU114" s="62"/>
      <c r="GV114" s="62"/>
      <c r="GW114" s="62"/>
      <c r="GX114" s="62"/>
      <c r="GY114" s="62"/>
      <c r="GZ114" s="62"/>
      <c r="HA114" s="62"/>
      <c r="HB114" s="62"/>
      <c r="HC114" s="62"/>
      <c r="HD114" s="62"/>
      <c r="HE114" s="62"/>
      <c r="HF114" s="5"/>
      <c r="HG114" s="5"/>
      <c r="HH114" s="5"/>
      <c r="HI114" s="5"/>
      <c r="HJ114" s="5"/>
      <c r="HK114" s="5"/>
      <c r="HL114" s="5"/>
      <c r="HM114" s="5"/>
      <c r="HN114" s="5"/>
      <c r="HO114" s="5"/>
      <c r="HP114" s="5"/>
      <c r="HQ114" s="5"/>
      <c r="HR114" s="5"/>
      <c r="HS114" s="5"/>
      <c r="HT114" s="62"/>
      <c r="HU114" s="62"/>
      <c r="HV114" s="62"/>
      <c r="HW114" s="62"/>
      <c r="HX114" s="62"/>
      <c r="HY114" s="62"/>
      <c r="HZ114" s="62"/>
      <c r="IA114" s="62"/>
      <c r="IB114" s="62"/>
      <c r="IC114" s="62"/>
      <c r="ID114" s="62"/>
      <c r="IE114" s="62"/>
      <c r="IF114" s="62"/>
      <c r="IG114" s="62"/>
      <c r="IH114" s="5"/>
      <c r="II114" s="5"/>
      <c r="IJ114" s="5"/>
      <c r="IK114" s="5"/>
      <c r="IL114" s="5"/>
      <c r="IM114" s="5"/>
      <c r="IN114" s="5"/>
      <c r="IO114" s="5"/>
      <c r="IP114" s="5"/>
      <c r="IQ114" s="5"/>
      <c r="IR114" s="5"/>
      <c r="IS114" s="5"/>
      <c r="IT114" s="5"/>
      <c r="IU114" s="5"/>
      <c r="IV114" s="62"/>
      <c r="IW114" s="62"/>
      <c r="IX114" s="62"/>
      <c r="IY114" s="62"/>
      <c r="IZ114" s="62"/>
      <c r="JA114" s="62"/>
      <c r="JB114" s="62"/>
      <c r="JC114" s="62"/>
      <c r="JD114" s="62"/>
      <c r="JE114" s="62"/>
      <c r="JF114" s="62"/>
      <c r="JG114" s="62"/>
      <c r="JH114" s="62"/>
      <c r="JI114" s="62"/>
      <c r="JJ114" s="5"/>
      <c r="JK114" s="5"/>
      <c r="JL114" s="5"/>
      <c r="JM114" s="5"/>
      <c r="JN114" s="5"/>
      <c r="JO114" s="5"/>
      <c r="JP114" s="5"/>
      <c r="JQ114" s="5"/>
      <c r="JR114" s="5"/>
      <c r="JS114" s="5"/>
      <c r="JT114" s="5"/>
      <c r="JU114" s="5"/>
      <c r="JV114" s="5"/>
      <c r="JW114" s="5"/>
      <c r="JX114" s="62"/>
      <c r="JY114" s="62"/>
      <c r="JZ114" s="62"/>
      <c r="KA114" s="62"/>
      <c r="KB114" s="62"/>
      <c r="KC114" s="62"/>
      <c r="KD114" s="62"/>
      <c r="KE114" s="62"/>
      <c r="KF114" s="62"/>
      <c r="KG114" s="62"/>
      <c r="KH114" s="62"/>
      <c r="KI114" s="62"/>
      <c r="KJ114" s="62"/>
      <c r="KK114" s="62"/>
    </row>
    <row r="115" spans="1:297" x14ac:dyDescent="0.35">
      <c r="A115" s="131">
        <v>111</v>
      </c>
      <c r="B115" s="170">
        <f>'BVEM Scorecard'!B114</f>
        <v>0</v>
      </c>
      <c r="C115" s="170">
        <f>'BVEM Scorecard'!C114</f>
        <v>0</v>
      </c>
      <c r="D115" s="152">
        <v>191</v>
      </c>
      <c r="E115" s="72" t="str">
        <f>'BVEM Scorecard'!F114</f>
        <v>Wind + Solar + Storage</v>
      </c>
      <c r="F115" s="96">
        <f t="shared" si="216"/>
        <v>0.15</v>
      </c>
      <c r="G115" s="96">
        <f t="shared" si="217"/>
        <v>0.2</v>
      </c>
      <c r="H115" s="96">
        <f t="shared" si="218"/>
        <v>0</v>
      </c>
      <c r="I115" s="96">
        <f t="shared" si="219"/>
        <v>0</v>
      </c>
      <c r="J115" s="62">
        <v>1</v>
      </c>
      <c r="K115" s="62">
        <v>0</v>
      </c>
      <c r="L115" s="62">
        <v>0</v>
      </c>
      <c r="M115" s="62">
        <v>0</v>
      </c>
      <c r="N115" s="62">
        <v>0</v>
      </c>
      <c r="O115" s="62">
        <v>1</v>
      </c>
      <c r="P115" s="62">
        <f t="shared" si="183"/>
        <v>1</v>
      </c>
      <c r="Q115" s="95">
        <f t="shared" si="220"/>
        <v>0.15</v>
      </c>
      <c r="R115" s="5"/>
      <c r="S115" s="5" t="str">
        <f>'Training Programs'!Y115</f>
        <v>Temporary construction</v>
      </c>
      <c r="T115" s="5">
        <f>'Training Programs'!AA115</f>
        <v>275</v>
      </c>
      <c r="U115" s="5"/>
      <c r="V115" s="5"/>
      <c r="W115" s="5"/>
      <c r="X115" s="5"/>
      <c r="Y115" s="5"/>
      <c r="Z115" s="5"/>
      <c r="AA115" s="5"/>
      <c r="AB115" s="5"/>
      <c r="AC115" s="5">
        <f t="shared" si="185"/>
        <v>0</v>
      </c>
      <c r="AD115" s="5">
        <f t="shared" si="221"/>
        <v>0.97345132743362828</v>
      </c>
      <c r="AE115" s="5">
        <f t="shared" si="222"/>
        <v>0</v>
      </c>
      <c r="AF115" s="62">
        <v>1</v>
      </c>
      <c r="AG115" s="62" t="str">
        <f>'Training Programs'!AO115</f>
        <v>Long term workers</v>
      </c>
      <c r="AH115" s="62">
        <f>'Training Programs'!AQ115</f>
        <v>7.5</v>
      </c>
      <c r="AI115" s="62"/>
      <c r="AJ115" s="62"/>
      <c r="AK115" s="62"/>
      <c r="AL115" s="62"/>
      <c r="AM115" s="62"/>
      <c r="AN115" s="62"/>
      <c r="AO115" s="62"/>
      <c r="AP115" s="62"/>
      <c r="AQ115" s="62"/>
      <c r="AR115" s="140">
        <f t="shared" si="245"/>
        <v>2.6548672566371681E-2</v>
      </c>
      <c r="AS115" s="140">
        <f t="shared" si="246"/>
        <v>0</v>
      </c>
      <c r="AT115" s="5"/>
      <c r="AU115" s="5"/>
      <c r="AV115" s="5"/>
      <c r="AW115" s="5"/>
      <c r="AX115" s="5"/>
      <c r="AY115" s="5"/>
      <c r="AZ115" s="5"/>
      <c r="BA115" s="5"/>
      <c r="BB115" s="5"/>
      <c r="BC115" s="5"/>
      <c r="BD115" s="5"/>
      <c r="BE115" s="5"/>
      <c r="BF115" s="5"/>
      <c r="BG115" s="5"/>
      <c r="BH115" s="62"/>
      <c r="BI115" s="62"/>
      <c r="BJ115" s="62"/>
      <c r="BK115" s="62"/>
      <c r="BL115" s="62"/>
      <c r="BM115" s="62"/>
      <c r="BN115" s="62"/>
      <c r="BO115" s="62"/>
      <c r="BP115" s="62"/>
      <c r="BQ115" s="62"/>
      <c r="BR115" s="62"/>
      <c r="BS115" s="62"/>
      <c r="BT115" s="62"/>
      <c r="BU115" s="62"/>
      <c r="BV115" s="5"/>
      <c r="BW115" s="5"/>
      <c r="BX115" s="5"/>
      <c r="BY115" s="5"/>
      <c r="BZ115" s="5"/>
      <c r="CA115" s="5"/>
      <c r="CB115" s="5"/>
      <c r="CC115" s="5"/>
      <c r="CD115" s="5"/>
      <c r="CE115" s="5"/>
      <c r="CF115" s="5"/>
      <c r="CG115" s="5"/>
      <c r="CH115" s="5"/>
      <c r="CI115" s="5"/>
      <c r="CJ115" s="62"/>
      <c r="CK115" s="62"/>
      <c r="CL115" s="62"/>
      <c r="CM115" s="62"/>
      <c r="CN115" s="62"/>
      <c r="CO115" s="62"/>
      <c r="CP115" s="62"/>
      <c r="CQ115" s="62"/>
      <c r="CR115" s="62"/>
      <c r="CS115" s="62"/>
      <c r="CT115" s="62"/>
      <c r="CU115" s="62"/>
      <c r="CV115" s="62"/>
      <c r="CW115" s="62"/>
      <c r="CX115" s="5"/>
      <c r="CY115" s="5"/>
      <c r="CZ115" s="5"/>
      <c r="DA115" s="5"/>
      <c r="DB115" s="5"/>
      <c r="DC115" s="5"/>
      <c r="DD115" s="5"/>
      <c r="DE115" s="5"/>
      <c r="DF115" s="5"/>
      <c r="DG115" s="5"/>
      <c r="DH115" s="5"/>
      <c r="DI115" s="5"/>
      <c r="DJ115" s="5"/>
      <c r="DK115" s="5"/>
      <c r="DL115" s="62"/>
      <c r="DM115" s="62"/>
      <c r="DN115" s="62"/>
      <c r="DO115" s="62"/>
      <c r="DP115" s="62"/>
      <c r="DQ115" s="62"/>
      <c r="DR115" s="62"/>
      <c r="DS115" s="62"/>
      <c r="DT115" s="62"/>
      <c r="DU115" s="62"/>
      <c r="DV115" s="62"/>
      <c r="DW115" s="62"/>
      <c r="DX115" s="62"/>
      <c r="DY115" s="62"/>
      <c r="DZ115" s="5"/>
      <c r="EA115" s="5"/>
      <c r="EB115" s="5"/>
      <c r="EC115" s="5"/>
      <c r="ED115" s="5"/>
      <c r="EE115" s="5"/>
      <c r="EF115" s="5"/>
      <c r="EG115" s="5"/>
      <c r="EH115" s="5"/>
      <c r="EI115" s="5"/>
      <c r="EJ115" s="5"/>
      <c r="EK115" s="5"/>
      <c r="EL115" s="5"/>
      <c r="EM115" s="5"/>
      <c r="EN115" s="62"/>
      <c r="EO115" s="62"/>
      <c r="EP115" s="62"/>
      <c r="EQ115" s="62"/>
      <c r="ER115" s="62"/>
      <c r="ES115" s="62"/>
      <c r="ET115" s="62"/>
      <c r="EU115" s="62"/>
      <c r="EV115" s="62"/>
      <c r="EW115" s="62"/>
      <c r="EX115" s="62"/>
      <c r="EY115" s="62"/>
      <c r="EZ115" s="140"/>
      <c r="FA115" s="140"/>
      <c r="FB115" s="5"/>
      <c r="FC115" s="5"/>
      <c r="FD115" s="5"/>
      <c r="FE115" s="5"/>
      <c r="FF115" s="5"/>
      <c r="FG115" s="5"/>
      <c r="FH115" s="5"/>
      <c r="FI115" s="5"/>
      <c r="FJ115" s="5"/>
      <c r="FK115" s="5"/>
      <c r="FL115" s="5"/>
      <c r="FM115" s="5"/>
      <c r="FN115" s="5"/>
      <c r="FO115" s="5"/>
      <c r="FP115" s="62"/>
      <c r="FQ115" s="62"/>
      <c r="FR115" s="62"/>
      <c r="FS115" s="62"/>
      <c r="FT115" s="62"/>
      <c r="FU115" s="62"/>
      <c r="FV115" s="62"/>
      <c r="FW115" s="62"/>
      <c r="FX115" s="62"/>
      <c r="FY115" s="62"/>
      <c r="FZ115" s="62"/>
      <c r="GA115" s="62"/>
      <c r="GB115" s="62"/>
      <c r="GC115" s="62"/>
      <c r="GD115" s="5"/>
      <c r="GE115" s="5"/>
      <c r="GF115" s="5"/>
      <c r="GG115" s="5"/>
      <c r="GH115" s="5"/>
      <c r="GI115" s="5"/>
      <c r="GJ115" s="5"/>
      <c r="GK115" s="5"/>
      <c r="GL115" s="5"/>
      <c r="GM115" s="5"/>
      <c r="GN115" s="5"/>
      <c r="GO115" s="5"/>
      <c r="GP115" s="5"/>
      <c r="GQ115" s="5"/>
      <c r="GR115" s="62"/>
      <c r="GS115" s="62"/>
      <c r="GT115" s="62"/>
      <c r="GU115" s="62"/>
      <c r="GV115" s="62"/>
      <c r="GW115" s="62"/>
      <c r="GX115" s="62"/>
      <c r="GY115" s="62"/>
      <c r="GZ115" s="62"/>
      <c r="HA115" s="62"/>
      <c r="HB115" s="62"/>
      <c r="HC115" s="62"/>
      <c r="HD115" s="62"/>
      <c r="HE115" s="62"/>
      <c r="HF115" s="5"/>
      <c r="HG115" s="5"/>
      <c r="HH115" s="5"/>
      <c r="HI115" s="5"/>
      <c r="HJ115" s="5"/>
      <c r="HK115" s="5"/>
      <c r="HL115" s="5"/>
      <c r="HM115" s="5"/>
      <c r="HN115" s="5"/>
      <c r="HO115" s="5"/>
      <c r="HP115" s="5"/>
      <c r="HQ115" s="5"/>
      <c r="HR115" s="5"/>
      <c r="HS115" s="5"/>
      <c r="HT115" s="62"/>
      <c r="HU115" s="62"/>
      <c r="HV115" s="62"/>
      <c r="HW115" s="62"/>
      <c r="HX115" s="62"/>
      <c r="HY115" s="62"/>
      <c r="HZ115" s="62"/>
      <c r="IA115" s="62"/>
      <c r="IB115" s="62"/>
      <c r="IC115" s="62"/>
      <c r="ID115" s="62"/>
      <c r="IE115" s="62"/>
      <c r="IF115" s="62"/>
      <c r="IG115" s="62"/>
      <c r="IH115" s="5"/>
      <c r="II115" s="5"/>
      <c r="IJ115" s="5"/>
      <c r="IK115" s="5"/>
      <c r="IL115" s="5"/>
      <c r="IM115" s="5"/>
      <c r="IN115" s="5"/>
      <c r="IO115" s="5"/>
      <c r="IP115" s="5"/>
      <c r="IQ115" s="5"/>
      <c r="IR115" s="5"/>
      <c r="IS115" s="5"/>
      <c r="IT115" s="5"/>
      <c r="IU115" s="5"/>
      <c r="IV115" s="62"/>
      <c r="IW115" s="62"/>
      <c r="IX115" s="62"/>
      <c r="IY115" s="62"/>
      <c r="IZ115" s="62"/>
      <c r="JA115" s="62"/>
      <c r="JB115" s="62"/>
      <c r="JC115" s="62"/>
      <c r="JD115" s="62"/>
      <c r="JE115" s="62"/>
      <c r="JF115" s="62"/>
      <c r="JG115" s="62"/>
      <c r="JH115" s="62"/>
      <c r="JI115" s="62"/>
      <c r="JJ115" s="5"/>
      <c r="JK115" s="5"/>
      <c r="JL115" s="5"/>
      <c r="JM115" s="5"/>
      <c r="JN115" s="5"/>
      <c r="JO115" s="5"/>
      <c r="JP115" s="5"/>
      <c r="JQ115" s="5"/>
      <c r="JR115" s="5"/>
      <c r="JS115" s="5"/>
      <c r="JT115" s="5"/>
      <c r="JU115" s="5"/>
      <c r="JV115" s="5"/>
      <c r="JW115" s="5"/>
      <c r="JX115" s="62"/>
      <c r="JY115" s="62"/>
      <c r="JZ115" s="62"/>
      <c r="KA115" s="62"/>
      <c r="KB115" s="62"/>
      <c r="KC115" s="62"/>
      <c r="KD115" s="62"/>
      <c r="KE115" s="62"/>
      <c r="KF115" s="62"/>
      <c r="KG115" s="62"/>
      <c r="KH115" s="62"/>
      <c r="KI115" s="62"/>
      <c r="KJ115" s="62"/>
      <c r="KK115" s="62"/>
    </row>
    <row r="116" spans="1:297" x14ac:dyDescent="0.35">
      <c r="A116" s="131">
        <v>112</v>
      </c>
      <c r="B116" s="170">
        <f>'BVEM Scorecard'!B115</f>
        <v>0</v>
      </c>
      <c r="C116" s="170">
        <f>'BVEM Scorecard'!C115</f>
        <v>0</v>
      </c>
      <c r="D116" s="152">
        <v>196</v>
      </c>
      <c r="E116" s="72" t="str">
        <f>'BVEM Scorecard'!F115</f>
        <v>Wind + Storage</v>
      </c>
      <c r="F116" s="96">
        <f t="shared" si="216"/>
        <v>0.15</v>
      </c>
      <c r="G116" s="96">
        <f t="shared" si="217"/>
        <v>0.2</v>
      </c>
      <c r="H116" s="96">
        <f t="shared" si="218"/>
        <v>0</v>
      </c>
      <c r="I116" s="96">
        <f t="shared" si="219"/>
        <v>0</v>
      </c>
      <c r="J116" s="62">
        <v>1</v>
      </c>
      <c r="K116" s="62">
        <v>0</v>
      </c>
      <c r="L116" s="62">
        <v>0</v>
      </c>
      <c r="M116" s="62">
        <v>0</v>
      </c>
      <c r="N116" s="62">
        <v>0</v>
      </c>
      <c r="O116" s="62">
        <v>1</v>
      </c>
      <c r="P116" s="62">
        <f t="shared" si="183"/>
        <v>1</v>
      </c>
      <c r="Q116" s="95">
        <f t="shared" si="220"/>
        <v>0.15</v>
      </c>
      <c r="R116" s="5"/>
      <c r="S116" s="5" t="str">
        <f>'Training Programs'!Y116</f>
        <v>Temporary construction</v>
      </c>
      <c r="T116" s="5">
        <f>'Training Programs'!AA116</f>
        <v>275</v>
      </c>
      <c r="U116" s="5"/>
      <c r="V116" s="5"/>
      <c r="W116" s="5"/>
      <c r="X116" s="5"/>
      <c r="Y116" s="5"/>
      <c r="Z116" s="5"/>
      <c r="AA116" s="5"/>
      <c r="AB116" s="5"/>
      <c r="AC116" s="5">
        <f t="shared" si="185"/>
        <v>0</v>
      </c>
      <c r="AD116" s="5">
        <f t="shared" si="221"/>
        <v>0.97345132743362828</v>
      </c>
      <c r="AE116" s="5">
        <f t="shared" si="222"/>
        <v>0</v>
      </c>
      <c r="AF116" s="62">
        <v>1</v>
      </c>
      <c r="AG116" s="62" t="str">
        <f>'Training Programs'!AO116</f>
        <v>Long term workers</v>
      </c>
      <c r="AH116" s="62">
        <f>'Training Programs'!AQ116</f>
        <v>7.5</v>
      </c>
      <c r="AI116" s="62"/>
      <c r="AJ116" s="62"/>
      <c r="AK116" s="62"/>
      <c r="AL116" s="62"/>
      <c r="AM116" s="62"/>
      <c r="AN116" s="62"/>
      <c r="AO116" s="62"/>
      <c r="AP116" s="62"/>
      <c r="AQ116" s="62"/>
      <c r="AR116" s="62">
        <f t="shared" si="245"/>
        <v>2.6548672566371681E-2</v>
      </c>
      <c r="AS116" s="62">
        <f t="shared" si="246"/>
        <v>0</v>
      </c>
      <c r="AT116" s="5"/>
      <c r="AU116" s="5"/>
      <c r="AV116" s="5"/>
      <c r="AW116" s="5"/>
      <c r="AX116" s="5"/>
      <c r="AY116" s="5"/>
      <c r="AZ116" s="5"/>
      <c r="BA116" s="5"/>
      <c r="BB116" s="5"/>
      <c r="BC116" s="5"/>
      <c r="BD116" s="5"/>
      <c r="BE116" s="5"/>
      <c r="BF116" s="5"/>
      <c r="BG116" s="5"/>
      <c r="BH116" s="62"/>
      <c r="BI116" s="62"/>
      <c r="BJ116" s="62"/>
      <c r="BK116" s="62"/>
      <c r="BL116" s="62"/>
      <c r="BM116" s="62"/>
      <c r="BN116" s="62"/>
      <c r="BO116" s="62"/>
      <c r="BP116" s="62"/>
      <c r="BQ116" s="62"/>
      <c r="BR116" s="62"/>
      <c r="BS116" s="62"/>
      <c r="BT116" s="62"/>
      <c r="BU116" s="62"/>
      <c r="BV116" s="5"/>
      <c r="BW116" s="5"/>
      <c r="BX116" s="5"/>
      <c r="BY116" s="5"/>
      <c r="BZ116" s="5"/>
      <c r="CA116" s="5"/>
      <c r="CB116" s="5"/>
      <c r="CC116" s="5"/>
      <c r="CD116" s="5"/>
      <c r="CE116" s="5"/>
      <c r="CF116" s="5"/>
      <c r="CG116" s="5"/>
      <c r="CH116" s="5"/>
      <c r="CI116" s="5"/>
      <c r="CJ116" s="62"/>
      <c r="CK116" s="62"/>
      <c r="CL116" s="62"/>
      <c r="CM116" s="62"/>
      <c r="CN116" s="62"/>
      <c r="CO116" s="62"/>
      <c r="CP116" s="62"/>
      <c r="CQ116" s="62"/>
      <c r="CR116" s="62"/>
      <c r="CS116" s="62"/>
      <c r="CT116" s="62"/>
      <c r="CU116" s="62"/>
      <c r="CV116" s="62"/>
      <c r="CW116" s="62"/>
      <c r="CX116" s="5"/>
      <c r="CY116" s="5"/>
      <c r="CZ116" s="5"/>
      <c r="DA116" s="5"/>
      <c r="DB116" s="5"/>
      <c r="DC116" s="5"/>
      <c r="DD116" s="5"/>
      <c r="DE116" s="5"/>
      <c r="DF116" s="5"/>
      <c r="DG116" s="5"/>
      <c r="DH116" s="5"/>
      <c r="DI116" s="5"/>
      <c r="DJ116" s="5"/>
      <c r="DK116" s="5"/>
      <c r="DL116" s="62"/>
      <c r="DM116" s="62"/>
      <c r="DN116" s="62"/>
      <c r="DO116" s="62"/>
      <c r="DP116" s="62"/>
      <c r="DQ116" s="62"/>
      <c r="DR116" s="62"/>
      <c r="DS116" s="62"/>
      <c r="DT116" s="62"/>
      <c r="DU116" s="62"/>
      <c r="DV116" s="62"/>
      <c r="DW116" s="62"/>
      <c r="DX116" s="62"/>
      <c r="DY116" s="62"/>
      <c r="DZ116" s="5"/>
      <c r="EA116" s="5"/>
      <c r="EB116" s="5"/>
      <c r="EC116" s="5"/>
      <c r="ED116" s="5"/>
      <c r="EE116" s="5"/>
      <c r="EF116" s="5"/>
      <c r="EG116" s="5"/>
      <c r="EH116" s="5"/>
      <c r="EI116" s="5"/>
      <c r="EJ116" s="5"/>
      <c r="EK116" s="5"/>
      <c r="EL116" s="5"/>
      <c r="EM116" s="5"/>
      <c r="EN116" s="62"/>
      <c r="EO116" s="62"/>
      <c r="EP116" s="62"/>
      <c r="EQ116" s="62"/>
      <c r="ER116" s="62"/>
      <c r="ES116" s="62"/>
      <c r="ET116" s="62"/>
      <c r="EU116" s="62"/>
      <c r="EV116" s="62"/>
      <c r="EW116" s="62"/>
      <c r="EX116" s="62"/>
      <c r="EY116" s="62"/>
      <c r="EZ116" s="62"/>
      <c r="FA116" s="62"/>
      <c r="FB116" s="5"/>
      <c r="FC116" s="5"/>
      <c r="FD116" s="5"/>
      <c r="FE116" s="5"/>
      <c r="FF116" s="5"/>
      <c r="FG116" s="5"/>
      <c r="FH116" s="5"/>
      <c r="FI116" s="5"/>
      <c r="FJ116" s="5"/>
      <c r="FK116" s="5"/>
      <c r="FL116" s="5"/>
      <c r="FM116" s="5"/>
      <c r="FN116" s="5"/>
      <c r="FO116" s="5"/>
      <c r="FP116" s="62"/>
      <c r="FQ116" s="62"/>
      <c r="FR116" s="62"/>
      <c r="FS116" s="62"/>
      <c r="FT116" s="62"/>
      <c r="FU116" s="62"/>
      <c r="FV116" s="62"/>
      <c r="FW116" s="62"/>
      <c r="FX116" s="62"/>
      <c r="FY116" s="62"/>
      <c r="FZ116" s="62"/>
      <c r="GA116" s="62"/>
      <c r="GB116" s="62"/>
      <c r="GC116" s="62"/>
      <c r="GD116" s="5"/>
      <c r="GE116" s="5"/>
      <c r="GF116" s="5"/>
      <c r="GG116" s="5"/>
      <c r="GH116" s="5"/>
      <c r="GI116" s="5"/>
      <c r="GJ116" s="5"/>
      <c r="GK116" s="5"/>
      <c r="GL116" s="5"/>
      <c r="GM116" s="5"/>
      <c r="GN116" s="5"/>
      <c r="GO116" s="5"/>
      <c r="GP116" s="5"/>
      <c r="GQ116" s="5"/>
      <c r="GR116" s="62"/>
      <c r="GS116" s="62"/>
      <c r="GT116" s="62"/>
      <c r="GU116" s="62"/>
      <c r="GV116" s="62"/>
      <c r="GW116" s="62"/>
      <c r="GX116" s="62"/>
      <c r="GY116" s="62"/>
      <c r="GZ116" s="62"/>
      <c r="HA116" s="62"/>
      <c r="HB116" s="62"/>
      <c r="HC116" s="62"/>
      <c r="HD116" s="62"/>
      <c r="HE116" s="62"/>
      <c r="HF116" s="5"/>
      <c r="HG116" s="5"/>
      <c r="HH116" s="5"/>
      <c r="HI116" s="5"/>
      <c r="HJ116" s="5"/>
      <c r="HK116" s="5"/>
      <c r="HL116" s="5"/>
      <c r="HM116" s="5"/>
      <c r="HN116" s="5"/>
      <c r="HO116" s="5"/>
      <c r="HP116" s="5"/>
      <c r="HQ116" s="5"/>
      <c r="HR116" s="5"/>
      <c r="HS116" s="5"/>
      <c r="HT116" s="62"/>
      <c r="HU116" s="62"/>
      <c r="HV116" s="62"/>
      <c r="HW116" s="62"/>
      <c r="HX116" s="62"/>
      <c r="HY116" s="62"/>
      <c r="HZ116" s="62"/>
      <c r="IA116" s="62"/>
      <c r="IB116" s="62"/>
      <c r="IC116" s="62"/>
      <c r="ID116" s="62"/>
      <c r="IE116" s="62"/>
      <c r="IF116" s="62"/>
      <c r="IG116" s="62"/>
      <c r="IH116" s="5"/>
      <c r="II116" s="5"/>
      <c r="IJ116" s="5"/>
      <c r="IK116" s="5"/>
      <c r="IL116" s="5"/>
      <c r="IM116" s="5"/>
      <c r="IN116" s="5"/>
      <c r="IO116" s="5"/>
      <c r="IP116" s="5"/>
      <c r="IQ116" s="5"/>
      <c r="IR116" s="5"/>
      <c r="IS116" s="5"/>
      <c r="IT116" s="5"/>
      <c r="IU116" s="5"/>
      <c r="IV116" s="62"/>
      <c r="IW116" s="62"/>
      <c r="IX116" s="62"/>
      <c r="IY116" s="62"/>
      <c r="IZ116" s="62"/>
      <c r="JA116" s="62"/>
      <c r="JB116" s="62"/>
      <c r="JC116" s="62"/>
      <c r="JD116" s="62"/>
      <c r="JE116" s="62"/>
      <c r="JF116" s="62"/>
      <c r="JG116" s="62"/>
      <c r="JH116" s="62"/>
      <c r="JI116" s="62"/>
      <c r="JJ116" s="5"/>
      <c r="JK116" s="5"/>
      <c r="JL116" s="5"/>
      <c r="JM116" s="5"/>
      <c r="JN116" s="5"/>
      <c r="JO116" s="5"/>
      <c r="JP116" s="5"/>
      <c r="JQ116" s="5"/>
      <c r="JR116" s="5"/>
      <c r="JS116" s="5"/>
      <c r="JT116" s="5"/>
      <c r="JU116" s="5"/>
      <c r="JV116" s="5"/>
      <c r="JW116" s="5"/>
      <c r="JX116" s="62"/>
      <c r="JY116" s="62"/>
      <c r="JZ116" s="62"/>
      <c r="KA116" s="62"/>
      <c r="KB116" s="62"/>
      <c r="KC116" s="62"/>
      <c r="KD116" s="62"/>
      <c r="KE116" s="62"/>
      <c r="KF116" s="62"/>
      <c r="KG116" s="62"/>
      <c r="KH116" s="62"/>
      <c r="KI116" s="62"/>
      <c r="KJ116" s="62"/>
      <c r="KK116" s="62"/>
    </row>
    <row r="117" spans="1:297" x14ac:dyDescent="0.35">
      <c r="A117" s="131">
        <v>113</v>
      </c>
      <c r="B117" s="170">
        <f>'BVEM Scorecard'!B116</f>
        <v>0</v>
      </c>
      <c r="C117" s="170">
        <f>'BVEM Scorecard'!C116</f>
        <v>0</v>
      </c>
      <c r="D117" s="152">
        <v>204</v>
      </c>
      <c r="E117" s="72" t="str">
        <f>'BVEM Scorecard'!F116</f>
        <v>Wind + Solar + Storage</v>
      </c>
      <c r="F117" s="96">
        <f t="shared" si="216"/>
        <v>0.15</v>
      </c>
      <c r="G117" s="96">
        <f t="shared" si="217"/>
        <v>0.2</v>
      </c>
      <c r="H117" s="96">
        <f t="shared" si="218"/>
        <v>0</v>
      </c>
      <c r="I117" s="96">
        <f t="shared" si="219"/>
        <v>0</v>
      </c>
      <c r="J117" s="62">
        <v>1</v>
      </c>
      <c r="K117" s="62">
        <v>0</v>
      </c>
      <c r="L117" s="62">
        <v>0</v>
      </c>
      <c r="M117" s="62">
        <v>0</v>
      </c>
      <c r="N117" s="62">
        <v>0</v>
      </c>
      <c r="O117" s="62">
        <v>1</v>
      </c>
      <c r="P117" s="62">
        <f t="shared" si="183"/>
        <v>1</v>
      </c>
      <c r="Q117" s="95">
        <f t="shared" si="220"/>
        <v>0.15</v>
      </c>
      <c r="R117" s="5"/>
      <c r="S117" s="5" t="str">
        <f>'Training Programs'!Y117</f>
        <v>Temporary construction</v>
      </c>
      <c r="T117" s="5">
        <f>'Training Programs'!AA117</f>
        <v>275</v>
      </c>
      <c r="U117" s="5"/>
      <c r="V117" s="5"/>
      <c r="W117" s="5"/>
      <c r="X117" s="5"/>
      <c r="Y117" s="5"/>
      <c r="Z117" s="5"/>
      <c r="AA117" s="5"/>
      <c r="AB117" s="5"/>
      <c r="AC117" s="5">
        <f t="shared" si="185"/>
        <v>0</v>
      </c>
      <c r="AD117" s="5">
        <f t="shared" si="221"/>
        <v>0.97345132743362828</v>
      </c>
      <c r="AE117" s="5">
        <f t="shared" si="222"/>
        <v>0</v>
      </c>
      <c r="AF117" s="62">
        <v>1</v>
      </c>
      <c r="AG117" s="62" t="str">
        <f>'Training Programs'!AO117</f>
        <v>Long term workers</v>
      </c>
      <c r="AH117" s="62">
        <f>'Training Programs'!AQ117</f>
        <v>7.5</v>
      </c>
      <c r="AI117" s="62"/>
      <c r="AJ117" s="62"/>
      <c r="AK117" s="62"/>
      <c r="AL117" s="62"/>
      <c r="AM117" s="62"/>
      <c r="AN117" s="62"/>
      <c r="AO117" s="62"/>
      <c r="AP117" s="62"/>
      <c r="AQ117" s="62"/>
      <c r="AR117" s="140">
        <f t="shared" si="245"/>
        <v>2.6548672566371681E-2</v>
      </c>
      <c r="AS117" s="140">
        <f t="shared" si="246"/>
        <v>0</v>
      </c>
      <c r="AT117" s="5"/>
      <c r="AU117" s="5"/>
      <c r="AV117" s="5"/>
      <c r="AW117" s="5"/>
      <c r="AX117" s="5"/>
      <c r="AY117" s="5"/>
      <c r="AZ117" s="5"/>
      <c r="BA117" s="5"/>
      <c r="BB117" s="5"/>
      <c r="BC117" s="5"/>
      <c r="BD117" s="5"/>
      <c r="BE117" s="5"/>
      <c r="BF117" s="5"/>
      <c r="BG117" s="5"/>
      <c r="BH117" s="62"/>
      <c r="BI117" s="62"/>
      <c r="BJ117" s="62"/>
      <c r="BK117" s="62"/>
      <c r="BL117" s="62"/>
      <c r="BM117" s="62"/>
      <c r="BN117" s="62"/>
      <c r="BO117" s="62"/>
      <c r="BP117" s="62"/>
      <c r="BQ117" s="62"/>
      <c r="BR117" s="62"/>
      <c r="BS117" s="62"/>
      <c r="BT117" s="62"/>
      <c r="BU117" s="62"/>
      <c r="BV117" s="5"/>
      <c r="BW117" s="5"/>
      <c r="BX117" s="5"/>
      <c r="BY117" s="5"/>
      <c r="BZ117" s="5"/>
      <c r="CA117" s="5"/>
      <c r="CB117" s="5"/>
      <c r="CC117" s="5"/>
      <c r="CD117" s="5"/>
      <c r="CE117" s="5"/>
      <c r="CF117" s="5"/>
      <c r="CG117" s="5"/>
      <c r="CH117" s="5"/>
      <c r="CI117" s="5"/>
      <c r="CJ117" s="62"/>
      <c r="CK117" s="62"/>
      <c r="CL117" s="62"/>
      <c r="CM117" s="62"/>
      <c r="CN117" s="62"/>
      <c r="CO117" s="62"/>
      <c r="CP117" s="62"/>
      <c r="CQ117" s="62"/>
      <c r="CR117" s="62"/>
      <c r="CS117" s="62"/>
      <c r="CT117" s="62"/>
      <c r="CU117" s="62"/>
      <c r="CV117" s="62"/>
      <c r="CW117" s="62"/>
      <c r="CX117" s="5"/>
      <c r="CY117" s="5"/>
      <c r="CZ117" s="5"/>
      <c r="DA117" s="5"/>
      <c r="DB117" s="5"/>
      <c r="DC117" s="5"/>
      <c r="DD117" s="5"/>
      <c r="DE117" s="5"/>
      <c r="DF117" s="5"/>
      <c r="DG117" s="5"/>
      <c r="DH117" s="5"/>
      <c r="DI117" s="5"/>
      <c r="DJ117" s="5"/>
      <c r="DK117" s="5"/>
      <c r="DL117" s="62"/>
      <c r="DM117" s="62"/>
      <c r="DN117" s="62"/>
      <c r="DO117" s="62"/>
      <c r="DP117" s="62"/>
      <c r="DQ117" s="62"/>
      <c r="DR117" s="62"/>
      <c r="DS117" s="62"/>
      <c r="DT117" s="62"/>
      <c r="DU117" s="62"/>
      <c r="DV117" s="62"/>
      <c r="DW117" s="62"/>
      <c r="DX117" s="62"/>
      <c r="DY117" s="62"/>
      <c r="DZ117" s="5"/>
      <c r="EA117" s="5"/>
      <c r="EB117" s="5"/>
      <c r="EC117" s="5"/>
      <c r="ED117" s="5"/>
      <c r="EE117" s="5"/>
      <c r="EF117" s="5"/>
      <c r="EG117" s="5"/>
      <c r="EH117" s="5"/>
      <c r="EI117" s="5"/>
      <c r="EJ117" s="5"/>
      <c r="EK117" s="5"/>
      <c r="EL117" s="5"/>
      <c r="EM117" s="5"/>
      <c r="EN117" s="62"/>
      <c r="EO117" s="62"/>
      <c r="EP117" s="62"/>
      <c r="EQ117" s="62"/>
      <c r="ER117" s="62"/>
      <c r="ES117" s="62"/>
      <c r="ET117" s="62"/>
      <c r="EU117" s="62"/>
      <c r="EV117" s="62"/>
      <c r="EW117" s="62"/>
      <c r="EX117" s="62"/>
      <c r="EY117" s="62"/>
      <c r="EZ117" s="140"/>
      <c r="FA117" s="140"/>
      <c r="FB117" s="5"/>
      <c r="FC117" s="5"/>
      <c r="FD117" s="5"/>
      <c r="FE117" s="5"/>
      <c r="FF117" s="5"/>
      <c r="FG117" s="5"/>
      <c r="FH117" s="5"/>
      <c r="FI117" s="5"/>
      <c r="FJ117" s="5"/>
      <c r="FK117" s="5"/>
      <c r="FL117" s="5"/>
      <c r="FM117" s="5"/>
      <c r="FN117" s="5"/>
      <c r="FO117" s="5"/>
      <c r="FP117" s="62"/>
      <c r="FQ117" s="62"/>
      <c r="FR117" s="62"/>
      <c r="FS117" s="62"/>
      <c r="FT117" s="62"/>
      <c r="FU117" s="62"/>
      <c r="FV117" s="62"/>
      <c r="FW117" s="62"/>
      <c r="FX117" s="62"/>
      <c r="FY117" s="62"/>
      <c r="FZ117" s="62"/>
      <c r="GA117" s="62"/>
      <c r="GB117" s="62"/>
      <c r="GC117" s="62"/>
      <c r="GD117" s="5"/>
      <c r="GE117" s="5"/>
      <c r="GF117" s="5"/>
      <c r="GG117" s="5"/>
      <c r="GH117" s="5"/>
      <c r="GI117" s="5"/>
      <c r="GJ117" s="5"/>
      <c r="GK117" s="5"/>
      <c r="GL117" s="5"/>
      <c r="GM117" s="5"/>
      <c r="GN117" s="5"/>
      <c r="GO117" s="5"/>
      <c r="GP117" s="5"/>
      <c r="GQ117" s="5"/>
      <c r="GR117" s="62"/>
      <c r="GS117" s="62"/>
      <c r="GT117" s="62"/>
      <c r="GU117" s="62"/>
      <c r="GV117" s="62"/>
      <c r="GW117" s="62"/>
      <c r="GX117" s="62"/>
      <c r="GY117" s="62"/>
      <c r="GZ117" s="62"/>
      <c r="HA117" s="62"/>
      <c r="HB117" s="62"/>
      <c r="HC117" s="62"/>
      <c r="HD117" s="62"/>
      <c r="HE117" s="62"/>
      <c r="HF117" s="5"/>
      <c r="HG117" s="5"/>
      <c r="HH117" s="5"/>
      <c r="HI117" s="5"/>
      <c r="HJ117" s="5"/>
      <c r="HK117" s="5"/>
      <c r="HL117" s="5"/>
      <c r="HM117" s="5"/>
      <c r="HN117" s="5"/>
      <c r="HO117" s="5"/>
      <c r="HP117" s="5"/>
      <c r="HQ117" s="5"/>
      <c r="HR117" s="5"/>
      <c r="HS117" s="5"/>
      <c r="HT117" s="62"/>
      <c r="HU117" s="62"/>
      <c r="HV117" s="62"/>
      <c r="HW117" s="62"/>
      <c r="HX117" s="62"/>
      <c r="HY117" s="62"/>
      <c r="HZ117" s="62"/>
      <c r="IA117" s="62"/>
      <c r="IB117" s="62"/>
      <c r="IC117" s="62"/>
      <c r="ID117" s="62"/>
      <c r="IE117" s="62"/>
      <c r="IF117" s="62"/>
      <c r="IG117" s="62"/>
      <c r="IH117" s="5"/>
      <c r="II117" s="5"/>
      <c r="IJ117" s="5"/>
      <c r="IK117" s="5"/>
      <c r="IL117" s="5"/>
      <c r="IM117" s="5"/>
      <c r="IN117" s="5"/>
      <c r="IO117" s="5"/>
      <c r="IP117" s="5"/>
      <c r="IQ117" s="5"/>
      <c r="IR117" s="5"/>
      <c r="IS117" s="5"/>
      <c r="IT117" s="5"/>
      <c r="IU117" s="5"/>
      <c r="IV117" s="62"/>
      <c r="IW117" s="62"/>
      <c r="IX117" s="62"/>
      <c r="IY117" s="62"/>
      <c r="IZ117" s="62"/>
      <c r="JA117" s="62"/>
      <c r="JB117" s="62"/>
      <c r="JC117" s="62"/>
      <c r="JD117" s="62"/>
      <c r="JE117" s="62"/>
      <c r="JF117" s="62"/>
      <c r="JG117" s="62"/>
      <c r="JH117" s="62"/>
      <c r="JI117" s="62"/>
      <c r="JJ117" s="5"/>
      <c r="JK117" s="5"/>
      <c r="JL117" s="5"/>
      <c r="JM117" s="5"/>
      <c r="JN117" s="5"/>
      <c r="JO117" s="5"/>
      <c r="JP117" s="5"/>
      <c r="JQ117" s="5"/>
      <c r="JR117" s="5"/>
      <c r="JS117" s="5"/>
      <c r="JT117" s="5"/>
      <c r="JU117" s="5"/>
      <c r="JV117" s="5"/>
      <c r="JW117" s="5"/>
      <c r="JX117" s="62"/>
      <c r="JY117" s="62"/>
      <c r="JZ117" s="62"/>
      <c r="KA117" s="62"/>
      <c r="KB117" s="62"/>
      <c r="KC117" s="62"/>
      <c r="KD117" s="62"/>
      <c r="KE117" s="62"/>
      <c r="KF117" s="62"/>
      <c r="KG117" s="62"/>
      <c r="KH117" s="62"/>
      <c r="KI117" s="62"/>
      <c r="KJ117" s="62"/>
      <c r="KK117" s="62"/>
    </row>
    <row r="118" spans="1:297" x14ac:dyDescent="0.35">
      <c r="A118" s="131">
        <v>114</v>
      </c>
      <c r="B118" s="170">
        <f>'BVEM Scorecard'!B117</f>
        <v>0</v>
      </c>
      <c r="C118" s="170">
        <f>'BVEM Scorecard'!C117</f>
        <v>0</v>
      </c>
      <c r="D118" s="152">
        <v>217</v>
      </c>
      <c r="E118" s="72" t="str">
        <f>'BVEM Scorecard'!F117</f>
        <v>Solar + Storage</v>
      </c>
      <c r="F118" s="96">
        <f t="shared" si="216"/>
        <v>0</v>
      </c>
      <c r="G118" s="96">
        <f t="shared" si="217"/>
        <v>0</v>
      </c>
      <c r="H118" s="96">
        <f t="shared" si="218"/>
        <v>0</v>
      </c>
      <c r="I118" s="96">
        <f t="shared" si="219"/>
        <v>0</v>
      </c>
      <c r="J118" s="62">
        <v>0</v>
      </c>
      <c r="K118" s="62">
        <v>0</v>
      </c>
      <c r="L118" s="62">
        <v>0</v>
      </c>
      <c r="M118" s="62">
        <v>0</v>
      </c>
      <c r="N118" s="62">
        <v>0</v>
      </c>
      <c r="O118" s="62">
        <v>0</v>
      </c>
      <c r="P118" s="62">
        <f t="shared" si="183"/>
        <v>0</v>
      </c>
      <c r="Q118" s="95">
        <f t="shared" si="220"/>
        <v>0</v>
      </c>
      <c r="R118" s="5"/>
      <c r="S118" s="5"/>
      <c r="T118" s="5"/>
      <c r="U118" s="5"/>
      <c r="V118" s="5"/>
      <c r="W118" s="5"/>
      <c r="X118" s="5"/>
      <c r="Y118" s="5"/>
      <c r="Z118" s="5"/>
      <c r="AA118" s="5"/>
      <c r="AB118" s="5"/>
      <c r="AC118" s="5"/>
      <c r="AD118" s="5"/>
      <c r="AE118" s="5"/>
      <c r="AF118" s="62"/>
      <c r="AG118" s="62"/>
      <c r="AH118" s="62"/>
      <c r="AI118" s="62"/>
      <c r="AJ118" s="62"/>
      <c r="AK118" s="62"/>
      <c r="AL118" s="62"/>
      <c r="AM118" s="62"/>
      <c r="AN118" s="62"/>
      <c r="AO118" s="62"/>
      <c r="AP118" s="62"/>
      <c r="AQ118" s="62"/>
      <c r="AR118" s="62"/>
      <c r="AS118" s="62"/>
      <c r="AT118" s="5"/>
      <c r="AU118" s="5"/>
      <c r="AV118" s="5"/>
      <c r="AW118" s="5"/>
      <c r="AX118" s="5"/>
      <c r="AY118" s="5"/>
      <c r="AZ118" s="5"/>
      <c r="BA118" s="5"/>
      <c r="BB118" s="5"/>
      <c r="BC118" s="5"/>
      <c r="BD118" s="5"/>
      <c r="BE118" s="5"/>
      <c r="BF118" s="5"/>
      <c r="BG118" s="5"/>
      <c r="BH118" s="62"/>
      <c r="BI118" s="62"/>
      <c r="BJ118" s="62"/>
      <c r="BK118" s="62"/>
      <c r="BL118" s="62"/>
      <c r="BM118" s="62"/>
      <c r="BN118" s="62"/>
      <c r="BO118" s="62"/>
      <c r="BP118" s="62"/>
      <c r="BQ118" s="62"/>
      <c r="BR118" s="62"/>
      <c r="BS118" s="62"/>
      <c r="BT118" s="62"/>
      <c r="BU118" s="62"/>
      <c r="BV118" s="5"/>
      <c r="BW118" s="5"/>
      <c r="BX118" s="5"/>
      <c r="BY118" s="5"/>
      <c r="BZ118" s="5"/>
      <c r="CA118" s="5"/>
      <c r="CB118" s="5"/>
      <c r="CC118" s="5"/>
      <c r="CD118" s="5"/>
      <c r="CE118" s="5"/>
      <c r="CF118" s="5"/>
      <c r="CG118" s="5"/>
      <c r="CH118" s="5"/>
      <c r="CI118" s="5"/>
      <c r="CJ118" s="62"/>
      <c r="CK118" s="62"/>
      <c r="CL118" s="62"/>
      <c r="CM118" s="62"/>
      <c r="CN118" s="62"/>
      <c r="CO118" s="62"/>
      <c r="CP118" s="62"/>
      <c r="CQ118" s="62"/>
      <c r="CR118" s="62"/>
      <c r="CS118" s="62"/>
      <c r="CT118" s="62"/>
      <c r="CU118" s="62"/>
      <c r="CV118" s="62"/>
      <c r="CW118" s="62"/>
      <c r="CX118" s="5"/>
      <c r="CY118" s="5"/>
      <c r="CZ118" s="5"/>
      <c r="DA118" s="5"/>
      <c r="DB118" s="5"/>
      <c r="DC118" s="5"/>
      <c r="DD118" s="5"/>
      <c r="DE118" s="5"/>
      <c r="DF118" s="5"/>
      <c r="DG118" s="5"/>
      <c r="DH118" s="5"/>
      <c r="DI118" s="5"/>
      <c r="DJ118" s="5"/>
      <c r="DK118" s="5"/>
      <c r="DL118" s="62"/>
      <c r="DM118" s="62"/>
      <c r="DN118" s="62"/>
      <c r="DO118" s="62"/>
      <c r="DP118" s="62"/>
      <c r="DQ118" s="62"/>
      <c r="DR118" s="62"/>
      <c r="DS118" s="62"/>
      <c r="DT118" s="62"/>
      <c r="DU118" s="62"/>
      <c r="DV118" s="62"/>
      <c r="DW118" s="62"/>
      <c r="DX118" s="62"/>
      <c r="DY118" s="62"/>
      <c r="DZ118" s="5"/>
      <c r="EA118" s="5"/>
      <c r="EB118" s="5"/>
      <c r="EC118" s="5"/>
      <c r="ED118" s="5"/>
      <c r="EE118" s="5"/>
      <c r="EF118" s="5"/>
      <c r="EG118" s="5"/>
      <c r="EH118" s="5"/>
      <c r="EI118" s="5"/>
      <c r="EJ118" s="5"/>
      <c r="EK118" s="5"/>
      <c r="EL118" s="5"/>
      <c r="EM118" s="5"/>
      <c r="EN118" s="62"/>
      <c r="EO118" s="62"/>
      <c r="EP118" s="62"/>
      <c r="EQ118" s="62"/>
      <c r="ER118" s="62"/>
      <c r="ES118" s="62"/>
      <c r="ET118" s="62"/>
      <c r="EU118" s="62"/>
      <c r="EV118" s="62"/>
      <c r="EW118" s="62"/>
      <c r="EX118" s="62"/>
      <c r="EY118" s="62"/>
      <c r="EZ118" s="62"/>
      <c r="FA118" s="62"/>
      <c r="FB118" s="5"/>
      <c r="FC118" s="5"/>
      <c r="FD118" s="5"/>
      <c r="FE118" s="5"/>
      <c r="FF118" s="5"/>
      <c r="FG118" s="5"/>
      <c r="FH118" s="5"/>
      <c r="FI118" s="5"/>
      <c r="FJ118" s="5"/>
      <c r="FK118" s="5"/>
      <c r="FL118" s="5"/>
      <c r="FM118" s="5"/>
      <c r="FN118" s="5"/>
      <c r="FO118" s="5"/>
      <c r="FP118" s="62"/>
      <c r="FQ118" s="62"/>
      <c r="FR118" s="62"/>
      <c r="FS118" s="62"/>
      <c r="FT118" s="62"/>
      <c r="FU118" s="62"/>
      <c r="FV118" s="62"/>
      <c r="FW118" s="62"/>
      <c r="FX118" s="62"/>
      <c r="FY118" s="62"/>
      <c r="FZ118" s="62"/>
      <c r="GA118" s="62"/>
      <c r="GB118" s="62"/>
      <c r="GC118" s="62"/>
      <c r="GD118" s="5"/>
      <c r="GE118" s="5"/>
      <c r="GF118" s="5"/>
      <c r="GG118" s="5"/>
      <c r="GH118" s="5"/>
      <c r="GI118" s="5"/>
      <c r="GJ118" s="5"/>
      <c r="GK118" s="5"/>
      <c r="GL118" s="5"/>
      <c r="GM118" s="5"/>
      <c r="GN118" s="5"/>
      <c r="GO118" s="5"/>
      <c r="GP118" s="5"/>
      <c r="GQ118" s="5"/>
      <c r="GR118" s="62"/>
      <c r="GS118" s="62"/>
      <c r="GT118" s="62"/>
      <c r="GU118" s="62"/>
      <c r="GV118" s="62"/>
      <c r="GW118" s="62"/>
      <c r="GX118" s="62"/>
      <c r="GY118" s="62"/>
      <c r="GZ118" s="62"/>
      <c r="HA118" s="62"/>
      <c r="HB118" s="62"/>
      <c r="HC118" s="62"/>
      <c r="HD118" s="62"/>
      <c r="HE118" s="62"/>
      <c r="HF118" s="5"/>
      <c r="HG118" s="5"/>
      <c r="HH118" s="5"/>
      <c r="HI118" s="5"/>
      <c r="HJ118" s="5"/>
      <c r="HK118" s="5"/>
      <c r="HL118" s="5"/>
      <c r="HM118" s="5"/>
      <c r="HN118" s="5"/>
      <c r="HO118" s="5"/>
      <c r="HP118" s="5"/>
      <c r="HQ118" s="5"/>
      <c r="HR118" s="5"/>
      <c r="HS118" s="5"/>
      <c r="HT118" s="62"/>
      <c r="HU118" s="62"/>
      <c r="HV118" s="62"/>
      <c r="HW118" s="62"/>
      <c r="HX118" s="62"/>
      <c r="HY118" s="62"/>
      <c r="HZ118" s="62"/>
      <c r="IA118" s="62"/>
      <c r="IB118" s="62"/>
      <c r="IC118" s="62"/>
      <c r="ID118" s="62"/>
      <c r="IE118" s="62"/>
      <c r="IF118" s="62"/>
      <c r="IG118" s="62"/>
      <c r="IH118" s="5"/>
      <c r="II118" s="5"/>
      <c r="IJ118" s="5"/>
      <c r="IK118" s="5"/>
      <c r="IL118" s="5"/>
      <c r="IM118" s="5"/>
      <c r="IN118" s="5"/>
      <c r="IO118" s="5"/>
      <c r="IP118" s="5"/>
      <c r="IQ118" s="5"/>
      <c r="IR118" s="5"/>
      <c r="IS118" s="5"/>
      <c r="IT118" s="5"/>
      <c r="IU118" s="5"/>
      <c r="IV118" s="62"/>
      <c r="IW118" s="62"/>
      <c r="IX118" s="62"/>
      <c r="IY118" s="62"/>
      <c r="IZ118" s="62"/>
      <c r="JA118" s="62"/>
      <c r="JB118" s="62"/>
      <c r="JC118" s="62"/>
      <c r="JD118" s="62"/>
      <c r="JE118" s="62"/>
      <c r="JF118" s="62"/>
      <c r="JG118" s="62"/>
      <c r="JH118" s="62"/>
      <c r="JI118" s="62"/>
      <c r="JJ118" s="5"/>
      <c r="JK118" s="5"/>
      <c r="JL118" s="5"/>
      <c r="JM118" s="5"/>
      <c r="JN118" s="5"/>
      <c r="JO118" s="5"/>
      <c r="JP118" s="5"/>
      <c r="JQ118" s="5"/>
      <c r="JR118" s="5"/>
      <c r="JS118" s="5"/>
      <c r="JT118" s="5"/>
      <c r="JU118" s="5"/>
      <c r="JV118" s="5"/>
      <c r="JW118" s="5"/>
      <c r="JX118" s="62"/>
      <c r="JY118" s="62"/>
      <c r="JZ118" s="62"/>
      <c r="KA118" s="62"/>
      <c r="KB118" s="62"/>
      <c r="KC118" s="62"/>
      <c r="KD118" s="62"/>
      <c r="KE118" s="62"/>
      <c r="KF118" s="62"/>
      <c r="KG118" s="62"/>
      <c r="KH118" s="62"/>
      <c r="KI118" s="62"/>
      <c r="KJ118" s="62"/>
      <c r="KK118" s="62"/>
    </row>
    <row r="119" spans="1:297" x14ac:dyDescent="0.35">
      <c r="A119" s="131">
        <v>115</v>
      </c>
      <c r="B119" s="170">
        <f>'BVEM Scorecard'!B118</f>
        <v>0</v>
      </c>
      <c r="C119" s="170">
        <f>'BVEM Scorecard'!C118</f>
        <v>0</v>
      </c>
      <c r="D119" s="152">
        <v>218</v>
      </c>
      <c r="E119" s="72" t="str">
        <f>'BVEM Scorecard'!F118</f>
        <v>Solar</v>
      </c>
      <c r="F119" s="96">
        <f t="shared" si="216"/>
        <v>0</v>
      </c>
      <c r="G119" s="96">
        <f t="shared" si="217"/>
        <v>0</v>
      </c>
      <c r="H119" s="96">
        <f t="shared" si="218"/>
        <v>0</v>
      </c>
      <c r="I119" s="96">
        <f t="shared" si="219"/>
        <v>0</v>
      </c>
      <c r="J119" s="62">
        <v>0</v>
      </c>
      <c r="K119" s="62">
        <v>0</v>
      </c>
      <c r="L119" s="62">
        <v>0</v>
      </c>
      <c r="M119" s="62">
        <v>0</v>
      </c>
      <c r="N119" s="62">
        <v>0</v>
      </c>
      <c r="O119" s="62">
        <v>0</v>
      </c>
      <c r="P119" s="62">
        <f t="shared" si="183"/>
        <v>0</v>
      </c>
      <c r="Q119" s="95">
        <f t="shared" si="220"/>
        <v>0</v>
      </c>
      <c r="R119" s="5"/>
      <c r="S119" s="5"/>
      <c r="T119" s="5"/>
      <c r="U119" s="5"/>
      <c r="V119" s="5"/>
      <c r="W119" s="5"/>
      <c r="X119" s="5"/>
      <c r="Y119" s="5"/>
      <c r="Z119" s="5"/>
      <c r="AA119" s="5"/>
      <c r="AB119" s="5"/>
      <c r="AC119" s="5"/>
      <c r="AD119" s="5"/>
      <c r="AE119" s="5"/>
      <c r="AF119" s="62"/>
      <c r="AG119" s="62"/>
      <c r="AH119" s="62"/>
      <c r="AI119" s="62"/>
      <c r="AJ119" s="62"/>
      <c r="AK119" s="62"/>
      <c r="AL119" s="62"/>
      <c r="AM119" s="62"/>
      <c r="AN119" s="62"/>
      <c r="AO119" s="62"/>
      <c r="AP119" s="62"/>
      <c r="AQ119" s="62"/>
      <c r="AR119" s="140"/>
      <c r="AS119" s="140"/>
      <c r="AT119" s="5"/>
      <c r="AU119" s="5"/>
      <c r="AV119" s="5"/>
      <c r="AW119" s="5"/>
      <c r="AX119" s="5"/>
      <c r="AY119" s="5"/>
      <c r="AZ119" s="5"/>
      <c r="BA119" s="5"/>
      <c r="BB119" s="5"/>
      <c r="BC119" s="5"/>
      <c r="BD119" s="5"/>
      <c r="BE119" s="5"/>
      <c r="BF119" s="5"/>
      <c r="BG119" s="5"/>
      <c r="BH119" s="62"/>
      <c r="BI119" s="62"/>
      <c r="BJ119" s="62"/>
      <c r="BK119" s="62"/>
      <c r="BL119" s="62"/>
      <c r="BM119" s="62"/>
      <c r="BN119" s="62"/>
      <c r="BO119" s="62"/>
      <c r="BP119" s="62"/>
      <c r="BQ119" s="62"/>
      <c r="BR119" s="62"/>
      <c r="BS119" s="62"/>
      <c r="BT119" s="62"/>
      <c r="BU119" s="62"/>
      <c r="BV119" s="5"/>
      <c r="BW119" s="5"/>
      <c r="BX119" s="5"/>
      <c r="BY119" s="5"/>
      <c r="BZ119" s="5"/>
      <c r="CA119" s="5"/>
      <c r="CB119" s="5"/>
      <c r="CC119" s="5"/>
      <c r="CD119" s="5"/>
      <c r="CE119" s="5"/>
      <c r="CF119" s="5"/>
      <c r="CG119" s="5"/>
      <c r="CH119" s="5"/>
      <c r="CI119" s="5"/>
      <c r="CJ119" s="62"/>
      <c r="CK119" s="62"/>
      <c r="CL119" s="62"/>
      <c r="CM119" s="62"/>
      <c r="CN119" s="62"/>
      <c r="CO119" s="62"/>
      <c r="CP119" s="62"/>
      <c r="CQ119" s="62"/>
      <c r="CR119" s="62"/>
      <c r="CS119" s="62"/>
      <c r="CT119" s="62"/>
      <c r="CU119" s="62"/>
      <c r="CV119" s="62"/>
      <c r="CW119" s="62"/>
      <c r="CX119" s="5"/>
      <c r="CY119" s="5"/>
      <c r="CZ119" s="5"/>
      <c r="DA119" s="5"/>
      <c r="DB119" s="5"/>
      <c r="DC119" s="5"/>
      <c r="DD119" s="5"/>
      <c r="DE119" s="5"/>
      <c r="DF119" s="5"/>
      <c r="DG119" s="5"/>
      <c r="DH119" s="5"/>
      <c r="DI119" s="5"/>
      <c r="DJ119" s="5"/>
      <c r="DK119" s="5"/>
      <c r="DL119" s="62"/>
      <c r="DM119" s="62"/>
      <c r="DN119" s="62"/>
      <c r="DO119" s="62"/>
      <c r="DP119" s="62"/>
      <c r="DQ119" s="62"/>
      <c r="DR119" s="62"/>
      <c r="DS119" s="62"/>
      <c r="DT119" s="62"/>
      <c r="DU119" s="62"/>
      <c r="DV119" s="62"/>
      <c r="DW119" s="62"/>
      <c r="DX119" s="62"/>
      <c r="DY119" s="62"/>
      <c r="DZ119" s="5"/>
      <c r="EA119" s="5"/>
      <c r="EB119" s="5"/>
      <c r="EC119" s="5"/>
      <c r="ED119" s="5"/>
      <c r="EE119" s="5"/>
      <c r="EF119" s="5"/>
      <c r="EG119" s="5"/>
      <c r="EH119" s="5"/>
      <c r="EI119" s="5"/>
      <c r="EJ119" s="5"/>
      <c r="EK119" s="5"/>
      <c r="EL119" s="5"/>
      <c r="EM119" s="5"/>
      <c r="EN119" s="62"/>
      <c r="EO119" s="62"/>
      <c r="EP119" s="62"/>
      <c r="EQ119" s="62"/>
      <c r="ER119" s="62"/>
      <c r="ES119" s="62"/>
      <c r="ET119" s="62"/>
      <c r="EU119" s="62"/>
      <c r="EV119" s="62"/>
      <c r="EW119" s="62"/>
      <c r="EX119" s="62"/>
      <c r="EY119" s="62"/>
      <c r="EZ119" s="140"/>
      <c r="FA119" s="140"/>
      <c r="FB119" s="5"/>
      <c r="FC119" s="5"/>
      <c r="FD119" s="5"/>
      <c r="FE119" s="5"/>
      <c r="FF119" s="5"/>
      <c r="FG119" s="5"/>
      <c r="FH119" s="5"/>
      <c r="FI119" s="5"/>
      <c r="FJ119" s="5"/>
      <c r="FK119" s="5"/>
      <c r="FL119" s="5"/>
      <c r="FM119" s="5"/>
      <c r="FN119" s="5"/>
      <c r="FO119" s="5"/>
      <c r="FP119" s="62"/>
      <c r="FQ119" s="62"/>
      <c r="FR119" s="62"/>
      <c r="FS119" s="62"/>
      <c r="FT119" s="62"/>
      <c r="FU119" s="62"/>
      <c r="FV119" s="62"/>
      <c r="FW119" s="62"/>
      <c r="FX119" s="62"/>
      <c r="FY119" s="62"/>
      <c r="FZ119" s="62"/>
      <c r="GA119" s="62"/>
      <c r="GB119" s="62"/>
      <c r="GC119" s="62"/>
      <c r="GD119" s="5"/>
      <c r="GE119" s="5"/>
      <c r="GF119" s="5"/>
      <c r="GG119" s="5"/>
      <c r="GH119" s="5"/>
      <c r="GI119" s="5"/>
      <c r="GJ119" s="5"/>
      <c r="GK119" s="5"/>
      <c r="GL119" s="5"/>
      <c r="GM119" s="5"/>
      <c r="GN119" s="5"/>
      <c r="GO119" s="5"/>
      <c r="GP119" s="5"/>
      <c r="GQ119" s="5"/>
      <c r="GR119" s="62"/>
      <c r="GS119" s="62"/>
      <c r="GT119" s="62"/>
      <c r="GU119" s="62"/>
      <c r="GV119" s="62"/>
      <c r="GW119" s="62"/>
      <c r="GX119" s="62"/>
      <c r="GY119" s="62"/>
      <c r="GZ119" s="62"/>
      <c r="HA119" s="62"/>
      <c r="HB119" s="62"/>
      <c r="HC119" s="62"/>
      <c r="HD119" s="62"/>
      <c r="HE119" s="62"/>
      <c r="HF119" s="5"/>
      <c r="HG119" s="5"/>
      <c r="HH119" s="5"/>
      <c r="HI119" s="5"/>
      <c r="HJ119" s="5"/>
      <c r="HK119" s="5"/>
      <c r="HL119" s="5"/>
      <c r="HM119" s="5"/>
      <c r="HN119" s="5"/>
      <c r="HO119" s="5"/>
      <c r="HP119" s="5"/>
      <c r="HQ119" s="5"/>
      <c r="HR119" s="5"/>
      <c r="HS119" s="5"/>
      <c r="HT119" s="62"/>
      <c r="HU119" s="62"/>
      <c r="HV119" s="62"/>
      <c r="HW119" s="62"/>
      <c r="HX119" s="62"/>
      <c r="HY119" s="62"/>
      <c r="HZ119" s="62"/>
      <c r="IA119" s="62"/>
      <c r="IB119" s="62"/>
      <c r="IC119" s="62"/>
      <c r="ID119" s="62"/>
      <c r="IE119" s="62"/>
      <c r="IF119" s="62"/>
      <c r="IG119" s="62"/>
      <c r="IH119" s="5"/>
      <c r="II119" s="5"/>
      <c r="IJ119" s="5"/>
      <c r="IK119" s="5"/>
      <c r="IL119" s="5"/>
      <c r="IM119" s="5"/>
      <c r="IN119" s="5"/>
      <c r="IO119" s="5"/>
      <c r="IP119" s="5"/>
      <c r="IQ119" s="5"/>
      <c r="IR119" s="5"/>
      <c r="IS119" s="5"/>
      <c r="IT119" s="5"/>
      <c r="IU119" s="5"/>
      <c r="IV119" s="62"/>
      <c r="IW119" s="62"/>
      <c r="IX119" s="62"/>
      <c r="IY119" s="62"/>
      <c r="IZ119" s="62"/>
      <c r="JA119" s="62"/>
      <c r="JB119" s="62"/>
      <c r="JC119" s="62"/>
      <c r="JD119" s="62"/>
      <c r="JE119" s="62"/>
      <c r="JF119" s="62"/>
      <c r="JG119" s="62"/>
      <c r="JH119" s="62"/>
      <c r="JI119" s="62"/>
      <c r="JJ119" s="5"/>
      <c r="JK119" s="5"/>
      <c r="JL119" s="5"/>
      <c r="JM119" s="5"/>
      <c r="JN119" s="5"/>
      <c r="JO119" s="5"/>
      <c r="JP119" s="5"/>
      <c r="JQ119" s="5"/>
      <c r="JR119" s="5"/>
      <c r="JS119" s="5"/>
      <c r="JT119" s="5"/>
      <c r="JU119" s="5"/>
      <c r="JV119" s="5"/>
      <c r="JW119" s="5"/>
      <c r="JX119" s="62"/>
      <c r="JY119" s="62"/>
      <c r="JZ119" s="62"/>
      <c r="KA119" s="62"/>
      <c r="KB119" s="62"/>
      <c r="KC119" s="62"/>
      <c r="KD119" s="62"/>
      <c r="KE119" s="62"/>
      <c r="KF119" s="62"/>
      <c r="KG119" s="62"/>
      <c r="KH119" s="62"/>
      <c r="KI119" s="62"/>
      <c r="KJ119" s="62"/>
      <c r="KK119" s="62"/>
    </row>
    <row r="120" spans="1:297" x14ac:dyDescent="0.35">
      <c r="A120" s="131">
        <v>116</v>
      </c>
      <c r="B120" s="170">
        <f>'BVEM Scorecard'!B119</f>
        <v>0</v>
      </c>
      <c r="C120" s="170">
        <f>'BVEM Scorecard'!C119</f>
        <v>0</v>
      </c>
      <c r="D120" s="152">
        <v>234</v>
      </c>
      <c r="E120" s="72" t="str">
        <f>'BVEM Scorecard'!F119</f>
        <v>Storage</v>
      </c>
      <c r="F120" s="96">
        <f t="shared" si="216"/>
        <v>0</v>
      </c>
      <c r="G120" s="96">
        <f t="shared" si="217"/>
        <v>0</v>
      </c>
      <c r="H120" s="96">
        <f t="shared" si="218"/>
        <v>0</v>
      </c>
      <c r="I120" s="96">
        <f t="shared" si="219"/>
        <v>0</v>
      </c>
      <c r="J120" s="62">
        <v>0</v>
      </c>
      <c r="K120" s="62">
        <v>0</v>
      </c>
      <c r="L120" s="62">
        <v>0</v>
      </c>
      <c r="M120" s="62">
        <v>0</v>
      </c>
      <c r="N120" s="62">
        <v>0</v>
      </c>
      <c r="O120" s="62">
        <v>0</v>
      </c>
      <c r="P120" s="62">
        <f t="shared" si="183"/>
        <v>0</v>
      </c>
      <c r="Q120" s="95">
        <f t="shared" si="220"/>
        <v>0</v>
      </c>
      <c r="R120" s="5"/>
      <c r="S120" s="5"/>
      <c r="T120" s="5"/>
      <c r="U120" s="5"/>
      <c r="V120" s="5"/>
      <c r="W120" s="5"/>
      <c r="X120" s="5"/>
      <c r="Y120" s="5"/>
      <c r="Z120" s="5"/>
      <c r="AA120" s="5"/>
      <c r="AB120" s="5"/>
      <c r="AC120" s="5"/>
      <c r="AD120" s="5"/>
      <c r="AE120" s="5"/>
      <c r="AF120" s="62"/>
      <c r="AG120" s="62"/>
      <c r="AH120" s="62"/>
      <c r="AI120" s="62"/>
      <c r="AJ120" s="62"/>
      <c r="AK120" s="62"/>
      <c r="AL120" s="62"/>
      <c r="AM120" s="62"/>
      <c r="AN120" s="62"/>
      <c r="AO120" s="62"/>
      <c r="AP120" s="62"/>
      <c r="AQ120" s="62"/>
      <c r="AR120" s="62"/>
      <c r="AS120" s="62"/>
      <c r="AT120" s="5"/>
      <c r="AU120" s="5"/>
      <c r="AV120" s="5"/>
      <c r="AW120" s="5"/>
      <c r="AX120" s="5"/>
      <c r="AY120" s="5"/>
      <c r="AZ120" s="5"/>
      <c r="BA120" s="5"/>
      <c r="BB120" s="5"/>
      <c r="BC120" s="5"/>
      <c r="BD120" s="5"/>
      <c r="BE120" s="5"/>
      <c r="BF120" s="5"/>
      <c r="BG120" s="5"/>
      <c r="BH120" s="62"/>
      <c r="BI120" s="62"/>
      <c r="BJ120" s="62"/>
      <c r="BK120" s="62"/>
      <c r="BL120" s="62"/>
      <c r="BM120" s="62"/>
      <c r="BN120" s="62"/>
      <c r="BO120" s="62"/>
      <c r="BP120" s="62"/>
      <c r="BQ120" s="62"/>
      <c r="BR120" s="62"/>
      <c r="BS120" s="62"/>
      <c r="BT120" s="62"/>
      <c r="BU120" s="62"/>
      <c r="BV120" s="5"/>
      <c r="BW120" s="5"/>
      <c r="BX120" s="5"/>
      <c r="BY120" s="5"/>
      <c r="BZ120" s="5"/>
      <c r="CA120" s="5"/>
      <c r="CB120" s="5"/>
      <c r="CC120" s="5"/>
      <c r="CD120" s="5"/>
      <c r="CE120" s="5"/>
      <c r="CF120" s="5"/>
      <c r="CG120" s="5"/>
      <c r="CH120" s="5"/>
      <c r="CI120" s="5"/>
      <c r="CJ120" s="62"/>
      <c r="CK120" s="62"/>
      <c r="CL120" s="62"/>
      <c r="CM120" s="62"/>
      <c r="CN120" s="62"/>
      <c r="CO120" s="62"/>
      <c r="CP120" s="62"/>
      <c r="CQ120" s="62"/>
      <c r="CR120" s="62"/>
      <c r="CS120" s="62"/>
      <c r="CT120" s="62"/>
      <c r="CU120" s="62"/>
      <c r="CV120" s="62"/>
      <c r="CW120" s="62"/>
      <c r="CX120" s="5"/>
      <c r="CY120" s="5"/>
      <c r="CZ120" s="5"/>
      <c r="DA120" s="5"/>
      <c r="DB120" s="5"/>
      <c r="DC120" s="5"/>
      <c r="DD120" s="5"/>
      <c r="DE120" s="5"/>
      <c r="DF120" s="5"/>
      <c r="DG120" s="5"/>
      <c r="DH120" s="5"/>
      <c r="DI120" s="5"/>
      <c r="DJ120" s="5"/>
      <c r="DK120" s="5"/>
      <c r="DL120" s="62"/>
      <c r="DM120" s="62"/>
      <c r="DN120" s="62"/>
      <c r="DO120" s="62"/>
      <c r="DP120" s="62"/>
      <c r="DQ120" s="62"/>
      <c r="DR120" s="62"/>
      <c r="DS120" s="62"/>
      <c r="DT120" s="62"/>
      <c r="DU120" s="62"/>
      <c r="DV120" s="62"/>
      <c r="DW120" s="62"/>
      <c r="DX120" s="62"/>
      <c r="DY120" s="62"/>
      <c r="DZ120" s="5"/>
      <c r="EA120" s="5"/>
      <c r="EB120" s="5"/>
      <c r="EC120" s="5"/>
      <c r="ED120" s="5"/>
      <c r="EE120" s="5"/>
      <c r="EF120" s="5"/>
      <c r="EG120" s="5"/>
      <c r="EH120" s="5"/>
      <c r="EI120" s="5"/>
      <c r="EJ120" s="5"/>
      <c r="EK120" s="5"/>
      <c r="EL120" s="5"/>
      <c r="EM120" s="5"/>
      <c r="EN120" s="62"/>
      <c r="EO120" s="62"/>
      <c r="EP120" s="62"/>
      <c r="EQ120" s="62"/>
      <c r="ER120" s="62"/>
      <c r="ES120" s="62"/>
      <c r="ET120" s="62"/>
      <c r="EU120" s="62"/>
      <c r="EV120" s="62"/>
      <c r="EW120" s="62"/>
      <c r="EX120" s="62"/>
      <c r="EY120" s="62"/>
      <c r="EZ120" s="62"/>
      <c r="FA120" s="62"/>
      <c r="FB120" s="5"/>
      <c r="FC120" s="5"/>
      <c r="FD120" s="5"/>
      <c r="FE120" s="5"/>
      <c r="FF120" s="5"/>
      <c r="FG120" s="5"/>
      <c r="FH120" s="5"/>
      <c r="FI120" s="5"/>
      <c r="FJ120" s="5"/>
      <c r="FK120" s="5"/>
      <c r="FL120" s="5"/>
      <c r="FM120" s="5"/>
      <c r="FN120" s="5"/>
      <c r="FO120" s="5"/>
      <c r="FP120" s="62"/>
      <c r="FQ120" s="62"/>
      <c r="FR120" s="62"/>
      <c r="FS120" s="62"/>
      <c r="FT120" s="62"/>
      <c r="FU120" s="62"/>
      <c r="FV120" s="62"/>
      <c r="FW120" s="62"/>
      <c r="FX120" s="62"/>
      <c r="FY120" s="62"/>
      <c r="FZ120" s="62"/>
      <c r="GA120" s="62"/>
      <c r="GB120" s="62"/>
      <c r="GC120" s="62"/>
      <c r="GD120" s="5"/>
      <c r="GE120" s="5"/>
      <c r="GF120" s="5"/>
      <c r="GG120" s="5"/>
      <c r="GH120" s="5"/>
      <c r="GI120" s="5"/>
      <c r="GJ120" s="5"/>
      <c r="GK120" s="5"/>
      <c r="GL120" s="5"/>
      <c r="GM120" s="5"/>
      <c r="GN120" s="5"/>
      <c r="GO120" s="5"/>
      <c r="GP120" s="5"/>
      <c r="GQ120" s="5"/>
      <c r="GR120" s="62"/>
      <c r="GS120" s="62"/>
      <c r="GT120" s="62"/>
      <c r="GU120" s="62"/>
      <c r="GV120" s="62"/>
      <c r="GW120" s="62"/>
      <c r="GX120" s="62"/>
      <c r="GY120" s="62"/>
      <c r="GZ120" s="62"/>
      <c r="HA120" s="62"/>
      <c r="HB120" s="62"/>
      <c r="HC120" s="62"/>
      <c r="HD120" s="62"/>
      <c r="HE120" s="62"/>
      <c r="HF120" s="5"/>
      <c r="HG120" s="5"/>
      <c r="HH120" s="5"/>
      <c r="HI120" s="5"/>
      <c r="HJ120" s="5"/>
      <c r="HK120" s="5"/>
      <c r="HL120" s="5"/>
      <c r="HM120" s="5"/>
      <c r="HN120" s="5"/>
      <c r="HO120" s="5"/>
      <c r="HP120" s="5"/>
      <c r="HQ120" s="5"/>
      <c r="HR120" s="5"/>
      <c r="HS120" s="5"/>
      <c r="HT120" s="62"/>
      <c r="HU120" s="62"/>
      <c r="HV120" s="62"/>
      <c r="HW120" s="62"/>
      <c r="HX120" s="62"/>
      <c r="HY120" s="62"/>
      <c r="HZ120" s="62"/>
      <c r="IA120" s="62"/>
      <c r="IB120" s="62"/>
      <c r="IC120" s="62"/>
      <c r="ID120" s="62"/>
      <c r="IE120" s="62"/>
      <c r="IF120" s="62"/>
      <c r="IG120" s="62"/>
      <c r="IH120" s="5"/>
      <c r="II120" s="5"/>
      <c r="IJ120" s="5"/>
      <c r="IK120" s="5"/>
      <c r="IL120" s="5"/>
      <c r="IM120" s="5"/>
      <c r="IN120" s="5"/>
      <c r="IO120" s="5"/>
      <c r="IP120" s="5"/>
      <c r="IQ120" s="5"/>
      <c r="IR120" s="5"/>
      <c r="IS120" s="5"/>
      <c r="IT120" s="5"/>
      <c r="IU120" s="5"/>
      <c r="IV120" s="62"/>
      <c r="IW120" s="62"/>
      <c r="IX120" s="62"/>
      <c r="IY120" s="62"/>
      <c r="IZ120" s="62"/>
      <c r="JA120" s="62"/>
      <c r="JB120" s="62"/>
      <c r="JC120" s="62"/>
      <c r="JD120" s="62"/>
      <c r="JE120" s="62"/>
      <c r="JF120" s="62"/>
      <c r="JG120" s="62"/>
      <c r="JH120" s="62"/>
      <c r="JI120" s="62"/>
      <c r="JJ120" s="5"/>
      <c r="JK120" s="5"/>
      <c r="JL120" s="5"/>
      <c r="JM120" s="5"/>
      <c r="JN120" s="5"/>
      <c r="JO120" s="5"/>
      <c r="JP120" s="5"/>
      <c r="JQ120" s="5"/>
      <c r="JR120" s="5"/>
      <c r="JS120" s="5"/>
      <c r="JT120" s="5"/>
      <c r="JU120" s="5"/>
      <c r="JV120" s="5"/>
      <c r="JW120" s="5"/>
      <c r="JX120" s="62"/>
      <c r="JY120" s="62"/>
      <c r="JZ120" s="62"/>
      <c r="KA120" s="62"/>
      <c r="KB120" s="62"/>
      <c r="KC120" s="62"/>
      <c r="KD120" s="62"/>
      <c r="KE120" s="62"/>
      <c r="KF120" s="62"/>
      <c r="KG120" s="62"/>
      <c r="KH120" s="62"/>
      <c r="KI120" s="62"/>
      <c r="KJ120" s="62"/>
      <c r="KK120" s="62"/>
    </row>
    <row r="121" spans="1:297" x14ac:dyDescent="0.35">
      <c r="A121" s="131">
        <v>117</v>
      </c>
      <c r="B121" s="170">
        <f>'BVEM Scorecard'!B120</f>
        <v>0</v>
      </c>
      <c r="C121" s="170">
        <f>'BVEM Scorecard'!C120</f>
        <v>0</v>
      </c>
      <c r="D121" s="152">
        <v>235</v>
      </c>
      <c r="E121" s="72" t="str">
        <f>'BVEM Scorecard'!F120</f>
        <v>Gas</v>
      </c>
      <c r="F121" s="96">
        <f t="shared" si="216"/>
        <v>1</v>
      </c>
      <c r="G121" s="96">
        <f t="shared" si="217"/>
        <v>1</v>
      </c>
      <c r="H121" s="96">
        <f t="shared" si="218"/>
        <v>0</v>
      </c>
      <c r="I121" s="96">
        <f t="shared" si="219"/>
        <v>0</v>
      </c>
      <c r="J121" s="62">
        <v>1</v>
      </c>
      <c r="K121" s="62">
        <v>1</v>
      </c>
      <c r="L121" s="62">
        <v>1</v>
      </c>
      <c r="M121" s="62">
        <v>1</v>
      </c>
      <c r="N121" s="62">
        <v>1</v>
      </c>
      <c r="O121" s="62">
        <v>1</v>
      </c>
      <c r="P121" s="62">
        <f t="shared" si="183"/>
        <v>5</v>
      </c>
      <c r="Q121" s="95">
        <f t="shared" si="220"/>
        <v>1</v>
      </c>
      <c r="R121" s="5">
        <v>1</v>
      </c>
      <c r="S121" s="5" t="str">
        <f>'Training Programs'!Y121</f>
        <v>Site/Maintenance Manager</v>
      </c>
      <c r="T121" s="5">
        <f>'Training Programs'!AA121</f>
        <v>1</v>
      </c>
      <c r="U121" s="5">
        <v>0</v>
      </c>
      <c r="V121" s="5">
        <v>0</v>
      </c>
      <c r="W121" s="5">
        <v>0</v>
      </c>
      <c r="X121" s="5">
        <v>0</v>
      </c>
      <c r="Y121" s="5">
        <v>0</v>
      </c>
      <c r="Z121" s="5">
        <v>0</v>
      </c>
      <c r="AA121" s="5">
        <v>0</v>
      </c>
      <c r="AB121" s="5">
        <v>0</v>
      </c>
      <c r="AC121" s="5">
        <f t="shared" si="185"/>
        <v>0</v>
      </c>
      <c r="AD121" s="5">
        <f t="shared" si="221"/>
        <v>3.0303030303030304E-2</v>
      </c>
      <c r="AE121" s="5">
        <f t="shared" ref="AE121:AE125" si="247">IFERROR((V$4*V121+X$4*X121+Z$4*Z121+AA$4*AA121+AB$4*AB121)*AD121,"")</f>
        <v>0</v>
      </c>
      <c r="AF121" s="62">
        <v>1</v>
      </c>
      <c r="AG121" s="62" t="str">
        <f>'Training Programs'!AO121</f>
        <v>Admin</v>
      </c>
      <c r="AH121" s="62">
        <f>'Training Programs'!AQ121</f>
        <v>1</v>
      </c>
      <c r="AI121" s="62">
        <v>0</v>
      </c>
      <c r="AJ121" s="62">
        <v>0</v>
      </c>
      <c r="AK121" s="62">
        <v>0</v>
      </c>
      <c r="AL121" s="62">
        <v>0</v>
      </c>
      <c r="AM121" s="62">
        <v>0</v>
      </c>
      <c r="AN121" s="62">
        <v>0</v>
      </c>
      <c r="AO121" s="62">
        <v>0</v>
      </c>
      <c r="AP121" s="62">
        <v>0</v>
      </c>
      <c r="AQ121" s="62">
        <f t="shared" ref="AQ121" si="248">SUM(AJ121,AL121,AN121:AP121)</f>
        <v>0</v>
      </c>
      <c r="AR121" s="140">
        <f t="shared" ref="AR121:AR125" si="249">IFERROR(AH121/SUM($T121,$AH121,$AV121,$BJ121,$BX121,$CL121,$CZ121,$DN121,$EB121,$EP121,$FD121,$FR121,$GF121,$GT121,$HH121,$HV121,$IJ121,$IX121,$JL121,$JZ121),"")</f>
        <v>3.0303030303030304E-2</v>
      </c>
      <c r="AS121" s="140">
        <f t="shared" ref="AS121:AS125" si="250">IFERROR((AJ$4*AJ121+AL$4*AL121+AN$4*AN121+AO$4*AO121+AP$4*AP121)*AR121,"")</f>
        <v>0</v>
      </c>
      <c r="AT121" s="5">
        <v>1</v>
      </c>
      <c r="AU121" s="5" t="str">
        <f>'Training Programs'!BE121</f>
        <v>Lead Technician</v>
      </c>
      <c r="AV121" s="5">
        <f>'Training Programs'!BG121</f>
        <v>1</v>
      </c>
      <c r="AW121" s="5">
        <v>0</v>
      </c>
      <c r="AX121" s="5">
        <v>0</v>
      </c>
      <c r="AY121" s="5">
        <v>0</v>
      </c>
      <c r="AZ121" s="5">
        <v>0</v>
      </c>
      <c r="BA121" s="5">
        <v>0</v>
      </c>
      <c r="BB121" s="5">
        <v>0</v>
      </c>
      <c r="BC121" s="5">
        <v>0</v>
      </c>
      <c r="BD121" s="5">
        <v>0</v>
      </c>
      <c r="BE121" s="5">
        <f t="shared" ref="BE121" si="251">SUM(AX121,AZ121,BB121:BD121)</f>
        <v>0</v>
      </c>
      <c r="BF121" s="5">
        <f t="shared" ref="BF121:BF125" si="252">IFERROR(AV121/SUM($T121,$AH121,$AV121,$BJ121,$BX121,$CL121,$CZ121,$DN121,$EB121,$EP121,$FD121,$FR121,$GF121,$GT121,$HH121,$HV121,$IJ121,$IX121,$JL121,$JZ121),"")</f>
        <v>3.0303030303030304E-2</v>
      </c>
      <c r="BG121" s="5">
        <f t="shared" ref="BG121:BG125" si="253">IFERROR((AX$4*AX121+AZ$4*AZ121+BB$4*BB121+BC$4*BC121+BD$4*BD121)*BF121,"")</f>
        <v>0</v>
      </c>
      <c r="BH121" s="62">
        <v>1</v>
      </c>
      <c r="BI121" s="62" t="str">
        <f>'Training Programs'!BU121</f>
        <v>Storage Inverter Technician</v>
      </c>
      <c r="BJ121" s="62">
        <f>'Training Programs'!BW121</f>
        <v>7</v>
      </c>
      <c r="BK121" s="62">
        <v>0</v>
      </c>
      <c r="BL121" s="62">
        <v>0</v>
      </c>
      <c r="BM121" s="62">
        <v>0</v>
      </c>
      <c r="BN121" s="62">
        <v>0</v>
      </c>
      <c r="BO121" s="62">
        <v>0</v>
      </c>
      <c r="BP121" s="62">
        <v>0</v>
      </c>
      <c r="BQ121" s="62">
        <v>0</v>
      </c>
      <c r="BR121" s="62">
        <v>0</v>
      </c>
      <c r="BS121" s="62">
        <f t="shared" ref="BS121" si="254">SUM(BL121,BN121,BP121:BR121)</f>
        <v>0</v>
      </c>
      <c r="BT121" s="62">
        <f t="shared" ref="BT121:BT125" si="255">IFERROR(BJ121/SUM($T121,$AH121,$AV121,$BJ121,$BX121,$CL121,$CZ121,$DN121,$EB121,$EP121,$FD121,$FR121,$GF121,$GT121,$HH121,$HV121,$IJ121,$IX121,$JL121,$JZ121),"")</f>
        <v>0.21212121212121213</v>
      </c>
      <c r="BU121" s="62">
        <f t="shared" ref="BU121:BU125" si="256">IFERROR((BL$4*BL121+BN$4*BN121+BP$4*BP121+BQ$4*BQ121+BR$4*BR121)*BT121,"")</f>
        <v>0</v>
      </c>
      <c r="BV121" s="5">
        <v>1</v>
      </c>
      <c r="BW121" s="5" t="str">
        <f>'Training Programs'!CK121</f>
        <v>Battery Storage Technician</v>
      </c>
      <c r="BX121" s="5">
        <f>'Training Programs'!CM121</f>
        <v>13</v>
      </c>
      <c r="BY121" s="5">
        <v>0</v>
      </c>
      <c r="BZ121" s="5">
        <v>0</v>
      </c>
      <c r="CA121" s="5">
        <v>0</v>
      </c>
      <c r="CB121" s="5">
        <v>0</v>
      </c>
      <c r="CC121" s="5">
        <v>0</v>
      </c>
      <c r="CD121" s="5">
        <v>0</v>
      </c>
      <c r="CE121" s="5">
        <v>0</v>
      </c>
      <c r="CF121" s="5">
        <v>0</v>
      </c>
      <c r="CG121" s="5">
        <f t="shared" ref="CG121:CG125" si="257">SUM(BZ121,CB121,CD121:CF121)</f>
        <v>0</v>
      </c>
      <c r="CH121" s="5">
        <f t="shared" ref="CH121:CH125" si="258">IFERROR(BX121/SUM($T121,$AH121,$AV121,$BJ121,$BX121,$CL121,$CZ121,$DN121,$EB121,$EP121,$FD121,$FR121,$GF121,$GT121,$HH121,$HV121,$IJ121,$IX121,$JL121,$JZ121),"")</f>
        <v>0.39393939393939392</v>
      </c>
      <c r="CI121" s="5">
        <f t="shared" ref="CI121:CI125" si="259">IFERROR((BZ$4*BZ121+CB$4*CB121+CD$4*CD121+CE$4*CE121+CF$4*CF121)*CH121,"")</f>
        <v>0</v>
      </c>
      <c r="CJ121" s="62">
        <v>1</v>
      </c>
      <c r="CK121" s="62" t="str">
        <f>'Training Programs'!DA121</f>
        <v>Solar Technician I</v>
      </c>
      <c r="CL121" s="62">
        <f>'Training Programs'!DC121</f>
        <v>4</v>
      </c>
      <c r="CM121" s="62">
        <v>0</v>
      </c>
      <c r="CN121" s="62">
        <v>0</v>
      </c>
      <c r="CO121" s="62">
        <v>0</v>
      </c>
      <c r="CP121" s="62">
        <v>0</v>
      </c>
      <c r="CQ121" s="62">
        <v>0</v>
      </c>
      <c r="CR121" s="62">
        <v>0</v>
      </c>
      <c r="CS121" s="62">
        <v>0</v>
      </c>
      <c r="CT121" s="62">
        <v>0</v>
      </c>
      <c r="CU121" s="62">
        <f t="shared" ref="CU121:CU125" si="260">SUM(CN121,CP121,CR121:CT121)</f>
        <v>0</v>
      </c>
      <c r="CV121" s="62">
        <f t="shared" ref="CV121:CV125" si="261">IFERROR(CL121/SUM($T121,$AH121,$AV121,$BJ121,$BX121,$CL121,$CZ121,$DN121,$EB121,$EP121,$FD121,$FR121,$GF121,$GT121,$HH121,$HV121,$IJ121,$IX121,$JL121,$JZ121),"")</f>
        <v>0.12121212121212122</v>
      </c>
      <c r="CW121" s="62">
        <f t="shared" ref="CW121:CW125" si="262">IFERROR((CN$4*CN121+CP$4*CP121+CR$4*CR121+CS$4*CS121+CT$4*CT121)*CV121,"")</f>
        <v>0</v>
      </c>
      <c r="CX121" s="5">
        <v>1</v>
      </c>
      <c r="CY121" s="5" t="str">
        <f>'Training Programs'!DQ121</f>
        <v>Solar Technician II</v>
      </c>
      <c r="CZ121" s="5">
        <f>'Training Programs'!DS121</f>
        <v>3</v>
      </c>
      <c r="DA121" s="5">
        <v>0</v>
      </c>
      <c r="DB121" s="5">
        <v>0</v>
      </c>
      <c r="DC121" s="5">
        <v>0</v>
      </c>
      <c r="DD121" s="5">
        <v>0</v>
      </c>
      <c r="DE121" s="5">
        <v>0</v>
      </c>
      <c r="DF121" s="5">
        <v>0</v>
      </c>
      <c r="DG121" s="5">
        <v>0</v>
      </c>
      <c r="DH121" s="5">
        <v>0</v>
      </c>
      <c r="DI121" s="5">
        <f t="shared" ref="DI121:DI125" si="263">SUM(DB121,DD121,DF121:DH121)</f>
        <v>0</v>
      </c>
      <c r="DJ121" s="5">
        <f t="shared" ref="DJ121:DJ125" si="264">IFERROR(CZ121/SUM($T121,$AH121,$AV121,$BJ121,$BX121,$CL121,$CZ121,$DN121,$EB121,$EP121,$FD121,$FR121,$GF121,$GT121,$HH121,$HV121,$IJ121,$IX121,$JL121,$JZ121),"")</f>
        <v>9.0909090909090912E-2</v>
      </c>
      <c r="DK121" s="5">
        <f t="shared" ref="DK121:DK125" si="265">IFERROR((DB$4*DB121+DD$4*DD121+DF$4*DF121+DG$4*DG121+DH$4*DH121)*DJ121,"")</f>
        <v>0</v>
      </c>
      <c r="DL121" s="62">
        <v>1</v>
      </c>
      <c r="DM121" s="62" t="str">
        <f>'Training Programs'!EG121</f>
        <v>Solar Technician III</v>
      </c>
      <c r="DN121" s="62">
        <f>'Training Programs'!EI121</f>
        <v>3</v>
      </c>
      <c r="DO121" s="62">
        <v>0</v>
      </c>
      <c r="DP121" s="62">
        <v>0</v>
      </c>
      <c r="DQ121" s="62">
        <v>0</v>
      </c>
      <c r="DR121" s="62">
        <v>0</v>
      </c>
      <c r="DS121" s="62">
        <v>0</v>
      </c>
      <c r="DT121" s="62">
        <v>0</v>
      </c>
      <c r="DU121" s="62">
        <v>0</v>
      </c>
      <c r="DV121" s="62">
        <v>0</v>
      </c>
      <c r="DW121" s="62">
        <f t="shared" ref="DW121:DW125" si="266">SUM(DP121,DR121,DT121:DV121)</f>
        <v>0</v>
      </c>
      <c r="DX121" s="62">
        <f t="shared" ref="DX121:DX125" si="267">IFERROR(DN121/SUM($T121,$AH121,$AV121,$BJ121,$BX121,$CL121,$CZ121,$DN121,$EB121,$EP121,$FD121,$FR121,$GF121,$GT121,$HH121,$HV121,$IJ121,$IX121,$JL121,$JZ121),"")</f>
        <v>9.0909090909090912E-2</v>
      </c>
      <c r="DY121" s="62">
        <f t="shared" ref="DY121:DY125" si="268">IFERROR((DP$4*DP121+DR$4*DR121+DT$4*DT121+DU$4*DU121+DV$4*DV121)*DX121,"")</f>
        <v>0</v>
      </c>
      <c r="DZ121" s="5"/>
      <c r="EA121" s="5"/>
      <c r="EB121" s="5"/>
      <c r="EC121" s="5"/>
      <c r="ED121" s="5"/>
      <c r="EE121" s="5"/>
      <c r="EF121" s="5"/>
      <c r="EG121" s="5"/>
      <c r="EH121" s="5"/>
      <c r="EI121" s="5"/>
      <c r="EJ121" s="5"/>
      <c r="EK121" s="5"/>
      <c r="EL121" s="5"/>
      <c r="EM121" s="5"/>
      <c r="EN121" s="62"/>
      <c r="EO121" s="62"/>
      <c r="EP121" s="62"/>
      <c r="EQ121" s="62"/>
      <c r="ER121" s="62"/>
      <c r="ES121" s="62"/>
      <c r="ET121" s="62"/>
      <c r="EU121" s="62"/>
      <c r="EV121" s="62"/>
      <c r="EW121" s="62"/>
      <c r="EX121" s="62"/>
      <c r="EY121" s="62"/>
      <c r="EZ121" s="140"/>
      <c r="FA121" s="140"/>
      <c r="FB121" s="5"/>
      <c r="FC121" s="5"/>
      <c r="FD121" s="5"/>
      <c r="FE121" s="5"/>
      <c r="FF121" s="5"/>
      <c r="FG121" s="5"/>
      <c r="FH121" s="5"/>
      <c r="FI121" s="5"/>
      <c r="FJ121" s="5"/>
      <c r="FK121" s="5"/>
      <c r="FL121" s="5"/>
      <c r="FM121" s="5"/>
      <c r="FN121" s="5"/>
      <c r="FO121" s="5"/>
      <c r="FP121" s="62"/>
      <c r="FQ121" s="62"/>
      <c r="FR121" s="62"/>
      <c r="FS121" s="62"/>
      <c r="FT121" s="62"/>
      <c r="FU121" s="62"/>
      <c r="FV121" s="62"/>
      <c r="FW121" s="62"/>
      <c r="FX121" s="62"/>
      <c r="FY121" s="62"/>
      <c r="FZ121" s="62"/>
      <c r="GA121" s="62"/>
      <c r="GB121" s="62"/>
      <c r="GC121" s="62"/>
      <c r="GD121" s="5"/>
      <c r="GE121" s="5"/>
      <c r="GF121" s="5"/>
      <c r="GG121" s="5"/>
      <c r="GH121" s="5"/>
      <c r="GI121" s="5"/>
      <c r="GJ121" s="5"/>
      <c r="GK121" s="5"/>
      <c r="GL121" s="5"/>
      <c r="GM121" s="5"/>
      <c r="GN121" s="5"/>
      <c r="GO121" s="5"/>
      <c r="GP121" s="5"/>
      <c r="GQ121" s="5"/>
      <c r="GR121" s="62"/>
      <c r="GS121" s="62"/>
      <c r="GT121" s="62"/>
      <c r="GU121" s="62"/>
      <c r="GV121" s="62"/>
      <c r="GW121" s="62"/>
      <c r="GX121" s="62"/>
      <c r="GY121" s="62"/>
      <c r="GZ121" s="62"/>
      <c r="HA121" s="62"/>
      <c r="HB121" s="62"/>
      <c r="HC121" s="62"/>
      <c r="HD121" s="62"/>
      <c r="HE121" s="62"/>
      <c r="HF121" s="5"/>
      <c r="HG121" s="5"/>
      <c r="HH121" s="5"/>
      <c r="HI121" s="5"/>
      <c r="HJ121" s="5"/>
      <c r="HK121" s="5"/>
      <c r="HL121" s="5"/>
      <c r="HM121" s="5"/>
      <c r="HN121" s="5"/>
      <c r="HO121" s="5"/>
      <c r="HP121" s="5"/>
      <c r="HQ121" s="5"/>
      <c r="HR121" s="5"/>
      <c r="HS121" s="5"/>
      <c r="HT121" s="62"/>
      <c r="HU121" s="62"/>
      <c r="HV121" s="62"/>
      <c r="HW121" s="62"/>
      <c r="HX121" s="62"/>
      <c r="HY121" s="62"/>
      <c r="HZ121" s="62"/>
      <c r="IA121" s="62"/>
      <c r="IB121" s="62"/>
      <c r="IC121" s="62"/>
      <c r="ID121" s="62"/>
      <c r="IE121" s="62"/>
      <c r="IF121" s="62"/>
      <c r="IG121" s="62"/>
      <c r="IH121" s="5"/>
      <c r="II121" s="5"/>
      <c r="IJ121" s="5"/>
      <c r="IK121" s="5"/>
      <c r="IL121" s="5"/>
      <c r="IM121" s="5"/>
      <c r="IN121" s="5"/>
      <c r="IO121" s="5"/>
      <c r="IP121" s="5"/>
      <c r="IQ121" s="5"/>
      <c r="IR121" s="5"/>
      <c r="IS121" s="5"/>
      <c r="IT121" s="5"/>
      <c r="IU121" s="5"/>
      <c r="IV121" s="62"/>
      <c r="IW121" s="62"/>
      <c r="IX121" s="62"/>
      <c r="IY121" s="62"/>
      <c r="IZ121" s="62"/>
      <c r="JA121" s="62"/>
      <c r="JB121" s="62"/>
      <c r="JC121" s="62"/>
      <c r="JD121" s="62"/>
      <c r="JE121" s="62"/>
      <c r="JF121" s="62"/>
      <c r="JG121" s="62"/>
      <c r="JH121" s="62"/>
      <c r="JI121" s="62"/>
      <c r="JJ121" s="5"/>
      <c r="JK121" s="5"/>
      <c r="JL121" s="5"/>
      <c r="JM121" s="5"/>
      <c r="JN121" s="5"/>
      <c r="JO121" s="5"/>
      <c r="JP121" s="5"/>
      <c r="JQ121" s="5"/>
      <c r="JR121" s="5"/>
      <c r="JS121" s="5"/>
      <c r="JT121" s="5"/>
      <c r="JU121" s="5"/>
      <c r="JV121" s="5"/>
      <c r="JW121" s="5"/>
      <c r="JX121" s="62"/>
      <c r="JY121" s="62"/>
      <c r="JZ121" s="62"/>
      <c r="KA121" s="62"/>
      <c r="KB121" s="62"/>
      <c r="KC121" s="62"/>
      <c r="KD121" s="62"/>
      <c r="KE121" s="62"/>
      <c r="KF121" s="62"/>
      <c r="KG121" s="62"/>
      <c r="KH121" s="62"/>
      <c r="KI121" s="62"/>
      <c r="KJ121" s="62"/>
      <c r="KK121" s="62"/>
    </row>
    <row r="122" spans="1:297" x14ac:dyDescent="0.35">
      <c r="A122" s="131">
        <v>118</v>
      </c>
      <c r="B122" s="170">
        <f>'BVEM Scorecard'!B121</f>
        <v>0</v>
      </c>
      <c r="C122" s="170">
        <f>'BVEM Scorecard'!C121</f>
        <v>0</v>
      </c>
      <c r="D122" s="152">
        <v>237</v>
      </c>
      <c r="E122" s="72" t="str">
        <f>'BVEM Scorecard'!F121</f>
        <v>Gas</v>
      </c>
      <c r="F122" s="96">
        <f t="shared" ref="F122:F125" si="269">Q122</f>
        <v>1</v>
      </c>
      <c r="G122" s="96">
        <f t="shared" ref="G122:G125" si="270">P122/5</f>
        <v>1</v>
      </c>
      <c r="H122" s="96">
        <f t="shared" ref="H122:H125" si="271">IFERROR(SUM(AE122,AS122,BG122,BU122,CI122,CW122,DK122,DY122,EM122,FA122,FO122,GC122,GQ122,HE122,HS122,IG122,IU122,JI122,JW122,KK122),0)</f>
        <v>0</v>
      </c>
      <c r="I122" s="96">
        <f t="shared" ref="I122:I125" si="272">IFERROR(SUM(AC122,AQ122,BE122,BS122,CG122,CU122,DI122,DW122,EK122,EY122,FM122,GA122,GO122,HC122,HQ122,IE122,IS122,JG122,JU122,KI122)/SUM(R122,AF122,AT122,BH122,BV122,CJ122,CX122,DL122,DZ122,EN122,FB122,FP122,GD122,GR122,HF122,HT122,IH122,IV122,JJ122,JX122)/5,0)</f>
        <v>0</v>
      </c>
      <c r="J122" s="62">
        <v>1</v>
      </c>
      <c r="K122" s="62">
        <v>1</v>
      </c>
      <c r="L122" s="62">
        <v>1</v>
      </c>
      <c r="M122" s="62">
        <v>1</v>
      </c>
      <c r="N122" s="62">
        <v>1</v>
      </c>
      <c r="O122" s="62">
        <v>1</v>
      </c>
      <c r="P122" s="62">
        <f t="shared" ref="P122:P125" si="273">SUM(K122:O122)</f>
        <v>5</v>
      </c>
      <c r="Q122" s="95">
        <f t="shared" si="220"/>
        <v>1</v>
      </c>
      <c r="R122" s="5">
        <v>1</v>
      </c>
      <c r="S122" s="5" t="str">
        <f>'Training Programs'!Y122</f>
        <v>Site/Maintenance Manager</v>
      </c>
      <c r="T122" s="5">
        <f>'Training Programs'!AA122</f>
        <v>1</v>
      </c>
      <c r="U122" s="5">
        <v>0</v>
      </c>
      <c r="V122" s="5">
        <v>0</v>
      </c>
      <c r="W122" s="5">
        <v>0</v>
      </c>
      <c r="X122" s="5">
        <v>0</v>
      </c>
      <c r="Y122" s="5">
        <v>0</v>
      </c>
      <c r="Z122" s="5">
        <v>0</v>
      </c>
      <c r="AA122" s="5">
        <v>0</v>
      </c>
      <c r="AB122" s="5">
        <v>0</v>
      </c>
      <c r="AC122" s="5">
        <f t="shared" ref="AC122:AC125" si="274">SUM(V122,X122,Z122:AB122)</f>
        <v>0</v>
      </c>
      <c r="AD122" s="5">
        <f t="shared" ref="AD122:AD125" si="275">IFERROR(T122/SUM($T122,$AH122,$AV122,$BJ122,$BX122,$CL122,$CZ122,$DN122,$EB122,$EP122,$FD122,$FR122,$GF122,$GT122,$HH122,$HV122,$IJ122,$IX122,$JL122,$JZ122),"")</f>
        <v>3.0303030303030304E-2</v>
      </c>
      <c r="AE122" s="5">
        <f t="shared" si="247"/>
        <v>0</v>
      </c>
      <c r="AF122" s="62">
        <v>1</v>
      </c>
      <c r="AG122" s="62" t="str">
        <f>'Training Programs'!AO122</f>
        <v>Admin</v>
      </c>
      <c r="AH122" s="62">
        <f>'Training Programs'!AQ122</f>
        <v>1</v>
      </c>
      <c r="AI122" s="62">
        <v>0</v>
      </c>
      <c r="AJ122" s="62">
        <v>0</v>
      </c>
      <c r="AK122" s="62">
        <v>0</v>
      </c>
      <c r="AL122" s="62">
        <v>0</v>
      </c>
      <c r="AM122" s="62">
        <v>0</v>
      </c>
      <c r="AN122" s="62">
        <v>0</v>
      </c>
      <c r="AO122" s="62">
        <v>0</v>
      </c>
      <c r="AP122" s="62">
        <v>0</v>
      </c>
      <c r="AQ122" s="62">
        <f t="shared" ref="AQ122:AQ125" si="276">SUM(AJ122,AL122,AN122:AP122)</f>
        <v>0</v>
      </c>
      <c r="AR122" s="62">
        <f t="shared" si="249"/>
        <v>3.0303030303030304E-2</v>
      </c>
      <c r="AS122" s="62">
        <f t="shared" si="250"/>
        <v>0</v>
      </c>
      <c r="AT122" s="5">
        <v>1</v>
      </c>
      <c r="AU122" s="5" t="str">
        <f>'Training Programs'!BE122</f>
        <v>Lead Technician</v>
      </c>
      <c r="AV122" s="5">
        <f>'Training Programs'!BG122</f>
        <v>1</v>
      </c>
      <c r="AW122" s="5">
        <v>0</v>
      </c>
      <c r="AX122" s="5">
        <v>0</v>
      </c>
      <c r="AY122" s="5">
        <v>0</v>
      </c>
      <c r="AZ122" s="5">
        <v>0</v>
      </c>
      <c r="BA122" s="5">
        <v>0</v>
      </c>
      <c r="BB122" s="5">
        <v>0</v>
      </c>
      <c r="BC122" s="5">
        <v>0</v>
      </c>
      <c r="BD122" s="5">
        <v>0</v>
      </c>
      <c r="BE122" s="5">
        <f t="shared" ref="BE122:BE125" si="277">SUM(AX122,AZ122,BB122:BD122)</f>
        <v>0</v>
      </c>
      <c r="BF122" s="5">
        <f t="shared" si="252"/>
        <v>3.0303030303030304E-2</v>
      </c>
      <c r="BG122" s="5">
        <f t="shared" si="253"/>
        <v>0</v>
      </c>
      <c r="BH122" s="62">
        <v>1</v>
      </c>
      <c r="BI122" s="62" t="str">
        <f>'Training Programs'!BU122</f>
        <v>Storage Inverter Technician</v>
      </c>
      <c r="BJ122" s="62">
        <f>'Training Programs'!BW122</f>
        <v>7</v>
      </c>
      <c r="BK122" s="62">
        <v>0</v>
      </c>
      <c r="BL122" s="62">
        <v>0</v>
      </c>
      <c r="BM122" s="62">
        <v>0</v>
      </c>
      <c r="BN122" s="62">
        <v>0</v>
      </c>
      <c r="BO122" s="62">
        <v>0</v>
      </c>
      <c r="BP122" s="62">
        <v>0</v>
      </c>
      <c r="BQ122" s="62">
        <v>0</v>
      </c>
      <c r="BR122" s="62">
        <v>0</v>
      </c>
      <c r="BS122" s="62">
        <f t="shared" ref="BS122:BS125" si="278">SUM(BL122,BN122,BP122:BR122)</f>
        <v>0</v>
      </c>
      <c r="BT122" s="62">
        <f t="shared" si="255"/>
        <v>0.21212121212121213</v>
      </c>
      <c r="BU122" s="62">
        <f t="shared" si="256"/>
        <v>0</v>
      </c>
      <c r="BV122" s="5">
        <v>1</v>
      </c>
      <c r="BW122" s="5" t="str">
        <f>'Training Programs'!CK122</f>
        <v>Battery Storage Technician</v>
      </c>
      <c r="BX122" s="5">
        <f>'Training Programs'!CM122</f>
        <v>13</v>
      </c>
      <c r="BY122" s="5">
        <v>0</v>
      </c>
      <c r="BZ122" s="5">
        <v>0</v>
      </c>
      <c r="CA122" s="5">
        <v>0</v>
      </c>
      <c r="CB122" s="5">
        <v>0</v>
      </c>
      <c r="CC122" s="5">
        <v>0</v>
      </c>
      <c r="CD122" s="5">
        <v>0</v>
      </c>
      <c r="CE122" s="5">
        <v>0</v>
      </c>
      <c r="CF122" s="5">
        <v>0</v>
      </c>
      <c r="CG122" s="5">
        <f t="shared" si="257"/>
        <v>0</v>
      </c>
      <c r="CH122" s="5">
        <f t="shared" si="258"/>
        <v>0.39393939393939392</v>
      </c>
      <c r="CI122" s="5">
        <f t="shared" si="259"/>
        <v>0</v>
      </c>
      <c r="CJ122" s="62">
        <v>1</v>
      </c>
      <c r="CK122" s="62" t="str">
        <f>'Training Programs'!DA122</f>
        <v>Solar Technician I</v>
      </c>
      <c r="CL122" s="62">
        <f>'Training Programs'!DC122</f>
        <v>4</v>
      </c>
      <c r="CM122" s="62">
        <v>0</v>
      </c>
      <c r="CN122" s="62">
        <v>0</v>
      </c>
      <c r="CO122" s="62">
        <v>0</v>
      </c>
      <c r="CP122" s="62">
        <v>0</v>
      </c>
      <c r="CQ122" s="62">
        <v>0</v>
      </c>
      <c r="CR122" s="62">
        <v>0</v>
      </c>
      <c r="CS122" s="62">
        <v>0</v>
      </c>
      <c r="CT122" s="62">
        <v>0</v>
      </c>
      <c r="CU122" s="62">
        <f t="shared" si="260"/>
        <v>0</v>
      </c>
      <c r="CV122" s="62">
        <f t="shared" si="261"/>
        <v>0.12121212121212122</v>
      </c>
      <c r="CW122" s="62">
        <f t="shared" si="262"/>
        <v>0</v>
      </c>
      <c r="CX122" s="5">
        <v>1</v>
      </c>
      <c r="CY122" s="5" t="str">
        <f>'Training Programs'!DQ122</f>
        <v>Solar Technician II</v>
      </c>
      <c r="CZ122" s="5">
        <f>'Training Programs'!DS122</f>
        <v>3</v>
      </c>
      <c r="DA122" s="5">
        <v>0</v>
      </c>
      <c r="DB122" s="5">
        <v>0</v>
      </c>
      <c r="DC122" s="5">
        <v>0</v>
      </c>
      <c r="DD122" s="5">
        <v>0</v>
      </c>
      <c r="DE122" s="5">
        <v>0</v>
      </c>
      <c r="DF122" s="5">
        <v>0</v>
      </c>
      <c r="DG122" s="5">
        <v>0</v>
      </c>
      <c r="DH122" s="5">
        <v>0</v>
      </c>
      <c r="DI122" s="5">
        <f t="shared" si="263"/>
        <v>0</v>
      </c>
      <c r="DJ122" s="5">
        <f t="shared" si="264"/>
        <v>9.0909090909090912E-2</v>
      </c>
      <c r="DK122" s="5">
        <f t="shared" si="265"/>
        <v>0</v>
      </c>
      <c r="DL122" s="62">
        <v>1</v>
      </c>
      <c r="DM122" s="62" t="str">
        <f>'Training Programs'!EG122</f>
        <v>Solar Technician III</v>
      </c>
      <c r="DN122" s="62">
        <f>'Training Programs'!EI122</f>
        <v>3</v>
      </c>
      <c r="DO122" s="62">
        <v>0</v>
      </c>
      <c r="DP122" s="62">
        <v>0</v>
      </c>
      <c r="DQ122" s="62">
        <v>0</v>
      </c>
      <c r="DR122" s="62">
        <v>0</v>
      </c>
      <c r="DS122" s="62">
        <v>0</v>
      </c>
      <c r="DT122" s="62">
        <v>0</v>
      </c>
      <c r="DU122" s="62">
        <v>0</v>
      </c>
      <c r="DV122" s="62">
        <v>0</v>
      </c>
      <c r="DW122" s="62">
        <f t="shared" si="266"/>
        <v>0</v>
      </c>
      <c r="DX122" s="62">
        <f t="shared" si="267"/>
        <v>9.0909090909090912E-2</v>
      </c>
      <c r="DY122" s="62">
        <f t="shared" si="268"/>
        <v>0</v>
      </c>
      <c r="DZ122" s="5"/>
      <c r="EA122" s="5"/>
      <c r="EB122" s="5"/>
      <c r="EC122" s="5"/>
      <c r="ED122" s="5"/>
      <c r="EE122" s="5"/>
      <c r="EF122" s="5"/>
      <c r="EG122" s="5"/>
      <c r="EH122" s="5"/>
      <c r="EI122" s="5"/>
      <c r="EJ122" s="5"/>
      <c r="EK122" s="5"/>
      <c r="EL122" s="5"/>
      <c r="EM122" s="5"/>
      <c r="EN122" s="62"/>
      <c r="EO122" s="62"/>
      <c r="EP122" s="62"/>
      <c r="EQ122" s="62"/>
      <c r="ER122" s="62"/>
      <c r="ES122" s="62"/>
      <c r="ET122" s="62"/>
      <c r="EU122" s="62"/>
      <c r="EV122" s="62"/>
      <c r="EW122" s="62"/>
      <c r="EX122" s="62"/>
      <c r="EY122" s="62"/>
      <c r="EZ122" s="62"/>
      <c r="FA122" s="62"/>
      <c r="FB122" s="5"/>
      <c r="FC122" s="5"/>
      <c r="FD122" s="5"/>
      <c r="FE122" s="5"/>
      <c r="FF122" s="5"/>
      <c r="FG122" s="5"/>
      <c r="FH122" s="5"/>
      <c r="FI122" s="5"/>
      <c r="FJ122" s="5"/>
      <c r="FK122" s="5"/>
      <c r="FL122" s="5"/>
      <c r="FM122" s="5"/>
      <c r="FN122" s="5"/>
      <c r="FO122" s="5"/>
      <c r="FP122" s="62"/>
      <c r="FQ122" s="62"/>
      <c r="FR122" s="62"/>
      <c r="FS122" s="62"/>
      <c r="FT122" s="62"/>
      <c r="FU122" s="62"/>
      <c r="FV122" s="62"/>
      <c r="FW122" s="62"/>
      <c r="FX122" s="62"/>
      <c r="FY122" s="62"/>
      <c r="FZ122" s="62"/>
      <c r="GA122" s="62"/>
      <c r="GB122" s="62"/>
      <c r="GC122" s="62"/>
      <c r="GD122" s="5"/>
      <c r="GE122" s="5"/>
      <c r="GF122" s="5"/>
      <c r="GG122" s="5"/>
      <c r="GH122" s="5"/>
      <c r="GI122" s="5"/>
      <c r="GJ122" s="5"/>
      <c r="GK122" s="5"/>
      <c r="GL122" s="5"/>
      <c r="GM122" s="5"/>
      <c r="GN122" s="5"/>
      <c r="GO122" s="5"/>
      <c r="GP122" s="5"/>
      <c r="GQ122" s="5"/>
      <c r="GR122" s="62"/>
      <c r="GS122" s="62"/>
      <c r="GT122" s="62"/>
      <c r="GU122" s="62"/>
      <c r="GV122" s="62"/>
      <c r="GW122" s="62"/>
      <c r="GX122" s="62"/>
      <c r="GY122" s="62"/>
      <c r="GZ122" s="62"/>
      <c r="HA122" s="62"/>
      <c r="HB122" s="62"/>
      <c r="HC122" s="62"/>
      <c r="HD122" s="62"/>
      <c r="HE122" s="62"/>
      <c r="HF122" s="5"/>
      <c r="HG122" s="5"/>
      <c r="HH122" s="5"/>
      <c r="HI122" s="5"/>
      <c r="HJ122" s="5"/>
      <c r="HK122" s="5"/>
      <c r="HL122" s="5"/>
      <c r="HM122" s="5"/>
      <c r="HN122" s="5"/>
      <c r="HO122" s="5"/>
      <c r="HP122" s="5"/>
      <c r="HQ122" s="5"/>
      <c r="HR122" s="5"/>
      <c r="HS122" s="5"/>
      <c r="HT122" s="62"/>
      <c r="HU122" s="62"/>
      <c r="HV122" s="62"/>
      <c r="HW122" s="62"/>
      <c r="HX122" s="62"/>
      <c r="HY122" s="62"/>
      <c r="HZ122" s="62"/>
      <c r="IA122" s="62"/>
      <c r="IB122" s="62"/>
      <c r="IC122" s="62"/>
      <c r="ID122" s="62"/>
      <c r="IE122" s="62"/>
      <c r="IF122" s="62"/>
      <c r="IG122" s="62"/>
      <c r="IH122" s="5"/>
      <c r="II122" s="5"/>
      <c r="IJ122" s="5"/>
      <c r="IK122" s="5"/>
      <c r="IL122" s="5"/>
      <c r="IM122" s="5"/>
      <c r="IN122" s="5"/>
      <c r="IO122" s="5"/>
      <c r="IP122" s="5"/>
      <c r="IQ122" s="5"/>
      <c r="IR122" s="5"/>
      <c r="IS122" s="5"/>
      <c r="IT122" s="5"/>
      <c r="IU122" s="5"/>
      <c r="IV122" s="62"/>
      <c r="IW122" s="62"/>
      <c r="IX122" s="62"/>
      <c r="IY122" s="62"/>
      <c r="IZ122" s="62"/>
      <c r="JA122" s="62"/>
      <c r="JB122" s="62"/>
      <c r="JC122" s="62"/>
      <c r="JD122" s="62"/>
      <c r="JE122" s="62"/>
      <c r="JF122" s="62"/>
      <c r="JG122" s="62"/>
      <c r="JH122" s="62"/>
      <c r="JI122" s="62"/>
      <c r="JJ122" s="5"/>
      <c r="JK122" s="5"/>
      <c r="JL122" s="5"/>
      <c r="JM122" s="5"/>
      <c r="JN122" s="5"/>
      <c r="JO122" s="5"/>
      <c r="JP122" s="5"/>
      <c r="JQ122" s="5"/>
      <c r="JR122" s="5"/>
      <c r="JS122" s="5"/>
      <c r="JT122" s="5"/>
      <c r="JU122" s="5"/>
      <c r="JV122" s="5"/>
      <c r="JW122" s="5"/>
      <c r="JX122" s="62"/>
      <c r="JY122" s="62"/>
      <c r="JZ122" s="62"/>
      <c r="KA122" s="62"/>
      <c r="KB122" s="62"/>
      <c r="KC122" s="62"/>
      <c r="KD122" s="62"/>
      <c r="KE122" s="62"/>
      <c r="KF122" s="62"/>
      <c r="KG122" s="62"/>
      <c r="KH122" s="62"/>
      <c r="KI122" s="62"/>
      <c r="KJ122" s="62"/>
      <c r="KK122" s="62"/>
    </row>
    <row r="123" spans="1:297" x14ac:dyDescent="0.35">
      <c r="A123" s="131">
        <v>119</v>
      </c>
      <c r="B123" s="170">
        <f>'BVEM Scorecard'!B122</f>
        <v>0</v>
      </c>
      <c r="C123" s="170">
        <f>'BVEM Scorecard'!C122</f>
        <v>0</v>
      </c>
      <c r="D123" s="152">
        <v>239</v>
      </c>
      <c r="E123" s="72" t="str">
        <f>'BVEM Scorecard'!F122</f>
        <v>Storage</v>
      </c>
      <c r="F123" s="96">
        <f t="shared" si="269"/>
        <v>1</v>
      </c>
      <c r="G123" s="96">
        <f t="shared" si="270"/>
        <v>1</v>
      </c>
      <c r="H123" s="96">
        <f t="shared" si="271"/>
        <v>0</v>
      </c>
      <c r="I123" s="96">
        <f t="shared" si="272"/>
        <v>0</v>
      </c>
      <c r="J123" s="62">
        <v>1</v>
      </c>
      <c r="K123" s="62">
        <v>1</v>
      </c>
      <c r="L123" s="62">
        <v>1</v>
      </c>
      <c r="M123" s="62">
        <v>1</v>
      </c>
      <c r="N123" s="62">
        <v>1</v>
      </c>
      <c r="O123" s="62">
        <v>1</v>
      </c>
      <c r="P123" s="62">
        <f t="shared" si="273"/>
        <v>5</v>
      </c>
      <c r="Q123" s="95">
        <f t="shared" si="220"/>
        <v>1</v>
      </c>
      <c r="R123" s="5">
        <v>1</v>
      </c>
      <c r="S123" s="5" t="str">
        <f>'Training Programs'!Y123</f>
        <v>Site/Maintenance Manager</v>
      </c>
      <c r="T123" s="5">
        <f>'Training Programs'!AA123</f>
        <v>1</v>
      </c>
      <c r="U123" s="5">
        <v>0</v>
      </c>
      <c r="V123" s="5">
        <v>0</v>
      </c>
      <c r="W123" s="5">
        <v>0</v>
      </c>
      <c r="X123" s="5">
        <v>0</v>
      </c>
      <c r="Y123" s="5">
        <v>0</v>
      </c>
      <c r="Z123" s="5">
        <v>0</v>
      </c>
      <c r="AA123" s="5">
        <v>0</v>
      </c>
      <c r="AB123" s="5">
        <v>0</v>
      </c>
      <c r="AC123" s="5">
        <f t="shared" si="274"/>
        <v>0</v>
      </c>
      <c r="AD123" s="5">
        <f t="shared" si="275"/>
        <v>3.0303030303030304E-2</v>
      </c>
      <c r="AE123" s="5">
        <f t="shared" si="247"/>
        <v>0</v>
      </c>
      <c r="AF123" s="62">
        <v>1</v>
      </c>
      <c r="AG123" s="62" t="str">
        <f>'Training Programs'!AO123</f>
        <v>Admin</v>
      </c>
      <c r="AH123" s="62">
        <f>'Training Programs'!AQ123</f>
        <v>1</v>
      </c>
      <c r="AI123" s="62">
        <v>0</v>
      </c>
      <c r="AJ123" s="62">
        <v>0</v>
      </c>
      <c r="AK123" s="62">
        <v>0</v>
      </c>
      <c r="AL123" s="62">
        <v>0</v>
      </c>
      <c r="AM123" s="62">
        <v>0</v>
      </c>
      <c r="AN123" s="62">
        <v>0</v>
      </c>
      <c r="AO123" s="62">
        <v>0</v>
      </c>
      <c r="AP123" s="62">
        <v>0</v>
      </c>
      <c r="AQ123" s="62">
        <f t="shared" si="276"/>
        <v>0</v>
      </c>
      <c r="AR123" s="140">
        <f t="shared" si="249"/>
        <v>3.0303030303030304E-2</v>
      </c>
      <c r="AS123" s="140">
        <f t="shared" si="250"/>
        <v>0</v>
      </c>
      <c r="AT123" s="5">
        <v>1</v>
      </c>
      <c r="AU123" s="5" t="str">
        <f>'Training Programs'!BE123</f>
        <v>Lead Technician</v>
      </c>
      <c r="AV123" s="5">
        <f>'Training Programs'!BG123</f>
        <v>1</v>
      </c>
      <c r="AW123" s="5">
        <v>0</v>
      </c>
      <c r="AX123" s="5">
        <v>0</v>
      </c>
      <c r="AY123" s="5">
        <v>0</v>
      </c>
      <c r="AZ123" s="5">
        <v>0</v>
      </c>
      <c r="BA123" s="5">
        <v>0</v>
      </c>
      <c r="BB123" s="5">
        <v>0</v>
      </c>
      <c r="BC123" s="5">
        <v>0</v>
      </c>
      <c r="BD123" s="5">
        <v>0</v>
      </c>
      <c r="BE123" s="5">
        <f t="shared" si="277"/>
        <v>0</v>
      </c>
      <c r="BF123" s="5">
        <f t="shared" si="252"/>
        <v>3.0303030303030304E-2</v>
      </c>
      <c r="BG123" s="5">
        <f t="shared" si="253"/>
        <v>0</v>
      </c>
      <c r="BH123" s="62">
        <v>1</v>
      </c>
      <c r="BI123" s="62" t="str">
        <f>'Training Programs'!BU123</f>
        <v>Storage Inverter Technician</v>
      </c>
      <c r="BJ123" s="62">
        <f>'Training Programs'!BW123</f>
        <v>7</v>
      </c>
      <c r="BK123" s="62">
        <v>0</v>
      </c>
      <c r="BL123" s="62">
        <v>0</v>
      </c>
      <c r="BM123" s="62">
        <v>0</v>
      </c>
      <c r="BN123" s="62">
        <v>0</v>
      </c>
      <c r="BO123" s="62">
        <v>0</v>
      </c>
      <c r="BP123" s="62">
        <v>0</v>
      </c>
      <c r="BQ123" s="62">
        <v>0</v>
      </c>
      <c r="BR123" s="62">
        <v>0</v>
      </c>
      <c r="BS123" s="62">
        <f t="shared" si="278"/>
        <v>0</v>
      </c>
      <c r="BT123" s="62">
        <f t="shared" si="255"/>
        <v>0.21212121212121213</v>
      </c>
      <c r="BU123" s="62">
        <f t="shared" si="256"/>
        <v>0</v>
      </c>
      <c r="BV123" s="5">
        <v>1</v>
      </c>
      <c r="BW123" s="5" t="str">
        <f>'Training Programs'!CK123</f>
        <v>Battery Storage Technician</v>
      </c>
      <c r="BX123" s="5">
        <f>'Training Programs'!CM123</f>
        <v>13</v>
      </c>
      <c r="BY123" s="5">
        <v>0</v>
      </c>
      <c r="BZ123" s="5">
        <v>0</v>
      </c>
      <c r="CA123" s="5">
        <v>0</v>
      </c>
      <c r="CB123" s="5">
        <v>0</v>
      </c>
      <c r="CC123" s="5">
        <v>0</v>
      </c>
      <c r="CD123" s="5">
        <v>0</v>
      </c>
      <c r="CE123" s="5">
        <v>0</v>
      </c>
      <c r="CF123" s="5">
        <v>0</v>
      </c>
      <c r="CG123" s="5">
        <f t="shared" si="257"/>
        <v>0</v>
      </c>
      <c r="CH123" s="5">
        <f t="shared" si="258"/>
        <v>0.39393939393939392</v>
      </c>
      <c r="CI123" s="5">
        <f t="shared" si="259"/>
        <v>0</v>
      </c>
      <c r="CJ123" s="62">
        <v>1</v>
      </c>
      <c r="CK123" s="62" t="str">
        <f>'Training Programs'!DA123</f>
        <v>Solar Technician I</v>
      </c>
      <c r="CL123" s="62">
        <f>'Training Programs'!DC123</f>
        <v>4</v>
      </c>
      <c r="CM123" s="62">
        <v>0</v>
      </c>
      <c r="CN123" s="62">
        <v>0</v>
      </c>
      <c r="CO123" s="62">
        <v>0</v>
      </c>
      <c r="CP123" s="62">
        <v>0</v>
      </c>
      <c r="CQ123" s="62">
        <v>0</v>
      </c>
      <c r="CR123" s="62">
        <v>0</v>
      </c>
      <c r="CS123" s="62">
        <v>0</v>
      </c>
      <c r="CT123" s="62">
        <v>0</v>
      </c>
      <c r="CU123" s="62">
        <f t="shared" si="260"/>
        <v>0</v>
      </c>
      <c r="CV123" s="62">
        <f t="shared" si="261"/>
        <v>0.12121212121212122</v>
      </c>
      <c r="CW123" s="62">
        <f t="shared" si="262"/>
        <v>0</v>
      </c>
      <c r="CX123" s="5">
        <v>1</v>
      </c>
      <c r="CY123" s="5" t="str">
        <f>'Training Programs'!DQ123</f>
        <v>Solar Technician II</v>
      </c>
      <c r="CZ123" s="5">
        <f>'Training Programs'!DS123</f>
        <v>3</v>
      </c>
      <c r="DA123" s="5">
        <v>0</v>
      </c>
      <c r="DB123" s="5">
        <v>0</v>
      </c>
      <c r="DC123" s="5">
        <v>0</v>
      </c>
      <c r="DD123" s="5">
        <v>0</v>
      </c>
      <c r="DE123" s="5">
        <v>0</v>
      </c>
      <c r="DF123" s="5">
        <v>0</v>
      </c>
      <c r="DG123" s="5">
        <v>0</v>
      </c>
      <c r="DH123" s="5">
        <v>0</v>
      </c>
      <c r="DI123" s="5">
        <f t="shared" si="263"/>
        <v>0</v>
      </c>
      <c r="DJ123" s="5">
        <f t="shared" si="264"/>
        <v>9.0909090909090912E-2</v>
      </c>
      <c r="DK123" s="5">
        <f t="shared" si="265"/>
        <v>0</v>
      </c>
      <c r="DL123" s="62">
        <v>1</v>
      </c>
      <c r="DM123" s="62" t="str">
        <f>'Training Programs'!EG123</f>
        <v>Solar Technician III</v>
      </c>
      <c r="DN123" s="62">
        <f>'Training Programs'!EI123</f>
        <v>3</v>
      </c>
      <c r="DO123" s="62">
        <v>0</v>
      </c>
      <c r="DP123" s="62">
        <v>0</v>
      </c>
      <c r="DQ123" s="62">
        <v>0</v>
      </c>
      <c r="DR123" s="62">
        <v>0</v>
      </c>
      <c r="DS123" s="62">
        <v>0</v>
      </c>
      <c r="DT123" s="62">
        <v>0</v>
      </c>
      <c r="DU123" s="62">
        <v>0</v>
      </c>
      <c r="DV123" s="62">
        <v>0</v>
      </c>
      <c r="DW123" s="62">
        <f t="shared" si="266"/>
        <v>0</v>
      </c>
      <c r="DX123" s="62">
        <f t="shared" si="267"/>
        <v>9.0909090909090912E-2</v>
      </c>
      <c r="DY123" s="62">
        <f t="shared" si="268"/>
        <v>0</v>
      </c>
      <c r="DZ123" s="5"/>
      <c r="EA123" s="5"/>
      <c r="EB123" s="5"/>
      <c r="EC123" s="5"/>
      <c r="ED123" s="5"/>
      <c r="EE123" s="5"/>
      <c r="EF123" s="5"/>
      <c r="EG123" s="5"/>
      <c r="EH123" s="5"/>
      <c r="EI123" s="5"/>
      <c r="EJ123" s="5"/>
      <c r="EK123" s="5"/>
      <c r="EL123" s="5"/>
      <c r="EM123" s="5"/>
      <c r="EN123" s="62"/>
      <c r="EO123" s="62"/>
      <c r="EP123" s="62"/>
      <c r="EQ123" s="62"/>
      <c r="ER123" s="62"/>
      <c r="ES123" s="62"/>
      <c r="ET123" s="62"/>
      <c r="EU123" s="62"/>
      <c r="EV123" s="62"/>
      <c r="EW123" s="62"/>
      <c r="EX123" s="62"/>
      <c r="EY123" s="62"/>
      <c r="EZ123" s="140"/>
      <c r="FA123" s="140"/>
      <c r="FB123" s="5"/>
      <c r="FC123" s="5"/>
      <c r="FD123" s="5"/>
      <c r="FE123" s="5"/>
      <c r="FF123" s="5"/>
      <c r="FG123" s="5"/>
      <c r="FH123" s="5"/>
      <c r="FI123" s="5"/>
      <c r="FJ123" s="5"/>
      <c r="FK123" s="5"/>
      <c r="FL123" s="5"/>
      <c r="FM123" s="5"/>
      <c r="FN123" s="5"/>
      <c r="FO123" s="5"/>
      <c r="FP123" s="62"/>
      <c r="FQ123" s="62"/>
      <c r="FR123" s="62"/>
      <c r="FS123" s="62"/>
      <c r="FT123" s="62"/>
      <c r="FU123" s="62"/>
      <c r="FV123" s="62"/>
      <c r="FW123" s="62"/>
      <c r="FX123" s="62"/>
      <c r="FY123" s="62"/>
      <c r="FZ123" s="62"/>
      <c r="GA123" s="62"/>
      <c r="GB123" s="62"/>
      <c r="GC123" s="62"/>
      <c r="GD123" s="5"/>
      <c r="GE123" s="5"/>
      <c r="GF123" s="5"/>
      <c r="GG123" s="5"/>
      <c r="GH123" s="5"/>
      <c r="GI123" s="5"/>
      <c r="GJ123" s="5"/>
      <c r="GK123" s="5"/>
      <c r="GL123" s="5"/>
      <c r="GM123" s="5"/>
      <c r="GN123" s="5"/>
      <c r="GO123" s="5"/>
      <c r="GP123" s="5"/>
      <c r="GQ123" s="5"/>
      <c r="GR123" s="62"/>
      <c r="GS123" s="62"/>
      <c r="GT123" s="62"/>
      <c r="GU123" s="62"/>
      <c r="GV123" s="62"/>
      <c r="GW123" s="62"/>
      <c r="GX123" s="62"/>
      <c r="GY123" s="62"/>
      <c r="GZ123" s="62"/>
      <c r="HA123" s="62"/>
      <c r="HB123" s="62"/>
      <c r="HC123" s="62"/>
      <c r="HD123" s="62"/>
      <c r="HE123" s="62"/>
      <c r="HF123" s="5"/>
      <c r="HG123" s="5"/>
      <c r="HH123" s="5"/>
      <c r="HI123" s="5"/>
      <c r="HJ123" s="5"/>
      <c r="HK123" s="5"/>
      <c r="HL123" s="5"/>
      <c r="HM123" s="5"/>
      <c r="HN123" s="5"/>
      <c r="HO123" s="5"/>
      <c r="HP123" s="5"/>
      <c r="HQ123" s="5"/>
      <c r="HR123" s="5"/>
      <c r="HS123" s="5"/>
      <c r="HT123" s="62"/>
      <c r="HU123" s="62"/>
      <c r="HV123" s="62"/>
      <c r="HW123" s="62"/>
      <c r="HX123" s="62"/>
      <c r="HY123" s="62"/>
      <c r="HZ123" s="62"/>
      <c r="IA123" s="62"/>
      <c r="IB123" s="62"/>
      <c r="IC123" s="62"/>
      <c r="ID123" s="62"/>
      <c r="IE123" s="62"/>
      <c r="IF123" s="62"/>
      <c r="IG123" s="62"/>
      <c r="IH123" s="5"/>
      <c r="II123" s="5"/>
      <c r="IJ123" s="5"/>
      <c r="IK123" s="5"/>
      <c r="IL123" s="5"/>
      <c r="IM123" s="5"/>
      <c r="IN123" s="5"/>
      <c r="IO123" s="5"/>
      <c r="IP123" s="5"/>
      <c r="IQ123" s="5"/>
      <c r="IR123" s="5"/>
      <c r="IS123" s="5"/>
      <c r="IT123" s="5"/>
      <c r="IU123" s="5"/>
      <c r="IV123" s="62"/>
      <c r="IW123" s="62"/>
      <c r="IX123" s="62"/>
      <c r="IY123" s="62"/>
      <c r="IZ123" s="62"/>
      <c r="JA123" s="62"/>
      <c r="JB123" s="62"/>
      <c r="JC123" s="62"/>
      <c r="JD123" s="62"/>
      <c r="JE123" s="62"/>
      <c r="JF123" s="62"/>
      <c r="JG123" s="62"/>
      <c r="JH123" s="62"/>
      <c r="JI123" s="62"/>
      <c r="JJ123" s="5"/>
      <c r="JK123" s="5"/>
      <c r="JL123" s="5"/>
      <c r="JM123" s="5"/>
      <c r="JN123" s="5"/>
      <c r="JO123" s="5"/>
      <c r="JP123" s="5"/>
      <c r="JQ123" s="5"/>
      <c r="JR123" s="5"/>
      <c r="JS123" s="5"/>
      <c r="JT123" s="5"/>
      <c r="JU123" s="5"/>
      <c r="JV123" s="5"/>
      <c r="JW123" s="5"/>
      <c r="JX123" s="62"/>
      <c r="JY123" s="62"/>
      <c r="JZ123" s="62"/>
      <c r="KA123" s="62"/>
      <c r="KB123" s="62"/>
      <c r="KC123" s="62"/>
      <c r="KD123" s="62"/>
      <c r="KE123" s="62"/>
      <c r="KF123" s="62"/>
      <c r="KG123" s="62"/>
      <c r="KH123" s="62"/>
      <c r="KI123" s="62"/>
      <c r="KJ123" s="62"/>
      <c r="KK123" s="62"/>
    </row>
    <row r="124" spans="1:297" x14ac:dyDescent="0.35">
      <c r="A124" s="131">
        <v>120</v>
      </c>
      <c r="B124" s="170">
        <f>'BVEM Scorecard'!B123</f>
        <v>0</v>
      </c>
      <c r="C124" s="170">
        <f>'BVEM Scorecard'!C123</f>
        <v>0</v>
      </c>
      <c r="D124" s="152">
        <v>242</v>
      </c>
      <c r="E124" s="72" t="str">
        <f>'BVEM Scorecard'!F123</f>
        <v>Gas</v>
      </c>
      <c r="F124" s="96">
        <f t="shared" si="269"/>
        <v>1</v>
      </c>
      <c r="G124" s="96">
        <f t="shared" si="270"/>
        <v>1</v>
      </c>
      <c r="H124" s="96">
        <f t="shared" si="271"/>
        <v>0</v>
      </c>
      <c r="I124" s="96">
        <f t="shared" si="272"/>
        <v>0</v>
      </c>
      <c r="J124" s="62">
        <v>1</v>
      </c>
      <c r="K124" s="62">
        <v>1</v>
      </c>
      <c r="L124" s="62">
        <v>1</v>
      </c>
      <c r="M124" s="62">
        <v>1</v>
      </c>
      <c r="N124" s="62">
        <v>1</v>
      </c>
      <c r="O124" s="62">
        <v>1</v>
      </c>
      <c r="P124" s="62">
        <f t="shared" si="273"/>
        <v>5</v>
      </c>
      <c r="Q124" s="95">
        <f t="shared" si="220"/>
        <v>1</v>
      </c>
      <c r="R124" s="5">
        <v>1</v>
      </c>
      <c r="S124" s="5" t="str">
        <f>'Training Programs'!Y124</f>
        <v>Site/Maintenance Manager</v>
      </c>
      <c r="T124" s="5">
        <f>'Training Programs'!AA124</f>
        <v>1</v>
      </c>
      <c r="U124" s="5">
        <v>0</v>
      </c>
      <c r="V124" s="5">
        <v>0</v>
      </c>
      <c r="W124" s="5">
        <v>0</v>
      </c>
      <c r="X124" s="5">
        <v>0</v>
      </c>
      <c r="Y124" s="5">
        <v>0</v>
      </c>
      <c r="Z124" s="5">
        <v>0</v>
      </c>
      <c r="AA124" s="5">
        <v>0</v>
      </c>
      <c r="AB124" s="5">
        <v>0</v>
      </c>
      <c r="AC124" s="5">
        <f t="shared" si="274"/>
        <v>0</v>
      </c>
      <c r="AD124" s="5">
        <f t="shared" si="275"/>
        <v>3.0303030303030304E-2</v>
      </c>
      <c r="AE124" s="5">
        <f t="shared" si="247"/>
        <v>0</v>
      </c>
      <c r="AF124" s="62">
        <v>1</v>
      </c>
      <c r="AG124" s="62" t="str">
        <f>'Training Programs'!AO124</f>
        <v>Admin</v>
      </c>
      <c r="AH124" s="62">
        <f>'Training Programs'!AQ124</f>
        <v>1</v>
      </c>
      <c r="AI124" s="62">
        <v>0</v>
      </c>
      <c r="AJ124" s="62">
        <v>0</v>
      </c>
      <c r="AK124" s="62">
        <v>0</v>
      </c>
      <c r="AL124" s="62">
        <v>0</v>
      </c>
      <c r="AM124" s="62">
        <v>0</v>
      </c>
      <c r="AN124" s="62">
        <v>0</v>
      </c>
      <c r="AO124" s="62">
        <v>0</v>
      </c>
      <c r="AP124" s="62">
        <v>0</v>
      </c>
      <c r="AQ124" s="62">
        <f t="shared" si="276"/>
        <v>0</v>
      </c>
      <c r="AR124" s="62">
        <f t="shared" si="249"/>
        <v>3.0303030303030304E-2</v>
      </c>
      <c r="AS124" s="62">
        <f t="shared" si="250"/>
        <v>0</v>
      </c>
      <c r="AT124" s="5">
        <v>1</v>
      </c>
      <c r="AU124" s="5" t="str">
        <f>'Training Programs'!BE124</f>
        <v>Lead Technician</v>
      </c>
      <c r="AV124" s="5">
        <f>'Training Programs'!BG124</f>
        <v>1</v>
      </c>
      <c r="AW124" s="5">
        <v>0</v>
      </c>
      <c r="AX124" s="5">
        <v>0</v>
      </c>
      <c r="AY124" s="5">
        <v>0</v>
      </c>
      <c r="AZ124" s="5">
        <v>0</v>
      </c>
      <c r="BA124" s="5">
        <v>0</v>
      </c>
      <c r="BB124" s="5">
        <v>0</v>
      </c>
      <c r="BC124" s="5">
        <v>0</v>
      </c>
      <c r="BD124" s="5">
        <v>0</v>
      </c>
      <c r="BE124" s="5">
        <f t="shared" si="277"/>
        <v>0</v>
      </c>
      <c r="BF124" s="5">
        <f t="shared" si="252"/>
        <v>3.0303030303030304E-2</v>
      </c>
      <c r="BG124" s="5">
        <f t="shared" si="253"/>
        <v>0</v>
      </c>
      <c r="BH124" s="62">
        <v>1</v>
      </c>
      <c r="BI124" s="62" t="str">
        <f>'Training Programs'!BU124</f>
        <v>Storage Inverter Technician</v>
      </c>
      <c r="BJ124" s="62">
        <f>'Training Programs'!BW124</f>
        <v>7</v>
      </c>
      <c r="BK124" s="62">
        <v>0</v>
      </c>
      <c r="BL124" s="62">
        <v>0</v>
      </c>
      <c r="BM124" s="62">
        <v>0</v>
      </c>
      <c r="BN124" s="62">
        <v>0</v>
      </c>
      <c r="BO124" s="62">
        <v>0</v>
      </c>
      <c r="BP124" s="62">
        <v>0</v>
      </c>
      <c r="BQ124" s="62">
        <v>0</v>
      </c>
      <c r="BR124" s="62">
        <v>0</v>
      </c>
      <c r="BS124" s="62">
        <f t="shared" si="278"/>
        <v>0</v>
      </c>
      <c r="BT124" s="62">
        <f t="shared" si="255"/>
        <v>0.21212121212121213</v>
      </c>
      <c r="BU124" s="62">
        <f t="shared" si="256"/>
        <v>0</v>
      </c>
      <c r="BV124" s="5">
        <v>1</v>
      </c>
      <c r="BW124" s="5" t="str">
        <f>'Training Programs'!CK124</f>
        <v>Battery Storage Technician</v>
      </c>
      <c r="BX124" s="5">
        <f>'Training Programs'!CM124</f>
        <v>13</v>
      </c>
      <c r="BY124" s="5">
        <v>0</v>
      </c>
      <c r="BZ124" s="5">
        <v>0</v>
      </c>
      <c r="CA124" s="5">
        <v>0</v>
      </c>
      <c r="CB124" s="5">
        <v>0</v>
      </c>
      <c r="CC124" s="5">
        <v>0</v>
      </c>
      <c r="CD124" s="5">
        <v>0</v>
      </c>
      <c r="CE124" s="5">
        <v>0</v>
      </c>
      <c r="CF124" s="5">
        <v>0</v>
      </c>
      <c r="CG124" s="5">
        <f t="shared" si="257"/>
        <v>0</v>
      </c>
      <c r="CH124" s="5">
        <f t="shared" si="258"/>
        <v>0.39393939393939392</v>
      </c>
      <c r="CI124" s="5">
        <f t="shared" si="259"/>
        <v>0</v>
      </c>
      <c r="CJ124" s="62">
        <v>1</v>
      </c>
      <c r="CK124" s="62" t="str">
        <f>'Training Programs'!DA124</f>
        <v>Solar Technician I</v>
      </c>
      <c r="CL124" s="62">
        <f>'Training Programs'!DC124</f>
        <v>4</v>
      </c>
      <c r="CM124" s="62">
        <v>0</v>
      </c>
      <c r="CN124" s="62">
        <v>0</v>
      </c>
      <c r="CO124" s="62">
        <v>0</v>
      </c>
      <c r="CP124" s="62">
        <v>0</v>
      </c>
      <c r="CQ124" s="62">
        <v>0</v>
      </c>
      <c r="CR124" s="62">
        <v>0</v>
      </c>
      <c r="CS124" s="62">
        <v>0</v>
      </c>
      <c r="CT124" s="62">
        <v>0</v>
      </c>
      <c r="CU124" s="62">
        <f t="shared" si="260"/>
        <v>0</v>
      </c>
      <c r="CV124" s="62">
        <f t="shared" si="261"/>
        <v>0.12121212121212122</v>
      </c>
      <c r="CW124" s="62">
        <f t="shared" si="262"/>
        <v>0</v>
      </c>
      <c r="CX124" s="5">
        <v>1</v>
      </c>
      <c r="CY124" s="5" t="str">
        <f>'Training Programs'!DQ124</f>
        <v>Solar Technician II</v>
      </c>
      <c r="CZ124" s="5">
        <f>'Training Programs'!DS124</f>
        <v>3</v>
      </c>
      <c r="DA124" s="5">
        <v>0</v>
      </c>
      <c r="DB124" s="5">
        <v>0</v>
      </c>
      <c r="DC124" s="5">
        <v>0</v>
      </c>
      <c r="DD124" s="5">
        <v>0</v>
      </c>
      <c r="DE124" s="5">
        <v>0</v>
      </c>
      <c r="DF124" s="5">
        <v>0</v>
      </c>
      <c r="DG124" s="5">
        <v>0</v>
      </c>
      <c r="DH124" s="5">
        <v>0</v>
      </c>
      <c r="DI124" s="5">
        <f t="shared" si="263"/>
        <v>0</v>
      </c>
      <c r="DJ124" s="5">
        <f t="shared" si="264"/>
        <v>9.0909090909090912E-2</v>
      </c>
      <c r="DK124" s="5">
        <f t="shared" si="265"/>
        <v>0</v>
      </c>
      <c r="DL124" s="62">
        <v>1</v>
      </c>
      <c r="DM124" s="62" t="str">
        <f>'Training Programs'!EG124</f>
        <v>Solar Technician III</v>
      </c>
      <c r="DN124" s="62">
        <f>'Training Programs'!EI124</f>
        <v>3</v>
      </c>
      <c r="DO124" s="62">
        <v>0</v>
      </c>
      <c r="DP124" s="62">
        <v>0</v>
      </c>
      <c r="DQ124" s="62">
        <v>0</v>
      </c>
      <c r="DR124" s="62">
        <v>0</v>
      </c>
      <c r="DS124" s="62">
        <v>0</v>
      </c>
      <c r="DT124" s="62">
        <v>0</v>
      </c>
      <c r="DU124" s="62">
        <v>0</v>
      </c>
      <c r="DV124" s="62">
        <v>0</v>
      </c>
      <c r="DW124" s="62">
        <f t="shared" si="266"/>
        <v>0</v>
      </c>
      <c r="DX124" s="62">
        <f t="shared" si="267"/>
        <v>9.0909090909090912E-2</v>
      </c>
      <c r="DY124" s="62">
        <f t="shared" si="268"/>
        <v>0</v>
      </c>
      <c r="DZ124" s="5"/>
      <c r="EA124" s="5"/>
      <c r="EB124" s="5"/>
      <c r="EC124" s="5"/>
      <c r="ED124" s="5"/>
      <c r="EE124" s="5"/>
      <c r="EF124" s="5"/>
      <c r="EG124" s="5"/>
      <c r="EH124" s="5"/>
      <c r="EI124" s="5"/>
      <c r="EJ124" s="5"/>
      <c r="EK124" s="5"/>
      <c r="EL124" s="5"/>
      <c r="EM124" s="5"/>
      <c r="EN124" s="62"/>
      <c r="EO124" s="62"/>
      <c r="EP124" s="62"/>
      <c r="EQ124" s="62"/>
      <c r="ER124" s="62"/>
      <c r="ES124" s="62"/>
      <c r="ET124" s="62"/>
      <c r="EU124" s="62"/>
      <c r="EV124" s="62"/>
      <c r="EW124" s="62"/>
      <c r="EX124" s="62"/>
      <c r="EY124" s="62"/>
      <c r="EZ124" s="62"/>
      <c r="FA124" s="62"/>
      <c r="FB124" s="5"/>
      <c r="FC124" s="5"/>
      <c r="FD124" s="5"/>
      <c r="FE124" s="5"/>
      <c r="FF124" s="5"/>
      <c r="FG124" s="5"/>
      <c r="FH124" s="5"/>
      <c r="FI124" s="5"/>
      <c r="FJ124" s="5"/>
      <c r="FK124" s="5"/>
      <c r="FL124" s="5"/>
      <c r="FM124" s="5"/>
      <c r="FN124" s="5"/>
      <c r="FO124" s="5"/>
      <c r="FP124" s="62"/>
      <c r="FQ124" s="62"/>
      <c r="FR124" s="62"/>
      <c r="FS124" s="62"/>
      <c r="FT124" s="62"/>
      <c r="FU124" s="62"/>
      <c r="FV124" s="62"/>
      <c r="FW124" s="62"/>
      <c r="FX124" s="62"/>
      <c r="FY124" s="62"/>
      <c r="FZ124" s="62"/>
      <c r="GA124" s="62"/>
      <c r="GB124" s="62"/>
      <c r="GC124" s="62"/>
      <c r="GD124" s="5"/>
      <c r="GE124" s="5"/>
      <c r="GF124" s="5"/>
      <c r="GG124" s="5"/>
      <c r="GH124" s="5"/>
      <c r="GI124" s="5"/>
      <c r="GJ124" s="5"/>
      <c r="GK124" s="5"/>
      <c r="GL124" s="5"/>
      <c r="GM124" s="5"/>
      <c r="GN124" s="5"/>
      <c r="GO124" s="5"/>
      <c r="GP124" s="5"/>
      <c r="GQ124" s="5"/>
      <c r="GR124" s="62"/>
      <c r="GS124" s="62"/>
      <c r="GT124" s="62"/>
      <c r="GU124" s="62"/>
      <c r="GV124" s="62"/>
      <c r="GW124" s="62"/>
      <c r="GX124" s="62"/>
      <c r="GY124" s="62"/>
      <c r="GZ124" s="62"/>
      <c r="HA124" s="62"/>
      <c r="HB124" s="62"/>
      <c r="HC124" s="62"/>
      <c r="HD124" s="62"/>
      <c r="HE124" s="62"/>
      <c r="HF124" s="5"/>
      <c r="HG124" s="5"/>
      <c r="HH124" s="5"/>
      <c r="HI124" s="5"/>
      <c r="HJ124" s="5"/>
      <c r="HK124" s="5"/>
      <c r="HL124" s="5"/>
      <c r="HM124" s="5"/>
      <c r="HN124" s="5"/>
      <c r="HO124" s="5"/>
      <c r="HP124" s="5"/>
      <c r="HQ124" s="5"/>
      <c r="HR124" s="5"/>
      <c r="HS124" s="5"/>
      <c r="HT124" s="62"/>
      <c r="HU124" s="62"/>
      <c r="HV124" s="62"/>
      <c r="HW124" s="62"/>
      <c r="HX124" s="62"/>
      <c r="HY124" s="62"/>
      <c r="HZ124" s="62"/>
      <c r="IA124" s="62"/>
      <c r="IB124" s="62"/>
      <c r="IC124" s="62"/>
      <c r="ID124" s="62"/>
      <c r="IE124" s="62"/>
      <c r="IF124" s="62"/>
      <c r="IG124" s="62"/>
      <c r="IH124" s="5"/>
      <c r="II124" s="5"/>
      <c r="IJ124" s="5"/>
      <c r="IK124" s="5"/>
      <c r="IL124" s="5"/>
      <c r="IM124" s="5"/>
      <c r="IN124" s="5"/>
      <c r="IO124" s="5"/>
      <c r="IP124" s="5"/>
      <c r="IQ124" s="5"/>
      <c r="IR124" s="5"/>
      <c r="IS124" s="5"/>
      <c r="IT124" s="5"/>
      <c r="IU124" s="5"/>
      <c r="IV124" s="62"/>
      <c r="IW124" s="62"/>
      <c r="IX124" s="62"/>
      <c r="IY124" s="62"/>
      <c r="IZ124" s="62"/>
      <c r="JA124" s="62"/>
      <c r="JB124" s="62"/>
      <c r="JC124" s="62"/>
      <c r="JD124" s="62"/>
      <c r="JE124" s="62"/>
      <c r="JF124" s="62"/>
      <c r="JG124" s="62"/>
      <c r="JH124" s="62"/>
      <c r="JI124" s="62"/>
      <c r="JJ124" s="5"/>
      <c r="JK124" s="5"/>
      <c r="JL124" s="5"/>
      <c r="JM124" s="5"/>
      <c r="JN124" s="5"/>
      <c r="JO124" s="5"/>
      <c r="JP124" s="5"/>
      <c r="JQ124" s="5"/>
      <c r="JR124" s="5"/>
      <c r="JS124" s="5"/>
      <c r="JT124" s="5"/>
      <c r="JU124" s="5"/>
      <c r="JV124" s="5"/>
      <c r="JW124" s="5"/>
      <c r="JX124" s="62"/>
      <c r="JY124" s="62"/>
      <c r="JZ124" s="62"/>
      <c r="KA124" s="62"/>
      <c r="KB124" s="62"/>
      <c r="KC124" s="62"/>
      <c r="KD124" s="62"/>
      <c r="KE124" s="62"/>
      <c r="KF124" s="62"/>
      <c r="KG124" s="62"/>
      <c r="KH124" s="62"/>
      <c r="KI124" s="62"/>
      <c r="KJ124" s="62"/>
      <c r="KK124" s="62"/>
    </row>
    <row r="125" spans="1:297" x14ac:dyDescent="0.35">
      <c r="A125" s="131">
        <v>121</v>
      </c>
      <c r="B125" s="170">
        <f>'BVEM Scorecard'!B124</f>
        <v>0</v>
      </c>
      <c r="C125" s="170">
        <f>'BVEM Scorecard'!C124</f>
        <v>0</v>
      </c>
      <c r="D125" s="152">
        <v>243</v>
      </c>
      <c r="E125" s="72" t="str">
        <f>'BVEM Scorecard'!F124</f>
        <v>Storage</v>
      </c>
      <c r="F125" s="96">
        <f t="shared" si="269"/>
        <v>1</v>
      </c>
      <c r="G125" s="96">
        <f t="shared" si="270"/>
        <v>1</v>
      </c>
      <c r="H125" s="96">
        <f t="shared" si="271"/>
        <v>0</v>
      </c>
      <c r="I125" s="96">
        <f t="shared" si="272"/>
        <v>0</v>
      </c>
      <c r="J125" s="62">
        <v>1</v>
      </c>
      <c r="K125" s="62">
        <v>1</v>
      </c>
      <c r="L125" s="62">
        <v>1</v>
      </c>
      <c r="M125" s="62">
        <v>1</v>
      </c>
      <c r="N125" s="62">
        <v>1</v>
      </c>
      <c r="O125" s="62">
        <v>1</v>
      </c>
      <c r="P125" s="62">
        <f t="shared" si="273"/>
        <v>5</v>
      </c>
      <c r="Q125" s="95">
        <f t="shared" si="220"/>
        <v>1</v>
      </c>
      <c r="R125" s="5">
        <v>1</v>
      </c>
      <c r="S125" s="5" t="str">
        <f>'Training Programs'!Y125</f>
        <v>Site/Maintenance Manager</v>
      </c>
      <c r="T125" s="5">
        <f>'Training Programs'!AA125</f>
        <v>1</v>
      </c>
      <c r="U125" s="5">
        <v>0</v>
      </c>
      <c r="V125" s="5">
        <v>0</v>
      </c>
      <c r="W125" s="5">
        <v>0</v>
      </c>
      <c r="X125" s="5">
        <v>0</v>
      </c>
      <c r="Y125" s="5">
        <v>0</v>
      </c>
      <c r="Z125" s="5">
        <v>0</v>
      </c>
      <c r="AA125" s="5">
        <v>0</v>
      </c>
      <c r="AB125" s="5">
        <v>0</v>
      </c>
      <c r="AC125" s="5">
        <f t="shared" si="274"/>
        <v>0</v>
      </c>
      <c r="AD125" s="5">
        <f t="shared" si="275"/>
        <v>3.0303030303030304E-2</v>
      </c>
      <c r="AE125" s="5">
        <f t="shared" si="247"/>
        <v>0</v>
      </c>
      <c r="AF125" s="62">
        <v>1</v>
      </c>
      <c r="AG125" s="62" t="str">
        <f>'Training Programs'!AO125</f>
        <v>Admin</v>
      </c>
      <c r="AH125" s="62">
        <f>'Training Programs'!AQ125</f>
        <v>1</v>
      </c>
      <c r="AI125" s="62">
        <v>0</v>
      </c>
      <c r="AJ125" s="62">
        <v>0</v>
      </c>
      <c r="AK125" s="62">
        <v>0</v>
      </c>
      <c r="AL125" s="62">
        <v>0</v>
      </c>
      <c r="AM125" s="62">
        <v>0</v>
      </c>
      <c r="AN125" s="62">
        <v>0</v>
      </c>
      <c r="AO125" s="62">
        <v>0</v>
      </c>
      <c r="AP125" s="62">
        <v>0</v>
      </c>
      <c r="AQ125" s="62">
        <f t="shared" si="276"/>
        <v>0</v>
      </c>
      <c r="AR125" s="140">
        <f t="shared" si="249"/>
        <v>3.0303030303030304E-2</v>
      </c>
      <c r="AS125" s="140">
        <f t="shared" si="250"/>
        <v>0</v>
      </c>
      <c r="AT125" s="5">
        <v>1</v>
      </c>
      <c r="AU125" s="5" t="str">
        <f>'Training Programs'!BE125</f>
        <v>Lead Technician</v>
      </c>
      <c r="AV125" s="5">
        <f>'Training Programs'!BG125</f>
        <v>1</v>
      </c>
      <c r="AW125" s="5">
        <v>0</v>
      </c>
      <c r="AX125" s="5">
        <v>0</v>
      </c>
      <c r="AY125" s="5">
        <v>0</v>
      </c>
      <c r="AZ125" s="5">
        <v>0</v>
      </c>
      <c r="BA125" s="5">
        <v>0</v>
      </c>
      <c r="BB125" s="5">
        <v>0</v>
      </c>
      <c r="BC125" s="5">
        <v>0</v>
      </c>
      <c r="BD125" s="5">
        <v>0</v>
      </c>
      <c r="BE125" s="5">
        <f t="shared" si="277"/>
        <v>0</v>
      </c>
      <c r="BF125" s="5">
        <f t="shared" si="252"/>
        <v>3.0303030303030304E-2</v>
      </c>
      <c r="BG125" s="5">
        <f t="shared" si="253"/>
        <v>0</v>
      </c>
      <c r="BH125" s="62">
        <v>1</v>
      </c>
      <c r="BI125" s="62" t="str">
        <f>'Training Programs'!BU125</f>
        <v>Storage Inverter Technician</v>
      </c>
      <c r="BJ125" s="62">
        <f>'Training Programs'!BW125</f>
        <v>7</v>
      </c>
      <c r="BK125" s="62">
        <v>0</v>
      </c>
      <c r="BL125" s="62">
        <v>0</v>
      </c>
      <c r="BM125" s="62">
        <v>0</v>
      </c>
      <c r="BN125" s="62">
        <v>0</v>
      </c>
      <c r="BO125" s="62">
        <v>0</v>
      </c>
      <c r="BP125" s="62">
        <v>0</v>
      </c>
      <c r="BQ125" s="62">
        <v>0</v>
      </c>
      <c r="BR125" s="62">
        <v>0</v>
      </c>
      <c r="BS125" s="62">
        <f t="shared" si="278"/>
        <v>0</v>
      </c>
      <c r="BT125" s="62">
        <f t="shared" si="255"/>
        <v>0.21212121212121213</v>
      </c>
      <c r="BU125" s="62">
        <f t="shared" si="256"/>
        <v>0</v>
      </c>
      <c r="BV125" s="5">
        <v>1</v>
      </c>
      <c r="BW125" s="5" t="str">
        <f>'Training Programs'!CK125</f>
        <v>Battery Storage Technician</v>
      </c>
      <c r="BX125" s="5">
        <f>'Training Programs'!CM125</f>
        <v>13</v>
      </c>
      <c r="BY125" s="5">
        <v>0</v>
      </c>
      <c r="BZ125" s="5">
        <v>0</v>
      </c>
      <c r="CA125" s="5">
        <v>0</v>
      </c>
      <c r="CB125" s="5">
        <v>0</v>
      </c>
      <c r="CC125" s="5">
        <v>0</v>
      </c>
      <c r="CD125" s="5">
        <v>0</v>
      </c>
      <c r="CE125" s="5">
        <v>0</v>
      </c>
      <c r="CF125" s="5">
        <v>0</v>
      </c>
      <c r="CG125" s="5">
        <f t="shared" si="257"/>
        <v>0</v>
      </c>
      <c r="CH125" s="5">
        <f t="shared" si="258"/>
        <v>0.39393939393939392</v>
      </c>
      <c r="CI125" s="5">
        <f t="shared" si="259"/>
        <v>0</v>
      </c>
      <c r="CJ125" s="62">
        <v>1</v>
      </c>
      <c r="CK125" s="62" t="str">
        <f>'Training Programs'!DA125</f>
        <v>Solar Technician I</v>
      </c>
      <c r="CL125" s="62">
        <f>'Training Programs'!DC125</f>
        <v>4</v>
      </c>
      <c r="CM125" s="62">
        <v>0</v>
      </c>
      <c r="CN125" s="62">
        <v>0</v>
      </c>
      <c r="CO125" s="62">
        <v>0</v>
      </c>
      <c r="CP125" s="62">
        <v>0</v>
      </c>
      <c r="CQ125" s="62">
        <v>0</v>
      </c>
      <c r="CR125" s="62">
        <v>0</v>
      </c>
      <c r="CS125" s="62">
        <v>0</v>
      </c>
      <c r="CT125" s="62">
        <v>0</v>
      </c>
      <c r="CU125" s="62">
        <f t="shared" si="260"/>
        <v>0</v>
      </c>
      <c r="CV125" s="62">
        <f t="shared" si="261"/>
        <v>0.12121212121212122</v>
      </c>
      <c r="CW125" s="62">
        <f t="shared" si="262"/>
        <v>0</v>
      </c>
      <c r="CX125" s="5">
        <v>1</v>
      </c>
      <c r="CY125" s="5" t="str">
        <f>'Training Programs'!DQ125</f>
        <v>Solar Technician II</v>
      </c>
      <c r="CZ125" s="5">
        <f>'Training Programs'!DS125</f>
        <v>3</v>
      </c>
      <c r="DA125" s="5">
        <v>0</v>
      </c>
      <c r="DB125" s="5">
        <v>0</v>
      </c>
      <c r="DC125" s="5">
        <v>0</v>
      </c>
      <c r="DD125" s="5">
        <v>0</v>
      </c>
      <c r="DE125" s="5">
        <v>0</v>
      </c>
      <c r="DF125" s="5">
        <v>0</v>
      </c>
      <c r="DG125" s="5">
        <v>0</v>
      </c>
      <c r="DH125" s="5">
        <v>0</v>
      </c>
      <c r="DI125" s="5">
        <f t="shared" si="263"/>
        <v>0</v>
      </c>
      <c r="DJ125" s="5">
        <f t="shared" si="264"/>
        <v>9.0909090909090912E-2</v>
      </c>
      <c r="DK125" s="5">
        <f t="shared" si="265"/>
        <v>0</v>
      </c>
      <c r="DL125" s="62">
        <v>1</v>
      </c>
      <c r="DM125" s="62" t="str">
        <f>'Training Programs'!EG125</f>
        <v>Solar Technician III</v>
      </c>
      <c r="DN125" s="62">
        <f>'Training Programs'!EI125</f>
        <v>3</v>
      </c>
      <c r="DO125" s="62">
        <v>0</v>
      </c>
      <c r="DP125" s="62">
        <v>0</v>
      </c>
      <c r="DQ125" s="62">
        <v>0</v>
      </c>
      <c r="DR125" s="62">
        <v>0</v>
      </c>
      <c r="DS125" s="62">
        <v>0</v>
      </c>
      <c r="DT125" s="62">
        <v>0</v>
      </c>
      <c r="DU125" s="62">
        <v>0</v>
      </c>
      <c r="DV125" s="62">
        <v>0</v>
      </c>
      <c r="DW125" s="62">
        <f t="shared" si="266"/>
        <v>0</v>
      </c>
      <c r="DX125" s="62">
        <f t="shared" si="267"/>
        <v>9.0909090909090912E-2</v>
      </c>
      <c r="DY125" s="62">
        <f t="shared" si="268"/>
        <v>0</v>
      </c>
      <c r="DZ125" s="5"/>
      <c r="EA125" s="5"/>
      <c r="EB125" s="5"/>
      <c r="EC125" s="5"/>
      <c r="ED125" s="5"/>
      <c r="EE125" s="5"/>
      <c r="EF125" s="5"/>
      <c r="EG125" s="5"/>
      <c r="EH125" s="5"/>
      <c r="EI125" s="5"/>
      <c r="EJ125" s="5"/>
      <c r="EK125" s="5"/>
      <c r="EL125" s="5"/>
      <c r="EM125" s="5"/>
      <c r="EN125" s="62"/>
      <c r="EO125" s="62"/>
      <c r="EP125" s="62"/>
      <c r="EQ125" s="62"/>
      <c r="ER125" s="62"/>
      <c r="ES125" s="62"/>
      <c r="ET125" s="62"/>
      <c r="EU125" s="62"/>
      <c r="EV125" s="62"/>
      <c r="EW125" s="62"/>
      <c r="EX125" s="62"/>
      <c r="EY125" s="62"/>
      <c r="EZ125" s="140"/>
      <c r="FA125" s="140"/>
      <c r="FB125" s="5"/>
      <c r="FC125" s="5"/>
      <c r="FD125" s="5"/>
      <c r="FE125" s="5"/>
      <c r="FF125" s="5"/>
      <c r="FG125" s="5"/>
      <c r="FH125" s="5"/>
      <c r="FI125" s="5"/>
      <c r="FJ125" s="5"/>
      <c r="FK125" s="5"/>
      <c r="FL125" s="5"/>
      <c r="FM125" s="5"/>
      <c r="FN125" s="5"/>
      <c r="FO125" s="5"/>
      <c r="FP125" s="62"/>
      <c r="FQ125" s="62"/>
      <c r="FR125" s="62"/>
      <c r="FS125" s="62"/>
      <c r="FT125" s="62"/>
      <c r="FU125" s="62"/>
      <c r="FV125" s="62"/>
      <c r="FW125" s="62"/>
      <c r="FX125" s="62"/>
      <c r="FY125" s="62"/>
      <c r="FZ125" s="62"/>
      <c r="GA125" s="62"/>
      <c r="GB125" s="62"/>
      <c r="GC125" s="62"/>
      <c r="GD125" s="5"/>
      <c r="GE125" s="5"/>
      <c r="GF125" s="5"/>
      <c r="GG125" s="5"/>
      <c r="GH125" s="5"/>
      <c r="GI125" s="5"/>
      <c r="GJ125" s="5"/>
      <c r="GK125" s="5"/>
      <c r="GL125" s="5"/>
      <c r="GM125" s="5"/>
      <c r="GN125" s="5"/>
      <c r="GO125" s="5"/>
      <c r="GP125" s="5"/>
      <c r="GQ125" s="5"/>
      <c r="GR125" s="62"/>
      <c r="GS125" s="62"/>
      <c r="GT125" s="62"/>
      <c r="GU125" s="62"/>
      <c r="GV125" s="62"/>
      <c r="GW125" s="62"/>
      <c r="GX125" s="62"/>
      <c r="GY125" s="62"/>
      <c r="GZ125" s="62"/>
      <c r="HA125" s="62"/>
      <c r="HB125" s="62"/>
      <c r="HC125" s="62"/>
      <c r="HD125" s="62"/>
      <c r="HE125" s="62"/>
      <c r="HF125" s="5"/>
      <c r="HG125" s="5"/>
      <c r="HH125" s="5"/>
      <c r="HI125" s="5"/>
      <c r="HJ125" s="5"/>
      <c r="HK125" s="5"/>
      <c r="HL125" s="5"/>
      <c r="HM125" s="5"/>
      <c r="HN125" s="5"/>
      <c r="HO125" s="5"/>
      <c r="HP125" s="5"/>
      <c r="HQ125" s="5"/>
      <c r="HR125" s="5"/>
      <c r="HS125" s="5"/>
      <c r="HT125" s="62"/>
      <c r="HU125" s="62"/>
      <c r="HV125" s="62"/>
      <c r="HW125" s="62"/>
      <c r="HX125" s="62"/>
      <c r="HY125" s="62"/>
      <c r="HZ125" s="62"/>
      <c r="IA125" s="62"/>
      <c r="IB125" s="62"/>
      <c r="IC125" s="62"/>
      <c r="ID125" s="62"/>
      <c r="IE125" s="62"/>
      <c r="IF125" s="62"/>
      <c r="IG125" s="62"/>
      <c r="IH125" s="5"/>
      <c r="II125" s="5"/>
      <c r="IJ125" s="5"/>
      <c r="IK125" s="5"/>
      <c r="IL125" s="5"/>
      <c r="IM125" s="5"/>
      <c r="IN125" s="5"/>
      <c r="IO125" s="5"/>
      <c r="IP125" s="5"/>
      <c r="IQ125" s="5"/>
      <c r="IR125" s="5"/>
      <c r="IS125" s="5"/>
      <c r="IT125" s="5"/>
      <c r="IU125" s="5"/>
      <c r="IV125" s="62"/>
      <c r="IW125" s="62"/>
      <c r="IX125" s="62"/>
      <c r="IY125" s="62"/>
      <c r="IZ125" s="62"/>
      <c r="JA125" s="62"/>
      <c r="JB125" s="62"/>
      <c r="JC125" s="62"/>
      <c r="JD125" s="62"/>
      <c r="JE125" s="62"/>
      <c r="JF125" s="62"/>
      <c r="JG125" s="62"/>
      <c r="JH125" s="62"/>
      <c r="JI125" s="62"/>
      <c r="JJ125" s="5"/>
      <c r="JK125" s="5"/>
      <c r="JL125" s="5"/>
      <c r="JM125" s="5"/>
      <c r="JN125" s="5"/>
      <c r="JO125" s="5"/>
      <c r="JP125" s="5"/>
      <c r="JQ125" s="5"/>
      <c r="JR125" s="5"/>
      <c r="JS125" s="5"/>
      <c r="JT125" s="5"/>
      <c r="JU125" s="5"/>
      <c r="JV125" s="5"/>
      <c r="JW125" s="5"/>
      <c r="JX125" s="62"/>
      <c r="JY125" s="62"/>
      <c r="JZ125" s="62"/>
      <c r="KA125" s="62"/>
      <c r="KB125" s="62"/>
      <c r="KC125" s="62"/>
      <c r="KD125" s="62"/>
      <c r="KE125" s="62"/>
      <c r="KF125" s="62"/>
      <c r="KG125" s="62"/>
      <c r="KH125" s="62"/>
      <c r="KI125" s="62"/>
      <c r="KJ125" s="62"/>
      <c r="KK125" s="62"/>
    </row>
    <row r="126" spans="1:297" x14ac:dyDescent="0.35">
      <c r="A126" s="131">
        <v>122</v>
      </c>
      <c r="B126" s="170">
        <f>'BVEM Scorecard'!B125</f>
        <v>0</v>
      </c>
      <c r="C126" s="170">
        <f>'BVEM Scorecard'!C125</f>
        <v>0</v>
      </c>
      <c r="D126" s="152">
        <v>744</v>
      </c>
      <c r="E126" s="72" t="str">
        <f>'BVEM Scorecard'!F125</f>
        <v>Solar + Storage</v>
      </c>
      <c r="F126" s="96"/>
      <c r="G126" s="96"/>
      <c r="H126" s="96"/>
      <c r="I126" s="96"/>
      <c r="J126" s="62"/>
      <c r="K126" s="62"/>
      <c r="L126" s="62"/>
      <c r="M126" s="62"/>
      <c r="N126" s="62"/>
      <c r="O126" s="62"/>
      <c r="P126" s="62"/>
      <c r="Q126" s="95"/>
      <c r="R126" s="5"/>
      <c r="S126" s="5"/>
      <c r="T126" s="5"/>
      <c r="U126" s="5"/>
      <c r="V126" s="5"/>
      <c r="W126" s="5"/>
      <c r="X126" s="5"/>
      <c r="Y126" s="5"/>
      <c r="Z126" s="5"/>
      <c r="AA126" s="5"/>
      <c r="AB126" s="5"/>
      <c r="AC126" s="5"/>
      <c r="AD126" s="5"/>
      <c r="AE126" s="5"/>
      <c r="AF126" s="62"/>
      <c r="AG126" s="62"/>
      <c r="AH126" s="62"/>
      <c r="AI126" s="62"/>
      <c r="AJ126" s="62"/>
      <c r="AK126" s="62"/>
      <c r="AL126" s="62"/>
      <c r="AM126" s="62"/>
      <c r="AN126" s="62"/>
      <c r="AO126" s="62"/>
      <c r="AP126" s="62"/>
      <c r="AQ126" s="62"/>
      <c r="AR126" s="62"/>
      <c r="AS126" s="62"/>
      <c r="AT126" s="5"/>
      <c r="AU126" s="5"/>
      <c r="AV126" s="5"/>
      <c r="AW126" s="5"/>
      <c r="AX126" s="5"/>
      <c r="AY126" s="5"/>
      <c r="AZ126" s="5"/>
      <c r="BA126" s="5"/>
      <c r="BB126" s="5"/>
      <c r="BC126" s="5"/>
      <c r="BD126" s="5"/>
      <c r="BE126" s="5"/>
      <c r="BF126" s="5"/>
      <c r="BG126" s="5"/>
      <c r="BH126" s="62"/>
      <c r="BI126" s="62"/>
      <c r="BJ126" s="62"/>
      <c r="BK126" s="62"/>
      <c r="BL126" s="62"/>
      <c r="BM126" s="62"/>
      <c r="BN126" s="62"/>
      <c r="BO126" s="62"/>
      <c r="BP126" s="62"/>
      <c r="BQ126" s="62"/>
      <c r="BR126" s="62"/>
      <c r="BS126" s="62"/>
      <c r="BT126" s="62"/>
      <c r="BU126" s="62"/>
      <c r="BV126" s="5"/>
      <c r="BW126" s="5"/>
      <c r="BX126" s="5"/>
      <c r="BY126" s="5"/>
      <c r="BZ126" s="5"/>
      <c r="CA126" s="5"/>
      <c r="CB126" s="5"/>
      <c r="CC126" s="5"/>
      <c r="CD126" s="5"/>
      <c r="CE126" s="5"/>
      <c r="CF126" s="5"/>
      <c r="CG126" s="5"/>
      <c r="CH126" s="5"/>
      <c r="CI126" s="5"/>
      <c r="CJ126" s="62"/>
      <c r="CK126" s="62"/>
      <c r="CL126" s="62"/>
      <c r="CM126" s="62"/>
      <c r="CN126" s="62"/>
      <c r="CO126" s="62"/>
      <c r="CP126" s="62"/>
      <c r="CQ126" s="62"/>
      <c r="CR126" s="62"/>
      <c r="CS126" s="62"/>
      <c r="CT126" s="62"/>
      <c r="CU126" s="62"/>
      <c r="CV126" s="62"/>
      <c r="CW126" s="62"/>
      <c r="CX126" s="5"/>
      <c r="CY126" s="5"/>
      <c r="CZ126" s="5"/>
      <c r="DA126" s="5"/>
      <c r="DB126" s="5"/>
      <c r="DC126" s="5"/>
      <c r="DD126" s="5"/>
      <c r="DE126" s="5"/>
      <c r="DF126" s="5"/>
      <c r="DG126" s="5"/>
      <c r="DH126" s="5"/>
      <c r="DI126" s="5"/>
      <c r="DJ126" s="5"/>
      <c r="DK126" s="5"/>
      <c r="DL126" s="62"/>
      <c r="DM126" s="62"/>
      <c r="DN126" s="62"/>
      <c r="DO126" s="62"/>
      <c r="DP126" s="62"/>
      <c r="DQ126" s="62"/>
      <c r="DR126" s="62"/>
      <c r="DS126" s="62"/>
      <c r="DT126" s="62"/>
      <c r="DU126" s="62"/>
      <c r="DV126" s="62"/>
      <c r="DW126" s="62"/>
      <c r="DX126" s="62"/>
      <c r="DY126" s="62"/>
      <c r="DZ126" s="5"/>
      <c r="EA126" s="5"/>
      <c r="EB126" s="5"/>
      <c r="EC126" s="5"/>
      <c r="ED126" s="5"/>
      <c r="EE126" s="5"/>
      <c r="EF126" s="5"/>
      <c r="EG126" s="5"/>
      <c r="EH126" s="5"/>
      <c r="EI126" s="5"/>
      <c r="EJ126" s="5"/>
      <c r="EK126" s="5"/>
      <c r="EL126" s="5"/>
      <c r="EM126" s="5"/>
      <c r="EN126" s="62"/>
      <c r="EO126" s="62"/>
      <c r="EP126" s="62"/>
      <c r="EQ126" s="62"/>
      <c r="ER126" s="62"/>
      <c r="ES126" s="62"/>
      <c r="ET126" s="62"/>
      <c r="EU126" s="62"/>
      <c r="EV126" s="62"/>
      <c r="EW126" s="62"/>
      <c r="EX126" s="62"/>
      <c r="EY126" s="62"/>
      <c r="EZ126" s="62"/>
      <c r="FA126" s="62"/>
      <c r="FB126" s="5"/>
      <c r="FC126" s="5"/>
      <c r="FD126" s="5"/>
      <c r="FE126" s="5"/>
      <c r="FF126" s="5"/>
      <c r="FG126" s="5"/>
      <c r="FH126" s="5"/>
      <c r="FI126" s="5"/>
      <c r="FJ126" s="5"/>
      <c r="FK126" s="5"/>
      <c r="FL126" s="5"/>
      <c r="FM126" s="5"/>
      <c r="FN126" s="5"/>
      <c r="FO126" s="5"/>
      <c r="FP126" s="62"/>
      <c r="FQ126" s="62"/>
      <c r="FR126" s="62"/>
      <c r="FS126" s="62"/>
      <c r="FT126" s="62"/>
      <c r="FU126" s="62"/>
      <c r="FV126" s="62"/>
      <c r="FW126" s="62"/>
      <c r="FX126" s="62"/>
      <c r="FY126" s="62"/>
      <c r="FZ126" s="62"/>
      <c r="GA126" s="62"/>
      <c r="GB126" s="62"/>
      <c r="GC126" s="62"/>
      <c r="GD126" s="5"/>
      <c r="GE126" s="5"/>
      <c r="GF126" s="5"/>
      <c r="GG126" s="5"/>
      <c r="GH126" s="5"/>
      <c r="GI126" s="5"/>
      <c r="GJ126" s="5"/>
      <c r="GK126" s="5"/>
      <c r="GL126" s="5"/>
      <c r="GM126" s="5"/>
      <c r="GN126" s="5"/>
      <c r="GO126" s="5"/>
      <c r="GP126" s="5"/>
      <c r="GQ126" s="5"/>
      <c r="GR126" s="62"/>
      <c r="GS126" s="62"/>
      <c r="GT126" s="62"/>
      <c r="GU126" s="62"/>
      <c r="GV126" s="62"/>
      <c r="GW126" s="62"/>
      <c r="GX126" s="62"/>
      <c r="GY126" s="62"/>
      <c r="GZ126" s="62"/>
      <c r="HA126" s="62"/>
      <c r="HB126" s="62"/>
      <c r="HC126" s="62"/>
      <c r="HD126" s="62"/>
      <c r="HE126" s="62"/>
      <c r="HF126" s="5"/>
      <c r="HG126" s="5"/>
      <c r="HH126" s="5"/>
      <c r="HI126" s="5"/>
      <c r="HJ126" s="5"/>
      <c r="HK126" s="5"/>
      <c r="HL126" s="5"/>
      <c r="HM126" s="5"/>
      <c r="HN126" s="5"/>
      <c r="HO126" s="5"/>
      <c r="HP126" s="5"/>
      <c r="HQ126" s="5"/>
      <c r="HR126" s="5"/>
      <c r="HS126" s="5"/>
      <c r="HT126" s="62"/>
      <c r="HU126" s="62"/>
      <c r="HV126" s="62"/>
      <c r="HW126" s="62"/>
      <c r="HX126" s="62"/>
      <c r="HY126" s="62"/>
      <c r="HZ126" s="62"/>
      <c r="IA126" s="62"/>
      <c r="IB126" s="62"/>
      <c r="IC126" s="62"/>
      <c r="ID126" s="62"/>
      <c r="IE126" s="62"/>
      <c r="IF126" s="62"/>
      <c r="IG126" s="62"/>
      <c r="IH126" s="5"/>
      <c r="II126" s="5"/>
      <c r="IJ126" s="5"/>
      <c r="IK126" s="5"/>
      <c r="IL126" s="5"/>
      <c r="IM126" s="5"/>
      <c r="IN126" s="5"/>
      <c r="IO126" s="5"/>
      <c r="IP126" s="5"/>
      <c r="IQ126" s="5"/>
      <c r="IR126" s="5"/>
      <c r="IS126" s="5"/>
      <c r="IT126" s="5"/>
      <c r="IU126" s="5"/>
      <c r="IV126" s="62"/>
      <c r="IW126" s="62"/>
      <c r="IX126" s="62"/>
      <c r="IY126" s="62"/>
      <c r="IZ126" s="62"/>
      <c r="JA126" s="62"/>
      <c r="JB126" s="62"/>
      <c r="JC126" s="62"/>
      <c r="JD126" s="62"/>
      <c r="JE126" s="62"/>
      <c r="JF126" s="62"/>
      <c r="JG126" s="62"/>
      <c r="JH126" s="62"/>
      <c r="JI126" s="62"/>
      <c r="JJ126" s="5"/>
      <c r="JK126" s="5"/>
      <c r="JL126" s="5"/>
      <c r="JM126" s="5"/>
      <c r="JN126" s="5"/>
      <c r="JO126" s="5"/>
      <c r="JP126" s="5"/>
      <c r="JQ126" s="5"/>
      <c r="JR126" s="5"/>
      <c r="JS126" s="5"/>
      <c r="JT126" s="5"/>
      <c r="JU126" s="5"/>
      <c r="JV126" s="5"/>
      <c r="JW126" s="5"/>
      <c r="JX126" s="62"/>
      <c r="JY126" s="62"/>
      <c r="JZ126" s="62"/>
      <c r="KA126" s="62"/>
      <c r="KB126" s="62"/>
      <c r="KC126" s="62"/>
      <c r="KD126" s="62"/>
      <c r="KE126" s="62"/>
      <c r="KF126" s="62"/>
      <c r="KG126" s="62"/>
      <c r="KH126" s="62"/>
      <c r="KI126" s="62"/>
      <c r="KJ126" s="62"/>
      <c r="KK126" s="62"/>
    </row>
    <row r="127" spans="1:297" x14ac:dyDescent="0.35">
      <c r="A127" s="131">
        <v>123</v>
      </c>
      <c r="B127" s="170">
        <f>'BVEM Scorecard'!B126</f>
        <v>0</v>
      </c>
      <c r="C127" s="170">
        <f>'BVEM Scorecard'!C126</f>
        <v>0</v>
      </c>
      <c r="D127" s="152">
        <v>248</v>
      </c>
      <c r="E127" s="72" t="str">
        <f>'BVEM Scorecard'!F126</f>
        <v>Solar</v>
      </c>
      <c r="F127" s="96">
        <f t="shared" si="216"/>
        <v>0</v>
      </c>
      <c r="G127" s="96">
        <f t="shared" si="217"/>
        <v>0</v>
      </c>
      <c r="H127" s="96">
        <f t="shared" si="218"/>
        <v>0</v>
      </c>
      <c r="I127" s="96">
        <f t="shared" si="219"/>
        <v>0</v>
      </c>
      <c r="J127" s="62"/>
      <c r="K127" s="62"/>
      <c r="L127" s="62"/>
      <c r="M127" s="62"/>
      <c r="N127" s="62"/>
      <c r="O127" s="62"/>
      <c r="P127" s="62">
        <f t="shared" si="183"/>
        <v>0</v>
      </c>
      <c r="Q127" s="95">
        <f t="shared" ref="Q127" si="279">K$4*K127+L$4*L127+M$4*M127+N$4*N127+O$4*O127</f>
        <v>0</v>
      </c>
      <c r="R127" s="5"/>
      <c r="S127" s="5"/>
      <c r="T127" s="5"/>
      <c r="U127" s="5"/>
      <c r="V127" s="5"/>
      <c r="W127" s="5"/>
      <c r="X127" s="5"/>
      <c r="Y127" s="5"/>
      <c r="Z127" s="5"/>
      <c r="AA127" s="5"/>
      <c r="AB127" s="5"/>
      <c r="AC127" s="5"/>
      <c r="AD127" s="5"/>
      <c r="AE127" s="5"/>
      <c r="AF127" s="62"/>
      <c r="AG127" s="62"/>
      <c r="AH127" s="62"/>
      <c r="AI127" s="62"/>
      <c r="AJ127" s="62"/>
      <c r="AK127" s="62"/>
      <c r="AL127" s="62"/>
      <c r="AM127" s="62"/>
      <c r="AN127" s="62"/>
      <c r="AO127" s="62"/>
      <c r="AP127" s="62"/>
      <c r="AQ127" s="62"/>
      <c r="AR127" s="140"/>
      <c r="AS127" s="140"/>
      <c r="AT127" s="5"/>
      <c r="AU127" s="5"/>
      <c r="AV127" s="5"/>
      <c r="AW127" s="5"/>
      <c r="AX127" s="5"/>
      <c r="AY127" s="5"/>
      <c r="AZ127" s="5"/>
      <c r="BA127" s="5"/>
      <c r="BB127" s="5"/>
      <c r="BC127" s="5"/>
      <c r="BD127" s="5"/>
      <c r="BE127" s="5"/>
      <c r="BF127" s="5"/>
      <c r="BG127" s="5"/>
      <c r="BH127" s="62"/>
      <c r="BI127" s="62"/>
      <c r="BJ127" s="62"/>
      <c r="BK127" s="62"/>
      <c r="BL127" s="62"/>
      <c r="BM127" s="62"/>
      <c r="BN127" s="62"/>
      <c r="BO127" s="62"/>
      <c r="BP127" s="62"/>
      <c r="BQ127" s="62"/>
      <c r="BR127" s="62"/>
      <c r="BS127" s="62"/>
      <c r="BT127" s="62"/>
      <c r="BU127" s="62"/>
      <c r="BV127" s="5"/>
      <c r="BW127" s="5"/>
      <c r="BX127" s="5"/>
      <c r="BY127" s="5"/>
      <c r="BZ127" s="5"/>
      <c r="CA127" s="5"/>
      <c r="CB127" s="5"/>
      <c r="CC127" s="5"/>
      <c r="CD127" s="5"/>
      <c r="CE127" s="5"/>
      <c r="CF127" s="5"/>
      <c r="CG127" s="5"/>
      <c r="CH127" s="5"/>
      <c r="CI127" s="5"/>
      <c r="CJ127" s="62"/>
      <c r="CK127" s="62"/>
      <c r="CL127" s="62"/>
      <c r="CM127" s="62"/>
      <c r="CN127" s="62"/>
      <c r="CO127" s="62"/>
      <c r="CP127" s="62"/>
      <c r="CQ127" s="62"/>
      <c r="CR127" s="62"/>
      <c r="CS127" s="62"/>
      <c r="CT127" s="62"/>
      <c r="CU127" s="62"/>
      <c r="CV127" s="62"/>
      <c r="CW127" s="62"/>
      <c r="CX127" s="5"/>
      <c r="CY127" s="5"/>
      <c r="CZ127" s="5"/>
      <c r="DA127" s="5"/>
      <c r="DB127" s="5"/>
      <c r="DC127" s="5"/>
      <c r="DD127" s="5"/>
      <c r="DE127" s="5"/>
      <c r="DF127" s="5"/>
      <c r="DG127" s="5"/>
      <c r="DH127" s="5"/>
      <c r="DI127" s="5"/>
      <c r="DJ127" s="5"/>
      <c r="DK127" s="5"/>
      <c r="DL127" s="62"/>
      <c r="DM127" s="62"/>
      <c r="DN127" s="62"/>
      <c r="DO127" s="62"/>
      <c r="DP127" s="62"/>
      <c r="DQ127" s="62"/>
      <c r="DR127" s="62"/>
      <c r="DS127" s="62"/>
      <c r="DT127" s="62"/>
      <c r="DU127" s="62"/>
      <c r="DV127" s="62"/>
      <c r="DW127" s="62"/>
      <c r="DX127" s="62"/>
      <c r="DY127" s="62"/>
      <c r="DZ127" s="5"/>
      <c r="EA127" s="5"/>
      <c r="EB127" s="5"/>
      <c r="EC127" s="5"/>
      <c r="ED127" s="5"/>
      <c r="EE127" s="5"/>
      <c r="EF127" s="5"/>
      <c r="EG127" s="5"/>
      <c r="EH127" s="5"/>
      <c r="EI127" s="5"/>
      <c r="EJ127" s="5"/>
      <c r="EK127" s="5"/>
      <c r="EL127" s="5"/>
      <c r="EM127" s="5"/>
      <c r="EN127" s="62"/>
      <c r="EO127" s="62"/>
      <c r="EP127" s="62"/>
      <c r="EQ127" s="62"/>
      <c r="ER127" s="62"/>
      <c r="ES127" s="62"/>
      <c r="ET127" s="62"/>
      <c r="EU127" s="62"/>
      <c r="EV127" s="62"/>
      <c r="EW127" s="62"/>
      <c r="EX127" s="62"/>
      <c r="EY127" s="62"/>
      <c r="EZ127" s="140"/>
      <c r="FA127" s="140"/>
      <c r="FB127" s="5"/>
      <c r="FC127" s="5"/>
      <c r="FD127" s="5"/>
      <c r="FE127" s="5"/>
      <c r="FF127" s="5"/>
      <c r="FG127" s="5"/>
      <c r="FH127" s="5"/>
      <c r="FI127" s="5"/>
      <c r="FJ127" s="5"/>
      <c r="FK127" s="5"/>
      <c r="FL127" s="5"/>
      <c r="FM127" s="5"/>
      <c r="FN127" s="5"/>
      <c r="FO127" s="5"/>
      <c r="FP127" s="62"/>
      <c r="FQ127" s="62"/>
      <c r="FR127" s="62"/>
      <c r="FS127" s="62"/>
      <c r="FT127" s="62"/>
      <c r="FU127" s="62"/>
      <c r="FV127" s="62"/>
      <c r="FW127" s="62"/>
      <c r="FX127" s="62"/>
      <c r="FY127" s="62"/>
      <c r="FZ127" s="62"/>
      <c r="GA127" s="62"/>
      <c r="GB127" s="62"/>
      <c r="GC127" s="62"/>
      <c r="GD127" s="5"/>
      <c r="GE127" s="5"/>
      <c r="GF127" s="5"/>
      <c r="GG127" s="5"/>
      <c r="GH127" s="5"/>
      <c r="GI127" s="5"/>
      <c r="GJ127" s="5"/>
      <c r="GK127" s="5"/>
      <c r="GL127" s="5"/>
      <c r="GM127" s="5"/>
      <c r="GN127" s="5"/>
      <c r="GO127" s="5"/>
      <c r="GP127" s="5"/>
      <c r="GQ127" s="5"/>
      <c r="GR127" s="62"/>
      <c r="GS127" s="62"/>
      <c r="GT127" s="62"/>
      <c r="GU127" s="62"/>
      <c r="GV127" s="62"/>
      <c r="GW127" s="62"/>
      <c r="GX127" s="62"/>
      <c r="GY127" s="62"/>
      <c r="GZ127" s="62"/>
      <c r="HA127" s="62"/>
      <c r="HB127" s="62"/>
      <c r="HC127" s="62"/>
      <c r="HD127" s="62"/>
      <c r="HE127" s="62"/>
      <c r="HF127" s="5"/>
      <c r="HG127" s="5"/>
      <c r="HH127" s="5"/>
      <c r="HI127" s="5"/>
      <c r="HJ127" s="5"/>
      <c r="HK127" s="5"/>
      <c r="HL127" s="5"/>
      <c r="HM127" s="5"/>
      <c r="HN127" s="5"/>
      <c r="HO127" s="5"/>
      <c r="HP127" s="5"/>
      <c r="HQ127" s="5"/>
      <c r="HR127" s="5"/>
      <c r="HS127" s="5"/>
      <c r="HT127" s="62"/>
      <c r="HU127" s="62"/>
      <c r="HV127" s="62"/>
      <c r="HW127" s="62"/>
      <c r="HX127" s="62"/>
      <c r="HY127" s="62"/>
      <c r="HZ127" s="62"/>
      <c r="IA127" s="62"/>
      <c r="IB127" s="62"/>
      <c r="IC127" s="62"/>
      <c r="ID127" s="62"/>
      <c r="IE127" s="62"/>
      <c r="IF127" s="62"/>
      <c r="IG127" s="62"/>
      <c r="IH127" s="5"/>
      <c r="II127" s="5"/>
      <c r="IJ127" s="5"/>
      <c r="IK127" s="5"/>
      <c r="IL127" s="5"/>
      <c r="IM127" s="5"/>
      <c r="IN127" s="5"/>
      <c r="IO127" s="5"/>
      <c r="IP127" s="5"/>
      <c r="IQ127" s="5"/>
      <c r="IR127" s="5"/>
      <c r="IS127" s="5"/>
      <c r="IT127" s="5"/>
      <c r="IU127" s="5"/>
      <c r="IV127" s="62"/>
      <c r="IW127" s="62"/>
      <c r="IX127" s="62"/>
      <c r="IY127" s="62"/>
      <c r="IZ127" s="62"/>
      <c r="JA127" s="62"/>
      <c r="JB127" s="62"/>
      <c r="JC127" s="62"/>
      <c r="JD127" s="62"/>
      <c r="JE127" s="62"/>
      <c r="JF127" s="62"/>
      <c r="JG127" s="62"/>
      <c r="JH127" s="62"/>
      <c r="JI127" s="62"/>
      <c r="JJ127" s="5"/>
      <c r="JK127" s="5"/>
      <c r="JL127" s="5"/>
      <c r="JM127" s="5"/>
      <c r="JN127" s="5"/>
      <c r="JO127" s="5"/>
      <c r="JP127" s="5"/>
      <c r="JQ127" s="5"/>
      <c r="JR127" s="5"/>
      <c r="JS127" s="5"/>
      <c r="JT127" s="5"/>
      <c r="JU127" s="5"/>
      <c r="JV127" s="5"/>
      <c r="JW127" s="5"/>
      <c r="JX127" s="62"/>
      <c r="JY127" s="62"/>
      <c r="JZ127" s="62"/>
      <c r="KA127" s="62"/>
      <c r="KB127" s="62"/>
      <c r="KC127" s="62"/>
      <c r="KD127" s="62"/>
      <c r="KE127" s="62"/>
      <c r="KF127" s="62"/>
      <c r="KG127" s="62"/>
      <c r="KH127" s="62"/>
      <c r="KI127" s="62"/>
      <c r="KJ127" s="62"/>
      <c r="KK127" s="62"/>
    </row>
    <row r="128" spans="1:297" x14ac:dyDescent="0.35">
      <c r="A128" s="131">
        <v>124</v>
      </c>
      <c r="B128" s="170">
        <f>'BVEM Scorecard'!B127</f>
        <v>0</v>
      </c>
      <c r="C128" s="170">
        <f>'BVEM Scorecard'!C127</f>
        <v>0</v>
      </c>
      <c r="D128" s="152">
        <v>995</v>
      </c>
      <c r="E128" s="72" t="str">
        <f>'BVEM Scorecard'!F127</f>
        <v>Storage</v>
      </c>
      <c r="F128" s="96"/>
      <c r="G128" s="96"/>
      <c r="H128" s="96"/>
      <c r="I128" s="96"/>
      <c r="J128" s="62"/>
      <c r="K128" s="62"/>
      <c r="L128" s="62"/>
      <c r="M128" s="62"/>
      <c r="N128" s="62"/>
      <c r="O128" s="62"/>
      <c r="P128" s="62"/>
      <c r="Q128" s="95"/>
      <c r="R128" s="5"/>
      <c r="S128" s="5"/>
      <c r="T128" s="5"/>
      <c r="U128" s="5"/>
      <c r="V128" s="5"/>
      <c r="W128" s="5"/>
      <c r="X128" s="5"/>
      <c r="Y128" s="5"/>
      <c r="Z128" s="5"/>
      <c r="AA128" s="5"/>
      <c r="AB128" s="5"/>
      <c r="AC128" s="5"/>
      <c r="AD128" s="5"/>
      <c r="AE128" s="5"/>
      <c r="AF128" s="62"/>
      <c r="AG128" s="62"/>
      <c r="AH128" s="62"/>
      <c r="AI128" s="62"/>
      <c r="AJ128" s="62"/>
      <c r="AK128" s="62"/>
      <c r="AL128" s="62"/>
      <c r="AM128" s="62"/>
      <c r="AN128" s="62"/>
      <c r="AO128" s="62"/>
      <c r="AP128" s="62"/>
      <c r="AQ128" s="62"/>
      <c r="AR128" s="62"/>
      <c r="AS128" s="62"/>
      <c r="AT128" s="5"/>
      <c r="AU128" s="5"/>
      <c r="AV128" s="5"/>
      <c r="AW128" s="5"/>
      <c r="AX128" s="5"/>
      <c r="AY128" s="5"/>
      <c r="AZ128" s="5"/>
      <c r="BA128" s="5"/>
      <c r="BB128" s="5"/>
      <c r="BC128" s="5"/>
      <c r="BD128" s="5"/>
      <c r="BE128" s="5"/>
      <c r="BF128" s="5"/>
      <c r="BG128" s="5"/>
      <c r="BH128" s="62"/>
      <c r="BI128" s="62"/>
      <c r="BJ128" s="62"/>
      <c r="BK128" s="62"/>
      <c r="BL128" s="62"/>
      <c r="BM128" s="62"/>
      <c r="BN128" s="62"/>
      <c r="BO128" s="62"/>
      <c r="BP128" s="62"/>
      <c r="BQ128" s="62"/>
      <c r="BR128" s="62"/>
      <c r="BS128" s="62"/>
      <c r="BT128" s="62"/>
      <c r="BU128" s="62"/>
      <c r="BV128" s="5"/>
      <c r="BW128" s="5"/>
      <c r="BX128" s="5"/>
      <c r="BY128" s="5"/>
      <c r="BZ128" s="5"/>
      <c r="CA128" s="5"/>
      <c r="CB128" s="5"/>
      <c r="CC128" s="5"/>
      <c r="CD128" s="5"/>
      <c r="CE128" s="5"/>
      <c r="CF128" s="5"/>
      <c r="CG128" s="5"/>
      <c r="CH128" s="5"/>
      <c r="CI128" s="5"/>
      <c r="CJ128" s="62"/>
      <c r="CK128" s="62"/>
      <c r="CL128" s="62"/>
      <c r="CM128" s="62"/>
      <c r="CN128" s="62"/>
      <c r="CO128" s="62"/>
      <c r="CP128" s="62"/>
      <c r="CQ128" s="62"/>
      <c r="CR128" s="62"/>
      <c r="CS128" s="62"/>
      <c r="CT128" s="62"/>
      <c r="CU128" s="62"/>
      <c r="CV128" s="62"/>
      <c r="CW128" s="62"/>
      <c r="CX128" s="5"/>
      <c r="CY128" s="5"/>
      <c r="CZ128" s="5"/>
      <c r="DA128" s="5"/>
      <c r="DB128" s="5"/>
      <c r="DC128" s="5"/>
      <c r="DD128" s="5"/>
      <c r="DE128" s="5"/>
      <c r="DF128" s="5"/>
      <c r="DG128" s="5"/>
      <c r="DH128" s="5"/>
      <c r="DI128" s="5"/>
      <c r="DJ128" s="5"/>
      <c r="DK128" s="5"/>
      <c r="DL128" s="62"/>
      <c r="DM128" s="62"/>
      <c r="DN128" s="62"/>
      <c r="DO128" s="62"/>
      <c r="DP128" s="62"/>
      <c r="DQ128" s="62"/>
      <c r="DR128" s="62"/>
      <c r="DS128" s="62"/>
      <c r="DT128" s="62"/>
      <c r="DU128" s="62"/>
      <c r="DV128" s="62"/>
      <c r="DW128" s="62"/>
      <c r="DX128" s="62"/>
      <c r="DY128" s="62"/>
      <c r="DZ128" s="5"/>
      <c r="EA128" s="5"/>
      <c r="EB128" s="5"/>
      <c r="EC128" s="5"/>
      <c r="ED128" s="5"/>
      <c r="EE128" s="5"/>
      <c r="EF128" s="5"/>
      <c r="EG128" s="5"/>
      <c r="EH128" s="5"/>
      <c r="EI128" s="5"/>
      <c r="EJ128" s="5"/>
      <c r="EK128" s="5"/>
      <c r="EL128" s="5"/>
      <c r="EM128" s="5"/>
      <c r="EN128" s="62"/>
      <c r="EO128" s="62"/>
      <c r="EP128" s="62"/>
      <c r="EQ128" s="62"/>
      <c r="ER128" s="62"/>
      <c r="ES128" s="62"/>
      <c r="ET128" s="62"/>
      <c r="EU128" s="62"/>
      <c r="EV128" s="62"/>
      <c r="EW128" s="62"/>
      <c r="EX128" s="62"/>
      <c r="EY128" s="62"/>
      <c r="EZ128" s="62"/>
      <c r="FA128" s="62"/>
      <c r="FB128" s="5"/>
      <c r="FC128" s="5"/>
      <c r="FD128" s="5"/>
      <c r="FE128" s="5"/>
      <c r="FF128" s="5"/>
      <c r="FG128" s="5"/>
      <c r="FH128" s="5"/>
      <c r="FI128" s="5"/>
      <c r="FJ128" s="5"/>
      <c r="FK128" s="5"/>
      <c r="FL128" s="5"/>
      <c r="FM128" s="5"/>
      <c r="FN128" s="5"/>
      <c r="FO128" s="5"/>
      <c r="FP128" s="62"/>
      <c r="FQ128" s="62"/>
      <c r="FR128" s="62"/>
      <c r="FS128" s="62"/>
      <c r="FT128" s="62"/>
      <c r="FU128" s="62"/>
      <c r="FV128" s="62"/>
      <c r="FW128" s="62"/>
      <c r="FX128" s="62"/>
      <c r="FY128" s="62"/>
      <c r="FZ128" s="62"/>
      <c r="GA128" s="62"/>
      <c r="GB128" s="62"/>
      <c r="GC128" s="62"/>
      <c r="GD128" s="5"/>
      <c r="GE128" s="5"/>
      <c r="GF128" s="5"/>
      <c r="GG128" s="5"/>
      <c r="GH128" s="5"/>
      <c r="GI128" s="5"/>
      <c r="GJ128" s="5"/>
      <c r="GK128" s="5"/>
      <c r="GL128" s="5"/>
      <c r="GM128" s="5"/>
      <c r="GN128" s="5"/>
      <c r="GO128" s="5"/>
      <c r="GP128" s="5"/>
      <c r="GQ128" s="5"/>
      <c r="GR128" s="62"/>
      <c r="GS128" s="62"/>
      <c r="GT128" s="62"/>
      <c r="GU128" s="62"/>
      <c r="GV128" s="62"/>
      <c r="GW128" s="62"/>
      <c r="GX128" s="62"/>
      <c r="GY128" s="62"/>
      <c r="GZ128" s="62"/>
      <c r="HA128" s="62"/>
      <c r="HB128" s="62"/>
      <c r="HC128" s="62"/>
      <c r="HD128" s="62"/>
      <c r="HE128" s="62"/>
      <c r="HF128" s="5"/>
      <c r="HG128" s="5"/>
      <c r="HH128" s="5"/>
      <c r="HI128" s="5"/>
      <c r="HJ128" s="5"/>
      <c r="HK128" s="5"/>
      <c r="HL128" s="5"/>
      <c r="HM128" s="5"/>
      <c r="HN128" s="5"/>
      <c r="HO128" s="5"/>
      <c r="HP128" s="5"/>
      <c r="HQ128" s="5"/>
      <c r="HR128" s="5"/>
      <c r="HS128" s="5"/>
      <c r="HT128" s="62"/>
      <c r="HU128" s="62"/>
      <c r="HV128" s="62"/>
      <c r="HW128" s="62"/>
      <c r="HX128" s="62"/>
      <c r="HY128" s="62"/>
      <c r="HZ128" s="62"/>
      <c r="IA128" s="62"/>
      <c r="IB128" s="62"/>
      <c r="IC128" s="62"/>
      <c r="ID128" s="62"/>
      <c r="IE128" s="62"/>
      <c r="IF128" s="62"/>
      <c r="IG128" s="62"/>
      <c r="IH128" s="5"/>
      <c r="II128" s="5"/>
      <c r="IJ128" s="5"/>
      <c r="IK128" s="5"/>
      <c r="IL128" s="5"/>
      <c r="IM128" s="5"/>
      <c r="IN128" s="5"/>
      <c r="IO128" s="5"/>
      <c r="IP128" s="5"/>
      <c r="IQ128" s="5"/>
      <c r="IR128" s="5"/>
      <c r="IS128" s="5"/>
      <c r="IT128" s="5"/>
      <c r="IU128" s="5"/>
      <c r="IV128" s="62"/>
      <c r="IW128" s="62"/>
      <c r="IX128" s="62"/>
      <c r="IY128" s="62"/>
      <c r="IZ128" s="62"/>
      <c r="JA128" s="62"/>
      <c r="JB128" s="62"/>
      <c r="JC128" s="62"/>
      <c r="JD128" s="62"/>
      <c r="JE128" s="62"/>
      <c r="JF128" s="62"/>
      <c r="JG128" s="62"/>
      <c r="JH128" s="62"/>
      <c r="JI128" s="62"/>
      <c r="JJ128" s="5"/>
      <c r="JK128" s="5"/>
      <c r="JL128" s="5"/>
      <c r="JM128" s="5"/>
      <c r="JN128" s="5"/>
      <c r="JO128" s="5"/>
      <c r="JP128" s="5"/>
      <c r="JQ128" s="5"/>
      <c r="JR128" s="5"/>
      <c r="JS128" s="5"/>
      <c r="JT128" s="5"/>
      <c r="JU128" s="5"/>
      <c r="JV128" s="5"/>
      <c r="JW128" s="5"/>
      <c r="JX128" s="62"/>
      <c r="JY128" s="62"/>
      <c r="JZ128" s="62"/>
      <c r="KA128" s="62"/>
      <c r="KB128" s="62"/>
      <c r="KC128" s="62"/>
      <c r="KD128" s="62"/>
      <c r="KE128" s="62"/>
      <c r="KF128" s="62"/>
      <c r="KG128" s="62"/>
      <c r="KH128" s="62"/>
      <c r="KI128" s="62"/>
      <c r="KJ128" s="62"/>
      <c r="KK128" s="62"/>
    </row>
    <row r="129" spans="1:297" x14ac:dyDescent="0.35">
      <c r="A129" s="131">
        <v>125</v>
      </c>
      <c r="B129" s="170">
        <f>'BVEM Scorecard'!B128</f>
        <v>0</v>
      </c>
      <c r="C129" s="170">
        <f>'BVEM Scorecard'!C128</f>
        <v>0</v>
      </c>
      <c r="D129" s="152">
        <v>249</v>
      </c>
      <c r="E129" s="72" t="str">
        <f>'BVEM Scorecard'!F128</f>
        <v>Storage</v>
      </c>
      <c r="F129" s="96">
        <f t="shared" si="216"/>
        <v>0</v>
      </c>
      <c r="G129" s="96">
        <f t="shared" si="217"/>
        <v>0</v>
      </c>
      <c r="H129" s="96">
        <f t="shared" si="218"/>
        <v>0</v>
      </c>
      <c r="I129" s="96">
        <f t="shared" si="219"/>
        <v>0</v>
      </c>
      <c r="J129" s="62">
        <v>0</v>
      </c>
      <c r="K129" s="62"/>
      <c r="L129" s="62"/>
      <c r="M129" s="62"/>
      <c r="N129" s="62"/>
      <c r="O129" s="62"/>
      <c r="P129" s="62">
        <f t="shared" si="183"/>
        <v>0</v>
      </c>
      <c r="Q129" s="95">
        <f t="shared" ref="Q129" si="280">K$4*K129+L$4*L129+M$4*M129+N$4*N129+O$4*O129</f>
        <v>0</v>
      </c>
      <c r="R129" s="5"/>
      <c r="S129" s="5"/>
      <c r="T129" s="5"/>
      <c r="U129" s="5"/>
      <c r="V129" s="5"/>
      <c r="W129" s="5"/>
      <c r="X129" s="5"/>
      <c r="Y129" s="5"/>
      <c r="Z129" s="5"/>
      <c r="AA129" s="5"/>
      <c r="AB129" s="5"/>
      <c r="AC129" s="5"/>
      <c r="AD129" s="5"/>
      <c r="AE129" s="5"/>
      <c r="AF129" s="62"/>
      <c r="AG129" s="62"/>
      <c r="AH129" s="62"/>
      <c r="AI129" s="62"/>
      <c r="AJ129" s="62"/>
      <c r="AK129" s="62"/>
      <c r="AL129" s="62"/>
      <c r="AM129" s="62"/>
      <c r="AN129" s="62"/>
      <c r="AO129" s="62"/>
      <c r="AP129" s="62"/>
      <c r="AQ129" s="62"/>
      <c r="AR129" s="140"/>
      <c r="AS129" s="140"/>
      <c r="AT129" s="5"/>
      <c r="AU129" s="5"/>
      <c r="AV129" s="5"/>
      <c r="AW129" s="5"/>
      <c r="AX129" s="5"/>
      <c r="AY129" s="5"/>
      <c r="AZ129" s="5"/>
      <c r="BA129" s="5"/>
      <c r="BB129" s="5"/>
      <c r="BC129" s="5"/>
      <c r="BD129" s="5"/>
      <c r="BE129" s="5"/>
      <c r="BF129" s="5"/>
      <c r="BG129" s="5"/>
      <c r="BH129" s="62"/>
      <c r="BI129" s="62"/>
      <c r="BJ129" s="62"/>
      <c r="BK129" s="62"/>
      <c r="BL129" s="62"/>
      <c r="BM129" s="62"/>
      <c r="BN129" s="62"/>
      <c r="BO129" s="62"/>
      <c r="BP129" s="62"/>
      <c r="BQ129" s="62"/>
      <c r="BR129" s="62"/>
      <c r="BS129" s="62"/>
      <c r="BT129" s="62"/>
      <c r="BU129" s="62"/>
      <c r="BV129" s="5"/>
      <c r="BW129" s="5"/>
      <c r="BX129" s="5"/>
      <c r="BY129" s="5"/>
      <c r="BZ129" s="5"/>
      <c r="CA129" s="5"/>
      <c r="CB129" s="5"/>
      <c r="CC129" s="5"/>
      <c r="CD129" s="5"/>
      <c r="CE129" s="5"/>
      <c r="CF129" s="5"/>
      <c r="CG129" s="5"/>
      <c r="CH129" s="5"/>
      <c r="CI129" s="5"/>
      <c r="CJ129" s="62"/>
      <c r="CK129" s="62"/>
      <c r="CL129" s="62"/>
      <c r="CM129" s="62"/>
      <c r="CN129" s="62"/>
      <c r="CO129" s="62"/>
      <c r="CP129" s="62"/>
      <c r="CQ129" s="62"/>
      <c r="CR129" s="62"/>
      <c r="CS129" s="62"/>
      <c r="CT129" s="62"/>
      <c r="CU129" s="62"/>
      <c r="CV129" s="62"/>
      <c r="CW129" s="62"/>
      <c r="CX129" s="5"/>
      <c r="CY129" s="5"/>
      <c r="CZ129" s="5"/>
      <c r="DA129" s="5"/>
      <c r="DB129" s="5"/>
      <c r="DC129" s="5"/>
      <c r="DD129" s="5"/>
      <c r="DE129" s="5"/>
      <c r="DF129" s="5"/>
      <c r="DG129" s="5"/>
      <c r="DH129" s="5"/>
      <c r="DI129" s="5"/>
      <c r="DJ129" s="5"/>
      <c r="DK129" s="5"/>
      <c r="DL129" s="62"/>
      <c r="DM129" s="62"/>
      <c r="DN129" s="62"/>
      <c r="DO129" s="62"/>
      <c r="DP129" s="62"/>
      <c r="DQ129" s="62"/>
      <c r="DR129" s="62"/>
      <c r="DS129" s="62"/>
      <c r="DT129" s="62"/>
      <c r="DU129" s="62"/>
      <c r="DV129" s="62"/>
      <c r="DW129" s="62"/>
      <c r="DX129" s="62"/>
      <c r="DY129" s="62"/>
      <c r="DZ129" s="5"/>
      <c r="EA129" s="5"/>
      <c r="EB129" s="5"/>
      <c r="EC129" s="5"/>
      <c r="ED129" s="5"/>
      <c r="EE129" s="5"/>
      <c r="EF129" s="5"/>
      <c r="EG129" s="5"/>
      <c r="EH129" s="5"/>
      <c r="EI129" s="5"/>
      <c r="EJ129" s="5"/>
      <c r="EK129" s="5"/>
      <c r="EL129" s="5"/>
      <c r="EM129" s="5"/>
      <c r="EN129" s="62"/>
      <c r="EO129" s="62"/>
      <c r="EP129" s="62"/>
      <c r="EQ129" s="62"/>
      <c r="ER129" s="62"/>
      <c r="ES129" s="62"/>
      <c r="ET129" s="62"/>
      <c r="EU129" s="62"/>
      <c r="EV129" s="62"/>
      <c r="EW129" s="62"/>
      <c r="EX129" s="62"/>
      <c r="EY129" s="62"/>
      <c r="EZ129" s="140"/>
      <c r="FA129" s="140"/>
      <c r="FB129" s="5"/>
      <c r="FC129" s="5"/>
      <c r="FD129" s="5"/>
      <c r="FE129" s="5"/>
      <c r="FF129" s="5"/>
      <c r="FG129" s="5"/>
      <c r="FH129" s="5"/>
      <c r="FI129" s="5"/>
      <c r="FJ129" s="5"/>
      <c r="FK129" s="5"/>
      <c r="FL129" s="5"/>
      <c r="FM129" s="5"/>
      <c r="FN129" s="5"/>
      <c r="FO129" s="5"/>
      <c r="FP129" s="62"/>
      <c r="FQ129" s="62"/>
      <c r="FR129" s="62"/>
      <c r="FS129" s="62"/>
      <c r="FT129" s="62"/>
      <c r="FU129" s="62"/>
      <c r="FV129" s="62"/>
      <c r="FW129" s="62"/>
      <c r="FX129" s="62"/>
      <c r="FY129" s="62"/>
      <c r="FZ129" s="62"/>
      <c r="GA129" s="62"/>
      <c r="GB129" s="62"/>
      <c r="GC129" s="62"/>
      <c r="GD129" s="5"/>
      <c r="GE129" s="5"/>
      <c r="GF129" s="5"/>
      <c r="GG129" s="5"/>
      <c r="GH129" s="5"/>
      <c r="GI129" s="5"/>
      <c r="GJ129" s="5"/>
      <c r="GK129" s="5"/>
      <c r="GL129" s="5"/>
      <c r="GM129" s="5"/>
      <c r="GN129" s="5"/>
      <c r="GO129" s="5"/>
      <c r="GP129" s="5"/>
      <c r="GQ129" s="5"/>
      <c r="GR129" s="62"/>
      <c r="GS129" s="62"/>
      <c r="GT129" s="62"/>
      <c r="GU129" s="62"/>
      <c r="GV129" s="62"/>
      <c r="GW129" s="62"/>
      <c r="GX129" s="62"/>
      <c r="GY129" s="62"/>
      <c r="GZ129" s="62"/>
      <c r="HA129" s="62"/>
      <c r="HB129" s="62"/>
      <c r="HC129" s="62"/>
      <c r="HD129" s="62"/>
      <c r="HE129" s="62"/>
      <c r="HF129" s="5"/>
      <c r="HG129" s="5"/>
      <c r="HH129" s="5"/>
      <c r="HI129" s="5"/>
      <c r="HJ129" s="5"/>
      <c r="HK129" s="5"/>
      <c r="HL129" s="5"/>
      <c r="HM129" s="5"/>
      <c r="HN129" s="5"/>
      <c r="HO129" s="5"/>
      <c r="HP129" s="5"/>
      <c r="HQ129" s="5"/>
      <c r="HR129" s="5"/>
      <c r="HS129" s="5"/>
      <c r="HT129" s="62"/>
      <c r="HU129" s="62"/>
      <c r="HV129" s="62"/>
      <c r="HW129" s="62"/>
      <c r="HX129" s="62"/>
      <c r="HY129" s="62"/>
      <c r="HZ129" s="62"/>
      <c r="IA129" s="62"/>
      <c r="IB129" s="62"/>
      <c r="IC129" s="62"/>
      <c r="ID129" s="62"/>
      <c r="IE129" s="62"/>
      <c r="IF129" s="62"/>
      <c r="IG129" s="62"/>
      <c r="IH129" s="5"/>
      <c r="II129" s="5"/>
      <c r="IJ129" s="5"/>
      <c r="IK129" s="5"/>
      <c r="IL129" s="5"/>
      <c r="IM129" s="5"/>
      <c r="IN129" s="5"/>
      <c r="IO129" s="5"/>
      <c r="IP129" s="5"/>
      <c r="IQ129" s="5"/>
      <c r="IR129" s="5"/>
      <c r="IS129" s="5"/>
      <c r="IT129" s="5"/>
      <c r="IU129" s="5"/>
      <c r="IV129" s="62"/>
      <c r="IW129" s="62"/>
      <c r="IX129" s="62"/>
      <c r="IY129" s="62"/>
      <c r="IZ129" s="62"/>
      <c r="JA129" s="62"/>
      <c r="JB129" s="62"/>
      <c r="JC129" s="62"/>
      <c r="JD129" s="62"/>
      <c r="JE129" s="62"/>
      <c r="JF129" s="62"/>
      <c r="JG129" s="62"/>
      <c r="JH129" s="62"/>
      <c r="JI129" s="62"/>
      <c r="JJ129" s="5"/>
      <c r="JK129" s="5"/>
      <c r="JL129" s="5"/>
      <c r="JM129" s="5"/>
      <c r="JN129" s="5"/>
      <c r="JO129" s="5"/>
      <c r="JP129" s="5"/>
      <c r="JQ129" s="5"/>
      <c r="JR129" s="5"/>
      <c r="JS129" s="5"/>
      <c r="JT129" s="5"/>
      <c r="JU129" s="5"/>
      <c r="JV129" s="5"/>
      <c r="JW129" s="5"/>
      <c r="JX129" s="62"/>
      <c r="JY129" s="62"/>
      <c r="JZ129" s="62"/>
      <c r="KA129" s="62"/>
      <c r="KB129" s="62"/>
      <c r="KC129" s="62"/>
      <c r="KD129" s="62"/>
      <c r="KE129" s="62"/>
      <c r="KF129" s="62"/>
      <c r="KG129" s="62"/>
      <c r="KH129" s="62"/>
      <c r="KI129" s="62"/>
      <c r="KJ129" s="62"/>
      <c r="KK129" s="62"/>
    </row>
    <row r="130" spans="1:297" x14ac:dyDescent="0.35">
      <c r="A130" s="131">
        <v>126</v>
      </c>
      <c r="B130" s="170">
        <f>'BVEM Scorecard'!B129</f>
        <v>0</v>
      </c>
      <c r="C130" s="170">
        <f>'BVEM Scorecard'!C129</f>
        <v>0</v>
      </c>
      <c r="D130" s="152">
        <v>459</v>
      </c>
      <c r="E130" s="72" t="str">
        <f>'BVEM Scorecard'!F129</f>
        <v>Solar</v>
      </c>
      <c r="F130" s="96"/>
      <c r="G130" s="96"/>
      <c r="H130" s="96"/>
      <c r="I130" s="96"/>
      <c r="J130" s="62"/>
      <c r="K130" s="62"/>
      <c r="L130" s="62"/>
      <c r="M130" s="62"/>
      <c r="N130" s="62"/>
      <c r="O130" s="62"/>
      <c r="P130" s="62"/>
      <c r="Q130" s="95"/>
      <c r="R130" s="5"/>
      <c r="S130" s="5"/>
      <c r="T130" s="5"/>
      <c r="U130" s="5"/>
      <c r="V130" s="5"/>
      <c r="W130" s="5"/>
      <c r="X130" s="5"/>
      <c r="Y130" s="5"/>
      <c r="Z130" s="5"/>
      <c r="AA130" s="5"/>
      <c r="AB130" s="5"/>
      <c r="AC130" s="5"/>
      <c r="AD130" s="5"/>
      <c r="AE130" s="5"/>
      <c r="AF130" s="62"/>
      <c r="AG130" s="62"/>
      <c r="AH130" s="62"/>
      <c r="AI130" s="62"/>
      <c r="AJ130" s="62"/>
      <c r="AK130" s="62"/>
      <c r="AL130" s="62"/>
      <c r="AM130" s="62"/>
      <c r="AN130" s="62"/>
      <c r="AO130" s="62"/>
      <c r="AP130" s="62"/>
      <c r="AQ130" s="62"/>
      <c r="AR130" s="62"/>
      <c r="AS130" s="62"/>
      <c r="AT130" s="5"/>
      <c r="AU130" s="5"/>
      <c r="AV130" s="5"/>
      <c r="AW130" s="5"/>
      <c r="AX130" s="5"/>
      <c r="AY130" s="5"/>
      <c r="AZ130" s="5"/>
      <c r="BA130" s="5"/>
      <c r="BB130" s="5"/>
      <c r="BC130" s="5"/>
      <c r="BD130" s="5"/>
      <c r="BE130" s="5"/>
      <c r="BF130" s="5"/>
      <c r="BG130" s="5"/>
      <c r="BH130" s="62"/>
      <c r="BI130" s="62"/>
      <c r="BJ130" s="62"/>
      <c r="BK130" s="62"/>
      <c r="BL130" s="62"/>
      <c r="BM130" s="62"/>
      <c r="BN130" s="62"/>
      <c r="BO130" s="62"/>
      <c r="BP130" s="62"/>
      <c r="BQ130" s="62"/>
      <c r="BR130" s="62"/>
      <c r="BS130" s="62"/>
      <c r="BT130" s="62"/>
      <c r="BU130" s="62"/>
      <c r="BV130" s="5"/>
      <c r="BW130" s="5"/>
      <c r="BX130" s="5"/>
      <c r="BY130" s="5"/>
      <c r="BZ130" s="5"/>
      <c r="CA130" s="5"/>
      <c r="CB130" s="5"/>
      <c r="CC130" s="5"/>
      <c r="CD130" s="5"/>
      <c r="CE130" s="5"/>
      <c r="CF130" s="5"/>
      <c r="CG130" s="5"/>
      <c r="CH130" s="5"/>
      <c r="CI130" s="5"/>
      <c r="CJ130" s="62"/>
      <c r="CK130" s="62"/>
      <c r="CL130" s="62"/>
      <c r="CM130" s="62"/>
      <c r="CN130" s="62"/>
      <c r="CO130" s="62"/>
      <c r="CP130" s="62"/>
      <c r="CQ130" s="62"/>
      <c r="CR130" s="62"/>
      <c r="CS130" s="62"/>
      <c r="CT130" s="62"/>
      <c r="CU130" s="62"/>
      <c r="CV130" s="62"/>
      <c r="CW130" s="62"/>
      <c r="CX130" s="5"/>
      <c r="CY130" s="5"/>
      <c r="CZ130" s="5"/>
      <c r="DA130" s="5"/>
      <c r="DB130" s="5"/>
      <c r="DC130" s="5"/>
      <c r="DD130" s="5"/>
      <c r="DE130" s="5"/>
      <c r="DF130" s="5"/>
      <c r="DG130" s="5"/>
      <c r="DH130" s="5"/>
      <c r="DI130" s="5"/>
      <c r="DJ130" s="5"/>
      <c r="DK130" s="5"/>
      <c r="DL130" s="62"/>
      <c r="DM130" s="62"/>
      <c r="DN130" s="62"/>
      <c r="DO130" s="62"/>
      <c r="DP130" s="62"/>
      <c r="DQ130" s="62"/>
      <c r="DR130" s="62"/>
      <c r="DS130" s="62"/>
      <c r="DT130" s="62"/>
      <c r="DU130" s="62"/>
      <c r="DV130" s="62"/>
      <c r="DW130" s="62"/>
      <c r="DX130" s="62"/>
      <c r="DY130" s="62"/>
      <c r="DZ130" s="5"/>
      <c r="EA130" s="5"/>
      <c r="EB130" s="5"/>
      <c r="EC130" s="5"/>
      <c r="ED130" s="5"/>
      <c r="EE130" s="5"/>
      <c r="EF130" s="5"/>
      <c r="EG130" s="5"/>
      <c r="EH130" s="5"/>
      <c r="EI130" s="5"/>
      <c r="EJ130" s="5"/>
      <c r="EK130" s="5"/>
      <c r="EL130" s="5"/>
      <c r="EM130" s="5"/>
      <c r="EN130" s="62"/>
      <c r="EO130" s="62"/>
      <c r="EP130" s="62"/>
      <c r="EQ130" s="62"/>
      <c r="ER130" s="62"/>
      <c r="ES130" s="62"/>
      <c r="ET130" s="62"/>
      <c r="EU130" s="62"/>
      <c r="EV130" s="62"/>
      <c r="EW130" s="62"/>
      <c r="EX130" s="62"/>
      <c r="EY130" s="62"/>
      <c r="EZ130" s="62"/>
      <c r="FA130" s="62"/>
      <c r="FB130" s="5"/>
      <c r="FC130" s="5"/>
      <c r="FD130" s="5"/>
      <c r="FE130" s="5"/>
      <c r="FF130" s="5"/>
      <c r="FG130" s="5"/>
      <c r="FH130" s="5"/>
      <c r="FI130" s="5"/>
      <c r="FJ130" s="5"/>
      <c r="FK130" s="5"/>
      <c r="FL130" s="5"/>
      <c r="FM130" s="5"/>
      <c r="FN130" s="5"/>
      <c r="FO130" s="5"/>
      <c r="FP130" s="62"/>
      <c r="FQ130" s="62"/>
      <c r="FR130" s="62"/>
      <c r="FS130" s="62"/>
      <c r="FT130" s="62"/>
      <c r="FU130" s="62"/>
      <c r="FV130" s="62"/>
      <c r="FW130" s="62"/>
      <c r="FX130" s="62"/>
      <c r="FY130" s="62"/>
      <c r="FZ130" s="62"/>
      <c r="GA130" s="62"/>
      <c r="GB130" s="62"/>
      <c r="GC130" s="62"/>
      <c r="GD130" s="5"/>
      <c r="GE130" s="5"/>
      <c r="GF130" s="5"/>
      <c r="GG130" s="5"/>
      <c r="GH130" s="5"/>
      <c r="GI130" s="5"/>
      <c r="GJ130" s="5"/>
      <c r="GK130" s="5"/>
      <c r="GL130" s="5"/>
      <c r="GM130" s="5"/>
      <c r="GN130" s="5"/>
      <c r="GO130" s="5"/>
      <c r="GP130" s="5"/>
      <c r="GQ130" s="5"/>
      <c r="GR130" s="62"/>
      <c r="GS130" s="62"/>
      <c r="GT130" s="62"/>
      <c r="GU130" s="62"/>
      <c r="GV130" s="62"/>
      <c r="GW130" s="62"/>
      <c r="GX130" s="62"/>
      <c r="GY130" s="62"/>
      <c r="GZ130" s="62"/>
      <c r="HA130" s="62"/>
      <c r="HB130" s="62"/>
      <c r="HC130" s="62"/>
      <c r="HD130" s="62"/>
      <c r="HE130" s="62"/>
      <c r="HF130" s="5"/>
      <c r="HG130" s="5"/>
      <c r="HH130" s="5"/>
      <c r="HI130" s="5"/>
      <c r="HJ130" s="5"/>
      <c r="HK130" s="5"/>
      <c r="HL130" s="5"/>
      <c r="HM130" s="5"/>
      <c r="HN130" s="5"/>
      <c r="HO130" s="5"/>
      <c r="HP130" s="5"/>
      <c r="HQ130" s="5"/>
      <c r="HR130" s="5"/>
      <c r="HS130" s="5"/>
      <c r="HT130" s="62"/>
      <c r="HU130" s="62"/>
      <c r="HV130" s="62"/>
      <c r="HW130" s="62"/>
      <c r="HX130" s="62"/>
      <c r="HY130" s="62"/>
      <c r="HZ130" s="62"/>
      <c r="IA130" s="62"/>
      <c r="IB130" s="62"/>
      <c r="IC130" s="62"/>
      <c r="ID130" s="62"/>
      <c r="IE130" s="62"/>
      <c r="IF130" s="62"/>
      <c r="IG130" s="62"/>
      <c r="IH130" s="5"/>
      <c r="II130" s="5"/>
      <c r="IJ130" s="5"/>
      <c r="IK130" s="5"/>
      <c r="IL130" s="5"/>
      <c r="IM130" s="5"/>
      <c r="IN130" s="5"/>
      <c r="IO130" s="5"/>
      <c r="IP130" s="5"/>
      <c r="IQ130" s="5"/>
      <c r="IR130" s="5"/>
      <c r="IS130" s="5"/>
      <c r="IT130" s="5"/>
      <c r="IU130" s="5"/>
      <c r="IV130" s="62"/>
      <c r="IW130" s="62"/>
      <c r="IX130" s="62"/>
      <c r="IY130" s="62"/>
      <c r="IZ130" s="62"/>
      <c r="JA130" s="62"/>
      <c r="JB130" s="62"/>
      <c r="JC130" s="62"/>
      <c r="JD130" s="62"/>
      <c r="JE130" s="62"/>
      <c r="JF130" s="62"/>
      <c r="JG130" s="62"/>
      <c r="JH130" s="62"/>
      <c r="JI130" s="62"/>
      <c r="JJ130" s="5"/>
      <c r="JK130" s="5"/>
      <c r="JL130" s="5"/>
      <c r="JM130" s="5"/>
      <c r="JN130" s="5"/>
      <c r="JO130" s="5"/>
      <c r="JP130" s="5"/>
      <c r="JQ130" s="5"/>
      <c r="JR130" s="5"/>
      <c r="JS130" s="5"/>
      <c r="JT130" s="5"/>
      <c r="JU130" s="5"/>
      <c r="JV130" s="5"/>
      <c r="JW130" s="5"/>
      <c r="JX130" s="62"/>
      <c r="JY130" s="62"/>
      <c r="JZ130" s="62"/>
      <c r="KA130" s="62"/>
      <c r="KB130" s="62"/>
      <c r="KC130" s="62"/>
      <c r="KD130" s="62"/>
      <c r="KE130" s="62"/>
      <c r="KF130" s="62"/>
      <c r="KG130" s="62"/>
      <c r="KH130" s="62"/>
      <c r="KI130" s="62"/>
      <c r="KJ130" s="62"/>
      <c r="KK130" s="62"/>
    </row>
    <row r="131" spans="1:297" x14ac:dyDescent="0.35">
      <c r="A131" s="131">
        <v>127</v>
      </c>
      <c r="B131" s="170">
        <f>'BVEM Scorecard'!B130</f>
        <v>0</v>
      </c>
      <c r="C131" s="170">
        <f>'BVEM Scorecard'!C130</f>
        <v>0</v>
      </c>
      <c r="D131" s="152">
        <v>996</v>
      </c>
      <c r="E131" s="72" t="str">
        <f>'BVEM Scorecard'!F130</f>
        <v>Storage</v>
      </c>
      <c r="F131" s="96"/>
      <c r="G131" s="96"/>
      <c r="H131" s="96"/>
      <c r="I131" s="96"/>
      <c r="J131" s="62"/>
      <c r="K131" s="62"/>
      <c r="L131" s="62"/>
      <c r="M131" s="62"/>
      <c r="N131" s="62"/>
      <c r="O131" s="62"/>
      <c r="P131" s="62"/>
      <c r="Q131" s="95"/>
      <c r="R131" s="5"/>
      <c r="S131" s="5"/>
      <c r="T131" s="5"/>
      <c r="U131" s="5"/>
      <c r="V131" s="5"/>
      <c r="W131" s="5"/>
      <c r="X131" s="5"/>
      <c r="Y131" s="5"/>
      <c r="Z131" s="5"/>
      <c r="AA131" s="5"/>
      <c r="AB131" s="5"/>
      <c r="AC131" s="5"/>
      <c r="AD131" s="5"/>
      <c r="AE131" s="5"/>
      <c r="AF131" s="62"/>
      <c r="AG131" s="62"/>
      <c r="AH131" s="62"/>
      <c r="AI131" s="62"/>
      <c r="AJ131" s="62"/>
      <c r="AK131" s="62"/>
      <c r="AL131" s="62"/>
      <c r="AM131" s="62"/>
      <c r="AN131" s="62"/>
      <c r="AO131" s="62"/>
      <c r="AP131" s="62"/>
      <c r="AQ131" s="62"/>
      <c r="AR131" s="140"/>
      <c r="AS131" s="140"/>
      <c r="AT131" s="5"/>
      <c r="AU131" s="5"/>
      <c r="AV131" s="5"/>
      <c r="AW131" s="5"/>
      <c r="AX131" s="5"/>
      <c r="AY131" s="5"/>
      <c r="AZ131" s="5"/>
      <c r="BA131" s="5"/>
      <c r="BB131" s="5"/>
      <c r="BC131" s="5"/>
      <c r="BD131" s="5"/>
      <c r="BE131" s="5"/>
      <c r="BF131" s="5"/>
      <c r="BG131" s="5"/>
      <c r="BH131" s="62"/>
      <c r="BI131" s="62"/>
      <c r="BJ131" s="62"/>
      <c r="BK131" s="62"/>
      <c r="BL131" s="62"/>
      <c r="BM131" s="62"/>
      <c r="BN131" s="62"/>
      <c r="BO131" s="62"/>
      <c r="BP131" s="62"/>
      <c r="BQ131" s="62"/>
      <c r="BR131" s="62"/>
      <c r="BS131" s="62"/>
      <c r="BT131" s="62"/>
      <c r="BU131" s="62"/>
      <c r="BV131" s="5"/>
      <c r="BW131" s="5"/>
      <c r="BX131" s="5"/>
      <c r="BY131" s="5"/>
      <c r="BZ131" s="5"/>
      <c r="CA131" s="5"/>
      <c r="CB131" s="5"/>
      <c r="CC131" s="5"/>
      <c r="CD131" s="5"/>
      <c r="CE131" s="5"/>
      <c r="CF131" s="5"/>
      <c r="CG131" s="5"/>
      <c r="CH131" s="5"/>
      <c r="CI131" s="5"/>
      <c r="CJ131" s="62"/>
      <c r="CK131" s="62"/>
      <c r="CL131" s="62"/>
      <c r="CM131" s="62"/>
      <c r="CN131" s="62"/>
      <c r="CO131" s="62"/>
      <c r="CP131" s="62"/>
      <c r="CQ131" s="62"/>
      <c r="CR131" s="62"/>
      <c r="CS131" s="62"/>
      <c r="CT131" s="62"/>
      <c r="CU131" s="62"/>
      <c r="CV131" s="62"/>
      <c r="CW131" s="62"/>
      <c r="CX131" s="5"/>
      <c r="CY131" s="5"/>
      <c r="CZ131" s="5"/>
      <c r="DA131" s="5"/>
      <c r="DB131" s="5"/>
      <c r="DC131" s="5"/>
      <c r="DD131" s="5"/>
      <c r="DE131" s="5"/>
      <c r="DF131" s="5"/>
      <c r="DG131" s="5"/>
      <c r="DH131" s="5"/>
      <c r="DI131" s="5"/>
      <c r="DJ131" s="5"/>
      <c r="DK131" s="5"/>
      <c r="DL131" s="62"/>
      <c r="DM131" s="62"/>
      <c r="DN131" s="62"/>
      <c r="DO131" s="62"/>
      <c r="DP131" s="62"/>
      <c r="DQ131" s="62"/>
      <c r="DR131" s="62"/>
      <c r="DS131" s="62"/>
      <c r="DT131" s="62"/>
      <c r="DU131" s="62"/>
      <c r="DV131" s="62"/>
      <c r="DW131" s="62"/>
      <c r="DX131" s="62"/>
      <c r="DY131" s="62"/>
      <c r="DZ131" s="5"/>
      <c r="EA131" s="5"/>
      <c r="EB131" s="5"/>
      <c r="EC131" s="5"/>
      <c r="ED131" s="5"/>
      <c r="EE131" s="5"/>
      <c r="EF131" s="5"/>
      <c r="EG131" s="5"/>
      <c r="EH131" s="5"/>
      <c r="EI131" s="5"/>
      <c r="EJ131" s="5"/>
      <c r="EK131" s="5"/>
      <c r="EL131" s="5"/>
      <c r="EM131" s="5"/>
      <c r="EN131" s="62"/>
      <c r="EO131" s="62"/>
      <c r="EP131" s="62"/>
      <c r="EQ131" s="62"/>
      <c r="ER131" s="62"/>
      <c r="ES131" s="62"/>
      <c r="ET131" s="62"/>
      <c r="EU131" s="62"/>
      <c r="EV131" s="62"/>
      <c r="EW131" s="62"/>
      <c r="EX131" s="62"/>
      <c r="EY131" s="62"/>
      <c r="EZ131" s="140"/>
      <c r="FA131" s="140"/>
      <c r="FB131" s="5"/>
      <c r="FC131" s="5"/>
      <c r="FD131" s="5"/>
      <c r="FE131" s="5"/>
      <c r="FF131" s="5"/>
      <c r="FG131" s="5"/>
      <c r="FH131" s="5"/>
      <c r="FI131" s="5"/>
      <c r="FJ131" s="5"/>
      <c r="FK131" s="5"/>
      <c r="FL131" s="5"/>
      <c r="FM131" s="5"/>
      <c r="FN131" s="5"/>
      <c r="FO131" s="5"/>
      <c r="FP131" s="62"/>
      <c r="FQ131" s="62"/>
      <c r="FR131" s="62"/>
      <c r="FS131" s="62"/>
      <c r="FT131" s="62"/>
      <c r="FU131" s="62"/>
      <c r="FV131" s="62"/>
      <c r="FW131" s="62"/>
      <c r="FX131" s="62"/>
      <c r="FY131" s="62"/>
      <c r="FZ131" s="62"/>
      <c r="GA131" s="62"/>
      <c r="GB131" s="62"/>
      <c r="GC131" s="62"/>
      <c r="GD131" s="5"/>
      <c r="GE131" s="5"/>
      <c r="GF131" s="5"/>
      <c r="GG131" s="5"/>
      <c r="GH131" s="5"/>
      <c r="GI131" s="5"/>
      <c r="GJ131" s="5"/>
      <c r="GK131" s="5"/>
      <c r="GL131" s="5"/>
      <c r="GM131" s="5"/>
      <c r="GN131" s="5"/>
      <c r="GO131" s="5"/>
      <c r="GP131" s="5"/>
      <c r="GQ131" s="5"/>
      <c r="GR131" s="62"/>
      <c r="GS131" s="62"/>
      <c r="GT131" s="62"/>
      <c r="GU131" s="62"/>
      <c r="GV131" s="62"/>
      <c r="GW131" s="62"/>
      <c r="GX131" s="62"/>
      <c r="GY131" s="62"/>
      <c r="GZ131" s="62"/>
      <c r="HA131" s="62"/>
      <c r="HB131" s="62"/>
      <c r="HC131" s="62"/>
      <c r="HD131" s="62"/>
      <c r="HE131" s="62"/>
      <c r="HF131" s="5"/>
      <c r="HG131" s="5"/>
      <c r="HH131" s="5"/>
      <c r="HI131" s="5"/>
      <c r="HJ131" s="5"/>
      <c r="HK131" s="5"/>
      <c r="HL131" s="5"/>
      <c r="HM131" s="5"/>
      <c r="HN131" s="5"/>
      <c r="HO131" s="5"/>
      <c r="HP131" s="5"/>
      <c r="HQ131" s="5"/>
      <c r="HR131" s="5"/>
      <c r="HS131" s="5"/>
      <c r="HT131" s="62"/>
      <c r="HU131" s="62"/>
      <c r="HV131" s="62"/>
      <c r="HW131" s="62"/>
      <c r="HX131" s="62"/>
      <c r="HY131" s="62"/>
      <c r="HZ131" s="62"/>
      <c r="IA131" s="62"/>
      <c r="IB131" s="62"/>
      <c r="IC131" s="62"/>
      <c r="ID131" s="62"/>
      <c r="IE131" s="62"/>
      <c r="IF131" s="62"/>
      <c r="IG131" s="62"/>
      <c r="IH131" s="5"/>
      <c r="II131" s="5"/>
      <c r="IJ131" s="5"/>
      <c r="IK131" s="5"/>
      <c r="IL131" s="5"/>
      <c r="IM131" s="5"/>
      <c r="IN131" s="5"/>
      <c r="IO131" s="5"/>
      <c r="IP131" s="5"/>
      <c r="IQ131" s="5"/>
      <c r="IR131" s="5"/>
      <c r="IS131" s="5"/>
      <c r="IT131" s="5"/>
      <c r="IU131" s="5"/>
      <c r="IV131" s="62"/>
      <c r="IW131" s="62"/>
      <c r="IX131" s="62"/>
      <c r="IY131" s="62"/>
      <c r="IZ131" s="62"/>
      <c r="JA131" s="62"/>
      <c r="JB131" s="62"/>
      <c r="JC131" s="62"/>
      <c r="JD131" s="62"/>
      <c r="JE131" s="62"/>
      <c r="JF131" s="62"/>
      <c r="JG131" s="62"/>
      <c r="JH131" s="62"/>
      <c r="JI131" s="62"/>
      <c r="JJ131" s="5"/>
      <c r="JK131" s="5"/>
      <c r="JL131" s="5"/>
      <c r="JM131" s="5"/>
      <c r="JN131" s="5"/>
      <c r="JO131" s="5"/>
      <c r="JP131" s="5"/>
      <c r="JQ131" s="5"/>
      <c r="JR131" s="5"/>
      <c r="JS131" s="5"/>
      <c r="JT131" s="5"/>
      <c r="JU131" s="5"/>
      <c r="JV131" s="5"/>
      <c r="JW131" s="5"/>
      <c r="JX131" s="62"/>
      <c r="JY131" s="62"/>
      <c r="JZ131" s="62"/>
      <c r="KA131" s="62"/>
      <c r="KB131" s="62"/>
      <c r="KC131" s="62"/>
      <c r="KD131" s="62"/>
      <c r="KE131" s="62"/>
      <c r="KF131" s="62"/>
      <c r="KG131" s="62"/>
      <c r="KH131" s="62"/>
      <c r="KI131" s="62"/>
      <c r="KJ131" s="62"/>
      <c r="KK131" s="62"/>
    </row>
    <row r="132" spans="1:297" x14ac:dyDescent="0.35">
      <c r="A132" s="131">
        <v>128</v>
      </c>
      <c r="B132" s="170">
        <f>'BVEM Scorecard'!B131</f>
        <v>0</v>
      </c>
      <c r="C132" s="170">
        <f>'BVEM Scorecard'!C131</f>
        <v>0</v>
      </c>
      <c r="D132" s="152">
        <v>251</v>
      </c>
      <c r="E132" s="72" t="str">
        <f>'BVEM Scorecard'!F131</f>
        <v>Storage</v>
      </c>
      <c r="F132" s="96">
        <f t="shared" si="216"/>
        <v>0</v>
      </c>
      <c r="G132" s="96">
        <f t="shared" si="217"/>
        <v>0</v>
      </c>
      <c r="H132" s="96">
        <f t="shared" si="218"/>
        <v>0</v>
      </c>
      <c r="I132" s="96">
        <f t="shared" si="219"/>
        <v>0</v>
      </c>
      <c r="J132" s="62">
        <v>0</v>
      </c>
      <c r="K132" s="62"/>
      <c r="L132" s="62"/>
      <c r="M132" s="62"/>
      <c r="N132" s="62"/>
      <c r="O132" s="62"/>
      <c r="P132" s="62">
        <f t="shared" si="183"/>
        <v>0</v>
      </c>
      <c r="Q132" s="95">
        <f t="shared" ref="Q132" si="281">K$4*K132+L$4*L132+M$4*M132+N$4*N132+O$4*O132</f>
        <v>0</v>
      </c>
      <c r="R132" s="5"/>
      <c r="S132" s="5"/>
      <c r="T132" s="5"/>
      <c r="U132" s="5"/>
      <c r="V132" s="5"/>
      <c r="W132" s="5"/>
      <c r="X132" s="5"/>
      <c r="Y132" s="5"/>
      <c r="Z132" s="5"/>
      <c r="AA132" s="5"/>
      <c r="AB132" s="5"/>
      <c r="AC132" s="5"/>
      <c r="AD132" s="5"/>
      <c r="AE132" s="5"/>
      <c r="AF132" s="62"/>
      <c r="AG132" s="62"/>
      <c r="AH132" s="62"/>
      <c r="AI132" s="62"/>
      <c r="AJ132" s="62"/>
      <c r="AK132" s="62"/>
      <c r="AL132" s="62"/>
      <c r="AM132" s="62"/>
      <c r="AN132" s="62"/>
      <c r="AO132" s="62"/>
      <c r="AP132" s="62"/>
      <c r="AQ132" s="62"/>
      <c r="AR132" s="62"/>
      <c r="AS132" s="62"/>
      <c r="AT132" s="5"/>
      <c r="AU132" s="5"/>
      <c r="AV132" s="5"/>
      <c r="AW132" s="5"/>
      <c r="AX132" s="5"/>
      <c r="AY132" s="5"/>
      <c r="AZ132" s="5"/>
      <c r="BA132" s="5"/>
      <c r="BB132" s="5"/>
      <c r="BC132" s="5"/>
      <c r="BD132" s="5"/>
      <c r="BE132" s="5"/>
      <c r="BF132" s="5"/>
      <c r="BG132" s="5"/>
      <c r="BH132" s="62"/>
      <c r="BI132" s="62"/>
      <c r="BJ132" s="62"/>
      <c r="BK132" s="62"/>
      <c r="BL132" s="62"/>
      <c r="BM132" s="62"/>
      <c r="BN132" s="62"/>
      <c r="BO132" s="62"/>
      <c r="BP132" s="62"/>
      <c r="BQ132" s="62"/>
      <c r="BR132" s="62"/>
      <c r="BS132" s="62"/>
      <c r="BT132" s="62"/>
      <c r="BU132" s="62"/>
      <c r="BV132" s="5"/>
      <c r="BW132" s="5"/>
      <c r="BX132" s="5"/>
      <c r="BY132" s="5"/>
      <c r="BZ132" s="5"/>
      <c r="CA132" s="5"/>
      <c r="CB132" s="5"/>
      <c r="CC132" s="5"/>
      <c r="CD132" s="5"/>
      <c r="CE132" s="5"/>
      <c r="CF132" s="5"/>
      <c r="CG132" s="5"/>
      <c r="CH132" s="5"/>
      <c r="CI132" s="5"/>
      <c r="CJ132" s="62"/>
      <c r="CK132" s="62"/>
      <c r="CL132" s="62"/>
      <c r="CM132" s="62"/>
      <c r="CN132" s="62"/>
      <c r="CO132" s="62"/>
      <c r="CP132" s="62"/>
      <c r="CQ132" s="62"/>
      <c r="CR132" s="62"/>
      <c r="CS132" s="62"/>
      <c r="CT132" s="62"/>
      <c r="CU132" s="62"/>
      <c r="CV132" s="62"/>
      <c r="CW132" s="62"/>
      <c r="CX132" s="5"/>
      <c r="CY132" s="5"/>
      <c r="CZ132" s="5"/>
      <c r="DA132" s="5"/>
      <c r="DB132" s="5"/>
      <c r="DC132" s="5"/>
      <c r="DD132" s="5"/>
      <c r="DE132" s="5"/>
      <c r="DF132" s="5"/>
      <c r="DG132" s="5"/>
      <c r="DH132" s="5"/>
      <c r="DI132" s="5"/>
      <c r="DJ132" s="5"/>
      <c r="DK132" s="5"/>
      <c r="DL132" s="62"/>
      <c r="DM132" s="62"/>
      <c r="DN132" s="62"/>
      <c r="DO132" s="62"/>
      <c r="DP132" s="62"/>
      <c r="DQ132" s="62"/>
      <c r="DR132" s="62"/>
      <c r="DS132" s="62"/>
      <c r="DT132" s="62"/>
      <c r="DU132" s="62"/>
      <c r="DV132" s="62"/>
      <c r="DW132" s="62"/>
      <c r="DX132" s="62"/>
      <c r="DY132" s="62"/>
      <c r="DZ132" s="5"/>
      <c r="EA132" s="5"/>
      <c r="EB132" s="5"/>
      <c r="EC132" s="5"/>
      <c r="ED132" s="5"/>
      <c r="EE132" s="5"/>
      <c r="EF132" s="5"/>
      <c r="EG132" s="5"/>
      <c r="EH132" s="5"/>
      <c r="EI132" s="5"/>
      <c r="EJ132" s="5"/>
      <c r="EK132" s="5"/>
      <c r="EL132" s="5"/>
      <c r="EM132" s="5"/>
      <c r="EN132" s="62"/>
      <c r="EO132" s="62"/>
      <c r="EP132" s="62"/>
      <c r="EQ132" s="62"/>
      <c r="ER132" s="62"/>
      <c r="ES132" s="62"/>
      <c r="ET132" s="62"/>
      <c r="EU132" s="62"/>
      <c r="EV132" s="62"/>
      <c r="EW132" s="62"/>
      <c r="EX132" s="62"/>
      <c r="EY132" s="62"/>
      <c r="EZ132" s="62"/>
      <c r="FA132" s="62"/>
      <c r="FB132" s="5"/>
      <c r="FC132" s="5"/>
      <c r="FD132" s="5"/>
      <c r="FE132" s="5"/>
      <c r="FF132" s="5"/>
      <c r="FG132" s="5"/>
      <c r="FH132" s="5"/>
      <c r="FI132" s="5"/>
      <c r="FJ132" s="5"/>
      <c r="FK132" s="5"/>
      <c r="FL132" s="5"/>
      <c r="FM132" s="5"/>
      <c r="FN132" s="5"/>
      <c r="FO132" s="5"/>
      <c r="FP132" s="62"/>
      <c r="FQ132" s="62"/>
      <c r="FR132" s="62"/>
      <c r="FS132" s="62"/>
      <c r="FT132" s="62"/>
      <c r="FU132" s="62"/>
      <c r="FV132" s="62"/>
      <c r="FW132" s="62"/>
      <c r="FX132" s="62"/>
      <c r="FY132" s="62"/>
      <c r="FZ132" s="62"/>
      <c r="GA132" s="62"/>
      <c r="GB132" s="62"/>
      <c r="GC132" s="62"/>
      <c r="GD132" s="5"/>
      <c r="GE132" s="5"/>
      <c r="GF132" s="5"/>
      <c r="GG132" s="5"/>
      <c r="GH132" s="5"/>
      <c r="GI132" s="5"/>
      <c r="GJ132" s="5"/>
      <c r="GK132" s="5"/>
      <c r="GL132" s="5"/>
      <c r="GM132" s="5"/>
      <c r="GN132" s="5"/>
      <c r="GO132" s="5"/>
      <c r="GP132" s="5"/>
      <c r="GQ132" s="5"/>
      <c r="GR132" s="62"/>
      <c r="GS132" s="62"/>
      <c r="GT132" s="62"/>
      <c r="GU132" s="62"/>
      <c r="GV132" s="62"/>
      <c r="GW132" s="62"/>
      <c r="GX132" s="62"/>
      <c r="GY132" s="62"/>
      <c r="GZ132" s="62"/>
      <c r="HA132" s="62"/>
      <c r="HB132" s="62"/>
      <c r="HC132" s="62"/>
      <c r="HD132" s="62"/>
      <c r="HE132" s="62"/>
      <c r="HF132" s="5"/>
      <c r="HG132" s="5"/>
      <c r="HH132" s="5"/>
      <c r="HI132" s="5"/>
      <c r="HJ132" s="5"/>
      <c r="HK132" s="5"/>
      <c r="HL132" s="5"/>
      <c r="HM132" s="5"/>
      <c r="HN132" s="5"/>
      <c r="HO132" s="5"/>
      <c r="HP132" s="5"/>
      <c r="HQ132" s="5"/>
      <c r="HR132" s="5"/>
      <c r="HS132" s="5"/>
      <c r="HT132" s="62"/>
      <c r="HU132" s="62"/>
      <c r="HV132" s="62"/>
      <c r="HW132" s="62"/>
      <c r="HX132" s="62"/>
      <c r="HY132" s="62"/>
      <c r="HZ132" s="62"/>
      <c r="IA132" s="62"/>
      <c r="IB132" s="62"/>
      <c r="IC132" s="62"/>
      <c r="ID132" s="62"/>
      <c r="IE132" s="62"/>
      <c r="IF132" s="62"/>
      <c r="IG132" s="62"/>
      <c r="IH132" s="5"/>
      <c r="II132" s="5"/>
      <c r="IJ132" s="5"/>
      <c r="IK132" s="5"/>
      <c r="IL132" s="5"/>
      <c r="IM132" s="5"/>
      <c r="IN132" s="5"/>
      <c r="IO132" s="5"/>
      <c r="IP132" s="5"/>
      <c r="IQ132" s="5"/>
      <c r="IR132" s="5"/>
      <c r="IS132" s="5"/>
      <c r="IT132" s="5"/>
      <c r="IU132" s="5"/>
      <c r="IV132" s="62"/>
      <c r="IW132" s="62"/>
      <c r="IX132" s="62"/>
      <c r="IY132" s="62"/>
      <c r="IZ132" s="62"/>
      <c r="JA132" s="62"/>
      <c r="JB132" s="62"/>
      <c r="JC132" s="62"/>
      <c r="JD132" s="62"/>
      <c r="JE132" s="62"/>
      <c r="JF132" s="62"/>
      <c r="JG132" s="62"/>
      <c r="JH132" s="62"/>
      <c r="JI132" s="62"/>
      <c r="JJ132" s="5"/>
      <c r="JK132" s="5"/>
      <c r="JL132" s="5"/>
      <c r="JM132" s="5"/>
      <c r="JN132" s="5"/>
      <c r="JO132" s="5"/>
      <c r="JP132" s="5"/>
      <c r="JQ132" s="5"/>
      <c r="JR132" s="5"/>
      <c r="JS132" s="5"/>
      <c r="JT132" s="5"/>
      <c r="JU132" s="5"/>
      <c r="JV132" s="5"/>
      <c r="JW132" s="5"/>
      <c r="JX132" s="62"/>
      <c r="JY132" s="62"/>
      <c r="JZ132" s="62"/>
      <c r="KA132" s="62"/>
      <c r="KB132" s="62"/>
      <c r="KC132" s="62"/>
      <c r="KD132" s="62"/>
      <c r="KE132" s="62"/>
      <c r="KF132" s="62"/>
      <c r="KG132" s="62"/>
      <c r="KH132" s="62"/>
      <c r="KI132" s="62"/>
      <c r="KJ132" s="62"/>
      <c r="KK132" s="62"/>
    </row>
    <row r="133" spans="1:297" x14ac:dyDescent="0.35">
      <c r="A133" s="131">
        <v>129</v>
      </c>
      <c r="B133" s="170">
        <f>'BVEM Scorecard'!B132</f>
        <v>0</v>
      </c>
      <c r="C133" s="170">
        <f>'BVEM Scorecard'!C132</f>
        <v>0</v>
      </c>
      <c r="D133" s="152">
        <v>347</v>
      </c>
      <c r="E133" s="72" t="str">
        <f>'BVEM Scorecard'!F132</f>
        <v>Wind</v>
      </c>
      <c r="F133" s="96"/>
      <c r="G133" s="96"/>
      <c r="H133" s="96"/>
      <c r="I133" s="96"/>
      <c r="J133" s="62"/>
      <c r="K133" s="62"/>
      <c r="L133" s="62"/>
      <c r="M133" s="62"/>
      <c r="N133" s="62"/>
      <c r="O133" s="62"/>
      <c r="P133" s="62"/>
      <c r="Q133" s="95"/>
      <c r="R133" s="5"/>
      <c r="S133" s="5"/>
      <c r="T133" s="5"/>
      <c r="U133" s="5"/>
      <c r="V133" s="5"/>
      <c r="W133" s="5"/>
      <c r="X133" s="5"/>
      <c r="Y133" s="5"/>
      <c r="Z133" s="5"/>
      <c r="AA133" s="5"/>
      <c r="AB133" s="5"/>
      <c r="AC133" s="5"/>
      <c r="AD133" s="5"/>
      <c r="AE133" s="5"/>
      <c r="AF133" s="62"/>
      <c r="AG133" s="62"/>
      <c r="AH133" s="62"/>
      <c r="AI133" s="62"/>
      <c r="AJ133" s="62"/>
      <c r="AK133" s="62"/>
      <c r="AL133" s="62"/>
      <c r="AM133" s="62"/>
      <c r="AN133" s="62"/>
      <c r="AO133" s="62"/>
      <c r="AP133" s="62"/>
      <c r="AQ133" s="62"/>
      <c r="AR133" s="140"/>
      <c r="AS133" s="140"/>
      <c r="AT133" s="5"/>
      <c r="AU133" s="5"/>
      <c r="AV133" s="5"/>
      <c r="AW133" s="5"/>
      <c r="AX133" s="5"/>
      <c r="AY133" s="5"/>
      <c r="AZ133" s="5"/>
      <c r="BA133" s="5"/>
      <c r="BB133" s="5"/>
      <c r="BC133" s="5"/>
      <c r="BD133" s="5"/>
      <c r="BE133" s="5"/>
      <c r="BF133" s="5"/>
      <c r="BG133" s="5"/>
      <c r="BH133" s="62"/>
      <c r="BI133" s="62"/>
      <c r="BJ133" s="62"/>
      <c r="BK133" s="62"/>
      <c r="BL133" s="62"/>
      <c r="BM133" s="62"/>
      <c r="BN133" s="62"/>
      <c r="BO133" s="62"/>
      <c r="BP133" s="62"/>
      <c r="BQ133" s="62"/>
      <c r="BR133" s="62"/>
      <c r="BS133" s="62"/>
      <c r="BT133" s="62"/>
      <c r="BU133" s="62"/>
      <c r="BV133" s="5"/>
      <c r="BW133" s="5"/>
      <c r="BX133" s="5"/>
      <c r="BY133" s="5"/>
      <c r="BZ133" s="5"/>
      <c r="CA133" s="5"/>
      <c r="CB133" s="5"/>
      <c r="CC133" s="5"/>
      <c r="CD133" s="5"/>
      <c r="CE133" s="5"/>
      <c r="CF133" s="5"/>
      <c r="CG133" s="5"/>
      <c r="CH133" s="5"/>
      <c r="CI133" s="5"/>
      <c r="CJ133" s="62"/>
      <c r="CK133" s="62"/>
      <c r="CL133" s="62"/>
      <c r="CM133" s="62"/>
      <c r="CN133" s="62"/>
      <c r="CO133" s="62"/>
      <c r="CP133" s="62"/>
      <c r="CQ133" s="62"/>
      <c r="CR133" s="62"/>
      <c r="CS133" s="62"/>
      <c r="CT133" s="62"/>
      <c r="CU133" s="62"/>
      <c r="CV133" s="62"/>
      <c r="CW133" s="62"/>
      <c r="CX133" s="5"/>
      <c r="CY133" s="5"/>
      <c r="CZ133" s="5"/>
      <c r="DA133" s="5"/>
      <c r="DB133" s="5"/>
      <c r="DC133" s="5"/>
      <c r="DD133" s="5"/>
      <c r="DE133" s="5"/>
      <c r="DF133" s="5"/>
      <c r="DG133" s="5"/>
      <c r="DH133" s="5"/>
      <c r="DI133" s="5"/>
      <c r="DJ133" s="5"/>
      <c r="DK133" s="5"/>
      <c r="DL133" s="62"/>
      <c r="DM133" s="62"/>
      <c r="DN133" s="62"/>
      <c r="DO133" s="62"/>
      <c r="DP133" s="62"/>
      <c r="DQ133" s="62"/>
      <c r="DR133" s="62"/>
      <c r="DS133" s="62"/>
      <c r="DT133" s="62"/>
      <c r="DU133" s="62"/>
      <c r="DV133" s="62"/>
      <c r="DW133" s="62"/>
      <c r="DX133" s="62"/>
      <c r="DY133" s="62"/>
      <c r="DZ133" s="5"/>
      <c r="EA133" s="5"/>
      <c r="EB133" s="5"/>
      <c r="EC133" s="5"/>
      <c r="ED133" s="5"/>
      <c r="EE133" s="5"/>
      <c r="EF133" s="5"/>
      <c r="EG133" s="5"/>
      <c r="EH133" s="5"/>
      <c r="EI133" s="5"/>
      <c r="EJ133" s="5"/>
      <c r="EK133" s="5"/>
      <c r="EL133" s="5"/>
      <c r="EM133" s="5"/>
      <c r="EN133" s="62"/>
      <c r="EO133" s="62"/>
      <c r="EP133" s="62"/>
      <c r="EQ133" s="62"/>
      <c r="ER133" s="62"/>
      <c r="ES133" s="62"/>
      <c r="ET133" s="62"/>
      <c r="EU133" s="62"/>
      <c r="EV133" s="62"/>
      <c r="EW133" s="62"/>
      <c r="EX133" s="62"/>
      <c r="EY133" s="62"/>
      <c r="EZ133" s="140"/>
      <c r="FA133" s="140"/>
      <c r="FB133" s="5"/>
      <c r="FC133" s="5"/>
      <c r="FD133" s="5"/>
      <c r="FE133" s="5"/>
      <c r="FF133" s="5"/>
      <c r="FG133" s="5"/>
      <c r="FH133" s="5"/>
      <c r="FI133" s="5"/>
      <c r="FJ133" s="5"/>
      <c r="FK133" s="5"/>
      <c r="FL133" s="5"/>
      <c r="FM133" s="5"/>
      <c r="FN133" s="5"/>
      <c r="FO133" s="5"/>
      <c r="FP133" s="62"/>
      <c r="FQ133" s="62"/>
      <c r="FR133" s="62"/>
      <c r="FS133" s="62"/>
      <c r="FT133" s="62"/>
      <c r="FU133" s="62"/>
      <c r="FV133" s="62"/>
      <c r="FW133" s="62"/>
      <c r="FX133" s="62"/>
      <c r="FY133" s="62"/>
      <c r="FZ133" s="62"/>
      <c r="GA133" s="62"/>
      <c r="GB133" s="62"/>
      <c r="GC133" s="62"/>
      <c r="GD133" s="5"/>
      <c r="GE133" s="5"/>
      <c r="GF133" s="5"/>
      <c r="GG133" s="5"/>
      <c r="GH133" s="5"/>
      <c r="GI133" s="5"/>
      <c r="GJ133" s="5"/>
      <c r="GK133" s="5"/>
      <c r="GL133" s="5"/>
      <c r="GM133" s="5"/>
      <c r="GN133" s="5"/>
      <c r="GO133" s="5"/>
      <c r="GP133" s="5"/>
      <c r="GQ133" s="5"/>
      <c r="GR133" s="62"/>
      <c r="GS133" s="62"/>
      <c r="GT133" s="62"/>
      <c r="GU133" s="62"/>
      <c r="GV133" s="62"/>
      <c r="GW133" s="62"/>
      <c r="GX133" s="62"/>
      <c r="GY133" s="62"/>
      <c r="GZ133" s="62"/>
      <c r="HA133" s="62"/>
      <c r="HB133" s="62"/>
      <c r="HC133" s="62"/>
      <c r="HD133" s="62"/>
      <c r="HE133" s="62"/>
      <c r="HF133" s="5"/>
      <c r="HG133" s="5"/>
      <c r="HH133" s="5"/>
      <c r="HI133" s="5"/>
      <c r="HJ133" s="5"/>
      <c r="HK133" s="5"/>
      <c r="HL133" s="5"/>
      <c r="HM133" s="5"/>
      <c r="HN133" s="5"/>
      <c r="HO133" s="5"/>
      <c r="HP133" s="5"/>
      <c r="HQ133" s="5"/>
      <c r="HR133" s="5"/>
      <c r="HS133" s="5"/>
      <c r="HT133" s="62"/>
      <c r="HU133" s="62"/>
      <c r="HV133" s="62"/>
      <c r="HW133" s="62"/>
      <c r="HX133" s="62"/>
      <c r="HY133" s="62"/>
      <c r="HZ133" s="62"/>
      <c r="IA133" s="62"/>
      <c r="IB133" s="62"/>
      <c r="IC133" s="62"/>
      <c r="ID133" s="62"/>
      <c r="IE133" s="62"/>
      <c r="IF133" s="62"/>
      <c r="IG133" s="62"/>
      <c r="IH133" s="5"/>
      <c r="II133" s="5"/>
      <c r="IJ133" s="5"/>
      <c r="IK133" s="5"/>
      <c r="IL133" s="5"/>
      <c r="IM133" s="5"/>
      <c r="IN133" s="5"/>
      <c r="IO133" s="5"/>
      <c r="IP133" s="5"/>
      <c r="IQ133" s="5"/>
      <c r="IR133" s="5"/>
      <c r="IS133" s="5"/>
      <c r="IT133" s="5"/>
      <c r="IU133" s="5"/>
      <c r="IV133" s="62"/>
      <c r="IW133" s="62"/>
      <c r="IX133" s="62"/>
      <c r="IY133" s="62"/>
      <c r="IZ133" s="62"/>
      <c r="JA133" s="62"/>
      <c r="JB133" s="62"/>
      <c r="JC133" s="62"/>
      <c r="JD133" s="62"/>
      <c r="JE133" s="62"/>
      <c r="JF133" s="62"/>
      <c r="JG133" s="62"/>
      <c r="JH133" s="62"/>
      <c r="JI133" s="62"/>
      <c r="JJ133" s="5"/>
      <c r="JK133" s="5"/>
      <c r="JL133" s="5"/>
      <c r="JM133" s="5"/>
      <c r="JN133" s="5"/>
      <c r="JO133" s="5"/>
      <c r="JP133" s="5"/>
      <c r="JQ133" s="5"/>
      <c r="JR133" s="5"/>
      <c r="JS133" s="5"/>
      <c r="JT133" s="5"/>
      <c r="JU133" s="5"/>
      <c r="JV133" s="5"/>
      <c r="JW133" s="5"/>
      <c r="JX133" s="62"/>
      <c r="JY133" s="62"/>
      <c r="JZ133" s="62"/>
      <c r="KA133" s="62"/>
      <c r="KB133" s="62"/>
      <c r="KC133" s="62"/>
      <c r="KD133" s="62"/>
      <c r="KE133" s="62"/>
      <c r="KF133" s="62"/>
      <c r="KG133" s="62"/>
      <c r="KH133" s="62"/>
      <c r="KI133" s="62"/>
      <c r="KJ133" s="62"/>
      <c r="KK133" s="62"/>
    </row>
    <row r="134" spans="1:297" x14ac:dyDescent="0.35">
      <c r="A134" s="131">
        <v>130</v>
      </c>
      <c r="B134" s="170">
        <f>'BVEM Scorecard'!B133</f>
        <v>0</v>
      </c>
      <c r="C134" s="170">
        <f>'BVEM Scorecard'!C133</f>
        <v>0</v>
      </c>
      <c r="D134" s="152">
        <v>253</v>
      </c>
      <c r="E134" s="72" t="str">
        <f>'BVEM Scorecard'!F133</f>
        <v>Wind</v>
      </c>
      <c r="F134" s="96">
        <f t="shared" ref="F134:F197" si="282">Q134</f>
        <v>0</v>
      </c>
      <c r="G134" s="96">
        <f t="shared" ref="G134:G197" si="283">P134/5</f>
        <v>0</v>
      </c>
      <c r="H134" s="96">
        <f t="shared" ref="H134:H197" si="284">IFERROR(SUM(AE134,AS134,BG134,BU134,CI134,CW134,DK134,DY134,EM134,FA134,FO134,GC134,GQ134,HE134,HS134,IG134,IU134,JI134,JW134,KK134),0)</f>
        <v>0</v>
      </c>
      <c r="I134" s="96">
        <f t="shared" ref="I134:I197" si="285">IFERROR(SUM(AC134,AQ134,BE134,BS134,CG134,CU134,DI134,DW134,EK134,EY134,FM134,GA134,GO134,HC134,HQ134,IE134,IS134,JG134,JU134,KI134)/SUM(R134,AF134,AT134,BH134,BV134,CJ134,CX134,DL134,DZ134,EN134,FB134,FP134,GD134,GR134,HF134,HT134,IH134,IV134,JJ134,JX134)/5,0)</f>
        <v>0</v>
      </c>
      <c r="J134" s="62">
        <v>0</v>
      </c>
      <c r="K134" s="62"/>
      <c r="L134" s="62"/>
      <c r="M134" s="62"/>
      <c r="N134" s="62"/>
      <c r="O134" s="62"/>
      <c r="P134" s="62">
        <f t="shared" si="183"/>
        <v>0</v>
      </c>
      <c r="Q134" s="95">
        <f t="shared" ref="Q134:Q136" si="286">K$4*K134+L$4*L134+M$4*M134+N$4*N134+O$4*O134</f>
        <v>0</v>
      </c>
      <c r="R134" s="5"/>
      <c r="S134" s="5"/>
      <c r="T134" s="5"/>
      <c r="U134" s="5"/>
      <c r="V134" s="5"/>
      <c r="W134" s="5"/>
      <c r="X134" s="5"/>
      <c r="Y134" s="5"/>
      <c r="Z134" s="5"/>
      <c r="AA134" s="5"/>
      <c r="AB134" s="5"/>
      <c r="AC134" s="5"/>
      <c r="AD134" s="5"/>
      <c r="AE134" s="5"/>
      <c r="AF134" s="62"/>
      <c r="AG134" s="62"/>
      <c r="AH134" s="62"/>
      <c r="AI134" s="62"/>
      <c r="AJ134" s="62"/>
      <c r="AK134" s="62"/>
      <c r="AL134" s="62"/>
      <c r="AM134" s="62"/>
      <c r="AN134" s="62"/>
      <c r="AO134" s="62"/>
      <c r="AP134" s="62"/>
      <c r="AQ134" s="62"/>
      <c r="AR134" s="62"/>
      <c r="AS134" s="62"/>
      <c r="AT134" s="5"/>
      <c r="AU134" s="5"/>
      <c r="AV134" s="5"/>
      <c r="AW134" s="5"/>
      <c r="AX134" s="5"/>
      <c r="AY134" s="5"/>
      <c r="AZ134" s="5"/>
      <c r="BA134" s="5"/>
      <c r="BB134" s="5"/>
      <c r="BC134" s="5"/>
      <c r="BD134" s="5"/>
      <c r="BE134" s="5"/>
      <c r="BF134" s="5"/>
      <c r="BG134" s="5"/>
      <c r="BH134" s="62"/>
      <c r="BI134" s="62"/>
      <c r="BJ134" s="62"/>
      <c r="BK134" s="62"/>
      <c r="BL134" s="62"/>
      <c r="BM134" s="62"/>
      <c r="BN134" s="62"/>
      <c r="BO134" s="62"/>
      <c r="BP134" s="62"/>
      <c r="BQ134" s="62"/>
      <c r="BR134" s="62"/>
      <c r="BS134" s="62"/>
      <c r="BT134" s="62"/>
      <c r="BU134" s="62"/>
      <c r="BV134" s="5"/>
      <c r="BW134" s="5"/>
      <c r="BX134" s="5"/>
      <c r="BY134" s="5"/>
      <c r="BZ134" s="5"/>
      <c r="CA134" s="5"/>
      <c r="CB134" s="5"/>
      <c r="CC134" s="5"/>
      <c r="CD134" s="5"/>
      <c r="CE134" s="5"/>
      <c r="CF134" s="5"/>
      <c r="CG134" s="5"/>
      <c r="CH134" s="5"/>
      <c r="CI134" s="5"/>
      <c r="CJ134" s="62"/>
      <c r="CK134" s="62"/>
      <c r="CL134" s="62"/>
      <c r="CM134" s="62"/>
      <c r="CN134" s="62"/>
      <c r="CO134" s="62"/>
      <c r="CP134" s="62"/>
      <c r="CQ134" s="62"/>
      <c r="CR134" s="62"/>
      <c r="CS134" s="62"/>
      <c r="CT134" s="62"/>
      <c r="CU134" s="62"/>
      <c r="CV134" s="62"/>
      <c r="CW134" s="62"/>
      <c r="CX134" s="5"/>
      <c r="CY134" s="5"/>
      <c r="CZ134" s="5"/>
      <c r="DA134" s="5"/>
      <c r="DB134" s="5"/>
      <c r="DC134" s="5"/>
      <c r="DD134" s="5"/>
      <c r="DE134" s="5"/>
      <c r="DF134" s="5"/>
      <c r="DG134" s="5"/>
      <c r="DH134" s="5"/>
      <c r="DI134" s="5"/>
      <c r="DJ134" s="5"/>
      <c r="DK134" s="5"/>
      <c r="DL134" s="62"/>
      <c r="DM134" s="62"/>
      <c r="DN134" s="62"/>
      <c r="DO134" s="62"/>
      <c r="DP134" s="62"/>
      <c r="DQ134" s="62"/>
      <c r="DR134" s="62"/>
      <c r="DS134" s="62"/>
      <c r="DT134" s="62"/>
      <c r="DU134" s="62"/>
      <c r="DV134" s="62"/>
      <c r="DW134" s="62"/>
      <c r="DX134" s="62"/>
      <c r="DY134" s="62"/>
      <c r="DZ134" s="5"/>
      <c r="EA134" s="5"/>
      <c r="EB134" s="5"/>
      <c r="EC134" s="5"/>
      <c r="ED134" s="5"/>
      <c r="EE134" s="5"/>
      <c r="EF134" s="5"/>
      <c r="EG134" s="5"/>
      <c r="EH134" s="5"/>
      <c r="EI134" s="5"/>
      <c r="EJ134" s="5"/>
      <c r="EK134" s="5"/>
      <c r="EL134" s="5"/>
      <c r="EM134" s="5"/>
      <c r="EN134" s="62"/>
      <c r="EO134" s="62"/>
      <c r="EP134" s="62"/>
      <c r="EQ134" s="62"/>
      <c r="ER134" s="62"/>
      <c r="ES134" s="62"/>
      <c r="ET134" s="62"/>
      <c r="EU134" s="62"/>
      <c r="EV134" s="62"/>
      <c r="EW134" s="62"/>
      <c r="EX134" s="62"/>
      <c r="EY134" s="62"/>
      <c r="EZ134" s="62"/>
      <c r="FA134" s="62"/>
      <c r="FB134" s="5"/>
      <c r="FC134" s="5"/>
      <c r="FD134" s="5"/>
      <c r="FE134" s="5"/>
      <c r="FF134" s="5"/>
      <c r="FG134" s="5"/>
      <c r="FH134" s="5"/>
      <c r="FI134" s="5"/>
      <c r="FJ134" s="5"/>
      <c r="FK134" s="5"/>
      <c r="FL134" s="5"/>
      <c r="FM134" s="5"/>
      <c r="FN134" s="5"/>
      <c r="FO134" s="5"/>
      <c r="FP134" s="62"/>
      <c r="FQ134" s="62"/>
      <c r="FR134" s="62"/>
      <c r="FS134" s="62"/>
      <c r="FT134" s="62"/>
      <c r="FU134" s="62"/>
      <c r="FV134" s="62"/>
      <c r="FW134" s="62"/>
      <c r="FX134" s="62"/>
      <c r="FY134" s="62"/>
      <c r="FZ134" s="62"/>
      <c r="GA134" s="62"/>
      <c r="GB134" s="62"/>
      <c r="GC134" s="62"/>
      <c r="GD134" s="5"/>
      <c r="GE134" s="5"/>
      <c r="GF134" s="5"/>
      <c r="GG134" s="5"/>
      <c r="GH134" s="5"/>
      <c r="GI134" s="5"/>
      <c r="GJ134" s="5"/>
      <c r="GK134" s="5"/>
      <c r="GL134" s="5"/>
      <c r="GM134" s="5"/>
      <c r="GN134" s="5"/>
      <c r="GO134" s="5"/>
      <c r="GP134" s="5"/>
      <c r="GQ134" s="5"/>
      <c r="GR134" s="62"/>
      <c r="GS134" s="62"/>
      <c r="GT134" s="62"/>
      <c r="GU134" s="62"/>
      <c r="GV134" s="62"/>
      <c r="GW134" s="62"/>
      <c r="GX134" s="62"/>
      <c r="GY134" s="62"/>
      <c r="GZ134" s="62"/>
      <c r="HA134" s="62"/>
      <c r="HB134" s="62"/>
      <c r="HC134" s="62"/>
      <c r="HD134" s="62"/>
      <c r="HE134" s="62"/>
      <c r="HF134" s="5"/>
      <c r="HG134" s="5"/>
      <c r="HH134" s="5"/>
      <c r="HI134" s="5"/>
      <c r="HJ134" s="5"/>
      <c r="HK134" s="5"/>
      <c r="HL134" s="5"/>
      <c r="HM134" s="5"/>
      <c r="HN134" s="5"/>
      <c r="HO134" s="5"/>
      <c r="HP134" s="5"/>
      <c r="HQ134" s="5"/>
      <c r="HR134" s="5"/>
      <c r="HS134" s="5"/>
      <c r="HT134" s="62"/>
      <c r="HU134" s="62"/>
      <c r="HV134" s="62"/>
      <c r="HW134" s="62"/>
      <c r="HX134" s="62"/>
      <c r="HY134" s="62"/>
      <c r="HZ134" s="62"/>
      <c r="IA134" s="62"/>
      <c r="IB134" s="62"/>
      <c r="IC134" s="62"/>
      <c r="ID134" s="62"/>
      <c r="IE134" s="62"/>
      <c r="IF134" s="62"/>
      <c r="IG134" s="62"/>
      <c r="IH134" s="5"/>
      <c r="II134" s="5"/>
      <c r="IJ134" s="5"/>
      <c r="IK134" s="5"/>
      <c r="IL134" s="5"/>
      <c r="IM134" s="5"/>
      <c r="IN134" s="5"/>
      <c r="IO134" s="5"/>
      <c r="IP134" s="5"/>
      <c r="IQ134" s="5"/>
      <c r="IR134" s="5"/>
      <c r="IS134" s="5"/>
      <c r="IT134" s="5"/>
      <c r="IU134" s="5"/>
      <c r="IV134" s="62"/>
      <c r="IW134" s="62"/>
      <c r="IX134" s="62"/>
      <c r="IY134" s="62"/>
      <c r="IZ134" s="62"/>
      <c r="JA134" s="62"/>
      <c r="JB134" s="62"/>
      <c r="JC134" s="62"/>
      <c r="JD134" s="62"/>
      <c r="JE134" s="62"/>
      <c r="JF134" s="62"/>
      <c r="JG134" s="62"/>
      <c r="JH134" s="62"/>
      <c r="JI134" s="62"/>
      <c r="JJ134" s="5"/>
      <c r="JK134" s="5"/>
      <c r="JL134" s="5"/>
      <c r="JM134" s="5"/>
      <c r="JN134" s="5"/>
      <c r="JO134" s="5"/>
      <c r="JP134" s="5"/>
      <c r="JQ134" s="5"/>
      <c r="JR134" s="5"/>
      <c r="JS134" s="5"/>
      <c r="JT134" s="5"/>
      <c r="JU134" s="5"/>
      <c r="JV134" s="5"/>
      <c r="JW134" s="5"/>
      <c r="JX134" s="62"/>
      <c r="JY134" s="62"/>
      <c r="JZ134" s="62"/>
      <c r="KA134" s="62"/>
      <c r="KB134" s="62"/>
      <c r="KC134" s="62"/>
      <c r="KD134" s="62"/>
      <c r="KE134" s="62"/>
      <c r="KF134" s="62"/>
      <c r="KG134" s="62"/>
      <c r="KH134" s="62"/>
      <c r="KI134" s="62"/>
      <c r="KJ134" s="62"/>
      <c r="KK134" s="62"/>
    </row>
    <row r="135" spans="1:297" x14ac:dyDescent="0.35">
      <c r="A135" s="131">
        <v>131</v>
      </c>
      <c r="B135" s="170">
        <f>'BVEM Scorecard'!B134</f>
        <v>0</v>
      </c>
      <c r="C135" s="170">
        <f>'BVEM Scorecard'!C134</f>
        <v>0</v>
      </c>
      <c r="D135" s="152">
        <v>254</v>
      </c>
      <c r="E135" s="72" t="str">
        <f>'BVEM Scorecard'!F134</f>
        <v>Wind</v>
      </c>
      <c r="F135" s="96">
        <f t="shared" si="282"/>
        <v>0</v>
      </c>
      <c r="G135" s="96">
        <f t="shared" si="283"/>
        <v>0</v>
      </c>
      <c r="H135" s="96">
        <f t="shared" si="284"/>
        <v>0</v>
      </c>
      <c r="I135" s="96">
        <f t="shared" si="285"/>
        <v>0</v>
      </c>
      <c r="J135" s="62">
        <v>0</v>
      </c>
      <c r="K135" s="62"/>
      <c r="L135" s="62"/>
      <c r="M135" s="62"/>
      <c r="N135" s="62"/>
      <c r="O135" s="62"/>
      <c r="P135" s="62">
        <f t="shared" ref="P135:P198" si="287">SUM(K135:O135)</f>
        <v>0</v>
      </c>
      <c r="Q135" s="95">
        <f t="shared" si="286"/>
        <v>0</v>
      </c>
      <c r="R135" s="5"/>
      <c r="S135" s="5"/>
      <c r="T135" s="5"/>
      <c r="U135" s="5"/>
      <c r="V135" s="5"/>
      <c r="W135" s="5"/>
      <c r="X135" s="5"/>
      <c r="Y135" s="5"/>
      <c r="Z135" s="5"/>
      <c r="AA135" s="5"/>
      <c r="AB135" s="5"/>
      <c r="AC135" s="5"/>
      <c r="AD135" s="5"/>
      <c r="AE135" s="5"/>
      <c r="AF135" s="62"/>
      <c r="AG135" s="62"/>
      <c r="AH135" s="62"/>
      <c r="AI135" s="62"/>
      <c r="AJ135" s="62"/>
      <c r="AK135" s="62"/>
      <c r="AL135" s="62"/>
      <c r="AM135" s="62"/>
      <c r="AN135" s="62"/>
      <c r="AO135" s="62"/>
      <c r="AP135" s="62"/>
      <c r="AQ135" s="62"/>
      <c r="AR135" s="140"/>
      <c r="AS135" s="140"/>
      <c r="AT135" s="5"/>
      <c r="AU135" s="5"/>
      <c r="AV135" s="5"/>
      <c r="AW135" s="5"/>
      <c r="AX135" s="5"/>
      <c r="AY135" s="5"/>
      <c r="AZ135" s="5"/>
      <c r="BA135" s="5"/>
      <c r="BB135" s="5"/>
      <c r="BC135" s="5"/>
      <c r="BD135" s="5"/>
      <c r="BE135" s="5"/>
      <c r="BF135" s="5"/>
      <c r="BG135" s="5"/>
      <c r="BH135" s="62"/>
      <c r="BI135" s="62"/>
      <c r="BJ135" s="62"/>
      <c r="BK135" s="62"/>
      <c r="BL135" s="62"/>
      <c r="BM135" s="62"/>
      <c r="BN135" s="62"/>
      <c r="BO135" s="62"/>
      <c r="BP135" s="62"/>
      <c r="BQ135" s="62"/>
      <c r="BR135" s="62"/>
      <c r="BS135" s="62"/>
      <c r="BT135" s="62"/>
      <c r="BU135" s="62"/>
      <c r="BV135" s="5"/>
      <c r="BW135" s="5"/>
      <c r="BX135" s="5"/>
      <c r="BY135" s="5"/>
      <c r="BZ135" s="5"/>
      <c r="CA135" s="5"/>
      <c r="CB135" s="5"/>
      <c r="CC135" s="5"/>
      <c r="CD135" s="5"/>
      <c r="CE135" s="5"/>
      <c r="CF135" s="5"/>
      <c r="CG135" s="5"/>
      <c r="CH135" s="5"/>
      <c r="CI135" s="5"/>
      <c r="CJ135" s="62"/>
      <c r="CK135" s="62"/>
      <c r="CL135" s="62"/>
      <c r="CM135" s="62"/>
      <c r="CN135" s="62"/>
      <c r="CO135" s="62"/>
      <c r="CP135" s="62"/>
      <c r="CQ135" s="62"/>
      <c r="CR135" s="62"/>
      <c r="CS135" s="62"/>
      <c r="CT135" s="62"/>
      <c r="CU135" s="62"/>
      <c r="CV135" s="62"/>
      <c r="CW135" s="62"/>
      <c r="CX135" s="5"/>
      <c r="CY135" s="5"/>
      <c r="CZ135" s="5"/>
      <c r="DA135" s="5"/>
      <c r="DB135" s="5"/>
      <c r="DC135" s="5"/>
      <c r="DD135" s="5"/>
      <c r="DE135" s="5"/>
      <c r="DF135" s="5"/>
      <c r="DG135" s="5"/>
      <c r="DH135" s="5"/>
      <c r="DI135" s="5"/>
      <c r="DJ135" s="5"/>
      <c r="DK135" s="5"/>
      <c r="DL135" s="62"/>
      <c r="DM135" s="62"/>
      <c r="DN135" s="62"/>
      <c r="DO135" s="62"/>
      <c r="DP135" s="62"/>
      <c r="DQ135" s="62"/>
      <c r="DR135" s="62"/>
      <c r="DS135" s="62"/>
      <c r="DT135" s="62"/>
      <c r="DU135" s="62"/>
      <c r="DV135" s="62"/>
      <c r="DW135" s="62"/>
      <c r="DX135" s="62"/>
      <c r="DY135" s="62"/>
      <c r="DZ135" s="5"/>
      <c r="EA135" s="5"/>
      <c r="EB135" s="5"/>
      <c r="EC135" s="5"/>
      <c r="ED135" s="5"/>
      <c r="EE135" s="5"/>
      <c r="EF135" s="5"/>
      <c r="EG135" s="5"/>
      <c r="EH135" s="5"/>
      <c r="EI135" s="5"/>
      <c r="EJ135" s="5"/>
      <c r="EK135" s="5"/>
      <c r="EL135" s="5"/>
      <c r="EM135" s="5"/>
      <c r="EN135" s="62"/>
      <c r="EO135" s="62"/>
      <c r="EP135" s="62"/>
      <c r="EQ135" s="62"/>
      <c r="ER135" s="62"/>
      <c r="ES135" s="62"/>
      <c r="ET135" s="62"/>
      <c r="EU135" s="62"/>
      <c r="EV135" s="62"/>
      <c r="EW135" s="62"/>
      <c r="EX135" s="62"/>
      <c r="EY135" s="62"/>
      <c r="EZ135" s="140"/>
      <c r="FA135" s="140"/>
      <c r="FB135" s="5"/>
      <c r="FC135" s="5"/>
      <c r="FD135" s="5"/>
      <c r="FE135" s="5"/>
      <c r="FF135" s="5"/>
      <c r="FG135" s="5"/>
      <c r="FH135" s="5"/>
      <c r="FI135" s="5"/>
      <c r="FJ135" s="5"/>
      <c r="FK135" s="5"/>
      <c r="FL135" s="5"/>
      <c r="FM135" s="5"/>
      <c r="FN135" s="5"/>
      <c r="FO135" s="5"/>
      <c r="FP135" s="62"/>
      <c r="FQ135" s="62"/>
      <c r="FR135" s="62"/>
      <c r="FS135" s="62"/>
      <c r="FT135" s="62"/>
      <c r="FU135" s="62"/>
      <c r="FV135" s="62"/>
      <c r="FW135" s="62"/>
      <c r="FX135" s="62"/>
      <c r="FY135" s="62"/>
      <c r="FZ135" s="62"/>
      <c r="GA135" s="62"/>
      <c r="GB135" s="62"/>
      <c r="GC135" s="62"/>
      <c r="GD135" s="5"/>
      <c r="GE135" s="5"/>
      <c r="GF135" s="5"/>
      <c r="GG135" s="5"/>
      <c r="GH135" s="5"/>
      <c r="GI135" s="5"/>
      <c r="GJ135" s="5"/>
      <c r="GK135" s="5"/>
      <c r="GL135" s="5"/>
      <c r="GM135" s="5"/>
      <c r="GN135" s="5"/>
      <c r="GO135" s="5"/>
      <c r="GP135" s="5"/>
      <c r="GQ135" s="5"/>
      <c r="GR135" s="62"/>
      <c r="GS135" s="62"/>
      <c r="GT135" s="62"/>
      <c r="GU135" s="62"/>
      <c r="GV135" s="62"/>
      <c r="GW135" s="62"/>
      <c r="GX135" s="62"/>
      <c r="GY135" s="62"/>
      <c r="GZ135" s="62"/>
      <c r="HA135" s="62"/>
      <c r="HB135" s="62"/>
      <c r="HC135" s="62"/>
      <c r="HD135" s="62"/>
      <c r="HE135" s="62"/>
      <c r="HF135" s="5"/>
      <c r="HG135" s="5"/>
      <c r="HH135" s="5"/>
      <c r="HI135" s="5"/>
      <c r="HJ135" s="5"/>
      <c r="HK135" s="5"/>
      <c r="HL135" s="5"/>
      <c r="HM135" s="5"/>
      <c r="HN135" s="5"/>
      <c r="HO135" s="5"/>
      <c r="HP135" s="5"/>
      <c r="HQ135" s="5"/>
      <c r="HR135" s="5"/>
      <c r="HS135" s="5"/>
      <c r="HT135" s="62"/>
      <c r="HU135" s="62"/>
      <c r="HV135" s="62"/>
      <c r="HW135" s="62"/>
      <c r="HX135" s="62"/>
      <c r="HY135" s="62"/>
      <c r="HZ135" s="62"/>
      <c r="IA135" s="62"/>
      <c r="IB135" s="62"/>
      <c r="IC135" s="62"/>
      <c r="ID135" s="62"/>
      <c r="IE135" s="62"/>
      <c r="IF135" s="62"/>
      <c r="IG135" s="62"/>
      <c r="IH135" s="5"/>
      <c r="II135" s="5"/>
      <c r="IJ135" s="5"/>
      <c r="IK135" s="5"/>
      <c r="IL135" s="5"/>
      <c r="IM135" s="5"/>
      <c r="IN135" s="5"/>
      <c r="IO135" s="5"/>
      <c r="IP135" s="5"/>
      <c r="IQ135" s="5"/>
      <c r="IR135" s="5"/>
      <c r="IS135" s="5"/>
      <c r="IT135" s="5"/>
      <c r="IU135" s="5"/>
      <c r="IV135" s="62"/>
      <c r="IW135" s="62"/>
      <c r="IX135" s="62"/>
      <c r="IY135" s="62"/>
      <c r="IZ135" s="62"/>
      <c r="JA135" s="62"/>
      <c r="JB135" s="62"/>
      <c r="JC135" s="62"/>
      <c r="JD135" s="62"/>
      <c r="JE135" s="62"/>
      <c r="JF135" s="62"/>
      <c r="JG135" s="62"/>
      <c r="JH135" s="62"/>
      <c r="JI135" s="62"/>
      <c r="JJ135" s="5"/>
      <c r="JK135" s="5"/>
      <c r="JL135" s="5"/>
      <c r="JM135" s="5"/>
      <c r="JN135" s="5"/>
      <c r="JO135" s="5"/>
      <c r="JP135" s="5"/>
      <c r="JQ135" s="5"/>
      <c r="JR135" s="5"/>
      <c r="JS135" s="5"/>
      <c r="JT135" s="5"/>
      <c r="JU135" s="5"/>
      <c r="JV135" s="5"/>
      <c r="JW135" s="5"/>
      <c r="JX135" s="62"/>
      <c r="JY135" s="62"/>
      <c r="JZ135" s="62"/>
      <c r="KA135" s="62"/>
      <c r="KB135" s="62"/>
      <c r="KC135" s="62"/>
      <c r="KD135" s="62"/>
      <c r="KE135" s="62"/>
      <c r="KF135" s="62"/>
      <c r="KG135" s="62"/>
      <c r="KH135" s="62"/>
      <c r="KI135" s="62"/>
      <c r="KJ135" s="62"/>
      <c r="KK135" s="62"/>
    </row>
    <row r="136" spans="1:297" x14ac:dyDescent="0.35">
      <c r="A136" s="131">
        <v>132</v>
      </c>
      <c r="B136" s="170">
        <f>'BVEM Scorecard'!B135</f>
        <v>0</v>
      </c>
      <c r="C136" s="170">
        <f>'BVEM Scorecard'!C135</f>
        <v>0</v>
      </c>
      <c r="D136" s="152">
        <v>256</v>
      </c>
      <c r="E136" s="72" t="str">
        <f>'BVEM Scorecard'!F135</f>
        <v>Wind</v>
      </c>
      <c r="F136" s="96">
        <f t="shared" si="282"/>
        <v>0</v>
      </c>
      <c r="G136" s="96">
        <f t="shared" si="283"/>
        <v>0</v>
      </c>
      <c r="H136" s="96">
        <f t="shared" si="284"/>
        <v>0</v>
      </c>
      <c r="I136" s="96">
        <f t="shared" si="285"/>
        <v>0</v>
      </c>
      <c r="J136" s="62">
        <v>0</v>
      </c>
      <c r="K136" s="62"/>
      <c r="L136" s="62"/>
      <c r="M136" s="62"/>
      <c r="N136" s="62"/>
      <c r="O136" s="62"/>
      <c r="P136" s="62">
        <f t="shared" si="287"/>
        <v>0</v>
      </c>
      <c r="Q136" s="95">
        <f t="shared" si="286"/>
        <v>0</v>
      </c>
      <c r="R136" s="5"/>
      <c r="S136" s="5"/>
      <c r="T136" s="5"/>
      <c r="U136" s="5"/>
      <c r="V136" s="5"/>
      <c r="W136" s="5"/>
      <c r="X136" s="5"/>
      <c r="Y136" s="5"/>
      <c r="Z136" s="5"/>
      <c r="AA136" s="5"/>
      <c r="AB136" s="5"/>
      <c r="AC136" s="5"/>
      <c r="AD136" s="5"/>
      <c r="AE136" s="5"/>
      <c r="AF136" s="62"/>
      <c r="AG136" s="62"/>
      <c r="AH136" s="62"/>
      <c r="AI136" s="62"/>
      <c r="AJ136" s="62"/>
      <c r="AK136" s="62"/>
      <c r="AL136" s="62"/>
      <c r="AM136" s="62"/>
      <c r="AN136" s="62"/>
      <c r="AO136" s="62"/>
      <c r="AP136" s="62"/>
      <c r="AQ136" s="62"/>
      <c r="AR136" s="62"/>
      <c r="AS136" s="62"/>
      <c r="AT136" s="5"/>
      <c r="AU136" s="5"/>
      <c r="AV136" s="5"/>
      <c r="AW136" s="5"/>
      <c r="AX136" s="5"/>
      <c r="AY136" s="5"/>
      <c r="AZ136" s="5"/>
      <c r="BA136" s="5"/>
      <c r="BB136" s="5"/>
      <c r="BC136" s="5"/>
      <c r="BD136" s="5"/>
      <c r="BE136" s="5"/>
      <c r="BF136" s="5"/>
      <c r="BG136" s="5"/>
      <c r="BH136" s="62"/>
      <c r="BI136" s="62"/>
      <c r="BJ136" s="62"/>
      <c r="BK136" s="62"/>
      <c r="BL136" s="62"/>
      <c r="BM136" s="62"/>
      <c r="BN136" s="62"/>
      <c r="BO136" s="62"/>
      <c r="BP136" s="62"/>
      <c r="BQ136" s="62"/>
      <c r="BR136" s="62"/>
      <c r="BS136" s="62"/>
      <c r="BT136" s="62"/>
      <c r="BU136" s="62"/>
      <c r="BV136" s="5"/>
      <c r="BW136" s="5"/>
      <c r="BX136" s="5"/>
      <c r="BY136" s="5"/>
      <c r="BZ136" s="5"/>
      <c r="CA136" s="5"/>
      <c r="CB136" s="5"/>
      <c r="CC136" s="5"/>
      <c r="CD136" s="5"/>
      <c r="CE136" s="5"/>
      <c r="CF136" s="5"/>
      <c r="CG136" s="5"/>
      <c r="CH136" s="5"/>
      <c r="CI136" s="5"/>
      <c r="CJ136" s="62"/>
      <c r="CK136" s="62"/>
      <c r="CL136" s="62"/>
      <c r="CM136" s="62"/>
      <c r="CN136" s="62"/>
      <c r="CO136" s="62"/>
      <c r="CP136" s="62"/>
      <c r="CQ136" s="62"/>
      <c r="CR136" s="62"/>
      <c r="CS136" s="62"/>
      <c r="CT136" s="62"/>
      <c r="CU136" s="62"/>
      <c r="CV136" s="62"/>
      <c r="CW136" s="62"/>
      <c r="CX136" s="5"/>
      <c r="CY136" s="5"/>
      <c r="CZ136" s="5"/>
      <c r="DA136" s="5"/>
      <c r="DB136" s="5"/>
      <c r="DC136" s="5"/>
      <c r="DD136" s="5"/>
      <c r="DE136" s="5"/>
      <c r="DF136" s="5"/>
      <c r="DG136" s="5"/>
      <c r="DH136" s="5"/>
      <c r="DI136" s="5"/>
      <c r="DJ136" s="5"/>
      <c r="DK136" s="5"/>
      <c r="DL136" s="62"/>
      <c r="DM136" s="62"/>
      <c r="DN136" s="62"/>
      <c r="DO136" s="62"/>
      <c r="DP136" s="62"/>
      <c r="DQ136" s="62"/>
      <c r="DR136" s="62"/>
      <c r="DS136" s="62"/>
      <c r="DT136" s="62"/>
      <c r="DU136" s="62"/>
      <c r="DV136" s="62"/>
      <c r="DW136" s="62"/>
      <c r="DX136" s="62"/>
      <c r="DY136" s="62"/>
      <c r="DZ136" s="5"/>
      <c r="EA136" s="5"/>
      <c r="EB136" s="5"/>
      <c r="EC136" s="5"/>
      <c r="ED136" s="5"/>
      <c r="EE136" s="5"/>
      <c r="EF136" s="5"/>
      <c r="EG136" s="5"/>
      <c r="EH136" s="5"/>
      <c r="EI136" s="5"/>
      <c r="EJ136" s="5"/>
      <c r="EK136" s="5"/>
      <c r="EL136" s="5"/>
      <c r="EM136" s="5"/>
      <c r="EN136" s="62"/>
      <c r="EO136" s="62"/>
      <c r="EP136" s="62"/>
      <c r="EQ136" s="62"/>
      <c r="ER136" s="62"/>
      <c r="ES136" s="62"/>
      <c r="ET136" s="62"/>
      <c r="EU136" s="62"/>
      <c r="EV136" s="62"/>
      <c r="EW136" s="62"/>
      <c r="EX136" s="62"/>
      <c r="EY136" s="62"/>
      <c r="EZ136" s="62"/>
      <c r="FA136" s="62"/>
      <c r="FB136" s="5"/>
      <c r="FC136" s="5"/>
      <c r="FD136" s="5"/>
      <c r="FE136" s="5"/>
      <c r="FF136" s="5"/>
      <c r="FG136" s="5"/>
      <c r="FH136" s="5"/>
      <c r="FI136" s="5"/>
      <c r="FJ136" s="5"/>
      <c r="FK136" s="5"/>
      <c r="FL136" s="5"/>
      <c r="FM136" s="5"/>
      <c r="FN136" s="5"/>
      <c r="FO136" s="5"/>
      <c r="FP136" s="62"/>
      <c r="FQ136" s="62"/>
      <c r="FR136" s="62"/>
      <c r="FS136" s="62"/>
      <c r="FT136" s="62"/>
      <c r="FU136" s="62"/>
      <c r="FV136" s="62"/>
      <c r="FW136" s="62"/>
      <c r="FX136" s="62"/>
      <c r="FY136" s="62"/>
      <c r="FZ136" s="62"/>
      <c r="GA136" s="62"/>
      <c r="GB136" s="62"/>
      <c r="GC136" s="62"/>
      <c r="GD136" s="5"/>
      <c r="GE136" s="5"/>
      <c r="GF136" s="5"/>
      <c r="GG136" s="5"/>
      <c r="GH136" s="5"/>
      <c r="GI136" s="5"/>
      <c r="GJ136" s="5"/>
      <c r="GK136" s="5"/>
      <c r="GL136" s="5"/>
      <c r="GM136" s="5"/>
      <c r="GN136" s="5"/>
      <c r="GO136" s="5"/>
      <c r="GP136" s="5"/>
      <c r="GQ136" s="5"/>
      <c r="GR136" s="62"/>
      <c r="GS136" s="62"/>
      <c r="GT136" s="62"/>
      <c r="GU136" s="62"/>
      <c r="GV136" s="62"/>
      <c r="GW136" s="62"/>
      <c r="GX136" s="62"/>
      <c r="GY136" s="62"/>
      <c r="GZ136" s="62"/>
      <c r="HA136" s="62"/>
      <c r="HB136" s="62"/>
      <c r="HC136" s="62"/>
      <c r="HD136" s="62"/>
      <c r="HE136" s="62"/>
      <c r="HF136" s="5"/>
      <c r="HG136" s="5"/>
      <c r="HH136" s="5"/>
      <c r="HI136" s="5"/>
      <c r="HJ136" s="5"/>
      <c r="HK136" s="5"/>
      <c r="HL136" s="5"/>
      <c r="HM136" s="5"/>
      <c r="HN136" s="5"/>
      <c r="HO136" s="5"/>
      <c r="HP136" s="5"/>
      <c r="HQ136" s="5"/>
      <c r="HR136" s="5"/>
      <c r="HS136" s="5"/>
      <c r="HT136" s="62"/>
      <c r="HU136" s="62"/>
      <c r="HV136" s="62"/>
      <c r="HW136" s="62"/>
      <c r="HX136" s="62"/>
      <c r="HY136" s="62"/>
      <c r="HZ136" s="62"/>
      <c r="IA136" s="62"/>
      <c r="IB136" s="62"/>
      <c r="IC136" s="62"/>
      <c r="ID136" s="62"/>
      <c r="IE136" s="62"/>
      <c r="IF136" s="62"/>
      <c r="IG136" s="62"/>
      <c r="IH136" s="5"/>
      <c r="II136" s="5"/>
      <c r="IJ136" s="5"/>
      <c r="IK136" s="5"/>
      <c r="IL136" s="5"/>
      <c r="IM136" s="5"/>
      <c r="IN136" s="5"/>
      <c r="IO136" s="5"/>
      <c r="IP136" s="5"/>
      <c r="IQ136" s="5"/>
      <c r="IR136" s="5"/>
      <c r="IS136" s="5"/>
      <c r="IT136" s="5"/>
      <c r="IU136" s="5"/>
      <c r="IV136" s="62"/>
      <c r="IW136" s="62"/>
      <c r="IX136" s="62"/>
      <c r="IY136" s="62"/>
      <c r="IZ136" s="62"/>
      <c r="JA136" s="62"/>
      <c r="JB136" s="62"/>
      <c r="JC136" s="62"/>
      <c r="JD136" s="62"/>
      <c r="JE136" s="62"/>
      <c r="JF136" s="62"/>
      <c r="JG136" s="62"/>
      <c r="JH136" s="62"/>
      <c r="JI136" s="62"/>
      <c r="JJ136" s="5"/>
      <c r="JK136" s="5"/>
      <c r="JL136" s="5"/>
      <c r="JM136" s="5"/>
      <c r="JN136" s="5"/>
      <c r="JO136" s="5"/>
      <c r="JP136" s="5"/>
      <c r="JQ136" s="5"/>
      <c r="JR136" s="5"/>
      <c r="JS136" s="5"/>
      <c r="JT136" s="5"/>
      <c r="JU136" s="5"/>
      <c r="JV136" s="5"/>
      <c r="JW136" s="5"/>
      <c r="JX136" s="62"/>
      <c r="JY136" s="62"/>
      <c r="JZ136" s="62"/>
      <c r="KA136" s="62"/>
      <c r="KB136" s="62"/>
      <c r="KC136" s="62"/>
      <c r="KD136" s="62"/>
      <c r="KE136" s="62"/>
      <c r="KF136" s="62"/>
      <c r="KG136" s="62"/>
      <c r="KH136" s="62"/>
      <c r="KI136" s="62"/>
      <c r="KJ136" s="62"/>
      <c r="KK136" s="62"/>
    </row>
    <row r="137" spans="1:297" x14ac:dyDescent="0.35">
      <c r="A137" s="131">
        <v>133</v>
      </c>
      <c r="B137" s="170">
        <f>'BVEM Scorecard'!B136</f>
        <v>0</v>
      </c>
      <c r="C137" s="170">
        <f>'BVEM Scorecard'!C136</f>
        <v>0</v>
      </c>
      <c r="D137" s="152">
        <v>728</v>
      </c>
      <c r="E137" s="72" t="str">
        <f>'BVEM Scorecard'!F136</f>
        <v>Solar + Storage</v>
      </c>
      <c r="F137" s="96"/>
      <c r="G137" s="96"/>
      <c r="H137" s="96"/>
      <c r="I137" s="96"/>
      <c r="J137" s="62"/>
      <c r="K137" s="62"/>
      <c r="L137" s="62"/>
      <c r="M137" s="62"/>
      <c r="N137" s="62"/>
      <c r="O137" s="62"/>
      <c r="P137" s="62"/>
      <c r="Q137" s="95"/>
      <c r="R137" s="5"/>
      <c r="S137" s="5"/>
      <c r="T137" s="5"/>
      <c r="U137" s="5"/>
      <c r="V137" s="5"/>
      <c r="W137" s="5"/>
      <c r="X137" s="5"/>
      <c r="Y137" s="5"/>
      <c r="Z137" s="5"/>
      <c r="AA137" s="5"/>
      <c r="AB137" s="5"/>
      <c r="AC137" s="5"/>
      <c r="AD137" s="5"/>
      <c r="AE137" s="5"/>
      <c r="AF137" s="62"/>
      <c r="AG137" s="62"/>
      <c r="AH137" s="62"/>
      <c r="AI137" s="62"/>
      <c r="AJ137" s="62"/>
      <c r="AK137" s="62"/>
      <c r="AL137" s="62"/>
      <c r="AM137" s="62"/>
      <c r="AN137" s="62"/>
      <c r="AO137" s="62"/>
      <c r="AP137" s="62"/>
      <c r="AQ137" s="62"/>
      <c r="AR137" s="140"/>
      <c r="AS137" s="140"/>
      <c r="AT137" s="5"/>
      <c r="AU137" s="5"/>
      <c r="AV137" s="5"/>
      <c r="AW137" s="5"/>
      <c r="AX137" s="5"/>
      <c r="AY137" s="5"/>
      <c r="AZ137" s="5"/>
      <c r="BA137" s="5"/>
      <c r="BB137" s="5"/>
      <c r="BC137" s="5"/>
      <c r="BD137" s="5"/>
      <c r="BE137" s="5"/>
      <c r="BF137" s="5"/>
      <c r="BG137" s="5"/>
      <c r="BH137" s="62"/>
      <c r="BI137" s="62"/>
      <c r="BJ137" s="62"/>
      <c r="BK137" s="62"/>
      <c r="BL137" s="62"/>
      <c r="BM137" s="62"/>
      <c r="BN137" s="62"/>
      <c r="BO137" s="62"/>
      <c r="BP137" s="62"/>
      <c r="BQ137" s="62"/>
      <c r="BR137" s="62"/>
      <c r="BS137" s="62"/>
      <c r="BT137" s="62"/>
      <c r="BU137" s="62"/>
      <c r="BV137" s="5"/>
      <c r="BW137" s="5"/>
      <c r="BX137" s="5"/>
      <c r="BY137" s="5"/>
      <c r="BZ137" s="5"/>
      <c r="CA137" s="5"/>
      <c r="CB137" s="5"/>
      <c r="CC137" s="5"/>
      <c r="CD137" s="5"/>
      <c r="CE137" s="5"/>
      <c r="CF137" s="5"/>
      <c r="CG137" s="5"/>
      <c r="CH137" s="5"/>
      <c r="CI137" s="5"/>
      <c r="CJ137" s="62"/>
      <c r="CK137" s="62"/>
      <c r="CL137" s="62"/>
      <c r="CM137" s="62"/>
      <c r="CN137" s="62"/>
      <c r="CO137" s="62"/>
      <c r="CP137" s="62"/>
      <c r="CQ137" s="62"/>
      <c r="CR137" s="62"/>
      <c r="CS137" s="62"/>
      <c r="CT137" s="62"/>
      <c r="CU137" s="62"/>
      <c r="CV137" s="62"/>
      <c r="CW137" s="62"/>
      <c r="CX137" s="5"/>
      <c r="CY137" s="5"/>
      <c r="CZ137" s="5"/>
      <c r="DA137" s="5"/>
      <c r="DB137" s="5"/>
      <c r="DC137" s="5"/>
      <c r="DD137" s="5"/>
      <c r="DE137" s="5"/>
      <c r="DF137" s="5"/>
      <c r="DG137" s="5"/>
      <c r="DH137" s="5"/>
      <c r="DI137" s="5"/>
      <c r="DJ137" s="5"/>
      <c r="DK137" s="5"/>
      <c r="DL137" s="62"/>
      <c r="DM137" s="62"/>
      <c r="DN137" s="62"/>
      <c r="DO137" s="62"/>
      <c r="DP137" s="62"/>
      <c r="DQ137" s="62"/>
      <c r="DR137" s="62"/>
      <c r="DS137" s="62"/>
      <c r="DT137" s="62"/>
      <c r="DU137" s="62"/>
      <c r="DV137" s="62"/>
      <c r="DW137" s="62"/>
      <c r="DX137" s="62"/>
      <c r="DY137" s="62"/>
      <c r="DZ137" s="5"/>
      <c r="EA137" s="5"/>
      <c r="EB137" s="5"/>
      <c r="EC137" s="5"/>
      <c r="ED137" s="5"/>
      <c r="EE137" s="5"/>
      <c r="EF137" s="5"/>
      <c r="EG137" s="5"/>
      <c r="EH137" s="5"/>
      <c r="EI137" s="5"/>
      <c r="EJ137" s="5"/>
      <c r="EK137" s="5"/>
      <c r="EL137" s="5"/>
      <c r="EM137" s="5"/>
      <c r="EN137" s="62"/>
      <c r="EO137" s="62"/>
      <c r="EP137" s="62"/>
      <c r="EQ137" s="62"/>
      <c r="ER137" s="62"/>
      <c r="ES137" s="62"/>
      <c r="ET137" s="62"/>
      <c r="EU137" s="62"/>
      <c r="EV137" s="62"/>
      <c r="EW137" s="62"/>
      <c r="EX137" s="62"/>
      <c r="EY137" s="62"/>
      <c r="EZ137" s="140"/>
      <c r="FA137" s="140"/>
      <c r="FB137" s="5"/>
      <c r="FC137" s="5"/>
      <c r="FD137" s="5"/>
      <c r="FE137" s="5"/>
      <c r="FF137" s="5"/>
      <c r="FG137" s="5"/>
      <c r="FH137" s="5"/>
      <c r="FI137" s="5"/>
      <c r="FJ137" s="5"/>
      <c r="FK137" s="5"/>
      <c r="FL137" s="5"/>
      <c r="FM137" s="5"/>
      <c r="FN137" s="5"/>
      <c r="FO137" s="5"/>
      <c r="FP137" s="62"/>
      <c r="FQ137" s="62"/>
      <c r="FR137" s="62"/>
      <c r="FS137" s="62"/>
      <c r="FT137" s="62"/>
      <c r="FU137" s="62"/>
      <c r="FV137" s="62"/>
      <c r="FW137" s="62"/>
      <c r="FX137" s="62"/>
      <c r="FY137" s="62"/>
      <c r="FZ137" s="62"/>
      <c r="GA137" s="62"/>
      <c r="GB137" s="62"/>
      <c r="GC137" s="62"/>
      <c r="GD137" s="5"/>
      <c r="GE137" s="5"/>
      <c r="GF137" s="5"/>
      <c r="GG137" s="5"/>
      <c r="GH137" s="5"/>
      <c r="GI137" s="5"/>
      <c r="GJ137" s="5"/>
      <c r="GK137" s="5"/>
      <c r="GL137" s="5"/>
      <c r="GM137" s="5"/>
      <c r="GN137" s="5"/>
      <c r="GO137" s="5"/>
      <c r="GP137" s="5"/>
      <c r="GQ137" s="5"/>
      <c r="GR137" s="62"/>
      <c r="GS137" s="62"/>
      <c r="GT137" s="62"/>
      <c r="GU137" s="62"/>
      <c r="GV137" s="62"/>
      <c r="GW137" s="62"/>
      <c r="GX137" s="62"/>
      <c r="GY137" s="62"/>
      <c r="GZ137" s="62"/>
      <c r="HA137" s="62"/>
      <c r="HB137" s="62"/>
      <c r="HC137" s="62"/>
      <c r="HD137" s="62"/>
      <c r="HE137" s="62"/>
      <c r="HF137" s="5"/>
      <c r="HG137" s="5"/>
      <c r="HH137" s="5"/>
      <c r="HI137" s="5"/>
      <c r="HJ137" s="5"/>
      <c r="HK137" s="5"/>
      <c r="HL137" s="5"/>
      <c r="HM137" s="5"/>
      <c r="HN137" s="5"/>
      <c r="HO137" s="5"/>
      <c r="HP137" s="5"/>
      <c r="HQ137" s="5"/>
      <c r="HR137" s="5"/>
      <c r="HS137" s="5"/>
      <c r="HT137" s="62"/>
      <c r="HU137" s="62"/>
      <c r="HV137" s="62"/>
      <c r="HW137" s="62"/>
      <c r="HX137" s="62"/>
      <c r="HY137" s="62"/>
      <c r="HZ137" s="62"/>
      <c r="IA137" s="62"/>
      <c r="IB137" s="62"/>
      <c r="IC137" s="62"/>
      <c r="ID137" s="62"/>
      <c r="IE137" s="62"/>
      <c r="IF137" s="62"/>
      <c r="IG137" s="62"/>
      <c r="IH137" s="5"/>
      <c r="II137" s="5"/>
      <c r="IJ137" s="5"/>
      <c r="IK137" s="5"/>
      <c r="IL137" s="5"/>
      <c r="IM137" s="5"/>
      <c r="IN137" s="5"/>
      <c r="IO137" s="5"/>
      <c r="IP137" s="5"/>
      <c r="IQ137" s="5"/>
      <c r="IR137" s="5"/>
      <c r="IS137" s="5"/>
      <c r="IT137" s="5"/>
      <c r="IU137" s="5"/>
      <c r="IV137" s="62"/>
      <c r="IW137" s="62"/>
      <c r="IX137" s="62"/>
      <c r="IY137" s="62"/>
      <c r="IZ137" s="62"/>
      <c r="JA137" s="62"/>
      <c r="JB137" s="62"/>
      <c r="JC137" s="62"/>
      <c r="JD137" s="62"/>
      <c r="JE137" s="62"/>
      <c r="JF137" s="62"/>
      <c r="JG137" s="62"/>
      <c r="JH137" s="62"/>
      <c r="JI137" s="62"/>
      <c r="JJ137" s="5"/>
      <c r="JK137" s="5"/>
      <c r="JL137" s="5"/>
      <c r="JM137" s="5"/>
      <c r="JN137" s="5"/>
      <c r="JO137" s="5"/>
      <c r="JP137" s="5"/>
      <c r="JQ137" s="5"/>
      <c r="JR137" s="5"/>
      <c r="JS137" s="5"/>
      <c r="JT137" s="5"/>
      <c r="JU137" s="5"/>
      <c r="JV137" s="5"/>
      <c r="JW137" s="5"/>
      <c r="JX137" s="62"/>
      <c r="JY137" s="62"/>
      <c r="JZ137" s="62"/>
      <c r="KA137" s="62"/>
      <c r="KB137" s="62"/>
      <c r="KC137" s="62"/>
      <c r="KD137" s="62"/>
      <c r="KE137" s="62"/>
      <c r="KF137" s="62"/>
      <c r="KG137" s="62"/>
      <c r="KH137" s="62"/>
      <c r="KI137" s="62"/>
      <c r="KJ137" s="62"/>
      <c r="KK137" s="62"/>
    </row>
    <row r="138" spans="1:297" x14ac:dyDescent="0.35">
      <c r="A138" s="131">
        <v>134</v>
      </c>
      <c r="B138" s="170">
        <f>'BVEM Scorecard'!B137</f>
        <v>0</v>
      </c>
      <c r="C138" s="170">
        <f>'BVEM Scorecard'!C137</f>
        <v>0</v>
      </c>
      <c r="D138" s="152">
        <v>998</v>
      </c>
      <c r="E138" s="72" t="str">
        <f>'BVEM Scorecard'!F137</f>
        <v>Storage</v>
      </c>
      <c r="F138" s="96"/>
      <c r="G138" s="96"/>
      <c r="H138" s="96"/>
      <c r="I138" s="96"/>
      <c r="J138" s="62"/>
      <c r="K138" s="62"/>
      <c r="L138" s="62"/>
      <c r="M138" s="62"/>
      <c r="N138" s="62"/>
      <c r="O138" s="62"/>
      <c r="P138" s="62"/>
      <c r="Q138" s="95"/>
      <c r="R138" s="5"/>
      <c r="S138" s="5"/>
      <c r="T138" s="5"/>
      <c r="U138" s="5"/>
      <c r="V138" s="5"/>
      <c r="W138" s="5"/>
      <c r="X138" s="5"/>
      <c r="Y138" s="5"/>
      <c r="Z138" s="5"/>
      <c r="AA138" s="5"/>
      <c r="AB138" s="5"/>
      <c r="AC138" s="5"/>
      <c r="AD138" s="5"/>
      <c r="AE138" s="5"/>
      <c r="AF138" s="62"/>
      <c r="AG138" s="62"/>
      <c r="AH138" s="62"/>
      <c r="AI138" s="62"/>
      <c r="AJ138" s="62"/>
      <c r="AK138" s="62"/>
      <c r="AL138" s="62"/>
      <c r="AM138" s="62"/>
      <c r="AN138" s="62"/>
      <c r="AO138" s="62"/>
      <c r="AP138" s="62"/>
      <c r="AQ138" s="62"/>
      <c r="AR138" s="62"/>
      <c r="AS138" s="62"/>
      <c r="AT138" s="5"/>
      <c r="AU138" s="5"/>
      <c r="AV138" s="5"/>
      <c r="AW138" s="5"/>
      <c r="AX138" s="5"/>
      <c r="AY138" s="5"/>
      <c r="AZ138" s="5"/>
      <c r="BA138" s="5"/>
      <c r="BB138" s="5"/>
      <c r="BC138" s="5"/>
      <c r="BD138" s="5"/>
      <c r="BE138" s="5"/>
      <c r="BF138" s="5"/>
      <c r="BG138" s="5"/>
      <c r="BH138" s="62"/>
      <c r="BI138" s="62"/>
      <c r="BJ138" s="62"/>
      <c r="BK138" s="62"/>
      <c r="BL138" s="62"/>
      <c r="BM138" s="62"/>
      <c r="BN138" s="62"/>
      <c r="BO138" s="62"/>
      <c r="BP138" s="62"/>
      <c r="BQ138" s="62"/>
      <c r="BR138" s="62"/>
      <c r="BS138" s="62"/>
      <c r="BT138" s="62"/>
      <c r="BU138" s="62"/>
      <c r="BV138" s="5"/>
      <c r="BW138" s="5"/>
      <c r="BX138" s="5"/>
      <c r="BY138" s="5"/>
      <c r="BZ138" s="5"/>
      <c r="CA138" s="5"/>
      <c r="CB138" s="5"/>
      <c r="CC138" s="5"/>
      <c r="CD138" s="5"/>
      <c r="CE138" s="5"/>
      <c r="CF138" s="5"/>
      <c r="CG138" s="5"/>
      <c r="CH138" s="5"/>
      <c r="CI138" s="5"/>
      <c r="CJ138" s="62"/>
      <c r="CK138" s="62"/>
      <c r="CL138" s="62"/>
      <c r="CM138" s="62"/>
      <c r="CN138" s="62"/>
      <c r="CO138" s="62"/>
      <c r="CP138" s="62"/>
      <c r="CQ138" s="62"/>
      <c r="CR138" s="62"/>
      <c r="CS138" s="62"/>
      <c r="CT138" s="62"/>
      <c r="CU138" s="62"/>
      <c r="CV138" s="62"/>
      <c r="CW138" s="62"/>
      <c r="CX138" s="5"/>
      <c r="CY138" s="5"/>
      <c r="CZ138" s="5"/>
      <c r="DA138" s="5"/>
      <c r="DB138" s="5"/>
      <c r="DC138" s="5"/>
      <c r="DD138" s="5"/>
      <c r="DE138" s="5"/>
      <c r="DF138" s="5"/>
      <c r="DG138" s="5"/>
      <c r="DH138" s="5"/>
      <c r="DI138" s="5"/>
      <c r="DJ138" s="5"/>
      <c r="DK138" s="5"/>
      <c r="DL138" s="62"/>
      <c r="DM138" s="62"/>
      <c r="DN138" s="62"/>
      <c r="DO138" s="62"/>
      <c r="DP138" s="62"/>
      <c r="DQ138" s="62"/>
      <c r="DR138" s="62"/>
      <c r="DS138" s="62"/>
      <c r="DT138" s="62"/>
      <c r="DU138" s="62"/>
      <c r="DV138" s="62"/>
      <c r="DW138" s="62"/>
      <c r="DX138" s="62"/>
      <c r="DY138" s="62"/>
      <c r="DZ138" s="5"/>
      <c r="EA138" s="5"/>
      <c r="EB138" s="5"/>
      <c r="EC138" s="5"/>
      <c r="ED138" s="5"/>
      <c r="EE138" s="5"/>
      <c r="EF138" s="5"/>
      <c r="EG138" s="5"/>
      <c r="EH138" s="5"/>
      <c r="EI138" s="5"/>
      <c r="EJ138" s="5"/>
      <c r="EK138" s="5"/>
      <c r="EL138" s="5"/>
      <c r="EM138" s="5"/>
      <c r="EN138" s="62"/>
      <c r="EO138" s="62"/>
      <c r="EP138" s="62"/>
      <c r="EQ138" s="62"/>
      <c r="ER138" s="62"/>
      <c r="ES138" s="62"/>
      <c r="ET138" s="62"/>
      <c r="EU138" s="62"/>
      <c r="EV138" s="62"/>
      <c r="EW138" s="62"/>
      <c r="EX138" s="62"/>
      <c r="EY138" s="62"/>
      <c r="EZ138" s="62"/>
      <c r="FA138" s="62"/>
      <c r="FB138" s="5"/>
      <c r="FC138" s="5"/>
      <c r="FD138" s="5"/>
      <c r="FE138" s="5"/>
      <c r="FF138" s="5"/>
      <c r="FG138" s="5"/>
      <c r="FH138" s="5"/>
      <c r="FI138" s="5"/>
      <c r="FJ138" s="5"/>
      <c r="FK138" s="5"/>
      <c r="FL138" s="5"/>
      <c r="FM138" s="5"/>
      <c r="FN138" s="5"/>
      <c r="FO138" s="5"/>
      <c r="FP138" s="62"/>
      <c r="FQ138" s="62"/>
      <c r="FR138" s="62"/>
      <c r="FS138" s="62"/>
      <c r="FT138" s="62"/>
      <c r="FU138" s="62"/>
      <c r="FV138" s="62"/>
      <c r="FW138" s="62"/>
      <c r="FX138" s="62"/>
      <c r="FY138" s="62"/>
      <c r="FZ138" s="62"/>
      <c r="GA138" s="62"/>
      <c r="GB138" s="62"/>
      <c r="GC138" s="62"/>
      <c r="GD138" s="5"/>
      <c r="GE138" s="5"/>
      <c r="GF138" s="5"/>
      <c r="GG138" s="5"/>
      <c r="GH138" s="5"/>
      <c r="GI138" s="5"/>
      <c r="GJ138" s="5"/>
      <c r="GK138" s="5"/>
      <c r="GL138" s="5"/>
      <c r="GM138" s="5"/>
      <c r="GN138" s="5"/>
      <c r="GO138" s="5"/>
      <c r="GP138" s="5"/>
      <c r="GQ138" s="5"/>
      <c r="GR138" s="62"/>
      <c r="GS138" s="62"/>
      <c r="GT138" s="62"/>
      <c r="GU138" s="62"/>
      <c r="GV138" s="62"/>
      <c r="GW138" s="62"/>
      <c r="GX138" s="62"/>
      <c r="GY138" s="62"/>
      <c r="GZ138" s="62"/>
      <c r="HA138" s="62"/>
      <c r="HB138" s="62"/>
      <c r="HC138" s="62"/>
      <c r="HD138" s="62"/>
      <c r="HE138" s="62"/>
      <c r="HF138" s="5"/>
      <c r="HG138" s="5"/>
      <c r="HH138" s="5"/>
      <c r="HI138" s="5"/>
      <c r="HJ138" s="5"/>
      <c r="HK138" s="5"/>
      <c r="HL138" s="5"/>
      <c r="HM138" s="5"/>
      <c r="HN138" s="5"/>
      <c r="HO138" s="5"/>
      <c r="HP138" s="5"/>
      <c r="HQ138" s="5"/>
      <c r="HR138" s="5"/>
      <c r="HS138" s="5"/>
      <c r="HT138" s="62"/>
      <c r="HU138" s="62"/>
      <c r="HV138" s="62"/>
      <c r="HW138" s="62"/>
      <c r="HX138" s="62"/>
      <c r="HY138" s="62"/>
      <c r="HZ138" s="62"/>
      <c r="IA138" s="62"/>
      <c r="IB138" s="62"/>
      <c r="IC138" s="62"/>
      <c r="ID138" s="62"/>
      <c r="IE138" s="62"/>
      <c r="IF138" s="62"/>
      <c r="IG138" s="62"/>
      <c r="IH138" s="5"/>
      <c r="II138" s="5"/>
      <c r="IJ138" s="5"/>
      <c r="IK138" s="5"/>
      <c r="IL138" s="5"/>
      <c r="IM138" s="5"/>
      <c r="IN138" s="5"/>
      <c r="IO138" s="5"/>
      <c r="IP138" s="5"/>
      <c r="IQ138" s="5"/>
      <c r="IR138" s="5"/>
      <c r="IS138" s="5"/>
      <c r="IT138" s="5"/>
      <c r="IU138" s="5"/>
      <c r="IV138" s="62"/>
      <c r="IW138" s="62"/>
      <c r="IX138" s="62"/>
      <c r="IY138" s="62"/>
      <c r="IZ138" s="62"/>
      <c r="JA138" s="62"/>
      <c r="JB138" s="62"/>
      <c r="JC138" s="62"/>
      <c r="JD138" s="62"/>
      <c r="JE138" s="62"/>
      <c r="JF138" s="62"/>
      <c r="JG138" s="62"/>
      <c r="JH138" s="62"/>
      <c r="JI138" s="62"/>
      <c r="JJ138" s="5"/>
      <c r="JK138" s="5"/>
      <c r="JL138" s="5"/>
      <c r="JM138" s="5"/>
      <c r="JN138" s="5"/>
      <c r="JO138" s="5"/>
      <c r="JP138" s="5"/>
      <c r="JQ138" s="5"/>
      <c r="JR138" s="5"/>
      <c r="JS138" s="5"/>
      <c r="JT138" s="5"/>
      <c r="JU138" s="5"/>
      <c r="JV138" s="5"/>
      <c r="JW138" s="5"/>
      <c r="JX138" s="62"/>
      <c r="JY138" s="62"/>
      <c r="JZ138" s="62"/>
      <c r="KA138" s="62"/>
      <c r="KB138" s="62"/>
      <c r="KC138" s="62"/>
      <c r="KD138" s="62"/>
      <c r="KE138" s="62"/>
      <c r="KF138" s="62"/>
      <c r="KG138" s="62"/>
      <c r="KH138" s="62"/>
      <c r="KI138" s="62"/>
      <c r="KJ138" s="62"/>
      <c r="KK138" s="62"/>
    </row>
    <row r="139" spans="1:297" x14ac:dyDescent="0.35">
      <c r="A139" s="131">
        <v>135</v>
      </c>
      <c r="B139" s="170">
        <f>'BVEM Scorecard'!B138</f>
        <v>0</v>
      </c>
      <c r="C139" s="170">
        <f>'BVEM Scorecard'!C138</f>
        <v>0</v>
      </c>
      <c r="D139" s="152">
        <v>999</v>
      </c>
      <c r="E139" s="72" t="str">
        <f>'BVEM Scorecard'!F138</f>
        <v>Storage</v>
      </c>
      <c r="F139" s="96"/>
      <c r="G139" s="96"/>
      <c r="H139" s="96"/>
      <c r="I139" s="96"/>
      <c r="J139" s="62"/>
      <c r="K139" s="62"/>
      <c r="L139" s="62"/>
      <c r="M139" s="62"/>
      <c r="N139" s="62"/>
      <c r="O139" s="62"/>
      <c r="P139" s="62"/>
      <c r="Q139" s="95"/>
      <c r="R139" s="5"/>
      <c r="S139" s="5"/>
      <c r="T139" s="5"/>
      <c r="U139" s="5"/>
      <c r="V139" s="5"/>
      <c r="W139" s="5"/>
      <c r="X139" s="5"/>
      <c r="Y139" s="5"/>
      <c r="Z139" s="5"/>
      <c r="AA139" s="5"/>
      <c r="AB139" s="5"/>
      <c r="AC139" s="5"/>
      <c r="AD139" s="5"/>
      <c r="AE139" s="5"/>
      <c r="AF139" s="62"/>
      <c r="AG139" s="62"/>
      <c r="AH139" s="62"/>
      <c r="AI139" s="62"/>
      <c r="AJ139" s="62"/>
      <c r="AK139" s="62"/>
      <c r="AL139" s="62"/>
      <c r="AM139" s="62"/>
      <c r="AN139" s="62"/>
      <c r="AO139" s="62"/>
      <c r="AP139" s="62"/>
      <c r="AQ139" s="62"/>
      <c r="AR139" s="140"/>
      <c r="AS139" s="140"/>
      <c r="AT139" s="5"/>
      <c r="AU139" s="5"/>
      <c r="AV139" s="5"/>
      <c r="AW139" s="5"/>
      <c r="AX139" s="5"/>
      <c r="AY139" s="5"/>
      <c r="AZ139" s="5"/>
      <c r="BA139" s="5"/>
      <c r="BB139" s="5"/>
      <c r="BC139" s="5"/>
      <c r="BD139" s="5"/>
      <c r="BE139" s="5"/>
      <c r="BF139" s="5"/>
      <c r="BG139" s="5"/>
      <c r="BH139" s="62"/>
      <c r="BI139" s="62"/>
      <c r="BJ139" s="62"/>
      <c r="BK139" s="62"/>
      <c r="BL139" s="62"/>
      <c r="BM139" s="62"/>
      <c r="BN139" s="62"/>
      <c r="BO139" s="62"/>
      <c r="BP139" s="62"/>
      <c r="BQ139" s="62"/>
      <c r="BR139" s="62"/>
      <c r="BS139" s="62"/>
      <c r="BT139" s="62"/>
      <c r="BU139" s="62"/>
      <c r="BV139" s="5"/>
      <c r="BW139" s="5"/>
      <c r="BX139" s="5"/>
      <c r="BY139" s="5"/>
      <c r="BZ139" s="5"/>
      <c r="CA139" s="5"/>
      <c r="CB139" s="5"/>
      <c r="CC139" s="5"/>
      <c r="CD139" s="5"/>
      <c r="CE139" s="5"/>
      <c r="CF139" s="5"/>
      <c r="CG139" s="5"/>
      <c r="CH139" s="5"/>
      <c r="CI139" s="5"/>
      <c r="CJ139" s="62"/>
      <c r="CK139" s="62"/>
      <c r="CL139" s="62"/>
      <c r="CM139" s="62"/>
      <c r="CN139" s="62"/>
      <c r="CO139" s="62"/>
      <c r="CP139" s="62"/>
      <c r="CQ139" s="62"/>
      <c r="CR139" s="62"/>
      <c r="CS139" s="62"/>
      <c r="CT139" s="62"/>
      <c r="CU139" s="62"/>
      <c r="CV139" s="62"/>
      <c r="CW139" s="62"/>
      <c r="CX139" s="5"/>
      <c r="CY139" s="5"/>
      <c r="CZ139" s="5"/>
      <c r="DA139" s="5"/>
      <c r="DB139" s="5"/>
      <c r="DC139" s="5"/>
      <c r="DD139" s="5"/>
      <c r="DE139" s="5"/>
      <c r="DF139" s="5"/>
      <c r="DG139" s="5"/>
      <c r="DH139" s="5"/>
      <c r="DI139" s="5"/>
      <c r="DJ139" s="5"/>
      <c r="DK139" s="5"/>
      <c r="DL139" s="62"/>
      <c r="DM139" s="62"/>
      <c r="DN139" s="62"/>
      <c r="DO139" s="62"/>
      <c r="DP139" s="62"/>
      <c r="DQ139" s="62"/>
      <c r="DR139" s="62"/>
      <c r="DS139" s="62"/>
      <c r="DT139" s="62"/>
      <c r="DU139" s="62"/>
      <c r="DV139" s="62"/>
      <c r="DW139" s="62"/>
      <c r="DX139" s="62"/>
      <c r="DY139" s="62"/>
      <c r="DZ139" s="5"/>
      <c r="EA139" s="5"/>
      <c r="EB139" s="5"/>
      <c r="EC139" s="5"/>
      <c r="ED139" s="5"/>
      <c r="EE139" s="5"/>
      <c r="EF139" s="5"/>
      <c r="EG139" s="5"/>
      <c r="EH139" s="5"/>
      <c r="EI139" s="5"/>
      <c r="EJ139" s="5"/>
      <c r="EK139" s="5"/>
      <c r="EL139" s="5"/>
      <c r="EM139" s="5"/>
      <c r="EN139" s="62"/>
      <c r="EO139" s="62"/>
      <c r="EP139" s="62"/>
      <c r="EQ139" s="62"/>
      <c r="ER139" s="62"/>
      <c r="ES139" s="62"/>
      <c r="ET139" s="62"/>
      <c r="EU139" s="62"/>
      <c r="EV139" s="62"/>
      <c r="EW139" s="62"/>
      <c r="EX139" s="62"/>
      <c r="EY139" s="62"/>
      <c r="EZ139" s="140"/>
      <c r="FA139" s="140"/>
      <c r="FB139" s="5"/>
      <c r="FC139" s="5"/>
      <c r="FD139" s="5"/>
      <c r="FE139" s="5"/>
      <c r="FF139" s="5"/>
      <c r="FG139" s="5"/>
      <c r="FH139" s="5"/>
      <c r="FI139" s="5"/>
      <c r="FJ139" s="5"/>
      <c r="FK139" s="5"/>
      <c r="FL139" s="5"/>
      <c r="FM139" s="5"/>
      <c r="FN139" s="5"/>
      <c r="FO139" s="5"/>
      <c r="FP139" s="62"/>
      <c r="FQ139" s="62"/>
      <c r="FR139" s="62"/>
      <c r="FS139" s="62"/>
      <c r="FT139" s="62"/>
      <c r="FU139" s="62"/>
      <c r="FV139" s="62"/>
      <c r="FW139" s="62"/>
      <c r="FX139" s="62"/>
      <c r="FY139" s="62"/>
      <c r="FZ139" s="62"/>
      <c r="GA139" s="62"/>
      <c r="GB139" s="62"/>
      <c r="GC139" s="62"/>
      <c r="GD139" s="5"/>
      <c r="GE139" s="5"/>
      <c r="GF139" s="5"/>
      <c r="GG139" s="5"/>
      <c r="GH139" s="5"/>
      <c r="GI139" s="5"/>
      <c r="GJ139" s="5"/>
      <c r="GK139" s="5"/>
      <c r="GL139" s="5"/>
      <c r="GM139" s="5"/>
      <c r="GN139" s="5"/>
      <c r="GO139" s="5"/>
      <c r="GP139" s="5"/>
      <c r="GQ139" s="5"/>
      <c r="GR139" s="62"/>
      <c r="GS139" s="62"/>
      <c r="GT139" s="62"/>
      <c r="GU139" s="62"/>
      <c r="GV139" s="62"/>
      <c r="GW139" s="62"/>
      <c r="GX139" s="62"/>
      <c r="GY139" s="62"/>
      <c r="GZ139" s="62"/>
      <c r="HA139" s="62"/>
      <c r="HB139" s="62"/>
      <c r="HC139" s="62"/>
      <c r="HD139" s="62"/>
      <c r="HE139" s="62"/>
      <c r="HF139" s="5"/>
      <c r="HG139" s="5"/>
      <c r="HH139" s="5"/>
      <c r="HI139" s="5"/>
      <c r="HJ139" s="5"/>
      <c r="HK139" s="5"/>
      <c r="HL139" s="5"/>
      <c r="HM139" s="5"/>
      <c r="HN139" s="5"/>
      <c r="HO139" s="5"/>
      <c r="HP139" s="5"/>
      <c r="HQ139" s="5"/>
      <c r="HR139" s="5"/>
      <c r="HS139" s="5"/>
      <c r="HT139" s="62"/>
      <c r="HU139" s="62"/>
      <c r="HV139" s="62"/>
      <c r="HW139" s="62"/>
      <c r="HX139" s="62"/>
      <c r="HY139" s="62"/>
      <c r="HZ139" s="62"/>
      <c r="IA139" s="62"/>
      <c r="IB139" s="62"/>
      <c r="IC139" s="62"/>
      <c r="ID139" s="62"/>
      <c r="IE139" s="62"/>
      <c r="IF139" s="62"/>
      <c r="IG139" s="62"/>
      <c r="IH139" s="5"/>
      <c r="II139" s="5"/>
      <c r="IJ139" s="5"/>
      <c r="IK139" s="5"/>
      <c r="IL139" s="5"/>
      <c r="IM139" s="5"/>
      <c r="IN139" s="5"/>
      <c r="IO139" s="5"/>
      <c r="IP139" s="5"/>
      <c r="IQ139" s="5"/>
      <c r="IR139" s="5"/>
      <c r="IS139" s="5"/>
      <c r="IT139" s="5"/>
      <c r="IU139" s="5"/>
      <c r="IV139" s="62"/>
      <c r="IW139" s="62"/>
      <c r="IX139" s="62"/>
      <c r="IY139" s="62"/>
      <c r="IZ139" s="62"/>
      <c r="JA139" s="62"/>
      <c r="JB139" s="62"/>
      <c r="JC139" s="62"/>
      <c r="JD139" s="62"/>
      <c r="JE139" s="62"/>
      <c r="JF139" s="62"/>
      <c r="JG139" s="62"/>
      <c r="JH139" s="62"/>
      <c r="JI139" s="62"/>
      <c r="JJ139" s="5"/>
      <c r="JK139" s="5"/>
      <c r="JL139" s="5"/>
      <c r="JM139" s="5"/>
      <c r="JN139" s="5"/>
      <c r="JO139" s="5"/>
      <c r="JP139" s="5"/>
      <c r="JQ139" s="5"/>
      <c r="JR139" s="5"/>
      <c r="JS139" s="5"/>
      <c r="JT139" s="5"/>
      <c r="JU139" s="5"/>
      <c r="JV139" s="5"/>
      <c r="JW139" s="5"/>
      <c r="JX139" s="62"/>
      <c r="JY139" s="62"/>
      <c r="JZ139" s="62"/>
      <c r="KA139" s="62"/>
      <c r="KB139" s="62"/>
      <c r="KC139" s="62"/>
      <c r="KD139" s="62"/>
      <c r="KE139" s="62"/>
      <c r="KF139" s="62"/>
      <c r="KG139" s="62"/>
      <c r="KH139" s="62"/>
      <c r="KI139" s="62"/>
      <c r="KJ139" s="62"/>
      <c r="KK139" s="62"/>
    </row>
    <row r="140" spans="1:297" x14ac:dyDescent="0.35">
      <c r="A140" s="131">
        <v>136</v>
      </c>
      <c r="B140" s="170">
        <f>'BVEM Scorecard'!B139</f>
        <v>0</v>
      </c>
      <c r="C140" s="170">
        <f>'BVEM Scorecard'!C139</f>
        <v>0</v>
      </c>
      <c r="D140" s="152">
        <v>1092</v>
      </c>
      <c r="E140" s="72" t="str">
        <f>'BVEM Scorecard'!F139</f>
        <v>Storage</v>
      </c>
      <c r="F140" s="96"/>
      <c r="G140" s="96"/>
      <c r="H140" s="96"/>
      <c r="I140" s="96"/>
      <c r="J140" s="62"/>
      <c r="K140" s="62"/>
      <c r="L140" s="62"/>
      <c r="M140" s="62"/>
      <c r="N140" s="62"/>
      <c r="O140" s="62"/>
      <c r="P140" s="62"/>
      <c r="Q140" s="95"/>
      <c r="R140" s="5"/>
      <c r="S140" s="5"/>
      <c r="T140" s="5"/>
      <c r="U140" s="5"/>
      <c r="V140" s="5"/>
      <c r="W140" s="5"/>
      <c r="X140" s="5"/>
      <c r="Y140" s="5"/>
      <c r="Z140" s="5"/>
      <c r="AA140" s="5"/>
      <c r="AB140" s="5"/>
      <c r="AC140" s="5"/>
      <c r="AD140" s="5"/>
      <c r="AE140" s="5"/>
      <c r="AF140" s="62"/>
      <c r="AG140" s="62"/>
      <c r="AH140" s="62"/>
      <c r="AI140" s="62"/>
      <c r="AJ140" s="62"/>
      <c r="AK140" s="62"/>
      <c r="AL140" s="62"/>
      <c r="AM140" s="62"/>
      <c r="AN140" s="62"/>
      <c r="AO140" s="62"/>
      <c r="AP140" s="62"/>
      <c r="AQ140" s="62"/>
      <c r="AR140" s="62"/>
      <c r="AS140" s="62"/>
      <c r="AT140" s="5"/>
      <c r="AU140" s="5"/>
      <c r="AV140" s="5"/>
      <c r="AW140" s="5"/>
      <c r="AX140" s="5"/>
      <c r="AY140" s="5"/>
      <c r="AZ140" s="5"/>
      <c r="BA140" s="5"/>
      <c r="BB140" s="5"/>
      <c r="BC140" s="5"/>
      <c r="BD140" s="5"/>
      <c r="BE140" s="5"/>
      <c r="BF140" s="5"/>
      <c r="BG140" s="5"/>
      <c r="BH140" s="62"/>
      <c r="BI140" s="62"/>
      <c r="BJ140" s="62"/>
      <c r="BK140" s="62"/>
      <c r="BL140" s="62"/>
      <c r="BM140" s="62"/>
      <c r="BN140" s="62"/>
      <c r="BO140" s="62"/>
      <c r="BP140" s="62"/>
      <c r="BQ140" s="62"/>
      <c r="BR140" s="62"/>
      <c r="BS140" s="62"/>
      <c r="BT140" s="62"/>
      <c r="BU140" s="62"/>
      <c r="BV140" s="5"/>
      <c r="BW140" s="5"/>
      <c r="BX140" s="5"/>
      <c r="BY140" s="5"/>
      <c r="BZ140" s="5"/>
      <c r="CA140" s="5"/>
      <c r="CB140" s="5"/>
      <c r="CC140" s="5"/>
      <c r="CD140" s="5"/>
      <c r="CE140" s="5"/>
      <c r="CF140" s="5"/>
      <c r="CG140" s="5"/>
      <c r="CH140" s="5"/>
      <c r="CI140" s="5"/>
      <c r="CJ140" s="62"/>
      <c r="CK140" s="62"/>
      <c r="CL140" s="62"/>
      <c r="CM140" s="62"/>
      <c r="CN140" s="62"/>
      <c r="CO140" s="62"/>
      <c r="CP140" s="62"/>
      <c r="CQ140" s="62"/>
      <c r="CR140" s="62"/>
      <c r="CS140" s="62"/>
      <c r="CT140" s="62"/>
      <c r="CU140" s="62"/>
      <c r="CV140" s="62"/>
      <c r="CW140" s="62"/>
      <c r="CX140" s="5"/>
      <c r="CY140" s="5"/>
      <c r="CZ140" s="5"/>
      <c r="DA140" s="5"/>
      <c r="DB140" s="5"/>
      <c r="DC140" s="5"/>
      <c r="DD140" s="5"/>
      <c r="DE140" s="5"/>
      <c r="DF140" s="5"/>
      <c r="DG140" s="5"/>
      <c r="DH140" s="5"/>
      <c r="DI140" s="5"/>
      <c r="DJ140" s="5"/>
      <c r="DK140" s="5"/>
      <c r="DL140" s="62"/>
      <c r="DM140" s="62"/>
      <c r="DN140" s="62"/>
      <c r="DO140" s="62"/>
      <c r="DP140" s="62"/>
      <c r="DQ140" s="62"/>
      <c r="DR140" s="62"/>
      <c r="DS140" s="62"/>
      <c r="DT140" s="62"/>
      <c r="DU140" s="62"/>
      <c r="DV140" s="62"/>
      <c r="DW140" s="62"/>
      <c r="DX140" s="62"/>
      <c r="DY140" s="62"/>
      <c r="DZ140" s="5"/>
      <c r="EA140" s="5"/>
      <c r="EB140" s="5"/>
      <c r="EC140" s="5"/>
      <c r="ED140" s="5"/>
      <c r="EE140" s="5"/>
      <c r="EF140" s="5"/>
      <c r="EG140" s="5"/>
      <c r="EH140" s="5"/>
      <c r="EI140" s="5"/>
      <c r="EJ140" s="5"/>
      <c r="EK140" s="5"/>
      <c r="EL140" s="5"/>
      <c r="EM140" s="5"/>
      <c r="EN140" s="62"/>
      <c r="EO140" s="62"/>
      <c r="EP140" s="62"/>
      <c r="EQ140" s="62"/>
      <c r="ER140" s="62"/>
      <c r="ES140" s="62"/>
      <c r="ET140" s="62"/>
      <c r="EU140" s="62"/>
      <c r="EV140" s="62"/>
      <c r="EW140" s="62"/>
      <c r="EX140" s="62"/>
      <c r="EY140" s="62"/>
      <c r="EZ140" s="62"/>
      <c r="FA140" s="62"/>
      <c r="FB140" s="5"/>
      <c r="FC140" s="5"/>
      <c r="FD140" s="5"/>
      <c r="FE140" s="5"/>
      <c r="FF140" s="5"/>
      <c r="FG140" s="5"/>
      <c r="FH140" s="5"/>
      <c r="FI140" s="5"/>
      <c r="FJ140" s="5"/>
      <c r="FK140" s="5"/>
      <c r="FL140" s="5"/>
      <c r="FM140" s="5"/>
      <c r="FN140" s="5"/>
      <c r="FO140" s="5"/>
      <c r="FP140" s="62"/>
      <c r="FQ140" s="62"/>
      <c r="FR140" s="62"/>
      <c r="FS140" s="62"/>
      <c r="FT140" s="62"/>
      <c r="FU140" s="62"/>
      <c r="FV140" s="62"/>
      <c r="FW140" s="62"/>
      <c r="FX140" s="62"/>
      <c r="FY140" s="62"/>
      <c r="FZ140" s="62"/>
      <c r="GA140" s="62"/>
      <c r="GB140" s="62"/>
      <c r="GC140" s="62"/>
      <c r="GD140" s="5"/>
      <c r="GE140" s="5"/>
      <c r="GF140" s="5"/>
      <c r="GG140" s="5"/>
      <c r="GH140" s="5"/>
      <c r="GI140" s="5"/>
      <c r="GJ140" s="5"/>
      <c r="GK140" s="5"/>
      <c r="GL140" s="5"/>
      <c r="GM140" s="5"/>
      <c r="GN140" s="5"/>
      <c r="GO140" s="5"/>
      <c r="GP140" s="5"/>
      <c r="GQ140" s="5"/>
      <c r="GR140" s="62"/>
      <c r="GS140" s="62"/>
      <c r="GT140" s="62"/>
      <c r="GU140" s="62"/>
      <c r="GV140" s="62"/>
      <c r="GW140" s="62"/>
      <c r="GX140" s="62"/>
      <c r="GY140" s="62"/>
      <c r="GZ140" s="62"/>
      <c r="HA140" s="62"/>
      <c r="HB140" s="62"/>
      <c r="HC140" s="62"/>
      <c r="HD140" s="62"/>
      <c r="HE140" s="62"/>
      <c r="HF140" s="5"/>
      <c r="HG140" s="5"/>
      <c r="HH140" s="5"/>
      <c r="HI140" s="5"/>
      <c r="HJ140" s="5"/>
      <c r="HK140" s="5"/>
      <c r="HL140" s="5"/>
      <c r="HM140" s="5"/>
      <c r="HN140" s="5"/>
      <c r="HO140" s="5"/>
      <c r="HP140" s="5"/>
      <c r="HQ140" s="5"/>
      <c r="HR140" s="5"/>
      <c r="HS140" s="5"/>
      <c r="HT140" s="62"/>
      <c r="HU140" s="62"/>
      <c r="HV140" s="62"/>
      <c r="HW140" s="62"/>
      <c r="HX140" s="62"/>
      <c r="HY140" s="62"/>
      <c r="HZ140" s="62"/>
      <c r="IA140" s="62"/>
      <c r="IB140" s="62"/>
      <c r="IC140" s="62"/>
      <c r="ID140" s="62"/>
      <c r="IE140" s="62"/>
      <c r="IF140" s="62"/>
      <c r="IG140" s="62"/>
      <c r="IH140" s="5"/>
      <c r="II140" s="5"/>
      <c r="IJ140" s="5"/>
      <c r="IK140" s="5"/>
      <c r="IL140" s="5"/>
      <c r="IM140" s="5"/>
      <c r="IN140" s="5"/>
      <c r="IO140" s="5"/>
      <c r="IP140" s="5"/>
      <c r="IQ140" s="5"/>
      <c r="IR140" s="5"/>
      <c r="IS140" s="5"/>
      <c r="IT140" s="5"/>
      <c r="IU140" s="5"/>
      <c r="IV140" s="62"/>
      <c r="IW140" s="62"/>
      <c r="IX140" s="62"/>
      <c r="IY140" s="62"/>
      <c r="IZ140" s="62"/>
      <c r="JA140" s="62"/>
      <c r="JB140" s="62"/>
      <c r="JC140" s="62"/>
      <c r="JD140" s="62"/>
      <c r="JE140" s="62"/>
      <c r="JF140" s="62"/>
      <c r="JG140" s="62"/>
      <c r="JH140" s="62"/>
      <c r="JI140" s="62"/>
      <c r="JJ140" s="5"/>
      <c r="JK140" s="5"/>
      <c r="JL140" s="5"/>
      <c r="JM140" s="5"/>
      <c r="JN140" s="5"/>
      <c r="JO140" s="5"/>
      <c r="JP140" s="5"/>
      <c r="JQ140" s="5"/>
      <c r="JR140" s="5"/>
      <c r="JS140" s="5"/>
      <c r="JT140" s="5"/>
      <c r="JU140" s="5"/>
      <c r="JV140" s="5"/>
      <c r="JW140" s="5"/>
      <c r="JX140" s="62"/>
      <c r="JY140" s="62"/>
      <c r="JZ140" s="62"/>
      <c r="KA140" s="62"/>
      <c r="KB140" s="62"/>
      <c r="KC140" s="62"/>
      <c r="KD140" s="62"/>
      <c r="KE140" s="62"/>
      <c r="KF140" s="62"/>
      <c r="KG140" s="62"/>
      <c r="KH140" s="62"/>
      <c r="KI140" s="62"/>
      <c r="KJ140" s="62"/>
      <c r="KK140" s="62"/>
    </row>
    <row r="141" spans="1:297" x14ac:dyDescent="0.35">
      <c r="A141" s="131">
        <v>137</v>
      </c>
      <c r="B141" s="170">
        <f>'BVEM Scorecard'!B140</f>
        <v>0</v>
      </c>
      <c r="C141" s="170">
        <f>'BVEM Scorecard'!C140</f>
        <v>0</v>
      </c>
      <c r="D141" s="152">
        <v>1094</v>
      </c>
      <c r="E141" s="72" t="str">
        <f>'BVEM Scorecard'!F140</f>
        <v>Storage</v>
      </c>
      <c r="F141" s="96"/>
      <c r="G141" s="96"/>
      <c r="H141" s="96"/>
      <c r="I141" s="96"/>
      <c r="J141" s="62"/>
      <c r="K141" s="62"/>
      <c r="L141" s="62"/>
      <c r="M141" s="62"/>
      <c r="N141" s="62"/>
      <c r="O141" s="62"/>
      <c r="P141" s="62"/>
      <c r="Q141" s="95"/>
      <c r="R141" s="5"/>
      <c r="S141" s="5"/>
      <c r="T141" s="5"/>
      <c r="U141" s="5"/>
      <c r="V141" s="5"/>
      <c r="W141" s="5"/>
      <c r="X141" s="5"/>
      <c r="Y141" s="5"/>
      <c r="Z141" s="5"/>
      <c r="AA141" s="5"/>
      <c r="AB141" s="5"/>
      <c r="AC141" s="5"/>
      <c r="AD141" s="5"/>
      <c r="AE141" s="5"/>
      <c r="AF141" s="62"/>
      <c r="AG141" s="62"/>
      <c r="AH141" s="62"/>
      <c r="AI141" s="62"/>
      <c r="AJ141" s="62"/>
      <c r="AK141" s="62"/>
      <c r="AL141" s="62"/>
      <c r="AM141" s="62"/>
      <c r="AN141" s="62"/>
      <c r="AO141" s="62"/>
      <c r="AP141" s="62"/>
      <c r="AQ141" s="62"/>
      <c r="AR141" s="140"/>
      <c r="AS141" s="140"/>
      <c r="AT141" s="5"/>
      <c r="AU141" s="5"/>
      <c r="AV141" s="5"/>
      <c r="AW141" s="5"/>
      <c r="AX141" s="5"/>
      <c r="AY141" s="5"/>
      <c r="AZ141" s="5"/>
      <c r="BA141" s="5"/>
      <c r="BB141" s="5"/>
      <c r="BC141" s="5"/>
      <c r="BD141" s="5"/>
      <c r="BE141" s="5"/>
      <c r="BF141" s="5"/>
      <c r="BG141" s="5"/>
      <c r="BH141" s="62"/>
      <c r="BI141" s="62"/>
      <c r="BJ141" s="62"/>
      <c r="BK141" s="62"/>
      <c r="BL141" s="62"/>
      <c r="BM141" s="62"/>
      <c r="BN141" s="62"/>
      <c r="BO141" s="62"/>
      <c r="BP141" s="62"/>
      <c r="BQ141" s="62"/>
      <c r="BR141" s="62"/>
      <c r="BS141" s="62"/>
      <c r="BT141" s="62"/>
      <c r="BU141" s="62"/>
      <c r="BV141" s="5"/>
      <c r="BW141" s="5"/>
      <c r="BX141" s="5"/>
      <c r="BY141" s="5"/>
      <c r="BZ141" s="5"/>
      <c r="CA141" s="5"/>
      <c r="CB141" s="5"/>
      <c r="CC141" s="5"/>
      <c r="CD141" s="5"/>
      <c r="CE141" s="5"/>
      <c r="CF141" s="5"/>
      <c r="CG141" s="5"/>
      <c r="CH141" s="5"/>
      <c r="CI141" s="5"/>
      <c r="CJ141" s="62"/>
      <c r="CK141" s="62"/>
      <c r="CL141" s="62"/>
      <c r="CM141" s="62"/>
      <c r="CN141" s="62"/>
      <c r="CO141" s="62"/>
      <c r="CP141" s="62"/>
      <c r="CQ141" s="62"/>
      <c r="CR141" s="62"/>
      <c r="CS141" s="62"/>
      <c r="CT141" s="62"/>
      <c r="CU141" s="62"/>
      <c r="CV141" s="62"/>
      <c r="CW141" s="62"/>
      <c r="CX141" s="5"/>
      <c r="CY141" s="5"/>
      <c r="CZ141" s="5"/>
      <c r="DA141" s="5"/>
      <c r="DB141" s="5"/>
      <c r="DC141" s="5"/>
      <c r="DD141" s="5"/>
      <c r="DE141" s="5"/>
      <c r="DF141" s="5"/>
      <c r="DG141" s="5"/>
      <c r="DH141" s="5"/>
      <c r="DI141" s="5"/>
      <c r="DJ141" s="5"/>
      <c r="DK141" s="5"/>
      <c r="DL141" s="62"/>
      <c r="DM141" s="62"/>
      <c r="DN141" s="62"/>
      <c r="DO141" s="62"/>
      <c r="DP141" s="62"/>
      <c r="DQ141" s="62"/>
      <c r="DR141" s="62"/>
      <c r="DS141" s="62"/>
      <c r="DT141" s="62"/>
      <c r="DU141" s="62"/>
      <c r="DV141" s="62"/>
      <c r="DW141" s="62"/>
      <c r="DX141" s="62"/>
      <c r="DY141" s="62"/>
      <c r="DZ141" s="5"/>
      <c r="EA141" s="5"/>
      <c r="EB141" s="5"/>
      <c r="EC141" s="5"/>
      <c r="ED141" s="5"/>
      <c r="EE141" s="5"/>
      <c r="EF141" s="5"/>
      <c r="EG141" s="5"/>
      <c r="EH141" s="5"/>
      <c r="EI141" s="5"/>
      <c r="EJ141" s="5"/>
      <c r="EK141" s="5"/>
      <c r="EL141" s="5"/>
      <c r="EM141" s="5"/>
      <c r="EN141" s="62"/>
      <c r="EO141" s="62"/>
      <c r="EP141" s="62"/>
      <c r="EQ141" s="62"/>
      <c r="ER141" s="62"/>
      <c r="ES141" s="62"/>
      <c r="ET141" s="62"/>
      <c r="EU141" s="62"/>
      <c r="EV141" s="62"/>
      <c r="EW141" s="62"/>
      <c r="EX141" s="62"/>
      <c r="EY141" s="62"/>
      <c r="EZ141" s="140"/>
      <c r="FA141" s="140"/>
      <c r="FB141" s="5"/>
      <c r="FC141" s="5"/>
      <c r="FD141" s="5"/>
      <c r="FE141" s="5"/>
      <c r="FF141" s="5"/>
      <c r="FG141" s="5"/>
      <c r="FH141" s="5"/>
      <c r="FI141" s="5"/>
      <c r="FJ141" s="5"/>
      <c r="FK141" s="5"/>
      <c r="FL141" s="5"/>
      <c r="FM141" s="5"/>
      <c r="FN141" s="5"/>
      <c r="FO141" s="5"/>
      <c r="FP141" s="62"/>
      <c r="FQ141" s="62"/>
      <c r="FR141" s="62"/>
      <c r="FS141" s="62"/>
      <c r="FT141" s="62"/>
      <c r="FU141" s="62"/>
      <c r="FV141" s="62"/>
      <c r="FW141" s="62"/>
      <c r="FX141" s="62"/>
      <c r="FY141" s="62"/>
      <c r="FZ141" s="62"/>
      <c r="GA141" s="62"/>
      <c r="GB141" s="62"/>
      <c r="GC141" s="62"/>
      <c r="GD141" s="5"/>
      <c r="GE141" s="5"/>
      <c r="GF141" s="5"/>
      <c r="GG141" s="5"/>
      <c r="GH141" s="5"/>
      <c r="GI141" s="5"/>
      <c r="GJ141" s="5"/>
      <c r="GK141" s="5"/>
      <c r="GL141" s="5"/>
      <c r="GM141" s="5"/>
      <c r="GN141" s="5"/>
      <c r="GO141" s="5"/>
      <c r="GP141" s="5"/>
      <c r="GQ141" s="5"/>
      <c r="GR141" s="62"/>
      <c r="GS141" s="62"/>
      <c r="GT141" s="62"/>
      <c r="GU141" s="62"/>
      <c r="GV141" s="62"/>
      <c r="GW141" s="62"/>
      <c r="GX141" s="62"/>
      <c r="GY141" s="62"/>
      <c r="GZ141" s="62"/>
      <c r="HA141" s="62"/>
      <c r="HB141" s="62"/>
      <c r="HC141" s="62"/>
      <c r="HD141" s="62"/>
      <c r="HE141" s="62"/>
      <c r="HF141" s="5"/>
      <c r="HG141" s="5"/>
      <c r="HH141" s="5"/>
      <c r="HI141" s="5"/>
      <c r="HJ141" s="5"/>
      <c r="HK141" s="5"/>
      <c r="HL141" s="5"/>
      <c r="HM141" s="5"/>
      <c r="HN141" s="5"/>
      <c r="HO141" s="5"/>
      <c r="HP141" s="5"/>
      <c r="HQ141" s="5"/>
      <c r="HR141" s="5"/>
      <c r="HS141" s="5"/>
      <c r="HT141" s="62"/>
      <c r="HU141" s="62"/>
      <c r="HV141" s="62"/>
      <c r="HW141" s="62"/>
      <c r="HX141" s="62"/>
      <c r="HY141" s="62"/>
      <c r="HZ141" s="62"/>
      <c r="IA141" s="62"/>
      <c r="IB141" s="62"/>
      <c r="IC141" s="62"/>
      <c r="ID141" s="62"/>
      <c r="IE141" s="62"/>
      <c r="IF141" s="62"/>
      <c r="IG141" s="62"/>
      <c r="IH141" s="5"/>
      <c r="II141" s="5"/>
      <c r="IJ141" s="5"/>
      <c r="IK141" s="5"/>
      <c r="IL141" s="5"/>
      <c r="IM141" s="5"/>
      <c r="IN141" s="5"/>
      <c r="IO141" s="5"/>
      <c r="IP141" s="5"/>
      <c r="IQ141" s="5"/>
      <c r="IR141" s="5"/>
      <c r="IS141" s="5"/>
      <c r="IT141" s="5"/>
      <c r="IU141" s="5"/>
      <c r="IV141" s="62"/>
      <c r="IW141" s="62"/>
      <c r="IX141" s="62"/>
      <c r="IY141" s="62"/>
      <c r="IZ141" s="62"/>
      <c r="JA141" s="62"/>
      <c r="JB141" s="62"/>
      <c r="JC141" s="62"/>
      <c r="JD141" s="62"/>
      <c r="JE141" s="62"/>
      <c r="JF141" s="62"/>
      <c r="JG141" s="62"/>
      <c r="JH141" s="62"/>
      <c r="JI141" s="62"/>
      <c r="JJ141" s="5"/>
      <c r="JK141" s="5"/>
      <c r="JL141" s="5"/>
      <c r="JM141" s="5"/>
      <c r="JN141" s="5"/>
      <c r="JO141" s="5"/>
      <c r="JP141" s="5"/>
      <c r="JQ141" s="5"/>
      <c r="JR141" s="5"/>
      <c r="JS141" s="5"/>
      <c r="JT141" s="5"/>
      <c r="JU141" s="5"/>
      <c r="JV141" s="5"/>
      <c r="JW141" s="5"/>
      <c r="JX141" s="62"/>
      <c r="JY141" s="62"/>
      <c r="JZ141" s="62"/>
      <c r="KA141" s="62"/>
      <c r="KB141" s="62"/>
      <c r="KC141" s="62"/>
      <c r="KD141" s="62"/>
      <c r="KE141" s="62"/>
      <c r="KF141" s="62"/>
      <c r="KG141" s="62"/>
      <c r="KH141" s="62"/>
      <c r="KI141" s="62"/>
      <c r="KJ141" s="62"/>
      <c r="KK141" s="62"/>
    </row>
    <row r="142" spans="1:297" x14ac:dyDescent="0.35">
      <c r="A142" s="131">
        <v>138</v>
      </c>
      <c r="B142" s="170">
        <f>'BVEM Scorecard'!B141</f>
        <v>0</v>
      </c>
      <c r="C142" s="170">
        <f>'BVEM Scorecard'!C141</f>
        <v>0</v>
      </c>
      <c r="D142" s="152">
        <v>1022</v>
      </c>
      <c r="E142" s="72" t="str">
        <f>'BVEM Scorecard'!F141</f>
        <v>Storage</v>
      </c>
      <c r="F142" s="96"/>
      <c r="G142" s="96"/>
      <c r="H142" s="96"/>
      <c r="I142" s="96"/>
      <c r="J142" s="62"/>
      <c r="K142" s="62"/>
      <c r="L142" s="62"/>
      <c r="M142" s="62"/>
      <c r="N142" s="62"/>
      <c r="O142" s="62"/>
      <c r="P142" s="62"/>
      <c r="Q142" s="95"/>
      <c r="R142" s="5"/>
      <c r="S142" s="5"/>
      <c r="T142" s="5"/>
      <c r="U142" s="5"/>
      <c r="V142" s="5"/>
      <c r="W142" s="5"/>
      <c r="X142" s="5"/>
      <c r="Y142" s="5"/>
      <c r="Z142" s="5"/>
      <c r="AA142" s="5"/>
      <c r="AB142" s="5"/>
      <c r="AC142" s="5"/>
      <c r="AD142" s="5"/>
      <c r="AE142" s="5"/>
      <c r="AF142" s="62"/>
      <c r="AG142" s="62"/>
      <c r="AH142" s="62"/>
      <c r="AI142" s="62"/>
      <c r="AJ142" s="62"/>
      <c r="AK142" s="62"/>
      <c r="AL142" s="62"/>
      <c r="AM142" s="62"/>
      <c r="AN142" s="62"/>
      <c r="AO142" s="62"/>
      <c r="AP142" s="62"/>
      <c r="AQ142" s="62"/>
      <c r="AR142" s="62"/>
      <c r="AS142" s="62"/>
      <c r="AT142" s="5"/>
      <c r="AU142" s="5"/>
      <c r="AV142" s="5"/>
      <c r="AW142" s="5"/>
      <c r="AX142" s="5"/>
      <c r="AY142" s="5"/>
      <c r="AZ142" s="5"/>
      <c r="BA142" s="5"/>
      <c r="BB142" s="5"/>
      <c r="BC142" s="5"/>
      <c r="BD142" s="5"/>
      <c r="BE142" s="5"/>
      <c r="BF142" s="5"/>
      <c r="BG142" s="5"/>
      <c r="BH142" s="62"/>
      <c r="BI142" s="62"/>
      <c r="BJ142" s="62"/>
      <c r="BK142" s="62"/>
      <c r="BL142" s="62"/>
      <c r="BM142" s="62"/>
      <c r="BN142" s="62"/>
      <c r="BO142" s="62"/>
      <c r="BP142" s="62"/>
      <c r="BQ142" s="62"/>
      <c r="BR142" s="62"/>
      <c r="BS142" s="62"/>
      <c r="BT142" s="62"/>
      <c r="BU142" s="62"/>
      <c r="BV142" s="5"/>
      <c r="BW142" s="5"/>
      <c r="BX142" s="5"/>
      <c r="BY142" s="5"/>
      <c r="BZ142" s="5"/>
      <c r="CA142" s="5"/>
      <c r="CB142" s="5"/>
      <c r="CC142" s="5"/>
      <c r="CD142" s="5"/>
      <c r="CE142" s="5"/>
      <c r="CF142" s="5"/>
      <c r="CG142" s="5"/>
      <c r="CH142" s="5"/>
      <c r="CI142" s="5"/>
      <c r="CJ142" s="62"/>
      <c r="CK142" s="62"/>
      <c r="CL142" s="62"/>
      <c r="CM142" s="62"/>
      <c r="CN142" s="62"/>
      <c r="CO142" s="62"/>
      <c r="CP142" s="62"/>
      <c r="CQ142" s="62"/>
      <c r="CR142" s="62"/>
      <c r="CS142" s="62"/>
      <c r="CT142" s="62"/>
      <c r="CU142" s="62"/>
      <c r="CV142" s="62"/>
      <c r="CW142" s="62"/>
      <c r="CX142" s="5"/>
      <c r="CY142" s="5"/>
      <c r="CZ142" s="5"/>
      <c r="DA142" s="5"/>
      <c r="DB142" s="5"/>
      <c r="DC142" s="5"/>
      <c r="DD142" s="5"/>
      <c r="DE142" s="5"/>
      <c r="DF142" s="5"/>
      <c r="DG142" s="5"/>
      <c r="DH142" s="5"/>
      <c r="DI142" s="5"/>
      <c r="DJ142" s="5"/>
      <c r="DK142" s="5"/>
      <c r="DL142" s="62"/>
      <c r="DM142" s="62"/>
      <c r="DN142" s="62"/>
      <c r="DO142" s="62"/>
      <c r="DP142" s="62"/>
      <c r="DQ142" s="62"/>
      <c r="DR142" s="62"/>
      <c r="DS142" s="62"/>
      <c r="DT142" s="62"/>
      <c r="DU142" s="62"/>
      <c r="DV142" s="62"/>
      <c r="DW142" s="62"/>
      <c r="DX142" s="62"/>
      <c r="DY142" s="62"/>
      <c r="DZ142" s="5"/>
      <c r="EA142" s="5"/>
      <c r="EB142" s="5"/>
      <c r="EC142" s="5"/>
      <c r="ED142" s="5"/>
      <c r="EE142" s="5"/>
      <c r="EF142" s="5"/>
      <c r="EG142" s="5"/>
      <c r="EH142" s="5"/>
      <c r="EI142" s="5"/>
      <c r="EJ142" s="5"/>
      <c r="EK142" s="5"/>
      <c r="EL142" s="5"/>
      <c r="EM142" s="5"/>
      <c r="EN142" s="62"/>
      <c r="EO142" s="62"/>
      <c r="EP142" s="62"/>
      <c r="EQ142" s="62"/>
      <c r="ER142" s="62"/>
      <c r="ES142" s="62"/>
      <c r="ET142" s="62"/>
      <c r="EU142" s="62"/>
      <c r="EV142" s="62"/>
      <c r="EW142" s="62"/>
      <c r="EX142" s="62"/>
      <c r="EY142" s="62"/>
      <c r="EZ142" s="62"/>
      <c r="FA142" s="62"/>
      <c r="FB142" s="5"/>
      <c r="FC142" s="5"/>
      <c r="FD142" s="5"/>
      <c r="FE142" s="5"/>
      <c r="FF142" s="5"/>
      <c r="FG142" s="5"/>
      <c r="FH142" s="5"/>
      <c r="FI142" s="5"/>
      <c r="FJ142" s="5"/>
      <c r="FK142" s="5"/>
      <c r="FL142" s="5"/>
      <c r="FM142" s="5"/>
      <c r="FN142" s="5"/>
      <c r="FO142" s="5"/>
      <c r="FP142" s="62"/>
      <c r="FQ142" s="62"/>
      <c r="FR142" s="62"/>
      <c r="FS142" s="62"/>
      <c r="FT142" s="62"/>
      <c r="FU142" s="62"/>
      <c r="FV142" s="62"/>
      <c r="FW142" s="62"/>
      <c r="FX142" s="62"/>
      <c r="FY142" s="62"/>
      <c r="FZ142" s="62"/>
      <c r="GA142" s="62"/>
      <c r="GB142" s="62"/>
      <c r="GC142" s="62"/>
      <c r="GD142" s="5"/>
      <c r="GE142" s="5"/>
      <c r="GF142" s="5"/>
      <c r="GG142" s="5"/>
      <c r="GH142" s="5"/>
      <c r="GI142" s="5"/>
      <c r="GJ142" s="5"/>
      <c r="GK142" s="5"/>
      <c r="GL142" s="5"/>
      <c r="GM142" s="5"/>
      <c r="GN142" s="5"/>
      <c r="GO142" s="5"/>
      <c r="GP142" s="5"/>
      <c r="GQ142" s="5"/>
      <c r="GR142" s="62"/>
      <c r="GS142" s="62"/>
      <c r="GT142" s="62"/>
      <c r="GU142" s="62"/>
      <c r="GV142" s="62"/>
      <c r="GW142" s="62"/>
      <c r="GX142" s="62"/>
      <c r="GY142" s="62"/>
      <c r="GZ142" s="62"/>
      <c r="HA142" s="62"/>
      <c r="HB142" s="62"/>
      <c r="HC142" s="62"/>
      <c r="HD142" s="62"/>
      <c r="HE142" s="62"/>
      <c r="HF142" s="5"/>
      <c r="HG142" s="5"/>
      <c r="HH142" s="5"/>
      <c r="HI142" s="5"/>
      <c r="HJ142" s="5"/>
      <c r="HK142" s="5"/>
      <c r="HL142" s="5"/>
      <c r="HM142" s="5"/>
      <c r="HN142" s="5"/>
      <c r="HO142" s="5"/>
      <c r="HP142" s="5"/>
      <c r="HQ142" s="5"/>
      <c r="HR142" s="5"/>
      <c r="HS142" s="5"/>
      <c r="HT142" s="62"/>
      <c r="HU142" s="62"/>
      <c r="HV142" s="62"/>
      <c r="HW142" s="62"/>
      <c r="HX142" s="62"/>
      <c r="HY142" s="62"/>
      <c r="HZ142" s="62"/>
      <c r="IA142" s="62"/>
      <c r="IB142" s="62"/>
      <c r="IC142" s="62"/>
      <c r="ID142" s="62"/>
      <c r="IE142" s="62"/>
      <c r="IF142" s="62"/>
      <c r="IG142" s="62"/>
      <c r="IH142" s="5"/>
      <c r="II142" s="5"/>
      <c r="IJ142" s="5"/>
      <c r="IK142" s="5"/>
      <c r="IL142" s="5"/>
      <c r="IM142" s="5"/>
      <c r="IN142" s="5"/>
      <c r="IO142" s="5"/>
      <c r="IP142" s="5"/>
      <c r="IQ142" s="5"/>
      <c r="IR142" s="5"/>
      <c r="IS142" s="5"/>
      <c r="IT142" s="5"/>
      <c r="IU142" s="5"/>
      <c r="IV142" s="62"/>
      <c r="IW142" s="62"/>
      <c r="IX142" s="62"/>
      <c r="IY142" s="62"/>
      <c r="IZ142" s="62"/>
      <c r="JA142" s="62"/>
      <c r="JB142" s="62"/>
      <c r="JC142" s="62"/>
      <c r="JD142" s="62"/>
      <c r="JE142" s="62"/>
      <c r="JF142" s="62"/>
      <c r="JG142" s="62"/>
      <c r="JH142" s="62"/>
      <c r="JI142" s="62"/>
      <c r="JJ142" s="5"/>
      <c r="JK142" s="5"/>
      <c r="JL142" s="5"/>
      <c r="JM142" s="5"/>
      <c r="JN142" s="5"/>
      <c r="JO142" s="5"/>
      <c r="JP142" s="5"/>
      <c r="JQ142" s="5"/>
      <c r="JR142" s="5"/>
      <c r="JS142" s="5"/>
      <c r="JT142" s="5"/>
      <c r="JU142" s="5"/>
      <c r="JV142" s="5"/>
      <c r="JW142" s="5"/>
      <c r="JX142" s="62"/>
      <c r="JY142" s="62"/>
      <c r="JZ142" s="62"/>
      <c r="KA142" s="62"/>
      <c r="KB142" s="62"/>
      <c r="KC142" s="62"/>
      <c r="KD142" s="62"/>
      <c r="KE142" s="62"/>
      <c r="KF142" s="62"/>
      <c r="KG142" s="62"/>
      <c r="KH142" s="62"/>
      <c r="KI142" s="62"/>
      <c r="KJ142" s="62"/>
      <c r="KK142" s="62"/>
    </row>
    <row r="143" spans="1:297" x14ac:dyDescent="0.35">
      <c r="A143" s="131">
        <v>139</v>
      </c>
      <c r="B143" s="170">
        <f>'BVEM Scorecard'!B142</f>
        <v>0</v>
      </c>
      <c r="C143" s="170">
        <f>'BVEM Scorecard'!C142</f>
        <v>0</v>
      </c>
      <c r="D143" s="152">
        <v>1030</v>
      </c>
      <c r="E143" s="72" t="str">
        <f>'BVEM Scorecard'!F142</f>
        <v>Storage</v>
      </c>
      <c r="F143" s="96"/>
      <c r="G143" s="96"/>
      <c r="H143" s="96"/>
      <c r="I143" s="96"/>
      <c r="J143" s="62"/>
      <c r="K143" s="62"/>
      <c r="L143" s="62"/>
      <c r="M143" s="62"/>
      <c r="N143" s="62"/>
      <c r="O143" s="62"/>
      <c r="P143" s="62"/>
      <c r="Q143" s="95"/>
      <c r="R143" s="5"/>
      <c r="S143" s="5"/>
      <c r="T143" s="5"/>
      <c r="U143" s="5"/>
      <c r="V143" s="5"/>
      <c r="W143" s="5"/>
      <c r="X143" s="5"/>
      <c r="Y143" s="5"/>
      <c r="Z143" s="5"/>
      <c r="AA143" s="5"/>
      <c r="AB143" s="5"/>
      <c r="AC143" s="5"/>
      <c r="AD143" s="5"/>
      <c r="AE143" s="5"/>
      <c r="AF143" s="62"/>
      <c r="AG143" s="62"/>
      <c r="AH143" s="62"/>
      <c r="AI143" s="62"/>
      <c r="AJ143" s="62"/>
      <c r="AK143" s="62"/>
      <c r="AL143" s="62"/>
      <c r="AM143" s="62"/>
      <c r="AN143" s="62"/>
      <c r="AO143" s="62"/>
      <c r="AP143" s="62"/>
      <c r="AQ143" s="62"/>
      <c r="AR143" s="140"/>
      <c r="AS143" s="140"/>
      <c r="AT143" s="5"/>
      <c r="AU143" s="5"/>
      <c r="AV143" s="5"/>
      <c r="AW143" s="5"/>
      <c r="AX143" s="5"/>
      <c r="AY143" s="5"/>
      <c r="AZ143" s="5"/>
      <c r="BA143" s="5"/>
      <c r="BB143" s="5"/>
      <c r="BC143" s="5"/>
      <c r="BD143" s="5"/>
      <c r="BE143" s="5"/>
      <c r="BF143" s="5"/>
      <c r="BG143" s="5"/>
      <c r="BH143" s="62"/>
      <c r="BI143" s="62"/>
      <c r="BJ143" s="62"/>
      <c r="BK143" s="62"/>
      <c r="BL143" s="62"/>
      <c r="BM143" s="62"/>
      <c r="BN143" s="62"/>
      <c r="BO143" s="62"/>
      <c r="BP143" s="62"/>
      <c r="BQ143" s="62"/>
      <c r="BR143" s="62"/>
      <c r="BS143" s="62"/>
      <c r="BT143" s="62"/>
      <c r="BU143" s="62"/>
      <c r="BV143" s="5"/>
      <c r="BW143" s="5"/>
      <c r="BX143" s="5"/>
      <c r="BY143" s="5"/>
      <c r="BZ143" s="5"/>
      <c r="CA143" s="5"/>
      <c r="CB143" s="5"/>
      <c r="CC143" s="5"/>
      <c r="CD143" s="5"/>
      <c r="CE143" s="5"/>
      <c r="CF143" s="5"/>
      <c r="CG143" s="5"/>
      <c r="CH143" s="5"/>
      <c r="CI143" s="5"/>
      <c r="CJ143" s="62"/>
      <c r="CK143" s="62"/>
      <c r="CL143" s="62"/>
      <c r="CM143" s="62"/>
      <c r="CN143" s="62"/>
      <c r="CO143" s="62"/>
      <c r="CP143" s="62"/>
      <c r="CQ143" s="62"/>
      <c r="CR143" s="62"/>
      <c r="CS143" s="62"/>
      <c r="CT143" s="62"/>
      <c r="CU143" s="62"/>
      <c r="CV143" s="62"/>
      <c r="CW143" s="62"/>
      <c r="CX143" s="5"/>
      <c r="CY143" s="5"/>
      <c r="CZ143" s="5"/>
      <c r="DA143" s="5"/>
      <c r="DB143" s="5"/>
      <c r="DC143" s="5"/>
      <c r="DD143" s="5"/>
      <c r="DE143" s="5"/>
      <c r="DF143" s="5"/>
      <c r="DG143" s="5"/>
      <c r="DH143" s="5"/>
      <c r="DI143" s="5"/>
      <c r="DJ143" s="5"/>
      <c r="DK143" s="5"/>
      <c r="DL143" s="62"/>
      <c r="DM143" s="62"/>
      <c r="DN143" s="62"/>
      <c r="DO143" s="62"/>
      <c r="DP143" s="62"/>
      <c r="DQ143" s="62"/>
      <c r="DR143" s="62"/>
      <c r="DS143" s="62"/>
      <c r="DT143" s="62"/>
      <c r="DU143" s="62"/>
      <c r="DV143" s="62"/>
      <c r="DW143" s="62"/>
      <c r="DX143" s="62"/>
      <c r="DY143" s="62"/>
      <c r="DZ143" s="5"/>
      <c r="EA143" s="5"/>
      <c r="EB143" s="5"/>
      <c r="EC143" s="5"/>
      <c r="ED143" s="5"/>
      <c r="EE143" s="5"/>
      <c r="EF143" s="5"/>
      <c r="EG143" s="5"/>
      <c r="EH143" s="5"/>
      <c r="EI143" s="5"/>
      <c r="EJ143" s="5"/>
      <c r="EK143" s="5"/>
      <c r="EL143" s="5"/>
      <c r="EM143" s="5"/>
      <c r="EN143" s="62"/>
      <c r="EO143" s="62"/>
      <c r="EP143" s="62"/>
      <c r="EQ143" s="62"/>
      <c r="ER143" s="62"/>
      <c r="ES143" s="62"/>
      <c r="ET143" s="62"/>
      <c r="EU143" s="62"/>
      <c r="EV143" s="62"/>
      <c r="EW143" s="62"/>
      <c r="EX143" s="62"/>
      <c r="EY143" s="62"/>
      <c r="EZ143" s="140"/>
      <c r="FA143" s="140"/>
      <c r="FB143" s="5"/>
      <c r="FC143" s="5"/>
      <c r="FD143" s="5"/>
      <c r="FE143" s="5"/>
      <c r="FF143" s="5"/>
      <c r="FG143" s="5"/>
      <c r="FH143" s="5"/>
      <c r="FI143" s="5"/>
      <c r="FJ143" s="5"/>
      <c r="FK143" s="5"/>
      <c r="FL143" s="5"/>
      <c r="FM143" s="5"/>
      <c r="FN143" s="5"/>
      <c r="FO143" s="5"/>
      <c r="FP143" s="62"/>
      <c r="FQ143" s="62"/>
      <c r="FR143" s="62"/>
      <c r="FS143" s="62"/>
      <c r="FT143" s="62"/>
      <c r="FU143" s="62"/>
      <c r="FV143" s="62"/>
      <c r="FW143" s="62"/>
      <c r="FX143" s="62"/>
      <c r="FY143" s="62"/>
      <c r="FZ143" s="62"/>
      <c r="GA143" s="62"/>
      <c r="GB143" s="62"/>
      <c r="GC143" s="62"/>
      <c r="GD143" s="5"/>
      <c r="GE143" s="5"/>
      <c r="GF143" s="5"/>
      <c r="GG143" s="5"/>
      <c r="GH143" s="5"/>
      <c r="GI143" s="5"/>
      <c r="GJ143" s="5"/>
      <c r="GK143" s="5"/>
      <c r="GL143" s="5"/>
      <c r="GM143" s="5"/>
      <c r="GN143" s="5"/>
      <c r="GO143" s="5"/>
      <c r="GP143" s="5"/>
      <c r="GQ143" s="5"/>
      <c r="GR143" s="62"/>
      <c r="GS143" s="62"/>
      <c r="GT143" s="62"/>
      <c r="GU143" s="62"/>
      <c r="GV143" s="62"/>
      <c r="GW143" s="62"/>
      <c r="GX143" s="62"/>
      <c r="GY143" s="62"/>
      <c r="GZ143" s="62"/>
      <c r="HA143" s="62"/>
      <c r="HB143" s="62"/>
      <c r="HC143" s="62"/>
      <c r="HD143" s="62"/>
      <c r="HE143" s="62"/>
      <c r="HF143" s="5"/>
      <c r="HG143" s="5"/>
      <c r="HH143" s="5"/>
      <c r="HI143" s="5"/>
      <c r="HJ143" s="5"/>
      <c r="HK143" s="5"/>
      <c r="HL143" s="5"/>
      <c r="HM143" s="5"/>
      <c r="HN143" s="5"/>
      <c r="HO143" s="5"/>
      <c r="HP143" s="5"/>
      <c r="HQ143" s="5"/>
      <c r="HR143" s="5"/>
      <c r="HS143" s="5"/>
      <c r="HT143" s="62"/>
      <c r="HU143" s="62"/>
      <c r="HV143" s="62"/>
      <c r="HW143" s="62"/>
      <c r="HX143" s="62"/>
      <c r="HY143" s="62"/>
      <c r="HZ143" s="62"/>
      <c r="IA143" s="62"/>
      <c r="IB143" s="62"/>
      <c r="IC143" s="62"/>
      <c r="ID143" s="62"/>
      <c r="IE143" s="62"/>
      <c r="IF143" s="62"/>
      <c r="IG143" s="62"/>
      <c r="IH143" s="5"/>
      <c r="II143" s="5"/>
      <c r="IJ143" s="5"/>
      <c r="IK143" s="5"/>
      <c r="IL143" s="5"/>
      <c r="IM143" s="5"/>
      <c r="IN143" s="5"/>
      <c r="IO143" s="5"/>
      <c r="IP143" s="5"/>
      <c r="IQ143" s="5"/>
      <c r="IR143" s="5"/>
      <c r="IS143" s="5"/>
      <c r="IT143" s="5"/>
      <c r="IU143" s="5"/>
      <c r="IV143" s="62"/>
      <c r="IW143" s="62"/>
      <c r="IX143" s="62"/>
      <c r="IY143" s="62"/>
      <c r="IZ143" s="62"/>
      <c r="JA143" s="62"/>
      <c r="JB143" s="62"/>
      <c r="JC143" s="62"/>
      <c r="JD143" s="62"/>
      <c r="JE143" s="62"/>
      <c r="JF143" s="62"/>
      <c r="JG143" s="62"/>
      <c r="JH143" s="62"/>
      <c r="JI143" s="62"/>
      <c r="JJ143" s="5"/>
      <c r="JK143" s="5"/>
      <c r="JL143" s="5"/>
      <c r="JM143" s="5"/>
      <c r="JN143" s="5"/>
      <c r="JO143" s="5"/>
      <c r="JP143" s="5"/>
      <c r="JQ143" s="5"/>
      <c r="JR143" s="5"/>
      <c r="JS143" s="5"/>
      <c r="JT143" s="5"/>
      <c r="JU143" s="5"/>
      <c r="JV143" s="5"/>
      <c r="JW143" s="5"/>
      <c r="JX143" s="62"/>
      <c r="JY143" s="62"/>
      <c r="JZ143" s="62"/>
      <c r="KA143" s="62"/>
      <c r="KB143" s="62"/>
      <c r="KC143" s="62"/>
      <c r="KD143" s="62"/>
      <c r="KE143" s="62"/>
      <c r="KF143" s="62"/>
      <c r="KG143" s="62"/>
      <c r="KH143" s="62"/>
      <c r="KI143" s="62"/>
      <c r="KJ143" s="62"/>
      <c r="KK143" s="62"/>
    </row>
    <row r="144" spans="1:297" x14ac:dyDescent="0.35">
      <c r="A144" s="131">
        <v>140</v>
      </c>
      <c r="B144" s="170">
        <f>'BVEM Scorecard'!B143</f>
        <v>0</v>
      </c>
      <c r="C144" s="170">
        <f>'BVEM Scorecard'!C143</f>
        <v>0</v>
      </c>
      <c r="D144" s="152">
        <v>949</v>
      </c>
      <c r="E144" s="72" t="str">
        <f>'BVEM Scorecard'!F143</f>
        <v>Solar</v>
      </c>
      <c r="F144" s="96"/>
      <c r="G144" s="96"/>
      <c r="H144" s="96"/>
      <c r="I144" s="96"/>
      <c r="J144" s="62"/>
      <c r="K144" s="62"/>
      <c r="L144" s="62"/>
      <c r="M144" s="62"/>
      <c r="N144" s="62"/>
      <c r="O144" s="62"/>
      <c r="P144" s="62"/>
      <c r="Q144" s="95"/>
      <c r="R144" s="5"/>
      <c r="S144" s="5"/>
      <c r="T144" s="5"/>
      <c r="U144" s="5"/>
      <c r="V144" s="5"/>
      <c r="W144" s="5"/>
      <c r="X144" s="5"/>
      <c r="Y144" s="5"/>
      <c r="Z144" s="5"/>
      <c r="AA144" s="5"/>
      <c r="AB144" s="5"/>
      <c r="AC144" s="5"/>
      <c r="AD144" s="5"/>
      <c r="AE144" s="5"/>
      <c r="AF144" s="62"/>
      <c r="AG144" s="62"/>
      <c r="AH144" s="62"/>
      <c r="AI144" s="62"/>
      <c r="AJ144" s="62"/>
      <c r="AK144" s="62"/>
      <c r="AL144" s="62"/>
      <c r="AM144" s="62"/>
      <c r="AN144" s="62"/>
      <c r="AO144" s="62"/>
      <c r="AP144" s="62"/>
      <c r="AQ144" s="62"/>
      <c r="AR144" s="62"/>
      <c r="AS144" s="62"/>
      <c r="AT144" s="5"/>
      <c r="AU144" s="5"/>
      <c r="AV144" s="5"/>
      <c r="AW144" s="5"/>
      <c r="AX144" s="5"/>
      <c r="AY144" s="5"/>
      <c r="AZ144" s="5"/>
      <c r="BA144" s="5"/>
      <c r="BB144" s="5"/>
      <c r="BC144" s="5"/>
      <c r="BD144" s="5"/>
      <c r="BE144" s="5"/>
      <c r="BF144" s="5"/>
      <c r="BG144" s="5"/>
      <c r="BH144" s="62"/>
      <c r="BI144" s="62"/>
      <c r="BJ144" s="62"/>
      <c r="BK144" s="62"/>
      <c r="BL144" s="62"/>
      <c r="BM144" s="62"/>
      <c r="BN144" s="62"/>
      <c r="BO144" s="62"/>
      <c r="BP144" s="62"/>
      <c r="BQ144" s="62"/>
      <c r="BR144" s="62"/>
      <c r="BS144" s="62"/>
      <c r="BT144" s="62"/>
      <c r="BU144" s="62"/>
      <c r="BV144" s="5"/>
      <c r="BW144" s="5"/>
      <c r="BX144" s="5"/>
      <c r="BY144" s="5"/>
      <c r="BZ144" s="5"/>
      <c r="CA144" s="5"/>
      <c r="CB144" s="5"/>
      <c r="CC144" s="5"/>
      <c r="CD144" s="5"/>
      <c r="CE144" s="5"/>
      <c r="CF144" s="5"/>
      <c r="CG144" s="5"/>
      <c r="CH144" s="5"/>
      <c r="CI144" s="5"/>
      <c r="CJ144" s="62"/>
      <c r="CK144" s="62"/>
      <c r="CL144" s="62"/>
      <c r="CM144" s="62"/>
      <c r="CN144" s="62"/>
      <c r="CO144" s="62"/>
      <c r="CP144" s="62"/>
      <c r="CQ144" s="62"/>
      <c r="CR144" s="62"/>
      <c r="CS144" s="62"/>
      <c r="CT144" s="62"/>
      <c r="CU144" s="62"/>
      <c r="CV144" s="62"/>
      <c r="CW144" s="62"/>
      <c r="CX144" s="5"/>
      <c r="CY144" s="5"/>
      <c r="CZ144" s="5"/>
      <c r="DA144" s="5"/>
      <c r="DB144" s="5"/>
      <c r="DC144" s="5"/>
      <c r="DD144" s="5"/>
      <c r="DE144" s="5"/>
      <c r="DF144" s="5"/>
      <c r="DG144" s="5"/>
      <c r="DH144" s="5"/>
      <c r="DI144" s="5"/>
      <c r="DJ144" s="5"/>
      <c r="DK144" s="5"/>
      <c r="DL144" s="62"/>
      <c r="DM144" s="62"/>
      <c r="DN144" s="62"/>
      <c r="DO144" s="62"/>
      <c r="DP144" s="62"/>
      <c r="DQ144" s="62"/>
      <c r="DR144" s="62"/>
      <c r="DS144" s="62"/>
      <c r="DT144" s="62"/>
      <c r="DU144" s="62"/>
      <c r="DV144" s="62"/>
      <c r="DW144" s="62"/>
      <c r="DX144" s="62"/>
      <c r="DY144" s="62"/>
      <c r="DZ144" s="5"/>
      <c r="EA144" s="5"/>
      <c r="EB144" s="5"/>
      <c r="EC144" s="5"/>
      <c r="ED144" s="5"/>
      <c r="EE144" s="5"/>
      <c r="EF144" s="5"/>
      <c r="EG144" s="5"/>
      <c r="EH144" s="5"/>
      <c r="EI144" s="5"/>
      <c r="EJ144" s="5"/>
      <c r="EK144" s="5"/>
      <c r="EL144" s="5"/>
      <c r="EM144" s="5"/>
      <c r="EN144" s="62"/>
      <c r="EO144" s="62"/>
      <c r="EP144" s="62"/>
      <c r="EQ144" s="62"/>
      <c r="ER144" s="62"/>
      <c r="ES144" s="62"/>
      <c r="ET144" s="62"/>
      <c r="EU144" s="62"/>
      <c r="EV144" s="62"/>
      <c r="EW144" s="62"/>
      <c r="EX144" s="62"/>
      <c r="EY144" s="62"/>
      <c r="EZ144" s="62"/>
      <c r="FA144" s="62"/>
      <c r="FB144" s="5"/>
      <c r="FC144" s="5"/>
      <c r="FD144" s="5"/>
      <c r="FE144" s="5"/>
      <c r="FF144" s="5"/>
      <c r="FG144" s="5"/>
      <c r="FH144" s="5"/>
      <c r="FI144" s="5"/>
      <c r="FJ144" s="5"/>
      <c r="FK144" s="5"/>
      <c r="FL144" s="5"/>
      <c r="FM144" s="5"/>
      <c r="FN144" s="5"/>
      <c r="FO144" s="5"/>
      <c r="FP144" s="62"/>
      <c r="FQ144" s="62"/>
      <c r="FR144" s="62"/>
      <c r="FS144" s="62"/>
      <c r="FT144" s="62"/>
      <c r="FU144" s="62"/>
      <c r="FV144" s="62"/>
      <c r="FW144" s="62"/>
      <c r="FX144" s="62"/>
      <c r="FY144" s="62"/>
      <c r="FZ144" s="62"/>
      <c r="GA144" s="62"/>
      <c r="GB144" s="62"/>
      <c r="GC144" s="62"/>
      <c r="GD144" s="5"/>
      <c r="GE144" s="5"/>
      <c r="GF144" s="5"/>
      <c r="GG144" s="5"/>
      <c r="GH144" s="5"/>
      <c r="GI144" s="5"/>
      <c r="GJ144" s="5"/>
      <c r="GK144" s="5"/>
      <c r="GL144" s="5"/>
      <c r="GM144" s="5"/>
      <c r="GN144" s="5"/>
      <c r="GO144" s="5"/>
      <c r="GP144" s="5"/>
      <c r="GQ144" s="5"/>
      <c r="GR144" s="62"/>
      <c r="GS144" s="62"/>
      <c r="GT144" s="62"/>
      <c r="GU144" s="62"/>
      <c r="GV144" s="62"/>
      <c r="GW144" s="62"/>
      <c r="GX144" s="62"/>
      <c r="GY144" s="62"/>
      <c r="GZ144" s="62"/>
      <c r="HA144" s="62"/>
      <c r="HB144" s="62"/>
      <c r="HC144" s="62"/>
      <c r="HD144" s="62"/>
      <c r="HE144" s="62"/>
      <c r="HF144" s="5"/>
      <c r="HG144" s="5"/>
      <c r="HH144" s="5"/>
      <c r="HI144" s="5"/>
      <c r="HJ144" s="5"/>
      <c r="HK144" s="5"/>
      <c r="HL144" s="5"/>
      <c r="HM144" s="5"/>
      <c r="HN144" s="5"/>
      <c r="HO144" s="5"/>
      <c r="HP144" s="5"/>
      <c r="HQ144" s="5"/>
      <c r="HR144" s="5"/>
      <c r="HS144" s="5"/>
      <c r="HT144" s="62"/>
      <c r="HU144" s="62"/>
      <c r="HV144" s="62"/>
      <c r="HW144" s="62"/>
      <c r="HX144" s="62"/>
      <c r="HY144" s="62"/>
      <c r="HZ144" s="62"/>
      <c r="IA144" s="62"/>
      <c r="IB144" s="62"/>
      <c r="IC144" s="62"/>
      <c r="ID144" s="62"/>
      <c r="IE144" s="62"/>
      <c r="IF144" s="62"/>
      <c r="IG144" s="62"/>
      <c r="IH144" s="5"/>
      <c r="II144" s="5"/>
      <c r="IJ144" s="5"/>
      <c r="IK144" s="5"/>
      <c r="IL144" s="5"/>
      <c r="IM144" s="5"/>
      <c r="IN144" s="5"/>
      <c r="IO144" s="5"/>
      <c r="IP144" s="5"/>
      <c r="IQ144" s="5"/>
      <c r="IR144" s="5"/>
      <c r="IS144" s="5"/>
      <c r="IT144" s="5"/>
      <c r="IU144" s="5"/>
      <c r="IV144" s="62"/>
      <c r="IW144" s="62"/>
      <c r="IX144" s="62"/>
      <c r="IY144" s="62"/>
      <c r="IZ144" s="62"/>
      <c r="JA144" s="62"/>
      <c r="JB144" s="62"/>
      <c r="JC144" s="62"/>
      <c r="JD144" s="62"/>
      <c r="JE144" s="62"/>
      <c r="JF144" s="62"/>
      <c r="JG144" s="62"/>
      <c r="JH144" s="62"/>
      <c r="JI144" s="62"/>
      <c r="JJ144" s="5"/>
      <c r="JK144" s="5"/>
      <c r="JL144" s="5"/>
      <c r="JM144" s="5"/>
      <c r="JN144" s="5"/>
      <c r="JO144" s="5"/>
      <c r="JP144" s="5"/>
      <c r="JQ144" s="5"/>
      <c r="JR144" s="5"/>
      <c r="JS144" s="5"/>
      <c r="JT144" s="5"/>
      <c r="JU144" s="5"/>
      <c r="JV144" s="5"/>
      <c r="JW144" s="5"/>
      <c r="JX144" s="62"/>
      <c r="JY144" s="62"/>
      <c r="JZ144" s="62"/>
      <c r="KA144" s="62"/>
      <c r="KB144" s="62"/>
      <c r="KC144" s="62"/>
      <c r="KD144" s="62"/>
      <c r="KE144" s="62"/>
      <c r="KF144" s="62"/>
      <c r="KG144" s="62"/>
      <c r="KH144" s="62"/>
      <c r="KI144" s="62"/>
      <c r="KJ144" s="62"/>
      <c r="KK144" s="62"/>
    </row>
    <row r="145" spans="1:297" x14ac:dyDescent="0.35">
      <c r="A145" s="131">
        <v>141</v>
      </c>
      <c r="B145" s="170">
        <f>'BVEM Scorecard'!B144</f>
        <v>0</v>
      </c>
      <c r="C145" s="170">
        <f>'BVEM Scorecard'!C144</f>
        <v>0</v>
      </c>
      <c r="D145" s="152">
        <v>952</v>
      </c>
      <c r="E145" s="72" t="str">
        <f>'BVEM Scorecard'!F144</f>
        <v>Solar</v>
      </c>
      <c r="F145" s="96"/>
      <c r="G145" s="96"/>
      <c r="H145" s="96"/>
      <c r="I145" s="96"/>
      <c r="J145" s="62"/>
      <c r="K145" s="62"/>
      <c r="L145" s="62"/>
      <c r="M145" s="62"/>
      <c r="N145" s="62"/>
      <c r="O145" s="62"/>
      <c r="P145" s="62"/>
      <c r="Q145" s="95"/>
      <c r="R145" s="5"/>
      <c r="S145" s="5"/>
      <c r="T145" s="5"/>
      <c r="U145" s="5"/>
      <c r="V145" s="5"/>
      <c r="W145" s="5"/>
      <c r="X145" s="5"/>
      <c r="Y145" s="5"/>
      <c r="Z145" s="5"/>
      <c r="AA145" s="5"/>
      <c r="AB145" s="5"/>
      <c r="AC145" s="5"/>
      <c r="AD145" s="5"/>
      <c r="AE145" s="5"/>
      <c r="AF145" s="62"/>
      <c r="AG145" s="62"/>
      <c r="AH145" s="62"/>
      <c r="AI145" s="62"/>
      <c r="AJ145" s="62"/>
      <c r="AK145" s="62"/>
      <c r="AL145" s="62"/>
      <c r="AM145" s="62"/>
      <c r="AN145" s="62"/>
      <c r="AO145" s="62"/>
      <c r="AP145" s="62"/>
      <c r="AQ145" s="62"/>
      <c r="AR145" s="140"/>
      <c r="AS145" s="140"/>
      <c r="AT145" s="5"/>
      <c r="AU145" s="5"/>
      <c r="AV145" s="5"/>
      <c r="AW145" s="5"/>
      <c r="AX145" s="5"/>
      <c r="AY145" s="5"/>
      <c r="AZ145" s="5"/>
      <c r="BA145" s="5"/>
      <c r="BB145" s="5"/>
      <c r="BC145" s="5"/>
      <c r="BD145" s="5"/>
      <c r="BE145" s="5"/>
      <c r="BF145" s="5"/>
      <c r="BG145" s="5"/>
      <c r="BH145" s="62"/>
      <c r="BI145" s="62"/>
      <c r="BJ145" s="62"/>
      <c r="BK145" s="62"/>
      <c r="BL145" s="62"/>
      <c r="BM145" s="62"/>
      <c r="BN145" s="62"/>
      <c r="BO145" s="62"/>
      <c r="BP145" s="62"/>
      <c r="BQ145" s="62"/>
      <c r="BR145" s="62"/>
      <c r="BS145" s="62"/>
      <c r="BT145" s="62"/>
      <c r="BU145" s="62"/>
      <c r="BV145" s="5"/>
      <c r="BW145" s="5"/>
      <c r="BX145" s="5"/>
      <c r="BY145" s="5"/>
      <c r="BZ145" s="5"/>
      <c r="CA145" s="5"/>
      <c r="CB145" s="5"/>
      <c r="CC145" s="5"/>
      <c r="CD145" s="5"/>
      <c r="CE145" s="5"/>
      <c r="CF145" s="5"/>
      <c r="CG145" s="5"/>
      <c r="CH145" s="5"/>
      <c r="CI145" s="5"/>
      <c r="CJ145" s="62"/>
      <c r="CK145" s="62"/>
      <c r="CL145" s="62"/>
      <c r="CM145" s="62"/>
      <c r="CN145" s="62"/>
      <c r="CO145" s="62"/>
      <c r="CP145" s="62"/>
      <c r="CQ145" s="62"/>
      <c r="CR145" s="62"/>
      <c r="CS145" s="62"/>
      <c r="CT145" s="62"/>
      <c r="CU145" s="62"/>
      <c r="CV145" s="62"/>
      <c r="CW145" s="62"/>
      <c r="CX145" s="5"/>
      <c r="CY145" s="5"/>
      <c r="CZ145" s="5"/>
      <c r="DA145" s="5"/>
      <c r="DB145" s="5"/>
      <c r="DC145" s="5"/>
      <c r="DD145" s="5"/>
      <c r="DE145" s="5"/>
      <c r="DF145" s="5"/>
      <c r="DG145" s="5"/>
      <c r="DH145" s="5"/>
      <c r="DI145" s="5"/>
      <c r="DJ145" s="5"/>
      <c r="DK145" s="5"/>
      <c r="DL145" s="62"/>
      <c r="DM145" s="62"/>
      <c r="DN145" s="62"/>
      <c r="DO145" s="62"/>
      <c r="DP145" s="62"/>
      <c r="DQ145" s="62"/>
      <c r="DR145" s="62"/>
      <c r="DS145" s="62"/>
      <c r="DT145" s="62"/>
      <c r="DU145" s="62"/>
      <c r="DV145" s="62"/>
      <c r="DW145" s="62"/>
      <c r="DX145" s="62"/>
      <c r="DY145" s="62"/>
      <c r="DZ145" s="5"/>
      <c r="EA145" s="5"/>
      <c r="EB145" s="5"/>
      <c r="EC145" s="5"/>
      <c r="ED145" s="5"/>
      <c r="EE145" s="5"/>
      <c r="EF145" s="5"/>
      <c r="EG145" s="5"/>
      <c r="EH145" s="5"/>
      <c r="EI145" s="5"/>
      <c r="EJ145" s="5"/>
      <c r="EK145" s="5"/>
      <c r="EL145" s="5"/>
      <c r="EM145" s="5"/>
      <c r="EN145" s="62"/>
      <c r="EO145" s="62"/>
      <c r="EP145" s="62"/>
      <c r="EQ145" s="62"/>
      <c r="ER145" s="62"/>
      <c r="ES145" s="62"/>
      <c r="ET145" s="62"/>
      <c r="EU145" s="62"/>
      <c r="EV145" s="62"/>
      <c r="EW145" s="62"/>
      <c r="EX145" s="62"/>
      <c r="EY145" s="62"/>
      <c r="EZ145" s="140"/>
      <c r="FA145" s="140"/>
      <c r="FB145" s="5"/>
      <c r="FC145" s="5"/>
      <c r="FD145" s="5"/>
      <c r="FE145" s="5"/>
      <c r="FF145" s="5"/>
      <c r="FG145" s="5"/>
      <c r="FH145" s="5"/>
      <c r="FI145" s="5"/>
      <c r="FJ145" s="5"/>
      <c r="FK145" s="5"/>
      <c r="FL145" s="5"/>
      <c r="FM145" s="5"/>
      <c r="FN145" s="5"/>
      <c r="FO145" s="5"/>
      <c r="FP145" s="62"/>
      <c r="FQ145" s="62"/>
      <c r="FR145" s="62"/>
      <c r="FS145" s="62"/>
      <c r="FT145" s="62"/>
      <c r="FU145" s="62"/>
      <c r="FV145" s="62"/>
      <c r="FW145" s="62"/>
      <c r="FX145" s="62"/>
      <c r="FY145" s="62"/>
      <c r="FZ145" s="62"/>
      <c r="GA145" s="62"/>
      <c r="GB145" s="62"/>
      <c r="GC145" s="62"/>
      <c r="GD145" s="5"/>
      <c r="GE145" s="5"/>
      <c r="GF145" s="5"/>
      <c r="GG145" s="5"/>
      <c r="GH145" s="5"/>
      <c r="GI145" s="5"/>
      <c r="GJ145" s="5"/>
      <c r="GK145" s="5"/>
      <c r="GL145" s="5"/>
      <c r="GM145" s="5"/>
      <c r="GN145" s="5"/>
      <c r="GO145" s="5"/>
      <c r="GP145" s="5"/>
      <c r="GQ145" s="5"/>
      <c r="GR145" s="62"/>
      <c r="GS145" s="62"/>
      <c r="GT145" s="62"/>
      <c r="GU145" s="62"/>
      <c r="GV145" s="62"/>
      <c r="GW145" s="62"/>
      <c r="GX145" s="62"/>
      <c r="GY145" s="62"/>
      <c r="GZ145" s="62"/>
      <c r="HA145" s="62"/>
      <c r="HB145" s="62"/>
      <c r="HC145" s="62"/>
      <c r="HD145" s="62"/>
      <c r="HE145" s="62"/>
      <c r="HF145" s="5"/>
      <c r="HG145" s="5"/>
      <c r="HH145" s="5"/>
      <c r="HI145" s="5"/>
      <c r="HJ145" s="5"/>
      <c r="HK145" s="5"/>
      <c r="HL145" s="5"/>
      <c r="HM145" s="5"/>
      <c r="HN145" s="5"/>
      <c r="HO145" s="5"/>
      <c r="HP145" s="5"/>
      <c r="HQ145" s="5"/>
      <c r="HR145" s="5"/>
      <c r="HS145" s="5"/>
      <c r="HT145" s="62"/>
      <c r="HU145" s="62"/>
      <c r="HV145" s="62"/>
      <c r="HW145" s="62"/>
      <c r="HX145" s="62"/>
      <c r="HY145" s="62"/>
      <c r="HZ145" s="62"/>
      <c r="IA145" s="62"/>
      <c r="IB145" s="62"/>
      <c r="IC145" s="62"/>
      <c r="ID145" s="62"/>
      <c r="IE145" s="62"/>
      <c r="IF145" s="62"/>
      <c r="IG145" s="62"/>
      <c r="IH145" s="5"/>
      <c r="II145" s="5"/>
      <c r="IJ145" s="5"/>
      <c r="IK145" s="5"/>
      <c r="IL145" s="5"/>
      <c r="IM145" s="5"/>
      <c r="IN145" s="5"/>
      <c r="IO145" s="5"/>
      <c r="IP145" s="5"/>
      <c r="IQ145" s="5"/>
      <c r="IR145" s="5"/>
      <c r="IS145" s="5"/>
      <c r="IT145" s="5"/>
      <c r="IU145" s="5"/>
      <c r="IV145" s="62"/>
      <c r="IW145" s="62"/>
      <c r="IX145" s="62"/>
      <c r="IY145" s="62"/>
      <c r="IZ145" s="62"/>
      <c r="JA145" s="62"/>
      <c r="JB145" s="62"/>
      <c r="JC145" s="62"/>
      <c r="JD145" s="62"/>
      <c r="JE145" s="62"/>
      <c r="JF145" s="62"/>
      <c r="JG145" s="62"/>
      <c r="JH145" s="62"/>
      <c r="JI145" s="62"/>
      <c r="JJ145" s="5"/>
      <c r="JK145" s="5"/>
      <c r="JL145" s="5"/>
      <c r="JM145" s="5"/>
      <c r="JN145" s="5"/>
      <c r="JO145" s="5"/>
      <c r="JP145" s="5"/>
      <c r="JQ145" s="5"/>
      <c r="JR145" s="5"/>
      <c r="JS145" s="5"/>
      <c r="JT145" s="5"/>
      <c r="JU145" s="5"/>
      <c r="JV145" s="5"/>
      <c r="JW145" s="5"/>
      <c r="JX145" s="62"/>
      <c r="JY145" s="62"/>
      <c r="JZ145" s="62"/>
      <c r="KA145" s="62"/>
      <c r="KB145" s="62"/>
      <c r="KC145" s="62"/>
      <c r="KD145" s="62"/>
      <c r="KE145" s="62"/>
      <c r="KF145" s="62"/>
      <c r="KG145" s="62"/>
      <c r="KH145" s="62"/>
      <c r="KI145" s="62"/>
      <c r="KJ145" s="62"/>
      <c r="KK145" s="62"/>
    </row>
    <row r="146" spans="1:297" x14ac:dyDescent="0.35">
      <c r="A146" s="131">
        <v>142</v>
      </c>
      <c r="B146" s="170">
        <f>'BVEM Scorecard'!B145</f>
        <v>0</v>
      </c>
      <c r="C146" s="170">
        <f>'BVEM Scorecard'!C145</f>
        <v>0</v>
      </c>
      <c r="D146" s="152">
        <v>948</v>
      </c>
      <c r="E146" s="72" t="str">
        <f>'BVEM Scorecard'!F145</f>
        <v>Solar</v>
      </c>
      <c r="F146" s="96"/>
      <c r="G146" s="96"/>
      <c r="H146" s="96"/>
      <c r="I146" s="96"/>
      <c r="J146" s="62"/>
      <c r="K146" s="62"/>
      <c r="L146" s="62"/>
      <c r="M146" s="62"/>
      <c r="N146" s="62"/>
      <c r="O146" s="62"/>
      <c r="P146" s="62"/>
      <c r="Q146" s="95"/>
      <c r="R146" s="5"/>
      <c r="S146" s="5"/>
      <c r="T146" s="5"/>
      <c r="U146" s="5"/>
      <c r="V146" s="5"/>
      <c r="W146" s="5"/>
      <c r="X146" s="5"/>
      <c r="Y146" s="5"/>
      <c r="Z146" s="5"/>
      <c r="AA146" s="5"/>
      <c r="AB146" s="5"/>
      <c r="AC146" s="5"/>
      <c r="AD146" s="5"/>
      <c r="AE146" s="5"/>
      <c r="AF146" s="62"/>
      <c r="AG146" s="62"/>
      <c r="AH146" s="62"/>
      <c r="AI146" s="62"/>
      <c r="AJ146" s="62"/>
      <c r="AK146" s="62"/>
      <c r="AL146" s="62"/>
      <c r="AM146" s="62"/>
      <c r="AN146" s="62"/>
      <c r="AO146" s="62"/>
      <c r="AP146" s="62"/>
      <c r="AQ146" s="62"/>
      <c r="AR146" s="62"/>
      <c r="AS146" s="62"/>
      <c r="AT146" s="5"/>
      <c r="AU146" s="5"/>
      <c r="AV146" s="5"/>
      <c r="AW146" s="5"/>
      <c r="AX146" s="5"/>
      <c r="AY146" s="5"/>
      <c r="AZ146" s="5"/>
      <c r="BA146" s="5"/>
      <c r="BB146" s="5"/>
      <c r="BC146" s="5"/>
      <c r="BD146" s="5"/>
      <c r="BE146" s="5"/>
      <c r="BF146" s="5"/>
      <c r="BG146" s="5"/>
      <c r="BH146" s="62"/>
      <c r="BI146" s="62"/>
      <c r="BJ146" s="62"/>
      <c r="BK146" s="62"/>
      <c r="BL146" s="62"/>
      <c r="BM146" s="62"/>
      <c r="BN146" s="62"/>
      <c r="BO146" s="62"/>
      <c r="BP146" s="62"/>
      <c r="BQ146" s="62"/>
      <c r="BR146" s="62"/>
      <c r="BS146" s="62"/>
      <c r="BT146" s="62"/>
      <c r="BU146" s="62"/>
      <c r="BV146" s="5"/>
      <c r="BW146" s="5"/>
      <c r="BX146" s="5"/>
      <c r="BY146" s="5"/>
      <c r="BZ146" s="5"/>
      <c r="CA146" s="5"/>
      <c r="CB146" s="5"/>
      <c r="CC146" s="5"/>
      <c r="CD146" s="5"/>
      <c r="CE146" s="5"/>
      <c r="CF146" s="5"/>
      <c r="CG146" s="5"/>
      <c r="CH146" s="5"/>
      <c r="CI146" s="5"/>
      <c r="CJ146" s="62"/>
      <c r="CK146" s="62"/>
      <c r="CL146" s="62"/>
      <c r="CM146" s="62"/>
      <c r="CN146" s="62"/>
      <c r="CO146" s="62"/>
      <c r="CP146" s="62"/>
      <c r="CQ146" s="62"/>
      <c r="CR146" s="62"/>
      <c r="CS146" s="62"/>
      <c r="CT146" s="62"/>
      <c r="CU146" s="62"/>
      <c r="CV146" s="62"/>
      <c r="CW146" s="62"/>
      <c r="CX146" s="5"/>
      <c r="CY146" s="5"/>
      <c r="CZ146" s="5"/>
      <c r="DA146" s="5"/>
      <c r="DB146" s="5"/>
      <c r="DC146" s="5"/>
      <c r="DD146" s="5"/>
      <c r="DE146" s="5"/>
      <c r="DF146" s="5"/>
      <c r="DG146" s="5"/>
      <c r="DH146" s="5"/>
      <c r="DI146" s="5"/>
      <c r="DJ146" s="5"/>
      <c r="DK146" s="5"/>
      <c r="DL146" s="62"/>
      <c r="DM146" s="62"/>
      <c r="DN146" s="62"/>
      <c r="DO146" s="62"/>
      <c r="DP146" s="62"/>
      <c r="DQ146" s="62"/>
      <c r="DR146" s="62"/>
      <c r="DS146" s="62"/>
      <c r="DT146" s="62"/>
      <c r="DU146" s="62"/>
      <c r="DV146" s="62"/>
      <c r="DW146" s="62"/>
      <c r="DX146" s="62"/>
      <c r="DY146" s="62"/>
      <c r="DZ146" s="5"/>
      <c r="EA146" s="5"/>
      <c r="EB146" s="5"/>
      <c r="EC146" s="5"/>
      <c r="ED146" s="5"/>
      <c r="EE146" s="5"/>
      <c r="EF146" s="5"/>
      <c r="EG146" s="5"/>
      <c r="EH146" s="5"/>
      <c r="EI146" s="5"/>
      <c r="EJ146" s="5"/>
      <c r="EK146" s="5"/>
      <c r="EL146" s="5"/>
      <c r="EM146" s="5"/>
      <c r="EN146" s="62"/>
      <c r="EO146" s="62"/>
      <c r="EP146" s="62"/>
      <c r="EQ146" s="62"/>
      <c r="ER146" s="62"/>
      <c r="ES146" s="62"/>
      <c r="ET146" s="62"/>
      <c r="EU146" s="62"/>
      <c r="EV146" s="62"/>
      <c r="EW146" s="62"/>
      <c r="EX146" s="62"/>
      <c r="EY146" s="62"/>
      <c r="EZ146" s="62"/>
      <c r="FA146" s="62"/>
      <c r="FB146" s="5"/>
      <c r="FC146" s="5"/>
      <c r="FD146" s="5"/>
      <c r="FE146" s="5"/>
      <c r="FF146" s="5"/>
      <c r="FG146" s="5"/>
      <c r="FH146" s="5"/>
      <c r="FI146" s="5"/>
      <c r="FJ146" s="5"/>
      <c r="FK146" s="5"/>
      <c r="FL146" s="5"/>
      <c r="FM146" s="5"/>
      <c r="FN146" s="5"/>
      <c r="FO146" s="5"/>
      <c r="FP146" s="62"/>
      <c r="FQ146" s="62"/>
      <c r="FR146" s="62"/>
      <c r="FS146" s="62"/>
      <c r="FT146" s="62"/>
      <c r="FU146" s="62"/>
      <c r="FV146" s="62"/>
      <c r="FW146" s="62"/>
      <c r="FX146" s="62"/>
      <c r="FY146" s="62"/>
      <c r="FZ146" s="62"/>
      <c r="GA146" s="62"/>
      <c r="GB146" s="62"/>
      <c r="GC146" s="62"/>
      <c r="GD146" s="5"/>
      <c r="GE146" s="5"/>
      <c r="GF146" s="5"/>
      <c r="GG146" s="5"/>
      <c r="GH146" s="5"/>
      <c r="GI146" s="5"/>
      <c r="GJ146" s="5"/>
      <c r="GK146" s="5"/>
      <c r="GL146" s="5"/>
      <c r="GM146" s="5"/>
      <c r="GN146" s="5"/>
      <c r="GO146" s="5"/>
      <c r="GP146" s="5"/>
      <c r="GQ146" s="5"/>
      <c r="GR146" s="62"/>
      <c r="GS146" s="62"/>
      <c r="GT146" s="62"/>
      <c r="GU146" s="62"/>
      <c r="GV146" s="62"/>
      <c r="GW146" s="62"/>
      <c r="GX146" s="62"/>
      <c r="GY146" s="62"/>
      <c r="GZ146" s="62"/>
      <c r="HA146" s="62"/>
      <c r="HB146" s="62"/>
      <c r="HC146" s="62"/>
      <c r="HD146" s="62"/>
      <c r="HE146" s="62"/>
      <c r="HF146" s="5"/>
      <c r="HG146" s="5"/>
      <c r="HH146" s="5"/>
      <c r="HI146" s="5"/>
      <c r="HJ146" s="5"/>
      <c r="HK146" s="5"/>
      <c r="HL146" s="5"/>
      <c r="HM146" s="5"/>
      <c r="HN146" s="5"/>
      <c r="HO146" s="5"/>
      <c r="HP146" s="5"/>
      <c r="HQ146" s="5"/>
      <c r="HR146" s="5"/>
      <c r="HS146" s="5"/>
      <c r="HT146" s="62"/>
      <c r="HU146" s="62"/>
      <c r="HV146" s="62"/>
      <c r="HW146" s="62"/>
      <c r="HX146" s="62"/>
      <c r="HY146" s="62"/>
      <c r="HZ146" s="62"/>
      <c r="IA146" s="62"/>
      <c r="IB146" s="62"/>
      <c r="IC146" s="62"/>
      <c r="ID146" s="62"/>
      <c r="IE146" s="62"/>
      <c r="IF146" s="62"/>
      <c r="IG146" s="62"/>
      <c r="IH146" s="5"/>
      <c r="II146" s="5"/>
      <c r="IJ146" s="5"/>
      <c r="IK146" s="5"/>
      <c r="IL146" s="5"/>
      <c r="IM146" s="5"/>
      <c r="IN146" s="5"/>
      <c r="IO146" s="5"/>
      <c r="IP146" s="5"/>
      <c r="IQ146" s="5"/>
      <c r="IR146" s="5"/>
      <c r="IS146" s="5"/>
      <c r="IT146" s="5"/>
      <c r="IU146" s="5"/>
      <c r="IV146" s="62"/>
      <c r="IW146" s="62"/>
      <c r="IX146" s="62"/>
      <c r="IY146" s="62"/>
      <c r="IZ146" s="62"/>
      <c r="JA146" s="62"/>
      <c r="JB146" s="62"/>
      <c r="JC146" s="62"/>
      <c r="JD146" s="62"/>
      <c r="JE146" s="62"/>
      <c r="JF146" s="62"/>
      <c r="JG146" s="62"/>
      <c r="JH146" s="62"/>
      <c r="JI146" s="62"/>
      <c r="JJ146" s="5"/>
      <c r="JK146" s="5"/>
      <c r="JL146" s="5"/>
      <c r="JM146" s="5"/>
      <c r="JN146" s="5"/>
      <c r="JO146" s="5"/>
      <c r="JP146" s="5"/>
      <c r="JQ146" s="5"/>
      <c r="JR146" s="5"/>
      <c r="JS146" s="5"/>
      <c r="JT146" s="5"/>
      <c r="JU146" s="5"/>
      <c r="JV146" s="5"/>
      <c r="JW146" s="5"/>
      <c r="JX146" s="62"/>
      <c r="JY146" s="62"/>
      <c r="JZ146" s="62"/>
      <c r="KA146" s="62"/>
      <c r="KB146" s="62"/>
      <c r="KC146" s="62"/>
      <c r="KD146" s="62"/>
      <c r="KE146" s="62"/>
      <c r="KF146" s="62"/>
      <c r="KG146" s="62"/>
      <c r="KH146" s="62"/>
      <c r="KI146" s="62"/>
      <c r="KJ146" s="62"/>
      <c r="KK146" s="62"/>
    </row>
    <row r="147" spans="1:297" x14ac:dyDescent="0.35">
      <c r="A147" s="131">
        <v>143</v>
      </c>
      <c r="B147" s="170">
        <f>'BVEM Scorecard'!B146</f>
        <v>0</v>
      </c>
      <c r="C147" s="170">
        <f>'BVEM Scorecard'!C146</f>
        <v>0</v>
      </c>
      <c r="D147" s="152">
        <v>946</v>
      </c>
      <c r="E147" s="72" t="str">
        <f>'BVEM Scorecard'!F146</f>
        <v>Solar</v>
      </c>
      <c r="F147" s="96"/>
      <c r="G147" s="96"/>
      <c r="H147" s="96"/>
      <c r="I147" s="96"/>
      <c r="J147" s="62"/>
      <c r="K147" s="62"/>
      <c r="L147" s="62"/>
      <c r="M147" s="62"/>
      <c r="N147" s="62"/>
      <c r="O147" s="62"/>
      <c r="P147" s="62"/>
      <c r="Q147" s="95"/>
      <c r="R147" s="5"/>
      <c r="S147" s="5"/>
      <c r="T147" s="5"/>
      <c r="U147" s="5"/>
      <c r="V147" s="5"/>
      <c r="W147" s="5"/>
      <c r="X147" s="5"/>
      <c r="Y147" s="5"/>
      <c r="Z147" s="5"/>
      <c r="AA147" s="5"/>
      <c r="AB147" s="5"/>
      <c r="AC147" s="5"/>
      <c r="AD147" s="5"/>
      <c r="AE147" s="5"/>
      <c r="AF147" s="62"/>
      <c r="AG147" s="62"/>
      <c r="AH147" s="62"/>
      <c r="AI147" s="62"/>
      <c r="AJ147" s="62"/>
      <c r="AK147" s="62"/>
      <c r="AL147" s="62"/>
      <c r="AM147" s="62"/>
      <c r="AN147" s="62"/>
      <c r="AO147" s="62"/>
      <c r="AP147" s="62"/>
      <c r="AQ147" s="62"/>
      <c r="AR147" s="140"/>
      <c r="AS147" s="140"/>
      <c r="AT147" s="5"/>
      <c r="AU147" s="5"/>
      <c r="AV147" s="5"/>
      <c r="AW147" s="5"/>
      <c r="AX147" s="5"/>
      <c r="AY147" s="5"/>
      <c r="AZ147" s="5"/>
      <c r="BA147" s="5"/>
      <c r="BB147" s="5"/>
      <c r="BC147" s="5"/>
      <c r="BD147" s="5"/>
      <c r="BE147" s="5"/>
      <c r="BF147" s="5"/>
      <c r="BG147" s="5"/>
      <c r="BH147" s="62"/>
      <c r="BI147" s="62"/>
      <c r="BJ147" s="62"/>
      <c r="BK147" s="62"/>
      <c r="BL147" s="62"/>
      <c r="BM147" s="62"/>
      <c r="BN147" s="62"/>
      <c r="BO147" s="62"/>
      <c r="BP147" s="62"/>
      <c r="BQ147" s="62"/>
      <c r="BR147" s="62"/>
      <c r="BS147" s="62"/>
      <c r="BT147" s="62"/>
      <c r="BU147" s="62"/>
      <c r="BV147" s="5"/>
      <c r="BW147" s="5"/>
      <c r="BX147" s="5"/>
      <c r="BY147" s="5"/>
      <c r="BZ147" s="5"/>
      <c r="CA147" s="5"/>
      <c r="CB147" s="5"/>
      <c r="CC147" s="5"/>
      <c r="CD147" s="5"/>
      <c r="CE147" s="5"/>
      <c r="CF147" s="5"/>
      <c r="CG147" s="5"/>
      <c r="CH147" s="5"/>
      <c r="CI147" s="5"/>
      <c r="CJ147" s="62"/>
      <c r="CK147" s="62"/>
      <c r="CL147" s="62"/>
      <c r="CM147" s="62"/>
      <c r="CN147" s="62"/>
      <c r="CO147" s="62"/>
      <c r="CP147" s="62"/>
      <c r="CQ147" s="62"/>
      <c r="CR147" s="62"/>
      <c r="CS147" s="62"/>
      <c r="CT147" s="62"/>
      <c r="CU147" s="62"/>
      <c r="CV147" s="62"/>
      <c r="CW147" s="62"/>
      <c r="CX147" s="5"/>
      <c r="CY147" s="5"/>
      <c r="CZ147" s="5"/>
      <c r="DA147" s="5"/>
      <c r="DB147" s="5"/>
      <c r="DC147" s="5"/>
      <c r="DD147" s="5"/>
      <c r="DE147" s="5"/>
      <c r="DF147" s="5"/>
      <c r="DG147" s="5"/>
      <c r="DH147" s="5"/>
      <c r="DI147" s="5"/>
      <c r="DJ147" s="5"/>
      <c r="DK147" s="5"/>
      <c r="DL147" s="62"/>
      <c r="DM147" s="62"/>
      <c r="DN147" s="62"/>
      <c r="DO147" s="62"/>
      <c r="DP147" s="62"/>
      <c r="DQ147" s="62"/>
      <c r="DR147" s="62"/>
      <c r="DS147" s="62"/>
      <c r="DT147" s="62"/>
      <c r="DU147" s="62"/>
      <c r="DV147" s="62"/>
      <c r="DW147" s="62"/>
      <c r="DX147" s="62"/>
      <c r="DY147" s="62"/>
      <c r="DZ147" s="5"/>
      <c r="EA147" s="5"/>
      <c r="EB147" s="5"/>
      <c r="EC147" s="5"/>
      <c r="ED147" s="5"/>
      <c r="EE147" s="5"/>
      <c r="EF147" s="5"/>
      <c r="EG147" s="5"/>
      <c r="EH147" s="5"/>
      <c r="EI147" s="5"/>
      <c r="EJ147" s="5"/>
      <c r="EK147" s="5"/>
      <c r="EL147" s="5"/>
      <c r="EM147" s="5"/>
      <c r="EN147" s="62"/>
      <c r="EO147" s="62"/>
      <c r="EP147" s="62"/>
      <c r="EQ147" s="62"/>
      <c r="ER147" s="62"/>
      <c r="ES147" s="62"/>
      <c r="ET147" s="62"/>
      <c r="EU147" s="62"/>
      <c r="EV147" s="62"/>
      <c r="EW147" s="62"/>
      <c r="EX147" s="62"/>
      <c r="EY147" s="62"/>
      <c r="EZ147" s="140"/>
      <c r="FA147" s="140"/>
      <c r="FB147" s="5"/>
      <c r="FC147" s="5"/>
      <c r="FD147" s="5"/>
      <c r="FE147" s="5"/>
      <c r="FF147" s="5"/>
      <c r="FG147" s="5"/>
      <c r="FH147" s="5"/>
      <c r="FI147" s="5"/>
      <c r="FJ147" s="5"/>
      <c r="FK147" s="5"/>
      <c r="FL147" s="5"/>
      <c r="FM147" s="5"/>
      <c r="FN147" s="5"/>
      <c r="FO147" s="5"/>
      <c r="FP147" s="62"/>
      <c r="FQ147" s="62"/>
      <c r="FR147" s="62"/>
      <c r="FS147" s="62"/>
      <c r="FT147" s="62"/>
      <c r="FU147" s="62"/>
      <c r="FV147" s="62"/>
      <c r="FW147" s="62"/>
      <c r="FX147" s="62"/>
      <c r="FY147" s="62"/>
      <c r="FZ147" s="62"/>
      <c r="GA147" s="62"/>
      <c r="GB147" s="62"/>
      <c r="GC147" s="62"/>
      <c r="GD147" s="5"/>
      <c r="GE147" s="5"/>
      <c r="GF147" s="5"/>
      <c r="GG147" s="5"/>
      <c r="GH147" s="5"/>
      <c r="GI147" s="5"/>
      <c r="GJ147" s="5"/>
      <c r="GK147" s="5"/>
      <c r="GL147" s="5"/>
      <c r="GM147" s="5"/>
      <c r="GN147" s="5"/>
      <c r="GO147" s="5"/>
      <c r="GP147" s="5"/>
      <c r="GQ147" s="5"/>
      <c r="GR147" s="62"/>
      <c r="GS147" s="62"/>
      <c r="GT147" s="62"/>
      <c r="GU147" s="62"/>
      <c r="GV147" s="62"/>
      <c r="GW147" s="62"/>
      <c r="GX147" s="62"/>
      <c r="GY147" s="62"/>
      <c r="GZ147" s="62"/>
      <c r="HA147" s="62"/>
      <c r="HB147" s="62"/>
      <c r="HC147" s="62"/>
      <c r="HD147" s="62"/>
      <c r="HE147" s="62"/>
      <c r="HF147" s="5"/>
      <c r="HG147" s="5"/>
      <c r="HH147" s="5"/>
      <c r="HI147" s="5"/>
      <c r="HJ147" s="5"/>
      <c r="HK147" s="5"/>
      <c r="HL147" s="5"/>
      <c r="HM147" s="5"/>
      <c r="HN147" s="5"/>
      <c r="HO147" s="5"/>
      <c r="HP147" s="5"/>
      <c r="HQ147" s="5"/>
      <c r="HR147" s="5"/>
      <c r="HS147" s="5"/>
      <c r="HT147" s="62"/>
      <c r="HU147" s="62"/>
      <c r="HV147" s="62"/>
      <c r="HW147" s="62"/>
      <c r="HX147" s="62"/>
      <c r="HY147" s="62"/>
      <c r="HZ147" s="62"/>
      <c r="IA147" s="62"/>
      <c r="IB147" s="62"/>
      <c r="IC147" s="62"/>
      <c r="ID147" s="62"/>
      <c r="IE147" s="62"/>
      <c r="IF147" s="62"/>
      <c r="IG147" s="62"/>
      <c r="IH147" s="5"/>
      <c r="II147" s="5"/>
      <c r="IJ147" s="5"/>
      <c r="IK147" s="5"/>
      <c r="IL147" s="5"/>
      <c r="IM147" s="5"/>
      <c r="IN147" s="5"/>
      <c r="IO147" s="5"/>
      <c r="IP147" s="5"/>
      <c r="IQ147" s="5"/>
      <c r="IR147" s="5"/>
      <c r="IS147" s="5"/>
      <c r="IT147" s="5"/>
      <c r="IU147" s="5"/>
      <c r="IV147" s="62"/>
      <c r="IW147" s="62"/>
      <c r="IX147" s="62"/>
      <c r="IY147" s="62"/>
      <c r="IZ147" s="62"/>
      <c r="JA147" s="62"/>
      <c r="JB147" s="62"/>
      <c r="JC147" s="62"/>
      <c r="JD147" s="62"/>
      <c r="JE147" s="62"/>
      <c r="JF147" s="62"/>
      <c r="JG147" s="62"/>
      <c r="JH147" s="62"/>
      <c r="JI147" s="62"/>
      <c r="JJ147" s="5"/>
      <c r="JK147" s="5"/>
      <c r="JL147" s="5"/>
      <c r="JM147" s="5"/>
      <c r="JN147" s="5"/>
      <c r="JO147" s="5"/>
      <c r="JP147" s="5"/>
      <c r="JQ147" s="5"/>
      <c r="JR147" s="5"/>
      <c r="JS147" s="5"/>
      <c r="JT147" s="5"/>
      <c r="JU147" s="5"/>
      <c r="JV147" s="5"/>
      <c r="JW147" s="5"/>
      <c r="JX147" s="62"/>
      <c r="JY147" s="62"/>
      <c r="JZ147" s="62"/>
      <c r="KA147" s="62"/>
      <c r="KB147" s="62"/>
      <c r="KC147" s="62"/>
      <c r="KD147" s="62"/>
      <c r="KE147" s="62"/>
      <c r="KF147" s="62"/>
      <c r="KG147" s="62"/>
      <c r="KH147" s="62"/>
      <c r="KI147" s="62"/>
      <c r="KJ147" s="62"/>
      <c r="KK147" s="62"/>
    </row>
    <row r="148" spans="1:297" x14ac:dyDescent="0.35">
      <c r="A148" s="131">
        <v>144</v>
      </c>
      <c r="B148" s="170">
        <f>'BVEM Scorecard'!B147</f>
        <v>0</v>
      </c>
      <c r="C148" s="170">
        <f>'BVEM Scorecard'!C147</f>
        <v>0</v>
      </c>
      <c r="D148" s="152">
        <v>940</v>
      </c>
      <c r="E148" s="72" t="str">
        <f>'BVEM Scorecard'!F147</f>
        <v>Solar</v>
      </c>
      <c r="F148" s="96"/>
      <c r="G148" s="96"/>
      <c r="H148" s="96"/>
      <c r="I148" s="96"/>
      <c r="J148" s="62"/>
      <c r="K148" s="62"/>
      <c r="L148" s="62"/>
      <c r="M148" s="62"/>
      <c r="N148" s="62"/>
      <c r="O148" s="62"/>
      <c r="P148" s="62"/>
      <c r="Q148" s="95"/>
      <c r="R148" s="5"/>
      <c r="S148" s="5"/>
      <c r="T148" s="5"/>
      <c r="U148" s="5"/>
      <c r="V148" s="5"/>
      <c r="W148" s="5"/>
      <c r="X148" s="5"/>
      <c r="Y148" s="5"/>
      <c r="Z148" s="5"/>
      <c r="AA148" s="5"/>
      <c r="AB148" s="5"/>
      <c r="AC148" s="5"/>
      <c r="AD148" s="5"/>
      <c r="AE148" s="5"/>
      <c r="AF148" s="62"/>
      <c r="AG148" s="62"/>
      <c r="AH148" s="62"/>
      <c r="AI148" s="62"/>
      <c r="AJ148" s="62"/>
      <c r="AK148" s="62"/>
      <c r="AL148" s="62"/>
      <c r="AM148" s="62"/>
      <c r="AN148" s="62"/>
      <c r="AO148" s="62"/>
      <c r="AP148" s="62"/>
      <c r="AQ148" s="62"/>
      <c r="AR148" s="62"/>
      <c r="AS148" s="62"/>
      <c r="AT148" s="5"/>
      <c r="AU148" s="5"/>
      <c r="AV148" s="5"/>
      <c r="AW148" s="5"/>
      <c r="AX148" s="5"/>
      <c r="AY148" s="5"/>
      <c r="AZ148" s="5"/>
      <c r="BA148" s="5"/>
      <c r="BB148" s="5"/>
      <c r="BC148" s="5"/>
      <c r="BD148" s="5"/>
      <c r="BE148" s="5"/>
      <c r="BF148" s="5"/>
      <c r="BG148" s="5"/>
      <c r="BH148" s="62"/>
      <c r="BI148" s="62"/>
      <c r="BJ148" s="62"/>
      <c r="BK148" s="62"/>
      <c r="BL148" s="62"/>
      <c r="BM148" s="62"/>
      <c r="BN148" s="62"/>
      <c r="BO148" s="62"/>
      <c r="BP148" s="62"/>
      <c r="BQ148" s="62"/>
      <c r="BR148" s="62"/>
      <c r="BS148" s="62"/>
      <c r="BT148" s="62"/>
      <c r="BU148" s="62"/>
      <c r="BV148" s="5"/>
      <c r="BW148" s="5"/>
      <c r="BX148" s="5"/>
      <c r="BY148" s="5"/>
      <c r="BZ148" s="5"/>
      <c r="CA148" s="5"/>
      <c r="CB148" s="5"/>
      <c r="CC148" s="5"/>
      <c r="CD148" s="5"/>
      <c r="CE148" s="5"/>
      <c r="CF148" s="5"/>
      <c r="CG148" s="5"/>
      <c r="CH148" s="5"/>
      <c r="CI148" s="5"/>
      <c r="CJ148" s="62"/>
      <c r="CK148" s="62"/>
      <c r="CL148" s="62"/>
      <c r="CM148" s="62"/>
      <c r="CN148" s="62"/>
      <c r="CO148" s="62"/>
      <c r="CP148" s="62"/>
      <c r="CQ148" s="62"/>
      <c r="CR148" s="62"/>
      <c r="CS148" s="62"/>
      <c r="CT148" s="62"/>
      <c r="CU148" s="62"/>
      <c r="CV148" s="62"/>
      <c r="CW148" s="62"/>
      <c r="CX148" s="5"/>
      <c r="CY148" s="5"/>
      <c r="CZ148" s="5"/>
      <c r="DA148" s="5"/>
      <c r="DB148" s="5"/>
      <c r="DC148" s="5"/>
      <c r="DD148" s="5"/>
      <c r="DE148" s="5"/>
      <c r="DF148" s="5"/>
      <c r="DG148" s="5"/>
      <c r="DH148" s="5"/>
      <c r="DI148" s="5"/>
      <c r="DJ148" s="5"/>
      <c r="DK148" s="5"/>
      <c r="DL148" s="62"/>
      <c r="DM148" s="62"/>
      <c r="DN148" s="62"/>
      <c r="DO148" s="62"/>
      <c r="DP148" s="62"/>
      <c r="DQ148" s="62"/>
      <c r="DR148" s="62"/>
      <c r="DS148" s="62"/>
      <c r="DT148" s="62"/>
      <c r="DU148" s="62"/>
      <c r="DV148" s="62"/>
      <c r="DW148" s="62"/>
      <c r="DX148" s="62"/>
      <c r="DY148" s="62"/>
      <c r="DZ148" s="5"/>
      <c r="EA148" s="5"/>
      <c r="EB148" s="5"/>
      <c r="EC148" s="5"/>
      <c r="ED148" s="5"/>
      <c r="EE148" s="5"/>
      <c r="EF148" s="5"/>
      <c r="EG148" s="5"/>
      <c r="EH148" s="5"/>
      <c r="EI148" s="5"/>
      <c r="EJ148" s="5"/>
      <c r="EK148" s="5"/>
      <c r="EL148" s="5"/>
      <c r="EM148" s="5"/>
      <c r="EN148" s="62"/>
      <c r="EO148" s="62"/>
      <c r="EP148" s="62"/>
      <c r="EQ148" s="62"/>
      <c r="ER148" s="62"/>
      <c r="ES148" s="62"/>
      <c r="ET148" s="62"/>
      <c r="EU148" s="62"/>
      <c r="EV148" s="62"/>
      <c r="EW148" s="62"/>
      <c r="EX148" s="62"/>
      <c r="EY148" s="62"/>
      <c r="EZ148" s="62"/>
      <c r="FA148" s="62"/>
      <c r="FB148" s="5"/>
      <c r="FC148" s="5"/>
      <c r="FD148" s="5"/>
      <c r="FE148" s="5"/>
      <c r="FF148" s="5"/>
      <c r="FG148" s="5"/>
      <c r="FH148" s="5"/>
      <c r="FI148" s="5"/>
      <c r="FJ148" s="5"/>
      <c r="FK148" s="5"/>
      <c r="FL148" s="5"/>
      <c r="FM148" s="5"/>
      <c r="FN148" s="5"/>
      <c r="FO148" s="5"/>
      <c r="FP148" s="62"/>
      <c r="FQ148" s="62"/>
      <c r="FR148" s="62"/>
      <c r="FS148" s="62"/>
      <c r="FT148" s="62"/>
      <c r="FU148" s="62"/>
      <c r="FV148" s="62"/>
      <c r="FW148" s="62"/>
      <c r="FX148" s="62"/>
      <c r="FY148" s="62"/>
      <c r="FZ148" s="62"/>
      <c r="GA148" s="62"/>
      <c r="GB148" s="62"/>
      <c r="GC148" s="62"/>
      <c r="GD148" s="5"/>
      <c r="GE148" s="5"/>
      <c r="GF148" s="5"/>
      <c r="GG148" s="5"/>
      <c r="GH148" s="5"/>
      <c r="GI148" s="5"/>
      <c r="GJ148" s="5"/>
      <c r="GK148" s="5"/>
      <c r="GL148" s="5"/>
      <c r="GM148" s="5"/>
      <c r="GN148" s="5"/>
      <c r="GO148" s="5"/>
      <c r="GP148" s="5"/>
      <c r="GQ148" s="5"/>
      <c r="GR148" s="62"/>
      <c r="GS148" s="62"/>
      <c r="GT148" s="62"/>
      <c r="GU148" s="62"/>
      <c r="GV148" s="62"/>
      <c r="GW148" s="62"/>
      <c r="GX148" s="62"/>
      <c r="GY148" s="62"/>
      <c r="GZ148" s="62"/>
      <c r="HA148" s="62"/>
      <c r="HB148" s="62"/>
      <c r="HC148" s="62"/>
      <c r="HD148" s="62"/>
      <c r="HE148" s="62"/>
      <c r="HF148" s="5"/>
      <c r="HG148" s="5"/>
      <c r="HH148" s="5"/>
      <c r="HI148" s="5"/>
      <c r="HJ148" s="5"/>
      <c r="HK148" s="5"/>
      <c r="HL148" s="5"/>
      <c r="HM148" s="5"/>
      <c r="HN148" s="5"/>
      <c r="HO148" s="5"/>
      <c r="HP148" s="5"/>
      <c r="HQ148" s="5"/>
      <c r="HR148" s="5"/>
      <c r="HS148" s="5"/>
      <c r="HT148" s="62"/>
      <c r="HU148" s="62"/>
      <c r="HV148" s="62"/>
      <c r="HW148" s="62"/>
      <c r="HX148" s="62"/>
      <c r="HY148" s="62"/>
      <c r="HZ148" s="62"/>
      <c r="IA148" s="62"/>
      <c r="IB148" s="62"/>
      <c r="IC148" s="62"/>
      <c r="ID148" s="62"/>
      <c r="IE148" s="62"/>
      <c r="IF148" s="62"/>
      <c r="IG148" s="62"/>
      <c r="IH148" s="5"/>
      <c r="II148" s="5"/>
      <c r="IJ148" s="5"/>
      <c r="IK148" s="5"/>
      <c r="IL148" s="5"/>
      <c r="IM148" s="5"/>
      <c r="IN148" s="5"/>
      <c r="IO148" s="5"/>
      <c r="IP148" s="5"/>
      <c r="IQ148" s="5"/>
      <c r="IR148" s="5"/>
      <c r="IS148" s="5"/>
      <c r="IT148" s="5"/>
      <c r="IU148" s="5"/>
      <c r="IV148" s="62"/>
      <c r="IW148" s="62"/>
      <c r="IX148" s="62"/>
      <c r="IY148" s="62"/>
      <c r="IZ148" s="62"/>
      <c r="JA148" s="62"/>
      <c r="JB148" s="62"/>
      <c r="JC148" s="62"/>
      <c r="JD148" s="62"/>
      <c r="JE148" s="62"/>
      <c r="JF148" s="62"/>
      <c r="JG148" s="62"/>
      <c r="JH148" s="62"/>
      <c r="JI148" s="62"/>
      <c r="JJ148" s="5"/>
      <c r="JK148" s="5"/>
      <c r="JL148" s="5"/>
      <c r="JM148" s="5"/>
      <c r="JN148" s="5"/>
      <c r="JO148" s="5"/>
      <c r="JP148" s="5"/>
      <c r="JQ148" s="5"/>
      <c r="JR148" s="5"/>
      <c r="JS148" s="5"/>
      <c r="JT148" s="5"/>
      <c r="JU148" s="5"/>
      <c r="JV148" s="5"/>
      <c r="JW148" s="5"/>
      <c r="JX148" s="62"/>
      <c r="JY148" s="62"/>
      <c r="JZ148" s="62"/>
      <c r="KA148" s="62"/>
      <c r="KB148" s="62"/>
      <c r="KC148" s="62"/>
      <c r="KD148" s="62"/>
      <c r="KE148" s="62"/>
      <c r="KF148" s="62"/>
      <c r="KG148" s="62"/>
      <c r="KH148" s="62"/>
      <c r="KI148" s="62"/>
      <c r="KJ148" s="62"/>
      <c r="KK148" s="62"/>
    </row>
    <row r="149" spans="1:297" x14ac:dyDescent="0.35">
      <c r="A149" s="131">
        <v>145</v>
      </c>
      <c r="B149" s="170">
        <f>'BVEM Scorecard'!B148</f>
        <v>0</v>
      </c>
      <c r="C149" s="170">
        <f>'BVEM Scorecard'!C148</f>
        <v>0</v>
      </c>
      <c r="D149" s="152">
        <v>962</v>
      </c>
      <c r="E149" s="72" t="str">
        <f>'BVEM Scorecard'!F148</f>
        <v>Solar</v>
      </c>
      <c r="F149" s="96"/>
      <c r="G149" s="96"/>
      <c r="H149" s="96"/>
      <c r="I149" s="96"/>
      <c r="J149" s="62"/>
      <c r="K149" s="62"/>
      <c r="L149" s="62"/>
      <c r="M149" s="62"/>
      <c r="N149" s="62"/>
      <c r="O149" s="62"/>
      <c r="P149" s="62"/>
      <c r="Q149" s="95"/>
      <c r="R149" s="5"/>
      <c r="S149" s="5"/>
      <c r="T149" s="5"/>
      <c r="U149" s="5"/>
      <c r="V149" s="5"/>
      <c r="W149" s="5"/>
      <c r="X149" s="5"/>
      <c r="Y149" s="5"/>
      <c r="Z149" s="5"/>
      <c r="AA149" s="5"/>
      <c r="AB149" s="5"/>
      <c r="AC149" s="5"/>
      <c r="AD149" s="5"/>
      <c r="AE149" s="5"/>
      <c r="AF149" s="62"/>
      <c r="AG149" s="62"/>
      <c r="AH149" s="62"/>
      <c r="AI149" s="62"/>
      <c r="AJ149" s="62"/>
      <c r="AK149" s="62"/>
      <c r="AL149" s="62"/>
      <c r="AM149" s="62"/>
      <c r="AN149" s="62"/>
      <c r="AO149" s="62"/>
      <c r="AP149" s="62"/>
      <c r="AQ149" s="62"/>
      <c r="AR149" s="140"/>
      <c r="AS149" s="140"/>
      <c r="AT149" s="5"/>
      <c r="AU149" s="5"/>
      <c r="AV149" s="5"/>
      <c r="AW149" s="5"/>
      <c r="AX149" s="5"/>
      <c r="AY149" s="5"/>
      <c r="AZ149" s="5"/>
      <c r="BA149" s="5"/>
      <c r="BB149" s="5"/>
      <c r="BC149" s="5"/>
      <c r="BD149" s="5"/>
      <c r="BE149" s="5"/>
      <c r="BF149" s="5"/>
      <c r="BG149" s="5"/>
      <c r="BH149" s="62"/>
      <c r="BI149" s="62"/>
      <c r="BJ149" s="62"/>
      <c r="BK149" s="62"/>
      <c r="BL149" s="62"/>
      <c r="BM149" s="62"/>
      <c r="BN149" s="62"/>
      <c r="BO149" s="62"/>
      <c r="BP149" s="62"/>
      <c r="BQ149" s="62"/>
      <c r="BR149" s="62"/>
      <c r="BS149" s="62"/>
      <c r="BT149" s="62"/>
      <c r="BU149" s="62"/>
      <c r="BV149" s="5"/>
      <c r="BW149" s="5"/>
      <c r="BX149" s="5"/>
      <c r="BY149" s="5"/>
      <c r="BZ149" s="5"/>
      <c r="CA149" s="5"/>
      <c r="CB149" s="5"/>
      <c r="CC149" s="5"/>
      <c r="CD149" s="5"/>
      <c r="CE149" s="5"/>
      <c r="CF149" s="5"/>
      <c r="CG149" s="5"/>
      <c r="CH149" s="5"/>
      <c r="CI149" s="5"/>
      <c r="CJ149" s="62"/>
      <c r="CK149" s="62"/>
      <c r="CL149" s="62"/>
      <c r="CM149" s="62"/>
      <c r="CN149" s="62"/>
      <c r="CO149" s="62"/>
      <c r="CP149" s="62"/>
      <c r="CQ149" s="62"/>
      <c r="CR149" s="62"/>
      <c r="CS149" s="62"/>
      <c r="CT149" s="62"/>
      <c r="CU149" s="62"/>
      <c r="CV149" s="62"/>
      <c r="CW149" s="62"/>
      <c r="CX149" s="5"/>
      <c r="CY149" s="5"/>
      <c r="CZ149" s="5"/>
      <c r="DA149" s="5"/>
      <c r="DB149" s="5"/>
      <c r="DC149" s="5"/>
      <c r="DD149" s="5"/>
      <c r="DE149" s="5"/>
      <c r="DF149" s="5"/>
      <c r="DG149" s="5"/>
      <c r="DH149" s="5"/>
      <c r="DI149" s="5"/>
      <c r="DJ149" s="5"/>
      <c r="DK149" s="5"/>
      <c r="DL149" s="62"/>
      <c r="DM149" s="62"/>
      <c r="DN149" s="62"/>
      <c r="DO149" s="62"/>
      <c r="DP149" s="62"/>
      <c r="DQ149" s="62"/>
      <c r="DR149" s="62"/>
      <c r="DS149" s="62"/>
      <c r="DT149" s="62"/>
      <c r="DU149" s="62"/>
      <c r="DV149" s="62"/>
      <c r="DW149" s="62"/>
      <c r="DX149" s="62"/>
      <c r="DY149" s="62"/>
      <c r="DZ149" s="5"/>
      <c r="EA149" s="5"/>
      <c r="EB149" s="5"/>
      <c r="EC149" s="5"/>
      <c r="ED149" s="5"/>
      <c r="EE149" s="5"/>
      <c r="EF149" s="5"/>
      <c r="EG149" s="5"/>
      <c r="EH149" s="5"/>
      <c r="EI149" s="5"/>
      <c r="EJ149" s="5"/>
      <c r="EK149" s="5"/>
      <c r="EL149" s="5"/>
      <c r="EM149" s="5"/>
      <c r="EN149" s="62"/>
      <c r="EO149" s="62"/>
      <c r="EP149" s="62"/>
      <c r="EQ149" s="62"/>
      <c r="ER149" s="62"/>
      <c r="ES149" s="62"/>
      <c r="ET149" s="62"/>
      <c r="EU149" s="62"/>
      <c r="EV149" s="62"/>
      <c r="EW149" s="62"/>
      <c r="EX149" s="62"/>
      <c r="EY149" s="62"/>
      <c r="EZ149" s="140"/>
      <c r="FA149" s="140"/>
      <c r="FB149" s="5"/>
      <c r="FC149" s="5"/>
      <c r="FD149" s="5"/>
      <c r="FE149" s="5"/>
      <c r="FF149" s="5"/>
      <c r="FG149" s="5"/>
      <c r="FH149" s="5"/>
      <c r="FI149" s="5"/>
      <c r="FJ149" s="5"/>
      <c r="FK149" s="5"/>
      <c r="FL149" s="5"/>
      <c r="FM149" s="5"/>
      <c r="FN149" s="5"/>
      <c r="FO149" s="5"/>
      <c r="FP149" s="62"/>
      <c r="FQ149" s="62"/>
      <c r="FR149" s="62"/>
      <c r="FS149" s="62"/>
      <c r="FT149" s="62"/>
      <c r="FU149" s="62"/>
      <c r="FV149" s="62"/>
      <c r="FW149" s="62"/>
      <c r="FX149" s="62"/>
      <c r="FY149" s="62"/>
      <c r="FZ149" s="62"/>
      <c r="GA149" s="62"/>
      <c r="GB149" s="62"/>
      <c r="GC149" s="62"/>
      <c r="GD149" s="5"/>
      <c r="GE149" s="5"/>
      <c r="GF149" s="5"/>
      <c r="GG149" s="5"/>
      <c r="GH149" s="5"/>
      <c r="GI149" s="5"/>
      <c r="GJ149" s="5"/>
      <c r="GK149" s="5"/>
      <c r="GL149" s="5"/>
      <c r="GM149" s="5"/>
      <c r="GN149" s="5"/>
      <c r="GO149" s="5"/>
      <c r="GP149" s="5"/>
      <c r="GQ149" s="5"/>
      <c r="GR149" s="62"/>
      <c r="GS149" s="62"/>
      <c r="GT149" s="62"/>
      <c r="GU149" s="62"/>
      <c r="GV149" s="62"/>
      <c r="GW149" s="62"/>
      <c r="GX149" s="62"/>
      <c r="GY149" s="62"/>
      <c r="GZ149" s="62"/>
      <c r="HA149" s="62"/>
      <c r="HB149" s="62"/>
      <c r="HC149" s="62"/>
      <c r="HD149" s="62"/>
      <c r="HE149" s="62"/>
      <c r="HF149" s="5"/>
      <c r="HG149" s="5"/>
      <c r="HH149" s="5"/>
      <c r="HI149" s="5"/>
      <c r="HJ149" s="5"/>
      <c r="HK149" s="5"/>
      <c r="HL149" s="5"/>
      <c r="HM149" s="5"/>
      <c r="HN149" s="5"/>
      <c r="HO149" s="5"/>
      <c r="HP149" s="5"/>
      <c r="HQ149" s="5"/>
      <c r="HR149" s="5"/>
      <c r="HS149" s="5"/>
      <c r="HT149" s="62"/>
      <c r="HU149" s="62"/>
      <c r="HV149" s="62"/>
      <c r="HW149" s="62"/>
      <c r="HX149" s="62"/>
      <c r="HY149" s="62"/>
      <c r="HZ149" s="62"/>
      <c r="IA149" s="62"/>
      <c r="IB149" s="62"/>
      <c r="IC149" s="62"/>
      <c r="ID149" s="62"/>
      <c r="IE149" s="62"/>
      <c r="IF149" s="62"/>
      <c r="IG149" s="62"/>
      <c r="IH149" s="5"/>
      <c r="II149" s="5"/>
      <c r="IJ149" s="5"/>
      <c r="IK149" s="5"/>
      <c r="IL149" s="5"/>
      <c r="IM149" s="5"/>
      <c r="IN149" s="5"/>
      <c r="IO149" s="5"/>
      <c r="IP149" s="5"/>
      <c r="IQ149" s="5"/>
      <c r="IR149" s="5"/>
      <c r="IS149" s="5"/>
      <c r="IT149" s="5"/>
      <c r="IU149" s="5"/>
      <c r="IV149" s="62"/>
      <c r="IW149" s="62"/>
      <c r="IX149" s="62"/>
      <c r="IY149" s="62"/>
      <c r="IZ149" s="62"/>
      <c r="JA149" s="62"/>
      <c r="JB149" s="62"/>
      <c r="JC149" s="62"/>
      <c r="JD149" s="62"/>
      <c r="JE149" s="62"/>
      <c r="JF149" s="62"/>
      <c r="JG149" s="62"/>
      <c r="JH149" s="62"/>
      <c r="JI149" s="62"/>
      <c r="JJ149" s="5"/>
      <c r="JK149" s="5"/>
      <c r="JL149" s="5"/>
      <c r="JM149" s="5"/>
      <c r="JN149" s="5"/>
      <c r="JO149" s="5"/>
      <c r="JP149" s="5"/>
      <c r="JQ149" s="5"/>
      <c r="JR149" s="5"/>
      <c r="JS149" s="5"/>
      <c r="JT149" s="5"/>
      <c r="JU149" s="5"/>
      <c r="JV149" s="5"/>
      <c r="JW149" s="5"/>
      <c r="JX149" s="62"/>
      <c r="JY149" s="62"/>
      <c r="JZ149" s="62"/>
      <c r="KA149" s="62"/>
      <c r="KB149" s="62"/>
      <c r="KC149" s="62"/>
      <c r="KD149" s="62"/>
      <c r="KE149" s="62"/>
      <c r="KF149" s="62"/>
      <c r="KG149" s="62"/>
      <c r="KH149" s="62"/>
      <c r="KI149" s="62"/>
      <c r="KJ149" s="62"/>
      <c r="KK149" s="62"/>
    </row>
    <row r="150" spans="1:297" x14ac:dyDescent="0.35">
      <c r="A150" s="131">
        <v>146</v>
      </c>
      <c r="B150" s="170">
        <f>'BVEM Scorecard'!B149</f>
        <v>0</v>
      </c>
      <c r="C150" s="170">
        <f>'BVEM Scorecard'!C149</f>
        <v>0</v>
      </c>
      <c r="D150" s="152">
        <v>942</v>
      </c>
      <c r="E150" s="72" t="str">
        <f>'BVEM Scorecard'!F149</f>
        <v>Solar</v>
      </c>
      <c r="F150" s="96"/>
      <c r="G150" s="96"/>
      <c r="H150" s="96"/>
      <c r="I150" s="96"/>
      <c r="J150" s="62"/>
      <c r="K150" s="62"/>
      <c r="L150" s="62"/>
      <c r="M150" s="62"/>
      <c r="N150" s="62"/>
      <c r="O150" s="62"/>
      <c r="P150" s="62"/>
      <c r="Q150" s="95"/>
      <c r="R150" s="5"/>
      <c r="S150" s="5"/>
      <c r="T150" s="5"/>
      <c r="U150" s="5"/>
      <c r="V150" s="5"/>
      <c r="W150" s="5"/>
      <c r="X150" s="5"/>
      <c r="Y150" s="5"/>
      <c r="Z150" s="5"/>
      <c r="AA150" s="5"/>
      <c r="AB150" s="5"/>
      <c r="AC150" s="5"/>
      <c r="AD150" s="5"/>
      <c r="AE150" s="5"/>
      <c r="AF150" s="62"/>
      <c r="AG150" s="62"/>
      <c r="AH150" s="62"/>
      <c r="AI150" s="62"/>
      <c r="AJ150" s="62"/>
      <c r="AK150" s="62"/>
      <c r="AL150" s="62"/>
      <c r="AM150" s="62"/>
      <c r="AN150" s="62"/>
      <c r="AO150" s="62"/>
      <c r="AP150" s="62"/>
      <c r="AQ150" s="62"/>
      <c r="AR150" s="62"/>
      <c r="AS150" s="62"/>
      <c r="AT150" s="5"/>
      <c r="AU150" s="5"/>
      <c r="AV150" s="5"/>
      <c r="AW150" s="5"/>
      <c r="AX150" s="5"/>
      <c r="AY150" s="5"/>
      <c r="AZ150" s="5"/>
      <c r="BA150" s="5"/>
      <c r="BB150" s="5"/>
      <c r="BC150" s="5"/>
      <c r="BD150" s="5"/>
      <c r="BE150" s="5"/>
      <c r="BF150" s="5"/>
      <c r="BG150" s="5"/>
      <c r="BH150" s="62"/>
      <c r="BI150" s="62"/>
      <c r="BJ150" s="62"/>
      <c r="BK150" s="62"/>
      <c r="BL150" s="62"/>
      <c r="BM150" s="62"/>
      <c r="BN150" s="62"/>
      <c r="BO150" s="62"/>
      <c r="BP150" s="62"/>
      <c r="BQ150" s="62"/>
      <c r="BR150" s="62"/>
      <c r="BS150" s="62"/>
      <c r="BT150" s="62"/>
      <c r="BU150" s="62"/>
      <c r="BV150" s="5"/>
      <c r="BW150" s="5"/>
      <c r="BX150" s="5"/>
      <c r="BY150" s="5"/>
      <c r="BZ150" s="5"/>
      <c r="CA150" s="5"/>
      <c r="CB150" s="5"/>
      <c r="CC150" s="5"/>
      <c r="CD150" s="5"/>
      <c r="CE150" s="5"/>
      <c r="CF150" s="5"/>
      <c r="CG150" s="5"/>
      <c r="CH150" s="5"/>
      <c r="CI150" s="5"/>
      <c r="CJ150" s="62"/>
      <c r="CK150" s="62"/>
      <c r="CL150" s="62"/>
      <c r="CM150" s="62"/>
      <c r="CN150" s="62"/>
      <c r="CO150" s="62"/>
      <c r="CP150" s="62"/>
      <c r="CQ150" s="62"/>
      <c r="CR150" s="62"/>
      <c r="CS150" s="62"/>
      <c r="CT150" s="62"/>
      <c r="CU150" s="62"/>
      <c r="CV150" s="62"/>
      <c r="CW150" s="62"/>
      <c r="CX150" s="5"/>
      <c r="CY150" s="5"/>
      <c r="CZ150" s="5"/>
      <c r="DA150" s="5"/>
      <c r="DB150" s="5"/>
      <c r="DC150" s="5"/>
      <c r="DD150" s="5"/>
      <c r="DE150" s="5"/>
      <c r="DF150" s="5"/>
      <c r="DG150" s="5"/>
      <c r="DH150" s="5"/>
      <c r="DI150" s="5"/>
      <c r="DJ150" s="5"/>
      <c r="DK150" s="5"/>
      <c r="DL150" s="62"/>
      <c r="DM150" s="62"/>
      <c r="DN150" s="62"/>
      <c r="DO150" s="62"/>
      <c r="DP150" s="62"/>
      <c r="DQ150" s="62"/>
      <c r="DR150" s="62"/>
      <c r="DS150" s="62"/>
      <c r="DT150" s="62"/>
      <c r="DU150" s="62"/>
      <c r="DV150" s="62"/>
      <c r="DW150" s="62"/>
      <c r="DX150" s="62"/>
      <c r="DY150" s="62"/>
      <c r="DZ150" s="5"/>
      <c r="EA150" s="5"/>
      <c r="EB150" s="5"/>
      <c r="EC150" s="5"/>
      <c r="ED150" s="5"/>
      <c r="EE150" s="5"/>
      <c r="EF150" s="5"/>
      <c r="EG150" s="5"/>
      <c r="EH150" s="5"/>
      <c r="EI150" s="5"/>
      <c r="EJ150" s="5"/>
      <c r="EK150" s="5"/>
      <c r="EL150" s="5"/>
      <c r="EM150" s="5"/>
      <c r="EN150" s="62"/>
      <c r="EO150" s="62"/>
      <c r="EP150" s="62"/>
      <c r="EQ150" s="62"/>
      <c r="ER150" s="62"/>
      <c r="ES150" s="62"/>
      <c r="ET150" s="62"/>
      <c r="EU150" s="62"/>
      <c r="EV150" s="62"/>
      <c r="EW150" s="62"/>
      <c r="EX150" s="62"/>
      <c r="EY150" s="62"/>
      <c r="EZ150" s="62"/>
      <c r="FA150" s="62"/>
      <c r="FB150" s="5"/>
      <c r="FC150" s="5"/>
      <c r="FD150" s="5"/>
      <c r="FE150" s="5"/>
      <c r="FF150" s="5"/>
      <c r="FG150" s="5"/>
      <c r="FH150" s="5"/>
      <c r="FI150" s="5"/>
      <c r="FJ150" s="5"/>
      <c r="FK150" s="5"/>
      <c r="FL150" s="5"/>
      <c r="FM150" s="5"/>
      <c r="FN150" s="5"/>
      <c r="FO150" s="5"/>
      <c r="FP150" s="62"/>
      <c r="FQ150" s="62"/>
      <c r="FR150" s="62"/>
      <c r="FS150" s="62"/>
      <c r="FT150" s="62"/>
      <c r="FU150" s="62"/>
      <c r="FV150" s="62"/>
      <c r="FW150" s="62"/>
      <c r="FX150" s="62"/>
      <c r="FY150" s="62"/>
      <c r="FZ150" s="62"/>
      <c r="GA150" s="62"/>
      <c r="GB150" s="62"/>
      <c r="GC150" s="62"/>
      <c r="GD150" s="5"/>
      <c r="GE150" s="5"/>
      <c r="GF150" s="5"/>
      <c r="GG150" s="5"/>
      <c r="GH150" s="5"/>
      <c r="GI150" s="5"/>
      <c r="GJ150" s="5"/>
      <c r="GK150" s="5"/>
      <c r="GL150" s="5"/>
      <c r="GM150" s="5"/>
      <c r="GN150" s="5"/>
      <c r="GO150" s="5"/>
      <c r="GP150" s="5"/>
      <c r="GQ150" s="5"/>
      <c r="GR150" s="62"/>
      <c r="GS150" s="62"/>
      <c r="GT150" s="62"/>
      <c r="GU150" s="62"/>
      <c r="GV150" s="62"/>
      <c r="GW150" s="62"/>
      <c r="GX150" s="62"/>
      <c r="GY150" s="62"/>
      <c r="GZ150" s="62"/>
      <c r="HA150" s="62"/>
      <c r="HB150" s="62"/>
      <c r="HC150" s="62"/>
      <c r="HD150" s="62"/>
      <c r="HE150" s="62"/>
      <c r="HF150" s="5"/>
      <c r="HG150" s="5"/>
      <c r="HH150" s="5"/>
      <c r="HI150" s="5"/>
      <c r="HJ150" s="5"/>
      <c r="HK150" s="5"/>
      <c r="HL150" s="5"/>
      <c r="HM150" s="5"/>
      <c r="HN150" s="5"/>
      <c r="HO150" s="5"/>
      <c r="HP150" s="5"/>
      <c r="HQ150" s="5"/>
      <c r="HR150" s="5"/>
      <c r="HS150" s="5"/>
      <c r="HT150" s="62"/>
      <c r="HU150" s="62"/>
      <c r="HV150" s="62"/>
      <c r="HW150" s="62"/>
      <c r="HX150" s="62"/>
      <c r="HY150" s="62"/>
      <c r="HZ150" s="62"/>
      <c r="IA150" s="62"/>
      <c r="IB150" s="62"/>
      <c r="IC150" s="62"/>
      <c r="ID150" s="62"/>
      <c r="IE150" s="62"/>
      <c r="IF150" s="62"/>
      <c r="IG150" s="62"/>
      <c r="IH150" s="5"/>
      <c r="II150" s="5"/>
      <c r="IJ150" s="5"/>
      <c r="IK150" s="5"/>
      <c r="IL150" s="5"/>
      <c r="IM150" s="5"/>
      <c r="IN150" s="5"/>
      <c r="IO150" s="5"/>
      <c r="IP150" s="5"/>
      <c r="IQ150" s="5"/>
      <c r="IR150" s="5"/>
      <c r="IS150" s="5"/>
      <c r="IT150" s="5"/>
      <c r="IU150" s="5"/>
      <c r="IV150" s="62"/>
      <c r="IW150" s="62"/>
      <c r="IX150" s="62"/>
      <c r="IY150" s="62"/>
      <c r="IZ150" s="62"/>
      <c r="JA150" s="62"/>
      <c r="JB150" s="62"/>
      <c r="JC150" s="62"/>
      <c r="JD150" s="62"/>
      <c r="JE150" s="62"/>
      <c r="JF150" s="62"/>
      <c r="JG150" s="62"/>
      <c r="JH150" s="62"/>
      <c r="JI150" s="62"/>
      <c r="JJ150" s="5"/>
      <c r="JK150" s="5"/>
      <c r="JL150" s="5"/>
      <c r="JM150" s="5"/>
      <c r="JN150" s="5"/>
      <c r="JO150" s="5"/>
      <c r="JP150" s="5"/>
      <c r="JQ150" s="5"/>
      <c r="JR150" s="5"/>
      <c r="JS150" s="5"/>
      <c r="JT150" s="5"/>
      <c r="JU150" s="5"/>
      <c r="JV150" s="5"/>
      <c r="JW150" s="5"/>
      <c r="JX150" s="62"/>
      <c r="JY150" s="62"/>
      <c r="JZ150" s="62"/>
      <c r="KA150" s="62"/>
      <c r="KB150" s="62"/>
      <c r="KC150" s="62"/>
      <c r="KD150" s="62"/>
      <c r="KE150" s="62"/>
      <c r="KF150" s="62"/>
      <c r="KG150" s="62"/>
      <c r="KH150" s="62"/>
      <c r="KI150" s="62"/>
      <c r="KJ150" s="62"/>
      <c r="KK150" s="62"/>
    </row>
    <row r="151" spans="1:297" x14ac:dyDescent="0.35">
      <c r="A151" s="131">
        <v>147</v>
      </c>
      <c r="B151" s="170">
        <f>'BVEM Scorecard'!B150</f>
        <v>0</v>
      </c>
      <c r="C151" s="170">
        <f>'BVEM Scorecard'!C150</f>
        <v>0</v>
      </c>
      <c r="D151" s="152">
        <v>956</v>
      </c>
      <c r="E151" s="72" t="str">
        <f>'BVEM Scorecard'!F150</f>
        <v>Solar</v>
      </c>
      <c r="F151" s="96"/>
      <c r="G151" s="96"/>
      <c r="H151" s="96"/>
      <c r="I151" s="96"/>
      <c r="J151" s="62"/>
      <c r="K151" s="62"/>
      <c r="L151" s="62"/>
      <c r="M151" s="62"/>
      <c r="N151" s="62"/>
      <c r="O151" s="62"/>
      <c r="P151" s="62"/>
      <c r="Q151" s="95"/>
      <c r="R151" s="5"/>
      <c r="S151" s="5"/>
      <c r="T151" s="5"/>
      <c r="U151" s="5"/>
      <c r="V151" s="5"/>
      <c r="W151" s="5"/>
      <c r="X151" s="5"/>
      <c r="Y151" s="5"/>
      <c r="Z151" s="5"/>
      <c r="AA151" s="5"/>
      <c r="AB151" s="5"/>
      <c r="AC151" s="5"/>
      <c r="AD151" s="5"/>
      <c r="AE151" s="5"/>
      <c r="AF151" s="62"/>
      <c r="AG151" s="62"/>
      <c r="AH151" s="62"/>
      <c r="AI151" s="62"/>
      <c r="AJ151" s="62"/>
      <c r="AK151" s="62"/>
      <c r="AL151" s="62"/>
      <c r="AM151" s="62"/>
      <c r="AN151" s="62"/>
      <c r="AO151" s="62"/>
      <c r="AP151" s="62"/>
      <c r="AQ151" s="62"/>
      <c r="AR151" s="140"/>
      <c r="AS151" s="140"/>
      <c r="AT151" s="5"/>
      <c r="AU151" s="5"/>
      <c r="AV151" s="5"/>
      <c r="AW151" s="5"/>
      <c r="AX151" s="5"/>
      <c r="AY151" s="5"/>
      <c r="AZ151" s="5"/>
      <c r="BA151" s="5"/>
      <c r="BB151" s="5"/>
      <c r="BC151" s="5"/>
      <c r="BD151" s="5"/>
      <c r="BE151" s="5"/>
      <c r="BF151" s="5"/>
      <c r="BG151" s="5"/>
      <c r="BH151" s="62"/>
      <c r="BI151" s="62"/>
      <c r="BJ151" s="62"/>
      <c r="BK151" s="62"/>
      <c r="BL151" s="62"/>
      <c r="BM151" s="62"/>
      <c r="BN151" s="62"/>
      <c r="BO151" s="62"/>
      <c r="BP151" s="62"/>
      <c r="BQ151" s="62"/>
      <c r="BR151" s="62"/>
      <c r="BS151" s="62"/>
      <c r="BT151" s="62"/>
      <c r="BU151" s="62"/>
      <c r="BV151" s="5"/>
      <c r="BW151" s="5"/>
      <c r="BX151" s="5"/>
      <c r="BY151" s="5"/>
      <c r="BZ151" s="5"/>
      <c r="CA151" s="5"/>
      <c r="CB151" s="5"/>
      <c r="CC151" s="5"/>
      <c r="CD151" s="5"/>
      <c r="CE151" s="5"/>
      <c r="CF151" s="5"/>
      <c r="CG151" s="5"/>
      <c r="CH151" s="5"/>
      <c r="CI151" s="5"/>
      <c r="CJ151" s="62"/>
      <c r="CK151" s="62"/>
      <c r="CL151" s="62"/>
      <c r="CM151" s="62"/>
      <c r="CN151" s="62"/>
      <c r="CO151" s="62"/>
      <c r="CP151" s="62"/>
      <c r="CQ151" s="62"/>
      <c r="CR151" s="62"/>
      <c r="CS151" s="62"/>
      <c r="CT151" s="62"/>
      <c r="CU151" s="62"/>
      <c r="CV151" s="62"/>
      <c r="CW151" s="62"/>
      <c r="CX151" s="5"/>
      <c r="CY151" s="5"/>
      <c r="CZ151" s="5"/>
      <c r="DA151" s="5"/>
      <c r="DB151" s="5"/>
      <c r="DC151" s="5"/>
      <c r="DD151" s="5"/>
      <c r="DE151" s="5"/>
      <c r="DF151" s="5"/>
      <c r="DG151" s="5"/>
      <c r="DH151" s="5"/>
      <c r="DI151" s="5"/>
      <c r="DJ151" s="5"/>
      <c r="DK151" s="5"/>
      <c r="DL151" s="62"/>
      <c r="DM151" s="62"/>
      <c r="DN151" s="62"/>
      <c r="DO151" s="62"/>
      <c r="DP151" s="62"/>
      <c r="DQ151" s="62"/>
      <c r="DR151" s="62"/>
      <c r="DS151" s="62"/>
      <c r="DT151" s="62"/>
      <c r="DU151" s="62"/>
      <c r="DV151" s="62"/>
      <c r="DW151" s="62"/>
      <c r="DX151" s="62"/>
      <c r="DY151" s="62"/>
      <c r="DZ151" s="5"/>
      <c r="EA151" s="5"/>
      <c r="EB151" s="5"/>
      <c r="EC151" s="5"/>
      <c r="ED151" s="5"/>
      <c r="EE151" s="5"/>
      <c r="EF151" s="5"/>
      <c r="EG151" s="5"/>
      <c r="EH151" s="5"/>
      <c r="EI151" s="5"/>
      <c r="EJ151" s="5"/>
      <c r="EK151" s="5"/>
      <c r="EL151" s="5"/>
      <c r="EM151" s="5"/>
      <c r="EN151" s="62"/>
      <c r="EO151" s="62"/>
      <c r="EP151" s="62"/>
      <c r="EQ151" s="62"/>
      <c r="ER151" s="62"/>
      <c r="ES151" s="62"/>
      <c r="ET151" s="62"/>
      <c r="EU151" s="62"/>
      <c r="EV151" s="62"/>
      <c r="EW151" s="62"/>
      <c r="EX151" s="62"/>
      <c r="EY151" s="62"/>
      <c r="EZ151" s="140"/>
      <c r="FA151" s="140"/>
      <c r="FB151" s="5"/>
      <c r="FC151" s="5"/>
      <c r="FD151" s="5"/>
      <c r="FE151" s="5"/>
      <c r="FF151" s="5"/>
      <c r="FG151" s="5"/>
      <c r="FH151" s="5"/>
      <c r="FI151" s="5"/>
      <c r="FJ151" s="5"/>
      <c r="FK151" s="5"/>
      <c r="FL151" s="5"/>
      <c r="FM151" s="5"/>
      <c r="FN151" s="5"/>
      <c r="FO151" s="5"/>
      <c r="FP151" s="62"/>
      <c r="FQ151" s="62"/>
      <c r="FR151" s="62"/>
      <c r="FS151" s="62"/>
      <c r="FT151" s="62"/>
      <c r="FU151" s="62"/>
      <c r="FV151" s="62"/>
      <c r="FW151" s="62"/>
      <c r="FX151" s="62"/>
      <c r="FY151" s="62"/>
      <c r="FZ151" s="62"/>
      <c r="GA151" s="62"/>
      <c r="GB151" s="62"/>
      <c r="GC151" s="62"/>
      <c r="GD151" s="5"/>
      <c r="GE151" s="5"/>
      <c r="GF151" s="5"/>
      <c r="GG151" s="5"/>
      <c r="GH151" s="5"/>
      <c r="GI151" s="5"/>
      <c r="GJ151" s="5"/>
      <c r="GK151" s="5"/>
      <c r="GL151" s="5"/>
      <c r="GM151" s="5"/>
      <c r="GN151" s="5"/>
      <c r="GO151" s="5"/>
      <c r="GP151" s="5"/>
      <c r="GQ151" s="5"/>
      <c r="GR151" s="62"/>
      <c r="GS151" s="62"/>
      <c r="GT151" s="62"/>
      <c r="GU151" s="62"/>
      <c r="GV151" s="62"/>
      <c r="GW151" s="62"/>
      <c r="GX151" s="62"/>
      <c r="GY151" s="62"/>
      <c r="GZ151" s="62"/>
      <c r="HA151" s="62"/>
      <c r="HB151" s="62"/>
      <c r="HC151" s="62"/>
      <c r="HD151" s="62"/>
      <c r="HE151" s="62"/>
      <c r="HF151" s="5"/>
      <c r="HG151" s="5"/>
      <c r="HH151" s="5"/>
      <c r="HI151" s="5"/>
      <c r="HJ151" s="5"/>
      <c r="HK151" s="5"/>
      <c r="HL151" s="5"/>
      <c r="HM151" s="5"/>
      <c r="HN151" s="5"/>
      <c r="HO151" s="5"/>
      <c r="HP151" s="5"/>
      <c r="HQ151" s="5"/>
      <c r="HR151" s="5"/>
      <c r="HS151" s="5"/>
      <c r="HT151" s="62"/>
      <c r="HU151" s="62"/>
      <c r="HV151" s="62"/>
      <c r="HW151" s="62"/>
      <c r="HX151" s="62"/>
      <c r="HY151" s="62"/>
      <c r="HZ151" s="62"/>
      <c r="IA151" s="62"/>
      <c r="IB151" s="62"/>
      <c r="IC151" s="62"/>
      <c r="ID151" s="62"/>
      <c r="IE151" s="62"/>
      <c r="IF151" s="62"/>
      <c r="IG151" s="62"/>
      <c r="IH151" s="5"/>
      <c r="II151" s="5"/>
      <c r="IJ151" s="5"/>
      <c r="IK151" s="5"/>
      <c r="IL151" s="5"/>
      <c r="IM151" s="5"/>
      <c r="IN151" s="5"/>
      <c r="IO151" s="5"/>
      <c r="IP151" s="5"/>
      <c r="IQ151" s="5"/>
      <c r="IR151" s="5"/>
      <c r="IS151" s="5"/>
      <c r="IT151" s="5"/>
      <c r="IU151" s="5"/>
      <c r="IV151" s="62"/>
      <c r="IW151" s="62"/>
      <c r="IX151" s="62"/>
      <c r="IY151" s="62"/>
      <c r="IZ151" s="62"/>
      <c r="JA151" s="62"/>
      <c r="JB151" s="62"/>
      <c r="JC151" s="62"/>
      <c r="JD151" s="62"/>
      <c r="JE151" s="62"/>
      <c r="JF151" s="62"/>
      <c r="JG151" s="62"/>
      <c r="JH151" s="62"/>
      <c r="JI151" s="62"/>
      <c r="JJ151" s="5"/>
      <c r="JK151" s="5"/>
      <c r="JL151" s="5"/>
      <c r="JM151" s="5"/>
      <c r="JN151" s="5"/>
      <c r="JO151" s="5"/>
      <c r="JP151" s="5"/>
      <c r="JQ151" s="5"/>
      <c r="JR151" s="5"/>
      <c r="JS151" s="5"/>
      <c r="JT151" s="5"/>
      <c r="JU151" s="5"/>
      <c r="JV151" s="5"/>
      <c r="JW151" s="5"/>
      <c r="JX151" s="62"/>
      <c r="JY151" s="62"/>
      <c r="JZ151" s="62"/>
      <c r="KA151" s="62"/>
      <c r="KB151" s="62"/>
      <c r="KC151" s="62"/>
      <c r="KD151" s="62"/>
      <c r="KE151" s="62"/>
      <c r="KF151" s="62"/>
      <c r="KG151" s="62"/>
      <c r="KH151" s="62"/>
      <c r="KI151" s="62"/>
      <c r="KJ151" s="62"/>
      <c r="KK151" s="62"/>
    </row>
    <row r="152" spans="1:297" x14ac:dyDescent="0.35">
      <c r="A152" s="131">
        <v>148</v>
      </c>
      <c r="B152" s="170">
        <f>'BVEM Scorecard'!B151</f>
        <v>0</v>
      </c>
      <c r="C152" s="170">
        <f>'BVEM Scorecard'!C151</f>
        <v>0</v>
      </c>
      <c r="D152" s="152">
        <v>958</v>
      </c>
      <c r="E152" s="72" t="str">
        <f>'BVEM Scorecard'!F151</f>
        <v>Solar</v>
      </c>
      <c r="F152" s="96"/>
      <c r="G152" s="96"/>
      <c r="H152" s="96"/>
      <c r="I152" s="96"/>
      <c r="J152" s="62"/>
      <c r="K152" s="62"/>
      <c r="L152" s="62"/>
      <c r="M152" s="62"/>
      <c r="N152" s="62"/>
      <c r="O152" s="62"/>
      <c r="P152" s="62"/>
      <c r="Q152" s="95"/>
      <c r="R152" s="5"/>
      <c r="S152" s="5"/>
      <c r="T152" s="5"/>
      <c r="U152" s="5"/>
      <c r="V152" s="5"/>
      <c r="W152" s="5"/>
      <c r="X152" s="5"/>
      <c r="Y152" s="5"/>
      <c r="Z152" s="5"/>
      <c r="AA152" s="5"/>
      <c r="AB152" s="5"/>
      <c r="AC152" s="5"/>
      <c r="AD152" s="5"/>
      <c r="AE152" s="5"/>
      <c r="AF152" s="62"/>
      <c r="AG152" s="62"/>
      <c r="AH152" s="62"/>
      <c r="AI152" s="62"/>
      <c r="AJ152" s="62"/>
      <c r="AK152" s="62"/>
      <c r="AL152" s="62"/>
      <c r="AM152" s="62"/>
      <c r="AN152" s="62"/>
      <c r="AO152" s="62"/>
      <c r="AP152" s="62"/>
      <c r="AQ152" s="62"/>
      <c r="AR152" s="62"/>
      <c r="AS152" s="62"/>
      <c r="AT152" s="5"/>
      <c r="AU152" s="5"/>
      <c r="AV152" s="5"/>
      <c r="AW152" s="5"/>
      <c r="AX152" s="5"/>
      <c r="AY152" s="5"/>
      <c r="AZ152" s="5"/>
      <c r="BA152" s="5"/>
      <c r="BB152" s="5"/>
      <c r="BC152" s="5"/>
      <c r="BD152" s="5"/>
      <c r="BE152" s="5"/>
      <c r="BF152" s="5"/>
      <c r="BG152" s="5"/>
      <c r="BH152" s="62"/>
      <c r="BI152" s="62"/>
      <c r="BJ152" s="62"/>
      <c r="BK152" s="62"/>
      <c r="BL152" s="62"/>
      <c r="BM152" s="62"/>
      <c r="BN152" s="62"/>
      <c r="BO152" s="62"/>
      <c r="BP152" s="62"/>
      <c r="BQ152" s="62"/>
      <c r="BR152" s="62"/>
      <c r="BS152" s="62"/>
      <c r="BT152" s="62"/>
      <c r="BU152" s="62"/>
      <c r="BV152" s="5"/>
      <c r="BW152" s="5"/>
      <c r="BX152" s="5"/>
      <c r="BY152" s="5"/>
      <c r="BZ152" s="5"/>
      <c r="CA152" s="5"/>
      <c r="CB152" s="5"/>
      <c r="CC152" s="5"/>
      <c r="CD152" s="5"/>
      <c r="CE152" s="5"/>
      <c r="CF152" s="5"/>
      <c r="CG152" s="5"/>
      <c r="CH152" s="5"/>
      <c r="CI152" s="5"/>
      <c r="CJ152" s="62"/>
      <c r="CK152" s="62"/>
      <c r="CL152" s="62"/>
      <c r="CM152" s="62"/>
      <c r="CN152" s="62"/>
      <c r="CO152" s="62"/>
      <c r="CP152" s="62"/>
      <c r="CQ152" s="62"/>
      <c r="CR152" s="62"/>
      <c r="CS152" s="62"/>
      <c r="CT152" s="62"/>
      <c r="CU152" s="62"/>
      <c r="CV152" s="62"/>
      <c r="CW152" s="62"/>
      <c r="CX152" s="5"/>
      <c r="CY152" s="5"/>
      <c r="CZ152" s="5"/>
      <c r="DA152" s="5"/>
      <c r="DB152" s="5"/>
      <c r="DC152" s="5"/>
      <c r="DD152" s="5"/>
      <c r="DE152" s="5"/>
      <c r="DF152" s="5"/>
      <c r="DG152" s="5"/>
      <c r="DH152" s="5"/>
      <c r="DI152" s="5"/>
      <c r="DJ152" s="5"/>
      <c r="DK152" s="5"/>
      <c r="DL152" s="62"/>
      <c r="DM152" s="62"/>
      <c r="DN152" s="62"/>
      <c r="DO152" s="62"/>
      <c r="DP152" s="62"/>
      <c r="DQ152" s="62"/>
      <c r="DR152" s="62"/>
      <c r="DS152" s="62"/>
      <c r="DT152" s="62"/>
      <c r="DU152" s="62"/>
      <c r="DV152" s="62"/>
      <c r="DW152" s="62"/>
      <c r="DX152" s="62"/>
      <c r="DY152" s="62"/>
      <c r="DZ152" s="5"/>
      <c r="EA152" s="5"/>
      <c r="EB152" s="5"/>
      <c r="EC152" s="5"/>
      <c r="ED152" s="5"/>
      <c r="EE152" s="5"/>
      <c r="EF152" s="5"/>
      <c r="EG152" s="5"/>
      <c r="EH152" s="5"/>
      <c r="EI152" s="5"/>
      <c r="EJ152" s="5"/>
      <c r="EK152" s="5"/>
      <c r="EL152" s="5"/>
      <c r="EM152" s="5"/>
      <c r="EN152" s="62"/>
      <c r="EO152" s="62"/>
      <c r="EP152" s="62"/>
      <c r="EQ152" s="62"/>
      <c r="ER152" s="62"/>
      <c r="ES152" s="62"/>
      <c r="ET152" s="62"/>
      <c r="EU152" s="62"/>
      <c r="EV152" s="62"/>
      <c r="EW152" s="62"/>
      <c r="EX152" s="62"/>
      <c r="EY152" s="62"/>
      <c r="EZ152" s="62"/>
      <c r="FA152" s="62"/>
      <c r="FB152" s="5"/>
      <c r="FC152" s="5"/>
      <c r="FD152" s="5"/>
      <c r="FE152" s="5"/>
      <c r="FF152" s="5"/>
      <c r="FG152" s="5"/>
      <c r="FH152" s="5"/>
      <c r="FI152" s="5"/>
      <c r="FJ152" s="5"/>
      <c r="FK152" s="5"/>
      <c r="FL152" s="5"/>
      <c r="FM152" s="5"/>
      <c r="FN152" s="5"/>
      <c r="FO152" s="5"/>
      <c r="FP152" s="62"/>
      <c r="FQ152" s="62"/>
      <c r="FR152" s="62"/>
      <c r="FS152" s="62"/>
      <c r="FT152" s="62"/>
      <c r="FU152" s="62"/>
      <c r="FV152" s="62"/>
      <c r="FW152" s="62"/>
      <c r="FX152" s="62"/>
      <c r="FY152" s="62"/>
      <c r="FZ152" s="62"/>
      <c r="GA152" s="62"/>
      <c r="GB152" s="62"/>
      <c r="GC152" s="62"/>
      <c r="GD152" s="5"/>
      <c r="GE152" s="5"/>
      <c r="GF152" s="5"/>
      <c r="GG152" s="5"/>
      <c r="GH152" s="5"/>
      <c r="GI152" s="5"/>
      <c r="GJ152" s="5"/>
      <c r="GK152" s="5"/>
      <c r="GL152" s="5"/>
      <c r="GM152" s="5"/>
      <c r="GN152" s="5"/>
      <c r="GO152" s="5"/>
      <c r="GP152" s="5"/>
      <c r="GQ152" s="5"/>
      <c r="GR152" s="62"/>
      <c r="GS152" s="62"/>
      <c r="GT152" s="62"/>
      <c r="GU152" s="62"/>
      <c r="GV152" s="62"/>
      <c r="GW152" s="62"/>
      <c r="GX152" s="62"/>
      <c r="GY152" s="62"/>
      <c r="GZ152" s="62"/>
      <c r="HA152" s="62"/>
      <c r="HB152" s="62"/>
      <c r="HC152" s="62"/>
      <c r="HD152" s="62"/>
      <c r="HE152" s="62"/>
      <c r="HF152" s="5"/>
      <c r="HG152" s="5"/>
      <c r="HH152" s="5"/>
      <c r="HI152" s="5"/>
      <c r="HJ152" s="5"/>
      <c r="HK152" s="5"/>
      <c r="HL152" s="5"/>
      <c r="HM152" s="5"/>
      <c r="HN152" s="5"/>
      <c r="HO152" s="5"/>
      <c r="HP152" s="5"/>
      <c r="HQ152" s="5"/>
      <c r="HR152" s="5"/>
      <c r="HS152" s="5"/>
      <c r="HT152" s="62"/>
      <c r="HU152" s="62"/>
      <c r="HV152" s="62"/>
      <c r="HW152" s="62"/>
      <c r="HX152" s="62"/>
      <c r="HY152" s="62"/>
      <c r="HZ152" s="62"/>
      <c r="IA152" s="62"/>
      <c r="IB152" s="62"/>
      <c r="IC152" s="62"/>
      <c r="ID152" s="62"/>
      <c r="IE152" s="62"/>
      <c r="IF152" s="62"/>
      <c r="IG152" s="62"/>
      <c r="IH152" s="5"/>
      <c r="II152" s="5"/>
      <c r="IJ152" s="5"/>
      <c r="IK152" s="5"/>
      <c r="IL152" s="5"/>
      <c r="IM152" s="5"/>
      <c r="IN152" s="5"/>
      <c r="IO152" s="5"/>
      <c r="IP152" s="5"/>
      <c r="IQ152" s="5"/>
      <c r="IR152" s="5"/>
      <c r="IS152" s="5"/>
      <c r="IT152" s="5"/>
      <c r="IU152" s="5"/>
      <c r="IV152" s="62"/>
      <c r="IW152" s="62"/>
      <c r="IX152" s="62"/>
      <c r="IY152" s="62"/>
      <c r="IZ152" s="62"/>
      <c r="JA152" s="62"/>
      <c r="JB152" s="62"/>
      <c r="JC152" s="62"/>
      <c r="JD152" s="62"/>
      <c r="JE152" s="62"/>
      <c r="JF152" s="62"/>
      <c r="JG152" s="62"/>
      <c r="JH152" s="62"/>
      <c r="JI152" s="62"/>
      <c r="JJ152" s="5"/>
      <c r="JK152" s="5"/>
      <c r="JL152" s="5"/>
      <c r="JM152" s="5"/>
      <c r="JN152" s="5"/>
      <c r="JO152" s="5"/>
      <c r="JP152" s="5"/>
      <c r="JQ152" s="5"/>
      <c r="JR152" s="5"/>
      <c r="JS152" s="5"/>
      <c r="JT152" s="5"/>
      <c r="JU152" s="5"/>
      <c r="JV152" s="5"/>
      <c r="JW152" s="5"/>
      <c r="JX152" s="62"/>
      <c r="JY152" s="62"/>
      <c r="JZ152" s="62"/>
      <c r="KA152" s="62"/>
      <c r="KB152" s="62"/>
      <c r="KC152" s="62"/>
      <c r="KD152" s="62"/>
      <c r="KE152" s="62"/>
      <c r="KF152" s="62"/>
      <c r="KG152" s="62"/>
      <c r="KH152" s="62"/>
      <c r="KI152" s="62"/>
      <c r="KJ152" s="62"/>
      <c r="KK152" s="62"/>
    </row>
    <row r="153" spans="1:297" x14ac:dyDescent="0.35">
      <c r="A153" s="131">
        <v>149</v>
      </c>
      <c r="B153" s="170">
        <f>'BVEM Scorecard'!B152</f>
        <v>0</v>
      </c>
      <c r="C153" s="170">
        <f>'BVEM Scorecard'!C152</f>
        <v>0</v>
      </c>
      <c r="D153" s="152">
        <v>947</v>
      </c>
      <c r="E153" s="72" t="str">
        <f>'BVEM Scorecard'!F152</f>
        <v>Solar</v>
      </c>
      <c r="F153" s="96"/>
      <c r="G153" s="96"/>
      <c r="H153" s="96"/>
      <c r="I153" s="96"/>
      <c r="J153" s="62"/>
      <c r="K153" s="62"/>
      <c r="L153" s="62"/>
      <c r="M153" s="62"/>
      <c r="N153" s="62"/>
      <c r="O153" s="62"/>
      <c r="P153" s="62"/>
      <c r="Q153" s="95"/>
      <c r="R153" s="5"/>
      <c r="S153" s="5"/>
      <c r="T153" s="5"/>
      <c r="U153" s="5"/>
      <c r="V153" s="5"/>
      <c r="W153" s="5"/>
      <c r="X153" s="5"/>
      <c r="Y153" s="5"/>
      <c r="Z153" s="5"/>
      <c r="AA153" s="5"/>
      <c r="AB153" s="5"/>
      <c r="AC153" s="5"/>
      <c r="AD153" s="5"/>
      <c r="AE153" s="5"/>
      <c r="AF153" s="62"/>
      <c r="AG153" s="62"/>
      <c r="AH153" s="62"/>
      <c r="AI153" s="62"/>
      <c r="AJ153" s="62"/>
      <c r="AK153" s="62"/>
      <c r="AL153" s="62"/>
      <c r="AM153" s="62"/>
      <c r="AN153" s="62"/>
      <c r="AO153" s="62"/>
      <c r="AP153" s="62"/>
      <c r="AQ153" s="62"/>
      <c r="AR153" s="140"/>
      <c r="AS153" s="140"/>
      <c r="AT153" s="5"/>
      <c r="AU153" s="5"/>
      <c r="AV153" s="5"/>
      <c r="AW153" s="5"/>
      <c r="AX153" s="5"/>
      <c r="AY153" s="5"/>
      <c r="AZ153" s="5"/>
      <c r="BA153" s="5"/>
      <c r="BB153" s="5"/>
      <c r="BC153" s="5"/>
      <c r="BD153" s="5"/>
      <c r="BE153" s="5"/>
      <c r="BF153" s="5"/>
      <c r="BG153" s="5"/>
      <c r="BH153" s="62"/>
      <c r="BI153" s="62"/>
      <c r="BJ153" s="62"/>
      <c r="BK153" s="62"/>
      <c r="BL153" s="62"/>
      <c r="BM153" s="62"/>
      <c r="BN153" s="62"/>
      <c r="BO153" s="62"/>
      <c r="BP153" s="62"/>
      <c r="BQ153" s="62"/>
      <c r="BR153" s="62"/>
      <c r="BS153" s="62"/>
      <c r="BT153" s="62"/>
      <c r="BU153" s="62"/>
      <c r="BV153" s="5"/>
      <c r="BW153" s="5"/>
      <c r="BX153" s="5"/>
      <c r="BY153" s="5"/>
      <c r="BZ153" s="5"/>
      <c r="CA153" s="5"/>
      <c r="CB153" s="5"/>
      <c r="CC153" s="5"/>
      <c r="CD153" s="5"/>
      <c r="CE153" s="5"/>
      <c r="CF153" s="5"/>
      <c r="CG153" s="5"/>
      <c r="CH153" s="5"/>
      <c r="CI153" s="5"/>
      <c r="CJ153" s="62"/>
      <c r="CK153" s="62"/>
      <c r="CL153" s="62"/>
      <c r="CM153" s="62"/>
      <c r="CN153" s="62"/>
      <c r="CO153" s="62"/>
      <c r="CP153" s="62"/>
      <c r="CQ153" s="62"/>
      <c r="CR153" s="62"/>
      <c r="CS153" s="62"/>
      <c r="CT153" s="62"/>
      <c r="CU153" s="62"/>
      <c r="CV153" s="62"/>
      <c r="CW153" s="62"/>
      <c r="CX153" s="5"/>
      <c r="CY153" s="5"/>
      <c r="CZ153" s="5"/>
      <c r="DA153" s="5"/>
      <c r="DB153" s="5"/>
      <c r="DC153" s="5"/>
      <c r="DD153" s="5"/>
      <c r="DE153" s="5"/>
      <c r="DF153" s="5"/>
      <c r="DG153" s="5"/>
      <c r="DH153" s="5"/>
      <c r="DI153" s="5"/>
      <c r="DJ153" s="5"/>
      <c r="DK153" s="5"/>
      <c r="DL153" s="62"/>
      <c r="DM153" s="62"/>
      <c r="DN153" s="62"/>
      <c r="DO153" s="62"/>
      <c r="DP153" s="62"/>
      <c r="DQ153" s="62"/>
      <c r="DR153" s="62"/>
      <c r="DS153" s="62"/>
      <c r="DT153" s="62"/>
      <c r="DU153" s="62"/>
      <c r="DV153" s="62"/>
      <c r="DW153" s="62"/>
      <c r="DX153" s="62"/>
      <c r="DY153" s="62"/>
      <c r="DZ153" s="5"/>
      <c r="EA153" s="5"/>
      <c r="EB153" s="5"/>
      <c r="EC153" s="5"/>
      <c r="ED153" s="5"/>
      <c r="EE153" s="5"/>
      <c r="EF153" s="5"/>
      <c r="EG153" s="5"/>
      <c r="EH153" s="5"/>
      <c r="EI153" s="5"/>
      <c r="EJ153" s="5"/>
      <c r="EK153" s="5"/>
      <c r="EL153" s="5"/>
      <c r="EM153" s="5"/>
      <c r="EN153" s="62"/>
      <c r="EO153" s="62"/>
      <c r="EP153" s="62"/>
      <c r="EQ153" s="62"/>
      <c r="ER153" s="62"/>
      <c r="ES153" s="62"/>
      <c r="ET153" s="62"/>
      <c r="EU153" s="62"/>
      <c r="EV153" s="62"/>
      <c r="EW153" s="62"/>
      <c r="EX153" s="62"/>
      <c r="EY153" s="62"/>
      <c r="EZ153" s="140"/>
      <c r="FA153" s="140"/>
      <c r="FB153" s="5"/>
      <c r="FC153" s="5"/>
      <c r="FD153" s="5"/>
      <c r="FE153" s="5"/>
      <c r="FF153" s="5"/>
      <c r="FG153" s="5"/>
      <c r="FH153" s="5"/>
      <c r="FI153" s="5"/>
      <c r="FJ153" s="5"/>
      <c r="FK153" s="5"/>
      <c r="FL153" s="5"/>
      <c r="FM153" s="5"/>
      <c r="FN153" s="5"/>
      <c r="FO153" s="5"/>
      <c r="FP153" s="62"/>
      <c r="FQ153" s="62"/>
      <c r="FR153" s="62"/>
      <c r="FS153" s="62"/>
      <c r="FT153" s="62"/>
      <c r="FU153" s="62"/>
      <c r="FV153" s="62"/>
      <c r="FW153" s="62"/>
      <c r="FX153" s="62"/>
      <c r="FY153" s="62"/>
      <c r="FZ153" s="62"/>
      <c r="GA153" s="62"/>
      <c r="GB153" s="62"/>
      <c r="GC153" s="62"/>
      <c r="GD153" s="5"/>
      <c r="GE153" s="5"/>
      <c r="GF153" s="5"/>
      <c r="GG153" s="5"/>
      <c r="GH153" s="5"/>
      <c r="GI153" s="5"/>
      <c r="GJ153" s="5"/>
      <c r="GK153" s="5"/>
      <c r="GL153" s="5"/>
      <c r="GM153" s="5"/>
      <c r="GN153" s="5"/>
      <c r="GO153" s="5"/>
      <c r="GP153" s="5"/>
      <c r="GQ153" s="5"/>
      <c r="GR153" s="62"/>
      <c r="GS153" s="62"/>
      <c r="GT153" s="62"/>
      <c r="GU153" s="62"/>
      <c r="GV153" s="62"/>
      <c r="GW153" s="62"/>
      <c r="GX153" s="62"/>
      <c r="GY153" s="62"/>
      <c r="GZ153" s="62"/>
      <c r="HA153" s="62"/>
      <c r="HB153" s="62"/>
      <c r="HC153" s="62"/>
      <c r="HD153" s="62"/>
      <c r="HE153" s="62"/>
      <c r="HF153" s="5"/>
      <c r="HG153" s="5"/>
      <c r="HH153" s="5"/>
      <c r="HI153" s="5"/>
      <c r="HJ153" s="5"/>
      <c r="HK153" s="5"/>
      <c r="HL153" s="5"/>
      <c r="HM153" s="5"/>
      <c r="HN153" s="5"/>
      <c r="HO153" s="5"/>
      <c r="HP153" s="5"/>
      <c r="HQ153" s="5"/>
      <c r="HR153" s="5"/>
      <c r="HS153" s="5"/>
      <c r="HT153" s="62"/>
      <c r="HU153" s="62"/>
      <c r="HV153" s="62"/>
      <c r="HW153" s="62"/>
      <c r="HX153" s="62"/>
      <c r="HY153" s="62"/>
      <c r="HZ153" s="62"/>
      <c r="IA153" s="62"/>
      <c r="IB153" s="62"/>
      <c r="IC153" s="62"/>
      <c r="ID153" s="62"/>
      <c r="IE153" s="62"/>
      <c r="IF153" s="62"/>
      <c r="IG153" s="62"/>
      <c r="IH153" s="5"/>
      <c r="II153" s="5"/>
      <c r="IJ153" s="5"/>
      <c r="IK153" s="5"/>
      <c r="IL153" s="5"/>
      <c r="IM153" s="5"/>
      <c r="IN153" s="5"/>
      <c r="IO153" s="5"/>
      <c r="IP153" s="5"/>
      <c r="IQ153" s="5"/>
      <c r="IR153" s="5"/>
      <c r="IS153" s="5"/>
      <c r="IT153" s="5"/>
      <c r="IU153" s="5"/>
      <c r="IV153" s="62"/>
      <c r="IW153" s="62"/>
      <c r="IX153" s="62"/>
      <c r="IY153" s="62"/>
      <c r="IZ153" s="62"/>
      <c r="JA153" s="62"/>
      <c r="JB153" s="62"/>
      <c r="JC153" s="62"/>
      <c r="JD153" s="62"/>
      <c r="JE153" s="62"/>
      <c r="JF153" s="62"/>
      <c r="JG153" s="62"/>
      <c r="JH153" s="62"/>
      <c r="JI153" s="62"/>
      <c r="JJ153" s="5"/>
      <c r="JK153" s="5"/>
      <c r="JL153" s="5"/>
      <c r="JM153" s="5"/>
      <c r="JN153" s="5"/>
      <c r="JO153" s="5"/>
      <c r="JP153" s="5"/>
      <c r="JQ153" s="5"/>
      <c r="JR153" s="5"/>
      <c r="JS153" s="5"/>
      <c r="JT153" s="5"/>
      <c r="JU153" s="5"/>
      <c r="JV153" s="5"/>
      <c r="JW153" s="5"/>
      <c r="JX153" s="62"/>
      <c r="JY153" s="62"/>
      <c r="JZ153" s="62"/>
      <c r="KA153" s="62"/>
      <c r="KB153" s="62"/>
      <c r="KC153" s="62"/>
      <c r="KD153" s="62"/>
      <c r="KE153" s="62"/>
      <c r="KF153" s="62"/>
      <c r="KG153" s="62"/>
      <c r="KH153" s="62"/>
      <c r="KI153" s="62"/>
      <c r="KJ153" s="62"/>
      <c r="KK153" s="62"/>
    </row>
    <row r="154" spans="1:297" x14ac:dyDescent="0.35">
      <c r="A154" s="131">
        <v>150</v>
      </c>
      <c r="B154" s="170">
        <f>'BVEM Scorecard'!B153</f>
        <v>0</v>
      </c>
      <c r="C154" s="170">
        <f>'BVEM Scorecard'!C153</f>
        <v>0</v>
      </c>
      <c r="D154" s="152">
        <v>953</v>
      </c>
      <c r="E154" s="72" t="str">
        <f>'BVEM Scorecard'!F153</f>
        <v>Solar</v>
      </c>
      <c r="F154" s="96"/>
      <c r="G154" s="96"/>
      <c r="H154" s="96"/>
      <c r="I154" s="96"/>
      <c r="J154" s="62"/>
      <c r="K154" s="62"/>
      <c r="L154" s="62"/>
      <c r="M154" s="62"/>
      <c r="N154" s="62"/>
      <c r="O154" s="62"/>
      <c r="P154" s="62"/>
      <c r="Q154" s="95"/>
      <c r="R154" s="5"/>
      <c r="S154" s="5"/>
      <c r="T154" s="5"/>
      <c r="U154" s="5"/>
      <c r="V154" s="5"/>
      <c r="W154" s="5"/>
      <c r="X154" s="5"/>
      <c r="Y154" s="5"/>
      <c r="Z154" s="5"/>
      <c r="AA154" s="5"/>
      <c r="AB154" s="5"/>
      <c r="AC154" s="5"/>
      <c r="AD154" s="5"/>
      <c r="AE154" s="5"/>
      <c r="AF154" s="62"/>
      <c r="AG154" s="62"/>
      <c r="AH154" s="62"/>
      <c r="AI154" s="62"/>
      <c r="AJ154" s="62"/>
      <c r="AK154" s="62"/>
      <c r="AL154" s="62"/>
      <c r="AM154" s="62"/>
      <c r="AN154" s="62"/>
      <c r="AO154" s="62"/>
      <c r="AP154" s="62"/>
      <c r="AQ154" s="62"/>
      <c r="AR154" s="62"/>
      <c r="AS154" s="62"/>
      <c r="AT154" s="5"/>
      <c r="AU154" s="5"/>
      <c r="AV154" s="5"/>
      <c r="AW154" s="5"/>
      <c r="AX154" s="5"/>
      <c r="AY154" s="5"/>
      <c r="AZ154" s="5"/>
      <c r="BA154" s="5"/>
      <c r="BB154" s="5"/>
      <c r="BC154" s="5"/>
      <c r="BD154" s="5"/>
      <c r="BE154" s="5"/>
      <c r="BF154" s="5"/>
      <c r="BG154" s="5"/>
      <c r="BH154" s="62"/>
      <c r="BI154" s="62"/>
      <c r="BJ154" s="62"/>
      <c r="BK154" s="62"/>
      <c r="BL154" s="62"/>
      <c r="BM154" s="62"/>
      <c r="BN154" s="62"/>
      <c r="BO154" s="62"/>
      <c r="BP154" s="62"/>
      <c r="BQ154" s="62"/>
      <c r="BR154" s="62"/>
      <c r="BS154" s="62"/>
      <c r="BT154" s="62"/>
      <c r="BU154" s="62"/>
      <c r="BV154" s="5"/>
      <c r="BW154" s="5"/>
      <c r="BX154" s="5"/>
      <c r="BY154" s="5"/>
      <c r="BZ154" s="5"/>
      <c r="CA154" s="5"/>
      <c r="CB154" s="5"/>
      <c r="CC154" s="5"/>
      <c r="CD154" s="5"/>
      <c r="CE154" s="5"/>
      <c r="CF154" s="5"/>
      <c r="CG154" s="5"/>
      <c r="CH154" s="5"/>
      <c r="CI154" s="5"/>
      <c r="CJ154" s="62"/>
      <c r="CK154" s="62"/>
      <c r="CL154" s="62"/>
      <c r="CM154" s="62"/>
      <c r="CN154" s="62"/>
      <c r="CO154" s="62"/>
      <c r="CP154" s="62"/>
      <c r="CQ154" s="62"/>
      <c r="CR154" s="62"/>
      <c r="CS154" s="62"/>
      <c r="CT154" s="62"/>
      <c r="CU154" s="62"/>
      <c r="CV154" s="62"/>
      <c r="CW154" s="62"/>
      <c r="CX154" s="5"/>
      <c r="CY154" s="5"/>
      <c r="CZ154" s="5"/>
      <c r="DA154" s="5"/>
      <c r="DB154" s="5"/>
      <c r="DC154" s="5"/>
      <c r="DD154" s="5"/>
      <c r="DE154" s="5"/>
      <c r="DF154" s="5"/>
      <c r="DG154" s="5"/>
      <c r="DH154" s="5"/>
      <c r="DI154" s="5"/>
      <c r="DJ154" s="5"/>
      <c r="DK154" s="5"/>
      <c r="DL154" s="62"/>
      <c r="DM154" s="62"/>
      <c r="DN154" s="62"/>
      <c r="DO154" s="62"/>
      <c r="DP154" s="62"/>
      <c r="DQ154" s="62"/>
      <c r="DR154" s="62"/>
      <c r="DS154" s="62"/>
      <c r="DT154" s="62"/>
      <c r="DU154" s="62"/>
      <c r="DV154" s="62"/>
      <c r="DW154" s="62"/>
      <c r="DX154" s="62"/>
      <c r="DY154" s="62"/>
      <c r="DZ154" s="5"/>
      <c r="EA154" s="5"/>
      <c r="EB154" s="5"/>
      <c r="EC154" s="5"/>
      <c r="ED154" s="5"/>
      <c r="EE154" s="5"/>
      <c r="EF154" s="5"/>
      <c r="EG154" s="5"/>
      <c r="EH154" s="5"/>
      <c r="EI154" s="5"/>
      <c r="EJ154" s="5"/>
      <c r="EK154" s="5"/>
      <c r="EL154" s="5"/>
      <c r="EM154" s="5"/>
      <c r="EN154" s="62"/>
      <c r="EO154" s="62"/>
      <c r="EP154" s="62"/>
      <c r="EQ154" s="62"/>
      <c r="ER154" s="62"/>
      <c r="ES154" s="62"/>
      <c r="ET154" s="62"/>
      <c r="EU154" s="62"/>
      <c r="EV154" s="62"/>
      <c r="EW154" s="62"/>
      <c r="EX154" s="62"/>
      <c r="EY154" s="62"/>
      <c r="EZ154" s="62"/>
      <c r="FA154" s="62"/>
      <c r="FB154" s="5"/>
      <c r="FC154" s="5"/>
      <c r="FD154" s="5"/>
      <c r="FE154" s="5"/>
      <c r="FF154" s="5"/>
      <c r="FG154" s="5"/>
      <c r="FH154" s="5"/>
      <c r="FI154" s="5"/>
      <c r="FJ154" s="5"/>
      <c r="FK154" s="5"/>
      <c r="FL154" s="5"/>
      <c r="FM154" s="5"/>
      <c r="FN154" s="5"/>
      <c r="FO154" s="5"/>
      <c r="FP154" s="62"/>
      <c r="FQ154" s="62"/>
      <c r="FR154" s="62"/>
      <c r="FS154" s="62"/>
      <c r="FT154" s="62"/>
      <c r="FU154" s="62"/>
      <c r="FV154" s="62"/>
      <c r="FW154" s="62"/>
      <c r="FX154" s="62"/>
      <c r="FY154" s="62"/>
      <c r="FZ154" s="62"/>
      <c r="GA154" s="62"/>
      <c r="GB154" s="62"/>
      <c r="GC154" s="62"/>
      <c r="GD154" s="5"/>
      <c r="GE154" s="5"/>
      <c r="GF154" s="5"/>
      <c r="GG154" s="5"/>
      <c r="GH154" s="5"/>
      <c r="GI154" s="5"/>
      <c r="GJ154" s="5"/>
      <c r="GK154" s="5"/>
      <c r="GL154" s="5"/>
      <c r="GM154" s="5"/>
      <c r="GN154" s="5"/>
      <c r="GO154" s="5"/>
      <c r="GP154" s="5"/>
      <c r="GQ154" s="5"/>
      <c r="GR154" s="62"/>
      <c r="GS154" s="62"/>
      <c r="GT154" s="62"/>
      <c r="GU154" s="62"/>
      <c r="GV154" s="62"/>
      <c r="GW154" s="62"/>
      <c r="GX154" s="62"/>
      <c r="GY154" s="62"/>
      <c r="GZ154" s="62"/>
      <c r="HA154" s="62"/>
      <c r="HB154" s="62"/>
      <c r="HC154" s="62"/>
      <c r="HD154" s="62"/>
      <c r="HE154" s="62"/>
      <c r="HF154" s="5"/>
      <c r="HG154" s="5"/>
      <c r="HH154" s="5"/>
      <c r="HI154" s="5"/>
      <c r="HJ154" s="5"/>
      <c r="HK154" s="5"/>
      <c r="HL154" s="5"/>
      <c r="HM154" s="5"/>
      <c r="HN154" s="5"/>
      <c r="HO154" s="5"/>
      <c r="HP154" s="5"/>
      <c r="HQ154" s="5"/>
      <c r="HR154" s="5"/>
      <c r="HS154" s="5"/>
      <c r="HT154" s="62"/>
      <c r="HU154" s="62"/>
      <c r="HV154" s="62"/>
      <c r="HW154" s="62"/>
      <c r="HX154" s="62"/>
      <c r="HY154" s="62"/>
      <c r="HZ154" s="62"/>
      <c r="IA154" s="62"/>
      <c r="IB154" s="62"/>
      <c r="IC154" s="62"/>
      <c r="ID154" s="62"/>
      <c r="IE154" s="62"/>
      <c r="IF154" s="62"/>
      <c r="IG154" s="62"/>
      <c r="IH154" s="5"/>
      <c r="II154" s="5"/>
      <c r="IJ154" s="5"/>
      <c r="IK154" s="5"/>
      <c r="IL154" s="5"/>
      <c r="IM154" s="5"/>
      <c r="IN154" s="5"/>
      <c r="IO154" s="5"/>
      <c r="IP154" s="5"/>
      <c r="IQ154" s="5"/>
      <c r="IR154" s="5"/>
      <c r="IS154" s="5"/>
      <c r="IT154" s="5"/>
      <c r="IU154" s="5"/>
      <c r="IV154" s="62"/>
      <c r="IW154" s="62"/>
      <c r="IX154" s="62"/>
      <c r="IY154" s="62"/>
      <c r="IZ154" s="62"/>
      <c r="JA154" s="62"/>
      <c r="JB154" s="62"/>
      <c r="JC154" s="62"/>
      <c r="JD154" s="62"/>
      <c r="JE154" s="62"/>
      <c r="JF154" s="62"/>
      <c r="JG154" s="62"/>
      <c r="JH154" s="62"/>
      <c r="JI154" s="62"/>
      <c r="JJ154" s="5"/>
      <c r="JK154" s="5"/>
      <c r="JL154" s="5"/>
      <c r="JM154" s="5"/>
      <c r="JN154" s="5"/>
      <c r="JO154" s="5"/>
      <c r="JP154" s="5"/>
      <c r="JQ154" s="5"/>
      <c r="JR154" s="5"/>
      <c r="JS154" s="5"/>
      <c r="JT154" s="5"/>
      <c r="JU154" s="5"/>
      <c r="JV154" s="5"/>
      <c r="JW154" s="5"/>
      <c r="JX154" s="62"/>
      <c r="JY154" s="62"/>
      <c r="JZ154" s="62"/>
      <c r="KA154" s="62"/>
      <c r="KB154" s="62"/>
      <c r="KC154" s="62"/>
      <c r="KD154" s="62"/>
      <c r="KE154" s="62"/>
      <c r="KF154" s="62"/>
      <c r="KG154" s="62"/>
      <c r="KH154" s="62"/>
      <c r="KI154" s="62"/>
      <c r="KJ154" s="62"/>
      <c r="KK154" s="62"/>
    </row>
    <row r="155" spans="1:297" x14ac:dyDescent="0.35">
      <c r="A155" s="131">
        <v>151</v>
      </c>
      <c r="B155" s="170">
        <f>'BVEM Scorecard'!B154</f>
        <v>0</v>
      </c>
      <c r="C155" s="170">
        <f>'BVEM Scorecard'!C154</f>
        <v>0</v>
      </c>
      <c r="D155" s="152">
        <v>950</v>
      </c>
      <c r="E155" s="72" t="str">
        <f>'BVEM Scorecard'!F154</f>
        <v>Solar</v>
      </c>
      <c r="F155" s="96"/>
      <c r="G155" s="96"/>
      <c r="H155" s="96"/>
      <c r="I155" s="96"/>
      <c r="J155" s="62"/>
      <c r="K155" s="62"/>
      <c r="L155" s="62"/>
      <c r="M155" s="62"/>
      <c r="N155" s="62"/>
      <c r="O155" s="62"/>
      <c r="P155" s="62"/>
      <c r="Q155" s="95"/>
      <c r="R155" s="5"/>
      <c r="S155" s="5"/>
      <c r="T155" s="5"/>
      <c r="U155" s="5"/>
      <c r="V155" s="5"/>
      <c r="W155" s="5"/>
      <c r="X155" s="5"/>
      <c r="Y155" s="5"/>
      <c r="Z155" s="5"/>
      <c r="AA155" s="5"/>
      <c r="AB155" s="5"/>
      <c r="AC155" s="5"/>
      <c r="AD155" s="5"/>
      <c r="AE155" s="5"/>
      <c r="AF155" s="62"/>
      <c r="AG155" s="62"/>
      <c r="AH155" s="62"/>
      <c r="AI155" s="62"/>
      <c r="AJ155" s="62"/>
      <c r="AK155" s="62"/>
      <c r="AL155" s="62"/>
      <c r="AM155" s="62"/>
      <c r="AN155" s="62"/>
      <c r="AO155" s="62"/>
      <c r="AP155" s="62"/>
      <c r="AQ155" s="62"/>
      <c r="AR155" s="140"/>
      <c r="AS155" s="140"/>
      <c r="AT155" s="5"/>
      <c r="AU155" s="5"/>
      <c r="AV155" s="5"/>
      <c r="AW155" s="5"/>
      <c r="AX155" s="5"/>
      <c r="AY155" s="5"/>
      <c r="AZ155" s="5"/>
      <c r="BA155" s="5"/>
      <c r="BB155" s="5"/>
      <c r="BC155" s="5"/>
      <c r="BD155" s="5"/>
      <c r="BE155" s="5"/>
      <c r="BF155" s="5"/>
      <c r="BG155" s="5"/>
      <c r="BH155" s="62"/>
      <c r="BI155" s="62"/>
      <c r="BJ155" s="62"/>
      <c r="BK155" s="62"/>
      <c r="BL155" s="62"/>
      <c r="BM155" s="62"/>
      <c r="BN155" s="62"/>
      <c r="BO155" s="62"/>
      <c r="BP155" s="62"/>
      <c r="BQ155" s="62"/>
      <c r="BR155" s="62"/>
      <c r="BS155" s="62"/>
      <c r="BT155" s="62"/>
      <c r="BU155" s="62"/>
      <c r="BV155" s="5"/>
      <c r="BW155" s="5"/>
      <c r="BX155" s="5"/>
      <c r="BY155" s="5"/>
      <c r="BZ155" s="5"/>
      <c r="CA155" s="5"/>
      <c r="CB155" s="5"/>
      <c r="CC155" s="5"/>
      <c r="CD155" s="5"/>
      <c r="CE155" s="5"/>
      <c r="CF155" s="5"/>
      <c r="CG155" s="5"/>
      <c r="CH155" s="5"/>
      <c r="CI155" s="5"/>
      <c r="CJ155" s="62"/>
      <c r="CK155" s="62"/>
      <c r="CL155" s="62"/>
      <c r="CM155" s="62"/>
      <c r="CN155" s="62"/>
      <c r="CO155" s="62"/>
      <c r="CP155" s="62"/>
      <c r="CQ155" s="62"/>
      <c r="CR155" s="62"/>
      <c r="CS155" s="62"/>
      <c r="CT155" s="62"/>
      <c r="CU155" s="62"/>
      <c r="CV155" s="62"/>
      <c r="CW155" s="62"/>
      <c r="CX155" s="5"/>
      <c r="CY155" s="5"/>
      <c r="CZ155" s="5"/>
      <c r="DA155" s="5"/>
      <c r="DB155" s="5"/>
      <c r="DC155" s="5"/>
      <c r="DD155" s="5"/>
      <c r="DE155" s="5"/>
      <c r="DF155" s="5"/>
      <c r="DG155" s="5"/>
      <c r="DH155" s="5"/>
      <c r="DI155" s="5"/>
      <c r="DJ155" s="5"/>
      <c r="DK155" s="5"/>
      <c r="DL155" s="62"/>
      <c r="DM155" s="62"/>
      <c r="DN155" s="62"/>
      <c r="DO155" s="62"/>
      <c r="DP155" s="62"/>
      <c r="DQ155" s="62"/>
      <c r="DR155" s="62"/>
      <c r="DS155" s="62"/>
      <c r="DT155" s="62"/>
      <c r="DU155" s="62"/>
      <c r="DV155" s="62"/>
      <c r="DW155" s="62"/>
      <c r="DX155" s="62"/>
      <c r="DY155" s="62"/>
      <c r="DZ155" s="5"/>
      <c r="EA155" s="5"/>
      <c r="EB155" s="5"/>
      <c r="EC155" s="5"/>
      <c r="ED155" s="5"/>
      <c r="EE155" s="5"/>
      <c r="EF155" s="5"/>
      <c r="EG155" s="5"/>
      <c r="EH155" s="5"/>
      <c r="EI155" s="5"/>
      <c r="EJ155" s="5"/>
      <c r="EK155" s="5"/>
      <c r="EL155" s="5"/>
      <c r="EM155" s="5"/>
      <c r="EN155" s="62"/>
      <c r="EO155" s="62"/>
      <c r="EP155" s="62"/>
      <c r="EQ155" s="62"/>
      <c r="ER155" s="62"/>
      <c r="ES155" s="62"/>
      <c r="ET155" s="62"/>
      <c r="EU155" s="62"/>
      <c r="EV155" s="62"/>
      <c r="EW155" s="62"/>
      <c r="EX155" s="62"/>
      <c r="EY155" s="62"/>
      <c r="EZ155" s="140"/>
      <c r="FA155" s="140"/>
      <c r="FB155" s="5"/>
      <c r="FC155" s="5"/>
      <c r="FD155" s="5"/>
      <c r="FE155" s="5"/>
      <c r="FF155" s="5"/>
      <c r="FG155" s="5"/>
      <c r="FH155" s="5"/>
      <c r="FI155" s="5"/>
      <c r="FJ155" s="5"/>
      <c r="FK155" s="5"/>
      <c r="FL155" s="5"/>
      <c r="FM155" s="5"/>
      <c r="FN155" s="5"/>
      <c r="FO155" s="5"/>
      <c r="FP155" s="62"/>
      <c r="FQ155" s="62"/>
      <c r="FR155" s="62"/>
      <c r="FS155" s="62"/>
      <c r="FT155" s="62"/>
      <c r="FU155" s="62"/>
      <c r="FV155" s="62"/>
      <c r="FW155" s="62"/>
      <c r="FX155" s="62"/>
      <c r="FY155" s="62"/>
      <c r="FZ155" s="62"/>
      <c r="GA155" s="62"/>
      <c r="GB155" s="62"/>
      <c r="GC155" s="62"/>
      <c r="GD155" s="5"/>
      <c r="GE155" s="5"/>
      <c r="GF155" s="5"/>
      <c r="GG155" s="5"/>
      <c r="GH155" s="5"/>
      <c r="GI155" s="5"/>
      <c r="GJ155" s="5"/>
      <c r="GK155" s="5"/>
      <c r="GL155" s="5"/>
      <c r="GM155" s="5"/>
      <c r="GN155" s="5"/>
      <c r="GO155" s="5"/>
      <c r="GP155" s="5"/>
      <c r="GQ155" s="5"/>
      <c r="GR155" s="62"/>
      <c r="GS155" s="62"/>
      <c r="GT155" s="62"/>
      <c r="GU155" s="62"/>
      <c r="GV155" s="62"/>
      <c r="GW155" s="62"/>
      <c r="GX155" s="62"/>
      <c r="GY155" s="62"/>
      <c r="GZ155" s="62"/>
      <c r="HA155" s="62"/>
      <c r="HB155" s="62"/>
      <c r="HC155" s="62"/>
      <c r="HD155" s="62"/>
      <c r="HE155" s="62"/>
      <c r="HF155" s="5"/>
      <c r="HG155" s="5"/>
      <c r="HH155" s="5"/>
      <c r="HI155" s="5"/>
      <c r="HJ155" s="5"/>
      <c r="HK155" s="5"/>
      <c r="HL155" s="5"/>
      <c r="HM155" s="5"/>
      <c r="HN155" s="5"/>
      <c r="HO155" s="5"/>
      <c r="HP155" s="5"/>
      <c r="HQ155" s="5"/>
      <c r="HR155" s="5"/>
      <c r="HS155" s="5"/>
      <c r="HT155" s="62"/>
      <c r="HU155" s="62"/>
      <c r="HV155" s="62"/>
      <c r="HW155" s="62"/>
      <c r="HX155" s="62"/>
      <c r="HY155" s="62"/>
      <c r="HZ155" s="62"/>
      <c r="IA155" s="62"/>
      <c r="IB155" s="62"/>
      <c r="IC155" s="62"/>
      <c r="ID155" s="62"/>
      <c r="IE155" s="62"/>
      <c r="IF155" s="62"/>
      <c r="IG155" s="62"/>
      <c r="IH155" s="5"/>
      <c r="II155" s="5"/>
      <c r="IJ155" s="5"/>
      <c r="IK155" s="5"/>
      <c r="IL155" s="5"/>
      <c r="IM155" s="5"/>
      <c r="IN155" s="5"/>
      <c r="IO155" s="5"/>
      <c r="IP155" s="5"/>
      <c r="IQ155" s="5"/>
      <c r="IR155" s="5"/>
      <c r="IS155" s="5"/>
      <c r="IT155" s="5"/>
      <c r="IU155" s="5"/>
      <c r="IV155" s="62"/>
      <c r="IW155" s="62"/>
      <c r="IX155" s="62"/>
      <c r="IY155" s="62"/>
      <c r="IZ155" s="62"/>
      <c r="JA155" s="62"/>
      <c r="JB155" s="62"/>
      <c r="JC155" s="62"/>
      <c r="JD155" s="62"/>
      <c r="JE155" s="62"/>
      <c r="JF155" s="62"/>
      <c r="JG155" s="62"/>
      <c r="JH155" s="62"/>
      <c r="JI155" s="62"/>
      <c r="JJ155" s="5"/>
      <c r="JK155" s="5"/>
      <c r="JL155" s="5"/>
      <c r="JM155" s="5"/>
      <c r="JN155" s="5"/>
      <c r="JO155" s="5"/>
      <c r="JP155" s="5"/>
      <c r="JQ155" s="5"/>
      <c r="JR155" s="5"/>
      <c r="JS155" s="5"/>
      <c r="JT155" s="5"/>
      <c r="JU155" s="5"/>
      <c r="JV155" s="5"/>
      <c r="JW155" s="5"/>
      <c r="JX155" s="62"/>
      <c r="JY155" s="62"/>
      <c r="JZ155" s="62"/>
      <c r="KA155" s="62"/>
      <c r="KB155" s="62"/>
      <c r="KC155" s="62"/>
      <c r="KD155" s="62"/>
      <c r="KE155" s="62"/>
      <c r="KF155" s="62"/>
      <c r="KG155" s="62"/>
      <c r="KH155" s="62"/>
      <c r="KI155" s="62"/>
      <c r="KJ155" s="62"/>
      <c r="KK155" s="62"/>
    </row>
    <row r="156" spans="1:297" x14ac:dyDescent="0.35">
      <c r="A156" s="131">
        <v>152</v>
      </c>
      <c r="B156" s="170">
        <f>'BVEM Scorecard'!B155</f>
        <v>0</v>
      </c>
      <c r="C156" s="170">
        <f>'BVEM Scorecard'!C155</f>
        <v>0</v>
      </c>
      <c r="D156" s="152">
        <v>957</v>
      </c>
      <c r="E156" s="72" t="str">
        <f>'BVEM Scorecard'!F155</f>
        <v>Solar</v>
      </c>
      <c r="F156" s="96"/>
      <c r="G156" s="96"/>
      <c r="H156" s="96"/>
      <c r="I156" s="96"/>
      <c r="J156" s="62"/>
      <c r="K156" s="62"/>
      <c r="L156" s="62"/>
      <c r="M156" s="62"/>
      <c r="N156" s="62"/>
      <c r="O156" s="62"/>
      <c r="P156" s="62"/>
      <c r="Q156" s="95"/>
      <c r="R156" s="5"/>
      <c r="S156" s="5"/>
      <c r="T156" s="5"/>
      <c r="U156" s="5"/>
      <c r="V156" s="5"/>
      <c r="W156" s="5"/>
      <c r="X156" s="5"/>
      <c r="Y156" s="5"/>
      <c r="Z156" s="5"/>
      <c r="AA156" s="5"/>
      <c r="AB156" s="5"/>
      <c r="AC156" s="5"/>
      <c r="AD156" s="5"/>
      <c r="AE156" s="5"/>
      <c r="AF156" s="62"/>
      <c r="AG156" s="62"/>
      <c r="AH156" s="62"/>
      <c r="AI156" s="62"/>
      <c r="AJ156" s="62"/>
      <c r="AK156" s="62"/>
      <c r="AL156" s="62"/>
      <c r="AM156" s="62"/>
      <c r="AN156" s="62"/>
      <c r="AO156" s="62"/>
      <c r="AP156" s="62"/>
      <c r="AQ156" s="62"/>
      <c r="AR156" s="62"/>
      <c r="AS156" s="62"/>
      <c r="AT156" s="5"/>
      <c r="AU156" s="5"/>
      <c r="AV156" s="5"/>
      <c r="AW156" s="5"/>
      <c r="AX156" s="5"/>
      <c r="AY156" s="5"/>
      <c r="AZ156" s="5"/>
      <c r="BA156" s="5"/>
      <c r="BB156" s="5"/>
      <c r="BC156" s="5"/>
      <c r="BD156" s="5"/>
      <c r="BE156" s="5"/>
      <c r="BF156" s="5"/>
      <c r="BG156" s="5"/>
      <c r="BH156" s="62"/>
      <c r="BI156" s="62"/>
      <c r="BJ156" s="62"/>
      <c r="BK156" s="62"/>
      <c r="BL156" s="62"/>
      <c r="BM156" s="62"/>
      <c r="BN156" s="62"/>
      <c r="BO156" s="62"/>
      <c r="BP156" s="62"/>
      <c r="BQ156" s="62"/>
      <c r="BR156" s="62"/>
      <c r="BS156" s="62"/>
      <c r="BT156" s="62"/>
      <c r="BU156" s="62"/>
      <c r="BV156" s="5"/>
      <c r="BW156" s="5"/>
      <c r="BX156" s="5"/>
      <c r="BY156" s="5"/>
      <c r="BZ156" s="5"/>
      <c r="CA156" s="5"/>
      <c r="CB156" s="5"/>
      <c r="CC156" s="5"/>
      <c r="CD156" s="5"/>
      <c r="CE156" s="5"/>
      <c r="CF156" s="5"/>
      <c r="CG156" s="5"/>
      <c r="CH156" s="5"/>
      <c r="CI156" s="5"/>
      <c r="CJ156" s="62"/>
      <c r="CK156" s="62"/>
      <c r="CL156" s="62"/>
      <c r="CM156" s="62"/>
      <c r="CN156" s="62"/>
      <c r="CO156" s="62"/>
      <c r="CP156" s="62"/>
      <c r="CQ156" s="62"/>
      <c r="CR156" s="62"/>
      <c r="CS156" s="62"/>
      <c r="CT156" s="62"/>
      <c r="CU156" s="62"/>
      <c r="CV156" s="62"/>
      <c r="CW156" s="62"/>
      <c r="CX156" s="5"/>
      <c r="CY156" s="5"/>
      <c r="CZ156" s="5"/>
      <c r="DA156" s="5"/>
      <c r="DB156" s="5"/>
      <c r="DC156" s="5"/>
      <c r="DD156" s="5"/>
      <c r="DE156" s="5"/>
      <c r="DF156" s="5"/>
      <c r="DG156" s="5"/>
      <c r="DH156" s="5"/>
      <c r="DI156" s="5"/>
      <c r="DJ156" s="5"/>
      <c r="DK156" s="5"/>
      <c r="DL156" s="62"/>
      <c r="DM156" s="62"/>
      <c r="DN156" s="62"/>
      <c r="DO156" s="62"/>
      <c r="DP156" s="62"/>
      <c r="DQ156" s="62"/>
      <c r="DR156" s="62"/>
      <c r="DS156" s="62"/>
      <c r="DT156" s="62"/>
      <c r="DU156" s="62"/>
      <c r="DV156" s="62"/>
      <c r="DW156" s="62"/>
      <c r="DX156" s="62"/>
      <c r="DY156" s="62"/>
      <c r="DZ156" s="5"/>
      <c r="EA156" s="5"/>
      <c r="EB156" s="5"/>
      <c r="EC156" s="5"/>
      <c r="ED156" s="5"/>
      <c r="EE156" s="5"/>
      <c r="EF156" s="5"/>
      <c r="EG156" s="5"/>
      <c r="EH156" s="5"/>
      <c r="EI156" s="5"/>
      <c r="EJ156" s="5"/>
      <c r="EK156" s="5"/>
      <c r="EL156" s="5"/>
      <c r="EM156" s="5"/>
      <c r="EN156" s="62"/>
      <c r="EO156" s="62"/>
      <c r="EP156" s="62"/>
      <c r="EQ156" s="62"/>
      <c r="ER156" s="62"/>
      <c r="ES156" s="62"/>
      <c r="ET156" s="62"/>
      <c r="EU156" s="62"/>
      <c r="EV156" s="62"/>
      <c r="EW156" s="62"/>
      <c r="EX156" s="62"/>
      <c r="EY156" s="62"/>
      <c r="EZ156" s="62"/>
      <c r="FA156" s="62"/>
      <c r="FB156" s="5"/>
      <c r="FC156" s="5"/>
      <c r="FD156" s="5"/>
      <c r="FE156" s="5"/>
      <c r="FF156" s="5"/>
      <c r="FG156" s="5"/>
      <c r="FH156" s="5"/>
      <c r="FI156" s="5"/>
      <c r="FJ156" s="5"/>
      <c r="FK156" s="5"/>
      <c r="FL156" s="5"/>
      <c r="FM156" s="5"/>
      <c r="FN156" s="5"/>
      <c r="FO156" s="5"/>
      <c r="FP156" s="62"/>
      <c r="FQ156" s="62"/>
      <c r="FR156" s="62"/>
      <c r="FS156" s="62"/>
      <c r="FT156" s="62"/>
      <c r="FU156" s="62"/>
      <c r="FV156" s="62"/>
      <c r="FW156" s="62"/>
      <c r="FX156" s="62"/>
      <c r="FY156" s="62"/>
      <c r="FZ156" s="62"/>
      <c r="GA156" s="62"/>
      <c r="GB156" s="62"/>
      <c r="GC156" s="62"/>
      <c r="GD156" s="5"/>
      <c r="GE156" s="5"/>
      <c r="GF156" s="5"/>
      <c r="GG156" s="5"/>
      <c r="GH156" s="5"/>
      <c r="GI156" s="5"/>
      <c r="GJ156" s="5"/>
      <c r="GK156" s="5"/>
      <c r="GL156" s="5"/>
      <c r="GM156" s="5"/>
      <c r="GN156" s="5"/>
      <c r="GO156" s="5"/>
      <c r="GP156" s="5"/>
      <c r="GQ156" s="5"/>
      <c r="GR156" s="62"/>
      <c r="GS156" s="62"/>
      <c r="GT156" s="62"/>
      <c r="GU156" s="62"/>
      <c r="GV156" s="62"/>
      <c r="GW156" s="62"/>
      <c r="GX156" s="62"/>
      <c r="GY156" s="62"/>
      <c r="GZ156" s="62"/>
      <c r="HA156" s="62"/>
      <c r="HB156" s="62"/>
      <c r="HC156" s="62"/>
      <c r="HD156" s="62"/>
      <c r="HE156" s="62"/>
      <c r="HF156" s="5"/>
      <c r="HG156" s="5"/>
      <c r="HH156" s="5"/>
      <c r="HI156" s="5"/>
      <c r="HJ156" s="5"/>
      <c r="HK156" s="5"/>
      <c r="HL156" s="5"/>
      <c r="HM156" s="5"/>
      <c r="HN156" s="5"/>
      <c r="HO156" s="5"/>
      <c r="HP156" s="5"/>
      <c r="HQ156" s="5"/>
      <c r="HR156" s="5"/>
      <c r="HS156" s="5"/>
      <c r="HT156" s="62"/>
      <c r="HU156" s="62"/>
      <c r="HV156" s="62"/>
      <c r="HW156" s="62"/>
      <c r="HX156" s="62"/>
      <c r="HY156" s="62"/>
      <c r="HZ156" s="62"/>
      <c r="IA156" s="62"/>
      <c r="IB156" s="62"/>
      <c r="IC156" s="62"/>
      <c r="ID156" s="62"/>
      <c r="IE156" s="62"/>
      <c r="IF156" s="62"/>
      <c r="IG156" s="62"/>
      <c r="IH156" s="5"/>
      <c r="II156" s="5"/>
      <c r="IJ156" s="5"/>
      <c r="IK156" s="5"/>
      <c r="IL156" s="5"/>
      <c r="IM156" s="5"/>
      <c r="IN156" s="5"/>
      <c r="IO156" s="5"/>
      <c r="IP156" s="5"/>
      <c r="IQ156" s="5"/>
      <c r="IR156" s="5"/>
      <c r="IS156" s="5"/>
      <c r="IT156" s="5"/>
      <c r="IU156" s="5"/>
      <c r="IV156" s="62"/>
      <c r="IW156" s="62"/>
      <c r="IX156" s="62"/>
      <c r="IY156" s="62"/>
      <c r="IZ156" s="62"/>
      <c r="JA156" s="62"/>
      <c r="JB156" s="62"/>
      <c r="JC156" s="62"/>
      <c r="JD156" s="62"/>
      <c r="JE156" s="62"/>
      <c r="JF156" s="62"/>
      <c r="JG156" s="62"/>
      <c r="JH156" s="62"/>
      <c r="JI156" s="62"/>
      <c r="JJ156" s="5"/>
      <c r="JK156" s="5"/>
      <c r="JL156" s="5"/>
      <c r="JM156" s="5"/>
      <c r="JN156" s="5"/>
      <c r="JO156" s="5"/>
      <c r="JP156" s="5"/>
      <c r="JQ156" s="5"/>
      <c r="JR156" s="5"/>
      <c r="JS156" s="5"/>
      <c r="JT156" s="5"/>
      <c r="JU156" s="5"/>
      <c r="JV156" s="5"/>
      <c r="JW156" s="5"/>
      <c r="JX156" s="62"/>
      <c r="JY156" s="62"/>
      <c r="JZ156" s="62"/>
      <c r="KA156" s="62"/>
      <c r="KB156" s="62"/>
      <c r="KC156" s="62"/>
      <c r="KD156" s="62"/>
      <c r="KE156" s="62"/>
      <c r="KF156" s="62"/>
      <c r="KG156" s="62"/>
      <c r="KH156" s="62"/>
      <c r="KI156" s="62"/>
      <c r="KJ156" s="62"/>
      <c r="KK156" s="62"/>
    </row>
    <row r="157" spans="1:297" x14ac:dyDescent="0.35">
      <c r="A157" s="131">
        <v>153</v>
      </c>
      <c r="B157" s="170">
        <f>'BVEM Scorecard'!B156</f>
        <v>0</v>
      </c>
      <c r="C157" s="170">
        <f>'BVEM Scorecard'!C156</f>
        <v>0</v>
      </c>
      <c r="D157" s="152">
        <v>892</v>
      </c>
      <c r="E157" s="72" t="str">
        <f>'BVEM Scorecard'!F156</f>
        <v>Solar</v>
      </c>
      <c r="F157" s="96"/>
      <c r="G157" s="96"/>
      <c r="H157" s="96"/>
      <c r="I157" s="96"/>
      <c r="J157" s="62"/>
      <c r="K157" s="62"/>
      <c r="L157" s="62"/>
      <c r="M157" s="62"/>
      <c r="N157" s="62"/>
      <c r="O157" s="62"/>
      <c r="P157" s="62"/>
      <c r="Q157" s="95"/>
      <c r="R157" s="5"/>
      <c r="S157" s="5"/>
      <c r="T157" s="5"/>
      <c r="U157" s="5"/>
      <c r="V157" s="5"/>
      <c r="W157" s="5"/>
      <c r="X157" s="5"/>
      <c r="Y157" s="5"/>
      <c r="Z157" s="5"/>
      <c r="AA157" s="5"/>
      <c r="AB157" s="5"/>
      <c r="AC157" s="5"/>
      <c r="AD157" s="5"/>
      <c r="AE157" s="5"/>
      <c r="AF157" s="62"/>
      <c r="AG157" s="62"/>
      <c r="AH157" s="62"/>
      <c r="AI157" s="62"/>
      <c r="AJ157" s="62"/>
      <c r="AK157" s="62"/>
      <c r="AL157" s="62"/>
      <c r="AM157" s="62"/>
      <c r="AN157" s="62"/>
      <c r="AO157" s="62"/>
      <c r="AP157" s="62"/>
      <c r="AQ157" s="62"/>
      <c r="AR157" s="140"/>
      <c r="AS157" s="140"/>
      <c r="AT157" s="5"/>
      <c r="AU157" s="5"/>
      <c r="AV157" s="5"/>
      <c r="AW157" s="5"/>
      <c r="AX157" s="5"/>
      <c r="AY157" s="5"/>
      <c r="AZ157" s="5"/>
      <c r="BA157" s="5"/>
      <c r="BB157" s="5"/>
      <c r="BC157" s="5"/>
      <c r="BD157" s="5"/>
      <c r="BE157" s="5"/>
      <c r="BF157" s="5"/>
      <c r="BG157" s="5"/>
      <c r="BH157" s="62"/>
      <c r="BI157" s="62"/>
      <c r="BJ157" s="62"/>
      <c r="BK157" s="62"/>
      <c r="BL157" s="62"/>
      <c r="BM157" s="62"/>
      <c r="BN157" s="62"/>
      <c r="BO157" s="62"/>
      <c r="BP157" s="62"/>
      <c r="BQ157" s="62"/>
      <c r="BR157" s="62"/>
      <c r="BS157" s="62"/>
      <c r="BT157" s="62"/>
      <c r="BU157" s="62"/>
      <c r="BV157" s="5"/>
      <c r="BW157" s="5"/>
      <c r="BX157" s="5"/>
      <c r="BY157" s="5"/>
      <c r="BZ157" s="5"/>
      <c r="CA157" s="5"/>
      <c r="CB157" s="5"/>
      <c r="CC157" s="5"/>
      <c r="CD157" s="5"/>
      <c r="CE157" s="5"/>
      <c r="CF157" s="5"/>
      <c r="CG157" s="5"/>
      <c r="CH157" s="5"/>
      <c r="CI157" s="5"/>
      <c r="CJ157" s="62"/>
      <c r="CK157" s="62"/>
      <c r="CL157" s="62"/>
      <c r="CM157" s="62"/>
      <c r="CN157" s="62"/>
      <c r="CO157" s="62"/>
      <c r="CP157" s="62"/>
      <c r="CQ157" s="62"/>
      <c r="CR157" s="62"/>
      <c r="CS157" s="62"/>
      <c r="CT157" s="62"/>
      <c r="CU157" s="62"/>
      <c r="CV157" s="62"/>
      <c r="CW157" s="62"/>
      <c r="CX157" s="5"/>
      <c r="CY157" s="5"/>
      <c r="CZ157" s="5"/>
      <c r="DA157" s="5"/>
      <c r="DB157" s="5"/>
      <c r="DC157" s="5"/>
      <c r="DD157" s="5"/>
      <c r="DE157" s="5"/>
      <c r="DF157" s="5"/>
      <c r="DG157" s="5"/>
      <c r="DH157" s="5"/>
      <c r="DI157" s="5"/>
      <c r="DJ157" s="5"/>
      <c r="DK157" s="5"/>
      <c r="DL157" s="62"/>
      <c r="DM157" s="62"/>
      <c r="DN157" s="62"/>
      <c r="DO157" s="62"/>
      <c r="DP157" s="62"/>
      <c r="DQ157" s="62"/>
      <c r="DR157" s="62"/>
      <c r="DS157" s="62"/>
      <c r="DT157" s="62"/>
      <c r="DU157" s="62"/>
      <c r="DV157" s="62"/>
      <c r="DW157" s="62"/>
      <c r="DX157" s="62"/>
      <c r="DY157" s="62"/>
      <c r="DZ157" s="5"/>
      <c r="EA157" s="5"/>
      <c r="EB157" s="5"/>
      <c r="EC157" s="5"/>
      <c r="ED157" s="5"/>
      <c r="EE157" s="5"/>
      <c r="EF157" s="5"/>
      <c r="EG157" s="5"/>
      <c r="EH157" s="5"/>
      <c r="EI157" s="5"/>
      <c r="EJ157" s="5"/>
      <c r="EK157" s="5"/>
      <c r="EL157" s="5"/>
      <c r="EM157" s="5"/>
      <c r="EN157" s="62"/>
      <c r="EO157" s="62"/>
      <c r="EP157" s="62"/>
      <c r="EQ157" s="62"/>
      <c r="ER157" s="62"/>
      <c r="ES157" s="62"/>
      <c r="ET157" s="62"/>
      <c r="EU157" s="62"/>
      <c r="EV157" s="62"/>
      <c r="EW157" s="62"/>
      <c r="EX157" s="62"/>
      <c r="EY157" s="62"/>
      <c r="EZ157" s="140"/>
      <c r="FA157" s="140"/>
      <c r="FB157" s="5"/>
      <c r="FC157" s="5"/>
      <c r="FD157" s="5"/>
      <c r="FE157" s="5"/>
      <c r="FF157" s="5"/>
      <c r="FG157" s="5"/>
      <c r="FH157" s="5"/>
      <c r="FI157" s="5"/>
      <c r="FJ157" s="5"/>
      <c r="FK157" s="5"/>
      <c r="FL157" s="5"/>
      <c r="FM157" s="5"/>
      <c r="FN157" s="5"/>
      <c r="FO157" s="5"/>
      <c r="FP157" s="62"/>
      <c r="FQ157" s="62"/>
      <c r="FR157" s="62"/>
      <c r="FS157" s="62"/>
      <c r="FT157" s="62"/>
      <c r="FU157" s="62"/>
      <c r="FV157" s="62"/>
      <c r="FW157" s="62"/>
      <c r="FX157" s="62"/>
      <c r="FY157" s="62"/>
      <c r="FZ157" s="62"/>
      <c r="GA157" s="62"/>
      <c r="GB157" s="62"/>
      <c r="GC157" s="62"/>
      <c r="GD157" s="5"/>
      <c r="GE157" s="5"/>
      <c r="GF157" s="5"/>
      <c r="GG157" s="5"/>
      <c r="GH157" s="5"/>
      <c r="GI157" s="5"/>
      <c r="GJ157" s="5"/>
      <c r="GK157" s="5"/>
      <c r="GL157" s="5"/>
      <c r="GM157" s="5"/>
      <c r="GN157" s="5"/>
      <c r="GO157" s="5"/>
      <c r="GP157" s="5"/>
      <c r="GQ157" s="5"/>
      <c r="GR157" s="62"/>
      <c r="GS157" s="62"/>
      <c r="GT157" s="62"/>
      <c r="GU157" s="62"/>
      <c r="GV157" s="62"/>
      <c r="GW157" s="62"/>
      <c r="GX157" s="62"/>
      <c r="GY157" s="62"/>
      <c r="GZ157" s="62"/>
      <c r="HA157" s="62"/>
      <c r="HB157" s="62"/>
      <c r="HC157" s="62"/>
      <c r="HD157" s="62"/>
      <c r="HE157" s="62"/>
      <c r="HF157" s="5"/>
      <c r="HG157" s="5"/>
      <c r="HH157" s="5"/>
      <c r="HI157" s="5"/>
      <c r="HJ157" s="5"/>
      <c r="HK157" s="5"/>
      <c r="HL157" s="5"/>
      <c r="HM157" s="5"/>
      <c r="HN157" s="5"/>
      <c r="HO157" s="5"/>
      <c r="HP157" s="5"/>
      <c r="HQ157" s="5"/>
      <c r="HR157" s="5"/>
      <c r="HS157" s="5"/>
      <c r="HT157" s="62"/>
      <c r="HU157" s="62"/>
      <c r="HV157" s="62"/>
      <c r="HW157" s="62"/>
      <c r="HX157" s="62"/>
      <c r="HY157" s="62"/>
      <c r="HZ157" s="62"/>
      <c r="IA157" s="62"/>
      <c r="IB157" s="62"/>
      <c r="IC157" s="62"/>
      <c r="ID157" s="62"/>
      <c r="IE157" s="62"/>
      <c r="IF157" s="62"/>
      <c r="IG157" s="62"/>
      <c r="IH157" s="5"/>
      <c r="II157" s="5"/>
      <c r="IJ157" s="5"/>
      <c r="IK157" s="5"/>
      <c r="IL157" s="5"/>
      <c r="IM157" s="5"/>
      <c r="IN157" s="5"/>
      <c r="IO157" s="5"/>
      <c r="IP157" s="5"/>
      <c r="IQ157" s="5"/>
      <c r="IR157" s="5"/>
      <c r="IS157" s="5"/>
      <c r="IT157" s="5"/>
      <c r="IU157" s="5"/>
      <c r="IV157" s="62"/>
      <c r="IW157" s="62"/>
      <c r="IX157" s="62"/>
      <c r="IY157" s="62"/>
      <c r="IZ157" s="62"/>
      <c r="JA157" s="62"/>
      <c r="JB157" s="62"/>
      <c r="JC157" s="62"/>
      <c r="JD157" s="62"/>
      <c r="JE157" s="62"/>
      <c r="JF157" s="62"/>
      <c r="JG157" s="62"/>
      <c r="JH157" s="62"/>
      <c r="JI157" s="62"/>
      <c r="JJ157" s="5"/>
      <c r="JK157" s="5"/>
      <c r="JL157" s="5"/>
      <c r="JM157" s="5"/>
      <c r="JN157" s="5"/>
      <c r="JO157" s="5"/>
      <c r="JP157" s="5"/>
      <c r="JQ157" s="5"/>
      <c r="JR157" s="5"/>
      <c r="JS157" s="5"/>
      <c r="JT157" s="5"/>
      <c r="JU157" s="5"/>
      <c r="JV157" s="5"/>
      <c r="JW157" s="5"/>
      <c r="JX157" s="62"/>
      <c r="JY157" s="62"/>
      <c r="JZ157" s="62"/>
      <c r="KA157" s="62"/>
      <c r="KB157" s="62"/>
      <c r="KC157" s="62"/>
      <c r="KD157" s="62"/>
      <c r="KE157" s="62"/>
      <c r="KF157" s="62"/>
      <c r="KG157" s="62"/>
      <c r="KH157" s="62"/>
      <c r="KI157" s="62"/>
      <c r="KJ157" s="62"/>
      <c r="KK157" s="62"/>
    </row>
    <row r="158" spans="1:297" x14ac:dyDescent="0.35">
      <c r="A158" s="131">
        <v>154</v>
      </c>
      <c r="B158" s="170">
        <f>'BVEM Scorecard'!B157</f>
        <v>0</v>
      </c>
      <c r="C158" s="170">
        <f>'BVEM Scorecard'!C157</f>
        <v>0</v>
      </c>
      <c r="D158" s="152">
        <v>965</v>
      </c>
      <c r="E158" s="72" t="str">
        <f>'BVEM Scorecard'!F157</f>
        <v>Solar</v>
      </c>
      <c r="F158" s="96"/>
      <c r="G158" s="96"/>
      <c r="H158" s="96"/>
      <c r="I158" s="96"/>
      <c r="J158" s="62"/>
      <c r="K158" s="62"/>
      <c r="L158" s="62"/>
      <c r="M158" s="62"/>
      <c r="N158" s="62"/>
      <c r="O158" s="62"/>
      <c r="P158" s="62"/>
      <c r="Q158" s="95"/>
      <c r="R158" s="5"/>
      <c r="S158" s="5"/>
      <c r="T158" s="5"/>
      <c r="U158" s="5"/>
      <c r="V158" s="5"/>
      <c r="W158" s="5"/>
      <c r="X158" s="5"/>
      <c r="Y158" s="5"/>
      <c r="Z158" s="5"/>
      <c r="AA158" s="5"/>
      <c r="AB158" s="5"/>
      <c r="AC158" s="5"/>
      <c r="AD158" s="5"/>
      <c r="AE158" s="5"/>
      <c r="AF158" s="62"/>
      <c r="AG158" s="62"/>
      <c r="AH158" s="62"/>
      <c r="AI158" s="62"/>
      <c r="AJ158" s="62"/>
      <c r="AK158" s="62"/>
      <c r="AL158" s="62"/>
      <c r="AM158" s="62"/>
      <c r="AN158" s="62"/>
      <c r="AO158" s="62"/>
      <c r="AP158" s="62"/>
      <c r="AQ158" s="62"/>
      <c r="AR158" s="62"/>
      <c r="AS158" s="62"/>
      <c r="AT158" s="5"/>
      <c r="AU158" s="5"/>
      <c r="AV158" s="5"/>
      <c r="AW158" s="5"/>
      <c r="AX158" s="5"/>
      <c r="AY158" s="5"/>
      <c r="AZ158" s="5"/>
      <c r="BA158" s="5"/>
      <c r="BB158" s="5"/>
      <c r="BC158" s="5"/>
      <c r="BD158" s="5"/>
      <c r="BE158" s="5"/>
      <c r="BF158" s="5"/>
      <c r="BG158" s="5"/>
      <c r="BH158" s="62"/>
      <c r="BI158" s="62"/>
      <c r="BJ158" s="62"/>
      <c r="BK158" s="62"/>
      <c r="BL158" s="62"/>
      <c r="BM158" s="62"/>
      <c r="BN158" s="62"/>
      <c r="BO158" s="62"/>
      <c r="BP158" s="62"/>
      <c r="BQ158" s="62"/>
      <c r="BR158" s="62"/>
      <c r="BS158" s="62"/>
      <c r="BT158" s="62"/>
      <c r="BU158" s="62"/>
      <c r="BV158" s="5"/>
      <c r="BW158" s="5"/>
      <c r="BX158" s="5"/>
      <c r="BY158" s="5"/>
      <c r="BZ158" s="5"/>
      <c r="CA158" s="5"/>
      <c r="CB158" s="5"/>
      <c r="CC158" s="5"/>
      <c r="CD158" s="5"/>
      <c r="CE158" s="5"/>
      <c r="CF158" s="5"/>
      <c r="CG158" s="5"/>
      <c r="CH158" s="5"/>
      <c r="CI158" s="5"/>
      <c r="CJ158" s="62"/>
      <c r="CK158" s="62"/>
      <c r="CL158" s="62"/>
      <c r="CM158" s="62"/>
      <c r="CN158" s="62"/>
      <c r="CO158" s="62"/>
      <c r="CP158" s="62"/>
      <c r="CQ158" s="62"/>
      <c r="CR158" s="62"/>
      <c r="CS158" s="62"/>
      <c r="CT158" s="62"/>
      <c r="CU158" s="62"/>
      <c r="CV158" s="62"/>
      <c r="CW158" s="62"/>
      <c r="CX158" s="5"/>
      <c r="CY158" s="5"/>
      <c r="CZ158" s="5"/>
      <c r="DA158" s="5"/>
      <c r="DB158" s="5"/>
      <c r="DC158" s="5"/>
      <c r="DD158" s="5"/>
      <c r="DE158" s="5"/>
      <c r="DF158" s="5"/>
      <c r="DG158" s="5"/>
      <c r="DH158" s="5"/>
      <c r="DI158" s="5"/>
      <c r="DJ158" s="5"/>
      <c r="DK158" s="5"/>
      <c r="DL158" s="62"/>
      <c r="DM158" s="62"/>
      <c r="DN158" s="62"/>
      <c r="DO158" s="62"/>
      <c r="DP158" s="62"/>
      <c r="DQ158" s="62"/>
      <c r="DR158" s="62"/>
      <c r="DS158" s="62"/>
      <c r="DT158" s="62"/>
      <c r="DU158" s="62"/>
      <c r="DV158" s="62"/>
      <c r="DW158" s="62"/>
      <c r="DX158" s="62"/>
      <c r="DY158" s="62"/>
      <c r="DZ158" s="5"/>
      <c r="EA158" s="5"/>
      <c r="EB158" s="5"/>
      <c r="EC158" s="5"/>
      <c r="ED158" s="5"/>
      <c r="EE158" s="5"/>
      <c r="EF158" s="5"/>
      <c r="EG158" s="5"/>
      <c r="EH158" s="5"/>
      <c r="EI158" s="5"/>
      <c r="EJ158" s="5"/>
      <c r="EK158" s="5"/>
      <c r="EL158" s="5"/>
      <c r="EM158" s="5"/>
      <c r="EN158" s="62"/>
      <c r="EO158" s="62"/>
      <c r="EP158" s="62"/>
      <c r="EQ158" s="62"/>
      <c r="ER158" s="62"/>
      <c r="ES158" s="62"/>
      <c r="ET158" s="62"/>
      <c r="EU158" s="62"/>
      <c r="EV158" s="62"/>
      <c r="EW158" s="62"/>
      <c r="EX158" s="62"/>
      <c r="EY158" s="62"/>
      <c r="EZ158" s="62"/>
      <c r="FA158" s="62"/>
      <c r="FB158" s="5"/>
      <c r="FC158" s="5"/>
      <c r="FD158" s="5"/>
      <c r="FE158" s="5"/>
      <c r="FF158" s="5"/>
      <c r="FG158" s="5"/>
      <c r="FH158" s="5"/>
      <c r="FI158" s="5"/>
      <c r="FJ158" s="5"/>
      <c r="FK158" s="5"/>
      <c r="FL158" s="5"/>
      <c r="FM158" s="5"/>
      <c r="FN158" s="5"/>
      <c r="FO158" s="5"/>
      <c r="FP158" s="62"/>
      <c r="FQ158" s="62"/>
      <c r="FR158" s="62"/>
      <c r="FS158" s="62"/>
      <c r="FT158" s="62"/>
      <c r="FU158" s="62"/>
      <c r="FV158" s="62"/>
      <c r="FW158" s="62"/>
      <c r="FX158" s="62"/>
      <c r="FY158" s="62"/>
      <c r="FZ158" s="62"/>
      <c r="GA158" s="62"/>
      <c r="GB158" s="62"/>
      <c r="GC158" s="62"/>
      <c r="GD158" s="5"/>
      <c r="GE158" s="5"/>
      <c r="GF158" s="5"/>
      <c r="GG158" s="5"/>
      <c r="GH158" s="5"/>
      <c r="GI158" s="5"/>
      <c r="GJ158" s="5"/>
      <c r="GK158" s="5"/>
      <c r="GL158" s="5"/>
      <c r="GM158" s="5"/>
      <c r="GN158" s="5"/>
      <c r="GO158" s="5"/>
      <c r="GP158" s="5"/>
      <c r="GQ158" s="5"/>
      <c r="GR158" s="62"/>
      <c r="GS158" s="62"/>
      <c r="GT158" s="62"/>
      <c r="GU158" s="62"/>
      <c r="GV158" s="62"/>
      <c r="GW158" s="62"/>
      <c r="GX158" s="62"/>
      <c r="GY158" s="62"/>
      <c r="GZ158" s="62"/>
      <c r="HA158" s="62"/>
      <c r="HB158" s="62"/>
      <c r="HC158" s="62"/>
      <c r="HD158" s="62"/>
      <c r="HE158" s="62"/>
      <c r="HF158" s="5"/>
      <c r="HG158" s="5"/>
      <c r="HH158" s="5"/>
      <c r="HI158" s="5"/>
      <c r="HJ158" s="5"/>
      <c r="HK158" s="5"/>
      <c r="HL158" s="5"/>
      <c r="HM158" s="5"/>
      <c r="HN158" s="5"/>
      <c r="HO158" s="5"/>
      <c r="HP158" s="5"/>
      <c r="HQ158" s="5"/>
      <c r="HR158" s="5"/>
      <c r="HS158" s="5"/>
      <c r="HT158" s="62"/>
      <c r="HU158" s="62"/>
      <c r="HV158" s="62"/>
      <c r="HW158" s="62"/>
      <c r="HX158" s="62"/>
      <c r="HY158" s="62"/>
      <c r="HZ158" s="62"/>
      <c r="IA158" s="62"/>
      <c r="IB158" s="62"/>
      <c r="IC158" s="62"/>
      <c r="ID158" s="62"/>
      <c r="IE158" s="62"/>
      <c r="IF158" s="62"/>
      <c r="IG158" s="62"/>
      <c r="IH158" s="5"/>
      <c r="II158" s="5"/>
      <c r="IJ158" s="5"/>
      <c r="IK158" s="5"/>
      <c r="IL158" s="5"/>
      <c r="IM158" s="5"/>
      <c r="IN158" s="5"/>
      <c r="IO158" s="5"/>
      <c r="IP158" s="5"/>
      <c r="IQ158" s="5"/>
      <c r="IR158" s="5"/>
      <c r="IS158" s="5"/>
      <c r="IT158" s="5"/>
      <c r="IU158" s="5"/>
      <c r="IV158" s="62"/>
      <c r="IW158" s="62"/>
      <c r="IX158" s="62"/>
      <c r="IY158" s="62"/>
      <c r="IZ158" s="62"/>
      <c r="JA158" s="62"/>
      <c r="JB158" s="62"/>
      <c r="JC158" s="62"/>
      <c r="JD158" s="62"/>
      <c r="JE158" s="62"/>
      <c r="JF158" s="62"/>
      <c r="JG158" s="62"/>
      <c r="JH158" s="62"/>
      <c r="JI158" s="62"/>
      <c r="JJ158" s="5"/>
      <c r="JK158" s="5"/>
      <c r="JL158" s="5"/>
      <c r="JM158" s="5"/>
      <c r="JN158" s="5"/>
      <c r="JO158" s="5"/>
      <c r="JP158" s="5"/>
      <c r="JQ158" s="5"/>
      <c r="JR158" s="5"/>
      <c r="JS158" s="5"/>
      <c r="JT158" s="5"/>
      <c r="JU158" s="5"/>
      <c r="JV158" s="5"/>
      <c r="JW158" s="5"/>
      <c r="JX158" s="62"/>
      <c r="JY158" s="62"/>
      <c r="JZ158" s="62"/>
      <c r="KA158" s="62"/>
      <c r="KB158" s="62"/>
      <c r="KC158" s="62"/>
      <c r="KD158" s="62"/>
      <c r="KE158" s="62"/>
      <c r="KF158" s="62"/>
      <c r="KG158" s="62"/>
      <c r="KH158" s="62"/>
      <c r="KI158" s="62"/>
      <c r="KJ158" s="62"/>
      <c r="KK158" s="62"/>
    </row>
    <row r="159" spans="1:297" x14ac:dyDescent="0.35">
      <c r="A159" s="131">
        <v>155</v>
      </c>
      <c r="B159" s="170">
        <f>'BVEM Scorecard'!B158</f>
        <v>0</v>
      </c>
      <c r="C159" s="170">
        <f>'BVEM Scorecard'!C158</f>
        <v>0</v>
      </c>
      <c r="D159" s="152">
        <v>951</v>
      </c>
      <c r="E159" s="72" t="str">
        <f>'BVEM Scorecard'!F158</f>
        <v>Solar</v>
      </c>
      <c r="F159" s="96"/>
      <c r="G159" s="96"/>
      <c r="H159" s="96"/>
      <c r="I159" s="96"/>
      <c r="J159" s="62"/>
      <c r="K159" s="62"/>
      <c r="L159" s="62"/>
      <c r="M159" s="62"/>
      <c r="N159" s="62"/>
      <c r="O159" s="62"/>
      <c r="P159" s="62"/>
      <c r="Q159" s="95"/>
      <c r="R159" s="5"/>
      <c r="S159" s="5"/>
      <c r="T159" s="5"/>
      <c r="U159" s="5"/>
      <c r="V159" s="5"/>
      <c r="W159" s="5"/>
      <c r="X159" s="5"/>
      <c r="Y159" s="5"/>
      <c r="Z159" s="5"/>
      <c r="AA159" s="5"/>
      <c r="AB159" s="5"/>
      <c r="AC159" s="5"/>
      <c r="AD159" s="5"/>
      <c r="AE159" s="5"/>
      <c r="AF159" s="62"/>
      <c r="AG159" s="62"/>
      <c r="AH159" s="62"/>
      <c r="AI159" s="62"/>
      <c r="AJ159" s="62"/>
      <c r="AK159" s="62"/>
      <c r="AL159" s="62"/>
      <c r="AM159" s="62"/>
      <c r="AN159" s="62"/>
      <c r="AO159" s="62"/>
      <c r="AP159" s="62"/>
      <c r="AQ159" s="62"/>
      <c r="AR159" s="140"/>
      <c r="AS159" s="140"/>
      <c r="AT159" s="5"/>
      <c r="AU159" s="5"/>
      <c r="AV159" s="5"/>
      <c r="AW159" s="5"/>
      <c r="AX159" s="5"/>
      <c r="AY159" s="5"/>
      <c r="AZ159" s="5"/>
      <c r="BA159" s="5"/>
      <c r="BB159" s="5"/>
      <c r="BC159" s="5"/>
      <c r="BD159" s="5"/>
      <c r="BE159" s="5"/>
      <c r="BF159" s="5"/>
      <c r="BG159" s="5"/>
      <c r="BH159" s="62"/>
      <c r="BI159" s="62"/>
      <c r="BJ159" s="62"/>
      <c r="BK159" s="62"/>
      <c r="BL159" s="62"/>
      <c r="BM159" s="62"/>
      <c r="BN159" s="62"/>
      <c r="BO159" s="62"/>
      <c r="BP159" s="62"/>
      <c r="BQ159" s="62"/>
      <c r="BR159" s="62"/>
      <c r="BS159" s="62"/>
      <c r="BT159" s="62"/>
      <c r="BU159" s="62"/>
      <c r="BV159" s="5"/>
      <c r="BW159" s="5"/>
      <c r="BX159" s="5"/>
      <c r="BY159" s="5"/>
      <c r="BZ159" s="5"/>
      <c r="CA159" s="5"/>
      <c r="CB159" s="5"/>
      <c r="CC159" s="5"/>
      <c r="CD159" s="5"/>
      <c r="CE159" s="5"/>
      <c r="CF159" s="5"/>
      <c r="CG159" s="5"/>
      <c r="CH159" s="5"/>
      <c r="CI159" s="5"/>
      <c r="CJ159" s="62"/>
      <c r="CK159" s="62"/>
      <c r="CL159" s="62"/>
      <c r="CM159" s="62"/>
      <c r="CN159" s="62"/>
      <c r="CO159" s="62"/>
      <c r="CP159" s="62"/>
      <c r="CQ159" s="62"/>
      <c r="CR159" s="62"/>
      <c r="CS159" s="62"/>
      <c r="CT159" s="62"/>
      <c r="CU159" s="62"/>
      <c r="CV159" s="62"/>
      <c r="CW159" s="62"/>
      <c r="CX159" s="5"/>
      <c r="CY159" s="5"/>
      <c r="CZ159" s="5"/>
      <c r="DA159" s="5"/>
      <c r="DB159" s="5"/>
      <c r="DC159" s="5"/>
      <c r="DD159" s="5"/>
      <c r="DE159" s="5"/>
      <c r="DF159" s="5"/>
      <c r="DG159" s="5"/>
      <c r="DH159" s="5"/>
      <c r="DI159" s="5"/>
      <c r="DJ159" s="5"/>
      <c r="DK159" s="5"/>
      <c r="DL159" s="62"/>
      <c r="DM159" s="62"/>
      <c r="DN159" s="62"/>
      <c r="DO159" s="62"/>
      <c r="DP159" s="62"/>
      <c r="DQ159" s="62"/>
      <c r="DR159" s="62"/>
      <c r="DS159" s="62"/>
      <c r="DT159" s="62"/>
      <c r="DU159" s="62"/>
      <c r="DV159" s="62"/>
      <c r="DW159" s="62"/>
      <c r="DX159" s="62"/>
      <c r="DY159" s="62"/>
      <c r="DZ159" s="5"/>
      <c r="EA159" s="5"/>
      <c r="EB159" s="5"/>
      <c r="EC159" s="5"/>
      <c r="ED159" s="5"/>
      <c r="EE159" s="5"/>
      <c r="EF159" s="5"/>
      <c r="EG159" s="5"/>
      <c r="EH159" s="5"/>
      <c r="EI159" s="5"/>
      <c r="EJ159" s="5"/>
      <c r="EK159" s="5"/>
      <c r="EL159" s="5"/>
      <c r="EM159" s="5"/>
      <c r="EN159" s="62"/>
      <c r="EO159" s="62"/>
      <c r="EP159" s="62"/>
      <c r="EQ159" s="62"/>
      <c r="ER159" s="62"/>
      <c r="ES159" s="62"/>
      <c r="ET159" s="62"/>
      <c r="EU159" s="62"/>
      <c r="EV159" s="62"/>
      <c r="EW159" s="62"/>
      <c r="EX159" s="62"/>
      <c r="EY159" s="62"/>
      <c r="EZ159" s="140"/>
      <c r="FA159" s="140"/>
      <c r="FB159" s="5"/>
      <c r="FC159" s="5"/>
      <c r="FD159" s="5"/>
      <c r="FE159" s="5"/>
      <c r="FF159" s="5"/>
      <c r="FG159" s="5"/>
      <c r="FH159" s="5"/>
      <c r="FI159" s="5"/>
      <c r="FJ159" s="5"/>
      <c r="FK159" s="5"/>
      <c r="FL159" s="5"/>
      <c r="FM159" s="5"/>
      <c r="FN159" s="5"/>
      <c r="FO159" s="5"/>
      <c r="FP159" s="62"/>
      <c r="FQ159" s="62"/>
      <c r="FR159" s="62"/>
      <c r="FS159" s="62"/>
      <c r="FT159" s="62"/>
      <c r="FU159" s="62"/>
      <c r="FV159" s="62"/>
      <c r="FW159" s="62"/>
      <c r="FX159" s="62"/>
      <c r="FY159" s="62"/>
      <c r="FZ159" s="62"/>
      <c r="GA159" s="62"/>
      <c r="GB159" s="62"/>
      <c r="GC159" s="62"/>
      <c r="GD159" s="5"/>
      <c r="GE159" s="5"/>
      <c r="GF159" s="5"/>
      <c r="GG159" s="5"/>
      <c r="GH159" s="5"/>
      <c r="GI159" s="5"/>
      <c r="GJ159" s="5"/>
      <c r="GK159" s="5"/>
      <c r="GL159" s="5"/>
      <c r="GM159" s="5"/>
      <c r="GN159" s="5"/>
      <c r="GO159" s="5"/>
      <c r="GP159" s="5"/>
      <c r="GQ159" s="5"/>
      <c r="GR159" s="62"/>
      <c r="GS159" s="62"/>
      <c r="GT159" s="62"/>
      <c r="GU159" s="62"/>
      <c r="GV159" s="62"/>
      <c r="GW159" s="62"/>
      <c r="GX159" s="62"/>
      <c r="GY159" s="62"/>
      <c r="GZ159" s="62"/>
      <c r="HA159" s="62"/>
      <c r="HB159" s="62"/>
      <c r="HC159" s="62"/>
      <c r="HD159" s="62"/>
      <c r="HE159" s="62"/>
      <c r="HF159" s="5"/>
      <c r="HG159" s="5"/>
      <c r="HH159" s="5"/>
      <c r="HI159" s="5"/>
      <c r="HJ159" s="5"/>
      <c r="HK159" s="5"/>
      <c r="HL159" s="5"/>
      <c r="HM159" s="5"/>
      <c r="HN159" s="5"/>
      <c r="HO159" s="5"/>
      <c r="HP159" s="5"/>
      <c r="HQ159" s="5"/>
      <c r="HR159" s="5"/>
      <c r="HS159" s="5"/>
      <c r="HT159" s="62"/>
      <c r="HU159" s="62"/>
      <c r="HV159" s="62"/>
      <c r="HW159" s="62"/>
      <c r="HX159" s="62"/>
      <c r="HY159" s="62"/>
      <c r="HZ159" s="62"/>
      <c r="IA159" s="62"/>
      <c r="IB159" s="62"/>
      <c r="IC159" s="62"/>
      <c r="ID159" s="62"/>
      <c r="IE159" s="62"/>
      <c r="IF159" s="62"/>
      <c r="IG159" s="62"/>
      <c r="IH159" s="5"/>
      <c r="II159" s="5"/>
      <c r="IJ159" s="5"/>
      <c r="IK159" s="5"/>
      <c r="IL159" s="5"/>
      <c r="IM159" s="5"/>
      <c r="IN159" s="5"/>
      <c r="IO159" s="5"/>
      <c r="IP159" s="5"/>
      <c r="IQ159" s="5"/>
      <c r="IR159" s="5"/>
      <c r="IS159" s="5"/>
      <c r="IT159" s="5"/>
      <c r="IU159" s="5"/>
      <c r="IV159" s="62"/>
      <c r="IW159" s="62"/>
      <c r="IX159" s="62"/>
      <c r="IY159" s="62"/>
      <c r="IZ159" s="62"/>
      <c r="JA159" s="62"/>
      <c r="JB159" s="62"/>
      <c r="JC159" s="62"/>
      <c r="JD159" s="62"/>
      <c r="JE159" s="62"/>
      <c r="JF159" s="62"/>
      <c r="JG159" s="62"/>
      <c r="JH159" s="62"/>
      <c r="JI159" s="62"/>
      <c r="JJ159" s="5"/>
      <c r="JK159" s="5"/>
      <c r="JL159" s="5"/>
      <c r="JM159" s="5"/>
      <c r="JN159" s="5"/>
      <c r="JO159" s="5"/>
      <c r="JP159" s="5"/>
      <c r="JQ159" s="5"/>
      <c r="JR159" s="5"/>
      <c r="JS159" s="5"/>
      <c r="JT159" s="5"/>
      <c r="JU159" s="5"/>
      <c r="JV159" s="5"/>
      <c r="JW159" s="5"/>
      <c r="JX159" s="62"/>
      <c r="JY159" s="62"/>
      <c r="JZ159" s="62"/>
      <c r="KA159" s="62"/>
      <c r="KB159" s="62"/>
      <c r="KC159" s="62"/>
      <c r="KD159" s="62"/>
      <c r="KE159" s="62"/>
      <c r="KF159" s="62"/>
      <c r="KG159" s="62"/>
      <c r="KH159" s="62"/>
      <c r="KI159" s="62"/>
      <c r="KJ159" s="62"/>
      <c r="KK159" s="62"/>
    </row>
    <row r="160" spans="1:297" x14ac:dyDescent="0.35">
      <c r="A160" s="131">
        <v>156</v>
      </c>
      <c r="B160" s="170">
        <f>'BVEM Scorecard'!B159</f>
        <v>0</v>
      </c>
      <c r="C160" s="170">
        <f>'BVEM Scorecard'!C159</f>
        <v>0</v>
      </c>
      <c r="D160" s="152">
        <v>891</v>
      </c>
      <c r="E160" s="72" t="str">
        <f>'BVEM Scorecard'!F159</f>
        <v>Solar</v>
      </c>
      <c r="F160" s="96"/>
      <c r="G160" s="96"/>
      <c r="H160" s="96"/>
      <c r="I160" s="96"/>
      <c r="J160" s="62"/>
      <c r="K160" s="62"/>
      <c r="L160" s="62"/>
      <c r="M160" s="62"/>
      <c r="N160" s="62"/>
      <c r="O160" s="62"/>
      <c r="P160" s="62"/>
      <c r="Q160" s="95"/>
      <c r="R160" s="5"/>
      <c r="S160" s="5"/>
      <c r="T160" s="5"/>
      <c r="U160" s="5"/>
      <c r="V160" s="5"/>
      <c r="W160" s="5"/>
      <c r="X160" s="5"/>
      <c r="Y160" s="5"/>
      <c r="Z160" s="5"/>
      <c r="AA160" s="5"/>
      <c r="AB160" s="5"/>
      <c r="AC160" s="5"/>
      <c r="AD160" s="5"/>
      <c r="AE160" s="5"/>
      <c r="AF160" s="62"/>
      <c r="AG160" s="62"/>
      <c r="AH160" s="62"/>
      <c r="AI160" s="62"/>
      <c r="AJ160" s="62"/>
      <c r="AK160" s="62"/>
      <c r="AL160" s="62"/>
      <c r="AM160" s="62"/>
      <c r="AN160" s="62"/>
      <c r="AO160" s="62"/>
      <c r="AP160" s="62"/>
      <c r="AQ160" s="62"/>
      <c r="AR160" s="62"/>
      <c r="AS160" s="62"/>
      <c r="AT160" s="5"/>
      <c r="AU160" s="5"/>
      <c r="AV160" s="5"/>
      <c r="AW160" s="5"/>
      <c r="AX160" s="5"/>
      <c r="AY160" s="5"/>
      <c r="AZ160" s="5"/>
      <c r="BA160" s="5"/>
      <c r="BB160" s="5"/>
      <c r="BC160" s="5"/>
      <c r="BD160" s="5"/>
      <c r="BE160" s="5"/>
      <c r="BF160" s="5"/>
      <c r="BG160" s="5"/>
      <c r="BH160" s="62"/>
      <c r="BI160" s="62"/>
      <c r="BJ160" s="62"/>
      <c r="BK160" s="62"/>
      <c r="BL160" s="62"/>
      <c r="BM160" s="62"/>
      <c r="BN160" s="62"/>
      <c r="BO160" s="62"/>
      <c r="BP160" s="62"/>
      <c r="BQ160" s="62"/>
      <c r="BR160" s="62"/>
      <c r="BS160" s="62"/>
      <c r="BT160" s="62"/>
      <c r="BU160" s="62"/>
      <c r="BV160" s="5"/>
      <c r="BW160" s="5"/>
      <c r="BX160" s="5"/>
      <c r="BY160" s="5"/>
      <c r="BZ160" s="5"/>
      <c r="CA160" s="5"/>
      <c r="CB160" s="5"/>
      <c r="CC160" s="5"/>
      <c r="CD160" s="5"/>
      <c r="CE160" s="5"/>
      <c r="CF160" s="5"/>
      <c r="CG160" s="5"/>
      <c r="CH160" s="5"/>
      <c r="CI160" s="5"/>
      <c r="CJ160" s="62"/>
      <c r="CK160" s="62"/>
      <c r="CL160" s="62"/>
      <c r="CM160" s="62"/>
      <c r="CN160" s="62"/>
      <c r="CO160" s="62"/>
      <c r="CP160" s="62"/>
      <c r="CQ160" s="62"/>
      <c r="CR160" s="62"/>
      <c r="CS160" s="62"/>
      <c r="CT160" s="62"/>
      <c r="CU160" s="62"/>
      <c r="CV160" s="62"/>
      <c r="CW160" s="62"/>
      <c r="CX160" s="5"/>
      <c r="CY160" s="5"/>
      <c r="CZ160" s="5"/>
      <c r="DA160" s="5"/>
      <c r="DB160" s="5"/>
      <c r="DC160" s="5"/>
      <c r="DD160" s="5"/>
      <c r="DE160" s="5"/>
      <c r="DF160" s="5"/>
      <c r="DG160" s="5"/>
      <c r="DH160" s="5"/>
      <c r="DI160" s="5"/>
      <c r="DJ160" s="5"/>
      <c r="DK160" s="5"/>
      <c r="DL160" s="62"/>
      <c r="DM160" s="62"/>
      <c r="DN160" s="62"/>
      <c r="DO160" s="62"/>
      <c r="DP160" s="62"/>
      <c r="DQ160" s="62"/>
      <c r="DR160" s="62"/>
      <c r="DS160" s="62"/>
      <c r="DT160" s="62"/>
      <c r="DU160" s="62"/>
      <c r="DV160" s="62"/>
      <c r="DW160" s="62"/>
      <c r="DX160" s="62"/>
      <c r="DY160" s="62"/>
      <c r="DZ160" s="5"/>
      <c r="EA160" s="5"/>
      <c r="EB160" s="5"/>
      <c r="EC160" s="5"/>
      <c r="ED160" s="5"/>
      <c r="EE160" s="5"/>
      <c r="EF160" s="5"/>
      <c r="EG160" s="5"/>
      <c r="EH160" s="5"/>
      <c r="EI160" s="5"/>
      <c r="EJ160" s="5"/>
      <c r="EK160" s="5"/>
      <c r="EL160" s="5"/>
      <c r="EM160" s="5"/>
      <c r="EN160" s="62"/>
      <c r="EO160" s="62"/>
      <c r="EP160" s="62"/>
      <c r="EQ160" s="62"/>
      <c r="ER160" s="62"/>
      <c r="ES160" s="62"/>
      <c r="ET160" s="62"/>
      <c r="EU160" s="62"/>
      <c r="EV160" s="62"/>
      <c r="EW160" s="62"/>
      <c r="EX160" s="62"/>
      <c r="EY160" s="62"/>
      <c r="EZ160" s="62"/>
      <c r="FA160" s="62"/>
      <c r="FB160" s="5"/>
      <c r="FC160" s="5"/>
      <c r="FD160" s="5"/>
      <c r="FE160" s="5"/>
      <c r="FF160" s="5"/>
      <c r="FG160" s="5"/>
      <c r="FH160" s="5"/>
      <c r="FI160" s="5"/>
      <c r="FJ160" s="5"/>
      <c r="FK160" s="5"/>
      <c r="FL160" s="5"/>
      <c r="FM160" s="5"/>
      <c r="FN160" s="5"/>
      <c r="FO160" s="5"/>
      <c r="FP160" s="62"/>
      <c r="FQ160" s="62"/>
      <c r="FR160" s="62"/>
      <c r="FS160" s="62"/>
      <c r="FT160" s="62"/>
      <c r="FU160" s="62"/>
      <c r="FV160" s="62"/>
      <c r="FW160" s="62"/>
      <c r="FX160" s="62"/>
      <c r="FY160" s="62"/>
      <c r="FZ160" s="62"/>
      <c r="GA160" s="62"/>
      <c r="GB160" s="62"/>
      <c r="GC160" s="62"/>
      <c r="GD160" s="5"/>
      <c r="GE160" s="5"/>
      <c r="GF160" s="5"/>
      <c r="GG160" s="5"/>
      <c r="GH160" s="5"/>
      <c r="GI160" s="5"/>
      <c r="GJ160" s="5"/>
      <c r="GK160" s="5"/>
      <c r="GL160" s="5"/>
      <c r="GM160" s="5"/>
      <c r="GN160" s="5"/>
      <c r="GO160" s="5"/>
      <c r="GP160" s="5"/>
      <c r="GQ160" s="5"/>
      <c r="GR160" s="62"/>
      <c r="GS160" s="62"/>
      <c r="GT160" s="62"/>
      <c r="GU160" s="62"/>
      <c r="GV160" s="62"/>
      <c r="GW160" s="62"/>
      <c r="GX160" s="62"/>
      <c r="GY160" s="62"/>
      <c r="GZ160" s="62"/>
      <c r="HA160" s="62"/>
      <c r="HB160" s="62"/>
      <c r="HC160" s="62"/>
      <c r="HD160" s="62"/>
      <c r="HE160" s="62"/>
      <c r="HF160" s="5"/>
      <c r="HG160" s="5"/>
      <c r="HH160" s="5"/>
      <c r="HI160" s="5"/>
      <c r="HJ160" s="5"/>
      <c r="HK160" s="5"/>
      <c r="HL160" s="5"/>
      <c r="HM160" s="5"/>
      <c r="HN160" s="5"/>
      <c r="HO160" s="5"/>
      <c r="HP160" s="5"/>
      <c r="HQ160" s="5"/>
      <c r="HR160" s="5"/>
      <c r="HS160" s="5"/>
      <c r="HT160" s="62"/>
      <c r="HU160" s="62"/>
      <c r="HV160" s="62"/>
      <c r="HW160" s="62"/>
      <c r="HX160" s="62"/>
      <c r="HY160" s="62"/>
      <c r="HZ160" s="62"/>
      <c r="IA160" s="62"/>
      <c r="IB160" s="62"/>
      <c r="IC160" s="62"/>
      <c r="ID160" s="62"/>
      <c r="IE160" s="62"/>
      <c r="IF160" s="62"/>
      <c r="IG160" s="62"/>
      <c r="IH160" s="5"/>
      <c r="II160" s="5"/>
      <c r="IJ160" s="5"/>
      <c r="IK160" s="5"/>
      <c r="IL160" s="5"/>
      <c r="IM160" s="5"/>
      <c r="IN160" s="5"/>
      <c r="IO160" s="5"/>
      <c r="IP160" s="5"/>
      <c r="IQ160" s="5"/>
      <c r="IR160" s="5"/>
      <c r="IS160" s="5"/>
      <c r="IT160" s="5"/>
      <c r="IU160" s="5"/>
      <c r="IV160" s="62"/>
      <c r="IW160" s="62"/>
      <c r="IX160" s="62"/>
      <c r="IY160" s="62"/>
      <c r="IZ160" s="62"/>
      <c r="JA160" s="62"/>
      <c r="JB160" s="62"/>
      <c r="JC160" s="62"/>
      <c r="JD160" s="62"/>
      <c r="JE160" s="62"/>
      <c r="JF160" s="62"/>
      <c r="JG160" s="62"/>
      <c r="JH160" s="62"/>
      <c r="JI160" s="62"/>
      <c r="JJ160" s="5"/>
      <c r="JK160" s="5"/>
      <c r="JL160" s="5"/>
      <c r="JM160" s="5"/>
      <c r="JN160" s="5"/>
      <c r="JO160" s="5"/>
      <c r="JP160" s="5"/>
      <c r="JQ160" s="5"/>
      <c r="JR160" s="5"/>
      <c r="JS160" s="5"/>
      <c r="JT160" s="5"/>
      <c r="JU160" s="5"/>
      <c r="JV160" s="5"/>
      <c r="JW160" s="5"/>
      <c r="JX160" s="62"/>
      <c r="JY160" s="62"/>
      <c r="JZ160" s="62"/>
      <c r="KA160" s="62"/>
      <c r="KB160" s="62"/>
      <c r="KC160" s="62"/>
      <c r="KD160" s="62"/>
      <c r="KE160" s="62"/>
      <c r="KF160" s="62"/>
      <c r="KG160" s="62"/>
      <c r="KH160" s="62"/>
      <c r="KI160" s="62"/>
      <c r="KJ160" s="62"/>
      <c r="KK160" s="62"/>
    </row>
    <row r="161" spans="1:297" x14ac:dyDescent="0.35">
      <c r="A161" s="131">
        <v>157</v>
      </c>
      <c r="B161" s="170">
        <f>'BVEM Scorecard'!B160</f>
        <v>0</v>
      </c>
      <c r="C161" s="170">
        <f>'BVEM Scorecard'!C160</f>
        <v>0</v>
      </c>
      <c r="D161" s="152">
        <v>899</v>
      </c>
      <c r="E161" s="72" t="str">
        <f>'BVEM Scorecard'!F160</f>
        <v>Solar</v>
      </c>
      <c r="F161" s="96"/>
      <c r="G161" s="96"/>
      <c r="H161" s="96"/>
      <c r="I161" s="96"/>
      <c r="J161" s="62"/>
      <c r="K161" s="62"/>
      <c r="L161" s="62"/>
      <c r="M161" s="62"/>
      <c r="N161" s="62"/>
      <c r="O161" s="62"/>
      <c r="P161" s="62"/>
      <c r="Q161" s="95"/>
      <c r="R161" s="5"/>
      <c r="S161" s="5"/>
      <c r="T161" s="5"/>
      <c r="U161" s="5"/>
      <c r="V161" s="5"/>
      <c r="W161" s="5"/>
      <c r="X161" s="5"/>
      <c r="Y161" s="5"/>
      <c r="Z161" s="5"/>
      <c r="AA161" s="5"/>
      <c r="AB161" s="5"/>
      <c r="AC161" s="5"/>
      <c r="AD161" s="5"/>
      <c r="AE161" s="5"/>
      <c r="AF161" s="62"/>
      <c r="AG161" s="62"/>
      <c r="AH161" s="62"/>
      <c r="AI161" s="62"/>
      <c r="AJ161" s="62"/>
      <c r="AK161" s="62"/>
      <c r="AL161" s="62"/>
      <c r="AM161" s="62"/>
      <c r="AN161" s="62"/>
      <c r="AO161" s="62"/>
      <c r="AP161" s="62"/>
      <c r="AQ161" s="62"/>
      <c r="AR161" s="140"/>
      <c r="AS161" s="140"/>
      <c r="AT161" s="5"/>
      <c r="AU161" s="5"/>
      <c r="AV161" s="5"/>
      <c r="AW161" s="5"/>
      <c r="AX161" s="5"/>
      <c r="AY161" s="5"/>
      <c r="AZ161" s="5"/>
      <c r="BA161" s="5"/>
      <c r="BB161" s="5"/>
      <c r="BC161" s="5"/>
      <c r="BD161" s="5"/>
      <c r="BE161" s="5"/>
      <c r="BF161" s="5"/>
      <c r="BG161" s="5"/>
      <c r="BH161" s="62"/>
      <c r="BI161" s="62"/>
      <c r="BJ161" s="62"/>
      <c r="BK161" s="62"/>
      <c r="BL161" s="62"/>
      <c r="BM161" s="62"/>
      <c r="BN161" s="62"/>
      <c r="BO161" s="62"/>
      <c r="BP161" s="62"/>
      <c r="BQ161" s="62"/>
      <c r="BR161" s="62"/>
      <c r="BS161" s="62"/>
      <c r="BT161" s="62"/>
      <c r="BU161" s="62"/>
      <c r="BV161" s="5"/>
      <c r="BW161" s="5"/>
      <c r="BX161" s="5"/>
      <c r="BY161" s="5"/>
      <c r="BZ161" s="5"/>
      <c r="CA161" s="5"/>
      <c r="CB161" s="5"/>
      <c r="CC161" s="5"/>
      <c r="CD161" s="5"/>
      <c r="CE161" s="5"/>
      <c r="CF161" s="5"/>
      <c r="CG161" s="5"/>
      <c r="CH161" s="5"/>
      <c r="CI161" s="5"/>
      <c r="CJ161" s="62"/>
      <c r="CK161" s="62"/>
      <c r="CL161" s="62"/>
      <c r="CM161" s="62"/>
      <c r="CN161" s="62"/>
      <c r="CO161" s="62"/>
      <c r="CP161" s="62"/>
      <c r="CQ161" s="62"/>
      <c r="CR161" s="62"/>
      <c r="CS161" s="62"/>
      <c r="CT161" s="62"/>
      <c r="CU161" s="62"/>
      <c r="CV161" s="62"/>
      <c r="CW161" s="62"/>
      <c r="CX161" s="5"/>
      <c r="CY161" s="5"/>
      <c r="CZ161" s="5"/>
      <c r="DA161" s="5"/>
      <c r="DB161" s="5"/>
      <c r="DC161" s="5"/>
      <c r="DD161" s="5"/>
      <c r="DE161" s="5"/>
      <c r="DF161" s="5"/>
      <c r="DG161" s="5"/>
      <c r="DH161" s="5"/>
      <c r="DI161" s="5"/>
      <c r="DJ161" s="5"/>
      <c r="DK161" s="5"/>
      <c r="DL161" s="62"/>
      <c r="DM161" s="62"/>
      <c r="DN161" s="62"/>
      <c r="DO161" s="62"/>
      <c r="DP161" s="62"/>
      <c r="DQ161" s="62"/>
      <c r="DR161" s="62"/>
      <c r="DS161" s="62"/>
      <c r="DT161" s="62"/>
      <c r="DU161" s="62"/>
      <c r="DV161" s="62"/>
      <c r="DW161" s="62"/>
      <c r="DX161" s="62"/>
      <c r="DY161" s="62"/>
      <c r="DZ161" s="5"/>
      <c r="EA161" s="5"/>
      <c r="EB161" s="5"/>
      <c r="EC161" s="5"/>
      <c r="ED161" s="5"/>
      <c r="EE161" s="5"/>
      <c r="EF161" s="5"/>
      <c r="EG161" s="5"/>
      <c r="EH161" s="5"/>
      <c r="EI161" s="5"/>
      <c r="EJ161" s="5"/>
      <c r="EK161" s="5"/>
      <c r="EL161" s="5"/>
      <c r="EM161" s="5"/>
      <c r="EN161" s="62"/>
      <c r="EO161" s="62"/>
      <c r="EP161" s="62"/>
      <c r="EQ161" s="62"/>
      <c r="ER161" s="62"/>
      <c r="ES161" s="62"/>
      <c r="ET161" s="62"/>
      <c r="EU161" s="62"/>
      <c r="EV161" s="62"/>
      <c r="EW161" s="62"/>
      <c r="EX161" s="62"/>
      <c r="EY161" s="62"/>
      <c r="EZ161" s="140"/>
      <c r="FA161" s="140"/>
      <c r="FB161" s="5"/>
      <c r="FC161" s="5"/>
      <c r="FD161" s="5"/>
      <c r="FE161" s="5"/>
      <c r="FF161" s="5"/>
      <c r="FG161" s="5"/>
      <c r="FH161" s="5"/>
      <c r="FI161" s="5"/>
      <c r="FJ161" s="5"/>
      <c r="FK161" s="5"/>
      <c r="FL161" s="5"/>
      <c r="FM161" s="5"/>
      <c r="FN161" s="5"/>
      <c r="FO161" s="5"/>
      <c r="FP161" s="62"/>
      <c r="FQ161" s="62"/>
      <c r="FR161" s="62"/>
      <c r="FS161" s="62"/>
      <c r="FT161" s="62"/>
      <c r="FU161" s="62"/>
      <c r="FV161" s="62"/>
      <c r="FW161" s="62"/>
      <c r="FX161" s="62"/>
      <c r="FY161" s="62"/>
      <c r="FZ161" s="62"/>
      <c r="GA161" s="62"/>
      <c r="GB161" s="62"/>
      <c r="GC161" s="62"/>
      <c r="GD161" s="5"/>
      <c r="GE161" s="5"/>
      <c r="GF161" s="5"/>
      <c r="GG161" s="5"/>
      <c r="GH161" s="5"/>
      <c r="GI161" s="5"/>
      <c r="GJ161" s="5"/>
      <c r="GK161" s="5"/>
      <c r="GL161" s="5"/>
      <c r="GM161" s="5"/>
      <c r="GN161" s="5"/>
      <c r="GO161" s="5"/>
      <c r="GP161" s="5"/>
      <c r="GQ161" s="5"/>
      <c r="GR161" s="62"/>
      <c r="GS161" s="62"/>
      <c r="GT161" s="62"/>
      <c r="GU161" s="62"/>
      <c r="GV161" s="62"/>
      <c r="GW161" s="62"/>
      <c r="GX161" s="62"/>
      <c r="GY161" s="62"/>
      <c r="GZ161" s="62"/>
      <c r="HA161" s="62"/>
      <c r="HB161" s="62"/>
      <c r="HC161" s="62"/>
      <c r="HD161" s="62"/>
      <c r="HE161" s="62"/>
      <c r="HF161" s="5"/>
      <c r="HG161" s="5"/>
      <c r="HH161" s="5"/>
      <c r="HI161" s="5"/>
      <c r="HJ161" s="5"/>
      <c r="HK161" s="5"/>
      <c r="HL161" s="5"/>
      <c r="HM161" s="5"/>
      <c r="HN161" s="5"/>
      <c r="HO161" s="5"/>
      <c r="HP161" s="5"/>
      <c r="HQ161" s="5"/>
      <c r="HR161" s="5"/>
      <c r="HS161" s="5"/>
      <c r="HT161" s="62"/>
      <c r="HU161" s="62"/>
      <c r="HV161" s="62"/>
      <c r="HW161" s="62"/>
      <c r="HX161" s="62"/>
      <c r="HY161" s="62"/>
      <c r="HZ161" s="62"/>
      <c r="IA161" s="62"/>
      <c r="IB161" s="62"/>
      <c r="IC161" s="62"/>
      <c r="ID161" s="62"/>
      <c r="IE161" s="62"/>
      <c r="IF161" s="62"/>
      <c r="IG161" s="62"/>
      <c r="IH161" s="5"/>
      <c r="II161" s="5"/>
      <c r="IJ161" s="5"/>
      <c r="IK161" s="5"/>
      <c r="IL161" s="5"/>
      <c r="IM161" s="5"/>
      <c r="IN161" s="5"/>
      <c r="IO161" s="5"/>
      <c r="IP161" s="5"/>
      <c r="IQ161" s="5"/>
      <c r="IR161" s="5"/>
      <c r="IS161" s="5"/>
      <c r="IT161" s="5"/>
      <c r="IU161" s="5"/>
      <c r="IV161" s="62"/>
      <c r="IW161" s="62"/>
      <c r="IX161" s="62"/>
      <c r="IY161" s="62"/>
      <c r="IZ161" s="62"/>
      <c r="JA161" s="62"/>
      <c r="JB161" s="62"/>
      <c r="JC161" s="62"/>
      <c r="JD161" s="62"/>
      <c r="JE161" s="62"/>
      <c r="JF161" s="62"/>
      <c r="JG161" s="62"/>
      <c r="JH161" s="62"/>
      <c r="JI161" s="62"/>
      <c r="JJ161" s="5"/>
      <c r="JK161" s="5"/>
      <c r="JL161" s="5"/>
      <c r="JM161" s="5"/>
      <c r="JN161" s="5"/>
      <c r="JO161" s="5"/>
      <c r="JP161" s="5"/>
      <c r="JQ161" s="5"/>
      <c r="JR161" s="5"/>
      <c r="JS161" s="5"/>
      <c r="JT161" s="5"/>
      <c r="JU161" s="5"/>
      <c r="JV161" s="5"/>
      <c r="JW161" s="5"/>
      <c r="JX161" s="62"/>
      <c r="JY161" s="62"/>
      <c r="JZ161" s="62"/>
      <c r="KA161" s="62"/>
      <c r="KB161" s="62"/>
      <c r="KC161" s="62"/>
      <c r="KD161" s="62"/>
      <c r="KE161" s="62"/>
      <c r="KF161" s="62"/>
      <c r="KG161" s="62"/>
      <c r="KH161" s="62"/>
      <c r="KI161" s="62"/>
      <c r="KJ161" s="62"/>
      <c r="KK161" s="62"/>
    </row>
    <row r="162" spans="1:297" x14ac:dyDescent="0.35">
      <c r="A162" s="131">
        <v>158</v>
      </c>
      <c r="B162" s="170">
        <f>'BVEM Scorecard'!B161</f>
        <v>0</v>
      </c>
      <c r="C162" s="170">
        <f>'BVEM Scorecard'!C161</f>
        <v>0</v>
      </c>
      <c r="D162" s="152">
        <v>900</v>
      </c>
      <c r="E162" s="72" t="str">
        <f>'BVEM Scorecard'!F161</f>
        <v>Solar</v>
      </c>
      <c r="F162" s="96"/>
      <c r="G162" s="96"/>
      <c r="H162" s="96"/>
      <c r="I162" s="96"/>
      <c r="J162" s="62"/>
      <c r="K162" s="62"/>
      <c r="L162" s="62"/>
      <c r="M162" s="62"/>
      <c r="N162" s="62"/>
      <c r="O162" s="62"/>
      <c r="P162" s="62"/>
      <c r="Q162" s="95"/>
      <c r="R162" s="5"/>
      <c r="S162" s="5"/>
      <c r="T162" s="5"/>
      <c r="U162" s="5"/>
      <c r="V162" s="5"/>
      <c r="W162" s="5"/>
      <c r="X162" s="5"/>
      <c r="Y162" s="5"/>
      <c r="Z162" s="5"/>
      <c r="AA162" s="5"/>
      <c r="AB162" s="5"/>
      <c r="AC162" s="5"/>
      <c r="AD162" s="5"/>
      <c r="AE162" s="5"/>
      <c r="AF162" s="62"/>
      <c r="AG162" s="62"/>
      <c r="AH162" s="62"/>
      <c r="AI162" s="62"/>
      <c r="AJ162" s="62"/>
      <c r="AK162" s="62"/>
      <c r="AL162" s="62"/>
      <c r="AM162" s="62"/>
      <c r="AN162" s="62"/>
      <c r="AO162" s="62"/>
      <c r="AP162" s="62"/>
      <c r="AQ162" s="62"/>
      <c r="AR162" s="62"/>
      <c r="AS162" s="62"/>
      <c r="AT162" s="5"/>
      <c r="AU162" s="5"/>
      <c r="AV162" s="5"/>
      <c r="AW162" s="5"/>
      <c r="AX162" s="5"/>
      <c r="AY162" s="5"/>
      <c r="AZ162" s="5"/>
      <c r="BA162" s="5"/>
      <c r="BB162" s="5"/>
      <c r="BC162" s="5"/>
      <c r="BD162" s="5"/>
      <c r="BE162" s="5"/>
      <c r="BF162" s="5"/>
      <c r="BG162" s="5"/>
      <c r="BH162" s="62"/>
      <c r="BI162" s="62"/>
      <c r="BJ162" s="62"/>
      <c r="BK162" s="62"/>
      <c r="BL162" s="62"/>
      <c r="BM162" s="62"/>
      <c r="BN162" s="62"/>
      <c r="BO162" s="62"/>
      <c r="BP162" s="62"/>
      <c r="BQ162" s="62"/>
      <c r="BR162" s="62"/>
      <c r="BS162" s="62"/>
      <c r="BT162" s="62"/>
      <c r="BU162" s="62"/>
      <c r="BV162" s="5"/>
      <c r="BW162" s="5"/>
      <c r="BX162" s="5"/>
      <c r="BY162" s="5"/>
      <c r="BZ162" s="5"/>
      <c r="CA162" s="5"/>
      <c r="CB162" s="5"/>
      <c r="CC162" s="5"/>
      <c r="CD162" s="5"/>
      <c r="CE162" s="5"/>
      <c r="CF162" s="5"/>
      <c r="CG162" s="5"/>
      <c r="CH162" s="5"/>
      <c r="CI162" s="5"/>
      <c r="CJ162" s="62"/>
      <c r="CK162" s="62"/>
      <c r="CL162" s="62"/>
      <c r="CM162" s="62"/>
      <c r="CN162" s="62"/>
      <c r="CO162" s="62"/>
      <c r="CP162" s="62"/>
      <c r="CQ162" s="62"/>
      <c r="CR162" s="62"/>
      <c r="CS162" s="62"/>
      <c r="CT162" s="62"/>
      <c r="CU162" s="62"/>
      <c r="CV162" s="62"/>
      <c r="CW162" s="62"/>
      <c r="CX162" s="5"/>
      <c r="CY162" s="5"/>
      <c r="CZ162" s="5"/>
      <c r="DA162" s="5"/>
      <c r="DB162" s="5"/>
      <c r="DC162" s="5"/>
      <c r="DD162" s="5"/>
      <c r="DE162" s="5"/>
      <c r="DF162" s="5"/>
      <c r="DG162" s="5"/>
      <c r="DH162" s="5"/>
      <c r="DI162" s="5"/>
      <c r="DJ162" s="5"/>
      <c r="DK162" s="5"/>
      <c r="DL162" s="62"/>
      <c r="DM162" s="62"/>
      <c r="DN162" s="62"/>
      <c r="DO162" s="62"/>
      <c r="DP162" s="62"/>
      <c r="DQ162" s="62"/>
      <c r="DR162" s="62"/>
      <c r="DS162" s="62"/>
      <c r="DT162" s="62"/>
      <c r="DU162" s="62"/>
      <c r="DV162" s="62"/>
      <c r="DW162" s="62"/>
      <c r="DX162" s="62"/>
      <c r="DY162" s="62"/>
      <c r="DZ162" s="5"/>
      <c r="EA162" s="5"/>
      <c r="EB162" s="5"/>
      <c r="EC162" s="5"/>
      <c r="ED162" s="5"/>
      <c r="EE162" s="5"/>
      <c r="EF162" s="5"/>
      <c r="EG162" s="5"/>
      <c r="EH162" s="5"/>
      <c r="EI162" s="5"/>
      <c r="EJ162" s="5"/>
      <c r="EK162" s="5"/>
      <c r="EL162" s="5"/>
      <c r="EM162" s="5"/>
      <c r="EN162" s="62"/>
      <c r="EO162" s="62"/>
      <c r="EP162" s="62"/>
      <c r="EQ162" s="62"/>
      <c r="ER162" s="62"/>
      <c r="ES162" s="62"/>
      <c r="ET162" s="62"/>
      <c r="EU162" s="62"/>
      <c r="EV162" s="62"/>
      <c r="EW162" s="62"/>
      <c r="EX162" s="62"/>
      <c r="EY162" s="62"/>
      <c r="EZ162" s="62"/>
      <c r="FA162" s="62"/>
      <c r="FB162" s="5"/>
      <c r="FC162" s="5"/>
      <c r="FD162" s="5"/>
      <c r="FE162" s="5"/>
      <c r="FF162" s="5"/>
      <c r="FG162" s="5"/>
      <c r="FH162" s="5"/>
      <c r="FI162" s="5"/>
      <c r="FJ162" s="5"/>
      <c r="FK162" s="5"/>
      <c r="FL162" s="5"/>
      <c r="FM162" s="5"/>
      <c r="FN162" s="5"/>
      <c r="FO162" s="5"/>
      <c r="FP162" s="62"/>
      <c r="FQ162" s="62"/>
      <c r="FR162" s="62"/>
      <c r="FS162" s="62"/>
      <c r="FT162" s="62"/>
      <c r="FU162" s="62"/>
      <c r="FV162" s="62"/>
      <c r="FW162" s="62"/>
      <c r="FX162" s="62"/>
      <c r="FY162" s="62"/>
      <c r="FZ162" s="62"/>
      <c r="GA162" s="62"/>
      <c r="GB162" s="62"/>
      <c r="GC162" s="62"/>
      <c r="GD162" s="5"/>
      <c r="GE162" s="5"/>
      <c r="GF162" s="5"/>
      <c r="GG162" s="5"/>
      <c r="GH162" s="5"/>
      <c r="GI162" s="5"/>
      <c r="GJ162" s="5"/>
      <c r="GK162" s="5"/>
      <c r="GL162" s="5"/>
      <c r="GM162" s="5"/>
      <c r="GN162" s="5"/>
      <c r="GO162" s="5"/>
      <c r="GP162" s="5"/>
      <c r="GQ162" s="5"/>
      <c r="GR162" s="62"/>
      <c r="GS162" s="62"/>
      <c r="GT162" s="62"/>
      <c r="GU162" s="62"/>
      <c r="GV162" s="62"/>
      <c r="GW162" s="62"/>
      <c r="GX162" s="62"/>
      <c r="GY162" s="62"/>
      <c r="GZ162" s="62"/>
      <c r="HA162" s="62"/>
      <c r="HB162" s="62"/>
      <c r="HC162" s="62"/>
      <c r="HD162" s="62"/>
      <c r="HE162" s="62"/>
      <c r="HF162" s="5"/>
      <c r="HG162" s="5"/>
      <c r="HH162" s="5"/>
      <c r="HI162" s="5"/>
      <c r="HJ162" s="5"/>
      <c r="HK162" s="5"/>
      <c r="HL162" s="5"/>
      <c r="HM162" s="5"/>
      <c r="HN162" s="5"/>
      <c r="HO162" s="5"/>
      <c r="HP162" s="5"/>
      <c r="HQ162" s="5"/>
      <c r="HR162" s="5"/>
      <c r="HS162" s="5"/>
      <c r="HT162" s="62"/>
      <c r="HU162" s="62"/>
      <c r="HV162" s="62"/>
      <c r="HW162" s="62"/>
      <c r="HX162" s="62"/>
      <c r="HY162" s="62"/>
      <c r="HZ162" s="62"/>
      <c r="IA162" s="62"/>
      <c r="IB162" s="62"/>
      <c r="IC162" s="62"/>
      <c r="ID162" s="62"/>
      <c r="IE162" s="62"/>
      <c r="IF162" s="62"/>
      <c r="IG162" s="62"/>
      <c r="IH162" s="5"/>
      <c r="II162" s="5"/>
      <c r="IJ162" s="5"/>
      <c r="IK162" s="5"/>
      <c r="IL162" s="5"/>
      <c r="IM162" s="5"/>
      <c r="IN162" s="5"/>
      <c r="IO162" s="5"/>
      <c r="IP162" s="5"/>
      <c r="IQ162" s="5"/>
      <c r="IR162" s="5"/>
      <c r="IS162" s="5"/>
      <c r="IT162" s="5"/>
      <c r="IU162" s="5"/>
      <c r="IV162" s="62"/>
      <c r="IW162" s="62"/>
      <c r="IX162" s="62"/>
      <c r="IY162" s="62"/>
      <c r="IZ162" s="62"/>
      <c r="JA162" s="62"/>
      <c r="JB162" s="62"/>
      <c r="JC162" s="62"/>
      <c r="JD162" s="62"/>
      <c r="JE162" s="62"/>
      <c r="JF162" s="62"/>
      <c r="JG162" s="62"/>
      <c r="JH162" s="62"/>
      <c r="JI162" s="62"/>
      <c r="JJ162" s="5"/>
      <c r="JK162" s="5"/>
      <c r="JL162" s="5"/>
      <c r="JM162" s="5"/>
      <c r="JN162" s="5"/>
      <c r="JO162" s="5"/>
      <c r="JP162" s="5"/>
      <c r="JQ162" s="5"/>
      <c r="JR162" s="5"/>
      <c r="JS162" s="5"/>
      <c r="JT162" s="5"/>
      <c r="JU162" s="5"/>
      <c r="JV162" s="5"/>
      <c r="JW162" s="5"/>
      <c r="JX162" s="62"/>
      <c r="JY162" s="62"/>
      <c r="JZ162" s="62"/>
      <c r="KA162" s="62"/>
      <c r="KB162" s="62"/>
      <c r="KC162" s="62"/>
      <c r="KD162" s="62"/>
      <c r="KE162" s="62"/>
      <c r="KF162" s="62"/>
      <c r="KG162" s="62"/>
      <c r="KH162" s="62"/>
      <c r="KI162" s="62"/>
      <c r="KJ162" s="62"/>
      <c r="KK162" s="62"/>
    </row>
    <row r="163" spans="1:297" x14ac:dyDescent="0.35">
      <c r="A163" s="131">
        <v>159</v>
      </c>
      <c r="B163" s="170">
        <f>'BVEM Scorecard'!B162</f>
        <v>0</v>
      </c>
      <c r="C163" s="170">
        <f>'BVEM Scorecard'!C162</f>
        <v>0</v>
      </c>
      <c r="D163" s="152">
        <v>926</v>
      </c>
      <c r="E163" s="72" t="str">
        <f>'BVEM Scorecard'!F162</f>
        <v>Solar</v>
      </c>
      <c r="F163" s="96"/>
      <c r="G163" s="96"/>
      <c r="H163" s="96"/>
      <c r="I163" s="96"/>
      <c r="J163" s="62"/>
      <c r="K163" s="62"/>
      <c r="L163" s="62"/>
      <c r="M163" s="62"/>
      <c r="N163" s="62"/>
      <c r="O163" s="62"/>
      <c r="P163" s="62"/>
      <c r="Q163" s="95"/>
      <c r="R163" s="5"/>
      <c r="S163" s="5"/>
      <c r="T163" s="5"/>
      <c r="U163" s="5"/>
      <c r="V163" s="5"/>
      <c r="W163" s="5"/>
      <c r="X163" s="5"/>
      <c r="Y163" s="5"/>
      <c r="Z163" s="5"/>
      <c r="AA163" s="5"/>
      <c r="AB163" s="5"/>
      <c r="AC163" s="5"/>
      <c r="AD163" s="5"/>
      <c r="AE163" s="5"/>
      <c r="AF163" s="62"/>
      <c r="AG163" s="62"/>
      <c r="AH163" s="62"/>
      <c r="AI163" s="62"/>
      <c r="AJ163" s="62"/>
      <c r="AK163" s="62"/>
      <c r="AL163" s="62"/>
      <c r="AM163" s="62"/>
      <c r="AN163" s="62"/>
      <c r="AO163" s="62"/>
      <c r="AP163" s="62"/>
      <c r="AQ163" s="62"/>
      <c r="AR163" s="140"/>
      <c r="AS163" s="140"/>
      <c r="AT163" s="5"/>
      <c r="AU163" s="5"/>
      <c r="AV163" s="5"/>
      <c r="AW163" s="5"/>
      <c r="AX163" s="5"/>
      <c r="AY163" s="5"/>
      <c r="AZ163" s="5"/>
      <c r="BA163" s="5"/>
      <c r="BB163" s="5"/>
      <c r="BC163" s="5"/>
      <c r="BD163" s="5"/>
      <c r="BE163" s="5"/>
      <c r="BF163" s="5"/>
      <c r="BG163" s="5"/>
      <c r="BH163" s="62"/>
      <c r="BI163" s="62"/>
      <c r="BJ163" s="62"/>
      <c r="BK163" s="62"/>
      <c r="BL163" s="62"/>
      <c r="BM163" s="62"/>
      <c r="BN163" s="62"/>
      <c r="BO163" s="62"/>
      <c r="BP163" s="62"/>
      <c r="BQ163" s="62"/>
      <c r="BR163" s="62"/>
      <c r="BS163" s="62"/>
      <c r="BT163" s="62"/>
      <c r="BU163" s="62"/>
      <c r="BV163" s="5"/>
      <c r="BW163" s="5"/>
      <c r="BX163" s="5"/>
      <c r="BY163" s="5"/>
      <c r="BZ163" s="5"/>
      <c r="CA163" s="5"/>
      <c r="CB163" s="5"/>
      <c r="CC163" s="5"/>
      <c r="CD163" s="5"/>
      <c r="CE163" s="5"/>
      <c r="CF163" s="5"/>
      <c r="CG163" s="5"/>
      <c r="CH163" s="5"/>
      <c r="CI163" s="5"/>
      <c r="CJ163" s="62"/>
      <c r="CK163" s="62"/>
      <c r="CL163" s="62"/>
      <c r="CM163" s="62"/>
      <c r="CN163" s="62"/>
      <c r="CO163" s="62"/>
      <c r="CP163" s="62"/>
      <c r="CQ163" s="62"/>
      <c r="CR163" s="62"/>
      <c r="CS163" s="62"/>
      <c r="CT163" s="62"/>
      <c r="CU163" s="62"/>
      <c r="CV163" s="62"/>
      <c r="CW163" s="62"/>
      <c r="CX163" s="5"/>
      <c r="CY163" s="5"/>
      <c r="CZ163" s="5"/>
      <c r="DA163" s="5"/>
      <c r="DB163" s="5"/>
      <c r="DC163" s="5"/>
      <c r="DD163" s="5"/>
      <c r="DE163" s="5"/>
      <c r="DF163" s="5"/>
      <c r="DG163" s="5"/>
      <c r="DH163" s="5"/>
      <c r="DI163" s="5"/>
      <c r="DJ163" s="5"/>
      <c r="DK163" s="5"/>
      <c r="DL163" s="62"/>
      <c r="DM163" s="62"/>
      <c r="DN163" s="62"/>
      <c r="DO163" s="62"/>
      <c r="DP163" s="62"/>
      <c r="DQ163" s="62"/>
      <c r="DR163" s="62"/>
      <c r="DS163" s="62"/>
      <c r="DT163" s="62"/>
      <c r="DU163" s="62"/>
      <c r="DV163" s="62"/>
      <c r="DW163" s="62"/>
      <c r="DX163" s="62"/>
      <c r="DY163" s="62"/>
      <c r="DZ163" s="5"/>
      <c r="EA163" s="5"/>
      <c r="EB163" s="5"/>
      <c r="EC163" s="5"/>
      <c r="ED163" s="5"/>
      <c r="EE163" s="5"/>
      <c r="EF163" s="5"/>
      <c r="EG163" s="5"/>
      <c r="EH163" s="5"/>
      <c r="EI163" s="5"/>
      <c r="EJ163" s="5"/>
      <c r="EK163" s="5"/>
      <c r="EL163" s="5"/>
      <c r="EM163" s="5"/>
      <c r="EN163" s="62"/>
      <c r="EO163" s="62"/>
      <c r="EP163" s="62"/>
      <c r="EQ163" s="62"/>
      <c r="ER163" s="62"/>
      <c r="ES163" s="62"/>
      <c r="ET163" s="62"/>
      <c r="EU163" s="62"/>
      <c r="EV163" s="62"/>
      <c r="EW163" s="62"/>
      <c r="EX163" s="62"/>
      <c r="EY163" s="62"/>
      <c r="EZ163" s="140"/>
      <c r="FA163" s="140"/>
      <c r="FB163" s="5"/>
      <c r="FC163" s="5"/>
      <c r="FD163" s="5"/>
      <c r="FE163" s="5"/>
      <c r="FF163" s="5"/>
      <c r="FG163" s="5"/>
      <c r="FH163" s="5"/>
      <c r="FI163" s="5"/>
      <c r="FJ163" s="5"/>
      <c r="FK163" s="5"/>
      <c r="FL163" s="5"/>
      <c r="FM163" s="5"/>
      <c r="FN163" s="5"/>
      <c r="FO163" s="5"/>
      <c r="FP163" s="62"/>
      <c r="FQ163" s="62"/>
      <c r="FR163" s="62"/>
      <c r="FS163" s="62"/>
      <c r="FT163" s="62"/>
      <c r="FU163" s="62"/>
      <c r="FV163" s="62"/>
      <c r="FW163" s="62"/>
      <c r="FX163" s="62"/>
      <c r="FY163" s="62"/>
      <c r="FZ163" s="62"/>
      <c r="GA163" s="62"/>
      <c r="GB163" s="62"/>
      <c r="GC163" s="62"/>
      <c r="GD163" s="5"/>
      <c r="GE163" s="5"/>
      <c r="GF163" s="5"/>
      <c r="GG163" s="5"/>
      <c r="GH163" s="5"/>
      <c r="GI163" s="5"/>
      <c r="GJ163" s="5"/>
      <c r="GK163" s="5"/>
      <c r="GL163" s="5"/>
      <c r="GM163" s="5"/>
      <c r="GN163" s="5"/>
      <c r="GO163" s="5"/>
      <c r="GP163" s="5"/>
      <c r="GQ163" s="5"/>
      <c r="GR163" s="62"/>
      <c r="GS163" s="62"/>
      <c r="GT163" s="62"/>
      <c r="GU163" s="62"/>
      <c r="GV163" s="62"/>
      <c r="GW163" s="62"/>
      <c r="GX163" s="62"/>
      <c r="GY163" s="62"/>
      <c r="GZ163" s="62"/>
      <c r="HA163" s="62"/>
      <c r="HB163" s="62"/>
      <c r="HC163" s="62"/>
      <c r="HD163" s="62"/>
      <c r="HE163" s="62"/>
      <c r="HF163" s="5"/>
      <c r="HG163" s="5"/>
      <c r="HH163" s="5"/>
      <c r="HI163" s="5"/>
      <c r="HJ163" s="5"/>
      <c r="HK163" s="5"/>
      <c r="HL163" s="5"/>
      <c r="HM163" s="5"/>
      <c r="HN163" s="5"/>
      <c r="HO163" s="5"/>
      <c r="HP163" s="5"/>
      <c r="HQ163" s="5"/>
      <c r="HR163" s="5"/>
      <c r="HS163" s="5"/>
      <c r="HT163" s="62"/>
      <c r="HU163" s="62"/>
      <c r="HV163" s="62"/>
      <c r="HW163" s="62"/>
      <c r="HX163" s="62"/>
      <c r="HY163" s="62"/>
      <c r="HZ163" s="62"/>
      <c r="IA163" s="62"/>
      <c r="IB163" s="62"/>
      <c r="IC163" s="62"/>
      <c r="ID163" s="62"/>
      <c r="IE163" s="62"/>
      <c r="IF163" s="62"/>
      <c r="IG163" s="62"/>
      <c r="IH163" s="5"/>
      <c r="II163" s="5"/>
      <c r="IJ163" s="5"/>
      <c r="IK163" s="5"/>
      <c r="IL163" s="5"/>
      <c r="IM163" s="5"/>
      <c r="IN163" s="5"/>
      <c r="IO163" s="5"/>
      <c r="IP163" s="5"/>
      <c r="IQ163" s="5"/>
      <c r="IR163" s="5"/>
      <c r="IS163" s="5"/>
      <c r="IT163" s="5"/>
      <c r="IU163" s="5"/>
      <c r="IV163" s="62"/>
      <c r="IW163" s="62"/>
      <c r="IX163" s="62"/>
      <c r="IY163" s="62"/>
      <c r="IZ163" s="62"/>
      <c r="JA163" s="62"/>
      <c r="JB163" s="62"/>
      <c r="JC163" s="62"/>
      <c r="JD163" s="62"/>
      <c r="JE163" s="62"/>
      <c r="JF163" s="62"/>
      <c r="JG163" s="62"/>
      <c r="JH163" s="62"/>
      <c r="JI163" s="62"/>
      <c r="JJ163" s="5"/>
      <c r="JK163" s="5"/>
      <c r="JL163" s="5"/>
      <c r="JM163" s="5"/>
      <c r="JN163" s="5"/>
      <c r="JO163" s="5"/>
      <c r="JP163" s="5"/>
      <c r="JQ163" s="5"/>
      <c r="JR163" s="5"/>
      <c r="JS163" s="5"/>
      <c r="JT163" s="5"/>
      <c r="JU163" s="5"/>
      <c r="JV163" s="5"/>
      <c r="JW163" s="5"/>
      <c r="JX163" s="62"/>
      <c r="JY163" s="62"/>
      <c r="JZ163" s="62"/>
      <c r="KA163" s="62"/>
      <c r="KB163" s="62"/>
      <c r="KC163" s="62"/>
      <c r="KD163" s="62"/>
      <c r="KE163" s="62"/>
      <c r="KF163" s="62"/>
      <c r="KG163" s="62"/>
      <c r="KH163" s="62"/>
      <c r="KI163" s="62"/>
      <c r="KJ163" s="62"/>
      <c r="KK163" s="62"/>
    </row>
    <row r="164" spans="1:297" x14ac:dyDescent="0.35">
      <c r="A164" s="131">
        <v>160</v>
      </c>
      <c r="B164" s="170">
        <f>'BVEM Scorecard'!B163</f>
        <v>0</v>
      </c>
      <c r="C164" s="170">
        <f>'BVEM Scorecard'!C163</f>
        <v>0</v>
      </c>
      <c r="D164" s="152">
        <v>267</v>
      </c>
      <c r="E164" s="72" t="str">
        <f>'BVEM Scorecard'!F163</f>
        <v>Biomass</v>
      </c>
      <c r="F164" s="96">
        <f t="shared" si="282"/>
        <v>0.5</v>
      </c>
      <c r="G164" s="96">
        <f t="shared" si="283"/>
        <v>0.2</v>
      </c>
      <c r="H164" s="96">
        <f t="shared" si="284"/>
        <v>0</v>
      </c>
      <c r="I164" s="96">
        <f t="shared" si="285"/>
        <v>0</v>
      </c>
      <c r="J164" s="62">
        <v>1</v>
      </c>
      <c r="K164" s="62">
        <v>1</v>
      </c>
      <c r="L164" s="62">
        <v>0</v>
      </c>
      <c r="M164" s="62">
        <v>0</v>
      </c>
      <c r="N164" s="62">
        <v>0</v>
      </c>
      <c r="O164" s="62">
        <v>0</v>
      </c>
      <c r="P164" s="62">
        <f t="shared" si="287"/>
        <v>1</v>
      </c>
      <c r="Q164" s="95">
        <f t="shared" ref="Q164:Q174" si="288">K$4*K164+L$4*L164+M$4*M164+N$4*N164+O$4*O164</f>
        <v>0.5</v>
      </c>
      <c r="R164" s="5"/>
      <c r="S164" s="5" t="str">
        <f>'Training Programs'!Y164</f>
        <v>Gas plant manager</v>
      </c>
      <c r="T164" s="5">
        <f>'Training Programs'!AA164</f>
        <v>1</v>
      </c>
      <c r="U164" s="5">
        <v>0</v>
      </c>
      <c r="V164" s="5">
        <v>0</v>
      </c>
      <c r="W164" s="5">
        <v>0</v>
      </c>
      <c r="X164" s="5">
        <v>0</v>
      </c>
      <c r="Y164" s="5">
        <v>0</v>
      </c>
      <c r="Z164" s="5">
        <v>0</v>
      </c>
      <c r="AA164" s="5">
        <v>0</v>
      </c>
      <c r="AB164" s="5">
        <v>0</v>
      </c>
      <c r="AC164" s="5"/>
      <c r="AD164" s="5">
        <f t="shared" ref="AD164" si="289">IFERROR(T164/SUM($T164,$AH164,$AV164,$BJ164,$BX164,$CL164,$CZ164,$DN164,$EB164,$EP164,$FD164,$FR164,$GF164,$GT164,$HH164,$HV164,$IJ164,$IX164,$JL164,$JZ164),"")</f>
        <v>1</v>
      </c>
      <c r="AE164" s="5">
        <f t="shared" ref="AE164" si="290">IFERROR((V$4*V164+X$4*X164+Z$4*Z164+AA$4*AA164+AB$4*AB164)*AD164,"")</f>
        <v>0</v>
      </c>
      <c r="AF164" s="62"/>
      <c r="AG164" s="62"/>
      <c r="AH164" s="62"/>
      <c r="AI164" s="62"/>
      <c r="AJ164" s="62"/>
      <c r="AK164" s="62"/>
      <c r="AL164" s="62"/>
      <c r="AM164" s="62"/>
      <c r="AN164" s="62"/>
      <c r="AO164" s="62"/>
      <c r="AP164" s="62"/>
      <c r="AQ164" s="62"/>
      <c r="AR164" s="62"/>
      <c r="AS164" s="62"/>
      <c r="AT164" s="5"/>
      <c r="AU164" s="5"/>
      <c r="AV164" s="5"/>
      <c r="AW164" s="5"/>
      <c r="AX164" s="5"/>
      <c r="AY164" s="5"/>
      <c r="AZ164" s="5"/>
      <c r="BA164" s="5"/>
      <c r="BB164" s="5"/>
      <c r="BC164" s="5"/>
      <c r="BD164" s="5"/>
      <c r="BE164" s="5"/>
      <c r="BF164" s="5"/>
      <c r="BG164" s="5"/>
      <c r="BH164" s="62"/>
      <c r="BI164" s="62"/>
      <c r="BJ164" s="62"/>
      <c r="BK164" s="62"/>
      <c r="BL164" s="62"/>
      <c r="BM164" s="62"/>
      <c r="BN164" s="62"/>
      <c r="BO164" s="62"/>
      <c r="BP164" s="62"/>
      <c r="BQ164" s="62"/>
      <c r="BR164" s="62"/>
      <c r="BS164" s="62"/>
      <c r="BT164" s="62"/>
      <c r="BU164" s="62"/>
      <c r="BV164" s="5"/>
      <c r="BW164" s="5"/>
      <c r="BX164" s="5"/>
      <c r="BY164" s="5"/>
      <c r="BZ164" s="5"/>
      <c r="CA164" s="5"/>
      <c r="CB164" s="5"/>
      <c r="CC164" s="5"/>
      <c r="CD164" s="5"/>
      <c r="CE164" s="5"/>
      <c r="CF164" s="5"/>
      <c r="CG164" s="5"/>
      <c r="CH164" s="5"/>
      <c r="CI164" s="5"/>
      <c r="CJ164" s="62"/>
      <c r="CK164" s="62"/>
      <c r="CL164" s="62"/>
      <c r="CM164" s="62"/>
      <c r="CN164" s="62"/>
      <c r="CO164" s="62"/>
      <c r="CP164" s="62"/>
      <c r="CQ164" s="62"/>
      <c r="CR164" s="62"/>
      <c r="CS164" s="62"/>
      <c r="CT164" s="62"/>
      <c r="CU164" s="62"/>
      <c r="CV164" s="62"/>
      <c r="CW164" s="62"/>
      <c r="CX164" s="5"/>
      <c r="CY164" s="5"/>
      <c r="CZ164" s="5"/>
      <c r="DA164" s="5"/>
      <c r="DB164" s="5"/>
      <c r="DC164" s="5"/>
      <c r="DD164" s="5"/>
      <c r="DE164" s="5"/>
      <c r="DF164" s="5"/>
      <c r="DG164" s="5"/>
      <c r="DH164" s="5"/>
      <c r="DI164" s="5"/>
      <c r="DJ164" s="5"/>
      <c r="DK164" s="5"/>
      <c r="DL164" s="62"/>
      <c r="DM164" s="62"/>
      <c r="DN164" s="62"/>
      <c r="DO164" s="62"/>
      <c r="DP164" s="62"/>
      <c r="DQ164" s="62"/>
      <c r="DR164" s="62"/>
      <c r="DS164" s="62"/>
      <c r="DT164" s="62"/>
      <c r="DU164" s="62"/>
      <c r="DV164" s="62"/>
      <c r="DW164" s="62"/>
      <c r="DX164" s="62"/>
      <c r="DY164" s="62"/>
      <c r="DZ164" s="5"/>
      <c r="EA164" s="5"/>
      <c r="EB164" s="5"/>
      <c r="EC164" s="5"/>
      <c r="ED164" s="5"/>
      <c r="EE164" s="5"/>
      <c r="EF164" s="5"/>
      <c r="EG164" s="5"/>
      <c r="EH164" s="5"/>
      <c r="EI164" s="5"/>
      <c r="EJ164" s="5"/>
      <c r="EK164" s="5"/>
      <c r="EL164" s="5"/>
      <c r="EM164" s="5"/>
      <c r="EN164" s="62"/>
      <c r="EO164" s="62"/>
      <c r="EP164" s="62"/>
      <c r="EQ164" s="62"/>
      <c r="ER164" s="62"/>
      <c r="ES164" s="62"/>
      <c r="ET164" s="62"/>
      <c r="EU164" s="62"/>
      <c r="EV164" s="62"/>
      <c r="EW164" s="62"/>
      <c r="EX164" s="62"/>
      <c r="EY164" s="62"/>
      <c r="EZ164" s="62"/>
      <c r="FA164" s="62"/>
      <c r="FB164" s="5"/>
      <c r="FC164" s="5"/>
      <c r="FD164" s="5"/>
      <c r="FE164" s="5"/>
      <c r="FF164" s="5"/>
      <c r="FG164" s="5"/>
      <c r="FH164" s="5"/>
      <c r="FI164" s="5"/>
      <c r="FJ164" s="5"/>
      <c r="FK164" s="5"/>
      <c r="FL164" s="5"/>
      <c r="FM164" s="5"/>
      <c r="FN164" s="5"/>
      <c r="FO164" s="5"/>
      <c r="FP164" s="62"/>
      <c r="FQ164" s="62"/>
      <c r="FR164" s="62"/>
      <c r="FS164" s="62"/>
      <c r="FT164" s="62"/>
      <c r="FU164" s="62"/>
      <c r="FV164" s="62"/>
      <c r="FW164" s="62"/>
      <c r="FX164" s="62"/>
      <c r="FY164" s="62"/>
      <c r="FZ164" s="62"/>
      <c r="GA164" s="62"/>
      <c r="GB164" s="62"/>
      <c r="GC164" s="62"/>
      <c r="GD164" s="5"/>
      <c r="GE164" s="5"/>
      <c r="GF164" s="5"/>
      <c r="GG164" s="5"/>
      <c r="GH164" s="5"/>
      <c r="GI164" s="5"/>
      <c r="GJ164" s="5"/>
      <c r="GK164" s="5"/>
      <c r="GL164" s="5"/>
      <c r="GM164" s="5"/>
      <c r="GN164" s="5"/>
      <c r="GO164" s="5"/>
      <c r="GP164" s="5"/>
      <c r="GQ164" s="5"/>
      <c r="GR164" s="62"/>
      <c r="GS164" s="62"/>
      <c r="GT164" s="62"/>
      <c r="GU164" s="62"/>
      <c r="GV164" s="62"/>
      <c r="GW164" s="62"/>
      <c r="GX164" s="62"/>
      <c r="GY164" s="62"/>
      <c r="GZ164" s="62"/>
      <c r="HA164" s="62"/>
      <c r="HB164" s="62"/>
      <c r="HC164" s="62"/>
      <c r="HD164" s="62"/>
      <c r="HE164" s="62"/>
      <c r="HF164" s="5"/>
      <c r="HG164" s="5"/>
      <c r="HH164" s="5"/>
      <c r="HI164" s="5"/>
      <c r="HJ164" s="5"/>
      <c r="HK164" s="5"/>
      <c r="HL164" s="5"/>
      <c r="HM164" s="5"/>
      <c r="HN164" s="5"/>
      <c r="HO164" s="5"/>
      <c r="HP164" s="5"/>
      <c r="HQ164" s="5"/>
      <c r="HR164" s="5"/>
      <c r="HS164" s="5"/>
      <c r="HT164" s="62"/>
      <c r="HU164" s="62"/>
      <c r="HV164" s="62"/>
      <c r="HW164" s="62"/>
      <c r="HX164" s="62"/>
      <c r="HY164" s="62"/>
      <c r="HZ164" s="62"/>
      <c r="IA164" s="62"/>
      <c r="IB164" s="62"/>
      <c r="IC164" s="62"/>
      <c r="ID164" s="62"/>
      <c r="IE164" s="62"/>
      <c r="IF164" s="62"/>
      <c r="IG164" s="62"/>
      <c r="IH164" s="5"/>
      <c r="II164" s="5"/>
      <c r="IJ164" s="5"/>
      <c r="IK164" s="5"/>
      <c r="IL164" s="5"/>
      <c r="IM164" s="5"/>
      <c r="IN164" s="5"/>
      <c r="IO164" s="5"/>
      <c r="IP164" s="5"/>
      <c r="IQ164" s="5"/>
      <c r="IR164" s="5"/>
      <c r="IS164" s="5"/>
      <c r="IT164" s="5"/>
      <c r="IU164" s="5"/>
      <c r="IV164" s="62"/>
      <c r="IW164" s="62"/>
      <c r="IX164" s="62"/>
      <c r="IY164" s="62"/>
      <c r="IZ164" s="62"/>
      <c r="JA164" s="62"/>
      <c r="JB164" s="62"/>
      <c r="JC164" s="62"/>
      <c r="JD164" s="62"/>
      <c r="JE164" s="62"/>
      <c r="JF164" s="62"/>
      <c r="JG164" s="62"/>
      <c r="JH164" s="62"/>
      <c r="JI164" s="62"/>
      <c r="JJ164" s="5"/>
      <c r="JK164" s="5"/>
      <c r="JL164" s="5"/>
      <c r="JM164" s="5"/>
      <c r="JN164" s="5"/>
      <c r="JO164" s="5"/>
      <c r="JP164" s="5"/>
      <c r="JQ164" s="5"/>
      <c r="JR164" s="5"/>
      <c r="JS164" s="5"/>
      <c r="JT164" s="5"/>
      <c r="JU164" s="5"/>
      <c r="JV164" s="5"/>
      <c r="JW164" s="5"/>
      <c r="JX164" s="62"/>
      <c r="JY164" s="62"/>
      <c r="JZ164" s="62"/>
      <c r="KA164" s="62"/>
      <c r="KB164" s="62"/>
      <c r="KC164" s="62"/>
      <c r="KD164" s="62"/>
      <c r="KE164" s="62"/>
      <c r="KF164" s="62"/>
      <c r="KG164" s="62"/>
      <c r="KH164" s="62"/>
      <c r="KI164" s="62"/>
      <c r="KJ164" s="62"/>
      <c r="KK164" s="62"/>
    </row>
    <row r="165" spans="1:297" x14ac:dyDescent="0.35">
      <c r="A165" s="131">
        <v>161</v>
      </c>
      <c r="B165" s="170">
        <f>'BVEM Scorecard'!B164</f>
        <v>0</v>
      </c>
      <c r="C165" s="170">
        <f>'BVEM Scorecard'!C164</f>
        <v>0</v>
      </c>
      <c r="D165" s="152">
        <v>269</v>
      </c>
      <c r="E165" s="72" t="str">
        <f>'BVEM Scorecard'!F164</f>
        <v>Other</v>
      </c>
      <c r="F165" s="96">
        <f t="shared" si="282"/>
        <v>1</v>
      </c>
      <c r="G165" s="96">
        <f t="shared" si="283"/>
        <v>1</v>
      </c>
      <c r="H165" s="96">
        <f t="shared" si="284"/>
        <v>0</v>
      </c>
      <c r="I165" s="96">
        <f t="shared" si="285"/>
        <v>0</v>
      </c>
      <c r="J165" s="62">
        <v>1</v>
      </c>
      <c r="K165" s="62">
        <v>1</v>
      </c>
      <c r="L165" s="62">
        <v>1</v>
      </c>
      <c r="M165" s="62">
        <v>1</v>
      </c>
      <c r="N165" s="62">
        <v>1</v>
      </c>
      <c r="O165" s="62">
        <v>1</v>
      </c>
      <c r="P165" s="62">
        <f t="shared" ref="P165" si="291">SUM(K165:O165)</f>
        <v>5</v>
      </c>
      <c r="Q165" s="95">
        <f t="shared" si="288"/>
        <v>1</v>
      </c>
      <c r="R165" s="5"/>
      <c r="S165" s="5"/>
      <c r="T165" s="5"/>
      <c r="U165" s="5"/>
      <c r="V165" s="5"/>
      <c r="W165" s="5"/>
      <c r="X165" s="5"/>
      <c r="Y165" s="5"/>
      <c r="Z165" s="5"/>
      <c r="AA165" s="5"/>
      <c r="AB165" s="5"/>
      <c r="AC165" s="5"/>
      <c r="AD165" s="5"/>
      <c r="AE165" s="5"/>
      <c r="AF165" s="62"/>
      <c r="AG165" s="62"/>
      <c r="AH165" s="62"/>
      <c r="AI165" s="62"/>
      <c r="AJ165" s="62"/>
      <c r="AK165" s="62"/>
      <c r="AL165" s="62"/>
      <c r="AM165" s="62"/>
      <c r="AN165" s="62"/>
      <c r="AO165" s="62"/>
      <c r="AP165" s="62"/>
      <c r="AQ165" s="62"/>
      <c r="AR165" s="140"/>
      <c r="AS165" s="140"/>
      <c r="AT165" s="5"/>
      <c r="AU165" s="5"/>
      <c r="AV165" s="5"/>
      <c r="AW165" s="5"/>
      <c r="AX165" s="5"/>
      <c r="AY165" s="5"/>
      <c r="AZ165" s="5"/>
      <c r="BA165" s="5"/>
      <c r="BB165" s="5"/>
      <c r="BC165" s="5"/>
      <c r="BD165" s="5"/>
      <c r="BE165" s="5"/>
      <c r="BF165" s="5"/>
      <c r="BG165" s="5"/>
      <c r="BH165" s="62"/>
      <c r="BI165" s="62"/>
      <c r="BJ165" s="62"/>
      <c r="BK165" s="62"/>
      <c r="BL165" s="62"/>
      <c r="BM165" s="62"/>
      <c r="BN165" s="62"/>
      <c r="BO165" s="62"/>
      <c r="BP165" s="62"/>
      <c r="BQ165" s="62"/>
      <c r="BR165" s="62"/>
      <c r="BS165" s="62"/>
      <c r="BT165" s="62"/>
      <c r="BU165" s="62"/>
      <c r="BV165" s="5"/>
      <c r="BW165" s="5"/>
      <c r="BX165" s="5"/>
      <c r="BY165" s="5"/>
      <c r="BZ165" s="5"/>
      <c r="CA165" s="5"/>
      <c r="CB165" s="5"/>
      <c r="CC165" s="5"/>
      <c r="CD165" s="5"/>
      <c r="CE165" s="5"/>
      <c r="CF165" s="5"/>
      <c r="CG165" s="5"/>
      <c r="CH165" s="5"/>
      <c r="CI165" s="5"/>
      <c r="CJ165" s="62"/>
      <c r="CK165" s="62"/>
      <c r="CL165" s="62"/>
      <c r="CM165" s="62"/>
      <c r="CN165" s="62"/>
      <c r="CO165" s="62"/>
      <c r="CP165" s="62"/>
      <c r="CQ165" s="62"/>
      <c r="CR165" s="62"/>
      <c r="CS165" s="62"/>
      <c r="CT165" s="62"/>
      <c r="CU165" s="62"/>
      <c r="CV165" s="62"/>
      <c r="CW165" s="62"/>
      <c r="CX165" s="5"/>
      <c r="CY165" s="5"/>
      <c r="CZ165" s="5"/>
      <c r="DA165" s="5"/>
      <c r="DB165" s="5"/>
      <c r="DC165" s="5"/>
      <c r="DD165" s="5"/>
      <c r="DE165" s="5"/>
      <c r="DF165" s="5"/>
      <c r="DG165" s="5"/>
      <c r="DH165" s="5"/>
      <c r="DI165" s="5"/>
      <c r="DJ165" s="5"/>
      <c r="DK165" s="5"/>
      <c r="DL165" s="62"/>
      <c r="DM165" s="62"/>
      <c r="DN165" s="62"/>
      <c r="DO165" s="62"/>
      <c r="DP165" s="62"/>
      <c r="DQ165" s="62"/>
      <c r="DR165" s="62"/>
      <c r="DS165" s="62"/>
      <c r="DT165" s="62"/>
      <c r="DU165" s="62"/>
      <c r="DV165" s="62"/>
      <c r="DW165" s="62"/>
      <c r="DX165" s="62"/>
      <c r="DY165" s="62"/>
      <c r="DZ165" s="5"/>
      <c r="EA165" s="5"/>
      <c r="EB165" s="5"/>
      <c r="EC165" s="5"/>
      <c r="ED165" s="5"/>
      <c r="EE165" s="5"/>
      <c r="EF165" s="5"/>
      <c r="EG165" s="5"/>
      <c r="EH165" s="5"/>
      <c r="EI165" s="5"/>
      <c r="EJ165" s="5"/>
      <c r="EK165" s="5"/>
      <c r="EL165" s="5"/>
      <c r="EM165" s="5"/>
      <c r="EN165" s="62"/>
      <c r="EO165" s="62"/>
      <c r="EP165" s="62"/>
      <c r="EQ165" s="62"/>
      <c r="ER165" s="62"/>
      <c r="ES165" s="62"/>
      <c r="ET165" s="62"/>
      <c r="EU165" s="62"/>
      <c r="EV165" s="62"/>
      <c r="EW165" s="62"/>
      <c r="EX165" s="62"/>
      <c r="EY165" s="62"/>
      <c r="EZ165" s="140"/>
      <c r="FA165" s="140"/>
      <c r="FB165" s="5"/>
      <c r="FC165" s="5"/>
      <c r="FD165" s="5"/>
      <c r="FE165" s="5"/>
      <c r="FF165" s="5"/>
      <c r="FG165" s="5"/>
      <c r="FH165" s="5"/>
      <c r="FI165" s="5"/>
      <c r="FJ165" s="5"/>
      <c r="FK165" s="5"/>
      <c r="FL165" s="5"/>
      <c r="FM165" s="5"/>
      <c r="FN165" s="5"/>
      <c r="FO165" s="5"/>
      <c r="FP165" s="62"/>
      <c r="FQ165" s="62"/>
      <c r="FR165" s="62"/>
      <c r="FS165" s="62"/>
      <c r="FT165" s="62"/>
      <c r="FU165" s="62"/>
      <c r="FV165" s="62"/>
      <c r="FW165" s="62"/>
      <c r="FX165" s="62"/>
      <c r="FY165" s="62"/>
      <c r="FZ165" s="62"/>
      <c r="GA165" s="62"/>
      <c r="GB165" s="62"/>
      <c r="GC165" s="62"/>
      <c r="GD165" s="5"/>
      <c r="GE165" s="5"/>
      <c r="GF165" s="5"/>
      <c r="GG165" s="5"/>
      <c r="GH165" s="5"/>
      <c r="GI165" s="5"/>
      <c r="GJ165" s="5"/>
      <c r="GK165" s="5"/>
      <c r="GL165" s="5"/>
      <c r="GM165" s="5"/>
      <c r="GN165" s="5"/>
      <c r="GO165" s="5"/>
      <c r="GP165" s="5"/>
      <c r="GQ165" s="5"/>
      <c r="GR165" s="62"/>
      <c r="GS165" s="62"/>
      <c r="GT165" s="62"/>
      <c r="GU165" s="62"/>
      <c r="GV165" s="62"/>
      <c r="GW165" s="62"/>
      <c r="GX165" s="62"/>
      <c r="GY165" s="62"/>
      <c r="GZ165" s="62"/>
      <c r="HA165" s="62"/>
      <c r="HB165" s="62"/>
      <c r="HC165" s="62"/>
      <c r="HD165" s="62"/>
      <c r="HE165" s="62"/>
      <c r="HF165" s="5"/>
      <c r="HG165" s="5"/>
      <c r="HH165" s="5"/>
      <c r="HI165" s="5"/>
      <c r="HJ165" s="5"/>
      <c r="HK165" s="5"/>
      <c r="HL165" s="5"/>
      <c r="HM165" s="5"/>
      <c r="HN165" s="5"/>
      <c r="HO165" s="5"/>
      <c r="HP165" s="5"/>
      <c r="HQ165" s="5"/>
      <c r="HR165" s="5"/>
      <c r="HS165" s="5"/>
      <c r="HT165" s="62"/>
      <c r="HU165" s="62"/>
      <c r="HV165" s="62"/>
      <c r="HW165" s="62"/>
      <c r="HX165" s="62"/>
      <c r="HY165" s="62"/>
      <c r="HZ165" s="62"/>
      <c r="IA165" s="62"/>
      <c r="IB165" s="62"/>
      <c r="IC165" s="62"/>
      <c r="ID165" s="62"/>
      <c r="IE165" s="62"/>
      <c r="IF165" s="62"/>
      <c r="IG165" s="62"/>
      <c r="IH165" s="5"/>
      <c r="II165" s="5"/>
      <c r="IJ165" s="5"/>
      <c r="IK165" s="5"/>
      <c r="IL165" s="5"/>
      <c r="IM165" s="5"/>
      <c r="IN165" s="5"/>
      <c r="IO165" s="5"/>
      <c r="IP165" s="5"/>
      <c r="IQ165" s="5"/>
      <c r="IR165" s="5"/>
      <c r="IS165" s="5"/>
      <c r="IT165" s="5"/>
      <c r="IU165" s="5"/>
      <c r="IV165" s="62"/>
      <c r="IW165" s="62"/>
      <c r="IX165" s="62"/>
      <c r="IY165" s="62"/>
      <c r="IZ165" s="62"/>
      <c r="JA165" s="62"/>
      <c r="JB165" s="62"/>
      <c r="JC165" s="62"/>
      <c r="JD165" s="62"/>
      <c r="JE165" s="62"/>
      <c r="JF165" s="62"/>
      <c r="JG165" s="62"/>
      <c r="JH165" s="62"/>
      <c r="JI165" s="62"/>
      <c r="JJ165" s="5"/>
      <c r="JK165" s="5"/>
      <c r="JL165" s="5"/>
      <c r="JM165" s="5"/>
      <c r="JN165" s="5"/>
      <c r="JO165" s="5"/>
      <c r="JP165" s="5"/>
      <c r="JQ165" s="5"/>
      <c r="JR165" s="5"/>
      <c r="JS165" s="5"/>
      <c r="JT165" s="5"/>
      <c r="JU165" s="5"/>
      <c r="JV165" s="5"/>
      <c r="JW165" s="5"/>
      <c r="JX165" s="62"/>
      <c r="JY165" s="62"/>
      <c r="JZ165" s="62"/>
      <c r="KA165" s="62"/>
      <c r="KB165" s="62"/>
      <c r="KC165" s="62"/>
      <c r="KD165" s="62"/>
      <c r="KE165" s="62"/>
      <c r="KF165" s="62"/>
      <c r="KG165" s="62"/>
      <c r="KH165" s="62"/>
      <c r="KI165" s="62"/>
      <c r="KJ165" s="62"/>
      <c r="KK165" s="62"/>
    </row>
    <row r="166" spans="1:297" x14ac:dyDescent="0.35">
      <c r="A166" s="131">
        <v>162</v>
      </c>
      <c r="B166" s="170">
        <f>'BVEM Scorecard'!B165</f>
        <v>0</v>
      </c>
      <c r="C166" s="170">
        <f>'BVEM Scorecard'!C165</f>
        <v>0</v>
      </c>
      <c r="D166" s="152">
        <v>273</v>
      </c>
      <c r="E166" s="72" t="str">
        <f>'BVEM Scorecard'!F165</f>
        <v>Storage</v>
      </c>
      <c r="F166" s="96">
        <f t="shared" si="282"/>
        <v>0.5</v>
      </c>
      <c r="G166" s="96">
        <f t="shared" si="283"/>
        <v>0.2</v>
      </c>
      <c r="H166" s="96">
        <f t="shared" si="284"/>
        <v>0</v>
      </c>
      <c r="I166" s="96">
        <f t="shared" si="285"/>
        <v>0</v>
      </c>
      <c r="J166" s="62">
        <v>1</v>
      </c>
      <c r="K166" s="62">
        <v>1</v>
      </c>
      <c r="L166" s="62">
        <v>0</v>
      </c>
      <c r="M166" s="62">
        <v>0</v>
      </c>
      <c r="N166" s="62">
        <v>0</v>
      </c>
      <c r="O166" s="62">
        <v>0</v>
      </c>
      <c r="P166" s="62">
        <f t="shared" si="287"/>
        <v>1</v>
      </c>
      <c r="Q166" s="95">
        <f t="shared" si="288"/>
        <v>0.5</v>
      </c>
      <c r="R166" s="5"/>
      <c r="S166" s="5"/>
      <c r="T166" s="5"/>
      <c r="U166" s="5"/>
      <c r="V166" s="5"/>
      <c r="W166" s="5"/>
      <c r="X166" s="5"/>
      <c r="Y166" s="5"/>
      <c r="Z166" s="5"/>
      <c r="AA166" s="5"/>
      <c r="AB166" s="5"/>
      <c r="AC166" s="5"/>
      <c r="AD166" s="5"/>
      <c r="AE166" s="5"/>
      <c r="AF166" s="62"/>
      <c r="AG166" s="62"/>
      <c r="AH166" s="62"/>
      <c r="AI166" s="62"/>
      <c r="AJ166" s="62"/>
      <c r="AK166" s="62"/>
      <c r="AL166" s="62"/>
      <c r="AM166" s="62"/>
      <c r="AN166" s="62"/>
      <c r="AO166" s="62"/>
      <c r="AP166" s="62"/>
      <c r="AQ166" s="62"/>
      <c r="AR166" s="62"/>
      <c r="AS166" s="62"/>
      <c r="AT166" s="5"/>
      <c r="AU166" s="5"/>
      <c r="AV166" s="5"/>
      <c r="AW166" s="5"/>
      <c r="AX166" s="5"/>
      <c r="AY166" s="5"/>
      <c r="AZ166" s="5"/>
      <c r="BA166" s="5"/>
      <c r="BB166" s="5"/>
      <c r="BC166" s="5"/>
      <c r="BD166" s="5"/>
      <c r="BE166" s="5"/>
      <c r="BF166" s="5"/>
      <c r="BG166" s="5"/>
      <c r="BH166" s="62"/>
      <c r="BI166" s="62"/>
      <c r="BJ166" s="62"/>
      <c r="BK166" s="62"/>
      <c r="BL166" s="62"/>
      <c r="BM166" s="62"/>
      <c r="BN166" s="62"/>
      <c r="BO166" s="62"/>
      <c r="BP166" s="62"/>
      <c r="BQ166" s="62"/>
      <c r="BR166" s="62"/>
      <c r="BS166" s="62"/>
      <c r="BT166" s="62"/>
      <c r="BU166" s="62"/>
      <c r="BV166" s="5"/>
      <c r="BW166" s="5"/>
      <c r="BX166" s="5"/>
      <c r="BY166" s="5"/>
      <c r="BZ166" s="5"/>
      <c r="CA166" s="5"/>
      <c r="CB166" s="5"/>
      <c r="CC166" s="5"/>
      <c r="CD166" s="5"/>
      <c r="CE166" s="5"/>
      <c r="CF166" s="5"/>
      <c r="CG166" s="5"/>
      <c r="CH166" s="5"/>
      <c r="CI166" s="5"/>
      <c r="CJ166" s="62"/>
      <c r="CK166" s="62"/>
      <c r="CL166" s="62"/>
      <c r="CM166" s="62"/>
      <c r="CN166" s="62"/>
      <c r="CO166" s="62"/>
      <c r="CP166" s="62"/>
      <c r="CQ166" s="62"/>
      <c r="CR166" s="62"/>
      <c r="CS166" s="62"/>
      <c r="CT166" s="62"/>
      <c r="CU166" s="62"/>
      <c r="CV166" s="62"/>
      <c r="CW166" s="62"/>
      <c r="CX166" s="5"/>
      <c r="CY166" s="5"/>
      <c r="CZ166" s="5"/>
      <c r="DA166" s="5"/>
      <c r="DB166" s="5"/>
      <c r="DC166" s="5"/>
      <c r="DD166" s="5"/>
      <c r="DE166" s="5"/>
      <c r="DF166" s="5"/>
      <c r="DG166" s="5"/>
      <c r="DH166" s="5"/>
      <c r="DI166" s="5"/>
      <c r="DJ166" s="5"/>
      <c r="DK166" s="5"/>
      <c r="DL166" s="62"/>
      <c r="DM166" s="62"/>
      <c r="DN166" s="62"/>
      <c r="DO166" s="62"/>
      <c r="DP166" s="62"/>
      <c r="DQ166" s="62"/>
      <c r="DR166" s="62"/>
      <c r="DS166" s="62"/>
      <c r="DT166" s="62"/>
      <c r="DU166" s="62"/>
      <c r="DV166" s="62"/>
      <c r="DW166" s="62"/>
      <c r="DX166" s="62"/>
      <c r="DY166" s="62"/>
      <c r="DZ166" s="5"/>
      <c r="EA166" s="5"/>
      <c r="EB166" s="5"/>
      <c r="EC166" s="5"/>
      <c r="ED166" s="5"/>
      <c r="EE166" s="5"/>
      <c r="EF166" s="5"/>
      <c r="EG166" s="5"/>
      <c r="EH166" s="5"/>
      <c r="EI166" s="5"/>
      <c r="EJ166" s="5"/>
      <c r="EK166" s="5"/>
      <c r="EL166" s="5"/>
      <c r="EM166" s="5"/>
      <c r="EN166" s="62"/>
      <c r="EO166" s="62"/>
      <c r="EP166" s="62"/>
      <c r="EQ166" s="62"/>
      <c r="ER166" s="62"/>
      <c r="ES166" s="62"/>
      <c r="ET166" s="62"/>
      <c r="EU166" s="62"/>
      <c r="EV166" s="62"/>
      <c r="EW166" s="62"/>
      <c r="EX166" s="62"/>
      <c r="EY166" s="62"/>
      <c r="EZ166" s="62"/>
      <c r="FA166" s="62"/>
      <c r="FB166" s="5"/>
      <c r="FC166" s="5"/>
      <c r="FD166" s="5"/>
      <c r="FE166" s="5"/>
      <c r="FF166" s="5"/>
      <c r="FG166" s="5"/>
      <c r="FH166" s="5"/>
      <c r="FI166" s="5"/>
      <c r="FJ166" s="5"/>
      <c r="FK166" s="5"/>
      <c r="FL166" s="5"/>
      <c r="FM166" s="5"/>
      <c r="FN166" s="5"/>
      <c r="FO166" s="5"/>
      <c r="FP166" s="62"/>
      <c r="FQ166" s="62"/>
      <c r="FR166" s="62"/>
      <c r="FS166" s="62"/>
      <c r="FT166" s="62"/>
      <c r="FU166" s="62"/>
      <c r="FV166" s="62"/>
      <c r="FW166" s="62"/>
      <c r="FX166" s="62"/>
      <c r="FY166" s="62"/>
      <c r="FZ166" s="62"/>
      <c r="GA166" s="62"/>
      <c r="GB166" s="62"/>
      <c r="GC166" s="62"/>
      <c r="GD166" s="5"/>
      <c r="GE166" s="5"/>
      <c r="GF166" s="5"/>
      <c r="GG166" s="5"/>
      <c r="GH166" s="5"/>
      <c r="GI166" s="5"/>
      <c r="GJ166" s="5"/>
      <c r="GK166" s="5"/>
      <c r="GL166" s="5"/>
      <c r="GM166" s="5"/>
      <c r="GN166" s="5"/>
      <c r="GO166" s="5"/>
      <c r="GP166" s="5"/>
      <c r="GQ166" s="5"/>
      <c r="GR166" s="62"/>
      <c r="GS166" s="62"/>
      <c r="GT166" s="62"/>
      <c r="GU166" s="62"/>
      <c r="GV166" s="62"/>
      <c r="GW166" s="62"/>
      <c r="GX166" s="62"/>
      <c r="GY166" s="62"/>
      <c r="GZ166" s="62"/>
      <c r="HA166" s="62"/>
      <c r="HB166" s="62"/>
      <c r="HC166" s="62"/>
      <c r="HD166" s="62"/>
      <c r="HE166" s="62"/>
      <c r="HF166" s="5"/>
      <c r="HG166" s="5"/>
      <c r="HH166" s="5"/>
      <c r="HI166" s="5"/>
      <c r="HJ166" s="5"/>
      <c r="HK166" s="5"/>
      <c r="HL166" s="5"/>
      <c r="HM166" s="5"/>
      <c r="HN166" s="5"/>
      <c r="HO166" s="5"/>
      <c r="HP166" s="5"/>
      <c r="HQ166" s="5"/>
      <c r="HR166" s="5"/>
      <c r="HS166" s="5"/>
      <c r="HT166" s="62"/>
      <c r="HU166" s="62"/>
      <c r="HV166" s="62"/>
      <c r="HW166" s="62"/>
      <c r="HX166" s="62"/>
      <c r="HY166" s="62"/>
      <c r="HZ166" s="62"/>
      <c r="IA166" s="62"/>
      <c r="IB166" s="62"/>
      <c r="IC166" s="62"/>
      <c r="ID166" s="62"/>
      <c r="IE166" s="62"/>
      <c r="IF166" s="62"/>
      <c r="IG166" s="62"/>
      <c r="IH166" s="5"/>
      <c r="II166" s="5"/>
      <c r="IJ166" s="5"/>
      <c r="IK166" s="5"/>
      <c r="IL166" s="5"/>
      <c r="IM166" s="5"/>
      <c r="IN166" s="5"/>
      <c r="IO166" s="5"/>
      <c r="IP166" s="5"/>
      <c r="IQ166" s="5"/>
      <c r="IR166" s="5"/>
      <c r="IS166" s="5"/>
      <c r="IT166" s="5"/>
      <c r="IU166" s="5"/>
      <c r="IV166" s="62"/>
      <c r="IW166" s="62"/>
      <c r="IX166" s="62"/>
      <c r="IY166" s="62"/>
      <c r="IZ166" s="62"/>
      <c r="JA166" s="62"/>
      <c r="JB166" s="62"/>
      <c r="JC166" s="62"/>
      <c r="JD166" s="62"/>
      <c r="JE166" s="62"/>
      <c r="JF166" s="62"/>
      <c r="JG166" s="62"/>
      <c r="JH166" s="62"/>
      <c r="JI166" s="62"/>
      <c r="JJ166" s="5"/>
      <c r="JK166" s="5"/>
      <c r="JL166" s="5"/>
      <c r="JM166" s="5"/>
      <c r="JN166" s="5"/>
      <c r="JO166" s="5"/>
      <c r="JP166" s="5"/>
      <c r="JQ166" s="5"/>
      <c r="JR166" s="5"/>
      <c r="JS166" s="5"/>
      <c r="JT166" s="5"/>
      <c r="JU166" s="5"/>
      <c r="JV166" s="5"/>
      <c r="JW166" s="5"/>
      <c r="JX166" s="62"/>
      <c r="JY166" s="62"/>
      <c r="JZ166" s="62"/>
      <c r="KA166" s="62"/>
      <c r="KB166" s="62"/>
      <c r="KC166" s="62"/>
      <c r="KD166" s="62"/>
      <c r="KE166" s="62"/>
      <c r="KF166" s="62"/>
      <c r="KG166" s="62"/>
      <c r="KH166" s="62"/>
      <c r="KI166" s="62"/>
      <c r="KJ166" s="62"/>
      <c r="KK166" s="62"/>
    </row>
    <row r="167" spans="1:297" x14ac:dyDescent="0.35">
      <c r="A167" s="131">
        <v>163</v>
      </c>
      <c r="B167" s="170">
        <f>'BVEM Scorecard'!B166</f>
        <v>0</v>
      </c>
      <c r="C167" s="170">
        <f>'BVEM Scorecard'!C166</f>
        <v>0</v>
      </c>
      <c r="D167" s="152">
        <v>274</v>
      </c>
      <c r="E167" s="72" t="str">
        <f>'BVEM Scorecard'!F166</f>
        <v>Storage</v>
      </c>
      <c r="F167" s="96">
        <f t="shared" si="282"/>
        <v>0.5</v>
      </c>
      <c r="G167" s="96">
        <f t="shared" si="283"/>
        <v>0.2</v>
      </c>
      <c r="H167" s="96">
        <f t="shared" si="284"/>
        <v>0</v>
      </c>
      <c r="I167" s="96">
        <f t="shared" si="285"/>
        <v>0</v>
      </c>
      <c r="J167" s="62">
        <v>1</v>
      </c>
      <c r="K167" s="62">
        <v>1</v>
      </c>
      <c r="L167" s="62">
        <v>0</v>
      </c>
      <c r="M167" s="62">
        <v>0</v>
      </c>
      <c r="N167" s="62">
        <v>0</v>
      </c>
      <c r="O167" s="62">
        <v>0</v>
      </c>
      <c r="P167" s="62">
        <f t="shared" si="287"/>
        <v>1</v>
      </c>
      <c r="Q167" s="95">
        <f t="shared" si="288"/>
        <v>0.5</v>
      </c>
      <c r="R167" s="5"/>
      <c r="S167" s="5"/>
      <c r="T167" s="5"/>
      <c r="U167" s="5"/>
      <c r="V167" s="5"/>
      <c r="W167" s="5"/>
      <c r="X167" s="5"/>
      <c r="Y167" s="5"/>
      <c r="Z167" s="5"/>
      <c r="AA167" s="5"/>
      <c r="AB167" s="5"/>
      <c r="AC167" s="5"/>
      <c r="AD167" s="5"/>
      <c r="AE167" s="5"/>
      <c r="AF167" s="62"/>
      <c r="AG167" s="62"/>
      <c r="AH167" s="62"/>
      <c r="AI167" s="62"/>
      <c r="AJ167" s="62"/>
      <c r="AK167" s="62"/>
      <c r="AL167" s="62"/>
      <c r="AM167" s="62"/>
      <c r="AN167" s="62"/>
      <c r="AO167" s="62"/>
      <c r="AP167" s="62"/>
      <c r="AQ167" s="62"/>
      <c r="AR167" s="140"/>
      <c r="AS167" s="140"/>
      <c r="AT167" s="5"/>
      <c r="AU167" s="5"/>
      <c r="AV167" s="5"/>
      <c r="AW167" s="5"/>
      <c r="AX167" s="5"/>
      <c r="AY167" s="5"/>
      <c r="AZ167" s="5"/>
      <c r="BA167" s="5"/>
      <c r="BB167" s="5"/>
      <c r="BC167" s="5"/>
      <c r="BD167" s="5"/>
      <c r="BE167" s="5"/>
      <c r="BF167" s="5"/>
      <c r="BG167" s="5"/>
      <c r="BH167" s="62"/>
      <c r="BI167" s="62"/>
      <c r="BJ167" s="62"/>
      <c r="BK167" s="62"/>
      <c r="BL167" s="62"/>
      <c r="BM167" s="62"/>
      <c r="BN167" s="62"/>
      <c r="BO167" s="62"/>
      <c r="BP167" s="62"/>
      <c r="BQ167" s="62"/>
      <c r="BR167" s="62"/>
      <c r="BS167" s="62"/>
      <c r="BT167" s="62"/>
      <c r="BU167" s="62"/>
      <c r="BV167" s="5"/>
      <c r="BW167" s="5"/>
      <c r="BX167" s="5"/>
      <c r="BY167" s="5"/>
      <c r="BZ167" s="5"/>
      <c r="CA167" s="5"/>
      <c r="CB167" s="5"/>
      <c r="CC167" s="5"/>
      <c r="CD167" s="5"/>
      <c r="CE167" s="5"/>
      <c r="CF167" s="5"/>
      <c r="CG167" s="5"/>
      <c r="CH167" s="5"/>
      <c r="CI167" s="5"/>
      <c r="CJ167" s="62"/>
      <c r="CK167" s="62"/>
      <c r="CL167" s="62"/>
      <c r="CM167" s="62"/>
      <c r="CN167" s="62"/>
      <c r="CO167" s="62"/>
      <c r="CP167" s="62"/>
      <c r="CQ167" s="62"/>
      <c r="CR167" s="62"/>
      <c r="CS167" s="62"/>
      <c r="CT167" s="62"/>
      <c r="CU167" s="62"/>
      <c r="CV167" s="62"/>
      <c r="CW167" s="62"/>
      <c r="CX167" s="5"/>
      <c r="CY167" s="5"/>
      <c r="CZ167" s="5"/>
      <c r="DA167" s="5"/>
      <c r="DB167" s="5"/>
      <c r="DC167" s="5"/>
      <c r="DD167" s="5"/>
      <c r="DE167" s="5"/>
      <c r="DF167" s="5"/>
      <c r="DG167" s="5"/>
      <c r="DH167" s="5"/>
      <c r="DI167" s="5"/>
      <c r="DJ167" s="5"/>
      <c r="DK167" s="5"/>
      <c r="DL167" s="62"/>
      <c r="DM167" s="62"/>
      <c r="DN167" s="62"/>
      <c r="DO167" s="62"/>
      <c r="DP167" s="62"/>
      <c r="DQ167" s="62"/>
      <c r="DR167" s="62"/>
      <c r="DS167" s="62"/>
      <c r="DT167" s="62"/>
      <c r="DU167" s="62"/>
      <c r="DV167" s="62"/>
      <c r="DW167" s="62"/>
      <c r="DX167" s="62"/>
      <c r="DY167" s="62"/>
      <c r="DZ167" s="5"/>
      <c r="EA167" s="5"/>
      <c r="EB167" s="5"/>
      <c r="EC167" s="5"/>
      <c r="ED167" s="5"/>
      <c r="EE167" s="5"/>
      <c r="EF167" s="5"/>
      <c r="EG167" s="5"/>
      <c r="EH167" s="5"/>
      <c r="EI167" s="5"/>
      <c r="EJ167" s="5"/>
      <c r="EK167" s="5"/>
      <c r="EL167" s="5"/>
      <c r="EM167" s="5"/>
      <c r="EN167" s="62"/>
      <c r="EO167" s="62"/>
      <c r="EP167" s="62"/>
      <c r="EQ167" s="62"/>
      <c r="ER167" s="62"/>
      <c r="ES167" s="62"/>
      <c r="ET167" s="62"/>
      <c r="EU167" s="62"/>
      <c r="EV167" s="62"/>
      <c r="EW167" s="62"/>
      <c r="EX167" s="62"/>
      <c r="EY167" s="62"/>
      <c r="EZ167" s="140"/>
      <c r="FA167" s="140"/>
      <c r="FB167" s="5"/>
      <c r="FC167" s="5"/>
      <c r="FD167" s="5"/>
      <c r="FE167" s="5"/>
      <c r="FF167" s="5"/>
      <c r="FG167" s="5"/>
      <c r="FH167" s="5"/>
      <c r="FI167" s="5"/>
      <c r="FJ167" s="5"/>
      <c r="FK167" s="5"/>
      <c r="FL167" s="5"/>
      <c r="FM167" s="5"/>
      <c r="FN167" s="5"/>
      <c r="FO167" s="5"/>
      <c r="FP167" s="62"/>
      <c r="FQ167" s="62"/>
      <c r="FR167" s="62"/>
      <c r="FS167" s="62"/>
      <c r="FT167" s="62"/>
      <c r="FU167" s="62"/>
      <c r="FV167" s="62"/>
      <c r="FW167" s="62"/>
      <c r="FX167" s="62"/>
      <c r="FY167" s="62"/>
      <c r="FZ167" s="62"/>
      <c r="GA167" s="62"/>
      <c r="GB167" s="62"/>
      <c r="GC167" s="62"/>
      <c r="GD167" s="5"/>
      <c r="GE167" s="5"/>
      <c r="GF167" s="5"/>
      <c r="GG167" s="5"/>
      <c r="GH167" s="5"/>
      <c r="GI167" s="5"/>
      <c r="GJ167" s="5"/>
      <c r="GK167" s="5"/>
      <c r="GL167" s="5"/>
      <c r="GM167" s="5"/>
      <c r="GN167" s="5"/>
      <c r="GO167" s="5"/>
      <c r="GP167" s="5"/>
      <c r="GQ167" s="5"/>
      <c r="GR167" s="62"/>
      <c r="GS167" s="62"/>
      <c r="GT167" s="62"/>
      <c r="GU167" s="62"/>
      <c r="GV167" s="62"/>
      <c r="GW167" s="62"/>
      <c r="GX167" s="62"/>
      <c r="GY167" s="62"/>
      <c r="GZ167" s="62"/>
      <c r="HA167" s="62"/>
      <c r="HB167" s="62"/>
      <c r="HC167" s="62"/>
      <c r="HD167" s="62"/>
      <c r="HE167" s="62"/>
      <c r="HF167" s="5"/>
      <c r="HG167" s="5"/>
      <c r="HH167" s="5"/>
      <c r="HI167" s="5"/>
      <c r="HJ167" s="5"/>
      <c r="HK167" s="5"/>
      <c r="HL167" s="5"/>
      <c r="HM167" s="5"/>
      <c r="HN167" s="5"/>
      <c r="HO167" s="5"/>
      <c r="HP167" s="5"/>
      <c r="HQ167" s="5"/>
      <c r="HR167" s="5"/>
      <c r="HS167" s="5"/>
      <c r="HT167" s="62"/>
      <c r="HU167" s="62"/>
      <c r="HV167" s="62"/>
      <c r="HW167" s="62"/>
      <c r="HX167" s="62"/>
      <c r="HY167" s="62"/>
      <c r="HZ167" s="62"/>
      <c r="IA167" s="62"/>
      <c r="IB167" s="62"/>
      <c r="IC167" s="62"/>
      <c r="ID167" s="62"/>
      <c r="IE167" s="62"/>
      <c r="IF167" s="62"/>
      <c r="IG167" s="62"/>
      <c r="IH167" s="5"/>
      <c r="II167" s="5"/>
      <c r="IJ167" s="5"/>
      <c r="IK167" s="5"/>
      <c r="IL167" s="5"/>
      <c r="IM167" s="5"/>
      <c r="IN167" s="5"/>
      <c r="IO167" s="5"/>
      <c r="IP167" s="5"/>
      <c r="IQ167" s="5"/>
      <c r="IR167" s="5"/>
      <c r="IS167" s="5"/>
      <c r="IT167" s="5"/>
      <c r="IU167" s="5"/>
      <c r="IV167" s="62"/>
      <c r="IW167" s="62"/>
      <c r="IX167" s="62"/>
      <c r="IY167" s="62"/>
      <c r="IZ167" s="62"/>
      <c r="JA167" s="62"/>
      <c r="JB167" s="62"/>
      <c r="JC167" s="62"/>
      <c r="JD167" s="62"/>
      <c r="JE167" s="62"/>
      <c r="JF167" s="62"/>
      <c r="JG167" s="62"/>
      <c r="JH167" s="62"/>
      <c r="JI167" s="62"/>
      <c r="JJ167" s="5"/>
      <c r="JK167" s="5"/>
      <c r="JL167" s="5"/>
      <c r="JM167" s="5"/>
      <c r="JN167" s="5"/>
      <c r="JO167" s="5"/>
      <c r="JP167" s="5"/>
      <c r="JQ167" s="5"/>
      <c r="JR167" s="5"/>
      <c r="JS167" s="5"/>
      <c r="JT167" s="5"/>
      <c r="JU167" s="5"/>
      <c r="JV167" s="5"/>
      <c r="JW167" s="5"/>
      <c r="JX167" s="62"/>
      <c r="JY167" s="62"/>
      <c r="JZ167" s="62"/>
      <c r="KA167" s="62"/>
      <c r="KB167" s="62"/>
      <c r="KC167" s="62"/>
      <c r="KD167" s="62"/>
      <c r="KE167" s="62"/>
      <c r="KF167" s="62"/>
      <c r="KG167" s="62"/>
      <c r="KH167" s="62"/>
      <c r="KI167" s="62"/>
      <c r="KJ167" s="62"/>
      <c r="KK167" s="62"/>
    </row>
    <row r="168" spans="1:297" x14ac:dyDescent="0.35">
      <c r="A168" s="131">
        <v>164</v>
      </c>
      <c r="B168" s="170">
        <f>'BVEM Scorecard'!B167</f>
        <v>0</v>
      </c>
      <c r="C168" s="170">
        <f>'BVEM Scorecard'!C167</f>
        <v>0</v>
      </c>
      <c r="D168" s="152">
        <v>275</v>
      </c>
      <c r="E168" s="72" t="str">
        <f>'BVEM Scorecard'!F167</f>
        <v>Storage</v>
      </c>
      <c r="F168" s="96">
        <f t="shared" si="282"/>
        <v>0.5</v>
      </c>
      <c r="G168" s="96">
        <f t="shared" si="283"/>
        <v>0.2</v>
      </c>
      <c r="H168" s="96">
        <f t="shared" si="284"/>
        <v>0</v>
      </c>
      <c r="I168" s="96">
        <f t="shared" si="285"/>
        <v>0</v>
      </c>
      <c r="J168" s="62">
        <v>1</v>
      </c>
      <c r="K168" s="62">
        <v>1</v>
      </c>
      <c r="L168" s="62">
        <v>0</v>
      </c>
      <c r="M168" s="62">
        <v>0</v>
      </c>
      <c r="N168" s="62">
        <v>0</v>
      </c>
      <c r="O168" s="62">
        <v>0</v>
      </c>
      <c r="P168" s="62">
        <f t="shared" si="287"/>
        <v>1</v>
      </c>
      <c r="Q168" s="95">
        <f t="shared" si="288"/>
        <v>0.5</v>
      </c>
      <c r="R168" s="5"/>
      <c r="S168" s="5"/>
      <c r="T168" s="5"/>
      <c r="U168" s="5"/>
      <c r="V168" s="5"/>
      <c r="W168" s="5"/>
      <c r="X168" s="5"/>
      <c r="Y168" s="5"/>
      <c r="Z168" s="5"/>
      <c r="AA168" s="5"/>
      <c r="AB168" s="5"/>
      <c r="AC168" s="5"/>
      <c r="AD168" s="5"/>
      <c r="AE168" s="5"/>
      <c r="AF168" s="62"/>
      <c r="AG168" s="62"/>
      <c r="AH168" s="62"/>
      <c r="AI168" s="62"/>
      <c r="AJ168" s="62"/>
      <c r="AK168" s="62"/>
      <c r="AL168" s="62"/>
      <c r="AM168" s="62"/>
      <c r="AN168" s="62"/>
      <c r="AO168" s="62"/>
      <c r="AP168" s="62"/>
      <c r="AQ168" s="62"/>
      <c r="AR168" s="62"/>
      <c r="AS168" s="62"/>
      <c r="AT168" s="5"/>
      <c r="AU168" s="5"/>
      <c r="AV168" s="5"/>
      <c r="AW168" s="5"/>
      <c r="AX168" s="5"/>
      <c r="AY168" s="5"/>
      <c r="AZ168" s="5"/>
      <c r="BA168" s="5"/>
      <c r="BB168" s="5"/>
      <c r="BC168" s="5"/>
      <c r="BD168" s="5"/>
      <c r="BE168" s="5"/>
      <c r="BF168" s="5"/>
      <c r="BG168" s="5"/>
      <c r="BH168" s="62"/>
      <c r="BI168" s="62"/>
      <c r="BJ168" s="62"/>
      <c r="BK168" s="62"/>
      <c r="BL168" s="62"/>
      <c r="BM168" s="62"/>
      <c r="BN168" s="62"/>
      <c r="BO168" s="62"/>
      <c r="BP168" s="62"/>
      <c r="BQ168" s="62"/>
      <c r="BR168" s="62"/>
      <c r="BS168" s="62"/>
      <c r="BT168" s="62"/>
      <c r="BU168" s="62"/>
      <c r="BV168" s="5"/>
      <c r="BW168" s="5"/>
      <c r="BX168" s="5"/>
      <c r="BY168" s="5"/>
      <c r="BZ168" s="5"/>
      <c r="CA168" s="5"/>
      <c r="CB168" s="5"/>
      <c r="CC168" s="5"/>
      <c r="CD168" s="5"/>
      <c r="CE168" s="5"/>
      <c r="CF168" s="5"/>
      <c r="CG168" s="5"/>
      <c r="CH168" s="5"/>
      <c r="CI168" s="5"/>
      <c r="CJ168" s="62"/>
      <c r="CK168" s="62"/>
      <c r="CL168" s="62"/>
      <c r="CM168" s="62"/>
      <c r="CN168" s="62"/>
      <c r="CO168" s="62"/>
      <c r="CP168" s="62"/>
      <c r="CQ168" s="62"/>
      <c r="CR168" s="62"/>
      <c r="CS168" s="62"/>
      <c r="CT168" s="62"/>
      <c r="CU168" s="62"/>
      <c r="CV168" s="62"/>
      <c r="CW168" s="62"/>
      <c r="CX168" s="5"/>
      <c r="CY168" s="5"/>
      <c r="CZ168" s="5"/>
      <c r="DA168" s="5"/>
      <c r="DB168" s="5"/>
      <c r="DC168" s="5"/>
      <c r="DD168" s="5"/>
      <c r="DE168" s="5"/>
      <c r="DF168" s="5"/>
      <c r="DG168" s="5"/>
      <c r="DH168" s="5"/>
      <c r="DI168" s="5"/>
      <c r="DJ168" s="5"/>
      <c r="DK168" s="5"/>
      <c r="DL168" s="62"/>
      <c r="DM168" s="62"/>
      <c r="DN168" s="62"/>
      <c r="DO168" s="62"/>
      <c r="DP168" s="62"/>
      <c r="DQ168" s="62"/>
      <c r="DR168" s="62"/>
      <c r="DS168" s="62"/>
      <c r="DT168" s="62"/>
      <c r="DU168" s="62"/>
      <c r="DV168" s="62"/>
      <c r="DW168" s="62"/>
      <c r="DX168" s="62"/>
      <c r="DY168" s="62"/>
      <c r="DZ168" s="5"/>
      <c r="EA168" s="5"/>
      <c r="EB168" s="5"/>
      <c r="EC168" s="5"/>
      <c r="ED168" s="5"/>
      <c r="EE168" s="5"/>
      <c r="EF168" s="5"/>
      <c r="EG168" s="5"/>
      <c r="EH168" s="5"/>
      <c r="EI168" s="5"/>
      <c r="EJ168" s="5"/>
      <c r="EK168" s="5"/>
      <c r="EL168" s="5"/>
      <c r="EM168" s="5"/>
      <c r="EN168" s="62"/>
      <c r="EO168" s="62"/>
      <c r="EP168" s="62"/>
      <c r="EQ168" s="62"/>
      <c r="ER168" s="62"/>
      <c r="ES168" s="62"/>
      <c r="ET168" s="62"/>
      <c r="EU168" s="62"/>
      <c r="EV168" s="62"/>
      <c r="EW168" s="62"/>
      <c r="EX168" s="62"/>
      <c r="EY168" s="62"/>
      <c r="EZ168" s="62"/>
      <c r="FA168" s="62"/>
      <c r="FB168" s="5"/>
      <c r="FC168" s="5"/>
      <c r="FD168" s="5"/>
      <c r="FE168" s="5"/>
      <c r="FF168" s="5"/>
      <c r="FG168" s="5"/>
      <c r="FH168" s="5"/>
      <c r="FI168" s="5"/>
      <c r="FJ168" s="5"/>
      <c r="FK168" s="5"/>
      <c r="FL168" s="5"/>
      <c r="FM168" s="5"/>
      <c r="FN168" s="5"/>
      <c r="FO168" s="5"/>
      <c r="FP168" s="62"/>
      <c r="FQ168" s="62"/>
      <c r="FR168" s="62"/>
      <c r="FS168" s="62"/>
      <c r="FT168" s="62"/>
      <c r="FU168" s="62"/>
      <c r="FV168" s="62"/>
      <c r="FW168" s="62"/>
      <c r="FX168" s="62"/>
      <c r="FY168" s="62"/>
      <c r="FZ168" s="62"/>
      <c r="GA168" s="62"/>
      <c r="GB168" s="62"/>
      <c r="GC168" s="62"/>
      <c r="GD168" s="5"/>
      <c r="GE168" s="5"/>
      <c r="GF168" s="5"/>
      <c r="GG168" s="5"/>
      <c r="GH168" s="5"/>
      <c r="GI168" s="5"/>
      <c r="GJ168" s="5"/>
      <c r="GK168" s="5"/>
      <c r="GL168" s="5"/>
      <c r="GM168" s="5"/>
      <c r="GN168" s="5"/>
      <c r="GO168" s="5"/>
      <c r="GP168" s="5"/>
      <c r="GQ168" s="5"/>
      <c r="GR168" s="62"/>
      <c r="GS168" s="62"/>
      <c r="GT168" s="62"/>
      <c r="GU168" s="62"/>
      <c r="GV168" s="62"/>
      <c r="GW168" s="62"/>
      <c r="GX168" s="62"/>
      <c r="GY168" s="62"/>
      <c r="GZ168" s="62"/>
      <c r="HA168" s="62"/>
      <c r="HB168" s="62"/>
      <c r="HC168" s="62"/>
      <c r="HD168" s="62"/>
      <c r="HE168" s="62"/>
      <c r="HF168" s="5"/>
      <c r="HG168" s="5"/>
      <c r="HH168" s="5"/>
      <c r="HI168" s="5"/>
      <c r="HJ168" s="5"/>
      <c r="HK168" s="5"/>
      <c r="HL168" s="5"/>
      <c r="HM168" s="5"/>
      <c r="HN168" s="5"/>
      <c r="HO168" s="5"/>
      <c r="HP168" s="5"/>
      <c r="HQ168" s="5"/>
      <c r="HR168" s="5"/>
      <c r="HS168" s="5"/>
      <c r="HT168" s="62"/>
      <c r="HU168" s="62"/>
      <c r="HV168" s="62"/>
      <c r="HW168" s="62"/>
      <c r="HX168" s="62"/>
      <c r="HY168" s="62"/>
      <c r="HZ168" s="62"/>
      <c r="IA168" s="62"/>
      <c r="IB168" s="62"/>
      <c r="IC168" s="62"/>
      <c r="ID168" s="62"/>
      <c r="IE168" s="62"/>
      <c r="IF168" s="62"/>
      <c r="IG168" s="62"/>
      <c r="IH168" s="5"/>
      <c r="II168" s="5"/>
      <c r="IJ168" s="5"/>
      <c r="IK168" s="5"/>
      <c r="IL168" s="5"/>
      <c r="IM168" s="5"/>
      <c r="IN168" s="5"/>
      <c r="IO168" s="5"/>
      <c r="IP168" s="5"/>
      <c r="IQ168" s="5"/>
      <c r="IR168" s="5"/>
      <c r="IS168" s="5"/>
      <c r="IT168" s="5"/>
      <c r="IU168" s="5"/>
      <c r="IV168" s="62"/>
      <c r="IW168" s="62"/>
      <c r="IX168" s="62"/>
      <c r="IY168" s="62"/>
      <c r="IZ168" s="62"/>
      <c r="JA168" s="62"/>
      <c r="JB168" s="62"/>
      <c r="JC168" s="62"/>
      <c r="JD168" s="62"/>
      <c r="JE168" s="62"/>
      <c r="JF168" s="62"/>
      <c r="JG168" s="62"/>
      <c r="JH168" s="62"/>
      <c r="JI168" s="62"/>
      <c r="JJ168" s="5"/>
      <c r="JK168" s="5"/>
      <c r="JL168" s="5"/>
      <c r="JM168" s="5"/>
      <c r="JN168" s="5"/>
      <c r="JO168" s="5"/>
      <c r="JP168" s="5"/>
      <c r="JQ168" s="5"/>
      <c r="JR168" s="5"/>
      <c r="JS168" s="5"/>
      <c r="JT168" s="5"/>
      <c r="JU168" s="5"/>
      <c r="JV168" s="5"/>
      <c r="JW168" s="5"/>
      <c r="JX168" s="62"/>
      <c r="JY168" s="62"/>
      <c r="JZ168" s="62"/>
      <c r="KA168" s="62"/>
      <c r="KB168" s="62"/>
      <c r="KC168" s="62"/>
      <c r="KD168" s="62"/>
      <c r="KE168" s="62"/>
      <c r="KF168" s="62"/>
      <c r="KG168" s="62"/>
      <c r="KH168" s="62"/>
      <c r="KI168" s="62"/>
      <c r="KJ168" s="62"/>
      <c r="KK168" s="62"/>
    </row>
    <row r="169" spans="1:297" x14ac:dyDescent="0.35">
      <c r="A169" s="131">
        <v>165</v>
      </c>
      <c r="B169" s="170">
        <f>'BVEM Scorecard'!B168</f>
        <v>0</v>
      </c>
      <c r="C169" s="170">
        <f>'BVEM Scorecard'!C168</f>
        <v>0</v>
      </c>
      <c r="D169" s="152">
        <v>277</v>
      </c>
      <c r="E169" s="72" t="str">
        <f>'BVEM Scorecard'!F168</f>
        <v>Storage</v>
      </c>
      <c r="F169" s="96">
        <f t="shared" si="282"/>
        <v>0.5</v>
      </c>
      <c r="G169" s="96">
        <f t="shared" si="283"/>
        <v>0.2</v>
      </c>
      <c r="H169" s="96">
        <f t="shared" si="284"/>
        <v>0</v>
      </c>
      <c r="I169" s="96">
        <f t="shared" si="285"/>
        <v>0</v>
      </c>
      <c r="J169" s="62">
        <v>1</v>
      </c>
      <c r="K169" s="62">
        <v>1</v>
      </c>
      <c r="L169" s="62">
        <v>0</v>
      </c>
      <c r="M169" s="62">
        <v>0</v>
      </c>
      <c r="N169" s="62">
        <v>0</v>
      </c>
      <c r="O169" s="62">
        <v>0</v>
      </c>
      <c r="P169" s="62">
        <f t="shared" si="287"/>
        <v>1</v>
      </c>
      <c r="Q169" s="95">
        <f t="shared" si="288"/>
        <v>0.5</v>
      </c>
      <c r="R169" s="5"/>
      <c r="S169" s="5"/>
      <c r="T169" s="5"/>
      <c r="U169" s="5"/>
      <c r="V169" s="5"/>
      <c r="W169" s="5"/>
      <c r="X169" s="5"/>
      <c r="Y169" s="5"/>
      <c r="Z169" s="5"/>
      <c r="AA169" s="5"/>
      <c r="AB169" s="5"/>
      <c r="AC169" s="5"/>
      <c r="AD169" s="5"/>
      <c r="AE169" s="5"/>
      <c r="AF169" s="62"/>
      <c r="AG169" s="62"/>
      <c r="AH169" s="62"/>
      <c r="AI169" s="62"/>
      <c r="AJ169" s="62"/>
      <c r="AK169" s="62"/>
      <c r="AL169" s="62"/>
      <c r="AM169" s="62"/>
      <c r="AN169" s="62"/>
      <c r="AO169" s="62"/>
      <c r="AP169" s="62"/>
      <c r="AQ169" s="62"/>
      <c r="AR169" s="140"/>
      <c r="AS169" s="140"/>
      <c r="AT169" s="5"/>
      <c r="AU169" s="5"/>
      <c r="AV169" s="5"/>
      <c r="AW169" s="5"/>
      <c r="AX169" s="5"/>
      <c r="AY169" s="5"/>
      <c r="AZ169" s="5"/>
      <c r="BA169" s="5"/>
      <c r="BB169" s="5"/>
      <c r="BC169" s="5"/>
      <c r="BD169" s="5"/>
      <c r="BE169" s="5"/>
      <c r="BF169" s="5"/>
      <c r="BG169" s="5"/>
      <c r="BH169" s="62"/>
      <c r="BI169" s="62"/>
      <c r="BJ169" s="62"/>
      <c r="BK169" s="62"/>
      <c r="BL169" s="62"/>
      <c r="BM169" s="62"/>
      <c r="BN169" s="62"/>
      <c r="BO169" s="62"/>
      <c r="BP169" s="62"/>
      <c r="BQ169" s="62"/>
      <c r="BR169" s="62"/>
      <c r="BS169" s="62"/>
      <c r="BT169" s="62"/>
      <c r="BU169" s="62"/>
      <c r="BV169" s="5"/>
      <c r="BW169" s="5"/>
      <c r="BX169" s="5"/>
      <c r="BY169" s="5"/>
      <c r="BZ169" s="5"/>
      <c r="CA169" s="5"/>
      <c r="CB169" s="5"/>
      <c r="CC169" s="5"/>
      <c r="CD169" s="5"/>
      <c r="CE169" s="5"/>
      <c r="CF169" s="5"/>
      <c r="CG169" s="5"/>
      <c r="CH169" s="5"/>
      <c r="CI169" s="5"/>
      <c r="CJ169" s="62"/>
      <c r="CK169" s="62"/>
      <c r="CL169" s="62"/>
      <c r="CM169" s="62"/>
      <c r="CN169" s="62"/>
      <c r="CO169" s="62"/>
      <c r="CP169" s="62"/>
      <c r="CQ169" s="62"/>
      <c r="CR169" s="62"/>
      <c r="CS169" s="62"/>
      <c r="CT169" s="62"/>
      <c r="CU169" s="62"/>
      <c r="CV169" s="62"/>
      <c r="CW169" s="62"/>
      <c r="CX169" s="5"/>
      <c r="CY169" s="5"/>
      <c r="CZ169" s="5"/>
      <c r="DA169" s="5"/>
      <c r="DB169" s="5"/>
      <c r="DC169" s="5"/>
      <c r="DD169" s="5"/>
      <c r="DE169" s="5"/>
      <c r="DF169" s="5"/>
      <c r="DG169" s="5"/>
      <c r="DH169" s="5"/>
      <c r="DI169" s="5"/>
      <c r="DJ169" s="5"/>
      <c r="DK169" s="5"/>
      <c r="DL169" s="62"/>
      <c r="DM169" s="62"/>
      <c r="DN169" s="62"/>
      <c r="DO169" s="62"/>
      <c r="DP169" s="62"/>
      <c r="DQ169" s="62"/>
      <c r="DR169" s="62"/>
      <c r="DS169" s="62"/>
      <c r="DT169" s="62"/>
      <c r="DU169" s="62"/>
      <c r="DV169" s="62"/>
      <c r="DW169" s="62"/>
      <c r="DX169" s="62"/>
      <c r="DY169" s="62"/>
      <c r="DZ169" s="5"/>
      <c r="EA169" s="5"/>
      <c r="EB169" s="5"/>
      <c r="EC169" s="5"/>
      <c r="ED169" s="5"/>
      <c r="EE169" s="5"/>
      <c r="EF169" s="5"/>
      <c r="EG169" s="5"/>
      <c r="EH169" s="5"/>
      <c r="EI169" s="5"/>
      <c r="EJ169" s="5"/>
      <c r="EK169" s="5"/>
      <c r="EL169" s="5"/>
      <c r="EM169" s="5"/>
      <c r="EN169" s="62"/>
      <c r="EO169" s="62"/>
      <c r="EP169" s="62"/>
      <c r="EQ169" s="62"/>
      <c r="ER169" s="62"/>
      <c r="ES169" s="62"/>
      <c r="ET169" s="62"/>
      <c r="EU169" s="62"/>
      <c r="EV169" s="62"/>
      <c r="EW169" s="62"/>
      <c r="EX169" s="62"/>
      <c r="EY169" s="62"/>
      <c r="EZ169" s="140"/>
      <c r="FA169" s="140"/>
      <c r="FB169" s="5"/>
      <c r="FC169" s="5"/>
      <c r="FD169" s="5"/>
      <c r="FE169" s="5"/>
      <c r="FF169" s="5"/>
      <c r="FG169" s="5"/>
      <c r="FH169" s="5"/>
      <c r="FI169" s="5"/>
      <c r="FJ169" s="5"/>
      <c r="FK169" s="5"/>
      <c r="FL169" s="5"/>
      <c r="FM169" s="5"/>
      <c r="FN169" s="5"/>
      <c r="FO169" s="5"/>
      <c r="FP169" s="62"/>
      <c r="FQ169" s="62"/>
      <c r="FR169" s="62"/>
      <c r="FS169" s="62"/>
      <c r="FT169" s="62"/>
      <c r="FU169" s="62"/>
      <c r="FV169" s="62"/>
      <c r="FW169" s="62"/>
      <c r="FX169" s="62"/>
      <c r="FY169" s="62"/>
      <c r="FZ169" s="62"/>
      <c r="GA169" s="62"/>
      <c r="GB169" s="62"/>
      <c r="GC169" s="62"/>
      <c r="GD169" s="5"/>
      <c r="GE169" s="5"/>
      <c r="GF169" s="5"/>
      <c r="GG169" s="5"/>
      <c r="GH169" s="5"/>
      <c r="GI169" s="5"/>
      <c r="GJ169" s="5"/>
      <c r="GK169" s="5"/>
      <c r="GL169" s="5"/>
      <c r="GM169" s="5"/>
      <c r="GN169" s="5"/>
      <c r="GO169" s="5"/>
      <c r="GP169" s="5"/>
      <c r="GQ169" s="5"/>
      <c r="GR169" s="62"/>
      <c r="GS169" s="62"/>
      <c r="GT169" s="62"/>
      <c r="GU169" s="62"/>
      <c r="GV169" s="62"/>
      <c r="GW169" s="62"/>
      <c r="GX169" s="62"/>
      <c r="GY169" s="62"/>
      <c r="GZ169" s="62"/>
      <c r="HA169" s="62"/>
      <c r="HB169" s="62"/>
      <c r="HC169" s="62"/>
      <c r="HD169" s="62"/>
      <c r="HE169" s="62"/>
      <c r="HF169" s="5"/>
      <c r="HG169" s="5"/>
      <c r="HH169" s="5"/>
      <c r="HI169" s="5"/>
      <c r="HJ169" s="5"/>
      <c r="HK169" s="5"/>
      <c r="HL169" s="5"/>
      <c r="HM169" s="5"/>
      <c r="HN169" s="5"/>
      <c r="HO169" s="5"/>
      <c r="HP169" s="5"/>
      <c r="HQ169" s="5"/>
      <c r="HR169" s="5"/>
      <c r="HS169" s="5"/>
      <c r="HT169" s="62"/>
      <c r="HU169" s="62"/>
      <c r="HV169" s="62"/>
      <c r="HW169" s="62"/>
      <c r="HX169" s="62"/>
      <c r="HY169" s="62"/>
      <c r="HZ169" s="62"/>
      <c r="IA169" s="62"/>
      <c r="IB169" s="62"/>
      <c r="IC169" s="62"/>
      <c r="ID169" s="62"/>
      <c r="IE169" s="62"/>
      <c r="IF169" s="62"/>
      <c r="IG169" s="62"/>
      <c r="IH169" s="5"/>
      <c r="II169" s="5"/>
      <c r="IJ169" s="5"/>
      <c r="IK169" s="5"/>
      <c r="IL169" s="5"/>
      <c r="IM169" s="5"/>
      <c r="IN169" s="5"/>
      <c r="IO169" s="5"/>
      <c r="IP169" s="5"/>
      <c r="IQ169" s="5"/>
      <c r="IR169" s="5"/>
      <c r="IS169" s="5"/>
      <c r="IT169" s="5"/>
      <c r="IU169" s="5"/>
      <c r="IV169" s="62"/>
      <c r="IW169" s="62"/>
      <c r="IX169" s="62"/>
      <c r="IY169" s="62"/>
      <c r="IZ169" s="62"/>
      <c r="JA169" s="62"/>
      <c r="JB169" s="62"/>
      <c r="JC169" s="62"/>
      <c r="JD169" s="62"/>
      <c r="JE169" s="62"/>
      <c r="JF169" s="62"/>
      <c r="JG169" s="62"/>
      <c r="JH169" s="62"/>
      <c r="JI169" s="62"/>
      <c r="JJ169" s="5"/>
      <c r="JK169" s="5"/>
      <c r="JL169" s="5"/>
      <c r="JM169" s="5"/>
      <c r="JN169" s="5"/>
      <c r="JO169" s="5"/>
      <c r="JP169" s="5"/>
      <c r="JQ169" s="5"/>
      <c r="JR169" s="5"/>
      <c r="JS169" s="5"/>
      <c r="JT169" s="5"/>
      <c r="JU169" s="5"/>
      <c r="JV169" s="5"/>
      <c r="JW169" s="5"/>
      <c r="JX169" s="62"/>
      <c r="JY169" s="62"/>
      <c r="JZ169" s="62"/>
      <c r="KA169" s="62"/>
      <c r="KB169" s="62"/>
      <c r="KC169" s="62"/>
      <c r="KD169" s="62"/>
      <c r="KE169" s="62"/>
      <c r="KF169" s="62"/>
      <c r="KG169" s="62"/>
      <c r="KH169" s="62"/>
      <c r="KI169" s="62"/>
      <c r="KJ169" s="62"/>
      <c r="KK169" s="62"/>
    </row>
    <row r="170" spans="1:297" x14ac:dyDescent="0.35">
      <c r="A170" s="131">
        <v>166</v>
      </c>
      <c r="B170" s="170">
        <f>'BVEM Scorecard'!B169</f>
        <v>0</v>
      </c>
      <c r="C170" s="170">
        <f>'BVEM Scorecard'!C169</f>
        <v>0</v>
      </c>
      <c r="D170" s="152">
        <v>278</v>
      </c>
      <c r="E170" s="72" t="str">
        <f>'BVEM Scorecard'!F169</f>
        <v>Storage</v>
      </c>
      <c r="F170" s="96">
        <f t="shared" si="282"/>
        <v>0.5</v>
      </c>
      <c r="G170" s="96">
        <f t="shared" si="283"/>
        <v>0.2</v>
      </c>
      <c r="H170" s="96">
        <f t="shared" si="284"/>
        <v>0</v>
      </c>
      <c r="I170" s="96">
        <f t="shared" si="285"/>
        <v>0</v>
      </c>
      <c r="J170" s="62">
        <v>1</v>
      </c>
      <c r="K170" s="62">
        <v>1</v>
      </c>
      <c r="L170" s="62">
        <v>0</v>
      </c>
      <c r="M170" s="62">
        <v>0</v>
      </c>
      <c r="N170" s="62">
        <v>0</v>
      </c>
      <c r="O170" s="62">
        <v>0</v>
      </c>
      <c r="P170" s="62">
        <f t="shared" si="287"/>
        <v>1</v>
      </c>
      <c r="Q170" s="95">
        <f t="shared" si="288"/>
        <v>0.5</v>
      </c>
      <c r="R170" s="5"/>
      <c r="S170" s="5"/>
      <c r="T170" s="5"/>
      <c r="U170" s="5"/>
      <c r="V170" s="5"/>
      <c r="W170" s="5"/>
      <c r="X170" s="5"/>
      <c r="Y170" s="5"/>
      <c r="Z170" s="5"/>
      <c r="AA170" s="5"/>
      <c r="AB170" s="5"/>
      <c r="AC170" s="5"/>
      <c r="AD170" s="5"/>
      <c r="AE170" s="5"/>
      <c r="AF170" s="62"/>
      <c r="AG170" s="62"/>
      <c r="AH170" s="62"/>
      <c r="AI170" s="62"/>
      <c r="AJ170" s="62"/>
      <c r="AK170" s="62"/>
      <c r="AL170" s="62"/>
      <c r="AM170" s="62"/>
      <c r="AN170" s="62"/>
      <c r="AO170" s="62"/>
      <c r="AP170" s="62"/>
      <c r="AQ170" s="62"/>
      <c r="AR170" s="62"/>
      <c r="AS170" s="62"/>
      <c r="AT170" s="5"/>
      <c r="AU170" s="5"/>
      <c r="AV170" s="5"/>
      <c r="AW170" s="5"/>
      <c r="AX170" s="5"/>
      <c r="AY170" s="5"/>
      <c r="AZ170" s="5"/>
      <c r="BA170" s="5"/>
      <c r="BB170" s="5"/>
      <c r="BC170" s="5"/>
      <c r="BD170" s="5"/>
      <c r="BE170" s="5"/>
      <c r="BF170" s="5"/>
      <c r="BG170" s="5"/>
      <c r="BH170" s="62"/>
      <c r="BI170" s="62"/>
      <c r="BJ170" s="62"/>
      <c r="BK170" s="62"/>
      <c r="BL170" s="62"/>
      <c r="BM170" s="62"/>
      <c r="BN170" s="62"/>
      <c r="BO170" s="62"/>
      <c r="BP170" s="62"/>
      <c r="BQ170" s="62"/>
      <c r="BR170" s="62"/>
      <c r="BS170" s="62"/>
      <c r="BT170" s="62"/>
      <c r="BU170" s="62"/>
      <c r="BV170" s="5"/>
      <c r="BW170" s="5"/>
      <c r="BX170" s="5"/>
      <c r="BY170" s="5"/>
      <c r="BZ170" s="5"/>
      <c r="CA170" s="5"/>
      <c r="CB170" s="5"/>
      <c r="CC170" s="5"/>
      <c r="CD170" s="5"/>
      <c r="CE170" s="5"/>
      <c r="CF170" s="5"/>
      <c r="CG170" s="5"/>
      <c r="CH170" s="5"/>
      <c r="CI170" s="5"/>
      <c r="CJ170" s="62"/>
      <c r="CK170" s="62"/>
      <c r="CL170" s="62"/>
      <c r="CM170" s="62"/>
      <c r="CN170" s="62"/>
      <c r="CO170" s="62"/>
      <c r="CP170" s="62"/>
      <c r="CQ170" s="62"/>
      <c r="CR170" s="62"/>
      <c r="CS170" s="62"/>
      <c r="CT170" s="62"/>
      <c r="CU170" s="62"/>
      <c r="CV170" s="62"/>
      <c r="CW170" s="62"/>
      <c r="CX170" s="5"/>
      <c r="CY170" s="5"/>
      <c r="CZ170" s="5"/>
      <c r="DA170" s="5"/>
      <c r="DB170" s="5"/>
      <c r="DC170" s="5"/>
      <c r="DD170" s="5"/>
      <c r="DE170" s="5"/>
      <c r="DF170" s="5"/>
      <c r="DG170" s="5"/>
      <c r="DH170" s="5"/>
      <c r="DI170" s="5"/>
      <c r="DJ170" s="5"/>
      <c r="DK170" s="5"/>
      <c r="DL170" s="62"/>
      <c r="DM170" s="62"/>
      <c r="DN170" s="62"/>
      <c r="DO170" s="62"/>
      <c r="DP170" s="62"/>
      <c r="DQ170" s="62"/>
      <c r="DR170" s="62"/>
      <c r="DS170" s="62"/>
      <c r="DT170" s="62"/>
      <c r="DU170" s="62"/>
      <c r="DV170" s="62"/>
      <c r="DW170" s="62"/>
      <c r="DX170" s="62"/>
      <c r="DY170" s="62"/>
      <c r="DZ170" s="5"/>
      <c r="EA170" s="5"/>
      <c r="EB170" s="5"/>
      <c r="EC170" s="5"/>
      <c r="ED170" s="5"/>
      <c r="EE170" s="5"/>
      <c r="EF170" s="5"/>
      <c r="EG170" s="5"/>
      <c r="EH170" s="5"/>
      <c r="EI170" s="5"/>
      <c r="EJ170" s="5"/>
      <c r="EK170" s="5"/>
      <c r="EL170" s="5"/>
      <c r="EM170" s="5"/>
      <c r="EN170" s="62"/>
      <c r="EO170" s="62"/>
      <c r="EP170" s="62"/>
      <c r="EQ170" s="62"/>
      <c r="ER170" s="62"/>
      <c r="ES170" s="62"/>
      <c r="ET170" s="62"/>
      <c r="EU170" s="62"/>
      <c r="EV170" s="62"/>
      <c r="EW170" s="62"/>
      <c r="EX170" s="62"/>
      <c r="EY170" s="62"/>
      <c r="EZ170" s="62"/>
      <c r="FA170" s="62"/>
      <c r="FB170" s="5"/>
      <c r="FC170" s="5"/>
      <c r="FD170" s="5"/>
      <c r="FE170" s="5"/>
      <c r="FF170" s="5"/>
      <c r="FG170" s="5"/>
      <c r="FH170" s="5"/>
      <c r="FI170" s="5"/>
      <c r="FJ170" s="5"/>
      <c r="FK170" s="5"/>
      <c r="FL170" s="5"/>
      <c r="FM170" s="5"/>
      <c r="FN170" s="5"/>
      <c r="FO170" s="5"/>
      <c r="FP170" s="62"/>
      <c r="FQ170" s="62"/>
      <c r="FR170" s="62"/>
      <c r="FS170" s="62"/>
      <c r="FT170" s="62"/>
      <c r="FU170" s="62"/>
      <c r="FV170" s="62"/>
      <c r="FW170" s="62"/>
      <c r="FX170" s="62"/>
      <c r="FY170" s="62"/>
      <c r="FZ170" s="62"/>
      <c r="GA170" s="62"/>
      <c r="GB170" s="62"/>
      <c r="GC170" s="62"/>
      <c r="GD170" s="5"/>
      <c r="GE170" s="5"/>
      <c r="GF170" s="5"/>
      <c r="GG170" s="5"/>
      <c r="GH170" s="5"/>
      <c r="GI170" s="5"/>
      <c r="GJ170" s="5"/>
      <c r="GK170" s="5"/>
      <c r="GL170" s="5"/>
      <c r="GM170" s="5"/>
      <c r="GN170" s="5"/>
      <c r="GO170" s="5"/>
      <c r="GP170" s="5"/>
      <c r="GQ170" s="5"/>
      <c r="GR170" s="62"/>
      <c r="GS170" s="62"/>
      <c r="GT170" s="62"/>
      <c r="GU170" s="62"/>
      <c r="GV170" s="62"/>
      <c r="GW170" s="62"/>
      <c r="GX170" s="62"/>
      <c r="GY170" s="62"/>
      <c r="GZ170" s="62"/>
      <c r="HA170" s="62"/>
      <c r="HB170" s="62"/>
      <c r="HC170" s="62"/>
      <c r="HD170" s="62"/>
      <c r="HE170" s="62"/>
      <c r="HF170" s="5"/>
      <c r="HG170" s="5"/>
      <c r="HH170" s="5"/>
      <c r="HI170" s="5"/>
      <c r="HJ170" s="5"/>
      <c r="HK170" s="5"/>
      <c r="HL170" s="5"/>
      <c r="HM170" s="5"/>
      <c r="HN170" s="5"/>
      <c r="HO170" s="5"/>
      <c r="HP170" s="5"/>
      <c r="HQ170" s="5"/>
      <c r="HR170" s="5"/>
      <c r="HS170" s="5"/>
      <c r="HT170" s="62"/>
      <c r="HU170" s="62"/>
      <c r="HV170" s="62"/>
      <c r="HW170" s="62"/>
      <c r="HX170" s="62"/>
      <c r="HY170" s="62"/>
      <c r="HZ170" s="62"/>
      <c r="IA170" s="62"/>
      <c r="IB170" s="62"/>
      <c r="IC170" s="62"/>
      <c r="ID170" s="62"/>
      <c r="IE170" s="62"/>
      <c r="IF170" s="62"/>
      <c r="IG170" s="62"/>
      <c r="IH170" s="5"/>
      <c r="II170" s="5"/>
      <c r="IJ170" s="5"/>
      <c r="IK170" s="5"/>
      <c r="IL170" s="5"/>
      <c r="IM170" s="5"/>
      <c r="IN170" s="5"/>
      <c r="IO170" s="5"/>
      <c r="IP170" s="5"/>
      <c r="IQ170" s="5"/>
      <c r="IR170" s="5"/>
      <c r="IS170" s="5"/>
      <c r="IT170" s="5"/>
      <c r="IU170" s="5"/>
      <c r="IV170" s="62"/>
      <c r="IW170" s="62"/>
      <c r="IX170" s="62"/>
      <c r="IY170" s="62"/>
      <c r="IZ170" s="62"/>
      <c r="JA170" s="62"/>
      <c r="JB170" s="62"/>
      <c r="JC170" s="62"/>
      <c r="JD170" s="62"/>
      <c r="JE170" s="62"/>
      <c r="JF170" s="62"/>
      <c r="JG170" s="62"/>
      <c r="JH170" s="62"/>
      <c r="JI170" s="62"/>
      <c r="JJ170" s="5"/>
      <c r="JK170" s="5"/>
      <c r="JL170" s="5"/>
      <c r="JM170" s="5"/>
      <c r="JN170" s="5"/>
      <c r="JO170" s="5"/>
      <c r="JP170" s="5"/>
      <c r="JQ170" s="5"/>
      <c r="JR170" s="5"/>
      <c r="JS170" s="5"/>
      <c r="JT170" s="5"/>
      <c r="JU170" s="5"/>
      <c r="JV170" s="5"/>
      <c r="JW170" s="5"/>
      <c r="JX170" s="62"/>
      <c r="JY170" s="62"/>
      <c r="JZ170" s="62"/>
      <c r="KA170" s="62"/>
      <c r="KB170" s="62"/>
      <c r="KC170" s="62"/>
      <c r="KD170" s="62"/>
      <c r="KE170" s="62"/>
      <c r="KF170" s="62"/>
      <c r="KG170" s="62"/>
      <c r="KH170" s="62"/>
      <c r="KI170" s="62"/>
      <c r="KJ170" s="62"/>
      <c r="KK170" s="62"/>
    </row>
    <row r="171" spans="1:297" x14ac:dyDescent="0.35">
      <c r="A171" s="131">
        <v>167</v>
      </c>
      <c r="B171" s="170">
        <f>'BVEM Scorecard'!B170</f>
        <v>0</v>
      </c>
      <c r="C171" s="170">
        <f>'BVEM Scorecard'!C170</f>
        <v>0</v>
      </c>
      <c r="D171" s="152">
        <v>282</v>
      </c>
      <c r="E171" s="72" t="str">
        <f>'BVEM Scorecard'!F170</f>
        <v>Storage</v>
      </c>
      <c r="F171" s="96">
        <f t="shared" si="282"/>
        <v>0.5</v>
      </c>
      <c r="G171" s="96">
        <f t="shared" si="283"/>
        <v>0.2</v>
      </c>
      <c r="H171" s="96">
        <f t="shared" si="284"/>
        <v>0</v>
      </c>
      <c r="I171" s="96">
        <f t="shared" si="285"/>
        <v>0</v>
      </c>
      <c r="J171" s="62">
        <v>1</v>
      </c>
      <c r="K171" s="62">
        <v>1</v>
      </c>
      <c r="L171" s="62">
        <v>0</v>
      </c>
      <c r="M171" s="62">
        <v>0</v>
      </c>
      <c r="N171" s="62">
        <v>0</v>
      </c>
      <c r="O171" s="62">
        <v>0</v>
      </c>
      <c r="P171" s="62">
        <f t="shared" si="287"/>
        <v>1</v>
      </c>
      <c r="Q171" s="95">
        <f t="shared" si="288"/>
        <v>0.5</v>
      </c>
      <c r="R171" s="5"/>
      <c r="S171" s="5"/>
      <c r="T171" s="5"/>
      <c r="U171" s="5"/>
      <c r="V171" s="5"/>
      <c r="W171" s="5"/>
      <c r="X171" s="5"/>
      <c r="Y171" s="5"/>
      <c r="Z171" s="5"/>
      <c r="AA171" s="5"/>
      <c r="AB171" s="5"/>
      <c r="AC171" s="5"/>
      <c r="AD171" s="5"/>
      <c r="AE171" s="5"/>
      <c r="AF171" s="62"/>
      <c r="AG171" s="62"/>
      <c r="AH171" s="62"/>
      <c r="AI171" s="62"/>
      <c r="AJ171" s="62"/>
      <c r="AK171" s="62"/>
      <c r="AL171" s="62"/>
      <c r="AM171" s="62"/>
      <c r="AN171" s="62"/>
      <c r="AO171" s="62"/>
      <c r="AP171" s="62"/>
      <c r="AQ171" s="62"/>
      <c r="AR171" s="140"/>
      <c r="AS171" s="140"/>
      <c r="AT171" s="5"/>
      <c r="AU171" s="5"/>
      <c r="AV171" s="5"/>
      <c r="AW171" s="5"/>
      <c r="AX171" s="5"/>
      <c r="AY171" s="5"/>
      <c r="AZ171" s="5"/>
      <c r="BA171" s="5"/>
      <c r="BB171" s="5"/>
      <c r="BC171" s="5"/>
      <c r="BD171" s="5"/>
      <c r="BE171" s="5"/>
      <c r="BF171" s="5"/>
      <c r="BG171" s="5"/>
      <c r="BH171" s="62"/>
      <c r="BI171" s="62"/>
      <c r="BJ171" s="62"/>
      <c r="BK171" s="62"/>
      <c r="BL171" s="62"/>
      <c r="BM171" s="62"/>
      <c r="BN171" s="62"/>
      <c r="BO171" s="62"/>
      <c r="BP171" s="62"/>
      <c r="BQ171" s="62"/>
      <c r="BR171" s="62"/>
      <c r="BS171" s="62"/>
      <c r="BT171" s="62"/>
      <c r="BU171" s="62"/>
      <c r="BV171" s="5"/>
      <c r="BW171" s="5"/>
      <c r="BX171" s="5"/>
      <c r="BY171" s="5"/>
      <c r="BZ171" s="5"/>
      <c r="CA171" s="5"/>
      <c r="CB171" s="5"/>
      <c r="CC171" s="5"/>
      <c r="CD171" s="5"/>
      <c r="CE171" s="5"/>
      <c r="CF171" s="5"/>
      <c r="CG171" s="5"/>
      <c r="CH171" s="5"/>
      <c r="CI171" s="5"/>
      <c r="CJ171" s="62"/>
      <c r="CK171" s="62"/>
      <c r="CL171" s="62"/>
      <c r="CM171" s="62"/>
      <c r="CN171" s="62"/>
      <c r="CO171" s="62"/>
      <c r="CP171" s="62"/>
      <c r="CQ171" s="62"/>
      <c r="CR171" s="62"/>
      <c r="CS171" s="62"/>
      <c r="CT171" s="62"/>
      <c r="CU171" s="62"/>
      <c r="CV171" s="62"/>
      <c r="CW171" s="62"/>
      <c r="CX171" s="5"/>
      <c r="CY171" s="5"/>
      <c r="CZ171" s="5"/>
      <c r="DA171" s="5"/>
      <c r="DB171" s="5"/>
      <c r="DC171" s="5"/>
      <c r="DD171" s="5"/>
      <c r="DE171" s="5"/>
      <c r="DF171" s="5"/>
      <c r="DG171" s="5"/>
      <c r="DH171" s="5"/>
      <c r="DI171" s="5"/>
      <c r="DJ171" s="5"/>
      <c r="DK171" s="5"/>
      <c r="DL171" s="62"/>
      <c r="DM171" s="62"/>
      <c r="DN171" s="62"/>
      <c r="DO171" s="62"/>
      <c r="DP171" s="62"/>
      <c r="DQ171" s="62"/>
      <c r="DR171" s="62"/>
      <c r="DS171" s="62"/>
      <c r="DT171" s="62"/>
      <c r="DU171" s="62"/>
      <c r="DV171" s="62"/>
      <c r="DW171" s="62"/>
      <c r="DX171" s="62"/>
      <c r="DY171" s="62"/>
      <c r="DZ171" s="5"/>
      <c r="EA171" s="5"/>
      <c r="EB171" s="5"/>
      <c r="EC171" s="5"/>
      <c r="ED171" s="5"/>
      <c r="EE171" s="5"/>
      <c r="EF171" s="5"/>
      <c r="EG171" s="5"/>
      <c r="EH171" s="5"/>
      <c r="EI171" s="5"/>
      <c r="EJ171" s="5"/>
      <c r="EK171" s="5"/>
      <c r="EL171" s="5"/>
      <c r="EM171" s="5"/>
      <c r="EN171" s="62"/>
      <c r="EO171" s="62"/>
      <c r="EP171" s="62"/>
      <c r="EQ171" s="62"/>
      <c r="ER171" s="62"/>
      <c r="ES171" s="62"/>
      <c r="ET171" s="62"/>
      <c r="EU171" s="62"/>
      <c r="EV171" s="62"/>
      <c r="EW171" s="62"/>
      <c r="EX171" s="62"/>
      <c r="EY171" s="62"/>
      <c r="EZ171" s="140"/>
      <c r="FA171" s="140"/>
      <c r="FB171" s="5"/>
      <c r="FC171" s="5"/>
      <c r="FD171" s="5"/>
      <c r="FE171" s="5"/>
      <c r="FF171" s="5"/>
      <c r="FG171" s="5"/>
      <c r="FH171" s="5"/>
      <c r="FI171" s="5"/>
      <c r="FJ171" s="5"/>
      <c r="FK171" s="5"/>
      <c r="FL171" s="5"/>
      <c r="FM171" s="5"/>
      <c r="FN171" s="5"/>
      <c r="FO171" s="5"/>
      <c r="FP171" s="62"/>
      <c r="FQ171" s="62"/>
      <c r="FR171" s="62"/>
      <c r="FS171" s="62"/>
      <c r="FT171" s="62"/>
      <c r="FU171" s="62"/>
      <c r="FV171" s="62"/>
      <c r="FW171" s="62"/>
      <c r="FX171" s="62"/>
      <c r="FY171" s="62"/>
      <c r="FZ171" s="62"/>
      <c r="GA171" s="62"/>
      <c r="GB171" s="62"/>
      <c r="GC171" s="62"/>
      <c r="GD171" s="5"/>
      <c r="GE171" s="5"/>
      <c r="GF171" s="5"/>
      <c r="GG171" s="5"/>
      <c r="GH171" s="5"/>
      <c r="GI171" s="5"/>
      <c r="GJ171" s="5"/>
      <c r="GK171" s="5"/>
      <c r="GL171" s="5"/>
      <c r="GM171" s="5"/>
      <c r="GN171" s="5"/>
      <c r="GO171" s="5"/>
      <c r="GP171" s="5"/>
      <c r="GQ171" s="5"/>
      <c r="GR171" s="62"/>
      <c r="GS171" s="62"/>
      <c r="GT171" s="62"/>
      <c r="GU171" s="62"/>
      <c r="GV171" s="62"/>
      <c r="GW171" s="62"/>
      <c r="GX171" s="62"/>
      <c r="GY171" s="62"/>
      <c r="GZ171" s="62"/>
      <c r="HA171" s="62"/>
      <c r="HB171" s="62"/>
      <c r="HC171" s="62"/>
      <c r="HD171" s="62"/>
      <c r="HE171" s="62"/>
      <c r="HF171" s="5"/>
      <c r="HG171" s="5"/>
      <c r="HH171" s="5"/>
      <c r="HI171" s="5"/>
      <c r="HJ171" s="5"/>
      <c r="HK171" s="5"/>
      <c r="HL171" s="5"/>
      <c r="HM171" s="5"/>
      <c r="HN171" s="5"/>
      <c r="HO171" s="5"/>
      <c r="HP171" s="5"/>
      <c r="HQ171" s="5"/>
      <c r="HR171" s="5"/>
      <c r="HS171" s="5"/>
      <c r="HT171" s="62"/>
      <c r="HU171" s="62"/>
      <c r="HV171" s="62"/>
      <c r="HW171" s="62"/>
      <c r="HX171" s="62"/>
      <c r="HY171" s="62"/>
      <c r="HZ171" s="62"/>
      <c r="IA171" s="62"/>
      <c r="IB171" s="62"/>
      <c r="IC171" s="62"/>
      <c r="ID171" s="62"/>
      <c r="IE171" s="62"/>
      <c r="IF171" s="62"/>
      <c r="IG171" s="62"/>
      <c r="IH171" s="5"/>
      <c r="II171" s="5"/>
      <c r="IJ171" s="5"/>
      <c r="IK171" s="5"/>
      <c r="IL171" s="5"/>
      <c r="IM171" s="5"/>
      <c r="IN171" s="5"/>
      <c r="IO171" s="5"/>
      <c r="IP171" s="5"/>
      <c r="IQ171" s="5"/>
      <c r="IR171" s="5"/>
      <c r="IS171" s="5"/>
      <c r="IT171" s="5"/>
      <c r="IU171" s="5"/>
      <c r="IV171" s="62"/>
      <c r="IW171" s="62"/>
      <c r="IX171" s="62"/>
      <c r="IY171" s="62"/>
      <c r="IZ171" s="62"/>
      <c r="JA171" s="62"/>
      <c r="JB171" s="62"/>
      <c r="JC171" s="62"/>
      <c r="JD171" s="62"/>
      <c r="JE171" s="62"/>
      <c r="JF171" s="62"/>
      <c r="JG171" s="62"/>
      <c r="JH171" s="62"/>
      <c r="JI171" s="62"/>
      <c r="JJ171" s="5"/>
      <c r="JK171" s="5"/>
      <c r="JL171" s="5"/>
      <c r="JM171" s="5"/>
      <c r="JN171" s="5"/>
      <c r="JO171" s="5"/>
      <c r="JP171" s="5"/>
      <c r="JQ171" s="5"/>
      <c r="JR171" s="5"/>
      <c r="JS171" s="5"/>
      <c r="JT171" s="5"/>
      <c r="JU171" s="5"/>
      <c r="JV171" s="5"/>
      <c r="JW171" s="5"/>
      <c r="JX171" s="62"/>
      <c r="JY171" s="62"/>
      <c r="JZ171" s="62"/>
      <c r="KA171" s="62"/>
      <c r="KB171" s="62"/>
      <c r="KC171" s="62"/>
      <c r="KD171" s="62"/>
      <c r="KE171" s="62"/>
      <c r="KF171" s="62"/>
      <c r="KG171" s="62"/>
      <c r="KH171" s="62"/>
      <c r="KI171" s="62"/>
      <c r="KJ171" s="62"/>
      <c r="KK171" s="62"/>
    </row>
    <row r="172" spans="1:297" x14ac:dyDescent="0.35">
      <c r="A172" s="131">
        <v>168</v>
      </c>
      <c r="B172" s="170">
        <f>'BVEM Scorecard'!B171</f>
        <v>0</v>
      </c>
      <c r="C172" s="170">
        <f>'BVEM Scorecard'!C171</f>
        <v>0</v>
      </c>
      <c r="D172" s="152">
        <v>284</v>
      </c>
      <c r="E172" s="72" t="str">
        <f>'BVEM Scorecard'!F171</f>
        <v>Wind</v>
      </c>
      <c r="F172" s="96">
        <f t="shared" si="282"/>
        <v>0.5</v>
      </c>
      <c r="G172" s="96">
        <f t="shared" si="283"/>
        <v>0.2</v>
      </c>
      <c r="H172" s="96">
        <f t="shared" si="284"/>
        <v>0</v>
      </c>
      <c r="I172" s="96">
        <f t="shared" si="285"/>
        <v>0</v>
      </c>
      <c r="J172" s="62">
        <v>1</v>
      </c>
      <c r="K172" s="62">
        <v>1</v>
      </c>
      <c r="L172" s="62">
        <v>0</v>
      </c>
      <c r="M172" s="62">
        <v>0</v>
      </c>
      <c r="N172" s="62">
        <v>0</v>
      </c>
      <c r="O172" s="62">
        <v>0</v>
      </c>
      <c r="P172" s="62">
        <f t="shared" si="287"/>
        <v>1</v>
      </c>
      <c r="Q172" s="95">
        <f t="shared" si="288"/>
        <v>0.5</v>
      </c>
      <c r="R172" s="5"/>
      <c r="S172" s="5" t="s">
        <v>161</v>
      </c>
      <c r="T172" s="5">
        <v>1</v>
      </c>
      <c r="U172" s="5">
        <v>0</v>
      </c>
      <c r="V172" s="5">
        <v>0</v>
      </c>
      <c r="W172" s="5">
        <v>0</v>
      </c>
      <c r="X172" s="5">
        <v>0</v>
      </c>
      <c r="Y172" s="5">
        <v>0</v>
      </c>
      <c r="Z172" s="5">
        <v>0</v>
      </c>
      <c r="AA172" s="5">
        <v>0</v>
      </c>
      <c r="AB172" s="5">
        <v>0</v>
      </c>
      <c r="AC172" s="5"/>
      <c r="AD172" s="5"/>
      <c r="AE172" s="5"/>
      <c r="AF172" s="62"/>
      <c r="AG172" s="62" t="s">
        <v>204</v>
      </c>
      <c r="AH172" s="62">
        <v>1</v>
      </c>
      <c r="AI172" s="62">
        <v>1</v>
      </c>
      <c r="AJ172" s="62">
        <v>0</v>
      </c>
      <c r="AK172" s="62">
        <v>0</v>
      </c>
      <c r="AL172" s="62">
        <v>0</v>
      </c>
      <c r="AM172" s="62">
        <v>0</v>
      </c>
      <c r="AN172" s="62">
        <v>0</v>
      </c>
      <c r="AO172" s="62">
        <v>0</v>
      </c>
      <c r="AP172" s="62">
        <v>0</v>
      </c>
      <c r="AQ172" s="62"/>
      <c r="AR172" s="140"/>
      <c r="AS172" s="140"/>
      <c r="AT172" s="5"/>
      <c r="AU172" s="5" t="s">
        <v>109</v>
      </c>
      <c r="AV172" s="5">
        <v>1</v>
      </c>
      <c r="AW172" s="5">
        <v>1</v>
      </c>
      <c r="AX172" s="5">
        <v>0</v>
      </c>
      <c r="AY172" s="5">
        <v>0</v>
      </c>
      <c r="AZ172" s="5">
        <v>0</v>
      </c>
      <c r="BA172" s="5">
        <v>0</v>
      </c>
      <c r="BB172" s="5">
        <v>0</v>
      </c>
      <c r="BC172" s="5">
        <v>0</v>
      </c>
      <c r="BD172" s="5">
        <v>0</v>
      </c>
      <c r="BE172" s="5"/>
      <c r="BF172" s="5">
        <f t="shared" ref="BF172:BF174" si="292">IFERROR(AV172/SUM($T172,$AH172,$AV172,$BJ172,$BX172,$CL172,$CZ172,$DN172,$EB172,$EP172,$FD172,$FR172,$GF172,$GT172,$HH172,$HV172,$IJ172,$IX172,$JL172,$JZ172),"")</f>
        <v>0.33333333333333331</v>
      </c>
      <c r="BG172" s="5">
        <f t="shared" ref="BG172:BG174" si="293">IFERROR((AX$4*AX172+AZ$4*AZ172+BB$4*BB172+BC$4*BC172+BD$4*BD172)*BF172,"")</f>
        <v>0</v>
      </c>
      <c r="BH172" s="62"/>
      <c r="BI172" s="62"/>
      <c r="BJ172" s="62"/>
      <c r="BK172" s="62"/>
      <c r="BL172" s="62"/>
      <c r="BM172" s="62"/>
      <c r="BN172" s="62"/>
      <c r="BO172" s="62"/>
      <c r="BP172" s="62"/>
      <c r="BQ172" s="62"/>
      <c r="BR172" s="62"/>
      <c r="BS172" s="62"/>
      <c r="BT172" s="62"/>
      <c r="BU172" s="62"/>
      <c r="BV172" s="5"/>
      <c r="BW172" s="5"/>
      <c r="BX172" s="5"/>
      <c r="BY172" s="5"/>
      <c r="BZ172" s="5"/>
      <c r="CA172" s="5"/>
      <c r="CB172" s="5"/>
      <c r="CC172" s="5"/>
      <c r="CD172" s="5"/>
      <c r="CE172" s="5"/>
      <c r="CF172" s="5"/>
      <c r="CG172" s="5"/>
      <c r="CH172" s="5"/>
      <c r="CI172" s="5"/>
      <c r="CJ172" s="62"/>
      <c r="CK172" s="62"/>
      <c r="CL172" s="62"/>
      <c r="CM172" s="62"/>
      <c r="CN172" s="62"/>
      <c r="CO172" s="62"/>
      <c r="CP172" s="62"/>
      <c r="CQ172" s="62"/>
      <c r="CR172" s="62"/>
      <c r="CS172" s="62"/>
      <c r="CT172" s="62"/>
      <c r="CU172" s="62"/>
      <c r="CV172" s="62"/>
      <c r="CW172" s="62"/>
      <c r="CX172" s="5"/>
      <c r="CY172" s="5"/>
      <c r="CZ172" s="5"/>
      <c r="DA172" s="5"/>
      <c r="DB172" s="5"/>
      <c r="DC172" s="5"/>
      <c r="DD172" s="5"/>
      <c r="DE172" s="5"/>
      <c r="DF172" s="5"/>
      <c r="DG172" s="5"/>
      <c r="DH172" s="5"/>
      <c r="DI172" s="5"/>
      <c r="DJ172" s="5"/>
      <c r="DK172" s="5"/>
      <c r="DL172" s="62"/>
      <c r="DM172" s="62"/>
      <c r="DN172" s="62"/>
      <c r="DO172" s="62"/>
      <c r="DP172" s="62"/>
      <c r="DQ172" s="62"/>
      <c r="DR172" s="62"/>
      <c r="DS172" s="62"/>
      <c r="DT172" s="62"/>
      <c r="DU172" s="62"/>
      <c r="DV172" s="62"/>
      <c r="DW172" s="62"/>
      <c r="DX172" s="62"/>
      <c r="DY172" s="62"/>
      <c r="DZ172" s="5"/>
      <c r="EA172" s="5"/>
      <c r="EB172" s="5"/>
      <c r="EC172" s="5"/>
      <c r="ED172" s="5"/>
      <c r="EE172" s="5"/>
      <c r="EF172" s="5"/>
      <c r="EG172" s="5"/>
      <c r="EH172" s="5"/>
      <c r="EI172" s="5"/>
      <c r="EJ172" s="5"/>
      <c r="EK172" s="5"/>
      <c r="EL172" s="5"/>
      <c r="EM172" s="5"/>
      <c r="EN172" s="62"/>
      <c r="EO172" s="62"/>
      <c r="EP172" s="62"/>
      <c r="EQ172" s="62"/>
      <c r="ER172" s="62"/>
      <c r="ES172" s="62"/>
      <c r="ET172" s="62"/>
      <c r="EU172" s="62"/>
      <c r="EV172" s="62"/>
      <c r="EW172" s="62"/>
      <c r="EX172" s="62"/>
      <c r="EY172" s="62"/>
      <c r="EZ172" s="62"/>
      <c r="FA172" s="62"/>
      <c r="FB172" s="5"/>
      <c r="FC172" s="5"/>
      <c r="FD172" s="5"/>
      <c r="FE172" s="5"/>
      <c r="FF172" s="5"/>
      <c r="FG172" s="5"/>
      <c r="FH172" s="5"/>
      <c r="FI172" s="5"/>
      <c r="FJ172" s="5"/>
      <c r="FK172" s="5"/>
      <c r="FL172" s="5"/>
      <c r="FM172" s="5"/>
      <c r="FN172" s="5"/>
      <c r="FO172" s="5"/>
      <c r="FP172" s="62"/>
      <c r="FQ172" s="62"/>
      <c r="FR172" s="62"/>
      <c r="FS172" s="62"/>
      <c r="FT172" s="62"/>
      <c r="FU172" s="62"/>
      <c r="FV172" s="62"/>
      <c r="FW172" s="62"/>
      <c r="FX172" s="62"/>
      <c r="FY172" s="62"/>
      <c r="FZ172" s="62"/>
      <c r="GA172" s="62"/>
      <c r="GB172" s="62"/>
      <c r="GC172" s="62"/>
      <c r="GD172" s="5"/>
      <c r="GE172" s="5"/>
      <c r="GF172" s="5"/>
      <c r="GG172" s="5"/>
      <c r="GH172" s="5"/>
      <c r="GI172" s="5"/>
      <c r="GJ172" s="5"/>
      <c r="GK172" s="5"/>
      <c r="GL172" s="5"/>
      <c r="GM172" s="5"/>
      <c r="GN172" s="5"/>
      <c r="GO172" s="5"/>
      <c r="GP172" s="5"/>
      <c r="GQ172" s="5"/>
      <c r="GR172" s="62"/>
      <c r="GS172" s="62"/>
      <c r="GT172" s="62"/>
      <c r="GU172" s="62"/>
      <c r="GV172" s="62"/>
      <c r="GW172" s="62"/>
      <c r="GX172" s="62"/>
      <c r="GY172" s="62"/>
      <c r="GZ172" s="62"/>
      <c r="HA172" s="62"/>
      <c r="HB172" s="62"/>
      <c r="HC172" s="62"/>
      <c r="HD172" s="62"/>
      <c r="HE172" s="62"/>
      <c r="HF172" s="5"/>
      <c r="HG172" s="5"/>
      <c r="HH172" s="5"/>
      <c r="HI172" s="5"/>
      <c r="HJ172" s="5"/>
      <c r="HK172" s="5"/>
      <c r="HL172" s="5"/>
      <c r="HM172" s="5"/>
      <c r="HN172" s="5"/>
      <c r="HO172" s="5"/>
      <c r="HP172" s="5"/>
      <c r="HQ172" s="5"/>
      <c r="HR172" s="5"/>
      <c r="HS172" s="5"/>
      <c r="HT172" s="62"/>
      <c r="HU172" s="62"/>
      <c r="HV172" s="62"/>
      <c r="HW172" s="62"/>
      <c r="HX172" s="62"/>
      <c r="HY172" s="62"/>
      <c r="HZ172" s="62"/>
      <c r="IA172" s="62"/>
      <c r="IB172" s="62"/>
      <c r="IC172" s="62"/>
      <c r="ID172" s="62"/>
      <c r="IE172" s="62"/>
      <c r="IF172" s="62"/>
      <c r="IG172" s="62"/>
      <c r="IH172" s="5"/>
      <c r="II172" s="5"/>
      <c r="IJ172" s="5"/>
      <c r="IK172" s="5"/>
      <c r="IL172" s="5"/>
      <c r="IM172" s="5"/>
      <c r="IN172" s="5"/>
      <c r="IO172" s="5"/>
      <c r="IP172" s="5"/>
      <c r="IQ172" s="5"/>
      <c r="IR172" s="5"/>
      <c r="IS172" s="5"/>
      <c r="IT172" s="5"/>
      <c r="IU172" s="5"/>
      <c r="IV172" s="62"/>
      <c r="IW172" s="62"/>
      <c r="IX172" s="62"/>
      <c r="IY172" s="62"/>
      <c r="IZ172" s="62"/>
      <c r="JA172" s="62"/>
      <c r="JB172" s="62"/>
      <c r="JC172" s="62"/>
      <c r="JD172" s="62"/>
      <c r="JE172" s="62"/>
      <c r="JF172" s="62"/>
      <c r="JG172" s="62"/>
      <c r="JH172" s="62"/>
      <c r="JI172" s="62"/>
      <c r="JJ172" s="5"/>
      <c r="JK172" s="5"/>
      <c r="JL172" s="5"/>
      <c r="JM172" s="5"/>
      <c r="JN172" s="5"/>
      <c r="JO172" s="5"/>
      <c r="JP172" s="5"/>
      <c r="JQ172" s="5"/>
      <c r="JR172" s="5"/>
      <c r="JS172" s="5"/>
      <c r="JT172" s="5"/>
      <c r="JU172" s="5"/>
      <c r="JV172" s="5"/>
      <c r="JW172" s="5"/>
      <c r="JX172" s="62"/>
      <c r="JY172" s="62"/>
      <c r="JZ172" s="62"/>
      <c r="KA172" s="62"/>
      <c r="KB172" s="62"/>
      <c r="KC172" s="62"/>
      <c r="KD172" s="62"/>
      <c r="KE172" s="62"/>
      <c r="KF172" s="62"/>
      <c r="KG172" s="62"/>
      <c r="KH172" s="62"/>
      <c r="KI172" s="62"/>
      <c r="KJ172" s="62"/>
      <c r="KK172" s="62"/>
    </row>
    <row r="173" spans="1:297" x14ac:dyDescent="0.35">
      <c r="A173" s="131">
        <v>169</v>
      </c>
      <c r="B173" s="170">
        <f>'BVEM Scorecard'!B172</f>
        <v>0</v>
      </c>
      <c r="C173" s="170">
        <f>'BVEM Scorecard'!C172</f>
        <v>0</v>
      </c>
      <c r="D173" s="152">
        <v>290</v>
      </c>
      <c r="E173" s="72" t="str">
        <f>'BVEM Scorecard'!F172</f>
        <v>Wind</v>
      </c>
      <c r="F173" s="96">
        <f t="shared" si="282"/>
        <v>0.5</v>
      </c>
      <c r="G173" s="96">
        <f t="shared" si="283"/>
        <v>0.2</v>
      </c>
      <c r="H173" s="96">
        <f t="shared" si="284"/>
        <v>0</v>
      </c>
      <c r="I173" s="96">
        <f t="shared" si="285"/>
        <v>0</v>
      </c>
      <c r="J173" s="62">
        <v>1</v>
      </c>
      <c r="K173" s="62">
        <v>1</v>
      </c>
      <c r="L173" s="62">
        <v>0</v>
      </c>
      <c r="M173" s="62">
        <v>0</v>
      </c>
      <c r="N173" s="62">
        <v>0</v>
      </c>
      <c r="O173" s="62">
        <v>0</v>
      </c>
      <c r="P173" s="62">
        <f t="shared" si="287"/>
        <v>1</v>
      </c>
      <c r="Q173" s="95">
        <f t="shared" si="288"/>
        <v>0.5</v>
      </c>
      <c r="R173" s="5"/>
      <c r="S173" s="5" t="s">
        <v>161</v>
      </c>
      <c r="T173" s="5">
        <v>1</v>
      </c>
      <c r="U173" s="5">
        <v>0</v>
      </c>
      <c r="V173" s="5">
        <v>0</v>
      </c>
      <c r="W173" s="5">
        <v>0</v>
      </c>
      <c r="X173" s="5">
        <v>0</v>
      </c>
      <c r="Y173" s="5">
        <v>0</v>
      </c>
      <c r="Z173" s="5">
        <v>0</v>
      </c>
      <c r="AA173" s="5">
        <v>0</v>
      </c>
      <c r="AB173" s="5">
        <v>0</v>
      </c>
      <c r="AC173" s="5"/>
      <c r="AD173" s="5"/>
      <c r="AE173" s="5"/>
      <c r="AF173" s="62"/>
      <c r="AG173" s="62" t="s">
        <v>204</v>
      </c>
      <c r="AH173" s="62">
        <v>1</v>
      </c>
      <c r="AI173" s="62">
        <v>1</v>
      </c>
      <c r="AJ173" s="62">
        <v>0</v>
      </c>
      <c r="AK173" s="62">
        <v>0</v>
      </c>
      <c r="AL173" s="62">
        <v>0</v>
      </c>
      <c r="AM173" s="62">
        <v>0</v>
      </c>
      <c r="AN173" s="62">
        <v>0</v>
      </c>
      <c r="AO173" s="62">
        <v>0</v>
      </c>
      <c r="AP173" s="62">
        <v>0</v>
      </c>
      <c r="AQ173" s="62"/>
      <c r="AR173" s="140"/>
      <c r="AS173" s="140"/>
      <c r="AT173" s="5"/>
      <c r="AU173" s="5" t="s">
        <v>109</v>
      </c>
      <c r="AV173" s="5">
        <v>1</v>
      </c>
      <c r="AW173" s="5">
        <v>1</v>
      </c>
      <c r="AX173" s="5">
        <v>0</v>
      </c>
      <c r="AY173" s="5">
        <v>0</v>
      </c>
      <c r="AZ173" s="5">
        <v>0</v>
      </c>
      <c r="BA173" s="5">
        <v>0</v>
      </c>
      <c r="BB173" s="5">
        <v>0</v>
      </c>
      <c r="BC173" s="5">
        <v>0</v>
      </c>
      <c r="BD173" s="5">
        <v>0</v>
      </c>
      <c r="BE173" s="5"/>
      <c r="BF173" s="5">
        <f t="shared" si="292"/>
        <v>0.33333333333333331</v>
      </c>
      <c r="BG173" s="5">
        <f t="shared" si="293"/>
        <v>0</v>
      </c>
      <c r="BH173" s="62"/>
      <c r="BI173" s="62"/>
      <c r="BJ173" s="62"/>
      <c r="BK173" s="62"/>
      <c r="BL173" s="62"/>
      <c r="BM173" s="62"/>
      <c r="BN173" s="62"/>
      <c r="BO173" s="62"/>
      <c r="BP173" s="62"/>
      <c r="BQ173" s="62"/>
      <c r="BR173" s="62"/>
      <c r="BS173" s="62"/>
      <c r="BT173" s="62"/>
      <c r="BU173" s="62"/>
      <c r="BV173" s="5"/>
      <c r="BW173" s="5"/>
      <c r="BX173" s="5"/>
      <c r="BY173" s="5"/>
      <c r="BZ173" s="5"/>
      <c r="CA173" s="5"/>
      <c r="CB173" s="5"/>
      <c r="CC173" s="5"/>
      <c r="CD173" s="5"/>
      <c r="CE173" s="5"/>
      <c r="CF173" s="5"/>
      <c r="CG173" s="5"/>
      <c r="CH173" s="5"/>
      <c r="CI173" s="5"/>
      <c r="CJ173" s="62"/>
      <c r="CK173" s="62"/>
      <c r="CL173" s="62"/>
      <c r="CM173" s="62"/>
      <c r="CN173" s="62"/>
      <c r="CO173" s="62"/>
      <c r="CP173" s="62"/>
      <c r="CQ173" s="62"/>
      <c r="CR173" s="62"/>
      <c r="CS173" s="62"/>
      <c r="CT173" s="62"/>
      <c r="CU173" s="62"/>
      <c r="CV173" s="62"/>
      <c r="CW173" s="62"/>
      <c r="CX173" s="5"/>
      <c r="CY173" s="5"/>
      <c r="CZ173" s="5"/>
      <c r="DA173" s="5"/>
      <c r="DB173" s="5"/>
      <c r="DC173" s="5"/>
      <c r="DD173" s="5"/>
      <c r="DE173" s="5"/>
      <c r="DF173" s="5"/>
      <c r="DG173" s="5"/>
      <c r="DH173" s="5"/>
      <c r="DI173" s="5"/>
      <c r="DJ173" s="5"/>
      <c r="DK173" s="5"/>
      <c r="DL173" s="62"/>
      <c r="DM173" s="62"/>
      <c r="DN173" s="62"/>
      <c r="DO173" s="62"/>
      <c r="DP173" s="62"/>
      <c r="DQ173" s="62"/>
      <c r="DR173" s="62"/>
      <c r="DS173" s="62"/>
      <c r="DT173" s="62"/>
      <c r="DU173" s="62"/>
      <c r="DV173" s="62"/>
      <c r="DW173" s="62"/>
      <c r="DX173" s="62"/>
      <c r="DY173" s="62"/>
      <c r="DZ173" s="5"/>
      <c r="EA173" s="5"/>
      <c r="EB173" s="5"/>
      <c r="EC173" s="5"/>
      <c r="ED173" s="5"/>
      <c r="EE173" s="5"/>
      <c r="EF173" s="5"/>
      <c r="EG173" s="5"/>
      <c r="EH173" s="5"/>
      <c r="EI173" s="5"/>
      <c r="EJ173" s="5"/>
      <c r="EK173" s="5"/>
      <c r="EL173" s="5"/>
      <c r="EM173" s="5"/>
      <c r="EN173" s="62"/>
      <c r="EO173" s="62"/>
      <c r="EP173" s="62"/>
      <c r="EQ173" s="62"/>
      <c r="ER173" s="62"/>
      <c r="ES173" s="62"/>
      <c r="ET173" s="62"/>
      <c r="EU173" s="62"/>
      <c r="EV173" s="62"/>
      <c r="EW173" s="62"/>
      <c r="EX173" s="62"/>
      <c r="EY173" s="62"/>
      <c r="EZ173" s="140"/>
      <c r="FA173" s="140"/>
      <c r="FB173" s="5"/>
      <c r="FC173" s="5"/>
      <c r="FD173" s="5"/>
      <c r="FE173" s="5"/>
      <c r="FF173" s="5"/>
      <c r="FG173" s="5"/>
      <c r="FH173" s="5"/>
      <c r="FI173" s="5"/>
      <c r="FJ173" s="5"/>
      <c r="FK173" s="5"/>
      <c r="FL173" s="5"/>
      <c r="FM173" s="5"/>
      <c r="FN173" s="5"/>
      <c r="FO173" s="5"/>
      <c r="FP173" s="62"/>
      <c r="FQ173" s="62"/>
      <c r="FR173" s="62"/>
      <c r="FS173" s="62"/>
      <c r="FT173" s="62"/>
      <c r="FU173" s="62"/>
      <c r="FV173" s="62"/>
      <c r="FW173" s="62"/>
      <c r="FX173" s="62"/>
      <c r="FY173" s="62"/>
      <c r="FZ173" s="62"/>
      <c r="GA173" s="62"/>
      <c r="GB173" s="62"/>
      <c r="GC173" s="62"/>
      <c r="GD173" s="5"/>
      <c r="GE173" s="5"/>
      <c r="GF173" s="5"/>
      <c r="GG173" s="5"/>
      <c r="GH173" s="5"/>
      <c r="GI173" s="5"/>
      <c r="GJ173" s="5"/>
      <c r="GK173" s="5"/>
      <c r="GL173" s="5"/>
      <c r="GM173" s="5"/>
      <c r="GN173" s="5"/>
      <c r="GO173" s="5"/>
      <c r="GP173" s="5"/>
      <c r="GQ173" s="5"/>
      <c r="GR173" s="62"/>
      <c r="GS173" s="62"/>
      <c r="GT173" s="62"/>
      <c r="GU173" s="62"/>
      <c r="GV173" s="62"/>
      <c r="GW173" s="62"/>
      <c r="GX173" s="62"/>
      <c r="GY173" s="62"/>
      <c r="GZ173" s="62"/>
      <c r="HA173" s="62"/>
      <c r="HB173" s="62"/>
      <c r="HC173" s="62"/>
      <c r="HD173" s="62"/>
      <c r="HE173" s="62"/>
      <c r="HF173" s="5"/>
      <c r="HG173" s="5"/>
      <c r="HH173" s="5"/>
      <c r="HI173" s="5"/>
      <c r="HJ173" s="5"/>
      <c r="HK173" s="5"/>
      <c r="HL173" s="5"/>
      <c r="HM173" s="5"/>
      <c r="HN173" s="5"/>
      <c r="HO173" s="5"/>
      <c r="HP173" s="5"/>
      <c r="HQ173" s="5"/>
      <c r="HR173" s="5"/>
      <c r="HS173" s="5"/>
      <c r="HT173" s="62"/>
      <c r="HU173" s="62"/>
      <c r="HV173" s="62"/>
      <c r="HW173" s="62"/>
      <c r="HX173" s="62"/>
      <c r="HY173" s="62"/>
      <c r="HZ173" s="62"/>
      <c r="IA173" s="62"/>
      <c r="IB173" s="62"/>
      <c r="IC173" s="62"/>
      <c r="ID173" s="62"/>
      <c r="IE173" s="62"/>
      <c r="IF173" s="62"/>
      <c r="IG173" s="62"/>
      <c r="IH173" s="5"/>
      <c r="II173" s="5"/>
      <c r="IJ173" s="5"/>
      <c r="IK173" s="5"/>
      <c r="IL173" s="5"/>
      <c r="IM173" s="5"/>
      <c r="IN173" s="5"/>
      <c r="IO173" s="5"/>
      <c r="IP173" s="5"/>
      <c r="IQ173" s="5"/>
      <c r="IR173" s="5"/>
      <c r="IS173" s="5"/>
      <c r="IT173" s="5"/>
      <c r="IU173" s="5"/>
      <c r="IV173" s="62"/>
      <c r="IW173" s="62"/>
      <c r="IX173" s="62"/>
      <c r="IY173" s="62"/>
      <c r="IZ173" s="62"/>
      <c r="JA173" s="62"/>
      <c r="JB173" s="62"/>
      <c r="JC173" s="62"/>
      <c r="JD173" s="62"/>
      <c r="JE173" s="62"/>
      <c r="JF173" s="62"/>
      <c r="JG173" s="62"/>
      <c r="JH173" s="62"/>
      <c r="JI173" s="62"/>
      <c r="JJ173" s="5"/>
      <c r="JK173" s="5"/>
      <c r="JL173" s="5"/>
      <c r="JM173" s="5"/>
      <c r="JN173" s="5"/>
      <c r="JO173" s="5"/>
      <c r="JP173" s="5"/>
      <c r="JQ173" s="5"/>
      <c r="JR173" s="5"/>
      <c r="JS173" s="5"/>
      <c r="JT173" s="5"/>
      <c r="JU173" s="5"/>
      <c r="JV173" s="5"/>
      <c r="JW173" s="5"/>
      <c r="JX173" s="62"/>
      <c r="JY173" s="62"/>
      <c r="JZ173" s="62"/>
      <c r="KA173" s="62"/>
      <c r="KB173" s="62"/>
      <c r="KC173" s="62"/>
      <c r="KD173" s="62"/>
      <c r="KE173" s="62"/>
      <c r="KF173" s="62"/>
      <c r="KG173" s="62"/>
      <c r="KH173" s="62"/>
      <c r="KI173" s="62"/>
      <c r="KJ173" s="62"/>
      <c r="KK173" s="62"/>
    </row>
    <row r="174" spans="1:297" x14ac:dyDescent="0.35">
      <c r="A174" s="131">
        <v>170</v>
      </c>
      <c r="B174" s="170">
        <f>'BVEM Scorecard'!B173</f>
        <v>0</v>
      </c>
      <c r="C174" s="170">
        <f>'BVEM Scorecard'!C173</f>
        <v>0</v>
      </c>
      <c r="D174" s="152">
        <v>291</v>
      </c>
      <c r="E174" s="72" t="str">
        <f>'BVEM Scorecard'!F173</f>
        <v>Wind</v>
      </c>
      <c r="F174" s="96">
        <f t="shared" si="282"/>
        <v>0.5</v>
      </c>
      <c r="G174" s="96">
        <f t="shared" si="283"/>
        <v>0.2</v>
      </c>
      <c r="H174" s="96">
        <f t="shared" si="284"/>
        <v>0</v>
      </c>
      <c r="I174" s="96">
        <f t="shared" si="285"/>
        <v>0</v>
      </c>
      <c r="J174" s="62">
        <v>1</v>
      </c>
      <c r="K174" s="62">
        <v>1</v>
      </c>
      <c r="L174" s="62">
        <v>0</v>
      </c>
      <c r="M174" s="62">
        <v>0</v>
      </c>
      <c r="N174" s="62">
        <v>0</v>
      </c>
      <c r="O174" s="62">
        <v>0</v>
      </c>
      <c r="P174" s="62">
        <f t="shared" si="287"/>
        <v>1</v>
      </c>
      <c r="Q174" s="95">
        <f t="shared" si="288"/>
        <v>0.5</v>
      </c>
      <c r="R174" s="5"/>
      <c r="S174" s="5" t="s">
        <v>161</v>
      </c>
      <c r="T174" s="5">
        <v>1</v>
      </c>
      <c r="U174" s="5">
        <v>0</v>
      </c>
      <c r="V174" s="5">
        <v>0</v>
      </c>
      <c r="W174" s="5">
        <v>0</v>
      </c>
      <c r="X174" s="5">
        <v>0</v>
      </c>
      <c r="Y174" s="5">
        <v>0</v>
      </c>
      <c r="Z174" s="5">
        <v>0</v>
      </c>
      <c r="AA174" s="5">
        <v>0</v>
      </c>
      <c r="AB174" s="5">
        <v>0</v>
      </c>
      <c r="AC174" s="5"/>
      <c r="AD174" s="5"/>
      <c r="AE174" s="5"/>
      <c r="AF174" s="62"/>
      <c r="AG174" s="62" t="s">
        <v>204</v>
      </c>
      <c r="AH174" s="62">
        <v>1</v>
      </c>
      <c r="AI174" s="62">
        <v>1</v>
      </c>
      <c r="AJ174" s="62">
        <v>0</v>
      </c>
      <c r="AK174" s="62">
        <v>0</v>
      </c>
      <c r="AL174" s="62">
        <v>0</v>
      </c>
      <c r="AM174" s="62">
        <v>0</v>
      </c>
      <c r="AN174" s="62">
        <v>0</v>
      </c>
      <c r="AO174" s="62">
        <v>0</v>
      </c>
      <c r="AP174" s="62">
        <v>0</v>
      </c>
      <c r="AQ174" s="62"/>
      <c r="AR174" s="140"/>
      <c r="AS174" s="140"/>
      <c r="AT174" s="5"/>
      <c r="AU174" s="5" t="s">
        <v>109</v>
      </c>
      <c r="AV174" s="5">
        <v>1</v>
      </c>
      <c r="AW174" s="5">
        <v>1</v>
      </c>
      <c r="AX174" s="5">
        <v>0</v>
      </c>
      <c r="AY174" s="5">
        <v>0</v>
      </c>
      <c r="AZ174" s="5">
        <v>0</v>
      </c>
      <c r="BA174" s="5">
        <v>0</v>
      </c>
      <c r="BB174" s="5">
        <v>0</v>
      </c>
      <c r="BC174" s="5">
        <v>0</v>
      </c>
      <c r="BD174" s="5">
        <v>0</v>
      </c>
      <c r="BE174" s="5">
        <f t="shared" ref="BE174" si="294">SUM(AX174,AZ174,BB174:BD174)</f>
        <v>0</v>
      </c>
      <c r="BF174" s="5">
        <f t="shared" si="292"/>
        <v>0.33333333333333331</v>
      </c>
      <c r="BG174" s="5">
        <f t="shared" si="293"/>
        <v>0</v>
      </c>
      <c r="BH174" s="62"/>
      <c r="BI174" s="62"/>
      <c r="BJ174" s="62"/>
      <c r="BK174" s="62"/>
      <c r="BL174" s="62"/>
      <c r="BM174" s="62"/>
      <c r="BN174" s="62"/>
      <c r="BO174" s="62"/>
      <c r="BP174" s="62"/>
      <c r="BQ174" s="62"/>
      <c r="BR174" s="62"/>
      <c r="BS174" s="62"/>
      <c r="BT174" s="62"/>
      <c r="BU174" s="62"/>
      <c r="BV174" s="5"/>
      <c r="BW174" s="5"/>
      <c r="BX174" s="5"/>
      <c r="BY174" s="5"/>
      <c r="BZ174" s="5"/>
      <c r="CA174" s="5"/>
      <c r="CB174" s="5"/>
      <c r="CC174" s="5"/>
      <c r="CD174" s="5"/>
      <c r="CE174" s="5"/>
      <c r="CF174" s="5"/>
      <c r="CG174" s="5"/>
      <c r="CH174" s="5"/>
      <c r="CI174" s="5"/>
      <c r="CJ174" s="62"/>
      <c r="CK174" s="62"/>
      <c r="CL174" s="62"/>
      <c r="CM174" s="62"/>
      <c r="CN174" s="62"/>
      <c r="CO174" s="62"/>
      <c r="CP174" s="62"/>
      <c r="CQ174" s="62"/>
      <c r="CR174" s="62"/>
      <c r="CS174" s="62"/>
      <c r="CT174" s="62"/>
      <c r="CU174" s="62"/>
      <c r="CV174" s="62"/>
      <c r="CW174" s="62"/>
      <c r="CX174" s="5"/>
      <c r="CY174" s="5"/>
      <c r="CZ174" s="5"/>
      <c r="DA174" s="5"/>
      <c r="DB174" s="5"/>
      <c r="DC174" s="5"/>
      <c r="DD174" s="5"/>
      <c r="DE174" s="5"/>
      <c r="DF174" s="5"/>
      <c r="DG174" s="5"/>
      <c r="DH174" s="5"/>
      <c r="DI174" s="5"/>
      <c r="DJ174" s="5"/>
      <c r="DK174" s="5"/>
      <c r="DL174" s="62"/>
      <c r="DM174" s="62"/>
      <c r="DN174" s="62"/>
      <c r="DO174" s="62"/>
      <c r="DP174" s="62"/>
      <c r="DQ174" s="62"/>
      <c r="DR174" s="62"/>
      <c r="DS174" s="62"/>
      <c r="DT174" s="62"/>
      <c r="DU174" s="62"/>
      <c r="DV174" s="62"/>
      <c r="DW174" s="62"/>
      <c r="DX174" s="62"/>
      <c r="DY174" s="62"/>
      <c r="DZ174" s="5"/>
      <c r="EA174" s="5"/>
      <c r="EB174" s="5"/>
      <c r="EC174" s="5"/>
      <c r="ED174" s="5"/>
      <c r="EE174" s="5"/>
      <c r="EF174" s="5"/>
      <c r="EG174" s="5"/>
      <c r="EH174" s="5"/>
      <c r="EI174" s="5"/>
      <c r="EJ174" s="5"/>
      <c r="EK174" s="5"/>
      <c r="EL174" s="5"/>
      <c r="EM174" s="5"/>
      <c r="EN174" s="62"/>
      <c r="EO174" s="62"/>
      <c r="EP174" s="62"/>
      <c r="EQ174" s="62"/>
      <c r="ER174" s="62"/>
      <c r="ES174" s="62"/>
      <c r="ET174" s="62"/>
      <c r="EU174" s="62"/>
      <c r="EV174" s="62"/>
      <c r="EW174" s="62"/>
      <c r="EX174" s="62"/>
      <c r="EY174" s="62"/>
      <c r="EZ174" s="62"/>
      <c r="FA174" s="62"/>
      <c r="FB174" s="5"/>
      <c r="FC174" s="5"/>
      <c r="FD174" s="5"/>
      <c r="FE174" s="5"/>
      <c r="FF174" s="5"/>
      <c r="FG174" s="5"/>
      <c r="FH174" s="5"/>
      <c r="FI174" s="5"/>
      <c r="FJ174" s="5"/>
      <c r="FK174" s="5"/>
      <c r="FL174" s="5"/>
      <c r="FM174" s="5"/>
      <c r="FN174" s="5"/>
      <c r="FO174" s="5"/>
      <c r="FP174" s="62"/>
      <c r="FQ174" s="62"/>
      <c r="FR174" s="62"/>
      <c r="FS174" s="62"/>
      <c r="FT174" s="62"/>
      <c r="FU174" s="62"/>
      <c r="FV174" s="62"/>
      <c r="FW174" s="62"/>
      <c r="FX174" s="62"/>
      <c r="FY174" s="62"/>
      <c r="FZ174" s="62"/>
      <c r="GA174" s="62"/>
      <c r="GB174" s="62"/>
      <c r="GC174" s="62"/>
      <c r="GD174" s="5"/>
      <c r="GE174" s="5"/>
      <c r="GF174" s="5"/>
      <c r="GG174" s="5"/>
      <c r="GH174" s="5"/>
      <c r="GI174" s="5"/>
      <c r="GJ174" s="5"/>
      <c r="GK174" s="5"/>
      <c r="GL174" s="5"/>
      <c r="GM174" s="5"/>
      <c r="GN174" s="5"/>
      <c r="GO174" s="5"/>
      <c r="GP174" s="5"/>
      <c r="GQ174" s="5"/>
      <c r="GR174" s="62"/>
      <c r="GS174" s="62"/>
      <c r="GT174" s="62"/>
      <c r="GU174" s="62"/>
      <c r="GV174" s="62"/>
      <c r="GW174" s="62"/>
      <c r="GX174" s="62"/>
      <c r="GY174" s="62"/>
      <c r="GZ174" s="62"/>
      <c r="HA174" s="62"/>
      <c r="HB174" s="62"/>
      <c r="HC174" s="62"/>
      <c r="HD174" s="62"/>
      <c r="HE174" s="62"/>
      <c r="HF174" s="5"/>
      <c r="HG174" s="5"/>
      <c r="HH174" s="5"/>
      <c r="HI174" s="5"/>
      <c r="HJ174" s="5"/>
      <c r="HK174" s="5"/>
      <c r="HL174" s="5"/>
      <c r="HM174" s="5"/>
      <c r="HN174" s="5"/>
      <c r="HO174" s="5"/>
      <c r="HP174" s="5"/>
      <c r="HQ174" s="5"/>
      <c r="HR174" s="5"/>
      <c r="HS174" s="5"/>
      <c r="HT174" s="62"/>
      <c r="HU174" s="62"/>
      <c r="HV174" s="62"/>
      <c r="HW174" s="62"/>
      <c r="HX174" s="62"/>
      <c r="HY174" s="62"/>
      <c r="HZ174" s="62"/>
      <c r="IA174" s="62"/>
      <c r="IB174" s="62"/>
      <c r="IC174" s="62"/>
      <c r="ID174" s="62"/>
      <c r="IE174" s="62"/>
      <c r="IF174" s="62"/>
      <c r="IG174" s="62"/>
      <c r="IH174" s="5"/>
      <c r="II174" s="5"/>
      <c r="IJ174" s="5"/>
      <c r="IK174" s="5"/>
      <c r="IL174" s="5"/>
      <c r="IM174" s="5"/>
      <c r="IN174" s="5"/>
      <c r="IO174" s="5"/>
      <c r="IP174" s="5"/>
      <c r="IQ174" s="5"/>
      <c r="IR174" s="5"/>
      <c r="IS174" s="5"/>
      <c r="IT174" s="5"/>
      <c r="IU174" s="5"/>
      <c r="IV174" s="62"/>
      <c r="IW174" s="62"/>
      <c r="IX174" s="62"/>
      <c r="IY174" s="62"/>
      <c r="IZ174" s="62"/>
      <c r="JA174" s="62"/>
      <c r="JB174" s="62"/>
      <c r="JC174" s="62"/>
      <c r="JD174" s="62"/>
      <c r="JE174" s="62"/>
      <c r="JF174" s="62"/>
      <c r="JG174" s="62"/>
      <c r="JH174" s="62"/>
      <c r="JI174" s="62"/>
      <c r="JJ174" s="5"/>
      <c r="JK174" s="5"/>
      <c r="JL174" s="5"/>
      <c r="JM174" s="5"/>
      <c r="JN174" s="5"/>
      <c r="JO174" s="5"/>
      <c r="JP174" s="5"/>
      <c r="JQ174" s="5"/>
      <c r="JR174" s="5"/>
      <c r="JS174" s="5"/>
      <c r="JT174" s="5"/>
      <c r="JU174" s="5"/>
      <c r="JV174" s="5"/>
      <c r="JW174" s="5"/>
      <c r="JX174" s="62"/>
      <c r="JY174" s="62"/>
      <c r="JZ174" s="62"/>
      <c r="KA174" s="62"/>
      <c r="KB174" s="62"/>
      <c r="KC174" s="62"/>
      <c r="KD174" s="62"/>
      <c r="KE174" s="62"/>
      <c r="KF174" s="62"/>
      <c r="KG174" s="62"/>
      <c r="KH174" s="62"/>
      <c r="KI174" s="62"/>
      <c r="KJ174" s="62"/>
      <c r="KK174" s="62"/>
    </row>
    <row r="175" spans="1:297" x14ac:dyDescent="0.35">
      <c r="A175" s="131">
        <v>171</v>
      </c>
      <c r="B175" s="170">
        <f>'BVEM Scorecard'!B174</f>
        <v>0</v>
      </c>
      <c r="C175" s="170">
        <f>'BVEM Scorecard'!C174</f>
        <v>0</v>
      </c>
      <c r="D175" s="152">
        <v>236</v>
      </c>
      <c r="E175" s="72" t="str">
        <f>'BVEM Scorecard'!F174</f>
        <v>Wind</v>
      </c>
      <c r="F175" s="96"/>
      <c r="G175" s="96"/>
      <c r="H175" s="96"/>
      <c r="I175" s="96"/>
      <c r="J175" s="62"/>
      <c r="K175" s="62"/>
      <c r="L175" s="62"/>
      <c r="M175" s="62"/>
      <c r="N175" s="62"/>
      <c r="O175" s="62"/>
      <c r="P175" s="62"/>
      <c r="Q175" s="95"/>
      <c r="R175" s="5"/>
      <c r="S175" s="5"/>
      <c r="T175" s="5"/>
      <c r="U175" s="5"/>
      <c r="V175" s="5"/>
      <c r="W175" s="5"/>
      <c r="X175" s="5"/>
      <c r="Y175" s="5"/>
      <c r="Z175" s="5"/>
      <c r="AA175" s="5"/>
      <c r="AB175" s="5"/>
      <c r="AC175" s="5"/>
      <c r="AD175" s="5"/>
      <c r="AE175" s="5"/>
      <c r="AF175" s="62"/>
      <c r="AG175" s="62"/>
      <c r="AH175" s="62"/>
      <c r="AI175" s="62"/>
      <c r="AJ175" s="62"/>
      <c r="AK175" s="62"/>
      <c r="AL175" s="62"/>
      <c r="AM175" s="62"/>
      <c r="AN175" s="62"/>
      <c r="AO175" s="62"/>
      <c r="AP175" s="62"/>
      <c r="AQ175" s="62"/>
      <c r="AR175" s="140"/>
      <c r="AS175" s="140"/>
      <c r="AT175" s="5"/>
      <c r="AU175" s="5"/>
      <c r="AV175" s="5"/>
      <c r="AW175" s="5"/>
      <c r="AX175" s="5"/>
      <c r="AY175" s="5"/>
      <c r="AZ175" s="5"/>
      <c r="BA175" s="5"/>
      <c r="BB175" s="5"/>
      <c r="BC175" s="5"/>
      <c r="BD175" s="5"/>
      <c r="BE175" s="5"/>
      <c r="BF175" s="5"/>
      <c r="BG175" s="5"/>
      <c r="BH175" s="62"/>
      <c r="BI175" s="62"/>
      <c r="BJ175" s="62"/>
      <c r="BK175" s="62"/>
      <c r="BL175" s="62"/>
      <c r="BM175" s="62"/>
      <c r="BN175" s="62"/>
      <c r="BO175" s="62"/>
      <c r="BP175" s="62"/>
      <c r="BQ175" s="62"/>
      <c r="BR175" s="62"/>
      <c r="BS175" s="62"/>
      <c r="BT175" s="62"/>
      <c r="BU175" s="62"/>
      <c r="BV175" s="5"/>
      <c r="BW175" s="5"/>
      <c r="BX175" s="5"/>
      <c r="BY175" s="5"/>
      <c r="BZ175" s="5"/>
      <c r="CA175" s="5"/>
      <c r="CB175" s="5"/>
      <c r="CC175" s="5"/>
      <c r="CD175" s="5"/>
      <c r="CE175" s="5"/>
      <c r="CF175" s="5"/>
      <c r="CG175" s="5"/>
      <c r="CH175" s="5"/>
      <c r="CI175" s="5"/>
      <c r="CJ175" s="62"/>
      <c r="CK175" s="62"/>
      <c r="CL175" s="62"/>
      <c r="CM175" s="62"/>
      <c r="CN175" s="62"/>
      <c r="CO175" s="62"/>
      <c r="CP175" s="62"/>
      <c r="CQ175" s="62"/>
      <c r="CR175" s="62"/>
      <c r="CS175" s="62"/>
      <c r="CT175" s="62"/>
      <c r="CU175" s="62"/>
      <c r="CV175" s="62"/>
      <c r="CW175" s="62"/>
      <c r="CX175" s="5"/>
      <c r="CY175" s="5"/>
      <c r="CZ175" s="5"/>
      <c r="DA175" s="5"/>
      <c r="DB175" s="5"/>
      <c r="DC175" s="5"/>
      <c r="DD175" s="5"/>
      <c r="DE175" s="5"/>
      <c r="DF175" s="5"/>
      <c r="DG175" s="5"/>
      <c r="DH175" s="5"/>
      <c r="DI175" s="5"/>
      <c r="DJ175" s="5"/>
      <c r="DK175" s="5"/>
      <c r="DL175" s="62"/>
      <c r="DM175" s="62"/>
      <c r="DN175" s="62"/>
      <c r="DO175" s="62"/>
      <c r="DP175" s="62"/>
      <c r="DQ175" s="62"/>
      <c r="DR175" s="62"/>
      <c r="DS175" s="62"/>
      <c r="DT175" s="62"/>
      <c r="DU175" s="62"/>
      <c r="DV175" s="62"/>
      <c r="DW175" s="62"/>
      <c r="DX175" s="62"/>
      <c r="DY175" s="62"/>
      <c r="DZ175" s="5"/>
      <c r="EA175" s="5"/>
      <c r="EB175" s="5"/>
      <c r="EC175" s="5"/>
      <c r="ED175" s="5"/>
      <c r="EE175" s="5"/>
      <c r="EF175" s="5"/>
      <c r="EG175" s="5"/>
      <c r="EH175" s="5"/>
      <c r="EI175" s="5"/>
      <c r="EJ175" s="5"/>
      <c r="EK175" s="5"/>
      <c r="EL175" s="5"/>
      <c r="EM175" s="5"/>
      <c r="EN175" s="62"/>
      <c r="EO175" s="62"/>
      <c r="EP175" s="62"/>
      <c r="EQ175" s="62"/>
      <c r="ER175" s="62"/>
      <c r="ES175" s="62"/>
      <c r="ET175" s="62"/>
      <c r="EU175" s="62"/>
      <c r="EV175" s="62"/>
      <c r="EW175" s="62"/>
      <c r="EX175" s="62"/>
      <c r="EY175" s="62"/>
      <c r="EZ175" s="140"/>
      <c r="FA175" s="140"/>
      <c r="FB175" s="5"/>
      <c r="FC175" s="5"/>
      <c r="FD175" s="5"/>
      <c r="FE175" s="5"/>
      <c r="FF175" s="5"/>
      <c r="FG175" s="5"/>
      <c r="FH175" s="5"/>
      <c r="FI175" s="5"/>
      <c r="FJ175" s="5"/>
      <c r="FK175" s="5"/>
      <c r="FL175" s="5"/>
      <c r="FM175" s="5"/>
      <c r="FN175" s="5"/>
      <c r="FO175" s="5"/>
      <c r="FP175" s="62"/>
      <c r="FQ175" s="62"/>
      <c r="FR175" s="62"/>
      <c r="FS175" s="62"/>
      <c r="FT175" s="62"/>
      <c r="FU175" s="62"/>
      <c r="FV175" s="62"/>
      <c r="FW175" s="62"/>
      <c r="FX175" s="62"/>
      <c r="FY175" s="62"/>
      <c r="FZ175" s="62"/>
      <c r="GA175" s="62"/>
      <c r="GB175" s="62"/>
      <c r="GC175" s="62"/>
      <c r="GD175" s="5"/>
      <c r="GE175" s="5"/>
      <c r="GF175" s="5"/>
      <c r="GG175" s="5"/>
      <c r="GH175" s="5"/>
      <c r="GI175" s="5"/>
      <c r="GJ175" s="5"/>
      <c r="GK175" s="5"/>
      <c r="GL175" s="5"/>
      <c r="GM175" s="5"/>
      <c r="GN175" s="5"/>
      <c r="GO175" s="5"/>
      <c r="GP175" s="5"/>
      <c r="GQ175" s="5"/>
      <c r="GR175" s="62"/>
      <c r="GS175" s="62"/>
      <c r="GT175" s="62"/>
      <c r="GU175" s="62"/>
      <c r="GV175" s="62"/>
      <c r="GW175" s="62"/>
      <c r="GX175" s="62"/>
      <c r="GY175" s="62"/>
      <c r="GZ175" s="62"/>
      <c r="HA175" s="62"/>
      <c r="HB175" s="62"/>
      <c r="HC175" s="62"/>
      <c r="HD175" s="62"/>
      <c r="HE175" s="62"/>
      <c r="HF175" s="5"/>
      <c r="HG175" s="5"/>
      <c r="HH175" s="5"/>
      <c r="HI175" s="5"/>
      <c r="HJ175" s="5"/>
      <c r="HK175" s="5"/>
      <c r="HL175" s="5"/>
      <c r="HM175" s="5"/>
      <c r="HN175" s="5"/>
      <c r="HO175" s="5"/>
      <c r="HP175" s="5"/>
      <c r="HQ175" s="5"/>
      <c r="HR175" s="5"/>
      <c r="HS175" s="5"/>
      <c r="HT175" s="62"/>
      <c r="HU175" s="62"/>
      <c r="HV175" s="62"/>
      <c r="HW175" s="62"/>
      <c r="HX175" s="62"/>
      <c r="HY175" s="62"/>
      <c r="HZ175" s="62"/>
      <c r="IA175" s="62"/>
      <c r="IB175" s="62"/>
      <c r="IC175" s="62"/>
      <c r="ID175" s="62"/>
      <c r="IE175" s="62"/>
      <c r="IF175" s="62"/>
      <c r="IG175" s="62"/>
      <c r="IH175" s="5"/>
      <c r="II175" s="5"/>
      <c r="IJ175" s="5"/>
      <c r="IK175" s="5"/>
      <c r="IL175" s="5"/>
      <c r="IM175" s="5"/>
      <c r="IN175" s="5"/>
      <c r="IO175" s="5"/>
      <c r="IP175" s="5"/>
      <c r="IQ175" s="5"/>
      <c r="IR175" s="5"/>
      <c r="IS175" s="5"/>
      <c r="IT175" s="5"/>
      <c r="IU175" s="5"/>
      <c r="IV175" s="62"/>
      <c r="IW175" s="62"/>
      <c r="IX175" s="62"/>
      <c r="IY175" s="62"/>
      <c r="IZ175" s="62"/>
      <c r="JA175" s="62"/>
      <c r="JB175" s="62"/>
      <c r="JC175" s="62"/>
      <c r="JD175" s="62"/>
      <c r="JE175" s="62"/>
      <c r="JF175" s="62"/>
      <c r="JG175" s="62"/>
      <c r="JH175" s="62"/>
      <c r="JI175" s="62"/>
      <c r="JJ175" s="5"/>
      <c r="JK175" s="5"/>
      <c r="JL175" s="5"/>
      <c r="JM175" s="5"/>
      <c r="JN175" s="5"/>
      <c r="JO175" s="5"/>
      <c r="JP175" s="5"/>
      <c r="JQ175" s="5"/>
      <c r="JR175" s="5"/>
      <c r="JS175" s="5"/>
      <c r="JT175" s="5"/>
      <c r="JU175" s="5"/>
      <c r="JV175" s="5"/>
      <c r="JW175" s="5"/>
      <c r="JX175" s="62"/>
      <c r="JY175" s="62"/>
      <c r="JZ175" s="62"/>
      <c r="KA175" s="62"/>
      <c r="KB175" s="62"/>
      <c r="KC175" s="62"/>
      <c r="KD175" s="62"/>
      <c r="KE175" s="62"/>
      <c r="KF175" s="62"/>
      <c r="KG175" s="62"/>
      <c r="KH175" s="62"/>
      <c r="KI175" s="62"/>
      <c r="KJ175" s="62"/>
      <c r="KK175" s="62"/>
    </row>
    <row r="176" spans="1:297" x14ac:dyDescent="0.35">
      <c r="A176" s="131">
        <v>172</v>
      </c>
      <c r="B176" s="170">
        <f>'BVEM Scorecard'!B175</f>
        <v>0</v>
      </c>
      <c r="C176" s="170">
        <f>'BVEM Scorecard'!C175</f>
        <v>0</v>
      </c>
      <c r="D176" s="152">
        <v>295</v>
      </c>
      <c r="E176" s="72" t="str">
        <f>'BVEM Scorecard'!F175</f>
        <v>Wind</v>
      </c>
      <c r="F176" s="96">
        <f t="shared" si="282"/>
        <v>0.5</v>
      </c>
      <c r="G176" s="96">
        <f t="shared" si="283"/>
        <v>0.2</v>
      </c>
      <c r="H176" s="96">
        <f t="shared" si="284"/>
        <v>0</v>
      </c>
      <c r="I176" s="96">
        <f t="shared" si="285"/>
        <v>0</v>
      </c>
      <c r="J176" s="62">
        <v>1</v>
      </c>
      <c r="K176" s="62">
        <v>1</v>
      </c>
      <c r="L176" s="62">
        <v>0</v>
      </c>
      <c r="M176" s="62">
        <v>0</v>
      </c>
      <c r="N176" s="62">
        <v>0</v>
      </c>
      <c r="O176" s="62">
        <v>0</v>
      </c>
      <c r="P176" s="62">
        <f t="shared" si="287"/>
        <v>1</v>
      </c>
      <c r="Q176" s="95">
        <f t="shared" ref="Q176:Q178" si="295">K$4*K176+L$4*L176+M$4*M176+N$4*N176+O$4*O176</f>
        <v>0.5</v>
      </c>
      <c r="R176" s="5"/>
      <c r="S176" s="5" t="s">
        <v>161</v>
      </c>
      <c r="T176" s="5">
        <v>1</v>
      </c>
      <c r="U176" s="5">
        <v>0</v>
      </c>
      <c r="V176" s="5">
        <v>0</v>
      </c>
      <c r="W176" s="5">
        <v>0</v>
      </c>
      <c r="X176" s="5">
        <v>0</v>
      </c>
      <c r="Y176" s="5">
        <v>0</v>
      </c>
      <c r="Z176" s="5">
        <v>0</v>
      </c>
      <c r="AA176" s="5">
        <v>0</v>
      </c>
      <c r="AB176" s="5">
        <v>0</v>
      </c>
      <c r="AC176" s="5"/>
      <c r="AD176" s="5"/>
      <c r="AE176" s="5"/>
      <c r="AF176" s="62"/>
      <c r="AG176" s="62" t="s">
        <v>204</v>
      </c>
      <c r="AH176" s="62">
        <v>1</v>
      </c>
      <c r="AI176" s="62">
        <v>1</v>
      </c>
      <c r="AJ176" s="62">
        <v>0</v>
      </c>
      <c r="AK176" s="62">
        <v>0</v>
      </c>
      <c r="AL176" s="62">
        <v>0</v>
      </c>
      <c r="AM176" s="62">
        <v>0</v>
      </c>
      <c r="AN176" s="62">
        <v>0</v>
      </c>
      <c r="AO176" s="62">
        <v>0</v>
      </c>
      <c r="AP176" s="62">
        <v>0</v>
      </c>
      <c r="AQ176" s="62"/>
      <c r="AR176" s="140"/>
      <c r="AS176" s="140"/>
      <c r="AT176" s="5"/>
      <c r="AU176" s="5" t="s">
        <v>109</v>
      </c>
      <c r="AV176" s="5">
        <v>1</v>
      </c>
      <c r="AW176" s="5">
        <v>1</v>
      </c>
      <c r="AX176" s="5">
        <v>0</v>
      </c>
      <c r="AY176" s="5">
        <v>0</v>
      </c>
      <c r="AZ176" s="5">
        <v>0</v>
      </c>
      <c r="BA176" s="5">
        <v>0</v>
      </c>
      <c r="BB176" s="5">
        <v>0</v>
      </c>
      <c r="BC176" s="5">
        <v>0</v>
      </c>
      <c r="BD176" s="5">
        <v>0</v>
      </c>
      <c r="BE176" s="5"/>
      <c r="BF176" s="5">
        <f t="shared" ref="BF176:BF178" si="296">IFERROR(AV176/SUM($T176,$AH176,$AV176,$BJ176,$BX176,$CL176,$CZ176,$DN176,$EB176,$EP176,$FD176,$FR176,$GF176,$GT176,$HH176,$HV176,$IJ176,$IX176,$JL176,$JZ176),"")</f>
        <v>0.33333333333333331</v>
      </c>
      <c r="BG176" s="5">
        <f t="shared" ref="BG176:BG178" si="297">IFERROR((AX$4*AX176+AZ$4*AZ176+BB$4*BB176+BC$4*BC176+BD$4*BD176)*BF176,"")</f>
        <v>0</v>
      </c>
      <c r="BH176" s="62"/>
      <c r="BI176" s="62"/>
      <c r="BJ176" s="62"/>
      <c r="BK176" s="62"/>
      <c r="BL176" s="62"/>
      <c r="BM176" s="62"/>
      <c r="BN176" s="62"/>
      <c r="BO176" s="62"/>
      <c r="BP176" s="62"/>
      <c r="BQ176" s="62"/>
      <c r="BR176" s="62"/>
      <c r="BS176" s="62"/>
      <c r="BT176" s="62"/>
      <c r="BU176" s="62"/>
      <c r="BV176" s="5"/>
      <c r="BW176" s="5"/>
      <c r="BX176" s="5"/>
      <c r="BY176" s="5"/>
      <c r="BZ176" s="5"/>
      <c r="CA176" s="5"/>
      <c r="CB176" s="5"/>
      <c r="CC176" s="5"/>
      <c r="CD176" s="5"/>
      <c r="CE176" s="5"/>
      <c r="CF176" s="5"/>
      <c r="CG176" s="5"/>
      <c r="CH176" s="5"/>
      <c r="CI176" s="5"/>
      <c r="CJ176" s="62"/>
      <c r="CK176" s="62"/>
      <c r="CL176" s="62"/>
      <c r="CM176" s="62"/>
      <c r="CN176" s="62"/>
      <c r="CO176" s="62"/>
      <c r="CP176" s="62"/>
      <c r="CQ176" s="62"/>
      <c r="CR176" s="62"/>
      <c r="CS176" s="62"/>
      <c r="CT176" s="62"/>
      <c r="CU176" s="62"/>
      <c r="CV176" s="62"/>
      <c r="CW176" s="62"/>
      <c r="CX176" s="5"/>
      <c r="CY176" s="5"/>
      <c r="CZ176" s="5"/>
      <c r="DA176" s="5"/>
      <c r="DB176" s="5"/>
      <c r="DC176" s="5"/>
      <c r="DD176" s="5"/>
      <c r="DE176" s="5"/>
      <c r="DF176" s="5"/>
      <c r="DG176" s="5"/>
      <c r="DH176" s="5"/>
      <c r="DI176" s="5"/>
      <c r="DJ176" s="5"/>
      <c r="DK176" s="5"/>
      <c r="DL176" s="62"/>
      <c r="DM176" s="62"/>
      <c r="DN176" s="62"/>
      <c r="DO176" s="62"/>
      <c r="DP176" s="62"/>
      <c r="DQ176" s="62"/>
      <c r="DR176" s="62"/>
      <c r="DS176" s="62"/>
      <c r="DT176" s="62"/>
      <c r="DU176" s="62"/>
      <c r="DV176" s="62"/>
      <c r="DW176" s="62"/>
      <c r="DX176" s="62"/>
      <c r="DY176" s="62"/>
      <c r="DZ176" s="5"/>
      <c r="EA176" s="5"/>
      <c r="EB176" s="5"/>
      <c r="EC176" s="5"/>
      <c r="ED176" s="5"/>
      <c r="EE176" s="5"/>
      <c r="EF176" s="5"/>
      <c r="EG176" s="5"/>
      <c r="EH176" s="5"/>
      <c r="EI176" s="5"/>
      <c r="EJ176" s="5"/>
      <c r="EK176" s="5"/>
      <c r="EL176" s="5"/>
      <c r="EM176" s="5"/>
      <c r="EN176" s="62"/>
      <c r="EO176" s="62"/>
      <c r="EP176" s="62"/>
      <c r="EQ176" s="62"/>
      <c r="ER176" s="62"/>
      <c r="ES176" s="62"/>
      <c r="ET176" s="62"/>
      <c r="EU176" s="62"/>
      <c r="EV176" s="62"/>
      <c r="EW176" s="62"/>
      <c r="EX176" s="62"/>
      <c r="EY176" s="62"/>
      <c r="EZ176" s="62"/>
      <c r="FA176" s="62"/>
      <c r="FB176" s="5"/>
      <c r="FC176" s="5"/>
      <c r="FD176" s="5"/>
      <c r="FE176" s="5"/>
      <c r="FF176" s="5"/>
      <c r="FG176" s="5"/>
      <c r="FH176" s="5"/>
      <c r="FI176" s="5"/>
      <c r="FJ176" s="5"/>
      <c r="FK176" s="5"/>
      <c r="FL176" s="5"/>
      <c r="FM176" s="5"/>
      <c r="FN176" s="5"/>
      <c r="FO176" s="5"/>
      <c r="FP176" s="62"/>
      <c r="FQ176" s="62"/>
      <c r="FR176" s="62"/>
      <c r="FS176" s="62"/>
      <c r="FT176" s="62"/>
      <c r="FU176" s="62"/>
      <c r="FV176" s="62"/>
      <c r="FW176" s="62"/>
      <c r="FX176" s="62"/>
      <c r="FY176" s="62"/>
      <c r="FZ176" s="62"/>
      <c r="GA176" s="62"/>
      <c r="GB176" s="62"/>
      <c r="GC176" s="62"/>
      <c r="GD176" s="5"/>
      <c r="GE176" s="5"/>
      <c r="GF176" s="5"/>
      <c r="GG176" s="5"/>
      <c r="GH176" s="5"/>
      <c r="GI176" s="5"/>
      <c r="GJ176" s="5"/>
      <c r="GK176" s="5"/>
      <c r="GL176" s="5"/>
      <c r="GM176" s="5"/>
      <c r="GN176" s="5"/>
      <c r="GO176" s="5"/>
      <c r="GP176" s="5"/>
      <c r="GQ176" s="5"/>
      <c r="GR176" s="62"/>
      <c r="GS176" s="62"/>
      <c r="GT176" s="62"/>
      <c r="GU176" s="62"/>
      <c r="GV176" s="62"/>
      <c r="GW176" s="62"/>
      <c r="GX176" s="62"/>
      <c r="GY176" s="62"/>
      <c r="GZ176" s="62"/>
      <c r="HA176" s="62"/>
      <c r="HB176" s="62"/>
      <c r="HC176" s="62"/>
      <c r="HD176" s="62"/>
      <c r="HE176" s="62"/>
      <c r="HF176" s="5"/>
      <c r="HG176" s="5"/>
      <c r="HH176" s="5"/>
      <c r="HI176" s="5"/>
      <c r="HJ176" s="5"/>
      <c r="HK176" s="5"/>
      <c r="HL176" s="5"/>
      <c r="HM176" s="5"/>
      <c r="HN176" s="5"/>
      <c r="HO176" s="5"/>
      <c r="HP176" s="5"/>
      <c r="HQ176" s="5"/>
      <c r="HR176" s="5"/>
      <c r="HS176" s="5"/>
      <c r="HT176" s="62"/>
      <c r="HU176" s="62"/>
      <c r="HV176" s="62"/>
      <c r="HW176" s="62"/>
      <c r="HX176" s="62"/>
      <c r="HY176" s="62"/>
      <c r="HZ176" s="62"/>
      <c r="IA176" s="62"/>
      <c r="IB176" s="62"/>
      <c r="IC176" s="62"/>
      <c r="ID176" s="62"/>
      <c r="IE176" s="62"/>
      <c r="IF176" s="62"/>
      <c r="IG176" s="62"/>
      <c r="IH176" s="5"/>
      <c r="II176" s="5"/>
      <c r="IJ176" s="5"/>
      <c r="IK176" s="5"/>
      <c r="IL176" s="5"/>
      <c r="IM176" s="5"/>
      <c r="IN176" s="5"/>
      <c r="IO176" s="5"/>
      <c r="IP176" s="5"/>
      <c r="IQ176" s="5"/>
      <c r="IR176" s="5"/>
      <c r="IS176" s="5"/>
      <c r="IT176" s="5"/>
      <c r="IU176" s="5"/>
      <c r="IV176" s="62"/>
      <c r="IW176" s="62"/>
      <c r="IX176" s="62"/>
      <c r="IY176" s="62"/>
      <c r="IZ176" s="62"/>
      <c r="JA176" s="62"/>
      <c r="JB176" s="62"/>
      <c r="JC176" s="62"/>
      <c r="JD176" s="62"/>
      <c r="JE176" s="62"/>
      <c r="JF176" s="62"/>
      <c r="JG176" s="62"/>
      <c r="JH176" s="62"/>
      <c r="JI176" s="62"/>
      <c r="JJ176" s="5"/>
      <c r="JK176" s="5"/>
      <c r="JL176" s="5"/>
      <c r="JM176" s="5"/>
      <c r="JN176" s="5"/>
      <c r="JO176" s="5"/>
      <c r="JP176" s="5"/>
      <c r="JQ176" s="5"/>
      <c r="JR176" s="5"/>
      <c r="JS176" s="5"/>
      <c r="JT176" s="5"/>
      <c r="JU176" s="5"/>
      <c r="JV176" s="5"/>
      <c r="JW176" s="5"/>
      <c r="JX176" s="62"/>
      <c r="JY176" s="62"/>
      <c r="JZ176" s="62"/>
      <c r="KA176" s="62"/>
      <c r="KB176" s="62"/>
      <c r="KC176" s="62"/>
      <c r="KD176" s="62"/>
      <c r="KE176" s="62"/>
      <c r="KF176" s="62"/>
      <c r="KG176" s="62"/>
      <c r="KH176" s="62"/>
      <c r="KI176" s="62"/>
      <c r="KJ176" s="62"/>
      <c r="KK176" s="62"/>
    </row>
    <row r="177" spans="1:297" x14ac:dyDescent="0.35">
      <c r="A177" s="131">
        <v>173</v>
      </c>
      <c r="B177" s="170">
        <f>'BVEM Scorecard'!B176</f>
        <v>0</v>
      </c>
      <c r="C177" s="170">
        <f>'BVEM Scorecard'!C176</f>
        <v>0</v>
      </c>
      <c r="D177" s="152">
        <v>296</v>
      </c>
      <c r="E177" s="72" t="str">
        <f>'BVEM Scorecard'!F176</f>
        <v>Wind</v>
      </c>
      <c r="F177" s="96">
        <f t="shared" si="282"/>
        <v>0.5</v>
      </c>
      <c r="G177" s="96">
        <f t="shared" si="283"/>
        <v>0.2</v>
      </c>
      <c r="H177" s="96">
        <f t="shared" si="284"/>
        <v>0</v>
      </c>
      <c r="I177" s="96">
        <f t="shared" si="285"/>
        <v>0</v>
      </c>
      <c r="J177" s="62">
        <v>1</v>
      </c>
      <c r="K177" s="62">
        <v>1</v>
      </c>
      <c r="L177" s="62">
        <v>0</v>
      </c>
      <c r="M177" s="62">
        <v>0</v>
      </c>
      <c r="N177" s="62">
        <v>0</v>
      </c>
      <c r="O177" s="62">
        <v>0</v>
      </c>
      <c r="P177" s="62">
        <f t="shared" si="287"/>
        <v>1</v>
      </c>
      <c r="Q177" s="95">
        <f t="shared" si="295"/>
        <v>0.5</v>
      </c>
      <c r="R177" s="5"/>
      <c r="S177" s="5" t="s">
        <v>161</v>
      </c>
      <c r="T177" s="5">
        <v>1</v>
      </c>
      <c r="U177" s="5">
        <v>0</v>
      </c>
      <c r="V177" s="5">
        <v>0</v>
      </c>
      <c r="W177" s="5">
        <v>0</v>
      </c>
      <c r="X177" s="5">
        <v>0</v>
      </c>
      <c r="Y177" s="5">
        <v>0</v>
      </c>
      <c r="Z177" s="5">
        <v>0</v>
      </c>
      <c r="AA177" s="5">
        <v>0</v>
      </c>
      <c r="AB177" s="5">
        <v>0</v>
      </c>
      <c r="AC177" s="5"/>
      <c r="AD177" s="5"/>
      <c r="AE177" s="5"/>
      <c r="AF177" s="62"/>
      <c r="AG177" s="62" t="s">
        <v>204</v>
      </c>
      <c r="AH177" s="62">
        <v>1</v>
      </c>
      <c r="AI177" s="62">
        <v>1</v>
      </c>
      <c r="AJ177" s="62">
        <v>0</v>
      </c>
      <c r="AK177" s="62">
        <v>0</v>
      </c>
      <c r="AL177" s="62">
        <v>0</v>
      </c>
      <c r="AM177" s="62">
        <v>0</v>
      </c>
      <c r="AN177" s="62">
        <v>0</v>
      </c>
      <c r="AO177" s="62">
        <v>0</v>
      </c>
      <c r="AP177" s="62">
        <v>0</v>
      </c>
      <c r="AQ177" s="62"/>
      <c r="AR177" s="140"/>
      <c r="AS177" s="140"/>
      <c r="AT177" s="5"/>
      <c r="AU177" s="5" t="s">
        <v>109</v>
      </c>
      <c r="AV177" s="5">
        <v>1</v>
      </c>
      <c r="AW177" s="5">
        <v>1</v>
      </c>
      <c r="AX177" s="5">
        <v>0</v>
      </c>
      <c r="AY177" s="5">
        <v>0</v>
      </c>
      <c r="AZ177" s="5">
        <v>0</v>
      </c>
      <c r="BA177" s="5">
        <v>0</v>
      </c>
      <c r="BB177" s="5">
        <v>0</v>
      </c>
      <c r="BC177" s="5">
        <v>0</v>
      </c>
      <c r="BD177" s="5">
        <v>0</v>
      </c>
      <c r="BE177" s="5"/>
      <c r="BF177" s="5">
        <f t="shared" si="296"/>
        <v>0.33333333333333331</v>
      </c>
      <c r="BG177" s="5">
        <f t="shared" si="297"/>
        <v>0</v>
      </c>
      <c r="BH177" s="62"/>
      <c r="BI177" s="62"/>
      <c r="BJ177" s="62"/>
      <c r="BK177" s="62"/>
      <c r="BL177" s="62"/>
      <c r="BM177" s="62"/>
      <c r="BN177" s="62"/>
      <c r="BO177" s="62"/>
      <c r="BP177" s="62"/>
      <c r="BQ177" s="62"/>
      <c r="BR177" s="62"/>
      <c r="BS177" s="62"/>
      <c r="BT177" s="62"/>
      <c r="BU177" s="62"/>
      <c r="BV177" s="5"/>
      <c r="BW177" s="5"/>
      <c r="BX177" s="5"/>
      <c r="BY177" s="5"/>
      <c r="BZ177" s="5"/>
      <c r="CA177" s="5"/>
      <c r="CB177" s="5"/>
      <c r="CC177" s="5"/>
      <c r="CD177" s="5"/>
      <c r="CE177" s="5"/>
      <c r="CF177" s="5"/>
      <c r="CG177" s="5"/>
      <c r="CH177" s="5"/>
      <c r="CI177" s="5"/>
      <c r="CJ177" s="62"/>
      <c r="CK177" s="62"/>
      <c r="CL177" s="62"/>
      <c r="CM177" s="62"/>
      <c r="CN177" s="62"/>
      <c r="CO177" s="62"/>
      <c r="CP177" s="62"/>
      <c r="CQ177" s="62"/>
      <c r="CR177" s="62"/>
      <c r="CS177" s="62"/>
      <c r="CT177" s="62"/>
      <c r="CU177" s="62"/>
      <c r="CV177" s="62"/>
      <c r="CW177" s="62"/>
      <c r="CX177" s="5"/>
      <c r="CY177" s="5"/>
      <c r="CZ177" s="5"/>
      <c r="DA177" s="5"/>
      <c r="DB177" s="5"/>
      <c r="DC177" s="5"/>
      <c r="DD177" s="5"/>
      <c r="DE177" s="5"/>
      <c r="DF177" s="5"/>
      <c r="DG177" s="5"/>
      <c r="DH177" s="5"/>
      <c r="DI177" s="5"/>
      <c r="DJ177" s="5"/>
      <c r="DK177" s="5"/>
      <c r="DL177" s="62"/>
      <c r="DM177" s="62"/>
      <c r="DN177" s="62"/>
      <c r="DO177" s="62"/>
      <c r="DP177" s="62"/>
      <c r="DQ177" s="62"/>
      <c r="DR177" s="62"/>
      <c r="DS177" s="62"/>
      <c r="DT177" s="62"/>
      <c r="DU177" s="62"/>
      <c r="DV177" s="62"/>
      <c r="DW177" s="62"/>
      <c r="DX177" s="62"/>
      <c r="DY177" s="62"/>
      <c r="DZ177" s="5"/>
      <c r="EA177" s="5"/>
      <c r="EB177" s="5"/>
      <c r="EC177" s="5"/>
      <c r="ED177" s="5"/>
      <c r="EE177" s="5"/>
      <c r="EF177" s="5"/>
      <c r="EG177" s="5"/>
      <c r="EH177" s="5"/>
      <c r="EI177" s="5"/>
      <c r="EJ177" s="5"/>
      <c r="EK177" s="5"/>
      <c r="EL177" s="5"/>
      <c r="EM177" s="5"/>
      <c r="EN177" s="62"/>
      <c r="EO177" s="62"/>
      <c r="EP177" s="62"/>
      <c r="EQ177" s="62"/>
      <c r="ER177" s="62"/>
      <c r="ES177" s="62"/>
      <c r="ET177" s="62"/>
      <c r="EU177" s="62"/>
      <c r="EV177" s="62"/>
      <c r="EW177" s="62"/>
      <c r="EX177" s="62"/>
      <c r="EY177" s="62"/>
      <c r="EZ177" s="140"/>
      <c r="FA177" s="140"/>
      <c r="FB177" s="5"/>
      <c r="FC177" s="5"/>
      <c r="FD177" s="5"/>
      <c r="FE177" s="5"/>
      <c r="FF177" s="5"/>
      <c r="FG177" s="5"/>
      <c r="FH177" s="5"/>
      <c r="FI177" s="5"/>
      <c r="FJ177" s="5"/>
      <c r="FK177" s="5"/>
      <c r="FL177" s="5"/>
      <c r="FM177" s="5"/>
      <c r="FN177" s="5"/>
      <c r="FO177" s="5"/>
      <c r="FP177" s="62"/>
      <c r="FQ177" s="62"/>
      <c r="FR177" s="62"/>
      <c r="FS177" s="62"/>
      <c r="FT177" s="62"/>
      <c r="FU177" s="62"/>
      <c r="FV177" s="62"/>
      <c r="FW177" s="62"/>
      <c r="FX177" s="62"/>
      <c r="FY177" s="62"/>
      <c r="FZ177" s="62"/>
      <c r="GA177" s="62"/>
      <c r="GB177" s="62"/>
      <c r="GC177" s="62"/>
      <c r="GD177" s="5"/>
      <c r="GE177" s="5"/>
      <c r="GF177" s="5"/>
      <c r="GG177" s="5"/>
      <c r="GH177" s="5"/>
      <c r="GI177" s="5"/>
      <c r="GJ177" s="5"/>
      <c r="GK177" s="5"/>
      <c r="GL177" s="5"/>
      <c r="GM177" s="5"/>
      <c r="GN177" s="5"/>
      <c r="GO177" s="5"/>
      <c r="GP177" s="5"/>
      <c r="GQ177" s="5"/>
      <c r="GR177" s="62"/>
      <c r="GS177" s="62"/>
      <c r="GT177" s="62"/>
      <c r="GU177" s="62"/>
      <c r="GV177" s="62"/>
      <c r="GW177" s="62"/>
      <c r="GX177" s="62"/>
      <c r="GY177" s="62"/>
      <c r="GZ177" s="62"/>
      <c r="HA177" s="62"/>
      <c r="HB177" s="62"/>
      <c r="HC177" s="62"/>
      <c r="HD177" s="62"/>
      <c r="HE177" s="62"/>
      <c r="HF177" s="5"/>
      <c r="HG177" s="5"/>
      <c r="HH177" s="5"/>
      <c r="HI177" s="5"/>
      <c r="HJ177" s="5"/>
      <c r="HK177" s="5"/>
      <c r="HL177" s="5"/>
      <c r="HM177" s="5"/>
      <c r="HN177" s="5"/>
      <c r="HO177" s="5"/>
      <c r="HP177" s="5"/>
      <c r="HQ177" s="5"/>
      <c r="HR177" s="5"/>
      <c r="HS177" s="5"/>
      <c r="HT177" s="62"/>
      <c r="HU177" s="62"/>
      <c r="HV177" s="62"/>
      <c r="HW177" s="62"/>
      <c r="HX177" s="62"/>
      <c r="HY177" s="62"/>
      <c r="HZ177" s="62"/>
      <c r="IA177" s="62"/>
      <c r="IB177" s="62"/>
      <c r="IC177" s="62"/>
      <c r="ID177" s="62"/>
      <c r="IE177" s="62"/>
      <c r="IF177" s="62"/>
      <c r="IG177" s="62"/>
      <c r="IH177" s="5"/>
      <c r="II177" s="5"/>
      <c r="IJ177" s="5"/>
      <c r="IK177" s="5"/>
      <c r="IL177" s="5"/>
      <c r="IM177" s="5"/>
      <c r="IN177" s="5"/>
      <c r="IO177" s="5"/>
      <c r="IP177" s="5"/>
      <c r="IQ177" s="5"/>
      <c r="IR177" s="5"/>
      <c r="IS177" s="5"/>
      <c r="IT177" s="5"/>
      <c r="IU177" s="5"/>
      <c r="IV177" s="62"/>
      <c r="IW177" s="62"/>
      <c r="IX177" s="62"/>
      <c r="IY177" s="62"/>
      <c r="IZ177" s="62"/>
      <c r="JA177" s="62"/>
      <c r="JB177" s="62"/>
      <c r="JC177" s="62"/>
      <c r="JD177" s="62"/>
      <c r="JE177" s="62"/>
      <c r="JF177" s="62"/>
      <c r="JG177" s="62"/>
      <c r="JH177" s="62"/>
      <c r="JI177" s="62"/>
      <c r="JJ177" s="5"/>
      <c r="JK177" s="5"/>
      <c r="JL177" s="5"/>
      <c r="JM177" s="5"/>
      <c r="JN177" s="5"/>
      <c r="JO177" s="5"/>
      <c r="JP177" s="5"/>
      <c r="JQ177" s="5"/>
      <c r="JR177" s="5"/>
      <c r="JS177" s="5"/>
      <c r="JT177" s="5"/>
      <c r="JU177" s="5"/>
      <c r="JV177" s="5"/>
      <c r="JW177" s="5"/>
      <c r="JX177" s="62"/>
      <c r="JY177" s="62"/>
      <c r="JZ177" s="62"/>
      <c r="KA177" s="62"/>
      <c r="KB177" s="62"/>
      <c r="KC177" s="62"/>
      <c r="KD177" s="62"/>
      <c r="KE177" s="62"/>
      <c r="KF177" s="62"/>
      <c r="KG177" s="62"/>
      <c r="KH177" s="62"/>
      <c r="KI177" s="62"/>
      <c r="KJ177" s="62"/>
      <c r="KK177" s="62"/>
    </row>
    <row r="178" spans="1:297" x14ac:dyDescent="0.35">
      <c r="A178" s="131">
        <v>174</v>
      </c>
      <c r="B178" s="170">
        <f>'BVEM Scorecard'!B177</f>
        <v>0</v>
      </c>
      <c r="C178" s="170">
        <f>'BVEM Scorecard'!C177</f>
        <v>0</v>
      </c>
      <c r="D178" s="152">
        <v>299</v>
      </c>
      <c r="E178" s="72" t="str">
        <f>'BVEM Scorecard'!F177</f>
        <v>Wind</v>
      </c>
      <c r="F178" s="96">
        <f t="shared" si="282"/>
        <v>0.5</v>
      </c>
      <c r="G178" s="96">
        <f t="shared" si="283"/>
        <v>0.2</v>
      </c>
      <c r="H178" s="96">
        <f t="shared" si="284"/>
        <v>0</v>
      </c>
      <c r="I178" s="96">
        <f t="shared" si="285"/>
        <v>0</v>
      </c>
      <c r="J178" s="62">
        <v>1</v>
      </c>
      <c r="K178" s="62">
        <v>1</v>
      </c>
      <c r="L178" s="62">
        <v>0</v>
      </c>
      <c r="M178" s="62">
        <v>0</v>
      </c>
      <c r="N178" s="62">
        <v>0</v>
      </c>
      <c r="O178" s="62">
        <v>0</v>
      </c>
      <c r="P178" s="62">
        <f t="shared" si="287"/>
        <v>1</v>
      </c>
      <c r="Q178" s="95">
        <f t="shared" si="295"/>
        <v>0.5</v>
      </c>
      <c r="R178" s="5"/>
      <c r="S178" s="5" t="s">
        <v>161</v>
      </c>
      <c r="T178" s="5">
        <v>1</v>
      </c>
      <c r="U178" s="5">
        <v>0</v>
      </c>
      <c r="V178" s="5">
        <v>0</v>
      </c>
      <c r="W178" s="5">
        <v>0</v>
      </c>
      <c r="X178" s="5">
        <v>0</v>
      </c>
      <c r="Y178" s="5">
        <v>0</v>
      </c>
      <c r="Z178" s="5">
        <v>0</v>
      </c>
      <c r="AA178" s="5">
        <v>0</v>
      </c>
      <c r="AB178" s="5">
        <v>0</v>
      </c>
      <c r="AC178" s="5"/>
      <c r="AD178" s="5"/>
      <c r="AE178" s="5"/>
      <c r="AF178" s="62"/>
      <c r="AG178" s="62" t="s">
        <v>204</v>
      </c>
      <c r="AH178" s="62">
        <v>1</v>
      </c>
      <c r="AI178" s="62">
        <v>1</v>
      </c>
      <c r="AJ178" s="62">
        <v>0</v>
      </c>
      <c r="AK178" s="62">
        <v>0</v>
      </c>
      <c r="AL178" s="62">
        <v>0</v>
      </c>
      <c r="AM178" s="62">
        <v>0</v>
      </c>
      <c r="AN178" s="62">
        <v>0</v>
      </c>
      <c r="AO178" s="62">
        <v>0</v>
      </c>
      <c r="AP178" s="62">
        <v>0</v>
      </c>
      <c r="AQ178" s="62"/>
      <c r="AR178" s="140"/>
      <c r="AS178" s="140"/>
      <c r="AT178" s="5"/>
      <c r="AU178" s="5" t="s">
        <v>109</v>
      </c>
      <c r="AV178" s="5">
        <v>1</v>
      </c>
      <c r="AW178" s="5">
        <v>1</v>
      </c>
      <c r="AX178" s="5">
        <v>0</v>
      </c>
      <c r="AY178" s="5">
        <v>0</v>
      </c>
      <c r="AZ178" s="5">
        <v>0</v>
      </c>
      <c r="BA178" s="5">
        <v>0</v>
      </c>
      <c r="BB178" s="5">
        <v>0</v>
      </c>
      <c r="BC178" s="5">
        <v>0</v>
      </c>
      <c r="BD178" s="5">
        <v>0</v>
      </c>
      <c r="BE178" s="5"/>
      <c r="BF178" s="5">
        <f t="shared" si="296"/>
        <v>0.33333333333333331</v>
      </c>
      <c r="BG178" s="5">
        <f t="shared" si="297"/>
        <v>0</v>
      </c>
      <c r="BH178" s="62"/>
      <c r="BI178" s="62"/>
      <c r="BJ178" s="62"/>
      <c r="BK178" s="62"/>
      <c r="BL178" s="62"/>
      <c r="BM178" s="62"/>
      <c r="BN178" s="62"/>
      <c r="BO178" s="62"/>
      <c r="BP178" s="62"/>
      <c r="BQ178" s="62"/>
      <c r="BR178" s="62"/>
      <c r="BS178" s="62"/>
      <c r="BT178" s="62"/>
      <c r="BU178" s="62"/>
      <c r="BV178" s="5"/>
      <c r="BW178" s="5"/>
      <c r="BX178" s="5"/>
      <c r="BY178" s="5"/>
      <c r="BZ178" s="5"/>
      <c r="CA178" s="5"/>
      <c r="CB178" s="5"/>
      <c r="CC178" s="5"/>
      <c r="CD178" s="5"/>
      <c r="CE178" s="5"/>
      <c r="CF178" s="5"/>
      <c r="CG178" s="5"/>
      <c r="CH178" s="5"/>
      <c r="CI178" s="5"/>
      <c r="CJ178" s="62"/>
      <c r="CK178" s="62"/>
      <c r="CL178" s="62"/>
      <c r="CM178" s="62"/>
      <c r="CN178" s="62"/>
      <c r="CO178" s="62"/>
      <c r="CP178" s="62"/>
      <c r="CQ178" s="62"/>
      <c r="CR178" s="62"/>
      <c r="CS178" s="62"/>
      <c r="CT178" s="62"/>
      <c r="CU178" s="62"/>
      <c r="CV178" s="62"/>
      <c r="CW178" s="62"/>
      <c r="CX178" s="5"/>
      <c r="CY178" s="5"/>
      <c r="CZ178" s="5"/>
      <c r="DA178" s="5"/>
      <c r="DB178" s="5"/>
      <c r="DC178" s="5"/>
      <c r="DD178" s="5"/>
      <c r="DE178" s="5"/>
      <c r="DF178" s="5"/>
      <c r="DG178" s="5"/>
      <c r="DH178" s="5"/>
      <c r="DI178" s="5"/>
      <c r="DJ178" s="5"/>
      <c r="DK178" s="5"/>
      <c r="DL178" s="62"/>
      <c r="DM178" s="62"/>
      <c r="DN178" s="62"/>
      <c r="DO178" s="62"/>
      <c r="DP178" s="62"/>
      <c r="DQ178" s="62"/>
      <c r="DR178" s="62"/>
      <c r="DS178" s="62"/>
      <c r="DT178" s="62"/>
      <c r="DU178" s="62"/>
      <c r="DV178" s="62"/>
      <c r="DW178" s="62"/>
      <c r="DX178" s="62"/>
      <c r="DY178" s="62"/>
      <c r="DZ178" s="5"/>
      <c r="EA178" s="5"/>
      <c r="EB178" s="5"/>
      <c r="EC178" s="5"/>
      <c r="ED178" s="5"/>
      <c r="EE178" s="5"/>
      <c r="EF178" s="5"/>
      <c r="EG178" s="5"/>
      <c r="EH178" s="5"/>
      <c r="EI178" s="5"/>
      <c r="EJ178" s="5"/>
      <c r="EK178" s="5"/>
      <c r="EL178" s="5"/>
      <c r="EM178" s="5"/>
      <c r="EN178" s="62"/>
      <c r="EO178" s="62"/>
      <c r="EP178" s="62"/>
      <c r="EQ178" s="62"/>
      <c r="ER178" s="62"/>
      <c r="ES178" s="62"/>
      <c r="ET178" s="62"/>
      <c r="EU178" s="62"/>
      <c r="EV178" s="62"/>
      <c r="EW178" s="62"/>
      <c r="EX178" s="62"/>
      <c r="EY178" s="62"/>
      <c r="EZ178" s="62"/>
      <c r="FA178" s="62"/>
      <c r="FB178" s="5"/>
      <c r="FC178" s="5"/>
      <c r="FD178" s="5"/>
      <c r="FE178" s="5"/>
      <c r="FF178" s="5"/>
      <c r="FG178" s="5"/>
      <c r="FH178" s="5"/>
      <c r="FI178" s="5"/>
      <c r="FJ178" s="5"/>
      <c r="FK178" s="5"/>
      <c r="FL178" s="5"/>
      <c r="FM178" s="5"/>
      <c r="FN178" s="5"/>
      <c r="FO178" s="5"/>
      <c r="FP178" s="62"/>
      <c r="FQ178" s="62"/>
      <c r="FR178" s="62"/>
      <c r="FS178" s="62"/>
      <c r="FT178" s="62"/>
      <c r="FU178" s="62"/>
      <c r="FV178" s="62"/>
      <c r="FW178" s="62"/>
      <c r="FX178" s="62"/>
      <c r="FY178" s="62"/>
      <c r="FZ178" s="62"/>
      <c r="GA178" s="62"/>
      <c r="GB178" s="62"/>
      <c r="GC178" s="62"/>
      <c r="GD178" s="5"/>
      <c r="GE178" s="5"/>
      <c r="GF178" s="5"/>
      <c r="GG178" s="5"/>
      <c r="GH178" s="5"/>
      <c r="GI178" s="5"/>
      <c r="GJ178" s="5"/>
      <c r="GK178" s="5"/>
      <c r="GL178" s="5"/>
      <c r="GM178" s="5"/>
      <c r="GN178" s="5"/>
      <c r="GO178" s="5"/>
      <c r="GP178" s="5"/>
      <c r="GQ178" s="5"/>
      <c r="GR178" s="62"/>
      <c r="GS178" s="62"/>
      <c r="GT178" s="62"/>
      <c r="GU178" s="62"/>
      <c r="GV178" s="62"/>
      <c r="GW178" s="62"/>
      <c r="GX178" s="62"/>
      <c r="GY178" s="62"/>
      <c r="GZ178" s="62"/>
      <c r="HA178" s="62"/>
      <c r="HB178" s="62"/>
      <c r="HC178" s="62"/>
      <c r="HD178" s="62"/>
      <c r="HE178" s="62"/>
      <c r="HF178" s="5"/>
      <c r="HG178" s="5"/>
      <c r="HH178" s="5"/>
      <c r="HI178" s="5"/>
      <c r="HJ178" s="5"/>
      <c r="HK178" s="5"/>
      <c r="HL178" s="5"/>
      <c r="HM178" s="5"/>
      <c r="HN178" s="5"/>
      <c r="HO178" s="5"/>
      <c r="HP178" s="5"/>
      <c r="HQ178" s="5"/>
      <c r="HR178" s="5"/>
      <c r="HS178" s="5"/>
      <c r="HT178" s="62"/>
      <c r="HU178" s="62"/>
      <c r="HV178" s="62"/>
      <c r="HW178" s="62"/>
      <c r="HX178" s="62"/>
      <c r="HY178" s="62"/>
      <c r="HZ178" s="62"/>
      <c r="IA178" s="62"/>
      <c r="IB178" s="62"/>
      <c r="IC178" s="62"/>
      <c r="ID178" s="62"/>
      <c r="IE178" s="62"/>
      <c r="IF178" s="62"/>
      <c r="IG178" s="62"/>
      <c r="IH178" s="5"/>
      <c r="II178" s="5"/>
      <c r="IJ178" s="5"/>
      <c r="IK178" s="5"/>
      <c r="IL178" s="5"/>
      <c r="IM178" s="5"/>
      <c r="IN178" s="5"/>
      <c r="IO178" s="5"/>
      <c r="IP178" s="5"/>
      <c r="IQ178" s="5"/>
      <c r="IR178" s="5"/>
      <c r="IS178" s="5"/>
      <c r="IT178" s="5"/>
      <c r="IU178" s="5"/>
      <c r="IV178" s="62"/>
      <c r="IW178" s="62"/>
      <c r="IX178" s="62"/>
      <c r="IY178" s="62"/>
      <c r="IZ178" s="62"/>
      <c r="JA178" s="62"/>
      <c r="JB178" s="62"/>
      <c r="JC178" s="62"/>
      <c r="JD178" s="62"/>
      <c r="JE178" s="62"/>
      <c r="JF178" s="62"/>
      <c r="JG178" s="62"/>
      <c r="JH178" s="62"/>
      <c r="JI178" s="62"/>
      <c r="JJ178" s="5"/>
      <c r="JK178" s="5"/>
      <c r="JL178" s="5"/>
      <c r="JM178" s="5"/>
      <c r="JN178" s="5"/>
      <c r="JO178" s="5"/>
      <c r="JP178" s="5"/>
      <c r="JQ178" s="5"/>
      <c r="JR178" s="5"/>
      <c r="JS178" s="5"/>
      <c r="JT178" s="5"/>
      <c r="JU178" s="5"/>
      <c r="JV178" s="5"/>
      <c r="JW178" s="5"/>
      <c r="JX178" s="62"/>
      <c r="JY178" s="62"/>
      <c r="JZ178" s="62"/>
      <c r="KA178" s="62"/>
      <c r="KB178" s="62"/>
      <c r="KC178" s="62"/>
      <c r="KD178" s="62"/>
      <c r="KE178" s="62"/>
      <c r="KF178" s="62"/>
      <c r="KG178" s="62"/>
      <c r="KH178" s="62"/>
      <c r="KI178" s="62"/>
      <c r="KJ178" s="62"/>
      <c r="KK178" s="62"/>
    </row>
    <row r="179" spans="1:297" x14ac:dyDescent="0.35">
      <c r="A179" s="131">
        <v>175</v>
      </c>
      <c r="B179" s="170">
        <f>'BVEM Scorecard'!B178</f>
        <v>0</v>
      </c>
      <c r="C179" s="170">
        <f>'BVEM Scorecard'!C178</f>
        <v>0</v>
      </c>
      <c r="D179" s="152">
        <v>219</v>
      </c>
      <c r="E179" s="72" t="str">
        <f>'BVEM Scorecard'!F178</f>
        <v>Wind</v>
      </c>
      <c r="F179" s="96"/>
      <c r="G179" s="96"/>
      <c r="H179" s="96"/>
      <c r="I179" s="96"/>
      <c r="J179" s="62"/>
      <c r="K179" s="62"/>
      <c r="L179" s="62"/>
      <c r="M179" s="62"/>
      <c r="N179" s="62"/>
      <c r="O179" s="62"/>
      <c r="P179" s="62"/>
      <c r="Q179" s="95"/>
      <c r="R179" s="5"/>
      <c r="S179" s="5"/>
      <c r="T179" s="5"/>
      <c r="U179" s="5"/>
      <c r="V179" s="5"/>
      <c r="W179" s="5"/>
      <c r="X179" s="5"/>
      <c r="Y179" s="5"/>
      <c r="Z179" s="5"/>
      <c r="AA179" s="5"/>
      <c r="AB179" s="5"/>
      <c r="AC179" s="5"/>
      <c r="AD179" s="5"/>
      <c r="AE179" s="5"/>
      <c r="AF179" s="62"/>
      <c r="AG179" s="62"/>
      <c r="AH179" s="62"/>
      <c r="AI179" s="62"/>
      <c r="AJ179" s="62"/>
      <c r="AK179" s="62"/>
      <c r="AL179" s="62"/>
      <c r="AM179" s="62"/>
      <c r="AN179" s="62"/>
      <c r="AO179" s="62"/>
      <c r="AP179" s="62"/>
      <c r="AQ179" s="62"/>
      <c r="AR179" s="140"/>
      <c r="AS179" s="140"/>
      <c r="AT179" s="5"/>
      <c r="AU179" s="5"/>
      <c r="AV179" s="5"/>
      <c r="AW179" s="5"/>
      <c r="AX179" s="5"/>
      <c r="AY179" s="5"/>
      <c r="AZ179" s="5"/>
      <c r="BA179" s="5"/>
      <c r="BB179" s="5"/>
      <c r="BC179" s="5"/>
      <c r="BD179" s="5"/>
      <c r="BE179" s="5"/>
      <c r="BF179" s="5"/>
      <c r="BG179" s="5"/>
      <c r="BH179" s="62"/>
      <c r="BI179" s="62"/>
      <c r="BJ179" s="62"/>
      <c r="BK179" s="62"/>
      <c r="BL179" s="62"/>
      <c r="BM179" s="62"/>
      <c r="BN179" s="62"/>
      <c r="BO179" s="62"/>
      <c r="BP179" s="62"/>
      <c r="BQ179" s="62"/>
      <c r="BR179" s="62"/>
      <c r="BS179" s="62"/>
      <c r="BT179" s="62"/>
      <c r="BU179" s="62"/>
      <c r="BV179" s="5"/>
      <c r="BW179" s="5"/>
      <c r="BX179" s="5"/>
      <c r="BY179" s="5"/>
      <c r="BZ179" s="5"/>
      <c r="CA179" s="5"/>
      <c r="CB179" s="5"/>
      <c r="CC179" s="5"/>
      <c r="CD179" s="5"/>
      <c r="CE179" s="5"/>
      <c r="CF179" s="5"/>
      <c r="CG179" s="5"/>
      <c r="CH179" s="5"/>
      <c r="CI179" s="5"/>
      <c r="CJ179" s="62"/>
      <c r="CK179" s="62"/>
      <c r="CL179" s="62"/>
      <c r="CM179" s="62"/>
      <c r="CN179" s="62"/>
      <c r="CO179" s="62"/>
      <c r="CP179" s="62"/>
      <c r="CQ179" s="62"/>
      <c r="CR179" s="62"/>
      <c r="CS179" s="62"/>
      <c r="CT179" s="62"/>
      <c r="CU179" s="62"/>
      <c r="CV179" s="62"/>
      <c r="CW179" s="62"/>
      <c r="CX179" s="5"/>
      <c r="CY179" s="5"/>
      <c r="CZ179" s="5"/>
      <c r="DA179" s="5"/>
      <c r="DB179" s="5"/>
      <c r="DC179" s="5"/>
      <c r="DD179" s="5"/>
      <c r="DE179" s="5"/>
      <c r="DF179" s="5"/>
      <c r="DG179" s="5"/>
      <c r="DH179" s="5"/>
      <c r="DI179" s="5"/>
      <c r="DJ179" s="5"/>
      <c r="DK179" s="5"/>
      <c r="DL179" s="62"/>
      <c r="DM179" s="62"/>
      <c r="DN179" s="62"/>
      <c r="DO179" s="62"/>
      <c r="DP179" s="62"/>
      <c r="DQ179" s="62"/>
      <c r="DR179" s="62"/>
      <c r="DS179" s="62"/>
      <c r="DT179" s="62"/>
      <c r="DU179" s="62"/>
      <c r="DV179" s="62"/>
      <c r="DW179" s="62"/>
      <c r="DX179" s="62"/>
      <c r="DY179" s="62"/>
      <c r="DZ179" s="5"/>
      <c r="EA179" s="5"/>
      <c r="EB179" s="5"/>
      <c r="EC179" s="5"/>
      <c r="ED179" s="5"/>
      <c r="EE179" s="5"/>
      <c r="EF179" s="5"/>
      <c r="EG179" s="5"/>
      <c r="EH179" s="5"/>
      <c r="EI179" s="5"/>
      <c r="EJ179" s="5"/>
      <c r="EK179" s="5"/>
      <c r="EL179" s="5"/>
      <c r="EM179" s="5"/>
      <c r="EN179" s="62"/>
      <c r="EO179" s="62"/>
      <c r="EP179" s="62"/>
      <c r="EQ179" s="62"/>
      <c r="ER179" s="62"/>
      <c r="ES179" s="62"/>
      <c r="ET179" s="62"/>
      <c r="EU179" s="62"/>
      <c r="EV179" s="62"/>
      <c r="EW179" s="62"/>
      <c r="EX179" s="62"/>
      <c r="EY179" s="62"/>
      <c r="EZ179" s="140"/>
      <c r="FA179" s="140"/>
      <c r="FB179" s="5"/>
      <c r="FC179" s="5"/>
      <c r="FD179" s="5"/>
      <c r="FE179" s="5"/>
      <c r="FF179" s="5"/>
      <c r="FG179" s="5"/>
      <c r="FH179" s="5"/>
      <c r="FI179" s="5"/>
      <c r="FJ179" s="5"/>
      <c r="FK179" s="5"/>
      <c r="FL179" s="5"/>
      <c r="FM179" s="5"/>
      <c r="FN179" s="5"/>
      <c r="FO179" s="5"/>
      <c r="FP179" s="62"/>
      <c r="FQ179" s="62"/>
      <c r="FR179" s="62"/>
      <c r="FS179" s="62"/>
      <c r="FT179" s="62"/>
      <c r="FU179" s="62"/>
      <c r="FV179" s="62"/>
      <c r="FW179" s="62"/>
      <c r="FX179" s="62"/>
      <c r="FY179" s="62"/>
      <c r="FZ179" s="62"/>
      <c r="GA179" s="62"/>
      <c r="GB179" s="62"/>
      <c r="GC179" s="62"/>
      <c r="GD179" s="5"/>
      <c r="GE179" s="5"/>
      <c r="GF179" s="5"/>
      <c r="GG179" s="5"/>
      <c r="GH179" s="5"/>
      <c r="GI179" s="5"/>
      <c r="GJ179" s="5"/>
      <c r="GK179" s="5"/>
      <c r="GL179" s="5"/>
      <c r="GM179" s="5"/>
      <c r="GN179" s="5"/>
      <c r="GO179" s="5"/>
      <c r="GP179" s="5"/>
      <c r="GQ179" s="5"/>
      <c r="GR179" s="62"/>
      <c r="GS179" s="62"/>
      <c r="GT179" s="62"/>
      <c r="GU179" s="62"/>
      <c r="GV179" s="62"/>
      <c r="GW179" s="62"/>
      <c r="GX179" s="62"/>
      <c r="GY179" s="62"/>
      <c r="GZ179" s="62"/>
      <c r="HA179" s="62"/>
      <c r="HB179" s="62"/>
      <c r="HC179" s="62"/>
      <c r="HD179" s="62"/>
      <c r="HE179" s="62"/>
      <c r="HF179" s="5"/>
      <c r="HG179" s="5"/>
      <c r="HH179" s="5"/>
      <c r="HI179" s="5"/>
      <c r="HJ179" s="5"/>
      <c r="HK179" s="5"/>
      <c r="HL179" s="5"/>
      <c r="HM179" s="5"/>
      <c r="HN179" s="5"/>
      <c r="HO179" s="5"/>
      <c r="HP179" s="5"/>
      <c r="HQ179" s="5"/>
      <c r="HR179" s="5"/>
      <c r="HS179" s="5"/>
      <c r="HT179" s="62"/>
      <c r="HU179" s="62"/>
      <c r="HV179" s="62"/>
      <c r="HW179" s="62"/>
      <c r="HX179" s="62"/>
      <c r="HY179" s="62"/>
      <c r="HZ179" s="62"/>
      <c r="IA179" s="62"/>
      <c r="IB179" s="62"/>
      <c r="IC179" s="62"/>
      <c r="ID179" s="62"/>
      <c r="IE179" s="62"/>
      <c r="IF179" s="62"/>
      <c r="IG179" s="62"/>
      <c r="IH179" s="5"/>
      <c r="II179" s="5"/>
      <c r="IJ179" s="5"/>
      <c r="IK179" s="5"/>
      <c r="IL179" s="5"/>
      <c r="IM179" s="5"/>
      <c r="IN179" s="5"/>
      <c r="IO179" s="5"/>
      <c r="IP179" s="5"/>
      <c r="IQ179" s="5"/>
      <c r="IR179" s="5"/>
      <c r="IS179" s="5"/>
      <c r="IT179" s="5"/>
      <c r="IU179" s="5"/>
      <c r="IV179" s="62"/>
      <c r="IW179" s="62"/>
      <c r="IX179" s="62"/>
      <c r="IY179" s="62"/>
      <c r="IZ179" s="62"/>
      <c r="JA179" s="62"/>
      <c r="JB179" s="62"/>
      <c r="JC179" s="62"/>
      <c r="JD179" s="62"/>
      <c r="JE179" s="62"/>
      <c r="JF179" s="62"/>
      <c r="JG179" s="62"/>
      <c r="JH179" s="62"/>
      <c r="JI179" s="62"/>
      <c r="JJ179" s="5"/>
      <c r="JK179" s="5"/>
      <c r="JL179" s="5"/>
      <c r="JM179" s="5"/>
      <c r="JN179" s="5"/>
      <c r="JO179" s="5"/>
      <c r="JP179" s="5"/>
      <c r="JQ179" s="5"/>
      <c r="JR179" s="5"/>
      <c r="JS179" s="5"/>
      <c r="JT179" s="5"/>
      <c r="JU179" s="5"/>
      <c r="JV179" s="5"/>
      <c r="JW179" s="5"/>
      <c r="JX179" s="62"/>
      <c r="JY179" s="62"/>
      <c r="JZ179" s="62"/>
      <c r="KA179" s="62"/>
      <c r="KB179" s="62"/>
      <c r="KC179" s="62"/>
      <c r="KD179" s="62"/>
      <c r="KE179" s="62"/>
      <c r="KF179" s="62"/>
      <c r="KG179" s="62"/>
      <c r="KH179" s="62"/>
      <c r="KI179" s="62"/>
      <c r="KJ179" s="62"/>
      <c r="KK179" s="62"/>
    </row>
    <row r="180" spans="1:297" x14ac:dyDescent="0.35">
      <c r="A180" s="131">
        <v>176</v>
      </c>
      <c r="B180" s="170">
        <f>'BVEM Scorecard'!B179</f>
        <v>0</v>
      </c>
      <c r="C180" s="170">
        <f>'BVEM Scorecard'!C179</f>
        <v>0</v>
      </c>
      <c r="D180" s="152">
        <v>301</v>
      </c>
      <c r="E180" s="72" t="str">
        <f>'BVEM Scorecard'!F179</f>
        <v>Solar</v>
      </c>
      <c r="F180" s="96">
        <f t="shared" si="282"/>
        <v>0.5</v>
      </c>
      <c r="G180" s="96">
        <f t="shared" si="283"/>
        <v>0.2</v>
      </c>
      <c r="H180" s="96">
        <f t="shared" si="284"/>
        <v>0</v>
      </c>
      <c r="I180" s="96">
        <f t="shared" si="285"/>
        <v>0</v>
      </c>
      <c r="J180" s="62">
        <v>1</v>
      </c>
      <c r="K180" s="62">
        <v>1</v>
      </c>
      <c r="L180" s="62">
        <v>0</v>
      </c>
      <c r="M180" s="62">
        <v>0</v>
      </c>
      <c r="N180" s="62">
        <v>0</v>
      </c>
      <c r="O180" s="62">
        <v>0</v>
      </c>
      <c r="P180" s="62">
        <f t="shared" si="287"/>
        <v>1</v>
      </c>
      <c r="Q180" s="95">
        <f t="shared" ref="Q180:Q183" si="298">K$4*K180+L$4*L180+M$4*M180+N$4*N180+O$4*O180</f>
        <v>0.5</v>
      </c>
      <c r="R180" s="5"/>
      <c r="S180" s="5" t="s">
        <v>204</v>
      </c>
      <c r="T180" s="5">
        <v>1</v>
      </c>
      <c r="U180" s="5">
        <v>0</v>
      </c>
      <c r="V180" s="5">
        <v>0</v>
      </c>
      <c r="W180" s="5">
        <v>0</v>
      </c>
      <c r="X180" s="5">
        <v>0</v>
      </c>
      <c r="Y180" s="5">
        <v>0</v>
      </c>
      <c r="Z180" s="5">
        <v>0</v>
      </c>
      <c r="AA180" s="5">
        <v>0</v>
      </c>
      <c r="AB180" s="5">
        <v>0</v>
      </c>
      <c r="AC180" s="5"/>
      <c r="AD180" s="5"/>
      <c r="AE180" s="5"/>
      <c r="AF180" s="62"/>
      <c r="AG180" s="62" t="s">
        <v>109</v>
      </c>
      <c r="AH180" s="62">
        <v>1</v>
      </c>
      <c r="AI180" s="62">
        <v>1</v>
      </c>
      <c r="AJ180" s="62">
        <v>0</v>
      </c>
      <c r="AK180" s="62">
        <v>0</v>
      </c>
      <c r="AL180" s="62">
        <v>0</v>
      </c>
      <c r="AM180" s="62">
        <v>0</v>
      </c>
      <c r="AN180" s="62">
        <v>0</v>
      </c>
      <c r="AO180" s="62">
        <v>0</v>
      </c>
      <c r="AP180" s="62">
        <v>0</v>
      </c>
      <c r="AQ180" s="62"/>
      <c r="AR180" s="140"/>
      <c r="AS180" s="140"/>
      <c r="AT180" s="5"/>
      <c r="AU180" s="5"/>
      <c r="AV180" s="5"/>
      <c r="AW180" s="5"/>
      <c r="AX180" s="5"/>
      <c r="AY180" s="5"/>
      <c r="AZ180" s="5"/>
      <c r="BA180" s="5"/>
      <c r="BB180" s="5"/>
      <c r="BC180" s="5"/>
      <c r="BD180" s="5"/>
      <c r="BE180" s="5"/>
      <c r="BF180" s="5">
        <f t="shared" ref="BF180:BF183" si="299">IFERROR(AV180/SUM($T180,$AH180,$AV180,$BJ180,$BX180,$CL180,$CZ180,$DN180,$EB180,$EP180,$FD180,$FR180,$GF180,$GT180,$HH180,$HV180,$IJ180,$IX180,$JL180,$JZ180),"")</f>
        <v>0</v>
      </c>
      <c r="BG180" s="5">
        <f t="shared" ref="BG180:BG183" si="300">IFERROR((AX$4*AX180+AZ$4*AZ180+BB$4*BB180+BC$4*BC180+BD$4*BD180)*BF180,"")</f>
        <v>0</v>
      </c>
      <c r="BH180" s="62"/>
      <c r="BI180" s="62"/>
      <c r="BJ180" s="62"/>
      <c r="BK180" s="62"/>
      <c r="BL180" s="62"/>
      <c r="BM180" s="62"/>
      <c r="BN180" s="62"/>
      <c r="BO180" s="62"/>
      <c r="BP180" s="62"/>
      <c r="BQ180" s="62"/>
      <c r="BR180" s="62"/>
      <c r="BS180" s="62"/>
      <c r="BT180" s="62"/>
      <c r="BU180" s="62"/>
      <c r="BV180" s="5"/>
      <c r="BW180" s="5"/>
      <c r="BX180" s="5"/>
      <c r="BY180" s="5"/>
      <c r="BZ180" s="5"/>
      <c r="CA180" s="5"/>
      <c r="CB180" s="5"/>
      <c r="CC180" s="5"/>
      <c r="CD180" s="5"/>
      <c r="CE180" s="5"/>
      <c r="CF180" s="5"/>
      <c r="CG180" s="5"/>
      <c r="CH180" s="5"/>
      <c r="CI180" s="5"/>
      <c r="CJ180" s="62"/>
      <c r="CK180" s="62"/>
      <c r="CL180" s="62"/>
      <c r="CM180" s="62"/>
      <c r="CN180" s="62"/>
      <c r="CO180" s="62"/>
      <c r="CP180" s="62"/>
      <c r="CQ180" s="62"/>
      <c r="CR180" s="62"/>
      <c r="CS180" s="62"/>
      <c r="CT180" s="62"/>
      <c r="CU180" s="62"/>
      <c r="CV180" s="62"/>
      <c r="CW180" s="62"/>
      <c r="CX180" s="5"/>
      <c r="CY180" s="5"/>
      <c r="CZ180" s="5"/>
      <c r="DA180" s="5"/>
      <c r="DB180" s="5"/>
      <c r="DC180" s="5"/>
      <c r="DD180" s="5"/>
      <c r="DE180" s="5"/>
      <c r="DF180" s="5"/>
      <c r="DG180" s="5"/>
      <c r="DH180" s="5"/>
      <c r="DI180" s="5"/>
      <c r="DJ180" s="5"/>
      <c r="DK180" s="5"/>
      <c r="DL180" s="62"/>
      <c r="DM180" s="62"/>
      <c r="DN180" s="62"/>
      <c r="DO180" s="62"/>
      <c r="DP180" s="62"/>
      <c r="DQ180" s="62"/>
      <c r="DR180" s="62"/>
      <c r="DS180" s="62"/>
      <c r="DT180" s="62"/>
      <c r="DU180" s="62"/>
      <c r="DV180" s="62"/>
      <c r="DW180" s="62"/>
      <c r="DX180" s="62"/>
      <c r="DY180" s="62"/>
      <c r="DZ180" s="5"/>
      <c r="EA180" s="5"/>
      <c r="EB180" s="5"/>
      <c r="EC180" s="5"/>
      <c r="ED180" s="5"/>
      <c r="EE180" s="5"/>
      <c r="EF180" s="5"/>
      <c r="EG180" s="5"/>
      <c r="EH180" s="5"/>
      <c r="EI180" s="5"/>
      <c r="EJ180" s="5"/>
      <c r="EK180" s="5"/>
      <c r="EL180" s="5"/>
      <c r="EM180" s="5"/>
      <c r="EN180" s="62"/>
      <c r="EO180" s="62"/>
      <c r="EP180" s="62"/>
      <c r="EQ180" s="62"/>
      <c r="ER180" s="62"/>
      <c r="ES180" s="62"/>
      <c r="ET180" s="62"/>
      <c r="EU180" s="62"/>
      <c r="EV180" s="62"/>
      <c r="EW180" s="62"/>
      <c r="EX180" s="62"/>
      <c r="EY180" s="62"/>
      <c r="EZ180" s="62"/>
      <c r="FA180" s="62"/>
      <c r="FB180" s="5"/>
      <c r="FC180" s="5"/>
      <c r="FD180" s="5"/>
      <c r="FE180" s="5"/>
      <c r="FF180" s="5"/>
      <c r="FG180" s="5"/>
      <c r="FH180" s="5"/>
      <c r="FI180" s="5"/>
      <c r="FJ180" s="5"/>
      <c r="FK180" s="5"/>
      <c r="FL180" s="5"/>
      <c r="FM180" s="5"/>
      <c r="FN180" s="5"/>
      <c r="FO180" s="5"/>
      <c r="FP180" s="62"/>
      <c r="FQ180" s="62"/>
      <c r="FR180" s="62"/>
      <c r="FS180" s="62"/>
      <c r="FT180" s="62"/>
      <c r="FU180" s="62"/>
      <c r="FV180" s="62"/>
      <c r="FW180" s="62"/>
      <c r="FX180" s="62"/>
      <c r="FY180" s="62"/>
      <c r="FZ180" s="62"/>
      <c r="GA180" s="62"/>
      <c r="GB180" s="62"/>
      <c r="GC180" s="62"/>
      <c r="GD180" s="5"/>
      <c r="GE180" s="5"/>
      <c r="GF180" s="5"/>
      <c r="GG180" s="5"/>
      <c r="GH180" s="5"/>
      <c r="GI180" s="5"/>
      <c r="GJ180" s="5"/>
      <c r="GK180" s="5"/>
      <c r="GL180" s="5"/>
      <c r="GM180" s="5"/>
      <c r="GN180" s="5"/>
      <c r="GO180" s="5"/>
      <c r="GP180" s="5"/>
      <c r="GQ180" s="5"/>
      <c r="GR180" s="62"/>
      <c r="GS180" s="62"/>
      <c r="GT180" s="62"/>
      <c r="GU180" s="62"/>
      <c r="GV180" s="62"/>
      <c r="GW180" s="62"/>
      <c r="GX180" s="62"/>
      <c r="GY180" s="62"/>
      <c r="GZ180" s="62"/>
      <c r="HA180" s="62"/>
      <c r="HB180" s="62"/>
      <c r="HC180" s="62"/>
      <c r="HD180" s="62"/>
      <c r="HE180" s="62"/>
      <c r="HF180" s="5"/>
      <c r="HG180" s="5"/>
      <c r="HH180" s="5"/>
      <c r="HI180" s="5"/>
      <c r="HJ180" s="5"/>
      <c r="HK180" s="5"/>
      <c r="HL180" s="5"/>
      <c r="HM180" s="5"/>
      <c r="HN180" s="5"/>
      <c r="HO180" s="5"/>
      <c r="HP180" s="5"/>
      <c r="HQ180" s="5"/>
      <c r="HR180" s="5"/>
      <c r="HS180" s="5"/>
      <c r="HT180" s="62"/>
      <c r="HU180" s="62"/>
      <c r="HV180" s="62"/>
      <c r="HW180" s="62"/>
      <c r="HX180" s="62"/>
      <c r="HY180" s="62"/>
      <c r="HZ180" s="62"/>
      <c r="IA180" s="62"/>
      <c r="IB180" s="62"/>
      <c r="IC180" s="62"/>
      <c r="ID180" s="62"/>
      <c r="IE180" s="62"/>
      <c r="IF180" s="62"/>
      <c r="IG180" s="62"/>
      <c r="IH180" s="5"/>
      <c r="II180" s="5"/>
      <c r="IJ180" s="5"/>
      <c r="IK180" s="5"/>
      <c r="IL180" s="5"/>
      <c r="IM180" s="5"/>
      <c r="IN180" s="5"/>
      <c r="IO180" s="5"/>
      <c r="IP180" s="5"/>
      <c r="IQ180" s="5"/>
      <c r="IR180" s="5"/>
      <c r="IS180" s="5"/>
      <c r="IT180" s="5"/>
      <c r="IU180" s="5"/>
      <c r="IV180" s="62"/>
      <c r="IW180" s="62"/>
      <c r="IX180" s="62"/>
      <c r="IY180" s="62"/>
      <c r="IZ180" s="62"/>
      <c r="JA180" s="62"/>
      <c r="JB180" s="62"/>
      <c r="JC180" s="62"/>
      <c r="JD180" s="62"/>
      <c r="JE180" s="62"/>
      <c r="JF180" s="62"/>
      <c r="JG180" s="62"/>
      <c r="JH180" s="62"/>
      <c r="JI180" s="62"/>
      <c r="JJ180" s="5"/>
      <c r="JK180" s="5"/>
      <c r="JL180" s="5"/>
      <c r="JM180" s="5"/>
      <c r="JN180" s="5"/>
      <c r="JO180" s="5"/>
      <c r="JP180" s="5"/>
      <c r="JQ180" s="5"/>
      <c r="JR180" s="5"/>
      <c r="JS180" s="5"/>
      <c r="JT180" s="5"/>
      <c r="JU180" s="5"/>
      <c r="JV180" s="5"/>
      <c r="JW180" s="5"/>
      <c r="JX180" s="62"/>
      <c r="JY180" s="62"/>
      <c r="JZ180" s="62"/>
      <c r="KA180" s="62"/>
      <c r="KB180" s="62"/>
      <c r="KC180" s="62"/>
      <c r="KD180" s="62"/>
      <c r="KE180" s="62"/>
      <c r="KF180" s="62"/>
      <c r="KG180" s="62"/>
      <c r="KH180" s="62"/>
      <c r="KI180" s="62"/>
      <c r="KJ180" s="62"/>
      <c r="KK180" s="62"/>
    </row>
    <row r="181" spans="1:297" x14ac:dyDescent="0.35">
      <c r="A181" s="131">
        <v>177</v>
      </c>
      <c r="B181" s="170">
        <f>'BVEM Scorecard'!B180</f>
        <v>0</v>
      </c>
      <c r="C181" s="170">
        <f>'BVEM Scorecard'!C180</f>
        <v>0</v>
      </c>
      <c r="D181" s="152">
        <v>303</v>
      </c>
      <c r="E181" s="72" t="str">
        <f>'BVEM Scorecard'!F180</f>
        <v>Solar + Storage</v>
      </c>
      <c r="F181" s="96">
        <f t="shared" si="282"/>
        <v>0.5</v>
      </c>
      <c r="G181" s="96">
        <f t="shared" si="283"/>
        <v>0.2</v>
      </c>
      <c r="H181" s="96">
        <f t="shared" si="284"/>
        <v>0</v>
      </c>
      <c r="I181" s="96">
        <f t="shared" si="285"/>
        <v>0</v>
      </c>
      <c r="J181" s="62">
        <v>1</v>
      </c>
      <c r="K181" s="62">
        <v>1</v>
      </c>
      <c r="L181" s="62">
        <v>0</v>
      </c>
      <c r="M181" s="62">
        <v>0</v>
      </c>
      <c r="N181" s="62">
        <v>0</v>
      </c>
      <c r="O181" s="62">
        <v>0</v>
      </c>
      <c r="P181" s="62">
        <f t="shared" si="287"/>
        <v>1</v>
      </c>
      <c r="Q181" s="95">
        <f t="shared" si="298"/>
        <v>0.5</v>
      </c>
      <c r="R181" s="5"/>
      <c r="S181" s="5" t="s">
        <v>204</v>
      </c>
      <c r="T181" s="5">
        <v>1</v>
      </c>
      <c r="U181" s="5">
        <v>0</v>
      </c>
      <c r="V181" s="5">
        <v>0</v>
      </c>
      <c r="W181" s="5">
        <v>0</v>
      </c>
      <c r="X181" s="5">
        <v>0</v>
      </c>
      <c r="Y181" s="5">
        <v>0</v>
      </c>
      <c r="Z181" s="5">
        <v>0</v>
      </c>
      <c r="AA181" s="5">
        <v>0</v>
      </c>
      <c r="AB181" s="5">
        <v>0</v>
      </c>
      <c r="AC181" s="5"/>
      <c r="AD181" s="5"/>
      <c r="AE181" s="5"/>
      <c r="AF181" s="62"/>
      <c r="AG181" s="62" t="s">
        <v>109</v>
      </c>
      <c r="AH181" s="62">
        <v>1</v>
      </c>
      <c r="AI181" s="62">
        <v>1</v>
      </c>
      <c r="AJ181" s="62">
        <v>0</v>
      </c>
      <c r="AK181" s="62">
        <v>0</v>
      </c>
      <c r="AL181" s="62">
        <v>0</v>
      </c>
      <c r="AM181" s="62">
        <v>0</v>
      </c>
      <c r="AN181" s="62">
        <v>0</v>
      </c>
      <c r="AO181" s="62">
        <v>0</v>
      </c>
      <c r="AP181" s="62">
        <v>0</v>
      </c>
      <c r="AQ181" s="62"/>
      <c r="AR181" s="140"/>
      <c r="AS181" s="140"/>
      <c r="AT181" s="5"/>
      <c r="AU181" s="5"/>
      <c r="AV181" s="5"/>
      <c r="AW181" s="5"/>
      <c r="AX181" s="5"/>
      <c r="AY181" s="5"/>
      <c r="AZ181" s="5"/>
      <c r="BA181" s="5"/>
      <c r="BB181" s="5"/>
      <c r="BC181" s="5"/>
      <c r="BD181" s="5"/>
      <c r="BE181" s="5"/>
      <c r="BF181" s="5">
        <f t="shared" si="299"/>
        <v>0</v>
      </c>
      <c r="BG181" s="5">
        <f t="shared" si="300"/>
        <v>0</v>
      </c>
      <c r="BH181" s="62"/>
      <c r="BI181" s="62"/>
      <c r="BJ181" s="62"/>
      <c r="BK181" s="62"/>
      <c r="BL181" s="62"/>
      <c r="BM181" s="62"/>
      <c r="BN181" s="62"/>
      <c r="BO181" s="62"/>
      <c r="BP181" s="62"/>
      <c r="BQ181" s="62"/>
      <c r="BR181" s="62"/>
      <c r="BS181" s="62"/>
      <c r="BT181" s="62"/>
      <c r="BU181" s="62"/>
      <c r="BV181" s="5"/>
      <c r="BW181" s="5"/>
      <c r="BX181" s="5"/>
      <c r="BY181" s="5"/>
      <c r="BZ181" s="5"/>
      <c r="CA181" s="5"/>
      <c r="CB181" s="5"/>
      <c r="CC181" s="5"/>
      <c r="CD181" s="5"/>
      <c r="CE181" s="5"/>
      <c r="CF181" s="5"/>
      <c r="CG181" s="5"/>
      <c r="CH181" s="5"/>
      <c r="CI181" s="5"/>
      <c r="CJ181" s="62"/>
      <c r="CK181" s="62"/>
      <c r="CL181" s="62"/>
      <c r="CM181" s="62"/>
      <c r="CN181" s="62"/>
      <c r="CO181" s="62"/>
      <c r="CP181" s="62"/>
      <c r="CQ181" s="62"/>
      <c r="CR181" s="62"/>
      <c r="CS181" s="62"/>
      <c r="CT181" s="62"/>
      <c r="CU181" s="62"/>
      <c r="CV181" s="62"/>
      <c r="CW181" s="62"/>
      <c r="CX181" s="5"/>
      <c r="CY181" s="5"/>
      <c r="CZ181" s="5"/>
      <c r="DA181" s="5"/>
      <c r="DB181" s="5"/>
      <c r="DC181" s="5"/>
      <c r="DD181" s="5"/>
      <c r="DE181" s="5"/>
      <c r="DF181" s="5"/>
      <c r="DG181" s="5"/>
      <c r="DH181" s="5"/>
      <c r="DI181" s="5"/>
      <c r="DJ181" s="5"/>
      <c r="DK181" s="5"/>
      <c r="DL181" s="62"/>
      <c r="DM181" s="62"/>
      <c r="DN181" s="62"/>
      <c r="DO181" s="62"/>
      <c r="DP181" s="62"/>
      <c r="DQ181" s="62"/>
      <c r="DR181" s="62"/>
      <c r="DS181" s="62"/>
      <c r="DT181" s="62"/>
      <c r="DU181" s="62"/>
      <c r="DV181" s="62"/>
      <c r="DW181" s="62"/>
      <c r="DX181" s="62"/>
      <c r="DY181" s="62"/>
      <c r="DZ181" s="5"/>
      <c r="EA181" s="5"/>
      <c r="EB181" s="5"/>
      <c r="EC181" s="5"/>
      <c r="ED181" s="5"/>
      <c r="EE181" s="5"/>
      <c r="EF181" s="5"/>
      <c r="EG181" s="5"/>
      <c r="EH181" s="5"/>
      <c r="EI181" s="5"/>
      <c r="EJ181" s="5"/>
      <c r="EK181" s="5"/>
      <c r="EL181" s="5"/>
      <c r="EM181" s="5"/>
      <c r="EN181" s="62"/>
      <c r="EO181" s="62"/>
      <c r="EP181" s="62"/>
      <c r="EQ181" s="62"/>
      <c r="ER181" s="62"/>
      <c r="ES181" s="62"/>
      <c r="ET181" s="62"/>
      <c r="EU181" s="62"/>
      <c r="EV181" s="62"/>
      <c r="EW181" s="62"/>
      <c r="EX181" s="62"/>
      <c r="EY181" s="62"/>
      <c r="EZ181" s="140"/>
      <c r="FA181" s="140"/>
      <c r="FB181" s="5"/>
      <c r="FC181" s="5"/>
      <c r="FD181" s="5"/>
      <c r="FE181" s="5"/>
      <c r="FF181" s="5"/>
      <c r="FG181" s="5"/>
      <c r="FH181" s="5"/>
      <c r="FI181" s="5"/>
      <c r="FJ181" s="5"/>
      <c r="FK181" s="5"/>
      <c r="FL181" s="5"/>
      <c r="FM181" s="5"/>
      <c r="FN181" s="5"/>
      <c r="FO181" s="5"/>
      <c r="FP181" s="62"/>
      <c r="FQ181" s="62"/>
      <c r="FR181" s="62"/>
      <c r="FS181" s="62"/>
      <c r="FT181" s="62"/>
      <c r="FU181" s="62"/>
      <c r="FV181" s="62"/>
      <c r="FW181" s="62"/>
      <c r="FX181" s="62"/>
      <c r="FY181" s="62"/>
      <c r="FZ181" s="62"/>
      <c r="GA181" s="62"/>
      <c r="GB181" s="62"/>
      <c r="GC181" s="62"/>
      <c r="GD181" s="5"/>
      <c r="GE181" s="5"/>
      <c r="GF181" s="5"/>
      <c r="GG181" s="5"/>
      <c r="GH181" s="5"/>
      <c r="GI181" s="5"/>
      <c r="GJ181" s="5"/>
      <c r="GK181" s="5"/>
      <c r="GL181" s="5"/>
      <c r="GM181" s="5"/>
      <c r="GN181" s="5"/>
      <c r="GO181" s="5"/>
      <c r="GP181" s="5"/>
      <c r="GQ181" s="5"/>
      <c r="GR181" s="62"/>
      <c r="GS181" s="62"/>
      <c r="GT181" s="62"/>
      <c r="GU181" s="62"/>
      <c r="GV181" s="62"/>
      <c r="GW181" s="62"/>
      <c r="GX181" s="62"/>
      <c r="GY181" s="62"/>
      <c r="GZ181" s="62"/>
      <c r="HA181" s="62"/>
      <c r="HB181" s="62"/>
      <c r="HC181" s="62"/>
      <c r="HD181" s="62"/>
      <c r="HE181" s="62"/>
      <c r="HF181" s="5"/>
      <c r="HG181" s="5"/>
      <c r="HH181" s="5"/>
      <c r="HI181" s="5"/>
      <c r="HJ181" s="5"/>
      <c r="HK181" s="5"/>
      <c r="HL181" s="5"/>
      <c r="HM181" s="5"/>
      <c r="HN181" s="5"/>
      <c r="HO181" s="5"/>
      <c r="HP181" s="5"/>
      <c r="HQ181" s="5"/>
      <c r="HR181" s="5"/>
      <c r="HS181" s="5"/>
      <c r="HT181" s="62"/>
      <c r="HU181" s="62"/>
      <c r="HV181" s="62"/>
      <c r="HW181" s="62"/>
      <c r="HX181" s="62"/>
      <c r="HY181" s="62"/>
      <c r="HZ181" s="62"/>
      <c r="IA181" s="62"/>
      <c r="IB181" s="62"/>
      <c r="IC181" s="62"/>
      <c r="ID181" s="62"/>
      <c r="IE181" s="62"/>
      <c r="IF181" s="62"/>
      <c r="IG181" s="62"/>
      <c r="IH181" s="5"/>
      <c r="II181" s="5"/>
      <c r="IJ181" s="5"/>
      <c r="IK181" s="5"/>
      <c r="IL181" s="5"/>
      <c r="IM181" s="5"/>
      <c r="IN181" s="5"/>
      <c r="IO181" s="5"/>
      <c r="IP181" s="5"/>
      <c r="IQ181" s="5"/>
      <c r="IR181" s="5"/>
      <c r="IS181" s="5"/>
      <c r="IT181" s="5"/>
      <c r="IU181" s="5"/>
      <c r="IV181" s="62"/>
      <c r="IW181" s="62"/>
      <c r="IX181" s="62"/>
      <c r="IY181" s="62"/>
      <c r="IZ181" s="62"/>
      <c r="JA181" s="62"/>
      <c r="JB181" s="62"/>
      <c r="JC181" s="62"/>
      <c r="JD181" s="62"/>
      <c r="JE181" s="62"/>
      <c r="JF181" s="62"/>
      <c r="JG181" s="62"/>
      <c r="JH181" s="62"/>
      <c r="JI181" s="62"/>
      <c r="JJ181" s="5"/>
      <c r="JK181" s="5"/>
      <c r="JL181" s="5"/>
      <c r="JM181" s="5"/>
      <c r="JN181" s="5"/>
      <c r="JO181" s="5"/>
      <c r="JP181" s="5"/>
      <c r="JQ181" s="5"/>
      <c r="JR181" s="5"/>
      <c r="JS181" s="5"/>
      <c r="JT181" s="5"/>
      <c r="JU181" s="5"/>
      <c r="JV181" s="5"/>
      <c r="JW181" s="5"/>
      <c r="JX181" s="62"/>
      <c r="JY181" s="62"/>
      <c r="JZ181" s="62"/>
      <c r="KA181" s="62"/>
      <c r="KB181" s="62"/>
      <c r="KC181" s="62"/>
      <c r="KD181" s="62"/>
      <c r="KE181" s="62"/>
      <c r="KF181" s="62"/>
      <c r="KG181" s="62"/>
      <c r="KH181" s="62"/>
      <c r="KI181" s="62"/>
      <c r="KJ181" s="62"/>
      <c r="KK181" s="62"/>
    </row>
    <row r="182" spans="1:297" x14ac:dyDescent="0.35">
      <c r="A182" s="131">
        <v>178</v>
      </c>
      <c r="B182" s="170">
        <f>'BVEM Scorecard'!B181</f>
        <v>0</v>
      </c>
      <c r="C182" s="170">
        <f>'BVEM Scorecard'!C181</f>
        <v>0</v>
      </c>
      <c r="D182" s="152">
        <v>312</v>
      </c>
      <c r="E182" s="72" t="str">
        <f>'BVEM Scorecard'!F181</f>
        <v>Wind</v>
      </c>
      <c r="F182" s="96">
        <f t="shared" si="282"/>
        <v>0.5</v>
      </c>
      <c r="G182" s="96">
        <f t="shared" si="283"/>
        <v>0.2</v>
      </c>
      <c r="H182" s="96">
        <f t="shared" si="284"/>
        <v>0</v>
      </c>
      <c r="I182" s="96">
        <f t="shared" si="285"/>
        <v>0</v>
      </c>
      <c r="J182" s="62">
        <v>1</v>
      </c>
      <c r="K182" s="62">
        <v>1</v>
      </c>
      <c r="L182" s="62">
        <v>0</v>
      </c>
      <c r="M182" s="62">
        <v>0</v>
      </c>
      <c r="N182" s="62">
        <v>0</v>
      </c>
      <c r="O182" s="62">
        <v>0</v>
      </c>
      <c r="P182" s="62">
        <f t="shared" si="287"/>
        <v>1</v>
      </c>
      <c r="Q182" s="95">
        <f t="shared" si="298"/>
        <v>0.5</v>
      </c>
      <c r="R182" s="5"/>
      <c r="S182" s="5" t="s">
        <v>161</v>
      </c>
      <c r="T182" s="5">
        <v>1</v>
      </c>
      <c r="U182" s="5">
        <v>0</v>
      </c>
      <c r="V182" s="5">
        <v>0</v>
      </c>
      <c r="W182" s="5">
        <v>0</v>
      </c>
      <c r="X182" s="5">
        <v>0</v>
      </c>
      <c r="Y182" s="5">
        <v>0</v>
      </c>
      <c r="Z182" s="5">
        <v>0</v>
      </c>
      <c r="AA182" s="5">
        <v>0</v>
      </c>
      <c r="AB182" s="5">
        <v>0</v>
      </c>
      <c r="AC182" s="5"/>
      <c r="AD182" s="5"/>
      <c r="AE182" s="5"/>
      <c r="AF182" s="62"/>
      <c r="AG182" s="62" t="s">
        <v>204</v>
      </c>
      <c r="AH182" s="62">
        <v>1</v>
      </c>
      <c r="AI182" s="62">
        <v>0</v>
      </c>
      <c r="AJ182" s="62">
        <v>0</v>
      </c>
      <c r="AK182" s="62">
        <v>0</v>
      </c>
      <c r="AL182" s="62">
        <v>0</v>
      </c>
      <c r="AM182" s="62">
        <v>0</v>
      </c>
      <c r="AN182" s="62">
        <v>0</v>
      </c>
      <c r="AO182" s="62">
        <v>0</v>
      </c>
      <c r="AP182" s="62">
        <v>0</v>
      </c>
      <c r="AQ182" s="62"/>
      <c r="AR182" s="140"/>
      <c r="AS182" s="140"/>
      <c r="AT182" s="5"/>
      <c r="AU182" s="5" t="s">
        <v>109</v>
      </c>
      <c r="AV182" s="5">
        <v>1</v>
      </c>
      <c r="AW182" s="5">
        <v>0</v>
      </c>
      <c r="AX182" s="5">
        <v>0</v>
      </c>
      <c r="AY182" s="5">
        <v>0</v>
      </c>
      <c r="AZ182" s="5">
        <v>0</v>
      </c>
      <c r="BA182" s="5">
        <v>0</v>
      </c>
      <c r="BB182" s="5">
        <v>0</v>
      </c>
      <c r="BC182" s="5">
        <v>0</v>
      </c>
      <c r="BD182" s="5">
        <v>0</v>
      </c>
      <c r="BE182" s="5"/>
      <c r="BF182" s="5">
        <f t="shared" si="299"/>
        <v>0.33333333333333331</v>
      </c>
      <c r="BG182" s="5">
        <f t="shared" si="300"/>
        <v>0</v>
      </c>
      <c r="BH182" s="62"/>
      <c r="BI182" s="62"/>
      <c r="BJ182" s="62"/>
      <c r="BK182" s="62"/>
      <c r="BL182" s="62"/>
      <c r="BM182" s="62"/>
      <c r="BN182" s="62"/>
      <c r="BO182" s="62"/>
      <c r="BP182" s="62"/>
      <c r="BQ182" s="62"/>
      <c r="BR182" s="62"/>
      <c r="BS182" s="62"/>
      <c r="BT182" s="62"/>
      <c r="BU182" s="62"/>
      <c r="BV182" s="5"/>
      <c r="BW182" s="5"/>
      <c r="BX182" s="5"/>
      <c r="BY182" s="5"/>
      <c r="BZ182" s="5"/>
      <c r="CA182" s="5"/>
      <c r="CB182" s="5"/>
      <c r="CC182" s="5"/>
      <c r="CD182" s="5"/>
      <c r="CE182" s="5"/>
      <c r="CF182" s="5"/>
      <c r="CG182" s="5"/>
      <c r="CH182" s="5"/>
      <c r="CI182" s="5"/>
      <c r="CJ182" s="62"/>
      <c r="CK182" s="62"/>
      <c r="CL182" s="62"/>
      <c r="CM182" s="62"/>
      <c r="CN182" s="62"/>
      <c r="CO182" s="62"/>
      <c r="CP182" s="62"/>
      <c r="CQ182" s="62"/>
      <c r="CR182" s="62"/>
      <c r="CS182" s="62"/>
      <c r="CT182" s="62"/>
      <c r="CU182" s="62"/>
      <c r="CV182" s="62"/>
      <c r="CW182" s="62"/>
      <c r="CX182" s="5"/>
      <c r="CY182" s="5"/>
      <c r="CZ182" s="5"/>
      <c r="DA182" s="5"/>
      <c r="DB182" s="5"/>
      <c r="DC182" s="5"/>
      <c r="DD182" s="5"/>
      <c r="DE182" s="5"/>
      <c r="DF182" s="5"/>
      <c r="DG182" s="5"/>
      <c r="DH182" s="5"/>
      <c r="DI182" s="5"/>
      <c r="DJ182" s="5"/>
      <c r="DK182" s="5"/>
      <c r="DL182" s="62"/>
      <c r="DM182" s="62"/>
      <c r="DN182" s="62"/>
      <c r="DO182" s="62"/>
      <c r="DP182" s="62"/>
      <c r="DQ182" s="62"/>
      <c r="DR182" s="62"/>
      <c r="DS182" s="62"/>
      <c r="DT182" s="62"/>
      <c r="DU182" s="62"/>
      <c r="DV182" s="62"/>
      <c r="DW182" s="62"/>
      <c r="DX182" s="62"/>
      <c r="DY182" s="62"/>
      <c r="DZ182" s="5"/>
      <c r="EA182" s="5"/>
      <c r="EB182" s="5"/>
      <c r="EC182" s="5"/>
      <c r="ED182" s="5"/>
      <c r="EE182" s="5"/>
      <c r="EF182" s="5"/>
      <c r="EG182" s="5"/>
      <c r="EH182" s="5"/>
      <c r="EI182" s="5"/>
      <c r="EJ182" s="5"/>
      <c r="EK182" s="5"/>
      <c r="EL182" s="5"/>
      <c r="EM182" s="5"/>
      <c r="EN182" s="62"/>
      <c r="EO182" s="62"/>
      <c r="EP182" s="62"/>
      <c r="EQ182" s="62"/>
      <c r="ER182" s="62"/>
      <c r="ES182" s="62"/>
      <c r="ET182" s="62"/>
      <c r="EU182" s="62"/>
      <c r="EV182" s="62"/>
      <c r="EW182" s="62"/>
      <c r="EX182" s="62"/>
      <c r="EY182" s="62"/>
      <c r="EZ182" s="62"/>
      <c r="FA182" s="62"/>
      <c r="FB182" s="5"/>
      <c r="FC182" s="5"/>
      <c r="FD182" s="5"/>
      <c r="FE182" s="5"/>
      <c r="FF182" s="5"/>
      <c r="FG182" s="5"/>
      <c r="FH182" s="5"/>
      <c r="FI182" s="5"/>
      <c r="FJ182" s="5"/>
      <c r="FK182" s="5"/>
      <c r="FL182" s="5"/>
      <c r="FM182" s="5"/>
      <c r="FN182" s="5"/>
      <c r="FO182" s="5"/>
      <c r="FP182" s="62"/>
      <c r="FQ182" s="62"/>
      <c r="FR182" s="62"/>
      <c r="FS182" s="62"/>
      <c r="FT182" s="62"/>
      <c r="FU182" s="62"/>
      <c r="FV182" s="62"/>
      <c r="FW182" s="62"/>
      <c r="FX182" s="62"/>
      <c r="FY182" s="62"/>
      <c r="FZ182" s="62"/>
      <c r="GA182" s="62"/>
      <c r="GB182" s="62"/>
      <c r="GC182" s="62"/>
      <c r="GD182" s="5"/>
      <c r="GE182" s="5"/>
      <c r="GF182" s="5"/>
      <c r="GG182" s="5"/>
      <c r="GH182" s="5"/>
      <c r="GI182" s="5"/>
      <c r="GJ182" s="5"/>
      <c r="GK182" s="5"/>
      <c r="GL182" s="5"/>
      <c r="GM182" s="5"/>
      <c r="GN182" s="5"/>
      <c r="GO182" s="5"/>
      <c r="GP182" s="5"/>
      <c r="GQ182" s="5"/>
      <c r="GR182" s="62"/>
      <c r="GS182" s="62"/>
      <c r="GT182" s="62"/>
      <c r="GU182" s="62"/>
      <c r="GV182" s="62"/>
      <c r="GW182" s="62"/>
      <c r="GX182" s="62"/>
      <c r="GY182" s="62"/>
      <c r="GZ182" s="62"/>
      <c r="HA182" s="62"/>
      <c r="HB182" s="62"/>
      <c r="HC182" s="62"/>
      <c r="HD182" s="62"/>
      <c r="HE182" s="62"/>
      <c r="HF182" s="5"/>
      <c r="HG182" s="5"/>
      <c r="HH182" s="5"/>
      <c r="HI182" s="5"/>
      <c r="HJ182" s="5"/>
      <c r="HK182" s="5"/>
      <c r="HL182" s="5"/>
      <c r="HM182" s="5"/>
      <c r="HN182" s="5"/>
      <c r="HO182" s="5"/>
      <c r="HP182" s="5"/>
      <c r="HQ182" s="5"/>
      <c r="HR182" s="5"/>
      <c r="HS182" s="5"/>
      <c r="HT182" s="62"/>
      <c r="HU182" s="62"/>
      <c r="HV182" s="62"/>
      <c r="HW182" s="62"/>
      <c r="HX182" s="62"/>
      <c r="HY182" s="62"/>
      <c r="HZ182" s="62"/>
      <c r="IA182" s="62"/>
      <c r="IB182" s="62"/>
      <c r="IC182" s="62"/>
      <c r="ID182" s="62"/>
      <c r="IE182" s="62"/>
      <c r="IF182" s="62"/>
      <c r="IG182" s="62"/>
      <c r="IH182" s="5"/>
      <c r="II182" s="5"/>
      <c r="IJ182" s="5"/>
      <c r="IK182" s="5"/>
      <c r="IL182" s="5"/>
      <c r="IM182" s="5"/>
      <c r="IN182" s="5"/>
      <c r="IO182" s="5"/>
      <c r="IP182" s="5"/>
      <c r="IQ182" s="5"/>
      <c r="IR182" s="5"/>
      <c r="IS182" s="5"/>
      <c r="IT182" s="5"/>
      <c r="IU182" s="5"/>
      <c r="IV182" s="62"/>
      <c r="IW182" s="62"/>
      <c r="IX182" s="62"/>
      <c r="IY182" s="62"/>
      <c r="IZ182" s="62"/>
      <c r="JA182" s="62"/>
      <c r="JB182" s="62"/>
      <c r="JC182" s="62"/>
      <c r="JD182" s="62"/>
      <c r="JE182" s="62"/>
      <c r="JF182" s="62"/>
      <c r="JG182" s="62"/>
      <c r="JH182" s="62"/>
      <c r="JI182" s="62"/>
      <c r="JJ182" s="5"/>
      <c r="JK182" s="5"/>
      <c r="JL182" s="5"/>
      <c r="JM182" s="5"/>
      <c r="JN182" s="5"/>
      <c r="JO182" s="5"/>
      <c r="JP182" s="5"/>
      <c r="JQ182" s="5"/>
      <c r="JR182" s="5"/>
      <c r="JS182" s="5"/>
      <c r="JT182" s="5"/>
      <c r="JU182" s="5"/>
      <c r="JV182" s="5"/>
      <c r="JW182" s="5"/>
      <c r="JX182" s="62"/>
      <c r="JY182" s="62"/>
      <c r="JZ182" s="62"/>
      <c r="KA182" s="62"/>
      <c r="KB182" s="62"/>
      <c r="KC182" s="62"/>
      <c r="KD182" s="62"/>
      <c r="KE182" s="62"/>
      <c r="KF182" s="62"/>
      <c r="KG182" s="62"/>
      <c r="KH182" s="62"/>
      <c r="KI182" s="62"/>
      <c r="KJ182" s="62"/>
      <c r="KK182" s="62"/>
    </row>
    <row r="183" spans="1:297" x14ac:dyDescent="0.35">
      <c r="A183" s="131">
        <v>179</v>
      </c>
      <c r="B183" s="170">
        <f>'BVEM Scorecard'!B182</f>
        <v>0</v>
      </c>
      <c r="C183" s="170">
        <f>'BVEM Scorecard'!C182</f>
        <v>0</v>
      </c>
      <c r="D183" s="152">
        <v>313</v>
      </c>
      <c r="E183" s="72" t="str">
        <f>'BVEM Scorecard'!F182</f>
        <v>Wind</v>
      </c>
      <c r="F183" s="96">
        <f t="shared" si="282"/>
        <v>0.5</v>
      </c>
      <c r="G183" s="96">
        <f t="shared" si="283"/>
        <v>0.2</v>
      </c>
      <c r="H183" s="96">
        <f t="shared" si="284"/>
        <v>0</v>
      </c>
      <c r="I183" s="96">
        <f t="shared" si="285"/>
        <v>0</v>
      </c>
      <c r="J183" s="62">
        <v>1</v>
      </c>
      <c r="K183" s="62">
        <v>1</v>
      </c>
      <c r="L183" s="62">
        <v>0</v>
      </c>
      <c r="M183" s="62">
        <v>0</v>
      </c>
      <c r="N183" s="62">
        <v>0</v>
      </c>
      <c r="O183" s="62">
        <v>0</v>
      </c>
      <c r="P183" s="62">
        <f t="shared" si="287"/>
        <v>1</v>
      </c>
      <c r="Q183" s="95">
        <f t="shared" si="298"/>
        <v>0.5</v>
      </c>
      <c r="R183" s="5"/>
      <c r="S183" s="5" t="s">
        <v>161</v>
      </c>
      <c r="T183" s="5">
        <v>1</v>
      </c>
      <c r="U183" s="5">
        <v>0</v>
      </c>
      <c r="V183" s="5">
        <v>0</v>
      </c>
      <c r="W183" s="5">
        <v>0</v>
      </c>
      <c r="X183" s="5">
        <v>0</v>
      </c>
      <c r="Y183" s="5">
        <v>0</v>
      </c>
      <c r="Z183" s="5">
        <v>0</v>
      </c>
      <c r="AA183" s="5">
        <v>0</v>
      </c>
      <c r="AB183" s="5">
        <v>0</v>
      </c>
      <c r="AC183" s="5"/>
      <c r="AD183" s="5"/>
      <c r="AE183" s="5"/>
      <c r="AF183" s="62"/>
      <c r="AG183" s="62" t="s">
        <v>204</v>
      </c>
      <c r="AH183" s="62">
        <v>1</v>
      </c>
      <c r="AI183" s="62">
        <v>0</v>
      </c>
      <c r="AJ183" s="62">
        <v>0</v>
      </c>
      <c r="AK183" s="62">
        <v>0</v>
      </c>
      <c r="AL183" s="62">
        <v>0</v>
      </c>
      <c r="AM183" s="62">
        <v>0</v>
      </c>
      <c r="AN183" s="62">
        <v>0</v>
      </c>
      <c r="AO183" s="62">
        <v>0</v>
      </c>
      <c r="AP183" s="62">
        <v>0</v>
      </c>
      <c r="AQ183" s="62"/>
      <c r="AR183" s="140"/>
      <c r="AS183" s="140"/>
      <c r="AT183" s="5"/>
      <c r="AU183" s="5" t="s">
        <v>109</v>
      </c>
      <c r="AV183" s="5">
        <v>1</v>
      </c>
      <c r="AW183" s="5">
        <v>0</v>
      </c>
      <c r="AX183" s="5">
        <v>0</v>
      </c>
      <c r="AY183" s="5">
        <v>0</v>
      </c>
      <c r="AZ183" s="5">
        <v>0</v>
      </c>
      <c r="BA183" s="5">
        <v>0</v>
      </c>
      <c r="BB183" s="5">
        <v>0</v>
      </c>
      <c r="BC183" s="5">
        <v>0</v>
      </c>
      <c r="BD183" s="5">
        <v>0</v>
      </c>
      <c r="BE183" s="5"/>
      <c r="BF183" s="5">
        <f t="shared" si="299"/>
        <v>0.33333333333333331</v>
      </c>
      <c r="BG183" s="5">
        <f t="shared" si="300"/>
        <v>0</v>
      </c>
      <c r="BH183" s="62"/>
      <c r="BI183" s="62"/>
      <c r="BJ183" s="62"/>
      <c r="BK183" s="62"/>
      <c r="BL183" s="62"/>
      <c r="BM183" s="62"/>
      <c r="BN183" s="62"/>
      <c r="BO183" s="62"/>
      <c r="BP183" s="62"/>
      <c r="BQ183" s="62"/>
      <c r="BR183" s="62"/>
      <c r="BS183" s="62"/>
      <c r="BT183" s="62"/>
      <c r="BU183" s="62"/>
      <c r="BV183" s="5"/>
      <c r="BW183" s="5"/>
      <c r="BX183" s="5"/>
      <c r="BY183" s="5"/>
      <c r="BZ183" s="5"/>
      <c r="CA183" s="5"/>
      <c r="CB183" s="5"/>
      <c r="CC183" s="5"/>
      <c r="CD183" s="5"/>
      <c r="CE183" s="5"/>
      <c r="CF183" s="5"/>
      <c r="CG183" s="5"/>
      <c r="CH183" s="5"/>
      <c r="CI183" s="5"/>
      <c r="CJ183" s="62"/>
      <c r="CK183" s="62"/>
      <c r="CL183" s="62"/>
      <c r="CM183" s="62"/>
      <c r="CN183" s="62"/>
      <c r="CO183" s="62"/>
      <c r="CP183" s="62"/>
      <c r="CQ183" s="62"/>
      <c r="CR183" s="62"/>
      <c r="CS183" s="62"/>
      <c r="CT183" s="62"/>
      <c r="CU183" s="62"/>
      <c r="CV183" s="62"/>
      <c r="CW183" s="62"/>
      <c r="CX183" s="5"/>
      <c r="CY183" s="5"/>
      <c r="CZ183" s="5"/>
      <c r="DA183" s="5"/>
      <c r="DB183" s="5"/>
      <c r="DC183" s="5"/>
      <c r="DD183" s="5"/>
      <c r="DE183" s="5"/>
      <c r="DF183" s="5"/>
      <c r="DG183" s="5"/>
      <c r="DH183" s="5"/>
      <c r="DI183" s="5"/>
      <c r="DJ183" s="5"/>
      <c r="DK183" s="5"/>
      <c r="DL183" s="62"/>
      <c r="DM183" s="62"/>
      <c r="DN183" s="62"/>
      <c r="DO183" s="62"/>
      <c r="DP183" s="62"/>
      <c r="DQ183" s="62"/>
      <c r="DR183" s="62"/>
      <c r="DS183" s="62"/>
      <c r="DT183" s="62"/>
      <c r="DU183" s="62"/>
      <c r="DV183" s="62"/>
      <c r="DW183" s="62"/>
      <c r="DX183" s="62"/>
      <c r="DY183" s="62"/>
      <c r="DZ183" s="5"/>
      <c r="EA183" s="5"/>
      <c r="EB183" s="5"/>
      <c r="EC183" s="5"/>
      <c r="ED183" s="5"/>
      <c r="EE183" s="5"/>
      <c r="EF183" s="5"/>
      <c r="EG183" s="5"/>
      <c r="EH183" s="5"/>
      <c r="EI183" s="5"/>
      <c r="EJ183" s="5"/>
      <c r="EK183" s="5"/>
      <c r="EL183" s="5"/>
      <c r="EM183" s="5"/>
      <c r="EN183" s="62"/>
      <c r="EO183" s="62"/>
      <c r="EP183" s="62"/>
      <c r="EQ183" s="62"/>
      <c r="ER183" s="62"/>
      <c r="ES183" s="62"/>
      <c r="ET183" s="62"/>
      <c r="EU183" s="62"/>
      <c r="EV183" s="62"/>
      <c r="EW183" s="62"/>
      <c r="EX183" s="62"/>
      <c r="EY183" s="62"/>
      <c r="EZ183" s="140"/>
      <c r="FA183" s="140"/>
      <c r="FB183" s="5"/>
      <c r="FC183" s="5"/>
      <c r="FD183" s="5"/>
      <c r="FE183" s="5"/>
      <c r="FF183" s="5"/>
      <c r="FG183" s="5"/>
      <c r="FH183" s="5"/>
      <c r="FI183" s="5"/>
      <c r="FJ183" s="5"/>
      <c r="FK183" s="5"/>
      <c r="FL183" s="5"/>
      <c r="FM183" s="5"/>
      <c r="FN183" s="5"/>
      <c r="FO183" s="5"/>
      <c r="FP183" s="62"/>
      <c r="FQ183" s="62"/>
      <c r="FR183" s="62"/>
      <c r="FS183" s="62"/>
      <c r="FT183" s="62"/>
      <c r="FU183" s="62"/>
      <c r="FV183" s="62"/>
      <c r="FW183" s="62"/>
      <c r="FX183" s="62"/>
      <c r="FY183" s="62"/>
      <c r="FZ183" s="62"/>
      <c r="GA183" s="62"/>
      <c r="GB183" s="62"/>
      <c r="GC183" s="62"/>
      <c r="GD183" s="5"/>
      <c r="GE183" s="5"/>
      <c r="GF183" s="5"/>
      <c r="GG183" s="5"/>
      <c r="GH183" s="5"/>
      <c r="GI183" s="5"/>
      <c r="GJ183" s="5"/>
      <c r="GK183" s="5"/>
      <c r="GL183" s="5"/>
      <c r="GM183" s="5"/>
      <c r="GN183" s="5"/>
      <c r="GO183" s="5"/>
      <c r="GP183" s="5"/>
      <c r="GQ183" s="5"/>
      <c r="GR183" s="62"/>
      <c r="GS183" s="62"/>
      <c r="GT183" s="62"/>
      <c r="GU183" s="62"/>
      <c r="GV183" s="62"/>
      <c r="GW183" s="62"/>
      <c r="GX183" s="62"/>
      <c r="GY183" s="62"/>
      <c r="GZ183" s="62"/>
      <c r="HA183" s="62"/>
      <c r="HB183" s="62"/>
      <c r="HC183" s="62"/>
      <c r="HD183" s="62"/>
      <c r="HE183" s="62"/>
      <c r="HF183" s="5"/>
      <c r="HG183" s="5"/>
      <c r="HH183" s="5"/>
      <c r="HI183" s="5"/>
      <c r="HJ183" s="5"/>
      <c r="HK183" s="5"/>
      <c r="HL183" s="5"/>
      <c r="HM183" s="5"/>
      <c r="HN183" s="5"/>
      <c r="HO183" s="5"/>
      <c r="HP183" s="5"/>
      <c r="HQ183" s="5"/>
      <c r="HR183" s="5"/>
      <c r="HS183" s="5"/>
      <c r="HT183" s="62"/>
      <c r="HU183" s="62"/>
      <c r="HV183" s="62"/>
      <c r="HW183" s="62"/>
      <c r="HX183" s="62"/>
      <c r="HY183" s="62"/>
      <c r="HZ183" s="62"/>
      <c r="IA183" s="62"/>
      <c r="IB183" s="62"/>
      <c r="IC183" s="62"/>
      <c r="ID183" s="62"/>
      <c r="IE183" s="62"/>
      <c r="IF183" s="62"/>
      <c r="IG183" s="62"/>
      <c r="IH183" s="5"/>
      <c r="II183" s="5"/>
      <c r="IJ183" s="5"/>
      <c r="IK183" s="5"/>
      <c r="IL183" s="5"/>
      <c r="IM183" s="5"/>
      <c r="IN183" s="5"/>
      <c r="IO183" s="5"/>
      <c r="IP183" s="5"/>
      <c r="IQ183" s="5"/>
      <c r="IR183" s="5"/>
      <c r="IS183" s="5"/>
      <c r="IT183" s="5"/>
      <c r="IU183" s="5"/>
      <c r="IV183" s="62"/>
      <c r="IW183" s="62"/>
      <c r="IX183" s="62"/>
      <c r="IY183" s="62"/>
      <c r="IZ183" s="62"/>
      <c r="JA183" s="62"/>
      <c r="JB183" s="62"/>
      <c r="JC183" s="62"/>
      <c r="JD183" s="62"/>
      <c r="JE183" s="62"/>
      <c r="JF183" s="62"/>
      <c r="JG183" s="62"/>
      <c r="JH183" s="62"/>
      <c r="JI183" s="62"/>
      <c r="JJ183" s="5"/>
      <c r="JK183" s="5"/>
      <c r="JL183" s="5"/>
      <c r="JM183" s="5"/>
      <c r="JN183" s="5"/>
      <c r="JO183" s="5"/>
      <c r="JP183" s="5"/>
      <c r="JQ183" s="5"/>
      <c r="JR183" s="5"/>
      <c r="JS183" s="5"/>
      <c r="JT183" s="5"/>
      <c r="JU183" s="5"/>
      <c r="JV183" s="5"/>
      <c r="JW183" s="5"/>
      <c r="JX183" s="62"/>
      <c r="JY183" s="62"/>
      <c r="JZ183" s="62"/>
      <c r="KA183" s="62"/>
      <c r="KB183" s="62"/>
      <c r="KC183" s="62"/>
      <c r="KD183" s="62"/>
      <c r="KE183" s="62"/>
      <c r="KF183" s="62"/>
      <c r="KG183" s="62"/>
      <c r="KH183" s="62"/>
      <c r="KI183" s="62"/>
      <c r="KJ183" s="62"/>
      <c r="KK183" s="62"/>
    </row>
    <row r="184" spans="1:297" x14ac:dyDescent="0.35">
      <c r="A184" s="131">
        <v>180</v>
      </c>
      <c r="B184" s="170">
        <f>'BVEM Scorecard'!B183</f>
        <v>0</v>
      </c>
      <c r="C184" s="170">
        <f>'BVEM Scorecard'!C183</f>
        <v>0</v>
      </c>
      <c r="D184" s="152">
        <v>272</v>
      </c>
      <c r="E184" s="72" t="str">
        <f>'BVEM Scorecard'!F183</f>
        <v>Wind</v>
      </c>
      <c r="F184" s="96"/>
      <c r="G184" s="96"/>
      <c r="H184" s="96"/>
      <c r="I184" s="96"/>
      <c r="J184" s="62"/>
      <c r="K184" s="62"/>
      <c r="L184" s="62"/>
      <c r="M184" s="62"/>
      <c r="N184" s="62"/>
      <c r="O184" s="62"/>
      <c r="P184" s="62"/>
      <c r="Q184" s="95"/>
      <c r="R184" s="5"/>
      <c r="S184" s="5"/>
      <c r="T184" s="5"/>
      <c r="U184" s="5"/>
      <c r="V184" s="5"/>
      <c r="W184" s="5"/>
      <c r="X184" s="5"/>
      <c r="Y184" s="5"/>
      <c r="Z184" s="5"/>
      <c r="AA184" s="5"/>
      <c r="AB184" s="5"/>
      <c r="AC184" s="5"/>
      <c r="AD184" s="5"/>
      <c r="AE184" s="5"/>
      <c r="AF184" s="62"/>
      <c r="AG184" s="62"/>
      <c r="AH184" s="62"/>
      <c r="AI184" s="62"/>
      <c r="AJ184" s="62"/>
      <c r="AK184" s="62"/>
      <c r="AL184" s="62"/>
      <c r="AM184" s="62"/>
      <c r="AN184" s="62"/>
      <c r="AO184" s="62"/>
      <c r="AP184" s="62"/>
      <c r="AQ184" s="62"/>
      <c r="AR184" s="62"/>
      <c r="AS184" s="62"/>
      <c r="AT184" s="5"/>
      <c r="AU184" s="5"/>
      <c r="AV184" s="5"/>
      <c r="AW184" s="5"/>
      <c r="AX184" s="5"/>
      <c r="AY184" s="5"/>
      <c r="AZ184" s="5"/>
      <c r="BA184" s="5"/>
      <c r="BB184" s="5"/>
      <c r="BC184" s="5"/>
      <c r="BD184" s="5"/>
      <c r="BE184" s="5"/>
      <c r="BF184" s="5"/>
      <c r="BG184" s="5"/>
      <c r="BH184" s="62"/>
      <c r="BI184" s="62"/>
      <c r="BJ184" s="62"/>
      <c r="BK184" s="62"/>
      <c r="BL184" s="62"/>
      <c r="BM184" s="62"/>
      <c r="BN184" s="62"/>
      <c r="BO184" s="62"/>
      <c r="BP184" s="62"/>
      <c r="BQ184" s="62"/>
      <c r="BR184" s="62"/>
      <c r="BS184" s="62"/>
      <c r="BT184" s="62"/>
      <c r="BU184" s="62"/>
      <c r="BV184" s="5"/>
      <c r="BW184" s="5"/>
      <c r="BX184" s="5"/>
      <c r="BY184" s="5"/>
      <c r="BZ184" s="5"/>
      <c r="CA184" s="5"/>
      <c r="CB184" s="5"/>
      <c r="CC184" s="5"/>
      <c r="CD184" s="5"/>
      <c r="CE184" s="5"/>
      <c r="CF184" s="5"/>
      <c r="CG184" s="5"/>
      <c r="CH184" s="5"/>
      <c r="CI184" s="5"/>
      <c r="CJ184" s="62"/>
      <c r="CK184" s="62"/>
      <c r="CL184" s="62"/>
      <c r="CM184" s="62"/>
      <c r="CN184" s="62"/>
      <c r="CO184" s="62"/>
      <c r="CP184" s="62"/>
      <c r="CQ184" s="62"/>
      <c r="CR184" s="62"/>
      <c r="CS184" s="62"/>
      <c r="CT184" s="62"/>
      <c r="CU184" s="62"/>
      <c r="CV184" s="62"/>
      <c r="CW184" s="62"/>
      <c r="CX184" s="5"/>
      <c r="CY184" s="5"/>
      <c r="CZ184" s="5"/>
      <c r="DA184" s="5"/>
      <c r="DB184" s="5"/>
      <c r="DC184" s="5"/>
      <c r="DD184" s="5"/>
      <c r="DE184" s="5"/>
      <c r="DF184" s="5"/>
      <c r="DG184" s="5"/>
      <c r="DH184" s="5"/>
      <c r="DI184" s="5"/>
      <c r="DJ184" s="5"/>
      <c r="DK184" s="5"/>
      <c r="DL184" s="62"/>
      <c r="DM184" s="62"/>
      <c r="DN184" s="62"/>
      <c r="DO184" s="62"/>
      <c r="DP184" s="62"/>
      <c r="DQ184" s="62"/>
      <c r="DR184" s="62"/>
      <c r="DS184" s="62"/>
      <c r="DT184" s="62"/>
      <c r="DU184" s="62"/>
      <c r="DV184" s="62"/>
      <c r="DW184" s="62"/>
      <c r="DX184" s="62"/>
      <c r="DY184" s="62"/>
      <c r="DZ184" s="5"/>
      <c r="EA184" s="5"/>
      <c r="EB184" s="5"/>
      <c r="EC184" s="5"/>
      <c r="ED184" s="5"/>
      <c r="EE184" s="5"/>
      <c r="EF184" s="5"/>
      <c r="EG184" s="5"/>
      <c r="EH184" s="5"/>
      <c r="EI184" s="5"/>
      <c r="EJ184" s="5"/>
      <c r="EK184" s="5"/>
      <c r="EL184" s="5"/>
      <c r="EM184" s="5"/>
      <c r="EN184" s="62"/>
      <c r="EO184" s="62"/>
      <c r="EP184" s="62"/>
      <c r="EQ184" s="62"/>
      <c r="ER184" s="62"/>
      <c r="ES184" s="62"/>
      <c r="ET184" s="62"/>
      <c r="EU184" s="62"/>
      <c r="EV184" s="62"/>
      <c r="EW184" s="62"/>
      <c r="EX184" s="62"/>
      <c r="EY184" s="62"/>
      <c r="EZ184" s="62"/>
      <c r="FA184" s="62"/>
      <c r="FB184" s="5"/>
      <c r="FC184" s="5"/>
      <c r="FD184" s="5"/>
      <c r="FE184" s="5"/>
      <c r="FF184" s="5"/>
      <c r="FG184" s="5"/>
      <c r="FH184" s="5"/>
      <c r="FI184" s="5"/>
      <c r="FJ184" s="5"/>
      <c r="FK184" s="5"/>
      <c r="FL184" s="5"/>
      <c r="FM184" s="5"/>
      <c r="FN184" s="5"/>
      <c r="FO184" s="5"/>
      <c r="FP184" s="62"/>
      <c r="FQ184" s="62"/>
      <c r="FR184" s="62"/>
      <c r="FS184" s="62"/>
      <c r="FT184" s="62"/>
      <c r="FU184" s="62"/>
      <c r="FV184" s="62"/>
      <c r="FW184" s="62"/>
      <c r="FX184" s="62"/>
      <c r="FY184" s="62"/>
      <c r="FZ184" s="62"/>
      <c r="GA184" s="62"/>
      <c r="GB184" s="62"/>
      <c r="GC184" s="62"/>
      <c r="GD184" s="5"/>
      <c r="GE184" s="5"/>
      <c r="GF184" s="5"/>
      <c r="GG184" s="5"/>
      <c r="GH184" s="5"/>
      <c r="GI184" s="5"/>
      <c r="GJ184" s="5"/>
      <c r="GK184" s="5"/>
      <c r="GL184" s="5"/>
      <c r="GM184" s="5"/>
      <c r="GN184" s="5"/>
      <c r="GO184" s="5"/>
      <c r="GP184" s="5"/>
      <c r="GQ184" s="5"/>
      <c r="GR184" s="62"/>
      <c r="GS184" s="62"/>
      <c r="GT184" s="62"/>
      <c r="GU184" s="62"/>
      <c r="GV184" s="62"/>
      <c r="GW184" s="62"/>
      <c r="GX184" s="62"/>
      <c r="GY184" s="62"/>
      <c r="GZ184" s="62"/>
      <c r="HA184" s="62"/>
      <c r="HB184" s="62"/>
      <c r="HC184" s="62"/>
      <c r="HD184" s="62"/>
      <c r="HE184" s="62"/>
      <c r="HF184" s="5"/>
      <c r="HG184" s="5"/>
      <c r="HH184" s="5"/>
      <c r="HI184" s="5"/>
      <c r="HJ184" s="5"/>
      <c r="HK184" s="5"/>
      <c r="HL184" s="5"/>
      <c r="HM184" s="5"/>
      <c r="HN184" s="5"/>
      <c r="HO184" s="5"/>
      <c r="HP184" s="5"/>
      <c r="HQ184" s="5"/>
      <c r="HR184" s="5"/>
      <c r="HS184" s="5"/>
      <c r="HT184" s="62"/>
      <c r="HU184" s="62"/>
      <c r="HV184" s="62"/>
      <c r="HW184" s="62"/>
      <c r="HX184" s="62"/>
      <c r="HY184" s="62"/>
      <c r="HZ184" s="62"/>
      <c r="IA184" s="62"/>
      <c r="IB184" s="62"/>
      <c r="IC184" s="62"/>
      <c r="ID184" s="62"/>
      <c r="IE184" s="62"/>
      <c r="IF184" s="62"/>
      <c r="IG184" s="62"/>
      <c r="IH184" s="5"/>
      <c r="II184" s="5"/>
      <c r="IJ184" s="5"/>
      <c r="IK184" s="5"/>
      <c r="IL184" s="5"/>
      <c r="IM184" s="5"/>
      <c r="IN184" s="5"/>
      <c r="IO184" s="5"/>
      <c r="IP184" s="5"/>
      <c r="IQ184" s="5"/>
      <c r="IR184" s="5"/>
      <c r="IS184" s="5"/>
      <c r="IT184" s="5"/>
      <c r="IU184" s="5"/>
      <c r="IV184" s="62"/>
      <c r="IW184" s="62"/>
      <c r="IX184" s="62"/>
      <c r="IY184" s="62"/>
      <c r="IZ184" s="62"/>
      <c r="JA184" s="62"/>
      <c r="JB184" s="62"/>
      <c r="JC184" s="62"/>
      <c r="JD184" s="62"/>
      <c r="JE184" s="62"/>
      <c r="JF184" s="62"/>
      <c r="JG184" s="62"/>
      <c r="JH184" s="62"/>
      <c r="JI184" s="62"/>
      <c r="JJ184" s="5"/>
      <c r="JK184" s="5"/>
      <c r="JL184" s="5"/>
      <c r="JM184" s="5"/>
      <c r="JN184" s="5"/>
      <c r="JO184" s="5"/>
      <c r="JP184" s="5"/>
      <c r="JQ184" s="5"/>
      <c r="JR184" s="5"/>
      <c r="JS184" s="5"/>
      <c r="JT184" s="5"/>
      <c r="JU184" s="5"/>
      <c r="JV184" s="5"/>
      <c r="JW184" s="5"/>
      <c r="JX184" s="62"/>
      <c r="JY184" s="62"/>
      <c r="JZ184" s="62"/>
      <c r="KA184" s="62"/>
      <c r="KB184" s="62"/>
      <c r="KC184" s="62"/>
      <c r="KD184" s="62"/>
      <c r="KE184" s="62"/>
      <c r="KF184" s="62"/>
      <c r="KG184" s="62"/>
      <c r="KH184" s="62"/>
      <c r="KI184" s="62"/>
      <c r="KJ184" s="62"/>
      <c r="KK184" s="62"/>
    </row>
    <row r="185" spans="1:297" x14ac:dyDescent="0.35">
      <c r="A185" s="131">
        <v>181</v>
      </c>
      <c r="B185" s="170">
        <f>'BVEM Scorecard'!B184</f>
        <v>0</v>
      </c>
      <c r="C185" s="170">
        <f>'BVEM Scorecard'!C184</f>
        <v>0</v>
      </c>
      <c r="D185" s="152">
        <v>318</v>
      </c>
      <c r="E185" s="72" t="str">
        <f>'BVEM Scorecard'!F184</f>
        <v>Wind</v>
      </c>
      <c r="F185" s="96">
        <f t="shared" si="282"/>
        <v>0.5</v>
      </c>
      <c r="G185" s="96">
        <f t="shared" si="283"/>
        <v>0.2</v>
      </c>
      <c r="H185" s="96">
        <f t="shared" si="284"/>
        <v>0</v>
      </c>
      <c r="I185" s="96">
        <f t="shared" si="285"/>
        <v>0</v>
      </c>
      <c r="J185" s="62">
        <v>1</v>
      </c>
      <c r="K185" s="62">
        <v>1</v>
      </c>
      <c r="L185" s="62">
        <v>0</v>
      </c>
      <c r="M185" s="62">
        <v>0</v>
      </c>
      <c r="N185" s="62">
        <v>0</v>
      </c>
      <c r="O185" s="62">
        <v>0</v>
      </c>
      <c r="P185" s="62">
        <f t="shared" si="287"/>
        <v>1</v>
      </c>
      <c r="Q185" s="95">
        <f t="shared" ref="Q185" si="301">K$4*K185+L$4*L185+M$4*M185+N$4*N185+O$4*O185</f>
        <v>0.5</v>
      </c>
      <c r="R185" s="5"/>
      <c r="S185" s="5" t="s">
        <v>161</v>
      </c>
      <c r="T185" s="5">
        <v>1</v>
      </c>
      <c r="U185" s="5">
        <v>0</v>
      </c>
      <c r="V185" s="5">
        <v>0</v>
      </c>
      <c r="W185" s="5">
        <v>0</v>
      </c>
      <c r="X185" s="5">
        <v>0</v>
      </c>
      <c r="Y185" s="5">
        <v>0</v>
      </c>
      <c r="Z185" s="5">
        <v>0</v>
      </c>
      <c r="AA185" s="5">
        <v>0</v>
      </c>
      <c r="AB185" s="5">
        <v>0</v>
      </c>
      <c r="AC185" s="5"/>
      <c r="AD185" s="5"/>
      <c r="AE185" s="5"/>
      <c r="AF185" s="62"/>
      <c r="AG185" s="62" t="s">
        <v>204</v>
      </c>
      <c r="AH185" s="62">
        <v>1</v>
      </c>
      <c r="AI185" s="62">
        <v>0</v>
      </c>
      <c r="AJ185" s="62">
        <v>0</v>
      </c>
      <c r="AK185" s="62">
        <v>0</v>
      </c>
      <c r="AL185" s="62">
        <v>0</v>
      </c>
      <c r="AM185" s="62">
        <v>0</v>
      </c>
      <c r="AN185" s="62">
        <v>0</v>
      </c>
      <c r="AO185" s="62">
        <v>0</v>
      </c>
      <c r="AP185" s="62">
        <v>0</v>
      </c>
      <c r="AQ185" s="62"/>
      <c r="AR185" s="140"/>
      <c r="AS185" s="140"/>
      <c r="AT185" s="5"/>
      <c r="AU185" s="5" t="s">
        <v>109</v>
      </c>
      <c r="AV185" s="5">
        <v>1</v>
      </c>
      <c r="AW185" s="5">
        <v>0</v>
      </c>
      <c r="AX185" s="5">
        <v>0</v>
      </c>
      <c r="AY185" s="5">
        <v>0</v>
      </c>
      <c r="AZ185" s="5">
        <v>0</v>
      </c>
      <c r="BA185" s="5">
        <v>0</v>
      </c>
      <c r="BB185" s="5">
        <v>0</v>
      </c>
      <c r="BC185" s="5">
        <v>0</v>
      </c>
      <c r="BD185" s="5">
        <v>0</v>
      </c>
      <c r="BE185" s="5"/>
      <c r="BF185" s="5">
        <f t="shared" ref="BF185" si="302">IFERROR(AV185/SUM($T185,$AH185,$AV185,$BJ185,$BX185,$CL185,$CZ185,$DN185,$EB185,$EP185,$FD185,$FR185,$GF185,$GT185,$HH185,$HV185,$IJ185,$IX185,$JL185,$JZ185),"")</f>
        <v>0.33333333333333331</v>
      </c>
      <c r="BG185" s="5">
        <f>IFERROR((AX$4*AX185+AZ$4*AZ185+BB$4*BB185+BC$4*BC185+BD$4*BD185)*BF185,"")</f>
        <v>0</v>
      </c>
      <c r="BH185" s="62"/>
      <c r="BI185" s="62"/>
      <c r="BJ185" s="62"/>
      <c r="BK185" s="62"/>
      <c r="BL185" s="62"/>
      <c r="BM185" s="62"/>
      <c r="BN185" s="62"/>
      <c r="BO185" s="62"/>
      <c r="BP185" s="62"/>
      <c r="BQ185" s="62"/>
      <c r="BR185" s="62"/>
      <c r="BS185" s="62"/>
      <c r="BT185" s="62"/>
      <c r="BU185" s="62"/>
      <c r="BV185" s="5"/>
      <c r="BW185" s="5"/>
      <c r="BX185" s="5"/>
      <c r="BY185" s="5"/>
      <c r="BZ185" s="5"/>
      <c r="CA185" s="5"/>
      <c r="CB185" s="5"/>
      <c r="CC185" s="5"/>
      <c r="CD185" s="5"/>
      <c r="CE185" s="5"/>
      <c r="CF185" s="5"/>
      <c r="CG185" s="5"/>
      <c r="CH185" s="5"/>
      <c r="CI185" s="5"/>
      <c r="CJ185" s="62"/>
      <c r="CK185" s="62"/>
      <c r="CL185" s="62"/>
      <c r="CM185" s="62"/>
      <c r="CN185" s="62"/>
      <c r="CO185" s="62"/>
      <c r="CP185" s="62"/>
      <c r="CQ185" s="62"/>
      <c r="CR185" s="62"/>
      <c r="CS185" s="62"/>
      <c r="CT185" s="62"/>
      <c r="CU185" s="62"/>
      <c r="CV185" s="62"/>
      <c r="CW185" s="62"/>
      <c r="CX185" s="5"/>
      <c r="CY185" s="5"/>
      <c r="CZ185" s="5"/>
      <c r="DA185" s="5"/>
      <c r="DB185" s="5"/>
      <c r="DC185" s="5"/>
      <c r="DD185" s="5"/>
      <c r="DE185" s="5"/>
      <c r="DF185" s="5"/>
      <c r="DG185" s="5"/>
      <c r="DH185" s="5"/>
      <c r="DI185" s="5"/>
      <c r="DJ185" s="5"/>
      <c r="DK185" s="5"/>
      <c r="DL185" s="62"/>
      <c r="DM185" s="62"/>
      <c r="DN185" s="62"/>
      <c r="DO185" s="62"/>
      <c r="DP185" s="62"/>
      <c r="DQ185" s="62"/>
      <c r="DR185" s="62"/>
      <c r="DS185" s="62"/>
      <c r="DT185" s="62"/>
      <c r="DU185" s="62"/>
      <c r="DV185" s="62"/>
      <c r="DW185" s="62"/>
      <c r="DX185" s="62"/>
      <c r="DY185" s="62"/>
      <c r="DZ185" s="5"/>
      <c r="EA185" s="5"/>
      <c r="EB185" s="5"/>
      <c r="EC185" s="5"/>
      <c r="ED185" s="5"/>
      <c r="EE185" s="5"/>
      <c r="EF185" s="5"/>
      <c r="EG185" s="5"/>
      <c r="EH185" s="5"/>
      <c r="EI185" s="5"/>
      <c r="EJ185" s="5"/>
      <c r="EK185" s="5"/>
      <c r="EL185" s="5"/>
      <c r="EM185" s="5"/>
      <c r="EN185" s="62"/>
      <c r="EO185" s="62"/>
      <c r="EP185" s="62"/>
      <c r="EQ185" s="62"/>
      <c r="ER185" s="62"/>
      <c r="ES185" s="62"/>
      <c r="ET185" s="62"/>
      <c r="EU185" s="62"/>
      <c r="EV185" s="62"/>
      <c r="EW185" s="62"/>
      <c r="EX185" s="62"/>
      <c r="EY185" s="62"/>
      <c r="EZ185" s="140"/>
      <c r="FA185" s="140"/>
      <c r="FB185" s="5"/>
      <c r="FC185" s="5"/>
      <c r="FD185" s="5"/>
      <c r="FE185" s="5"/>
      <c r="FF185" s="5"/>
      <c r="FG185" s="5"/>
      <c r="FH185" s="5"/>
      <c r="FI185" s="5"/>
      <c r="FJ185" s="5"/>
      <c r="FK185" s="5"/>
      <c r="FL185" s="5"/>
      <c r="FM185" s="5"/>
      <c r="FN185" s="5"/>
      <c r="FO185" s="5"/>
      <c r="FP185" s="62"/>
      <c r="FQ185" s="62"/>
      <c r="FR185" s="62"/>
      <c r="FS185" s="62"/>
      <c r="FT185" s="62"/>
      <c r="FU185" s="62"/>
      <c r="FV185" s="62"/>
      <c r="FW185" s="62"/>
      <c r="FX185" s="62"/>
      <c r="FY185" s="62"/>
      <c r="FZ185" s="62"/>
      <c r="GA185" s="62"/>
      <c r="GB185" s="62"/>
      <c r="GC185" s="62"/>
      <c r="GD185" s="5"/>
      <c r="GE185" s="5"/>
      <c r="GF185" s="5"/>
      <c r="GG185" s="5"/>
      <c r="GH185" s="5"/>
      <c r="GI185" s="5"/>
      <c r="GJ185" s="5"/>
      <c r="GK185" s="5"/>
      <c r="GL185" s="5"/>
      <c r="GM185" s="5"/>
      <c r="GN185" s="5"/>
      <c r="GO185" s="5"/>
      <c r="GP185" s="5"/>
      <c r="GQ185" s="5"/>
      <c r="GR185" s="62"/>
      <c r="GS185" s="62"/>
      <c r="GT185" s="62"/>
      <c r="GU185" s="62"/>
      <c r="GV185" s="62"/>
      <c r="GW185" s="62"/>
      <c r="GX185" s="62"/>
      <c r="GY185" s="62"/>
      <c r="GZ185" s="62"/>
      <c r="HA185" s="62"/>
      <c r="HB185" s="62"/>
      <c r="HC185" s="62"/>
      <c r="HD185" s="62"/>
      <c r="HE185" s="62"/>
      <c r="HF185" s="5"/>
      <c r="HG185" s="5"/>
      <c r="HH185" s="5"/>
      <c r="HI185" s="5"/>
      <c r="HJ185" s="5"/>
      <c r="HK185" s="5"/>
      <c r="HL185" s="5"/>
      <c r="HM185" s="5"/>
      <c r="HN185" s="5"/>
      <c r="HO185" s="5"/>
      <c r="HP185" s="5"/>
      <c r="HQ185" s="5"/>
      <c r="HR185" s="5"/>
      <c r="HS185" s="5"/>
      <c r="HT185" s="62"/>
      <c r="HU185" s="62"/>
      <c r="HV185" s="62"/>
      <c r="HW185" s="62"/>
      <c r="HX185" s="62"/>
      <c r="HY185" s="62"/>
      <c r="HZ185" s="62"/>
      <c r="IA185" s="62"/>
      <c r="IB185" s="62"/>
      <c r="IC185" s="62"/>
      <c r="ID185" s="62"/>
      <c r="IE185" s="62"/>
      <c r="IF185" s="62"/>
      <c r="IG185" s="62"/>
      <c r="IH185" s="5"/>
      <c r="II185" s="5"/>
      <c r="IJ185" s="5"/>
      <c r="IK185" s="5"/>
      <c r="IL185" s="5"/>
      <c r="IM185" s="5"/>
      <c r="IN185" s="5"/>
      <c r="IO185" s="5"/>
      <c r="IP185" s="5"/>
      <c r="IQ185" s="5"/>
      <c r="IR185" s="5"/>
      <c r="IS185" s="5"/>
      <c r="IT185" s="5"/>
      <c r="IU185" s="5"/>
      <c r="IV185" s="62"/>
      <c r="IW185" s="62"/>
      <c r="IX185" s="62"/>
      <c r="IY185" s="62"/>
      <c r="IZ185" s="62"/>
      <c r="JA185" s="62"/>
      <c r="JB185" s="62"/>
      <c r="JC185" s="62"/>
      <c r="JD185" s="62"/>
      <c r="JE185" s="62"/>
      <c r="JF185" s="62"/>
      <c r="JG185" s="62"/>
      <c r="JH185" s="62"/>
      <c r="JI185" s="62"/>
      <c r="JJ185" s="5"/>
      <c r="JK185" s="5"/>
      <c r="JL185" s="5"/>
      <c r="JM185" s="5"/>
      <c r="JN185" s="5"/>
      <c r="JO185" s="5"/>
      <c r="JP185" s="5"/>
      <c r="JQ185" s="5"/>
      <c r="JR185" s="5"/>
      <c r="JS185" s="5"/>
      <c r="JT185" s="5"/>
      <c r="JU185" s="5"/>
      <c r="JV185" s="5"/>
      <c r="JW185" s="5"/>
      <c r="JX185" s="62"/>
      <c r="JY185" s="62"/>
      <c r="JZ185" s="62"/>
      <c r="KA185" s="62"/>
      <c r="KB185" s="62"/>
      <c r="KC185" s="62"/>
      <c r="KD185" s="62"/>
      <c r="KE185" s="62"/>
      <c r="KF185" s="62"/>
      <c r="KG185" s="62"/>
      <c r="KH185" s="62"/>
      <c r="KI185" s="62"/>
      <c r="KJ185" s="62"/>
      <c r="KK185" s="62"/>
    </row>
    <row r="186" spans="1:297" x14ac:dyDescent="0.35">
      <c r="A186" s="131">
        <v>182</v>
      </c>
      <c r="B186" s="170">
        <f>'BVEM Scorecard'!B185</f>
        <v>0</v>
      </c>
      <c r="C186" s="170">
        <f>'BVEM Scorecard'!C185</f>
        <v>0</v>
      </c>
      <c r="D186" s="152">
        <v>271</v>
      </c>
      <c r="E186" s="72" t="str">
        <f>'BVEM Scorecard'!F185</f>
        <v>Wind</v>
      </c>
      <c r="F186" s="96"/>
      <c r="G186" s="96"/>
      <c r="H186" s="96"/>
      <c r="I186" s="96"/>
      <c r="J186" s="62"/>
      <c r="K186" s="62"/>
      <c r="L186" s="62"/>
      <c r="M186" s="62"/>
      <c r="N186" s="62"/>
      <c r="O186" s="62"/>
      <c r="P186" s="62"/>
      <c r="Q186" s="95"/>
      <c r="R186" s="5"/>
      <c r="S186" s="5"/>
      <c r="T186" s="5"/>
      <c r="U186" s="5"/>
      <c r="V186" s="5"/>
      <c r="W186" s="5"/>
      <c r="X186" s="5"/>
      <c r="Y186" s="5"/>
      <c r="Z186" s="5"/>
      <c r="AA186" s="5"/>
      <c r="AB186" s="5"/>
      <c r="AC186" s="5"/>
      <c r="AD186" s="5"/>
      <c r="AE186" s="5"/>
      <c r="AF186" s="62"/>
      <c r="AG186" s="62"/>
      <c r="AH186" s="62"/>
      <c r="AI186" s="62"/>
      <c r="AJ186" s="62"/>
      <c r="AK186" s="62"/>
      <c r="AL186" s="62"/>
      <c r="AM186" s="62"/>
      <c r="AN186" s="62"/>
      <c r="AO186" s="62"/>
      <c r="AP186" s="62"/>
      <c r="AQ186" s="62"/>
      <c r="AR186" s="62"/>
      <c r="AS186" s="62"/>
      <c r="AT186" s="5"/>
      <c r="AU186" s="5"/>
      <c r="AV186" s="5"/>
      <c r="AW186" s="5"/>
      <c r="AX186" s="5"/>
      <c r="AY186" s="5"/>
      <c r="AZ186" s="5"/>
      <c r="BA186" s="5"/>
      <c r="BB186" s="5"/>
      <c r="BC186" s="5"/>
      <c r="BD186" s="5"/>
      <c r="BE186" s="5"/>
      <c r="BF186" s="5"/>
      <c r="BG186" s="5"/>
      <c r="BH186" s="62"/>
      <c r="BI186" s="62"/>
      <c r="BJ186" s="62"/>
      <c r="BK186" s="62"/>
      <c r="BL186" s="62"/>
      <c r="BM186" s="62"/>
      <c r="BN186" s="62"/>
      <c r="BO186" s="62"/>
      <c r="BP186" s="62"/>
      <c r="BQ186" s="62"/>
      <c r="BR186" s="62"/>
      <c r="BS186" s="62"/>
      <c r="BT186" s="62"/>
      <c r="BU186" s="62"/>
      <c r="BV186" s="5"/>
      <c r="BW186" s="5"/>
      <c r="BX186" s="5"/>
      <c r="BY186" s="5"/>
      <c r="BZ186" s="5"/>
      <c r="CA186" s="5"/>
      <c r="CB186" s="5"/>
      <c r="CC186" s="5"/>
      <c r="CD186" s="5"/>
      <c r="CE186" s="5"/>
      <c r="CF186" s="5"/>
      <c r="CG186" s="5"/>
      <c r="CH186" s="5"/>
      <c r="CI186" s="5"/>
      <c r="CJ186" s="62"/>
      <c r="CK186" s="62"/>
      <c r="CL186" s="62"/>
      <c r="CM186" s="62"/>
      <c r="CN186" s="62"/>
      <c r="CO186" s="62"/>
      <c r="CP186" s="62"/>
      <c r="CQ186" s="62"/>
      <c r="CR186" s="62"/>
      <c r="CS186" s="62"/>
      <c r="CT186" s="62"/>
      <c r="CU186" s="62"/>
      <c r="CV186" s="62"/>
      <c r="CW186" s="62"/>
      <c r="CX186" s="5"/>
      <c r="CY186" s="5"/>
      <c r="CZ186" s="5"/>
      <c r="DA186" s="5"/>
      <c r="DB186" s="5"/>
      <c r="DC186" s="5"/>
      <c r="DD186" s="5"/>
      <c r="DE186" s="5"/>
      <c r="DF186" s="5"/>
      <c r="DG186" s="5"/>
      <c r="DH186" s="5"/>
      <c r="DI186" s="5"/>
      <c r="DJ186" s="5"/>
      <c r="DK186" s="5"/>
      <c r="DL186" s="62"/>
      <c r="DM186" s="62"/>
      <c r="DN186" s="62"/>
      <c r="DO186" s="62"/>
      <c r="DP186" s="62"/>
      <c r="DQ186" s="62"/>
      <c r="DR186" s="62"/>
      <c r="DS186" s="62"/>
      <c r="DT186" s="62"/>
      <c r="DU186" s="62"/>
      <c r="DV186" s="62"/>
      <c r="DW186" s="62"/>
      <c r="DX186" s="62"/>
      <c r="DY186" s="62"/>
      <c r="DZ186" s="5"/>
      <c r="EA186" s="5"/>
      <c r="EB186" s="5"/>
      <c r="EC186" s="5"/>
      <c r="ED186" s="5"/>
      <c r="EE186" s="5"/>
      <c r="EF186" s="5"/>
      <c r="EG186" s="5"/>
      <c r="EH186" s="5"/>
      <c r="EI186" s="5"/>
      <c r="EJ186" s="5"/>
      <c r="EK186" s="5"/>
      <c r="EL186" s="5"/>
      <c r="EM186" s="5"/>
      <c r="EN186" s="62"/>
      <c r="EO186" s="62"/>
      <c r="EP186" s="62"/>
      <c r="EQ186" s="62"/>
      <c r="ER186" s="62"/>
      <c r="ES186" s="62"/>
      <c r="ET186" s="62"/>
      <c r="EU186" s="62"/>
      <c r="EV186" s="62"/>
      <c r="EW186" s="62"/>
      <c r="EX186" s="62"/>
      <c r="EY186" s="62"/>
      <c r="EZ186" s="62"/>
      <c r="FA186" s="62"/>
      <c r="FB186" s="5"/>
      <c r="FC186" s="5"/>
      <c r="FD186" s="5"/>
      <c r="FE186" s="5"/>
      <c r="FF186" s="5"/>
      <c r="FG186" s="5"/>
      <c r="FH186" s="5"/>
      <c r="FI186" s="5"/>
      <c r="FJ186" s="5"/>
      <c r="FK186" s="5"/>
      <c r="FL186" s="5"/>
      <c r="FM186" s="5"/>
      <c r="FN186" s="5"/>
      <c r="FO186" s="5"/>
      <c r="FP186" s="62"/>
      <c r="FQ186" s="62"/>
      <c r="FR186" s="62"/>
      <c r="FS186" s="62"/>
      <c r="FT186" s="62"/>
      <c r="FU186" s="62"/>
      <c r="FV186" s="62"/>
      <c r="FW186" s="62"/>
      <c r="FX186" s="62"/>
      <c r="FY186" s="62"/>
      <c r="FZ186" s="62"/>
      <c r="GA186" s="62"/>
      <c r="GB186" s="62"/>
      <c r="GC186" s="62"/>
      <c r="GD186" s="5"/>
      <c r="GE186" s="5"/>
      <c r="GF186" s="5"/>
      <c r="GG186" s="5"/>
      <c r="GH186" s="5"/>
      <c r="GI186" s="5"/>
      <c r="GJ186" s="5"/>
      <c r="GK186" s="5"/>
      <c r="GL186" s="5"/>
      <c r="GM186" s="5"/>
      <c r="GN186" s="5"/>
      <c r="GO186" s="5"/>
      <c r="GP186" s="5"/>
      <c r="GQ186" s="5"/>
      <c r="GR186" s="62"/>
      <c r="GS186" s="62"/>
      <c r="GT186" s="62"/>
      <c r="GU186" s="62"/>
      <c r="GV186" s="62"/>
      <c r="GW186" s="62"/>
      <c r="GX186" s="62"/>
      <c r="GY186" s="62"/>
      <c r="GZ186" s="62"/>
      <c r="HA186" s="62"/>
      <c r="HB186" s="62"/>
      <c r="HC186" s="62"/>
      <c r="HD186" s="62"/>
      <c r="HE186" s="62"/>
      <c r="HF186" s="5"/>
      <c r="HG186" s="5"/>
      <c r="HH186" s="5"/>
      <c r="HI186" s="5"/>
      <c r="HJ186" s="5"/>
      <c r="HK186" s="5"/>
      <c r="HL186" s="5"/>
      <c r="HM186" s="5"/>
      <c r="HN186" s="5"/>
      <c r="HO186" s="5"/>
      <c r="HP186" s="5"/>
      <c r="HQ186" s="5"/>
      <c r="HR186" s="5"/>
      <c r="HS186" s="5"/>
      <c r="HT186" s="62"/>
      <c r="HU186" s="62"/>
      <c r="HV186" s="62"/>
      <c r="HW186" s="62"/>
      <c r="HX186" s="62"/>
      <c r="HY186" s="62"/>
      <c r="HZ186" s="62"/>
      <c r="IA186" s="62"/>
      <c r="IB186" s="62"/>
      <c r="IC186" s="62"/>
      <c r="ID186" s="62"/>
      <c r="IE186" s="62"/>
      <c r="IF186" s="62"/>
      <c r="IG186" s="62"/>
      <c r="IH186" s="5"/>
      <c r="II186" s="5"/>
      <c r="IJ186" s="5"/>
      <c r="IK186" s="5"/>
      <c r="IL186" s="5"/>
      <c r="IM186" s="5"/>
      <c r="IN186" s="5"/>
      <c r="IO186" s="5"/>
      <c r="IP186" s="5"/>
      <c r="IQ186" s="5"/>
      <c r="IR186" s="5"/>
      <c r="IS186" s="5"/>
      <c r="IT186" s="5"/>
      <c r="IU186" s="5"/>
      <c r="IV186" s="62"/>
      <c r="IW186" s="62"/>
      <c r="IX186" s="62"/>
      <c r="IY186" s="62"/>
      <c r="IZ186" s="62"/>
      <c r="JA186" s="62"/>
      <c r="JB186" s="62"/>
      <c r="JC186" s="62"/>
      <c r="JD186" s="62"/>
      <c r="JE186" s="62"/>
      <c r="JF186" s="62"/>
      <c r="JG186" s="62"/>
      <c r="JH186" s="62"/>
      <c r="JI186" s="62"/>
      <c r="JJ186" s="5"/>
      <c r="JK186" s="5"/>
      <c r="JL186" s="5"/>
      <c r="JM186" s="5"/>
      <c r="JN186" s="5"/>
      <c r="JO186" s="5"/>
      <c r="JP186" s="5"/>
      <c r="JQ186" s="5"/>
      <c r="JR186" s="5"/>
      <c r="JS186" s="5"/>
      <c r="JT186" s="5"/>
      <c r="JU186" s="5"/>
      <c r="JV186" s="5"/>
      <c r="JW186" s="5"/>
      <c r="JX186" s="62"/>
      <c r="JY186" s="62"/>
      <c r="JZ186" s="62"/>
      <c r="KA186" s="62"/>
      <c r="KB186" s="62"/>
      <c r="KC186" s="62"/>
      <c r="KD186" s="62"/>
      <c r="KE186" s="62"/>
      <c r="KF186" s="62"/>
      <c r="KG186" s="62"/>
      <c r="KH186" s="62"/>
      <c r="KI186" s="62"/>
      <c r="KJ186" s="62"/>
      <c r="KK186" s="62"/>
    </row>
    <row r="187" spans="1:297" x14ac:dyDescent="0.35">
      <c r="A187" s="131">
        <v>183</v>
      </c>
      <c r="B187" s="170">
        <f>'BVEM Scorecard'!B186</f>
        <v>0</v>
      </c>
      <c r="C187" s="170">
        <f>'BVEM Scorecard'!C186</f>
        <v>0</v>
      </c>
      <c r="D187" s="152">
        <v>319</v>
      </c>
      <c r="E187" s="72" t="str">
        <f>'BVEM Scorecard'!F186</f>
        <v>Wind</v>
      </c>
      <c r="F187" s="96">
        <f t="shared" si="282"/>
        <v>0.5</v>
      </c>
      <c r="G187" s="96">
        <f t="shared" si="283"/>
        <v>0.2</v>
      </c>
      <c r="H187" s="96">
        <f t="shared" si="284"/>
        <v>0</v>
      </c>
      <c r="I187" s="96">
        <f t="shared" si="285"/>
        <v>0</v>
      </c>
      <c r="J187" s="62">
        <v>1</v>
      </c>
      <c r="K187" s="62">
        <v>1</v>
      </c>
      <c r="L187" s="62">
        <v>0</v>
      </c>
      <c r="M187" s="62">
        <v>0</v>
      </c>
      <c r="N187" s="62">
        <v>0</v>
      </c>
      <c r="O187" s="62">
        <v>0</v>
      </c>
      <c r="P187" s="62">
        <f t="shared" si="287"/>
        <v>1</v>
      </c>
      <c r="Q187" s="95">
        <f t="shared" ref="Q187" si="303">K$4*K187+L$4*L187+M$4*M187+N$4*N187+O$4*O187</f>
        <v>0.5</v>
      </c>
      <c r="R187" s="5"/>
      <c r="S187" s="5" t="s">
        <v>161</v>
      </c>
      <c r="T187" s="5">
        <v>1</v>
      </c>
      <c r="U187" s="5">
        <v>0</v>
      </c>
      <c r="V187" s="5">
        <v>0</v>
      </c>
      <c r="W187" s="5">
        <v>0</v>
      </c>
      <c r="X187" s="5">
        <v>0</v>
      </c>
      <c r="Y187" s="5">
        <v>0</v>
      </c>
      <c r="Z187" s="5">
        <v>0</v>
      </c>
      <c r="AA187" s="5">
        <v>0</v>
      </c>
      <c r="AB187" s="5">
        <v>0</v>
      </c>
      <c r="AC187" s="5"/>
      <c r="AD187" s="5"/>
      <c r="AE187" s="5"/>
      <c r="AF187" s="62"/>
      <c r="AG187" s="62" t="s">
        <v>204</v>
      </c>
      <c r="AH187" s="62">
        <v>1</v>
      </c>
      <c r="AI187" s="62">
        <v>0</v>
      </c>
      <c r="AJ187" s="62">
        <v>0</v>
      </c>
      <c r="AK187" s="62">
        <v>0</v>
      </c>
      <c r="AL187" s="62">
        <v>0</v>
      </c>
      <c r="AM187" s="62">
        <v>0</v>
      </c>
      <c r="AN187" s="62">
        <v>0</v>
      </c>
      <c r="AO187" s="62">
        <v>0</v>
      </c>
      <c r="AP187" s="62">
        <v>0</v>
      </c>
      <c r="AQ187" s="62"/>
      <c r="AR187" s="140"/>
      <c r="AS187" s="140"/>
      <c r="AT187" s="5"/>
      <c r="AU187" s="5" t="s">
        <v>109</v>
      </c>
      <c r="AV187" s="5">
        <v>1</v>
      </c>
      <c r="AW187" s="5">
        <v>0</v>
      </c>
      <c r="AX187" s="5">
        <v>0</v>
      </c>
      <c r="AY187" s="5">
        <v>0</v>
      </c>
      <c r="AZ187" s="5">
        <v>0</v>
      </c>
      <c r="BA187" s="5">
        <v>0</v>
      </c>
      <c r="BB187" s="5">
        <v>0</v>
      </c>
      <c r="BC187" s="5">
        <v>0</v>
      </c>
      <c r="BD187" s="5">
        <v>0</v>
      </c>
      <c r="BE187" s="5"/>
      <c r="BF187" s="5">
        <f t="shared" ref="BF187" si="304">IFERROR(AV187/SUM($T187,$AH187,$AV187,$BJ187,$BX187,$CL187,$CZ187,$DN187,$EB187,$EP187,$FD187,$FR187,$GF187,$GT187,$HH187,$HV187,$IJ187,$IX187,$JL187,$JZ187),"")</f>
        <v>0.33333333333333331</v>
      </c>
      <c r="BG187" s="5">
        <f>IFERROR((AX$4*AX187+AZ$4*AZ187+BB$4*BB187+BC$4*BC187+BD$4*BD187)*BF187,"")</f>
        <v>0</v>
      </c>
      <c r="BH187" s="62"/>
      <c r="BI187" s="62"/>
      <c r="BJ187" s="62"/>
      <c r="BK187" s="62"/>
      <c r="BL187" s="62"/>
      <c r="BM187" s="62"/>
      <c r="BN187" s="62"/>
      <c r="BO187" s="62"/>
      <c r="BP187" s="62"/>
      <c r="BQ187" s="62"/>
      <c r="BR187" s="62"/>
      <c r="BS187" s="62"/>
      <c r="BT187" s="62"/>
      <c r="BU187" s="62"/>
      <c r="BV187" s="5"/>
      <c r="BW187" s="5"/>
      <c r="BX187" s="5"/>
      <c r="BY187" s="5"/>
      <c r="BZ187" s="5"/>
      <c r="CA187" s="5"/>
      <c r="CB187" s="5"/>
      <c r="CC187" s="5"/>
      <c r="CD187" s="5"/>
      <c r="CE187" s="5"/>
      <c r="CF187" s="5"/>
      <c r="CG187" s="5"/>
      <c r="CH187" s="5"/>
      <c r="CI187" s="5"/>
      <c r="CJ187" s="62"/>
      <c r="CK187" s="62"/>
      <c r="CL187" s="62"/>
      <c r="CM187" s="62"/>
      <c r="CN187" s="62"/>
      <c r="CO187" s="62"/>
      <c r="CP187" s="62"/>
      <c r="CQ187" s="62"/>
      <c r="CR187" s="62"/>
      <c r="CS187" s="62"/>
      <c r="CT187" s="62"/>
      <c r="CU187" s="62"/>
      <c r="CV187" s="62"/>
      <c r="CW187" s="62"/>
      <c r="CX187" s="5"/>
      <c r="CY187" s="5"/>
      <c r="CZ187" s="5"/>
      <c r="DA187" s="5"/>
      <c r="DB187" s="5"/>
      <c r="DC187" s="5"/>
      <c r="DD187" s="5"/>
      <c r="DE187" s="5"/>
      <c r="DF187" s="5"/>
      <c r="DG187" s="5"/>
      <c r="DH187" s="5"/>
      <c r="DI187" s="5"/>
      <c r="DJ187" s="5"/>
      <c r="DK187" s="5"/>
      <c r="DL187" s="62"/>
      <c r="DM187" s="62"/>
      <c r="DN187" s="62"/>
      <c r="DO187" s="62"/>
      <c r="DP187" s="62"/>
      <c r="DQ187" s="62"/>
      <c r="DR187" s="62"/>
      <c r="DS187" s="62"/>
      <c r="DT187" s="62"/>
      <c r="DU187" s="62"/>
      <c r="DV187" s="62"/>
      <c r="DW187" s="62"/>
      <c r="DX187" s="62"/>
      <c r="DY187" s="62"/>
      <c r="DZ187" s="5"/>
      <c r="EA187" s="5"/>
      <c r="EB187" s="5"/>
      <c r="EC187" s="5"/>
      <c r="ED187" s="5"/>
      <c r="EE187" s="5"/>
      <c r="EF187" s="5"/>
      <c r="EG187" s="5"/>
      <c r="EH187" s="5"/>
      <c r="EI187" s="5"/>
      <c r="EJ187" s="5"/>
      <c r="EK187" s="5"/>
      <c r="EL187" s="5"/>
      <c r="EM187" s="5"/>
      <c r="EN187" s="62"/>
      <c r="EO187" s="62"/>
      <c r="EP187" s="62"/>
      <c r="EQ187" s="62"/>
      <c r="ER187" s="62"/>
      <c r="ES187" s="62"/>
      <c r="ET187" s="62"/>
      <c r="EU187" s="62"/>
      <c r="EV187" s="62"/>
      <c r="EW187" s="62"/>
      <c r="EX187" s="62"/>
      <c r="EY187" s="62"/>
      <c r="EZ187" s="140"/>
      <c r="FA187" s="140"/>
      <c r="FB187" s="5"/>
      <c r="FC187" s="5"/>
      <c r="FD187" s="5"/>
      <c r="FE187" s="5"/>
      <c r="FF187" s="5"/>
      <c r="FG187" s="5"/>
      <c r="FH187" s="5"/>
      <c r="FI187" s="5"/>
      <c r="FJ187" s="5"/>
      <c r="FK187" s="5"/>
      <c r="FL187" s="5"/>
      <c r="FM187" s="5"/>
      <c r="FN187" s="5"/>
      <c r="FO187" s="5"/>
      <c r="FP187" s="62"/>
      <c r="FQ187" s="62"/>
      <c r="FR187" s="62"/>
      <c r="FS187" s="62"/>
      <c r="FT187" s="62"/>
      <c r="FU187" s="62"/>
      <c r="FV187" s="62"/>
      <c r="FW187" s="62"/>
      <c r="FX187" s="62"/>
      <c r="FY187" s="62"/>
      <c r="FZ187" s="62"/>
      <c r="GA187" s="62"/>
      <c r="GB187" s="62"/>
      <c r="GC187" s="62"/>
      <c r="GD187" s="5"/>
      <c r="GE187" s="5"/>
      <c r="GF187" s="5"/>
      <c r="GG187" s="5"/>
      <c r="GH187" s="5"/>
      <c r="GI187" s="5"/>
      <c r="GJ187" s="5"/>
      <c r="GK187" s="5"/>
      <c r="GL187" s="5"/>
      <c r="GM187" s="5"/>
      <c r="GN187" s="5"/>
      <c r="GO187" s="5"/>
      <c r="GP187" s="5"/>
      <c r="GQ187" s="5"/>
      <c r="GR187" s="62"/>
      <c r="GS187" s="62"/>
      <c r="GT187" s="62"/>
      <c r="GU187" s="62"/>
      <c r="GV187" s="62"/>
      <c r="GW187" s="62"/>
      <c r="GX187" s="62"/>
      <c r="GY187" s="62"/>
      <c r="GZ187" s="62"/>
      <c r="HA187" s="62"/>
      <c r="HB187" s="62"/>
      <c r="HC187" s="62"/>
      <c r="HD187" s="62"/>
      <c r="HE187" s="62"/>
      <c r="HF187" s="5"/>
      <c r="HG187" s="5"/>
      <c r="HH187" s="5"/>
      <c r="HI187" s="5"/>
      <c r="HJ187" s="5"/>
      <c r="HK187" s="5"/>
      <c r="HL187" s="5"/>
      <c r="HM187" s="5"/>
      <c r="HN187" s="5"/>
      <c r="HO187" s="5"/>
      <c r="HP187" s="5"/>
      <c r="HQ187" s="5"/>
      <c r="HR187" s="5"/>
      <c r="HS187" s="5"/>
      <c r="HT187" s="62"/>
      <c r="HU187" s="62"/>
      <c r="HV187" s="62"/>
      <c r="HW187" s="62"/>
      <c r="HX187" s="62"/>
      <c r="HY187" s="62"/>
      <c r="HZ187" s="62"/>
      <c r="IA187" s="62"/>
      <c r="IB187" s="62"/>
      <c r="IC187" s="62"/>
      <c r="ID187" s="62"/>
      <c r="IE187" s="62"/>
      <c r="IF187" s="62"/>
      <c r="IG187" s="62"/>
      <c r="IH187" s="5"/>
      <c r="II187" s="5"/>
      <c r="IJ187" s="5"/>
      <c r="IK187" s="5"/>
      <c r="IL187" s="5"/>
      <c r="IM187" s="5"/>
      <c r="IN187" s="5"/>
      <c r="IO187" s="5"/>
      <c r="IP187" s="5"/>
      <c r="IQ187" s="5"/>
      <c r="IR187" s="5"/>
      <c r="IS187" s="5"/>
      <c r="IT187" s="5"/>
      <c r="IU187" s="5"/>
      <c r="IV187" s="62"/>
      <c r="IW187" s="62"/>
      <c r="IX187" s="62"/>
      <c r="IY187" s="62"/>
      <c r="IZ187" s="62"/>
      <c r="JA187" s="62"/>
      <c r="JB187" s="62"/>
      <c r="JC187" s="62"/>
      <c r="JD187" s="62"/>
      <c r="JE187" s="62"/>
      <c r="JF187" s="62"/>
      <c r="JG187" s="62"/>
      <c r="JH187" s="62"/>
      <c r="JI187" s="62"/>
      <c r="JJ187" s="5"/>
      <c r="JK187" s="5"/>
      <c r="JL187" s="5"/>
      <c r="JM187" s="5"/>
      <c r="JN187" s="5"/>
      <c r="JO187" s="5"/>
      <c r="JP187" s="5"/>
      <c r="JQ187" s="5"/>
      <c r="JR187" s="5"/>
      <c r="JS187" s="5"/>
      <c r="JT187" s="5"/>
      <c r="JU187" s="5"/>
      <c r="JV187" s="5"/>
      <c r="JW187" s="5"/>
      <c r="JX187" s="62"/>
      <c r="JY187" s="62"/>
      <c r="JZ187" s="62"/>
      <c r="KA187" s="62"/>
      <c r="KB187" s="62"/>
      <c r="KC187" s="62"/>
      <c r="KD187" s="62"/>
      <c r="KE187" s="62"/>
      <c r="KF187" s="62"/>
      <c r="KG187" s="62"/>
      <c r="KH187" s="62"/>
      <c r="KI187" s="62"/>
      <c r="KJ187" s="62"/>
      <c r="KK187" s="62"/>
    </row>
    <row r="188" spans="1:297" x14ac:dyDescent="0.35">
      <c r="A188" s="131">
        <v>184</v>
      </c>
      <c r="B188" s="170">
        <f>'BVEM Scorecard'!B187</f>
        <v>0</v>
      </c>
      <c r="C188" s="170">
        <f>'BVEM Scorecard'!C187</f>
        <v>0</v>
      </c>
      <c r="D188" s="152">
        <v>342</v>
      </c>
      <c r="E188" s="72" t="str">
        <f>'BVEM Scorecard'!F187</f>
        <v>Wind</v>
      </c>
      <c r="F188" s="96"/>
      <c r="G188" s="96"/>
      <c r="H188" s="96"/>
      <c r="I188" s="96"/>
      <c r="J188" s="62"/>
      <c r="K188" s="62"/>
      <c r="L188" s="62"/>
      <c r="M188" s="62"/>
      <c r="N188" s="62"/>
      <c r="O188" s="62"/>
      <c r="P188" s="62"/>
      <c r="Q188" s="95"/>
      <c r="R188" s="5"/>
      <c r="S188" s="5"/>
      <c r="T188" s="5"/>
      <c r="U188" s="5"/>
      <c r="V188" s="5"/>
      <c r="W188" s="5"/>
      <c r="X188" s="5"/>
      <c r="Y188" s="5"/>
      <c r="Z188" s="5"/>
      <c r="AA188" s="5"/>
      <c r="AB188" s="5"/>
      <c r="AC188" s="5"/>
      <c r="AD188" s="5"/>
      <c r="AE188" s="5"/>
      <c r="AF188" s="62"/>
      <c r="AG188" s="62"/>
      <c r="AH188" s="62"/>
      <c r="AI188" s="62"/>
      <c r="AJ188" s="62"/>
      <c r="AK188" s="62"/>
      <c r="AL188" s="62"/>
      <c r="AM188" s="62"/>
      <c r="AN188" s="62"/>
      <c r="AO188" s="62"/>
      <c r="AP188" s="62"/>
      <c r="AQ188" s="62"/>
      <c r="AR188" s="62"/>
      <c r="AS188" s="62"/>
      <c r="AT188" s="5"/>
      <c r="AU188" s="5"/>
      <c r="AV188" s="5"/>
      <c r="AW188" s="5"/>
      <c r="AX188" s="5"/>
      <c r="AY188" s="5"/>
      <c r="AZ188" s="5"/>
      <c r="BA188" s="5"/>
      <c r="BB188" s="5"/>
      <c r="BC188" s="5"/>
      <c r="BD188" s="5"/>
      <c r="BE188" s="5"/>
      <c r="BF188" s="5"/>
      <c r="BG188" s="5"/>
      <c r="BH188" s="62"/>
      <c r="BI188" s="62"/>
      <c r="BJ188" s="62"/>
      <c r="BK188" s="62"/>
      <c r="BL188" s="62"/>
      <c r="BM188" s="62"/>
      <c r="BN188" s="62"/>
      <c r="BO188" s="62"/>
      <c r="BP188" s="62"/>
      <c r="BQ188" s="62"/>
      <c r="BR188" s="62"/>
      <c r="BS188" s="62"/>
      <c r="BT188" s="62"/>
      <c r="BU188" s="62"/>
      <c r="BV188" s="5"/>
      <c r="BW188" s="5"/>
      <c r="BX188" s="5"/>
      <c r="BY188" s="5"/>
      <c r="BZ188" s="5"/>
      <c r="CA188" s="5"/>
      <c r="CB188" s="5"/>
      <c r="CC188" s="5"/>
      <c r="CD188" s="5"/>
      <c r="CE188" s="5"/>
      <c r="CF188" s="5"/>
      <c r="CG188" s="5"/>
      <c r="CH188" s="5"/>
      <c r="CI188" s="5"/>
      <c r="CJ188" s="62"/>
      <c r="CK188" s="62"/>
      <c r="CL188" s="62"/>
      <c r="CM188" s="62"/>
      <c r="CN188" s="62"/>
      <c r="CO188" s="62"/>
      <c r="CP188" s="62"/>
      <c r="CQ188" s="62"/>
      <c r="CR188" s="62"/>
      <c r="CS188" s="62"/>
      <c r="CT188" s="62"/>
      <c r="CU188" s="62"/>
      <c r="CV188" s="62"/>
      <c r="CW188" s="62"/>
      <c r="CX188" s="5"/>
      <c r="CY188" s="5"/>
      <c r="CZ188" s="5"/>
      <c r="DA188" s="5"/>
      <c r="DB188" s="5"/>
      <c r="DC188" s="5"/>
      <c r="DD188" s="5"/>
      <c r="DE188" s="5"/>
      <c r="DF188" s="5"/>
      <c r="DG188" s="5"/>
      <c r="DH188" s="5"/>
      <c r="DI188" s="5"/>
      <c r="DJ188" s="5"/>
      <c r="DK188" s="5"/>
      <c r="DL188" s="62"/>
      <c r="DM188" s="62"/>
      <c r="DN188" s="62"/>
      <c r="DO188" s="62"/>
      <c r="DP188" s="62"/>
      <c r="DQ188" s="62"/>
      <c r="DR188" s="62"/>
      <c r="DS188" s="62"/>
      <c r="DT188" s="62"/>
      <c r="DU188" s="62"/>
      <c r="DV188" s="62"/>
      <c r="DW188" s="62"/>
      <c r="DX188" s="62"/>
      <c r="DY188" s="62"/>
      <c r="DZ188" s="5"/>
      <c r="EA188" s="5"/>
      <c r="EB188" s="5"/>
      <c r="EC188" s="5"/>
      <c r="ED188" s="5"/>
      <c r="EE188" s="5"/>
      <c r="EF188" s="5"/>
      <c r="EG188" s="5"/>
      <c r="EH188" s="5"/>
      <c r="EI188" s="5"/>
      <c r="EJ188" s="5"/>
      <c r="EK188" s="5"/>
      <c r="EL188" s="5"/>
      <c r="EM188" s="5"/>
      <c r="EN188" s="62"/>
      <c r="EO188" s="62"/>
      <c r="EP188" s="62"/>
      <c r="EQ188" s="62"/>
      <c r="ER188" s="62"/>
      <c r="ES188" s="62"/>
      <c r="ET188" s="62"/>
      <c r="EU188" s="62"/>
      <c r="EV188" s="62"/>
      <c r="EW188" s="62"/>
      <c r="EX188" s="62"/>
      <c r="EY188" s="62"/>
      <c r="EZ188" s="62"/>
      <c r="FA188" s="62"/>
      <c r="FB188" s="5"/>
      <c r="FC188" s="5"/>
      <c r="FD188" s="5"/>
      <c r="FE188" s="5"/>
      <c r="FF188" s="5"/>
      <c r="FG188" s="5"/>
      <c r="FH188" s="5"/>
      <c r="FI188" s="5"/>
      <c r="FJ188" s="5"/>
      <c r="FK188" s="5"/>
      <c r="FL188" s="5"/>
      <c r="FM188" s="5"/>
      <c r="FN188" s="5"/>
      <c r="FO188" s="5"/>
      <c r="FP188" s="62"/>
      <c r="FQ188" s="62"/>
      <c r="FR188" s="62"/>
      <c r="FS188" s="62"/>
      <c r="FT188" s="62"/>
      <c r="FU188" s="62"/>
      <c r="FV188" s="62"/>
      <c r="FW188" s="62"/>
      <c r="FX188" s="62"/>
      <c r="FY188" s="62"/>
      <c r="FZ188" s="62"/>
      <c r="GA188" s="62"/>
      <c r="GB188" s="62"/>
      <c r="GC188" s="62"/>
      <c r="GD188" s="5"/>
      <c r="GE188" s="5"/>
      <c r="GF188" s="5"/>
      <c r="GG188" s="5"/>
      <c r="GH188" s="5"/>
      <c r="GI188" s="5"/>
      <c r="GJ188" s="5"/>
      <c r="GK188" s="5"/>
      <c r="GL188" s="5"/>
      <c r="GM188" s="5"/>
      <c r="GN188" s="5"/>
      <c r="GO188" s="5"/>
      <c r="GP188" s="5"/>
      <c r="GQ188" s="5"/>
      <c r="GR188" s="62"/>
      <c r="GS188" s="62"/>
      <c r="GT188" s="62"/>
      <c r="GU188" s="62"/>
      <c r="GV188" s="62"/>
      <c r="GW188" s="62"/>
      <c r="GX188" s="62"/>
      <c r="GY188" s="62"/>
      <c r="GZ188" s="62"/>
      <c r="HA188" s="62"/>
      <c r="HB188" s="62"/>
      <c r="HC188" s="62"/>
      <c r="HD188" s="62"/>
      <c r="HE188" s="62"/>
      <c r="HF188" s="5"/>
      <c r="HG188" s="5"/>
      <c r="HH188" s="5"/>
      <c r="HI188" s="5"/>
      <c r="HJ188" s="5"/>
      <c r="HK188" s="5"/>
      <c r="HL188" s="5"/>
      <c r="HM188" s="5"/>
      <c r="HN188" s="5"/>
      <c r="HO188" s="5"/>
      <c r="HP188" s="5"/>
      <c r="HQ188" s="5"/>
      <c r="HR188" s="5"/>
      <c r="HS188" s="5"/>
      <c r="HT188" s="62"/>
      <c r="HU188" s="62"/>
      <c r="HV188" s="62"/>
      <c r="HW188" s="62"/>
      <c r="HX188" s="62"/>
      <c r="HY188" s="62"/>
      <c r="HZ188" s="62"/>
      <c r="IA188" s="62"/>
      <c r="IB188" s="62"/>
      <c r="IC188" s="62"/>
      <c r="ID188" s="62"/>
      <c r="IE188" s="62"/>
      <c r="IF188" s="62"/>
      <c r="IG188" s="62"/>
      <c r="IH188" s="5"/>
      <c r="II188" s="5"/>
      <c r="IJ188" s="5"/>
      <c r="IK188" s="5"/>
      <c r="IL188" s="5"/>
      <c r="IM188" s="5"/>
      <c r="IN188" s="5"/>
      <c r="IO188" s="5"/>
      <c r="IP188" s="5"/>
      <c r="IQ188" s="5"/>
      <c r="IR188" s="5"/>
      <c r="IS188" s="5"/>
      <c r="IT188" s="5"/>
      <c r="IU188" s="5"/>
      <c r="IV188" s="62"/>
      <c r="IW188" s="62"/>
      <c r="IX188" s="62"/>
      <c r="IY188" s="62"/>
      <c r="IZ188" s="62"/>
      <c r="JA188" s="62"/>
      <c r="JB188" s="62"/>
      <c r="JC188" s="62"/>
      <c r="JD188" s="62"/>
      <c r="JE188" s="62"/>
      <c r="JF188" s="62"/>
      <c r="JG188" s="62"/>
      <c r="JH188" s="62"/>
      <c r="JI188" s="62"/>
      <c r="JJ188" s="5"/>
      <c r="JK188" s="5"/>
      <c r="JL188" s="5"/>
      <c r="JM188" s="5"/>
      <c r="JN188" s="5"/>
      <c r="JO188" s="5"/>
      <c r="JP188" s="5"/>
      <c r="JQ188" s="5"/>
      <c r="JR188" s="5"/>
      <c r="JS188" s="5"/>
      <c r="JT188" s="5"/>
      <c r="JU188" s="5"/>
      <c r="JV188" s="5"/>
      <c r="JW188" s="5"/>
      <c r="JX188" s="62"/>
      <c r="JY188" s="62"/>
      <c r="JZ188" s="62"/>
      <c r="KA188" s="62"/>
      <c r="KB188" s="62"/>
      <c r="KC188" s="62"/>
      <c r="KD188" s="62"/>
      <c r="KE188" s="62"/>
      <c r="KF188" s="62"/>
      <c r="KG188" s="62"/>
      <c r="KH188" s="62"/>
      <c r="KI188" s="62"/>
      <c r="KJ188" s="62"/>
      <c r="KK188" s="62"/>
    </row>
    <row r="189" spans="1:297" x14ac:dyDescent="0.35">
      <c r="A189" s="131">
        <v>185</v>
      </c>
      <c r="B189" s="170">
        <f>'BVEM Scorecard'!B188</f>
        <v>0</v>
      </c>
      <c r="C189" s="170">
        <f>'BVEM Scorecard'!C188</f>
        <v>0</v>
      </c>
      <c r="D189" s="152">
        <v>321</v>
      </c>
      <c r="E189" s="72" t="str">
        <f>'BVEM Scorecard'!F188</f>
        <v>Wind</v>
      </c>
      <c r="F189" s="96">
        <f t="shared" si="282"/>
        <v>0.5</v>
      </c>
      <c r="G189" s="96">
        <f t="shared" si="283"/>
        <v>0.2</v>
      </c>
      <c r="H189" s="96">
        <f t="shared" si="284"/>
        <v>0</v>
      </c>
      <c r="I189" s="96">
        <f t="shared" si="285"/>
        <v>0</v>
      </c>
      <c r="J189" s="62">
        <v>1</v>
      </c>
      <c r="K189" s="62">
        <v>1</v>
      </c>
      <c r="L189" s="62">
        <v>0</v>
      </c>
      <c r="M189" s="62">
        <v>0</v>
      </c>
      <c r="N189" s="62">
        <v>0</v>
      </c>
      <c r="O189" s="62">
        <v>0</v>
      </c>
      <c r="P189" s="62">
        <f t="shared" si="287"/>
        <v>1</v>
      </c>
      <c r="Q189" s="95">
        <f t="shared" ref="Q189" si="305">K$4*K189+L$4*L189+M$4*M189+N$4*N189+O$4*O189</f>
        <v>0.5</v>
      </c>
      <c r="R189" s="5"/>
      <c r="S189" s="5" t="s">
        <v>161</v>
      </c>
      <c r="T189" s="5">
        <v>1</v>
      </c>
      <c r="U189" s="5">
        <v>0</v>
      </c>
      <c r="V189" s="5">
        <v>0</v>
      </c>
      <c r="W189" s="5">
        <v>0</v>
      </c>
      <c r="X189" s="5">
        <v>0</v>
      </c>
      <c r="Y189" s="5">
        <v>0</v>
      </c>
      <c r="Z189" s="5">
        <v>0</v>
      </c>
      <c r="AA189" s="5">
        <v>0</v>
      </c>
      <c r="AB189" s="5">
        <v>0</v>
      </c>
      <c r="AC189" s="5"/>
      <c r="AD189" s="5"/>
      <c r="AE189" s="5"/>
      <c r="AF189" s="62"/>
      <c r="AG189" s="62" t="s">
        <v>204</v>
      </c>
      <c r="AH189" s="62">
        <v>1</v>
      </c>
      <c r="AI189" s="62">
        <v>0</v>
      </c>
      <c r="AJ189" s="62">
        <v>0</v>
      </c>
      <c r="AK189" s="62">
        <v>0</v>
      </c>
      <c r="AL189" s="62">
        <v>0</v>
      </c>
      <c r="AM189" s="62">
        <v>0</v>
      </c>
      <c r="AN189" s="62">
        <v>0</v>
      </c>
      <c r="AO189" s="62">
        <v>0</v>
      </c>
      <c r="AP189" s="62">
        <v>0</v>
      </c>
      <c r="AQ189" s="62"/>
      <c r="AR189" s="140"/>
      <c r="AS189" s="140"/>
      <c r="AT189" s="5"/>
      <c r="AU189" s="5" t="s">
        <v>109</v>
      </c>
      <c r="AV189" s="5">
        <v>1</v>
      </c>
      <c r="AW189" s="5">
        <v>0</v>
      </c>
      <c r="AX189" s="5">
        <v>0</v>
      </c>
      <c r="AY189" s="5">
        <v>0</v>
      </c>
      <c r="AZ189" s="5">
        <v>0</v>
      </c>
      <c r="BA189" s="5">
        <v>0</v>
      </c>
      <c r="BB189" s="5">
        <v>0</v>
      </c>
      <c r="BC189" s="5">
        <v>0</v>
      </c>
      <c r="BD189" s="5">
        <v>0</v>
      </c>
      <c r="BE189" s="5"/>
      <c r="BF189" s="5">
        <f t="shared" ref="BF189" si="306">IFERROR(AV189/SUM($T189,$AH189,$AV189,$BJ189,$BX189,$CL189,$CZ189,$DN189,$EB189,$EP189,$FD189,$FR189,$GF189,$GT189,$HH189,$HV189,$IJ189,$IX189,$JL189,$JZ189),"")</f>
        <v>0.33333333333333331</v>
      </c>
      <c r="BG189" s="5">
        <f>IFERROR((AX$4*AX189+AZ$4*AZ189+BB$4*BB189+BC$4*BC189+BD$4*BD189)*BF189,"")</f>
        <v>0</v>
      </c>
      <c r="BH189" s="62"/>
      <c r="BI189" s="62"/>
      <c r="BJ189" s="62"/>
      <c r="BK189" s="62"/>
      <c r="BL189" s="62"/>
      <c r="BM189" s="62"/>
      <c r="BN189" s="62"/>
      <c r="BO189" s="62"/>
      <c r="BP189" s="62"/>
      <c r="BQ189" s="62"/>
      <c r="BR189" s="62"/>
      <c r="BS189" s="62"/>
      <c r="BT189" s="62"/>
      <c r="BU189" s="62"/>
      <c r="BV189" s="5"/>
      <c r="BW189" s="5"/>
      <c r="BX189" s="5"/>
      <c r="BY189" s="5"/>
      <c r="BZ189" s="5"/>
      <c r="CA189" s="5"/>
      <c r="CB189" s="5"/>
      <c r="CC189" s="5"/>
      <c r="CD189" s="5"/>
      <c r="CE189" s="5"/>
      <c r="CF189" s="5"/>
      <c r="CG189" s="5"/>
      <c r="CH189" s="5"/>
      <c r="CI189" s="5"/>
      <c r="CJ189" s="62"/>
      <c r="CK189" s="62"/>
      <c r="CL189" s="62"/>
      <c r="CM189" s="62"/>
      <c r="CN189" s="62"/>
      <c r="CO189" s="62"/>
      <c r="CP189" s="62"/>
      <c r="CQ189" s="62"/>
      <c r="CR189" s="62"/>
      <c r="CS189" s="62"/>
      <c r="CT189" s="62"/>
      <c r="CU189" s="62"/>
      <c r="CV189" s="62"/>
      <c r="CW189" s="62"/>
      <c r="CX189" s="5"/>
      <c r="CY189" s="5"/>
      <c r="CZ189" s="5"/>
      <c r="DA189" s="5"/>
      <c r="DB189" s="5"/>
      <c r="DC189" s="5"/>
      <c r="DD189" s="5"/>
      <c r="DE189" s="5"/>
      <c r="DF189" s="5"/>
      <c r="DG189" s="5"/>
      <c r="DH189" s="5"/>
      <c r="DI189" s="5"/>
      <c r="DJ189" s="5"/>
      <c r="DK189" s="5"/>
      <c r="DL189" s="62"/>
      <c r="DM189" s="62"/>
      <c r="DN189" s="62"/>
      <c r="DO189" s="62"/>
      <c r="DP189" s="62"/>
      <c r="DQ189" s="62"/>
      <c r="DR189" s="62"/>
      <c r="DS189" s="62"/>
      <c r="DT189" s="62"/>
      <c r="DU189" s="62"/>
      <c r="DV189" s="62"/>
      <c r="DW189" s="62"/>
      <c r="DX189" s="62"/>
      <c r="DY189" s="62"/>
      <c r="DZ189" s="5"/>
      <c r="EA189" s="5"/>
      <c r="EB189" s="5"/>
      <c r="EC189" s="5"/>
      <c r="ED189" s="5"/>
      <c r="EE189" s="5"/>
      <c r="EF189" s="5"/>
      <c r="EG189" s="5"/>
      <c r="EH189" s="5"/>
      <c r="EI189" s="5"/>
      <c r="EJ189" s="5"/>
      <c r="EK189" s="5"/>
      <c r="EL189" s="5"/>
      <c r="EM189" s="5"/>
      <c r="EN189" s="62"/>
      <c r="EO189" s="62"/>
      <c r="EP189" s="62"/>
      <c r="EQ189" s="62"/>
      <c r="ER189" s="62"/>
      <c r="ES189" s="62"/>
      <c r="ET189" s="62"/>
      <c r="EU189" s="62"/>
      <c r="EV189" s="62"/>
      <c r="EW189" s="62"/>
      <c r="EX189" s="62"/>
      <c r="EY189" s="62"/>
      <c r="EZ189" s="140"/>
      <c r="FA189" s="140"/>
      <c r="FB189" s="5"/>
      <c r="FC189" s="5"/>
      <c r="FD189" s="5"/>
      <c r="FE189" s="5"/>
      <c r="FF189" s="5"/>
      <c r="FG189" s="5"/>
      <c r="FH189" s="5"/>
      <c r="FI189" s="5"/>
      <c r="FJ189" s="5"/>
      <c r="FK189" s="5"/>
      <c r="FL189" s="5"/>
      <c r="FM189" s="5"/>
      <c r="FN189" s="5"/>
      <c r="FO189" s="5"/>
      <c r="FP189" s="62"/>
      <c r="FQ189" s="62"/>
      <c r="FR189" s="62"/>
      <c r="FS189" s="62"/>
      <c r="FT189" s="62"/>
      <c r="FU189" s="62"/>
      <c r="FV189" s="62"/>
      <c r="FW189" s="62"/>
      <c r="FX189" s="62"/>
      <c r="FY189" s="62"/>
      <c r="FZ189" s="62"/>
      <c r="GA189" s="62"/>
      <c r="GB189" s="62"/>
      <c r="GC189" s="62"/>
      <c r="GD189" s="5"/>
      <c r="GE189" s="5"/>
      <c r="GF189" s="5"/>
      <c r="GG189" s="5"/>
      <c r="GH189" s="5"/>
      <c r="GI189" s="5"/>
      <c r="GJ189" s="5"/>
      <c r="GK189" s="5"/>
      <c r="GL189" s="5"/>
      <c r="GM189" s="5"/>
      <c r="GN189" s="5"/>
      <c r="GO189" s="5"/>
      <c r="GP189" s="5"/>
      <c r="GQ189" s="5"/>
      <c r="GR189" s="62"/>
      <c r="GS189" s="62"/>
      <c r="GT189" s="62"/>
      <c r="GU189" s="62"/>
      <c r="GV189" s="62"/>
      <c r="GW189" s="62"/>
      <c r="GX189" s="62"/>
      <c r="GY189" s="62"/>
      <c r="GZ189" s="62"/>
      <c r="HA189" s="62"/>
      <c r="HB189" s="62"/>
      <c r="HC189" s="62"/>
      <c r="HD189" s="62"/>
      <c r="HE189" s="62"/>
      <c r="HF189" s="5"/>
      <c r="HG189" s="5"/>
      <c r="HH189" s="5"/>
      <c r="HI189" s="5"/>
      <c r="HJ189" s="5"/>
      <c r="HK189" s="5"/>
      <c r="HL189" s="5"/>
      <c r="HM189" s="5"/>
      <c r="HN189" s="5"/>
      <c r="HO189" s="5"/>
      <c r="HP189" s="5"/>
      <c r="HQ189" s="5"/>
      <c r="HR189" s="5"/>
      <c r="HS189" s="5"/>
      <c r="HT189" s="62"/>
      <c r="HU189" s="62"/>
      <c r="HV189" s="62"/>
      <c r="HW189" s="62"/>
      <c r="HX189" s="62"/>
      <c r="HY189" s="62"/>
      <c r="HZ189" s="62"/>
      <c r="IA189" s="62"/>
      <c r="IB189" s="62"/>
      <c r="IC189" s="62"/>
      <c r="ID189" s="62"/>
      <c r="IE189" s="62"/>
      <c r="IF189" s="62"/>
      <c r="IG189" s="62"/>
      <c r="IH189" s="5"/>
      <c r="II189" s="5"/>
      <c r="IJ189" s="5"/>
      <c r="IK189" s="5"/>
      <c r="IL189" s="5"/>
      <c r="IM189" s="5"/>
      <c r="IN189" s="5"/>
      <c r="IO189" s="5"/>
      <c r="IP189" s="5"/>
      <c r="IQ189" s="5"/>
      <c r="IR189" s="5"/>
      <c r="IS189" s="5"/>
      <c r="IT189" s="5"/>
      <c r="IU189" s="5"/>
      <c r="IV189" s="62"/>
      <c r="IW189" s="62"/>
      <c r="IX189" s="62"/>
      <c r="IY189" s="62"/>
      <c r="IZ189" s="62"/>
      <c r="JA189" s="62"/>
      <c r="JB189" s="62"/>
      <c r="JC189" s="62"/>
      <c r="JD189" s="62"/>
      <c r="JE189" s="62"/>
      <c r="JF189" s="62"/>
      <c r="JG189" s="62"/>
      <c r="JH189" s="62"/>
      <c r="JI189" s="62"/>
      <c r="JJ189" s="5"/>
      <c r="JK189" s="5"/>
      <c r="JL189" s="5"/>
      <c r="JM189" s="5"/>
      <c r="JN189" s="5"/>
      <c r="JO189" s="5"/>
      <c r="JP189" s="5"/>
      <c r="JQ189" s="5"/>
      <c r="JR189" s="5"/>
      <c r="JS189" s="5"/>
      <c r="JT189" s="5"/>
      <c r="JU189" s="5"/>
      <c r="JV189" s="5"/>
      <c r="JW189" s="5"/>
      <c r="JX189" s="62"/>
      <c r="JY189" s="62"/>
      <c r="JZ189" s="62"/>
      <c r="KA189" s="62"/>
      <c r="KB189" s="62"/>
      <c r="KC189" s="62"/>
      <c r="KD189" s="62"/>
      <c r="KE189" s="62"/>
      <c r="KF189" s="62"/>
      <c r="KG189" s="62"/>
      <c r="KH189" s="62"/>
      <c r="KI189" s="62"/>
      <c r="KJ189" s="62"/>
      <c r="KK189" s="62"/>
    </row>
    <row r="190" spans="1:297" x14ac:dyDescent="0.35">
      <c r="A190" s="131">
        <v>186</v>
      </c>
      <c r="B190" s="170">
        <f>'BVEM Scorecard'!B189</f>
        <v>0</v>
      </c>
      <c r="C190" s="170">
        <f>'BVEM Scorecard'!C189</f>
        <v>0</v>
      </c>
      <c r="D190" s="152">
        <v>343</v>
      </c>
      <c r="E190" s="72" t="str">
        <f>'BVEM Scorecard'!F189</f>
        <v>Wind</v>
      </c>
      <c r="F190" s="96"/>
      <c r="G190" s="96"/>
      <c r="H190" s="96"/>
      <c r="I190" s="96"/>
      <c r="J190" s="62"/>
      <c r="K190" s="62"/>
      <c r="L190" s="62"/>
      <c r="M190" s="62"/>
      <c r="N190" s="62"/>
      <c r="O190" s="62"/>
      <c r="P190" s="62"/>
      <c r="Q190" s="95"/>
      <c r="R190" s="5"/>
      <c r="S190" s="5"/>
      <c r="T190" s="5"/>
      <c r="U190" s="5"/>
      <c r="V190" s="5"/>
      <c r="W190" s="5"/>
      <c r="X190" s="5"/>
      <c r="Y190" s="5"/>
      <c r="Z190" s="5"/>
      <c r="AA190" s="5"/>
      <c r="AB190" s="5"/>
      <c r="AC190" s="5"/>
      <c r="AD190" s="5"/>
      <c r="AE190" s="5"/>
      <c r="AF190" s="62"/>
      <c r="AG190" s="62"/>
      <c r="AH190" s="62"/>
      <c r="AI190" s="62"/>
      <c r="AJ190" s="62"/>
      <c r="AK190" s="62"/>
      <c r="AL190" s="62"/>
      <c r="AM190" s="62"/>
      <c r="AN190" s="62"/>
      <c r="AO190" s="62"/>
      <c r="AP190" s="62"/>
      <c r="AQ190" s="62"/>
      <c r="AR190" s="62"/>
      <c r="AS190" s="62"/>
      <c r="AT190" s="5"/>
      <c r="AU190" s="5"/>
      <c r="AV190" s="5"/>
      <c r="AW190" s="5"/>
      <c r="AX190" s="5"/>
      <c r="AY190" s="5"/>
      <c r="AZ190" s="5"/>
      <c r="BA190" s="5"/>
      <c r="BB190" s="5"/>
      <c r="BC190" s="5"/>
      <c r="BD190" s="5"/>
      <c r="BE190" s="5"/>
      <c r="BF190" s="5"/>
      <c r="BG190" s="5"/>
      <c r="BH190" s="62"/>
      <c r="BI190" s="62"/>
      <c r="BJ190" s="62"/>
      <c r="BK190" s="62"/>
      <c r="BL190" s="62"/>
      <c r="BM190" s="62"/>
      <c r="BN190" s="62"/>
      <c r="BO190" s="62"/>
      <c r="BP190" s="62"/>
      <c r="BQ190" s="62"/>
      <c r="BR190" s="62"/>
      <c r="BS190" s="62"/>
      <c r="BT190" s="62"/>
      <c r="BU190" s="62"/>
      <c r="BV190" s="5"/>
      <c r="BW190" s="5"/>
      <c r="BX190" s="5"/>
      <c r="BY190" s="5"/>
      <c r="BZ190" s="5"/>
      <c r="CA190" s="5"/>
      <c r="CB190" s="5"/>
      <c r="CC190" s="5"/>
      <c r="CD190" s="5"/>
      <c r="CE190" s="5"/>
      <c r="CF190" s="5"/>
      <c r="CG190" s="5"/>
      <c r="CH190" s="5"/>
      <c r="CI190" s="5"/>
      <c r="CJ190" s="62"/>
      <c r="CK190" s="62"/>
      <c r="CL190" s="62"/>
      <c r="CM190" s="62"/>
      <c r="CN190" s="62"/>
      <c r="CO190" s="62"/>
      <c r="CP190" s="62"/>
      <c r="CQ190" s="62"/>
      <c r="CR190" s="62"/>
      <c r="CS190" s="62"/>
      <c r="CT190" s="62"/>
      <c r="CU190" s="62"/>
      <c r="CV190" s="62"/>
      <c r="CW190" s="62"/>
      <c r="CX190" s="5"/>
      <c r="CY190" s="5"/>
      <c r="CZ190" s="5"/>
      <c r="DA190" s="5"/>
      <c r="DB190" s="5"/>
      <c r="DC190" s="5"/>
      <c r="DD190" s="5"/>
      <c r="DE190" s="5"/>
      <c r="DF190" s="5"/>
      <c r="DG190" s="5"/>
      <c r="DH190" s="5"/>
      <c r="DI190" s="5"/>
      <c r="DJ190" s="5"/>
      <c r="DK190" s="5"/>
      <c r="DL190" s="62"/>
      <c r="DM190" s="62"/>
      <c r="DN190" s="62"/>
      <c r="DO190" s="62"/>
      <c r="DP190" s="62"/>
      <c r="DQ190" s="62"/>
      <c r="DR190" s="62"/>
      <c r="DS190" s="62"/>
      <c r="DT190" s="62"/>
      <c r="DU190" s="62"/>
      <c r="DV190" s="62"/>
      <c r="DW190" s="62"/>
      <c r="DX190" s="62"/>
      <c r="DY190" s="62"/>
      <c r="DZ190" s="5"/>
      <c r="EA190" s="5"/>
      <c r="EB190" s="5"/>
      <c r="EC190" s="5"/>
      <c r="ED190" s="5"/>
      <c r="EE190" s="5"/>
      <c r="EF190" s="5"/>
      <c r="EG190" s="5"/>
      <c r="EH190" s="5"/>
      <c r="EI190" s="5"/>
      <c r="EJ190" s="5"/>
      <c r="EK190" s="5"/>
      <c r="EL190" s="5"/>
      <c r="EM190" s="5"/>
      <c r="EN190" s="62"/>
      <c r="EO190" s="62"/>
      <c r="EP190" s="62"/>
      <c r="EQ190" s="62"/>
      <c r="ER190" s="62"/>
      <c r="ES190" s="62"/>
      <c r="ET190" s="62"/>
      <c r="EU190" s="62"/>
      <c r="EV190" s="62"/>
      <c r="EW190" s="62"/>
      <c r="EX190" s="62"/>
      <c r="EY190" s="62"/>
      <c r="EZ190" s="62"/>
      <c r="FA190" s="62"/>
      <c r="FB190" s="5"/>
      <c r="FC190" s="5"/>
      <c r="FD190" s="5"/>
      <c r="FE190" s="5"/>
      <c r="FF190" s="5"/>
      <c r="FG190" s="5"/>
      <c r="FH190" s="5"/>
      <c r="FI190" s="5"/>
      <c r="FJ190" s="5"/>
      <c r="FK190" s="5"/>
      <c r="FL190" s="5"/>
      <c r="FM190" s="5"/>
      <c r="FN190" s="5"/>
      <c r="FO190" s="5"/>
      <c r="FP190" s="62"/>
      <c r="FQ190" s="62"/>
      <c r="FR190" s="62"/>
      <c r="FS190" s="62"/>
      <c r="FT190" s="62"/>
      <c r="FU190" s="62"/>
      <c r="FV190" s="62"/>
      <c r="FW190" s="62"/>
      <c r="FX190" s="62"/>
      <c r="FY190" s="62"/>
      <c r="FZ190" s="62"/>
      <c r="GA190" s="62"/>
      <c r="GB190" s="62"/>
      <c r="GC190" s="62"/>
      <c r="GD190" s="5"/>
      <c r="GE190" s="5"/>
      <c r="GF190" s="5"/>
      <c r="GG190" s="5"/>
      <c r="GH190" s="5"/>
      <c r="GI190" s="5"/>
      <c r="GJ190" s="5"/>
      <c r="GK190" s="5"/>
      <c r="GL190" s="5"/>
      <c r="GM190" s="5"/>
      <c r="GN190" s="5"/>
      <c r="GO190" s="5"/>
      <c r="GP190" s="5"/>
      <c r="GQ190" s="5"/>
      <c r="GR190" s="62"/>
      <c r="GS190" s="62"/>
      <c r="GT190" s="62"/>
      <c r="GU190" s="62"/>
      <c r="GV190" s="62"/>
      <c r="GW190" s="62"/>
      <c r="GX190" s="62"/>
      <c r="GY190" s="62"/>
      <c r="GZ190" s="62"/>
      <c r="HA190" s="62"/>
      <c r="HB190" s="62"/>
      <c r="HC190" s="62"/>
      <c r="HD190" s="62"/>
      <c r="HE190" s="62"/>
      <c r="HF190" s="5"/>
      <c r="HG190" s="5"/>
      <c r="HH190" s="5"/>
      <c r="HI190" s="5"/>
      <c r="HJ190" s="5"/>
      <c r="HK190" s="5"/>
      <c r="HL190" s="5"/>
      <c r="HM190" s="5"/>
      <c r="HN190" s="5"/>
      <c r="HO190" s="5"/>
      <c r="HP190" s="5"/>
      <c r="HQ190" s="5"/>
      <c r="HR190" s="5"/>
      <c r="HS190" s="5"/>
      <c r="HT190" s="62"/>
      <c r="HU190" s="62"/>
      <c r="HV190" s="62"/>
      <c r="HW190" s="62"/>
      <c r="HX190" s="62"/>
      <c r="HY190" s="62"/>
      <c r="HZ190" s="62"/>
      <c r="IA190" s="62"/>
      <c r="IB190" s="62"/>
      <c r="IC190" s="62"/>
      <c r="ID190" s="62"/>
      <c r="IE190" s="62"/>
      <c r="IF190" s="62"/>
      <c r="IG190" s="62"/>
      <c r="IH190" s="5"/>
      <c r="II190" s="5"/>
      <c r="IJ190" s="5"/>
      <c r="IK190" s="5"/>
      <c r="IL190" s="5"/>
      <c r="IM190" s="5"/>
      <c r="IN190" s="5"/>
      <c r="IO190" s="5"/>
      <c r="IP190" s="5"/>
      <c r="IQ190" s="5"/>
      <c r="IR190" s="5"/>
      <c r="IS190" s="5"/>
      <c r="IT190" s="5"/>
      <c r="IU190" s="5"/>
      <c r="IV190" s="62"/>
      <c r="IW190" s="62"/>
      <c r="IX190" s="62"/>
      <c r="IY190" s="62"/>
      <c r="IZ190" s="62"/>
      <c r="JA190" s="62"/>
      <c r="JB190" s="62"/>
      <c r="JC190" s="62"/>
      <c r="JD190" s="62"/>
      <c r="JE190" s="62"/>
      <c r="JF190" s="62"/>
      <c r="JG190" s="62"/>
      <c r="JH190" s="62"/>
      <c r="JI190" s="62"/>
      <c r="JJ190" s="5"/>
      <c r="JK190" s="5"/>
      <c r="JL190" s="5"/>
      <c r="JM190" s="5"/>
      <c r="JN190" s="5"/>
      <c r="JO190" s="5"/>
      <c r="JP190" s="5"/>
      <c r="JQ190" s="5"/>
      <c r="JR190" s="5"/>
      <c r="JS190" s="5"/>
      <c r="JT190" s="5"/>
      <c r="JU190" s="5"/>
      <c r="JV190" s="5"/>
      <c r="JW190" s="5"/>
      <c r="JX190" s="62"/>
      <c r="JY190" s="62"/>
      <c r="JZ190" s="62"/>
      <c r="KA190" s="62"/>
      <c r="KB190" s="62"/>
      <c r="KC190" s="62"/>
      <c r="KD190" s="62"/>
      <c r="KE190" s="62"/>
      <c r="KF190" s="62"/>
      <c r="KG190" s="62"/>
      <c r="KH190" s="62"/>
      <c r="KI190" s="62"/>
      <c r="KJ190" s="62"/>
      <c r="KK190" s="62"/>
    </row>
    <row r="191" spans="1:297" x14ac:dyDescent="0.35">
      <c r="A191" s="131">
        <v>187</v>
      </c>
      <c r="B191" s="170">
        <f>'BVEM Scorecard'!B190</f>
        <v>0</v>
      </c>
      <c r="C191" s="170">
        <f>'BVEM Scorecard'!C190</f>
        <v>0</v>
      </c>
      <c r="D191" s="152">
        <v>324</v>
      </c>
      <c r="E191" s="72" t="str">
        <f>'BVEM Scorecard'!F190</f>
        <v>Wind + Solar</v>
      </c>
      <c r="F191" s="96">
        <f t="shared" si="282"/>
        <v>0.5</v>
      </c>
      <c r="G191" s="96">
        <f t="shared" si="283"/>
        <v>0.2</v>
      </c>
      <c r="H191" s="96">
        <f t="shared" si="284"/>
        <v>0</v>
      </c>
      <c r="I191" s="96">
        <f t="shared" si="285"/>
        <v>0</v>
      </c>
      <c r="J191" s="62">
        <v>1</v>
      </c>
      <c r="K191" s="62">
        <v>1</v>
      </c>
      <c r="L191" s="62">
        <v>0</v>
      </c>
      <c r="M191" s="62">
        <v>0</v>
      </c>
      <c r="N191" s="62">
        <v>0</v>
      </c>
      <c r="O191" s="62">
        <v>0</v>
      </c>
      <c r="P191" s="62">
        <f t="shared" si="287"/>
        <v>1</v>
      </c>
      <c r="Q191" s="95">
        <f t="shared" ref="Q191:Q198" si="307">K$4*K191+L$4*L191+M$4*M191+N$4*N191+O$4*O191</f>
        <v>0.5</v>
      </c>
      <c r="R191" s="5"/>
      <c r="S191" s="5"/>
      <c r="T191" s="5"/>
      <c r="U191" s="5"/>
      <c r="V191" s="5"/>
      <c r="W191" s="5"/>
      <c r="X191" s="5"/>
      <c r="Y191" s="5"/>
      <c r="Z191" s="5"/>
      <c r="AA191" s="5"/>
      <c r="AB191" s="5"/>
      <c r="AC191" s="5"/>
      <c r="AD191" s="5"/>
      <c r="AE191" s="5"/>
      <c r="AF191" s="62"/>
      <c r="AG191" s="62"/>
      <c r="AH191" s="62"/>
      <c r="AI191" s="62"/>
      <c r="AJ191" s="62"/>
      <c r="AK191" s="62"/>
      <c r="AL191" s="62"/>
      <c r="AM191" s="62"/>
      <c r="AN191" s="62"/>
      <c r="AO191" s="62"/>
      <c r="AP191" s="62"/>
      <c r="AQ191" s="62"/>
      <c r="AR191" s="140"/>
      <c r="AS191" s="140"/>
      <c r="AT191" s="5"/>
      <c r="AU191" s="5"/>
      <c r="AV191" s="5"/>
      <c r="AW191" s="5"/>
      <c r="AX191" s="5"/>
      <c r="AY191" s="5"/>
      <c r="AZ191" s="5"/>
      <c r="BA191" s="5"/>
      <c r="BB191" s="5"/>
      <c r="BC191" s="5"/>
      <c r="BD191" s="5"/>
      <c r="BE191" s="5"/>
      <c r="BF191" s="5"/>
      <c r="BG191" s="5"/>
      <c r="BH191" s="62"/>
      <c r="BI191" s="62"/>
      <c r="BJ191" s="62"/>
      <c r="BK191" s="62"/>
      <c r="BL191" s="62"/>
      <c r="BM191" s="62"/>
      <c r="BN191" s="62"/>
      <c r="BO191" s="62"/>
      <c r="BP191" s="62"/>
      <c r="BQ191" s="62"/>
      <c r="BR191" s="62"/>
      <c r="BS191" s="62"/>
      <c r="BT191" s="62"/>
      <c r="BU191" s="62"/>
      <c r="BV191" s="5"/>
      <c r="BW191" s="5"/>
      <c r="BX191" s="5"/>
      <c r="BY191" s="5"/>
      <c r="BZ191" s="5"/>
      <c r="CA191" s="5"/>
      <c r="CB191" s="5"/>
      <c r="CC191" s="5"/>
      <c r="CD191" s="5"/>
      <c r="CE191" s="5"/>
      <c r="CF191" s="5"/>
      <c r="CG191" s="5"/>
      <c r="CH191" s="5"/>
      <c r="CI191" s="5"/>
      <c r="CJ191" s="62"/>
      <c r="CK191" s="62"/>
      <c r="CL191" s="62"/>
      <c r="CM191" s="62"/>
      <c r="CN191" s="62"/>
      <c r="CO191" s="62"/>
      <c r="CP191" s="62"/>
      <c r="CQ191" s="62"/>
      <c r="CR191" s="62"/>
      <c r="CS191" s="62"/>
      <c r="CT191" s="62"/>
      <c r="CU191" s="62"/>
      <c r="CV191" s="62"/>
      <c r="CW191" s="62"/>
      <c r="CX191" s="5"/>
      <c r="CY191" s="5"/>
      <c r="CZ191" s="5"/>
      <c r="DA191" s="5"/>
      <c r="DB191" s="5"/>
      <c r="DC191" s="5"/>
      <c r="DD191" s="5"/>
      <c r="DE191" s="5"/>
      <c r="DF191" s="5"/>
      <c r="DG191" s="5"/>
      <c r="DH191" s="5"/>
      <c r="DI191" s="5"/>
      <c r="DJ191" s="5"/>
      <c r="DK191" s="5"/>
      <c r="DL191" s="62"/>
      <c r="DM191" s="62"/>
      <c r="DN191" s="62"/>
      <c r="DO191" s="62"/>
      <c r="DP191" s="62"/>
      <c r="DQ191" s="62"/>
      <c r="DR191" s="62"/>
      <c r="DS191" s="62"/>
      <c r="DT191" s="62"/>
      <c r="DU191" s="62"/>
      <c r="DV191" s="62"/>
      <c r="DW191" s="62"/>
      <c r="DX191" s="62"/>
      <c r="DY191" s="62"/>
      <c r="DZ191" s="5"/>
      <c r="EA191" s="5"/>
      <c r="EB191" s="5"/>
      <c r="EC191" s="5"/>
      <c r="ED191" s="5"/>
      <c r="EE191" s="5"/>
      <c r="EF191" s="5"/>
      <c r="EG191" s="5"/>
      <c r="EH191" s="5"/>
      <c r="EI191" s="5"/>
      <c r="EJ191" s="5"/>
      <c r="EK191" s="5"/>
      <c r="EL191" s="5"/>
      <c r="EM191" s="5"/>
      <c r="EN191" s="62"/>
      <c r="EO191" s="62"/>
      <c r="EP191" s="62"/>
      <c r="EQ191" s="62"/>
      <c r="ER191" s="62"/>
      <c r="ES191" s="62"/>
      <c r="ET191" s="62"/>
      <c r="EU191" s="62"/>
      <c r="EV191" s="62"/>
      <c r="EW191" s="62"/>
      <c r="EX191" s="62"/>
      <c r="EY191" s="62"/>
      <c r="EZ191" s="140"/>
      <c r="FA191" s="140"/>
      <c r="FB191" s="5"/>
      <c r="FC191" s="5"/>
      <c r="FD191" s="5"/>
      <c r="FE191" s="5"/>
      <c r="FF191" s="5"/>
      <c r="FG191" s="5"/>
      <c r="FH191" s="5"/>
      <c r="FI191" s="5"/>
      <c r="FJ191" s="5"/>
      <c r="FK191" s="5"/>
      <c r="FL191" s="5"/>
      <c r="FM191" s="5"/>
      <c r="FN191" s="5"/>
      <c r="FO191" s="5"/>
      <c r="FP191" s="62"/>
      <c r="FQ191" s="62"/>
      <c r="FR191" s="62"/>
      <c r="FS191" s="62"/>
      <c r="FT191" s="62"/>
      <c r="FU191" s="62"/>
      <c r="FV191" s="62"/>
      <c r="FW191" s="62"/>
      <c r="FX191" s="62"/>
      <c r="FY191" s="62"/>
      <c r="FZ191" s="62"/>
      <c r="GA191" s="62"/>
      <c r="GB191" s="62"/>
      <c r="GC191" s="62"/>
      <c r="GD191" s="5"/>
      <c r="GE191" s="5"/>
      <c r="GF191" s="5"/>
      <c r="GG191" s="5"/>
      <c r="GH191" s="5"/>
      <c r="GI191" s="5"/>
      <c r="GJ191" s="5"/>
      <c r="GK191" s="5"/>
      <c r="GL191" s="5"/>
      <c r="GM191" s="5"/>
      <c r="GN191" s="5"/>
      <c r="GO191" s="5"/>
      <c r="GP191" s="5"/>
      <c r="GQ191" s="5"/>
      <c r="GR191" s="62"/>
      <c r="GS191" s="62"/>
      <c r="GT191" s="62"/>
      <c r="GU191" s="62"/>
      <c r="GV191" s="62"/>
      <c r="GW191" s="62"/>
      <c r="GX191" s="62"/>
      <c r="GY191" s="62"/>
      <c r="GZ191" s="62"/>
      <c r="HA191" s="62"/>
      <c r="HB191" s="62"/>
      <c r="HC191" s="62"/>
      <c r="HD191" s="62"/>
      <c r="HE191" s="62"/>
      <c r="HF191" s="5"/>
      <c r="HG191" s="5"/>
      <c r="HH191" s="5"/>
      <c r="HI191" s="5"/>
      <c r="HJ191" s="5"/>
      <c r="HK191" s="5"/>
      <c r="HL191" s="5"/>
      <c r="HM191" s="5"/>
      <c r="HN191" s="5"/>
      <c r="HO191" s="5"/>
      <c r="HP191" s="5"/>
      <c r="HQ191" s="5"/>
      <c r="HR191" s="5"/>
      <c r="HS191" s="5"/>
      <c r="HT191" s="62"/>
      <c r="HU191" s="62"/>
      <c r="HV191" s="62"/>
      <c r="HW191" s="62"/>
      <c r="HX191" s="62"/>
      <c r="HY191" s="62"/>
      <c r="HZ191" s="62"/>
      <c r="IA191" s="62"/>
      <c r="IB191" s="62"/>
      <c r="IC191" s="62"/>
      <c r="ID191" s="62"/>
      <c r="IE191" s="62"/>
      <c r="IF191" s="62"/>
      <c r="IG191" s="62"/>
      <c r="IH191" s="5"/>
      <c r="II191" s="5"/>
      <c r="IJ191" s="5"/>
      <c r="IK191" s="5"/>
      <c r="IL191" s="5"/>
      <c r="IM191" s="5"/>
      <c r="IN191" s="5"/>
      <c r="IO191" s="5"/>
      <c r="IP191" s="5"/>
      <c r="IQ191" s="5"/>
      <c r="IR191" s="5"/>
      <c r="IS191" s="5"/>
      <c r="IT191" s="5"/>
      <c r="IU191" s="5"/>
      <c r="IV191" s="62"/>
      <c r="IW191" s="62"/>
      <c r="IX191" s="62"/>
      <c r="IY191" s="62"/>
      <c r="IZ191" s="62"/>
      <c r="JA191" s="62"/>
      <c r="JB191" s="62"/>
      <c r="JC191" s="62"/>
      <c r="JD191" s="62"/>
      <c r="JE191" s="62"/>
      <c r="JF191" s="62"/>
      <c r="JG191" s="62"/>
      <c r="JH191" s="62"/>
      <c r="JI191" s="62"/>
      <c r="JJ191" s="5"/>
      <c r="JK191" s="5"/>
      <c r="JL191" s="5"/>
      <c r="JM191" s="5"/>
      <c r="JN191" s="5"/>
      <c r="JO191" s="5"/>
      <c r="JP191" s="5"/>
      <c r="JQ191" s="5"/>
      <c r="JR191" s="5"/>
      <c r="JS191" s="5"/>
      <c r="JT191" s="5"/>
      <c r="JU191" s="5"/>
      <c r="JV191" s="5"/>
      <c r="JW191" s="5"/>
      <c r="JX191" s="62"/>
      <c r="JY191" s="62"/>
      <c r="JZ191" s="62"/>
      <c r="KA191" s="62"/>
      <c r="KB191" s="62"/>
      <c r="KC191" s="62"/>
      <c r="KD191" s="62"/>
      <c r="KE191" s="62"/>
      <c r="KF191" s="62"/>
      <c r="KG191" s="62"/>
      <c r="KH191" s="62"/>
      <c r="KI191" s="62"/>
      <c r="KJ191" s="62"/>
      <c r="KK191" s="62"/>
    </row>
    <row r="192" spans="1:297" x14ac:dyDescent="0.35">
      <c r="A192" s="131">
        <v>188</v>
      </c>
      <c r="B192" s="170">
        <f>'BVEM Scorecard'!B191</f>
        <v>0</v>
      </c>
      <c r="C192" s="170">
        <f>'BVEM Scorecard'!C191</f>
        <v>0</v>
      </c>
      <c r="D192" s="152">
        <v>325</v>
      </c>
      <c r="E192" s="72" t="str">
        <f>'BVEM Scorecard'!F191</f>
        <v>Wind + Solar</v>
      </c>
      <c r="F192" s="96">
        <f t="shared" si="282"/>
        <v>0.5</v>
      </c>
      <c r="G192" s="96">
        <f t="shared" si="283"/>
        <v>0.2</v>
      </c>
      <c r="H192" s="96">
        <f t="shared" si="284"/>
        <v>0</v>
      </c>
      <c r="I192" s="96">
        <f t="shared" si="285"/>
        <v>0</v>
      </c>
      <c r="J192" s="62">
        <v>1</v>
      </c>
      <c r="K192" s="62">
        <v>1</v>
      </c>
      <c r="L192" s="62">
        <v>0</v>
      </c>
      <c r="M192" s="62">
        <v>0</v>
      </c>
      <c r="N192" s="62">
        <v>0</v>
      </c>
      <c r="O192" s="62">
        <v>0</v>
      </c>
      <c r="P192" s="62">
        <f t="shared" si="287"/>
        <v>1</v>
      </c>
      <c r="Q192" s="95">
        <f t="shared" si="307"/>
        <v>0.5</v>
      </c>
      <c r="R192" s="5"/>
      <c r="S192" s="5"/>
      <c r="T192" s="5"/>
      <c r="U192" s="5"/>
      <c r="V192" s="5"/>
      <c r="W192" s="5"/>
      <c r="X192" s="5"/>
      <c r="Y192" s="5"/>
      <c r="Z192" s="5"/>
      <c r="AA192" s="5"/>
      <c r="AB192" s="5"/>
      <c r="AC192" s="5"/>
      <c r="AD192" s="5"/>
      <c r="AE192" s="5"/>
      <c r="AF192" s="62"/>
      <c r="AG192" s="62"/>
      <c r="AH192" s="62"/>
      <c r="AI192" s="62"/>
      <c r="AJ192" s="62"/>
      <c r="AK192" s="62"/>
      <c r="AL192" s="62"/>
      <c r="AM192" s="62"/>
      <c r="AN192" s="62"/>
      <c r="AO192" s="62"/>
      <c r="AP192" s="62"/>
      <c r="AQ192" s="62"/>
      <c r="AR192" s="62"/>
      <c r="AS192" s="62"/>
      <c r="AT192" s="5"/>
      <c r="AU192" s="5"/>
      <c r="AV192" s="5"/>
      <c r="AW192" s="5"/>
      <c r="AX192" s="5"/>
      <c r="AY192" s="5"/>
      <c r="AZ192" s="5"/>
      <c r="BA192" s="5"/>
      <c r="BB192" s="5"/>
      <c r="BC192" s="5"/>
      <c r="BD192" s="5"/>
      <c r="BE192" s="5"/>
      <c r="BF192" s="5"/>
      <c r="BG192" s="5"/>
      <c r="BH192" s="62"/>
      <c r="BI192" s="62"/>
      <c r="BJ192" s="62"/>
      <c r="BK192" s="62"/>
      <c r="BL192" s="62"/>
      <c r="BM192" s="62"/>
      <c r="BN192" s="62"/>
      <c r="BO192" s="62"/>
      <c r="BP192" s="62"/>
      <c r="BQ192" s="62"/>
      <c r="BR192" s="62"/>
      <c r="BS192" s="62"/>
      <c r="BT192" s="62"/>
      <c r="BU192" s="62"/>
      <c r="BV192" s="5"/>
      <c r="BW192" s="5"/>
      <c r="BX192" s="5"/>
      <c r="BY192" s="5"/>
      <c r="BZ192" s="5"/>
      <c r="CA192" s="5"/>
      <c r="CB192" s="5"/>
      <c r="CC192" s="5"/>
      <c r="CD192" s="5"/>
      <c r="CE192" s="5"/>
      <c r="CF192" s="5"/>
      <c r="CG192" s="5"/>
      <c r="CH192" s="5"/>
      <c r="CI192" s="5"/>
      <c r="CJ192" s="62"/>
      <c r="CK192" s="62"/>
      <c r="CL192" s="62"/>
      <c r="CM192" s="62"/>
      <c r="CN192" s="62"/>
      <c r="CO192" s="62"/>
      <c r="CP192" s="62"/>
      <c r="CQ192" s="62"/>
      <c r="CR192" s="62"/>
      <c r="CS192" s="62"/>
      <c r="CT192" s="62"/>
      <c r="CU192" s="62"/>
      <c r="CV192" s="62"/>
      <c r="CW192" s="62"/>
      <c r="CX192" s="5"/>
      <c r="CY192" s="5"/>
      <c r="CZ192" s="5"/>
      <c r="DA192" s="5"/>
      <c r="DB192" s="5"/>
      <c r="DC192" s="5"/>
      <c r="DD192" s="5"/>
      <c r="DE192" s="5"/>
      <c r="DF192" s="5"/>
      <c r="DG192" s="5"/>
      <c r="DH192" s="5"/>
      <c r="DI192" s="5"/>
      <c r="DJ192" s="5"/>
      <c r="DK192" s="5"/>
      <c r="DL192" s="62"/>
      <c r="DM192" s="62"/>
      <c r="DN192" s="62"/>
      <c r="DO192" s="62"/>
      <c r="DP192" s="62"/>
      <c r="DQ192" s="62"/>
      <c r="DR192" s="62"/>
      <c r="DS192" s="62"/>
      <c r="DT192" s="62"/>
      <c r="DU192" s="62"/>
      <c r="DV192" s="62"/>
      <c r="DW192" s="62"/>
      <c r="DX192" s="62"/>
      <c r="DY192" s="62"/>
      <c r="DZ192" s="5"/>
      <c r="EA192" s="5"/>
      <c r="EB192" s="5"/>
      <c r="EC192" s="5"/>
      <c r="ED192" s="5"/>
      <c r="EE192" s="5"/>
      <c r="EF192" s="5"/>
      <c r="EG192" s="5"/>
      <c r="EH192" s="5"/>
      <c r="EI192" s="5"/>
      <c r="EJ192" s="5"/>
      <c r="EK192" s="5"/>
      <c r="EL192" s="5"/>
      <c r="EM192" s="5"/>
      <c r="EN192" s="62"/>
      <c r="EO192" s="62"/>
      <c r="EP192" s="62"/>
      <c r="EQ192" s="62"/>
      <c r="ER192" s="62"/>
      <c r="ES192" s="62"/>
      <c r="ET192" s="62"/>
      <c r="EU192" s="62"/>
      <c r="EV192" s="62"/>
      <c r="EW192" s="62"/>
      <c r="EX192" s="62"/>
      <c r="EY192" s="62"/>
      <c r="EZ192" s="62"/>
      <c r="FA192" s="62"/>
      <c r="FB192" s="5"/>
      <c r="FC192" s="5"/>
      <c r="FD192" s="5"/>
      <c r="FE192" s="5"/>
      <c r="FF192" s="5"/>
      <c r="FG192" s="5"/>
      <c r="FH192" s="5"/>
      <c r="FI192" s="5"/>
      <c r="FJ192" s="5"/>
      <c r="FK192" s="5"/>
      <c r="FL192" s="5"/>
      <c r="FM192" s="5"/>
      <c r="FN192" s="5"/>
      <c r="FO192" s="5"/>
      <c r="FP192" s="62"/>
      <c r="FQ192" s="62"/>
      <c r="FR192" s="62"/>
      <c r="FS192" s="62"/>
      <c r="FT192" s="62"/>
      <c r="FU192" s="62"/>
      <c r="FV192" s="62"/>
      <c r="FW192" s="62"/>
      <c r="FX192" s="62"/>
      <c r="FY192" s="62"/>
      <c r="FZ192" s="62"/>
      <c r="GA192" s="62"/>
      <c r="GB192" s="62"/>
      <c r="GC192" s="62"/>
      <c r="GD192" s="5"/>
      <c r="GE192" s="5"/>
      <c r="GF192" s="5"/>
      <c r="GG192" s="5"/>
      <c r="GH192" s="5"/>
      <c r="GI192" s="5"/>
      <c r="GJ192" s="5"/>
      <c r="GK192" s="5"/>
      <c r="GL192" s="5"/>
      <c r="GM192" s="5"/>
      <c r="GN192" s="5"/>
      <c r="GO192" s="5"/>
      <c r="GP192" s="5"/>
      <c r="GQ192" s="5"/>
      <c r="GR192" s="62"/>
      <c r="GS192" s="62"/>
      <c r="GT192" s="62"/>
      <c r="GU192" s="62"/>
      <c r="GV192" s="62"/>
      <c r="GW192" s="62"/>
      <c r="GX192" s="62"/>
      <c r="GY192" s="62"/>
      <c r="GZ192" s="62"/>
      <c r="HA192" s="62"/>
      <c r="HB192" s="62"/>
      <c r="HC192" s="62"/>
      <c r="HD192" s="62"/>
      <c r="HE192" s="62"/>
      <c r="HF192" s="5"/>
      <c r="HG192" s="5"/>
      <c r="HH192" s="5"/>
      <c r="HI192" s="5"/>
      <c r="HJ192" s="5"/>
      <c r="HK192" s="5"/>
      <c r="HL192" s="5"/>
      <c r="HM192" s="5"/>
      <c r="HN192" s="5"/>
      <c r="HO192" s="5"/>
      <c r="HP192" s="5"/>
      <c r="HQ192" s="5"/>
      <c r="HR192" s="5"/>
      <c r="HS192" s="5"/>
      <c r="HT192" s="62"/>
      <c r="HU192" s="62"/>
      <c r="HV192" s="62"/>
      <c r="HW192" s="62"/>
      <c r="HX192" s="62"/>
      <c r="HY192" s="62"/>
      <c r="HZ192" s="62"/>
      <c r="IA192" s="62"/>
      <c r="IB192" s="62"/>
      <c r="IC192" s="62"/>
      <c r="ID192" s="62"/>
      <c r="IE192" s="62"/>
      <c r="IF192" s="62"/>
      <c r="IG192" s="62"/>
      <c r="IH192" s="5"/>
      <c r="II192" s="5"/>
      <c r="IJ192" s="5"/>
      <c r="IK192" s="5"/>
      <c r="IL192" s="5"/>
      <c r="IM192" s="5"/>
      <c r="IN192" s="5"/>
      <c r="IO192" s="5"/>
      <c r="IP192" s="5"/>
      <c r="IQ192" s="5"/>
      <c r="IR192" s="5"/>
      <c r="IS192" s="5"/>
      <c r="IT192" s="5"/>
      <c r="IU192" s="5"/>
      <c r="IV192" s="62"/>
      <c r="IW192" s="62"/>
      <c r="IX192" s="62"/>
      <c r="IY192" s="62"/>
      <c r="IZ192" s="62"/>
      <c r="JA192" s="62"/>
      <c r="JB192" s="62"/>
      <c r="JC192" s="62"/>
      <c r="JD192" s="62"/>
      <c r="JE192" s="62"/>
      <c r="JF192" s="62"/>
      <c r="JG192" s="62"/>
      <c r="JH192" s="62"/>
      <c r="JI192" s="62"/>
      <c r="JJ192" s="5"/>
      <c r="JK192" s="5"/>
      <c r="JL192" s="5"/>
      <c r="JM192" s="5"/>
      <c r="JN192" s="5"/>
      <c r="JO192" s="5"/>
      <c r="JP192" s="5"/>
      <c r="JQ192" s="5"/>
      <c r="JR192" s="5"/>
      <c r="JS192" s="5"/>
      <c r="JT192" s="5"/>
      <c r="JU192" s="5"/>
      <c r="JV192" s="5"/>
      <c r="JW192" s="5"/>
      <c r="JX192" s="62"/>
      <c r="JY192" s="62"/>
      <c r="JZ192" s="62"/>
      <c r="KA192" s="62"/>
      <c r="KB192" s="62"/>
      <c r="KC192" s="62"/>
      <c r="KD192" s="62"/>
      <c r="KE192" s="62"/>
      <c r="KF192" s="62"/>
      <c r="KG192" s="62"/>
      <c r="KH192" s="62"/>
      <c r="KI192" s="62"/>
      <c r="KJ192" s="62"/>
      <c r="KK192" s="62"/>
    </row>
    <row r="193" spans="1:297" x14ac:dyDescent="0.35">
      <c r="A193" s="131">
        <v>189</v>
      </c>
      <c r="B193" s="170">
        <f>'BVEM Scorecard'!B192</f>
        <v>0</v>
      </c>
      <c r="C193" s="170">
        <f>'BVEM Scorecard'!C192</f>
        <v>0</v>
      </c>
      <c r="D193" s="152">
        <v>333</v>
      </c>
      <c r="E193" s="72" t="str">
        <f>'BVEM Scorecard'!F192</f>
        <v>Wind + Solar</v>
      </c>
      <c r="F193" s="96">
        <f t="shared" si="282"/>
        <v>0.5</v>
      </c>
      <c r="G193" s="96">
        <f t="shared" si="283"/>
        <v>0.2</v>
      </c>
      <c r="H193" s="96">
        <f t="shared" si="284"/>
        <v>0</v>
      </c>
      <c r="I193" s="96">
        <f t="shared" si="285"/>
        <v>0</v>
      </c>
      <c r="J193" s="62">
        <v>1</v>
      </c>
      <c r="K193" s="62">
        <v>1</v>
      </c>
      <c r="L193" s="62">
        <v>0</v>
      </c>
      <c r="M193" s="62">
        <v>0</v>
      </c>
      <c r="N193" s="62">
        <v>0</v>
      </c>
      <c r="O193" s="62">
        <v>0</v>
      </c>
      <c r="P193" s="62">
        <f t="shared" si="287"/>
        <v>1</v>
      </c>
      <c r="Q193" s="95">
        <f t="shared" si="307"/>
        <v>0.5</v>
      </c>
      <c r="R193" s="5"/>
      <c r="S193" s="5"/>
      <c r="T193" s="5"/>
      <c r="U193" s="5"/>
      <c r="V193" s="5"/>
      <c r="W193" s="5"/>
      <c r="X193" s="5"/>
      <c r="Y193" s="5"/>
      <c r="Z193" s="5"/>
      <c r="AA193" s="5"/>
      <c r="AB193" s="5"/>
      <c r="AC193" s="5"/>
      <c r="AD193" s="5"/>
      <c r="AE193" s="5"/>
      <c r="AF193" s="62"/>
      <c r="AG193" s="62"/>
      <c r="AH193" s="62"/>
      <c r="AI193" s="62"/>
      <c r="AJ193" s="62"/>
      <c r="AK193" s="62"/>
      <c r="AL193" s="62"/>
      <c r="AM193" s="62"/>
      <c r="AN193" s="62"/>
      <c r="AO193" s="62"/>
      <c r="AP193" s="62"/>
      <c r="AQ193" s="62"/>
      <c r="AR193" s="140"/>
      <c r="AS193" s="140"/>
      <c r="AT193" s="5"/>
      <c r="AU193" s="5"/>
      <c r="AV193" s="5"/>
      <c r="AW193" s="5"/>
      <c r="AX193" s="5"/>
      <c r="AY193" s="5"/>
      <c r="AZ193" s="5"/>
      <c r="BA193" s="5"/>
      <c r="BB193" s="5"/>
      <c r="BC193" s="5"/>
      <c r="BD193" s="5"/>
      <c r="BE193" s="5"/>
      <c r="BF193" s="5"/>
      <c r="BG193" s="5"/>
      <c r="BH193" s="62"/>
      <c r="BI193" s="62"/>
      <c r="BJ193" s="62"/>
      <c r="BK193" s="62"/>
      <c r="BL193" s="62"/>
      <c r="BM193" s="62"/>
      <c r="BN193" s="62"/>
      <c r="BO193" s="62"/>
      <c r="BP193" s="62"/>
      <c r="BQ193" s="62"/>
      <c r="BR193" s="62"/>
      <c r="BS193" s="62"/>
      <c r="BT193" s="62"/>
      <c r="BU193" s="62"/>
      <c r="BV193" s="5"/>
      <c r="BW193" s="5"/>
      <c r="BX193" s="5"/>
      <c r="BY193" s="5"/>
      <c r="BZ193" s="5"/>
      <c r="CA193" s="5"/>
      <c r="CB193" s="5"/>
      <c r="CC193" s="5"/>
      <c r="CD193" s="5"/>
      <c r="CE193" s="5"/>
      <c r="CF193" s="5"/>
      <c r="CG193" s="5"/>
      <c r="CH193" s="5"/>
      <c r="CI193" s="5"/>
      <c r="CJ193" s="62"/>
      <c r="CK193" s="62"/>
      <c r="CL193" s="62"/>
      <c r="CM193" s="62"/>
      <c r="CN193" s="62"/>
      <c r="CO193" s="62"/>
      <c r="CP193" s="62"/>
      <c r="CQ193" s="62"/>
      <c r="CR193" s="62"/>
      <c r="CS193" s="62"/>
      <c r="CT193" s="62"/>
      <c r="CU193" s="62"/>
      <c r="CV193" s="62"/>
      <c r="CW193" s="62"/>
      <c r="CX193" s="5"/>
      <c r="CY193" s="5"/>
      <c r="CZ193" s="5"/>
      <c r="DA193" s="5"/>
      <c r="DB193" s="5"/>
      <c r="DC193" s="5"/>
      <c r="DD193" s="5"/>
      <c r="DE193" s="5"/>
      <c r="DF193" s="5"/>
      <c r="DG193" s="5"/>
      <c r="DH193" s="5"/>
      <c r="DI193" s="5"/>
      <c r="DJ193" s="5"/>
      <c r="DK193" s="5"/>
      <c r="DL193" s="62"/>
      <c r="DM193" s="62"/>
      <c r="DN193" s="62"/>
      <c r="DO193" s="62"/>
      <c r="DP193" s="62"/>
      <c r="DQ193" s="62"/>
      <c r="DR193" s="62"/>
      <c r="DS193" s="62"/>
      <c r="DT193" s="62"/>
      <c r="DU193" s="62"/>
      <c r="DV193" s="62"/>
      <c r="DW193" s="62"/>
      <c r="DX193" s="62"/>
      <c r="DY193" s="62"/>
      <c r="DZ193" s="5"/>
      <c r="EA193" s="5"/>
      <c r="EB193" s="5"/>
      <c r="EC193" s="5"/>
      <c r="ED193" s="5"/>
      <c r="EE193" s="5"/>
      <c r="EF193" s="5"/>
      <c r="EG193" s="5"/>
      <c r="EH193" s="5"/>
      <c r="EI193" s="5"/>
      <c r="EJ193" s="5"/>
      <c r="EK193" s="5"/>
      <c r="EL193" s="5"/>
      <c r="EM193" s="5"/>
      <c r="EN193" s="62"/>
      <c r="EO193" s="62"/>
      <c r="EP193" s="62"/>
      <c r="EQ193" s="62"/>
      <c r="ER193" s="62"/>
      <c r="ES193" s="62"/>
      <c r="ET193" s="62"/>
      <c r="EU193" s="62"/>
      <c r="EV193" s="62"/>
      <c r="EW193" s="62"/>
      <c r="EX193" s="62"/>
      <c r="EY193" s="62"/>
      <c r="EZ193" s="140"/>
      <c r="FA193" s="140"/>
      <c r="FB193" s="5"/>
      <c r="FC193" s="5"/>
      <c r="FD193" s="5"/>
      <c r="FE193" s="5"/>
      <c r="FF193" s="5"/>
      <c r="FG193" s="5"/>
      <c r="FH193" s="5"/>
      <c r="FI193" s="5"/>
      <c r="FJ193" s="5"/>
      <c r="FK193" s="5"/>
      <c r="FL193" s="5"/>
      <c r="FM193" s="5"/>
      <c r="FN193" s="5"/>
      <c r="FO193" s="5"/>
      <c r="FP193" s="62"/>
      <c r="FQ193" s="62"/>
      <c r="FR193" s="62"/>
      <c r="FS193" s="62"/>
      <c r="FT193" s="62"/>
      <c r="FU193" s="62"/>
      <c r="FV193" s="62"/>
      <c r="FW193" s="62"/>
      <c r="FX193" s="62"/>
      <c r="FY193" s="62"/>
      <c r="FZ193" s="62"/>
      <c r="GA193" s="62"/>
      <c r="GB193" s="62"/>
      <c r="GC193" s="62"/>
      <c r="GD193" s="5"/>
      <c r="GE193" s="5"/>
      <c r="GF193" s="5"/>
      <c r="GG193" s="5"/>
      <c r="GH193" s="5"/>
      <c r="GI193" s="5"/>
      <c r="GJ193" s="5"/>
      <c r="GK193" s="5"/>
      <c r="GL193" s="5"/>
      <c r="GM193" s="5"/>
      <c r="GN193" s="5"/>
      <c r="GO193" s="5"/>
      <c r="GP193" s="5"/>
      <c r="GQ193" s="5"/>
      <c r="GR193" s="62"/>
      <c r="GS193" s="62"/>
      <c r="GT193" s="62"/>
      <c r="GU193" s="62"/>
      <c r="GV193" s="62"/>
      <c r="GW193" s="62"/>
      <c r="GX193" s="62"/>
      <c r="GY193" s="62"/>
      <c r="GZ193" s="62"/>
      <c r="HA193" s="62"/>
      <c r="HB193" s="62"/>
      <c r="HC193" s="62"/>
      <c r="HD193" s="62"/>
      <c r="HE193" s="62"/>
      <c r="HF193" s="5"/>
      <c r="HG193" s="5"/>
      <c r="HH193" s="5"/>
      <c r="HI193" s="5"/>
      <c r="HJ193" s="5"/>
      <c r="HK193" s="5"/>
      <c r="HL193" s="5"/>
      <c r="HM193" s="5"/>
      <c r="HN193" s="5"/>
      <c r="HO193" s="5"/>
      <c r="HP193" s="5"/>
      <c r="HQ193" s="5"/>
      <c r="HR193" s="5"/>
      <c r="HS193" s="5"/>
      <c r="HT193" s="62"/>
      <c r="HU193" s="62"/>
      <c r="HV193" s="62"/>
      <c r="HW193" s="62"/>
      <c r="HX193" s="62"/>
      <c r="HY193" s="62"/>
      <c r="HZ193" s="62"/>
      <c r="IA193" s="62"/>
      <c r="IB193" s="62"/>
      <c r="IC193" s="62"/>
      <c r="ID193" s="62"/>
      <c r="IE193" s="62"/>
      <c r="IF193" s="62"/>
      <c r="IG193" s="62"/>
      <c r="IH193" s="5"/>
      <c r="II193" s="5"/>
      <c r="IJ193" s="5"/>
      <c r="IK193" s="5"/>
      <c r="IL193" s="5"/>
      <c r="IM193" s="5"/>
      <c r="IN193" s="5"/>
      <c r="IO193" s="5"/>
      <c r="IP193" s="5"/>
      <c r="IQ193" s="5"/>
      <c r="IR193" s="5"/>
      <c r="IS193" s="5"/>
      <c r="IT193" s="5"/>
      <c r="IU193" s="5"/>
      <c r="IV193" s="62"/>
      <c r="IW193" s="62"/>
      <c r="IX193" s="62"/>
      <c r="IY193" s="62"/>
      <c r="IZ193" s="62"/>
      <c r="JA193" s="62"/>
      <c r="JB193" s="62"/>
      <c r="JC193" s="62"/>
      <c r="JD193" s="62"/>
      <c r="JE193" s="62"/>
      <c r="JF193" s="62"/>
      <c r="JG193" s="62"/>
      <c r="JH193" s="62"/>
      <c r="JI193" s="62"/>
      <c r="JJ193" s="5"/>
      <c r="JK193" s="5"/>
      <c r="JL193" s="5"/>
      <c r="JM193" s="5"/>
      <c r="JN193" s="5"/>
      <c r="JO193" s="5"/>
      <c r="JP193" s="5"/>
      <c r="JQ193" s="5"/>
      <c r="JR193" s="5"/>
      <c r="JS193" s="5"/>
      <c r="JT193" s="5"/>
      <c r="JU193" s="5"/>
      <c r="JV193" s="5"/>
      <c r="JW193" s="5"/>
      <c r="JX193" s="62"/>
      <c r="JY193" s="62"/>
      <c r="JZ193" s="62"/>
      <c r="KA193" s="62"/>
      <c r="KB193" s="62"/>
      <c r="KC193" s="62"/>
      <c r="KD193" s="62"/>
      <c r="KE193" s="62"/>
      <c r="KF193" s="62"/>
      <c r="KG193" s="62"/>
      <c r="KH193" s="62"/>
      <c r="KI193" s="62"/>
      <c r="KJ193" s="62"/>
      <c r="KK193" s="62"/>
    </row>
    <row r="194" spans="1:297" x14ac:dyDescent="0.35">
      <c r="A194" s="131">
        <v>190</v>
      </c>
      <c r="B194" s="170">
        <f>'BVEM Scorecard'!B193</f>
        <v>0</v>
      </c>
      <c r="C194" s="170">
        <f>'BVEM Scorecard'!C193</f>
        <v>0</v>
      </c>
      <c r="D194" s="152">
        <v>334</v>
      </c>
      <c r="E194" s="72" t="str">
        <f>'BVEM Scorecard'!F193</f>
        <v>Wind + Solar</v>
      </c>
      <c r="F194" s="96">
        <f t="shared" si="282"/>
        <v>0.5</v>
      </c>
      <c r="G194" s="96">
        <f t="shared" si="283"/>
        <v>0.2</v>
      </c>
      <c r="H194" s="96">
        <f t="shared" si="284"/>
        <v>0</v>
      </c>
      <c r="I194" s="96">
        <f t="shared" si="285"/>
        <v>0</v>
      </c>
      <c r="J194" s="62">
        <v>1</v>
      </c>
      <c r="K194" s="62">
        <v>1</v>
      </c>
      <c r="L194" s="62">
        <v>0</v>
      </c>
      <c r="M194" s="62">
        <v>0</v>
      </c>
      <c r="N194" s="62">
        <v>0</v>
      </c>
      <c r="O194" s="62">
        <v>0</v>
      </c>
      <c r="P194" s="62">
        <f t="shared" si="287"/>
        <v>1</v>
      </c>
      <c r="Q194" s="95">
        <f t="shared" si="307"/>
        <v>0.5</v>
      </c>
      <c r="R194" s="5"/>
      <c r="S194" s="5"/>
      <c r="T194" s="5"/>
      <c r="U194" s="5"/>
      <c r="V194" s="5"/>
      <c r="W194" s="5"/>
      <c r="X194" s="5"/>
      <c r="Y194" s="5"/>
      <c r="Z194" s="5"/>
      <c r="AA194" s="5"/>
      <c r="AB194" s="5"/>
      <c r="AC194" s="5"/>
      <c r="AD194" s="5"/>
      <c r="AE194" s="5"/>
      <c r="AF194" s="62"/>
      <c r="AG194" s="62"/>
      <c r="AH194" s="62"/>
      <c r="AI194" s="62"/>
      <c r="AJ194" s="62"/>
      <c r="AK194" s="62"/>
      <c r="AL194" s="62"/>
      <c r="AM194" s="62"/>
      <c r="AN194" s="62"/>
      <c r="AO194" s="62"/>
      <c r="AP194" s="62"/>
      <c r="AQ194" s="62"/>
      <c r="AR194" s="62"/>
      <c r="AS194" s="62"/>
      <c r="AT194" s="5"/>
      <c r="AU194" s="5"/>
      <c r="AV194" s="5"/>
      <c r="AW194" s="5"/>
      <c r="AX194" s="5"/>
      <c r="AY194" s="5"/>
      <c r="AZ194" s="5"/>
      <c r="BA194" s="5"/>
      <c r="BB194" s="5"/>
      <c r="BC194" s="5"/>
      <c r="BD194" s="5"/>
      <c r="BE194" s="5"/>
      <c r="BF194" s="5"/>
      <c r="BG194" s="5"/>
      <c r="BH194" s="62"/>
      <c r="BI194" s="62"/>
      <c r="BJ194" s="62"/>
      <c r="BK194" s="62"/>
      <c r="BL194" s="62"/>
      <c r="BM194" s="62"/>
      <c r="BN194" s="62"/>
      <c r="BO194" s="62"/>
      <c r="BP194" s="62"/>
      <c r="BQ194" s="62"/>
      <c r="BR194" s="62"/>
      <c r="BS194" s="62"/>
      <c r="BT194" s="62"/>
      <c r="BU194" s="62"/>
      <c r="BV194" s="5"/>
      <c r="BW194" s="5"/>
      <c r="BX194" s="5"/>
      <c r="BY194" s="5"/>
      <c r="BZ194" s="5"/>
      <c r="CA194" s="5"/>
      <c r="CB194" s="5"/>
      <c r="CC194" s="5"/>
      <c r="CD194" s="5"/>
      <c r="CE194" s="5"/>
      <c r="CF194" s="5"/>
      <c r="CG194" s="5"/>
      <c r="CH194" s="5"/>
      <c r="CI194" s="5"/>
      <c r="CJ194" s="62"/>
      <c r="CK194" s="62"/>
      <c r="CL194" s="62"/>
      <c r="CM194" s="62"/>
      <c r="CN194" s="62"/>
      <c r="CO194" s="62"/>
      <c r="CP194" s="62"/>
      <c r="CQ194" s="62"/>
      <c r="CR194" s="62"/>
      <c r="CS194" s="62"/>
      <c r="CT194" s="62"/>
      <c r="CU194" s="62"/>
      <c r="CV194" s="62"/>
      <c r="CW194" s="62"/>
      <c r="CX194" s="5"/>
      <c r="CY194" s="5"/>
      <c r="CZ194" s="5"/>
      <c r="DA194" s="5"/>
      <c r="DB194" s="5"/>
      <c r="DC194" s="5"/>
      <c r="DD194" s="5"/>
      <c r="DE194" s="5"/>
      <c r="DF194" s="5"/>
      <c r="DG194" s="5"/>
      <c r="DH194" s="5"/>
      <c r="DI194" s="5"/>
      <c r="DJ194" s="5"/>
      <c r="DK194" s="5"/>
      <c r="DL194" s="62"/>
      <c r="DM194" s="62"/>
      <c r="DN194" s="62"/>
      <c r="DO194" s="62"/>
      <c r="DP194" s="62"/>
      <c r="DQ194" s="62"/>
      <c r="DR194" s="62"/>
      <c r="DS194" s="62"/>
      <c r="DT194" s="62"/>
      <c r="DU194" s="62"/>
      <c r="DV194" s="62"/>
      <c r="DW194" s="62"/>
      <c r="DX194" s="62"/>
      <c r="DY194" s="62"/>
      <c r="DZ194" s="5"/>
      <c r="EA194" s="5"/>
      <c r="EB194" s="5"/>
      <c r="EC194" s="5"/>
      <c r="ED194" s="5"/>
      <c r="EE194" s="5"/>
      <c r="EF194" s="5"/>
      <c r="EG194" s="5"/>
      <c r="EH194" s="5"/>
      <c r="EI194" s="5"/>
      <c r="EJ194" s="5"/>
      <c r="EK194" s="5"/>
      <c r="EL194" s="5"/>
      <c r="EM194" s="5"/>
      <c r="EN194" s="62"/>
      <c r="EO194" s="62"/>
      <c r="EP194" s="62"/>
      <c r="EQ194" s="62"/>
      <c r="ER194" s="62"/>
      <c r="ES194" s="62"/>
      <c r="ET194" s="62"/>
      <c r="EU194" s="62"/>
      <c r="EV194" s="62"/>
      <c r="EW194" s="62"/>
      <c r="EX194" s="62"/>
      <c r="EY194" s="62"/>
      <c r="EZ194" s="62"/>
      <c r="FA194" s="62"/>
      <c r="FB194" s="5"/>
      <c r="FC194" s="5"/>
      <c r="FD194" s="5"/>
      <c r="FE194" s="5"/>
      <c r="FF194" s="5"/>
      <c r="FG194" s="5"/>
      <c r="FH194" s="5"/>
      <c r="FI194" s="5"/>
      <c r="FJ194" s="5"/>
      <c r="FK194" s="5"/>
      <c r="FL194" s="5"/>
      <c r="FM194" s="5"/>
      <c r="FN194" s="5"/>
      <c r="FO194" s="5"/>
      <c r="FP194" s="62"/>
      <c r="FQ194" s="62"/>
      <c r="FR194" s="62"/>
      <c r="FS194" s="62"/>
      <c r="FT194" s="62"/>
      <c r="FU194" s="62"/>
      <c r="FV194" s="62"/>
      <c r="FW194" s="62"/>
      <c r="FX194" s="62"/>
      <c r="FY194" s="62"/>
      <c r="FZ194" s="62"/>
      <c r="GA194" s="62"/>
      <c r="GB194" s="62"/>
      <c r="GC194" s="62"/>
      <c r="GD194" s="5"/>
      <c r="GE194" s="5"/>
      <c r="GF194" s="5"/>
      <c r="GG194" s="5"/>
      <c r="GH194" s="5"/>
      <c r="GI194" s="5"/>
      <c r="GJ194" s="5"/>
      <c r="GK194" s="5"/>
      <c r="GL194" s="5"/>
      <c r="GM194" s="5"/>
      <c r="GN194" s="5"/>
      <c r="GO194" s="5"/>
      <c r="GP194" s="5"/>
      <c r="GQ194" s="5"/>
      <c r="GR194" s="62"/>
      <c r="GS194" s="62"/>
      <c r="GT194" s="62"/>
      <c r="GU194" s="62"/>
      <c r="GV194" s="62"/>
      <c r="GW194" s="62"/>
      <c r="GX194" s="62"/>
      <c r="GY194" s="62"/>
      <c r="GZ194" s="62"/>
      <c r="HA194" s="62"/>
      <c r="HB194" s="62"/>
      <c r="HC194" s="62"/>
      <c r="HD194" s="62"/>
      <c r="HE194" s="62"/>
      <c r="HF194" s="5"/>
      <c r="HG194" s="5"/>
      <c r="HH194" s="5"/>
      <c r="HI194" s="5"/>
      <c r="HJ194" s="5"/>
      <c r="HK194" s="5"/>
      <c r="HL194" s="5"/>
      <c r="HM194" s="5"/>
      <c r="HN194" s="5"/>
      <c r="HO194" s="5"/>
      <c r="HP194" s="5"/>
      <c r="HQ194" s="5"/>
      <c r="HR194" s="5"/>
      <c r="HS194" s="5"/>
      <c r="HT194" s="62"/>
      <c r="HU194" s="62"/>
      <c r="HV194" s="62"/>
      <c r="HW194" s="62"/>
      <c r="HX194" s="62"/>
      <c r="HY194" s="62"/>
      <c r="HZ194" s="62"/>
      <c r="IA194" s="62"/>
      <c r="IB194" s="62"/>
      <c r="IC194" s="62"/>
      <c r="ID194" s="62"/>
      <c r="IE194" s="62"/>
      <c r="IF194" s="62"/>
      <c r="IG194" s="62"/>
      <c r="IH194" s="5"/>
      <c r="II194" s="5"/>
      <c r="IJ194" s="5"/>
      <c r="IK194" s="5"/>
      <c r="IL194" s="5"/>
      <c r="IM194" s="5"/>
      <c r="IN194" s="5"/>
      <c r="IO194" s="5"/>
      <c r="IP194" s="5"/>
      <c r="IQ194" s="5"/>
      <c r="IR194" s="5"/>
      <c r="IS194" s="5"/>
      <c r="IT194" s="5"/>
      <c r="IU194" s="5"/>
      <c r="IV194" s="62"/>
      <c r="IW194" s="62"/>
      <c r="IX194" s="62"/>
      <c r="IY194" s="62"/>
      <c r="IZ194" s="62"/>
      <c r="JA194" s="62"/>
      <c r="JB194" s="62"/>
      <c r="JC194" s="62"/>
      <c r="JD194" s="62"/>
      <c r="JE194" s="62"/>
      <c r="JF194" s="62"/>
      <c r="JG194" s="62"/>
      <c r="JH194" s="62"/>
      <c r="JI194" s="62"/>
      <c r="JJ194" s="5"/>
      <c r="JK194" s="5"/>
      <c r="JL194" s="5"/>
      <c r="JM194" s="5"/>
      <c r="JN194" s="5"/>
      <c r="JO194" s="5"/>
      <c r="JP194" s="5"/>
      <c r="JQ194" s="5"/>
      <c r="JR194" s="5"/>
      <c r="JS194" s="5"/>
      <c r="JT194" s="5"/>
      <c r="JU194" s="5"/>
      <c r="JV194" s="5"/>
      <c r="JW194" s="5"/>
      <c r="JX194" s="62"/>
      <c r="JY194" s="62"/>
      <c r="JZ194" s="62"/>
      <c r="KA194" s="62"/>
      <c r="KB194" s="62"/>
      <c r="KC194" s="62"/>
      <c r="KD194" s="62"/>
      <c r="KE194" s="62"/>
      <c r="KF194" s="62"/>
      <c r="KG194" s="62"/>
      <c r="KH194" s="62"/>
      <c r="KI194" s="62"/>
      <c r="KJ194" s="62"/>
      <c r="KK194" s="62"/>
    </row>
    <row r="195" spans="1:297" x14ac:dyDescent="0.35">
      <c r="A195" s="131">
        <v>191</v>
      </c>
      <c r="B195" s="170">
        <f>'BVEM Scorecard'!B194</f>
        <v>0</v>
      </c>
      <c r="C195" s="170">
        <f>'BVEM Scorecard'!C194</f>
        <v>0</v>
      </c>
      <c r="D195" s="152">
        <v>335</v>
      </c>
      <c r="E195" s="72" t="str">
        <f>'BVEM Scorecard'!F194</f>
        <v>Wind + Solar</v>
      </c>
      <c r="F195" s="96">
        <f t="shared" si="282"/>
        <v>0.5</v>
      </c>
      <c r="G195" s="96">
        <f t="shared" si="283"/>
        <v>0.2</v>
      </c>
      <c r="H195" s="96">
        <f t="shared" si="284"/>
        <v>0</v>
      </c>
      <c r="I195" s="96">
        <f t="shared" si="285"/>
        <v>0</v>
      </c>
      <c r="J195" s="62">
        <v>1</v>
      </c>
      <c r="K195" s="62">
        <v>1</v>
      </c>
      <c r="L195" s="62">
        <v>0</v>
      </c>
      <c r="M195" s="62">
        <v>0</v>
      </c>
      <c r="N195" s="62">
        <v>0</v>
      </c>
      <c r="O195" s="62">
        <v>0</v>
      </c>
      <c r="P195" s="62">
        <f t="shared" si="287"/>
        <v>1</v>
      </c>
      <c r="Q195" s="95">
        <f t="shared" si="307"/>
        <v>0.5</v>
      </c>
      <c r="R195" s="5"/>
      <c r="S195" s="5"/>
      <c r="T195" s="5"/>
      <c r="U195" s="5"/>
      <c r="V195" s="5"/>
      <c r="W195" s="5"/>
      <c r="X195" s="5"/>
      <c r="Y195" s="5"/>
      <c r="Z195" s="5"/>
      <c r="AA195" s="5"/>
      <c r="AB195" s="5"/>
      <c r="AC195" s="5"/>
      <c r="AD195" s="5"/>
      <c r="AE195" s="5"/>
      <c r="AF195" s="62"/>
      <c r="AG195" s="62"/>
      <c r="AH195" s="62"/>
      <c r="AI195" s="62"/>
      <c r="AJ195" s="62"/>
      <c r="AK195" s="62"/>
      <c r="AL195" s="62"/>
      <c r="AM195" s="62"/>
      <c r="AN195" s="62"/>
      <c r="AO195" s="62"/>
      <c r="AP195" s="62"/>
      <c r="AQ195" s="62"/>
      <c r="AR195" s="140"/>
      <c r="AS195" s="140"/>
      <c r="AT195" s="5"/>
      <c r="AU195" s="5"/>
      <c r="AV195" s="5"/>
      <c r="AW195" s="5"/>
      <c r="AX195" s="5"/>
      <c r="AY195" s="5"/>
      <c r="AZ195" s="5"/>
      <c r="BA195" s="5"/>
      <c r="BB195" s="5"/>
      <c r="BC195" s="5"/>
      <c r="BD195" s="5"/>
      <c r="BE195" s="5"/>
      <c r="BF195" s="5"/>
      <c r="BG195" s="5"/>
      <c r="BH195" s="62"/>
      <c r="BI195" s="62"/>
      <c r="BJ195" s="62"/>
      <c r="BK195" s="62"/>
      <c r="BL195" s="62"/>
      <c r="BM195" s="62"/>
      <c r="BN195" s="62"/>
      <c r="BO195" s="62"/>
      <c r="BP195" s="62"/>
      <c r="BQ195" s="62"/>
      <c r="BR195" s="62"/>
      <c r="BS195" s="62"/>
      <c r="BT195" s="62"/>
      <c r="BU195" s="62"/>
      <c r="BV195" s="5"/>
      <c r="BW195" s="5"/>
      <c r="BX195" s="5"/>
      <c r="BY195" s="5"/>
      <c r="BZ195" s="5"/>
      <c r="CA195" s="5"/>
      <c r="CB195" s="5"/>
      <c r="CC195" s="5"/>
      <c r="CD195" s="5"/>
      <c r="CE195" s="5"/>
      <c r="CF195" s="5"/>
      <c r="CG195" s="5"/>
      <c r="CH195" s="5"/>
      <c r="CI195" s="5"/>
      <c r="CJ195" s="62"/>
      <c r="CK195" s="62"/>
      <c r="CL195" s="62"/>
      <c r="CM195" s="62"/>
      <c r="CN195" s="62"/>
      <c r="CO195" s="62"/>
      <c r="CP195" s="62"/>
      <c r="CQ195" s="62"/>
      <c r="CR195" s="62"/>
      <c r="CS195" s="62"/>
      <c r="CT195" s="62"/>
      <c r="CU195" s="62"/>
      <c r="CV195" s="62"/>
      <c r="CW195" s="62"/>
      <c r="CX195" s="5"/>
      <c r="CY195" s="5"/>
      <c r="CZ195" s="5"/>
      <c r="DA195" s="5"/>
      <c r="DB195" s="5"/>
      <c r="DC195" s="5"/>
      <c r="DD195" s="5"/>
      <c r="DE195" s="5"/>
      <c r="DF195" s="5"/>
      <c r="DG195" s="5"/>
      <c r="DH195" s="5"/>
      <c r="DI195" s="5"/>
      <c r="DJ195" s="5"/>
      <c r="DK195" s="5"/>
      <c r="DL195" s="62"/>
      <c r="DM195" s="62"/>
      <c r="DN195" s="62"/>
      <c r="DO195" s="62"/>
      <c r="DP195" s="62"/>
      <c r="DQ195" s="62"/>
      <c r="DR195" s="62"/>
      <c r="DS195" s="62"/>
      <c r="DT195" s="62"/>
      <c r="DU195" s="62"/>
      <c r="DV195" s="62"/>
      <c r="DW195" s="62"/>
      <c r="DX195" s="62"/>
      <c r="DY195" s="62"/>
      <c r="DZ195" s="5"/>
      <c r="EA195" s="5"/>
      <c r="EB195" s="5"/>
      <c r="EC195" s="5"/>
      <c r="ED195" s="5"/>
      <c r="EE195" s="5"/>
      <c r="EF195" s="5"/>
      <c r="EG195" s="5"/>
      <c r="EH195" s="5"/>
      <c r="EI195" s="5"/>
      <c r="EJ195" s="5"/>
      <c r="EK195" s="5"/>
      <c r="EL195" s="5"/>
      <c r="EM195" s="5"/>
      <c r="EN195" s="62"/>
      <c r="EO195" s="62"/>
      <c r="EP195" s="62"/>
      <c r="EQ195" s="62"/>
      <c r="ER195" s="62"/>
      <c r="ES195" s="62"/>
      <c r="ET195" s="62"/>
      <c r="EU195" s="62"/>
      <c r="EV195" s="62"/>
      <c r="EW195" s="62"/>
      <c r="EX195" s="62"/>
      <c r="EY195" s="62"/>
      <c r="EZ195" s="140"/>
      <c r="FA195" s="140"/>
      <c r="FB195" s="5"/>
      <c r="FC195" s="5"/>
      <c r="FD195" s="5"/>
      <c r="FE195" s="5"/>
      <c r="FF195" s="5"/>
      <c r="FG195" s="5"/>
      <c r="FH195" s="5"/>
      <c r="FI195" s="5"/>
      <c r="FJ195" s="5"/>
      <c r="FK195" s="5"/>
      <c r="FL195" s="5"/>
      <c r="FM195" s="5"/>
      <c r="FN195" s="5"/>
      <c r="FO195" s="5"/>
      <c r="FP195" s="62"/>
      <c r="FQ195" s="62"/>
      <c r="FR195" s="62"/>
      <c r="FS195" s="62"/>
      <c r="FT195" s="62"/>
      <c r="FU195" s="62"/>
      <c r="FV195" s="62"/>
      <c r="FW195" s="62"/>
      <c r="FX195" s="62"/>
      <c r="FY195" s="62"/>
      <c r="FZ195" s="62"/>
      <c r="GA195" s="62"/>
      <c r="GB195" s="62"/>
      <c r="GC195" s="62"/>
      <c r="GD195" s="5"/>
      <c r="GE195" s="5"/>
      <c r="GF195" s="5"/>
      <c r="GG195" s="5"/>
      <c r="GH195" s="5"/>
      <c r="GI195" s="5"/>
      <c r="GJ195" s="5"/>
      <c r="GK195" s="5"/>
      <c r="GL195" s="5"/>
      <c r="GM195" s="5"/>
      <c r="GN195" s="5"/>
      <c r="GO195" s="5"/>
      <c r="GP195" s="5"/>
      <c r="GQ195" s="5"/>
      <c r="GR195" s="62"/>
      <c r="GS195" s="62"/>
      <c r="GT195" s="62"/>
      <c r="GU195" s="62"/>
      <c r="GV195" s="62"/>
      <c r="GW195" s="62"/>
      <c r="GX195" s="62"/>
      <c r="GY195" s="62"/>
      <c r="GZ195" s="62"/>
      <c r="HA195" s="62"/>
      <c r="HB195" s="62"/>
      <c r="HC195" s="62"/>
      <c r="HD195" s="62"/>
      <c r="HE195" s="62"/>
      <c r="HF195" s="5"/>
      <c r="HG195" s="5"/>
      <c r="HH195" s="5"/>
      <c r="HI195" s="5"/>
      <c r="HJ195" s="5"/>
      <c r="HK195" s="5"/>
      <c r="HL195" s="5"/>
      <c r="HM195" s="5"/>
      <c r="HN195" s="5"/>
      <c r="HO195" s="5"/>
      <c r="HP195" s="5"/>
      <c r="HQ195" s="5"/>
      <c r="HR195" s="5"/>
      <c r="HS195" s="5"/>
      <c r="HT195" s="62"/>
      <c r="HU195" s="62"/>
      <c r="HV195" s="62"/>
      <c r="HW195" s="62"/>
      <c r="HX195" s="62"/>
      <c r="HY195" s="62"/>
      <c r="HZ195" s="62"/>
      <c r="IA195" s="62"/>
      <c r="IB195" s="62"/>
      <c r="IC195" s="62"/>
      <c r="ID195" s="62"/>
      <c r="IE195" s="62"/>
      <c r="IF195" s="62"/>
      <c r="IG195" s="62"/>
      <c r="IH195" s="5"/>
      <c r="II195" s="5"/>
      <c r="IJ195" s="5"/>
      <c r="IK195" s="5"/>
      <c r="IL195" s="5"/>
      <c r="IM195" s="5"/>
      <c r="IN195" s="5"/>
      <c r="IO195" s="5"/>
      <c r="IP195" s="5"/>
      <c r="IQ195" s="5"/>
      <c r="IR195" s="5"/>
      <c r="IS195" s="5"/>
      <c r="IT195" s="5"/>
      <c r="IU195" s="5"/>
      <c r="IV195" s="62"/>
      <c r="IW195" s="62"/>
      <c r="IX195" s="62"/>
      <c r="IY195" s="62"/>
      <c r="IZ195" s="62"/>
      <c r="JA195" s="62"/>
      <c r="JB195" s="62"/>
      <c r="JC195" s="62"/>
      <c r="JD195" s="62"/>
      <c r="JE195" s="62"/>
      <c r="JF195" s="62"/>
      <c r="JG195" s="62"/>
      <c r="JH195" s="62"/>
      <c r="JI195" s="62"/>
      <c r="JJ195" s="5"/>
      <c r="JK195" s="5"/>
      <c r="JL195" s="5"/>
      <c r="JM195" s="5"/>
      <c r="JN195" s="5"/>
      <c r="JO195" s="5"/>
      <c r="JP195" s="5"/>
      <c r="JQ195" s="5"/>
      <c r="JR195" s="5"/>
      <c r="JS195" s="5"/>
      <c r="JT195" s="5"/>
      <c r="JU195" s="5"/>
      <c r="JV195" s="5"/>
      <c r="JW195" s="5"/>
      <c r="JX195" s="62"/>
      <c r="JY195" s="62"/>
      <c r="JZ195" s="62"/>
      <c r="KA195" s="62"/>
      <c r="KB195" s="62"/>
      <c r="KC195" s="62"/>
      <c r="KD195" s="62"/>
      <c r="KE195" s="62"/>
      <c r="KF195" s="62"/>
      <c r="KG195" s="62"/>
      <c r="KH195" s="62"/>
      <c r="KI195" s="62"/>
      <c r="KJ195" s="62"/>
      <c r="KK195" s="62"/>
    </row>
    <row r="196" spans="1:297" x14ac:dyDescent="0.35">
      <c r="A196" s="131">
        <v>192</v>
      </c>
      <c r="B196" s="170">
        <f>'BVEM Scorecard'!B195</f>
        <v>0</v>
      </c>
      <c r="C196" s="170">
        <f>'BVEM Scorecard'!C195</f>
        <v>0</v>
      </c>
      <c r="D196" s="152">
        <v>337</v>
      </c>
      <c r="E196" s="72" t="str">
        <f>'BVEM Scorecard'!F195</f>
        <v>Wind + Solar</v>
      </c>
      <c r="F196" s="96">
        <f t="shared" si="282"/>
        <v>0.5</v>
      </c>
      <c r="G196" s="96">
        <f t="shared" si="283"/>
        <v>0.2</v>
      </c>
      <c r="H196" s="96">
        <f t="shared" si="284"/>
        <v>0</v>
      </c>
      <c r="I196" s="96">
        <f t="shared" si="285"/>
        <v>0</v>
      </c>
      <c r="J196" s="62">
        <v>1</v>
      </c>
      <c r="K196" s="62">
        <v>1</v>
      </c>
      <c r="L196" s="62">
        <v>0</v>
      </c>
      <c r="M196" s="62">
        <v>0</v>
      </c>
      <c r="N196" s="62">
        <v>0</v>
      </c>
      <c r="O196" s="62">
        <v>0</v>
      </c>
      <c r="P196" s="62">
        <f t="shared" si="287"/>
        <v>1</v>
      </c>
      <c r="Q196" s="95">
        <f t="shared" si="307"/>
        <v>0.5</v>
      </c>
      <c r="R196" s="5"/>
      <c r="S196" s="5"/>
      <c r="T196" s="5"/>
      <c r="U196" s="5"/>
      <c r="V196" s="5"/>
      <c r="W196" s="5"/>
      <c r="X196" s="5"/>
      <c r="Y196" s="5"/>
      <c r="Z196" s="5"/>
      <c r="AA196" s="5"/>
      <c r="AB196" s="5"/>
      <c r="AC196" s="5"/>
      <c r="AD196" s="5"/>
      <c r="AE196" s="5"/>
      <c r="AF196" s="62"/>
      <c r="AG196" s="62"/>
      <c r="AH196" s="62"/>
      <c r="AI196" s="62"/>
      <c r="AJ196" s="62"/>
      <c r="AK196" s="62"/>
      <c r="AL196" s="62"/>
      <c r="AM196" s="62"/>
      <c r="AN196" s="62"/>
      <c r="AO196" s="62"/>
      <c r="AP196" s="62"/>
      <c r="AQ196" s="62"/>
      <c r="AR196" s="62"/>
      <c r="AS196" s="62"/>
      <c r="AT196" s="5"/>
      <c r="AU196" s="5"/>
      <c r="AV196" s="5"/>
      <c r="AW196" s="5"/>
      <c r="AX196" s="5"/>
      <c r="AY196" s="5"/>
      <c r="AZ196" s="5"/>
      <c r="BA196" s="5"/>
      <c r="BB196" s="5"/>
      <c r="BC196" s="5"/>
      <c r="BD196" s="5"/>
      <c r="BE196" s="5"/>
      <c r="BF196" s="5"/>
      <c r="BG196" s="5"/>
      <c r="BH196" s="62"/>
      <c r="BI196" s="62"/>
      <c r="BJ196" s="62"/>
      <c r="BK196" s="62"/>
      <c r="BL196" s="62"/>
      <c r="BM196" s="62"/>
      <c r="BN196" s="62"/>
      <c r="BO196" s="62"/>
      <c r="BP196" s="62"/>
      <c r="BQ196" s="62"/>
      <c r="BR196" s="62"/>
      <c r="BS196" s="62"/>
      <c r="BT196" s="62"/>
      <c r="BU196" s="62"/>
      <c r="BV196" s="5"/>
      <c r="BW196" s="5"/>
      <c r="BX196" s="5"/>
      <c r="BY196" s="5"/>
      <c r="BZ196" s="5"/>
      <c r="CA196" s="5"/>
      <c r="CB196" s="5"/>
      <c r="CC196" s="5"/>
      <c r="CD196" s="5"/>
      <c r="CE196" s="5"/>
      <c r="CF196" s="5"/>
      <c r="CG196" s="5"/>
      <c r="CH196" s="5"/>
      <c r="CI196" s="5"/>
      <c r="CJ196" s="62"/>
      <c r="CK196" s="62"/>
      <c r="CL196" s="62"/>
      <c r="CM196" s="62"/>
      <c r="CN196" s="62"/>
      <c r="CO196" s="62"/>
      <c r="CP196" s="62"/>
      <c r="CQ196" s="62"/>
      <c r="CR196" s="62"/>
      <c r="CS196" s="62"/>
      <c r="CT196" s="62"/>
      <c r="CU196" s="62"/>
      <c r="CV196" s="62"/>
      <c r="CW196" s="62"/>
      <c r="CX196" s="5"/>
      <c r="CY196" s="5"/>
      <c r="CZ196" s="5"/>
      <c r="DA196" s="5"/>
      <c r="DB196" s="5"/>
      <c r="DC196" s="5"/>
      <c r="DD196" s="5"/>
      <c r="DE196" s="5"/>
      <c r="DF196" s="5"/>
      <c r="DG196" s="5"/>
      <c r="DH196" s="5"/>
      <c r="DI196" s="5"/>
      <c r="DJ196" s="5"/>
      <c r="DK196" s="5"/>
      <c r="DL196" s="62"/>
      <c r="DM196" s="62"/>
      <c r="DN196" s="62"/>
      <c r="DO196" s="62"/>
      <c r="DP196" s="62"/>
      <c r="DQ196" s="62"/>
      <c r="DR196" s="62"/>
      <c r="DS196" s="62"/>
      <c r="DT196" s="62"/>
      <c r="DU196" s="62"/>
      <c r="DV196" s="62"/>
      <c r="DW196" s="62"/>
      <c r="DX196" s="62"/>
      <c r="DY196" s="62"/>
      <c r="DZ196" s="5"/>
      <c r="EA196" s="5"/>
      <c r="EB196" s="5"/>
      <c r="EC196" s="5"/>
      <c r="ED196" s="5"/>
      <c r="EE196" s="5"/>
      <c r="EF196" s="5"/>
      <c r="EG196" s="5"/>
      <c r="EH196" s="5"/>
      <c r="EI196" s="5"/>
      <c r="EJ196" s="5"/>
      <c r="EK196" s="5"/>
      <c r="EL196" s="5"/>
      <c r="EM196" s="5"/>
      <c r="EN196" s="62"/>
      <c r="EO196" s="62"/>
      <c r="EP196" s="62"/>
      <c r="EQ196" s="62"/>
      <c r="ER196" s="62"/>
      <c r="ES196" s="62"/>
      <c r="ET196" s="62"/>
      <c r="EU196" s="62"/>
      <c r="EV196" s="62"/>
      <c r="EW196" s="62"/>
      <c r="EX196" s="62"/>
      <c r="EY196" s="62"/>
      <c r="EZ196" s="62"/>
      <c r="FA196" s="62"/>
      <c r="FB196" s="5"/>
      <c r="FC196" s="5"/>
      <c r="FD196" s="5"/>
      <c r="FE196" s="5"/>
      <c r="FF196" s="5"/>
      <c r="FG196" s="5"/>
      <c r="FH196" s="5"/>
      <c r="FI196" s="5"/>
      <c r="FJ196" s="5"/>
      <c r="FK196" s="5"/>
      <c r="FL196" s="5"/>
      <c r="FM196" s="5"/>
      <c r="FN196" s="5"/>
      <c r="FO196" s="5"/>
      <c r="FP196" s="62"/>
      <c r="FQ196" s="62"/>
      <c r="FR196" s="62"/>
      <c r="FS196" s="62"/>
      <c r="FT196" s="62"/>
      <c r="FU196" s="62"/>
      <c r="FV196" s="62"/>
      <c r="FW196" s="62"/>
      <c r="FX196" s="62"/>
      <c r="FY196" s="62"/>
      <c r="FZ196" s="62"/>
      <c r="GA196" s="62"/>
      <c r="GB196" s="62"/>
      <c r="GC196" s="62"/>
      <c r="GD196" s="5"/>
      <c r="GE196" s="5"/>
      <c r="GF196" s="5"/>
      <c r="GG196" s="5"/>
      <c r="GH196" s="5"/>
      <c r="GI196" s="5"/>
      <c r="GJ196" s="5"/>
      <c r="GK196" s="5"/>
      <c r="GL196" s="5"/>
      <c r="GM196" s="5"/>
      <c r="GN196" s="5"/>
      <c r="GO196" s="5"/>
      <c r="GP196" s="5"/>
      <c r="GQ196" s="5"/>
      <c r="GR196" s="62"/>
      <c r="GS196" s="62"/>
      <c r="GT196" s="62"/>
      <c r="GU196" s="62"/>
      <c r="GV196" s="62"/>
      <c r="GW196" s="62"/>
      <c r="GX196" s="62"/>
      <c r="GY196" s="62"/>
      <c r="GZ196" s="62"/>
      <c r="HA196" s="62"/>
      <c r="HB196" s="62"/>
      <c r="HC196" s="62"/>
      <c r="HD196" s="62"/>
      <c r="HE196" s="62"/>
      <c r="HF196" s="5"/>
      <c r="HG196" s="5"/>
      <c r="HH196" s="5"/>
      <c r="HI196" s="5"/>
      <c r="HJ196" s="5"/>
      <c r="HK196" s="5"/>
      <c r="HL196" s="5"/>
      <c r="HM196" s="5"/>
      <c r="HN196" s="5"/>
      <c r="HO196" s="5"/>
      <c r="HP196" s="5"/>
      <c r="HQ196" s="5"/>
      <c r="HR196" s="5"/>
      <c r="HS196" s="5"/>
      <c r="HT196" s="62"/>
      <c r="HU196" s="62"/>
      <c r="HV196" s="62"/>
      <c r="HW196" s="62"/>
      <c r="HX196" s="62"/>
      <c r="HY196" s="62"/>
      <c r="HZ196" s="62"/>
      <c r="IA196" s="62"/>
      <c r="IB196" s="62"/>
      <c r="IC196" s="62"/>
      <c r="ID196" s="62"/>
      <c r="IE196" s="62"/>
      <c r="IF196" s="62"/>
      <c r="IG196" s="62"/>
      <c r="IH196" s="5"/>
      <c r="II196" s="5"/>
      <c r="IJ196" s="5"/>
      <c r="IK196" s="5"/>
      <c r="IL196" s="5"/>
      <c r="IM196" s="5"/>
      <c r="IN196" s="5"/>
      <c r="IO196" s="5"/>
      <c r="IP196" s="5"/>
      <c r="IQ196" s="5"/>
      <c r="IR196" s="5"/>
      <c r="IS196" s="5"/>
      <c r="IT196" s="5"/>
      <c r="IU196" s="5"/>
      <c r="IV196" s="62"/>
      <c r="IW196" s="62"/>
      <c r="IX196" s="62"/>
      <c r="IY196" s="62"/>
      <c r="IZ196" s="62"/>
      <c r="JA196" s="62"/>
      <c r="JB196" s="62"/>
      <c r="JC196" s="62"/>
      <c r="JD196" s="62"/>
      <c r="JE196" s="62"/>
      <c r="JF196" s="62"/>
      <c r="JG196" s="62"/>
      <c r="JH196" s="62"/>
      <c r="JI196" s="62"/>
      <c r="JJ196" s="5"/>
      <c r="JK196" s="5"/>
      <c r="JL196" s="5"/>
      <c r="JM196" s="5"/>
      <c r="JN196" s="5"/>
      <c r="JO196" s="5"/>
      <c r="JP196" s="5"/>
      <c r="JQ196" s="5"/>
      <c r="JR196" s="5"/>
      <c r="JS196" s="5"/>
      <c r="JT196" s="5"/>
      <c r="JU196" s="5"/>
      <c r="JV196" s="5"/>
      <c r="JW196" s="5"/>
      <c r="JX196" s="62"/>
      <c r="JY196" s="62"/>
      <c r="JZ196" s="62"/>
      <c r="KA196" s="62"/>
      <c r="KB196" s="62"/>
      <c r="KC196" s="62"/>
      <c r="KD196" s="62"/>
      <c r="KE196" s="62"/>
      <c r="KF196" s="62"/>
      <c r="KG196" s="62"/>
      <c r="KH196" s="62"/>
      <c r="KI196" s="62"/>
      <c r="KJ196" s="62"/>
      <c r="KK196" s="62"/>
    </row>
    <row r="197" spans="1:297" x14ac:dyDescent="0.35">
      <c r="A197" s="131">
        <v>193</v>
      </c>
      <c r="B197" s="170">
        <f>'BVEM Scorecard'!B196</f>
        <v>0</v>
      </c>
      <c r="C197" s="170">
        <f>'BVEM Scorecard'!C196</f>
        <v>0</v>
      </c>
      <c r="D197" s="152">
        <v>341</v>
      </c>
      <c r="E197" s="72" t="str">
        <f>'BVEM Scorecard'!F196</f>
        <v>Wind + Solar</v>
      </c>
      <c r="F197" s="96">
        <f t="shared" si="282"/>
        <v>0.5</v>
      </c>
      <c r="G197" s="96">
        <f t="shared" si="283"/>
        <v>0.2</v>
      </c>
      <c r="H197" s="96">
        <f t="shared" si="284"/>
        <v>0</v>
      </c>
      <c r="I197" s="96">
        <f t="shared" si="285"/>
        <v>0</v>
      </c>
      <c r="J197" s="62">
        <v>1</v>
      </c>
      <c r="K197" s="62">
        <v>1</v>
      </c>
      <c r="L197" s="62">
        <v>0</v>
      </c>
      <c r="M197" s="62">
        <v>0</v>
      </c>
      <c r="N197" s="62">
        <v>0</v>
      </c>
      <c r="O197" s="62">
        <v>0</v>
      </c>
      <c r="P197" s="62">
        <f t="shared" si="287"/>
        <v>1</v>
      </c>
      <c r="Q197" s="95">
        <f t="shared" si="307"/>
        <v>0.5</v>
      </c>
      <c r="R197" s="5"/>
      <c r="S197" s="5"/>
      <c r="T197" s="5"/>
      <c r="U197" s="5"/>
      <c r="V197" s="5"/>
      <c r="W197" s="5"/>
      <c r="X197" s="5"/>
      <c r="Y197" s="5"/>
      <c r="Z197" s="5"/>
      <c r="AA197" s="5"/>
      <c r="AB197" s="5"/>
      <c r="AC197" s="5"/>
      <c r="AD197" s="5"/>
      <c r="AE197" s="5"/>
      <c r="AF197" s="62"/>
      <c r="AG197" s="62"/>
      <c r="AH197" s="62"/>
      <c r="AI197" s="62"/>
      <c r="AJ197" s="62"/>
      <c r="AK197" s="62"/>
      <c r="AL197" s="62"/>
      <c r="AM197" s="62"/>
      <c r="AN197" s="62"/>
      <c r="AO197" s="62"/>
      <c r="AP197" s="62"/>
      <c r="AQ197" s="62"/>
      <c r="AR197" s="140"/>
      <c r="AS197" s="140"/>
      <c r="AT197" s="5"/>
      <c r="AU197" s="5"/>
      <c r="AV197" s="5"/>
      <c r="AW197" s="5"/>
      <c r="AX197" s="5"/>
      <c r="AY197" s="5"/>
      <c r="AZ197" s="5"/>
      <c r="BA197" s="5"/>
      <c r="BB197" s="5"/>
      <c r="BC197" s="5"/>
      <c r="BD197" s="5"/>
      <c r="BE197" s="5"/>
      <c r="BF197" s="5"/>
      <c r="BG197" s="5"/>
      <c r="BH197" s="62"/>
      <c r="BI197" s="62"/>
      <c r="BJ197" s="62"/>
      <c r="BK197" s="62"/>
      <c r="BL197" s="62"/>
      <c r="BM197" s="62"/>
      <c r="BN197" s="62"/>
      <c r="BO197" s="62"/>
      <c r="BP197" s="62"/>
      <c r="BQ197" s="62"/>
      <c r="BR197" s="62"/>
      <c r="BS197" s="62"/>
      <c r="BT197" s="62"/>
      <c r="BU197" s="62"/>
      <c r="BV197" s="5"/>
      <c r="BW197" s="5"/>
      <c r="BX197" s="5"/>
      <c r="BY197" s="5"/>
      <c r="BZ197" s="5"/>
      <c r="CA197" s="5"/>
      <c r="CB197" s="5"/>
      <c r="CC197" s="5"/>
      <c r="CD197" s="5"/>
      <c r="CE197" s="5"/>
      <c r="CF197" s="5"/>
      <c r="CG197" s="5"/>
      <c r="CH197" s="5"/>
      <c r="CI197" s="5"/>
      <c r="CJ197" s="62"/>
      <c r="CK197" s="62"/>
      <c r="CL197" s="62"/>
      <c r="CM197" s="62"/>
      <c r="CN197" s="62"/>
      <c r="CO197" s="62"/>
      <c r="CP197" s="62"/>
      <c r="CQ197" s="62"/>
      <c r="CR197" s="62"/>
      <c r="CS197" s="62"/>
      <c r="CT197" s="62"/>
      <c r="CU197" s="62"/>
      <c r="CV197" s="62"/>
      <c r="CW197" s="62"/>
      <c r="CX197" s="5"/>
      <c r="CY197" s="5"/>
      <c r="CZ197" s="5"/>
      <c r="DA197" s="5"/>
      <c r="DB197" s="5"/>
      <c r="DC197" s="5"/>
      <c r="DD197" s="5"/>
      <c r="DE197" s="5"/>
      <c r="DF197" s="5"/>
      <c r="DG197" s="5"/>
      <c r="DH197" s="5"/>
      <c r="DI197" s="5"/>
      <c r="DJ197" s="5"/>
      <c r="DK197" s="5"/>
      <c r="DL197" s="62"/>
      <c r="DM197" s="62"/>
      <c r="DN197" s="62"/>
      <c r="DO197" s="62"/>
      <c r="DP197" s="62"/>
      <c r="DQ197" s="62"/>
      <c r="DR197" s="62"/>
      <c r="DS197" s="62"/>
      <c r="DT197" s="62"/>
      <c r="DU197" s="62"/>
      <c r="DV197" s="62"/>
      <c r="DW197" s="62"/>
      <c r="DX197" s="62"/>
      <c r="DY197" s="62"/>
      <c r="DZ197" s="5"/>
      <c r="EA197" s="5"/>
      <c r="EB197" s="5"/>
      <c r="EC197" s="5"/>
      <c r="ED197" s="5"/>
      <c r="EE197" s="5"/>
      <c r="EF197" s="5"/>
      <c r="EG197" s="5"/>
      <c r="EH197" s="5"/>
      <c r="EI197" s="5"/>
      <c r="EJ197" s="5"/>
      <c r="EK197" s="5"/>
      <c r="EL197" s="5"/>
      <c r="EM197" s="5"/>
      <c r="EN197" s="62"/>
      <c r="EO197" s="62"/>
      <c r="EP197" s="62"/>
      <c r="EQ197" s="62"/>
      <c r="ER197" s="62"/>
      <c r="ES197" s="62"/>
      <c r="ET197" s="62"/>
      <c r="EU197" s="62"/>
      <c r="EV197" s="62"/>
      <c r="EW197" s="62"/>
      <c r="EX197" s="62"/>
      <c r="EY197" s="62"/>
      <c r="EZ197" s="140"/>
      <c r="FA197" s="140"/>
      <c r="FB197" s="5"/>
      <c r="FC197" s="5"/>
      <c r="FD197" s="5"/>
      <c r="FE197" s="5"/>
      <c r="FF197" s="5"/>
      <c r="FG197" s="5"/>
      <c r="FH197" s="5"/>
      <c r="FI197" s="5"/>
      <c r="FJ197" s="5"/>
      <c r="FK197" s="5"/>
      <c r="FL197" s="5"/>
      <c r="FM197" s="5"/>
      <c r="FN197" s="5"/>
      <c r="FO197" s="5"/>
      <c r="FP197" s="62"/>
      <c r="FQ197" s="62"/>
      <c r="FR197" s="62"/>
      <c r="FS197" s="62"/>
      <c r="FT197" s="62"/>
      <c r="FU197" s="62"/>
      <c r="FV197" s="62"/>
      <c r="FW197" s="62"/>
      <c r="FX197" s="62"/>
      <c r="FY197" s="62"/>
      <c r="FZ197" s="62"/>
      <c r="GA197" s="62"/>
      <c r="GB197" s="62"/>
      <c r="GC197" s="62"/>
      <c r="GD197" s="5"/>
      <c r="GE197" s="5"/>
      <c r="GF197" s="5"/>
      <c r="GG197" s="5"/>
      <c r="GH197" s="5"/>
      <c r="GI197" s="5"/>
      <c r="GJ197" s="5"/>
      <c r="GK197" s="5"/>
      <c r="GL197" s="5"/>
      <c r="GM197" s="5"/>
      <c r="GN197" s="5"/>
      <c r="GO197" s="5"/>
      <c r="GP197" s="5"/>
      <c r="GQ197" s="5"/>
      <c r="GR197" s="62"/>
      <c r="GS197" s="62"/>
      <c r="GT197" s="62"/>
      <c r="GU197" s="62"/>
      <c r="GV197" s="62"/>
      <c r="GW197" s="62"/>
      <c r="GX197" s="62"/>
      <c r="GY197" s="62"/>
      <c r="GZ197" s="62"/>
      <c r="HA197" s="62"/>
      <c r="HB197" s="62"/>
      <c r="HC197" s="62"/>
      <c r="HD197" s="62"/>
      <c r="HE197" s="62"/>
      <c r="HF197" s="5"/>
      <c r="HG197" s="5"/>
      <c r="HH197" s="5"/>
      <c r="HI197" s="5"/>
      <c r="HJ197" s="5"/>
      <c r="HK197" s="5"/>
      <c r="HL197" s="5"/>
      <c r="HM197" s="5"/>
      <c r="HN197" s="5"/>
      <c r="HO197" s="5"/>
      <c r="HP197" s="5"/>
      <c r="HQ197" s="5"/>
      <c r="HR197" s="5"/>
      <c r="HS197" s="5"/>
      <c r="HT197" s="62"/>
      <c r="HU197" s="62"/>
      <c r="HV197" s="62"/>
      <c r="HW197" s="62"/>
      <c r="HX197" s="62"/>
      <c r="HY197" s="62"/>
      <c r="HZ197" s="62"/>
      <c r="IA197" s="62"/>
      <c r="IB197" s="62"/>
      <c r="IC197" s="62"/>
      <c r="ID197" s="62"/>
      <c r="IE197" s="62"/>
      <c r="IF197" s="62"/>
      <c r="IG197" s="62"/>
      <c r="IH197" s="5"/>
      <c r="II197" s="5"/>
      <c r="IJ197" s="5"/>
      <c r="IK197" s="5"/>
      <c r="IL197" s="5"/>
      <c r="IM197" s="5"/>
      <c r="IN197" s="5"/>
      <c r="IO197" s="5"/>
      <c r="IP197" s="5"/>
      <c r="IQ197" s="5"/>
      <c r="IR197" s="5"/>
      <c r="IS197" s="5"/>
      <c r="IT197" s="5"/>
      <c r="IU197" s="5"/>
      <c r="IV197" s="62"/>
      <c r="IW197" s="62"/>
      <c r="IX197" s="62"/>
      <c r="IY197" s="62"/>
      <c r="IZ197" s="62"/>
      <c r="JA197" s="62"/>
      <c r="JB197" s="62"/>
      <c r="JC197" s="62"/>
      <c r="JD197" s="62"/>
      <c r="JE197" s="62"/>
      <c r="JF197" s="62"/>
      <c r="JG197" s="62"/>
      <c r="JH197" s="62"/>
      <c r="JI197" s="62"/>
      <c r="JJ197" s="5"/>
      <c r="JK197" s="5"/>
      <c r="JL197" s="5"/>
      <c r="JM197" s="5"/>
      <c r="JN197" s="5"/>
      <c r="JO197" s="5"/>
      <c r="JP197" s="5"/>
      <c r="JQ197" s="5"/>
      <c r="JR197" s="5"/>
      <c r="JS197" s="5"/>
      <c r="JT197" s="5"/>
      <c r="JU197" s="5"/>
      <c r="JV197" s="5"/>
      <c r="JW197" s="5"/>
      <c r="JX197" s="62"/>
      <c r="JY197" s="62"/>
      <c r="JZ197" s="62"/>
      <c r="KA197" s="62"/>
      <c r="KB197" s="62"/>
      <c r="KC197" s="62"/>
      <c r="KD197" s="62"/>
      <c r="KE197" s="62"/>
      <c r="KF197" s="62"/>
      <c r="KG197" s="62"/>
      <c r="KH197" s="62"/>
      <c r="KI197" s="62"/>
      <c r="KJ197" s="62"/>
      <c r="KK197" s="62"/>
    </row>
    <row r="198" spans="1:297" x14ac:dyDescent="0.35">
      <c r="A198" s="131">
        <v>194</v>
      </c>
      <c r="B198" s="170">
        <f>'BVEM Scorecard'!B197</f>
        <v>0</v>
      </c>
      <c r="C198" s="170">
        <f>'BVEM Scorecard'!C197</f>
        <v>0</v>
      </c>
      <c r="D198" s="152">
        <v>349</v>
      </c>
      <c r="E198" s="72" t="str">
        <f>'BVEM Scorecard'!F197</f>
        <v>Wind + Solar</v>
      </c>
      <c r="F198" s="96">
        <f t="shared" ref="F198:F261" si="308">Q198</f>
        <v>0.5</v>
      </c>
      <c r="G198" s="96">
        <f t="shared" ref="G198:G261" si="309">P198/5</f>
        <v>0.2</v>
      </c>
      <c r="H198" s="96">
        <f t="shared" ref="H198:H261" si="310">IFERROR(SUM(AE198,AS198,BG198,BU198,CI198,CW198,DK198,DY198,EM198,FA198,FO198,GC198,GQ198,HE198,HS198,IG198,IU198,JI198,JW198,KK198),0)</f>
        <v>0</v>
      </c>
      <c r="I198" s="96">
        <f t="shared" ref="I198:I261" si="311">IFERROR(SUM(AC198,AQ198,BE198,BS198,CG198,CU198,DI198,DW198,EK198,EY198,FM198,GA198,GO198,HC198,HQ198,IE198,IS198,JG198,JU198,KI198)/SUM(R198,AF198,AT198,BH198,BV198,CJ198,CX198,DL198,DZ198,EN198,FB198,FP198,GD198,GR198,HF198,HT198,IH198,IV198,JJ198,JX198)/5,0)</f>
        <v>0</v>
      </c>
      <c r="J198" s="62">
        <v>1</v>
      </c>
      <c r="K198" s="62">
        <v>1</v>
      </c>
      <c r="L198" s="62">
        <v>0</v>
      </c>
      <c r="M198" s="62">
        <v>0</v>
      </c>
      <c r="N198" s="62">
        <v>0</v>
      </c>
      <c r="O198" s="62">
        <v>0</v>
      </c>
      <c r="P198" s="62">
        <f t="shared" si="287"/>
        <v>1</v>
      </c>
      <c r="Q198" s="95">
        <f t="shared" si="307"/>
        <v>0.5</v>
      </c>
      <c r="R198" s="5"/>
      <c r="S198" s="5"/>
      <c r="T198" s="5"/>
      <c r="U198" s="5"/>
      <c r="V198" s="5"/>
      <c r="W198" s="5"/>
      <c r="X198" s="5"/>
      <c r="Y198" s="5"/>
      <c r="Z198" s="5"/>
      <c r="AA198" s="5"/>
      <c r="AB198" s="5"/>
      <c r="AC198" s="5"/>
      <c r="AD198" s="5"/>
      <c r="AE198" s="5"/>
      <c r="AF198" s="62"/>
      <c r="AG198" s="62"/>
      <c r="AH198" s="62"/>
      <c r="AI198" s="62"/>
      <c r="AJ198" s="62"/>
      <c r="AK198" s="62"/>
      <c r="AL198" s="62"/>
      <c r="AM198" s="62"/>
      <c r="AN198" s="62"/>
      <c r="AO198" s="62"/>
      <c r="AP198" s="62"/>
      <c r="AQ198" s="62"/>
      <c r="AR198" s="62"/>
      <c r="AS198" s="62"/>
      <c r="AT198" s="5"/>
      <c r="AU198" s="5"/>
      <c r="AV198" s="5"/>
      <c r="AW198" s="5"/>
      <c r="AX198" s="5"/>
      <c r="AY198" s="5"/>
      <c r="AZ198" s="5"/>
      <c r="BA198" s="5"/>
      <c r="BB198" s="5"/>
      <c r="BC198" s="5"/>
      <c r="BD198" s="5"/>
      <c r="BE198" s="5"/>
      <c r="BF198" s="5"/>
      <c r="BG198" s="5"/>
      <c r="BH198" s="62"/>
      <c r="BI198" s="62"/>
      <c r="BJ198" s="62"/>
      <c r="BK198" s="62"/>
      <c r="BL198" s="62"/>
      <c r="BM198" s="62"/>
      <c r="BN198" s="62"/>
      <c r="BO198" s="62"/>
      <c r="BP198" s="62"/>
      <c r="BQ198" s="62"/>
      <c r="BR198" s="62"/>
      <c r="BS198" s="62"/>
      <c r="BT198" s="62"/>
      <c r="BU198" s="62"/>
      <c r="BV198" s="5"/>
      <c r="BW198" s="5"/>
      <c r="BX198" s="5"/>
      <c r="BY198" s="5"/>
      <c r="BZ198" s="5"/>
      <c r="CA198" s="5"/>
      <c r="CB198" s="5"/>
      <c r="CC198" s="5"/>
      <c r="CD198" s="5"/>
      <c r="CE198" s="5"/>
      <c r="CF198" s="5"/>
      <c r="CG198" s="5"/>
      <c r="CH198" s="5"/>
      <c r="CI198" s="5"/>
      <c r="CJ198" s="62"/>
      <c r="CK198" s="62"/>
      <c r="CL198" s="62"/>
      <c r="CM198" s="62"/>
      <c r="CN198" s="62"/>
      <c r="CO198" s="62"/>
      <c r="CP198" s="62"/>
      <c r="CQ198" s="62"/>
      <c r="CR198" s="62"/>
      <c r="CS198" s="62"/>
      <c r="CT198" s="62"/>
      <c r="CU198" s="62"/>
      <c r="CV198" s="62"/>
      <c r="CW198" s="62"/>
      <c r="CX198" s="5"/>
      <c r="CY198" s="5"/>
      <c r="CZ198" s="5"/>
      <c r="DA198" s="5"/>
      <c r="DB198" s="5"/>
      <c r="DC198" s="5"/>
      <c r="DD198" s="5"/>
      <c r="DE198" s="5"/>
      <c r="DF198" s="5"/>
      <c r="DG198" s="5"/>
      <c r="DH198" s="5"/>
      <c r="DI198" s="5"/>
      <c r="DJ198" s="5"/>
      <c r="DK198" s="5"/>
      <c r="DL198" s="62"/>
      <c r="DM198" s="62"/>
      <c r="DN198" s="62"/>
      <c r="DO198" s="62"/>
      <c r="DP198" s="62"/>
      <c r="DQ198" s="62"/>
      <c r="DR198" s="62"/>
      <c r="DS198" s="62"/>
      <c r="DT198" s="62"/>
      <c r="DU198" s="62"/>
      <c r="DV198" s="62"/>
      <c r="DW198" s="62"/>
      <c r="DX198" s="62"/>
      <c r="DY198" s="62"/>
      <c r="DZ198" s="5"/>
      <c r="EA198" s="5"/>
      <c r="EB198" s="5"/>
      <c r="EC198" s="5"/>
      <c r="ED198" s="5"/>
      <c r="EE198" s="5"/>
      <c r="EF198" s="5"/>
      <c r="EG198" s="5"/>
      <c r="EH198" s="5"/>
      <c r="EI198" s="5"/>
      <c r="EJ198" s="5"/>
      <c r="EK198" s="5"/>
      <c r="EL198" s="5"/>
      <c r="EM198" s="5"/>
      <c r="EN198" s="62"/>
      <c r="EO198" s="62"/>
      <c r="EP198" s="62"/>
      <c r="EQ198" s="62"/>
      <c r="ER198" s="62"/>
      <c r="ES198" s="62"/>
      <c r="ET198" s="62"/>
      <c r="EU198" s="62"/>
      <c r="EV198" s="62"/>
      <c r="EW198" s="62"/>
      <c r="EX198" s="62"/>
      <c r="EY198" s="62"/>
      <c r="EZ198" s="62"/>
      <c r="FA198" s="62"/>
      <c r="FB198" s="5"/>
      <c r="FC198" s="5"/>
      <c r="FD198" s="5"/>
      <c r="FE198" s="5"/>
      <c r="FF198" s="5"/>
      <c r="FG198" s="5"/>
      <c r="FH198" s="5"/>
      <c r="FI198" s="5"/>
      <c r="FJ198" s="5"/>
      <c r="FK198" s="5"/>
      <c r="FL198" s="5"/>
      <c r="FM198" s="5"/>
      <c r="FN198" s="5"/>
      <c r="FO198" s="5"/>
      <c r="FP198" s="62"/>
      <c r="FQ198" s="62"/>
      <c r="FR198" s="62"/>
      <c r="FS198" s="62"/>
      <c r="FT198" s="62"/>
      <c r="FU198" s="62"/>
      <c r="FV198" s="62"/>
      <c r="FW198" s="62"/>
      <c r="FX198" s="62"/>
      <c r="FY198" s="62"/>
      <c r="FZ198" s="62"/>
      <c r="GA198" s="62"/>
      <c r="GB198" s="62"/>
      <c r="GC198" s="62"/>
      <c r="GD198" s="5"/>
      <c r="GE198" s="5"/>
      <c r="GF198" s="5"/>
      <c r="GG198" s="5"/>
      <c r="GH198" s="5"/>
      <c r="GI198" s="5"/>
      <c r="GJ198" s="5"/>
      <c r="GK198" s="5"/>
      <c r="GL198" s="5"/>
      <c r="GM198" s="5"/>
      <c r="GN198" s="5"/>
      <c r="GO198" s="5"/>
      <c r="GP198" s="5"/>
      <c r="GQ198" s="5"/>
      <c r="GR198" s="62"/>
      <c r="GS198" s="62"/>
      <c r="GT198" s="62"/>
      <c r="GU198" s="62"/>
      <c r="GV198" s="62"/>
      <c r="GW198" s="62"/>
      <c r="GX198" s="62"/>
      <c r="GY198" s="62"/>
      <c r="GZ198" s="62"/>
      <c r="HA198" s="62"/>
      <c r="HB198" s="62"/>
      <c r="HC198" s="62"/>
      <c r="HD198" s="62"/>
      <c r="HE198" s="62"/>
      <c r="HF198" s="5"/>
      <c r="HG198" s="5"/>
      <c r="HH198" s="5"/>
      <c r="HI198" s="5"/>
      <c r="HJ198" s="5"/>
      <c r="HK198" s="5"/>
      <c r="HL198" s="5"/>
      <c r="HM198" s="5"/>
      <c r="HN198" s="5"/>
      <c r="HO198" s="5"/>
      <c r="HP198" s="5"/>
      <c r="HQ198" s="5"/>
      <c r="HR198" s="5"/>
      <c r="HS198" s="5"/>
      <c r="HT198" s="62"/>
      <c r="HU198" s="62"/>
      <c r="HV198" s="62"/>
      <c r="HW198" s="62"/>
      <c r="HX198" s="62"/>
      <c r="HY198" s="62"/>
      <c r="HZ198" s="62"/>
      <c r="IA198" s="62"/>
      <c r="IB198" s="62"/>
      <c r="IC198" s="62"/>
      <c r="ID198" s="62"/>
      <c r="IE198" s="62"/>
      <c r="IF198" s="62"/>
      <c r="IG198" s="62"/>
      <c r="IH198" s="5"/>
      <c r="II198" s="5"/>
      <c r="IJ198" s="5"/>
      <c r="IK198" s="5"/>
      <c r="IL198" s="5"/>
      <c r="IM198" s="5"/>
      <c r="IN198" s="5"/>
      <c r="IO198" s="5"/>
      <c r="IP198" s="5"/>
      <c r="IQ198" s="5"/>
      <c r="IR198" s="5"/>
      <c r="IS198" s="5"/>
      <c r="IT198" s="5"/>
      <c r="IU198" s="5"/>
      <c r="IV198" s="62"/>
      <c r="IW198" s="62"/>
      <c r="IX198" s="62"/>
      <c r="IY198" s="62"/>
      <c r="IZ198" s="62"/>
      <c r="JA198" s="62"/>
      <c r="JB198" s="62"/>
      <c r="JC198" s="62"/>
      <c r="JD198" s="62"/>
      <c r="JE198" s="62"/>
      <c r="JF198" s="62"/>
      <c r="JG198" s="62"/>
      <c r="JH198" s="62"/>
      <c r="JI198" s="62"/>
      <c r="JJ198" s="5"/>
      <c r="JK198" s="5"/>
      <c r="JL198" s="5"/>
      <c r="JM198" s="5"/>
      <c r="JN198" s="5"/>
      <c r="JO198" s="5"/>
      <c r="JP198" s="5"/>
      <c r="JQ198" s="5"/>
      <c r="JR198" s="5"/>
      <c r="JS198" s="5"/>
      <c r="JT198" s="5"/>
      <c r="JU198" s="5"/>
      <c r="JV198" s="5"/>
      <c r="JW198" s="5"/>
      <c r="JX198" s="62"/>
      <c r="JY198" s="62"/>
      <c r="JZ198" s="62"/>
      <c r="KA198" s="62"/>
      <c r="KB198" s="62"/>
      <c r="KC198" s="62"/>
      <c r="KD198" s="62"/>
      <c r="KE198" s="62"/>
      <c r="KF198" s="62"/>
      <c r="KG198" s="62"/>
      <c r="KH198" s="62"/>
      <c r="KI198" s="62"/>
      <c r="KJ198" s="62"/>
      <c r="KK198" s="62"/>
    </row>
    <row r="199" spans="1:297" x14ac:dyDescent="0.35">
      <c r="A199" s="131">
        <v>195</v>
      </c>
      <c r="B199" s="170">
        <f>'BVEM Scorecard'!B198</f>
        <v>0</v>
      </c>
      <c r="C199" s="170">
        <f>'BVEM Scorecard'!C198</f>
        <v>0</v>
      </c>
      <c r="D199" s="152">
        <v>388</v>
      </c>
      <c r="E199" s="72" t="str">
        <f>'BVEM Scorecard'!F198</f>
        <v>Wind</v>
      </c>
      <c r="F199" s="96"/>
      <c r="G199" s="96"/>
      <c r="H199" s="96"/>
      <c r="I199" s="96"/>
      <c r="J199" s="62"/>
      <c r="K199" s="62"/>
      <c r="L199" s="62"/>
      <c r="M199" s="62"/>
      <c r="N199" s="62"/>
      <c r="O199" s="62"/>
      <c r="P199" s="62"/>
      <c r="Q199" s="95"/>
      <c r="R199" s="5"/>
      <c r="S199" s="5"/>
      <c r="T199" s="5"/>
      <c r="U199" s="5"/>
      <c r="V199" s="5"/>
      <c r="W199" s="5"/>
      <c r="X199" s="5"/>
      <c r="Y199" s="5"/>
      <c r="Z199" s="5"/>
      <c r="AA199" s="5"/>
      <c r="AB199" s="5"/>
      <c r="AC199" s="5"/>
      <c r="AD199" s="5"/>
      <c r="AE199" s="5"/>
      <c r="AF199" s="62"/>
      <c r="AG199" s="62"/>
      <c r="AH199" s="62"/>
      <c r="AI199" s="62"/>
      <c r="AJ199" s="62"/>
      <c r="AK199" s="62"/>
      <c r="AL199" s="62"/>
      <c r="AM199" s="62"/>
      <c r="AN199" s="62"/>
      <c r="AO199" s="62"/>
      <c r="AP199" s="62"/>
      <c r="AQ199" s="62"/>
      <c r="AR199" s="140"/>
      <c r="AS199" s="140"/>
      <c r="AT199" s="5"/>
      <c r="AU199" s="5"/>
      <c r="AV199" s="5"/>
      <c r="AW199" s="5"/>
      <c r="AX199" s="5"/>
      <c r="AY199" s="5"/>
      <c r="AZ199" s="5"/>
      <c r="BA199" s="5"/>
      <c r="BB199" s="5"/>
      <c r="BC199" s="5"/>
      <c r="BD199" s="5"/>
      <c r="BE199" s="5"/>
      <c r="BF199" s="5"/>
      <c r="BG199" s="5"/>
      <c r="BH199" s="62"/>
      <c r="BI199" s="62"/>
      <c r="BJ199" s="62"/>
      <c r="BK199" s="62"/>
      <c r="BL199" s="62"/>
      <c r="BM199" s="62"/>
      <c r="BN199" s="62"/>
      <c r="BO199" s="62"/>
      <c r="BP199" s="62"/>
      <c r="BQ199" s="62"/>
      <c r="BR199" s="62"/>
      <c r="BS199" s="62"/>
      <c r="BT199" s="62"/>
      <c r="BU199" s="62"/>
      <c r="BV199" s="5"/>
      <c r="BW199" s="5"/>
      <c r="BX199" s="5"/>
      <c r="BY199" s="5"/>
      <c r="BZ199" s="5"/>
      <c r="CA199" s="5"/>
      <c r="CB199" s="5"/>
      <c r="CC199" s="5"/>
      <c r="CD199" s="5"/>
      <c r="CE199" s="5"/>
      <c r="CF199" s="5"/>
      <c r="CG199" s="5"/>
      <c r="CH199" s="5"/>
      <c r="CI199" s="5"/>
      <c r="CJ199" s="62"/>
      <c r="CK199" s="62"/>
      <c r="CL199" s="62"/>
      <c r="CM199" s="62"/>
      <c r="CN199" s="62"/>
      <c r="CO199" s="62"/>
      <c r="CP199" s="62"/>
      <c r="CQ199" s="62"/>
      <c r="CR199" s="62"/>
      <c r="CS199" s="62"/>
      <c r="CT199" s="62"/>
      <c r="CU199" s="62"/>
      <c r="CV199" s="62"/>
      <c r="CW199" s="62"/>
      <c r="CX199" s="5"/>
      <c r="CY199" s="5"/>
      <c r="CZ199" s="5"/>
      <c r="DA199" s="5"/>
      <c r="DB199" s="5"/>
      <c r="DC199" s="5"/>
      <c r="DD199" s="5"/>
      <c r="DE199" s="5"/>
      <c r="DF199" s="5"/>
      <c r="DG199" s="5"/>
      <c r="DH199" s="5"/>
      <c r="DI199" s="5"/>
      <c r="DJ199" s="5"/>
      <c r="DK199" s="5"/>
      <c r="DL199" s="62"/>
      <c r="DM199" s="62"/>
      <c r="DN199" s="62"/>
      <c r="DO199" s="62"/>
      <c r="DP199" s="62"/>
      <c r="DQ199" s="62"/>
      <c r="DR199" s="62"/>
      <c r="DS199" s="62"/>
      <c r="DT199" s="62"/>
      <c r="DU199" s="62"/>
      <c r="DV199" s="62"/>
      <c r="DW199" s="62"/>
      <c r="DX199" s="62"/>
      <c r="DY199" s="62"/>
      <c r="DZ199" s="5"/>
      <c r="EA199" s="5"/>
      <c r="EB199" s="5"/>
      <c r="EC199" s="5"/>
      <c r="ED199" s="5"/>
      <c r="EE199" s="5"/>
      <c r="EF199" s="5"/>
      <c r="EG199" s="5"/>
      <c r="EH199" s="5"/>
      <c r="EI199" s="5"/>
      <c r="EJ199" s="5"/>
      <c r="EK199" s="5"/>
      <c r="EL199" s="5"/>
      <c r="EM199" s="5"/>
      <c r="EN199" s="62"/>
      <c r="EO199" s="62"/>
      <c r="EP199" s="62"/>
      <c r="EQ199" s="62"/>
      <c r="ER199" s="62"/>
      <c r="ES199" s="62"/>
      <c r="ET199" s="62"/>
      <c r="EU199" s="62"/>
      <c r="EV199" s="62"/>
      <c r="EW199" s="62"/>
      <c r="EX199" s="62"/>
      <c r="EY199" s="62"/>
      <c r="EZ199" s="140"/>
      <c r="FA199" s="140"/>
      <c r="FB199" s="5"/>
      <c r="FC199" s="5"/>
      <c r="FD199" s="5"/>
      <c r="FE199" s="5"/>
      <c r="FF199" s="5"/>
      <c r="FG199" s="5"/>
      <c r="FH199" s="5"/>
      <c r="FI199" s="5"/>
      <c r="FJ199" s="5"/>
      <c r="FK199" s="5"/>
      <c r="FL199" s="5"/>
      <c r="FM199" s="5"/>
      <c r="FN199" s="5"/>
      <c r="FO199" s="5"/>
      <c r="FP199" s="62"/>
      <c r="FQ199" s="62"/>
      <c r="FR199" s="62"/>
      <c r="FS199" s="62"/>
      <c r="FT199" s="62"/>
      <c r="FU199" s="62"/>
      <c r="FV199" s="62"/>
      <c r="FW199" s="62"/>
      <c r="FX199" s="62"/>
      <c r="FY199" s="62"/>
      <c r="FZ199" s="62"/>
      <c r="GA199" s="62"/>
      <c r="GB199" s="62"/>
      <c r="GC199" s="62"/>
      <c r="GD199" s="5"/>
      <c r="GE199" s="5"/>
      <c r="GF199" s="5"/>
      <c r="GG199" s="5"/>
      <c r="GH199" s="5"/>
      <c r="GI199" s="5"/>
      <c r="GJ199" s="5"/>
      <c r="GK199" s="5"/>
      <c r="GL199" s="5"/>
      <c r="GM199" s="5"/>
      <c r="GN199" s="5"/>
      <c r="GO199" s="5"/>
      <c r="GP199" s="5"/>
      <c r="GQ199" s="5"/>
      <c r="GR199" s="62"/>
      <c r="GS199" s="62"/>
      <c r="GT199" s="62"/>
      <c r="GU199" s="62"/>
      <c r="GV199" s="62"/>
      <c r="GW199" s="62"/>
      <c r="GX199" s="62"/>
      <c r="GY199" s="62"/>
      <c r="GZ199" s="62"/>
      <c r="HA199" s="62"/>
      <c r="HB199" s="62"/>
      <c r="HC199" s="62"/>
      <c r="HD199" s="62"/>
      <c r="HE199" s="62"/>
      <c r="HF199" s="5"/>
      <c r="HG199" s="5"/>
      <c r="HH199" s="5"/>
      <c r="HI199" s="5"/>
      <c r="HJ199" s="5"/>
      <c r="HK199" s="5"/>
      <c r="HL199" s="5"/>
      <c r="HM199" s="5"/>
      <c r="HN199" s="5"/>
      <c r="HO199" s="5"/>
      <c r="HP199" s="5"/>
      <c r="HQ199" s="5"/>
      <c r="HR199" s="5"/>
      <c r="HS199" s="5"/>
      <c r="HT199" s="62"/>
      <c r="HU199" s="62"/>
      <c r="HV199" s="62"/>
      <c r="HW199" s="62"/>
      <c r="HX199" s="62"/>
      <c r="HY199" s="62"/>
      <c r="HZ199" s="62"/>
      <c r="IA199" s="62"/>
      <c r="IB199" s="62"/>
      <c r="IC199" s="62"/>
      <c r="ID199" s="62"/>
      <c r="IE199" s="62"/>
      <c r="IF199" s="62"/>
      <c r="IG199" s="62"/>
      <c r="IH199" s="5"/>
      <c r="II199" s="5"/>
      <c r="IJ199" s="5"/>
      <c r="IK199" s="5"/>
      <c r="IL199" s="5"/>
      <c r="IM199" s="5"/>
      <c r="IN199" s="5"/>
      <c r="IO199" s="5"/>
      <c r="IP199" s="5"/>
      <c r="IQ199" s="5"/>
      <c r="IR199" s="5"/>
      <c r="IS199" s="5"/>
      <c r="IT199" s="5"/>
      <c r="IU199" s="5"/>
      <c r="IV199" s="62"/>
      <c r="IW199" s="62"/>
      <c r="IX199" s="62"/>
      <c r="IY199" s="62"/>
      <c r="IZ199" s="62"/>
      <c r="JA199" s="62"/>
      <c r="JB199" s="62"/>
      <c r="JC199" s="62"/>
      <c r="JD199" s="62"/>
      <c r="JE199" s="62"/>
      <c r="JF199" s="62"/>
      <c r="JG199" s="62"/>
      <c r="JH199" s="62"/>
      <c r="JI199" s="62"/>
      <c r="JJ199" s="5"/>
      <c r="JK199" s="5"/>
      <c r="JL199" s="5"/>
      <c r="JM199" s="5"/>
      <c r="JN199" s="5"/>
      <c r="JO199" s="5"/>
      <c r="JP199" s="5"/>
      <c r="JQ199" s="5"/>
      <c r="JR199" s="5"/>
      <c r="JS199" s="5"/>
      <c r="JT199" s="5"/>
      <c r="JU199" s="5"/>
      <c r="JV199" s="5"/>
      <c r="JW199" s="5"/>
      <c r="JX199" s="62"/>
      <c r="JY199" s="62"/>
      <c r="JZ199" s="62"/>
      <c r="KA199" s="62"/>
      <c r="KB199" s="62"/>
      <c r="KC199" s="62"/>
      <c r="KD199" s="62"/>
      <c r="KE199" s="62"/>
      <c r="KF199" s="62"/>
      <c r="KG199" s="62"/>
      <c r="KH199" s="62"/>
      <c r="KI199" s="62"/>
      <c r="KJ199" s="62"/>
      <c r="KK199" s="62"/>
    </row>
    <row r="200" spans="1:297" x14ac:dyDescent="0.35">
      <c r="A200" s="131">
        <v>196</v>
      </c>
      <c r="B200" s="170">
        <f>'BVEM Scorecard'!B199</f>
        <v>0</v>
      </c>
      <c r="C200" s="170">
        <f>'BVEM Scorecard'!C199</f>
        <v>0</v>
      </c>
      <c r="D200" s="152">
        <v>351</v>
      </c>
      <c r="E200" s="72" t="str">
        <f>'BVEM Scorecard'!F199</f>
        <v>Wind</v>
      </c>
      <c r="F200" s="96">
        <f t="shared" si="308"/>
        <v>0.5</v>
      </c>
      <c r="G200" s="96">
        <f t="shared" si="309"/>
        <v>0.2</v>
      </c>
      <c r="H200" s="96">
        <f t="shared" si="310"/>
        <v>0</v>
      </c>
      <c r="I200" s="96">
        <f t="shared" si="311"/>
        <v>0</v>
      </c>
      <c r="J200" s="62">
        <v>1</v>
      </c>
      <c r="K200" s="62">
        <v>1</v>
      </c>
      <c r="L200" s="62">
        <v>0</v>
      </c>
      <c r="M200" s="62">
        <v>0</v>
      </c>
      <c r="N200" s="62">
        <v>0</v>
      </c>
      <c r="O200" s="62">
        <v>0</v>
      </c>
      <c r="P200" s="62">
        <f t="shared" ref="P200:P262" si="312">SUM(K200:O200)</f>
        <v>1</v>
      </c>
      <c r="Q200" s="95">
        <f t="shared" ref="Q200:Q204" si="313">K$4*K200+L$4*L200+M$4*M200+N$4*N200+O$4*O200</f>
        <v>0.5</v>
      </c>
      <c r="R200" s="5"/>
      <c r="S200" s="5"/>
      <c r="T200" s="5"/>
      <c r="U200" s="5"/>
      <c r="V200" s="5"/>
      <c r="W200" s="5"/>
      <c r="X200" s="5"/>
      <c r="Y200" s="5"/>
      <c r="Z200" s="5"/>
      <c r="AA200" s="5"/>
      <c r="AB200" s="5"/>
      <c r="AC200" s="5"/>
      <c r="AD200" s="5"/>
      <c r="AE200" s="5"/>
      <c r="AF200" s="62"/>
      <c r="AG200" s="62"/>
      <c r="AH200" s="62"/>
      <c r="AI200" s="62"/>
      <c r="AJ200" s="62"/>
      <c r="AK200" s="62"/>
      <c r="AL200" s="62"/>
      <c r="AM200" s="62"/>
      <c r="AN200" s="62"/>
      <c r="AO200" s="62"/>
      <c r="AP200" s="62"/>
      <c r="AQ200" s="62"/>
      <c r="AR200" s="62"/>
      <c r="AS200" s="62"/>
      <c r="AT200" s="5"/>
      <c r="AU200" s="5"/>
      <c r="AV200" s="5"/>
      <c r="AW200" s="5"/>
      <c r="AX200" s="5"/>
      <c r="AY200" s="5"/>
      <c r="AZ200" s="5"/>
      <c r="BA200" s="5"/>
      <c r="BB200" s="5"/>
      <c r="BC200" s="5"/>
      <c r="BD200" s="5"/>
      <c r="BE200" s="5"/>
      <c r="BF200" s="5"/>
      <c r="BG200" s="5"/>
      <c r="BH200" s="62"/>
      <c r="BI200" s="62"/>
      <c r="BJ200" s="62"/>
      <c r="BK200" s="62"/>
      <c r="BL200" s="62"/>
      <c r="BM200" s="62"/>
      <c r="BN200" s="62"/>
      <c r="BO200" s="62"/>
      <c r="BP200" s="62"/>
      <c r="BQ200" s="62"/>
      <c r="BR200" s="62"/>
      <c r="BS200" s="62"/>
      <c r="BT200" s="62"/>
      <c r="BU200" s="62"/>
      <c r="BV200" s="5"/>
      <c r="BW200" s="5"/>
      <c r="BX200" s="5"/>
      <c r="BY200" s="5"/>
      <c r="BZ200" s="5"/>
      <c r="CA200" s="5"/>
      <c r="CB200" s="5"/>
      <c r="CC200" s="5"/>
      <c r="CD200" s="5"/>
      <c r="CE200" s="5"/>
      <c r="CF200" s="5"/>
      <c r="CG200" s="5"/>
      <c r="CH200" s="5"/>
      <c r="CI200" s="5"/>
      <c r="CJ200" s="62"/>
      <c r="CK200" s="62"/>
      <c r="CL200" s="62"/>
      <c r="CM200" s="62"/>
      <c r="CN200" s="62"/>
      <c r="CO200" s="62"/>
      <c r="CP200" s="62"/>
      <c r="CQ200" s="62"/>
      <c r="CR200" s="62"/>
      <c r="CS200" s="62"/>
      <c r="CT200" s="62"/>
      <c r="CU200" s="62"/>
      <c r="CV200" s="62"/>
      <c r="CW200" s="62"/>
      <c r="CX200" s="5"/>
      <c r="CY200" s="5"/>
      <c r="CZ200" s="5"/>
      <c r="DA200" s="5"/>
      <c r="DB200" s="5"/>
      <c r="DC200" s="5"/>
      <c r="DD200" s="5"/>
      <c r="DE200" s="5"/>
      <c r="DF200" s="5"/>
      <c r="DG200" s="5"/>
      <c r="DH200" s="5"/>
      <c r="DI200" s="5"/>
      <c r="DJ200" s="5"/>
      <c r="DK200" s="5"/>
      <c r="DL200" s="62"/>
      <c r="DM200" s="62"/>
      <c r="DN200" s="62"/>
      <c r="DO200" s="62"/>
      <c r="DP200" s="62"/>
      <c r="DQ200" s="62"/>
      <c r="DR200" s="62"/>
      <c r="DS200" s="62"/>
      <c r="DT200" s="62"/>
      <c r="DU200" s="62"/>
      <c r="DV200" s="62"/>
      <c r="DW200" s="62"/>
      <c r="DX200" s="62"/>
      <c r="DY200" s="62"/>
      <c r="DZ200" s="5"/>
      <c r="EA200" s="5"/>
      <c r="EB200" s="5"/>
      <c r="EC200" s="5"/>
      <c r="ED200" s="5"/>
      <c r="EE200" s="5"/>
      <c r="EF200" s="5"/>
      <c r="EG200" s="5"/>
      <c r="EH200" s="5"/>
      <c r="EI200" s="5"/>
      <c r="EJ200" s="5"/>
      <c r="EK200" s="5"/>
      <c r="EL200" s="5"/>
      <c r="EM200" s="5"/>
      <c r="EN200" s="62"/>
      <c r="EO200" s="62"/>
      <c r="EP200" s="62"/>
      <c r="EQ200" s="62"/>
      <c r="ER200" s="62"/>
      <c r="ES200" s="62"/>
      <c r="ET200" s="62"/>
      <c r="EU200" s="62"/>
      <c r="EV200" s="62"/>
      <c r="EW200" s="62"/>
      <c r="EX200" s="62"/>
      <c r="EY200" s="62"/>
      <c r="EZ200" s="62"/>
      <c r="FA200" s="62"/>
      <c r="FB200" s="5"/>
      <c r="FC200" s="5"/>
      <c r="FD200" s="5"/>
      <c r="FE200" s="5"/>
      <c r="FF200" s="5"/>
      <c r="FG200" s="5"/>
      <c r="FH200" s="5"/>
      <c r="FI200" s="5"/>
      <c r="FJ200" s="5"/>
      <c r="FK200" s="5"/>
      <c r="FL200" s="5"/>
      <c r="FM200" s="5"/>
      <c r="FN200" s="5"/>
      <c r="FO200" s="5"/>
      <c r="FP200" s="62"/>
      <c r="FQ200" s="62"/>
      <c r="FR200" s="62"/>
      <c r="FS200" s="62"/>
      <c r="FT200" s="62"/>
      <c r="FU200" s="62"/>
      <c r="FV200" s="62"/>
      <c r="FW200" s="62"/>
      <c r="FX200" s="62"/>
      <c r="FY200" s="62"/>
      <c r="FZ200" s="62"/>
      <c r="GA200" s="62"/>
      <c r="GB200" s="62"/>
      <c r="GC200" s="62"/>
      <c r="GD200" s="5"/>
      <c r="GE200" s="5"/>
      <c r="GF200" s="5"/>
      <c r="GG200" s="5"/>
      <c r="GH200" s="5"/>
      <c r="GI200" s="5"/>
      <c r="GJ200" s="5"/>
      <c r="GK200" s="5"/>
      <c r="GL200" s="5"/>
      <c r="GM200" s="5"/>
      <c r="GN200" s="5"/>
      <c r="GO200" s="5"/>
      <c r="GP200" s="5"/>
      <c r="GQ200" s="5"/>
      <c r="GR200" s="62"/>
      <c r="GS200" s="62"/>
      <c r="GT200" s="62"/>
      <c r="GU200" s="62"/>
      <c r="GV200" s="62"/>
      <c r="GW200" s="62"/>
      <c r="GX200" s="62"/>
      <c r="GY200" s="62"/>
      <c r="GZ200" s="62"/>
      <c r="HA200" s="62"/>
      <c r="HB200" s="62"/>
      <c r="HC200" s="62"/>
      <c r="HD200" s="62"/>
      <c r="HE200" s="62"/>
      <c r="HF200" s="5"/>
      <c r="HG200" s="5"/>
      <c r="HH200" s="5"/>
      <c r="HI200" s="5"/>
      <c r="HJ200" s="5"/>
      <c r="HK200" s="5"/>
      <c r="HL200" s="5"/>
      <c r="HM200" s="5"/>
      <c r="HN200" s="5"/>
      <c r="HO200" s="5"/>
      <c r="HP200" s="5"/>
      <c r="HQ200" s="5"/>
      <c r="HR200" s="5"/>
      <c r="HS200" s="5"/>
      <c r="HT200" s="62"/>
      <c r="HU200" s="62"/>
      <c r="HV200" s="62"/>
      <c r="HW200" s="62"/>
      <c r="HX200" s="62"/>
      <c r="HY200" s="62"/>
      <c r="HZ200" s="62"/>
      <c r="IA200" s="62"/>
      <c r="IB200" s="62"/>
      <c r="IC200" s="62"/>
      <c r="ID200" s="62"/>
      <c r="IE200" s="62"/>
      <c r="IF200" s="62"/>
      <c r="IG200" s="62"/>
      <c r="IH200" s="5"/>
      <c r="II200" s="5"/>
      <c r="IJ200" s="5"/>
      <c r="IK200" s="5"/>
      <c r="IL200" s="5"/>
      <c r="IM200" s="5"/>
      <c r="IN200" s="5"/>
      <c r="IO200" s="5"/>
      <c r="IP200" s="5"/>
      <c r="IQ200" s="5"/>
      <c r="IR200" s="5"/>
      <c r="IS200" s="5"/>
      <c r="IT200" s="5"/>
      <c r="IU200" s="5"/>
      <c r="IV200" s="62"/>
      <c r="IW200" s="62"/>
      <c r="IX200" s="62"/>
      <c r="IY200" s="62"/>
      <c r="IZ200" s="62"/>
      <c r="JA200" s="62"/>
      <c r="JB200" s="62"/>
      <c r="JC200" s="62"/>
      <c r="JD200" s="62"/>
      <c r="JE200" s="62"/>
      <c r="JF200" s="62"/>
      <c r="JG200" s="62"/>
      <c r="JH200" s="62"/>
      <c r="JI200" s="62"/>
      <c r="JJ200" s="5"/>
      <c r="JK200" s="5"/>
      <c r="JL200" s="5"/>
      <c r="JM200" s="5"/>
      <c r="JN200" s="5"/>
      <c r="JO200" s="5"/>
      <c r="JP200" s="5"/>
      <c r="JQ200" s="5"/>
      <c r="JR200" s="5"/>
      <c r="JS200" s="5"/>
      <c r="JT200" s="5"/>
      <c r="JU200" s="5"/>
      <c r="JV200" s="5"/>
      <c r="JW200" s="5"/>
      <c r="JX200" s="62"/>
      <c r="JY200" s="62"/>
      <c r="JZ200" s="62"/>
      <c r="KA200" s="62"/>
      <c r="KB200" s="62"/>
      <c r="KC200" s="62"/>
      <c r="KD200" s="62"/>
      <c r="KE200" s="62"/>
      <c r="KF200" s="62"/>
      <c r="KG200" s="62"/>
      <c r="KH200" s="62"/>
      <c r="KI200" s="62"/>
      <c r="KJ200" s="62"/>
      <c r="KK200" s="62"/>
    </row>
    <row r="201" spans="1:297" x14ac:dyDescent="0.35">
      <c r="A201" s="131">
        <v>197</v>
      </c>
      <c r="B201" s="170">
        <f>'BVEM Scorecard'!B200</f>
        <v>0</v>
      </c>
      <c r="C201" s="170">
        <f>'BVEM Scorecard'!C200</f>
        <v>0</v>
      </c>
      <c r="D201" s="152">
        <v>365</v>
      </c>
      <c r="E201" s="72" t="str">
        <f>'BVEM Scorecard'!F200</f>
        <v>Solar</v>
      </c>
      <c r="F201" s="96">
        <f t="shared" si="308"/>
        <v>0.5</v>
      </c>
      <c r="G201" s="96">
        <f t="shared" si="309"/>
        <v>0.2</v>
      </c>
      <c r="H201" s="96">
        <f t="shared" si="310"/>
        <v>0</v>
      </c>
      <c r="I201" s="96">
        <f t="shared" si="311"/>
        <v>0</v>
      </c>
      <c r="J201" s="62">
        <v>1</v>
      </c>
      <c r="K201" s="62">
        <v>1</v>
      </c>
      <c r="L201" s="62">
        <v>0</v>
      </c>
      <c r="M201" s="62">
        <v>0</v>
      </c>
      <c r="N201" s="62">
        <v>0</v>
      </c>
      <c r="O201" s="62">
        <v>0</v>
      </c>
      <c r="P201" s="62">
        <f t="shared" si="312"/>
        <v>1</v>
      </c>
      <c r="Q201" s="95">
        <f t="shared" si="313"/>
        <v>0.5</v>
      </c>
      <c r="R201" s="5"/>
      <c r="S201" s="5"/>
      <c r="T201" s="5"/>
      <c r="U201" s="5"/>
      <c r="V201" s="5"/>
      <c r="W201" s="5"/>
      <c r="X201" s="5"/>
      <c r="Y201" s="5"/>
      <c r="Z201" s="5"/>
      <c r="AA201" s="5"/>
      <c r="AB201" s="5"/>
      <c r="AC201" s="5"/>
      <c r="AD201" s="5"/>
      <c r="AE201" s="5"/>
      <c r="AF201" s="62"/>
      <c r="AG201" s="62"/>
      <c r="AH201" s="62"/>
      <c r="AI201" s="62"/>
      <c r="AJ201" s="62"/>
      <c r="AK201" s="62"/>
      <c r="AL201" s="62"/>
      <c r="AM201" s="62"/>
      <c r="AN201" s="62"/>
      <c r="AO201" s="62"/>
      <c r="AP201" s="62"/>
      <c r="AQ201" s="62"/>
      <c r="AR201" s="140"/>
      <c r="AS201" s="140"/>
      <c r="AT201" s="5"/>
      <c r="AU201" s="5"/>
      <c r="AV201" s="5"/>
      <c r="AW201" s="5"/>
      <c r="AX201" s="5"/>
      <c r="AY201" s="5"/>
      <c r="AZ201" s="5"/>
      <c r="BA201" s="5"/>
      <c r="BB201" s="5"/>
      <c r="BC201" s="5"/>
      <c r="BD201" s="5"/>
      <c r="BE201" s="5"/>
      <c r="BF201" s="5"/>
      <c r="BG201" s="5"/>
      <c r="BH201" s="62"/>
      <c r="BI201" s="62"/>
      <c r="BJ201" s="62"/>
      <c r="BK201" s="62"/>
      <c r="BL201" s="62"/>
      <c r="BM201" s="62"/>
      <c r="BN201" s="62"/>
      <c r="BO201" s="62"/>
      <c r="BP201" s="62"/>
      <c r="BQ201" s="62"/>
      <c r="BR201" s="62"/>
      <c r="BS201" s="62"/>
      <c r="BT201" s="62"/>
      <c r="BU201" s="62"/>
      <c r="BV201" s="5"/>
      <c r="BW201" s="5"/>
      <c r="BX201" s="5"/>
      <c r="BY201" s="5"/>
      <c r="BZ201" s="5"/>
      <c r="CA201" s="5"/>
      <c r="CB201" s="5"/>
      <c r="CC201" s="5"/>
      <c r="CD201" s="5"/>
      <c r="CE201" s="5"/>
      <c r="CF201" s="5"/>
      <c r="CG201" s="5"/>
      <c r="CH201" s="5"/>
      <c r="CI201" s="5"/>
      <c r="CJ201" s="62"/>
      <c r="CK201" s="62"/>
      <c r="CL201" s="62"/>
      <c r="CM201" s="62"/>
      <c r="CN201" s="62"/>
      <c r="CO201" s="62"/>
      <c r="CP201" s="62"/>
      <c r="CQ201" s="62"/>
      <c r="CR201" s="62"/>
      <c r="CS201" s="62"/>
      <c r="CT201" s="62"/>
      <c r="CU201" s="62"/>
      <c r="CV201" s="62"/>
      <c r="CW201" s="62"/>
      <c r="CX201" s="5"/>
      <c r="CY201" s="5"/>
      <c r="CZ201" s="5"/>
      <c r="DA201" s="5"/>
      <c r="DB201" s="5"/>
      <c r="DC201" s="5"/>
      <c r="DD201" s="5"/>
      <c r="DE201" s="5"/>
      <c r="DF201" s="5"/>
      <c r="DG201" s="5"/>
      <c r="DH201" s="5"/>
      <c r="DI201" s="5"/>
      <c r="DJ201" s="5"/>
      <c r="DK201" s="5"/>
      <c r="DL201" s="62"/>
      <c r="DM201" s="62"/>
      <c r="DN201" s="62"/>
      <c r="DO201" s="62"/>
      <c r="DP201" s="62"/>
      <c r="DQ201" s="62"/>
      <c r="DR201" s="62"/>
      <c r="DS201" s="62"/>
      <c r="DT201" s="62"/>
      <c r="DU201" s="62"/>
      <c r="DV201" s="62"/>
      <c r="DW201" s="62"/>
      <c r="DX201" s="62"/>
      <c r="DY201" s="62"/>
      <c r="DZ201" s="5"/>
      <c r="EA201" s="5"/>
      <c r="EB201" s="5"/>
      <c r="EC201" s="5"/>
      <c r="ED201" s="5"/>
      <c r="EE201" s="5"/>
      <c r="EF201" s="5"/>
      <c r="EG201" s="5"/>
      <c r="EH201" s="5"/>
      <c r="EI201" s="5"/>
      <c r="EJ201" s="5"/>
      <c r="EK201" s="5"/>
      <c r="EL201" s="5"/>
      <c r="EM201" s="5"/>
      <c r="EN201" s="62"/>
      <c r="EO201" s="62"/>
      <c r="EP201" s="62"/>
      <c r="EQ201" s="62"/>
      <c r="ER201" s="62"/>
      <c r="ES201" s="62"/>
      <c r="ET201" s="62"/>
      <c r="EU201" s="62"/>
      <c r="EV201" s="62"/>
      <c r="EW201" s="62"/>
      <c r="EX201" s="62"/>
      <c r="EY201" s="62"/>
      <c r="EZ201" s="140"/>
      <c r="FA201" s="140"/>
      <c r="FB201" s="5"/>
      <c r="FC201" s="5"/>
      <c r="FD201" s="5"/>
      <c r="FE201" s="5"/>
      <c r="FF201" s="5"/>
      <c r="FG201" s="5"/>
      <c r="FH201" s="5"/>
      <c r="FI201" s="5"/>
      <c r="FJ201" s="5"/>
      <c r="FK201" s="5"/>
      <c r="FL201" s="5"/>
      <c r="FM201" s="5"/>
      <c r="FN201" s="5"/>
      <c r="FO201" s="5"/>
      <c r="FP201" s="62"/>
      <c r="FQ201" s="62"/>
      <c r="FR201" s="62"/>
      <c r="FS201" s="62"/>
      <c r="FT201" s="62"/>
      <c r="FU201" s="62"/>
      <c r="FV201" s="62"/>
      <c r="FW201" s="62"/>
      <c r="FX201" s="62"/>
      <c r="FY201" s="62"/>
      <c r="FZ201" s="62"/>
      <c r="GA201" s="62"/>
      <c r="GB201" s="62"/>
      <c r="GC201" s="62"/>
      <c r="GD201" s="5"/>
      <c r="GE201" s="5"/>
      <c r="GF201" s="5"/>
      <c r="GG201" s="5"/>
      <c r="GH201" s="5"/>
      <c r="GI201" s="5"/>
      <c r="GJ201" s="5"/>
      <c r="GK201" s="5"/>
      <c r="GL201" s="5"/>
      <c r="GM201" s="5"/>
      <c r="GN201" s="5"/>
      <c r="GO201" s="5"/>
      <c r="GP201" s="5"/>
      <c r="GQ201" s="5"/>
      <c r="GR201" s="62"/>
      <c r="GS201" s="62"/>
      <c r="GT201" s="62"/>
      <c r="GU201" s="62"/>
      <c r="GV201" s="62"/>
      <c r="GW201" s="62"/>
      <c r="GX201" s="62"/>
      <c r="GY201" s="62"/>
      <c r="GZ201" s="62"/>
      <c r="HA201" s="62"/>
      <c r="HB201" s="62"/>
      <c r="HC201" s="62"/>
      <c r="HD201" s="62"/>
      <c r="HE201" s="62"/>
      <c r="HF201" s="5"/>
      <c r="HG201" s="5"/>
      <c r="HH201" s="5"/>
      <c r="HI201" s="5"/>
      <c r="HJ201" s="5"/>
      <c r="HK201" s="5"/>
      <c r="HL201" s="5"/>
      <c r="HM201" s="5"/>
      <c r="HN201" s="5"/>
      <c r="HO201" s="5"/>
      <c r="HP201" s="5"/>
      <c r="HQ201" s="5"/>
      <c r="HR201" s="5"/>
      <c r="HS201" s="5"/>
      <c r="HT201" s="62"/>
      <c r="HU201" s="62"/>
      <c r="HV201" s="62"/>
      <c r="HW201" s="62"/>
      <c r="HX201" s="62"/>
      <c r="HY201" s="62"/>
      <c r="HZ201" s="62"/>
      <c r="IA201" s="62"/>
      <c r="IB201" s="62"/>
      <c r="IC201" s="62"/>
      <c r="ID201" s="62"/>
      <c r="IE201" s="62"/>
      <c r="IF201" s="62"/>
      <c r="IG201" s="62"/>
      <c r="IH201" s="5"/>
      <c r="II201" s="5"/>
      <c r="IJ201" s="5"/>
      <c r="IK201" s="5"/>
      <c r="IL201" s="5"/>
      <c r="IM201" s="5"/>
      <c r="IN201" s="5"/>
      <c r="IO201" s="5"/>
      <c r="IP201" s="5"/>
      <c r="IQ201" s="5"/>
      <c r="IR201" s="5"/>
      <c r="IS201" s="5"/>
      <c r="IT201" s="5"/>
      <c r="IU201" s="5"/>
      <c r="IV201" s="62"/>
      <c r="IW201" s="62"/>
      <c r="IX201" s="62"/>
      <c r="IY201" s="62"/>
      <c r="IZ201" s="62"/>
      <c r="JA201" s="62"/>
      <c r="JB201" s="62"/>
      <c r="JC201" s="62"/>
      <c r="JD201" s="62"/>
      <c r="JE201" s="62"/>
      <c r="JF201" s="62"/>
      <c r="JG201" s="62"/>
      <c r="JH201" s="62"/>
      <c r="JI201" s="62"/>
      <c r="JJ201" s="5"/>
      <c r="JK201" s="5"/>
      <c r="JL201" s="5"/>
      <c r="JM201" s="5"/>
      <c r="JN201" s="5"/>
      <c r="JO201" s="5"/>
      <c r="JP201" s="5"/>
      <c r="JQ201" s="5"/>
      <c r="JR201" s="5"/>
      <c r="JS201" s="5"/>
      <c r="JT201" s="5"/>
      <c r="JU201" s="5"/>
      <c r="JV201" s="5"/>
      <c r="JW201" s="5"/>
      <c r="JX201" s="62"/>
      <c r="JY201" s="62"/>
      <c r="JZ201" s="62"/>
      <c r="KA201" s="62"/>
      <c r="KB201" s="62"/>
      <c r="KC201" s="62"/>
      <c r="KD201" s="62"/>
      <c r="KE201" s="62"/>
      <c r="KF201" s="62"/>
      <c r="KG201" s="62"/>
      <c r="KH201" s="62"/>
      <c r="KI201" s="62"/>
      <c r="KJ201" s="62"/>
      <c r="KK201" s="62"/>
    </row>
    <row r="202" spans="1:297" x14ac:dyDescent="0.35">
      <c r="A202" s="131">
        <v>198</v>
      </c>
      <c r="B202" s="170">
        <f>'BVEM Scorecard'!B201</f>
        <v>0</v>
      </c>
      <c r="C202" s="170">
        <f>'BVEM Scorecard'!C201</f>
        <v>0</v>
      </c>
      <c r="D202" s="152">
        <v>375</v>
      </c>
      <c r="E202" s="72" t="str">
        <f>'BVEM Scorecard'!F201</f>
        <v>Solar</v>
      </c>
      <c r="F202" s="96">
        <f t="shared" si="308"/>
        <v>0.5</v>
      </c>
      <c r="G202" s="96">
        <f t="shared" si="309"/>
        <v>0.2</v>
      </c>
      <c r="H202" s="96">
        <f t="shared" si="310"/>
        <v>0</v>
      </c>
      <c r="I202" s="96">
        <f t="shared" si="311"/>
        <v>0</v>
      </c>
      <c r="J202" s="62">
        <v>1</v>
      </c>
      <c r="K202" s="62">
        <v>1</v>
      </c>
      <c r="L202" s="62">
        <v>0</v>
      </c>
      <c r="M202" s="62">
        <v>0</v>
      </c>
      <c r="N202" s="62">
        <v>0</v>
      </c>
      <c r="O202" s="62">
        <v>0</v>
      </c>
      <c r="P202" s="62">
        <f t="shared" si="312"/>
        <v>1</v>
      </c>
      <c r="Q202" s="95">
        <f t="shared" si="313"/>
        <v>0.5</v>
      </c>
      <c r="R202" s="5"/>
      <c r="S202" s="5"/>
      <c r="T202" s="5"/>
      <c r="U202" s="5"/>
      <c r="V202" s="5"/>
      <c r="W202" s="5"/>
      <c r="X202" s="5"/>
      <c r="Y202" s="5"/>
      <c r="Z202" s="5"/>
      <c r="AA202" s="5"/>
      <c r="AB202" s="5"/>
      <c r="AC202" s="5"/>
      <c r="AD202" s="5"/>
      <c r="AE202" s="5"/>
      <c r="AF202" s="62"/>
      <c r="AG202" s="62"/>
      <c r="AH202" s="62"/>
      <c r="AI202" s="62"/>
      <c r="AJ202" s="62"/>
      <c r="AK202" s="62"/>
      <c r="AL202" s="62"/>
      <c r="AM202" s="62"/>
      <c r="AN202" s="62"/>
      <c r="AO202" s="62"/>
      <c r="AP202" s="62"/>
      <c r="AQ202" s="62"/>
      <c r="AR202" s="62"/>
      <c r="AS202" s="62"/>
      <c r="AT202" s="5"/>
      <c r="AU202" s="5"/>
      <c r="AV202" s="5"/>
      <c r="AW202" s="5"/>
      <c r="AX202" s="5"/>
      <c r="AY202" s="5"/>
      <c r="AZ202" s="5"/>
      <c r="BA202" s="5"/>
      <c r="BB202" s="5"/>
      <c r="BC202" s="5"/>
      <c r="BD202" s="5"/>
      <c r="BE202" s="5"/>
      <c r="BF202" s="5"/>
      <c r="BG202" s="5"/>
      <c r="BH202" s="62"/>
      <c r="BI202" s="62"/>
      <c r="BJ202" s="62"/>
      <c r="BK202" s="62"/>
      <c r="BL202" s="62"/>
      <c r="BM202" s="62"/>
      <c r="BN202" s="62"/>
      <c r="BO202" s="62"/>
      <c r="BP202" s="62"/>
      <c r="BQ202" s="62"/>
      <c r="BR202" s="62"/>
      <c r="BS202" s="62"/>
      <c r="BT202" s="62"/>
      <c r="BU202" s="62"/>
      <c r="BV202" s="5"/>
      <c r="BW202" s="5"/>
      <c r="BX202" s="5"/>
      <c r="BY202" s="5"/>
      <c r="BZ202" s="5"/>
      <c r="CA202" s="5"/>
      <c r="CB202" s="5"/>
      <c r="CC202" s="5"/>
      <c r="CD202" s="5"/>
      <c r="CE202" s="5"/>
      <c r="CF202" s="5"/>
      <c r="CG202" s="5"/>
      <c r="CH202" s="5"/>
      <c r="CI202" s="5"/>
      <c r="CJ202" s="62"/>
      <c r="CK202" s="62"/>
      <c r="CL202" s="62"/>
      <c r="CM202" s="62"/>
      <c r="CN202" s="62"/>
      <c r="CO202" s="62"/>
      <c r="CP202" s="62"/>
      <c r="CQ202" s="62"/>
      <c r="CR202" s="62"/>
      <c r="CS202" s="62"/>
      <c r="CT202" s="62"/>
      <c r="CU202" s="62"/>
      <c r="CV202" s="62"/>
      <c r="CW202" s="62"/>
      <c r="CX202" s="5"/>
      <c r="CY202" s="5"/>
      <c r="CZ202" s="5"/>
      <c r="DA202" s="5"/>
      <c r="DB202" s="5"/>
      <c r="DC202" s="5"/>
      <c r="DD202" s="5"/>
      <c r="DE202" s="5"/>
      <c r="DF202" s="5"/>
      <c r="DG202" s="5"/>
      <c r="DH202" s="5"/>
      <c r="DI202" s="5"/>
      <c r="DJ202" s="5"/>
      <c r="DK202" s="5"/>
      <c r="DL202" s="62"/>
      <c r="DM202" s="62"/>
      <c r="DN202" s="62"/>
      <c r="DO202" s="62"/>
      <c r="DP202" s="62"/>
      <c r="DQ202" s="62"/>
      <c r="DR202" s="62"/>
      <c r="DS202" s="62"/>
      <c r="DT202" s="62"/>
      <c r="DU202" s="62"/>
      <c r="DV202" s="62"/>
      <c r="DW202" s="62"/>
      <c r="DX202" s="62"/>
      <c r="DY202" s="62"/>
      <c r="DZ202" s="5"/>
      <c r="EA202" s="5"/>
      <c r="EB202" s="5"/>
      <c r="EC202" s="5"/>
      <c r="ED202" s="5"/>
      <c r="EE202" s="5"/>
      <c r="EF202" s="5"/>
      <c r="EG202" s="5"/>
      <c r="EH202" s="5"/>
      <c r="EI202" s="5"/>
      <c r="EJ202" s="5"/>
      <c r="EK202" s="5"/>
      <c r="EL202" s="5"/>
      <c r="EM202" s="5"/>
      <c r="EN202" s="62"/>
      <c r="EO202" s="62"/>
      <c r="EP202" s="62"/>
      <c r="EQ202" s="62"/>
      <c r="ER202" s="62"/>
      <c r="ES202" s="62"/>
      <c r="ET202" s="62"/>
      <c r="EU202" s="62"/>
      <c r="EV202" s="62"/>
      <c r="EW202" s="62"/>
      <c r="EX202" s="62"/>
      <c r="EY202" s="62"/>
      <c r="EZ202" s="62"/>
      <c r="FA202" s="62"/>
      <c r="FB202" s="5"/>
      <c r="FC202" s="5"/>
      <c r="FD202" s="5"/>
      <c r="FE202" s="5"/>
      <c r="FF202" s="5"/>
      <c r="FG202" s="5"/>
      <c r="FH202" s="5"/>
      <c r="FI202" s="5"/>
      <c r="FJ202" s="5"/>
      <c r="FK202" s="5"/>
      <c r="FL202" s="5"/>
      <c r="FM202" s="5"/>
      <c r="FN202" s="5"/>
      <c r="FO202" s="5"/>
      <c r="FP202" s="62"/>
      <c r="FQ202" s="62"/>
      <c r="FR202" s="62"/>
      <c r="FS202" s="62"/>
      <c r="FT202" s="62"/>
      <c r="FU202" s="62"/>
      <c r="FV202" s="62"/>
      <c r="FW202" s="62"/>
      <c r="FX202" s="62"/>
      <c r="FY202" s="62"/>
      <c r="FZ202" s="62"/>
      <c r="GA202" s="62"/>
      <c r="GB202" s="62"/>
      <c r="GC202" s="62"/>
      <c r="GD202" s="5"/>
      <c r="GE202" s="5"/>
      <c r="GF202" s="5"/>
      <c r="GG202" s="5"/>
      <c r="GH202" s="5"/>
      <c r="GI202" s="5"/>
      <c r="GJ202" s="5"/>
      <c r="GK202" s="5"/>
      <c r="GL202" s="5"/>
      <c r="GM202" s="5"/>
      <c r="GN202" s="5"/>
      <c r="GO202" s="5"/>
      <c r="GP202" s="5"/>
      <c r="GQ202" s="5"/>
      <c r="GR202" s="62"/>
      <c r="GS202" s="62"/>
      <c r="GT202" s="62"/>
      <c r="GU202" s="62"/>
      <c r="GV202" s="62"/>
      <c r="GW202" s="62"/>
      <c r="GX202" s="62"/>
      <c r="GY202" s="62"/>
      <c r="GZ202" s="62"/>
      <c r="HA202" s="62"/>
      <c r="HB202" s="62"/>
      <c r="HC202" s="62"/>
      <c r="HD202" s="62"/>
      <c r="HE202" s="62"/>
      <c r="HF202" s="5"/>
      <c r="HG202" s="5"/>
      <c r="HH202" s="5"/>
      <c r="HI202" s="5"/>
      <c r="HJ202" s="5"/>
      <c r="HK202" s="5"/>
      <c r="HL202" s="5"/>
      <c r="HM202" s="5"/>
      <c r="HN202" s="5"/>
      <c r="HO202" s="5"/>
      <c r="HP202" s="5"/>
      <c r="HQ202" s="5"/>
      <c r="HR202" s="5"/>
      <c r="HS202" s="5"/>
      <c r="HT202" s="62"/>
      <c r="HU202" s="62"/>
      <c r="HV202" s="62"/>
      <c r="HW202" s="62"/>
      <c r="HX202" s="62"/>
      <c r="HY202" s="62"/>
      <c r="HZ202" s="62"/>
      <c r="IA202" s="62"/>
      <c r="IB202" s="62"/>
      <c r="IC202" s="62"/>
      <c r="ID202" s="62"/>
      <c r="IE202" s="62"/>
      <c r="IF202" s="62"/>
      <c r="IG202" s="62"/>
      <c r="IH202" s="5"/>
      <c r="II202" s="5"/>
      <c r="IJ202" s="5"/>
      <c r="IK202" s="5"/>
      <c r="IL202" s="5"/>
      <c r="IM202" s="5"/>
      <c r="IN202" s="5"/>
      <c r="IO202" s="5"/>
      <c r="IP202" s="5"/>
      <c r="IQ202" s="5"/>
      <c r="IR202" s="5"/>
      <c r="IS202" s="5"/>
      <c r="IT202" s="5"/>
      <c r="IU202" s="5"/>
      <c r="IV202" s="62"/>
      <c r="IW202" s="62"/>
      <c r="IX202" s="62"/>
      <c r="IY202" s="62"/>
      <c r="IZ202" s="62"/>
      <c r="JA202" s="62"/>
      <c r="JB202" s="62"/>
      <c r="JC202" s="62"/>
      <c r="JD202" s="62"/>
      <c r="JE202" s="62"/>
      <c r="JF202" s="62"/>
      <c r="JG202" s="62"/>
      <c r="JH202" s="62"/>
      <c r="JI202" s="62"/>
      <c r="JJ202" s="5"/>
      <c r="JK202" s="5"/>
      <c r="JL202" s="5"/>
      <c r="JM202" s="5"/>
      <c r="JN202" s="5"/>
      <c r="JO202" s="5"/>
      <c r="JP202" s="5"/>
      <c r="JQ202" s="5"/>
      <c r="JR202" s="5"/>
      <c r="JS202" s="5"/>
      <c r="JT202" s="5"/>
      <c r="JU202" s="5"/>
      <c r="JV202" s="5"/>
      <c r="JW202" s="5"/>
      <c r="JX202" s="62"/>
      <c r="JY202" s="62"/>
      <c r="JZ202" s="62"/>
      <c r="KA202" s="62"/>
      <c r="KB202" s="62"/>
      <c r="KC202" s="62"/>
      <c r="KD202" s="62"/>
      <c r="KE202" s="62"/>
      <c r="KF202" s="62"/>
      <c r="KG202" s="62"/>
      <c r="KH202" s="62"/>
      <c r="KI202" s="62"/>
      <c r="KJ202" s="62"/>
      <c r="KK202" s="62"/>
    </row>
    <row r="203" spans="1:297" x14ac:dyDescent="0.35">
      <c r="A203" s="131">
        <v>199</v>
      </c>
      <c r="B203" s="170">
        <f>'BVEM Scorecard'!B202</f>
        <v>0</v>
      </c>
      <c r="C203" s="170">
        <f>'BVEM Scorecard'!C202</f>
        <v>0</v>
      </c>
      <c r="D203" s="152">
        <v>384</v>
      </c>
      <c r="E203" s="72" t="str">
        <f>'BVEM Scorecard'!F202</f>
        <v>Gas</v>
      </c>
      <c r="F203" s="96">
        <f t="shared" si="308"/>
        <v>0.5</v>
      </c>
      <c r="G203" s="96">
        <f t="shared" si="309"/>
        <v>0.2</v>
      </c>
      <c r="H203" s="96">
        <f t="shared" si="310"/>
        <v>0</v>
      </c>
      <c r="I203" s="96">
        <f t="shared" si="311"/>
        <v>0</v>
      </c>
      <c r="J203" s="62">
        <v>1</v>
      </c>
      <c r="K203" s="62">
        <v>1</v>
      </c>
      <c r="L203" s="62">
        <v>0</v>
      </c>
      <c r="M203" s="62">
        <v>0</v>
      </c>
      <c r="N203" s="62">
        <v>0</v>
      </c>
      <c r="O203" s="62">
        <v>0</v>
      </c>
      <c r="P203" s="62">
        <f t="shared" si="312"/>
        <v>1</v>
      </c>
      <c r="Q203" s="95">
        <f t="shared" si="313"/>
        <v>0.5</v>
      </c>
      <c r="R203" s="5"/>
      <c r="S203" s="5"/>
      <c r="T203" s="5"/>
      <c r="U203" s="5"/>
      <c r="V203" s="5"/>
      <c r="W203" s="5"/>
      <c r="X203" s="5"/>
      <c r="Y203" s="5"/>
      <c r="Z203" s="5"/>
      <c r="AA203" s="5"/>
      <c r="AB203" s="5"/>
      <c r="AC203" s="5"/>
      <c r="AD203" s="5"/>
      <c r="AE203" s="5"/>
      <c r="AF203" s="62"/>
      <c r="AG203" s="62"/>
      <c r="AH203" s="62"/>
      <c r="AI203" s="62"/>
      <c r="AJ203" s="62"/>
      <c r="AK203" s="62"/>
      <c r="AL203" s="62"/>
      <c r="AM203" s="62"/>
      <c r="AN203" s="62"/>
      <c r="AO203" s="62"/>
      <c r="AP203" s="62"/>
      <c r="AQ203" s="62"/>
      <c r="AR203" s="140"/>
      <c r="AS203" s="140"/>
      <c r="AT203" s="5"/>
      <c r="AU203" s="5"/>
      <c r="AV203" s="5"/>
      <c r="AW203" s="5"/>
      <c r="AX203" s="5"/>
      <c r="AY203" s="5"/>
      <c r="AZ203" s="5"/>
      <c r="BA203" s="5"/>
      <c r="BB203" s="5"/>
      <c r="BC203" s="5"/>
      <c r="BD203" s="5"/>
      <c r="BE203" s="5"/>
      <c r="BF203" s="5"/>
      <c r="BG203" s="5"/>
      <c r="BH203" s="62"/>
      <c r="BI203" s="62"/>
      <c r="BJ203" s="62"/>
      <c r="BK203" s="62"/>
      <c r="BL203" s="62"/>
      <c r="BM203" s="62"/>
      <c r="BN203" s="62"/>
      <c r="BO203" s="62"/>
      <c r="BP203" s="62"/>
      <c r="BQ203" s="62"/>
      <c r="BR203" s="62"/>
      <c r="BS203" s="62"/>
      <c r="BT203" s="62"/>
      <c r="BU203" s="62"/>
      <c r="BV203" s="5"/>
      <c r="BW203" s="5"/>
      <c r="BX203" s="5"/>
      <c r="BY203" s="5"/>
      <c r="BZ203" s="5"/>
      <c r="CA203" s="5"/>
      <c r="CB203" s="5"/>
      <c r="CC203" s="5"/>
      <c r="CD203" s="5"/>
      <c r="CE203" s="5"/>
      <c r="CF203" s="5"/>
      <c r="CG203" s="5"/>
      <c r="CH203" s="5"/>
      <c r="CI203" s="5"/>
      <c r="CJ203" s="62"/>
      <c r="CK203" s="62"/>
      <c r="CL203" s="62"/>
      <c r="CM203" s="62"/>
      <c r="CN203" s="62"/>
      <c r="CO203" s="62"/>
      <c r="CP203" s="62"/>
      <c r="CQ203" s="62"/>
      <c r="CR203" s="62"/>
      <c r="CS203" s="62"/>
      <c r="CT203" s="62"/>
      <c r="CU203" s="62"/>
      <c r="CV203" s="62"/>
      <c r="CW203" s="62"/>
      <c r="CX203" s="5"/>
      <c r="CY203" s="5"/>
      <c r="CZ203" s="5"/>
      <c r="DA203" s="5"/>
      <c r="DB203" s="5"/>
      <c r="DC203" s="5"/>
      <c r="DD203" s="5"/>
      <c r="DE203" s="5"/>
      <c r="DF203" s="5"/>
      <c r="DG203" s="5"/>
      <c r="DH203" s="5"/>
      <c r="DI203" s="5"/>
      <c r="DJ203" s="5"/>
      <c r="DK203" s="5"/>
      <c r="DL203" s="62"/>
      <c r="DM203" s="62"/>
      <c r="DN203" s="62"/>
      <c r="DO203" s="62"/>
      <c r="DP203" s="62"/>
      <c r="DQ203" s="62"/>
      <c r="DR203" s="62"/>
      <c r="DS203" s="62"/>
      <c r="DT203" s="62"/>
      <c r="DU203" s="62"/>
      <c r="DV203" s="62"/>
      <c r="DW203" s="62"/>
      <c r="DX203" s="62"/>
      <c r="DY203" s="62"/>
      <c r="DZ203" s="5"/>
      <c r="EA203" s="5"/>
      <c r="EB203" s="5"/>
      <c r="EC203" s="5"/>
      <c r="ED203" s="5"/>
      <c r="EE203" s="5"/>
      <c r="EF203" s="5"/>
      <c r="EG203" s="5"/>
      <c r="EH203" s="5"/>
      <c r="EI203" s="5"/>
      <c r="EJ203" s="5"/>
      <c r="EK203" s="5"/>
      <c r="EL203" s="5"/>
      <c r="EM203" s="5"/>
      <c r="EN203" s="62"/>
      <c r="EO203" s="62"/>
      <c r="EP203" s="62"/>
      <c r="EQ203" s="62"/>
      <c r="ER203" s="62"/>
      <c r="ES203" s="62"/>
      <c r="ET203" s="62"/>
      <c r="EU203" s="62"/>
      <c r="EV203" s="62"/>
      <c r="EW203" s="62"/>
      <c r="EX203" s="62"/>
      <c r="EY203" s="62"/>
      <c r="EZ203" s="140"/>
      <c r="FA203" s="140"/>
      <c r="FB203" s="5"/>
      <c r="FC203" s="5"/>
      <c r="FD203" s="5"/>
      <c r="FE203" s="5"/>
      <c r="FF203" s="5"/>
      <c r="FG203" s="5"/>
      <c r="FH203" s="5"/>
      <c r="FI203" s="5"/>
      <c r="FJ203" s="5"/>
      <c r="FK203" s="5"/>
      <c r="FL203" s="5"/>
      <c r="FM203" s="5"/>
      <c r="FN203" s="5"/>
      <c r="FO203" s="5"/>
      <c r="FP203" s="62"/>
      <c r="FQ203" s="62"/>
      <c r="FR203" s="62"/>
      <c r="FS203" s="62"/>
      <c r="FT203" s="62"/>
      <c r="FU203" s="62"/>
      <c r="FV203" s="62"/>
      <c r="FW203" s="62"/>
      <c r="FX203" s="62"/>
      <c r="FY203" s="62"/>
      <c r="FZ203" s="62"/>
      <c r="GA203" s="62"/>
      <c r="GB203" s="62"/>
      <c r="GC203" s="62"/>
      <c r="GD203" s="5"/>
      <c r="GE203" s="5"/>
      <c r="GF203" s="5"/>
      <c r="GG203" s="5"/>
      <c r="GH203" s="5"/>
      <c r="GI203" s="5"/>
      <c r="GJ203" s="5"/>
      <c r="GK203" s="5"/>
      <c r="GL203" s="5"/>
      <c r="GM203" s="5"/>
      <c r="GN203" s="5"/>
      <c r="GO203" s="5"/>
      <c r="GP203" s="5"/>
      <c r="GQ203" s="5"/>
      <c r="GR203" s="62"/>
      <c r="GS203" s="62"/>
      <c r="GT203" s="62"/>
      <c r="GU203" s="62"/>
      <c r="GV203" s="62"/>
      <c r="GW203" s="62"/>
      <c r="GX203" s="62"/>
      <c r="GY203" s="62"/>
      <c r="GZ203" s="62"/>
      <c r="HA203" s="62"/>
      <c r="HB203" s="62"/>
      <c r="HC203" s="62"/>
      <c r="HD203" s="62"/>
      <c r="HE203" s="62"/>
      <c r="HF203" s="5"/>
      <c r="HG203" s="5"/>
      <c r="HH203" s="5"/>
      <c r="HI203" s="5"/>
      <c r="HJ203" s="5"/>
      <c r="HK203" s="5"/>
      <c r="HL203" s="5"/>
      <c r="HM203" s="5"/>
      <c r="HN203" s="5"/>
      <c r="HO203" s="5"/>
      <c r="HP203" s="5"/>
      <c r="HQ203" s="5"/>
      <c r="HR203" s="5"/>
      <c r="HS203" s="5"/>
      <c r="HT203" s="62"/>
      <c r="HU203" s="62"/>
      <c r="HV203" s="62"/>
      <c r="HW203" s="62"/>
      <c r="HX203" s="62"/>
      <c r="HY203" s="62"/>
      <c r="HZ203" s="62"/>
      <c r="IA203" s="62"/>
      <c r="IB203" s="62"/>
      <c r="IC203" s="62"/>
      <c r="ID203" s="62"/>
      <c r="IE203" s="62"/>
      <c r="IF203" s="62"/>
      <c r="IG203" s="62"/>
      <c r="IH203" s="5"/>
      <c r="II203" s="5"/>
      <c r="IJ203" s="5"/>
      <c r="IK203" s="5"/>
      <c r="IL203" s="5"/>
      <c r="IM203" s="5"/>
      <c r="IN203" s="5"/>
      <c r="IO203" s="5"/>
      <c r="IP203" s="5"/>
      <c r="IQ203" s="5"/>
      <c r="IR203" s="5"/>
      <c r="IS203" s="5"/>
      <c r="IT203" s="5"/>
      <c r="IU203" s="5"/>
      <c r="IV203" s="62"/>
      <c r="IW203" s="62"/>
      <c r="IX203" s="62"/>
      <c r="IY203" s="62"/>
      <c r="IZ203" s="62"/>
      <c r="JA203" s="62"/>
      <c r="JB203" s="62"/>
      <c r="JC203" s="62"/>
      <c r="JD203" s="62"/>
      <c r="JE203" s="62"/>
      <c r="JF203" s="62"/>
      <c r="JG203" s="62"/>
      <c r="JH203" s="62"/>
      <c r="JI203" s="62"/>
      <c r="JJ203" s="5"/>
      <c r="JK203" s="5"/>
      <c r="JL203" s="5"/>
      <c r="JM203" s="5"/>
      <c r="JN203" s="5"/>
      <c r="JO203" s="5"/>
      <c r="JP203" s="5"/>
      <c r="JQ203" s="5"/>
      <c r="JR203" s="5"/>
      <c r="JS203" s="5"/>
      <c r="JT203" s="5"/>
      <c r="JU203" s="5"/>
      <c r="JV203" s="5"/>
      <c r="JW203" s="5"/>
      <c r="JX203" s="62"/>
      <c r="JY203" s="62"/>
      <c r="JZ203" s="62"/>
      <c r="KA203" s="62"/>
      <c r="KB203" s="62"/>
      <c r="KC203" s="62"/>
      <c r="KD203" s="62"/>
      <c r="KE203" s="62"/>
      <c r="KF203" s="62"/>
      <c r="KG203" s="62"/>
      <c r="KH203" s="62"/>
      <c r="KI203" s="62"/>
      <c r="KJ203" s="62"/>
      <c r="KK203" s="62"/>
    </row>
    <row r="204" spans="1:297" x14ac:dyDescent="0.35">
      <c r="A204" s="131">
        <v>200</v>
      </c>
      <c r="B204" s="170">
        <f>'BVEM Scorecard'!B203</f>
        <v>0</v>
      </c>
      <c r="C204" s="170">
        <f>'BVEM Scorecard'!C203</f>
        <v>0</v>
      </c>
      <c r="D204" s="152">
        <v>392</v>
      </c>
      <c r="E204" s="72" t="str">
        <f>'BVEM Scorecard'!F203</f>
        <v>Gas</v>
      </c>
      <c r="F204" s="96">
        <f t="shared" si="308"/>
        <v>0.5</v>
      </c>
      <c r="G204" s="96">
        <f t="shared" si="309"/>
        <v>0.2</v>
      </c>
      <c r="H204" s="96">
        <f t="shared" si="310"/>
        <v>0</v>
      </c>
      <c r="I204" s="96">
        <f t="shared" si="311"/>
        <v>0</v>
      </c>
      <c r="J204" s="62">
        <v>1</v>
      </c>
      <c r="K204" s="62">
        <v>1</v>
      </c>
      <c r="L204" s="62">
        <v>0</v>
      </c>
      <c r="M204" s="62">
        <v>0</v>
      </c>
      <c r="N204" s="62">
        <v>0</v>
      </c>
      <c r="O204" s="62">
        <v>0</v>
      </c>
      <c r="P204" s="62">
        <f t="shared" si="312"/>
        <v>1</v>
      </c>
      <c r="Q204" s="95">
        <f t="shared" si="313"/>
        <v>0.5</v>
      </c>
      <c r="R204" s="5"/>
      <c r="S204" s="5"/>
      <c r="T204" s="5"/>
      <c r="U204" s="5"/>
      <c r="V204" s="5"/>
      <c r="W204" s="5"/>
      <c r="X204" s="5"/>
      <c r="Y204" s="5"/>
      <c r="Z204" s="5"/>
      <c r="AA204" s="5"/>
      <c r="AB204" s="5"/>
      <c r="AC204" s="5"/>
      <c r="AD204" s="5"/>
      <c r="AE204" s="5"/>
      <c r="AF204" s="62"/>
      <c r="AG204" s="62"/>
      <c r="AH204" s="62"/>
      <c r="AI204" s="62"/>
      <c r="AJ204" s="62"/>
      <c r="AK204" s="62"/>
      <c r="AL204" s="62"/>
      <c r="AM204" s="62"/>
      <c r="AN204" s="62"/>
      <c r="AO204" s="62"/>
      <c r="AP204" s="62"/>
      <c r="AQ204" s="62"/>
      <c r="AR204" s="62"/>
      <c r="AS204" s="62"/>
      <c r="AT204" s="5"/>
      <c r="AU204" s="5"/>
      <c r="AV204" s="5"/>
      <c r="AW204" s="5"/>
      <c r="AX204" s="5"/>
      <c r="AY204" s="5"/>
      <c r="AZ204" s="5"/>
      <c r="BA204" s="5"/>
      <c r="BB204" s="5"/>
      <c r="BC204" s="5"/>
      <c r="BD204" s="5"/>
      <c r="BE204" s="5"/>
      <c r="BF204" s="5"/>
      <c r="BG204" s="5"/>
      <c r="BH204" s="62"/>
      <c r="BI204" s="62"/>
      <c r="BJ204" s="62"/>
      <c r="BK204" s="62"/>
      <c r="BL204" s="62"/>
      <c r="BM204" s="62"/>
      <c r="BN204" s="62"/>
      <c r="BO204" s="62"/>
      <c r="BP204" s="62"/>
      <c r="BQ204" s="62"/>
      <c r="BR204" s="62"/>
      <c r="BS204" s="62"/>
      <c r="BT204" s="62"/>
      <c r="BU204" s="62"/>
      <c r="BV204" s="5"/>
      <c r="BW204" s="5"/>
      <c r="BX204" s="5"/>
      <c r="BY204" s="5"/>
      <c r="BZ204" s="5"/>
      <c r="CA204" s="5"/>
      <c r="CB204" s="5"/>
      <c r="CC204" s="5"/>
      <c r="CD204" s="5"/>
      <c r="CE204" s="5"/>
      <c r="CF204" s="5"/>
      <c r="CG204" s="5"/>
      <c r="CH204" s="5"/>
      <c r="CI204" s="5"/>
      <c r="CJ204" s="62"/>
      <c r="CK204" s="62"/>
      <c r="CL204" s="62"/>
      <c r="CM204" s="62"/>
      <c r="CN204" s="62"/>
      <c r="CO204" s="62"/>
      <c r="CP204" s="62"/>
      <c r="CQ204" s="62"/>
      <c r="CR204" s="62"/>
      <c r="CS204" s="62"/>
      <c r="CT204" s="62"/>
      <c r="CU204" s="62"/>
      <c r="CV204" s="62"/>
      <c r="CW204" s="62"/>
      <c r="CX204" s="5"/>
      <c r="CY204" s="5"/>
      <c r="CZ204" s="5"/>
      <c r="DA204" s="5"/>
      <c r="DB204" s="5"/>
      <c r="DC204" s="5"/>
      <c r="DD204" s="5"/>
      <c r="DE204" s="5"/>
      <c r="DF204" s="5"/>
      <c r="DG204" s="5"/>
      <c r="DH204" s="5"/>
      <c r="DI204" s="5"/>
      <c r="DJ204" s="5"/>
      <c r="DK204" s="5"/>
      <c r="DL204" s="62"/>
      <c r="DM204" s="62"/>
      <c r="DN204" s="62"/>
      <c r="DO204" s="62"/>
      <c r="DP204" s="62"/>
      <c r="DQ204" s="62"/>
      <c r="DR204" s="62"/>
      <c r="DS204" s="62"/>
      <c r="DT204" s="62"/>
      <c r="DU204" s="62"/>
      <c r="DV204" s="62"/>
      <c r="DW204" s="62"/>
      <c r="DX204" s="62"/>
      <c r="DY204" s="62"/>
      <c r="DZ204" s="5"/>
      <c r="EA204" s="5"/>
      <c r="EB204" s="5"/>
      <c r="EC204" s="5"/>
      <c r="ED204" s="5"/>
      <c r="EE204" s="5"/>
      <c r="EF204" s="5"/>
      <c r="EG204" s="5"/>
      <c r="EH204" s="5"/>
      <c r="EI204" s="5"/>
      <c r="EJ204" s="5"/>
      <c r="EK204" s="5"/>
      <c r="EL204" s="5"/>
      <c r="EM204" s="5"/>
      <c r="EN204" s="62"/>
      <c r="EO204" s="62"/>
      <c r="EP204" s="62"/>
      <c r="EQ204" s="62"/>
      <c r="ER204" s="62"/>
      <c r="ES204" s="62"/>
      <c r="ET204" s="62"/>
      <c r="EU204" s="62"/>
      <c r="EV204" s="62"/>
      <c r="EW204" s="62"/>
      <c r="EX204" s="62"/>
      <c r="EY204" s="62"/>
      <c r="EZ204" s="62"/>
      <c r="FA204" s="62"/>
      <c r="FB204" s="5"/>
      <c r="FC204" s="5"/>
      <c r="FD204" s="5"/>
      <c r="FE204" s="5"/>
      <c r="FF204" s="5"/>
      <c r="FG204" s="5"/>
      <c r="FH204" s="5"/>
      <c r="FI204" s="5"/>
      <c r="FJ204" s="5"/>
      <c r="FK204" s="5"/>
      <c r="FL204" s="5"/>
      <c r="FM204" s="5"/>
      <c r="FN204" s="5"/>
      <c r="FO204" s="5"/>
      <c r="FP204" s="62"/>
      <c r="FQ204" s="62"/>
      <c r="FR204" s="62"/>
      <c r="FS204" s="62"/>
      <c r="FT204" s="62"/>
      <c r="FU204" s="62"/>
      <c r="FV204" s="62"/>
      <c r="FW204" s="62"/>
      <c r="FX204" s="62"/>
      <c r="FY204" s="62"/>
      <c r="FZ204" s="62"/>
      <c r="GA204" s="62"/>
      <c r="GB204" s="62"/>
      <c r="GC204" s="62"/>
      <c r="GD204" s="5"/>
      <c r="GE204" s="5"/>
      <c r="GF204" s="5"/>
      <c r="GG204" s="5"/>
      <c r="GH204" s="5"/>
      <c r="GI204" s="5"/>
      <c r="GJ204" s="5"/>
      <c r="GK204" s="5"/>
      <c r="GL204" s="5"/>
      <c r="GM204" s="5"/>
      <c r="GN204" s="5"/>
      <c r="GO204" s="5"/>
      <c r="GP204" s="5"/>
      <c r="GQ204" s="5"/>
      <c r="GR204" s="62"/>
      <c r="GS204" s="62"/>
      <c r="GT204" s="62"/>
      <c r="GU204" s="62"/>
      <c r="GV204" s="62"/>
      <c r="GW204" s="62"/>
      <c r="GX204" s="62"/>
      <c r="GY204" s="62"/>
      <c r="GZ204" s="62"/>
      <c r="HA204" s="62"/>
      <c r="HB204" s="62"/>
      <c r="HC204" s="62"/>
      <c r="HD204" s="62"/>
      <c r="HE204" s="62"/>
      <c r="HF204" s="5"/>
      <c r="HG204" s="5"/>
      <c r="HH204" s="5"/>
      <c r="HI204" s="5"/>
      <c r="HJ204" s="5"/>
      <c r="HK204" s="5"/>
      <c r="HL204" s="5"/>
      <c r="HM204" s="5"/>
      <c r="HN204" s="5"/>
      <c r="HO204" s="5"/>
      <c r="HP204" s="5"/>
      <c r="HQ204" s="5"/>
      <c r="HR204" s="5"/>
      <c r="HS204" s="5"/>
      <c r="HT204" s="62"/>
      <c r="HU204" s="62"/>
      <c r="HV204" s="62"/>
      <c r="HW204" s="62"/>
      <c r="HX204" s="62"/>
      <c r="HY204" s="62"/>
      <c r="HZ204" s="62"/>
      <c r="IA204" s="62"/>
      <c r="IB204" s="62"/>
      <c r="IC204" s="62"/>
      <c r="ID204" s="62"/>
      <c r="IE204" s="62"/>
      <c r="IF204" s="62"/>
      <c r="IG204" s="62"/>
      <c r="IH204" s="5"/>
      <c r="II204" s="5"/>
      <c r="IJ204" s="5"/>
      <c r="IK204" s="5"/>
      <c r="IL204" s="5"/>
      <c r="IM204" s="5"/>
      <c r="IN204" s="5"/>
      <c r="IO204" s="5"/>
      <c r="IP204" s="5"/>
      <c r="IQ204" s="5"/>
      <c r="IR204" s="5"/>
      <c r="IS204" s="5"/>
      <c r="IT204" s="5"/>
      <c r="IU204" s="5"/>
      <c r="IV204" s="62"/>
      <c r="IW204" s="62"/>
      <c r="IX204" s="62"/>
      <c r="IY204" s="62"/>
      <c r="IZ204" s="62"/>
      <c r="JA204" s="62"/>
      <c r="JB204" s="62"/>
      <c r="JC204" s="62"/>
      <c r="JD204" s="62"/>
      <c r="JE204" s="62"/>
      <c r="JF204" s="62"/>
      <c r="JG204" s="62"/>
      <c r="JH204" s="62"/>
      <c r="JI204" s="62"/>
      <c r="JJ204" s="5"/>
      <c r="JK204" s="5"/>
      <c r="JL204" s="5"/>
      <c r="JM204" s="5"/>
      <c r="JN204" s="5"/>
      <c r="JO204" s="5"/>
      <c r="JP204" s="5"/>
      <c r="JQ204" s="5"/>
      <c r="JR204" s="5"/>
      <c r="JS204" s="5"/>
      <c r="JT204" s="5"/>
      <c r="JU204" s="5"/>
      <c r="JV204" s="5"/>
      <c r="JW204" s="5"/>
      <c r="JX204" s="62"/>
      <c r="JY204" s="62"/>
      <c r="JZ204" s="62"/>
      <c r="KA204" s="62"/>
      <c r="KB204" s="62"/>
      <c r="KC204" s="62"/>
      <c r="KD204" s="62"/>
      <c r="KE204" s="62"/>
      <c r="KF204" s="62"/>
      <c r="KG204" s="62"/>
      <c r="KH204" s="62"/>
      <c r="KI204" s="62"/>
      <c r="KJ204" s="62"/>
      <c r="KK204" s="62"/>
    </row>
    <row r="205" spans="1:297" x14ac:dyDescent="0.35">
      <c r="A205" s="131">
        <v>201</v>
      </c>
      <c r="B205" s="170">
        <f>'BVEM Scorecard'!B204</f>
        <v>0</v>
      </c>
      <c r="C205" s="170">
        <f>'BVEM Scorecard'!C204</f>
        <v>0</v>
      </c>
      <c r="D205" s="152">
        <v>598</v>
      </c>
      <c r="E205" s="72" t="str">
        <f>'BVEM Scorecard'!F204</f>
        <v>Wind</v>
      </c>
      <c r="F205" s="96"/>
      <c r="G205" s="96"/>
      <c r="H205" s="96"/>
      <c r="I205" s="96"/>
      <c r="J205" s="62"/>
      <c r="K205" s="62"/>
      <c r="L205" s="62"/>
      <c r="M205" s="62"/>
      <c r="N205" s="62"/>
      <c r="O205" s="62"/>
      <c r="P205" s="62"/>
      <c r="Q205" s="95"/>
      <c r="R205" s="5"/>
      <c r="S205" s="5"/>
      <c r="T205" s="5"/>
      <c r="U205" s="5"/>
      <c r="V205" s="5"/>
      <c r="W205" s="5"/>
      <c r="X205" s="5"/>
      <c r="Y205" s="5"/>
      <c r="Z205" s="5"/>
      <c r="AA205" s="5"/>
      <c r="AB205" s="5"/>
      <c r="AC205" s="5"/>
      <c r="AD205" s="5"/>
      <c r="AE205" s="5"/>
      <c r="AF205" s="62"/>
      <c r="AG205" s="62"/>
      <c r="AH205" s="62"/>
      <c r="AI205" s="62"/>
      <c r="AJ205" s="62"/>
      <c r="AK205" s="62"/>
      <c r="AL205" s="62"/>
      <c r="AM205" s="62"/>
      <c r="AN205" s="62"/>
      <c r="AO205" s="62"/>
      <c r="AP205" s="62"/>
      <c r="AQ205" s="62"/>
      <c r="AR205" s="140"/>
      <c r="AS205" s="140"/>
      <c r="AT205" s="5"/>
      <c r="AU205" s="5"/>
      <c r="AV205" s="5"/>
      <c r="AW205" s="5"/>
      <c r="AX205" s="5"/>
      <c r="AY205" s="5"/>
      <c r="AZ205" s="5"/>
      <c r="BA205" s="5"/>
      <c r="BB205" s="5"/>
      <c r="BC205" s="5"/>
      <c r="BD205" s="5"/>
      <c r="BE205" s="5"/>
      <c r="BF205" s="5"/>
      <c r="BG205" s="5"/>
      <c r="BH205" s="62"/>
      <c r="BI205" s="62"/>
      <c r="BJ205" s="62"/>
      <c r="BK205" s="62"/>
      <c r="BL205" s="62"/>
      <c r="BM205" s="62"/>
      <c r="BN205" s="62"/>
      <c r="BO205" s="62"/>
      <c r="BP205" s="62"/>
      <c r="BQ205" s="62"/>
      <c r="BR205" s="62"/>
      <c r="BS205" s="62"/>
      <c r="BT205" s="62"/>
      <c r="BU205" s="62"/>
      <c r="BV205" s="5"/>
      <c r="BW205" s="5"/>
      <c r="BX205" s="5"/>
      <c r="BY205" s="5"/>
      <c r="BZ205" s="5"/>
      <c r="CA205" s="5"/>
      <c r="CB205" s="5"/>
      <c r="CC205" s="5"/>
      <c r="CD205" s="5"/>
      <c r="CE205" s="5"/>
      <c r="CF205" s="5"/>
      <c r="CG205" s="5"/>
      <c r="CH205" s="5"/>
      <c r="CI205" s="5"/>
      <c r="CJ205" s="62"/>
      <c r="CK205" s="62"/>
      <c r="CL205" s="62"/>
      <c r="CM205" s="62"/>
      <c r="CN205" s="62"/>
      <c r="CO205" s="62"/>
      <c r="CP205" s="62"/>
      <c r="CQ205" s="62"/>
      <c r="CR205" s="62"/>
      <c r="CS205" s="62"/>
      <c r="CT205" s="62"/>
      <c r="CU205" s="62"/>
      <c r="CV205" s="62"/>
      <c r="CW205" s="62"/>
      <c r="CX205" s="5"/>
      <c r="CY205" s="5"/>
      <c r="CZ205" s="5"/>
      <c r="DA205" s="5"/>
      <c r="DB205" s="5"/>
      <c r="DC205" s="5"/>
      <c r="DD205" s="5"/>
      <c r="DE205" s="5"/>
      <c r="DF205" s="5"/>
      <c r="DG205" s="5"/>
      <c r="DH205" s="5"/>
      <c r="DI205" s="5"/>
      <c r="DJ205" s="5"/>
      <c r="DK205" s="5"/>
      <c r="DL205" s="62"/>
      <c r="DM205" s="62"/>
      <c r="DN205" s="62"/>
      <c r="DO205" s="62"/>
      <c r="DP205" s="62"/>
      <c r="DQ205" s="62"/>
      <c r="DR205" s="62"/>
      <c r="DS205" s="62"/>
      <c r="DT205" s="62"/>
      <c r="DU205" s="62"/>
      <c r="DV205" s="62"/>
      <c r="DW205" s="62"/>
      <c r="DX205" s="62"/>
      <c r="DY205" s="62"/>
      <c r="DZ205" s="5"/>
      <c r="EA205" s="5"/>
      <c r="EB205" s="5"/>
      <c r="EC205" s="5"/>
      <c r="ED205" s="5"/>
      <c r="EE205" s="5"/>
      <c r="EF205" s="5"/>
      <c r="EG205" s="5"/>
      <c r="EH205" s="5"/>
      <c r="EI205" s="5"/>
      <c r="EJ205" s="5"/>
      <c r="EK205" s="5"/>
      <c r="EL205" s="5"/>
      <c r="EM205" s="5"/>
      <c r="EN205" s="62"/>
      <c r="EO205" s="62"/>
      <c r="EP205" s="62"/>
      <c r="EQ205" s="62"/>
      <c r="ER205" s="62"/>
      <c r="ES205" s="62"/>
      <c r="ET205" s="62"/>
      <c r="EU205" s="62"/>
      <c r="EV205" s="62"/>
      <c r="EW205" s="62"/>
      <c r="EX205" s="62"/>
      <c r="EY205" s="62"/>
      <c r="EZ205" s="140"/>
      <c r="FA205" s="140"/>
      <c r="FB205" s="5"/>
      <c r="FC205" s="5"/>
      <c r="FD205" s="5"/>
      <c r="FE205" s="5"/>
      <c r="FF205" s="5"/>
      <c r="FG205" s="5"/>
      <c r="FH205" s="5"/>
      <c r="FI205" s="5"/>
      <c r="FJ205" s="5"/>
      <c r="FK205" s="5"/>
      <c r="FL205" s="5"/>
      <c r="FM205" s="5"/>
      <c r="FN205" s="5"/>
      <c r="FO205" s="5"/>
      <c r="FP205" s="62"/>
      <c r="FQ205" s="62"/>
      <c r="FR205" s="62"/>
      <c r="FS205" s="62"/>
      <c r="FT205" s="62"/>
      <c r="FU205" s="62"/>
      <c r="FV205" s="62"/>
      <c r="FW205" s="62"/>
      <c r="FX205" s="62"/>
      <c r="FY205" s="62"/>
      <c r="FZ205" s="62"/>
      <c r="GA205" s="62"/>
      <c r="GB205" s="62"/>
      <c r="GC205" s="62"/>
      <c r="GD205" s="5"/>
      <c r="GE205" s="5"/>
      <c r="GF205" s="5"/>
      <c r="GG205" s="5"/>
      <c r="GH205" s="5"/>
      <c r="GI205" s="5"/>
      <c r="GJ205" s="5"/>
      <c r="GK205" s="5"/>
      <c r="GL205" s="5"/>
      <c r="GM205" s="5"/>
      <c r="GN205" s="5"/>
      <c r="GO205" s="5"/>
      <c r="GP205" s="5"/>
      <c r="GQ205" s="5"/>
      <c r="GR205" s="62"/>
      <c r="GS205" s="62"/>
      <c r="GT205" s="62"/>
      <c r="GU205" s="62"/>
      <c r="GV205" s="62"/>
      <c r="GW205" s="62"/>
      <c r="GX205" s="62"/>
      <c r="GY205" s="62"/>
      <c r="GZ205" s="62"/>
      <c r="HA205" s="62"/>
      <c r="HB205" s="62"/>
      <c r="HC205" s="62"/>
      <c r="HD205" s="62"/>
      <c r="HE205" s="62"/>
      <c r="HF205" s="5"/>
      <c r="HG205" s="5"/>
      <c r="HH205" s="5"/>
      <c r="HI205" s="5"/>
      <c r="HJ205" s="5"/>
      <c r="HK205" s="5"/>
      <c r="HL205" s="5"/>
      <c r="HM205" s="5"/>
      <c r="HN205" s="5"/>
      <c r="HO205" s="5"/>
      <c r="HP205" s="5"/>
      <c r="HQ205" s="5"/>
      <c r="HR205" s="5"/>
      <c r="HS205" s="5"/>
      <c r="HT205" s="62"/>
      <c r="HU205" s="62"/>
      <c r="HV205" s="62"/>
      <c r="HW205" s="62"/>
      <c r="HX205" s="62"/>
      <c r="HY205" s="62"/>
      <c r="HZ205" s="62"/>
      <c r="IA205" s="62"/>
      <c r="IB205" s="62"/>
      <c r="IC205" s="62"/>
      <c r="ID205" s="62"/>
      <c r="IE205" s="62"/>
      <c r="IF205" s="62"/>
      <c r="IG205" s="62"/>
      <c r="IH205" s="5"/>
      <c r="II205" s="5"/>
      <c r="IJ205" s="5"/>
      <c r="IK205" s="5"/>
      <c r="IL205" s="5"/>
      <c r="IM205" s="5"/>
      <c r="IN205" s="5"/>
      <c r="IO205" s="5"/>
      <c r="IP205" s="5"/>
      <c r="IQ205" s="5"/>
      <c r="IR205" s="5"/>
      <c r="IS205" s="5"/>
      <c r="IT205" s="5"/>
      <c r="IU205" s="5"/>
      <c r="IV205" s="62"/>
      <c r="IW205" s="62"/>
      <c r="IX205" s="62"/>
      <c r="IY205" s="62"/>
      <c r="IZ205" s="62"/>
      <c r="JA205" s="62"/>
      <c r="JB205" s="62"/>
      <c r="JC205" s="62"/>
      <c r="JD205" s="62"/>
      <c r="JE205" s="62"/>
      <c r="JF205" s="62"/>
      <c r="JG205" s="62"/>
      <c r="JH205" s="62"/>
      <c r="JI205" s="62"/>
      <c r="JJ205" s="5"/>
      <c r="JK205" s="5"/>
      <c r="JL205" s="5"/>
      <c r="JM205" s="5"/>
      <c r="JN205" s="5"/>
      <c r="JO205" s="5"/>
      <c r="JP205" s="5"/>
      <c r="JQ205" s="5"/>
      <c r="JR205" s="5"/>
      <c r="JS205" s="5"/>
      <c r="JT205" s="5"/>
      <c r="JU205" s="5"/>
      <c r="JV205" s="5"/>
      <c r="JW205" s="5"/>
      <c r="JX205" s="62"/>
      <c r="JY205" s="62"/>
      <c r="JZ205" s="62"/>
      <c r="KA205" s="62"/>
      <c r="KB205" s="62"/>
      <c r="KC205" s="62"/>
      <c r="KD205" s="62"/>
      <c r="KE205" s="62"/>
      <c r="KF205" s="62"/>
      <c r="KG205" s="62"/>
      <c r="KH205" s="62"/>
      <c r="KI205" s="62"/>
      <c r="KJ205" s="62"/>
      <c r="KK205" s="62"/>
    </row>
    <row r="206" spans="1:297" x14ac:dyDescent="0.35">
      <c r="A206" s="131">
        <v>202</v>
      </c>
      <c r="B206" s="170">
        <f>'BVEM Scorecard'!B205</f>
        <v>0</v>
      </c>
      <c r="C206" s="170">
        <f>'BVEM Scorecard'!C205</f>
        <v>0</v>
      </c>
      <c r="D206" s="152">
        <v>629</v>
      </c>
      <c r="E206" s="72" t="str">
        <f>'BVEM Scorecard'!F205</f>
        <v>Wind</v>
      </c>
      <c r="F206" s="96"/>
      <c r="G206" s="96"/>
      <c r="H206" s="96"/>
      <c r="I206" s="96"/>
      <c r="J206" s="62"/>
      <c r="K206" s="62"/>
      <c r="L206" s="62"/>
      <c r="M206" s="62"/>
      <c r="N206" s="62"/>
      <c r="O206" s="62"/>
      <c r="P206" s="62"/>
      <c r="Q206" s="95"/>
      <c r="R206" s="5"/>
      <c r="S206" s="5"/>
      <c r="T206" s="5"/>
      <c r="U206" s="5"/>
      <c r="V206" s="5"/>
      <c r="W206" s="5"/>
      <c r="X206" s="5"/>
      <c r="Y206" s="5"/>
      <c r="Z206" s="5"/>
      <c r="AA206" s="5"/>
      <c r="AB206" s="5"/>
      <c r="AC206" s="5"/>
      <c r="AD206" s="5"/>
      <c r="AE206" s="5"/>
      <c r="AF206" s="62"/>
      <c r="AG206" s="62"/>
      <c r="AH206" s="62"/>
      <c r="AI206" s="62"/>
      <c r="AJ206" s="62"/>
      <c r="AK206" s="62"/>
      <c r="AL206" s="62"/>
      <c r="AM206" s="62"/>
      <c r="AN206" s="62"/>
      <c r="AO206" s="62"/>
      <c r="AP206" s="62"/>
      <c r="AQ206" s="62"/>
      <c r="AR206" s="62"/>
      <c r="AS206" s="62"/>
      <c r="AT206" s="5"/>
      <c r="AU206" s="5"/>
      <c r="AV206" s="5"/>
      <c r="AW206" s="5"/>
      <c r="AX206" s="5"/>
      <c r="AY206" s="5"/>
      <c r="AZ206" s="5"/>
      <c r="BA206" s="5"/>
      <c r="BB206" s="5"/>
      <c r="BC206" s="5"/>
      <c r="BD206" s="5"/>
      <c r="BE206" s="5"/>
      <c r="BF206" s="5"/>
      <c r="BG206" s="5"/>
      <c r="BH206" s="62"/>
      <c r="BI206" s="62"/>
      <c r="BJ206" s="62"/>
      <c r="BK206" s="62"/>
      <c r="BL206" s="62"/>
      <c r="BM206" s="62"/>
      <c r="BN206" s="62"/>
      <c r="BO206" s="62"/>
      <c r="BP206" s="62"/>
      <c r="BQ206" s="62"/>
      <c r="BR206" s="62"/>
      <c r="BS206" s="62"/>
      <c r="BT206" s="62"/>
      <c r="BU206" s="62"/>
      <c r="BV206" s="5"/>
      <c r="BW206" s="5"/>
      <c r="BX206" s="5"/>
      <c r="BY206" s="5"/>
      <c r="BZ206" s="5"/>
      <c r="CA206" s="5"/>
      <c r="CB206" s="5"/>
      <c r="CC206" s="5"/>
      <c r="CD206" s="5"/>
      <c r="CE206" s="5"/>
      <c r="CF206" s="5"/>
      <c r="CG206" s="5"/>
      <c r="CH206" s="5"/>
      <c r="CI206" s="5"/>
      <c r="CJ206" s="62"/>
      <c r="CK206" s="62"/>
      <c r="CL206" s="62"/>
      <c r="CM206" s="62"/>
      <c r="CN206" s="62"/>
      <c r="CO206" s="62"/>
      <c r="CP206" s="62"/>
      <c r="CQ206" s="62"/>
      <c r="CR206" s="62"/>
      <c r="CS206" s="62"/>
      <c r="CT206" s="62"/>
      <c r="CU206" s="62"/>
      <c r="CV206" s="62"/>
      <c r="CW206" s="62"/>
      <c r="CX206" s="5"/>
      <c r="CY206" s="5"/>
      <c r="CZ206" s="5"/>
      <c r="DA206" s="5"/>
      <c r="DB206" s="5"/>
      <c r="DC206" s="5"/>
      <c r="DD206" s="5"/>
      <c r="DE206" s="5"/>
      <c r="DF206" s="5"/>
      <c r="DG206" s="5"/>
      <c r="DH206" s="5"/>
      <c r="DI206" s="5"/>
      <c r="DJ206" s="5"/>
      <c r="DK206" s="5"/>
      <c r="DL206" s="62"/>
      <c r="DM206" s="62"/>
      <c r="DN206" s="62"/>
      <c r="DO206" s="62"/>
      <c r="DP206" s="62"/>
      <c r="DQ206" s="62"/>
      <c r="DR206" s="62"/>
      <c r="DS206" s="62"/>
      <c r="DT206" s="62"/>
      <c r="DU206" s="62"/>
      <c r="DV206" s="62"/>
      <c r="DW206" s="62"/>
      <c r="DX206" s="62"/>
      <c r="DY206" s="62"/>
      <c r="DZ206" s="5"/>
      <c r="EA206" s="5"/>
      <c r="EB206" s="5"/>
      <c r="EC206" s="5"/>
      <c r="ED206" s="5"/>
      <c r="EE206" s="5"/>
      <c r="EF206" s="5"/>
      <c r="EG206" s="5"/>
      <c r="EH206" s="5"/>
      <c r="EI206" s="5"/>
      <c r="EJ206" s="5"/>
      <c r="EK206" s="5"/>
      <c r="EL206" s="5"/>
      <c r="EM206" s="5"/>
      <c r="EN206" s="62"/>
      <c r="EO206" s="62"/>
      <c r="EP206" s="62"/>
      <c r="EQ206" s="62"/>
      <c r="ER206" s="62"/>
      <c r="ES206" s="62"/>
      <c r="ET206" s="62"/>
      <c r="EU206" s="62"/>
      <c r="EV206" s="62"/>
      <c r="EW206" s="62"/>
      <c r="EX206" s="62"/>
      <c r="EY206" s="62"/>
      <c r="EZ206" s="62"/>
      <c r="FA206" s="62"/>
      <c r="FB206" s="5"/>
      <c r="FC206" s="5"/>
      <c r="FD206" s="5"/>
      <c r="FE206" s="5"/>
      <c r="FF206" s="5"/>
      <c r="FG206" s="5"/>
      <c r="FH206" s="5"/>
      <c r="FI206" s="5"/>
      <c r="FJ206" s="5"/>
      <c r="FK206" s="5"/>
      <c r="FL206" s="5"/>
      <c r="FM206" s="5"/>
      <c r="FN206" s="5"/>
      <c r="FO206" s="5"/>
      <c r="FP206" s="62"/>
      <c r="FQ206" s="62"/>
      <c r="FR206" s="62"/>
      <c r="FS206" s="62"/>
      <c r="FT206" s="62"/>
      <c r="FU206" s="62"/>
      <c r="FV206" s="62"/>
      <c r="FW206" s="62"/>
      <c r="FX206" s="62"/>
      <c r="FY206" s="62"/>
      <c r="FZ206" s="62"/>
      <c r="GA206" s="62"/>
      <c r="GB206" s="62"/>
      <c r="GC206" s="62"/>
      <c r="GD206" s="5"/>
      <c r="GE206" s="5"/>
      <c r="GF206" s="5"/>
      <c r="GG206" s="5"/>
      <c r="GH206" s="5"/>
      <c r="GI206" s="5"/>
      <c r="GJ206" s="5"/>
      <c r="GK206" s="5"/>
      <c r="GL206" s="5"/>
      <c r="GM206" s="5"/>
      <c r="GN206" s="5"/>
      <c r="GO206" s="5"/>
      <c r="GP206" s="5"/>
      <c r="GQ206" s="5"/>
      <c r="GR206" s="62"/>
      <c r="GS206" s="62"/>
      <c r="GT206" s="62"/>
      <c r="GU206" s="62"/>
      <c r="GV206" s="62"/>
      <c r="GW206" s="62"/>
      <c r="GX206" s="62"/>
      <c r="GY206" s="62"/>
      <c r="GZ206" s="62"/>
      <c r="HA206" s="62"/>
      <c r="HB206" s="62"/>
      <c r="HC206" s="62"/>
      <c r="HD206" s="62"/>
      <c r="HE206" s="62"/>
      <c r="HF206" s="5"/>
      <c r="HG206" s="5"/>
      <c r="HH206" s="5"/>
      <c r="HI206" s="5"/>
      <c r="HJ206" s="5"/>
      <c r="HK206" s="5"/>
      <c r="HL206" s="5"/>
      <c r="HM206" s="5"/>
      <c r="HN206" s="5"/>
      <c r="HO206" s="5"/>
      <c r="HP206" s="5"/>
      <c r="HQ206" s="5"/>
      <c r="HR206" s="5"/>
      <c r="HS206" s="5"/>
      <c r="HT206" s="62"/>
      <c r="HU206" s="62"/>
      <c r="HV206" s="62"/>
      <c r="HW206" s="62"/>
      <c r="HX206" s="62"/>
      <c r="HY206" s="62"/>
      <c r="HZ206" s="62"/>
      <c r="IA206" s="62"/>
      <c r="IB206" s="62"/>
      <c r="IC206" s="62"/>
      <c r="ID206" s="62"/>
      <c r="IE206" s="62"/>
      <c r="IF206" s="62"/>
      <c r="IG206" s="62"/>
      <c r="IH206" s="5"/>
      <c r="II206" s="5"/>
      <c r="IJ206" s="5"/>
      <c r="IK206" s="5"/>
      <c r="IL206" s="5"/>
      <c r="IM206" s="5"/>
      <c r="IN206" s="5"/>
      <c r="IO206" s="5"/>
      <c r="IP206" s="5"/>
      <c r="IQ206" s="5"/>
      <c r="IR206" s="5"/>
      <c r="IS206" s="5"/>
      <c r="IT206" s="5"/>
      <c r="IU206" s="5"/>
      <c r="IV206" s="62"/>
      <c r="IW206" s="62"/>
      <c r="IX206" s="62"/>
      <c r="IY206" s="62"/>
      <c r="IZ206" s="62"/>
      <c r="JA206" s="62"/>
      <c r="JB206" s="62"/>
      <c r="JC206" s="62"/>
      <c r="JD206" s="62"/>
      <c r="JE206" s="62"/>
      <c r="JF206" s="62"/>
      <c r="JG206" s="62"/>
      <c r="JH206" s="62"/>
      <c r="JI206" s="62"/>
      <c r="JJ206" s="5"/>
      <c r="JK206" s="5"/>
      <c r="JL206" s="5"/>
      <c r="JM206" s="5"/>
      <c r="JN206" s="5"/>
      <c r="JO206" s="5"/>
      <c r="JP206" s="5"/>
      <c r="JQ206" s="5"/>
      <c r="JR206" s="5"/>
      <c r="JS206" s="5"/>
      <c r="JT206" s="5"/>
      <c r="JU206" s="5"/>
      <c r="JV206" s="5"/>
      <c r="JW206" s="5"/>
      <c r="JX206" s="62"/>
      <c r="JY206" s="62"/>
      <c r="JZ206" s="62"/>
      <c r="KA206" s="62"/>
      <c r="KB206" s="62"/>
      <c r="KC206" s="62"/>
      <c r="KD206" s="62"/>
      <c r="KE206" s="62"/>
      <c r="KF206" s="62"/>
      <c r="KG206" s="62"/>
      <c r="KH206" s="62"/>
      <c r="KI206" s="62"/>
      <c r="KJ206" s="62"/>
      <c r="KK206" s="62"/>
    </row>
    <row r="207" spans="1:297" x14ac:dyDescent="0.35">
      <c r="A207" s="131">
        <v>203</v>
      </c>
      <c r="B207" s="170">
        <f>'BVEM Scorecard'!B206</f>
        <v>0</v>
      </c>
      <c r="C207" s="170">
        <f>'BVEM Scorecard'!C206</f>
        <v>0</v>
      </c>
      <c r="D207" s="152">
        <v>389</v>
      </c>
      <c r="E207" s="72" t="str">
        <f>'BVEM Scorecard'!F206</f>
        <v>Wind</v>
      </c>
      <c r="F207" s="96"/>
      <c r="G207" s="96"/>
      <c r="H207" s="96"/>
      <c r="I207" s="96"/>
      <c r="J207" s="62"/>
      <c r="K207" s="62"/>
      <c r="L207" s="62"/>
      <c r="M207" s="62"/>
      <c r="N207" s="62"/>
      <c r="O207" s="62"/>
      <c r="P207" s="62"/>
      <c r="Q207" s="95"/>
      <c r="R207" s="5"/>
      <c r="S207" s="5"/>
      <c r="T207" s="5"/>
      <c r="U207" s="5"/>
      <c r="V207" s="5"/>
      <c r="W207" s="5"/>
      <c r="X207" s="5"/>
      <c r="Y207" s="5"/>
      <c r="Z207" s="5"/>
      <c r="AA207" s="5"/>
      <c r="AB207" s="5"/>
      <c r="AC207" s="5"/>
      <c r="AD207" s="5"/>
      <c r="AE207" s="5"/>
      <c r="AF207" s="62"/>
      <c r="AG207" s="62"/>
      <c r="AH207" s="62"/>
      <c r="AI207" s="62"/>
      <c r="AJ207" s="62"/>
      <c r="AK207" s="62"/>
      <c r="AL207" s="62"/>
      <c r="AM207" s="62"/>
      <c r="AN207" s="62"/>
      <c r="AO207" s="62"/>
      <c r="AP207" s="62"/>
      <c r="AQ207" s="62"/>
      <c r="AR207" s="140"/>
      <c r="AS207" s="140"/>
      <c r="AT207" s="5"/>
      <c r="AU207" s="5"/>
      <c r="AV207" s="5"/>
      <c r="AW207" s="5"/>
      <c r="AX207" s="5"/>
      <c r="AY207" s="5"/>
      <c r="AZ207" s="5"/>
      <c r="BA207" s="5"/>
      <c r="BB207" s="5"/>
      <c r="BC207" s="5"/>
      <c r="BD207" s="5"/>
      <c r="BE207" s="5"/>
      <c r="BF207" s="5"/>
      <c r="BG207" s="5"/>
      <c r="BH207" s="62"/>
      <c r="BI207" s="62"/>
      <c r="BJ207" s="62"/>
      <c r="BK207" s="62"/>
      <c r="BL207" s="62"/>
      <c r="BM207" s="62"/>
      <c r="BN207" s="62"/>
      <c r="BO207" s="62"/>
      <c r="BP207" s="62"/>
      <c r="BQ207" s="62"/>
      <c r="BR207" s="62"/>
      <c r="BS207" s="62"/>
      <c r="BT207" s="62"/>
      <c r="BU207" s="62"/>
      <c r="BV207" s="5"/>
      <c r="BW207" s="5"/>
      <c r="BX207" s="5"/>
      <c r="BY207" s="5"/>
      <c r="BZ207" s="5"/>
      <c r="CA207" s="5"/>
      <c r="CB207" s="5"/>
      <c r="CC207" s="5"/>
      <c r="CD207" s="5"/>
      <c r="CE207" s="5"/>
      <c r="CF207" s="5"/>
      <c r="CG207" s="5"/>
      <c r="CH207" s="5"/>
      <c r="CI207" s="5"/>
      <c r="CJ207" s="62"/>
      <c r="CK207" s="62"/>
      <c r="CL207" s="62"/>
      <c r="CM207" s="62"/>
      <c r="CN207" s="62"/>
      <c r="CO207" s="62"/>
      <c r="CP207" s="62"/>
      <c r="CQ207" s="62"/>
      <c r="CR207" s="62"/>
      <c r="CS207" s="62"/>
      <c r="CT207" s="62"/>
      <c r="CU207" s="62"/>
      <c r="CV207" s="62"/>
      <c r="CW207" s="62"/>
      <c r="CX207" s="5"/>
      <c r="CY207" s="5"/>
      <c r="CZ207" s="5"/>
      <c r="DA207" s="5"/>
      <c r="DB207" s="5"/>
      <c r="DC207" s="5"/>
      <c r="DD207" s="5"/>
      <c r="DE207" s="5"/>
      <c r="DF207" s="5"/>
      <c r="DG207" s="5"/>
      <c r="DH207" s="5"/>
      <c r="DI207" s="5"/>
      <c r="DJ207" s="5"/>
      <c r="DK207" s="5"/>
      <c r="DL207" s="62"/>
      <c r="DM207" s="62"/>
      <c r="DN207" s="62"/>
      <c r="DO207" s="62"/>
      <c r="DP207" s="62"/>
      <c r="DQ207" s="62"/>
      <c r="DR207" s="62"/>
      <c r="DS207" s="62"/>
      <c r="DT207" s="62"/>
      <c r="DU207" s="62"/>
      <c r="DV207" s="62"/>
      <c r="DW207" s="62"/>
      <c r="DX207" s="62"/>
      <c r="DY207" s="62"/>
      <c r="DZ207" s="5"/>
      <c r="EA207" s="5"/>
      <c r="EB207" s="5"/>
      <c r="EC207" s="5"/>
      <c r="ED207" s="5"/>
      <c r="EE207" s="5"/>
      <c r="EF207" s="5"/>
      <c r="EG207" s="5"/>
      <c r="EH207" s="5"/>
      <c r="EI207" s="5"/>
      <c r="EJ207" s="5"/>
      <c r="EK207" s="5"/>
      <c r="EL207" s="5"/>
      <c r="EM207" s="5"/>
      <c r="EN207" s="62"/>
      <c r="EO207" s="62"/>
      <c r="EP207" s="62"/>
      <c r="EQ207" s="62"/>
      <c r="ER207" s="62"/>
      <c r="ES207" s="62"/>
      <c r="ET207" s="62"/>
      <c r="EU207" s="62"/>
      <c r="EV207" s="62"/>
      <c r="EW207" s="62"/>
      <c r="EX207" s="62"/>
      <c r="EY207" s="62"/>
      <c r="EZ207" s="140"/>
      <c r="FA207" s="140"/>
      <c r="FB207" s="5"/>
      <c r="FC207" s="5"/>
      <c r="FD207" s="5"/>
      <c r="FE207" s="5"/>
      <c r="FF207" s="5"/>
      <c r="FG207" s="5"/>
      <c r="FH207" s="5"/>
      <c r="FI207" s="5"/>
      <c r="FJ207" s="5"/>
      <c r="FK207" s="5"/>
      <c r="FL207" s="5"/>
      <c r="FM207" s="5"/>
      <c r="FN207" s="5"/>
      <c r="FO207" s="5"/>
      <c r="FP207" s="62"/>
      <c r="FQ207" s="62"/>
      <c r="FR207" s="62"/>
      <c r="FS207" s="62"/>
      <c r="FT207" s="62"/>
      <c r="FU207" s="62"/>
      <c r="FV207" s="62"/>
      <c r="FW207" s="62"/>
      <c r="FX207" s="62"/>
      <c r="FY207" s="62"/>
      <c r="FZ207" s="62"/>
      <c r="GA207" s="62"/>
      <c r="GB207" s="62"/>
      <c r="GC207" s="62"/>
      <c r="GD207" s="5"/>
      <c r="GE207" s="5"/>
      <c r="GF207" s="5"/>
      <c r="GG207" s="5"/>
      <c r="GH207" s="5"/>
      <c r="GI207" s="5"/>
      <c r="GJ207" s="5"/>
      <c r="GK207" s="5"/>
      <c r="GL207" s="5"/>
      <c r="GM207" s="5"/>
      <c r="GN207" s="5"/>
      <c r="GO207" s="5"/>
      <c r="GP207" s="5"/>
      <c r="GQ207" s="5"/>
      <c r="GR207" s="62"/>
      <c r="GS207" s="62"/>
      <c r="GT207" s="62"/>
      <c r="GU207" s="62"/>
      <c r="GV207" s="62"/>
      <c r="GW207" s="62"/>
      <c r="GX207" s="62"/>
      <c r="GY207" s="62"/>
      <c r="GZ207" s="62"/>
      <c r="HA207" s="62"/>
      <c r="HB207" s="62"/>
      <c r="HC207" s="62"/>
      <c r="HD207" s="62"/>
      <c r="HE207" s="62"/>
      <c r="HF207" s="5"/>
      <c r="HG207" s="5"/>
      <c r="HH207" s="5"/>
      <c r="HI207" s="5"/>
      <c r="HJ207" s="5"/>
      <c r="HK207" s="5"/>
      <c r="HL207" s="5"/>
      <c r="HM207" s="5"/>
      <c r="HN207" s="5"/>
      <c r="HO207" s="5"/>
      <c r="HP207" s="5"/>
      <c r="HQ207" s="5"/>
      <c r="HR207" s="5"/>
      <c r="HS207" s="5"/>
      <c r="HT207" s="62"/>
      <c r="HU207" s="62"/>
      <c r="HV207" s="62"/>
      <c r="HW207" s="62"/>
      <c r="HX207" s="62"/>
      <c r="HY207" s="62"/>
      <c r="HZ207" s="62"/>
      <c r="IA207" s="62"/>
      <c r="IB207" s="62"/>
      <c r="IC207" s="62"/>
      <c r="ID207" s="62"/>
      <c r="IE207" s="62"/>
      <c r="IF207" s="62"/>
      <c r="IG207" s="62"/>
      <c r="IH207" s="5"/>
      <c r="II207" s="5"/>
      <c r="IJ207" s="5"/>
      <c r="IK207" s="5"/>
      <c r="IL207" s="5"/>
      <c r="IM207" s="5"/>
      <c r="IN207" s="5"/>
      <c r="IO207" s="5"/>
      <c r="IP207" s="5"/>
      <c r="IQ207" s="5"/>
      <c r="IR207" s="5"/>
      <c r="IS207" s="5"/>
      <c r="IT207" s="5"/>
      <c r="IU207" s="5"/>
      <c r="IV207" s="62"/>
      <c r="IW207" s="62"/>
      <c r="IX207" s="62"/>
      <c r="IY207" s="62"/>
      <c r="IZ207" s="62"/>
      <c r="JA207" s="62"/>
      <c r="JB207" s="62"/>
      <c r="JC207" s="62"/>
      <c r="JD207" s="62"/>
      <c r="JE207" s="62"/>
      <c r="JF207" s="62"/>
      <c r="JG207" s="62"/>
      <c r="JH207" s="62"/>
      <c r="JI207" s="62"/>
      <c r="JJ207" s="5"/>
      <c r="JK207" s="5"/>
      <c r="JL207" s="5"/>
      <c r="JM207" s="5"/>
      <c r="JN207" s="5"/>
      <c r="JO207" s="5"/>
      <c r="JP207" s="5"/>
      <c r="JQ207" s="5"/>
      <c r="JR207" s="5"/>
      <c r="JS207" s="5"/>
      <c r="JT207" s="5"/>
      <c r="JU207" s="5"/>
      <c r="JV207" s="5"/>
      <c r="JW207" s="5"/>
      <c r="JX207" s="62"/>
      <c r="JY207" s="62"/>
      <c r="JZ207" s="62"/>
      <c r="KA207" s="62"/>
      <c r="KB207" s="62"/>
      <c r="KC207" s="62"/>
      <c r="KD207" s="62"/>
      <c r="KE207" s="62"/>
      <c r="KF207" s="62"/>
      <c r="KG207" s="62"/>
      <c r="KH207" s="62"/>
      <c r="KI207" s="62"/>
      <c r="KJ207" s="62"/>
      <c r="KK207" s="62"/>
    </row>
    <row r="208" spans="1:297" x14ac:dyDescent="0.35">
      <c r="A208" s="131">
        <v>204</v>
      </c>
      <c r="B208" s="170">
        <f>'BVEM Scorecard'!B207</f>
        <v>0</v>
      </c>
      <c r="C208" s="170">
        <f>'BVEM Scorecard'!C207</f>
        <v>0</v>
      </c>
      <c r="D208" s="152">
        <v>385</v>
      </c>
      <c r="E208" s="72" t="str">
        <f>'BVEM Scorecard'!F207</f>
        <v>Wind</v>
      </c>
      <c r="F208" s="96"/>
      <c r="G208" s="96"/>
      <c r="H208" s="96"/>
      <c r="I208" s="96"/>
      <c r="J208" s="62"/>
      <c r="K208" s="62"/>
      <c r="L208" s="62"/>
      <c r="M208" s="62"/>
      <c r="N208" s="62"/>
      <c r="O208" s="62"/>
      <c r="P208" s="62"/>
      <c r="Q208" s="95"/>
      <c r="R208" s="5"/>
      <c r="S208" s="5"/>
      <c r="T208" s="5"/>
      <c r="U208" s="5"/>
      <c r="V208" s="5"/>
      <c r="W208" s="5"/>
      <c r="X208" s="5"/>
      <c r="Y208" s="5"/>
      <c r="Z208" s="5"/>
      <c r="AA208" s="5"/>
      <c r="AB208" s="5"/>
      <c r="AC208" s="5"/>
      <c r="AD208" s="5"/>
      <c r="AE208" s="5"/>
      <c r="AF208" s="62"/>
      <c r="AG208" s="62"/>
      <c r="AH208" s="62"/>
      <c r="AI208" s="62"/>
      <c r="AJ208" s="62"/>
      <c r="AK208" s="62"/>
      <c r="AL208" s="62"/>
      <c r="AM208" s="62"/>
      <c r="AN208" s="62"/>
      <c r="AO208" s="62"/>
      <c r="AP208" s="62"/>
      <c r="AQ208" s="62"/>
      <c r="AR208" s="62"/>
      <c r="AS208" s="62"/>
      <c r="AT208" s="5"/>
      <c r="AU208" s="5"/>
      <c r="AV208" s="5"/>
      <c r="AW208" s="5"/>
      <c r="AX208" s="5"/>
      <c r="AY208" s="5"/>
      <c r="AZ208" s="5"/>
      <c r="BA208" s="5"/>
      <c r="BB208" s="5"/>
      <c r="BC208" s="5"/>
      <c r="BD208" s="5"/>
      <c r="BE208" s="5"/>
      <c r="BF208" s="5"/>
      <c r="BG208" s="5"/>
      <c r="BH208" s="62"/>
      <c r="BI208" s="62"/>
      <c r="BJ208" s="62"/>
      <c r="BK208" s="62"/>
      <c r="BL208" s="62"/>
      <c r="BM208" s="62"/>
      <c r="BN208" s="62"/>
      <c r="BO208" s="62"/>
      <c r="BP208" s="62"/>
      <c r="BQ208" s="62"/>
      <c r="BR208" s="62"/>
      <c r="BS208" s="62"/>
      <c r="BT208" s="62"/>
      <c r="BU208" s="62"/>
      <c r="BV208" s="5"/>
      <c r="BW208" s="5"/>
      <c r="BX208" s="5"/>
      <c r="BY208" s="5"/>
      <c r="BZ208" s="5"/>
      <c r="CA208" s="5"/>
      <c r="CB208" s="5"/>
      <c r="CC208" s="5"/>
      <c r="CD208" s="5"/>
      <c r="CE208" s="5"/>
      <c r="CF208" s="5"/>
      <c r="CG208" s="5"/>
      <c r="CH208" s="5"/>
      <c r="CI208" s="5"/>
      <c r="CJ208" s="62"/>
      <c r="CK208" s="62"/>
      <c r="CL208" s="62"/>
      <c r="CM208" s="62"/>
      <c r="CN208" s="62"/>
      <c r="CO208" s="62"/>
      <c r="CP208" s="62"/>
      <c r="CQ208" s="62"/>
      <c r="CR208" s="62"/>
      <c r="CS208" s="62"/>
      <c r="CT208" s="62"/>
      <c r="CU208" s="62"/>
      <c r="CV208" s="62"/>
      <c r="CW208" s="62"/>
      <c r="CX208" s="5"/>
      <c r="CY208" s="5"/>
      <c r="CZ208" s="5"/>
      <c r="DA208" s="5"/>
      <c r="DB208" s="5"/>
      <c r="DC208" s="5"/>
      <c r="DD208" s="5"/>
      <c r="DE208" s="5"/>
      <c r="DF208" s="5"/>
      <c r="DG208" s="5"/>
      <c r="DH208" s="5"/>
      <c r="DI208" s="5"/>
      <c r="DJ208" s="5"/>
      <c r="DK208" s="5"/>
      <c r="DL208" s="62"/>
      <c r="DM208" s="62"/>
      <c r="DN208" s="62"/>
      <c r="DO208" s="62"/>
      <c r="DP208" s="62"/>
      <c r="DQ208" s="62"/>
      <c r="DR208" s="62"/>
      <c r="DS208" s="62"/>
      <c r="DT208" s="62"/>
      <c r="DU208" s="62"/>
      <c r="DV208" s="62"/>
      <c r="DW208" s="62"/>
      <c r="DX208" s="62"/>
      <c r="DY208" s="62"/>
      <c r="DZ208" s="5"/>
      <c r="EA208" s="5"/>
      <c r="EB208" s="5"/>
      <c r="EC208" s="5"/>
      <c r="ED208" s="5"/>
      <c r="EE208" s="5"/>
      <c r="EF208" s="5"/>
      <c r="EG208" s="5"/>
      <c r="EH208" s="5"/>
      <c r="EI208" s="5"/>
      <c r="EJ208" s="5"/>
      <c r="EK208" s="5"/>
      <c r="EL208" s="5"/>
      <c r="EM208" s="5"/>
      <c r="EN208" s="62"/>
      <c r="EO208" s="62"/>
      <c r="EP208" s="62"/>
      <c r="EQ208" s="62"/>
      <c r="ER208" s="62"/>
      <c r="ES208" s="62"/>
      <c r="ET208" s="62"/>
      <c r="EU208" s="62"/>
      <c r="EV208" s="62"/>
      <c r="EW208" s="62"/>
      <c r="EX208" s="62"/>
      <c r="EY208" s="62"/>
      <c r="EZ208" s="62"/>
      <c r="FA208" s="62"/>
      <c r="FB208" s="5"/>
      <c r="FC208" s="5"/>
      <c r="FD208" s="5"/>
      <c r="FE208" s="5"/>
      <c r="FF208" s="5"/>
      <c r="FG208" s="5"/>
      <c r="FH208" s="5"/>
      <c r="FI208" s="5"/>
      <c r="FJ208" s="5"/>
      <c r="FK208" s="5"/>
      <c r="FL208" s="5"/>
      <c r="FM208" s="5"/>
      <c r="FN208" s="5"/>
      <c r="FO208" s="5"/>
      <c r="FP208" s="62"/>
      <c r="FQ208" s="62"/>
      <c r="FR208" s="62"/>
      <c r="FS208" s="62"/>
      <c r="FT208" s="62"/>
      <c r="FU208" s="62"/>
      <c r="FV208" s="62"/>
      <c r="FW208" s="62"/>
      <c r="FX208" s="62"/>
      <c r="FY208" s="62"/>
      <c r="FZ208" s="62"/>
      <c r="GA208" s="62"/>
      <c r="GB208" s="62"/>
      <c r="GC208" s="62"/>
      <c r="GD208" s="5"/>
      <c r="GE208" s="5"/>
      <c r="GF208" s="5"/>
      <c r="GG208" s="5"/>
      <c r="GH208" s="5"/>
      <c r="GI208" s="5"/>
      <c r="GJ208" s="5"/>
      <c r="GK208" s="5"/>
      <c r="GL208" s="5"/>
      <c r="GM208" s="5"/>
      <c r="GN208" s="5"/>
      <c r="GO208" s="5"/>
      <c r="GP208" s="5"/>
      <c r="GQ208" s="5"/>
      <c r="GR208" s="62"/>
      <c r="GS208" s="62"/>
      <c r="GT208" s="62"/>
      <c r="GU208" s="62"/>
      <c r="GV208" s="62"/>
      <c r="GW208" s="62"/>
      <c r="GX208" s="62"/>
      <c r="GY208" s="62"/>
      <c r="GZ208" s="62"/>
      <c r="HA208" s="62"/>
      <c r="HB208" s="62"/>
      <c r="HC208" s="62"/>
      <c r="HD208" s="62"/>
      <c r="HE208" s="62"/>
      <c r="HF208" s="5"/>
      <c r="HG208" s="5"/>
      <c r="HH208" s="5"/>
      <c r="HI208" s="5"/>
      <c r="HJ208" s="5"/>
      <c r="HK208" s="5"/>
      <c r="HL208" s="5"/>
      <c r="HM208" s="5"/>
      <c r="HN208" s="5"/>
      <c r="HO208" s="5"/>
      <c r="HP208" s="5"/>
      <c r="HQ208" s="5"/>
      <c r="HR208" s="5"/>
      <c r="HS208" s="5"/>
      <c r="HT208" s="62"/>
      <c r="HU208" s="62"/>
      <c r="HV208" s="62"/>
      <c r="HW208" s="62"/>
      <c r="HX208" s="62"/>
      <c r="HY208" s="62"/>
      <c r="HZ208" s="62"/>
      <c r="IA208" s="62"/>
      <c r="IB208" s="62"/>
      <c r="IC208" s="62"/>
      <c r="ID208" s="62"/>
      <c r="IE208" s="62"/>
      <c r="IF208" s="62"/>
      <c r="IG208" s="62"/>
      <c r="IH208" s="5"/>
      <c r="II208" s="5"/>
      <c r="IJ208" s="5"/>
      <c r="IK208" s="5"/>
      <c r="IL208" s="5"/>
      <c r="IM208" s="5"/>
      <c r="IN208" s="5"/>
      <c r="IO208" s="5"/>
      <c r="IP208" s="5"/>
      <c r="IQ208" s="5"/>
      <c r="IR208" s="5"/>
      <c r="IS208" s="5"/>
      <c r="IT208" s="5"/>
      <c r="IU208" s="5"/>
      <c r="IV208" s="62"/>
      <c r="IW208" s="62"/>
      <c r="IX208" s="62"/>
      <c r="IY208" s="62"/>
      <c r="IZ208" s="62"/>
      <c r="JA208" s="62"/>
      <c r="JB208" s="62"/>
      <c r="JC208" s="62"/>
      <c r="JD208" s="62"/>
      <c r="JE208" s="62"/>
      <c r="JF208" s="62"/>
      <c r="JG208" s="62"/>
      <c r="JH208" s="62"/>
      <c r="JI208" s="62"/>
      <c r="JJ208" s="5"/>
      <c r="JK208" s="5"/>
      <c r="JL208" s="5"/>
      <c r="JM208" s="5"/>
      <c r="JN208" s="5"/>
      <c r="JO208" s="5"/>
      <c r="JP208" s="5"/>
      <c r="JQ208" s="5"/>
      <c r="JR208" s="5"/>
      <c r="JS208" s="5"/>
      <c r="JT208" s="5"/>
      <c r="JU208" s="5"/>
      <c r="JV208" s="5"/>
      <c r="JW208" s="5"/>
      <c r="JX208" s="62"/>
      <c r="JY208" s="62"/>
      <c r="JZ208" s="62"/>
      <c r="KA208" s="62"/>
      <c r="KB208" s="62"/>
      <c r="KC208" s="62"/>
      <c r="KD208" s="62"/>
      <c r="KE208" s="62"/>
      <c r="KF208" s="62"/>
      <c r="KG208" s="62"/>
      <c r="KH208" s="62"/>
      <c r="KI208" s="62"/>
      <c r="KJ208" s="62"/>
      <c r="KK208" s="62"/>
    </row>
    <row r="209" spans="1:297" x14ac:dyDescent="0.35">
      <c r="A209" s="131">
        <v>205</v>
      </c>
      <c r="B209" s="170">
        <f>'BVEM Scorecard'!B208</f>
        <v>0</v>
      </c>
      <c r="C209" s="170">
        <f>'BVEM Scorecard'!C208</f>
        <v>0</v>
      </c>
      <c r="D209" s="152">
        <v>599</v>
      </c>
      <c r="E209" s="72" t="str">
        <f>'BVEM Scorecard'!F208</f>
        <v>Wind</v>
      </c>
      <c r="F209" s="96"/>
      <c r="G209" s="96"/>
      <c r="H209" s="96"/>
      <c r="I209" s="96"/>
      <c r="J209" s="62"/>
      <c r="K209" s="62"/>
      <c r="L209" s="62"/>
      <c r="M209" s="62"/>
      <c r="N209" s="62"/>
      <c r="O209" s="62"/>
      <c r="P209" s="62"/>
      <c r="Q209" s="95"/>
      <c r="R209" s="5"/>
      <c r="S209" s="5"/>
      <c r="T209" s="5"/>
      <c r="U209" s="5"/>
      <c r="V209" s="5"/>
      <c r="W209" s="5"/>
      <c r="X209" s="5"/>
      <c r="Y209" s="5"/>
      <c r="Z209" s="5"/>
      <c r="AA209" s="5"/>
      <c r="AB209" s="5"/>
      <c r="AC209" s="5"/>
      <c r="AD209" s="5"/>
      <c r="AE209" s="5"/>
      <c r="AF209" s="62"/>
      <c r="AG209" s="62"/>
      <c r="AH209" s="62"/>
      <c r="AI209" s="62"/>
      <c r="AJ209" s="62"/>
      <c r="AK209" s="62"/>
      <c r="AL209" s="62"/>
      <c r="AM209" s="62"/>
      <c r="AN209" s="62"/>
      <c r="AO209" s="62"/>
      <c r="AP209" s="62"/>
      <c r="AQ209" s="62"/>
      <c r="AR209" s="140"/>
      <c r="AS209" s="140"/>
      <c r="AT209" s="5"/>
      <c r="AU209" s="5"/>
      <c r="AV209" s="5"/>
      <c r="AW209" s="5"/>
      <c r="AX209" s="5"/>
      <c r="AY209" s="5"/>
      <c r="AZ209" s="5"/>
      <c r="BA209" s="5"/>
      <c r="BB209" s="5"/>
      <c r="BC209" s="5"/>
      <c r="BD209" s="5"/>
      <c r="BE209" s="5"/>
      <c r="BF209" s="5"/>
      <c r="BG209" s="5"/>
      <c r="BH209" s="62"/>
      <c r="BI209" s="62"/>
      <c r="BJ209" s="62"/>
      <c r="BK209" s="62"/>
      <c r="BL209" s="62"/>
      <c r="BM209" s="62"/>
      <c r="BN209" s="62"/>
      <c r="BO209" s="62"/>
      <c r="BP209" s="62"/>
      <c r="BQ209" s="62"/>
      <c r="BR209" s="62"/>
      <c r="BS209" s="62"/>
      <c r="BT209" s="62"/>
      <c r="BU209" s="62"/>
      <c r="BV209" s="5"/>
      <c r="BW209" s="5"/>
      <c r="BX209" s="5"/>
      <c r="BY209" s="5"/>
      <c r="BZ209" s="5"/>
      <c r="CA209" s="5"/>
      <c r="CB209" s="5"/>
      <c r="CC209" s="5"/>
      <c r="CD209" s="5"/>
      <c r="CE209" s="5"/>
      <c r="CF209" s="5"/>
      <c r="CG209" s="5"/>
      <c r="CH209" s="5"/>
      <c r="CI209" s="5"/>
      <c r="CJ209" s="62"/>
      <c r="CK209" s="62"/>
      <c r="CL209" s="62"/>
      <c r="CM209" s="62"/>
      <c r="CN209" s="62"/>
      <c r="CO209" s="62"/>
      <c r="CP209" s="62"/>
      <c r="CQ209" s="62"/>
      <c r="CR209" s="62"/>
      <c r="CS209" s="62"/>
      <c r="CT209" s="62"/>
      <c r="CU209" s="62"/>
      <c r="CV209" s="62"/>
      <c r="CW209" s="62"/>
      <c r="CX209" s="5"/>
      <c r="CY209" s="5"/>
      <c r="CZ209" s="5"/>
      <c r="DA209" s="5"/>
      <c r="DB209" s="5"/>
      <c r="DC209" s="5"/>
      <c r="DD209" s="5"/>
      <c r="DE209" s="5"/>
      <c r="DF209" s="5"/>
      <c r="DG209" s="5"/>
      <c r="DH209" s="5"/>
      <c r="DI209" s="5"/>
      <c r="DJ209" s="5"/>
      <c r="DK209" s="5"/>
      <c r="DL209" s="62"/>
      <c r="DM209" s="62"/>
      <c r="DN209" s="62"/>
      <c r="DO209" s="62"/>
      <c r="DP209" s="62"/>
      <c r="DQ209" s="62"/>
      <c r="DR209" s="62"/>
      <c r="DS209" s="62"/>
      <c r="DT209" s="62"/>
      <c r="DU209" s="62"/>
      <c r="DV209" s="62"/>
      <c r="DW209" s="62"/>
      <c r="DX209" s="62"/>
      <c r="DY209" s="62"/>
      <c r="DZ209" s="5"/>
      <c r="EA209" s="5"/>
      <c r="EB209" s="5"/>
      <c r="EC209" s="5"/>
      <c r="ED209" s="5"/>
      <c r="EE209" s="5"/>
      <c r="EF209" s="5"/>
      <c r="EG209" s="5"/>
      <c r="EH209" s="5"/>
      <c r="EI209" s="5"/>
      <c r="EJ209" s="5"/>
      <c r="EK209" s="5"/>
      <c r="EL209" s="5"/>
      <c r="EM209" s="5"/>
      <c r="EN209" s="62"/>
      <c r="EO209" s="62"/>
      <c r="EP209" s="62"/>
      <c r="EQ209" s="62"/>
      <c r="ER209" s="62"/>
      <c r="ES209" s="62"/>
      <c r="ET209" s="62"/>
      <c r="EU209" s="62"/>
      <c r="EV209" s="62"/>
      <c r="EW209" s="62"/>
      <c r="EX209" s="62"/>
      <c r="EY209" s="62"/>
      <c r="EZ209" s="140"/>
      <c r="FA209" s="140"/>
      <c r="FB209" s="5"/>
      <c r="FC209" s="5"/>
      <c r="FD209" s="5"/>
      <c r="FE209" s="5"/>
      <c r="FF209" s="5"/>
      <c r="FG209" s="5"/>
      <c r="FH209" s="5"/>
      <c r="FI209" s="5"/>
      <c r="FJ209" s="5"/>
      <c r="FK209" s="5"/>
      <c r="FL209" s="5"/>
      <c r="FM209" s="5"/>
      <c r="FN209" s="5"/>
      <c r="FO209" s="5"/>
      <c r="FP209" s="62"/>
      <c r="FQ209" s="62"/>
      <c r="FR209" s="62"/>
      <c r="FS209" s="62"/>
      <c r="FT209" s="62"/>
      <c r="FU209" s="62"/>
      <c r="FV209" s="62"/>
      <c r="FW209" s="62"/>
      <c r="FX209" s="62"/>
      <c r="FY209" s="62"/>
      <c r="FZ209" s="62"/>
      <c r="GA209" s="62"/>
      <c r="GB209" s="62"/>
      <c r="GC209" s="62"/>
      <c r="GD209" s="5"/>
      <c r="GE209" s="5"/>
      <c r="GF209" s="5"/>
      <c r="GG209" s="5"/>
      <c r="GH209" s="5"/>
      <c r="GI209" s="5"/>
      <c r="GJ209" s="5"/>
      <c r="GK209" s="5"/>
      <c r="GL209" s="5"/>
      <c r="GM209" s="5"/>
      <c r="GN209" s="5"/>
      <c r="GO209" s="5"/>
      <c r="GP209" s="5"/>
      <c r="GQ209" s="5"/>
      <c r="GR209" s="62"/>
      <c r="GS209" s="62"/>
      <c r="GT209" s="62"/>
      <c r="GU209" s="62"/>
      <c r="GV209" s="62"/>
      <c r="GW209" s="62"/>
      <c r="GX209" s="62"/>
      <c r="GY209" s="62"/>
      <c r="GZ209" s="62"/>
      <c r="HA209" s="62"/>
      <c r="HB209" s="62"/>
      <c r="HC209" s="62"/>
      <c r="HD209" s="62"/>
      <c r="HE209" s="62"/>
      <c r="HF209" s="5"/>
      <c r="HG209" s="5"/>
      <c r="HH209" s="5"/>
      <c r="HI209" s="5"/>
      <c r="HJ209" s="5"/>
      <c r="HK209" s="5"/>
      <c r="HL209" s="5"/>
      <c r="HM209" s="5"/>
      <c r="HN209" s="5"/>
      <c r="HO209" s="5"/>
      <c r="HP209" s="5"/>
      <c r="HQ209" s="5"/>
      <c r="HR209" s="5"/>
      <c r="HS209" s="5"/>
      <c r="HT209" s="62"/>
      <c r="HU209" s="62"/>
      <c r="HV209" s="62"/>
      <c r="HW209" s="62"/>
      <c r="HX209" s="62"/>
      <c r="HY209" s="62"/>
      <c r="HZ209" s="62"/>
      <c r="IA209" s="62"/>
      <c r="IB209" s="62"/>
      <c r="IC209" s="62"/>
      <c r="ID209" s="62"/>
      <c r="IE209" s="62"/>
      <c r="IF209" s="62"/>
      <c r="IG209" s="62"/>
      <c r="IH209" s="5"/>
      <c r="II209" s="5"/>
      <c r="IJ209" s="5"/>
      <c r="IK209" s="5"/>
      <c r="IL209" s="5"/>
      <c r="IM209" s="5"/>
      <c r="IN209" s="5"/>
      <c r="IO209" s="5"/>
      <c r="IP209" s="5"/>
      <c r="IQ209" s="5"/>
      <c r="IR209" s="5"/>
      <c r="IS209" s="5"/>
      <c r="IT209" s="5"/>
      <c r="IU209" s="5"/>
      <c r="IV209" s="62"/>
      <c r="IW209" s="62"/>
      <c r="IX209" s="62"/>
      <c r="IY209" s="62"/>
      <c r="IZ209" s="62"/>
      <c r="JA209" s="62"/>
      <c r="JB209" s="62"/>
      <c r="JC209" s="62"/>
      <c r="JD209" s="62"/>
      <c r="JE209" s="62"/>
      <c r="JF209" s="62"/>
      <c r="JG209" s="62"/>
      <c r="JH209" s="62"/>
      <c r="JI209" s="62"/>
      <c r="JJ209" s="5"/>
      <c r="JK209" s="5"/>
      <c r="JL209" s="5"/>
      <c r="JM209" s="5"/>
      <c r="JN209" s="5"/>
      <c r="JO209" s="5"/>
      <c r="JP209" s="5"/>
      <c r="JQ209" s="5"/>
      <c r="JR209" s="5"/>
      <c r="JS209" s="5"/>
      <c r="JT209" s="5"/>
      <c r="JU209" s="5"/>
      <c r="JV209" s="5"/>
      <c r="JW209" s="5"/>
      <c r="JX209" s="62"/>
      <c r="JY209" s="62"/>
      <c r="JZ209" s="62"/>
      <c r="KA209" s="62"/>
      <c r="KB209" s="62"/>
      <c r="KC209" s="62"/>
      <c r="KD209" s="62"/>
      <c r="KE209" s="62"/>
      <c r="KF209" s="62"/>
      <c r="KG209" s="62"/>
      <c r="KH209" s="62"/>
      <c r="KI209" s="62"/>
      <c r="KJ209" s="62"/>
      <c r="KK209" s="62"/>
    </row>
    <row r="210" spans="1:297" x14ac:dyDescent="0.35">
      <c r="A210" s="131">
        <v>206</v>
      </c>
      <c r="B210" s="170">
        <f>'BVEM Scorecard'!B209</f>
        <v>0</v>
      </c>
      <c r="C210" s="170">
        <f>'BVEM Scorecard'!C209</f>
        <v>0</v>
      </c>
      <c r="D210" s="152">
        <v>390</v>
      </c>
      <c r="E210" s="72" t="str">
        <f>'BVEM Scorecard'!F209</f>
        <v>Wind</v>
      </c>
      <c r="F210" s="96"/>
      <c r="G210" s="96"/>
      <c r="H210" s="96"/>
      <c r="I210" s="96"/>
      <c r="J210" s="62"/>
      <c r="K210" s="62"/>
      <c r="L210" s="62"/>
      <c r="M210" s="62"/>
      <c r="N210" s="62"/>
      <c r="O210" s="62"/>
      <c r="P210" s="62"/>
      <c r="Q210" s="95"/>
      <c r="R210" s="5"/>
      <c r="S210" s="5"/>
      <c r="T210" s="5"/>
      <c r="U210" s="5"/>
      <c r="V210" s="5"/>
      <c r="W210" s="5"/>
      <c r="X210" s="5"/>
      <c r="Y210" s="5"/>
      <c r="Z210" s="5"/>
      <c r="AA210" s="5"/>
      <c r="AB210" s="5"/>
      <c r="AC210" s="5"/>
      <c r="AD210" s="5"/>
      <c r="AE210" s="5"/>
      <c r="AF210" s="62"/>
      <c r="AG210" s="62"/>
      <c r="AH210" s="62"/>
      <c r="AI210" s="62"/>
      <c r="AJ210" s="62"/>
      <c r="AK210" s="62"/>
      <c r="AL210" s="62"/>
      <c r="AM210" s="62"/>
      <c r="AN210" s="62"/>
      <c r="AO210" s="62"/>
      <c r="AP210" s="62"/>
      <c r="AQ210" s="62"/>
      <c r="AR210" s="62"/>
      <c r="AS210" s="62"/>
      <c r="AT210" s="5"/>
      <c r="AU210" s="5"/>
      <c r="AV210" s="5"/>
      <c r="AW210" s="5"/>
      <c r="AX210" s="5"/>
      <c r="AY210" s="5"/>
      <c r="AZ210" s="5"/>
      <c r="BA210" s="5"/>
      <c r="BB210" s="5"/>
      <c r="BC210" s="5"/>
      <c r="BD210" s="5"/>
      <c r="BE210" s="5"/>
      <c r="BF210" s="5"/>
      <c r="BG210" s="5"/>
      <c r="BH210" s="62"/>
      <c r="BI210" s="62"/>
      <c r="BJ210" s="62"/>
      <c r="BK210" s="62"/>
      <c r="BL210" s="62"/>
      <c r="BM210" s="62"/>
      <c r="BN210" s="62"/>
      <c r="BO210" s="62"/>
      <c r="BP210" s="62"/>
      <c r="BQ210" s="62"/>
      <c r="BR210" s="62"/>
      <c r="BS210" s="62"/>
      <c r="BT210" s="62"/>
      <c r="BU210" s="62"/>
      <c r="BV210" s="5"/>
      <c r="BW210" s="5"/>
      <c r="BX210" s="5"/>
      <c r="BY210" s="5"/>
      <c r="BZ210" s="5"/>
      <c r="CA210" s="5"/>
      <c r="CB210" s="5"/>
      <c r="CC210" s="5"/>
      <c r="CD210" s="5"/>
      <c r="CE210" s="5"/>
      <c r="CF210" s="5"/>
      <c r="CG210" s="5"/>
      <c r="CH210" s="5"/>
      <c r="CI210" s="5"/>
      <c r="CJ210" s="62"/>
      <c r="CK210" s="62"/>
      <c r="CL210" s="62"/>
      <c r="CM210" s="62"/>
      <c r="CN210" s="62"/>
      <c r="CO210" s="62"/>
      <c r="CP210" s="62"/>
      <c r="CQ210" s="62"/>
      <c r="CR210" s="62"/>
      <c r="CS210" s="62"/>
      <c r="CT210" s="62"/>
      <c r="CU210" s="62"/>
      <c r="CV210" s="62"/>
      <c r="CW210" s="62"/>
      <c r="CX210" s="5"/>
      <c r="CY210" s="5"/>
      <c r="CZ210" s="5"/>
      <c r="DA210" s="5"/>
      <c r="DB210" s="5"/>
      <c r="DC210" s="5"/>
      <c r="DD210" s="5"/>
      <c r="DE210" s="5"/>
      <c r="DF210" s="5"/>
      <c r="DG210" s="5"/>
      <c r="DH210" s="5"/>
      <c r="DI210" s="5"/>
      <c r="DJ210" s="5"/>
      <c r="DK210" s="5"/>
      <c r="DL210" s="62"/>
      <c r="DM210" s="62"/>
      <c r="DN210" s="62"/>
      <c r="DO210" s="62"/>
      <c r="DP210" s="62"/>
      <c r="DQ210" s="62"/>
      <c r="DR210" s="62"/>
      <c r="DS210" s="62"/>
      <c r="DT210" s="62"/>
      <c r="DU210" s="62"/>
      <c r="DV210" s="62"/>
      <c r="DW210" s="62"/>
      <c r="DX210" s="62"/>
      <c r="DY210" s="62"/>
      <c r="DZ210" s="5"/>
      <c r="EA210" s="5"/>
      <c r="EB210" s="5"/>
      <c r="EC210" s="5"/>
      <c r="ED210" s="5"/>
      <c r="EE210" s="5"/>
      <c r="EF210" s="5"/>
      <c r="EG210" s="5"/>
      <c r="EH210" s="5"/>
      <c r="EI210" s="5"/>
      <c r="EJ210" s="5"/>
      <c r="EK210" s="5"/>
      <c r="EL210" s="5"/>
      <c r="EM210" s="5"/>
      <c r="EN210" s="62"/>
      <c r="EO210" s="62"/>
      <c r="EP210" s="62"/>
      <c r="EQ210" s="62"/>
      <c r="ER210" s="62"/>
      <c r="ES210" s="62"/>
      <c r="ET210" s="62"/>
      <c r="EU210" s="62"/>
      <c r="EV210" s="62"/>
      <c r="EW210" s="62"/>
      <c r="EX210" s="62"/>
      <c r="EY210" s="62"/>
      <c r="EZ210" s="62"/>
      <c r="FA210" s="62"/>
      <c r="FB210" s="5"/>
      <c r="FC210" s="5"/>
      <c r="FD210" s="5"/>
      <c r="FE210" s="5"/>
      <c r="FF210" s="5"/>
      <c r="FG210" s="5"/>
      <c r="FH210" s="5"/>
      <c r="FI210" s="5"/>
      <c r="FJ210" s="5"/>
      <c r="FK210" s="5"/>
      <c r="FL210" s="5"/>
      <c r="FM210" s="5"/>
      <c r="FN210" s="5"/>
      <c r="FO210" s="5"/>
      <c r="FP210" s="62"/>
      <c r="FQ210" s="62"/>
      <c r="FR210" s="62"/>
      <c r="FS210" s="62"/>
      <c r="FT210" s="62"/>
      <c r="FU210" s="62"/>
      <c r="FV210" s="62"/>
      <c r="FW210" s="62"/>
      <c r="FX210" s="62"/>
      <c r="FY210" s="62"/>
      <c r="FZ210" s="62"/>
      <c r="GA210" s="62"/>
      <c r="GB210" s="62"/>
      <c r="GC210" s="62"/>
      <c r="GD210" s="5"/>
      <c r="GE210" s="5"/>
      <c r="GF210" s="5"/>
      <c r="GG210" s="5"/>
      <c r="GH210" s="5"/>
      <c r="GI210" s="5"/>
      <c r="GJ210" s="5"/>
      <c r="GK210" s="5"/>
      <c r="GL210" s="5"/>
      <c r="GM210" s="5"/>
      <c r="GN210" s="5"/>
      <c r="GO210" s="5"/>
      <c r="GP210" s="5"/>
      <c r="GQ210" s="5"/>
      <c r="GR210" s="62"/>
      <c r="GS210" s="62"/>
      <c r="GT210" s="62"/>
      <c r="GU210" s="62"/>
      <c r="GV210" s="62"/>
      <c r="GW210" s="62"/>
      <c r="GX210" s="62"/>
      <c r="GY210" s="62"/>
      <c r="GZ210" s="62"/>
      <c r="HA210" s="62"/>
      <c r="HB210" s="62"/>
      <c r="HC210" s="62"/>
      <c r="HD210" s="62"/>
      <c r="HE210" s="62"/>
      <c r="HF210" s="5"/>
      <c r="HG210" s="5"/>
      <c r="HH210" s="5"/>
      <c r="HI210" s="5"/>
      <c r="HJ210" s="5"/>
      <c r="HK210" s="5"/>
      <c r="HL210" s="5"/>
      <c r="HM210" s="5"/>
      <c r="HN210" s="5"/>
      <c r="HO210" s="5"/>
      <c r="HP210" s="5"/>
      <c r="HQ210" s="5"/>
      <c r="HR210" s="5"/>
      <c r="HS210" s="5"/>
      <c r="HT210" s="62"/>
      <c r="HU210" s="62"/>
      <c r="HV210" s="62"/>
      <c r="HW210" s="62"/>
      <c r="HX210" s="62"/>
      <c r="HY210" s="62"/>
      <c r="HZ210" s="62"/>
      <c r="IA210" s="62"/>
      <c r="IB210" s="62"/>
      <c r="IC210" s="62"/>
      <c r="ID210" s="62"/>
      <c r="IE210" s="62"/>
      <c r="IF210" s="62"/>
      <c r="IG210" s="62"/>
      <c r="IH210" s="5"/>
      <c r="II210" s="5"/>
      <c r="IJ210" s="5"/>
      <c r="IK210" s="5"/>
      <c r="IL210" s="5"/>
      <c r="IM210" s="5"/>
      <c r="IN210" s="5"/>
      <c r="IO210" s="5"/>
      <c r="IP210" s="5"/>
      <c r="IQ210" s="5"/>
      <c r="IR210" s="5"/>
      <c r="IS210" s="5"/>
      <c r="IT210" s="5"/>
      <c r="IU210" s="5"/>
      <c r="IV210" s="62"/>
      <c r="IW210" s="62"/>
      <c r="IX210" s="62"/>
      <c r="IY210" s="62"/>
      <c r="IZ210" s="62"/>
      <c r="JA210" s="62"/>
      <c r="JB210" s="62"/>
      <c r="JC210" s="62"/>
      <c r="JD210" s="62"/>
      <c r="JE210" s="62"/>
      <c r="JF210" s="62"/>
      <c r="JG210" s="62"/>
      <c r="JH210" s="62"/>
      <c r="JI210" s="62"/>
      <c r="JJ210" s="5"/>
      <c r="JK210" s="5"/>
      <c r="JL210" s="5"/>
      <c r="JM210" s="5"/>
      <c r="JN210" s="5"/>
      <c r="JO210" s="5"/>
      <c r="JP210" s="5"/>
      <c r="JQ210" s="5"/>
      <c r="JR210" s="5"/>
      <c r="JS210" s="5"/>
      <c r="JT210" s="5"/>
      <c r="JU210" s="5"/>
      <c r="JV210" s="5"/>
      <c r="JW210" s="5"/>
      <c r="JX210" s="62"/>
      <c r="JY210" s="62"/>
      <c r="JZ210" s="62"/>
      <c r="KA210" s="62"/>
      <c r="KB210" s="62"/>
      <c r="KC210" s="62"/>
      <c r="KD210" s="62"/>
      <c r="KE210" s="62"/>
      <c r="KF210" s="62"/>
      <c r="KG210" s="62"/>
      <c r="KH210" s="62"/>
      <c r="KI210" s="62"/>
      <c r="KJ210" s="62"/>
      <c r="KK210" s="62"/>
    </row>
    <row r="211" spans="1:297" x14ac:dyDescent="0.35">
      <c r="A211" s="131">
        <v>207</v>
      </c>
      <c r="B211" s="170">
        <f>'BVEM Scorecard'!B210</f>
        <v>0</v>
      </c>
      <c r="C211" s="170">
        <f>'BVEM Scorecard'!C210</f>
        <v>0</v>
      </c>
      <c r="D211" s="152">
        <v>633</v>
      </c>
      <c r="E211" s="72" t="str">
        <f>'BVEM Scorecard'!F210</f>
        <v>Wind</v>
      </c>
      <c r="F211" s="96"/>
      <c r="G211" s="96"/>
      <c r="H211" s="96"/>
      <c r="I211" s="96"/>
      <c r="J211" s="62"/>
      <c r="K211" s="62"/>
      <c r="L211" s="62"/>
      <c r="M211" s="62"/>
      <c r="N211" s="62"/>
      <c r="O211" s="62"/>
      <c r="P211" s="62"/>
      <c r="Q211" s="95"/>
      <c r="R211" s="5"/>
      <c r="S211" s="5"/>
      <c r="T211" s="5"/>
      <c r="U211" s="5"/>
      <c r="V211" s="5"/>
      <c r="W211" s="5"/>
      <c r="X211" s="5"/>
      <c r="Y211" s="5"/>
      <c r="Z211" s="5"/>
      <c r="AA211" s="5"/>
      <c r="AB211" s="5"/>
      <c r="AC211" s="5"/>
      <c r="AD211" s="5"/>
      <c r="AE211" s="5"/>
      <c r="AF211" s="62"/>
      <c r="AG211" s="62"/>
      <c r="AH211" s="62"/>
      <c r="AI211" s="62"/>
      <c r="AJ211" s="62"/>
      <c r="AK211" s="62"/>
      <c r="AL211" s="62"/>
      <c r="AM211" s="62"/>
      <c r="AN211" s="62"/>
      <c r="AO211" s="62"/>
      <c r="AP211" s="62"/>
      <c r="AQ211" s="62"/>
      <c r="AR211" s="140"/>
      <c r="AS211" s="140"/>
      <c r="AT211" s="5"/>
      <c r="AU211" s="5"/>
      <c r="AV211" s="5"/>
      <c r="AW211" s="5"/>
      <c r="AX211" s="5"/>
      <c r="AY211" s="5"/>
      <c r="AZ211" s="5"/>
      <c r="BA211" s="5"/>
      <c r="BB211" s="5"/>
      <c r="BC211" s="5"/>
      <c r="BD211" s="5"/>
      <c r="BE211" s="5"/>
      <c r="BF211" s="5"/>
      <c r="BG211" s="5"/>
      <c r="BH211" s="62"/>
      <c r="BI211" s="62"/>
      <c r="BJ211" s="62"/>
      <c r="BK211" s="62"/>
      <c r="BL211" s="62"/>
      <c r="BM211" s="62"/>
      <c r="BN211" s="62"/>
      <c r="BO211" s="62"/>
      <c r="BP211" s="62"/>
      <c r="BQ211" s="62"/>
      <c r="BR211" s="62"/>
      <c r="BS211" s="62"/>
      <c r="BT211" s="62"/>
      <c r="BU211" s="62"/>
      <c r="BV211" s="5"/>
      <c r="BW211" s="5"/>
      <c r="BX211" s="5"/>
      <c r="BY211" s="5"/>
      <c r="BZ211" s="5"/>
      <c r="CA211" s="5"/>
      <c r="CB211" s="5"/>
      <c r="CC211" s="5"/>
      <c r="CD211" s="5"/>
      <c r="CE211" s="5"/>
      <c r="CF211" s="5"/>
      <c r="CG211" s="5"/>
      <c r="CH211" s="5"/>
      <c r="CI211" s="5"/>
      <c r="CJ211" s="62"/>
      <c r="CK211" s="62"/>
      <c r="CL211" s="62"/>
      <c r="CM211" s="62"/>
      <c r="CN211" s="62"/>
      <c r="CO211" s="62"/>
      <c r="CP211" s="62"/>
      <c r="CQ211" s="62"/>
      <c r="CR211" s="62"/>
      <c r="CS211" s="62"/>
      <c r="CT211" s="62"/>
      <c r="CU211" s="62"/>
      <c r="CV211" s="62"/>
      <c r="CW211" s="62"/>
      <c r="CX211" s="5"/>
      <c r="CY211" s="5"/>
      <c r="CZ211" s="5"/>
      <c r="DA211" s="5"/>
      <c r="DB211" s="5"/>
      <c r="DC211" s="5"/>
      <c r="DD211" s="5"/>
      <c r="DE211" s="5"/>
      <c r="DF211" s="5"/>
      <c r="DG211" s="5"/>
      <c r="DH211" s="5"/>
      <c r="DI211" s="5"/>
      <c r="DJ211" s="5"/>
      <c r="DK211" s="5"/>
      <c r="DL211" s="62"/>
      <c r="DM211" s="62"/>
      <c r="DN211" s="62"/>
      <c r="DO211" s="62"/>
      <c r="DP211" s="62"/>
      <c r="DQ211" s="62"/>
      <c r="DR211" s="62"/>
      <c r="DS211" s="62"/>
      <c r="DT211" s="62"/>
      <c r="DU211" s="62"/>
      <c r="DV211" s="62"/>
      <c r="DW211" s="62"/>
      <c r="DX211" s="62"/>
      <c r="DY211" s="62"/>
      <c r="DZ211" s="5"/>
      <c r="EA211" s="5"/>
      <c r="EB211" s="5"/>
      <c r="EC211" s="5"/>
      <c r="ED211" s="5"/>
      <c r="EE211" s="5"/>
      <c r="EF211" s="5"/>
      <c r="EG211" s="5"/>
      <c r="EH211" s="5"/>
      <c r="EI211" s="5"/>
      <c r="EJ211" s="5"/>
      <c r="EK211" s="5"/>
      <c r="EL211" s="5"/>
      <c r="EM211" s="5"/>
      <c r="EN211" s="62"/>
      <c r="EO211" s="62"/>
      <c r="EP211" s="62"/>
      <c r="EQ211" s="62"/>
      <c r="ER211" s="62"/>
      <c r="ES211" s="62"/>
      <c r="ET211" s="62"/>
      <c r="EU211" s="62"/>
      <c r="EV211" s="62"/>
      <c r="EW211" s="62"/>
      <c r="EX211" s="62"/>
      <c r="EY211" s="62"/>
      <c r="EZ211" s="140"/>
      <c r="FA211" s="140"/>
      <c r="FB211" s="5"/>
      <c r="FC211" s="5"/>
      <c r="FD211" s="5"/>
      <c r="FE211" s="5"/>
      <c r="FF211" s="5"/>
      <c r="FG211" s="5"/>
      <c r="FH211" s="5"/>
      <c r="FI211" s="5"/>
      <c r="FJ211" s="5"/>
      <c r="FK211" s="5"/>
      <c r="FL211" s="5"/>
      <c r="FM211" s="5"/>
      <c r="FN211" s="5"/>
      <c r="FO211" s="5"/>
      <c r="FP211" s="62"/>
      <c r="FQ211" s="62"/>
      <c r="FR211" s="62"/>
      <c r="FS211" s="62"/>
      <c r="FT211" s="62"/>
      <c r="FU211" s="62"/>
      <c r="FV211" s="62"/>
      <c r="FW211" s="62"/>
      <c r="FX211" s="62"/>
      <c r="FY211" s="62"/>
      <c r="FZ211" s="62"/>
      <c r="GA211" s="62"/>
      <c r="GB211" s="62"/>
      <c r="GC211" s="62"/>
      <c r="GD211" s="5"/>
      <c r="GE211" s="5"/>
      <c r="GF211" s="5"/>
      <c r="GG211" s="5"/>
      <c r="GH211" s="5"/>
      <c r="GI211" s="5"/>
      <c r="GJ211" s="5"/>
      <c r="GK211" s="5"/>
      <c r="GL211" s="5"/>
      <c r="GM211" s="5"/>
      <c r="GN211" s="5"/>
      <c r="GO211" s="5"/>
      <c r="GP211" s="5"/>
      <c r="GQ211" s="5"/>
      <c r="GR211" s="62"/>
      <c r="GS211" s="62"/>
      <c r="GT211" s="62"/>
      <c r="GU211" s="62"/>
      <c r="GV211" s="62"/>
      <c r="GW211" s="62"/>
      <c r="GX211" s="62"/>
      <c r="GY211" s="62"/>
      <c r="GZ211" s="62"/>
      <c r="HA211" s="62"/>
      <c r="HB211" s="62"/>
      <c r="HC211" s="62"/>
      <c r="HD211" s="62"/>
      <c r="HE211" s="62"/>
      <c r="HF211" s="5"/>
      <c r="HG211" s="5"/>
      <c r="HH211" s="5"/>
      <c r="HI211" s="5"/>
      <c r="HJ211" s="5"/>
      <c r="HK211" s="5"/>
      <c r="HL211" s="5"/>
      <c r="HM211" s="5"/>
      <c r="HN211" s="5"/>
      <c r="HO211" s="5"/>
      <c r="HP211" s="5"/>
      <c r="HQ211" s="5"/>
      <c r="HR211" s="5"/>
      <c r="HS211" s="5"/>
      <c r="HT211" s="62"/>
      <c r="HU211" s="62"/>
      <c r="HV211" s="62"/>
      <c r="HW211" s="62"/>
      <c r="HX211" s="62"/>
      <c r="HY211" s="62"/>
      <c r="HZ211" s="62"/>
      <c r="IA211" s="62"/>
      <c r="IB211" s="62"/>
      <c r="IC211" s="62"/>
      <c r="ID211" s="62"/>
      <c r="IE211" s="62"/>
      <c r="IF211" s="62"/>
      <c r="IG211" s="62"/>
      <c r="IH211" s="5"/>
      <c r="II211" s="5"/>
      <c r="IJ211" s="5"/>
      <c r="IK211" s="5"/>
      <c r="IL211" s="5"/>
      <c r="IM211" s="5"/>
      <c r="IN211" s="5"/>
      <c r="IO211" s="5"/>
      <c r="IP211" s="5"/>
      <c r="IQ211" s="5"/>
      <c r="IR211" s="5"/>
      <c r="IS211" s="5"/>
      <c r="IT211" s="5"/>
      <c r="IU211" s="5"/>
      <c r="IV211" s="62"/>
      <c r="IW211" s="62"/>
      <c r="IX211" s="62"/>
      <c r="IY211" s="62"/>
      <c r="IZ211" s="62"/>
      <c r="JA211" s="62"/>
      <c r="JB211" s="62"/>
      <c r="JC211" s="62"/>
      <c r="JD211" s="62"/>
      <c r="JE211" s="62"/>
      <c r="JF211" s="62"/>
      <c r="JG211" s="62"/>
      <c r="JH211" s="62"/>
      <c r="JI211" s="62"/>
      <c r="JJ211" s="5"/>
      <c r="JK211" s="5"/>
      <c r="JL211" s="5"/>
      <c r="JM211" s="5"/>
      <c r="JN211" s="5"/>
      <c r="JO211" s="5"/>
      <c r="JP211" s="5"/>
      <c r="JQ211" s="5"/>
      <c r="JR211" s="5"/>
      <c r="JS211" s="5"/>
      <c r="JT211" s="5"/>
      <c r="JU211" s="5"/>
      <c r="JV211" s="5"/>
      <c r="JW211" s="5"/>
      <c r="JX211" s="62"/>
      <c r="JY211" s="62"/>
      <c r="JZ211" s="62"/>
      <c r="KA211" s="62"/>
      <c r="KB211" s="62"/>
      <c r="KC211" s="62"/>
      <c r="KD211" s="62"/>
      <c r="KE211" s="62"/>
      <c r="KF211" s="62"/>
      <c r="KG211" s="62"/>
      <c r="KH211" s="62"/>
      <c r="KI211" s="62"/>
      <c r="KJ211" s="62"/>
      <c r="KK211" s="62"/>
    </row>
    <row r="212" spans="1:297" x14ac:dyDescent="0.35">
      <c r="A212" s="131">
        <v>208</v>
      </c>
      <c r="B212" s="170">
        <f>'BVEM Scorecard'!B211</f>
        <v>0</v>
      </c>
      <c r="C212" s="170">
        <f>'BVEM Scorecard'!C211</f>
        <v>0</v>
      </c>
      <c r="D212" s="152">
        <v>386</v>
      </c>
      <c r="E212" s="72" t="str">
        <f>'BVEM Scorecard'!F211</f>
        <v>Wind</v>
      </c>
      <c r="F212" s="96"/>
      <c r="G212" s="96"/>
      <c r="H212" s="96"/>
      <c r="I212" s="96"/>
      <c r="J212" s="62"/>
      <c r="K212" s="62"/>
      <c r="L212" s="62"/>
      <c r="M212" s="62"/>
      <c r="N212" s="62"/>
      <c r="O212" s="62"/>
      <c r="P212" s="62"/>
      <c r="Q212" s="95"/>
      <c r="R212" s="5"/>
      <c r="S212" s="5"/>
      <c r="T212" s="5"/>
      <c r="U212" s="5"/>
      <c r="V212" s="5"/>
      <c r="W212" s="5"/>
      <c r="X212" s="5"/>
      <c r="Y212" s="5"/>
      <c r="Z212" s="5"/>
      <c r="AA212" s="5"/>
      <c r="AB212" s="5"/>
      <c r="AC212" s="5"/>
      <c r="AD212" s="5"/>
      <c r="AE212" s="5"/>
      <c r="AF212" s="62"/>
      <c r="AG212" s="62"/>
      <c r="AH212" s="62"/>
      <c r="AI212" s="62"/>
      <c r="AJ212" s="62"/>
      <c r="AK212" s="62"/>
      <c r="AL212" s="62"/>
      <c r="AM212" s="62"/>
      <c r="AN212" s="62"/>
      <c r="AO212" s="62"/>
      <c r="AP212" s="62"/>
      <c r="AQ212" s="62"/>
      <c r="AR212" s="62"/>
      <c r="AS212" s="62"/>
      <c r="AT212" s="5"/>
      <c r="AU212" s="5"/>
      <c r="AV212" s="5"/>
      <c r="AW212" s="5"/>
      <c r="AX212" s="5"/>
      <c r="AY212" s="5"/>
      <c r="AZ212" s="5"/>
      <c r="BA212" s="5"/>
      <c r="BB212" s="5"/>
      <c r="BC212" s="5"/>
      <c r="BD212" s="5"/>
      <c r="BE212" s="5"/>
      <c r="BF212" s="5"/>
      <c r="BG212" s="5"/>
      <c r="BH212" s="62"/>
      <c r="BI212" s="62"/>
      <c r="BJ212" s="62"/>
      <c r="BK212" s="62"/>
      <c r="BL212" s="62"/>
      <c r="BM212" s="62"/>
      <c r="BN212" s="62"/>
      <c r="BO212" s="62"/>
      <c r="BP212" s="62"/>
      <c r="BQ212" s="62"/>
      <c r="BR212" s="62"/>
      <c r="BS212" s="62"/>
      <c r="BT212" s="62"/>
      <c r="BU212" s="62"/>
      <c r="BV212" s="5"/>
      <c r="BW212" s="5"/>
      <c r="BX212" s="5"/>
      <c r="BY212" s="5"/>
      <c r="BZ212" s="5"/>
      <c r="CA212" s="5"/>
      <c r="CB212" s="5"/>
      <c r="CC212" s="5"/>
      <c r="CD212" s="5"/>
      <c r="CE212" s="5"/>
      <c r="CF212" s="5"/>
      <c r="CG212" s="5"/>
      <c r="CH212" s="5"/>
      <c r="CI212" s="5"/>
      <c r="CJ212" s="62"/>
      <c r="CK212" s="62"/>
      <c r="CL212" s="62"/>
      <c r="CM212" s="62"/>
      <c r="CN212" s="62"/>
      <c r="CO212" s="62"/>
      <c r="CP212" s="62"/>
      <c r="CQ212" s="62"/>
      <c r="CR212" s="62"/>
      <c r="CS212" s="62"/>
      <c r="CT212" s="62"/>
      <c r="CU212" s="62"/>
      <c r="CV212" s="62"/>
      <c r="CW212" s="62"/>
      <c r="CX212" s="5"/>
      <c r="CY212" s="5"/>
      <c r="CZ212" s="5"/>
      <c r="DA212" s="5"/>
      <c r="DB212" s="5"/>
      <c r="DC212" s="5"/>
      <c r="DD212" s="5"/>
      <c r="DE212" s="5"/>
      <c r="DF212" s="5"/>
      <c r="DG212" s="5"/>
      <c r="DH212" s="5"/>
      <c r="DI212" s="5"/>
      <c r="DJ212" s="5"/>
      <c r="DK212" s="5"/>
      <c r="DL212" s="62"/>
      <c r="DM212" s="62"/>
      <c r="DN212" s="62"/>
      <c r="DO212" s="62"/>
      <c r="DP212" s="62"/>
      <c r="DQ212" s="62"/>
      <c r="DR212" s="62"/>
      <c r="DS212" s="62"/>
      <c r="DT212" s="62"/>
      <c r="DU212" s="62"/>
      <c r="DV212" s="62"/>
      <c r="DW212" s="62"/>
      <c r="DX212" s="62"/>
      <c r="DY212" s="62"/>
      <c r="DZ212" s="5"/>
      <c r="EA212" s="5"/>
      <c r="EB212" s="5"/>
      <c r="EC212" s="5"/>
      <c r="ED212" s="5"/>
      <c r="EE212" s="5"/>
      <c r="EF212" s="5"/>
      <c r="EG212" s="5"/>
      <c r="EH212" s="5"/>
      <c r="EI212" s="5"/>
      <c r="EJ212" s="5"/>
      <c r="EK212" s="5"/>
      <c r="EL212" s="5"/>
      <c r="EM212" s="5"/>
      <c r="EN212" s="62"/>
      <c r="EO212" s="62"/>
      <c r="EP212" s="62"/>
      <c r="EQ212" s="62"/>
      <c r="ER212" s="62"/>
      <c r="ES212" s="62"/>
      <c r="ET212" s="62"/>
      <c r="EU212" s="62"/>
      <c r="EV212" s="62"/>
      <c r="EW212" s="62"/>
      <c r="EX212" s="62"/>
      <c r="EY212" s="62"/>
      <c r="EZ212" s="62"/>
      <c r="FA212" s="62"/>
      <c r="FB212" s="5"/>
      <c r="FC212" s="5"/>
      <c r="FD212" s="5"/>
      <c r="FE212" s="5"/>
      <c r="FF212" s="5"/>
      <c r="FG212" s="5"/>
      <c r="FH212" s="5"/>
      <c r="FI212" s="5"/>
      <c r="FJ212" s="5"/>
      <c r="FK212" s="5"/>
      <c r="FL212" s="5"/>
      <c r="FM212" s="5"/>
      <c r="FN212" s="5"/>
      <c r="FO212" s="5"/>
      <c r="FP212" s="62"/>
      <c r="FQ212" s="62"/>
      <c r="FR212" s="62"/>
      <c r="FS212" s="62"/>
      <c r="FT212" s="62"/>
      <c r="FU212" s="62"/>
      <c r="FV212" s="62"/>
      <c r="FW212" s="62"/>
      <c r="FX212" s="62"/>
      <c r="FY212" s="62"/>
      <c r="FZ212" s="62"/>
      <c r="GA212" s="62"/>
      <c r="GB212" s="62"/>
      <c r="GC212" s="62"/>
      <c r="GD212" s="5"/>
      <c r="GE212" s="5"/>
      <c r="GF212" s="5"/>
      <c r="GG212" s="5"/>
      <c r="GH212" s="5"/>
      <c r="GI212" s="5"/>
      <c r="GJ212" s="5"/>
      <c r="GK212" s="5"/>
      <c r="GL212" s="5"/>
      <c r="GM212" s="5"/>
      <c r="GN212" s="5"/>
      <c r="GO212" s="5"/>
      <c r="GP212" s="5"/>
      <c r="GQ212" s="5"/>
      <c r="GR212" s="62"/>
      <c r="GS212" s="62"/>
      <c r="GT212" s="62"/>
      <c r="GU212" s="62"/>
      <c r="GV212" s="62"/>
      <c r="GW212" s="62"/>
      <c r="GX212" s="62"/>
      <c r="GY212" s="62"/>
      <c r="GZ212" s="62"/>
      <c r="HA212" s="62"/>
      <c r="HB212" s="62"/>
      <c r="HC212" s="62"/>
      <c r="HD212" s="62"/>
      <c r="HE212" s="62"/>
      <c r="HF212" s="5"/>
      <c r="HG212" s="5"/>
      <c r="HH212" s="5"/>
      <c r="HI212" s="5"/>
      <c r="HJ212" s="5"/>
      <c r="HK212" s="5"/>
      <c r="HL212" s="5"/>
      <c r="HM212" s="5"/>
      <c r="HN212" s="5"/>
      <c r="HO212" s="5"/>
      <c r="HP212" s="5"/>
      <c r="HQ212" s="5"/>
      <c r="HR212" s="5"/>
      <c r="HS212" s="5"/>
      <c r="HT212" s="62"/>
      <c r="HU212" s="62"/>
      <c r="HV212" s="62"/>
      <c r="HW212" s="62"/>
      <c r="HX212" s="62"/>
      <c r="HY212" s="62"/>
      <c r="HZ212" s="62"/>
      <c r="IA212" s="62"/>
      <c r="IB212" s="62"/>
      <c r="IC212" s="62"/>
      <c r="ID212" s="62"/>
      <c r="IE212" s="62"/>
      <c r="IF212" s="62"/>
      <c r="IG212" s="62"/>
      <c r="IH212" s="5"/>
      <c r="II212" s="5"/>
      <c r="IJ212" s="5"/>
      <c r="IK212" s="5"/>
      <c r="IL212" s="5"/>
      <c r="IM212" s="5"/>
      <c r="IN212" s="5"/>
      <c r="IO212" s="5"/>
      <c r="IP212" s="5"/>
      <c r="IQ212" s="5"/>
      <c r="IR212" s="5"/>
      <c r="IS212" s="5"/>
      <c r="IT212" s="5"/>
      <c r="IU212" s="5"/>
      <c r="IV212" s="62"/>
      <c r="IW212" s="62"/>
      <c r="IX212" s="62"/>
      <c r="IY212" s="62"/>
      <c r="IZ212" s="62"/>
      <c r="JA212" s="62"/>
      <c r="JB212" s="62"/>
      <c r="JC212" s="62"/>
      <c r="JD212" s="62"/>
      <c r="JE212" s="62"/>
      <c r="JF212" s="62"/>
      <c r="JG212" s="62"/>
      <c r="JH212" s="62"/>
      <c r="JI212" s="62"/>
      <c r="JJ212" s="5"/>
      <c r="JK212" s="5"/>
      <c r="JL212" s="5"/>
      <c r="JM212" s="5"/>
      <c r="JN212" s="5"/>
      <c r="JO212" s="5"/>
      <c r="JP212" s="5"/>
      <c r="JQ212" s="5"/>
      <c r="JR212" s="5"/>
      <c r="JS212" s="5"/>
      <c r="JT212" s="5"/>
      <c r="JU212" s="5"/>
      <c r="JV212" s="5"/>
      <c r="JW212" s="5"/>
      <c r="JX212" s="62"/>
      <c r="JY212" s="62"/>
      <c r="JZ212" s="62"/>
      <c r="KA212" s="62"/>
      <c r="KB212" s="62"/>
      <c r="KC212" s="62"/>
      <c r="KD212" s="62"/>
      <c r="KE212" s="62"/>
      <c r="KF212" s="62"/>
      <c r="KG212" s="62"/>
      <c r="KH212" s="62"/>
      <c r="KI212" s="62"/>
      <c r="KJ212" s="62"/>
      <c r="KK212" s="62"/>
    </row>
    <row r="213" spans="1:297" x14ac:dyDescent="0.35">
      <c r="A213" s="131">
        <v>209</v>
      </c>
      <c r="B213" s="170">
        <f>'BVEM Scorecard'!B212</f>
        <v>0</v>
      </c>
      <c r="C213" s="170">
        <f>'BVEM Scorecard'!C212</f>
        <v>0</v>
      </c>
      <c r="D213" s="152">
        <v>314</v>
      </c>
      <c r="E213" s="72" t="str">
        <f>'BVEM Scorecard'!F212</f>
        <v>Solar</v>
      </c>
      <c r="F213" s="96"/>
      <c r="G213" s="96"/>
      <c r="H213" s="96"/>
      <c r="I213" s="96"/>
      <c r="J213" s="62"/>
      <c r="K213" s="62"/>
      <c r="L213" s="62"/>
      <c r="M213" s="62"/>
      <c r="N213" s="62"/>
      <c r="O213" s="62"/>
      <c r="P213" s="62"/>
      <c r="Q213" s="95"/>
      <c r="R213" s="5"/>
      <c r="S213" s="5"/>
      <c r="T213" s="5"/>
      <c r="U213" s="5"/>
      <c r="V213" s="5"/>
      <c r="W213" s="5"/>
      <c r="X213" s="5"/>
      <c r="Y213" s="5"/>
      <c r="Z213" s="5"/>
      <c r="AA213" s="5"/>
      <c r="AB213" s="5"/>
      <c r="AC213" s="5"/>
      <c r="AD213" s="5"/>
      <c r="AE213" s="5"/>
      <c r="AF213" s="62"/>
      <c r="AG213" s="62"/>
      <c r="AH213" s="62"/>
      <c r="AI213" s="62"/>
      <c r="AJ213" s="62"/>
      <c r="AK213" s="62"/>
      <c r="AL213" s="62"/>
      <c r="AM213" s="62"/>
      <c r="AN213" s="62"/>
      <c r="AO213" s="62"/>
      <c r="AP213" s="62"/>
      <c r="AQ213" s="62"/>
      <c r="AR213" s="140"/>
      <c r="AS213" s="140"/>
      <c r="AT213" s="5"/>
      <c r="AU213" s="5"/>
      <c r="AV213" s="5"/>
      <c r="AW213" s="5"/>
      <c r="AX213" s="5"/>
      <c r="AY213" s="5"/>
      <c r="AZ213" s="5"/>
      <c r="BA213" s="5"/>
      <c r="BB213" s="5"/>
      <c r="BC213" s="5"/>
      <c r="BD213" s="5"/>
      <c r="BE213" s="5"/>
      <c r="BF213" s="5"/>
      <c r="BG213" s="5"/>
      <c r="BH213" s="62"/>
      <c r="BI213" s="62"/>
      <c r="BJ213" s="62"/>
      <c r="BK213" s="62"/>
      <c r="BL213" s="62"/>
      <c r="BM213" s="62"/>
      <c r="BN213" s="62"/>
      <c r="BO213" s="62"/>
      <c r="BP213" s="62"/>
      <c r="BQ213" s="62"/>
      <c r="BR213" s="62"/>
      <c r="BS213" s="62"/>
      <c r="BT213" s="62"/>
      <c r="BU213" s="62"/>
      <c r="BV213" s="5"/>
      <c r="BW213" s="5"/>
      <c r="BX213" s="5"/>
      <c r="BY213" s="5"/>
      <c r="BZ213" s="5"/>
      <c r="CA213" s="5"/>
      <c r="CB213" s="5"/>
      <c r="CC213" s="5"/>
      <c r="CD213" s="5"/>
      <c r="CE213" s="5"/>
      <c r="CF213" s="5"/>
      <c r="CG213" s="5"/>
      <c r="CH213" s="5"/>
      <c r="CI213" s="5"/>
      <c r="CJ213" s="62"/>
      <c r="CK213" s="62"/>
      <c r="CL213" s="62"/>
      <c r="CM213" s="62"/>
      <c r="CN213" s="62"/>
      <c r="CO213" s="62"/>
      <c r="CP213" s="62"/>
      <c r="CQ213" s="62"/>
      <c r="CR213" s="62"/>
      <c r="CS213" s="62"/>
      <c r="CT213" s="62"/>
      <c r="CU213" s="62"/>
      <c r="CV213" s="62"/>
      <c r="CW213" s="62"/>
      <c r="CX213" s="5"/>
      <c r="CY213" s="5"/>
      <c r="CZ213" s="5"/>
      <c r="DA213" s="5"/>
      <c r="DB213" s="5"/>
      <c r="DC213" s="5"/>
      <c r="DD213" s="5"/>
      <c r="DE213" s="5"/>
      <c r="DF213" s="5"/>
      <c r="DG213" s="5"/>
      <c r="DH213" s="5"/>
      <c r="DI213" s="5"/>
      <c r="DJ213" s="5"/>
      <c r="DK213" s="5"/>
      <c r="DL213" s="62"/>
      <c r="DM213" s="62"/>
      <c r="DN213" s="62"/>
      <c r="DO213" s="62"/>
      <c r="DP213" s="62"/>
      <c r="DQ213" s="62"/>
      <c r="DR213" s="62"/>
      <c r="DS213" s="62"/>
      <c r="DT213" s="62"/>
      <c r="DU213" s="62"/>
      <c r="DV213" s="62"/>
      <c r="DW213" s="62"/>
      <c r="DX213" s="62"/>
      <c r="DY213" s="62"/>
      <c r="DZ213" s="5"/>
      <c r="EA213" s="5"/>
      <c r="EB213" s="5"/>
      <c r="EC213" s="5"/>
      <c r="ED213" s="5"/>
      <c r="EE213" s="5"/>
      <c r="EF213" s="5"/>
      <c r="EG213" s="5"/>
      <c r="EH213" s="5"/>
      <c r="EI213" s="5"/>
      <c r="EJ213" s="5"/>
      <c r="EK213" s="5"/>
      <c r="EL213" s="5"/>
      <c r="EM213" s="5"/>
      <c r="EN213" s="62"/>
      <c r="EO213" s="62"/>
      <c r="EP213" s="62"/>
      <c r="EQ213" s="62"/>
      <c r="ER213" s="62"/>
      <c r="ES213" s="62"/>
      <c r="ET213" s="62"/>
      <c r="EU213" s="62"/>
      <c r="EV213" s="62"/>
      <c r="EW213" s="62"/>
      <c r="EX213" s="62"/>
      <c r="EY213" s="62"/>
      <c r="EZ213" s="140"/>
      <c r="FA213" s="140"/>
      <c r="FB213" s="5"/>
      <c r="FC213" s="5"/>
      <c r="FD213" s="5"/>
      <c r="FE213" s="5"/>
      <c r="FF213" s="5"/>
      <c r="FG213" s="5"/>
      <c r="FH213" s="5"/>
      <c r="FI213" s="5"/>
      <c r="FJ213" s="5"/>
      <c r="FK213" s="5"/>
      <c r="FL213" s="5"/>
      <c r="FM213" s="5"/>
      <c r="FN213" s="5"/>
      <c r="FO213" s="5"/>
      <c r="FP213" s="62"/>
      <c r="FQ213" s="62"/>
      <c r="FR213" s="62"/>
      <c r="FS213" s="62"/>
      <c r="FT213" s="62"/>
      <c r="FU213" s="62"/>
      <c r="FV213" s="62"/>
      <c r="FW213" s="62"/>
      <c r="FX213" s="62"/>
      <c r="FY213" s="62"/>
      <c r="FZ213" s="62"/>
      <c r="GA213" s="62"/>
      <c r="GB213" s="62"/>
      <c r="GC213" s="62"/>
      <c r="GD213" s="5"/>
      <c r="GE213" s="5"/>
      <c r="GF213" s="5"/>
      <c r="GG213" s="5"/>
      <c r="GH213" s="5"/>
      <c r="GI213" s="5"/>
      <c r="GJ213" s="5"/>
      <c r="GK213" s="5"/>
      <c r="GL213" s="5"/>
      <c r="GM213" s="5"/>
      <c r="GN213" s="5"/>
      <c r="GO213" s="5"/>
      <c r="GP213" s="5"/>
      <c r="GQ213" s="5"/>
      <c r="GR213" s="62"/>
      <c r="GS213" s="62"/>
      <c r="GT213" s="62"/>
      <c r="GU213" s="62"/>
      <c r="GV213" s="62"/>
      <c r="GW213" s="62"/>
      <c r="GX213" s="62"/>
      <c r="GY213" s="62"/>
      <c r="GZ213" s="62"/>
      <c r="HA213" s="62"/>
      <c r="HB213" s="62"/>
      <c r="HC213" s="62"/>
      <c r="HD213" s="62"/>
      <c r="HE213" s="62"/>
      <c r="HF213" s="5"/>
      <c r="HG213" s="5"/>
      <c r="HH213" s="5"/>
      <c r="HI213" s="5"/>
      <c r="HJ213" s="5"/>
      <c r="HK213" s="5"/>
      <c r="HL213" s="5"/>
      <c r="HM213" s="5"/>
      <c r="HN213" s="5"/>
      <c r="HO213" s="5"/>
      <c r="HP213" s="5"/>
      <c r="HQ213" s="5"/>
      <c r="HR213" s="5"/>
      <c r="HS213" s="5"/>
      <c r="HT213" s="62"/>
      <c r="HU213" s="62"/>
      <c r="HV213" s="62"/>
      <c r="HW213" s="62"/>
      <c r="HX213" s="62"/>
      <c r="HY213" s="62"/>
      <c r="HZ213" s="62"/>
      <c r="IA213" s="62"/>
      <c r="IB213" s="62"/>
      <c r="IC213" s="62"/>
      <c r="ID213" s="62"/>
      <c r="IE213" s="62"/>
      <c r="IF213" s="62"/>
      <c r="IG213" s="62"/>
      <c r="IH213" s="5"/>
      <c r="II213" s="5"/>
      <c r="IJ213" s="5"/>
      <c r="IK213" s="5"/>
      <c r="IL213" s="5"/>
      <c r="IM213" s="5"/>
      <c r="IN213" s="5"/>
      <c r="IO213" s="5"/>
      <c r="IP213" s="5"/>
      <c r="IQ213" s="5"/>
      <c r="IR213" s="5"/>
      <c r="IS213" s="5"/>
      <c r="IT213" s="5"/>
      <c r="IU213" s="5"/>
      <c r="IV213" s="62"/>
      <c r="IW213" s="62"/>
      <c r="IX213" s="62"/>
      <c r="IY213" s="62"/>
      <c r="IZ213" s="62"/>
      <c r="JA213" s="62"/>
      <c r="JB213" s="62"/>
      <c r="JC213" s="62"/>
      <c r="JD213" s="62"/>
      <c r="JE213" s="62"/>
      <c r="JF213" s="62"/>
      <c r="JG213" s="62"/>
      <c r="JH213" s="62"/>
      <c r="JI213" s="62"/>
      <c r="JJ213" s="5"/>
      <c r="JK213" s="5"/>
      <c r="JL213" s="5"/>
      <c r="JM213" s="5"/>
      <c r="JN213" s="5"/>
      <c r="JO213" s="5"/>
      <c r="JP213" s="5"/>
      <c r="JQ213" s="5"/>
      <c r="JR213" s="5"/>
      <c r="JS213" s="5"/>
      <c r="JT213" s="5"/>
      <c r="JU213" s="5"/>
      <c r="JV213" s="5"/>
      <c r="JW213" s="5"/>
      <c r="JX213" s="62"/>
      <c r="JY213" s="62"/>
      <c r="JZ213" s="62"/>
      <c r="KA213" s="62"/>
      <c r="KB213" s="62"/>
      <c r="KC213" s="62"/>
      <c r="KD213" s="62"/>
      <c r="KE213" s="62"/>
      <c r="KF213" s="62"/>
      <c r="KG213" s="62"/>
      <c r="KH213" s="62"/>
      <c r="KI213" s="62"/>
      <c r="KJ213" s="62"/>
      <c r="KK213" s="62"/>
    </row>
    <row r="214" spans="1:297" x14ac:dyDescent="0.35">
      <c r="A214" s="131">
        <v>210</v>
      </c>
      <c r="B214" s="170">
        <f>'BVEM Scorecard'!B213</f>
        <v>0</v>
      </c>
      <c r="C214" s="170">
        <f>'BVEM Scorecard'!C213</f>
        <v>0</v>
      </c>
      <c r="D214" s="152">
        <v>410</v>
      </c>
      <c r="E214" s="72" t="str">
        <f>'BVEM Scorecard'!F213</f>
        <v>Solar</v>
      </c>
      <c r="F214" s="96">
        <f t="shared" si="308"/>
        <v>0.5</v>
      </c>
      <c r="G214" s="96">
        <f t="shared" si="309"/>
        <v>0.2</v>
      </c>
      <c r="H214" s="96">
        <f t="shared" si="310"/>
        <v>0</v>
      </c>
      <c r="I214" s="96">
        <f t="shared" si="311"/>
        <v>0</v>
      </c>
      <c r="J214" s="62">
        <v>1</v>
      </c>
      <c r="K214" s="62">
        <v>1</v>
      </c>
      <c r="L214" s="62">
        <v>0</v>
      </c>
      <c r="M214" s="62">
        <v>0</v>
      </c>
      <c r="N214" s="62">
        <v>0</v>
      </c>
      <c r="O214" s="62">
        <v>0</v>
      </c>
      <c r="P214" s="62">
        <f t="shared" si="312"/>
        <v>1</v>
      </c>
      <c r="Q214" s="95">
        <f t="shared" ref="Q214" si="314">K$4*K214+L$4*L214+M$4*M214+N$4*N214+O$4*O214</f>
        <v>0.5</v>
      </c>
      <c r="R214" s="5"/>
      <c r="S214" s="5"/>
      <c r="T214" s="5"/>
      <c r="U214" s="5"/>
      <c r="V214" s="5"/>
      <c r="W214" s="5"/>
      <c r="X214" s="5"/>
      <c r="Y214" s="5"/>
      <c r="Z214" s="5"/>
      <c r="AA214" s="5"/>
      <c r="AB214" s="5"/>
      <c r="AC214" s="5"/>
      <c r="AD214" s="5"/>
      <c r="AE214" s="5"/>
      <c r="AF214" s="62"/>
      <c r="AG214" s="62"/>
      <c r="AH214" s="62"/>
      <c r="AI214" s="62"/>
      <c r="AJ214" s="62"/>
      <c r="AK214" s="62"/>
      <c r="AL214" s="62"/>
      <c r="AM214" s="62"/>
      <c r="AN214" s="62"/>
      <c r="AO214" s="62"/>
      <c r="AP214" s="62"/>
      <c r="AQ214" s="62"/>
      <c r="AR214" s="62"/>
      <c r="AS214" s="62"/>
      <c r="AT214" s="5"/>
      <c r="AU214" s="5"/>
      <c r="AV214" s="5"/>
      <c r="AW214" s="5"/>
      <c r="AX214" s="5"/>
      <c r="AY214" s="5"/>
      <c r="AZ214" s="5"/>
      <c r="BA214" s="5"/>
      <c r="BB214" s="5"/>
      <c r="BC214" s="5"/>
      <c r="BD214" s="5"/>
      <c r="BE214" s="5"/>
      <c r="BF214" s="5"/>
      <c r="BG214" s="5"/>
      <c r="BH214" s="62"/>
      <c r="BI214" s="62"/>
      <c r="BJ214" s="62"/>
      <c r="BK214" s="62"/>
      <c r="BL214" s="62"/>
      <c r="BM214" s="62"/>
      <c r="BN214" s="62"/>
      <c r="BO214" s="62"/>
      <c r="BP214" s="62"/>
      <c r="BQ214" s="62"/>
      <c r="BR214" s="62"/>
      <c r="BS214" s="62"/>
      <c r="BT214" s="62"/>
      <c r="BU214" s="62"/>
      <c r="BV214" s="5"/>
      <c r="BW214" s="5"/>
      <c r="BX214" s="5"/>
      <c r="BY214" s="5"/>
      <c r="BZ214" s="5"/>
      <c r="CA214" s="5"/>
      <c r="CB214" s="5"/>
      <c r="CC214" s="5"/>
      <c r="CD214" s="5"/>
      <c r="CE214" s="5"/>
      <c r="CF214" s="5"/>
      <c r="CG214" s="5"/>
      <c r="CH214" s="5"/>
      <c r="CI214" s="5"/>
      <c r="CJ214" s="62"/>
      <c r="CK214" s="62"/>
      <c r="CL214" s="62"/>
      <c r="CM214" s="62"/>
      <c r="CN214" s="62"/>
      <c r="CO214" s="62"/>
      <c r="CP214" s="62"/>
      <c r="CQ214" s="62"/>
      <c r="CR214" s="62"/>
      <c r="CS214" s="62"/>
      <c r="CT214" s="62"/>
      <c r="CU214" s="62"/>
      <c r="CV214" s="62"/>
      <c r="CW214" s="62"/>
      <c r="CX214" s="5"/>
      <c r="CY214" s="5"/>
      <c r="CZ214" s="5"/>
      <c r="DA214" s="5"/>
      <c r="DB214" s="5"/>
      <c r="DC214" s="5"/>
      <c r="DD214" s="5"/>
      <c r="DE214" s="5"/>
      <c r="DF214" s="5"/>
      <c r="DG214" s="5"/>
      <c r="DH214" s="5"/>
      <c r="DI214" s="5"/>
      <c r="DJ214" s="5"/>
      <c r="DK214" s="5"/>
      <c r="DL214" s="62"/>
      <c r="DM214" s="62"/>
      <c r="DN214" s="62"/>
      <c r="DO214" s="62"/>
      <c r="DP214" s="62"/>
      <c r="DQ214" s="62"/>
      <c r="DR214" s="62"/>
      <c r="DS214" s="62"/>
      <c r="DT214" s="62"/>
      <c r="DU214" s="62"/>
      <c r="DV214" s="62"/>
      <c r="DW214" s="62"/>
      <c r="DX214" s="62"/>
      <c r="DY214" s="62"/>
      <c r="DZ214" s="5"/>
      <c r="EA214" s="5"/>
      <c r="EB214" s="5"/>
      <c r="EC214" s="5"/>
      <c r="ED214" s="5"/>
      <c r="EE214" s="5"/>
      <c r="EF214" s="5"/>
      <c r="EG214" s="5"/>
      <c r="EH214" s="5"/>
      <c r="EI214" s="5"/>
      <c r="EJ214" s="5"/>
      <c r="EK214" s="5"/>
      <c r="EL214" s="5"/>
      <c r="EM214" s="5"/>
      <c r="EN214" s="62"/>
      <c r="EO214" s="62"/>
      <c r="EP214" s="62"/>
      <c r="EQ214" s="62"/>
      <c r="ER214" s="62"/>
      <c r="ES214" s="62"/>
      <c r="ET214" s="62"/>
      <c r="EU214" s="62"/>
      <c r="EV214" s="62"/>
      <c r="EW214" s="62"/>
      <c r="EX214" s="62"/>
      <c r="EY214" s="62"/>
      <c r="EZ214" s="62"/>
      <c r="FA214" s="62"/>
      <c r="FB214" s="5"/>
      <c r="FC214" s="5"/>
      <c r="FD214" s="5"/>
      <c r="FE214" s="5"/>
      <c r="FF214" s="5"/>
      <c r="FG214" s="5"/>
      <c r="FH214" s="5"/>
      <c r="FI214" s="5"/>
      <c r="FJ214" s="5"/>
      <c r="FK214" s="5"/>
      <c r="FL214" s="5"/>
      <c r="FM214" s="5"/>
      <c r="FN214" s="5"/>
      <c r="FO214" s="5"/>
      <c r="FP214" s="62"/>
      <c r="FQ214" s="62"/>
      <c r="FR214" s="62"/>
      <c r="FS214" s="62"/>
      <c r="FT214" s="62"/>
      <c r="FU214" s="62"/>
      <c r="FV214" s="62"/>
      <c r="FW214" s="62"/>
      <c r="FX214" s="62"/>
      <c r="FY214" s="62"/>
      <c r="FZ214" s="62"/>
      <c r="GA214" s="62"/>
      <c r="GB214" s="62"/>
      <c r="GC214" s="62"/>
      <c r="GD214" s="5"/>
      <c r="GE214" s="5"/>
      <c r="GF214" s="5"/>
      <c r="GG214" s="5"/>
      <c r="GH214" s="5"/>
      <c r="GI214" s="5"/>
      <c r="GJ214" s="5"/>
      <c r="GK214" s="5"/>
      <c r="GL214" s="5"/>
      <c r="GM214" s="5"/>
      <c r="GN214" s="5"/>
      <c r="GO214" s="5"/>
      <c r="GP214" s="5"/>
      <c r="GQ214" s="5"/>
      <c r="GR214" s="62"/>
      <c r="GS214" s="62"/>
      <c r="GT214" s="62"/>
      <c r="GU214" s="62"/>
      <c r="GV214" s="62"/>
      <c r="GW214" s="62"/>
      <c r="GX214" s="62"/>
      <c r="GY214" s="62"/>
      <c r="GZ214" s="62"/>
      <c r="HA214" s="62"/>
      <c r="HB214" s="62"/>
      <c r="HC214" s="62"/>
      <c r="HD214" s="62"/>
      <c r="HE214" s="62"/>
      <c r="HF214" s="5"/>
      <c r="HG214" s="5"/>
      <c r="HH214" s="5"/>
      <c r="HI214" s="5"/>
      <c r="HJ214" s="5"/>
      <c r="HK214" s="5"/>
      <c r="HL214" s="5"/>
      <c r="HM214" s="5"/>
      <c r="HN214" s="5"/>
      <c r="HO214" s="5"/>
      <c r="HP214" s="5"/>
      <c r="HQ214" s="5"/>
      <c r="HR214" s="5"/>
      <c r="HS214" s="5"/>
      <c r="HT214" s="62"/>
      <c r="HU214" s="62"/>
      <c r="HV214" s="62"/>
      <c r="HW214" s="62"/>
      <c r="HX214" s="62"/>
      <c r="HY214" s="62"/>
      <c r="HZ214" s="62"/>
      <c r="IA214" s="62"/>
      <c r="IB214" s="62"/>
      <c r="IC214" s="62"/>
      <c r="ID214" s="62"/>
      <c r="IE214" s="62"/>
      <c r="IF214" s="62"/>
      <c r="IG214" s="62"/>
      <c r="IH214" s="5"/>
      <c r="II214" s="5"/>
      <c r="IJ214" s="5"/>
      <c r="IK214" s="5"/>
      <c r="IL214" s="5"/>
      <c r="IM214" s="5"/>
      <c r="IN214" s="5"/>
      <c r="IO214" s="5"/>
      <c r="IP214" s="5"/>
      <c r="IQ214" s="5"/>
      <c r="IR214" s="5"/>
      <c r="IS214" s="5"/>
      <c r="IT214" s="5"/>
      <c r="IU214" s="5"/>
      <c r="IV214" s="62"/>
      <c r="IW214" s="62"/>
      <c r="IX214" s="62"/>
      <c r="IY214" s="62"/>
      <c r="IZ214" s="62"/>
      <c r="JA214" s="62"/>
      <c r="JB214" s="62"/>
      <c r="JC214" s="62"/>
      <c r="JD214" s="62"/>
      <c r="JE214" s="62"/>
      <c r="JF214" s="62"/>
      <c r="JG214" s="62"/>
      <c r="JH214" s="62"/>
      <c r="JI214" s="62"/>
      <c r="JJ214" s="5"/>
      <c r="JK214" s="5"/>
      <c r="JL214" s="5"/>
      <c r="JM214" s="5"/>
      <c r="JN214" s="5"/>
      <c r="JO214" s="5"/>
      <c r="JP214" s="5"/>
      <c r="JQ214" s="5"/>
      <c r="JR214" s="5"/>
      <c r="JS214" s="5"/>
      <c r="JT214" s="5"/>
      <c r="JU214" s="5"/>
      <c r="JV214" s="5"/>
      <c r="JW214" s="5"/>
      <c r="JX214" s="62"/>
      <c r="JY214" s="62"/>
      <c r="JZ214" s="62"/>
      <c r="KA214" s="62"/>
      <c r="KB214" s="62"/>
      <c r="KC214" s="62"/>
      <c r="KD214" s="62"/>
      <c r="KE214" s="62"/>
      <c r="KF214" s="62"/>
      <c r="KG214" s="62"/>
      <c r="KH214" s="62"/>
      <c r="KI214" s="62"/>
      <c r="KJ214" s="62"/>
      <c r="KK214" s="62"/>
    </row>
    <row r="215" spans="1:297" x14ac:dyDescent="0.35">
      <c r="A215" s="131">
        <v>211</v>
      </c>
      <c r="B215" s="170">
        <f>'BVEM Scorecard'!B214</f>
        <v>0</v>
      </c>
      <c r="C215" s="170">
        <f>'BVEM Scorecard'!C214</f>
        <v>0</v>
      </c>
      <c r="D215" s="152">
        <v>336</v>
      </c>
      <c r="E215" s="72" t="str">
        <f>'BVEM Scorecard'!F214</f>
        <v>Solar</v>
      </c>
      <c r="F215" s="96"/>
      <c r="G215" s="96"/>
      <c r="H215" s="96"/>
      <c r="I215" s="96"/>
      <c r="J215" s="62"/>
      <c r="K215" s="62"/>
      <c r="L215" s="62"/>
      <c r="M215" s="62"/>
      <c r="N215" s="62"/>
      <c r="O215" s="62"/>
      <c r="P215" s="62"/>
      <c r="Q215" s="95"/>
      <c r="R215" s="5"/>
      <c r="S215" s="5"/>
      <c r="T215" s="5"/>
      <c r="U215" s="5"/>
      <c r="V215" s="5"/>
      <c r="W215" s="5"/>
      <c r="X215" s="5"/>
      <c r="Y215" s="5"/>
      <c r="Z215" s="5"/>
      <c r="AA215" s="5"/>
      <c r="AB215" s="5"/>
      <c r="AC215" s="5"/>
      <c r="AD215" s="5"/>
      <c r="AE215" s="5"/>
      <c r="AF215" s="62"/>
      <c r="AG215" s="62"/>
      <c r="AH215" s="62"/>
      <c r="AI215" s="62"/>
      <c r="AJ215" s="62"/>
      <c r="AK215" s="62"/>
      <c r="AL215" s="62"/>
      <c r="AM215" s="62"/>
      <c r="AN215" s="62"/>
      <c r="AO215" s="62"/>
      <c r="AP215" s="62"/>
      <c r="AQ215" s="62"/>
      <c r="AR215" s="140"/>
      <c r="AS215" s="140"/>
      <c r="AT215" s="5"/>
      <c r="AU215" s="5"/>
      <c r="AV215" s="5"/>
      <c r="AW215" s="5"/>
      <c r="AX215" s="5"/>
      <c r="AY215" s="5"/>
      <c r="AZ215" s="5"/>
      <c r="BA215" s="5"/>
      <c r="BB215" s="5"/>
      <c r="BC215" s="5"/>
      <c r="BD215" s="5"/>
      <c r="BE215" s="5"/>
      <c r="BF215" s="5"/>
      <c r="BG215" s="5"/>
      <c r="BH215" s="62"/>
      <c r="BI215" s="62"/>
      <c r="BJ215" s="62"/>
      <c r="BK215" s="62"/>
      <c r="BL215" s="62"/>
      <c r="BM215" s="62"/>
      <c r="BN215" s="62"/>
      <c r="BO215" s="62"/>
      <c r="BP215" s="62"/>
      <c r="BQ215" s="62"/>
      <c r="BR215" s="62"/>
      <c r="BS215" s="62"/>
      <c r="BT215" s="62"/>
      <c r="BU215" s="62"/>
      <c r="BV215" s="5"/>
      <c r="BW215" s="5"/>
      <c r="BX215" s="5"/>
      <c r="BY215" s="5"/>
      <c r="BZ215" s="5"/>
      <c r="CA215" s="5"/>
      <c r="CB215" s="5"/>
      <c r="CC215" s="5"/>
      <c r="CD215" s="5"/>
      <c r="CE215" s="5"/>
      <c r="CF215" s="5"/>
      <c r="CG215" s="5"/>
      <c r="CH215" s="5"/>
      <c r="CI215" s="5"/>
      <c r="CJ215" s="62"/>
      <c r="CK215" s="62"/>
      <c r="CL215" s="62"/>
      <c r="CM215" s="62"/>
      <c r="CN215" s="62"/>
      <c r="CO215" s="62"/>
      <c r="CP215" s="62"/>
      <c r="CQ215" s="62"/>
      <c r="CR215" s="62"/>
      <c r="CS215" s="62"/>
      <c r="CT215" s="62"/>
      <c r="CU215" s="62"/>
      <c r="CV215" s="62"/>
      <c r="CW215" s="62"/>
      <c r="CX215" s="5"/>
      <c r="CY215" s="5"/>
      <c r="CZ215" s="5"/>
      <c r="DA215" s="5"/>
      <c r="DB215" s="5"/>
      <c r="DC215" s="5"/>
      <c r="DD215" s="5"/>
      <c r="DE215" s="5"/>
      <c r="DF215" s="5"/>
      <c r="DG215" s="5"/>
      <c r="DH215" s="5"/>
      <c r="DI215" s="5"/>
      <c r="DJ215" s="5"/>
      <c r="DK215" s="5"/>
      <c r="DL215" s="62"/>
      <c r="DM215" s="62"/>
      <c r="DN215" s="62"/>
      <c r="DO215" s="62"/>
      <c r="DP215" s="62"/>
      <c r="DQ215" s="62"/>
      <c r="DR215" s="62"/>
      <c r="DS215" s="62"/>
      <c r="DT215" s="62"/>
      <c r="DU215" s="62"/>
      <c r="DV215" s="62"/>
      <c r="DW215" s="62"/>
      <c r="DX215" s="62"/>
      <c r="DY215" s="62"/>
      <c r="DZ215" s="5"/>
      <c r="EA215" s="5"/>
      <c r="EB215" s="5"/>
      <c r="EC215" s="5"/>
      <c r="ED215" s="5"/>
      <c r="EE215" s="5"/>
      <c r="EF215" s="5"/>
      <c r="EG215" s="5"/>
      <c r="EH215" s="5"/>
      <c r="EI215" s="5"/>
      <c r="EJ215" s="5"/>
      <c r="EK215" s="5"/>
      <c r="EL215" s="5"/>
      <c r="EM215" s="5"/>
      <c r="EN215" s="62"/>
      <c r="EO215" s="62"/>
      <c r="EP215" s="62"/>
      <c r="EQ215" s="62"/>
      <c r="ER215" s="62"/>
      <c r="ES215" s="62"/>
      <c r="ET215" s="62"/>
      <c r="EU215" s="62"/>
      <c r="EV215" s="62"/>
      <c r="EW215" s="62"/>
      <c r="EX215" s="62"/>
      <c r="EY215" s="62"/>
      <c r="EZ215" s="140"/>
      <c r="FA215" s="140"/>
      <c r="FB215" s="5"/>
      <c r="FC215" s="5"/>
      <c r="FD215" s="5"/>
      <c r="FE215" s="5"/>
      <c r="FF215" s="5"/>
      <c r="FG215" s="5"/>
      <c r="FH215" s="5"/>
      <c r="FI215" s="5"/>
      <c r="FJ215" s="5"/>
      <c r="FK215" s="5"/>
      <c r="FL215" s="5"/>
      <c r="FM215" s="5"/>
      <c r="FN215" s="5"/>
      <c r="FO215" s="5"/>
      <c r="FP215" s="62"/>
      <c r="FQ215" s="62"/>
      <c r="FR215" s="62"/>
      <c r="FS215" s="62"/>
      <c r="FT215" s="62"/>
      <c r="FU215" s="62"/>
      <c r="FV215" s="62"/>
      <c r="FW215" s="62"/>
      <c r="FX215" s="62"/>
      <c r="FY215" s="62"/>
      <c r="FZ215" s="62"/>
      <c r="GA215" s="62"/>
      <c r="GB215" s="62"/>
      <c r="GC215" s="62"/>
      <c r="GD215" s="5"/>
      <c r="GE215" s="5"/>
      <c r="GF215" s="5"/>
      <c r="GG215" s="5"/>
      <c r="GH215" s="5"/>
      <c r="GI215" s="5"/>
      <c r="GJ215" s="5"/>
      <c r="GK215" s="5"/>
      <c r="GL215" s="5"/>
      <c r="GM215" s="5"/>
      <c r="GN215" s="5"/>
      <c r="GO215" s="5"/>
      <c r="GP215" s="5"/>
      <c r="GQ215" s="5"/>
      <c r="GR215" s="62"/>
      <c r="GS215" s="62"/>
      <c r="GT215" s="62"/>
      <c r="GU215" s="62"/>
      <c r="GV215" s="62"/>
      <c r="GW215" s="62"/>
      <c r="GX215" s="62"/>
      <c r="GY215" s="62"/>
      <c r="GZ215" s="62"/>
      <c r="HA215" s="62"/>
      <c r="HB215" s="62"/>
      <c r="HC215" s="62"/>
      <c r="HD215" s="62"/>
      <c r="HE215" s="62"/>
      <c r="HF215" s="5"/>
      <c r="HG215" s="5"/>
      <c r="HH215" s="5"/>
      <c r="HI215" s="5"/>
      <c r="HJ215" s="5"/>
      <c r="HK215" s="5"/>
      <c r="HL215" s="5"/>
      <c r="HM215" s="5"/>
      <c r="HN215" s="5"/>
      <c r="HO215" s="5"/>
      <c r="HP215" s="5"/>
      <c r="HQ215" s="5"/>
      <c r="HR215" s="5"/>
      <c r="HS215" s="5"/>
      <c r="HT215" s="62"/>
      <c r="HU215" s="62"/>
      <c r="HV215" s="62"/>
      <c r="HW215" s="62"/>
      <c r="HX215" s="62"/>
      <c r="HY215" s="62"/>
      <c r="HZ215" s="62"/>
      <c r="IA215" s="62"/>
      <c r="IB215" s="62"/>
      <c r="IC215" s="62"/>
      <c r="ID215" s="62"/>
      <c r="IE215" s="62"/>
      <c r="IF215" s="62"/>
      <c r="IG215" s="62"/>
      <c r="IH215" s="5"/>
      <c r="II215" s="5"/>
      <c r="IJ215" s="5"/>
      <c r="IK215" s="5"/>
      <c r="IL215" s="5"/>
      <c r="IM215" s="5"/>
      <c r="IN215" s="5"/>
      <c r="IO215" s="5"/>
      <c r="IP215" s="5"/>
      <c r="IQ215" s="5"/>
      <c r="IR215" s="5"/>
      <c r="IS215" s="5"/>
      <c r="IT215" s="5"/>
      <c r="IU215" s="5"/>
      <c r="IV215" s="62"/>
      <c r="IW215" s="62"/>
      <c r="IX215" s="62"/>
      <c r="IY215" s="62"/>
      <c r="IZ215" s="62"/>
      <c r="JA215" s="62"/>
      <c r="JB215" s="62"/>
      <c r="JC215" s="62"/>
      <c r="JD215" s="62"/>
      <c r="JE215" s="62"/>
      <c r="JF215" s="62"/>
      <c r="JG215" s="62"/>
      <c r="JH215" s="62"/>
      <c r="JI215" s="62"/>
      <c r="JJ215" s="5"/>
      <c r="JK215" s="5"/>
      <c r="JL215" s="5"/>
      <c r="JM215" s="5"/>
      <c r="JN215" s="5"/>
      <c r="JO215" s="5"/>
      <c r="JP215" s="5"/>
      <c r="JQ215" s="5"/>
      <c r="JR215" s="5"/>
      <c r="JS215" s="5"/>
      <c r="JT215" s="5"/>
      <c r="JU215" s="5"/>
      <c r="JV215" s="5"/>
      <c r="JW215" s="5"/>
      <c r="JX215" s="62"/>
      <c r="JY215" s="62"/>
      <c r="JZ215" s="62"/>
      <c r="KA215" s="62"/>
      <c r="KB215" s="62"/>
      <c r="KC215" s="62"/>
      <c r="KD215" s="62"/>
      <c r="KE215" s="62"/>
      <c r="KF215" s="62"/>
      <c r="KG215" s="62"/>
      <c r="KH215" s="62"/>
      <c r="KI215" s="62"/>
      <c r="KJ215" s="62"/>
      <c r="KK215" s="62"/>
    </row>
    <row r="216" spans="1:297" x14ac:dyDescent="0.35">
      <c r="A216" s="131">
        <v>212</v>
      </c>
      <c r="B216" s="170">
        <f>'BVEM Scorecard'!B215</f>
        <v>0</v>
      </c>
      <c r="C216" s="170">
        <f>'BVEM Scorecard'!C215</f>
        <v>0</v>
      </c>
      <c r="D216" s="152">
        <v>327</v>
      </c>
      <c r="E216" s="72" t="str">
        <f>'BVEM Scorecard'!F215</f>
        <v>Solar</v>
      </c>
      <c r="F216" s="96"/>
      <c r="G216" s="96"/>
      <c r="H216" s="96"/>
      <c r="I216" s="96"/>
      <c r="J216" s="62"/>
      <c r="K216" s="62"/>
      <c r="L216" s="62"/>
      <c r="M216" s="62"/>
      <c r="N216" s="62"/>
      <c r="O216" s="62"/>
      <c r="P216" s="62"/>
      <c r="Q216" s="95"/>
      <c r="R216" s="5"/>
      <c r="S216" s="5"/>
      <c r="T216" s="5"/>
      <c r="U216" s="5"/>
      <c r="V216" s="5"/>
      <c r="W216" s="5"/>
      <c r="X216" s="5"/>
      <c r="Y216" s="5"/>
      <c r="Z216" s="5"/>
      <c r="AA216" s="5"/>
      <c r="AB216" s="5"/>
      <c r="AC216" s="5"/>
      <c r="AD216" s="5"/>
      <c r="AE216" s="5"/>
      <c r="AF216" s="62"/>
      <c r="AG216" s="62"/>
      <c r="AH216" s="62"/>
      <c r="AI216" s="62"/>
      <c r="AJ216" s="62"/>
      <c r="AK216" s="62"/>
      <c r="AL216" s="62"/>
      <c r="AM216" s="62"/>
      <c r="AN216" s="62"/>
      <c r="AO216" s="62"/>
      <c r="AP216" s="62"/>
      <c r="AQ216" s="62"/>
      <c r="AR216" s="62"/>
      <c r="AS216" s="62"/>
      <c r="AT216" s="5"/>
      <c r="AU216" s="5"/>
      <c r="AV216" s="5"/>
      <c r="AW216" s="5"/>
      <c r="AX216" s="5"/>
      <c r="AY216" s="5"/>
      <c r="AZ216" s="5"/>
      <c r="BA216" s="5"/>
      <c r="BB216" s="5"/>
      <c r="BC216" s="5"/>
      <c r="BD216" s="5"/>
      <c r="BE216" s="5"/>
      <c r="BF216" s="5"/>
      <c r="BG216" s="5"/>
      <c r="BH216" s="62"/>
      <c r="BI216" s="62"/>
      <c r="BJ216" s="62"/>
      <c r="BK216" s="62"/>
      <c r="BL216" s="62"/>
      <c r="BM216" s="62"/>
      <c r="BN216" s="62"/>
      <c r="BO216" s="62"/>
      <c r="BP216" s="62"/>
      <c r="BQ216" s="62"/>
      <c r="BR216" s="62"/>
      <c r="BS216" s="62"/>
      <c r="BT216" s="62"/>
      <c r="BU216" s="62"/>
      <c r="BV216" s="5"/>
      <c r="BW216" s="5"/>
      <c r="BX216" s="5"/>
      <c r="BY216" s="5"/>
      <c r="BZ216" s="5"/>
      <c r="CA216" s="5"/>
      <c r="CB216" s="5"/>
      <c r="CC216" s="5"/>
      <c r="CD216" s="5"/>
      <c r="CE216" s="5"/>
      <c r="CF216" s="5"/>
      <c r="CG216" s="5"/>
      <c r="CH216" s="5"/>
      <c r="CI216" s="5"/>
      <c r="CJ216" s="62"/>
      <c r="CK216" s="62"/>
      <c r="CL216" s="62"/>
      <c r="CM216" s="62"/>
      <c r="CN216" s="62"/>
      <c r="CO216" s="62"/>
      <c r="CP216" s="62"/>
      <c r="CQ216" s="62"/>
      <c r="CR216" s="62"/>
      <c r="CS216" s="62"/>
      <c r="CT216" s="62"/>
      <c r="CU216" s="62"/>
      <c r="CV216" s="62"/>
      <c r="CW216" s="62"/>
      <c r="CX216" s="5"/>
      <c r="CY216" s="5"/>
      <c r="CZ216" s="5"/>
      <c r="DA216" s="5"/>
      <c r="DB216" s="5"/>
      <c r="DC216" s="5"/>
      <c r="DD216" s="5"/>
      <c r="DE216" s="5"/>
      <c r="DF216" s="5"/>
      <c r="DG216" s="5"/>
      <c r="DH216" s="5"/>
      <c r="DI216" s="5"/>
      <c r="DJ216" s="5"/>
      <c r="DK216" s="5"/>
      <c r="DL216" s="62"/>
      <c r="DM216" s="62"/>
      <c r="DN216" s="62"/>
      <c r="DO216" s="62"/>
      <c r="DP216" s="62"/>
      <c r="DQ216" s="62"/>
      <c r="DR216" s="62"/>
      <c r="DS216" s="62"/>
      <c r="DT216" s="62"/>
      <c r="DU216" s="62"/>
      <c r="DV216" s="62"/>
      <c r="DW216" s="62"/>
      <c r="DX216" s="62"/>
      <c r="DY216" s="62"/>
      <c r="DZ216" s="5"/>
      <c r="EA216" s="5"/>
      <c r="EB216" s="5"/>
      <c r="EC216" s="5"/>
      <c r="ED216" s="5"/>
      <c r="EE216" s="5"/>
      <c r="EF216" s="5"/>
      <c r="EG216" s="5"/>
      <c r="EH216" s="5"/>
      <c r="EI216" s="5"/>
      <c r="EJ216" s="5"/>
      <c r="EK216" s="5"/>
      <c r="EL216" s="5"/>
      <c r="EM216" s="5"/>
      <c r="EN216" s="62"/>
      <c r="EO216" s="62"/>
      <c r="EP216" s="62"/>
      <c r="EQ216" s="62"/>
      <c r="ER216" s="62"/>
      <c r="ES216" s="62"/>
      <c r="ET216" s="62"/>
      <c r="EU216" s="62"/>
      <c r="EV216" s="62"/>
      <c r="EW216" s="62"/>
      <c r="EX216" s="62"/>
      <c r="EY216" s="62"/>
      <c r="EZ216" s="62"/>
      <c r="FA216" s="62"/>
      <c r="FB216" s="5"/>
      <c r="FC216" s="5"/>
      <c r="FD216" s="5"/>
      <c r="FE216" s="5"/>
      <c r="FF216" s="5"/>
      <c r="FG216" s="5"/>
      <c r="FH216" s="5"/>
      <c r="FI216" s="5"/>
      <c r="FJ216" s="5"/>
      <c r="FK216" s="5"/>
      <c r="FL216" s="5"/>
      <c r="FM216" s="5"/>
      <c r="FN216" s="5"/>
      <c r="FO216" s="5"/>
      <c r="FP216" s="62"/>
      <c r="FQ216" s="62"/>
      <c r="FR216" s="62"/>
      <c r="FS216" s="62"/>
      <c r="FT216" s="62"/>
      <c r="FU216" s="62"/>
      <c r="FV216" s="62"/>
      <c r="FW216" s="62"/>
      <c r="FX216" s="62"/>
      <c r="FY216" s="62"/>
      <c r="FZ216" s="62"/>
      <c r="GA216" s="62"/>
      <c r="GB216" s="62"/>
      <c r="GC216" s="62"/>
      <c r="GD216" s="5"/>
      <c r="GE216" s="5"/>
      <c r="GF216" s="5"/>
      <c r="GG216" s="5"/>
      <c r="GH216" s="5"/>
      <c r="GI216" s="5"/>
      <c r="GJ216" s="5"/>
      <c r="GK216" s="5"/>
      <c r="GL216" s="5"/>
      <c r="GM216" s="5"/>
      <c r="GN216" s="5"/>
      <c r="GO216" s="5"/>
      <c r="GP216" s="5"/>
      <c r="GQ216" s="5"/>
      <c r="GR216" s="62"/>
      <c r="GS216" s="62"/>
      <c r="GT216" s="62"/>
      <c r="GU216" s="62"/>
      <c r="GV216" s="62"/>
      <c r="GW216" s="62"/>
      <c r="GX216" s="62"/>
      <c r="GY216" s="62"/>
      <c r="GZ216" s="62"/>
      <c r="HA216" s="62"/>
      <c r="HB216" s="62"/>
      <c r="HC216" s="62"/>
      <c r="HD216" s="62"/>
      <c r="HE216" s="62"/>
      <c r="HF216" s="5"/>
      <c r="HG216" s="5"/>
      <c r="HH216" s="5"/>
      <c r="HI216" s="5"/>
      <c r="HJ216" s="5"/>
      <c r="HK216" s="5"/>
      <c r="HL216" s="5"/>
      <c r="HM216" s="5"/>
      <c r="HN216" s="5"/>
      <c r="HO216" s="5"/>
      <c r="HP216" s="5"/>
      <c r="HQ216" s="5"/>
      <c r="HR216" s="5"/>
      <c r="HS216" s="5"/>
      <c r="HT216" s="62"/>
      <c r="HU216" s="62"/>
      <c r="HV216" s="62"/>
      <c r="HW216" s="62"/>
      <c r="HX216" s="62"/>
      <c r="HY216" s="62"/>
      <c r="HZ216" s="62"/>
      <c r="IA216" s="62"/>
      <c r="IB216" s="62"/>
      <c r="IC216" s="62"/>
      <c r="ID216" s="62"/>
      <c r="IE216" s="62"/>
      <c r="IF216" s="62"/>
      <c r="IG216" s="62"/>
      <c r="IH216" s="5"/>
      <c r="II216" s="5"/>
      <c r="IJ216" s="5"/>
      <c r="IK216" s="5"/>
      <c r="IL216" s="5"/>
      <c r="IM216" s="5"/>
      <c r="IN216" s="5"/>
      <c r="IO216" s="5"/>
      <c r="IP216" s="5"/>
      <c r="IQ216" s="5"/>
      <c r="IR216" s="5"/>
      <c r="IS216" s="5"/>
      <c r="IT216" s="5"/>
      <c r="IU216" s="5"/>
      <c r="IV216" s="62"/>
      <c r="IW216" s="62"/>
      <c r="IX216" s="62"/>
      <c r="IY216" s="62"/>
      <c r="IZ216" s="62"/>
      <c r="JA216" s="62"/>
      <c r="JB216" s="62"/>
      <c r="JC216" s="62"/>
      <c r="JD216" s="62"/>
      <c r="JE216" s="62"/>
      <c r="JF216" s="62"/>
      <c r="JG216" s="62"/>
      <c r="JH216" s="62"/>
      <c r="JI216" s="62"/>
      <c r="JJ216" s="5"/>
      <c r="JK216" s="5"/>
      <c r="JL216" s="5"/>
      <c r="JM216" s="5"/>
      <c r="JN216" s="5"/>
      <c r="JO216" s="5"/>
      <c r="JP216" s="5"/>
      <c r="JQ216" s="5"/>
      <c r="JR216" s="5"/>
      <c r="JS216" s="5"/>
      <c r="JT216" s="5"/>
      <c r="JU216" s="5"/>
      <c r="JV216" s="5"/>
      <c r="JW216" s="5"/>
      <c r="JX216" s="62"/>
      <c r="JY216" s="62"/>
      <c r="JZ216" s="62"/>
      <c r="KA216" s="62"/>
      <c r="KB216" s="62"/>
      <c r="KC216" s="62"/>
      <c r="KD216" s="62"/>
      <c r="KE216" s="62"/>
      <c r="KF216" s="62"/>
      <c r="KG216" s="62"/>
      <c r="KH216" s="62"/>
      <c r="KI216" s="62"/>
      <c r="KJ216" s="62"/>
      <c r="KK216" s="62"/>
    </row>
    <row r="217" spans="1:297" x14ac:dyDescent="0.35">
      <c r="A217" s="131">
        <v>213</v>
      </c>
      <c r="B217" s="170">
        <f>'BVEM Scorecard'!B216</f>
        <v>0</v>
      </c>
      <c r="C217" s="170">
        <f>'BVEM Scorecard'!C216</f>
        <v>0</v>
      </c>
      <c r="D217" s="152">
        <v>328</v>
      </c>
      <c r="E217" s="72" t="str">
        <f>'BVEM Scorecard'!F216</f>
        <v>Solar</v>
      </c>
      <c r="F217" s="96"/>
      <c r="G217" s="96"/>
      <c r="H217" s="96"/>
      <c r="I217" s="96"/>
      <c r="J217" s="62"/>
      <c r="K217" s="62"/>
      <c r="L217" s="62"/>
      <c r="M217" s="62"/>
      <c r="N217" s="62"/>
      <c r="O217" s="62"/>
      <c r="P217" s="62"/>
      <c r="Q217" s="95"/>
      <c r="R217" s="5"/>
      <c r="S217" s="5"/>
      <c r="T217" s="5"/>
      <c r="U217" s="5"/>
      <c r="V217" s="5"/>
      <c r="W217" s="5"/>
      <c r="X217" s="5"/>
      <c r="Y217" s="5"/>
      <c r="Z217" s="5"/>
      <c r="AA217" s="5"/>
      <c r="AB217" s="5"/>
      <c r="AC217" s="5"/>
      <c r="AD217" s="5"/>
      <c r="AE217" s="5"/>
      <c r="AF217" s="62"/>
      <c r="AG217" s="62"/>
      <c r="AH217" s="62"/>
      <c r="AI217" s="62"/>
      <c r="AJ217" s="62"/>
      <c r="AK217" s="62"/>
      <c r="AL217" s="62"/>
      <c r="AM217" s="62"/>
      <c r="AN217" s="62"/>
      <c r="AO217" s="62"/>
      <c r="AP217" s="62"/>
      <c r="AQ217" s="62"/>
      <c r="AR217" s="140"/>
      <c r="AS217" s="140"/>
      <c r="AT217" s="5"/>
      <c r="AU217" s="5"/>
      <c r="AV217" s="5"/>
      <c r="AW217" s="5"/>
      <c r="AX217" s="5"/>
      <c r="AY217" s="5"/>
      <c r="AZ217" s="5"/>
      <c r="BA217" s="5"/>
      <c r="BB217" s="5"/>
      <c r="BC217" s="5"/>
      <c r="BD217" s="5"/>
      <c r="BE217" s="5"/>
      <c r="BF217" s="5"/>
      <c r="BG217" s="5"/>
      <c r="BH217" s="62"/>
      <c r="BI217" s="62"/>
      <c r="BJ217" s="62"/>
      <c r="BK217" s="62"/>
      <c r="BL217" s="62"/>
      <c r="BM217" s="62"/>
      <c r="BN217" s="62"/>
      <c r="BO217" s="62"/>
      <c r="BP217" s="62"/>
      <c r="BQ217" s="62"/>
      <c r="BR217" s="62"/>
      <c r="BS217" s="62"/>
      <c r="BT217" s="62"/>
      <c r="BU217" s="62"/>
      <c r="BV217" s="5"/>
      <c r="BW217" s="5"/>
      <c r="BX217" s="5"/>
      <c r="BY217" s="5"/>
      <c r="BZ217" s="5"/>
      <c r="CA217" s="5"/>
      <c r="CB217" s="5"/>
      <c r="CC217" s="5"/>
      <c r="CD217" s="5"/>
      <c r="CE217" s="5"/>
      <c r="CF217" s="5"/>
      <c r="CG217" s="5"/>
      <c r="CH217" s="5"/>
      <c r="CI217" s="5"/>
      <c r="CJ217" s="62"/>
      <c r="CK217" s="62"/>
      <c r="CL217" s="62"/>
      <c r="CM217" s="62"/>
      <c r="CN217" s="62"/>
      <c r="CO217" s="62"/>
      <c r="CP217" s="62"/>
      <c r="CQ217" s="62"/>
      <c r="CR217" s="62"/>
      <c r="CS217" s="62"/>
      <c r="CT217" s="62"/>
      <c r="CU217" s="62"/>
      <c r="CV217" s="62"/>
      <c r="CW217" s="62"/>
      <c r="CX217" s="5"/>
      <c r="CY217" s="5"/>
      <c r="CZ217" s="5"/>
      <c r="DA217" s="5"/>
      <c r="DB217" s="5"/>
      <c r="DC217" s="5"/>
      <c r="DD217" s="5"/>
      <c r="DE217" s="5"/>
      <c r="DF217" s="5"/>
      <c r="DG217" s="5"/>
      <c r="DH217" s="5"/>
      <c r="DI217" s="5"/>
      <c r="DJ217" s="5"/>
      <c r="DK217" s="5"/>
      <c r="DL217" s="62"/>
      <c r="DM217" s="62"/>
      <c r="DN217" s="62"/>
      <c r="DO217" s="62"/>
      <c r="DP217" s="62"/>
      <c r="DQ217" s="62"/>
      <c r="DR217" s="62"/>
      <c r="DS217" s="62"/>
      <c r="DT217" s="62"/>
      <c r="DU217" s="62"/>
      <c r="DV217" s="62"/>
      <c r="DW217" s="62"/>
      <c r="DX217" s="62"/>
      <c r="DY217" s="62"/>
      <c r="DZ217" s="5"/>
      <c r="EA217" s="5"/>
      <c r="EB217" s="5"/>
      <c r="EC217" s="5"/>
      <c r="ED217" s="5"/>
      <c r="EE217" s="5"/>
      <c r="EF217" s="5"/>
      <c r="EG217" s="5"/>
      <c r="EH217" s="5"/>
      <c r="EI217" s="5"/>
      <c r="EJ217" s="5"/>
      <c r="EK217" s="5"/>
      <c r="EL217" s="5"/>
      <c r="EM217" s="5"/>
      <c r="EN217" s="62"/>
      <c r="EO217" s="62"/>
      <c r="EP217" s="62"/>
      <c r="EQ217" s="62"/>
      <c r="ER217" s="62"/>
      <c r="ES217" s="62"/>
      <c r="ET217" s="62"/>
      <c r="EU217" s="62"/>
      <c r="EV217" s="62"/>
      <c r="EW217" s="62"/>
      <c r="EX217" s="62"/>
      <c r="EY217" s="62"/>
      <c r="EZ217" s="140"/>
      <c r="FA217" s="140"/>
      <c r="FB217" s="5"/>
      <c r="FC217" s="5"/>
      <c r="FD217" s="5"/>
      <c r="FE217" s="5"/>
      <c r="FF217" s="5"/>
      <c r="FG217" s="5"/>
      <c r="FH217" s="5"/>
      <c r="FI217" s="5"/>
      <c r="FJ217" s="5"/>
      <c r="FK217" s="5"/>
      <c r="FL217" s="5"/>
      <c r="FM217" s="5"/>
      <c r="FN217" s="5"/>
      <c r="FO217" s="5"/>
      <c r="FP217" s="62"/>
      <c r="FQ217" s="62"/>
      <c r="FR217" s="62"/>
      <c r="FS217" s="62"/>
      <c r="FT217" s="62"/>
      <c r="FU217" s="62"/>
      <c r="FV217" s="62"/>
      <c r="FW217" s="62"/>
      <c r="FX217" s="62"/>
      <c r="FY217" s="62"/>
      <c r="FZ217" s="62"/>
      <c r="GA217" s="62"/>
      <c r="GB217" s="62"/>
      <c r="GC217" s="62"/>
      <c r="GD217" s="5"/>
      <c r="GE217" s="5"/>
      <c r="GF217" s="5"/>
      <c r="GG217" s="5"/>
      <c r="GH217" s="5"/>
      <c r="GI217" s="5"/>
      <c r="GJ217" s="5"/>
      <c r="GK217" s="5"/>
      <c r="GL217" s="5"/>
      <c r="GM217" s="5"/>
      <c r="GN217" s="5"/>
      <c r="GO217" s="5"/>
      <c r="GP217" s="5"/>
      <c r="GQ217" s="5"/>
      <c r="GR217" s="62"/>
      <c r="GS217" s="62"/>
      <c r="GT217" s="62"/>
      <c r="GU217" s="62"/>
      <c r="GV217" s="62"/>
      <c r="GW217" s="62"/>
      <c r="GX217" s="62"/>
      <c r="GY217" s="62"/>
      <c r="GZ217" s="62"/>
      <c r="HA217" s="62"/>
      <c r="HB217" s="62"/>
      <c r="HC217" s="62"/>
      <c r="HD217" s="62"/>
      <c r="HE217" s="62"/>
      <c r="HF217" s="5"/>
      <c r="HG217" s="5"/>
      <c r="HH217" s="5"/>
      <c r="HI217" s="5"/>
      <c r="HJ217" s="5"/>
      <c r="HK217" s="5"/>
      <c r="HL217" s="5"/>
      <c r="HM217" s="5"/>
      <c r="HN217" s="5"/>
      <c r="HO217" s="5"/>
      <c r="HP217" s="5"/>
      <c r="HQ217" s="5"/>
      <c r="HR217" s="5"/>
      <c r="HS217" s="5"/>
      <c r="HT217" s="62"/>
      <c r="HU217" s="62"/>
      <c r="HV217" s="62"/>
      <c r="HW217" s="62"/>
      <c r="HX217" s="62"/>
      <c r="HY217" s="62"/>
      <c r="HZ217" s="62"/>
      <c r="IA217" s="62"/>
      <c r="IB217" s="62"/>
      <c r="IC217" s="62"/>
      <c r="ID217" s="62"/>
      <c r="IE217" s="62"/>
      <c r="IF217" s="62"/>
      <c r="IG217" s="62"/>
      <c r="IH217" s="5"/>
      <c r="II217" s="5"/>
      <c r="IJ217" s="5"/>
      <c r="IK217" s="5"/>
      <c r="IL217" s="5"/>
      <c r="IM217" s="5"/>
      <c r="IN217" s="5"/>
      <c r="IO217" s="5"/>
      <c r="IP217" s="5"/>
      <c r="IQ217" s="5"/>
      <c r="IR217" s="5"/>
      <c r="IS217" s="5"/>
      <c r="IT217" s="5"/>
      <c r="IU217" s="5"/>
      <c r="IV217" s="62"/>
      <c r="IW217" s="62"/>
      <c r="IX217" s="62"/>
      <c r="IY217" s="62"/>
      <c r="IZ217" s="62"/>
      <c r="JA217" s="62"/>
      <c r="JB217" s="62"/>
      <c r="JC217" s="62"/>
      <c r="JD217" s="62"/>
      <c r="JE217" s="62"/>
      <c r="JF217" s="62"/>
      <c r="JG217" s="62"/>
      <c r="JH217" s="62"/>
      <c r="JI217" s="62"/>
      <c r="JJ217" s="5"/>
      <c r="JK217" s="5"/>
      <c r="JL217" s="5"/>
      <c r="JM217" s="5"/>
      <c r="JN217" s="5"/>
      <c r="JO217" s="5"/>
      <c r="JP217" s="5"/>
      <c r="JQ217" s="5"/>
      <c r="JR217" s="5"/>
      <c r="JS217" s="5"/>
      <c r="JT217" s="5"/>
      <c r="JU217" s="5"/>
      <c r="JV217" s="5"/>
      <c r="JW217" s="5"/>
      <c r="JX217" s="62"/>
      <c r="JY217" s="62"/>
      <c r="JZ217" s="62"/>
      <c r="KA217" s="62"/>
      <c r="KB217" s="62"/>
      <c r="KC217" s="62"/>
      <c r="KD217" s="62"/>
      <c r="KE217" s="62"/>
      <c r="KF217" s="62"/>
      <c r="KG217" s="62"/>
      <c r="KH217" s="62"/>
      <c r="KI217" s="62"/>
      <c r="KJ217" s="62"/>
      <c r="KK217" s="62"/>
    </row>
    <row r="218" spans="1:297" x14ac:dyDescent="0.35">
      <c r="A218" s="131">
        <v>214</v>
      </c>
      <c r="B218" s="170">
        <f>'BVEM Scorecard'!B217</f>
        <v>0</v>
      </c>
      <c r="C218" s="170">
        <f>'BVEM Scorecard'!C217</f>
        <v>0</v>
      </c>
      <c r="D218" s="152">
        <v>628</v>
      </c>
      <c r="E218" s="72" t="str">
        <f>'BVEM Scorecard'!F217</f>
        <v>Solar + Storage</v>
      </c>
      <c r="F218" s="96"/>
      <c r="G218" s="96"/>
      <c r="H218" s="96"/>
      <c r="I218" s="96"/>
      <c r="J218" s="62"/>
      <c r="K218" s="62"/>
      <c r="L218" s="62"/>
      <c r="M218" s="62"/>
      <c r="N218" s="62"/>
      <c r="O218" s="62"/>
      <c r="P218" s="62"/>
      <c r="Q218" s="95"/>
      <c r="R218" s="5"/>
      <c r="S218" s="5"/>
      <c r="T218" s="5"/>
      <c r="U218" s="5"/>
      <c r="V218" s="5"/>
      <c r="W218" s="5"/>
      <c r="X218" s="5"/>
      <c r="Y218" s="5"/>
      <c r="Z218" s="5"/>
      <c r="AA218" s="5"/>
      <c r="AB218" s="5"/>
      <c r="AC218" s="5"/>
      <c r="AD218" s="5"/>
      <c r="AE218" s="5"/>
      <c r="AF218" s="62"/>
      <c r="AG218" s="62"/>
      <c r="AH218" s="62"/>
      <c r="AI218" s="62"/>
      <c r="AJ218" s="62"/>
      <c r="AK218" s="62"/>
      <c r="AL218" s="62"/>
      <c r="AM218" s="62"/>
      <c r="AN218" s="62"/>
      <c r="AO218" s="62"/>
      <c r="AP218" s="62"/>
      <c r="AQ218" s="62"/>
      <c r="AR218" s="62"/>
      <c r="AS218" s="62"/>
      <c r="AT218" s="5"/>
      <c r="AU218" s="5"/>
      <c r="AV218" s="5"/>
      <c r="AW218" s="5"/>
      <c r="AX218" s="5"/>
      <c r="AY218" s="5"/>
      <c r="AZ218" s="5"/>
      <c r="BA218" s="5"/>
      <c r="BB218" s="5"/>
      <c r="BC218" s="5"/>
      <c r="BD218" s="5"/>
      <c r="BE218" s="5"/>
      <c r="BF218" s="5"/>
      <c r="BG218" s="5"/>
      <c r="BH218" s="62"/>
      <c r="BI218" s="62"/>
      <c r="BJ218" s="62"/>
      <c r="BK218" s="62"/>
      <c r="BL218" s="62"/>
      <c r="BM218" s="62"/>
      <c r="BN218" s="62"/>
      <c r="BO218" s="62"/>
      <c r="BP218" s="62"/>
      <c r="BQ218" s="62"/>
      <c r="BR218" s="62"/>
      <c r="BS218" s="62"/>
      <c r="BT218" s="62"/>
      <c r="BU218" s="62"/>
      <c r="BV218" s="5"/>
      <c r="BW218" s="5"/>
      <c r="BX218" s="5"/>
      <c r="BY218" s="5"/>
      <c r="BZ218" s="5"/>
      <c r="CA218" s="5"/>
      <c r="CB218" s="5"/>
      <c r="CC218" s="5"/>
      <c r="CD218" s="5"/>
      <c r="CE218" s="5"/>
      <c r="CF218" s="5"/>
      <c r="CG218" s="5"/>
      <c r="CH218" s="5"/>
      <c r="CI218" s="5"/>
      <c r="CJ218" s="62"/>
      <c r="CK218" s="62"/>
      <c r="CL218" s="62"/>
      <c r="CM218" s="62"/>
      <c r="CN218" s="62"/>
      <c r="CO218" s="62"/>
      <c r="CP218" s="62"/>
      <c r="CQ218" s="62"/>
      <c r="CR218" s="62"/>
      <c r="CS218" s="62"/>
      <c r="CT218" s="62"/>
      <c r="CU218" s="62"/>
      <c r="CV218" s="62"/>
      <c r="CW218" s="62"/>
      <c r="CX218" s="5"/>
      <c r="CY218" s="5"/>
      <c r="CZ218" s="5"/>
      <c r="DA218" s="5"/>
      <c r="DB218" s="5"/>
      <c r="DC218" s="5"/>
      <c r="DD218" s="5"/>
      <c r="DE218" s="5"/>
      <c r="DF218" s="5"/>
      <c r="DG218" s="5"/>
      <c r="DH218" s="5"/>
      <c r="DI218" s="5"/>
      <c r="DJ218" s="5"/>
      <c r="DK218" s="5"/>
      <c r="DL218" s="62"/>
      <c r="DM218" s="62"/>
      <c r="DN218" s="62"/>
      <c r="DO218" s="62"/>
      <c r="DP218" s="62"/>
      <c r="DQ218" s="62"/>
      <c r="DR218" s="62"/>
      <c r="DS218" s="62"/>
      <c r="DT218" s="62"/>
      <c r="DU218" s="62"/>
      <c r="DV218" s="62"/>
      <c r="DW218" s="62"/>
      <c r="DX218" s="62"/>
      <c r="DY218" s="62"/>
      <c r="DZ218" s="5"/>
      <c r="EA218" s="5"/>
      <c r="EB218" s="5"/>
      <c r="EC218" s="5"/>
      <c r="ED218" s="5"/>
      <c r="EE218" s="5"/>
      <c r="EF218" s="5"/>
      <c r="EG218" s="5"/>
      <c r="EH218" s="5"/>
      <c r="EI218" s="5"/>
      <c r="EJ218" s="5"/>
      <c r="EK218" s="5"/>
      <c r="EL218" s="5"/>
      <c r="EM218" s="5"/>
      <c r="EN218" s="62"/>
      <c r="EO218" s="62"/>
      <c r="EP218" s="62"/>
      <c r="EQ218" s="62"/>
      <c r="ER218" s="62"/>
      <c r="ES218" s="62"/>
      <c r="ET218" s="62"/>
      <c r="EU218" s="62"/>
      <c r="EV218" s="62"/>
      <c r="EW218" s="62"/>
      <c r="EX218" s="62"/>
      <c r="EY218" s="62"/>
      <c r="EZ218" s="62"/>
      <c r="FA218" s="62"/>
      <c r="FB218" s="5"/>
      <c r="FC218" s="5"/>
      <c r="FD218" s="5"/>
      <c r="FE218" s="5"/>
      <c r="FF218" s="5"/>
      <c r="FG218" s="5"/>
      <c r="FH218" s="5"/>
      <c r="FI218" s="5"/>
      <c r="FJ218" s="5"/>
      <c r="FK218" s="5"/>
      <c r="FL218" s="5"/>
      <c r="FM218" s="5"/>
      <c r="FN218" s="5"/>
      <c r="FO218" s="5"/>
      <c r="FP218" s="62"/>
      <c r="FQ218" s="62"/>
      <c r="FR218" s="62"/>
      <c r="FS218" s="62"/>
      <c r="FT218" s="62"/>
      <c r="FU218" s="62"/>
      <c r="FV218" s="62"/>
      <c r="FW218" s="62"/>
      <c r="FX218" s="62"/>
      <c r="FY218" s="62"/>
      <c r="FZ218" s="62"/>
      <c r="GA218" s="62"/>
      <c r="GB218" s="62"/>
      <c r="GC218" s="62"/>
      <c r="GD218" s="5"/>
      <c r="GE218" s="5"/>
      <c r="GF218" s="5"/>
      <c r="GG218" s="5"/>
      <c r="GH218" s="5"/>
      <c r="GI218" s="5"/>
      <c r="GJ218" s="5"/>
      <c r="GK218" s="5"/>
      <c r="GL218" s="5"/>
      <c r="GM218" s="5"/>
      <c r="GN218" s="5"/>
      <c r="GO218" s="5"/>
      <c r="GP218" s="5"/>
      <c r="GQ218" s="5"/>
      <c r="GR218" s="62"/>
      <c r="GS218" s="62"/>
      <c r="GT218" s="62"/>
      <c r="GU218" s="62"/>
      <c r="GV218" s="62"/>
      <c r="GW218" s="62"/>
      <c r="GX218" s="62"/>
      <c r="GY218" s="62"/>
      <c r="GZ218" s="62"/>
      <c r="HA218" s="62"/>
      <c r="HB218" s="62"/>
      <c r="HC218" s="62"/>
      <c r="HD218" s="62"/>
      <c r="HE218" s="62"/>
      <c r="HF218" s="5"/>
      <c r="HG218" s="5"/>
      <c r="HH218" s="5"/>
      <c r="HI218" s="5"/>
      <c r="HJ218" s="5"/>
      <c r="HK218" s="5"/>
      <c r="HL218" s="5"/>
      <c r="HM218" s="5"/>
      <c r="HN218" s="5"/>
      <c r="HO218" s="5"/>
      <c r="HP218" s="5"/>
      <c r="HQ218" s="5"/>
      <c r="HR218" s="5"/>
      <c r="HS218" s="5"/>
      <c r="HT218" s="62"/>
      <c r="HU218" s="62"/>
      <c r="HV218" s="62"/>
      <c r="HW218" s="62"/>
      <c r="HX218" s="62"/>
      <c r="HY218" s="62"/>
      <c r="HZ218" s="62"/>
      <c r="IA218" s="62"/>
      <c r="IB218" s="62"/>
      <c r="IC218" s="62"/>
      <c r="ID218" s="62"/>
      <c r="IE218" s="62"/>
      <c r="IF218" s="62"/>
      <c r="IG218" s="62"/>
      <c r="IH218" s="5"/>
      <c r="II218" s="5"/>
      <c r="IJ218" s="5"/>
      <c r="IK218" s="5"/>
      <c r="IL218" s="5"/>
      <c r="IM218" s="5"/>
      <c r="IN218" s="5"/>
      <c r="IO218" s="5"/>
      <c r="IP218" s="5"/>
      <c r="IQ218" s="5"/>
      <c r="IR218" s="5"/>
      <c r="IS218" s="5"/>
      <c r="IT218" s="5"/>
      <c r="IU218" s="5"/>
      <c r="IV218" s="62"/>
      <c r="IW218" s="62"/>
      <c r="IX218" s="62"/>
      <c r="IY218" s="62"/>
      <c r="IZ218" s="62"/>
      <c r="JA218" s="62"/>
      <c r="JB218" s="62"/>
      <c r="JC218" s="62"/>
      <c r="JD218" s="62"/>
      <c r="JE218" s="62"/>
      <c r="JF218" s="62"/>
      <c r="JG218" s="62"/>
      <c r="JH218" s="62"/>
      <c r="JI218" s="62"/>
      <c r="JJ218" s="5"/>
      <c r="JK218" s="5"/>
      <c r="JL218" s="5"/>
      <c r="JM218" s="5"/>
      <c r="JN218" s="5"/>
      <c r="JO218" s="5"/>
      <c r="JP218" s="5"/>
      <c r="JQ218" s="5"/>
      <c r="JR218" s="5"/>
      <c r="JS218" s="5"/>
      <c r="JT218" s="5"/>
      <c r="JU218" s="5"/>
      <c r="JV218" s="5"/>
      <c r="JW218" s="5"/>
      <c r="JX218" s="62"/>
      <c r="JY218" s="62"/>
      <c r="JZ218" s="62"/>
      <c r="KA218" s="62"/>
      <c r="KB218" s="62"/>
      <c r="KC218" s="62"/>
      <c r="KD218" s="62"/>
      <c r="KE218" s="62"/>
      <c r="KF218" s="62"/>
      <c r="KG218" s="62"/>
      <c r="KH218" s="62"/>
      <c r="KI218" s="62"/>
      <c r="KJ218" s="62"/>
      <c r="KK218" s="62"/>
    </row>
    <row r="219" spans="1:297" x14ac:dyDescent="0.35">
      <c r="A219" s="131">
        <v>215</v>
      </c>
      <c r="B219" s="170">
        <f>'BVEM Scorecard'!B218</f>
        <v>0</v>
      </c>
      <c r="C219" s="170">
        <f>'BVEM Scorecard'!C218</f>
        <v>0</v>
      </c>
      <c r="D219" s="152">
        <v>680</v>
      </c>
      <c r="E219" s="72" t="str">
        <f>'BVEM Scorecard'!F218</f>
        <v>Solar + Storage</v>
      </c>
      <c r="F219" s="96"/>
      <c r="G219" s="96"/>
      <c r="H219" s="96"/>
      <c r="I219" s="96"/>
      <c r="J219" s="62"/>
      <c r="K219" s="62"/>
      <c r="L219" s="62"/>
      <c r="M219" s="62"/>
      <c r="N219" s="62"/>
      <c r="O219" s="62"/>
      <c r="P219" s="62"/>
      <c r="Q219" s="95"/>
      <c r="R219" s="5"/>
      <c r="S219" s="5"/>
      <c r="T219" s="5"/>
      <c r="U219" s="5"/>
      <c r="V219" s="5"/>
      <c r="W219" s="5"/>
      <c r="X219" s="5"/>
      <c r="Y219" s="5"/>
      <c r="Z219" s="5"/>
      <c r="AA219" s="5"/>
      <c r="AB219" s="5"/>
      <c r="AC219" s="5"/>
      <c r="AD219" s="5"/>
      <c r="AE219" s="5"/>
      <c r="AF219" s="62"/>
      <c r="AG219" s="62"/>
      <c r="AH219" s="62"/>
      <c r="AI219" s="62"/>
      <c r="AJ219" s="62"/>
      <c r="AK219" s="62"/>
      <c r="AL219" s="62"/>
      <c r="AM219" s="62"/>
      <c r="AN219" s="62"/>
      <c r="AO219" s="62"/>
      <c r="AP219" s="62"/>
      <c r="AQ219" s="62"/>
      <c r="AR219" s="140"/>
      <c r="AS219" s="140"/>
      <c r="AT219" s="5"/>
      <c r="AU219" s="5"/>
      <c r="AV219" s="5"/>
      <c r="AW219" s="5"/>
      <c r="AX219" s="5"/>
      <c r="AY219" s="5"/>
      <c r="AZ219" s="5"/>
      <c r="BA219" s="5"/>
      <c r="BB219" s="5"/>
      <c r="BC219" s="5"/>
      <c r="BD219" s="5"/>
      <c r="BE219" s="5"/>
      <c r="BF219" s="5"/>
      <c r="BG219" s="5"/>
      <c r="BH219" s="62"/>
      <c r="BI219" s="62"/>
      <c r="BJ219" s="62"/>
      <c r="BK219" s="62"/>
      <c r="BL219" s="62"/>
      <c r="BM219" s="62"/>
      <c r="BN219" s="62"/>
      <c r="BO219" s="62"/>
      <c r="BP219" s="62"/>
      <c r="BQ219" s="62"/>
      <c r="BR219" s="62"/>
      <c r="BS219" s="62"/>
      <c r="BT219" s="62"/>
      <c r="BU219" s="62"/>
      <c r="BV219" s="5"/>
      <c r="BW219" s="5"/>
      <c r="BX219" s="5"/>
      <c r="BY219" s="5"/>
      <c r="BZ219" s="5"/>
      <c r="CA219" s="5"/>
      <c r="CB219" s="5"/>
      <c r="CC219" s="5"/>
      <c r="CD219" s="5"/>
      <c r="CE219" s="5"/>
      <c r="CF219" s="5"/>
      <c r="CG219" s="5"/>
      <c r="CH219" s="5"/>
      <c r="CI219" s="5"/>
      <c r="CJ219" s="62"/>
      <c r="CK219" s="62"/>
      <c r="CL219" s="62"/>
      <c r="CM219" s="62"/>
      <c r="CN219" s="62"/>
      <c r="CO219" s="62"/>
      <c r="CP219" s="62"/>
      <c r="CQ219" s="62"/>
      <c r="CR219" s="62"/>
      <c r="CS219" s="62"/>
      <c r="CT219" s="62"/>
      <c r="CU219" s="62"/>
      <c r="CV219" s="62"/>
      <c r="CW219" s="62"/>
      <c r="CX219" s="5"/>
      <c r="CY219" s="5"/>
      <c r="CZ219" s="5"/>
      <c r="DA219" s="5"/>
      <c r="DB219" s="5"/>
      <c r="DC219" s="5"/>
      <c r="DD219" s="5"/>
      <c r="DE219" s="5"/>
      <c r="DF219" s="5"/>
      <c r="DG219" s="5"/>
      <c r="DH219" s="5"/>
      <c r="DI219" s="5"/>
      <c r="DJ219" s="5"/>
      <c r="DK219" s="5"/>
      <c r="DL219" s="62"/>
      <c r="DM219" s="62"/>
      <c r="DN219" s="62"/>
      <c r="DO219" s="62"/>
      <c r="DP219" s="62"/>
      <c r="DQ219" s="62"/>
      <c r="DR219" s="62"/>
      <c r="DS219" s="62"/>
      <c r="DT219" s="62"/>
      <c r="DU219" s="62"/>
      <c r="DV219" s="62"/>
      <c r="DW219" s="62"/>
      <c r="DX219" s="62"/>
      <c r="DY219" s="62"/>
      <c r="DZ219" s="5"/>
      <c r="EA219" s="5"/>
      <c r="EB219" s="5"/>
      <c r="EC219" s="5"/>
      <c r="ED219" s="5"/>
      <c r="EE219" s="5"/>
      <c r="EF219" s="5"/>
      <c r="EG219" s="5"/>
      <c r="EH219" s="5"/>
      <c r="EI219" s="5"/>
      <c r="EJ219" s="5"/>
      <c r="EK219" s="5"/>
      <c r="EL219" s="5"/>
      <c r="EM219" s="5"/>
      <c r="EN219" s="62"/>
      <c r="EO219" s="62"/>
      <c r="EP219" s="62"/>
      <c r="EQ219" s="62"/>
      <c r="ER219" s="62"/>
      <c r="ES219" s="62"/>
      <c r="ET219" s="62"/>
      <c r="EU219" s="62"/>
      <c r="EV219" s="62"/>
      <c r="EW219" s="62"/>
      <c r="EX219" s="62"/>
      <c r="EY219" s="62"/>
      <c r="EZ219" s="140"/>
      <c r="FA219" s="140"/>
      <c r="FB219" s="5"/>
      <c r="FC219" s="5"/>
      <c r="FD219" s="5"/>
      <c r="FE219" s="5"/>
      <c r="FF219" s="5"/>
      <c r="FG219" s="5"/>
      <c r="FH219" s="5"/>
      <c r="FI219" s="5"/>
      <c r="FJ219" s="5"/>
      <c r="FK219" s="5"/>
      <c r="FL219" s="5"/>
      <c r="FM219" s="5"/>
      <c r="FN219" s="5"/>
      <c r="FO219" s="5"/>
      <c r="FP219" s="62"/>
      <c r="FQ219" s="62"/>
      <c r="FR219" s="62"/>
      <c r="FS219" s="62"/>
      <c r="FT219" s="62"/>
      <c r="FU219" s="62"/>
      <c r="FV219" s="62"/>
      <c r="FW219" s="62"/>
      <c r="FX219" s="62"/>
      <c r="FY219" s="62"/>
      <c r="FZ219" s="62"/>
      <c r="GA219" s="62"/>
      <c r="GB219" s="62"/>
      <c r="GC219" s="62"/>
      <c r="GD219" s="5"/>
      <c r="GE219" s="5"/>
      <c r="GF219" s="5"/>
      <c r="GG219" s="5"/>
      <c r="GH219" s="5"/>
      <c r="GI219" s="5"/>
      <c r="GJ219" s="5"/>
      <c r="GK219" s="5"/>
      <c r="GL219" s="5"/>
      <c r="GM219" s="5"/>
      <c r="GN219" s="5"/>
      <c r="GO219" s="5"/>
      <c r="GP219" s="5"/>
      <c r="GQ219" s="5"/>
      <c r="GR219" s="62"/>
      <c r="GS219" s="62"/>
      <c r="GT219" s="62"/>
      <c r="GU219" s="62"/>
      <c r="GV219" s="62"/>
      <c r="GW219" s="62"/>
      <c r="GX219" s="62"/>
      <c r="GY219" s="62"/>
      <c r="GZ219" s="62"/>
      <c r="HA219" s="62"/>
      <c r="HB219" s="62"/>
      <c r="HC219" s="62"/>
      <c r="HD219" s="62"/>
      <c r="HE219" s="62"/>
      <c r="HF219" s="5"/>
      <c r="HG219" s="5"/>
      <c r="HH219" s="5"/>
      <c r="HI219" s="5"/>
      <c r="HJ219" s="5"/>
      <c r="HK219" s="5"/>
      <c r="HL219" s="5"/>
      <c r="HM219" s="5"/>
      <c r="HN219" s="5"/>
      <c r="HO219" s="5"/>
      <c r="HP219" s="5"/>
      <c r="HQ219" s="5"/>
      <c r="HR219" s="5"/>
      <c r="HS219" s="5"/>
      <c r="HT219" s="62"/>
      <c r="HU219" s="62"/>
      <c r="HV219" s="62"/>
      <c r="HW219" s="62"/>
      <c r="HX219" s="62"/>
      <c r="HY219" s="62"/>
      <c r="HZ219" s="62"/>
      <c r="IA219" s="62"/>
      <c r="IB219" s="62"/>
      <c r="IC219" s="62"/>
      <c r="ID219" s="62"/>
      <c r="IE219" s="62"/>
      <c r="IF219" s="62"/>
      <c r="IG219" s="62"/>
      <c r="IH219" s="5"/>
      <c r="II219" s="5"/>
      <c r="IJ219" s="5"/>
      <c r="IK219" s="5"/>
      <c r="IL219" s="5"/>
      <c r="IM219" s="5"/>
      <c r="IN219" s="5"/>
      <c r="IO219" s="5"/>
      <c r="IP219" s="5"/>
      <c r="IQ219" s="5"/>
      <c r="IR219" s="5"/>
      <c r="IS219" s="5"/>
      <c r="IT219" s="5"/>
      <c r="IU219" s="5"/>
      <c r="IV219" s="62"/>
      <c r="IW219" s="62"/>
      <c r="IX219" s="62"/>
      <c r="IY219" s="62"/>
      <c r="IZ219" s="62"/>
      <c r="JA219" s="62"/>
      <c r="JB219" s="62"/>
      <c r="JC219" s="62"/>
      <c r="JD219" s="62"/>
      <c r="JE219" s="62"/>
      <c r="JF219" s="62"/>
      <c r="JG219" s="62"/>
      <c r="JH219" s="62"/>
      <c r="JI219" s="62"/>
      <c r="JJ219" s="5"/>
      <c r="JK219" s="5"/>
      <c r="JL219" s="5"/>
      <c r="JM219" s="5"/>
      <c r="JN219" s="5"/>
      <c r="JO219" s="5"/>
      <c r="JP219" s="5"/>
      <c r="JQ219" s="5"/>
      <c r="JR219" s="5"/>
      <c r="JS219" s="5"/>
      <c r="JT219" s="5"/>
      <c r="JU219" s="5"/>
      <c r="JV219" s="5"/>
      <c r="JW219" s="5"/>
      <c r="JX219" s="62"/>
      <c r="JY219" s="62"/>
      <c r="JZ219" s="62"/>
      <c r="KA219" s="62"/>
      <c r="KB219" s="62"/>
      <c r="KC219" s="62"/>
      <c r="KD219" s="62"/>
      <c r="KE219" s="62"/>
      <c r="KF219" s="62"/>
      <c r="KG219" s="62"/>
      <c r="KH219" s="62"/>
      <c r="KI219" s="62"/>
      <c r="KJ219" s="62"/>
      <c r="KK219" s="62"/>
    </row>
    <row r="220" spans="1:297" x14ac:dyDescent="0.35">
      <c r="A220" s="131">
        <v>216</v>
      </c>
      <c r="B220" s="170">
        <f>'BVEM Scorecard'!B219</f>
        <v>0</v>
      </c>
      <c r="C220" s="170">
        <f>'BVEM Scorecard'!C219</f>
        <v>0</v>
      </c>
      <c r="D220" s="152">
        <v>1020</v>
      </c>
      <c r="E220" s="72" t="str">
        <f>'BVEM Scorecard'!F219</f>
        <v>Storage</v>
      </c>
      <c r="F220" s="96"/>
      <c r="G220" s="96"/>
      <c r="H220" s="96"/>
      <c r="I220" s="96"/>
      <c r="J220" s="62"/>
      <c r="K220" s="62"/>
      <c r="L220" s="62"/>
      <c r="M220" s="62"/>
      <c r="N220" s="62"/>
      <c r="O220" s="62"/>
      <c r="P220" s="62"/>
      <c r="Q220" s="95"/>
      <c r="R220" s="5"/>
      <c r="S220" s="5"/>
      <c r="T220" s="5"/>
      <c r="U220" s="5"/>
      <c r="V220" s="5"/>
      <c r="W220" s="5"/>
      <c r="X220" s="5"/>
      <c r="Y220" s="5"/>
      <c r="Z220" s="5"/>
      <c r="AA220" s="5"/>
      <c r="AB220" s="5"/>
      <c r="AC220" s="5"/>
      <c r="AD220" s="5"/>
      <c r="AE220" s="5"/>
      <c r="AF220" s="62"/>
      <c r="AG220" s="62"/>
      <c r="AH220" s="62"/>
      <c r="AI220" s="62"/>
      <c r="AJ220" s="62"/>
      <c r="AK220" s="62"/>
      <c r="AL220" s="62"/>
      <c r="AM220" s="62"/>
      <c r="AN220" s="62"/>
      <c r="AO220" s="62"/>
      <c r="AP220" s="62"/>
      <c r="AQ220" s="62"/>
      <c r="AR220" s="62"/>
      <c r="AS220" s="62"/>
      <c r="AT220" s="5"/>
      <c r="AU220" s="5"/>
      <c r="AV220" s="5"/>
      <c r="AW220" s="5"/>
      <c r="AX220" s="5"/>
      <c r="AY220" s="5"/>
      <c r="AZ220" s="5"/>
      <c r="BA220" s="5"/>
      <c r="BB220" s="5"/>
      <c r="BC220" s="5"/>
      <c r="BD220" s="5"/>
      <c r="BE220" s="5"/>
      <c r="BF220" s="5"/>
      <c r="BG220" s="5"/>
      <c r="BH220" s="62"/>
      <c r="BI220" s="62"/>
      <c r="BJ220" s="62"/>
      <c r="BK220" s="62"/>
      <c r="BL220" s="62"/>
      <c r="BM220" s="62"/>
      <c r="BN220" s="62"/>
      <c r="BO220" s="62"/>
      <c r="BP220" s="62"/>
      <c r="BQ220" s="62"/>
      <c r="BR220" s="62"/>
      <c r="BS220" s="62"/>
      <c r="BT220" s="62"/>
      <c r="BU220" s="62"/>
      <c r="BV220" s="5"/>
      <c r="BW220" s="5"/>
      <c r="BX220" s="5"/>
      <c r="BY220" s="5"/>
      <c r="BZ220" s="5"/>
      <c r="CA220" s="5"/>
      <c r="CB220" s="5"/>
      <c r="CC220" s="5"/>
      <c r="CD220" s="5"/>
      <c r="CE220" s="5"/>
      <c r="CF220" s="5"/>
      <c r="CG220" s="5"/>
      <c r="CH220" s="5"/>
      <c r="CI220" s="5"/>
      <c r="CJ220" s="62"/>
      <c r="CK220" s="62"/>
      <c r="CL220" s="62"/>
      <c r="CM220" s="62"/>
      <c r="CN220" s="62"/>
      <c r="CO220" s="62"/>
      <c r="CP220" s="62"/>
      <c r="CQ220" s="62"/>
      <c r="CR220" s="62"/>
      <c r="CS220" s="62"/>
      <c r="CT220" s="62"/>
      <c r="CU220" s="62"/>
      <c r="CV220" s="62"/>
      <c r="CW220" s="62"/>
      <c r="CX220" s="5"/>
      <c r="CY220" s="5"/>
      <c r="CZ220" s="5"/>
      <c r="DA220" s="5"/>
      <c r="DB220" s="5"/>
      <c r="DC220" s="5"/>
      <c r="DD220" s="5"/>
      <c r="DE220" s="5"/>
      <c r="DF220" s="5"/>
      <c r="DG220" s="5"/>
      <c r="DH220" s="5"/>
      <c r="DI220" s="5"/>
      <c r="DJ220" s="5"/>
      <c r="DK220" s="5"/>
      <c r="DL220" s="62"/>
      <c r="DM220" s="62"/>
      <c r="DN220" s="62"/>
      <c r="DO220" s="62"/>
      <c r="DP220" s="62"/>
      <c r="DQ220" s="62"/>
      <c r="DR220" s="62"/>
      <c r="DS220" s="62"/>
      <c r="DT220" s="62"/>
      <c r="DU220" s="62"/>
      <c r="DV220" s="62"/>
      <c r="DW220" s="62"/>
      <c r="DX220" s="62"/>
      <c r="DY220" s="62"/>
      <c r="DZ220" s="5"/>
      <c r="EA220" s="5"/>
      <c r="EB220" s="5"/>
      <c r="EC220" s="5"/>
      <c r="ED220" s="5"/>
      <c r="EE220" s="5"/>
      <c r="EF220" s="5"/>
      <c r="EG220" s="5"/>
      <c r="EH220" s="5"/>
      <c r="EI220" s="5"/>
      <c r="EJ220" s="5"/>
      <c r="EK220" s="5"/>
      <c r="EL220" s="5"/>
      <c r="EM220" s="5"/>
      <c r="EN220" s="62"/>
      <c r="EO220" s="62"/>
      <c r="EP220" s="62"/>
      <c r="EQ220" s="62"/>
      <c r="ER220" s="62"/>
      <c r="ES220" s="62"/>
      <c r="ET220" s="62"/>
      <c r="EU220" s="62"/>
      <c r="EV220" s="62"/>
      <c r="EW220" s="62"/>
      <c r="EX220" s="62"/>
      <c r="EY220" s="62"/>
      <c r="EZ220" s="62"/>
      <c r="FA220" s="62"/>
      <c r="FB220" s="5"/>
      <c r="FC220" s="5"/>
      <c r="FD220" s="5"/>
      <c r="FE220" s="5"/>
      <c r="FF220" s="5"/>
      <c r="FG220" s="5"/>
      <c r="FH220" s="5"/>
      <c r="FI220" s="5"/>
      <c r="FJ220" s="5"/>
      <c r="FK220" s="5"/>
      <c r="FL220" s="5"/>
      <c r="FM220" s="5"/>
      <c r="FN220" s="5"/>
      <c r="FO220" s="5"/>
      <c r="FP220" s="62"/>
      <c r="FQ220" s="62"/>
      <c r="FR220" s="62"/>
      <c r="FS220" s="62"/>
      <c r="FT220" s="62"/>
      <c r="FU220" s="62"/>
      <c r="FV220" s="62"/>
      <c r="FW220" s="62"/>
      <c r="FX220" s="62"/>
      <c r="FY220" s="62"/>
      <c r="FZ220" s="62"/>
      <c r="GA220" s="62"/>
      <c r="GB220" s="62"/>
      <c r="GC220" s="62"/>
      <c r="GD220" s="5"/>
      <c r="GE220" s="5"/>
      <c r="GF220" s="5"/>
      <c r="GG220" s="5"/>
      <c r="GH220" s="5"/>
      <c r="GI220" s="5"/>
      <c r="GJ220" s="5"/>
      <c r="GK220" s="5"/>
      <c r="GL220" s="5"/>
      <c r="GM220" s="5"/>
      <c r="GN220" s="5"/>
      <c r="GO220" s="5"/>
      <c r="GP220" s="5"/>
      <c r="GQ220" s="5"/>
      <c r="GR220" s="62"/>
      <c r="GS220" s="62"/>
      <c r="GT220" s="62"/>
      <c r="GU220" s="62"/>
      <c r="GV220" s="62"/>
      <c r="GW220" s="62"/>
      <c r="GX220" s="62"/>
      <c r="GY220" s="62"/>
      <c r="GZ220" s="62"/>
      <c r="HA220" s="62"/>
      <c r="HB220" s="62"/>
      <c r="HC220" s="62"/>
      <c r="HD220" s="62"/>
      <c r="HE220" s="62"/>
      <c r="HF220" s="5"/>
      <c r="HG220" s="5"/>
      <c r="HH220" s="5"/>
      <c r="HI220" s="5"/>
      <c r="HJ220" s="5"/>
      <c r="HK220" s="5"/>
      <c r="HL220" s="5"/>
      <c r="HM220" s="5"/>
      <c r="HN220" s="5"/>
      <c r="HO220" s="5"/>
      <c r="HP220" s="5"/>
      <c r="HQ220" s="5"/>
      <c r="HR220" s="5"/>
      <c r="HS220" s="5"/>
      <c r="HT220" s="62"/>
      <c r="HU220" s="62"/>
      <c r="HV220" s="62"/>
      <c r="HW220" s="62"/>
      <c r="HX220" s="62"/>
      <c r="HY220" s="62"/>
      <c r="HZ220" s="62"/>
      <c r="IA220" s="62"/>
      <c r="IB220" s="62"/>
      <c r="IC220" s="62"/>
      <c r="ID220" s="62"/>
      <c r="IE220" s="62"/>
      <c r="IF220" s="62"/>
      <c r="IG220" s="62"/>
      <c r="IH220" s="5"/>
      <c r="II220" s="5"/>
      <c r="IJ220" s="5"/>
      <c r="IK220" s="5"/>
      <c r="IL220" s="5"/>
      <c r="IM220" s="5"/>
      <c r="IN220" s="5"/>
      <c r="IO220" s="5"/>
      <c r="IP220" s="5"/>
      <c r="IQ220" s="5"/>
      <c r="IR220" s="5"/>
      <c r="IS220" s="5"/>
      <c r="IT220" s="5"/>
      <c r="IU220" s="5"/>
      <c r="IV220" s="62"/>
      <c r="IW220" s="62"/>
      <c r="IX220" s="62"/>
      <c r="IY220" s="62"/>
      <c r="IZ220" s="62"/>
      <c r="JA220" s="62"/>
      <c r="JB220" s="62"/>
      <c r="JC220" s="62"/>
      <c r="JD220" s="62"/>
      <c r="JE220" s="62"/>
      <c r="JF220" s="62"/>
      <c r="JG220" s="62"/>
      <c r="JH220" s="62"/>
      <c r="JI220" s="62"/>
      <c r="JJ220" s="5"/>
      <c r="JK220" s="5"/>
      <c r="JL220" s="5"/>
      <c r="JM220" s="5"/>
      <c r="JN220" s="5"/>
      <c r="JO220" s="5"/>
      <c r="JP220" s="5"/>
      <c r="JQ220" s="5"/>
      <c r="JR220" s="5"/>
      <c r="JS220" s="5"/>
      <c r="JT220" s="5"/>
      <c r="JU220" s="5"/>
      <c r="JV220" s="5"/>
      <c r="JW220" s="5"/>
      <c r="JX220" s="62"/>
      <c r="JY220" s="62"/>
      <c r="JZ220" s="62"/>
      <c r="KA220" s="62"/>
      <c r="KB220" s="62"/>
      <c r="KC220" s="62"/>
      <c r="KD220" s="62"/>
      <c r="KE220" s="62"/>
      <c r="KF220" s="62"/>
      <c r="KG220" s="62"/>
      <c r="KH220" s="62"/>
      <c r="KI220" s="62"/>
      <c r="KJ220" s="62"/>
      <c r="KK220" s="62"/>
    </row>
    <row r="221" spans="1:297" x14ac:dyDescent="0.35">
      <c r="A221" s="131">
        <v>217</v>
      </c>
      <c r="B221" s="170">
        <f>'BVEM Scorecard'!B220</f>
        <v>0</v>
      </c>
      <c r="C221" s="170">
        <f>'BVEM Scorecard'!C220</f>
        <v>0</v>
      </c>
      <c r="D221" s="152">
        <v>1017</v>
      </c>
      <c r="E221" s="72" t="str">
        <f>'BVEM Scorecard'!F220</f>
        <v>Storage</v>
      </c>
      <c r="F221" s="96"/>
      <c r="G221" s="96"/>
      <c r="H221" s="96"/>
      <c r="I221" s="96"/>
      <c r="J221" s="62"/>
      <c r="K221" s="62"/>
      <c r="L221" s="62"/>
      <c r="M221" s="62"/>
      <c r="N221" s="62"/>
      <c r="O221" s="62"/>
      <c r="P221" s="62"/>
      <c r="Q221" s="95"/>
      <c r="R221" s="5"/>
      <c r="S221" s="5"/>
      <c r="T221" s="5"/>
      <c r="U221" s="5"/>
      <c r="V221" s="5"/>
      <c r="W221" s="5"/>
      <c r="X221" s="5"/>
      <c r="Y221" s="5"/>
      <c r="Z221" s="5"/>
      <c r="AA221" s="5"/>
      <c r="AB221" s="5"/>
      <c r="AC221" s="5"/>
      <c r="AD221" s="5"/>
      <c r="AE221" s="5"/>
      <c r="AF221" s="62"/>
      <c r="AG221" s="62"/>
      <c r="AH221" s="62"/>
      <c r="AI221" s="62"/>
      <c r="AJ221" s="62"/>
      <c r="AK221" s="62"/>
      <c r="AL221" s="62"/>
      <c r="AM221" s="62"/>
      <c r="AN221" s="62"/>
      <c r="AO221" s="62"/>
      <c r="AP221" s="62"/>
      <c r="AQ221" s="62"/>
      <c r="AR221" s="140"/>
      <c r="AS221" s="140"/>
      <c r="AT221" s="5"/>
      <c r="AU221" s="5"/>
      <c r="AV221" s="5"/>
      <c r="AW221" s="5"/>
      <c r="AX221" s="5"/>
      <c r="AY221" s="5"/>
      <c r="AZ221" s="5"/>
      <c r="BA221" s="5"/>
      <c r="BB221" s="5"/>
      <c r="BC221" s="5"/>
      <c r="BD221" s="5"/>
      <c r="BE221" s="5"/>
      <c r="BF221" s="5"/>
      <c r="BG221" s="5"/>
      <c r="BH221" s="62"/>
      <c r="BI221" s="62"/>
      <c r="BJ221" s="62"/>
      <c r="BK221" s="62"/>
      <c r="BL221" s="62"/>
      <c r="BM221" s="62"/>
      <c r="BN221" s="62"/>
      <c r="BO221" s="62"/>
      <c r="BP221" s="62"/>
      <c r="BQ221" s="62"/>
      <c r="BR221" s="62"/>
      <c r="BS221" s="62"/>
      <c r="BT221" s="62"/>
      <c r="BU221" s="62"/>
      <c r="BV221" s="5"/>
      <c r="BW221" s="5"/>
      <c r="BX221" s="5"/>
      <c r="BY221" s="5"/>
      <c r="BZ221" s="5"/>
      <c r="CA221" s="5"/>
      <c r="CB221" s="5"/>
      <c r="CC221" s="5"/>
      <c r="CD221" s="5"/>
      <c r="CE221" s="5"/>
      <c r="CF221" s="5"/>
      <c r="CG221" s="5"/>
      <c r="CH221" s="5"/>
      <c r="CI221" s="5"/>
      <c r="CJ221" s="62"/>
      <c r="CK221" s="62"/>
      <c r="CL221" s="62"/>
      <c r="CM221" s="62"/>
      <c r="CN221" s="62"/>
      <c r="CO221" s="62"/>
      <c r="CP221" s="62"/>
      <c r="CQ221" s="62"/>
      <c r="CR221" s="62"/>
      <c r="CS221" s="62"/>
      <c r="CT221" s="62"/>
      <c r="CU221" s="62"/>
      <c r="CV221" s="62"/>
      <c r="CW221" s="62"/>
      <c r="CX221" s="5"/>
      <c r="CY221" s="5"/>
      <c r="CZ221" s="5"/>
      <c r="DA221" s="5"/>
      <c r="DB221" s="5"/>
      <c r="DC221" s="5"/>
      <c r="DD221" s="5"/>
      <c r="DE221" s="5"/>
      <c r="DF221" s="5"/>
      <c r="DG221" s="5"/>
      <c r="DH221" s="5"/>
      <c r="DI221" s="5"/>
      <c r="DJ221" s="5"/>
      <c r="DK221" s="5"/>
      <c r="DL221" s="62"/>
      <c r="DM221" s="62"/>
      <c r="DN221" s="62"/>
      <c r="DO221" s="62"/>
      <c r="DP221" s="62"/>
      <c r="DQ221" s="62"/>
      <c r="DR221" s="62"/>
      <c r="DS221" s="62"/>
      <c r="DT221" s="62"/>
      <c r="DU221" s="62"/>
      <c r="DV221" s="62"/>
      <c r="DW221" s="62"/>
      <c r="DX221" s="62"/>
      <c r="DY221" s="62"/>
      <c r="DZ221" s="5"/>
      <c r="EA221" s="5"/>
      <c r="EB221" s="5"/>
      <c r="EC221" s="5"/>
      <c r="ED221" s="5"/>
      <c r="EE221" s="5"/>
      <c r="EF221" s="5"/>
      <c r="EG221" s="5"/>
      <c r="EH221" s="5"/>
      <c r="EI221" s="5"/>
      <c r="EJ221" s="5"/>
      <c r="EK221" s="5"/>
      <c r="EL221" s="5"/>
      <c r="EM221" s="5"/>
      <c r="EN221" s="62"/>
      <c r="EO221" s="62"/>
      <c r="EP221" s="62"/>
      <c r="EQ221" s="62"/>
      <c r="ER221" s="62"/>
      <c r="ES221" s="62"/>
      <c r="ET221" s="62"/>
      <c r="EU221" s="62"/>
      <c r="EV221" s="62"/>
      <c r="EW221" s="62"/>
      <c r="EX221" s="62"/>
      <c r="EY221" s="62"/>
      <c r="EZ221" s="140"/>
      <c r="FA221" s="140"/>
      <c r="FB221" s="5"/>
      <c r="FC221" s="5"/>
      <c r="FD221" s="5"/>
      <c r="FE221" s="5"/>
      <c r="FF221" s="5"/>
      <c r="FG221" s="5"/>
      <c r="FH221" s="5"/>
      <c r="FI221" s="5"/>
      <c r="FJ221" s="5"/>
      <c r="FK221" s="5"/>
      <c r="FL221" s="5"/>
      <c r="FM221" s="5"/>
      <c r="FN221" s="5"/>
      <c r="FO221" s="5"/>
      <c r="FP221" s="62"/>
      <c r="FQ221" s="62"/>
      <c r="FR221" s="62"/>
      <c r="FS221" s="62"/>
      <c r="FT221" s="62"/>
      <c r="FU221" s="62"/>
      <c r="FV221" s="62"/>
      <c r="FW221" s="62"/>
      <c r="FX221" s="62"/>
      <c r="FY221" s="62"/>
      <c r="FZ221" s="62"/>
      <c r="GA221" s="62"/>
      <c r="GB221" s="62"/>
      <c r="GC221" s="62"/>
      <c r="GD221" s="5"/>
      <c r="GE221" s="5"/>
      <c r="GF221" s="5"/>
      <c r="GG221" s="5"/>
      <c r="GH221" s="5"/>
      <c r="GI221" s="5"/>
      <c r="GJ221" s="5"/>
      <c r="GK221" s="5"/>
      <c r="GL221" s="5"/>
      <c r="GM221" s="5"/>
      <c r="GN221" s="5"/>
      <c r="GO221" s="5"/>
      <c r="GP221" s="5"/>
      <c r="GQ221" s="5"/>
      <c r="GR221" s="62"/>
      <c r="GS221" s="62"/>
      <c r="GT221" s="62"/>
      <c r="GU221" s="62"/>
      <c r="GV221" s="62"/>
      <c r="GW221" s="62"/>
      <c r="GX221" s="62"/>
      <c r="GY221" s="62"/>
      <c r="GZ221" s="62"/>
      <c r="HA221" s="62"/>
      <c r="HB221" s="62"/>
      <c r="HC221" s="62"/>
      <c r="HD221" s="62"/>
      <c r="HE221" s="62"/>
      <c r="HF221" s="5"/>
      <c r="HG221" s="5"/>
      <c r="HH221" s="5"/>
      <c r="HI221" s="5"/>
      <c r="HJ221" s="5"/>
      <c r="HK221" s="5"/>
      <c r="HL221" s="5"/>
      <c r="HM221" s="5"/>
      <c r="HN221" s="5"/>
      <c r="HO221" s="5"/>
      <c r="HP221" s="5"/>
      <c r="HQ221" s="5"/>
      <c r="HR221" s="5"/>
      <c r="HS221" s="5"/>
      <c r="HT221" s="62"/>
      <c r="HU221" s="62"/>
      <c r="HV221" s="62"/>
      <c r="HW221" s="62"/>
      <c r="HX221" s="62"/>
      <c r="HY221" s="62"/>
      <c r="HZ221" s="62"/>
      <c r="IA221" s="62"/>
      <c r="IB221" s="62"/>
      <c r="IC221" s="62"/>
      <c r="ID221" s="62"/>
      <c r="IE221" s="62"/>
      <c r="IF221" s="62"/>
      <c r="IG221" s="62"/>
      <c r="IH221" s="5"/>
      <c r="II221" s="5"/>
      <c r="IJ221" s="5"/>
      <c r="IK221" s="5"/>
      <c r="IL221" s="5"/>
      <c r="IM221" s="5"/>
      <c r="IN221" s="5"/>
      <c r="IO221" s="5"/>
      <c r="IP221" s="5"/>
      <c r="IQ221" s="5"/>
      <c r="IR221" s="5"/>
      <c r="IS221" s="5"/>
      <c r="IT221" s="5"/>
      <c r="IU221" s="5"/>
      <c r="IV221" s="62"/>
      <c r="IW221" s="62"/>
      <c r="IX221" s="62"/>
      <c r="IY221" s="62"/>
      <c r="IZ221" s="62"/>
      <c r="JA221" s="62"/>
      <c r="JB221" s="62"/>
      <c r="JC221" s="62"/>
      <c r="JD221" s="62"/>
      <c r="JE221" s="62"/>
      <c r="JF221" s="62"/>
      <c r="JG221" s="62"/>
      <c r="JH221" s="62"/>
      <c r="JI221" s="62"/>
      <c r="JJ221" s="5"/>
      <c r="JK221" s="5"/>
      <c r="JL221" s="5"/>
      <c r="JM221" s="5"/>
      <c r="JN221" s="5"/>
      <c r="JO221" s="5"/>
      <c r="JP221" s="5"/>
      <c r="JQ221" s="5"/>
      <c r="JR221" s="5"/>
      <c r="JS221" s="5"/>
      <c r="JT221" s="5"/>
      <c r="JU221" s="5"/>
      <c r="JV221" s="5"/>
      <c r="JW221" s="5"/>
      <c r="JX221" s="62"/>
      <c r="JY221" s="62"/>
      <c r="JZ221" s="62"/>
      <c r="KA221" s="62"/>
      <c r="KB221" s="62"/>
      <c r="KC221" s="62"/>
      <c r="KD221" s="62"/>
      <c r="KE221" s="62"/>
      <c r="KF221" s="62"/>
      <c r="KG221" s="62"/>
      <c r="KH221" s="62"/>
      <c r="KI221" s="62"/>
      <c r="KJ221" s="62"/>
      <c r="KK221" s="62"/>
    </row>
    <row r="222" spans="1:297" x14ac:dyDescent="0.35">
      <c r="A222" s="131">
        <v>218</v>
      </c>
      <c r="B222" s="170">
        <f>'BVEM Scorecard'!B221</f>
        <v>0</v>
      </c>
      <c r="C222" s="170">
        <f>'BVEM Scorecard'!C221</f>
        <v>0</v>
      </c>
      <c r="D222" s="152">
        <v>1011</v>
      </c>
      <c r="E222" s="72" t="str">
        <f>'BVEM Scorecard'!F221</f>
        <v>Storage</v>
      </c>
      <c r="F222" s="96"/>
      <c r="G222" s="96"/>
      <c r="H222" s="96"/>
      <c r="I222" s="96"/>
      <c r="J222" s="62"/>
      <c r="K222" s="62"/>
      <c r="L222" s="62"/>
      <c r="M222" s="62"/>
      <c r="N222" s="62"/>
      <c r="O222" s="62"/>
      <c r="P222" s="62"/>
      <c r="Q222" s="95"/>
      <c r="R222" s="5"/>
      <c r="S222" s="5"/>
      <c r="T222" s="5"/>
      <c r="U222" s="5"/>
      <c r="V222" s="5"/>
      <c r="W222" s="5"/>
      <c r="X222" s="5"/>
      <c r="Y222" s="5"/>
      <c r="Z222" s="5"/>
      <c r="AA222" s="5"/>
      <c r="AB222" s="5"/>
      <c r="AC222" s="5"/>
      <c r="AD222" s="5"/>
      <c r="AE222" s="5"/>
      <c r="AF222" s="62"/>
      <c r="AG222" s="62"/>
      <c r="AH222" s="62"/>
      <c r="AI222" s="62"/>
      <c r="AJ222" s="62"/>
      <c r="AK222" s="62"/>
      <c r="AL222" s="62"/>
      <c r="AM222" s="62"/>
      <c r="AN222" s="62"/>
      <c r="AO222" s="62"/>
      <c r="AP222" s="62"/>
      <c r="AQ222" s="62"/>
      <c r="AR222" s="62"/>
      <c r="AS222" s="62"/>
      <c r="AT222" s="5"/>
      <c r="AU222" s="5"/>
      <c r="AV222" s="5"/>
      <c r="AW222" s="5"/>
      <c r="AX222" s="5"/>
      <c r="AY222" s="5"/>
      <c r="AZ222" s="5"/>
      <c r="BA222" s="5"/>
      <c r="BB222" s="5"/>
      <c r="BC222" s="5"/>
      <c r="BD222" s="5"/>
      <c r="BE222" s="5"/>
      <c r="BF222" s="5"/>
      <c r="BG222" s="5"/>
      <c r="BH222" s="62"/>
      <c r="BI222" s="62"/>
      <c r="BJ222" s="62"/>
      <c r="BK222" s="62"/>
      <c r="BL222" s="62"/>
      <c r="BM222" s="62"/>
      <c r="BN222" s="62"/>
      <c r="BO222" s="62"/>
      <c r="BP222" s="62"/>
      <c r="BQ222" s="62"/>
      <c r="BR222" s="62"/>
      <c r="BS222" s="62"/>
      <c r="BT222" s="62"/>
      <c r="BU222" s="62"/>
      <c r="BV222" s="5"/>
      <c r="BW222" s="5"/>
      <c r="BX222" s="5"/>
      <c r="BY222" s="5"/>
      <c r="BZ222" s="5"/>
      <c r="CA222" s="5"/>
      <c r="CB222" s="5"/>
      <c r="CC222" s="5"/>
      <c r="CD222" s="5"/>
      <c r="CE222" s="5"/>
      <c r="CF222" s="5"/>
      <c r="CG222" s="5"/>
      <c r="CH222" s="5"/>
      <c r="CI222" s="5"/>
      <c r="CJ222" s="62"/>
      <c r="CK222" s="62"/>
      <c r="CL222" s="62"/>
      <c r="CM222" s="62"/>
      <c r="CN222" s="62"/>
      <c r="CO222" s="62"/>
      <c r="CP222" s="62"/>
      <c r="CQ222" s="62"/>
      <c r="CR222" s="62"/>
      <c r="CS222" s="62"/>
      <c r="CT222" s="62"/>
      <c r="CU222" s="62"/>
      <c r="CV222" s="62"/>
      <c r="CW222" s="62"/>
      <c r="CX222" s="5"/>
      <c r="CY222" s="5"/>
      <c r="CZ222" s="5"/>
      <c r="DA222" s="5"/>
      <c r="DB222" s="5"/>
      <c r="DC222" s="5"/>
      <c r="DD222" s="5"/>
      <c r="DE222" s="5"/>
      <c r="DF222" s="5"/>
      <c r="DG222" s="5"/>
      <c r="DH222" s="5"/>
      <c r="DI222" s="5"/>
      <c r="DJ222" s="5"/>
      <c r="DK222" s="5"/>
      <c r="DL222" s="62"/>
      <c r="DM222" s="62"/>
      <c r="DN222" s="62"/>
      <c r="DO222" s="62"/>
      <c r="DP222" s="62"/>
      <c r="DQ222" s="62"/>
      <c r="DR222" s="62"/>
      <c r="DS222" s="62"/>
      <c r="DT222" s="62"/>
      <c r="DU222" s="62"/>
      <c r="DV222" s="62"/>
      <c r="DW222" s="62"/>
      <c r="DX222" s="62"/>
      <c r="DY222" s="62"/>
      <c r="DZ222" s="5"/>
      <c r="EA222" s="5"/>
      <c r="EB222" s="5"/>
      <c r="EC222" s="5"/>
      <c r="ED222" s="5"/>
      <c r="EE222" s="5"/>
      <c r="EF222" s="5"/>
      <c r="EG222" s="5"/>
      <c r="EH222" s="5"/>
      <c r="EI222" s="5"/>
      <c r="EJ222" s="5"/>
      <c r="EK222" s="5"/>
      <c r="EL222" s="5"/>
      <c r="EM222" s="5"/>
      <c r="EN222" s="62"/>
      <c r="EO222" s="62"/>
      <c r="EP222" s="62"/>
      <c r="EQ222" s="62"/>
      <c r="ER222" s="62"/>
      <c r="ES222" s="62"/>
      <c r="ET222" s="62"/>
      <c r="EU222" s="62"/>
      <c r="EV222" s="62"/>
      <c r="EW222" s="62"/>
      <c r="EX222" s="62"/>
      <c r="EY222" s="62"/>
      <c r="EZ222" s="62"/>
      <c r="FA222" s="62"/>
      <c r="FB222" s="5"/>
      <c r="FC222" s="5"/>
      <c r="FD222" s="5"/>
      <c r="FE222" s="5"/>
      <c r="FF222" s="5"/>
      <c r="FG222" s="5"/>
      <c r="FH222" s="5"/>
      <c r="FI222" s="5"/>
      <c r="FJ222" s="5"/>
      <c r="FK222" s="5"/>
      <c r="FL222" s="5"/>
      <c r="FM222" s="5"/>
      <c r="FN222" s="5"/>
      <c r="FO222" s="5"/>
      <c r="FP222" s="62"/>
      <c r="FQ222" s="62"/>
      <c r="FR222" s="62"/>
      <c r="FS222" s="62"/>
      <c r="FT222" s="62"/>
      <c r="FU222" s="62"/>
      <c r="FV222" s="62"/>
      <c r="FW222" s="62"/>
      <c r="FX222" s="62"/>
      <c r="FY222" s="62"/>
      <c r="FZ222" s="62"/>
      <c r="GA222" s="62"/>
      <c r="GB222" s="62"/>
      <c r="GC222" s="62"/>
      <c r="GD222" s="5"/>
      <c r="GE222" s="5"/>
      <c r="GF222" s="5"/>
      <c r="GG222" s="5"/>
      <c r="GH222" s="5"/>
      <c r="GI222" s="5"/>
      <c r="GJ222" s="5"/>
      <c r="GK222" s="5"/>
      <c r="GL222" s="5"/>
      <c r="GM222" s="5"/>
      <c r="GN222" s="5"/>
      <c r="GO222" s="5"/>
      <c r="GP222" s="5"/>
      <c r="GQ222" s="5"/>
      <c r="GR222" s="62"/>
      <c r="GS222" s="62"/>
      <c r="GT222" s="62"/>
      <c r="GU222" s="62"/>
      <c r="GV222" s="62"/>
      <c r="GW222" s="62"/>
      <c r="GX222" s="62"/>
      <c r="GY222" s="62"/>
      <c r="GZ222" s="62"/>
      <c r="HA222" s="62"/>
      <c r="HB222" s="62"/>
      <c r="HC222" s="62"/>
      <c r="HD222" s="62"/>
      <c r="HE222" s="62"/>
      <c r="HF222" s="5"/>
      <c r="HG222" s="5"/>
      <c r="HH222" s="5"/>
      <c r="HI222" s="5"/>
      <c r="HJ222" s="5"/>
      <c r="HK222" s="5"/>
      <c r="HL222" s="5"/>
      <c r="HM222" s="5"/>
      <c r="HN222" s="5"/>
      <c r="HO222" s="5"/>
      <c r="HP222" s="5"/>
      <c r="HQ222" s="5"/>
      <c r="HR222" s="5"/>
      <c r="HS222" s="5"/>
      <c r="HT222" s="62"/>
      <c r="HU222" s="62"/>
      <c r="HV222" s="62"/>
      <c r="HW222" s="62"/>
      <c r="HX222" s="62"/>
      <c r="HY222" s="62"/>
      <c r="HZ222" s="62"/>
      <c r="IA222" s="62"/>
      <c r="IB222" s="62"/>
      <c r="IC222" s="62"/>
      <c r="ID222" s="62"/>
      <c r="IE222" s="62"/>
      <c r="IF222" s="62"/>
      <c r="IG222" s="62"/>
      <c r="IH222" s="5"/>
      <c r="II222" s="5"/>
      <c r="IJ222" s="5"/>
      <c r="IK222" s="5"/>
      <c r="IL222" s="5"/>
      <c r="IM222" s="5"/>
      <c r="IN222" s="5"/>
      <c r="IO222" s="5"/>
      <c r="IP222" s="5"/>
      <c r="IQ222" s="5"/>
      <c r="IR222" s="5"/>
      <c r="IS222" s="5"/>
      <c r="IT222" s="5"/>
      <c r="IU222" s="5"/>
      <c r="IV222" s="62"/>
      <c r="IW222" s="62"/>
      <c r="IX222" s="62"/>
      <c r="IY222" s="62"/>
      <c r="IZ222" s="62"/>
      <c r="JA222" s="62"/>
      <c r="JB222" s="62"/>
      <c r="JC222" s="62"/>
      <c r="JD222" s="62"/>
      <c r="JE222" s="62"/>
      <c r="JF222" s="62"/>
      <c r="JG222" s="62"/>
      <c r="JH222" s="62"/>
      <c r="JI222" s="62"/>
      <c r="JJ222" s="5"/>
      <c r="JK222" s="5"/>
      <c r="JL222" s="5"/>
      <c r="JM222" s="5"/>
      <c r="JN222" s="5"/>
      <c r="JO222" s="5"/>
      <c r="JP222" s="5"/>
      <c r="JQ222" s="5"/>
      <c r="JR222" s="5"/>
      <c r="JS222" s="5"/>
      <c r="JT222" s="5"/>
      <c r="JU222" s="5"/>
      <c r="JV222" s="5"/>
      <c r="JW222" s="5"/>
      <c r="JX222" s="62"/>
      <c r="JY222" s="62"/>
      <c r="JZ222" s="62"/>
      <c r="KA222" s="62"/>
      <c r="KB222" s="62"/>
      <c r="KC222" s="62"/>
      <c r="KD222" s="62"/>
      <c r="KE222" s="62"/>
      <c r="KF222" s="62"/>
      <c r="KG222" s="62"/>
      <c r="KH222" s="62"/>
      <c r="KI222" s="62"/>
      <c r="KJ222" s="62"/>
      <c r="KK222" s="62"/>
    </row>
    <row r="223" spans="1:297" x14ac:dyDescent="0.35">
      <c r="A223" s="131">
        <v>219</v>
      </c>
      <c r="B223" s="170">
        <f>'BVEM Scorecard'!B222</f>
        <v>0</v>
      </c>
      <c r="C223" s="170">
        <f>'BVEM Scorecard'!C222</f>
        <v>0</v>
      </c>
      <c r="D223" s="152">
        <v>1023</v>
      </c>
      <c r="E223" s="72" t="str">
        <f>'BVEM Scorecard'!F222</f>
        <v>Storage</v>
      </c>
      <c r="F223" s="96"/>
      <c r="G223" s="96"/>
      <c r="H223" s="96"/>
      <c r="I223" s="96"/>
      <c r="J223" s="62"/>
      <c r="K223" s="62"/>
      <c r="L223" s="62"/>
      <c r="M223" s="62"/>
      <c r="N223" s="62"/>
      <c r="O223" s="62"/>
      <c r="P223" s="62"/>
      <c r="Q223" s="95"/>
      <c r="R223" s="5"/>
      <c r="S223" s="5"/>
      <c r="T223" s="5"/>
      <c r="U223" s="5"/>
      <c r="V223" s="5"/>
      <c r="W223" s="5"/>
      <c r="X223" s="5"/>
      <c r="Y223" s="5"/>
      <c r="Z223" s="5"/>
      <c r="AA223" s="5"/>
      <c r="AB223" s="5"/>
      <c r="AC223" s="5"/>
      <c r="AD223" s="5"/>
      <c r="AE223" s="5"/>
      <c r="AF223" s="62"/>
      <c r="AG223" s="62"/>
      <c r="AH223" s="62"/>
      <c r="AI223" s="62"/>
      <c r="AJ223" s="62"/>
      <c r="AK223" s="62"/>
      <c r="AL223" s="62"/>
      <c r="AM223" s="62"/>
      <c r="AN223" s="62"/>
      <c r="AO223" s="62"/>
      <c r="AP223" s="62"/>
      <c r="AQ223" s="62"/>
      <c r="AR223" s="140"/>
      <c r="AS223" s="140"/>
      <c r="AT223" s="5"/>
      <c r="AU223" s="5"/>
      <c r="AV223" s="5"/>
      <c r="AW223" s="5"/>
      <c r="AX223" s="5"/>
      <c r="AY223" s="5"/>
      <c r="AZ223" s="5"/>
      <c r="BA223" s="5"/>
      <c r="BB223" s="5"/>
      <c r="BC223" s="5"/>
      <c r="BD223" s="5"/>
      <c r="BE223" s="5"/>
      <c r="BF223" s="5"/>
      <c r="BG223" s="5"/>
      <c r="BH223" s="62"/>
      <c r="BI223" s="62"/>
      <c r="BJ223" s="62"/>
      <c r="BK223" s="62"/>
      <c r="BL223" s="62"/>
      <c r="BM223" s="62"/>
      <c r="BN223" s="62"/>
      <c r="BO223" s="62"/>
      <c r="BP223" s="62"/>
      <c r="BQ223" s="62"/>
      <c r="BR223" s="62"/>
      <c r="BS223" s="62"/>
      <c r="BT223" s="62"/>
      <c r="BU223" s="62"/>
      <c r="BV223" s="5"/>
      <c r="BW223" s="5"/>
      <c r="BX223" s="5"/>
      <c r="BY223" s="5"/>
      <c r="BZ223" s="5"/>
      <c r="CA223" s="5"/>
      <c r="CB223" s="5"/>
      <c r="CC223" s="5"/>
      <c r="CD223" s="5"/>
      <c r="CE223" s="5"/>
      <c r="CF223" s="5"/>
      <c r="CG223" s="5"/>
      <c r="CH223" s="5"/>
      <c r="CI223" s="5"/>
      <c r="CJ223" s="62"/>
      <c r="CK223" s="62"/>
      <c r="CL223" s="62"/>
      <c r="CM223" s="62"/>
      <c r="CN223" s="62"/>
      <c r="CO223" s="62"/>
      <c r="CP223" s="62"/>
      <c r="CQ223" s="62"/>
      <c r="CR223" s="62"/>
      <c r="CS223" s="62"/>
      <c r="CT223" s="62"/>
      <c r="CU223" s="62"/>
      <c r="CV223" s="62"/>
      <c r="CW223" s="62"/>
      <c r="CX223" s="5"/>
      <c r="CY223" s="5"/>
      <c r="CZ223" s="5"/>
      <c r="DA223" s="5"/>
      <c r="DB223" s="5"/>
      <c r="DC223" s="5"/>
      <c r="DD223" s="5"/>
      <c r="DE223" s="5"/>
      <c r="DF223" s="5"/>
      <c r="DG223" s="5"/>
      <c r="DH223" s="5"/>
      <c r="DI223" s="5"/>
      <c r="DJ223" s="5"/>
      <c r="DK223" s="5"/>
      <c r="DL223" s="62"/>
      <c r="DM223" s="62"/>
      <c r="DN223" s="62"/>
      <c r="DO223" s="62"/>
      <c r="DP223" s="62"/>
      <c r="DQ223" s="62"/>
      <c r="DR223" s="62"/>
      <c r="DS223" s="62"/>
      <c r="DT223" s="62"/>
      <c r="DU223" s="62"/>
      <c r="DV223" s="62"/>
      <c r="DW223" s="62"/>
      <c r="DX223" s="62"/>
      <c r="DY223" s="62"/>
      <c r="DZ223" s="5"/>
      <c r="EA223" s="5"/>
      <c r="EB223" s="5"/>
      <c r="EC223" s="5"/>
      <c r="ED223" s="5"/>
      <c r="EE223" s="5"/>
      <c r="EF223" s="5"/>
      <c r="EG223" s="5"/>
      <c r="EH223" s="5"/>
      <c r="EI223" s="5"/>
      <c r="EJ223" s="5"/>
      <c r="EK223" s="5"/>
      <c r="EL223" s="5"/>
      <c r="EM223" s="5"/>
      <c r="EN223" s="62"/>
      <c r="EO223" s="62"/>
      <c r="EP223" s="62"/>
      <c r="EQ223" s="62"/>
      <c r="ER223" s="62"/>
      <c r="ES223" s="62"/>
      <c r="ET223" s="62"/>
      <c r="EU223" s="62"/>
      <c r="EV223" s="62"/>
      <c r="EW223" s="62"/>
      <c r="EX223" s="62"/>
      <c r="EY223" s="62"/>
      <c r="EZ223" s="140"/>
      <c r="FA223" s="140"/>
      <c r="FB223" s="5"/>
      <c r="FC223" s="5"/>
      <c r="FD223" s="5"/>
      <c r="FE223" s="5"/>
      <c r="FF223" s="5"/>
      <c r="FG223" s="5"/>
      <c r="FH223" s="5"/>
      <c r="FI223" s="5"/>
      <c r="FJ223" s="5"/>
      <c r="FK223" s="5"/>
      <c r="FL223" s="5"/>
      <c r="FM223" s="5"/>
      <c r="FN223" s="5"/>
      <c r="FO223" s="5"/>
      <c r="FP223" s="62"/>
      <c r="FQ223" s="62"/>
      <c r="FR223" s="62"/>
      <c r="FS223" s="62"/>
      <c r="FT223" s="62"/>
      <c r="FU223" s="62"/>
      <c r="FV223" s="62"/>
      <c r="FW223" s="62"/>
      <c r="FX223" s="62"/>
      <c r="FY223" s="62"/>
      <c r="FZ223" s="62"/>
      <c r="GA223" s="62"/>
      <c r="GB223" s="62"/>
      <c r="GC223" s="62"/>
      <c r="GD223" s="5"/>
      <c r="GE223" s="5"/>
      <c r="GF223" s="5"/>
      <c r="GG223" s="5"/>
      <c r="GH223" s="5"/>
      <c r="GI223" s="5"/>
      <c r="GJ223" s="5"/>
      <c r="GK223" s="5"/>
      <c r="GL223" s="5"/>
      <c r="GM223" s="5"/>
      <c r="GN223" s="5"/>
      <c r="GO223" s="5"/>
      <c r="GP223" s="5"/>
      <c r="GQ223" s="5"/>
      <c r="GR223" s="62"/>
      <c r="GS223" s="62"/>
      <c r="GT223" s="62"/>
      <c r="GU223" s="62"/>
      <c r="GV223" s="62"/>
      <c r="GW223" s="62"/>
      <c r="GX223" s="62"/>
      <c r="GY223" s="62"/>
      <c r="GZ223" s="62"/>
      <c r="HA223" s="62"/>
      <c r="HB223" s="62"/>
      <c r="HC223" s="62"/>
      <c r="HD223" s="62"/>
      <c r="HE223" s="62"/>
      <c r="HF223" s="5"/>
      <c r="HG223" s="5"/>
      <c r="HH223" s="5"/>
      <c r="HI223" s="5"/>
      <c r="HJ223" s="5"/>
      <c r="HK223" s="5"/>
      <c r="HL223" s="5"/>
      <c r="HM223" s="5"/>
      <c r="HN223" s="5"/>
      <c r="HO223" s="5"/>
      <c r="HP223" s="5"/>
      <c r="HQ223" s="5"/>
      <c r="HR223" s="5"/>
      <c r="HS223" s="5"/>
      <c r="HT223" s="62"/>
      <c r="HU223" s="62"/>
      <c r="HV223" s="62"/>
      <c r="HW223" s="62"/>
      <c r="HX223" s="62"/>
      <c r="HY223" s="62"/>
      <c r="HZ223" s="62"/>
      <c r="IA223" s="62"/>
      <c r="IB223" s="62"/>
      <c r="IC223" s="62"/>
      <c r="ID223" s="62"/>
      <c r="IE223" s="62"/>
      <c r="IF223" s="62"/>
      <c r="IG223" s="62"/>
      <c r="IH223" s="5"/>
      <c r="II223" s="5"/>
      <c r="IJ223" s="5"/>
      <c r="IK223" s="5"/>
      <c r="IL223" s="5"/>
      <c r="IM223" s="5"/>
      <c r="IN223" s="5"/>
      <c r="IO223" s="5"/>
      <c r="IP223" s="5"/>
      <c r="IQ223" s="5"/>
      <c r="IR223" s="5"/>
      <c r="IS223" s="5"/>
      <c r="IT223" s="5"/>
      <c r="IU223" s="5"/>
      <c r="IV223" s="62"/>
      <c r="IW223" s="62"/>
      <c r="IX223" s="62"/>
      <c r="IY223" s="62"/>
      <c r="IZ223" s="62"/>
      <c r="JA223" s="62"/>
      <c r="JB223" s="62"/>
      <c r="JC223" s="62"/>
      <c r="JD223" s="62"/>
      <c r="JE223" s="62"/>
      <c r="JF223" s="62"/>
      <c r="JG223" s="62"/>
      <c r="JH223" s="62"/>
      <c r="JI223" s="62"/>
      <c r="JJ223" s="5"/>
      <c r="JK223" s="5"/>
      <c r="JL223" s="5"/>
      <c r="JM223" s="5"/>
      <c r="JN223" s="5"/>
      <c r="JO223" s="5"/>
      <c r="JP223" s="5"/>
      <c r="JQ223" s="5"/>
      <c r="JR223" s="5"/>
      <c r="JS223" s="5"/>
      <c r="JT223" s="5"/>
      <c r="JU223" s="5"/>
      <c r="JV223" s="5"/>
      <c r="JW223" s="5"/>
      <c r="JX223" s="62"/>
      <c r="JY223" s="62"/>
      <c r="JZ223" s="62"/>
      <c r="KA223" s="62"/>
      <c r="KB223" s="62"/>
      <c r="KC223" s="62"/>
      <c r="KD223" s="62"/>
      <c r="KE223" s="62"/>
      <c r="KF223" s="62"/>
      <c r="KG223" s="62"/>
      <c r="KH223" s="62"/>
      <c r="KI223" s="62"/>
      <c r="KJ223" s="62"/>
      <c r="KK223" s="62"/>
    </row>
    <row r="224" spans="1:297" x14ac:dyDescent="0.35">
      <c r="A224" s="131">
        <v>220</v>
      </c>
      <c r="B224" s="170">
        <f>'BVEM Scorecard'!B223</f>
        <v>0</v>
      </c>
      <c r="C224" s="170">
        <f>'BVEM Scorecard'!C223</f>
        <v>0</v>
      </c>
      <c r="D224" s="152">
        <v>1019</v>
      </c>
      <c r="E224" s="72" t="str">
        <f>'BVEM Scorecard'!F223</f>
        <v>Storage</v>
      </c>
      <c r="F224" s="96"/>
      <c r="G224" s="96"/>
      <c r="H224" s="96"/>
      <c r="I224" s="96"/>
      <c r="J224" s="62"/>
      <c r="K224" s="62"/>
      <c r="L224" s="62"/>
      <c r="M224" s="62"/>
      <c r="N224" s="62"/>
      <c r="O224" s="62"/>
      <c r="P224" s="62"/>
      <c r="Q224" s="95"/>
      <c r="R224" s="5"/>
      <c r="S224" s="5"/>
      <c r="T224" s="5"/>
      <c r="U224" s="5"/>
      <c r="V224" s="5"/>
      <c r="W224" s="5"/>
      <c r="X224" s="5"/>
      <c r="Y224" s="5"/>
      <c r="Z224" s="5"/>
      <c r="AA224" s="5"/>
      <c r="AB224" s="5"/>
      <c r="AC224" s="5"/>
      <c r="AD224" s="5"/>
      <c r="AE224" s="5"/>
      <c r="AF224" s="62"/>
      <c r="AG224" s="62"/>
      <c r="AH224" s="62"/>
      <c r="AI224" s="62"/>
      <c r="AJ224" s="62"/>
      <c r="AK224" s="62"/>
      <c r="AL224" s="62"/>
      <c r="AM224" s="62"/>
      <c r="AN224" s="62"/>
      <c r="AO224" s="62"/>
      <c r="AP224" s="62"/>
      <c r="AQ224" s="62"/>
      <c r="AR224" s="62"/>
      <c r="AS224" s="62"/>
      <c r="AT224" s="5"/>
      <c r="AU224" s="5"/>
      <c r="AV224" s="5"/>
      <c r="AW224" s="5"/>
      <c r="AX224" s="5"/>
      <c r="AY224" s="5"/>
      <c r="AZ224" s="5"/>
      <c r="BA224" s="5"/>
      <c r="BB224" s="5"/>
      <c r="BC224" s="5"/>
      <c r="BD224" s="5"/>
      <c r="BE224" s="5"/>
      <c r="BF224" s="5"/>
      <c r="BG224" s="5"/>
      <c r="BH224" s="62"/>
      <c r="BI224" s="62"/>
      <c r="BJ224" s="62"/>
      <c r="BK224" s="62"/>
      <c r="BL224" s="62"/>
      <c r="BM224" s="62"/>
      <c r="BN224" s="62"/>
      <c r="BO224" s="62"/>
      <c r="BP224" s="62"/>
      <c r="BQ224" s="62"/>
      <c r="BR224" s="62"/>
      <c r="BS224" s="62"/>
      <c r="BT224" s="62"/>
      <c r="BU224" s="62"/>
      <c r="BV224" s="5"/>
      <c r="BW224" s="5"/>
      <c r="BX224" s="5"/>
      <c r="BY224" s="5"/>
      <c r="BZ224" s="5"/>
      <c r="CA224" s="5"/>
      <c r="CB224" s="5"/>
      <c r="CC224" s="5"/>
      <c r="CD224" s="5"/>
      <c r="CE224" s="5"/>
      <c r="CF224" s="5"/>
      <c r="CG224" s="5"/>
      <c r="CH224" s="5"/>
      <c r="CI224" s="5"/>
      <c r="CJ224" s="62"/>
      <c r="CK224" s="62"/>
      <c r="CL224" s="62"/>
      <c r="CM224" s="62"/>
      <c r="CN224" s="62"/>
      <c r="CO224" s="62"/>
      <c r="CP224" s="62"/>
      <c r="CQ224" s="62"/>
      <c r="CR224" s="62"/>
      <c r="CS224" s="62"/>
      <c r="CT224" s="62"/>
      <c r="CU224" s="62"/>
      <c r="CV224" s="62"/>
      <c r="CW224" s="62"/>
      <c r="CX224" s="5"/>
      <c r="CY224" s="5"/>
      <c r="CZ224" s="5"/>
      <c r="DA224" s="5"/>
      <c r="DB224" s="5"/>
      <c r="DC224" s="5"/>
      <c r="DD224" s="5"/>
      <c r="DE224" s="5"/>
      <c r="DF224" s="5"/>
      <c r="DG224" s="5"/>
      <c r="DH224" s="5"/>
      <c r="DI224" s="5"/>
      <c r="DJ224" s="5"/>
      <c r="DK224" s="5"/>
      <c r="DL224" s="62"/>
      <c r="DM224" s="62"/>
      <c r="DN224" s="62"/>
      <c r="DO224" s="62"/>
      <c r="DP224" s="62"/>
      <c r="DQ224" s="62"/>
      <c r="DR224" s="62"/>
      <c r="DS224" s="62"/>
      <c r="DT224" s="62"/>
      <c r="DU224" s="62"/>
      <c r="DV224" s="62"/>
      <c r="DW224" s="62"/>
      <c r="DX224" s="62"/>
      <c r="DY224" s="62"/>
      <c r="DZ224" s="5"/>
      <c r="EA224" s="5"/>
      <c r="EB224" s="5"/>
      <c r="EC224" s="5"/>
      <c r="ED224" s="5"/>
      <c r="EE224" s="5"/>
      <c r="EF224" s="5"/>
      <c r="EG224" s="5"/>
      <c r="EH224" s="5"/>
      <c r="EI224" s="5"/>
      <c r="EJ224" s="5"/>
      <c r="EK224" s="5"/>
      <c r="EL224" s="5"/>
      <c r="EM224" s="5"/>
      <c r="EN224" s="62"/>
      <c r="EO224" s="62"/>
      <c r="EP224" s="62"/>
      <c r="EQ224" s="62"/>
      <c r="ER224" s="62"/>
      <c r="ES224" s="62"/>
      <c r="ET224" s="62"/>
      <c r="EU224" s="62"/>
      <c r="EV224" s="62"/>
      <c r="EW224" s="62"/>
      <c r="EX224" s="62"/>
      <c r="EY224" s="62"/>
      <c r="EZ224" s="62"/>
      <c r="FA224" s="62"/>
      <c r="FB224" s="5"/>
      <c r="FC224" s="5"/>
      <c r="FD224" s="5"/>
      <c r="FE224" s="5"/>
      <c r="FF224" s="5"/>
      <c r="FG224" s="5"/>
      <c r="FH224" s="5"/>
      <c r="FI224" s="5"/>
      <c r="FJ224" s="5"/>
      <c r="FK224" s="5"/>
      <c r="FL224" s="5"/>
      <c r="FM224" s="5"/>
      <c r="FN224" s="5"/>
      <c r="FO224" s="5"/>
      <c r="FP224" s="62"/>
      <c r="FQ224" s="62"/>
      <c r="FR224" s="62"/>
      <c r="FS224" s="62"/>
      <c r="FT224" s="62"/>
      <c r="FU224" s="62"/>
      <c r="FV224" s="62"/>
      <c r="FW224" s="62"/>
      <c r="FX224" s="62"/>
      <c r="FY224" s="62"/>
      <c r="FZ224" s="62"/>
      <c r="GA224" s="62"/>
      <c r="GB224" s="62"/>
      <c r="GC224" s="62"/>
      <c r="GD224" s="5"/>
      <c r="GE224" s="5"/>
      <c r="GF224" s="5"/>
      <c r="GG224" s="5"/>
      <c r="GH224" s="5"/>
      <c r="GI224" s="5"/>
      <c r="GJ224" s="5"/>
      <c r="GK224" s="5"/>
      <c r="GL224" s="5"/>
      <c r="GM224" s="5"/>
      <c r="GN224" s="5"/>
      <c r="GO224" s="5"/>
      <c r="GP224" s="5"/>
      <c r="GQ224" s="5"/>
      <c r="GR224" s="62"/>
      <c r="GS224" s="62"/>
      <c r="GT224" s="62"/>
      <c r="GU224" s="62"/>
      <c r="GV224" s="62"/>
      <c r="GW224" s="62"/>
      <c r="GX224" s="62"/>
      <c r="GY224" s="62"/>
      <c r="GZ224" s="62"/>
      <c r="HA224" s="62"/>
      <c r="HB224" s="62"/>
      <c r="HC224" s="62"/>
      <c r="HD224" s="62"/>
      <c r="HE224" s="62"/>
      <c r="HF224" s="5"/>
      <c r="HG224" s="5"/>
      <c r="HH224" s="5"/>
      <c r="HI224" s="5"/>
      <c r="HJ224" s="5"/>
      <c r="HK224" s="5"/>
      <c r="HL224" s="5"/>
      <c r="HM224" s="5"/>
      <c r="HN224" s="5"/>
      <c r="HO224" s="5"/>
      <c r="HP224" s="5"/>
      <c r="HQ224" s="5"/>
      <c r="HR224" s="5"/>
      <c r="HS224" s="5"/>
      <c r="HT224" s="62"/>
      <c r="HU224" s="62"/>
      <c r="HV224" s="62"/>
      <c r="HW224" s="62"/>
      <c r="HX224" s="62"/>
      <c r="HY224" s="62"/>
      <c r="HZ224" s="62"/>
      <c r="IA224" s="62"/>
      <c r="IB224" s="62"/>
      <c r="IC224" s="62"/>
      <c r="ID224" s="62"/>
      <c r="IE224" s="62"/>
      <c r="IF224" s="62"/>
      <c r="IG224" s="62"/>
      <c r="IH224" s="5"/>
      <c r="II224" s="5"/>
      <c r="IJ224" s="5"/>
      <c r="IK224" s="5"/>
      <c r="IL224" s="5"/>
      <c r="IM224" s="5"/>
      <c r="IN224" s="5"/>
      <c r="IO224" s="5"/>
      <c r="IP224" s="5"/>
      <c r="IQ224" s="5"/>
      <c r="IR224" s="5"/>
      <c r="IS224" s="5"/>
      <c r="IT224" s="5"/>
      <c r="IU224" s="5"/>
      <c r="IV224" s="62"/>
      <c r="IW224" s="62"/>
      <c r="IX224" s="62"/>
      <c r="IY224" s="62"/>
      <c r="IZ224" s="62"/>
      <c r="JA224" s="62"/>
      <c r="JB224" s="62"/>
      <c r="JC224" s="62"/>
      <c r="JD224" s="62"/>
      <c r="JE224" s="62"/>
      <c r="JF224" s="62"/>
      <c r="JG224" s="62"/>
      <c r="JH224" s="62"/>
      <c r="JI224" s="62"/>
      <c r="JJ224" s="5"/>
      <c r="JK224" s="5"/>
      <c r="JL224" s="5"/>
      <c r="JM224" s="5"/>
      <c r="JN224" s="5"/>
      <c r="JO224" s="5"/>
      <c r="JP224" s="5"/>
      <c r="JQ224" s="5"/>
      <c r="JR224" s="5"/>
      <c r="JS224" s="5"/>
      <c r="JT224" s="5"/>
      <c r="JU224" s="5"/>
      <c r="JV224" s="5"/>
      <c r="JW224" s="5"/>
      <c r="JX224" s="62"/>
      <c r="JY224" s="62"/>
      <c r="JZ224" s="62"/>
      <c r="KA224" s="62"/>
      <c r="KB224" s="62"/>
      <c r="KC224" s="62"/>
      <c r="KD224" s="62"/>
      <c r="KE224" s="62"/>
      <c r="KF224" s="62"/>
      <c r="KG224" s="62"/>
      <c r="KH224" s="62"/>
      <c r="KI224" s="62"/>
      <c r="KJ224" s="62"/>
      <c r="KK224" s="62"/>
    </row>
    <row r="225" spans="1:297" x14ac:dyDescent="0.35">
      <c r="A225" s="131">
        <v>221</v>
      </c>
      <c r="B225" s="170">
        <f>'BVEM Scorecard'!B224</f>
        <v>0</v>
      </c>
      <c r="C225" s="170">
        <f>'BVEM Scorecard'!C224</f>
        <v>0</v>
      </c>
      <c r="D225" s="152">
        <v>1014</v>
      </c>
      <c r="E225" s="72" t="str">
        <f>'BVEM Scorecard'!F224</f>
        <v>Storage</v>
      </c>
      <c r="F225" s="96"/>
      <c r="G225" s="96"/>
      <c r="H225" s="96"/>
      <c r="I225" s="96"/>
      <c r="J225" s="62"/>
      <c r="K225" s="62"/>
      <c r="L225" s="62"/>
      <c r="M225" s="62"/>
      <c r="N225" s="62"/>
      <c r="O225" s="62"/>
      <c r="P225" s="62"/>
      <c r="Q225" s="95"/>
      <c r="R225" s="5"/>
      <c r="S225" s="5"/>
      <c r="T225" s="5"/>
      <c r="U225" s="5"/>
      <c r="V225" s="5"/>
      <c r="W225" s="5"/>
      <c r="X225" s="5"/>
      <c r="Y225" s="5"/>
      <c r="Z225" s="5"/>
      <c r="AA225" s="5"/>
      <c r="AB225" s="5"/>
      <c r="AC225" s="5"/>
      <c r="AD225" s="5"/>
      <c r="AE225" s="5"/>
      <c r="AF225" s="62"/>
      <c r="AG225" s="62"/>
      <c r="AH225" s="62"/>
      <c r="AI225" s="62"/>
      <c r="AJ225" s="62"/>
      <c r="AK225" s="62"/>
      <c r="AL225" s="62"/>
      <c r="AM225" s="62"/>
      <c r="AN225" s="62"/>
      <c r="AO225" s="62"/>
      <c r="AP225" s="62"/>
      <c r="AQ225" s="62"/>
      <c r="AR225" s="140"/>
      <c r="AS225" s="140"/>
      <c r="AT225" s="5"/>
      <c r="AU225" s="5"/>
      <c r="AV225" s="5"/>
      <c r="AW225" s="5"/>
      <c r="AX225" s="5"/>
      <c r="AY225" s="5"/>
      <c r="AZ225" s="5"/>
      <c r="BA225" s="5"/>
      <c r="BB225" s="5"/>
      <c r="BC225" s="5"/>
      <c r="BD225" s="5"/>
      <c r="BE225" s="5"/>
      <c r="BF225" s="5"/>
      <c r="BG225" s="5"/>
      <c r="BH225" s="62"/>
      <c r="BI225" s="62"/>
      <c r="BJ225" s="62"/>
      <c r="BK225" s="62"/>
      <c r="BL225" s="62"/>
      <c r="BM225" s="62"/>
      <c r="BN225" s="62"/>
      <c r="BO225" s="62"/>
      <c r="BP225" s="62"/>
      <c r="BQ225" s="62"/>
      <c r="BR225" s="62"/>
      <c r="BS225" s="62"/>
      <c r="BT225" s="62"/>
      <c r="BU225" s="62"/>
      <c r="BV225" s="5"/>
      <c r="BW225" s="5"/>
      <c r="BX225" s="5"/>
      <c r="BY225" s="5"/>
      <c r="BZ225" s="5"/>
      <c r="CA225" s="5"/>
      <c r="CB225" s="5"/>
      <c r="CC225" s="5"/>
      <c r="CD225" s="5"/>
      <c r="CE225" s="5"/>
      <c r="CF225" s="5"/>
      <c r="CG225" s="5"/>
      <c r="CH225" s="5"/>
      <c r="CI225" s="5"/>
      <c r="CJ225" s="62"/>
      <c r="CK225" s="62"/>
      <c r="CL225" s="62"/>
      <c r="CM225" s="62"/>
      <c r="CN225" s="62"/>
      <c r="CO225" s="62"/>
      <c r="CP225" s="62"/>
      <c r="CQ225" s="62"/>
      <c r="CR225" s="62"/>
      <c r="CS225" s="62"/>
      <c r="CT225" s="62"/>
      <c r="CU225" s="62"/>
      <c r="CV225" s="62"/>
      <c r="CW225" s="62"/>
      <c r="CX225" s="5"/>
      <c r="CY225" s="5"/>
      <c r="CZ225" s="5"/>
      <c r="DA225" s="5"/>
      <c r="DB225" s="5"/>
      <c r="DC225" s="5"/>
      <c r="DD225" s="5"/>
      <c r="DE225" s="5"/>
      <c r="DF225" s="5"/>
      <c r="DG225" s="5"/>
      <c r="DH225" s="5"/>
      <c r="DI225" s="5"/>
      <c r="DJ225" s="5"/>
      <c r="DK225" s="5"/>
      <c r="DL225" s="62"/>
      <c r="DM225" s="62"/>
      <c r="DN225" s="62"/>
      <c r="DO225" s="62"/>
      <c r="DP225" s="62"/>
      <c r="DQ225" s="62"/>
      <c r="DR225" s="62"/>
      <c r="DS225" s="62"/>
      <c r="DT225" s="62"/>
      <c r="DU225" s="62"/>
      <c r="DV225" s="62"/>
      <c r="DW225" s="62"/>
      <c r="DX225" s="62"/>
      <c r="DY225" s="62"/>
      <c r="DZ225" s="5"/>
      <c r="EA225" s="5"/>
      <c r="EB225" s="5"/>
      <c r="EC225" s="5"/>
      <c r="ED225" s="5"/>
      <c r="EE225" s="5"/>
      <c r="EF225" s="5"/>
      <c r="EG225" s="5"/>
      <c r="EH225" s="5"/>
      <c r="EI225" s="5"/>
      <c r="EJ225" s="5"/>
      <c r="EK225" s="5"/>
      <c r="EL225" s="5"/>
      <c r="EM225" s="5"/>
      <c r="EN225" s="62"/>
      <c r="EO225" s="62"/>
      <c r="EP225" s="62"/>
      <c r="EQ225" s="62"/>
      <c r="ER225" s="62"/>
      <c r="ES225" s="62"/>
      <c r="ET225" s="62"/>
      <c r="EU225" s="62"/>
      <c r="EV225" s="62"/>
      <c r="EW225" s="62"/>
      <c r="EX225" s="62"/>
      <c r="EY225" s="62"/>
      <c r="EZ225" s="140"/>
      <c r="FA225" s="140"/>
      <c r="FB225" s="5"/>
      <c r="FC225" s="5"/>
      <c r="FD225" s="5"/>
      <c r="FE225" s="5"/>
      <c r="FF225" s="5"/>
      <c r="FG225" s="5"/>
      <c r="FH225" s="5"/>
      <c r="FI225" s="5"/>
      <c r="FJ225" s="5"/>
      <c r="FK225" s="5"/>
      <c r="FL225" s="5"/>
      <c r="FM225" s="5"/>
      <c r="FN225" s="5"/>
      <c r="FO225" s="5"/>
      <c r="FP225" s="62"/>
      <c r="FQ225" s="62"/>
      <c r="FR225" s="62"/>
      <c r="FS225" s="62"/>
      <c r="FT225" s="62"/>
      <c r="FU225" s="62"/>
      <c r="FV225" s="62"/>
      <c r="FW225" s="62"/>
      <c r="FX225" s="62"/>
      <c r="FY225" s="62"/>
      <c r="FZ225" s="62"/>
      <c r="GA225" s="62"/>
      <c r="GB225" s="62"/>
      <c r="GC225" s="62"/>
      <c r="GD225" s="5"/>
      <c r="GE225" s="5"/>
      <c r="GF225" s="5"/>
      <c r="GG225" s="5"/>
      <c r="GH225" s="5"/>
      <c r="GI225" s="5"/>
      <c r="GJ225" s="5"/>
      <c r="GK225" s="5"/>
      <c r="GL225" s="5"/>
      <c r="GM225" s="5"/>
      <c r="GN225" s="5"/>
      <c r="GO225" s="5"/>
      <c r="GP225" s="5"/>
      <c r="GQ225" s="5"/>
      <c r="GR225" s="62"/>
      <c r="GS225" s="62"/>
      <c r="GT225" s="62"/>
      <c r="GU225" s="62"/>
      <c r="GV225" s="62"/>
      <c r="GW225" s="62"/>
      <c r="GX225" s="62"/>
      <c r="GY225" s="62"/>
      <c r="GZ225" s="62"/>
      <c r="HA225" s="62"/>
      <c r="HB225" s="62"/>
      <c r="HC225" s="62"/>
      <c r="HD225" s="62"/>
      <c r="HE225" s="62"/>
      <c r="HF225" s="5"/>
      <c r="HG225" s="5"/>
      <c r="HH225" s="5"/>
      <c r="HI225" s="5"/>
      <c r="HJ225" s="5"/>
      <c r="HK225" s="5"/>
      <c r="HL225" s="5"/>
      <c r="HM225" s="5"/>
      <c r="HN225" s="5"/>
      <c r="HO225" s="5"/>
      <c r="HP225" s="5"/>
      <c r="HQ225" s="5"/>
      <c r="HR225" s="5"/>
      <c r="HS225" s="5"/>
      <c r="HT225" s="62"/>
      <c r="HU225" s="62"/>
      <c r="HV225" s="62"/>
      <c r="HW225" s="62"/>
      <c r="HX225" s="62"/>
      <c r="HY225" s="62"/>
      <c r="HZ225" s="62"/>
      <c r="IA225" s="62"/>
      <c r="IB225" s="62"/>
      <c r="IC225" s="62"/>
      <c r="ID225" s="62"/>
      <c r="IE225" s="62"/>
      <c r="IF225" s="62"/>
      <c r="IG225" s="62"/>
      <c r="IH225" s="5"/>
      <c r="II225" s="5"/>
      <c r="IJ225" s="5"/>
      <c r="IK225" s="5"/>
      <c r="IL225" s="5"/>
      <c r="IM225" s="5"/>
      <c r="IN225" s="5"/>
      <c r="IO225" s="5"/>
      <c r="IP225" s="5"/>
      <c r="IQ225" s="5"/>
      <c r="IR225" s="5"/>
      <c r="IS225" s="5"/>
      <c r="IT225" s="5"/>
      <c r="IU225" s="5"/>
      <c r="IV225" s="62"/>
      <c r="IW225" s="62"/>
      <c r="IX225" s="62"/>
      <c r="IY225" s="62"/>
      <c r="IZ225" s="62"/>
      <c r="JA225" s="62"/>
      <c r="JB225" s="62"/>
      <c r="JC225" s="62"/>
      <c r="JD225" s="62"/>
      <c r="JE225" s="62"/>
      <c r="JF225" s="62"/>
      <c r="JG225" s="62"/>
      <c r="JH225" s="62"/>
      <c r="JI225" s="62"/>
      <c r="JJ225" s="5"/>
      <c r="JK225" s="5"/>
      <c r="JL225" s="5"/>
      <c r="JM225" s="5"/>
      <c r="JN225" s="5"/>
      <c r="JO225" s="5"/>
      <c r="JP225" s="5"/>
      <c r="JQ225" s="5"/>
      <c r="JR225" s="5"/>
      <c r="JS225" s="5"/>
      <c r="JT225" s="5"/>
      <c r="JU225" s="5"/>
      <c r="JV225" s="5"/>
      <c r="JW225" s="5"/>
      <c r="JX225" s="62"/>
      <c r="JY225" s="62"/>
      <c r="JZ225" s="62"/>
      <c r="KA225" s="62"/>
      <c r="KB225" s="62"/>
      <c r="KC225" s="62"/>
      <c r="KD225" s="62"/>
      <c r="KE225" s="62"/>
      <c r="KF225" s="62"/>
      <c r="KG225" s="62"/>
      <c r="KH225" s="62"/>
      <c r="KI225" s="62"/>
      <c r="KJ225" s="62"/>
      <c r="KK225" s="62"/>
    </row>
    <row r="226" spans="1:297" x14ac:dyDescent="0.35">
      <c r="A226" s="131">
        <v>222</v>
      </c>
      <c r="B226" s="170">
        <f>'BVEM Scorecard'!B225</f>
        <v>0</v>
      </c>
      <c r="C226" s="170">
        <f>'BVEM Scorecard'!C225</f>
        <v>0</v>
      </c>
      <c r="D226" s="152">
        <v>414</v>
      </c>
      <c r="E226" s="72" t="str">
        <f>'BVEM Scorecard'!F225</f>
        <v>Storage</v>
      </c>
      <c r="F226" s="96">
        <f t="shared" si="308"/>
        <v>0.5</v>
      </c>
      <c r="G226" s="96">
        <f t="shared" si="309"/>
        <v>0.2</v>
      </c>
      <c r="H226" s="96">
        <f t="shared" si="310"/>
        <v>0</v>
      </c>
      <c r="I226" s="96">
        <f t="shared" si="311"/>
        <v>0</v>
      </c>
      <c r="J226" s="62">
        <v>1</v>
      </c>
      <c r="K226" s="62">
        <v>1</v>
      </c>
      <c r="L226" s="62">
        <v>0</v>
      </c>
      <c r="M226" s="62">
        <v>0</v>
      </c>
      <c r="N226" s="62">
        <v>0</v>
      </c>
      <c r="O226" s="62">
        <v>0</v>
      </c>
      <c r="P226" s="62">
        <f t="shared" si="312"/>
        <v>1</v>
      </c>
      <c r="Q226" s="95">
        <f t="shared" ref="Q226:Q229" si="315">K$4*K226+L$4*L226+M$4*M226+N$4*N226+O$4*O226</f>
        <v>0.5</v>
      </c>
      <c r="R226" s="5"/>
      <c r="S226" s="5"/>
      <c r="T226" s="5"/>
      <c r="U226" s="5"/>
      <c r="V226" s="5"/>
      <c r="W226" s="5"/>
      <c r="X226" s="5"/>
      <c r="Y226" s="5"/>
      <c r="Z226" s="5"/>
      <c r="AA226" s="5"/>
      <c r="AB226" s="5"/>
      <c r="AC226" s="5"/>
      <c r="AD226" s="5"/>
      <c r="AE226" s="5"/>
      <c r="AF226" s="62"/>
      <c r="AG226" s="62"/>
      <c r="AH226" s="62"/>
      <c r="AI226" s="62"/>
      <c r="AJ226" s="62"/>
      <c r="AK226" s="62"/>
      <c r="AL226" s="62"/>
      <c r="AM226" s="62"/>
      <c r="AN226" s="62"/>
      <c r="AO226" s="62"/>
      <c r="AP226" s="62"/>
      <c r="AQ226" s="62"/>
      <c r="AR226" s="62"/>
      <c r="AS226" s="62"/>
      <c r="AT226" s="5"/>
      <c r="AU226" s="5"/>
      <c r="AV226" s="5"/>
      <c r="AW226" s="5"/>
      <c r="AX226" s="5"/>
      <c r="AY226" s="5"/>
      <c r="AZ226" s="5"/>
      <c r="BA226" s="5"/>
      <c r="BB226" s="5"/>
      <c r="BC226" s="5"/>
      <c r="BD226" s="5"/>
      <c r="BE226" s="5"/>
      <c r="BF226" s="5"/>
      <c r="BG226" s="5"/>
      <c r="BH226" s="62"/>
      <c r="BI226" s="62"/>
      <c r="BJ226" s="62"/>
      <c r="BK226" s="62"/>
      <c r="BL226" s="62"/>
      <c r="BM226" s="62"/>
      <c r="BN226" s="62"/>
      <c r="BO226" s="62"/>
      <c r="BP226" s="62"/>
      <c r="BQ226" s="62"/>
      <c r="BR226" s="62"/>
      <c r="BS226" s="62"/>
      <c r="BT226" s="62"/>
      <c r="BU226" s="62"/>
      <c r="BV226" s="5"/>
      <c r="BW226" s="5"/>
      <c r="BX226" s="5"/>
      <c r="BY226" s="5"/>
      <c r="BZ226" s="5"/>
      <c r="CA226" s="5"/>
      <c r="CB226" s="5"/>
      <c r="CC226" s="5"/>
      <c r="CD226" s="5"/>
      <c r="CE226" s="5"/>
      <c r="CF226" s="5"/>
      <c r="CG226" s="5"/>
      <c r="CH226" s="5"/>
      <c r="CI226" s="5"/>
      <c r="CJ226" s="62"/>
      <c r="CK226" s="62"/>
      <c r="CL226" s="62"/>
      <c r="CM226" s="62"/>
      <c r="CN226" s="62"/>
      <c r="CO226" s="62"/>
      <c r="CP226" s="62"/>
      <c r="CQ226" s="62"/>
      <c r="CR226" s="62"/>
      <c r="CS226" s="62"/>
      <c r="CT226" s="62"/>
      <c r="CU226" s="62"/>
      <c r="CV226" s="62"/>
      <c r="CW226" s="62"/>
      <c r="CX226" s="5"/>
      <c r="CY226" s="5"/>
      <c r="CZ226" s="5"/>
      <c r="DA226" s="5"/>
      <c r="DB226" s="5"/>
      <c r="DC226" s="5"/>
      <c r="DD226" s="5"/>
      <c r="DE226" s="5"/>
      <c r="DF226" s="5"/>
      <c r="DG226" s="5"/>
      <c r="DH226" s="5"/>
      <c r="DI226" s="5"/>
      <c r="DJ226" s="5"/>
      <c r="DK226" s="5"/>
      <c r="DL226" s="62"/>
      <c r="DM226" s="62"/>
      <c r="DN226" s="62"/>
      <c r="DO226" s="62"/>
      <c r="DP226" s="62"/>
      <c r="DQ226" s="62"/>
      <c r="DR226" s="62"/>
      <c r="DS226" s="62"/>
      <c r="DT226" s="62"/>
      <c r="DU226" s="62"/>
      <c r="DV226" s="62"/>
      <c r="DW226" s="62"/>
      <c r="DX226" s="62"/>
      <c r="DY226" s="62"/>
      <c r="DZ226" s="5"/>
      <c r="EA226" s="5"/>
      <c r="EB226" s="5"/>
      <c r="EC226" s="5"/>
      <c r="ED226" s="5"/>
      <c r="EE226" s="5"/>
      <c r="EF226" s="5"/>
      <c r="EG226" s="5"/>
      <c r="EH226" s="5"/>
      <c r="EI226" s="5"/>
      <c r="EJ226" s="5"/>
      <c r="EK226" s="5"/>
      <c r="EL226" s="5"/>
      <c r="EM226" s="5"/>
      <c r="EN226" s="62"/>
      <c r="EO226" s="62"/>
      <c r="EP226" s="62"/>
      <c r="EQ226" s="62"/>
      <c r="ER226" s="62"/>
      <c r="ES226" s="62"/>
      <c r="ET226" s="62"/>
      <c r="EU226" s="62"/>
      <c r="EV226" s="62"/>
      <c r="EW226" s="62"/>
      <c r="EX226" s="62"/>
      <c r="EY226" s="62"/>
      <c r="EZ226" s="62"/>
      <c r="FA226" s="62"/>
      <c r="FB226" s="5"/>
      <c r="FC226" s="5"/>
      <c r="FD226" s="5"/>
      <c r="FE226" s="5"/>
      <c r="FF226" s="5"/>
      <c r="FG226" s="5"/>
      <c r="FH226" s="5"/>
      <c r="FI226" s="5"/>
      <c r="FJ226" s="5"/>
      <c r="FK226" s="5"/>
      <c r="FL226" s="5"/>
      <c r="FM226" s="5"/>
      <c r="FN226" s="5"/>
      <c r="FO226" s="5"/>
      <c r="FP226" s="62"/>
      <c r="FQ226" s="62"/>
      <c r="FR226" s="62"/>
      <c r="FS226" s="62"/>
      <c r="FT226" s="62"/>
      <c r="FU226" s="62"/>
      <c r="FV226" s="62"/>
      <c r="FW226" s="62"/>
      <c r="FX226" s="62"/>
      <c r="FY226" s="62"/>
      <c r="FZ226" s="62"/>
      <c r="GA226" s="62"/>
      <c r="GB226" s="62"/>
      <c r="GC226" s="62"/>
      <c r="GD226" s="5"/>
      <c r="GE226" s="5"/>
      <c r="GF226" s="5"/>
      <c r="GG226" s="5"/>
      <c r="GH226" s="5"/>
      <c r="GI226" s="5"/>
      <c r="GJ226" s="5"/>
      <c r="GK226" s="5"/>
      <c r="GL226" s="5"/>
      <c r="GM226" s="5"/>
      <c r="GN226" s="5"/>
      <c r="GO226" s="5"/>
      <c r="GP226" s="5"/>
      <c r="GQ226" s="5"/>
      <c r="GR226" s="62"/>
      <c r="GS226" s="62"/>
      <c r="GT226" s="62"/>
      <c r="GU226" s="62"/>
      <c r="GV226" s="62"/>
      <c r="GW226" s="62"/>
      <c r="GX226" s="62"/>
      <c r="GY226" s="62"/>
      <c r="GZ226" s="62"/>
      <c r="HA226" s="62"/>
      <c r="HB226" s="62"/>
      <c r="HC226" s="62"/>
      <c r="HD226" s="62"/>
      <c r="HE226" s="62"/>
      <c r="HF226" s="5"/>
      <c r="HG226" s="5"/>
      <c r="HH226" s="5"/>
      <c r="HI226" s="5"/>
      <c r="HJ226" s="5"/>
      <c r="HK226" s="5"/>
      <c r="HL226" s="5"/>
      <c r="HM226" s="5"/>
      <c r="HN226" s="5"/>
      <c r="HO226" s="5"/>
      <c r="HP226" s="5"/>
      <c r="HQ226" s="5"/>
      <c r="HR226" s="5"/>
      <c r="HS226" s="5"/>
      <c r="HT226" s="62"/>
      <c r="HU226" s="62"/>
      <c r="HV226" s="62"/>
      <c r="HW226" s="62"/>
      <c r="HX226" s="62"/>
      <c r="HY226" s="62"/>
      <c r="HZ226" s="62"/>
      <c r="IA226" s="62"/>
      <c r="IB226" s="62"/>
      <c r="IC226" s="62"/>
      <c r="ID226" s="62"/>
      <c r="IE226" s="62"/>
      <c r="IF226" s="62"/>
      <c r="IG226" s="62"/>
      <c r="IH226" s="5"/>
      <c r="II226" s="5"/>
      <c r="IJ226" s="5"/>
      <c r="IK226" s="5"/>
      <c r="IL226" s="5"/>
      <c r="IM226" s="5"/>
      <c r="IN226" s="5"/>
      <c r="IO226" s="5"/>
      <c r="IP226" s="5"/>
      <c r="IQ226" s="5"/>
      <c r="IR226" s="5"/>
      <c r="IS226" s="5"/>
      <c r="IT226" s="5"/>
      <c r="IU226" s="5"/>
      <c r="IV226" s="62"/>
      <c r="IW226" s="62"/>
      <c r="IX226" s="62"/>
      <c r="IY226" s="62"/>
      <c r="IZ226" s="62"/>
      <c r="JA226" s="62"/>
      <c r="JB226" s="62"/>
      <c r="JC226" s="62"/>
      <c r="JD226" s="62"/>
      <c r="JE226" s="62"/>
      <c r="JF226" s="62"/>
      <c r="JG226" s="62"/>
      <c r="JH226" s="62"/>
      <c r="JI226" s="62"/>
      <c r="JJ226" s="5"/>
      <c r="JK226" s="5"/>
      <c r="JL226" s="5"/>
      <c r="JM226" s="5"/>
      <c r="JN226" s="5"/>
      <c r="JO226" s="5"/>
      <c r="JP226" s="5"/>
      <c r="JQ226" s="5"/>
      <c r="JR226" s="5"/>
      <c r="JS226" s="5"/>
      <c r="JT226" s="5"/>
      <c r="JU226" s="5"/>
      <c r="JV226" s="5"/>
      <c r="JW226" s="5"/>
      <c r="JX226" s="62"/>
      <c r="JY226" s="62"/>
      <c r="JZ226" s="62"/>
      <c r="KA226" s="62"/>
      <c r="KB226" s="62"/>
      <c r="KC226" s="62"/>
      <c r="KD226" s="62"/>
      <c r="KE226" s="62"/>
      <c r="KF226" s="62"/>
      <c r="KG226" s="62"/>
      <c r="KH226" s="62"/>
      <c r="KI226" s="62"/>
      <c r="KJ226" s="62"/>
      <c r="KK226" s="62"/>
    </row>
    <row r="227" spans="1:297" x14ac:dyDescent="0.35">
      <c r="A227" s="131">
        <v>223</v>
      </c>
      <c r="B227" s="170">
        <f>'BVEM Scorecard'!B226</f>
        <v>0</v>
      </c>
      <c r="C227" s="170">
        <f>'BVEM Scorecard'!C226</f>
        <v>0</v>
      </c>
      <c r="D227" s="152">
        <v>443</v>
      </c>
      <c r="E227" s="72" t="str">
        <f>'BVEM Scorecard'!F226</f>
        <v>Storage</v>
      </c>
      <c r="F227" s="96">
        <f t="shared" si="308"/>
        <v>0.5</v>
      </c>
      <c r="G227" s="96">
        <f t="shared" si="309"/>
        <v>0.2</v>
      </c>
      <c r="H227" s="96">
        <f t="shared" si="310"/>
        <v>0</v>
      </c>
      <c r="I227" s="96">
        <f t="shared" si="311"/>
        <v>0</v>
      </c>
      <c r="J227" s="62">
        <v>1</v>
      </c>
      <c r="K227" s="62">
        <v>1</v>
      </c>
      <c r="L227" s="62">
        <v>0</v>
      </c>
      <c r="M227" s="62">
        <v>0</v>
      </c>
      <c r="N227" s="62">
        <v>0</v>
      </c>
      <c r="O227" s="62">
        <v>0</v>
      </c>
      <c r="P227" s="62">
        <f t="shared" si="312"/>
        <v>1</v>
      </c>
      <c r="Q227" s="95">
        <f t="shared" si="315"/>
        <v>0.5</v>
      </c>
      <c r="R227" s="5"/>
      <c r="S227" s="5"/>
      <c r="T227" s="5"/>
      <c r="U227" s="5"/>
      <c r="V227" s="5"/>
      <c r="W227" s="5"/>
      <c r="X227" s="5"/>
      <c r="Y227" s="5"/>
      <c r="Z227" s="5"/>
      <c r="AA227" s="5"/>
      <c r="AB227" s="5"/>
      <c r="AC227" s="5"/>
      <c r="AD227" s="5"/>
      <c r="AE227" s="5"/>
      <c r="AF227" s="62"/>
      <c r="AG227" s="62"/>
      <c r="AH227" s="62"/>
      <c r="AI227" s="62"/>
      <c r="AJ227" s="62"/>
      <c r="AK227" s="62"/>
      <c r="AL227" s="62"/>
      <c r="AM227" s="62"/>
      <c r="AN227" s="62"/>
      <c r="AO227" s="62"/>
      <c r="AP227" s="62"/>
      <c r="AQ227" s="62"/>
      <c r="AR227" s="140"/>
      <c r="AS227" s="140"/>
      <c r="AT227" s="5"/>
      <c r="AU227" s="5"/>
      <c r="AV227" s="5"/>
      <c r="AW227" s="5"/>
      <c r="AX227" s="5"/>
      <c r="AY227" s="5"/>
      <c r="AZ227" s="5"/>
      <c r="BA227" s="5"/>
      <c r="BB227" s="5"/>
      <c r="BC227" s="5"/>
      <c r="BD227" s="5"/>
      <c r="BE227" s="5"/>
      <c r="BF227" s="5"/>
      <c r="BG227" s="5"/>
      <c r="BH227" s="62"/>
      <c r="BI227" s="62"/>
      <c r="BJ227" s="62"/>
      <c r="BK227" s="62"/>
      <c r="BL227" s="62"/>
      <c r="BM227" s="62"/>
      <c r="BN227" s="62"/>
      <c r="BO227" s="62"/>
      <c r="BP227" s="62"/>
      <c r="BQ227" s="62"/>
      <c r="BR227" s="62"/>
      <c r="BS227" s="62"/>
      <c r="BT227" s="62"/>
      <c r="BU227" s="62"/>
      <c r="BV227" s="5"/>
      <c r="BW227" s="5"/>
      <c r="BX227" s="5"/>
      <c r="BY227" s="5"/>
      <c r="BZ227" s="5"/>
      <c r="CA227" s="5"/>
      <c r="CB227" s="5"/>
      <c r="CC227" s="5"/>
      <c r="CD227" s="5"/>
      <c r="CE227" s="5"/>
      <c r="CF227" s="5"/>
      <c r="CG227" s="5"/>
      <c r="CH227" s="5"/>
      <c r="CI227" s="5"/>
      <c r="CJ227" s="62"/>
      <c r="CK227" s="62"/>
      <c r="CL227" s="62"/>
      <c r="CM227" s="62"/>
      <c r="CN227" s="62"/>
      <c r="CO227" s="62"/>
      <c r="CP227" s="62"/>
      <c r="CQ227" s="62"/>
      <c r="CR227" s="62"/>
      <c r="CS227" s="62"/>
      <c r="CT227" s="62"/>
      <c r="CU227" s="62"/>
      <c r="CV227" s="62"/>
      <c r="CW227" s="62"/>
      <c r="CX227" s="5"/>
      <c r="CY227" s="5"/>
      <c r="CZ227" s="5"/>
      <c r="DA227" s="5"/>
      <c r="DB227" s="5"/>
      <c r="DC227" s="5"/>
      <c r="DD227" s="5"/>
      <c r="DE227" s="5"/>
      <c r="DF227" s="5"/>
      <c r="DG227" s="5"/>
      <c r="DH227" s="5"/>
      <c r="DI227" s="5"/>
      <c r="DJ227" s="5"/>
      <c r="DK227" s="5"/>
      <c r="DL227" s="62"/>
      <c r="DM227" s="62"/>
      <c r="DN227" s="62"/>
      <c r="DO227" s="62"/>
      <c r="DP227" s="62"/>
      <c r="DQ227" s="62"/>
      <c r="DR227" s="62"/>
      <c r="DS227" s="62"/>
      <c r="DT227" s="62"/>
      <c r="DU227" s="62"/>
      <c r="DV227" s="62"/>
      <c r="DW227" s="62"/>
      <c r="DX227" s="62"/>
      <c r="DY227" s="62"/>
      <c r="DZ227" s="5"/>
      <c r="EA227" s="5"/>
      <c r="EB227" s="5"/>
      <c r="EC227" s="5"/>
      <c r="ED227" s="5"/>
      <c r="EE227" s="5"/>
      <c r="EF227" s="5"/>
      <c r="EG227" s="5"/>
      <c r="EH227" s="5"/>
      <c r="EI227" s="5"/>
      <c r="EJ227" s="5"/>
      <c r="EK227" s="5"/>
      <c r="EL227" s="5"/>
      <c r="EM227" s="5"/>
      <c r="EN227" s="62"/>
      <c r="EO227" s="62"/>
      <c r="EP227" s="62"/>
      <c r="EQ227" s="62"/>
      <c r="ER227" s="62"/>
      <c r="ES227" s="62"/>
      <c r="ET227" s="62"/>
      <c r="EU227" s="62"/>
      <c r="EV227" s="62"/>
      <c r="EW227" s="62"/>
      <c r="EX227" s="62"/>
      <c r="EY227" s="62"/>
      <c r="EZ227" s="140"/>
      <c r="FA227" s="140"/>
      <c r="FB227" s="5"/>
      <c r="FC227" s="5"/>
      <c r="FD227" s="5"/>
      <c r="FE227" s="5"/>
      <c r="FF227" s="5"/>
      <c r="FG227" s="5"/>
      <c r="FH227" s="5"/>
      <c r="FI227" s="5"/>
      <c r="FJ227" s="5"/>
      <c r="FK227" s="5"/>
      <c r="FL227" s="5"/>
      <c r="FM227" s="5"/>
      <c r="FN227" s="5"/>
      <c r="FO227" s="5"/>
      <c r="FP227" s="62"/>
      <c r="FQ227" s="62"/>
      <c r="FR227" s="62"/>
      <c r="FS227" s="62"/>
      <c r="FT227" s="62"/>
      <c r="FU227" s="62"/>
      <c r="FV227" s="62"/>
      <c r="FW227" s="62"/>
      <c r="FX227" s="62"/>
      <c r="FY227" s="62"/>
      <c r="FZ227" s="62"/>
      <c r="GA227" s="62"/>
      <c r="GB227" s="62"/>
      <c r="GC227" s="62"/>
      <c r="GD227" s="5"/>
      <c r="GE227" s="5"/>
      <c r="GF227" s="5"/>
      <c r="GG227" s="5"/>
      <c r="GH227" s="5"/>
      <c r="GI227" s="5"/>
      <c r="GJ227" s="5"/>
      <c r="GK227" s="5"/>
      <c r="GL227" s="5"/>
      <c r="GM227" s="5"/>
      <c r="GN227" s="5"/>
      <c r="GO227" s="5"/>
      <c r="GP227" s="5"/>
      <c r="GQ227" s="5"/>
      <c r="GR227" s="62"/>
      <c r="GS227" s="62"/>
      <c r="GT227" s="62"/>
      <c r="GU227" s="62"/>
      <c r="GV227" s="62"/>
      <c r="GW227" s="62"/>
      <c r="GX227" s="62"/>
      <c r="GY227" s="62"/>
      <c r="GZ227" s="62"/>
      <c r="HA227" s="62"/>
      <c r="HB227" s="62"/>
      <c r="HC227" s="62"/>
      <c r="HD227" s="62"/>
      <c r="HE227" s="62"/>
      <c r="HF227" s="5"/>
      <c r="HG227" s="5"/>
      <c r="HH227" s="5"/>
      <c r="HI227" s="5"/>
      <c r="HJ227" s="5"/>
      <c r="HK227" s="5"/>
      <c r="HL227" s="5"/>
      <c r="HM227" s="5"/>
      <c r="HN227" s="5"/>
      <c r="HO227" s="5"/>
      <c r="HP227" s="5"/>
      <c r="HQ227" s="5"/>
      <c r="HR227" s="5"/>
      <c r="HS227" s="5"/>
      <c r="HT227" s="62"/>
      <c r="HU227" s="62"/>
      <c r="HV227" s="62"/>
      <c r="HW227" s="62"/>
      <c r="HX227" s="62"/>
      <c r="HY227" s="62"/>
      <c r="HZ227" s="62"/>
      <c r="IA227" s="62"/>
      <c r="IB227" s="62"/>
      <c r="IC227" s="62"/>
      <c r="ID227" s="62"/>
      <c r="IE227" s="62"/>
      <c r="IF227" s="62"/>
      <c r="IG227" s="62"/>
      <c r="IH227" s="5"/>
      <c r="II227" s="5"/>
      <c r="IJ227" s="5"/>
      <c r="IK227" s="5"/>
      <c r="IL227" s="5"/>
      <c r="IM227" s="5"/>
      <c r="IN227" s="5"/>
      <c r="IO227" s="5"/>
      <c r="IP227" s="5"/>
      <c r="IQ227" s="5"/>
      <c r="IR227" s="5"/>
      <c r="IS227" s="5"/>
      <c r="IT227" s="5"/>
      <c r="IU227" s="5"/>
      <c r="IV227" s="62"/>
      <c r="IW227" s="62"/>
      <c r="IX227" s="62"/>
      <c r="IY227" s="62"/>
      <c r="IZ227" s="62"/>
      <c r="JA227" s="62"/>
      <c r="JB227" s="62"/>
      <c r="JC227" s="62"/>
      <c r="JD227" s="62"/>
      <c r="JE227" s="62"/>
      <c r="JF227" s="62"/>
      <c r="JG227" s="62"/>
      <c r="JH227" s="62"/>
      <c r="JI227" s="62"/>
      <c r="JJ227" s="5"/>
      <c r="JK227" s="5"/>
      <c r="JL227" s="5"/>
      <c r="JM227" s="5"/>
      <c r="JN227" s="5"/>
      <c r="JO227" s="5"/>
      <c r="JP227" s="5"/>
      <c r="JQ227" s="5"/>
      <c r="JR227" s="5"/>
      <c r="JS227" s="5"/>
      <c r="JT227" s="5"/>
      <c r="JU227" s="5"/>
      <c r="JV227" s="5"/>
      <c r="JW227" s="5"/>
      <c r="JX227" s="62"/>
      <c r="JY227" s="62"/>
      <c r="JZ227" s="62"/>
      <c r="KA227" s="62"/>
      <c r="KB227" s="62"/>
      <c r="KC227" s="62"/>
      <c r="KD227" s="62"/>
      <c r="KE227" s="62"/>
      <c r="KF227" s="62"/>
      <c r="KG227" s="62"/>
      <c r="KH227" s="62"/>
      <c r="KI227" s="62"/>
      <c r="KJ227" s="62"/>
      <c r="KK227" s="62"/>
    </row>
    <row r="228" spans="1:297" x14ac:dyDescent="0.35">
      <c r="A228" s="131">
        <v>224</v>
      </c>
      <c r="B228" s="170">
        <f>'BVEM Scorecard'!B227</f>
        <v>0</v>
      </c>
      <c r="C228" s="170">
        <f>'BVEM Scorecard'!C227</f>
        <v>0</v>
      </c>
      <c r="D228" s="152">
        <v>467</v>
      </c>
      <c r="E228" s="72" t="str">
        <f>'BVEM Scorecard'!F227</f>
        <v>Storage</v>
      </c>
      <c r="F228" s="96">
        <f t="shared" si="308"/>
        <v>0.5</v>
      </c>
      <c r="G228" s="96">
        <f t="shared" si="309"/>
        <v>0.2</v>
      </c>
      <c r="H228" s="96">
        <f t="shared" si="310"/>
        <v>0</v>
      </c>
      <c r="I228" s="96">
        <f t="shared" si="311"/>
        <v>0</v>
      </c>
      <c r="J228" s="62">
        <v>1</v>
      </c>
      <c r="K228" s="62">
        <v>1</v>
      </c>
      <c r="L228" s="62">
        <v>0</v>
      </c>
      <c r="M228" s="62">
        <v>0</v>
      </c>
      <c r="N228" s="62">
        <v>0</v>
      </c>
      <c r="O228" s="62">
        <v>0</v>
      </c>
      <c r="P228" s="62">
        <f t="shared" si="312"/>
        <v>1</v>
      </c>
      <c r="Q228" s="95">
        <f t="shared" si="315"/>
        <v>0.5</v>
      </c>
      <c r="R228" s="5"/>
      <c r="S228" s="5"/>
      <c r="T228" s="5"/>
      <c r="U228" s="5"/>
      <c r="V228" s="5"/>
      <c r="W228" s="5"/>
      <c r="X228" s="5"/>
      <c r="Y228" s="5"/>
      <c r="Z228" s="5"/>
      <c r="AA228" s="5"/>
      <c r="AB228" s="5"/>
      <c r="AC228" s="5"/>
      <c r="AD228" s="5"/>
      <c r="AE228" s="5"/>
      <c r="AF228" s="62"/>
      <c r="AG228" s="62"/>
      <c r="AH228" s="62"/>
      <c r="AI228" s="62"/>
      <c r="AJ228" s="62"/>
      <c r="AK228" s="62"/>
      <c r="AL228" s="62"/>
      <c r="AM228" s="62"/>
      <c r="AN228" s="62"/>
      <c r="AO228" s="62"/>
      <c r="AP228" s="62"/>
      <c r="AQ228" s="62"/>
      <c r="AR228" s="62"/>
      <c r="AS228" s="62"/>
      <c r="AT228" s="5"/>
      <c r="AU228" s="5"/>
      <c r="AV228" s="5"/>
      <c r="AW228" s="5"/>
      <c r="AX228" s="5"/>
      <c r="AY228" s="5"/>
      <c r="AZ228" s="5"/>
      <c r="BA228" s="5"/>
      <c r="BB228" s="5"/>
      <c r="BC228" s="5"/>
      <c r="BD228" s="5"/>
      <c r="BE228" s="5"/>
      <c r="BF228" s="5"/>
      <c r="BG228" s="5"/>
      <c r="BH228" s="62"/>
      <c r="BI228" s="62"/>
      <c r="BJ228" s="62"/>
      <c r="BK228" s="62"/>
      <c r="BL228" s="62"/>
      <c r="BM228" s="62"/>
      <c r="BN228" s="62"/>
      <c r="BO228" s="62"/>
      <c r="BP228" s="62"/>
      <c r="BQ228" s="62"/>
      <c r="BR228" s="62"/>
      <c r="BS228" s="62"/>
      <c r="BT228" s="62"/>
      <c r="BU228" s="62"/>
      <c r="BV228" s="5"/>
      <c r="BW228" s="5"/>
      <c r="BX228" s="5"/>
      <c r="BY228" s="5"/>
      <c r="BZ228" s="5"/>
      <c r="CA228" s="5"/>
      <c r="CB228" s="5"/>
      <c r="CC228" s="5"/>
      <c r="CD228" s="5"/>
      <c r="CE228" s="5"/>
      <c r="CF228" s="5"/>
      <c r="CG228" s="5"/>
      <c r="CH228" s="5"/>
      <c r="CI228" s="5"/>
      <c r="CJ228" s="62"/>
      <c r="CK228" s="62"/>
      <c r="CL228" s="62"/>
      <c r="CM228" s="62"/>
      <c r="CN228" s="62"/>
      <c r="CO228" s="62"/>
      <c r="CP228" s="62"/>
      <c r="CQ228" s="62"/>
      <c r="CR228" s="62"/>
      <c r="CS228" s="62"/>
      <c r="CT228" s="62"/>
      <c r="CU228" s="62"/>
      <c r="CV228" s="62"/>
      <c r="CW228" s="62"/>
      <c r="CX228" s="5"/>
      <c r="CY228" s="5"/>
      <c r="CZ228" s="5"/>
      <c r="DA228" s="5"/>
      <c r="DB228" s="5"/>
      <c r="DC228" s="5"/>
      <c r="DD228" s="5"/>
      <c r="DE228" s="5"/>
      <c r="DF228" s="5"/>
      <c r="DG228" s="5"/>
      <c r="DH228" s="5"/>
      <c r="DI228" s="5"/>
      <c r="DJ228" s="5"/>
      <c r="DK228" s="5"/>
      <c r="DL228" s="62"/>
      <c r="DM228" s="62"/>
      <c r="DN228" s="62"/>
      <c r="DO228" s="62"/>
      <c r="DP228" s="62"/>
      <c r="DQ228" s="62"/>
      <c r="DR228" s="62"/>
      <c r="DS228" s="62"/>
      <c r="DT228" s="62"/>
      <c r="DU228" s="62"/>
      <c r="DV228" s="62"/>
      <c r="DW228" s="62"/>
      <c r="DX228" s="62"/>
      <c r="DY228" s="62"/>
      <c r="DZ228" s="5"/>
      <c r="EA228" s="5"/>
      <c r="EB228" s="5"/>
      <c r="EC228" s="5"/>
      <c r="ED228" s="5"/>
      <c r="EE228" s="5"/>
      <c r="EF228" s="5"/>
      <c r="EG228" s="5"/>
      <c r="EH228" s="5"/>
      <c r="EI228" s="5"/>
      <c r="EJ228" s="5"/>
      <c r="EK228" s="5"/>
      <c r="EL228" s="5"/>
      <c r="EM228" s="5"/>
      <c r="EN228" s="62"/>
      <c r="EO228" s="62"/>
      <c r="EP228" s="62"/>
      <c r="EQ228" s="62"/>
      <c r="ER228" s="62"/>
      <c r="ES228" s="62"/>
      <c r="ET228" s="62"/>
      <c r="EU228" s="62"/>
      <c r="EV228" s="62"/>
      <c r="EW228" s="62"/>
      <c r="EX228" s="62"/>
      <c r="EY228" s="62"/>
      <c r="EZ228" s="62"/>
      <c r="FA228" s="62"/>
      <c r="FB228" s="5"/>
      <c r="FC228" s="5"/>
      <c r="FD228" s="5"/>
      <c r="FE228" s="5"/>
      <c r="FF228" s="5"/>
      <c r="FG228" s="5"/>
      <c r="FH228" s="5"/>
      <c r="FI228" s="5"/>
      <c r="FJ228" s="5"/>
      <c r="FK228" s="5"/>
      <c r="FL228" s="5"/>
      <c r="FM228" s="5"/>
      <c r="FN228" s="5"/>
      <c r="FO228" s="5"/>
      <c r="FP228" s="62"/>
      <c r="FQ228" s="62"/>
      <c r="FR228" s="62"/>
      <c r="FS228" s="62"/>
      <c r="FT228" s="62"/>
      <c r="FU228" s="62"/>
      <c r="FV228" s="62"/>
      <c r="FW228" s="62"/>
      <c r="FX228" s="62"/>
      <c r="FY228" s="62"/>
      <c r="FZ228" s="62"/>
      <c r="GA228" s="62"/>
      <c r="GB228" s="62"/>
      <c r="GC228" s="62"/>
      <c r="GD228" s="5"/>
      <c r="GE228" s="5"/>
      <c r="GF228" s="5"/>
      <c r="GG228" s="5"/>
      <c r="GH228" s="5"/>
      <c r="GI228" s="5"/>
      <c r="GJ228" s="5"/>
      <c r="GK228" s="5"/>
      <c r="GL228" s="5"/>
      <c r="GM228" s="5"/>
      <c r="GN228" s="5"/>
      <c r="GO228" s="5"/>
      <c r="GP228" s="5"/>
      <c r="GQ228" s="5"/>
      <c r="GR228" s="62"/>
      <c r="GS228" s="62"/>
      <c r="GT228" s="62"/>
      <c r="GU228" s="62"/>
      <c r="GV228" s="62"/>
      <c r="GW228" s="62"/>
      <c r="GX228" s="62"/>
      <c r="GY228" s="62"/>
      <c r="GZ228" s="62"/>
      <c r="HA228" s="62"/>
      <c r="HB228" s="62"/>
      <c r="HC228" s="62"/>
      <c r="HD228" s="62"/>
      <c r="HE228" s="62"/>
      <c r="HF228" s="5"/>
      <c r="HG228" s="5"/>
      <c r="HH228" s="5"/>
      <c r="HI228" s="5"/>
      <c r="HJ228" s="5"/>
      <c r="HK228" s="5"/>
      <c r="HL228" s="5"/>
      <c r="HM228" s="5"/>
      <c r="HN228" s="5"/>
      <c r="HO228" s="5"/>
      <c r="HP228" s="5"/>
      <c r="HQ228" s="5"/>
      <c r="HR228" s="5"/>
      <c r="HS228" s="5"/>
      <c r="HT228" s="62"/>
      <c r="HU228" s="62"/>
      <c r="HV228" s="62"/>
      <c r="HW228" s="62"/>
      <c r="HX228" s="62"/>
      <c r="HY228" s="62"/>
      <c r="HZ228" s="62"/>
      <c r="IA228" s="62"/>
      <c r="IB228" s="62"/>
      <c r="IC228" s="62"/>
      <c r="ID228" s="62"/>
      <c r="IE228" s="62"/>
      <c r="IF228" s="62"/>
      <c r="IG228" s="62"/>
      <c r="IH228" s="5"/>
      <c r="II228" s="5"/>
      <c r="IJ228" s="5"/>
      <c r="IK228" s="5"/>
      <c r="IL228" s="5"/>
      <c r="IM228" s="5"/>
      <c r="IN228" s="5"/>
      <c r="IO228" s="5"/>
      <c r="IP228" s="5"/>
      <c r="IQ228" s="5"/>
      <c r="IR228" s="5"/>
      <c r="IS228" s="5"/>
      <c r="IT228" s="5"/>
      <c r="IU228" s="5"/>
      <c r="IV228" s="62"/>
      <c r="IW228" s="62"/>
      <c r="IX228" s="62"/>
      <c r="IY228" s="62"/>
      <c r="IZ228" s="62"/>
      <c r="JA228" s="62"/>
      <c r="JB228" s="62"/>
      <c r="JC228" s="62"/>
      <c r="JD228" s="62"/>
      <c r="JE228" s="62"/>
      <c r="JF228" s="62"/>
      <c r="JG228" s="62"/>
      <c r="JH228" s="62"/>
      <c r="JI228" s="62"/>
      <c r="JJ228" s="5"/>
      <c r="JK228" s="5"/>
      <c r="JL228" s="5"/>
      <c r="JM228" s="5"/>
      <c r="JN228" s="5"/>
      <c r="JO228" s="5"/>
      <c r="JP228" s="5"/>
      <c r="JQ228" s="5"/>
      <c r="JR228" s="5"/>
      <c r="JS228" s="5"/>
      <c r="JT228" s="5"/>
      <c r="JU228" s="5"/>
      <c r="JV228" s="5"/>
      <c r="JW228" s="5"/>
      <c r="JX228" s="62"/>
      <c r="JY228" s="62"/>
      <c r="JZ228" s="62"/>
      <c r="KA228" s="62"/>
      <c r="KB228" s="62"/>
      <c r="KC228" s="62"/>
      <c r="KD228" s="62"/>
      <c r="KE228" s="62"/>
      <c r="KF228" s="62"/>
      <c r="KG228" s="62"/>
      <c r="KH228" s="62"/>
      <c r="KI228" s="62"/>
      <c r="KJ228" s="62"/>
      <c r="KK228" s="62"/>
    </row>
    <row r="229" spans="1:297" x14ac:dyDescent="0.35">
      <c r="A229" s="131">
        <v>225</v>
      </c>
      <c r="B229" s="170">
        <f>'BVEM Scorecard'!B228</f>
        <v>0</v>
      </c>
      <c r="C229" s="170">
        <f>'BVEM Scorecard'!C228</f>
        <v>0</v>
      </c>
      <c r="D229" s="152">
        <v>474</v>
      </c>
      <c r="E229" s="72" t="str">
        <f>'BVEM Scorecard'!F228</f>
        <v>Solar</v>
      </c>
      <c r="F229" s="96">
        <f t="shared" si="308"/>
        <v>0.5</v>
      </c>
      <c r="G229" s="96">
        <f t="shared" si="309"/>
        <v>0.2</v>
      </c>
      <c r="H229" s="96">
        <f t="shared" si="310"/>
        <v>0</v>
      </c>
      <c r="I229" s="96">
        <f t="shared" si="311"/>
        <v>0</v>
      </c>
      <c r="J229" s="62">
        <v>1</v>
      </c>
      <c r="K229" s="62">
        <v>1</v>
      </c>
      <c r="L229" s="62">
        <v>0</v>
      </c>
      <c r="M229" s="62">
        <v>0</v>
      </c>
      <c r="N229" s="62">
        <v>0</v>
      </c>
      <c r="O229" s="62">
        <v>0</v>
      </c>
      <c r="P229" s="62">
        <f t="shared" si="312"/>
        <v>1</v>
      </c>
      <c r="Q229" s="95">
        <f t="shared" si="315"/>
        <v>0.5</v>
      </c>
      <c r="R229" s="5"/>
      <c r="S229" s="5"/>
      <c r="T229" s="5"/>
      <c r="U229" s="5"/>
      <c r="V229" s="5"/>
      <c r="W229" s="5"/>
      <c r="X229" s="5"/>
      <c r="Y229" s="5"/>
      <c r="Z229" s="5"/>
      <c r="AA229" s="5"/>
      <c r="AB229" s="5"/>
      <c r="AC229" s="5"/>
      <c r="AD229" s="5"/>
      <c r="AE229" s="5"/>
      <c r="AF229" s="62"/>
      <c r="AG229" s="62"/>
      <c r="AH229" s="62"/>
      <c r="AI229" s="62"/>
      <c r="AJ229" s="62"/>
      <c r="AK229" s="62"/>
      <c r="AL229" s="62"/>
      <c r="AM229" s="62"/>
      <c r="AN229" s="62"/>
      <c r="AO229" s="62"/>
      <c r="AP229" s="62"/>
      <c r="AQ229" s="62"/>
      <c r="AR229" s="140"/>
      <c r="AS229" s="140"/>
      <c r="AT229" s="5"/>
      <c r="AU229" s="5"/>
      <c r="AV229" s="5"/>
      <c r="AW229" s="5"/>
      <c r="AX229" s="5"/>
      <c r="AY229" s="5"/>
      <c r="AZ229" s="5"/>
      <c r="BA229" s="5"/>
      <c r="BB229" s="5"/>
      <c r="BC229" s="5"/>
      <c r="BD229" s="5"/>
      <c r="BE229" s="5"/>
      <c r="BF229" s="5"/>
      <c r="BG229" s="5"/>
      <c r="BH229" s="62"/>
      <c r="BI229" s="62"/>
      <c r="BJ229" s="62"/>
      <c r="BK229" s="62"/>
      <c r="BL229" s="62"/>
      <c r="BM229" s="62"/>
      <c r="BN229" s="62"/>
      <c r="BO229" s="62"/>
      <c r="BP229" s="62"/>
      <c r="BQ229" s="62"/>
      <c r="BR229" s="62"/>
      <c r="BS229" s="62"/>
      <c r="BT229" s="62"/>
      <c r="BU229" s="62"/>
      <c r="BV229" s="5"/>
      <c r="BW229" s="5"/>
      <c r="BX229" s="5"/>
      <c r="BY229" s="5"/>
      <c r="BZ229" s="5"/>
      <c r="CA229" s="5"/>
      <c r="CB229" s="5"/>
      <c r="CC229" s="5"/>
      <c r="CD229" s="5"/>
      <c r="CE229" s="5"/>
      <c r="CF229" s="5"/>
      <c r="CG229" s="5"/>
      <c r="CH229" s="5"/>
      <c r="CI229" s="5"/>
      <c r="CJ229" s="62"/>
      <c r="CK229" s="62"/>
      <c r="CL229" s="62"/>
      <c r="CM229" s="62"/>
      <c r="CN229" s="62"/>
      <c r="CO229" s="62"/>
      <c r="CP229" s="62"/>
      <c r="CQ229" s="62"/>
      <c r="CR229" s="62"/>
      <c r="CS229" s="62"/>
      <c r="CT229" s="62"/>
      <c r="CU229" s="62"/>
      <c r="CV229" s="62"/>
      <c r="CW229" s="62"/>
      <c r="CX229" s="5"/>
      <c r="CY229" s="5"/>
      <c r="CZ229" s="5"/>
      <c r="DA229" s="5"/>
      <c r="DB229" s="5"/>
      <c r="DC229" s="5"/>
      <c r="DD229" s="5"/>
      <c r="DE229" s="5"/>
      <c r="DF229" s="5"/>
      <c r="DG229" s="5"/>
      <c r="DH229" s="5"/>
      <c r="DI229" s="5"/>
      <c r="DJ229" s="5"/>
      <c r="DK229" s="5"/>
      <c r="DL229" s="62"/>
      <c r="DM229" s="62"/>
      <c r="DN229" s="62"/>
      <c r="DO229" s="62"/>
      <c r="DP229" s="62"/>
      <c r="DQ229" s="62"/>
      <c r="DR229" s="62"/>
      <c r="DS229" s="62"/>
      <c r="DT229" s="62"/>
      <c r="DU229" s="62"/>
      <c r="DV229" s="62"/>
      <c r="DW229" s="62"/>
      <c r="DX229" s="62"/>
      <c r="DY229" s="62"/>
      <c r="DZ229" s="5"/>
      <c r="EA229" s="5"/>
      <c r="EB229" s="5"/>
      <c r="EC229" s="5"/>
      <c r="ED229" s="5"/>
      <c r="EE229" s="5"/>
      <c r="EF229" s="5"/>
      <c r="EG229" s="5"/>
      <c r="EH229" s="5"/>
      <c r="EI229" s="5"/>
      <c r="EJ229" s="5"/>
      <c r="EK229" s="5"/>
      <c r="EL229" s="5"/>
      <c r="EM229" s="5"/>
      <c r="EN229" s="62"/>
      <c r="EO229" s="62"/>
      <c r="EP229" s="62"/>
      <c r="EQ229" s="62"/>
      <c r="ER229" s="62"/>
      <c r="ES229" s="62"/>
      <c r="ET229" s="62"/>
      <c r="EU229" s="62"/>
      <c r="EV229" s="62"/>
      <c r="EW229" s="62"/>
      <c r="EX229" s="62"/>
      <c r="EY229" s="62"/>
      <c r="EZ229" s="140"/>
      <c r="FA229" s="140"/>
      <c r="FB229" s="5"/>
      <c r="FC229" s="5"/>
      <c r="FD229" s="5"/>
      <c r="FE229" s="5"/>
      <c r="FF229" s="5"/>
      <c r="FG229" s="5"/>
      <c r="FH229" s="5"/>
      <c r="FI229" s="5"/>
      <c r="FJ229" s="5"/>
      <c r="FK229" s="5"/>
      <c r="FL229" s="5"/>
      <c r="FM229" s="5"/>
      <c r="FN229" s="5"/>
      <c r="FO229" s="5"/>
      <c r="FP229" s="62"/>
      <c r="FQ229" s="62"/>
      <c r="FR229" s="62"/>
      <c r="FS229" s="62"/>
      <c r="FT229" s="62"/>
      <c r="FU229" s="62"/>
      <c r="FV229" s="62"/>
      <c r="FW229" s="62"/>
      <c r="FX229" s="62"/>
      <c r="FY229" s="62"/>
      <c r="FZ229" s="62"/>
      <c r="GA229" s="62"/>
      <c r="GB229" s="62"/>
      <c r="GC229" s="62"/>
      <c r="GD229" s="5"/>
      <c r="GE229" s="5"/>
      <c r="GF229" s="5"/>
      <c r="GG229" s="5"/>
      <c r="GH229" s="5"/>
      <c r="GI229" s="5"/>
      <c r="GJ229" s="5"/>
      <c r="GK229" s="5"/>
      <c r="GL229" s="5"/>
      <c r="GM229" s="5"/>
      <c r="GN229" s="5"/>
      <c r="GO229" s="5"/>
      <c r="GP229" s="5"/>
      <c r="GQ229" s="5"/>
      <c r="GR229" s="62"/>
      <c r="GS229" s="62"/>
      <c r="GT229" s="62"/>
      <c r="GU229" s="62"/>
      <c r="GV229" s="62"/>
      <c r="GW229" s="62"/>
      <c r="GX229" s="62"/>
      <c r="GY229" s="62"/>
      <c r="GZ229" s="62"/>
      <c r="HA229" s="62"/>
      <c r="HB229" s="62"/>
      <c r="HC229" s="62"/>
      <c r="HD229" s="62"/>
      <c r="HE229" s="62"/>
      <c r="HF229" s="5"/>
      <c r="HG229" s="5"/>
      <c r="HH229" s="5"/>
      <c r="HI229" s="5"/>
      <c r="HJ229" s="5"/>
      <c r="HK229" s="5"/>
      <c r="HL229" s="5"/>
      <c r="HM229" s="5"/>
      <c r="HN229" s="5"/>
      <c r="HO229" s="5"/>
      <c r="HP229" s="5"/>
      <c r="HQ229" s="5"/>
      <c r="HR229" s="5"/>
      <c r="HS229" s="5"/>
      <c r="HT229" s="62"/>
      <c r="HU229" s="62"/>
      <c r="HV229" s="62"/>
      <c r="HW229" s="62"/>
      <c r="HX229" s="62"/>
      <c r="HY229" s="62"/>
      <c r="HZ229" s="62"/>
      <c r="IA229" s="62"/>
      <c r="IB229" s="62"/>
      <c r="IC229" s="62"/>
      <c r="ID229" s="62"/>
      <c r="IE229" s="62"/>
      <c r="IF229" s="62"/>
      <c r="IG229" s="62"/>
      <c r="IH229" s="5"/>
      <c r="II229" s="5"/>
      <c r="IJ229" s="5"/>
      <c r="IK229" s="5"/>
      <c r="IL229" s="5"/>
      <c r="IM229" s="5"/>
      <c r="IN229" s="5"/>
      <c r="IO229" s="5"/>
      <c r="IP229" s="5"/>
      <c r="IQ229" s="5"/>
      <c r="IR229" s="5"/>
      <c r="IS229" s="5"/>
      <c r="IT229" s="5"/>
      <c r="IU229" s="5"/>
      <c r="IV229" s="62"/>
      <c r="IW229" s="62"/>
      <c r="IX229" s="62"/>
      <c r="IY229" s="62"/>
      <c r="IZ229" s="62"/>
      <c r="JA229" s="62"/>
      <c r="JB229" s="62"/>
      <c r="JC229" s="62"/>
      <c r="JD229" s="62"/>
      <c r="JE229" s="62"/>
      <c r="JF229" s="62"/>
      <c r="JG229" s="62"/>
      <c r="JH229" s="62"/>
      <c r="JI229" s="62"/>
      <c r="JJ229" s="5"/>
      <c r="JK229" s="5"/>
      <c r="JL229" s="5"/>
      <c r="JM229" s="5"/>
      <c r="JN229" s="5"/>
      <c r="JO229" s="5"/>
      <c r="JP229" s="5"/>
      <c r="JQ229" s="5"/>
      <c r="JR229" s="5"/>
      <c r="JS229" s="5"/>
      <c r="JT229" s="5"/>
      <c r="JU229" s="5"/>
      <c r="JV229" s="5"/>
      <c r="JW229" s="5"/>
      <c r="JX229" s="62"/>
      <c r="JY229" s="62"/>
      <c r="JZ229" s="62"/>
      <c r="KA229" s="62"/>
      <c r="KB229" s="62"/>
      <c r="KC229" s="62"/>
      <c r="KD229" s="62"/>
      <c r="KE229" s="62"/>
      <c r="KF229" s="62"/>
      <c r="KG229" s="62"/>
      <c r="KH229" s="62"/>
      <c r="KI229" s="62"/>
      <c r="KJ229" s="62"/>
      <c r="KK229" s="62"/>
    </row>
    <row r="230" spans="1:297" x14ac:dyDescent="0.35">
      <c r="A230" s="131">
        <v>226</v>
      </c>
      <c r="B230" s="170">
        <f>'BVEM Scorecard'!B229</f>
        <v>0</v>
      </c>
      <c r="C230" s="170">
        <f>'BVEM Scorecard'!C229</f>
        <v>0</v>
      </c>
      <c r="D230" s="152">
        <v>1047</v>
      </c>
      <c r="E230" s="72" t="str">
        <f>'BVEM Scorecard'!F229</f>
        <v>Gas</v>
      </c>
      <c r="F230" s="96"/>
      <c r="G230" s="96"/>
      <c r="H230" s="96"/>
      <c r="I230" s="96"/>
      <c r="J230" s="62"/>
      <c r="K230" s="62"/>
      <c r="L230" s="62"/>
      <c r="M230" s="62"/>
      <c r="N230" s="62"/>
      <c r="O230" s="62"/>
      <c r="P230" s="62"/>
      <c r="Q230" s="95"/>
      <c r="R230" s="5"/>
      <c r="S230" s="5"/>
      <c r="T230" s="5"/>
      <c r="U230" s="5"/>
      <c r="V230" s="5"/>
      <c r="W230" s="5"/>
      <c r="X230" s="5"/>
      <c r="Y230" s="5"/>
      <c r="Z230" s="5"/>
      <c r="AA230" s="5"/>
      <c r="AB230" s="5"/>
      <c r="AC230" s="5"/>
      <c r="AD230" s="5"/>
      <c r="AE230" s="5"/>
      <c r="AF230" s="62"/>
      <c r="AG230" s="62"/>
      <c r="AH230" s="62"/>
      <c r="AI230" s="62"/>
      <c r="AJ230" s="62"/>
      <c r="AK230" s="62"/>
      <c r="AL230" s="62"/>
      <c r="AM230" s="62"/>
      <c r="AN230" s="62"/>
      <c r="AO230" s="62"/>
      <c r="AP230" s="62"/>
      <c r="AQ230" s="62"/>
      <c r="AR230" s="62"/>
      <c r="AS230" s="62"/>
      <c r="AT230" s="5"/>
      <c r="AU230" s="5"/>
      <c r="AV230" s="5"/>
      <c r="AW230" s="5"/>
      <c r="AX230" s="5"/>
      <c r="AY230" s="5"/>
      <c r="AZ230" s="5"/>
      <c r="BA230" s="5"/>
      <c r="BB230" s="5"/>
      <c r="BC230" s="5"/>
      <c r="BD230" s="5"/>
      <c r="BE230" s="5"/>
      <c r="BF230" s="5"/>
      <c r="BG230" s="5"/>
      <c r="BH230" s="62"/>
      <c r="BI230" s="62"/>
      <c r="BJ230" s="62"/>
      <c r="BK230" s="62"/>
      <c r="BL230" s="62"/>
      <c r="BM230" s="62"/>
      <c r="BN230" s="62"/>
      <c r="BO230" s="62"/>
      <c r="BP230" s="62"/>
      <c r="BQ230" s="62"/>
      <c r="BR230" s="62"/>
      <c r="BS230" s="62"/>
      <c r="BT230" s="62"/>
      <c r="BU230" s="62"/>
      <c r="BV230" s="5"/>
      <c r="BW230" s="5"/>
      <c r="BX230" s="5"/>
      <c r="BY230" s="5"/>
      <c r="BZ230" s="5"/>
      <c r="CA230" s="5"/>
      <c r="CB230" s="5"/>
      <c r="CC230" s="5"/>
      <c r="CD230" s="5"/>
      <c r="CE230" s="5"/>
      <c r="CF230" s="5"/>
      <c r="CG230" s="5"/>
      <c r="CH230" s="5"/>
      <c r="CI230" s="5"/>
      <c r="CJ230" s="62"/>
      <c r="CK230" s="62"/>
      <c r="CL230" s="62"/>
      <c r="CM230" s="62"/>
      <c r="CN230" s="62"/>
      <c r="CO230" s="62"/>
      <c r="CP230" s="62"/>
      <c r="CQ230" s="62"/>
      <c r="CR230" s="62"/>
      <c r="CS230" s="62"/>
      <c r="CT230" s="62"/>
      <c r="CU230" s="62"/>
      <c r="CV230" s="62"/>
      <c r="CW230" s="62"/>
      <c r="CX230" s="5"/>
      <c r="CY230" s="5"/>
      <c r="CZ230" s="5"/>
      <c r="DA230" s="5"/>
      <c r="DB230" s="5"/>
      <c r="DC230" s="5"/>
      <c r="DD230" s="5"/>
      <c r="DE230" s="5"/>
      <c r="DF230" s="5"/>
      <c r="DG230" s="5"/>
      <c r="DH230" s="5"/>
      <c r="DI230" s="5"/>
      <c r="DJ230" s="5"/>
      <c r="DK230" s="5"/>
      <c r="DL230" s="62"/>
      <c r="DM230" s="62"/>
      <c r="DN230" s="62"/>
      <c r="DO230" s="62"/>
      <c r="DP230" s="62"/>
      <c r="DQ230" s="62"/>
      <c r="DR230" s="62"/>
      <c r="DS230" s="62"/>
      <c r="DT230" s="62"/>
      <c r="DU230" s="62"/>
      <c r="DV230" s="62"/>
      <c r="DW230" s="62"/>
      <c r="DX230" s="62"/>
      <c r="DY230" s="62"/>
      <c r="DZ230" s="5"/>
      <c r="EA230" s="5"/>
      <c r="EB230" s="5"/>
      <c r="EC230" s="5"/>
      <c r="ED230" s="5"/>
      <c r="EE230" s="5"/>
      <c r="EF230" s="5"/>
      <c r="EG230" s="5"/>
      <c r="EH230" s="5"/>
      <c r="EI230" s="5"/>
      <c r="EJ230" s="5"/>
      <c r="EK230" s="5"/>
      <c r="EL230" s="5"/>
      <c r="EM230" s="5"/>
      <c r="EN230" s="62"/>
      <c r="EO230" s="62"/>
      <c r="EP230" s="62"/>
      <c r="EQ230" s="62"/>
      <c r="ER230" s="62"/>
      <c r="ES230" s="62"/>
      <c r="ET230" s="62"/>
      <c r="EU230" s="62"/>
      <c r="EV230" s="62"/>
      <c r="EW230" s="62"/>
      <c r="EX230" s="62"/>
      <c r="EY230" s="62"/>
      <c r="EZ230" s="62"/>
      <c r="FA230" s="62"/>
      <c r="FB230" s="5"/>
      <c r="FC230" s="5"/>
      <c r="FD230" s="5"/>
      <c r="FE230" s="5"/>
      <c r="FF230" s="5"/>
      <c r="FG230" s="5"/>
      <c r="FH230" s="5"/>
      <c r="FI230" s="5"/>
      <c r="FJ230" s="5"/>
      <c r="FK230" s="5"/>
      <c r="FL230" s="5"/>
      <c r="FM230" s="5"/>
      <c r="FN230" s="5"/>
      <c r="FO230" s="5"/>
      <c r="FP230" s="62"/>
      <c r="FQ230" s="62"/>
      <c r="FR230" s="62"/>
      <c r="FS230" s="62"/>
      <c r="FT230" s="62"/>
      <c r="FU230" s="62"/>
      <c r="FV230" s="62"/>
      <c r="FW230" s="62"/>
      <c r="FX230" s="62"/>
      <c r="FY230" s="62"/>
      <c r="FZ230" s="62"/>
      <c r="GA230" s="62"/>
      <c r="GB230" s="62"/>
      <c r="GC230" s="62"/>
      <c r="GD230" s="5"/>
      <c r="GE230" s="5"/>
      <c r="GF230" s="5"/>
      <c r="GG230" s="5"/>
      <c r="GH230" s="5"/>
      <c r="GI230" s="5"/>
      <c r="GJ230" s="5"/>
      <c r="GK230" s="5"/>
      <c r="GL230" s="5"/>
      <c r="GM230" s="5"/>
      <c r="GN230" s="5"/>
      <c r="GO230" s="5"/>
      <c r="GP230" s="5"/>
      <c r="GQ230" s="5"/>
      <c r="GR230" s="62"/>
      <c r="GS230" s="62"/>
      <c r="GT230" s="62"/>
      <c r="GU230" s="62"/>
      <c r="GV230" s="62"/>
      <c r="GW230" s="62"/>
      <c r="GX230" s="62"/>
      <c r="GY230" s="62"/>
      <c r="GZ230" s="62"/>
      <c r="HA230" s="62"/>
      <c r="HB230" s="62"/>
      <c r="HC230" s="62"/>
      <c r="HD230" s="62"/>
      <c r="HE230" s="62"/>
      <c r="HF230" s="5"/>
      <c r="HG230" s="5"/>
      <c r="HH230" s="5"/>
      <c r="HI230" s="5"/>
      <c r="HJ230" s="5"/>
      <c r="HK230" s="5"/>
      <c r="HL230" s="5"/>
      <c r="HM230" s="5"/>
      <c r="HN230" s="5"/>
      <c r="HO230" s="5"/>
      <c r="HP230" s="5"/>
      <c r="HQ230" s="5"/>
      <c r="HR230" s="5"/>
      <c r="HS230" s="5"/>
      <c r="HT230" s="62"/>
      <c r="HU230" s="62"/>
      <c r="HV230" s="62"/>
      <c r="HW230" s="62"/>
      <c r="HX230" s="62"/>
      <c r="HY230" s="62"/>
      <c r="HZ230" s="62"/>
      <c r="IA230" s="62"/>
      <c r="IB230" s="62"/>
      <c r="IC230" s="62"/>
      <c r="ID230" s="62"/>
      <c r="IE230" s="62"/>
      <c r="IF230" s="62"/>
      <c r="IG230" s="62"/>
      <c r="IH230" s="5"/>
      <c r="II230" s="5"/>
      <c r="IJ230" s="5"/>
      <c r="IK230" s="5"/>
      <c r="IL230" s="5"/>
      <c r="IM230" s="5"/>
      <c r="IN230" s="5"/>
      <c r="IO230" s="5"/>
      <c r="IP230" s="5"/>
      <c r="IQ230" s="5"/>
      <c r="IR230" s="5"/>
      <c r="IS230" s="5"/>
      <c r="IT230" s="5"/>
      <c r="IU230" s="5"/>
      <c r="IV230" s="62"/>
      <c r="IW230" s="62"/>
      <c r="IX230" s="62"/>
      <c r="IY230" s="62"/>
      <c r="IZ230" s="62"/>
      <c r="JA230" s="62"/>
      <c r="JB230" s="62"/>
      <c r="JC230" s="62"/>
      <c r="JD230" s="62"/>
      <c r="JE230" s="62"/>
      <c r="JF230" s="62"/>
      <c r="JG230" s="62"/>
      <c r="JH230" s="62"/>
      <c r="JI230" s="62"/>
      <c r="JJ230" s="5"/>
      <c r="JK230" s="5"/>
      <c r="JL230" s="5"/>
      <c r="JM230" s="5"/>
      <c r="JN230" s="5"/>
      <c r="JO230" s="5"/>
      <c r="JP230" s="5"/>
      <c r="JQ230" s="5"/>
      <c r="JR230" s="5"/>
      <c r="JS230" s="5"/>
      <c r="JT230" s="5"/>
      <c r="JU230" s="5"/>
      <c r="JV230" s="5"/>
      <c r="JW230" s="5"/>
      <c r="JX230" s="62"/>
      <c r="JY230" s="62"/>
      <c r="JZ230" s="62"/>
      <c r="KA230" s="62"/>
      <c r="KB230" s="62"/>
      <c r="KC230" s="62"/>
      <c r="KD230" s="62"/>
      <c r="KE230" s="62"/>
      <c r="KF230" s="62"/>
      <c r="KG230" s="62"/>
      <c r="KH230" s="62"/>
      <c r="KI230" s="62"/>
      <c r="KJ230" s="62"/>
      <c r="KK230" s="62"/>
    </row>
    <row r="231" spans="1:297" x14ac:dyDescent="0.35">
      <c r="A231" s="131">
        <v>227</v>
      </c>
      <c r="B231" s="170">
        <f>'BVEM Scorecard'!B230</f>
        <v>0</v>
      </c>
      <c r="C231" s="170">
        <f>'BVEM Scorecard'!C230</f>
        <v>0</v>
      </c>
      <c r="D231" s="152">
        <v>1033</v>
      </c>
      <c r="E231" s="72" t="str">
        <f>'BVEM Scorecard'!F230</f>
        <v>Gas</v>
      </c>
      <c r="F231" s="96"/>
      <c r="G231" s="96"/>
      <c r="H231" s="96"/>
      <c r="I231" s="96"/>
      <c r="J231" s="62"/>
      <c r="K231" s="62"/>
      <c r="L231" s="62"/>
      <c r="M231" s="62"/>
      <c r="N231" s="62"/>
      <c r="O231" s="62"/>
      <c r="P231" s="62"/>
      <c r="Q231" s="95"/>
      <c r="R231" s="5"/>
      <c r="S231" s="5"/>
      <c r="T231" s="5"/>
      <c r="U231" s="5"/>
      <c r="V231" s="5"/>
      <c r="W231" s="5"/>
      <c r="X231" s="5"/>
      <c r="Y231" s="5"/>
      <c r="Z231" s="5"/>
      <c r="AA231" s="5"/>
      <c r="AB231" s="5"/>
      <c r="AC231" s="5"/>
      <c r="AD231" s="5"/>
      <c r="AE231" s="5"/>
      <c r="AF231" s="62"/>
      <c r="AG231" s="62"/>
      <c r="AH231" s="62"/>
      <c r="AI231" s="62"/>
      <c r="AJ231" s="62"/>
      <c r="AK231" s="62"/>
      <c r="AL231" s="62"/>
      <c r="AM231" s="62"/>
      <c r="AN231" s="62"/>
      <c r="AO231" s="62"/>
      <c r="AP231" s="62"/>
      <c r="AQ231" s="62"/>
      <c r="AR231" s="140"/>
      <c r="AS231" s="140"/>
      <c r="AT231" s="5"/>
      <c r="AU231" s="5"/>
      <c r="AV231" s="5"/>
      <c r="AW231" s="5"/>
      <c r="AX231" s="5"/>
      <c r="AY231" s="5"/>
      <c r="AZ231" s="5"/>
      <c r="BA231" s="5"/>
      <c r="BB231" s="5"/>
      <c r="BC231" s="5"/>
      <c r="BD231" s="5"/>
      <c r="BE231" s="5"/>
      <c r="BF231" s="5"/>
      <c r="BG231" s="5"/>
      <c r="BH231" s="62"/>
      <c r="BI231" s="62"/>
      <c r="BJ231" s="62"/>
      <c r="BK231" s="62"/>
      <c r="BL231" s="62"/>
      <c r="BM231" s="62"/>
      <c r="BN231" s="62"/>
      <c r="BO231" s="62"/>
      <c r="BP231" s="62"/>
      <c r="BQ231" s="62"/>
      <c r="BR231" s="62"/>
      <c r="BS231" s="62"/>
      <c r="BT231" s="62"/>
      <c r="BU231" s="62"/>
      <c r="BV231" s="5"/>
      <c r="BW231" s="5"/>
      <c r="BX231" s="5"/>
      <c r="BY231" s="5"/>
      <c r="BZ231" s="5"/>
      <c r="CA231" s="5"/>
      <c r="CB231" s="5"/>
      <c r="CC231" s="5"/>
      <c r="CD231" s="5"/>
      <c r="CE231" s="5"/>
      <c r="CF231" s="5"/>
      <c r="CG231" s="5"/>
      <c r="CH231" s="5"/>
      <c r="CI231" s="5"/>
      <c r="CJ231" s="62"/>
      <c r="CK231" s="62"/>
      <c r="CL231" s="62"/>
      <c r="CM231" s="62"/>
      <c r="CN231" s="62"/>
      <c r="CO231" s="62"/>
      <c r="CP231" s="62"/>
      <c r="CQ231" s="62"/>
      <c r="CR231" s="62"/>
      <c r="CS231" s="62"/>
      <c r="CT231" s="62"/>
      <c r="CU231" s="62"/>
      <c r="CV231" s="62"/>
      <c r="CW231" s="62"/>
      <c r="CX231" s="5"/>
      <c r="CY231" s="5"/>
      <c r="CZ231" s="5"/>
      <c r="DA231" s="5"/>
      <c r="DB231" s="5"/>
      <c r="DC231" s="5"/>
      <c r="DD231" s="5"/>
      <c r="DE231" s="5"/>
      <c r="DF231" s="5"/>
      <c r="DG231" s="5"/>
      <c r="DH231" s="5"/>
      <c r="DI231" s="5"/>
      <c r="DJ231" s="5"/>
      <c r="DK231" s="5"/>
      <c r="DL231" s="62"/>
      <c r="DM231" s="62"/>
      <c r="DN231" s="62"/>
      <c r="DO231" s="62"/>
      <c r="DP231" s="62"/>
      <c r="DQ231" s="62"/>
      <c r="DR231" s="62"/>
      <c r="DS231" s="62"/>
      <c r="DT231" s="62"/>
      <c r="DU231" s="62"/>
      <c r="DV231" s="62"/>
      <c r="DW231" s="62"/>
      <c r="DX231" s="62"/>
      <c r="DY231" s="62"/>
      <c r="DZ231" s="5"/>
      <c r="EA231" s="5"/>
      <c r="EB231" s="5"/>
      <c r="EC231" s="5"/>
      <c r="ED231" s="5"/>
      <c r="EE231" s="5"/>
      <c r="EF231" s="5"/>
      <c r="EG231" s="5"/>
      <c r="EH231" s="5"/>
      <c r="EI231" s="5"/>
      <c r="EJ231" s="5"/>
      <c r="EK231" s="5"/>
      <c r="EL231" s="5"/>
      <c r="EM231" s="5"/>
      <c r="EN231" s="62"/>
      <c r="EO231" s="62"/>
      <c r="EP231" s="62"/>
      <c r="EQ231" s="62"/>
      <c r="ER231" s="62"/>
      <c r="ES231" s="62"/>
      <c r="ET231" s="62"/>
      <c r="EU231" s="62"/>
      <c r="EV231" s="62"/>
      <c r="EW231" s="62"/>
      <c r="EX231" s="62"/>
      <c r="EY231" s="62"/>
      <c r="EZ231" s="140"/>
      <c r="FA231" s="140"/>
      <c r="FB231" s="5"/>
      <c r="FC231" s="5"/>
      <c r="FD231" s="5"/>
      <c r="FE231" s="5"/>
      <c r="FF231" s="5"/>
      <c r="FG231" s="5"/>
      <c r="FH231" s="5"/>
      <c r="FI231" s="5"/>
      <c r="FJ231" s="5"/>
      <c r="FK231" s="5"/>
      <c r="FL231" s="5"/>
      <c r="FM231" s="5"/>
      <c r="FN231" s="5"/>
      <c r="FO231" s="5"/>
      <c r="FP231" s="62"/>
      <c r="FQ231" s="62"/>
      <c r="FR231" s="62"/>
      <c r="FS231" s="62"/>
      <c r="FT231" s="62"/>
      <c r="FU231" s="62"/>
      <c r="FV231" s="62"/>
      <c r="FW231" s="62"/>
      <c r="FX231" s="62"/>
      <c r="FY231" s="62"/>
      <c r="FZ231" s="62"/>
      <c r="GA231" s="62"/>
      <c r="GB231" s="62"/>
      <c r="GC231" s="62"/>
      <c r="GD231" s="5"/>
      <c r="GE231" s="5"/>
      <c r="GF231" s="5"/>
      <c r="GG231" s="5"/>
      <c r="GH231" s="5"/>
      <c r="GI231" s="5"/>
      <c r="GJ231" s="5"/>
      <c r="GK231" s="5"/>
      <c r="GL231" s="5"/>
      <c r="GM231" s="5"/>
      <c r="GN231" s="5"/>
      <c r="GO231" s="5"/>
      <c r="GP231" s="5"/>
      <c r="GQ231" s="5"/>
      <c r="GR231" s="62"/>
      <c r="GS231" s="62"/>
      <c r="GT231" s="62"/>
      <c r="GU231" s="62"/>
      <c r="GV231" s="62"/>
      <c r="GW231" s="62"/>
      <c r="GX231" s="62"/>
      <c r="GY231" s="62"/>
      <c r="GZ231" s="62"/>
      <c r="HA231" s="62"/>
      <c r="HB231" s="62"/>
      <c r="HC231" s="62"/>
      <c r="HD231" s="62"/>
      <c r="HE231" s="62"/>
      <c r="HF231" s="5"/>
      <c r="HG231" s="5"/>
      <c r="HH231" s="5"/>
      <c r="HI231" s="5"/>
      <c r="HJ231" s="5"/>
      <c r="HK231" s="5"/>
      <c r="HL231" s="5"/>
      <c r="HM231" s="5"/>
      <c r="HN231" s="5"/>
      <c r="HO231" s="5"/>
      <c r="HP231" s="5"/>
      <c r="HQ231" s="5"/>
      <c r="HR231" s="5"/>
      <c r="HS231" s="5"/>
      <c r="HT231" s="62"/>
      <c r="HU231" s="62"/>
      <c r="HV231" s="62"/>
      <c r="HW231" s="62"/>
      <c r="HX231" s="62"/>
      <c r="HY231" s="62"/>
      <c r="HZ231" s="62"/>
      <c r="IA231" s="62"/>
      <c r="IB231" s="62"/>
      <c r="IC231" s="62"/>
      <c r="ID231" s="62"/>
      <c r="IE231" s="62"/>
      <c r="IF231" s="62"/>
      <c r="IG231" s="62"/>
      <c r="IH231" s="5"/>
      <c r="II231" s="5"/>
      <c r="IJ231" s="5"/>
      <c r="IK231" s="5"/>
      <c r="IL231" s="5"/>
      <c r="IM231" s="5"/>
      <c r="IN231" s="5"/>
      <c r="IO231" s="5"/>
      <c r="IP231" s="5"/>
      <c r="IQ231" s="5"/>
      <c r="IR231" s="5"/>
      <c r="IS231" s="5"/>
      <c r="IT231" s="5"/>
      <c r="IU231" s="5"/>
      <c r="IV231" s="62"/>
      <c r="IW231" s="62"/>
      <c r="IX231" s="62"/>
      <c r="IY231" s="62"/>
      <c r="IZ231" s="62"/>
      <c r="JA231" s="62"/>
      <c r="JB231" s="62"/>
      <c r="JC231" s="62"/>
      <c r="JD231" s="62"/>
      <c r="JE231" s="62"/>
      <c r="JF231" s="62"/>
      <c r="JG231" s="62"/>
      <c r="JH231" s="62"/>
      <c r="JI231" s="62"/>
      <c r="JJ231" s="5"/>
      <c r="JK231" s="5"/>
      <c r="JL231" s="5"/>
      <c r="JM231" s="5"/>
      <c r="JN231" s="5"/>
      <c r="JO231" s="5"/>
      <c r="JP231" s="5"/>
      <c r="JQ231" s="5"/>
      <c r="JR231" s="5"/>
      <c r="JS231" s="5"/>
      <c r="JT231" s="5"/>
      <c r="JU231" s="5"/>
      <c r="JV231" s="5"/>
      <c r="JW231" s="5"/>
      <c r="JX231" s="62"/>
      <c r="JY231" s="62"/>
      <c r="JZ231" s="62"/>
      <c r="KA231" s="62"/>
      <c r="KB231" s="62"/>
      <c r="KC231" s="62"/>
      <c r="KD231" s="62"/>
      <c r="KE231" s="62"/>
      <c r="KF231" s="62"/>
      <c r="KG231" s="62"/>
      <c r="KH231" s="62"/>
      <c r="KI231" s="62"/>
      <c r="KJ231" s="62"/>
      <c r="KK231" s="62"/>
    </row>
    <row r="232" spans="1:297" x14ac:dyDescent="0.35">
      <c r="A232" s="131">
        <v>228</v>
      </c>
      <c r="B232" s="170">
        <f>'BVEM Scorecard'!B231</f>
        <v>0</v>
      </c>
      <c r="C232" s="170">
        <f>'BVEM Scorecard'!C231</f>
        <v>0</v>
      </c>
      <c r="D232" s="152">
        <v>476</v>
      </c>
      <c r="E232" s="72" t="str">
        <f>'BVEM Scorecard'!F231</f>
        <v>Solar + Storage</v>
      </c>
      <c r="F232" s="96">
        <f t="shared" si="308"/>
        <v>1</v>
      </c>
      <c r="G232" s="96">
        <f t="shared" si="309"/>
        <v>1</v>
      </c>
      <c r="H232" s="96">
        <f t="shared" si="310"/>
        <v>1</v>
      </c>
      <c r="I232" s="96">
        <f t="shared" si="311"/>
        <v>1</v>
      </c>
      <c r="J232" s="62">
        <v>1</v>
      </c>
      <c r="K232" s="62">
        <v>1</v>
      </c>
      <c r="L232" s="62">
        <v>1</v>
      </c>
      <c r="M232" s="62">
        <v>1</v>
      </c>
      <c r="N232" s="62">
        <v>1</v>
      </c>
      <c r="O232" s="62">
        <v>1</v>
      </c>
      <c r="P232" s="62">
        <f t="shared" si="312"/>
        <v>5</v>
      </c>
      <c r="Q232" s="95">
        <f t="shared" ref="Q232:Q234" si="316">K$4*K232+L$4*L232+M$4*M232+N$4*N232+O$4*O232</f>
        <v>1</v>
      </c>
      <c r="R232" s="5">
        <v>1</v>
      </c>
      <c r="S232" s="5" t="s">
        <v>84</v>
      </c>
      <c r="T232" s="5"/>
      <c r="U232" s="5"/>
      <c r="V232" s="5"/>
      <c r="W232" s="5"/>
      <c r="X232" s="5"/>
      <c r="Y232" s="5"/>
      <c r="Z232" s="5"/>
      <c r="AA232" s="5"/>
      <c r="AB232" s="5"/>
      <c r="AC232" s="5">
        <v>5</v>
      </c>
      <c r="AD232" s="5" t="str">
        <f t="shared" ref="AD232:AD261" si="317">IFERROR(T232/SUM($T232,$AH232,$AV232,$BJ232,$BX232,$CL232,$CZ232,$DN232,$EB232,$EP232,$FD232,$FR232,$GF232,$GT232,$HH232,$HV232,$IJ232,$IX232,$JL232,$JZ232),"")</f>
        <v/>
      </c>
      <c r="AE232" s="5">
        <v>1</v>
      </c>
      <c r="AF232" s="62"/>
      <c r="AG232" s="62"/>
      <c r="AH232" s="62"/>
      <c r="AI232" s="62"/>
      <c r="AJ232" s="62"/>
      <c r="AK232" s="62"/>
      <c r="AL232" s="62"/>
      <c r="AM232" s="62"/>
      <c r="AN232" s="62"/>
      <c r="AO232" s="62"/>
      <c r="AP232" s="62"/>
      <c r="AQ232" s="62"/>
      <c r="AR232" s="62"/>
      <c r="AS232" s="62"/>
      <c r="AT232" s="5"/>
      <c r="AU232" s="5"/>
      <c r="AV232" s="5"/>
      <c r="AW232" s="5"/>
      <c r="AX232" s="5"/>
      <c r="AY232" s="5"/>
      <c r="AZ232" s="5"/>
      <c r="BA232" s="5"/>
      <c r="BB232" s="5"/>
      <c r="BC232" s="5"/>
      <c r="BD232" s="5"/>
      <c r="BE232" s="5"/>
      <c r="BF232" s="5"/>
      <c r="BG232" s="5"/>
      <c r="BH232" s="62"/>
      <c r="BI232" s="62"/>
      <c r="BJ232" s="62"/>
      <c r="BK232" s="62"/>
      <c r="BL232" s="62"/>
      <c r="BM232" s="62"/>
      <c r="BN232" s="62"/>
      <c r="BO232" s="62"/>
      <c r="BP232" s="62"/>
      <c r="BQ232" s="62"/>
      <c r="BR232" s="62"/>
      <c r="BS232" s="62"/>
      <c r="BT232" s="62"/>
      <c r="BU232" s="62"/>
      <c r="BV232" s="5"/>
      <c r="BW232" s="5"/>
      <c r="BX232" s="5"/>
      <c r="BY232" s="5"/>
      <c r="BZ232" s="5"/>
      <c r="CA232" s="5"/>
      <c r="CB232" s="5"/>
      <c r="CC232" s="5"/>
      <c r="CD232" s="5"/>
      <c r="CE232" s="5"/>
      <c r="CF232" s="5"/>
      <c r="CG232" s="5"/>
      <c r="CH232" s="5"/>
      <c r="CI232" s="5"/>
      <c r="CJ232" s="62"/>
      <c r="CK232" s="62"/>
      <c r="CL232" s="62"/>
      <c r="CM232" s="62"/>
      <c r="CN232" s="62"/>
      <c r="CO232" s="62"/>
      <c r="CP232" s="62"/>
      <c r="CQ232" s="62"/>
      <c r="CR232" s="62"/>
      <c r="CS232" s="62"/>
      <c r="CT232" s="62"/>
      <c r="CU232" s="62"/>
      <c r="CV232" s="62"/>
      <c r="CW232" s="62"/>
      <c r="CX232" s="5"/>
      <c r="CY232" s="5"/>
      <c r="CZ232" s="5"/>
      <c r="DA232" s="5"/>
      <c r="DB232" s="5"/>
      <c r="DC232" s="5"/>
      <c r="DD232" s="5"/>
      <c r="DE232" s="5"/>
      <c r="DF232" s="5"/>
      <c r="DG232" s="5"/>
      <c r="DH232" s="5"/>
      <c r="DI232" s="5"/>
      <c r="DJ232" s="5"/>
      <c r="DK232" s="5"/>
      <c r="DL232" s="62"/>
      <c r="DM232" s="62"/>
      <c r="DN232" s="62"/>
      <c r="DO232" s="62"/>
      <c r="DP232" s="62"/>
      <c r="DQ232" s="62"/>
      <c r="DR232" s="62"/>
      <c r="DS232" s="62"/>
      <c r="DT232" s="62"/>
      <c r="DU232" s="62"/>
      <c r="DV232" s="62"/>
      <c r="DW232" s="62"/>
      <c r="DX232" s="62"/>
      <c r="DY232" s="62"/>
      <c r="DZ232" s="5"/>
      <c r="EA232" s="5"/>
      <c r="EB232" s="5"/>
      <c r="EC232" s="5"/>
      <c r="ED232" s="5"/>
      <c r="EE232" s="5"/>
      <c r="EF232" s="5"/>
      <c r="EG232" s="5"/>
      <c r="EH232" s="5"/>
      <c r="EI232" s="5"/>
      <c r="EJ232" s="5"/>
      <c r="EK232" s="5"/>
      <c r="EL232" s="5"/>
      <c r="EM232" s="5"/>
      <c r="EN232" s="62"/>
      <c r="EO232" s="62"/>
      <c r="EP232" s="62"/>
      <c r="EQ232" s="62"/>
      <c r="ER232" s="62"/>
      <c r="ES232" s="62"/>
      <c r="ET232" s="62"/>
      <c r="EU232" s="62"/>
      <c r="EV232" s="62"/>
      <c r="EW232" s="62"/>
      <c r="EX232" s="62"/>
      <c r="EY232" s="62"/>
      <c r="EZ232" s="62"/>
      <c r="FA232" s="62"/>
      <c r="FB232" s="5"/>
      <c r="FC232" s="5"/>
      <c r="FD232" s="5"/>
      <c r="FE232" s="5"/>
      <c r="FF232" s="5"/>
      <c r="FG232" s="5"/>
      <c r="FH232" s="5"/>
      <c r="FI232" s="5"/>
      <c r="FJ232" s="5"/>
      <c r="FK232" s="5"/>
      <c r="FL232" s="5"/>
      <c r="FM232" s="5"/>
      <c r="FN232" s="5"/>
      <c r="FO232" s="5"/>
      <c r="FP232" s="62"/>
      <c r="FQ232" s="62"/>
      <c r="FR232" s="62"/>
      <c r="FS232" s="62"/>
      <c r="FT232" s="62"/>
      <c r="FU232" s="62"/>
      <c r="FV232" s="62"/>
      <c r="FW232" s="62"/>
      <c r="FX232" s="62"/>
      <c r="FY232" s="62"/>
      <c r="FZ232" s="62"/>
      <c r="GA232" s="62"/>
      <c r="GB232" s="62"/>
      <c r="GC232" s="62"/>
      <c r="GD232" s="5"/>
      <c r="GE232" s="5"/>
      <c r="GF232" s="5"/>
      <c r="GG232" s="5"/>
      <c r="GH232" s="5"/>
      <c r="GI232" s="5"/>
      <c r="GJ232" s="5"/>
      <c r="GK232" s="5"/>
      <c r="GL232" s="5"/>
      <c r="GM232" s="5"/>
      <c r="GN232" s="5"/>
      <c r="GO232" s="5"/>
      <c r="GP232" s="5"/>
      <c r="GQ232" s="5"/>
      <c r="GR232" s="62"/>
      <c r="GS232" s="62"/>
      <c r="GT232" s="62"/>
      <c r="GU232" s="62"/>
      <c r="GV232" s="62"/>
      <c r="GW232" s="62"/>
      <c r="GX232" s="62"/>
      <c r="GY232" s="62"/>
      <c r="GZ232" s="62"/>
      <c r="HA232" s="62"/>
      <c r="HB232" s="62"/>
      <c r="HC232" s="62"/>
      <c r="HD232" s="62"/>
      <c r="HE232" s="62"/>
      <c r="HF232" s="5"/>
      <c r="HG232" s="5"/>
      <c r="HH232" s="5"/>
      <c r="HI232" s="5"/>
      <c r="HJ232" s="5"/>
      <c r="HK232" s="5"/>
      <c r="HL232" s="5"/>
      <c r="HM232" s="5"/>
      <c r="HN232" s="5"/>
      <c r="HO232" s="5"/>
      <c r="HP232" s="5"/>
      <c r="HQ232" s="5"/>
      <c r="HR232" s="5"/>
      <c r="HS232" s="5"/>
      <c r="HT232" s="62"/>
      <c r="HU232" s="62"/>
      <c r="HV232" s="62"/>
      <c r="HW232" s="62"/>
      <c r="HX232" s="62"/>
      <c r="HY232" s="62"/>
      <c r="HZ232" s="62"/>
      <c r="IA232" s="62"/>
      <c r="IB232" s="62"/>
      <c r="IC232" s="62"/>
      <c r="ID232" s="62"/>
      <c r="IE232" s="62"/>
      <c r="IF232" s="62"/>
      <c r="IG232" s="62"/>
      <c r="IH232" s="5"/>
      <c r="II232" s="5"/>
      <c r="IJ232" s="5"/>
      <c r="IK232" s="5"/>
      <c r="IL232" s="5"/>
      <c r="IM232" s="5"/>
      <c r="IN232" s="5"/>
      <c r="IO232" s="5"/>
      <c r="IP232" s="5"/>
      <c r="IQ232" s="5"/>
      <c r="IR232" s="5"/>
      <c r="IS232" s="5"/>
      <c r="IT232" s="5"/>
      <c r="IU232" s="5"/>
      <c r="IV232" s="62"/>
      <c r="IW232" s="62"/>
      <c r="IX232" s="62"/>
      <c r="IY232" s="62"/>
      <c r="IZ232" s="62"/>
      <c r="JA232" s="62"/>
      <c r="JB232" s="62"/>
      <c r="JC232" s="62"/>
      <c r="JD232" s="62"/>
      <c r="JE232" s="62"/>
      <c r="JF232" s="62"/>
      <c r="JG232" s="62"/>
      <c r="JH232" s="62"/>
      <c r="JI232" s="62"/>
      <c r="JJ232" s="5"/>
      <c r="JK232" s="5"/>
      <c r="JL232" s="5"/>
      <c r="JM232" s="5"/>
      <c r="JN232" s="5"/>
      <c r="JO232" s="5"/>
      <c r="JP232" s="5"/>
      <c r="JQ232" s="5"/>
      <c r="JR232" s="5"/>
      <c r="JS232" s="5"/>
      <c r="JT232" s="5"/>
      <c r="JU232" s="5"/>
      <c r="JV232" s="5"/>
      <c r="JW232" s="5"/>
      <c r="JX232" s="62"/>
      <c r="JY232" s="62"/>
      <c r="JZ232" s="62"/>
      <c r="KA232" s="62"/>
      <c r="KB232" s="62"/>
      <c r="KC232" s="62"/>
      <c r="KD232" s="62"/>
      <c r="KE232" s="62"/>
      <c r="KF232" s="62"/>
      <c r="KG232" s="62"/>
      <c r="KH232" s="62"/>
      <c r="KI232" s="62"/>
      <c r="KJ232" s="62"/>
      <c r="KK232" s="62"/>
    </row>
    <row r="233" spans="1:297" x14ac:dyDescent="0.35">
      <c r="A233" s="131">
        <v>229</v>
      </c>
      <c r="B233" s="170">
        <f>'BVEM Scorecard'!B232</f>
        <v>0</v>
      </c>
      <c r="C233" s="170">
        <f>'BVEM Scorecard'!C232</f>
        <v>0</v>
      </c>
      <c r="D233" s="152">
        <v>488</v>
      </c>
      <c r="E233" s="72" t="str">
        <f>'BVEM Scorecard'!F232</f>
        <v>Solar + Storage</v>
      </c>
      <c r="F233" s="96">
        <f t="shared" si="308"/>
        <v>0</v>
      </c>
      <c r="G233" s="96">
        <f t="shared" si="309"/>
        <v>0</v>
      </c>
      <c r="H233" s="96">
        <f t="shared" si="310"/>
        <v>0</v>
      </c>
      <c r="I233" s="96">
        <f t="shared" si="311"/>
        <v>0</v>
      </c>
      <c r="J233" s="62">
        <v>0</v>
      </c>
      <c r="K233" s="62"/>
      <c r="L233" s="62"/>
      <c r="M233" s="62"/>
      <c r="N233" s="62"/>
      <c r="O233" s="62"/>
      <c r="P233" s="62">
        <f t="shared" si="312"/>
        <v>0</v>
      </c>
      <c r="Q233" s="95">
        <f t="shared" si="316"/>
        <v>0</v>
      </c>
      <c r="R233" s="5"/>
      <c r="S233" s="5" t="str">
        <f>'Training Programs'!Y233</f>
        <v>Solar Photovoltaic Installers</v>
      </c>
      <c r="T233" s="5">
        <f>'Training Programs'!AA233</f>
        <v>0</v>
      </c>
      <c r="U233" s="5"/>
      <c r="V233" s="5"/>
      <c r="W233" s="5"/>
      <c r="X233" s="5"/>
      <c r="Y233" s="5"/>
      <c r="Z233" s="5"/>
      <c r="AA233" s="5"/>
      <c r="AB233" s="5"/>
      <c r="AC233" s="5"/>
      <c r="AD233" s="5">
        <f t="shared" si="317"/>
        <v>0</v>
      </c>
      <c r="AE233" s="5">
        <f t="shared" ref="AE233" si="318">IFERROR((V$4*V233+X$4*X233+Z$4*Z233+AA$4*AA233*AB$4*AB233)*AD233,"")</f>
        <v>0</v>
      </c>
      <c r="AF233" s="62"/>
      <c r="AG233" s="62" t="str">
        <f>'Training Programs'!AO233</f>
        <v>Structural Metal Fabricators and Fitters</v>
      </c>
      <c r="AH233" s="62">
        <f>'Training Programs'!AQ233</f>
        <v>1</v>
      </c>
      <c r="AI233" s="62"/>
      <c r="AJ233" s="62"/>
      <c r="AK233" s="62"/>
      <c r="AL233" s="62"/>
      <c r="AM233" s="62"/>
      <c r="AN233" s="62"/>
      <c r="AO233" s="62"/>
      <c r="AP233" s="62"/>
      <c r="AQ233" s="62">
        <f t="shared" ref="AQ233" si="319">SUM(AJ233,AL233,AN233:AP233)</f>
        <v>0</v>
      </c>
      <c r="AR233" s="140">
        <f t="shared" ref="AR233" si="320">IFERROR(AH233/SUM($T233,$AH233,$AV233,$BJ233,$BX233,$CL233,$CZ233,$DN233,$EB233,$EP233,$FD233,$FR233,$GF233,$GT233,$HH233,$HV233,$IJ233,$IX233,$JL233,$JZ233),"")</f>
        <v>6.6666666666666666E-2</v>
      </c>
      <c r="AS233" s="140">
        <f t="shared" ref="AS233" si="321">IFERROR((AJ$4*AJ233+AL$4*AL233+AN$4*AN233+AO$4*AO233+AP$4*AP233)*AR233,"")</f>
        <v>0</v>
      </c>
      <c r="AT233" s="5"/>
      <c r="AU233" s="5" t="str">
        <f>'Training Programs'!BE233</f>
        <v>Helpers-Electricians</v>
      </c>
      <c r="AV233" s="5">
        <f>'Training Programs'!BG233</f>
        <v>1</v>
      </c>
      <c r="AW233" s="5"/>
      <c r="AX233" s="5"/>
      <c r="AY233" s="5"/>
      <c r="AZ233" s="5"/>
      <c r="BA233" s="5"/>
      <c r="BB233" s="5"/>
      <c r="BC233" s="5"/>
      <c r="BD233" s="5"/>
      <c r="BE233" s="5"/>
      <c r="BF233" s="5">
        <f t="shared" ref="BF233" si="322">IFERROR(AV233/SUM($T233,$AH233,$AV233,$BJ233,$BX233,$CL233,$CZ233,$DN233,$EB233,$EP233,$FD233,$FR233,$GF233,$GT233,$HH233,$HV233,$IJ233,$IX233,$JL233,$JZ233),"")</f>
        <v>6.6666666666666666E-2</v>
      </c>
      <c r="BG233" s="5">
        <f>IFERROR((AX$4*AX233+AZ$4*AZ233+BB$4*BB233+BC$4*BC233+BD$4*BD233)*BF233,"")</f>
        <v>0</v>
      </c>
      <c r="BH233" s="62"/>
      <c r="BI233" s="62" t="str">
        <f>'Training Programs'!BU233</f>
        <v>Electricians</v>
      </c>
      <c r="BJ233" s="62">
        <f>'Training Programs'!BW233</f>
        <v>1</v>
      </c>
      <c r="BK233" s="62"/>
      <c r="BL233" s="62"/>
      <c r="BM233" s="62"/>
      <c r="BN233" s="62"/>
      <c r="BO233" s="62"/>
      <c r="BP233" s="62"/>
      <c r="BQ233" s="62"/>
      <c r="BR233" s="62"/>
      <c r="BS233" s="62"/>
      <c r="BT233" s="62">
        <f t="shared" ref="BT233" si="323">IFERROR(BJ233/SUM($T233,$AH233,$AV233,$BJ233,$BX233,$CL233,$CZ233,$DN233,$EB233,$EP233,$FD233,$FR233,$GF233,$GT233,$HH233,$HV233,$IJ233,$IX233,$JL233,$JZ233),"")</f>
        <v>6.6666666666666666E-2</v>
      </c>
      <c r="BU233" s="62">
        <f t="shared" ref="BU233" si="324">IFERROR((BL$4*BL233+BN$4*BN233+BP$4*BP233+BQ$4*BQ233+BR$4*BR233)*BT233,"")</f>
        <v>0</v>
      </c>
      <c r="BV233" s="5"/>
      <c r="BW233" s="5" t="str">
        <f>'Training Programs'!CK233</f>
        <v>Construction Laborers</v>
      </c>
      <c r="BX233" s="5">
        <f>'Training Programs'!CM233</f>
        <v>1</v>
      </c>
      <c r="BY233" s="5"/>
      <c r="BZ233" s="5"/>
      <c r="CA233" s="5"/>
      <c r="CB233" s="5"/>
      <c r="CC233" s="5"/>
      <c r="CD233" s="5"/>
      <c r="CE233" s="5"/>
      <c r="CF233" s="5"/>
      <c r="CG233" s="5"/>
      <c r="CH233" s="5">
        <f t="shared" ref="CH233" si="325">IFERROR(BX233/SUM($T233,$AH233,$AV233,$BJ233,$BX233,$CL233,$CZ233,$DN233,$EB233,$EP233,$FD233,$FR233,$GF233,$GT233,$HH233,$HV233,$IJ233,$IX233,$JL233,$JZ233),"")</f>
        <v>6.6666666666666666E-2</v>
      </c>
      <c r="CI233" s="5">
        <f t="shared" ref="CI233" si="326">IFERROR((BZ$4*BZ233+CB$4*CB233+CD$4*CD233+CE$4*CE233*CF$4*CF233)*CH233,"")</f>
        <v>0</v>
      </c>
      <c r="CJ233" s="62"/>
      <c r="CK233" s="62" t="str">
        <f>'Training Programs'!DA233</f>
        <v>Electrical, Electronic and Electromechanical Assemblers</v>
      </c>
      <c r="CL233" s="62">
        <f>'Training Programs'!DC233</f>
        <v>1</v>
      </c>
      <c r="CM233" s="62"/>
      <c r="CN233" s="62"/>
      <c r="CO233" s="62"/>
      <c r="CP233" s="62"/>
      <c r="CQ233" s="62"/>
      <c r="CR233" s="62"/>
      <c r="CS233" s="62"/>
      <c r="CT233" s="62"/>
      <c r="CU233" s="62"/>
      <c r="CV233" s="62">
        <f t="shared" ref="CV233" si="327">IFERROR(CL233/SUM($T233,$AH233,$AV233,$BJ233,$BX233,$CL233,$CZ233,$DN233,$EB233,$EP233,$FD233,$FR233,$GF233,$GT233,$HH233,$HV233,$IJ233,$IX233,$JL233,$JZ233),"")</f>
        <v>6.6666666666666666E-2</v>
      </c>
      <c r="CW233" s="62">
        <f t="shared" ref="CW233" si="328">IFERROR((CN$4*CN233+CP$4*CP233+CR$4*CR233+CS$4*CS233*CT$4*CT233)*CV233,"")</f>
        <v>0</v>
      </c>
      <c r="CX233" s="5"/>
      <c r="CY233" s="5" t="str">
        <f>'Training Programs'!DQ233</f>
        <v>Welders, Cutters, Solderers and Brazers (BESS Fabrication)</v>
      </c>
      <c r="CZ233" s="5">
        <f>'Training Programs'!DS233</f>
        <v>1</v>
      </c>
      <c r="DA233" s="5"/>
      <c r="DB233" s="5"/>
      <c r="DC233" s="5"/>
      <c r="DD233" s="5"/>
      <c r="DE233" s="5"/>
      <c r="DF233" s="5"/>
      <c r="DG233" s="5"/>
      <c r="DH233" s="5"/>
      <c r="DI233" s="5"/>
      <c r="DJ233" s="5">
        <f t="shared" ref="DJ233" si="329">IFERROR(CZ233/SUM($T233,$AH233,$AV233,$BJ233,$BX233,$CL233,$CZ233,$DN233,$EB233,$EP233,$FD233,$FR233,$GF233,$GT233,$HH233,$HV233,$IJ233,$IX233,$JL233,$JZ233),"")</f>
        <v>6.6666666666666666E-2</v>
      </c>
      <c r="DK233" s="5">
        <f t="shared" ref="DK233" si="330">IFERROR((DB$4*DB233+DD$4*DD233+DF$4*DF233+DG$4*DG233*DH$4*DH233)*DJ233,"")</f>
        <v>0</v>
      </c>
      <c r="DL233" s="62"/>
      <c r="DM233" s="62" t="str">
        <f>'Training Programs'!EG233</f>
        <v>First Line Supervisors of Construction Trades</v>
      </c>
      <c r="DN233" s="62">
        <f>'Training Programs'!EI233</f>
        <v>1</v>
      </c>
      <c r="DO233" s="62"/>
      <c r="DP233" s="62"/>
      <c r="DQ233" s="62"/>
      <c r="DR233" s="62"/>
      <c r="DS233" s="62"/>
      <c r="DT233" s="62"/>
      <c r="DU233" s="62"/>
      <c r="DV233" s="62"/>
      <c r="DW233" s="62"/>
      <c r="DX233" s="62">
        <f t="shared" ref="DX233" si="331">IFERROR(DN233/SUM($T233,$AH233,$AV233,$BJ233,$BX233,$CL233,$CZ233,$DN233,$EB233,$EP233,$FD233,$FR233,$GF233,$GT233,$HH233,$HV233,$IJ233,$IX233,$JL233,$JZ233),"")</f>
        <v>6.6666666666666666E-2</v>
      </c>
      <c r="DY233" s="62">
        <f t="shared" ref="DY233" si="332">IFERROR((DP$4*DP233+DR$4*DR233+DT$4*DT233+DU$4*DU233*DV$4*DV233)*DX233,"")</f>
        <v>0</v>
      </c>
      <c r="DZ233" s="5"/>
      <c r="EA233" s="5" t="str">
        <f>'Training Programs'!EW233</f>
        <v>Project Management</v>
      </c>
      <c r="EB233" s="5">
        <f>'Training Programs'!EY233</f>
        <v>1</v>
      </c>
      <c r="EC233" s="5"/>
      <c r="ED233" s="5"/>
      <c r="EE233" s="5"/>
      <c r="EF233" s="5"/>
      <c r="EG233" s="5"/>
      <c r="EH233" s="5"/>
      <c r="EI233" s="5"/>
      <c r="EJ233" s="5"/>
      <c r="EK233" s="5"/>
      <c r="EL233" s="5">
        <f t="shared" ref="EL233" si="333">IFERROR(EB233/SUM($T233,$AH233,$AV233,$BJ233,$BX233,$CL233,$CZ233,$DN233,$EB233,$EP233,$FD233,$FR233,$GF233,$GT233,$HH233,$HV233,$IJ233,$IX233,$JL233,$JZ233),"")</f>
        <v>6.6666666666666666E-2</v>
      </c>
      <c r="EM233" s="5">
        <f t="shared" ref="EM233" si="334">IFERROR((ED$4*ED233+EF$4*EF233+EH$4*EH233+EI$4*EI233*EJ$4*EJ233)*EL233,"")</f>
        <v>0</v>
      </c>
      <c r="EN233" s="62"/>
      <c r="EO233" s="62" t="str">
        <f>'Training Programs'!FM233</f>
        <v>Maintenance and Repair Workers, General Operations</v>
      </c>
      <c r="EP233" s="62">
        <f>'Training Programs'!FO233</f>
        <v>1</v>
      </c>
      <c r="EQ233" s="62"/>
      <c r="ER233" s="62"/>
      <c r="ES233" s="62"/>
      <c r="ET233" s="62"/>
      <c r="EU233" s="62"/>
      <c r="EV233" s="62"/>
      <c r="EW233" s="62"/>
      <c r="EX233" s="62"/>
      <c r="EY233" s="62"/>
      <c r="EZ233" s="140">
        <f t="shared" ref="EZ233" si="335">IFERROR(EP233/SUM($T233,$AH233,$AV233,$BJ233,$BX233,$CL233,$CZ233,$DN233,$EB233,$EP233,$FD233,$FR233,$GF233,$GT233,$HH233,$HV233,$IJ233,$IX233,$JL233,$JZ233),"")</f>
        <v>6.6666666666666666E-2</v>
      </c>
      <c r="FA233" s="140">
        <f>IFERROR((ER$4*ER233+ET$4*ET233+EV$4*EV233+EW$4*EW233+EX$4*EX233)*EZ233,"")</f>
        <v>0</v>
      </c>
      <c r="FB233" s="5"/>
      <c r="FC233" s="5" t="str">
        <f>'Training Programs'!GC233</f>
        <v>First-Line Supervisors of Production and Operating Workers</v>
      </c>
      <c r="FD233" s="5">
        <f>'Training Programs'!GE233</f>
        <v>1</v>
      </c>
      <c r="FE233" s="5"/>
      <c r="FF233" s="5"/>
      <c r="FG233" s="5"/>
      <c r="FH233" s="5"/>
      <c r="FI233" s="5"/>
      <c r="FJ233" s="5"/>
      <c r="FK233" s="5"/>
      <c r="FL233" s="5"/>
      <c r="FM233" s="5"/>
      <c r="FN233" s="5">
        <f t="shared" ref="FN233" si="336">IFERROR(FD233/SUM($T233,$AH233,$AV233,$BJ233,$BX233,$CL233,$CZ233,$DN233,$EB233,$EP233,$FD233,$FR233,$GF233,$GT233,$HH233,$HV233,$IJ233,$IX233,$JL233,$JZ233),"")</f>
        <v>6.6666666666666666E-2</v>
      </c>
      <c r="FO233" s="5">
        <f t="shared" ref="FO233" si="337">IFERROR((FF$4*FF233+FH$4*FH233+FJ$4*FJ233+FK$4*FK233*FL$4*FL233)*FN233,"")</f>
        <v>0</v>
      </c>
      <c r="FP233" s="62"/>
      <c r="FQ233" s="62" t="str">
        <f>'Training Programs'!GS233</f>
        <v>Management Analysts</v>
      </c>
      <c r="FR233" s="62">
        <f>'Training Programs'!GU233</f>
        <v>1</v>
      </c>
      <c r="FS233" s="62"/>
      <c r="FT233" s="62"/>
      <c r="FU233" s="62"/>
      <c r="FV233" s="62"/>
      <c r="FW233" s="62"/>
      <c r="FX233" s="62"/>
      <c r="FY233" s="62"/>
      <c r="FZ233" s="62"/>
      <c r="GA233" s="62"/>
      <c r="GB233" s="62">
        <f t="shared" ref="GB233" si="338">IFERROR(FR233/SUM($T233,$AH233,$AV233,$BJ233,$BX233,$CL233,$CZ233,$DN233,$EB233,$EP233,$FD233,$FR233,$GF233,$GT233,$HH233,$HV233,$IJ233,$IX233,$JL233,$JZ233),"")</f>
        <v>6.6666666666666666E-2</v>
      </c>
      <c r="GC233" s="62">
        <f t="shared" ref="GC233" si="339">IFERROR((FT$4*FT233+FV$4*FV233+FX$4*FX233+FY$4*FY233*FZ$4*FZ233)*GB233,"")</f>
        <v>0</v>
      </c>
      <c r="GD233" s="5"/>
      <c r="GE233" s="5" t="str">
        <f>'Training Programs'!HI233</f>
        <v>General and Operations Managers</v>
      </c>
      <c r="GF233" s="5">
        <f>'Training Programs'!HK233</f>
        <v>1</v>
      </c>
      <c r="GG233" s="5"/>
      <c r="GH233" s="5"/>
      <c r="GI233" s="5"/>
      <c r="GJ233" s="5"/>
      <c r="GK233" s="5"/>
      <c r="GL233" s="5"/>
      <c r="GM233" s="5"/>
      <c r="GN233" s="5"/>
      <c r="GO233" s="5"/>
      <c r="GP233" s="5">
        <f t="shared" ref="GP233" si="340">IFERROR(GF233/SUM($T233,$AH233,$AV233,$BJ233,$BX233,$CL233,$CZ233,$DN233,$EB233,$EP233,$FD233,$FR233,$GF233,$GT233,$HH233,$HV233,$IJ233,$IX233,$JL233,$JZ233),"")</f>
        <v>6.6666666666666666E-2</v>
      </c>
      <c r="GQ233" s="5">
        <f t="shared" ref="GQ233" si="341">IFERROR((GH$4*GH233+GJ$4*GJ233+GL$4*GL233+GM$4*GM233*GN$4*GN233)*GP233,"")</f>
        <v>0</v>
      </c>
      <c r="GR233" s="62"/>
      <c r="GS233" s="62" t="str">
        <f>'Training Programs'!HY233</f>
        <v>Laborers and Freight, Stock and Material Movers</v>
      </c>
      <c r="GT233" s="62">
        <f>'Training Programs'!IA233</f>
        <v>1</v>
      </c>
      <c r="GU233" s="62"/>
      <c r="GV233" s="62"/>
      <c r="GW233" s="62"/>
      <c r="GX233" s="62"/>
      <c r="GY233" s="62"/>
      <c r="GZ233" s="62"/>
      <c r="HA233" s="62"/>
      <c r="HB233" s="62"/>
      <c r="HC233" s="62"/>
      <c r="HD233" s="62">
        <f t="shared" ref="HD233" si="342">IFERROR(GT233/SUM($T233,$AH233,$AV233,$BJ233,$BX233,$CL233,$CZ233,$DN233,$EB233,$EP233,$FD233,$FR233,$GF233,$GT233,$HH233,$HV233,$IJ233,$IX233,$JL233,$JZ233),"")</f>
        <v>6.6666666666666666E-2</v>
      </c>
      <c r="HE233" s="62">
        <f t="shared" ref="HE233" si="343">IFERROR((GV$4*GV233+GX$4*GX233+GZ$4*GZ233+HA$4*HA233*HB$4*HB233)*HD233,"")</f>
        <v>0</v>
      </c>
      <c r="HF233" s="5"/>
      <c r="HG233" s="5" t="str">
        <f>'Training Programs'!IO233</f>
        <v>Bookkeeping, Accounting, and Auditing</v>
      </c>
      <c r="HH233" s="5">
        <f>'Training Programs'!IQ233</f>
        <v>1</v>
      </c>
      <c r="HI233" s="5"/>
      <c r="HJ233" s="5"/>
      <c r="HK233" s="5"/>
      <c r="HL233" s="5"/>
      <c r="HM233" s="5"/>
      <c r="HN233" s="5"/>
      <c r="HO233" s="5"/>
      <c r="HP233" s="5"/>
      <c r="HQ233" s="5"/>
      <c r="HR233" s="5">
        <f t="shared" ref="HR233" si="344">IFERROR(HH233/SUM($T233,$AH233,$AV233,$BJ233,$BX233,$CL233,$CZ233,$DN233,$EB233,$EP233,$FD233,$FR233,$GF233,$GT233,$HH233,$HV233,$IJ233,$IX233,$JL233,$JZ233),"")</f>
        <v>6.6666666666666666E-2</v>
      </c>
      <c r="HS233" s="5">
        <f t="shared" ref="HS233" si="345">IFERROR((HJ$4*HJ233+HL$4*HL233+HN$4*HN233+HO$4*HO233*HP$4*HP233)*HR233,"")</f>
        <v>0</v>
      </c>
      <c r="HT233" s="62"/>
      <c r="HU233" s="62" t="str">
        <f>'Training Programs'!JE233</f>
        <v>Operating Engineers and Other Equipment Operators</v>
      </c>
      <c r="HV233" s="62">
        <f>'Training Programs'!JG233</f>
        <v>1</v>
      </c>
      <c r="HW233" s="62"/>
      <c r="HX233" s="62"/>
      <c r="HY233" s="62"/>
      <c r="HZ233" s="62"/>
      <c r="IA233" s="62"/>
      <c r="IB233" s="62"/>
      <c r="IC233" s="62"/>
      <c r="ID233" s="62"/>
      <c r="IE233" s="62"/>
      <c r="IF233" s="62">
        <f t="shared" ref="IF233" si="346">IFERROR(HV233/SUM($T233,$AH233,$AV233,$BJ233,$BX233,$CL233,$CZ233,$DN233,$EB233,$EP233,$FD233,$FR233,$GF233,$GT233,$HH233,$HV233,$IJ233,$IX233,$JL233,$JZ233),"")</f>
        <v>6.6666666666666666E-2</v>
      </c>
      <c r="IG233" s="62">
        <f t="shared" ref="IG233" si="347">IFERROR((HX$4*HX233+HZ$4*HZ233+IB$4*IB233+IC$4*IC233*ID$4*ID233)*IF233,"")</f>
        <v>0</v>
      </c>
      <c r="IH233" s="5"/>
      <c r="II233" s="5"/>
      <c r="IJ233" s="5"/>
      <c r="IK233" s="5"/>
      <c r="IL233" s="5"/>
      <c r="IM233" s="5"/>
      <c r="IN233" s="5"/>
      <c r="IO233" s="5"/>
      <c r="IP233" s="5"/>
      <c r="IQ233" s="5"/>
      <c r="IR233" s="5"/>
      <c r="IS233" s="5"/>
      <c r="IT233" s="5"/>
      <c r="IU233" s="5"/>
      <c r="IV233" s="62"/>
      <c r="IW233" s="62"/>
      <c r="IX233" s="62"/>
      <c r="IY233" s="62"/>
      <c r="IZ233" s="62"/>
      <c r="JA233" s="62"/>
      <c r="JB233" s="62"/>
      <c r="JC233" s="62"/>
      <c r="JD233" s="62"/>
      <c r="JE233" s="62"/>
      <c r="JF233" s="62"/>
      <c r="JG233" s="62"/>
      <c r="JH233" s="62"/>
      <c r="JI233" s="62"/>
      <c r="JJ233" s="5"/>
      <c r="JK233" s="5"/>
      <c r="JL233" s="5"/>
      <c r="JM233" s="5"/>
      <c r="JN233" s="5"/>
      <c r="JO233" s="5"/>
      <c r="JP233" s="5"/>
      <c r="JQ233" s="5"/>
      <c r="JR233" s="5"/>
      <c r="JS233" s="5"/>
      <c r="JT233" s="5"/>
      <c r="JU233" s="5"/>
      <c r="JV233" s="5"/>
      <c r="JW233" s="5"/>
      <c r="JX233" s="62"/>
      <c r="JY233" s="62"/>
      <c r="JZ233" s="62"/>
      <c r="KA233" s="62"/>
      <c r="KB233" s="62"/>
      <c r="KC233" s="62"/>
      <c r="KD233" s="62"/>
      <c r="KE233" s="62"/>
      <c r="KF233" s="62"/>
      <c r="KG233" s="62"/>
      <c r="KH233" s="62"/>
      <c r="KI233" s="62"/>
      <c r="KJ233" s="62"/>
      <c r="KK233" s="62"/>
    </row>
    <row r="234" spans="1:297" x14ac:dyDescent="0.35">
      <c r="A234" s="131">
        <v>230</v>
      </c>
      <c r="B234" s="170">
        <f>'BVEM Scorecard'!B233</f>
        <v>0</v>
      </c>
      <c r="C234" s="170">
        <f>'BVEM Scorecard'!C233</f>
        <v>0</v>
      </c>
      <c r="D234" s="152">
        <v>494</v>
      </c>
      <c r="E234" s="72" t="str">
        <f>'BVEM Scorecard'!F233</f>
        <v>Solar + Storage</v>
      </c>
      <c r="F234" s="96">
        <f t="shared" si="308"/>
        <v>0</v>
      </c>
      <c r="G234" s="96">
        <f t="shared" si="309"/>
        <v>0</v>
      </c>
      <c r="H234" s="96">
        <f t="shared" si="310"/>
        <v>0</v>
      </c>
      <c r="I234" s="96">
        <f t="shared" si="311"/>
        <v>0</v>
      </c>
      <c r="J234" s="62">
        <v>0</v>
      </c>
      <c r="K234" s="62"/>
      <c r="L234" s="62"/>
      <c r="M234" s="62"/>
      <c r="N234" s="62"/>
      <c r="O234" s="62"/>
      <c r="P234" s="62">
        <f t="shared" si="312"/>
        <v>0</v>
      </c>
      <c r="Q234" s="95">
        <f t="shared" si="316"/>
        <v>0</v>
      </c>
      <c r="R234" s="5"/>
      <c r="S234" s="5"/>
      <c r="T234" s="5"/>
      <c r="U234" s="5"/>
      <c r="V234" s="5"/>
      <c r="W234" s="5"/>
      <c r="X234" s="5"/>
      <c r="Y234" s="5"/>
      <c r="Z234" s="5"/>
      <c r="AA234" s="5"/>
      <c r="AB234" s="5"/>
      <c r="AC234" s="5"/>
      <c r="AD234" s="5"/>
      <c r="AE234" s="5"/>
      <c r="AF234" s="62"/>
      <c r="AG234" s="62"/>
      <c r="AH234" s="62"/>
      <c r="AI234" s="62"/>
      <c r="AJ234" s="62"/>
      <c r="AK234" s="62"/>
      <c r="AL234" s="62"/>
      <c r="AM234" s="62"/>
      <c r="AN234" s="62"/>
      <c r="AO234" s="62"/>
      <c r="AP234" s="62"/>
      <c r="AQ234" s="62"/>
      <c r="AR234" s="62"/>
      <c r="AS234" s="62"/>
      <c r="AT234" s="5"/>
      <c r="AU234" s="5"/>
      <c r="AV234" s="5"/>
      <c r="AW234" s="5"/>
      <c r="AX234" s="5"/>
      <c r="AY234" s="5"/>
      <c r="AZ234" s="5"/>
      <c r="BA234" s="5"/>
      <c r="BB234" s="5"/>
      <c r="BC234" s="5"/>
      <c r="BD234" s="5"/>
      <c r="BE234" s="5"/>
      <c r="BF234" s="5"/>
      <c r="BG234" s="5"/>
      <c r="BH234" s="62"/>
      <c r="BI234" s="62"/>
      <c r="BJ234" s="62"/>
      <c r="BK234" s="62"/>
      <c r="BL234" s="62"/>
      <c r="BM234" s="62"/>
      <c r="BN234" s="62"/>
      <c r="BO234" s="62"/>
      <c r="BP234" s="62"/>
      <c r="BQ234" s="62"/>
      <c r="BR234" s="62"/>
      <c r="BS234" s="62"/>
      <c r="BT234" s="62"/>
      <c r="BU234" s="62"/>
      <c r="BV234" s="5"/>
      <c r="BW234" s="5"/>
      <c r="BX234" s="5"/>
      <c r="BY234" s="5"/>
      <c r="BZ234" s="5"/>
      <c r="CA234" s="5"/>
      <c r="CB234" s="5"/>
      <c r="CC234" s="5"/>
      <c r="CD234" s="5"/>
      <c r="CE234" s="5"/>
      <c r="CF234" s="5"/>
      <c r="CG234" s="5"/>
      <c r="CH234" s="5"/>
      <c r="CI234" s="5"/>
      <c r="CJ234" s="62"/>
      <c r="CK234" s="62"/>
      <c r="CL234" s="62"/>
      <c r="CM234" s="62"/>
      <c r="CN234" s="62"/>
      <c r="CO234" s="62"/>
      <c r="CP234" s="62"/>
      <c r="CQ234" s="62"/>
      <c r="CR234" s="62"/>
      <c r="CS234" s="62"/>
      <c r="CT234" s="62"/>
      <c r="CU234" s="62"/>
      <c r="CV234" s="62"/>
      <c r="CW234" s="62"/>
      <c r="CX234" s="5"/>
      <c r="CY234" s="5"/>
      <c r="CZ234" s="5"/>
      <c r="DA234" s="5"/>
      <c r="DB234" s="5"/>
      <c r="DC234" s="5"/>
      <c r="DD234" s="5"/>
      <c r="DE234" s="5"/>
      <c r="DF234" s="5"/>
      <c r="DG234" s="5"/>
      <c r="DH234" s="5"/>
      <c r="DI234" s="5"/>
      <c r="DJ234" s="5"/>
      <c r="DK234" s="5"/>
      <c r="DL234" s="62"/>
      <c r="DM234" s="62"/>
      <c r="DN234" s="62"/>
      <c r="DO234" s="62"/>
      <c r="DP234" s="62"/>
      <c r="DQ234" s="62"/>
      <c r="DR234" s="62"/>
      <c r="DS234" s="62"/>
      <c r="DT234" s="62"/>
      <c r="DU234" s="62"/>
      <c r="DV234" s="62"/>
      <c r="DW234" s="62"/>
      <c r="DX234" s="62"/>
      <c r="DY234" s="62"/>
      <c r="DZ234" s="5"/>
      <c r="EA234" s="5"/>
      <c r="EB234" s="5"/>
      <c r="EC234" s="5"/>
      <c r="ED234" s="5"/>
      <c r="EE234" s="5"/>
      <c r="EF234" s="5"/>
      <c r="EG234" s="5"/>
      <c r="EH234" s="5"/>
      <c r="EI234" s="5"/>
      <c r="EJ234" s="5"/>
      <c r="EK234" s="5"/>
      <c r="EL234" s="5"/>
      <c r="EM234" s="5"/>
      <c r="EN234" s="62"/>
      <c r="EO234" s="62"/>
      <c r="EP234" s="62"/>
      <c r="EQ234" s="62"/>
      <c r="ER234" s="62"/>
      <c r="ES234" s="62"/>
      <c r="ET234" s="62"/>
      <c r="EU234" s="62"/>
      <c r="EV234" s="62"/>
      <c r="EW234" s="62"/>
      <c r="EX234" s="62"/>
      <c r="EY234" s="62"/>
      <c r="EZ234" s="62"/>
      <c r="FA234" s="62"/>
      <c r="FB234" s="5"/>
      <c r="FC234" s="5"/>
      <c r="FD234" s="5"/>
      <c r="FE234" s="5"/>
      <c r="FF234" s="5"/>
      <c r="FG234" s="5"/>
      <c r="FH234" s="5"/>
      <c r="FI234" s="5"/>
      <c r="FJ234" s="5"/>
      <c r="FK234" s="5"/>
      <c r="FL234" s="5"/>
      <c r="FM234" s="5"/>
      <c r="FN234" s="5"/>
      <c r="FO234" s="5"/>
      <c r="FP234" s="62"/>
      <c r="FQ234" s="62"/>
      <c r="FR234" s="62"/>
      <c r="FS234" s="62"/>
      <c r="FT234" s="62"/>
      <c r="FU234" s="62"/>
      <c r="FV234" s="62"/>
      <c r="FW234" s="62"/>
      <c r="FX234" s="62"/>
      <c r="FY234" s="62"/>
      <c r="FZ234" s="62"/>
      <c r="GA234" s="62"/>
      <c r="GB234" s="62"/>
      <c r="GC234" s="62"/>
      <c r="GD234" s="5"/>
      <c r="GE234" s="5"/>
      <c r="GF234" s="5"/>
      <c r="GG234" s="5"/>
      <c r="GH234" s="5"/>
      <c r="GI234" s="5"/>
      <c r="GJ234" s="5"/>
      <c r="GK234" s="5"/>
      <c r="GL234" s="5"/>
      <c r="GM234" s="5"/>
      <c r="GN234" s="5"/>
      <c r="GO234" s="5"/>
      <c r="GP234" s="5"/>
      <c r="GQ234" s="5"/>
      <c r="GR234" s="62"/>
      <c r="GS234" s="62"/>
      <c r="GT234" s="62"/>
      <c r="GU234" s="62"/>
      <c r="GV234" s="62"/>
      <c r="GW234" s="62"/>
      <c r="GX234" s="62"/>
      <c r="GY234" s="62"/>
      <c r="GZ234" s="62"/>
      <c r="HA234" s="62"/>
      <c r="HB234" s="62"/>
      <c r="HC234" s="62"/>
      <c r="HD234" s="62"/>
      <c r="HE234" s="62"/>
      <c r="HF234" s="5"/>
      <c r="HG234" s="5"/>
      <c r="HH234" s="5"/>
      <c r="HI234" s="5"/>
      <c r="HJ234" s="5"/>
      <c r="HK234" s="5"/>
      <c r="HL234" s="5"/>
      <c r="HM234" s="5"/>
      <c r="HN234" s="5"/>
      <c r="HO234" s="5"/>
      <c r="HP234" s="5"/>
      <c r="HQ234" s="5"/>
      <c r="HR234" s="5"/>
      <c r="HS234" s="5"/>
      <c r="HT234" s="62"/>
      <c r="HU234" s="62"/>
      <c r="HV234" s="62"/>
      <c r="HW234" s="62"/>
      <c r="HX234" s="62"/>
      <c r="HY234" s="62"/>
      <c r="HZ234" s="62"/>
      <c r="IA234" s="62"/>
      <c r="IB234" s="62"/>
      <c r="IC234" s="62"/>
      <c r="ID234" s="62"/>
      <c r="IE234" s="62"/>
      <c r="IF234" s="62"/>
      <c r="IG234" s="62"/>
      <c r="IH234" s="5"/>
      <c r="II234" s="5"/>
      <c r="IJ234" s="5"/>
      <c r="IK234" s="5"/>
      <c r="IL234" s="5"/>
      <c r="IM234" s="5"/>
      <c r="IN234" s="5"/>
      <c r="IO234" s="5"/>
      <c r="IP234" s="5"/>
      <c r="IQ234" s="5"/>
      <c r="IR234" s="5"/>
      <c r="IS234" s="5"/>
      <c r="IT234" s="5"/>
      <c r="IU234" s="5"/>
      <c r="IV234" s="62"/>
      <c r="IW234" s="62"/>
      <c r="IX234" s="62"/>
      <c r="IY234" s="62"/>
      <c r="IZ234" s="62"/>
      <c r="JA234" s="62"/>
      <c r="JB234" s="62"/>
      <c r="JC234" s="62"/>
      <c r="JD234" s="62"/>
      <c r="JE234" s="62"/>
      <c r="JF234" s="62"/>
      <c r="JG234" s="62"/>
      <c r="JH234" s="62"/>
      <c r="JI234" s="62"/>
      <c r="JJ234" s="5"/>
      <c r="JK234" s="5"/>
      <c r="JL234" s="5"/>
      <c r="JM234" s="5"/>
      <c r="JN234" s="5"/>
      <c r="JO234" s="5"/>
      <c r="JP234" s="5"/>
      <c r="JQ234" s="5"/>
      <c r="JR234" s="5"/>
      <c r="JS234" s="5"/>
      <c r="JT234" s="5"/>
      <c r="JU234" s="5"/>
      <c r="JV234" s="5"/>
      <c r="JW234" s="5"/>
      <c r="JX234" s="62"/>
      <c r="JY234" s="62"/>
      <c r="JZ234" s="62"/>
      <c r="KA234" s="62"/>
      <c r="KB234" s="62"/>
      <c r="KC234" s="62"/>
      <c r="KD234" s="62"/>
      <c r="KE234" s="62"/>
      <c r="KF234" s="62"/>
      <c r="KG234" s="62"/>
      <c r="KH234" s="62"/>
      <c r="KI234" s="62"/>
      <c r="KJ234" s="62"/>
      <c r="KK234" s="62"/>
    </row>
    <row r="235" spans="1:297" x14ac:dyDescent="0.35">
      <c r="A235" s="131">
        <v>231</v>
      </c>
      <c r="B235" s="170">
        <f>'BVEM Scorecard'!B234</f>
        <v>0</v>
      </c>
      <c r="C235" s="170">
        <f>'BVEM Scorecard'!C234</f>
        <v>0</v>
      </c>
      <c r="D235" s="152">
        <v>396</v>
      </c>
      <c r="E235" s="72" t="str">
        <f>'BVEM Scorecard'!F234</f>
        <v>Solar</v>
      </c>
      <c r="F235" s="96"/>
      <c r="G235" s="96"/>
      <c r="H235" s="96"/>
      <c r="I235" s="96"/>
      <c r="J235" s="62"/>
      <c r="K235" s="62"/>
      <c r="L235" s="62"/>
      <c r="M235" s="62"/>
      <c r="N235" s="62"/>
      <c r="O235" s="62"/>
      <c r="P235" s="62"/>
      <c r="Q235" s="95"/>
      <c r="R235" s="5"/>
      <c r="S235" s="5"/>
      <c r="T235" s="5"/>
      <c r="U235" s="5"/>
      <c r="V235" s="5"/>
      <c r="W235" s="5"/>
      <c r="X235" s="5"/>
      <c r="Y235" s="5"/>
      <c r="Z235" s="5"/>
      <c r="AA235" s="5"/>
      <c r="AB235" s="5"/>
      <c r="AC235" s="5"/>
      <c r="AD235" s="5"/>
      <c r="AE235" s="5"/>
      <c r="AF235" s="62"/>
      <c r="AG235" s="62"/>
      <c r="AH235" s="62"/>
      <c r="AI235" s="62"/>
      <c r="AJ235" s="62"/>
      <c r="AK235" s="62"/>
      <c r="AL235" s="62"/>
      <c r="AM235" s="62"/>
      <c r="AN235" s="62"/>
      <c r="AO235" s="62"/>
      <c r="AP235" s="62"/>
      <c r="AQ235" s="62"/>
      <c r="AR235" s="140"/>
      <c r="AS235" s="140"/>
      <c r="AT235" s="5"/>
      <c r="AU235" s="5"/>
      <c r="AV235" s="5"/>
      <c r="AW235" s="5"/>
      <c r="AX235" s="5"/>
      <c r="AY235" s="5"/>
      <c r="AZ235" s="5"/>
      <c r="BA235" s="5"/>
      <c r="BB235" s="5"/>
      <c r="BC235" s="5"/>
      <c r="BD235" s="5"/>
      <c r="BE235" s="5"/>
      <c r="BF235" s="5"/>
      <c r="BG235" s="5"/>
      <c r="BH235" s="62"/>
      <c r="BI235" s="62"/>
      <c r="BJ235" s="62"/>
      <c r="BK235" s="62"/>
      <c r="BL235" s="62"/>
      <c r="BM235" s="62"/>
      <c r="BN235" s="62"/>
      <c r="BO235" s="62"/>
      <c r="BP235" s="62"/>
      <c r="BQ235" s="62"/>
      <c r="BR235" s="62"/>
      <c r="BS235" s="62"/>
      <c r="BT235" s="62"/>
      <c r="BU235" s="62"/>
      <c r="BV235" s="5"/>
      <c r="BW235" s="5"/>
      <c r="BX235" s="5"/>
      <c r="BY235" s="5"/>
      <c r="BZ235" s="5"/>
      <c r="CA235" s="5"/>
      <c r="CB235" s="5"/>
      <c r="CC235" s="5"/>
      <c r="CD235" s="5"/>
      <c r="CE235" s="5"/>
      <c r="CF235" s="5"/>
      <c r="CG235" s="5"/>
      <c r="CH235" s="5"/>
      <c r="CI235" s="5"/>
      <c r="CJ235" s="62"/>
      <c r="CK235" s="62"/>
      <c r="CL235" s="62"/>
      <c r="CM235" s="62"/>
      <c r="CN235" s="62"/>
      <c r="CO235" s="62"/>
      <c r="CP235" s="62"/>
      <c r="CQ235" s="62"/>
      <c r="CR235" s="62"/>
      <c r="CS235" s="62"/>
      <c r="CT235" s="62"/>
      <c r="CU235" s="62"/>
      <c r="CV235" s="62"/>
      <c r="CW235" s="62"/>
      <c r="CX235" s="5"/>
      <c r="CY235" s="5"/>
      <c r="CZ235" s="5"/>
      <c r="DA235" s="5"/>
      <c r="DB235" s="5"/>
      <c r="DC235" s="5"/>
      <c r="DD235" s="5"/>
      <c r="DE235" s="5"/>
      <c r="DF235" s="5"/>
      <c r="DG235" s="5"/>
      <c r="DH235" s="5"/>
      <c r="DI235" s="5"/>
      <c r="DJ235" s="5"/>
      <c r="DK235" s="5"/>
      <c r="DL235" s="62"/>
      <c r="DM235" s="62"/>
      <c r="DN235" s="62"/>
      <c r="DO235" s="62"/>
      <c r="DP235" s="62"/>
      <c r="DQ235" s="62"/>
      <c r="DR235" s="62"/>
      <c r="DS235" s="62"/>
      <c r="DT235" s="62"/>
      <c r="DU235" s="62"/>
      <c r="DV235" s="62"/>
      <c r="DW235" s="62"/>
      <c r="DX235" s="62"/>
      <c r="DY235" s="62"/>
      <c r="DZ235" s="5"/>
      <c r="EA235" s="5"/>
      <c r="EB235" s="5"/>
      <c r="EC235" s="5"/>
      <c r="ED235" s="5"/>
      <c r="EE235" s="5"/>
      <c r="EF235" s="5"/>
      <c r="EG235" s="5"/>
      <c r="EH235" s="5"/>
      <c r="EI235" s="5"/>
      <c r="EJ235" s="5"/>
      <c r="EK235" s="5"/>
      <c r="EL235" s="5"/>
      <c r="EM235" s="5"/>
      <c r="EN235" s="62"/>
      <c r="EO235" s="62"/>
      <c r="EP235" s="62"/>
      <c r="EQ235" s="62"/>
      <c r="ER235" s="62"/>
      <c r="ES235" s="62"/>
      <c r="ET235" s="62"/>
      <c r="EU235" s="62"/>
      <c r="EV235" s="62"/>
      <c r="EW235" s="62"/>
      <c r="EX235" s="62"/>
      <c r="EY235" s="62"/>
      <c r="EZ235" s="140"/>
      <c r="FA235" s="140"/>
      <c r="FB235" s="5"/>
      <c r="FC235" s="5"/>
      <c r="FD235" s="5"/>
      <c r="FE235" s="5"/>
      <c r="FF235" s="5"/>
      <c r="FG235" s="5"/>
      <c r="FH235" s="5"/>
      <c r="FI235" s="5"/>
      <c r="FJ235" s="5"/>
      <c r="FK235" s="5"/>
      <c r="FL235" s="5"/>
      <c r="FM235" s="5"/>
      <c r="FN235" s="5"/>
      <c r="FO235" s="5"/>
      <c r="FP235" s="62"/>
      <c r="FQ235" s="62"/>
      <c r="FR235" s="62"/>
      <c r="FS235" s="62"/>
      <c r="FT235" s="62"/>
      <c r="FU235" s="62"/>
      <c r="FV235" s="62"/>
      <c r="FW235" s="62"/>
      <c r="FX235" s="62"/>
      <c r="FY235" s="62"/>
      <c r="FZ235" s="62"/>
      <c r="GA235" s="62"/>
      <c r="GB235" s="62"/>
      <c r="GC235" s="62"/>
      <c r="GD235" s="5"/>
      <c r="GE235" s="5"/>
      <c r="GF235" s="5"/>
      <c r="GG235" s="5"/>
      <c r="GH235" s="5"/>
      <c r="GI235" s="5"/>
      <c r="GJ235" s="5"/>
      <c r="GK235" s="5"/>
      <c r="GL235" s="5"/>
      <c r="GM235" s="5"/>
      <c r="GN235" s="5"/>
      <c r="GO235" s="5"/>
      <c r="GP235" s="5"/>
      <c r="GQ235" s="5"/>
      <c r="GR235" s="62"/>
      <c r="GS235" s="62"/>
      <c r="GT235" s="62"/>
      <c r="GU235" s="62"/>
      <c r="GV235" s="62"/>
      <c r="GW235" s="62"/>
      <c r="GX235" s="62"/>
      <c r="GY235" s="62"/>
      <c r="GZ235" s="62"/>
      <c r="HA235" s="62"/>
      <c r="HB235" s="62"/>
      <c r="HC235" s="62"/>
      <c r="HD235" s="62"/>
      <c r="HE235" s="62"/>
      <c r="HF235" s="5"/>
      <c r="HG235" s="5"/>
      <c r="HH235" s="5"/>
      <c r="HI235" s="5"/>
      <c r="HJ235" s="5"/>
      <c r="HK235" s="5"/>
      <c r="HL235" s="5"/>
      <c r="HM235" s="5"/>
      <c r="HN235" s="5"/>
      <c r="HO235" s="5"/>
      <c r="HP235" s="5"/>
      <c r="HQ235" s="5"/>
      <c r="HR235" s="5"/>
      <c r="HS235" s="5"/>
      <c r="HT235" s="62"/>
      <c r="HU235" s="62"/>
      <c r="HV235" s="62"/>
      <c r="HW235" s="62"/>
      <c r="HX235" s="62"/>
      <c r="HY235" s="62"/>
      <c r="HZ235" s="62"/>
      <c r="IA235" s="62"/>
      <c r="IB235" s="62"/>
      <c r="IC235" s="62"/>
      <c r="ID235" s="62"/>
      <c r="IE235" s="62"/>
      <c r="IF235" s="62"/>
      <c r="IG235" s="62"/>
      <c r="IH235" s="5"/>
      <c r="II235" s="5"/>
      <c r="IJ235" s="5"/>
      <c r="IK235" s="5"/>
      <c r="IL235" s="5"/>
      <c r="IM235" s="5"/>
      <c r="IN235" s="5"/>
      <c r="IO235" s="5"/>
      <c r="IP235" s="5"/>
      <c r="IQ235" s="5"/>
      <c r="IR235" s="5"/>
      <c r="IS235" s="5"/>
      <c r="IT235" s="5"/>
      <c r="IU235" s="5"/>
      <c r="IV235" s="62"/>
      <c r="IW235" s="62"/>
      <c r="IX235" s="62"/>
      <c r="IY235" s="62"/>
      <c r="IZ235" s="62"/>
      <c r="JA235" s="62"/>
      <c r="JB235" s="62"/>
      <c r="JC235" s="62"/>
      <c r="JD235" s="62"/>
      <c r="JE235" s="62"/>
      <c r="JF235" s="62"/>
      <c r="JG235" s="62"/>
      <c r="JH235" s="62"/>
      <c r="JI235" s="62"/>
      <c r="JJ235" s="5"/>
      <c r="JK235" s="5"/>
      <c r="JL235" s="5"/>
      <c r="JM235" s="5"/>
      <c r="JN235" s="5"/>
      <c r="JO235" s="5"/>
      <c r="JP235" s="5"/>
      <c r="JQ235" s="5"/>
      <c r="JR235" s="5"/>
      <c r="JS235" s="5"/>
      <c r="JT235" s="5"/>
      <c r="JU235" s="5"/>
      <c r="JV235" s="5"/>
      <c r="JW235" s="5"/>
      <c r="JX235" s="62"/>
      <c r="JY235" s="62"/>
      <c r="JZ235" s="62"/>
      <c r="KA235" s="62"/>
      <c r="KB235" s="62"/>
      <c r="KC235" s="62"/>
      <c r="KD235" s="62"/>
      <c r="KE235" s="62"/>
      <c r="KF235" s="62"/>
      <c r="KG235" s="62"/>
      <c r="KH235" s="62"/>
      <c r="KI235" s="62"/>
      <c r="KJ235" s="62"/>
      <c r="KK235" s="62"/>
    </row>
    <row r="236" spans="1:297" x14ac:dyDescent="0.35">
      <c r="A236" s="131">
        <v>232</v>
      </c>
      <c r="B236" s="170">
        <f>'BVEM Scorecard'!B235</f>
        <v>0</v>
      </c>
      <c r="C236" s="170">
        <f>'BVEM Scorecard'!C235</f>
        <v>0</v>
      </c>
      <c r="D236" s="152">
        <v>371</v>
      </c>
      <c r="E236" s="72" t="str">
        <f>'BVEM Scorecard'!F235</f>
        <v>Solar</v>
      </c>
      <c r="F236" s="96"/>
      <c r="G236" s="96"/>
      <c r="H236" s="96"/>
      <c r="I236" s="96"/>
      <c r="J236" s="62"/>
      <c r="K236" s="62"/>
      <c r="L236" s="62"/>
      <c r="M236" s="62"/>
      <c r="N236" s="62"/>
      <c r="O236" s="62"/>
      <c r="P236" s="62"/>
      <c r="Q236" s="95"/>
      <c r="R236" s="5"/>
      <c r="S236" s="5"/>
      <c r="T236" s="5"/>
      <c r="U236" s="5"/>
      <c r="V236" s="5"/>
      <c r="W236" s="5"/>
      <c r="X236" s="5"/>
      <c r="Y236" s="5"/>
      <c r="Z236" s="5"/>
      <c r="AA236" s="5"/>
      <c r="AB236" s="5"/>
      <c r="AC236" s="5"/>
      <c r="AD236" s="5"/>
      <c r="AE236" s="5"/>
      <c r="AF236" s="62"/>
      <c r="AG236" s="62"/>
      <c r="AH236" s="62"/>
      <c r="AI236" s="62"/>
      <c r="AJ236" s="62"/>
      <c r="AK236" s="62"/>
      <c r="AL236" s="62"/>
      <c r="AM236" s="62"/>
      <c r="AN236" s="62"/>
      <c r="AO236" s="62"/>
      <c r="AP236" s="62"/>
      <c r="AQ236" s="62"/>
      <c r="AR236" s="62"/>
      <c r="AS236" s="62"/>
      <c r="AT236" s="5"/>
      <c r="AU236" s="5"/>
      <c r="AV236" s="5"/>
      <c r="AW236" s="5"/>
      <c r="AX236" s="5"/>
      <c r="AY236" s="5"/>
      <c r="AZ236" s="5"/>
      <c r="BA236" s="5"/>
      <c r="BB236" s="5"/>
      <c r="BC236" s="5"/>
      <c r="BD236" s="5"/>
      <c r="BE236" s="5"/>
      <c r="BF236" s="5"/>
      <c r="BG236" s="5"/>
      <c r="BH236" s="62"/>
      <c r="BI236" s="62"/>
      <c r="BJ236" s="62"/>
      <c r="BK236" s="62"/>
      <c r="BL236" s="62"/>
      <c r="BM236" s="62"/>
      <c r="BN236" s="62"/>
      <c r="BO236" s="62"/>
      <c r="BP236" s="62"/>
      <c r="BQ236" s="62"/>
      <c r="BR236" s="62"/>
      <c r="BS236" s="62"/>
      <c r="BT236" s="62"/>
      <c r="BU236" s="62"/>
      <c r="BV236" s="5"/>
      <c r="BW236" s="5"/>
      <c r="BX236" s="5"/>
      <c r="BY236" s="5"/>
      <c r="BZ236" s="5"/>
      <c r="CA236" s="5"/>
      <c r="CB236" s="5"/>
      <c r="CC236" s="5"/>
      <c r="CD236" s="5"/>
      <c r="CE236" s="5"/>
      <c r="CF236" s="5"/>
      <c r="CG236" s="5"/>
      <c r="CH236" s="5"/>
      <c r="CI236" s="5"/>
      <c r="CJ236" s="62"/>
      <c r="CK236" s="62"/>
      <c r="CL236" s="62"/>
      <c r="CM236" s="62"/>
      <c r="CN236" s="62"/>
      <c r="CO236" s="62"/>
      <c r="CP236" s="62"/>
      <c r="CQ236" s="62"/>
      <c r="CR236" s="62"/>
      <c r="CS236" s="62"/>
      <c r="CT236" s="62"/>
      <c r="CU236" s="62"/>
      <c r="CV236" s="62"/>
      <c r="CW236" s="62"/>
      <c r="CX236" s="5"/>
      <c r="CY236" s="5"/>
      <c r="CZ236" s="5"/>
      <c r="DA236" s="5"/>
      <c r="DB236" s="5"/>
      <c r="DC236" s="5"/>
      <c r="DD236" s="5"/>
      <c r="DE236" s="5"/>
      <c r="DF236" s="5"/>
      <c r="DG236" s="5"/>
      <c r="DH236" s="5"/>
      <c r="DI236" s="5"/>
      <c r="DJ236" s="5"/>
      <c r="DK236" s="5"/>
      <c r="DL236" s="62"/>
      <c r="DM236" s="62"/>
      <c r="DN236" s="62"/>
      <c r="DO236" s="62"/>
      <c r="DP236" s="62"/>
      <c r="DQ236" s="62"/>
      <c r="DR236" s="62"/>
      <c r="DS236" s="62"/>
      <c r="DT236" s="62"/>
      <c r="DU236" s="62"/>
      <c r="DV236" s="62"/>
      <c r="DW236" s="62"/>
      <c r="DX236" s="62"/>
      <c r="DY236" s="62"/>
      <c r="DZ236" s="5"/>
      <c r="EA236" s="5"/>
      <c r="EB236" s="5"/>
      <c r="EC236" s="5"/>
      <c r="ED236" s="5"/>
      <c r="EE236" s="5"/>
      <c r="EF236" s="5"/>
      <c r="EG236" s="5"/>
      <c r="EH236" s="5"/>
      <c r="EI236" s="5"/>
      <c r="EJ236" s="5"/>
      <c r="EK236" s="5"/>
      <c r="EL236" s="5"/>
      <c r="EM236" s="5"/>
      <c r="EN236" s="62"/>
      <c r="EO236" s="62"/>
      <c r="EP236" s="62"/>
      <c r="EQ236" s="62"/>
      <c r="ER236" s="62"/>
      <c r="ES236" s="62"/>
      <c r="ET236" s="62"/>
      <c r="EU236" s="62"/>
      <c r="EV236" s="62"/>
      <c r="EW236" s="62"/>
      <c r="EX236" s="62"/>
      <c r="EY236" s="62"/>
      <c r="EZ236" s="62"/>
      <c r="FA236" s="62"/>
      <c r="FB236" s="5"/>
      <c r="FC236" s="5"/>
      <c r="FD236" s="5"/>
      <c r="FE236" s="5"/>
      <c r="FF236" s="5"/>
      <c r="FG236" s="5"/>
      <c r="FH236" s="5"/>
      <c r="FI236" s="5"/>
      <c r="FJ236" s="5"/>
      <c r="FK236" s="5"/>
      <c r="FL236" s="5"/>
      <c r="FM236" s="5"/>
      <c r="FN236" s="5"/>
      <c r="FO236" s="5"/>
      <c r="FP236" s="62"/>
      <c r="FQ236" s="62"/>
      <c r="FR236" s="62"/>
      <c r="FS236" s="62"/>
      <c r="FT236" s="62"/>
      <c r="FU236" s="62"/>
      <c r="FV236" s="62"/>
      <c r="FW236" s="62"/>
      <c r="FX236" s="62"/>
      <c r="FY236" s="62"/>
      <c r="FZ236" s="62"/>
      <c r="GA236" s="62"/>
      <c r="GB236" s="62"/>
      <c r="GC236" s="62"/>
      <c r="GD236" s="5"/>
      <c r="GE236" s="5"/>
      <c r="GF236" s="5"/>
      <c r="GG236" s="5"/>
      <c r="GH236" s="5"/>
      <c r="GI236" s="5"/>
      <c r="GJ236" s="5"/>
      <c r="GK236" s="5"/>
      <c r="GL236" s="5"/>
      <c r="GM236" s="5"/>
      <c r="GN236" s="5"/>
      <c r="GO236" s="5"/>
      <c r="GP236" s="5"/>
      <c r="GQ236" s="5"/>
      <c r="GR236" s="62"/>
      <c r="GS236" s="62"/>
      <c r="GT236" s="62"/>
      <c r="GU236" s="62"/>
      <c r="GV236" s="62"/>
      <c r="GW236" s="62"/>
      <c r="GX236" s="62"/>
      <c r="GY236" s="62"/>
      <c r="GZ236" s="62"/>
      <c r="HA236" s="62"/>
      <c r="HB236" s="62"/>
      <c r="HC236" s="62"/>
      <c r="HD236" s="62"/>
      <c r="HE236" s="62"/>
      <c r="HF236" s="5"/>
      <c r="HG236" s="5"/>
      <c r="HH236" s="5"/>
      <c r="HI236" s="5"/>
      <c r="HJ236" s="5"/>
      <c r="HK236" s="5"/>
      <c r="HL236" s="5"/>
      <c r="HM236" s="5"/>
      <c r="HN236" s="5"/>
      <c r="HO236" s="5"/>
      <c r="HP236" s="5"/>
      <c r="HQ236" s="5"/>
      <c r="HR236" s="5"/>
      <c r="HS236" s="5"/>
      <c r="HT236" s="62"/>
      <c r="HU236" s="62"/>
      <c r="HV236" s="62"/>
      <c r="HW236" s="62"/>
      <c r="HX236" s="62"/>
      <c r="HY236" s="62"/>
      <c r="HZ236" s="62"/>
      <c r="IA236" s="62"/>
      <c r="IB236" s="62"/>
      <c r="IC236" s="62"/>
      <c r="ID236" s="62"/>
      <c r="IE236" s="62"/>
      <c r="IF236" s="62"/>
      <c r="IG236" s="62"/>
      <c r="IH236" s="5"/>
      <c r="II236" s="5"/>
      <c r="IJ236" s="5"/>
      <c r="IK236" s="5"/>
      <c r="IL236" s="5"/>
      <c r="IM236" s="5"/>
      <c r="IN236" s="5"/>
      <c r="IO236" s="5"/>
      <c r="IP236" s="5"/>
      <c r="IQ236" s="5"/>
      <c r="IR236" s="5"/>
      <c r="IS236" s="5"/>
      <c r="IT236" s="5"/>
      <c r="IU236" s="5"/>
      <c r="IV236" s="62"/>
      <c r="IW236" s="62"/>
      <c r="IX236" s="62"/>
      <c r="IY236" s="62"/>
      <c r="IZ236" s="62"/>
      <c r="JA236" s="62"/>
      <c r="JB236" s="62"/>
      <c r="JC236" s="62"/>
      <c r="JD236" s="62"/>
      <c r="JE236" s="62"/>
      <c r="JF236" s="62"/>
      <c r="JG236" s="62"/>
      <c r="JH236" s="62"/>
      <c r="JI236" s="62"/>
      <c r="JJ236" s="5"/>
      <c r="JK236" s="5"/>
      <c r="JL236" s="5"/>
      <c r="JM236" s="5"/>
      <c r="JN236" s="5"/>
      <c r="JO236" s="5"/>
      <c r="JP236" s="5"/>
      <c r="JQ236" s="5"/>
      <c r="JR236" s="5"/>
      <c r="JS236" s="5"/>
      <c r="JT236" s="5"/>
      <c r="JU236" s="5"/>
      <c r="JV236" s="5"/>
      <c r="JW236" s="5"/>
      <c r="JX236" s="62"/>
      <c r="JY236" s="62"/>
      <c r="JZ236" s="62"/>
      <c r="KA236" s="62"/>
      <c r="KB236" s="62"/>
      <c r="KC236" s="62"/>
      <c r="KD236" s="62"/>
      <c r="KE236" s="62"/>
      <c r="KF236" s="62"/>
      <c r="KG236" s="62"/>
      <c r="KH236" s="62"/>
      <c r="KI236" s="62"/>
      <c r="KJ236" s="62"/>
      <c r="KK236" s="62"/>
    </row>
    <row r="237" spans="1:297" x14ac:dyDescent="0.35">
      <c r="A237" s="131">
        <v>233</v>
      </c>
      <c r="B237" s="170">
        <f>'BVEM Scorecard'!B236</f>
        <v>0</v>
      </c>
      <c r="C237" s="170">
        <f>'BVEM Scorecard'!C236</f>
        <v>0</v>
      </c>
      <c r="D237" s="152">
        <v>1055</v>
      </c>
      <c r="E237" s="72" t="str">
        <f>'BVEM Scorecard'!F236</f>
        <v>Storage</v>
      </c>
      <c r="F237" s="96"/>
      <c r="G237" s="96"/>
      <c r="H237" s="96"/>
      <c r="I237" s="96"/>
      <c r="J237" s="62"/>
      <c r="K237" s="62"/>
      <c r="L237" s="62"/>
      <c r="M237" s="62"/>
      <c r="N237" s="62"/>
      <c r="O237" s="62"/>
      <c r="P237" s="62"/>
      <c r="Q237" s="95"/>
      <c r="R237" s="5"/>
      <c r="S237" s="5"/>
      <c r="T237" s="5"/>
      <c r="U237" s="5"/>
      <c r="V237" s="5"/>
      <c r="W237" s="5"/>
      <c r="X237" s="5"/>
      <c r="Y237" s="5"/>
      <c r="Z237" s="5"/>
      <c r="AA237" s="5"/>
      <c r="AB237" s="5"/>
      <c r="AC237" s="5"/>
      <c r="AD237" s="5"/>
      <c r="AE237" s="5"/>
      <c r="AF237" s="62"/>
      <c r="AG237" s="62"/>
      <c r="AH237" s="62"/>
      <c r="AI237" s="62"/>
      <c r="AJ237" s="62"/>
      <c r="AK237" s="62"/>
      <c r="AL237" s="62"/>
      <c r="AM237" s="62"/>
      <c r="AN237" s="62"/>
      <c r="AO237" s="62"/>
      <c r="AP237" s="62"/>
      <c r="AQ237" s="62"/>
      <c r="AR237" s="140"/>
      <c r="AS237" s="140"/>
      <c r="AT237" s="5"/>
      <c r="AU237" s="5"/>
      <c r="AV237" s="5"/>
      <c r="AW237" s="5"/>
      <c r="AX237" s="5"/>
      <c r="AY237" s="5"/>
      <c r="AZ237" s="5"/>
      <c r="BA237" s="5"/>
      <c r="BB237" s="5"/>
      <c r="BC237" s="5"/>
      <c r="BD237" s="5"/>
      <c r="BE237" s="5"/>
      <c r="BF237" s="5"/>
      <c r="BG237" s="5"/>
      <c r="BH237" s="62"/>
      <c r="BI237" s="62"/>
      <c r="BJ237" s="62"/>
      <c r="BK237" s="62"/>
      <c r="BL237" s="62"/>
      <c r="BM237" s="62"/>
      <c r="BN237" s="62"/>
      <c r="BO237" s="62"/>
      <c r="BP237" s="62"/>
      <c r="BQ237" s="62"/>
      <c r="BR237" s="62"/>
      <c r="BS237" s="62"/>
      <c r="BT237" s="62"/>
      <c r="BU237" s="62"/>
      <c r="BV237" s="5"/>
      <c r="BW237" s="5"/>
      <c r="BX237" s="5"/>
      <c r="BY237" s="5"/>
      <c r="BZ237" s="5"/>
      <c r="CA237" s="5"/>
      <c r="CB237" s="5"/>
      <c r="CC237" s="5"/>
      <c r="CD237" s="5"/>
      <c r="CE237" s="5"/>
      <c r="CF237" s="5"/>
      <c r="CG237" s="5"/>
      <c r="CH237" s="5"/>
      <c r="CI237" s="5"/>
      <c r="CJ237" s="62"/>
      <c r="CK237" s="62"/>
      <c r="CL237" s="62"/>
      <c r="CM237" s="62"/>
      <c r="CN237" s="62"/>
      <c r="CO237" s="62"/>
      <c r="CP237" s="62"/>
      <c r="CQ237" s="62"/>
      <c r="CR237" s="62"/>
      <c r="CS237" s="62"/>
      <c r="CT237" s="62"/>
      <c r="CU237" s="62"/>
      <c r="CV237" s="62"/>
      <c r="CW237" s="62"/>
      <c r="CX237" s="5"/>
      <c r="CY237" s="5"/>
      <c r="CZ237" s="5"/>
      <c r="DA237" s="5"/>
      <c r="DB237" s="5"/>
      <c r="DC237" s="5"/>
      <c r="DD237" s="5"/>
      <c r="DE237" s="5"/>
      <c r="DF237" s="5"/>
      <c r="DG237" s="5"/>
      <c r="DH237" s="5"/>
      <c r="DI237" s="5"/>
      <c r="DJ237" s="5"/>
      <c r="DK237" s="5"/>
      <c r="DL237" s="62"/>
      <c r="DM237" s="62"/>
      <c r="DN237" s="62"/>
      <c r="DO237" s="62"/>
      <c r="DP237" s="62"/>
      <c r="DQ237" s="62"/>
      <c r="DR237" s="62"/>
      <c r="DS237" s="62"/>
      <c r="DT237" s="62"/>
      <c r="DU237" s="62"/>
      <c r="DV237" s="62"/>
      <c r="DW237" s="62"/>
      <c r="DX237" s="62"/>
      <c r="DY237" s="62"/>
      <c r="DZ237" s="5"/>
      <c r="EA237" s="5"/>
      <c r="EB237" s="5"/>
      <c r="EC237" s="5"/>
      <c r="ED237" s="5"/>
      <c r="EE237" s="5"/>
      <c r="EF237" s="5"/>
      <c r="EG237" s="5"/>
      <c r="EH237" s="5"/>
      <c r="EI237" s="5"/>
      <c r="EJ237" s="5"/>
      <c r="EK237" s="5"/>
      <c r="EL237" s="5"/>
      <c r="EM237" s="5"/>
      <c r="EN237" s="62"/>
      <c r="EO237" s="62"/>
      <c r="EP237" s="62"/>
      <c r="EQ237" s="62"/>
      <c r="ER237" s="62"/>
      <c r="ES237" s="62"/>
      <c r="ET237" s="62"/>
      <c r="EU237" s="62"/>
      <c r="EV237" s="62"/>
      <c r="EW237" s="62"/>
      <c r="EX237" s="62"/>
      <c r="EY237" s="62"/>
      <c r="EZ237" s="140"/>
      <c r="FA237" s="140"/>
      <c r="FB237" s="5"/>
      <c r="FC237" s="5"/>
      <c r="FD237" s="5"/>
      <c r="FE237" s="5"/>
      <c r="FF237" s="5"/>
      <c r="FG237" s="5"/>
      <c r="FH237" s="5"/>
      <c r="FI237" s="5"/>
      <c r="FJ237" s="5"/>
      <c r="FK237" s="5"/>
      <c r="FL237" s="5"/>
      <c r="FM237" s="5"/>
      <c r="FN237" s="5"/>
      <c r="FO237" s="5"/>
      <c r="FP237" s="62"/>
      <c r="FQ237" s="62"/>
      <c r="FR237" s="62"/>
      <c r="FS237" s="62"/>
      <c r="FT237" s="62"/>
      <c r="FU237" s="62"/>
      <c r="FV237" s="62"/>
      <c r="FW237" s="62"/>
      <c r="FX237" s="62"/>
      <c r="FY237" s="62"/>
      <c r="FZ237" s="62"/>
      <c r="GA237" s="62"/>
      <c r="GB237" s="62"/>
      <c r="GC237" s="62"/>
      <c r="GD237" s="5"/>
      <c r="GE237" s="5"/>
      <c r="GF237" s="5"/>
      <c r="GG237" s="5"/>
      <c r="GH237" s="5"/>
      <c r="GI237" s="5"/>
      <c r="GJ237" s="5"/>
      <c r="GK237" s="5"/>
      <c r="GL237" s="5"/>
      <c r="GM237" s="5"/>
      <c r="GN237" s="5"/>
      <c r="GO237" s="5"/>
      <c r="GP237" s="5"/>
      <c r="GQ237" s="5"/>
      <c r="GR237" s="62"/>
      <c r="GS237" s="62"/>
      <c r="GT237" s="62"/>
      <c r="GU237" s="62"/>
      <c r="GV237" s="62"/>
      <c r="GW237" s="62"/>
      <c r="GX237" s="62"/>
      <c r="GY237" s="62"/>
      <c r="GZ237" s="62"/>
      <c r="HA237" s="62"/>
      <c r="HB237" s="62"/>
      <c r="HC237" s="62"/>
      <c r="HD237" s="62"/>
      <c r="HE237" s="62"/>
      <c r="HF237" s="5"/>
      <c r="HG237" s="5"/>
      <c r="HH237" s="5"/>
      <c r="HI237" s="5"/>
      <c r="HJ237" s="5"/>
      <c r="HK237" s="5"/>
      <c r="HL237" s="5"/>
      <c r="HM237" s="5"/>
      <c r="HN237" s="5"/>
      <c r="HO237" s="5"/>
      <c r="HP237" s="5"/>
      <c r="HQ237" s="5"/>
      <c r="HR237" s="5"/>
      <c r="HS237" s="5"/>
      <c r="HT237" s="62"/>
      <c r="HU237" s="62"/>
      <c r="HV237" s="62"/>
      <c r="HW237" s="62"/>
      <c r="HX237" s="62"/>
      <c r="HY237" s="62"/>
      <c r="HZ237" s="62"/>
      <c r="IA237" s="62"/>
      <c r="IB237" s="62"/>
      <c r="IC237" s="62"/>
      <c r="ID237" s="62"/>
      <c r="IE237" s="62"/>
      <c r="IF237" s="62"/>
      <c r="IG237" s="62"/>
      <c r="IH237" s="5"/>
      <c r="II237" s="5"/>
      <c r="IJ237" s="5"/>
      <c r="IK237" s="5"/>
      <c r="IL237" s="5"/>
      <c r="IM237" s="5"/>
      <c r="IN237" s="5"/>
      <c r="IO237" s="5"/>
      <c r="IP237" s="5"/>
      <c r="IQ237" s="5"/>
      <c r="IR237" s="5"/>
      <c r="IS237" s="5"/>
      <c r="IT237" s="5"/>
      <c r="IU237" s="5"/>
      <c r="IV237" s="62"/>
      <c r="IW237" s="62"/>
      <c r="IX237" s="62"/>
      <c r="IY237" s="62"/>
      <c r="IZ237" s="62"/>
      <c r="JA237" s="62"/>
      <c r="JB237" s="62"/>
      <c r="JC237" s="62"/>
      <c r="JD237" s="62"/>
      <c r="JE237" s="62"/>
      <c r="JF237" s="62"/>
      <c r="JG237" s="62"/>
      <c r="JH237" s="62"/>
      <c r="JI237" s="62"/>
      <c r="JJ237" s="5"/>
      <c r="JK237" s="5"/>
      <c r="JL237" s="5"/>
      <c r="JM237" s="5"/>
      <c r="JN237" s="5"/>
      <c r="JO237" s="5"/>
      <c r="JP237" s="5"/>
      <c r="JQ237" s="5"/>
      <c r="JR237" s="5"/>
      <c r="JS237" s="5"/>
      <c r="JT237" s="5"/>
      <c r="JU237" s="5"/>
      <c r="JV237" s="5"/>
      <c r="JW237" s="5"/>
      <c r="JX237" s="62"/>
      <c r="JY237" s="62"/>
      <c r="JZ237" s="62"/>
      <c r="KA237" s="62"/>
      <c r="KB237" s="62"/>
      <c r="KC237" s="62"/>
      <c r="KD237" s="62"/>
      <c r="KE237" s="62"/>
      <c r="KF237" s="62"/>
      <c r="KG237" s="62"/>
      <c r="KH237" s="62"/>
      <c r="KI237" s="62"/>
      <c r="KJ237" s="62"/>
      <c r="KK237" s="62"/>
    </row>
    <row r="238" spans="1:297" x14ac:dyDescent="0.35">
      <c r="A238" s="131">
        <v>234</v>
      </c>
      <c r="B238" s="170">
        <f>'BVEM Scorecard'!B237</f>
        <v>0</v>
      </c>
      <c r="C238" s="170">
        <f>'BVEM Scorecard'!C237</f>
        <v>0</v>
      </c>
      <c r="D238" s="152">
        <v>1067</v>
      </c>
      <c r="E238" s="72" t="str">
        <f>'BVEM Scorecard'!F237</f>
        <v>Storage</v>
      </c>
      <c r="F238" s="96"/>
      <c r="G238" s="96"/>
      <c r="H238" s="96"/>
      <c r="I238" s="96"/>
      <c r="J238" s="62"/>
      <c r="K238" s="62"/>
      <c r="L238" s="62"/>
      <c r="M238" s="62"/>
      <c r="N238" s="62"/>
      <c r="O238" s="62"/>
      <c r="P238" s="62"/>
      <c r="Q238" s="95"/>
      <c r="R238" s="5"/>
      <c r="S238" s="5"/>
      <c r="T238" s="5"/>
      <c r="U238" s="5"/>
      <c r="V238" s="5"/>
      <c r="W238" s="5"/>
      <c r="X238" s="5"/>
      <c r="Y238" s="5"/>
      <c r="Z238" s="5"/>
      <c r="AA238" s="5"/>
      <c r="AB238" s="5"/>
      <c r="AC238" s="5"/>
      <c r="AD238" s="5"/>
      <c r="AE238" s="5"/>
      <c r="AF238" s="62"/>
      <c r="AG238" s="62"/>
      <c r="AH238" s="62"/>
      <c r="AI238" s="62"/>
      <c r="AJ238" s="62"/>
      <c r="AK238" s="62"/>
      <c r="AL238" s="62"/>
      <c r="AM238" s="62"/>
      <c r="AN238" s="62"/>
      <c r="AO238" s="62"/>
      <c r="AP238" s="62"/>
      <c r="AQ238" s="62"/>
      <c r="AR238" s="62"/>
      <c r="AS238" s="62"/>
      <c r="AT238" s="5"/>
      <c r="AU238" s="5"/>
      <c r="AV238" s="5"/>
      <c r="AW238" s="5"/>
      <c r="AX238" s="5"/>
      <c r="AY238" s="5"/>
      <c r="AZ238" s="5"/>
      <c r="BA238" s="5"/>
      <c r="BB238" s="5"/>
      <c r="BC238" s="5"/>
      <c r="BD238" s="5"/>
      <c r="BE238" s="5"/>
      <c r="BF238" s="5"/>
      <c r="BG238" s="5"/>
      <c r="BH238" s="62"/>
      <c r="BI238" s="62"/>
      <c r="BJ238" s="62"/>
      <c r="BK238" s="62"/>
      <c r="BL238" s="62"/>
      <c r="BM238" s="62"/>
      <c r="BN238" s="62"/>
      <c r="BO238" s="62"/>
      <c r="BP238" s="62"/>
      <c r="BQ238" s="62"/>
      <c r="BR238" s="62"/>
      <c r="BS238" s="62"/>
      <c r="BT238" s="62"/>
      <c r="BU238" s="62"/>
      <c r="BV238" s="5"/>
      <c r="BW238" s="5"/>
      <c r="BX238" s="5"/>
      <c r="BY238" s="5"/>
      <c r="BZ238" s="5"/>
      <c r="CA238" s="5"/>
      <c r="CB238" s="5"/>
      <c r="CC238" s="5"/>
      <c r="CD238" s="5"/>
      <c r="CE238" s="5"/>
      <c r="CF238" s="5"/>
      <c r="CG238" s="5"/>
      <c r="CH238" s="5"/>
      <c r="CI238" s="5"/>
      <c r="CJ238" s="62"/>
      <c r="CK238" s="62"/>
      <c r="CL238" s="62"/>
      <c r="CM238" s="62"/>
      <c r="CN238" s="62"/>
      <c r="CO238" s="62"/>
      <c r="CP238" s="62"/>
      <c r="CQ238" s="62"/>
      <c r="CR238" s="62"/>
      <c r="CS238" s="62"/>
      <c r="CT238" s="62"/>
      <c r="CU238" s="62"/>
      <c r="CV238" s="62"/>
      <c r="CW238" s="62"/>
      <c r="CX238" s="5"/>
      <c r="CY238" s="5"/>
      <c r="CZ238" s="5"/>
      <c r="DA238" s="5"/>
      <c r="DB238" s="5"/>
      <c r="DC238" s="5"/>
      <c r="DD238" s="5"/>
      <c r="DE238" s="5"/>
      <c r="DF238" s="5"/>
      <c r="DG238" s="5"/>
      <c r="DH238" s="5"/>
      <c r="DI238" s="5"/>
      <c r="DJ238" s="5"/>
      <c r="DK238" s="5"/>
      <c r="DL238" s="62"/>
      <c r="DM238" s="62"/>
      <c r="DN238" s="62"/>
      <c r="DO238" s="62"/>
      <c r="DP238" s="62"/>
      <c r="DQ238" s="62"/>
      <c r="DR238" s="62"/>
      <c r="DS238" s="62"/>
      <c r="DT238" s="62"/>
      <c r="DU238" s="62"/>
      <c r="DV238" s="62"/>
      <c r="DW238" s="62"/>
      <c r="DX238" s="62"/>
      <c r="DY238" s="62"/>
      <c r="DZ238" s="5"/>
      <c r="EA238" s="5"/>
      <c r="EB238" s="5"/>
      <c r="EC238" s="5"/>
      <c r="ED238" s="5"/>
      <c r="EE238" s="5"/>
      <c r="EF238" s="5"/>
      <c r="EG238" s="5"/>
      <c r="EH238" s="5"/>
      <c r="EI238" s="5"/>
      <c r="EJ238" s="5"/>
      <c r="EK238" s="5"/>
      <c r="EL238" s="5"/>
      <c r="EM238" s="5"/>
      <c r="EN238" s="62"/>
      <c r="EO238" s="62"/>
      <c r="EP238" s="62"/>
      <c r="EQ238" s="62"/>
      <c r="ER238" s="62"/>
      <c r="ES238" s="62"/>
      <c r="ET238" s="62"/>
      <c r="EU238" s="62"/>
      <c r="EV238" s="62"/>
      <c r="EW238" s="62"/>
      <c r="EX238" s="62"/>
      <c r="EY238" s="62"/>
      <c r="EZ238" s="62"/>
      <c r="FA238" s="62"/>
      <c r="FB238" s="5"/>
      <c r="FC238" s="5"/>
      <c r="FD238" s="5"/>
      <c r="FE238" s="5"/>
      <c r="FF238" s="5"/>
      <c r="FG238" s="5"/>
      <c r="FH238" s="5"/>
      <c r="FI238" s="5"/>
      <c r="FJ238" s="5"/>
      <c r="FK238" s="5"/>
      <c r="FL238" s="5"/>
      <c r="FM238" s="5"/>
      <c r="FN238" s="5"/>
      <c r="FO238" s="5"/>
      <c r="FP238" s="62"/>
      <c r="FQ238" s="62"/>
      <c r="FR238" s="62"/>
      <c r="FS238" s="62"/>
      <c r="FT238" s="62"/>
      <c r="FU238" s="62"/>
      <c r="FV238" s="62"/>
      <c r="FW238" s="62"/>
      <c r="FX238" s="62"/>
      <c r="FY238" s="62"/>
      <c r="FZ238" s="62"/>
      <c r="GA238" s="62"/>
      <c r="GB238" s="62"/>
      <c r="GC238" s="62"/>
      <c r="GD238" s="5"/>
      <c r="GE238" s="5"/>
      <c r="GF238" s="5"/>
      <c r="GG238" s="5"/>
      <c r="GH238" s="5"/>
      <c r="GI238" s="5"/>
      <c r="GJ238" s="5"/>
      <c r="GK238" s="5"/>
      <c r="GL238" s="5"/>
      <c r="GM238" s="5"/>
      <c r="GN238" s="5"/>
      <c r="GO238" s="5"/>
      <c r="GP238" s="5"/>
      <c r="GQ238" s="5"/>
      <c r="GR238" s="62"/>
      <c r="GS238" s="62"/>
      <c r="GT238" s="62"/>
      <c r="GU238" s="62"/>
      <c r="GV238" s="62"/>
      <c r="GW238" s="62"/>
      <c r="GX238" s="62"/>
      <c r="GY238" s="62"/>
      <c r="GZ238" s="62"/>
      <c r="HA238" s="62"/>
      <c r="HB238" s="62"/>
      <c r="HC238" s="62"/>
      <c r="HD238" s="62"/>
      <c r="HE238" s="62"/>
      <c r="HF238" s="5"/>
      <c r="HG238" s="5"/>
      <c r="HH238" s="5"/>
      <c r="HI238" s="5"/>
      <c r="HJ238" s="5"/>
      <c r="HK238" s="5"/>
      <c r="HL238" s="5"/>
      <c r="HM238" s="5"/>
      <c r="HN238" s="5"/>
      <c r="HO238" s="5"/>
      <c r="HP238" s="5"/>
      <c r="HQ238" s="5"/>
      <c r="HR238" s="5"/>
      <c r="HS238" s="5"/>
      <c r="HT238" s="62"/>
      <c r="HU238" s="62"/>
      <c r="HV238" s="62"/>
      <c r="HW238" s="62"/>
      <c r="HX238" s="62"/>
      <c r="HY238" s="62"/>
      <c r="HZ238" s="62"/>
      <c r="IA238" s="62"/>
      <c r="IB238" s="62"/>
      <c r="IC238" s="62"/>
      <c r="ID238" s="62"/>
      <c r="IE238" s="62"/>
      <c r="IF238" s="62"/>
      <c r="IG238" s="62"/>
      <c r="IH238" s="5"/>
      <c r="II238" s="5"/>
      <c r="IJ238" s="5"/>
      <c r="IK238" s="5"/>
      <c r="IL238" s="5"/>
      <c r="IM238" s="5"/>
      <c r="IN238" s="5"/>
      <c r="IO238" s="5"/>
      <c r="IP238" s="5"/>
      <c r="IQ238" s="5"/>
      <c r="IR238" s="5"/>
      <c r="IS238" s="5"/>
      <c r="IT238" s="5"/>
      <c r="IU238" s="5"/>
      <c r="IV238" s="62"/>
      <c r="IW238" s="62"/>
      <c r="IX238" s="62"/>
      <c r="IY238" s="62"/>
      <c r="IZ238" s="62"/>
      <c r="JA238" s="62"/>
      <c r="JB238" s="62"/>
      <c r="JC238" s="62"/>
      <c r="JD238" s="62"/>
      <c r="JE238" s="62"/>
      <c r="JF238" s="62"/>
      <c r="JG238" s="62"/>
      <c r="JH238" s="62"/>
      <c r="JI238" s="62"/>
      <c r="JJ238" s="5"/>
      <c r="JK238" s="5"/>
      <c r="JL238" s="5"/>
      <c r="JM238" s="5"/>
      <c r="JN238" s="5"/>
      <c r="JO238" s="5"/>
      <c r="JP238" s="5"/>
      <c r="JQ238" s="5"/>
      <c r="JR238" s="5"/>
      <c r="JS238" s="5"/>
      <c r="JT238" s="5"/>
      <c r="JU238" s="5"/>
      <c r="JV238" s="5"/>
      <c r="JW238" s="5"/>
      <c r="JX238" s="62"/>
      <c r="JY238" s="62"/>
      <c r="JZ238" s="62"/>
      <c r="KA238" s="62"/>
      <c r="KB238" s="62"/>
      <c r="KC238" s="62"/>
      <c r="KD238" s="62"/>
      <c r="KE238" s="62"/>
      <c r="KF238" s="62"/>
      <c r="KG238" s="62"/>
      <c r="KH238" s="62"/>
      <c r="KI238" s="62"/>
      <c r="KJ238" s="62"/>
      <c r="KK238" s="62"/>
    </row>
    <row r="239" spans="1:297" x14ac:dyDescent="0.35">
      <c r="A239" s="131">
        <v>235</v>
      </c>
      <c r="B239" s="170">
        <f>'BVEM Scorecard'!B238</f>
        <v>0</v>
      </c>
      <c r="C239" s="170">
        <f>'BVEM Scorecard'!C238</f>
        <v>0</v>
      </c>
      <c r="D239" s="152">
        <v>316</v>
      </c>
      <c r="E239" s="72" t="str">
        <f>'BVEM Scorecard'!F238</f>
        <v>Solar</v>
      </c>
      <c r="F239" s="96"/>
      <c r="G239" s="96"/>
      <c r="H239" s="96"/>
      <c r="I239" s="96"/>
      <c r="J239" s="62"/>
      <c r="K239" s="62"/>
      <c r="L239" s="62"/>
      <c r="M239" s="62"/>
      <c r="N239" s="62"/>
      <c r="O239" s="62"/>
      <c r="P239" s="62"/>
      <c r="Q239" s="95"/>
      <c r="R239" s="5"/>
      <c r="S239" s="5"/>
      <c r="T239" s="5"/>
      <c r="U239" s="5"/>
      <c r="V239" s="5"/>
      <c r="W239" s="5"/>
      <c r="X239" s="5"/>
      <c r="Y239" s="5"/>
      <c r="Z239" s="5"/>
      <c r="AA239" s="5"/>
      <c r="AB239" s="5"/>
      <c r="AC239" s="5"/>
      <c r="AD239" s="5"/>
      <c r="AE239" s="5"/>
      <c r="AF239" s="62"/>
      <c r="AG239" s="62"/>
      <c r="AH239" s="62"/>
      <c r="AI239" s="62"/>
      <c r="AJ239" s="62"/>
      <c r="AK239" s="62"/>
      <c r="AL239" s="62"/>
      <c r="AM239" s="62"/>
      <c r="AN239" s="62"/>
      <c r="AO239" s="62"/>
      <c r="AP239" s="62"/>
      <c r="AQ239" s="62"/>
      <c r="AR239" s="140"/>
      <c r="AS239" s="140"/>
      <c r="AT239" s="5"/>
      <c r="AU239" s="5"/>
      <c r="AV239" s="5"/>
      <c r="AW239" s="5"/>
      <c r="AX239" s="5"/>
      <c r="AY239" s="5"/>
      <c r="AZ239" s="5"/>
      <c r="BA239" s="5"/>
      <c r="BB239" s="5"/>
      <c r="BC239" s="5"/>
      <c r="BD239" s="5"/>
      <c r="BE239" s="5"/>
      <c r="BF239" s="5"/>
      <c r="BG239" s="5"/>
      <c r="BH239" s="62"/>
      <c r="BI239" s="62"/>
      <c r="BJ239" s="62"/>
      <c r="BK239" s="62"/>
      <c r="BL239" s="62"/>
      <c r="BM239" s="62"/>
      <c r="BN239" s="62"/>
      <c r="BO239" s="62"/>
      <c r="BP239" s="62"/>
      <c r="BQ239" s="62"/>
      <c r="BR239" s="62"/>
      <c r="BS239" s="62"/>
      <c r="BT239" s="62"/>
      <c r="BU239" s="62"/>
      <c r="BV239" s="5"/>
      <c r="BW239" s="5"/>
      <c r="BX239" s="5"/>
      <c r="BY239" s="5"/>
      <c r="BZ239" s="5"/>
      <c r="CA239" s="5"/>
      <c r="CB239" s="5"/>
      <c r="CC239" s="5"/>
      <c r="CD239" s="5"/>
      <c r="CE239" s="5"/>
      <c r="CF239" s="5"/>
      <c r="CG239" s="5"/>
      <c r="CH239" s="5"/>
      <c r="CI239" s="5"/>
      <c r="CJ239" s="62"/>
      <c r="CK239" s="62"/>
      <c r="CL239" s="62"/>
      <c r="CM239" s="62"/>
      <c r="CN239" s="62"/>
      <c r="CO239" s="62"/>
      <c r="CP239" s="62"/>
      <c r="CQ239" s="62"/>
      <c r="CR239" s="62"/>
      <c r="CS239" s="62"/>
      <c r="CT239" s="62"/>
      <c r="CU239" s="62"/>
      <c r="CV239" s="62"/>
      <c r="CW239" s="62"/>
      <c r="CX239" s="5"/>
      <c r="CY239" s="5"/>
      <c r="CZ239" s="5"/>
      <c r="DA239" s="5"/>
      <c r="DB239" s="5"/>
      <c r="DC239" s="5"/>
      <c r="DD239" s="5"/>
      <c r="DE239" s="5"/>
      <c r="DF239" s="5"/>
      <c r="DG239" s="5"/>
      <c r="DH239" s="5"/>
      <c r="DI239" s="5"/>
      <c r="DJ239" s="5"/>
      <c r="DK239" s="5"/>
      <c r="DL239" s="62"/>
      <c r="DM239" s="62"/>
      <c r="DN239" s="62"/>
      <c r="DO239" s="62"/>
      <c r="DP239" s="62"/>
      <c r="DQ239" s="62"/>
      <c r="DR239" s="62"/>
      <c r="DS239" s="62"/>
      <c r="DT239" s="62"/>
      <c r="DU239" s="62"/>
      <c r="DV239" s="62"/>
      <c r="DW239" s="62"/>
      <c r="DX239" s="62"/>
      <c r="DY239" s="62"/>
      <c r="DZ239" s="5"/>
      <c r="EA239" s="5"/>
      <c r="EB239" s="5"/>
      <c r="EC239" s="5"/>
      <c r="ED239" s="5"/>
      <c r="EE239" s="5"/>
      <c r="EF239" s="5"/>
      <c r="EG239" s="5"/>
      <c r="EH239" s="5"/>
      <c r="EI239" s="5"/>
      <c r="EJ239" s="5"/>
      <c r="EK239" s="5"/>
      <c r="EL239" s="5"/>
      <c r="EM239" s="5"/>
      <c r="EN239" s="62"/>
      <c r="EO239" s="62"/>
      <c r="EP239" s="62"/>
      <c r="EQ239" s="62"/>
      <c r="ER239" s="62"/>
      <c r="ES239" s="62"/>
      <c r="ET239" s="62"/>
      <c r="EU239" s="62"/>
      <c r="EV239" s="62"/>
      <c r="EW239" s="62"/>
      <c r="EX239" s="62"/>
      <c r="EY239" s="62"/>
      <c r="EZ239" s="140"/>
      <c r="FA239" s="140"/>
      <c r="FB239" s="5"/>
      <c r="FC239" s="5"/>
      <c r="FD239" s="5"/>
      <c r="FE239" s="5"/>
      <c r="FF239" s="5"/>
      <c r="FG239" s="5"/>
      <c r="FH239" s="5"/>
      <c r="FI239" s="5"/>
      <c r="FJ239" s="5"/>
      <c r="FK239" s="5"/>
      <c r="FL239" s="5"/>
      <c r="FM239" s="5"/>
      <c r="FN239" s="5"/>
      <c r="FO239" s="5"/>
      <c r="FP239" s="62"/>
      <c r="FQ239" s="62"/>
      <c r="FR239" s="62"/>
      <c r="FS239" s="62"/>
      <c r="FT239" s="62"/>
      <c r="FU239" s="62"/>
      <c r="FV239" s="62"/>
      <c r="FW239" s="62"/>
      <c r="FX239" s="62"/>
      <c r="FY239" s="62"/>
      <c r="FZ239" s="62"/>
      <c r="GA239" s="62"/>
      <c r="GB239" s="62"/>
      <c r="GC239" s="62"/>
      <c r="GD239" s="5"/>
      <c r="GE239" s="5"/>
      <c r="GF239" s="5"/>
      <c r="GG239" s="5"/>
      <c r="GH239" s="5"/>
      <c r="GI239" s="5"/>
      <c r="GJ239" s="5"/>
      <c r="GK239" s="5"/>
      <c r="GL239" s="5"/>
      <c r="GM239" s="5"/>
      <c r="GN239" s="5"/>
      <c r="GO239" s="5"/>
      <c r="GP239" s="5"/>
      <c r="GQ239" s="5"/>
      <c r="GR239" s="62"/>
      <c r="GS239" s="62"/>
      <c r="GT239" s="62"/>
      <c r="GU239" s="62"/>
      <c r="GV239" s="62"/>
      <c r="GW239" s="62"/>
      <c r="GX239" s="62"/>
      <c r="GY239" s="62"/>
      <c r="GZ239" s="62"/>
      <c r="HA239" s="62"/>
      <c r="HB239" s="62"/>
      <c r="HC239" s="62"/>
      <c r="HD239" s="62"/>
      <c r="HE239" s="62"/>
      <c r="HF239" s="5"/>
      <c r="HG239" s="5"/>
      <c r="HH239" s="5"/>
      <c r="HI239" s="5"/>
      <c r="HJ239" s="5"/>
      <c r="HK239" s="5"/>
      <c r="HL239" s="5"/>
      <c r="HM239" s="5"/>
      <c r="HN239" s="5"/>
      <c r="HO239" s="5"/>
      <c r="HP239" s="5"/>
      <c r="HQ239" s="5"/>
      <c r="HR239" s="5"/>
      <c r="HS239" s="5"/>
      <c r="HT239" s="62"/>
      <c r="HU239" s="62"/>
      <c r="HV239" s="62"/>
      <c r="HW239" s="62"/>
      <c r="HX239" s="62"/>
      <c r="HY239" s="62"/>
      <c r="HZ239" s="62"/>
      <c r="IA239" s="62"/>
      <c r="IB239" s="62"/>
      <c r="IC239" s="62"/>
      <c r="ID239" s="62"/>
      <c r="IE239" s="62"/>
      <c r="IF239" s="62"/>
      <c r="IG239" s="62"/>
      <c r="IH239" s="5"/>
      <c r="II239" s="5"/>
      <c r="IJ239" s="5"/>
      <c r="IK239" s="5"/>
      <c r="IL239" s="5"/>
      <c r="IM239" s="5"/>
      <c r="IN239" s="5"/>
      <c r="IO239" s="5"/>
      <c r="IP239" s="5"/>
      <c r="IQ239" s="5"/>
      <c r="IR239" s="5"/>
      <c r="IS239" s="5"/>
      <c r="IT239" s="5"/>
      <c r="IU239" s="5"/>
      <c r="IV239" s="62"/>
      <c r="IW239" s="62"/>
      <c r="IX239" s="62"/>
      <c r="IY239" s="62"/>
      <c r="IZ239" s="62"/>
      <c r="JA239" s="62"/>
      <c r="JB239" s="62"/>
      <c r="JC239" s="62"/>
      <c r="JD239" s="62"/>
      <c r="JE239" s="62"/>
      <c r="JF239" s="62"/>
      <c r="JG239" s="62"/>
      <c r="JH239" s="62"/>
      <c r="JI239" s="62"/>
      <c r="JJ239" s="5"/>
      <c r="JK239" s="5"/>
      <c r="JL239" s="5"/>
      <c r="JM239" s="5"/>
      <c r="JN239" s="5"/>
      <c r="JO239" s="5"/>
      <c r="JP239" s="5"/>
      <c r="JQ239" s="5"/>
      <c r="JR239" s="5"/>
      <c r="JS239" s="5"/>
      <c r="JT239" s="5"/>
      <c r="JU239" s="5"/>
      <c r="JV239" s="5"/>
      <c r="JW239" s="5"/>
      <c r="JX239" s="62"/>
      <c r="JY239" s="62"/>
      <c r="JZ239" s="62"/>
      <c r="KA239" s="62"/>
      <c r="KB239" s="62"/>
      <c r="KC239" s="62"/>
      <c r="KD239" s="62"/>
      <c r="KE239" s="62"/>
      <c r="KF239" s="62"/>
      <c r="KG239" s="62"/>
      <c r="KH239" s="62"/>
      <c r="KI239" s="62"/>
      <c r="KJ239" s="62"/>
      <c r="KK239" s="62"/>
    </row>
    <row r="240" spans="1:297" x14ac:dyDescent="0.35">
      <c r="A240" s="131">
        <v>236</v>
      </c>
      <c r="B240" s="170">
        <f>'BVEM Scorecard'!B239</f>
        <v>0</v>
      </c>
      <c r="C240" s="170">
        <f>'BVEM Scorecard'!C239</f>
        <v>0</v>
      </c>
      <c r="D240" s="152">
        <v>500</v>
      </c>
      <c r="E240" s="72" t="str">
        <f>'BVEM Scorecard'!F239</f>
        <v>Storage</v>
      </c>
      <c r="F240" s="96">
        <f t="shared" si="308"/>
        <v>1</v>
      </c>
      <c r="G240" s="96">
        <f t="shared" si="309"/>
        <v>1</v>
      </c>
      <c r="H240" s="96">
        <f t="shared" si="310"/>
        <v>0.91249999999999998</v>
      </c>
      <c r="I240" s="96">
        <f t="shared" si="311"/>
        <v>0.85</v>
      </c>
      <c r="J240" s="62">
        <v>1</v>
      </c>
      <c r="K240" s="62">
        <v>1</v>
      </c>
      <c r="L240" s="62">
        <v>1</v>
      </c>
      <c r="M240" s="62">
        <v>1</v>
      </c>
      <c r="N240" s="62">
        <v>1</v>
      </c>
      <c r="O240" s="62">
        <v>1</v>
      </c>
      <c r="P240" s="62">
        <f t="shared" si="312"/>
        <v>5</v>
      </c>
      <c r="Q240" s="95">
        <f t="shared" ref="Q240" si="348">K$4*K240+L$4*L240+M$4*M240+N$4*N240+O$4*O240</f>
        <v>1</v>
      </c>
      <c r="R240" s="5">
        <v>1</v>
      </c>
      <c r="S240" s="5" t="s">
        <v>72</v>
      </c>
      <c r="T240" s="5">
        <v>1</v>
      </c>
      <c r="U240" s="5">
        <v>1</v>
      </c>
      <c r="V240" s="5">
        <v>1</v>
      </c>
      <c r="W240" s="5">
        <v>1</v>
      </c>
      <c r="X240" s="5">
        <v>1</v>
      </c>
      <c r="Y240" s="5">
        <v>0</v>
      </c>
      <c r="Z240" s="5">
        <v>0</v>
      </c>
      <c r="AA240" s="5">
        <v>1</v>
      </c>
      <c r="AB240" s="5">
        <v>1</v>
      </c>
      <c r="AC240" s="5">
        <f t="shared" ref="AC240" si="349">SUM(V240,X240,Z240:AB240)</f>
        <v>4</v>
      </c>
      <c r="AD240" s="5">
        <f t="shared" ref="AD240" si="350">IFERROR(T240/SUM($T240,$AH240,$AV240,$BJ240,$BX240,$CL240,$CZ240,$DN240,$EB240,$EP240,$FD240,$FR240,$GF240,$GT240,$HH240,$HV240,$IJ240,$IX240,$JL240,$JZ240),"")</f>
        <v>0.25</v>
      </c>
      <c r="AE240" s="5">
        <f t="shared" ref="AE240" si="351">IFERROR((V$4*V240+X$4*X240+Z$4*Z240+AA$4*AA240+AB$4*AB240)*AD240,"")</f>
        <v>0.22500000000000001</v>
      </c>
      <c r="AF240" s="62">
        <v>1</v>
      </c>
      <c r="AG240" s="62" t="s">
        <v>110</v>
      </c>
      <c r="AH240" s="62">
        <v>1</v>
      </c>
      <c r="AI240" s="62">
        <v>1</v>
      </c>
      <c r="AJ240" s="62">
        <v>1</v>
      </c>
      <c r="AK240" s="62">
        <v>1</v>
      </c>
      <c r="AL240" s="62">
        <v>3</v>
      </c>
      <c r="AM240" s="62">
        <v>0</v>
      </c>
      <c r="AN240" s="62">
        <v>0</v>
      </c>
      <c r="AO240" s="62">
        <v>0</v>
      </c>
      <c r="AP240" s="62">
        <v>1</v>
      </c>
      <c r="AQ240" s="62">
        <f t="shared" ref="AQ240" si="352">SUM(AJ240,AL240,AN240:AP240)</f>
        <v>5</v>
      </c>
      <c r="AR240" s="140">
        <f t="shared" ref="AR240" si="353">IFERROR(AH240/SUM($T240,$AH240,$AV240,$BJ240,$BX240,$CL240,$CZ240,$DN240,$EB240,$EP240,$FD240,$FR240,$GF240,$GT240,$HH240,$HV240,$IJ240,$IX240,$JL240,$JZ240),"")</f>
        <v>0.25</v>
      </c>
      <c r="AS240" s="140">
        <f t="shared" ref="AS240" si="354">IFERROR((AJ$4*AJ240+AL$4*AL240+AN$4*AN240+AO$4*AO240+AP$4*AP240)*AR240,"")</f>
        <v>0.23750000000000002</v>
      </c>
      <c r="AT240" s="5">
        <v>1</v>
      </c>
      <c r="AU240" s="5" t="s">
        <v>105</v>
      </c>
      <c r="AV240" s="5">
        <v>1</v>
      </c>
      <c r="AW240" s="5">
        <v>1</v>
      </c>
      <c r="AX240" s="5">
        <v>1</v>
      </c>
      <c r="AY240" s="5">
        <v>1</v>
      </c>
      <c r="AZ240" s="5">
        <v>1</v>
      </c>
      <c r="BA240" s="5">
        <v>0</v>
      </c>
      <c r="BB240" s="5">
        <v>0</v>
      </c>
      <c r="BC240" s="5">
        <v>1</v>
      </c>
      <c r="BD240" s="5">
        <v>1</v>
      </c>
      <c r="BE240" s="5">
        <f t="shared" ref="BE240" si="355">SUM(AX240,AZ240,BB240:BD240)</f>
        <v>4</v>
      </c>
      <c r="BF240" s="5">
        <f t="shared" ref="BF240" si="356">IFERROR(AV240/SUM($T240,$AH240,$AV240,$BJ240,$BX240,$CL240,$CZ240,$DN240,$EB240,$EP240,$FD240,$FR240,$GF240,$GT240,$HH240,$HV240,$IJ240,$IX240,$JL240,$JZ240),"")</f>
        <v>0.25</v>
      </c>
      <c r="BG240" s="5">
        <f t="shared" ref="BG240" si="357">IFERROR((AX$4*AX240+AZ$4*AZ240+BB$4*BB240+BC$4*BC240+BD$4*BD240)*BF240,"")</f>
        <v>0.22500000000000001</v>
      </c>
      <c r="BH240" s="62">
        <v>1</v>
      </c>
      <c r="BI240" s="62" t="s">
        <v>106</v>
      </c>
      <c r="BJ240" s="62">
        <v>1</v>
      </c>
      <c r="BK240" s="62">
        <v>1</v>
      </c>
      <c r="BL240" s="62">
        <v>1</v>
      </c>
      <c r="BM240" s="62">
        <v>1</v>
      </c>
      <c r="BN240" s="62">
        <v>1</v>
      </c>
      <c r="BO240" s="62">
        <v>0</v>
      </c>
      <c r="BP240" s="62">
        <v>0</v>
      </c>
      <c r="BQ240" s="62">
        <v>1</v>
      </c>
      <c r="BR240" s="62">
        <v>1</v>
      </c>
      <c r="BS240" s="62">
        <f t="shared" ref="BS240" si="358">SUM(BL240,BN240,BP240:BR240)</f>
        <v>4</v>
      </c>
      <c r="BT240" s="62">
        <f t="shared" ref="BT240" si="359">IFERROR(BJ240/SUM($T240,$AH240,$AV240,$BJ240,$BX240,$CL240,$CZ240,$DN240,$EB240,$EP240,$FD240,$FR240,$GF240,$GT240,$HH240,$HV240,$IJ240,$IX240,$JL240,$JZ240),"")</f>
        <v>0.25</v>
      </c>
      <c r="BU240" s="62">
        <f t="shared" ref="BU240" si="360">IFERROR((BL$4*BL240+BN$4*BN240+BP$4*BP240+BQ$4*BQ240+BR$4*BR240)*BT240,"")</f>
        <v>0.22500000000000001</v>
      </c>
      <c r="BV240" s="5"/>
      <c r="BW240" s="5"/>
      <c r="BX240" s="5"/>
      <c r="BY240" s="5"/>
      <c r="BZ240" s="5"/>
      <c r="CA240" s="5"/>
      <c r="CB240" s="5"/>
      <c r="CC240" s="5"/>
      <c r="CD240" s="5"/>
      <c r="CE240" s="5"/>
      <c r="CF240" s="5"/>
      <c r="CG240" s="5"/>
      <c r="CH240" s="5"/>
      <c r="CI240" s="5"/>
      <c r="CJ240" s="62"/>
      <c r="CK240" s="62"/>
      <c r="CL240" s="62"/>
      <c r="CM240" s="62"/>
      <c r="CN240" s="62"/>
      <c r="CO240" s="62"/>
      <c r="CP240" s="62"/>
      <c r="CQ240" s="62"/>
      <c r="CR240" s="62"/>
      <c r="CS240" s="62"/>
      <c r="CT240" s="62"/>
      <c r="CU240" s="62"/>
      <c r="CV240" s="62"/>
      <c r="CW240" s="62"/>
      <c r="CX240" s="5"/>
      <c r="CY240" s="5"/>
      <c r="CZ240" s="5"/>
      <c r="DA240" s="5"/>
      <c r="DB240" s="5"/>
      <c r="DC240" s="5"/>
      <c r="DD240" s="5"/>
      <c r="DE240" s="5"/>
      <c r="DF240" s="5"/>
      <c r="DG240" s="5"/>
      <c r="DH240" s="5"/>
      <c r="DI240" s="5"/>
      <c r="DJ240" s="5"/>
      <c r="DK240" s="5"/>
      <c r="DL240" s="62"/>
      <c r="DM240" s="62"/>
      <c r="DN240" s="62"/>
      <c r="DO240" s="62"/>
      <c r="DP240" s="62"/>
      <c r="DQ240" s="62"/>
      <c r="DR240" s="62"/>
      <c r="DS240" s="62"/>
      <c r="DT240" s="62"/>
      <c r="DU240" s="62"/>
      <c r="DV240" s="62"/>
      <c r="DW240" s="62"/>
      <c r="DX240" s="62"/>
      <c r="DY240" s="62"/>
      <c r="DZ240" s="5"/>
      <c r="EA240" s="5"/>
      <c r="EB240" s="5"/>
      <c r="EC240" s="5"/>
      <c r="ED240" s="5"/>
      <c r="EE240" s="5"/>
      <c r="EF240" s="5"/>
      <c r="EG240" s="5"/>
      <c r="EH240" s="5"/>
      <c r="EI240" s="5"/>
      <c r="EJ240" s="5"/>
      <c r="EK240" s="5"/>
      <c r="EL240" s="5"/>
      <c r="EM240" s="5"/>
      <c r="EN240" s="62"/>
      <c r="EO240" s="62"/>
      <c r="EP240" s="62"/>
      <c r="EQ240" s="62"/>
      <c r="ER240" s="62"/>
      <c r="ES240" s="62"/>
      <c r="ET240" s="62"/>
      <c r="EU240" s="62"/>
      <c r="EV240" s="62"/>
      <c r="EW240" s="62"/>
      <c r="EX240" s="62"/>
      <c r="EY240" s="62"/>
      <c r="EZ240" s="62"/>
      <c r="FA240" s="62"/>
      <c r="FB240" s="5"/>
      <c r="FC240" s="5"/>
      <c r="FD240" s="5"/>
      <c r="FE240" s="5"/>
      <c r="FF240" s="5"/>
      <c r="FG240" s="5"/>
      <c r="FH240" s="5"/>
      <c r="FI240" s="5"/>
      <c r="FJ240" s="5"/>
      <c r="FK240" s="5"/>
      <c r="FL240" s="5"/>
      <c r="FM240" s="5"/>
      <c r="FN240" s="5"/>
      <c r="FO240" s="5"/>
      <c r="FP240" s="62"/>
      <c r="FQ240" s="62"/>
      <c r="FR240" s="62"/>
      <c r="FS240" s="62"/>
      <c r="FT240" s="62"/>
      <c r="FU240" s="62"/>
      <c r="FV240" s="62"/>
      <c r="FW240" s="62"/>
      <c r="FX240" s="62"/>
      <c r="FY240" s="62"/>
      <c r="FZ240" s="62"/>
      <c r="GA240" s="62"/>
      <c r="GB240" s="62"/>
      <c r="GC240" s="62"/>
      <c r="GD240" s="5"/>
      <c r="GE240" s="5"/>
      <c r="GF240" s="5"/>
      <c r="GG240" s="5"/>
      <c r="GH240" s="5"/>
      <c r="GI240" s="5"/>
      <c r="GJ240" s="5"/>
      <c r="GK240" s="5"/>
      <c r="GL240" s="5"/>
      <c r="GM240" s="5"/>
      <c r="GN240" s="5"/>
      <c r="GO240" s="5"/>
      <c r="GP240" s="5"/>
      <c r="GQ240" s="5"/>
      <c r="GR240" s="62"/>
      <c r="GS240" s="62"/>
      <c r="GT240" s="62"/>
      <c r="GU240" s="62"/>
      <c r="GV240" s="62"/>
      <c r="GW240" s="62"/>
      <c r="GX240" s="62"/>
      <c r="GY240" s="62"/>
      <c r="GZ240" s="62"/>
      <c r="HA240" s="62"/>
      <c r="HB240" s="62"/>
      <c r="HC240" s="62"/>
      <c r="HD240" s="62"/>
      <c r="HE240" s="62"/>
      <c r="HF240" s="5"/>
      <c r="HG240" s="5"/>
      <c r="HH240" s="5"/>
      <c r="HI240" s="5"/>
      <c r="HJ240" s="5"/>
      <c r="HK240" s="5"/>
      <c r="HL240" s="5"/>
      <c r="HM240" s="5"/>
      <c r="HN240" s="5"/>
      <c r="HO240" s="5"/>
      <c r="HP240" s="5"/>
      <c r="HQ240" s="5"/>
      <c r="HR240" s="5"/>
      <c r="HS240" s="5"/>
      <c r="HT240" s="62"/>
      <c r="HU240" s="62"/>
      <c r="HV240" s="62"/>
      <c r="HW240" s="62"/>
      <c r="HX240" s="62"/>
      <c r="HY240" s="62"/>
      <c r="HZ240" s="62"/>
      <c r="IA240" s="62"/>
      <c r="IB240" s="62"/>
      <c r="IC240" s="62"/>
      <c r="ID240" s="62"/>
      <c r="IE240" s="62"/>
      <c r="IF240" s="62"/>
      <c r="IG240" s="62"/>
      <c r="IH240" s="5"/>
      <c r="II240" s="5"/>
      <c r="IJ240" s="5"/>
      <c r="IK240" s="5"/>
      <c r="IL240" s="5"/>
      <c r="IM240" s="5"/>
      <c r="IN240" s="5"/>
      <c r="IO240" s="5"/>
      <c r="IP240" s="5"/>
      <c r="IQ240" s="5"/>
      <c r="IR240" s="5"/>
      <c r="IS240" s="5"/>
      <c r="IT240" s="5"/>
      <c r="IU240" s="5"/>
      <c r="IV240" s="62"/>
      <c r="IW240" s="62"/>
      <c r="IX240" s="62"/>
      <c r="IY240" s="62"/>
      <c r="IZ240" s="62"/>
      <c r="JA240" s="62"/>
      <c r="JB240" s="62"/>
      <c r="JC240" s="62"/>
      <c r="JD240" s="62"/>
      <c r="JE240" s="62"/>
      <c r="JF240" s="62"/>
      <c r="JG240" s="62"/>
      <c r="JH240" s="62"/>
      <c r="JI240" s="62"/>
      <c r="JJ240" s="5"/>
      <c r="JK240" s="5"/>
      <c r="JL240" s="5"/>
      <c r="JM240" s="5"/>
      <c r="JN240" s="5"/>
      <c r="JO240" s="5"/>
      <c r="JP240" s="5"/>
      <c r="JQ240" s="5"/>
      <c r="JR240" s="5"/>
      <c r="JS240" s="5"/>
      <c r="JT240" s="5"/>
      <c r="JU240" s="5"/>
      <c r="JV240" s="5"/>
      <c r="JW240" s="5"/>
      <c r="JX240" s="62"/>
      <c r="JY240" s="62"/>
      <c r="JZ240" s="62"/>
      <c r="KA240" s="62"/>
      <c r="KB240" s="62"/>
      <c r="KC240" s="62"/>
      <c r="KD240" s="62"/>
      <c r="KE240" s="62"/>
      <c r="KF240" s="62"/>
      <c r="KG240" s="62"/>
      <c r="KH240" s="62"/>
      <c r="KI240" s="62"/>
      <c r="KJ240" s="62"/>
      <c r="KK240" s="62"/>
    </row>
    <row r="241" spans="1:297" x14ac:dyDescent="0.35">
      <c r="A241" s="131">
        <v>237</v>
      </c>
      <c r="B241" s="170">
        <f>'BVEM Scorecard'!B240</f>
        <v>0</v>
      </c>
      <c r="C241" s="170">
        <f>'BVEM Scorecard'!C240</f>
        <v>0</v>
      </c>
      <c r="D241" s="152">
        <v>1073</v>
      </c>
      <c r="E241" s="72" t="str">
        <f>'BVEM Scorecard'!F240</f>
        <v>Storage</v>
      </c>
      <c r="F241" s="96"/>
      <c r="G241" s="96"/>
      <c r="H241" s="96"/>
      <c r="I241" s="96"/>
      <c r="J241" s="62"/>
      <c r="K241" s="62"/>
      <c r="L241" s="62"/>
      <c r="M241" s="62"/>
      <c r="N241" s="62"/>
      <c r="O241" s="62"/>
      <c r="P241" s="62"/>
      <c r="Q241" s="95"/>
      <c r="R241" s="5"/>
      <c r="S241" s="5"/>
      <c r="T241" s="5"/>
      <c r="U241" s="5"/>
      <c r="V241" s="5"/>
      <c r="W241" s="5"/>
      <c r="X241" s="5"/>
      <c r="Y241" s="5"/>
      <c r="Z241" s="5"/>
      <c r="AA241" s="5"/>
      <c r="AB241" s="5"/>
      <c r="AC241" s="5"/>
      <c r="AD241" s="5"/>
      <c r="AE241" s="5"/>
      <c r="AF241" s="62"/>
      <c r="AG241" s="62"/>
      <c r="AH241" s="62"/>
      <c r="AI241" s="62"/>
      <c r="AJ241" s="62"/>
      <c r="AK241" s="62"/>
      <c r="AL241" s="62"/>
      <c r="AM241" s="62"/>
      <c r="AN241" s="62"/>
      <c r="AO241" s="62"/>
      <c r="AP241" s="62"/>
      <c r="AQ241" s="62"/>
      <c r="AR241" s="140"/>
      <c r="AS241" s="140"/>
      <c r="AT241" s="5"/>
      <c r="AU241" s="5"/>
      <c r="AV241" s="5"/>
      <c r="AW241" s="5"/>
      <c r="AX241" s="5"/>
      <c r="AY241" s="5"/>
      <c r="AZ241" s="5"/>
      <c r="BA241" s="5"/>
      <c r="BB241" s="5"/>
      <c r="BC241" s="5"/>
      <c r="BD241" s="5"/>
      <c r="BE241" s="5"/>
      <c r="BF241" s="5"/>
      <c r="BG241" s="5"/>
      <c r="BH241" s="62"/>
      <c r="BI241" s="62"/>
      <c r="BJ241" s="62"/>
      <c r="BK241" s="62"/>
      <c r="BL241" s="62"/>
      <c r="BM241" s="62"/>
      <c r="BN241" s="62"/>
      <c r="BO241" s="62"/>
      <c r="BP241" s="62"/>
      <c r="BQ241" s="62"/>
      <c r="BR241" s="62"/>
      <c r="BS241" s="62"/>
      <c r="BT241" s="62"/>
      <c r="BU241" s="62"/>
      <c r="BV241" s="5"/>
      <c r="BW241" s="5"/>
      <c r="BX241" s="5"/>
      <c r="BY241" s="5"/>
      <c r="BZ241" s="5"/>
      <c r="CA241" s="5"/>
      <c r="CB241" s="5"/>
      <c r="CC241" s="5"/>
      <c r="CD241" s="5"/>
      <c r="CE241" s="5"/>
      <c r="CF241" s="5"/>
      <c r="CG241" s="5"/>
      <c r="CH241" s="5"/>
      <c r="CI241" s="5"/>
      <c r="CJ241" s="62"/>
      <c r="CK241" s="62"/>
      <c r="CL241" s="62"/>
      <c r="CM241" s="62"/>
      <c r="CN241" s="62"/>
      <c r="CO241" s="62"/>
      <c r="CP241" s="62"/>
      <c r="CQ241" s="62"/>
      <c r="CR241" s="62"/>
      <c r="CS241" s="62"/>
      <c r="CT241" s="62"/>
      <c r="CU241" s="62"/>
      <c r="CV241" s="62"/>
      <c r="CW241" s="62"/>
      <c r="CX241" s="5"/>
      <c r="CY241" s="5"/>
      <c r="CZ241" s="5"/>
      <c r="DA241" s="5"/>
      <c r="DB241" s="5"/>
      <c r="DC241" s="5"/>
      <c r="DD241" s="5"/>
      <c r="DE241" s="5"/>
      <c r="DF241" s="5"/>
      <c r="DG241" s="5"/>
      <c r="DH241" s="5"/>
      <c r="DI241" s="5"/>
      <c r="DJ241" s="5"/>
      <c r="DK241" s="5"/>
      <c r="DL241" s="62"/>
      <c r="DM241" s="62"/>
      <c r="DN241" s="62"/>
      <c r="DO241" s="62"/>
      <c r="DP241" s="62"/>
      <c r="DQ241" s="62"/>
      <c r="DR241" s="62"/>
      <c r="DS241" s="62"/>
      <c r="DT241" s="62"/>
      <c r="DU241" s="62"/>
      <c r="DV241" s="62"/>
      <c r="DW241" s="62"/>
      <c r="DX241" s="62"/>
      <c r="DY241" s="62"/>
      <c r="DZ241" s="5"/>
      <c r="EA241" s="5"/>
      <c r="EB241" s="5"/>
      <c r="EC241" s="5"/>
      <c r="ED241" s="5"/>
      <c r="EE241" s="5"/>
      <c r="EF241" s="5"/>
      <c r="EG241" s="5"/>
      <c r="EH241" s="5"/>
      <c r="EI241" s="5"/>
      <c r="EJ241" s="5"/>
      <c r="EK241" s="5"/>
      <c r="EL241" s="5"/>
      <c r="EM241" s="5"/>
      <c r="EN241" s="62"/>
      <c r="EO241" s="62"/>
      <c r="EP241" s="62"/>
      <c r="EQ241" s="62"/>
      <c r="ER241" s="62"/>
      <c r="ES241" s="62"/>
      <c r="ET241" s="62"/>
      <c r="EU241" s="62"/>
      <c r="EV241" s="62"/>
      <c r="EW241" s="62"/>
      <c r="EX241" s="62"/>
      <c r="EY241" s="62"/>
      <c r="EZ241" s="140"/>
      <c r="FA241" s="140"/>
      <c r="FB241" s="5"/>
      <c r="FC241" s="5"/>
      <c r="FD241" s="5"/>
      <c r="FE241" s="5"/>
      <c r="FF241" s="5"/>
      <c r="FG241" s="5"/>
      <c r="FH241" s="5"/>
      <c r="FI241" s="5"/>
      <c r="FJ241" s="5"/>
      <c r="FK241" s="5"/>
      <c r="FL241" s="5"/>
      <c r="FM241" s="5"/>
      <c r="FN241" s="5"/>
      <c r="FO241" s="5"/>
      <c r="FP241" s="62"/>
      <c r="FQ241" s="62"/>
      <c r="FR241" s="62"/>
      <c r="FS241" s="62"/>
      <c r="FT241" s="62"/>
      <c r="FU241" s="62"/>
      <c r="FV241" s="62"/>
      <c r="FW241" s="62"/>
      <c r="FX241" s="62"/>
      <c r="FY241" s="62"/>
      <c r="FZ241" s="62"/>
      <c r="GA241" s="62"/>
      <c r="GB241" s="62"/>
      <c r="GC241" s="62"/>
      <c r="GD241" s="5"/>
      <c r="GE241" s="5"/>
      <c r="GF241" s="5"/>
      <c r="GG241" s="5"/>
      <c r="GH241" s="5"/>
      <c r="GI241" s="5"/>
      <c r="GJ241" s="5"/>
      <c r="GK241" s="5"/>
      <c r="GL241" s="5"/>
      <c r="GM241" s="5"/>
      <c r="GN241" s="5"/>
      <c r="GO241" s="5"/>
      <c r="GP241" s="5"/>
      <c r="GQ241" s="5"/>
      <c r="GR241" s="62"/>
      <c r="GS241" s="62"/>
      <c r="GT241" s="62"/>
      <c r="GU241" s="62"/>
      <c r="GV241" s="62"/>
      <c r="GW241" s="62"/>
      <c r="GX241" s="62"/>
      <c r="GY241" s="62"/>
      <c r="GZ241" s="62"/>
      <c r="HA241" s="62"/>
      <c r="HB241" s="62"/>
      <c r="HC241" s="62"/>
      <c r="HD241" s="62"/>
      <c r="HE241" s="62"/>
      <c r="HF241" s="5"/>
      <c r="HG241" s="5"/>
      <c r="HH241" s="5"/>
      <c r="HI241" s="5"/>
      <c r="HJ241" s="5"/>
      <c r="HK241" s="5"/>
      <c r="HL241" s="5"/>
      <c r="HM241" s="5"/>
      <c r="HN241" s="5"/>
      <c r="HO241" s="5"/>
      <c r="HP241" s="5"/>
      <c r="HQ241" s="5"/>
      <c r="HR241" s="5"/>
      <c r="HS241" s="5"/>
      <c r="HT241" s="62"/>
      <c r="HU241" s="62"/>
      <c r="HV241" s="62"/>
      <c r="HW241" s="62"/>
      <c r="HX241" s="62"/>
      <c r="HY241" s="62"/>
      <c r="HZ241" s="62"/>
      <c r="IA241" s="62"/>
      <c r="IB241" s="62"/>
      <c r="IC241" s="62"/>
      <c r="ID241" s="62"/>
      <c r="IE241" s="62"/>
      <c r="IF241" s="62"/>
      <c r="IG241" s="62"/>
      <c r="IH241" s="5"/>
      <c r="II241" s="5"/>
      <c r="IJ241" s="5"/>
      <c r="IK241" s="5"/>
      <c r="IL241" s="5"/>
      <c r="IM241" s="5"/>
      <c r="IN241" s="5"/>
      <c r="IO241" s="5"/>
      <c r="IP241" s="5"/>
      <c r="IQ241" s="5"/>
      <c r="IR241" s="5"/>
      <c r="IS241" s="5"/>
      <c r="IT241" s="5"/>
      <c r="IU241" s="5"/>
      <c r="IV241" s="62"/>
      <c r="IW241" s="62"/>
      <c r="IX241" s="62"/>
      <c r="IY241" s="62"/>
      <c r="IZ241" s="62"/>
      <c r="JA241" s="62"/>
      <c r="JB241" s="62"/>
      <c r="JC241" s="62"/>
      <c r="JD241" s="62"/>
      <c r="JE241" s="62"/>
      <c r="JF241" s="62"/>
      <c r="JG241" s="62"/>
      <c r="JH241" s="62"/>
      <c r="JI241" s="62"/>
      <c r="JJ241" s="5"/>
      <c r="JK241" s="5"/>
      <c r="JL241" s="5"/>
      <c r="JM241" s="5"/>
      <c r="JN241" s="5"/>
      <c r="JO241" s="5"/>
      <c r="JP241" s="5"/>
      <c r="JQ241" s="5"/>
      <c r="JR241" s="5"/>
      <c r="JS241" s="5"/>
      <c r="JT241" s="5"/>
      <c r="JU241" s="5"/>
      <c r="JV241" s="5"/>
      <c r="JW241" s="5"/>
      <c r="JX241" s="62"/>
      <c r="JY241" s="62"/>
      <c r="JZ241" s="62"/>
      <c r="KA241" s="62"/>
      <c r="KB241" s="62"/>
      <c r="KC241" s="62"/>
      <c r="KD241" s="62"/>
      <c r="KE241" s="62"/>
      <c r="KF241" s="62"/>
      <c r="KG241" s="62"/>
      <c r="KH241" s="62"/>
      <c r="KI241" s="62"/>
      <c r="KJ241" s="62"/>
      <c r="KK241" s="62"/>
    </row>
    <row r="242" spans="1:297" x14ac:dyDescent="0.35">
      <c r="A242" s="131">
        <v>238</v>
      </c>
      <c r="B242" s="170">
        <f>'BVEM Scorecard'!B241</f>
        <v>0</v>
      </c>
      <c r="C242" s="170">
        <f>'BVEM Scorecard'!C241</f>
        <v>0</v>
      </c>
      <c r="D242" s="152">
        <v>507</v>
      </c>
      <c r="E242" s="72" t="str">
        <f>'BVEM Scorecard'!F241</f>
        <v>Gas + Storage</v>
      </c>
      <c r="F242" s="96">
        <f t="shared" si="308"/>
        <v>0.3</v>
      </c>
      <c r="G242" s="96">
        <f t="shared" si="309"/>
        <v>0.4</v>
      </c>
      <c r="H242" s="96">
        <f t="shared" si="310"/>
        <v>0</v>
      </c>
      <c r="I242" s="96">
        <f t="shared" si="311"/>
        <v>0</v>
      </c>
      <c r="J242" s="62">
        <v>1</v>
      </c>
      <c r="K242" s="62">
        <v>0</v>
      </c>
      <c r="L242" s="62">
        <v>0</v>
      </c>
      <c r="M242" s="62">
        <v>1</v>
      </c>
      <c r="N242" s="62">
        <v>0</v>
      </c>
      <c r="O242" s="62">
        <v>1</v>
      </c>
      <c r="P242" s="62">
        <f t="shared" si="312"/>
        <v>2</v>
      </c>
      <c r="Q242" s="95">
        <f t="shared" ref="Q242:Q252" si="361">K$4*K242+L$4*L242+M$4*M242+N$4*N242+O$4*O242</f>
        <v>0.3</v>
      </c>
      <c r="R242" s="5"/>
      <c r="S242" s="5"/>
      <c r="T242" s="5"/>
      <c r="U242" s="5"/>
      <c r="V242" s="5"/>
      <c r="W242" s="5"/>
      <c r="X242" s="5"/>
      <c r="Y242" s="5"/>
      <c r="Z242" s="5"/>
      <c r="AA242" s="5"/>
      <c r="AB242" s="5"/>
      <c r="AC242" s="5"/>
      <c r="AD242" s="5"/>
      <c r="AE242" s="5"/>
      <c r="AF242" s="62"/>
      <c r="AG242" s="62"/>
      <c r="AH242" s="62"/>
      <c r="AI242" s="62"/>
      <c r="AJ242" s="62"/>
      <c r="AK242" s="62"/>
      <c r="AL242" s="62"/>
      <c r="AM242" s="62"/>
      <c r="AN242" s="62"/>
      <c r="AO242" s="62"/>
      <c r="AP242" s="62"/>
      <c r="AQ242" s="62"/>
      <c r="AR242" s="62"/>
      <c r="AS242" s="62"/>
      <c r="AT242" s="5"/>
      <c r="AU242" s="5"/>
      <c r="AV242" s="5"/>
      <c r="AW242" s="5"/>
      <c r="AX242" s="5"/>
      <c r="AY242" s="5"/>
      <c r="AZ242" s="5"/>
      <c r="BA242" s="5"/>
      <c r="BB242" s="5"/>
      <c r="BC242" s="5"/>
      <c r="BD242" s="5"/>
      <c r="BE242" s="5"/>
      <c r="BF242" s="5"/>
      <c r="BG242" s="5"/>
      <c r="BH242" s="62"/>
      <c r="BI242" s="62"/>
      <c r="BJ242" s="62"/>
      <c r="BK242" s="62"/>
      <c r="BL242" s="62"/>
      <c r="BM242" s="62"/>
      <c r="BN242" s="62"/>
      <c r="BO242" s="62"/>
      <c r="BP242" s="62"/>
      <c r="BQ242" s="62"/>
      <c r="BR242" s="62"/>
      <c r="BS242" s="62"/>
      <c r="BT242" s="62"/>
      <c r="BU242" s="62"/>
      <c r="BV242" s="5"/>
      <c r="BW242" s="5"/>
      <c r="BX242" s="5"/>
      <c r="BY242" s="5"/>
      <c r="BZ242" s="5"/>
      <c r="CA242" s="5"/>
      <c r="CB242" s="5"/>
      <c r="CC242" s="5"/>
      <c r="CD242" s="5"/>
      <c r="CE242" s="5"/>
      <c r="CF242" s="5"/>
      <c r="CG242" s="5"/>
      <c r="CH242" s="5"/>
      <c r="CI242" s="5"/>
      <c r="CJ242" s="62"/>
      <c r="CK242" s="62"/>
      <c r="CL242" s="62"/>
      <c r="CM242" s="62"/>
      <c r="CN242" s="62"/>
      <c r="CO242" s="62"/>
      <c r="CP242" s="62"/>
      <c r="CQ242" s="62"/>
      <c r="CR242" s="62"/>
      <c r="CS242" s="62"/>
      <c r="CT242" s="62"/>
      <c r="CU242" s="62"/>
      <c r="CV242" s="62"/>
      <c r="CW242" s="62"/>
      <c r="CX242" s="5"/>
      <c r="CY242" s="5"/>
      <c r="CZ242" s="5"/>
      <c r="DA242" s="5"/>
      <c r="DB242" s="5"/>
      <c r="DC242" s="5"/>
      <c r="DD242" s="5"/>
      <c r="DE242" s="5"/>
      <c r="DF242" s="5"/>
      <c r="DG242" s="5"/>
      <c r="DH242" s="5"/>
      <c r="DI242" s="5"/>
      <c r="DJ242" s="5"/>
      <c r="DK242" s="5"/>
      <c r="DL242" s="62"/>
      <c r="DM242" s="62"/>
      <c r="DN242" s="62"/>
      <c r="DO242" s="62"/>
      <c r="DP242" s="62"/>
      <c r="DQ242" s="62"/>
      <c r="DR242" s="62"/>
      <c r="DS242" s="62"/>
      <c r="DT242" s="62"/>
      <c r="DU242" s="62"/>
      <c r="DV242" s="62"/>
      <c r="DW242" s="62"/>
      <c r="DX242" s="62"/>
      <c r="DY242" s="62"/>
      <c r="DZ242" s="5"/>
      <c r="EA242" s="5"/>
      <c r="EB242" s="5"/>
      <c r="EC242" s="5"/>
      <c r="ED242" s="5"/>
      <c r="EE242" s="5"/>
      <c r="EF242" s="5"/>
      <c r="EG242" s="5"/>
      <c r="EH242" s="5"/>
      <c r="EI242" s="5"/>
      <c r="EJ242" s="5"/>
      <c r="EK242" s="5"/>
      <c r="EL242" s="5"/>
      <c r="EM242" s="5"/>
      <c r="EN242" s="62"/>
      <c r="EO242" s="62"/>
      <c r="EP242" s="62"/>
      <c r="EQ242" s="62"/>
      <c r="ER242" s="62"/>
      <c r="ES242" s="62"/>
      <c r="ET242" s="62"/>
      <c r="EU242" s="62"/>
      <c r="EV242" s="62"/>
      <c r="EW242" s="62"/>
      <c r="EX242" s="62"/>
      <c r="EY242" s="62"/>
      <c r="EZ242" s="62"/>
      <c r="FA242" s="62"/>
      <c r="FB242" s="5"/>
      <c r="FC242" s="5"/>
      <c r="FD242" s="5"/>
      <c r="FE242" s="5"/>
      <c r="FF242" s="5"/>
      <c r="FG242" s="5"/>
      <c r="FH242" s="5"/>
      <c r="FI242" s="5"/>
      <c r="FJ242" s="5"/>
      <c r="FK242" s="5"/>
      <c r="FL242" s="5"/>
      <c r="FM242" s="5"/>
      <c r="FN242" s="5"/>
      <c r="FO242" s="5"/>
      <c r="FP242" s="62"/>
      <c r="FQ242" s="62"/>
      <c r="FR242" s="62"/>
      <c r="FS242" s="62"/>
      <c r="FT242" s="62"/>
      <c r="FU242" s="62"/>
      <c r="FV242" s="62"/>
      <c r="FW242" s="62"/>
      <c r="FX242" s="62"/>
      <c r="FY242" s="62"/>
      <c r="FZ242" s="62"/>
      <c r="GA242" s="62"/>
      <c r="GB242" s="62"/>
      <c r="GC242" s="62"/>
      <c r="GD242" s="5"/>
      <c r="GE242" s="5"/>
      <c r="GF242" s="5"/>
      <c r="GG242" s="5"/>
      <c r="GH242" s="5"/>
      <c r="GI242" s="5"/>
      <c r="GJ242" s="5"/>
      <c r="GK242" s="5"/>
      <c r="GL242" s="5"/>
      <c r="GM242" s="5"/>
      <c r="GN242" s="5"/>
      <c r="GO242" s="5"/>
      <c r="GP242" s="5"/>
      <c r="GQ242" s="5"/>
      <c r="GR242" s="62"/>
      <c r="GS242" s="62"/>
      <c r="GT242" s="62"/>
      <c r="GU242" s="62"/>
      <c r="GV242" s="62"/>
      <c r="GW242" s="62"/>
      <c r="GX242" s="62"/>
      <c r="GY242" s="62"/>
      <c r="GZ242" s="62"/>
      <c r="HA242" s="62"/>
      <c r="HB242" s="62"/>
      <c r="HC242" s="62"/>
      <c r="HD242" s="62"/>
      <c r="HE242" s="62"/>
      <c r="HF242" s="5"/>
      <c r="HG242" s="5"/>
      <c r="HH242" s="5"/>
      <c r="HI242" s="5"/>
      <c r="HJ242" s="5"/>
      <c r="HK242" s="5"/>
      <c r="HL242" s="5"/>
      <c r="HM242" s="5"/>
      <c r="HN242" s="5"/>
      <c r="HO242" s="5"/>
      <c r="HP242" s="5"/>
      <c r="HQ242" s="5"/>
      <c r="HR242" s="5"/>
      <c r="HS242" s="5"/>
      <c r="HT242" s="62"/>
      <c r="HU242" s="62"/>
      <c r="HV242" s="62"/>
      <c r="HW242" s="62"/>
      <c r="HX242" s="62"/>
      <c r="HY242" s="62"/>
      <c r="HZ242" s="62"/>
      <c r="IA242" s="62"/>
      <c r="IB242" s="62"/>
      <c r="IC242" s="62"/>
      <c r="ID242" s="62"/>
      <c r="IE242" s="62"/>
      <c r="IF242" s="62"/>
      <c r="IG242" s="62"/>
      <c r="IH242" s="5"/>
      <c r="II242" s="5"/>
      <c r="IJ242" s="5"/>
      <c r="IK242" s="5"/>
      <c r="IL242" s="5"/>
      <c r="IM242" s="5"/>
      <c r="IN242" s="5"/>
      <c r="IO242" s="5"/>
      <c r="IP242" s="5"/>
      <c r="IQ242" s="5"/>
      <c r="IR242" s="5"/>
      <c r="IS242" s="5"/>
      <c r="IT242" s="5"/>
      <c r="IU242" s="5"/>
      <c r="IV242" s="62"/>
      <c r="IW242" s="62"/>
      <c r="IX242" s="62"/>
      <c r="IY242" s="62"/>
      <c r="IZ242" s="62"/>
      <c r="JA242" s="62"/>
      <c r="JB242" s="62"/>
      <c r="JC242" s="62"/>
      <c r="JD242" s="62"/>
      <c r="JE242" s="62"/>
      <c r="JF242" s="62"/>
      <c r="JG242" s="62"/>
      <c r="JH242" s="62"/>
      <c r="JI242" s="62"/>
      <c r="JJ242" s="5"/>
      <c r="JK242" s="5"/>
      <c r="JL242" s="5"/>
      <c r="JM242" s="5"/>
      <c r="JN242" s="5"/>
      <c r="JO242" s="5"/>
      <c r="JP242" s="5"/>
      <c r="JQ242" s="5"/>
      <c r="JR242" s="5"/>
      <c r="JS242" s="5"/>
      <c r="JT242" s="5"/>
      <c r="JU242" s="5"/>
      <c r="JV242" s="5"/>
      <c r="JW242" s="5"/>
      <c r="JX242" s="62"/>
      <c r="JY242" s="62"/>
      <c r="JZ242" s="62"/>
      <c r="KA242" s="62"/>
      <c r="KB242" s="62"/>
      <c r="KC242" s="62"/>
      <c r="KD242" s="62"/>
      <c r="KE242" s="62"/>
      <c r="KF242" s="62"/>
      <c r="KG242" s="62"/>
      <c r="KH242" s="62"/>
      <c r="KI242" s="62"/>
      <c r="KJ242" s="62"/>
      <c r="KK242" s="62"/>
    </row>
    <row r="243" spans="1:297" x14ac:dyDescent="0.35">
      <c r="A243" s="131">
        <v>239</v>
      </c>
      <c r="B243" s="170">
        <f>'BVEM Scorecard'!B242</f>
        <v>0</v>
      </c>
      <c r="C243" s="170">
        <f>'BVEM Scorecard'!C242</f>
        <v>0</v>
      </c>
      <c r="D243" s="152">
        <v>510</v>
      </c>
      <c r="E243" s="72" t="str">
        <f>'BVEM Scorecard'!F242</f>
        <v>Gas</v>
      </c>
      <c r="F243" s="96">
        <f t="shared" si="308"/>
        <v>0.3</v>
      </c>
      <c r="G243" s="96">
        <f t="shared" si="309"/>
        <v>0.4</v>
      </c>
      <c r="H243" s="96">
        <f t="shared" si="310"/>
        <v>0</v>
      </c>
      <c r="I243" s="96">
        <f t="shared" si="311"/>
        <v>0</v>
      </c>
      <c r="J243" s="62">
        <v>1</v>
      </c>
      <c r="K243" s="62">
        <v>0</v>
      </c>
      <c r="L243" s="62">
        <v>0</v>
      </c>
      <c r="M243" s="62">
        <v>1</v>
      </c>
      <c r="N243" s="62">
        <v>0</v>
      </c>
      <c r="O243" s="62">
        <v>1</v>
      </c>
      <c r="P243" s="62">
        <f t="shared" si="312"/>
        <v>2</v>
      </c>
      <c r="Q243" s="95">
        <f t="shared" si="361"/>
        <v>0.3</v>
      </c>
      <c r="R243" s="5"/>
      <c r="S243" s="5"/>
      <c r="T243" s="5"/>
      <c r="U243" s="5"/>
      <c r="V243" s="5"/>
      <c r="W243" s="5"/>
      <c r="X243" s="5"/>
      <c r="Y243" s="5"/>
      <c r="Z243" s="5"/>
      <c r="AA243" s="5"/>
      <c r="AB243" s="5"/>
      <c r="AC243" s="5"/>
      <c r="AD243" s="5"/>
      <c r="AE243" s="5"/>
      <c r="AF243" s="62"/>
      <c r="AG243" s="62"/>
      <c r="AH243" s="62"/>
      <c r="AI243" s="62"/>
      <c r="AJ243" s="62"/>
      <c r="AK243" s="62"/>
      <c r="AL243" s="62"/>
      <c r="AM243" s="62"/>
      <c r="AN243" s="62"/>
      <c r="AO243" s="62"/>
      <c r="AP243" s="62"/>
      <c r="AQ243" s="62"/>
      <c r="AR243" s="140"/>
      <c r="AS243" s="140"/>
      <c r="AT243" s="5"/>
      <c r="AU243" s="5"/>
      <c r="AV243" s="5"/>
      <c r="AW243" s="5"/>
      <c r="AX243" s="5"/>
      <c r="AY243" s="5"/>
      <c r="AZ243" s="5"/>
      <c r="BA243" s="5"/>
      <c r="BB243" s="5"/>
      <c r="BC243" s="5"/>
      <c r="BD243" s="5"/>
      <c r="BE243" s="5"/>
      <c r="BF243" s="5"/>
      <c r="BG243" s="5"/>
      <c r="BH243" s="62"/>
      <c r="BI243" s="62"/>
      <c r="BJ243" s="62"/>
      <c r="BK243" s="62"/>
      <c r="BL243" s="62"/>
      <c r="BM243" s="62"/>
      <c r="BN243" s="62"/>
      <c r="BO243" s="62"/>
      <c r="BP243" s="62"/>
      <c r="BQ243" s="62"/>
      <c r="BR243" s="62"/>
      <c r="BS243" s="62"/>
      <c r="BT243" s="62"/>
      <c r="BU243" s="62"/>
      <c r="BV243" s="5"/>
      <c r="BW243" s="5"/>
      <c r="BX243" s="5"/>
      <c r="BY243" s="5"/>
      <c r="BZ243" s="5"/>
      <c r="CA243" s="5"/>
      <c r="CB243" s="5"/>
      <c r="CC243" s="5"/>
      <c r="CD243" s="5"/>
      <c r="CE243" s="5"/>
      <c r="CF243" s="5"/>
      <c r="CG243" s="5"/>
      <c r="CH243" s="5"/>
      <c r="CI243" s="5"/>
      <c r="CJ243" s="62"/>
      <c r="CK243" s="62"/>
      <c r="CL243" s="62"/>
      <c r="CM243" s="62"/>
      <c r="CN243" s="62"/>
      <c r="CO243" s="62"/>
      <c r="CP243" s="62"/>
      <c r="CQ243" s="62"/>
      <c r="CR243" s="62"/>
      <c r="CS243" s="62"/>
      <c r="CT243" s="62"/>
      <c r="CU243" s="62"/>
      <c r="CV243" s="62"/>
      <c r="CW243" s="62"/>
      <c r="CX243" s="5"/>
      <c r="CY243" s="5"/>
      <c r="CZ243" s="5"/>
      <c r="DA243" s="5"/>
      <c r="DB243" s="5"/>
      <c r="DC243" s="5"/>
      <c r="DD243" s="5"/>
      <c r="DE243" s="5"/>
      <c r="DF243" s="5"/>
      <c r="DG243" s="5"/>
      <c r="DH243" s="5"/>
      <c r="DI243" s="5"/>
      <c r="DJ243" s="5"/>
      <c r="DK243" s="5"/>
      <c r="DL243" s="62"/>
      <c r="DM243" s="62"/>
      <c r="DN243" s="62"/>
      <c r="DO243" s="62"/>
      <c r="DP243" s="62"/>
      <c r="DQ243" s="62"/>
      <c r="DR243" s="62"/>
      <c r="DS243" s="62"/>
      <c r="DT243" s="62"/>
      <c r="DU243" s="62"/>
      <c r="DV243" s="62"/>
      <c r="DW243" s="62"/>
      <c r="DX243" s="62"/>
      <c r="DY243" s="62"/>
      <c r="DZ243" s="5"/>
      <c r="EA243" s="5"/>
      <c r="EB243" s="5"/>
      <c r="EC243" s="5"/>
      <c r="ED243" s="5"/>
      <c r="EE243" s="5"/>
      <c r="EF243" s="5"/>
      <c r="EG243" s="5"/>
      <c r="EH243" s="5"/>
      <c r="EI243" s="5"/>
      <c r="EJ243" s="5"/>
      <c r="EK243" s="5"/>
      <c r="EL243" s="5"/>
      <c r="EM243" s="5"/>
      <c r="EN243" s="62"/>
      <c r="EO243" s="62"/>
      <c r="EP243" s="62"/>
      <c r="EQ243" s="62"/>
      <c r="ER243" s="62"/>
      <c r="ES243" s="62"/>
      <c r="ET243" s="62"/>
      <c r="EU243" s="62"/>
      <c r="EV243" s="62"/>
      <c r="EW243" s="62"/>
      <c r="EX243" s="62"/>
      <c r="EY243" s="62"/>
      <c r="EZ243" s="140"/>
      <c r="FA243" s="140"/>
      <c r="FB243" s="5"/>
      <c r="FC243" s="5"/>
      <c r="FD243" s="5"/>
      <c r="FE243" s="5"/>
      <c r="FF243" s="5"/>
      <c r="FG243" s="5"/>
      <c r="FH243" s="5"/>
      <c r="FI243" s="5"/>
      <c r="FJ243" s="5"/>
      <c r="FK243" s="5"/>
      <c r="FL243" s="5"/>
      <c r="FM243" s="5"/>
      <c r="FN243" s="5"/>
      <c r="FO243" s="5"/>
      <c r="FP243" s="62"/>
      <c r="FQ243" s="62"/>
      <c r="FR243" s="62"/>
      <c r="FS243" s="62"/>
      <c r="FT243" s="62"/>
      <c r="FU243" s="62"/>
      <c r="FV243" s="62"/>
      <c r="FW243" s="62"/>
      <c r="FX243" s="62"/>
      <c r="FY243" s="62"/>
      <c r="FZ243" s="62"/>
      <c r="GA243" s="62"/>
      <c r="GB243" s="62"/>
      <c r="GC243" s="62"/>
      <c r="GD243" s="5"/>
      <c r="GE243" s="5"/>
      <c r="GF243" s="5"/>
      <c r="GG243" s="5"/>
      <c r="GH243" s="5"/>
      <c r="GI243" s="5"/>
      <c r="GJ243" s="5"/>
      <c r="GK243" s="5"/>
      <c r="GL243" s="5"/>
      <c r="GM243" s="5"/>
      <c r="GN243" s="5"/>
      <c r="GO243" s="5"/>
      <c r="GP243" s="5"/>
      <c r="GQ243" s="5"/>
      <c r="GR243" s="62"/>
      <c r="GS243" s="62"/>
      <c r="GT243" s="62"/>
      <c r="GU243" s="62"/>
      <c r="GV243" s="62"/>
      <c r="GW243" s="62"/>
      <c r="GX243" s="62"/>
      <c r="GY243" s="62"/>
      <c r="GZ243" s="62"/>
      <c r="HA243" s="62"/>
      <c r="HB243" s="62"/>
      <c r="HC243" s="62"/>
      <c r="HD243" s="62"/>
      <c r="HE243" s="62"/>
      <c r="HF243" s="5"/>
      <c r="HG243" s="5"/>
      <c r="HH243" s="5"/>
      <c r="HI243" s="5"/>
      <c r="HJ243" s="5"/>
      <c r="HK243" s="5"/>
      <c r="HL243" s="5"/>
      <c r="HM243" s="5"/>
      <c r="HN243" s="5"/>
      <c r="HO243" s="5"/>
      <c r="HP243" s="5"/>
      <c r="HQ243" s="5"/>
      <c r="HR243" s="5"/>
      <c r="HS243" s="5"/>
      <c r="HT243" s="62"/>
      <c r="HU243" s="62"/>
      <c r="HV243" s="62"/>
      <c r="HW243" s="62"/>
      <c r="HX243" s="62"/>
      <c r="HY243" s="62"/>
      <c r="HZ243" s="62"/>
      <c r="IA243" s="62"/>
      <c r="IB243" s="62"/>
      <c r="IC243" s="62"/>
      <c r="ID243" s="62"/>
      <c r="IE243" s="62"/>
      <c r="IF243" s="62"/>
      <c r="IG243" s="62"/>
      <c r="IH243" s="5"/>
      <c r="II243" s="5"/>
      <c r="IJ243" s="5"/>
      <c r="IK243" s="5"/>
      <c r="IL243" s="5"/>
      <c r="IM243" s="5"/>
      <c r="IN243" s="5"/>
      <c r="IO243" s="5"/>
      <c r="IP243" s="5"/>
      <c r="IQ243" s="5"/>
      <c r="IR243" s="5"/>
      <c r="IS243" s="5"/>
      <c r="IT243" s="5"/>
      <c r="IU243" s="5"/>
      <c r="IV243" s="62"/>
      <c r="IW243" s="62"/>
      <c r="IX243" s="62"/>
      <c r="IY243" s="62"/>
      <c r="IZ243" s="62"/>
      <c r="JA243" s="62"/>
      <c r="JB243" s="62"/>
      <c r="JC243" s="62"/>
      <c r="JD243" s="62"/>
      <c r="JE243" s="62"/>
      <c r="JF243" s="62"/>
      <c r="JG243" s="62"/>
      <c r="JH243" s="62"/>
      <c r="JI243" s="62"/>
      <c r="JJ243" s="5"/>
      <c r="JK243" s="5"/>
      <c r="JL243" s="5"/>
      <c r="JM243" s="5"/>
      <c r="JN243" s="5"/>
      <c r="JO243" s="5"/>
      <c r="JP243" s="5"/>
      <c r="JQ243" s="5"/>
      <c r="JR243" s="5"/>
      <c r="JS243" s="5"/>
      <c r="JT243" s="5"/>
      <c r="JU243" s="5"/>
      <c r="JV243" s="5"/>
      <c r="JW243" s="5"/>
      <c r="JX243" s="62"/>
      <c r="JY243" s="62"/>
      <c r="JZ243" s="62"/>
      <c r="KA243" s="62"/>
      <c r="KB243" s="62"/>
      <c r="KC243" s="62"/>
      <c r="KD243" s="62"/>
      <c r="KE243" s="62"/>
      <c r="KF243" s="62"/>
      <c r="KG243" s="62"/>
      <c r="KH243" s="62"/>
      <c r="KI243" s="62"/>
      <c r="KJ243" s="62"/>
      <c r="KK243" s="62"/>
    </row>
    <row r="244" spans="1:297" x14ac:dyDescent="0.35">
      <c r="A244" s="131">
        <v>240</v>
      </c>
      <c r="B244" s="170">
        <f>'BVEM Scorecard'!B243</f>
        <v>0</v>
      </c>
      <c r="C244" s="170">
        <f>'BVEM Scorecard'!C243</f>
        <v>0</v>
      </c>
      <c r="D244" s="152">
        <v>514</v>
      </c>
      <c r="E244" s="72" t="str">
        <f>'BVEM Scorecard'!F243</f>
        <v>Gas</v>
      </c>
      <c r="F244" s="96">
        <f t="shared" si="308"/>
        <v>0</v>
      </c>
      <c r="G244" s="96">
        <f t="shared" si="309"/>
        <v>0</v>
      </c>
      <c r="H244" s="96">
        <f t="shared" si="310"/>
        <v>0</v>
      </c>
      <c r="I244" s="96">
        <f t="shared" si="311"/>
        <v>0</v>
      </c>
      <c r="J244" s="62">
        <v>0</v>
      </c>
      <c r="K244" s="62"/>
      <c r="L244" s="62"/>
      <c r="M244" s="62"/>
      <c r="N244" s="62"/>
      <c r="O244" s="62"/>
      <c r="P244" s="62">
        <f t="shared" si="312"/>
        <v>0</v>
      </c>
      <c r="Q244" s="95">
        <f t="shared" si="361"/>
        <v>0</v>
      </c>
      <c r="R244" s="5"/>
      <c r="S244" s="5"/>
      <c r="T244" s="5"/>
      <c r="U244" s="5"/>
      <c r="V244" s="5"/>
      <c r="W244" s="5"/>
      <c r="X244" s="5"/>
      <c r="Y244" s="5"/>
      <c r="Z244" s="5"/>
      <c r="AA244" s="5"/>
      <c r="AB244" s="5"/>
      <c r="AC244" s="5"/>
      <c r="AD244" s="5"/>
      <c r="AE244" s="5"/>
      <c r="AF244" s="62"/>
      <c r="AG244" s="62"/>
      <c r="AH244" s="62"/>
      <c r="AI244" s="62"/>
      <c r="AJ244" s="62"/>
      <c r="AK244" s="62"/>
      <c r="AL244" s="62"/>
      <c r="AM244" s="62"/>
      <c r="AN244" s="62"/>
      <c r="AO244" s="62"/>
      <c r="AP244" s="62"/>
      <c r="AQ244" s="62"/>
      <c r="AR244" s="62"/>
      <c r="AS244" s="62"/>
      <c r="AT244" s="5"/>
      <c r="AU244" s="5"/>
      <c r="AV244" s="5"/>
      <c r="AW244" s="5"/>
      <c r="AX244" s="5"/>
      <c r="AY244" s="5"/>
      <c r="AZ244" s="5"/>
      <c r="BA244" s="5"/>
      <c r="BB244" s="5"/>
      <c r="BC244" s="5"/>
      <c r="BD244" s="5"/>
      <c r="BE244" s="5"/>
      <c r="BF244" s="5"/>
      <c r="BG244" s="5"/>
      <c r="BH244" s="62"/>
      <c r="BI244" s="62"/>
      <c r="BJ244" s="62"/>
      <c r="BK244" s="62"/>
      <c r="BL244" s="62"/>
      <c r="BM244" s="62"/>
      <c r="BN244" s="62"/>
      <c r="BO244" s="62"/>
      <c r="BP244" s="62"/>
      <c r="BQ244" s="62"/>
      <c r="BR244" s="62"/>
      <c r="BS244" s="62"/>
      <c r="BT244" s="62"/>
      <c r="BU244" s="62"/>
      <c r="BV244" s="5"/>
      <c r="BW244" s="5"/>
      <c r="BX244" s="5"/>
      <c r="BY244" s="5"/>
      <c r="BZ244" s="5"/>
      <c r="CA244" s="5"/>
      <c r="CB244" s="5"/>
      <c r="CC244" s="5"/>
      <c r="CD244" s="5"/>
      <c r="CE244" s="5"/>
      <c r="CF244" s="5"/>
      <c r="CG244" s="5"/>
      <c r="CH244" s="5"/>
      <c r="CI244" s="5"/>
      <c r="CJ244" s="62"/>
      <c r="CK244" s="62"/>
      <c r="CL244" s="62"/>
      <c r="CM244" s="62"/>
      <c r="CN244" s="62"/>
      <c r="CO244" s="62"/>
      <c r="CP244" s="62"/>
      <c r="CQ244" s="62"/>
      <c r="CR244" s="62"/>
      <c r="CS244" s="62"/>
      <c r="CT244" s="62"/>
      <c r="CU244" s="62"/>
      <c r="CV244" s="62"/>
      <c r="CW244" s="62"/>
      <c r="CX244" s="5"/>
      <c r="CY244" s="5"/>
      <c r="CZ244" s="5"/>
      <c r="DA244" s="5"/>
      <c r="DB244" s="5"/>
      <c r="DC244" s="5"/>
      <c r="DD244" s="5"/>
      <c r="DE244" s="5"/>
      <c r="DF244" s="5"/>
      <c r="DG244" s="5"/>
      <c r="DH244" s="5"/>
      <c r="DI244" s="5"/>
      <c r="DJ244" s="5"/>
      <c r="DK244" s="5"/>
      <c r="DL244" s="62"/>
      <c r="DM244" s="62"/>
      <c r="DN244" s="62"/>
      <c r="DO244" s="62"/>
      <c r="DP244" s="62"/>
      <c r="DQ244" s="62"/>
      <c r="DR244" s="62"/>
      <c r="DS244" s="62"/>
      <c r="DT244" s="62"/>
      <c r="DU244" s="62"/>
      <c r="DV244" s="62"/>
      <c r="DW244" s="62"/>
      <c r="DX244" s="62"/>
      <c r="DY244" s="62"/>
      <c r="DZ244" s="5"/>
      <c r="EA244" s="5"/>
      <c r="EB244" s="5"/>
      <c r="EC244" s="5"/>
      <c r="ED244" s="5"/>
      <c r="EE244" s="5"/>
      <c r="EF244" s="5"/>
      <c r="EG244" s="5"/>
      <c r="EH244" s="5"/>
      <c r="EI244" s="5"/>
      <c r="EJ244" s="5"/>
      <c r="EK244" s="5"/>
      <c r="EL244" s="5"/>
      <c r="EM244" s="5"/>
      <c r="EN244" s="62"/>
      <c r="EO244" s="62"/>
      <c r="EP244" s="62"/>
      <c r="EQ244" s="62"/>
      <c r="ER244" s="62"/>
      <c r="ES244" s="62"/>
      <c r="ET244" s="62"/>
      <c r="EU244" s="62"/>
      <c r="EV244" s="62"/>
      <c r="EW244" s="62"/>
      <c r="EX244" s="62"/>
      <c r="EY244" s="62"/>
      <c r="EZ244" s="62"/>
      <c r="FA244" s="62"/>
      <c r="FB244" s="5"/>
      <c r="FC244" s="5"/>
      <c r="FD244" s="5"/>
      <c r="FE244" s="5"/>
      <c r="FF244" s="5"/>
      <c r="FG244" s="5"/>
      <c r="FH244" s="5"/>
      <c r="FI244" s="5"/>
      <c r="FJ244" s="5"/>
      <c r="FK244" s="5"/>
      <c r="FL244" s="5"/>
      <c r="FM244" s="5"/>
      <c r="FN244" s="5"/>
      <c r="FO244" s="5"/>
      <c r="FP244" s="62"/>
      <c r="FQ244" s="62"/>
      <c r="FR244" s="62"/>
      <c r="FS244" s="62"/>
      <c r="FT244" s="62"/>
      <c r="FU244" s="62"/>
      <c r="FV244" s="62"/>
      <c r="FW244" s="62"/>
      <c r="FX244" s="62"/>
      <c r="FY244" s="62"/>
      <c r="FZ244" s="62"/>
      <c r="GA244" s="62"/>
      <c r="GB244" s="62"/>
      <c r="GC244" s="62"/>
      <c r="GD244" s="5"/>
      <c r="GE244" s="5"/>
      <c r="GF244" s="5"/>
      <c r="GG244" s="5"/>
      <c r="GH244" s="5"/>
      <c r="GI244" s="5"/>
      <c r="GJ244" s="5"/>
      <c r="GK244" s="5"/>
      <c r="GL244" s="5"/>
      <c r="GM244" s="5"/>
      <c r="GN244" s="5"/>
      <c r="GO244" s="5"/>
      <c r="GP244" s="5"/>
      <c r="GQ244" s="5"/>
      <c r="GR244" s="62"/>
      <c r="GS244" s="62"/>
      <c r="GT244" s="62"/>
      <c r="GU244" s="62"/>
      <c r="GV244" s="62"/>
      <c r="GW244" s="62"/>
      <c r="GX244" s="62"/>
      <c r="GY244" s="62"/>
      <c r="GZ244" s="62"/>
      <c r="HA244" s="62"/>
      <c r="HB244" s="62"/>
      <c r="HC244" s="62"/>
      <c r="HD244" s="62"/>
      <c r="HE244" s="62"/>
      <c r="HF244" s="5"/>
      <c r="HG244" s="5"/>
      <c r="HH244" s="5"/>
      <c r="HI244" s="5"/>
      <c r="HJ244" s="5"/>
      <c r="HK244" s="5"/>
      <c r="HL244" s="5"/>
      <c r="HM244" s="5"/>
      <c r="HN244" s="5"/>
      <c r="HO244" s="5"/>
      <c r="HP244" s="5"/>
      <c r="HQ244" s="5"/>
      <c r="HR244" s="5"/>
      <c r="HS244" s="5"/>
      <c r="HT244" s="62"/>
      <c r="HU244" s="62"/>
      <c r="HV244" s="62"/>
      <c r="HW244" s="62"/>
      <c r="HX244" s="62"/>
      <c r="HY244" s="62"/>
      <c r="HZ244" s="62"/>
      <c r="IA244" s="62"/>
      <c r="IB244" s="62"/>
      <c r="IC244" s="62"/>
      <c r="ID244" s="62"/>
      <c r="IE244" s="62"/>
      <c r="IF244" s="62"/>
      <c r="IG244" s="62"/>
      <c r="IH244" s="5"/>
      <c r="II244" s="5"/>
      <c r="IJ244" s="5"/>
      <c r="IK244" s="5"/>
      <c r="IL244" s="5"/>
      <c r="IM244" s="5"/>
      <c r="IN244" s="5"/>
      <c r="IO244" s="5"/>
      <c r="IP244" s="5"/>
      <c r="IQ244" s="5"/>
      <c r="IR244" s="5"/>
      <c r="IS244" s="5"/>
      <c r="IT244" s="5"/>
      <c r="IU244" s="5"/>
      <c r="IV244" s="62"/>
      <c r="IW244" s="62"/>
      <c r="IX244" s="62"/>
      <c r="IY244" s="62"/>
      <c r="IZ244" s="62"/>
      <c r="JA244" s="62"/>
      <c r="JB244" s="62"/>
      <c r="JC244" s="62"/>
      <c r="JD244" s="62"/>
      <c r="JE244" s="62"/>
      <c r="JF244" s="62"/>
      <c r="JG244" s="62"/>
      <c r="JH244" s="62"/>
      <c r="JI244" s="62"/>
      <c r="JJ244" s="5"/>
      <c r="JK244" s="5"/>
      <c r="JL244" s="5"/>
      <c r="JM244" s="5"/>
      <c r="JN244" s="5"/>
      <c r="JO244" s="5"/>
      <c r="JP244" s="5"/>
      <c r="JQ244" s="5"/>
      <c r="JR244" s="5"/>
      <c r="JS244" s="5"/>
      <c r="JT244" s="5"/>
      <c r="JU244" s="5"/>
      <c r="JV244" s="5"/>
      <c r="JW244" s="5"/>
      <c r="JX244" s="62"/>
      <c r="JY244" s="62"/>
      <c r="JZ244" s="62"/>
      <c r="KA244" s="62"/>
      <c r="KB244" s="62"/>
      <c r="KC244" s="62"/>
      <c r="KD244" s="62"/>
      <c r="KE244" s="62"/>
      <c r="KF244" s="62"/>
      <c r="KG244" s="62"/>
      <c r="KH244" s="62"/>
      <c r="KI244" s="62"/>
      <c r="KJ244" s="62"/>
      <c r="KK244" s="62"/>
    </row>
    <row r="245" spans="1:297" x14ac:dyDescent="0.35">
      <c r="A245" s="131">
        <v>241</v>
      </c>
      <c r="B245" s="170">
        <f>'BVEM Scorecard'!B244</f>
        <v>0</v>
      </c>
      <c r="C245" s="170">
        <f>'BVEM Scorecard'!C244</f>
        <v>0</v>
      </c>
      <c r="D245" s="152">
        <v>517</v>
      </c>
      <c r="E245" s="72" t="str">
        <f>'BVEM Scorecard'!F244</f>
        <v>Gas</v>
      </c>
      <c r="F245" s="96">
        <f t="shared" si="308"/>
        <v>0</v>
      </c>
      <c r="G245" s="96">
        <f t="shared" si="309"/>
        <v>0</v>
      </c>
      <c r="H245" s="96">
        <f t="shared" si="310"/>
        <v>0</v>
      </c>
      <c r="I245" s="96">
        <f t="shared" si="311"/>
        <v>0</v>
      </c>
      <c r="J245" s="62">
        <v>0</v>
      </c>
      <c r="K245" s="62"/>
      <c r="L245" s="62"/>
      <c r="M245" s="62"/>
      <c r="N245" s="62"/>
      <c r="O245" s="62"/>
      <c r="P245" s="62">
        <f t="shared" si="312"/>
        <v>0</v>
      </c>
      <c r="Q245" s="95">
        <f t="shared" si="361"/>
        <v>0</v>
      </c>
      <c r="R245" s="5"/>
      <c r="S245" s="5"/>
      <c r="T245" s="5"/>
      <c r="U245" s="5"/>
      <c r="V245" s="5"/>
      <c r="W245" s="5"/>
      <c r="X245" s="5"/>
      <c r="Y245" s="5"/>
      <c r="Z245" s="5"/>
      <c r="AA245" s="5"/>
      <c r="AB245" s="5"/>
      <c r="AC245" s="5"/>
      <c r="AD245" s="5"/>
      <c r="AE245" s="5"/>
      <c r="AF245" s="62"/>
      <c r="AG245" s="62"/>
      <c r="AH245" s="62"/>
      <c r="AI245" s="62"/>
      <c r="AJ245" s="62"/>
      <c r="AK245" s="62"/>
      <c r="AL245" s="62"/>
      <c r="AM245" s="62"/>
      <c r="AN245" s="62"/>
      <c r="AO245" s="62"/>
      <c r="AP245" s="62"/>
      <c r="AQ245" s="62"/>
      <c r="AR245" s="140"/>
      <c r="AS245" s="140"/>
      <c r="AT245" s="5"/>
      <c r="AU245" s="5"/>
      <c r="AV245" s="5"/>
      <c r="AW245" s="5"/>
      <c r="AX245" s="5"/>
      <c r="AY245" s="5"/>
      <c r="AZ245" s="5"/>
      <c r="BA245" s="5"/>
      <c r="BB245" s="5"/>
      <c r="BC245" s="5"/>
      <c r="BD245" s="5"/>
      <c r="BE245" s="5"/>
      <c r="BF245" s="5"/>
      <c r="BG245" s="5"/>
      <c r="BH245" s="62"/>
      <c r="BI245" s="62"/>
      <c r="BJ245" s="62"/>
      <c r="BK245" s="62"/>
      <c r="BL245" s="62"/>
      <c r="BM245" s="62"/>
      <c r="BN245" s="62"/>
      <c r="BO245" s="62"/>
      <c r="BP245" s="62"/>
      <c r="BQ245" s="62"/>
      <c r="BR245" s="62"/>
      <c r="BS245" s="62"/>
      <c r="BT245" s="62"/>
      <c r="BU245" s="62"/>
      <c r="BV245" s="5"/>
      <c r="BW245" s="5"/>
      <c r="BX245" s="5"/>
      <c r="BY245" s="5"/>
      <c r="BZ245" s="5"/>
      <c r="CA245" s="5"/>
      <c r="CB245" s="5"/>
      <c r="CC245" s="5"/>
      <c r="CD245" s="5"/>
      <c r="CE245" s="5"/>
      <c r="CF245" s="5"/>
      <c r="CG245" s="5"/>
      <c r="CH245" s="5"/>
      <c r="CI245" s="5"/>
      <c r="CJ245" s="62"/>
      <c r="CK245" s="62"/>
      <c r="CL245" s="62"/>
      <c r="CM245" s="62"/>
      <c r="CN245" s="62"/>
      <c r="CO245" s="62"/>
      <c r="CP245" s="62"/>
      <c r="CQ245" s="62"/>
      <c r="CR245" s="62"/>
      <c r="CS245" s="62"/>
      <c r="CT245" s="62"/>
      <c r="CU245" s="62"/>
      <c r="CV245" s="62"/>
      <c r="CW245" s="62"/>
      <c r="CX245" s="5"/>
      <c r="CY245" s="5"/>
      <c r="CZ245" s="5"/>
      <c r="DA245" s="5"/>
      <c r="DB245" s="5"/>
      <c r="DC245" s="5"/>
      <c r="DD245" s="5"/>
      <c r="DE245" s="5"/>
      <c r="DF245" s="5"/>
      <c r="DG245" s="5"/>
      <c r="DH245" s="5"/>
      <c r="DI245" s="5"/>
      <c r="DJ245" s="5"/>
      <c r="DK245" s="5"/>
      <c r="DL245" s="62"/>
      <c r="DM245" s="62"/>
      <c r="DN245" s="62"/>
      <c r="DO245" s="62"/>
      <c r="DP245" s="62"/>
      <c r="DQ245" s="62"/>
      <c r="DR245" s="62"/>
      <c r="DS245" s="62"/>
      <c r="DT245" s="62"/>
      <c r="DU245" s="62"/>
      <c r="DV245" s="62"/>
      <c r="DW245" s="62"/>
      <c r="DX245" s="62"/>
      <c r="DY245" s="62"/>
      <c r="DZ245" s="5"/>
      <c r="EA245" s="5"/>
      <c r="EB245" s="5"/>
      <c r="EC245" s="5"/>
      <c r="ED245" s="5"/>
      <c r="EE245" s="5"/>
      <c r="EF245" s="5"/>
      <c r="EG245" s="5"/>
      <c r="EH245" s="5"/>
      <c r="EI245" s="5"/>
      <c r="EJ245" s="5"/>
      <c r="EK245" s="5"/>
      <c r="EL245" s="5"/>
      <c r="EM245" s="5"/>
      <c r="EN245" s="62"/>
      <c r="EO245" s="62"/>
      <c r="EP245" s="62"/>
      <c r="EQ245" s="62"/>
      <c r="ER245" s="62"/>
      <c r="ES245" s="62"/>
      <c r="ET245" s="62"/>
      <c r="EU245" s="62"/>
      <c r="EV245" s="62"/>
      <c r="EW245" s="62"/>
      <c r="EX245" s="62"/>
      <c r="EY245" s="62"/>
      <c r="EZ245" s="140"/>
      <c r="FA245" s="140"/>
      <c r="FB245" s="5"/>
      <c r="FC245" s="5"/>
      <c r="FD245" s="5"/>
      <c r="FE245" s="5"/>
      <c r="FF245" s="5"/>
      <c r="FG245" s="5"/>
      <c r="FH245" s="5"/>
      <c r="FI245" s="5"/>
      <c r="FJ245" s="5"/>
      <c r="FK245" s="5"/>
      <c r="FL245" s="5"/>
      <c r="FM245" s="5"/>
      <c r="FN245" s="5"/>
      <c r="FO245" s="5"/>
      <c r="FP245" s="62"/>
      <c r="FQ245" s="62"/>
      <c r="FR245" s="62"/>
      <c r="FS245" s="62"/>
      <c r="FT245" s="62"/>
      <c r="FU245" s="62"/>
      <c r="FV245" s="62"/>
      <c r="FW245" s="62"/>
      <c r="FX245" s="62"/>
      <c r="FY245" s="62"/>
      <c r="FZ245" s="62"/>
      <c r="GA245" s="62"/>
      <c r="GB245" s="62"/>
      <c r="GC245" s="62"/>
      <c r="GD245" s="5"/>
      <c r="GE245" s="5"/>
      <c r="GF245" s="5"/>
      <c r="GG245" s="5"/>
      <c r="GH245" s="5"/>
      <c r="GI245" s="5"/>
      <c r="GJ245" s="5"/>
      <c r="GK245" s="5"/>
      <c r="GL245" s="5"/>
      <c r="GM245" s="5"/>
      <c r="GN245" s="5"/>
      <c r="GO245" s="5"/>
      <c r="GP245" s="5"/>
      <c r="GQ245" s="5"/>
      <c r="GR245" s="62"/>
      <c r="GS245" s="62"/>
      <c r="GT245" s="62"/>
      <c r="GU245" s="62"/>
      <c r="GV245" s="62"/>
      <c r="GW245" s="62"/>
      <c r="GX245" s="62"/>
      <c r="GY245" s="62"/>
      <c r="GZ245" s="62"/>
      <c r="HA245" s="62"/>
      <c r="HB245" s="62"/>
      <c r="HC245" s="62"/>
      <c r="HD245" s="62"/>
      <c r="HE245" s="62"/>
      <c r="HF245" s="5"/>
      <c r="HG245" s="5"/>
      <c r="HH245" s="5"/>
      <c r="HI245" s="5"/>
      <c r="HJ245" s="5"/>
      <c r="HK245" s="5"/>
      <c r="HL245" s="5"/>
      <c r="HM245" s="5"/>
      <c r="HN245" s="5"/>
      <c r="HO245" s="5"/>
      <c r="HP245" s="5"/>
      <c r="HQ245" s="5"/>
      <c r="HR245" s="5"/>
      <c r="HS245" s="5"/>
      <c r="HT245" s="62"/>
      <c r="HU245" s="62"/>
      <c r="HV245" s="62"/>
      <c r="HW245" s="62"/>
      <c r="HX245" s="62"/>
      <c r="HY245" s="62"/>
      <c r="HZ245" s="62"/>
      <c r="IA245" s="62"/>
      <c r="IB245" s="62"/>
      <c r="IC245" s="62"/>
      <c r="ID245" s="62"/>
      <c r="IE245" s="62"/>
      <c r="IF245" s="62"/>
      <c r="IG245" s="62"/>
      <c r="IH245" s="5"/>
      <c r="II245" s="5"/>
      <c r="IJ245" s="5"/>
      <c r="IK245" s="5"/>
      <c r="IL245" s="5"/>
      <c r="IM245" s="5"/>
      <c r="IN245" s="5"/>
      <c r="IO245" s="5"/>
      <c r="IP245" s="5"/>
      <c r="IQ245" s="5"/>
      <c r="IR245" s="5"/>
      <c r="IS245" s="5"/>
      <c r="IT245" s="5"/>
      <c r="IU245" s="5"/>
      <c r="IV245" s="62"/>
      <c r="IW245" s="62"/>
      <c r="IX245" s="62"/>
      <c r="IY245" s="62"/>
      <c r="IZ245" s="62"/>
      <c r="JA245" s="62"/>
      <c r="JB245" s="62"/>
      <c r="JC245" s="62"/>
      <c r="JD245" s="62"/>
      <c r="JE245" s="62"/>
      <c r="JF245" s="62"/>
      <c r="JG245" s="62"/>
      <c r="JH245" s="62"/>
      <c r="JI245" s="62"/>
      <c r="JJ245" s="5"/>
      <c r="JK245" s="5"/>
      <c r="JL245" s="5"/>
      <c r="JM245" s="5"/>
      <c r="JN245" s="5"/>
      <c r="JO245" s="5"/>
      <c r="JP245" s="5"/>
      <c r="JQ245" s="5"/>
      <c r="JR245" s="5"/>
      <c r="JS245" s="5"/>
      <c r="JT245" s="5"/>
      <c r="JU245" s="5"/>
      <c r="JV245" s="5"/>
      <c r="JW245" s="5"/>
      <c r="JX245" s="62"/>
      <c r="JY245" s="62"/>
      <c r="JZ245" s="62"/>
      <c r="KA245" s="62"/>
      <c r="KB245" s="62"/>
      <c r="KC245" s="62"/>
      <c r="KD245" s="62"/>
      <c r="KE245" s="62"/>
      <c r="KF245" s="62"/>
      <c r="KG245" s="62"/>
      <c r="KH245" s="62"/>
      <c r="KI245" s="62"/>
      <c r="KJ245" s="62"/>
      <c r="KK245" s="62"/>
    </row>
    <row r="246" spans="1:297" x14ac:dyDescent="0.35">
      <c r="A246" s="131">
        <v>242</v>
      </c>
      <c r="B246" s="170">
        <f>'BVEM Scorecard'!B245</f>
        <v>0</v>
      </c>
      <c r="C246" s="170">
        <f>'BVEM Scorecard'!C245</f>
        <v>0</v>
      </c>
      <c r="D246" s="152">
        <v>538</v>
      </c>
      <c r="E246" s="72" t="str">
        <f>'BVEM Scorecard'!F245</f>
        <v>Gas</v>
      </c>
      <c r="F246" s="96">
        <f t="shared" si="308"/>
        <v>0</v>
      </c>
      <c r="G246" s="96">
        <f t="shared" si="309"/>
        <v>0</v>
      </c>
      <c r="H246" s="96">
        <f t="shared" si="310"/>
        <v>0</v>
      </c>
      <c r="I246" s="96">
        <f t="shared" si="311"/>
        <v>0</v>
      </c>
      <c r="J246" s="62">
        <v>0</v>
      </c>
      <c r="K246" s="62"/>
      <c r="L246" s="62"/>
      <c r="M246" s="62"/>
      <c r="N246" s="62"/>
      <c r="O246" s="62"/>
      <c r="P246" s="62">
        <f t="shared" si="312"/>
        <v>0</v>
      </c>
      <c r="Q246" s="95">
        <f t="shared" si="361"/>
        <v>0</v>
      </c>
      <c r="R246" s="5"/>
      <c r="S246" s="5"/>
      <c r="T246" s="5"/>
      <c r="U246" s="5"/>
      <c r="V246" s="5"/>
      <c r="W246" s="5"/>
      <c r="X246" s="5"/>
      <c r="Y246" s="5"/>
      <c r="Z246" s="5"/>
      <c r="AA246" s="5"/>
      <c r="AB246" s="5"/>
      <c r="AC246" s="5"/>
      <c r="AD246" s="5"/>
      <c r="AE246" s="5"/>
      <c r="AF246" s="62"/>
      <c r="AG246" s="62"/>
      <c r="AH246" s="62"/>
      <c r="AI246" s="62"/>
      <c r="AJ246" s="62"/>
      <c r="AK246" s="62"/>
      <c r="AL246" s="62"/>
      <c r="AM246" s="62"/>
      <c r="AN246" s="62"/>
      <c r="AO246" s="62"/>
      <c r="AP246" s="62"/>
      <c r="AQ246" s="62"/>
      <c r="AR246" s="62"/>
      <c r="AS246" s="62"/>
      <c r="AT246" s="5"/>
      <c r="AU246" s="5"/>
      <c r="AV246" s="5"/>
      <c r="AW246" s="5"/>
      <c r="AX246" s="5"/>
      <c r="AY246" s="5"/>
      <c r="AZ246" s="5"/>
      <c r="BA246" s="5"/>
      <c r="BB246" s="5"/>
      <c r="BC246" s="5"/>
      <c r="BD246" s="5"/>
      <c r="BE246" s="5"/>
      <c r="BF246" s="5"/>
      <c r="BG246" s="5"/>
      <c r="BH246" s="62"/>
      <c r="BI246" s="62"/>
      <c r="BJ246" s="62"/>
      <c r="BK246" s="62"/>
      <c r="BL246" s="62"/>
      <c r="BM246" s="62"/>
      <c r="BN246" s="62"/>
      <c r="BO246" s="62"/>
      <c r="BP246" s="62"/>
      <c r="BQ246" s="62"/>
      <c r="BR246" s="62"/>
      <c r="BS246" s="62"/>
      <c r="BT246" s="62"/>
      <c r="BU246" s="62"/>
      <c r="BV246" s="5"/>
      <c r="BW246" s="5"/>
      <c r="BX246" s="5"/>
      <c r="BY246" s="5"/>
      <c r="BZ246" s="5"/>
      <c r="CA246" s="5"/>
      <c r="CB246" s="5"/>
      <c r="CC246" s="5"/>
      <c r="CD246" s="5"/>
      <c r="CE246" s="5"/>
      <c r="CF246" s="5"/>
      <c r="CG246" s="5"/>
      <c r="CH246" s="5"/>
      <c r="CI246" s="5"/>
      <c r="CJ246" s="62"/>
      <c r="CK246" s="62"/>
      <c r="CL246" s="62"/>
      <c r="CM246" s="62"/>
      <c r="CN246" s="62"/>
      <c r="CO246" s="62"/>
      <c r="CP246" s="62"/>
      <c r="CQ246" s="62"/>
      <c r="CR246" s="62"/>
      <c r="CS246" s="62"/>
      <c r="CT246" s="62"/>
      <c r="CU246" s="62"/>
      <c r="CV246" s="62"/>
      <c r="CW246" s="62"/>
      <c r="CX246" s="5"/>
      <c r="CY246" s="5"/>
      <c r="CZ246" s="5"/>
      <c r="DA246" s="5"/>
      <c r="DB246" s="5"/>
      <c r="DC246" s="5"/>
      <c r="DD246" s="5"/>
      <c r="DE246" s="5"/>
      <c r="DF246" s="5"/>
      <c r="DG246" s="5"/>
      <c r="DH246" s="5"/>
      <c r="DI246" s="5"/>
      <c r="DJ246" s="5"/>
      <c r="DK246" s="5"/>
      <c r="DL246" s="62"/>
      <c r="DM246" s="62"/>
      <c r="DN246" s="62"/>
      <c r="DO246" s="62"/>
      <c r="DP246" s="62"/>
      <c r="DQ246" s="62"/>
      <c r="DR246" s="62"/>
      <c r="DS246" s="62"/>
      <c r="DT246" s="62"/>
      <c r="DU246" s="62"/>
      <c r="DV246" s="62"/>
      <c r="DW246" s="62"/>
      <c r="DX246" s="62"/>
      <c r="DY246" s="62"/>
      <c r="DZ246" s="5"/>
      <c r="EA246" s="5"/>
      <c r="EB246" s="5"/>
      <c r="EC246" s="5"/>
      <c r="ED246" s="5"/>
      <c r="EE246" s="5"/>
      <c r="EF246" s="5"/>
      <c r="EG246" s="5"/>
      <c r="EH246" s="5"/>
      <c r="EI246" s="5"/>
      <c r="EJ246" s="5"/>
      <c r="EK246" s="5"/>
      <c r="EL246" s="5"/>
      <c r="EM246" s="5"/>
      <c r="EN246" s="62"/>
      <c r="EO246" s="62"/>
      <c r="EP246" s="62"/>
      <c r="EQ246" s="62"/>
      <c r="ER246" s="62"/>
      <c r="ES246" s="62"/>
      <c r="ET246" s="62"/>
      <c r="EU246" s="62"/>
      <c r="EV246" s="62"/>
      <c r="EW246" s="62"/>
      <c r="EX246" s="62"/>
      <c r="EY246" s="62"/>
      <c r="EZ246" s="62"/>
      <c r="FA246" s="62"/>
      <c r="FB246" s="5"/>
      <c r="FC246" s="5"/>
      <c r="FD246" s="5"/>
      <c r="FE246" s="5"/>
      <c r="FF246" s="5"/>
      <c r="FG246" s="5"/>
      <c r="FH246" s="5"/>
      <c r="FI246" s="5"/>
      <c r="FJ246" s="5"/>
      <c r="FK246" s="5"/>
      <c r="FL246" s="5"/>
      <c r="FM246" s="5"/>
      <c r="FN246" s="5"/>
      <c r="FO246" s="5"/>
      <c r="FP246" s="62"/>
      <c r="FQ246" s="62"/>
      <c r="FR246" s="62"/>
      <c r="FS246" s="62"/>
      <c r="FT246" s="62"/>
      <c r="FU246" s="62"/>
      <c r="FV246" s="62"/>
      <c r="FW246" s="62"/>
      <c r="FX246" s="62"/>
      <c r="FY246" s="62"/>
      <c r="FZ246" s="62"/>
      <c r="GA246" s="62"/>
      <c r="GB246" s="62"/>
      <c r="GC246" s="62"/>
      <c r="GD246" s="5"/>
      <c r="GE246" s="5"/>
      <c r="GF246" s="5"/>
      <c r="GG246" s="5"/>
      <c r="GH246" s="5"/>
      <c r="GI246" s="5"/>
      <c r="GJ246" s="5"/>
      <c r="GK246" s="5"/>
      <c r="GL246" s="5"/>
      <c r="GM246" s="5"/>
      <c r="GN246" s="5"/>
      <c r="GO246" s="5"/>
      <c r="GP246" s="5"/>
      <c r="GQ246" s="5"/>
      <c r="GR246" s="62"/>
      <c r="GS246" s="62"/>
      <c r="GT246" s="62"/>
      <c r="GU246" s="62"/>
      <c r="GV246" s="62"/>
      <c r="GW246" s="62"/>
      <c r="GX246" s="62"/>
      <c r="GY246" s="62"/>
      <c r="GZ246" s="62"/>
      <c r="HA246" s="62"/>
      <c r="HB246" s="62"/>
      <c r="HC246" s="62"/>
      <c r="HD246" s="62"/>
      <c r="HE246" s="62"/>
      <c r="HF246" s="5"/>
      <c r="HG246" s="5"/>
      <c r="HH246" s="5"/>
      <c r="HI246" s="5"/>
      <c r="HJ246" s="5"/>
      <c r="HK246" s="5"/>
      <c r="HL246" s="5"/>
      <c r="HM246" s="5"/>
      <c r="HN246" s="5"/>
      <c r="HO246" s="5"/>
      <c r="HP246" s="5"/>
      <c r="HQ246" s="5"/>
      <c r="HR246" s="5"/>
      <c r="HS246" s="5"/>
      <c r="HT246" s="62"/>
      <c r="HU246" s="62"/>
      <c r="HV246" s="62"/>
      <c r="HW246" s="62"/>
      <c r="HX246" s="62"/>
      <c r="HY246" s="62"/>
      <c r="HZ246" s="62"/>
      <c r="IA246" s="62"/>
      <c r="IB246" s="62"/>
      <c r="IC246" s="62"/>
      <c r="ID246" s="62"/>
      <c r="IE246" s="62"/>
      <c r="IF246" s="62"/>
      <c r="IG246" s="62"/>
      <c r="IH246" s="5"/>
      <c r="II246" s="5"/>
      <c r="IJ246" s="5"/>
      <c r="IK246" s="5"/>
      <c r="IL246" s="5"/>
      <c r="IM246" s="5"/>
      <c r="IN246" s="5"/>
      <c r="IO246" s="5"/>
      <c r="IP246" s="5"/>
      <c r="IQ246" s="5"/>
      <c r="IR246" s="5"/>
      <c r="IS246" s="5"/>
      <c r="IT246" s="5"/>
      <c r="IU246" s="5"/>
      <c r="IV246" s="62"/>
      <c r="IW246" s="62"/>
      <c r="IX246" s="62"/>
      <c r="IY246" s="62"/>
      <c r="IZ246" s="62"/>
      <c r="JA246" s="62"/>
      <c r="JB246" s="62"/>
      <c r="JC246" s="62"/>
      <c r="JD246" s="62"/>
      <c r="JE246" s="62"/>
      <c r="JF246" s="62"/>
      <c r="JG246" s="62"/>
      <c r="JH246" s="62"/>
      <c r="JI246" s="62"/>
      <c r="JJ246" s="5"/>
      <c r="JK246" s="5"/>
      <c r="JL246" s="5"/>
      <c r="JM246" s="5"/>
      <c r="JN246" s="5"/>
      <c r="JO246" s="5"/>
      <c r="JP246" s="5"/>
      <c r="JQ246" s="5"/>
      <c r="JR246" s="5"/>
      <c r="JS246" s="5"/>
      <c r="JT246" s="5"/>
      <c r="JU246" s="5"/>
      <c r="JV246" s="5"/>
      <c r="JW246" s="5"/>
      <c r="JX246" s="62"/>
      <c r="JY246" s="62"/>
      <c r="JZ246" s="62"/>
      <c r="KA246" s="62"/>
      <c r="KB246" s="62"/>
      <c r="KC246" s="62"/>
      <c r="KD246" s="62"/>
      <c r="KE246" s="62"/>
      <c r="KF246" s="62"/>
      <c r="KG246" s="62"/>
      <c r="KH246" s="62"/>
      <c r="KI246" s="62"/>
      <c r="KJ246" s="62"/>
      <c r="KK246" s="62"/>
    </row>
    <row r="247" spans="1:297" x14ac:dyDescent="0.35">
      <c r="A247" s="131">
        <v>243</v>
      </c>
      <c r="B247" s="170">
        <f>'BVEM Scorecard'!B246</f>
        <v>0</v>
      </c>
      <c r="C247" s="170">
        <f>'BVEM Scorecard'!C246</f>
        <v>0</v>
      </c>
      <c r="D247" s="152">
        <v>552</v>
      </c>
      <c r="E247" s="72" t="str">
        <f>'BVEM Scorecard'!F246</f>
        <v>Geothermal</v>
      </c>
      <c r="F247" s="96">
        <f t="shared" si="308"/>
        <v>0</v>
      </c>
      <c r="G247" s="96">
        <f t="shared" si="309"/>
        <v>0</v>
      </c>
      <c r="H247" s="96">
        <f t="shared" si="310"/>
        <v>0</v>
      </c>
      <c r="I247" s="96">
        <f t="shared" si="311"/>
        <v>0</v>
      </c>
      <c r="J247" s="62">
        <v>0</v>
      </c>
      <c r="K247" s="62">
        <v>0</v>
      </c>
      <c r="L247" s="62">
        <v>0</v>
      </c>
      <c r="M247" s="62">
        <v>0</v>
      </c>
      <c r="N247" s="62">
        <v>0</v>
      </c>
      <c r="O247" s="62">
        <v>0</v>
      </c>
      <c r="P247" s="62">
        <f t="shared" si="312"/>
        <v>0</v>
      </c>
      <c r="Q247" s="95">
        <f t="shared" si="361"/>
        <v>0</v>
      </c>
      <c r="R247" s="5"/>
      <c r="S247" s="5"/>
      <c r="T247" s="5"/>
      <c r="U247" s="5"/>
      <c r="V247" s="5"/>
      <c r="W247" s="5"/>
      <c r="X247" s="5"/>
      <c r="Y247" s="5"/>
      <c r="Z247" s="5"/>
      <c r="AA247" s="5"/>
      <c r="AB247" s="5"/>
      <c r="AC247" s="5"/>
      <c r="AD247" s="5"/>
      <c r="AE247" s="5"/>
      <c r="AF247" s="62"/>
      <c r="AG247" s="62"/>
      <c r="AH247" s="62"/>
      <c r="AI247" s="62"/>
      <c r="AJ247" s="62"/>
      <c r="AK247" s="62"/>
      <c r="AL247" s="62"/>
      <c r="AM247" s="62"/>
      <c r="AN247" s="62"/>
      <c r="AO247" s="62"/>
      <c r="AP247" s="62"/>
      <c r="AQ247" s="62"/>
      <c r="AR247" s="140"/>
      <c r="AS247" s="140"/>
      <c r="AT247" s="5"/>
      <c r="AU247" s="5"/>
      <c r="AV247" s="5"/>
      <c r="AW247" s="5"/>
      <c r="AX247" s="5"/>
      <c r="AY247" s="5"/>
      <c r="AZ247" s="5"/>
      <c r="BA247" s="5"/>
      <c r="BB247" s="5"/>
      <c r="BC247" s="5"/>
      <c r="BD247" s="5"/>
      <c r="BE247" s="5"/>
      <c r="BF247" s="5"/>
      <c r="BG247" s="5"/>
      <c r="BH247" s="62"/>
      <c r="BI247" s="62"/>
      <c r="BJ247" s="62"/>
      <c r="BK247" s="62"/>
      <c r="BL247" s="62"/>
      <c r="BM247" s="62"/>
      <c r="BN247" s="62"/>
      <c r="BO247" s="62"/>
      <c r="BP247" s="62"/>
      <c r="BQ247" s="62"/>
      <c r="BR247" s="62"/>
      <c r="BS247" s="62"/>
      <c r="BT247" s="62"/>
      <c r="BU247" s="62"/>
      <c r="BV247" s="5"/>
      <c r="BW247" s="5"/>
      <c r="BX247" s="5"/>
      <c r="BY247" s="5"/>
      <c r="BZ247" s="5"/>
      <c r="CA247" s="5"/>
      <c r="CB247" s="5"/>
      <c r="CC247" s="5"/>
      <c r="CD247" s="5"/>
      <c r="CE247" s="5"/>
      <c r="CF247" s="5"/>
      <c r="CG247" s="5"/>
      <c r="CH247" s="5"/>
      <c r="CI247" s="5"/>
      <c r="CJ247" s="62"/>
      <c r="CK247" s="62"/>
      <c r="CL247" s="62"/>
      <c r="CM247" s="62"/>
      <c r="CN247" s="62"/>
      <c r="CO247" s="62"/>
      <c r="CP247" s="62"/>
      <c r="CQ247" s="62"/>
      <c r="CR247" s="62"/>
      <c r="CS247" s="62"/>
      <c r="CT247" s="62"/>
      <c r="CU247" s="62"/>
      <c r="CV247" s="62"/>
      <c r="CW247" s="62"/>
      <c r="CX247" s="5"/>
      <c r="CY247" s="5"/>
      <c r="CZ247" s="5"/>
      <c r="DA247" s="5"/>
      <c r="DB247" s="5"/>
      <c r="DC247" s="5"/>
      <c r="DD247" s="5"/>
      <c r="DE247" s="5"/>
      <c r="DF247" s="5"/>
      <c r="DG247" s="5"/>
      <c r="DH247" s="5"/>
      <c r="DI247" s="5"/>
      <c r="DJ247" s="5"/>
      <c r="DK247" s="5"/>
      <c r="DL247" s="62"/>
      <c r="DM247" s="62"/>
      <c r="DN247" s="62"/>
      <c r="DO247" s="62"/>
      <c r="DP247" s="62"/>
      <c r="DQ247" s="62"/>
      <c r="DR247" s="62"/>
      <c r="DS247" s="62"/>
      <c r="DT247" s="62"/>
      <c r="DU247" s="62"/>
      <c r="DV247" s="62"/>
      <c r="DW247" s="62"/>
      <c r="DX247" s="62"/>
      <c r="DY247" s="62"/>
      <c r="DZ247" s="5"/>
      <c r="EA247" s="5"/>
      <c r="EB247" s="5"/>
      <c r="EC247" s="5"/>
      <c r="ED247" s="5"/>
      <c r="EE247" s="5"/>
      <c r="EF247" s="5"/>
      <c r="EG247" s="5"/>
      <c r="EH247" s="5"/>
      <c r="EI247" s="5"/>
      <c r="EJ247" s="5"/>
      <c r="EK247" s="5"/>
      <c r="EL247" s="5"/>
      <c r="EM247" s="5"/>
      <c r="EN247" s="62"/>
      <c r="EO247" s="62"/>
      <c r="EP247" s="62"/>
      <c r="EQ247" s="62"/>
      <c r="ER247" s="62"/>
      <c r="ES247" s="62"/>
      <c r="ET247" s="62"/>
      <c r="EU247" s="62"/>
      <c r="EV247" s="62"/>
      <c r="EW247" s="62"/>
      <c r="EX247" s="62"/>
      <c r="EY247" s="62"/>
      <c r="EZ247" s="140"/>
      <c r="FA247" s="140"/>
      <c r="FB247" s="5"/>
      <c r="FC247" s="5"/>
      <c r="FD247" s="5"/>
      <c r="FE247" s="5"/>
      <c r="FF247" s="5"/>
      <c r="FG247" s="5"/>
      <c r="FH247" s="5"/>
      <c r="FI247" s="5"/>
      <c r="FJ247" s="5"/>
      <c r="FK247" s="5"/>
      <c r="FL247" s="5"/>
      <c r="FM247" s="5"/>
      <c r="FN247" s="5"/>
      <c r="FO247" s="5"/>
      <c r="FP247" s="62"/>
      <c r="FQ247" s="62"/>
      <c r="FR247" s="62"/>
      <c r="FS247" s="62"/>
      <c r="FT247" s="62"/>
      <c r="FU247" s="62"/>
      <c r="FV247" s="62"/>
      <c r="FW247" s="62"/>
      <c r="FX247" s="62"/>
      <c r="FY247" s="62"/>
      <c r="FZ247" s="62"/>
      <c r="GA247" s="62"/>
      <c r="GB247" s="62"/>
      <c r="GC247" s="62"/>
      <c r="GD247" s="5"/>
      <c r="GE247" s="5"/>
      <c r="GF247" s="5"/>
      <c r="GG247" s="5"/>
      <c r="GH247" s="5"/>
      <c r="GI247" s="5"/>
      <c r="GJ247" s="5"/>
      <c r="GK247" s="5"/>
      <c r="GL247" s="5"/>
      <c r="GM247" s="5"/>
      <c r="GN247" s="5"/>
      <c r="GO247" s="5"/>
      <c r="GP247" s="5"/>
      <c r="GQ247" s="5"/>
      <c r="GR247" s="62"/>
      <c r="GS247" s="62"/>
      <c r="GT247" s="62"/>
      <c r="GU247" s="62"/>
      <c r="GV247" s="62"/>
      <c r="GW247" s="62"/>
      <c r="GX247" s="62"/>
      <c r="GY247" s="62"/>
      <c r="GZ247" s="62"/>
      <c r="HA247" s="62"/>
      <c r="HB247" s="62"/>
      <c r="HC247" s="62"/>
      <c r="HD247" s="62"/>
      <c r="HE247" s="62"/>
      <c r="HF247" s="5"/>
      <c r="HG247" s="5"/>
      <c r="HH247" s="5"/>
      <c r="HI247" s="5"/>
      <c r="HJ247" s="5"/>
      <c r="HK247" s="5"/>
      <c r="HL247" s="5"/>
      <c r="HM247" s="5"/>
      <c r="HN247" s="5"/>
      <c r="HO247" s="5"/>
      <c r="HP247" s="5"/>
      <c r="HQ247" s="5"/>
      <c r="HR247" s="5"/>
      <c r="HS247" s="5"/>
      <c r="HT247" s="62"/>
      <c r="HU247" s="62"/>
      <c r="HV247" s="62"/>
      <c r="HW247" s="62"/>
      <c r="HX247" s="62"/>
      <c r="HY247" s="62"/>
      <c r="HZ247" s="62"/>
      <c r="IA247" s="62"/>
      <c r="IB247" s="62"/>
      <c r="IC247" s="62"/>
      <c r="ID247" s="62"/>
      <c r="IE247" s="62"/>
      <c r="IF247" s="62"/>
      <c r="IG247" s="62"/>
      <c r="IH247" s="5"/>
      <c r="II247" s="5"/>
      <c r="IJ247" s="5"/>
      <c r="IK247" s="5"/>
      <c r="IL247" s="5"/>
      <c r="IM247" s="5"/>
      <c r="IN247" s="5"/>
      <c r="IO247" s="5"/>
      <c r="IP247" s="5"/>
      <c r="IQ247" s="5"/>
      <c r="IR247" s="5"/>
      <c r="IS247" s="5"/>
      <c r="IT247" s="5"/>
      <c r="IU247" s="5"/>
      <c r="IV247" s="62"/>
      <c r="IW247" s="62"/>
      <c r="IX247" s="62"/>
      <c r="IY247" s="62"/>
      <c r="IZ247" s="62"/>
      <c r="JA247" s="62"/>
      <c r="JB247" s="62"/>
      <c r="JC247" s="62"/>
      <c r="JD247" s="62"/>
      <c r="JE247" s="62"/>
      <c r="JF247" s="62"/>
      <c r="JG247" s="62"/>
      <c r="JH247" s="62"/>
      <c r="JI247" s="62"/>
      <c r="JJ247" s="5"/>
      <c r="JK247" s="5"/>
      <c r="JL247" s="5"/>
      <c r="JM247" s="5"/>
      <c r="JN247" s="5"/>
      <c r="JO247" s="5"/>
      <c r="JP247" s="5"/>
      <c r="JQ247" s="5"/>
      <c r="JR247" s="5"/>
      <c r="JS247" s="5"/>
      <c r="JT247" s="5"/>
      <c r="JU247" s="5"/>
      <c r="JV247" s="5"/>
      <c r="JW247" s="5"/>
      <c r="JX247" s="62"/>
      <c r="JY247" s="62"/>
      <c r="JZ247" s="62"/>
      <c r="KA247" s="62"/>
      <c r="KB247" s="62"/>
      <c r="KC247" s="62"/>
      <c r="KD247" s="62"/>
      <c r="KE247" s="62"/>
      <c r="KF247" s="62"/>
      <c r="KG247" s="62"/>
      <c r="KH247" s="62"/>
      <c r="KI247" s="62"/>
      <c r="KJ247" s="62"/>
      <c r="KK247" s="62"/>
    </row>
    <row r="248" spans="1:297" x14ac:dyDescent="0.35">
      <c r="A248" s="131">
        <v>244</v>
      </c>
      <c r="B248" s="170">
        <f>'BVEM Scorecard'!B247</f>
        <v>0</v>
      </c>
      <c r="C248" s="170">
        <f>'BVEM Scorecard'!C247</f>
        <v>0</v>
      </c>
      <c r="D248" s="152">
        <v>554</v>
      </c>
      <c r="E248" s="72" t="str">
        <f>'BVEM Scorecard'!F247</f>
        <v>Storage</v>
      </c>
      <c r="F248" s="96">
        <f t="shared" si="308"/>
        <v>0</v>
      </c>
      <c r="G248" s="96">
        <f t="shared" si="309"/>
        <v>0</v>
      </c>
      <c r="H248" s="96">
        <f t="shared" si="310"/>
        <v>0</v>
      </c>
      <c r="I248" s="96">
        <f t="shared" si="311"/>
        <v>0</v>
      </c>
      <c r="J248" s="62">
        <v>0</v>
      </c>
      <c r="K248" s="62"/>
      <c r="L248" s="62"/>
      <c r="M248" s="62"/>
      <c r="N248" s="62"/>
      <c r="O248" s="62"/>
      <c r="P248" s="62">
        <f t="shared" si="312"/>
        <v>0</v>
      </c>
      <c r="Q248" s="95">
        <f t="shared" si="361"/>
        <v>0</v>
      </c>
      <c r="R248" s="5"/>
      <c r="S248" s="5"/>
      <c r="T248" s="5"/>
      <c r="U248" s="5"/>
      <c r="V248" s="5"/>
      <c r="W248" s="5"/>
      <c r="X248" s="5"/>
      <c r="Y248" s="5"/>
      <c r="Z248" s="5"/>
      <c r="AA248" s="5"/>
      <c r="AB248" s="5"/>
      <c r="AC248" s="5"/>
      <c r="AD248" s="5"/>
      <c r="AE248" s="5"/>
      <c r="AF248" s="62"/>
      <c r="AG248" s="62"/>
      <c r="AH248" s="62"/>
      <c r="AI248" s="62"/>
      <c r="AJ248" s="62"/>
      <c r="AK248" s="62"/>
      <c r="AL248" s="62"/>
      <c r="AM248" s="62"/>
      <c r="AN248" s="62"/>
      <c r="AO248" s="62"/>
      <c r="AP248" s="62"/>
      <c r="AQ248" s="62"/>
      <c r="AR248" s="62"/>
      <c r="AS248" s="62"/>
      <c r="AT248" s="5"/>
      <c r="AU248" s="5"/>
      <c r="AV248" s="5"/>
      <c r="AW248" s="5"/>
      <c r="AX248" s="5"/>
      <c r="AY248" s="5"/>
      <c r="AZ248" s="5"/>
      <c r="BA248" s="5"/>
      <c r="BB248" s="5"/>
      <c r="BC248" s="5"/>
      <c r="BD248" s="5"/>
      <c r="BE248" s="5"/>
      <c r="BF248" s="5"/>
      <c r="BG248" s="5"/>
      <c r="BH248" s="62"/>
      <c r="BI248" s="62"/>
      <c r="BJ248" s="62"/>
      <c r="BK248" s="62"/>
      <c r="BL248" s="62"/>
      <c r="BM248" s="62"/>
      <c r="BN248" s="62"/>
      <c r="BO248" s="62"/>
      <c r="BP248" s="62"/>
      <c r="BQ248" s="62"/>
      <c r="BR248" s="62"/>
      <c r="BS248" s="62"/>
      <c r="BT248" s="62"/>
      <c r="BU248" s="62"/>
      <c r="BV248" s="5"/>
      <c r="BW248" s="5"/>
      <c r="BX248" s="5"/>
      <c r="BY248" s="5"/>
      <c r="BZ248" s="5"/>
      <c r="CA248" s="5"/>
      <c r="CB248" s="5"/>
      <c r="CC248" s="5"/>
      <c r="CD248" s="5"/>
      <c r="CE248" s="5"/>
      <c r="CF248" s="5"/>
      <c r="CG248" s="5"/>
      <c r="CH248" s="5"/>
      <c r="CI248" s="5"/>
      <c r="CJ248" s="62"/>
      <c r="CK248" s="62"/>
      <c r="CL248" s="62"/>
      <c r="CM248" s="62"/>
      <c r="CN248" s="62"/>
      <c r="CO248" s="62"/>
      <c r="CP248" s="62"/>
      <c r="CQ248" s="62"/>
      <c r="CR248" s="62"/>
      <c r="CS248" s="62"/>
      <c r="CT248" s="62"/>
      <c r="CU248" s="62"/>
      <c r="CV248" s="62"/>
      <c r="CW248" s="62"/>
      <c r="CX248" s="5"/>
      <c r="CY248" s="5"/>
      <c r="CZ248" s="5"/>
      <c r="DA248" s="5"/>
      <c r="DB248" s="5"/>
      <c r="DC248" s="5"/>
      <c r="DD248" s="5"/>
      <c r="DE248" s="5"/>
      <c r="DF248" s="5"/>
      <c r="DG248" s="5"/>
      <c r="DH248" s="5"/>
      <c r="DI248" s="5"/>
      <c r="DJ248" s="5"/>
      <c r="DK248" s="5"/>
      <c r="DL248" s="62"/>
      <c r="DM248" s="62"/>
      <c r="DN248" s="62"/>
      <c r="DO248" s="62"/>
      <c r="DP248" s="62"/>
      <c r="DQ248" s="62"/>
      <c r="DR248" s="62"/>
      <c r="DS248" s="62"/>
      <c r="DT248" s="62"/>
      <c r="DU248" s="62"/>
      <c r="DV248" s="62"/>
      <c r="DW248" s="62"/>
      <c r="DX248" s="62"/>
      <c r="DY248" s="62"/>
      <c r="DZ248" s="5"/>
      <c r="EA248" s="5"/>
      <c r="EB248" s="5"/>
      <c r="EC248" s="5"/>
      <c r="ED248" s="5"/>
      <c r="EE248" s="5"/>
      <c r="EF248" s="5"/>
      <c r="EG248" s="5"/>
      <c r="EH248" s="5"/>
      <c r="EI248" s="5"/>
      <c r="EJ248" s="5"/>
      <c r="EK248" s="5"/>
      <c r="EL248" s="5"/>
      <c r="EM248" s="5"/>
      <c r="EN248" s="62"/>
      <c r="EO248" s="62"/>
      <c r="EP248" s="62"/>
      <c r="EQ248" s="62"/>
      <c r="ER248" s="62"/>
      <c r="ES248" s="62"/>
      <c r="ET248" s="62"/>
      <c r="EU248" s="62"/>
      <c r="EV248" s="62"/>
      <c r="EW248" s="62"/>
      <c r="EX248" s="62"/>
      <c r="EY248" s="62"/>
      <c r="EZ248" s="62"/>
      <c r="FA248" s="62"/>
      <c r="FB248" s="5"/>
      <c r="FC248" s="5"/>
      <c r="FD248" s="5"/>
      <c r="FE248" s="5"/>
      <c r="FF248" s="5"/>
      <c r="FG248" s="5"/>
      <c r="FH248" s="5"/>
      <c r="FI248" s="5"/>
      <c r="FJ248" s="5"/>
      <c r="FK248" s="5"/>
      <c r="FL248" s="5"/>
      <c r="FM248" s="5"/>
      <c r="FN248" s="5"/>
      <c r="FO248" s="5"/>
      <c r="FP248" s="62"/>
      <c r="FQ248" s="62"/>
      <c r="FR248" s="62"/>
      <c r="FS248" s="62"/>
      <c r="FT248" s="62"/>
      <c r="FU248" s="62"/>
      <c r="FV248" s="62"/>
      <c r="FW248" s="62"/>
      <c r="FX248" s="62"/>
      <c r="FY248" s="62"/>
      <c r="FZ248" s="62"/>
      <c r="GA248" s="62"/>
      <c r="GB248" s="62"/>
      <c r="GC248" s="62"/>
      <c r="GD248" s="5"/>
      <c r="GE248" s="5"/>
      <c r="GF248" s="5"/>
      <c r="GG248" s="5"/>
      <c r="GH248" s="5"/>
      <c r="GI248" s="5"/>
      <c r="GJ248" s="5"/>
      <c r="GK248" s="5"/>
      <c r="GL248" s="5"/>
      <c r="GM248" s="5"/>
      <c r="GN248" s="5"/>
      <c r="GO248" s="5"/>
      <c r="GP248" s="5"/>
      <c r="GQ248" s="5"/>
      <c r="GR248" s="62"/>
      <c r="GS248" s="62"/>
      <c r="GT248" s="62"/>
      <c r="GU248" s="62"/>
      <c r="GV248" s="62"/>
      <c r="GW248" s="62"/>
      <c r="GX248" s="62"/>
      <c r="GY248" s="62"/>
      <c r="GZ248" s="62"/>
      <c r="HA248" s="62"/>
      <c r="HB248" s="62"/>
      <c r="HC248" s="62"/>
      <c r="HD248" s="62"/>
      <c r="HE248" s="62"/>
      <c r="HF248" s="5"/>
      <c r="HG248" s="5"/>
      <c r="HH248" s="5"/>
      <c r="HI248" s="5"/>
      <c r="HJ248" s="5"/>
      <c r="HK248" s="5"/>
      <c r="HL248" s="5"/>
      <c r="HM248" s="5"/>
      <c r="HN248" s="5"/>
      <c r="HO248" s="5"/>
      <c r="HP248" s="5"/>
      <c r="HQ248" s="5"/>
      <c r="HR248" s="5"/>
      <c r="HS248" s="5"/>
      <c r="HT248" s="62"/>
      <c r="HU248" s="62"/>
      <c r="HV248" s="62"/>
      <c r="HW248" s="62"/>
      <c r="HX248" s="62"/>
      <c r="HY248" s="62"/>
      <c r="HZ248" s="62"/>
      <c r="IA248" s="62"/>
      <c r="IB248" s="62"/>
      <c r="IC248" s="62"/>
      <c r="ID248" s="62"/>
      <c r="IE248" s="62"/>
      <c r="IF248" s="62"/>
      <c r="IG248" s="62"/>
      <c r="IH248" s="5"/>
      <c r="II248" s="5"/>
      <c r="IJ248" s="5"/>
      <c r="IK248" s="5"/>
      <c r="IL248" s="5"/>
      <c r="IM248" s="5"/>
      <c r="IN248" s="5"/>
      <c r="IO248" s="5"/>
      <c r="IP248" s="5"/>
      <c r="IQ248" s="5"/>
      <c r="IR248" s="5"/>
      <c r="IS248" s="5"/>
      <c r="IT248" s="5"/>
      <c r="IU248" s="5"/>
      <c r="IV248" s="62"/>
      <c r="IW248" s="62"/>
      <c r="IX248" s="62"/>
      <c r="IY248" s="62"/>
      <c r="IZ248" s="62"/>
      <c r="JA248" s="62"/>
      <c r="JB248" s="62"/>
      <c r="JC248" s="62"/>
      <c r="JD248" s="62"/>
      <c r="JE248" s="62"/>
      <c r="JF248" s="62"/>
      <c r="JG248" s="62"/>
      <c r="JH248" s="62"/>
      <c r="JI248" s="62"/>
      <c r="JJ248" s="5"/>
      <c r="JK248" s="5"/>
      <c r="JL248" s="5"/>
      <c r="JM248" s="5"/>
      <c r="JN248" s="5"/>
      <c r="JO248" s="5"/>
      <c r="JP248" s="5"/>
      <c r="JQ248" s="5"/>
      <c r="JR248" s="5"/>
      <c r="JS248" s="5"/>
      <c r="JT248" s="5"/>
      <c r="JU248" s="5"/>
      <c r="JV248" s="5"/>
      <c r="JW248" s="5"/>
      <c r="JX248" s="62"/>
      <c r="JY248" s="62"/>
      <c r="JZ248" s="62"/>
      <c r="KA248" s="62"/>
      <c r="KB248" s="62"/>
      <c r="KC248" s="62"/>
      <c r="KD248" s="62"/>
      <c r="KE248" s="62"/>
      <c r="KF248" s="62"/>
      <c r="KG248" s="62"/>
      <c r="KH248" s="62"/>
      <c r="KI248" s="62"/>
      <c r="KJ248" s="62"/>
      <c r="KK248" s="62"/>
    </row>
    <row r="249" spans="1:297" x14ac:dyDescent="0.35">
      <c r="A249" s="131">
        <v>245</v>
      </c>
      <c r="B249" s="170">
        <f>'BVEM Scorecard'!B248</f>
        <v>0</v>
      </c>
      <c r="C249" s="170">
        <f>'BVEM Scorecard'!C248</f>
        <v>0</v>
      </c>
      <c r="D249" s="152">
        <v>555</v>
      </c>
      <c r="E249" s="72" t="str">
        <f>'BVEM Scorecard'!F248</f>
        <v>Storage</v>
      </c>
      <c r="F249" s="96">
        <f t="shared" si="308"/>
        <v>0</v>
      </c>
      <c r="G249" s="96">
        <f t="shared" si="309"/>
        <v>0</v>
      </c>
      <c r="H249" s="96">
        <f t="shared" si="310"/>
        <v>0</v>
      </c>
      <c r="I249" s="96">
        <f t="shared" si="311"/>
        <v>0</v>
      </c>
      <c r="J249" s="62">
        <v>0</v>
      </c>
      <c r="K249" s="62"/>
      <c r="L249" s="62"/>
      <c r="M249" s="62"/>
      <c r="N249" s="62"/>
      <c r="O249" s="62"/>
      <c r="P249" s="62">
        <f t="shared" si="312"/>
        <v>0</v>
      </c>
      <c r="Q249" s="95">
        <f t="shared" si="361"/>
        <v>0</v>
      </c>
      <c r="R249" s="5"/>
      <c r="S249" s="5"/>
      <c r="T249" s="5"/>
      <c r="U249" s="5"/>
      <c r="V249" s="5"/>
      <c r="W249" s="5"/>
      <c r="X249" s="5"/>
      <c r="Y249" s="5"/>
      <c r="Z249" s="5"/>
      <c r="AA249" s="5"/>
      <c r="AB249" s="5"/>
      <c r="AC249" s="5"/>
      <c r="AD249" s="5"/>
      <c r="AE249" s="5"/>
      <c r="AF249" s="62"/>
      <c r="AG249" s="62"/>
      <c r="AH249" s="62"/>
      <c r="AI249" s="62"/>
      <c r="AJ249" s="62"/>
      <c r="AK249" s="62"/>
      <c r="AL249" s="62"/>
      <c r="AM249" s="62"/>
      <c r="AN249" s="62"/>
      <c r="AO249" s="62"/>
      <c r="AP249" s="62"/>
      <c r="AQ249" s="62"/>
      <c r="AR249" s="140"/>
      <c r="AS249" s="140"/>
      <c r="AT249" s="5"/>
      <c r="AU249" s="5"/>
      <c r="AV249" s="5"/>
      <c r="AW249" s="5"/>
      <c r="AX249" s="5"/>
      <c r="AY249" s="5"/>
      <c r="AZ249" s="5"/>
      <c r="BA249" s="5"/>
      <c r="BB249" s="5"/>
      <c r="BC249" s="5"/>
      <c r="BD249" s="5"/>
      <c r="BE249" s="5"/>
      <c r="BF249" s="5"/>
      <c r="BG249" s="5"/>
      <c r="BH249" s="62"/>
      <c r="BI249" s="62"/>
      <c r="BJ249" s="62"/>
      <c r="BK249" s="62"/>
      <c r="BL249" s="62"/>
      <c r="BM249" s="62"/>
      <c r="BN249" s="62"/>
      <c r="BO249" s="62"/>
      <c r="BP249" s="62"/>
      <c r="BQ249" s="62"/>
      <c r="BR249" s="62"/>
      <c r="BS249" s="62"/>
      <c r="BT249" s="62"/>
      <c r="BU249" s="62"/>
      <c r="BV249" s="5"/>
      <c r="BW249" s="5"/>
      <c r="BX249" s="5"/>
      <c r="BY249" s="5"/>
      <c r="BZ249" s="5"/>
      <c r="CA249" s="5"/>
      <c r="CB249" s="5"/>
      <c r="CC249" s="5"/>
      <c r="CD249" s="5"/>
      <c r="CE249" s="5"/>
      <c r="CF249" s="5"/>
      <c r="CG249" s="5"/>
      <c r="CH249" s="5"/>
      <c r="CI249" s="5"/>
      <c r="CJ249" s="62"/>
      <c r="CK249" s="62"/>
      <c r="CL249" s="62"/>
      <c r="CM249" s="62"/>
      <c r="CN249" s="62"/>
      <c r="CO249" s="62"/>
      <c r="CP249" s="62"/>
      <c r="CQ249" s="62"/>
      <c r="CR249" s="62"/>
      <c r="CS249" s="62"/>
      <c r="CT249" s="62"/>
      <c r="CU249" s="62"/>
      <c r="CV249" s="62"/>
      <c r="CW249" s="62"/>
      <c r="CX249" s="5"/>
      <c r="CY249" s="5"/>
      <c r="CZ249" s="5"/>
      <c r="DA249" s="5"/>
      <c r="DB249" s="5"/>
      <c r="DC249" s="5"/>
      <c r="DD249" s="5"/>
      <c r="DE249" s="5"/>
      <c r="DF249" s="5"/>
      <c r="DG249" s="5"/>
      <c r="DH249" s="5"/>
      <c r="DI249" s="5"/>
      <c r="DJ249" s="5"/>
      <c r="DK249" s="5"/>
      <c r="DL249" s="62"/>
      <c r="DM249" s="62"/>
      <c r="DN249" s="62"/>
      <c r="DO249" s="62"/>
      <c r="DP249" s="62"/>
      <c r="DQ249" s="62"/>
      <c r="DR249" s="62"/>
      <c r="DS249" s="62"/>
      <c r="DT249" s="62"/>
      <c r="DU249" s="62"/>
      <c r="DV249" s="62"/>
      <c r="DW249" s="62"/>
      <c r="DX249" s="62"/>
      <c r="DY249" s="62"/>
      <c r="DZ249" s="5"/>
      <c r="EA249" s="5"/>
      <c r="EB249" s="5"/>
      <c r="EC249" s="5"/>
      <c r="ED249" s="5"/>
      <c r="EE249" s="5"/>
      <c r="EF249" s="5"/>
      <c r="EG249" s="5"/>
      <c r="EH249" s="5"/>
      <c r="EI249" s="5"/>
      <c r="EJ249" s="5"/>
      <c r="EK249" s="5"/>
      <c r="EL249" s="5"/>
      <c r="EM249" s="5"/>
      <c r="EN249" s="62"/>
      <c r="EO249" s="62"/>
      <c r="EP249" s="62"/>
      <c r="EQ249" s="62"/>
      <c r="ER249" s="62"/>
      <c r="ES249" s="62"/>
      <c r="ET249" s="62"/>
      <c r="EU249" s="62"/>
      <c r="EV249" s="62"/>
      <c r="EW249" s="62"/>
      <c r="EX249" s="62"/>
      <c r="EY249" s="62"/>
      <c r="EZ249" s="140"/>
      <c r="FA249" s="140"/>
      <c r="FB249" s="5"/>
      <c r="FC249" s="5"/>
      <c r="FD249" s="5"/>
      <c r="FE249" s="5"/>
      <c r="FF249" s="5"/>
      <c r="FG249" s="5"/>
      <c r="FH249" s="5"/>
      <c r="FI249" s="5"/>
      <c r="FJ249" s="5"/>
      <c r="FK249" s="5"/>
      <c r="FL249" s="5"/>
      <c r="FM249" s="5"/>
      <c r="FN249" s="5"/>
      <c r="FO249" s="5"/>
      <c r="FP249" s="62"/>
      <c r="FQ249" s="62"/>
      <c r="FR249" s="62"/>
      <c r="FS249" s="62"/>
      <c r="FT249" s="62"/>
      <c r="FU249" s="62"/>
      <c r="FV249" s="62"/>
      <c r="FW249" s="62"/>
      <c r="FX249" s="62"/>
      <c r="FY249" s="62"/>
      <c r="FZ249" s="62"/>
      <c r="GA249" s="62"/>
      <c r="GB249" s="62"/>
      <c r="GC249" s="62"/>
      <c r="GD249" s="5"/>
      <c r="GE249" s="5"/>
      <c r="GF249" s="5"/>
      <c r="GG249" s="5"/>
      <c r="GH249" s="5"/>
      <c r="GI249" s="5"/>
      <c r="GJ249" s="5"/>
      <c r="GK249" s="5"/>
      <c r="GL249" s="5"/>
      <c r="GM249" s="5"/>
      <c r="GN249" s="5"/>
      <c r="GO249" s="5"/>
      <c r="GP249" s="5"/>
      <c r="GQ249" s="5"/>
      <c r="GR249" s="62"/>
      <c r="GS249" s="62"/>
      <c r="GT249" s="62"/>
      <c r="GU249" s="62"/>
      <c r="GV249" s="62"/>
      <c r="GW249" s="62"/>
      <c r="GX249" s="62"/>
      <c r="GY249" s="62"/>
      <c r="GZ249" s="62"/>
      <c r="HA249" s="62"/>
      <c r="HB249" s="62"/>
      <c r="HC249" s="62"/>
      <c r="HD249" s="62"/>
      <c r="HE249" s="62"/>
      <c r="HF249" s="5"/>
      <c r="HG249" s="5"/>
      <c r="HH249" s="5"/>
      <c r="HI249" s="5"/>
      <c r="HJ249" s="5"/>
      <c r="HK249" s="5"/>
      <c r="HL249" s="5"/>
      <c r="HM249" s="5"/>
      <c r="HN249" s="5"/>
      <c r="HO249" s="5"/>
      <c r="HP249" s="5"/>
      <c r="HQ249" s="5"/>
      <c r="HR249" s="5"/>
      <c r="HS249" s="5"/>
      <c r="HT249" s="62"/>
      <c r="HU249" s="62"/>
      <c r="HV249" s="62"/>
      <c r="HW249" s="62"/>
      <c r="HX249" s="62"/>
      <c r="HY249" s="62"/>
      <c r="HZ249" s="62"/>
      <c r="IA249" s="62"/>
      <c r="IB249" s="62"/>
      <c r="IC249" s="62"/>
      <c r="ID249" s="62"/>
      <c r="IE249" s="62"/>
      <c r="IF249" s="62"/>
      <c r="IG249" s="62"/>
      <c r="IH249" s="5"/>
      <c r="II249" s="5"/>
      <c r="IJ249" s="5"/>
      <c r="IK249" s="5"/>
      <c r="IL249" s="5"/>
      <c r="IM249" s="5"/>
      <c r="IN249" s="5"/>
      <c r="IO249" s="5"/>
      <c r="IP249" s="5"/>
      <c r="IQ249" s="5"/>
      <c r="IR249" s="5"/>
      <c r="IS249" s="5"/>
      <c r="IT249" s="5"/>
      <c r="IU249" s="5"/>
      <c r="IV249" s="62"/>
      <c r="IW249" s="62"/>
      <c r="IX249" s="62"/>
      <c r="IY249" s="62"/>
      <c r="IZ249" s="62"/>
      <c r="JA249" s="62"/>
      <c r="JB249" s="62"/>
      <c r="JC249" s="62"/>
      <c r="JD249" s="62"/>
      <c r="JE249" s="62"/>
      <c r="JF249" s="62"/>
      <c r="JG249" s="62"/>
      <c r="JH249" s="62"/>
      <c r="JI249" s="62"/>
      <c r="JJ249" s="5"/>
      <c r="JK249" s="5"/>
      <c r="JL249" s="5"/>
      <c r="JM249" s="5"/>
      <c r="JN249" s="5"/>
      <c r="JO249" s="5"/>
      <c r="JP249" s="5"/>
      <c r="JQ249" s="5"/>
      <c r="JR249" s="5"/>
      <c r="JS249" s="5"/>
      <c r="JT249" s="5"/>
      <c r="JU249" s="5"/>
      <c r="JV249" s="5"/>
      <c r="JW249" s="5"/>
      <c r="JX249" s="62"/>
      <c r="JY249" s="62"/>
      <c r="JZ249" s="62"/>
      <c r="KA249" s="62"/>
      <c r="KB249" s="62"/>
      <c r="KC249" s="62"/>
      <c r="KD249" s="62"/>
      <c r="KE249" s="62"/>
      <c r="KF249" s="62"/>
      <c r="KG249" s="62"/>
      <c r="KH249" s="62"/>
      <c r="KI249" s="62"/>
      <c r="KJ249" s="62"/>
      <c r="KK249" s="62"/>
    </row>
    <row r="250" spans="1:297" x14ac:dyDescent="0.35">
      <c r="A250" s="131">
        <v>246</v>
      </c>
      <c r="B250" s="170">
        <f>'BVEM Scorecard'!B249</f>
        <v>0</v>
      </c>
      <c r="C250" s="170">
        <f>'BVEM Scorecard'!C249</f>
        <v>0</v>
      </c>
      <c r="D250" s="152">
        <v>562</v>
      </c>
      <c r="E250" s="72" t="str">
        <f>'BVEM Scorecard'!F249</f>
        <v>Wind</v>
      </c>
      <c r="F250" s="96">
        <f t="shared" si="308"/>
        <v>0</v>
      </c>
      <c r="G250" s="96">
        <f t="shared" si="309"/>
        <v>0</v>
      </c>
      <c r="H250" s="96">
        <f t="shared" si="310"/>
        <v>0</v>
      </c>
      <c r="I250" s="96">
        <f t="shared" si="311"/>
        <v>0</v>
      </c>
      <c r="J250" s="62">
        <v>0</v>
      </c>
      <c r="K250" s="62"/>
      <c r="L250" s="62"/>
      <c r="M250" s="62"/>
      <c r="N250" s="62"/>
      <c r="O250" s="62"/>
      <c r="P250" s="62">
        <f t="shared" si="312"/>
        <v>0</v>
      </c>
      <c r="Q250" s="95">
        <f t="shared" si="361"/>
        <v>0</v>
      </c>
      <c r="R250" s="5"/>
      <c r="S250" s="5"/>
      <c r="T250" s="5"/>
      <c r="U250" s="5"/>
      <c r="V250" s="5"/>
      <c r="W250" s="5"/>
      <c r="X250" s="5"/>
      <c r="Y250" s="5"/>
      <c r="Z250" s="5"/>
      <c r="AA250" s="5"/>
      <c r="AB250" s="5"/>
      <c r="AC250" s="5"/>
      <c r="AD250" s="5"/>
      <c r="AE250" s="5"/>
      <c r="AF250" s="62"/>
      <c r="AG250" s="62"/>
      <c r="AH250" s="62"/>
      <c r="AI250" s="62"/>
      <c r="AJ250" s="62"/>
      <c r="AK250" s="62"/>
      <c r="AL250" s="62"/>
      <c r="AM250" s="62"/>
      <c r="AN250" s="62"/>
      <c r="AO250" s="62"/>
      <c r="AP250" s="62"/>
      <c r="AQ250" s="62"/>
      <c r="AR250" s="62"/>
      <c r="AS250" s="62"/>
      <c r="AT250" s="5"/>
      <c r="AU250" s="5"/>
      <c r="AV250" s="5"/>
      <c r="AW250" s="5"/>
      <c r="AX250" s="5"/>
      <c r="AY250" s="5"/>
      <c r="AZ250" s="5"/>
      <c r="BA250" s="5"/>
      <c r="BB250" s="5"/>
      <c r="BC250" s="5"/>
      <c r="BD250" s="5"/>
      <c r="BE250" s="5"/>
      <c r="BF250" s="5"/>
      <c r="BG250" s="5"/>
      <c r="BH250" s="62"/>
      <c r="BI250" s="62"/>
      <c r="BJ250" s="62"/>
      <c r="BK250" s="62"/>
      <c r="BL250" s="62"/>
      <c r="BM250" s="62"/>
      <c r="BN250" s="62"/>
      <c r="BO250" s="62"/>
      <c r="BP250" s="62"/>
      <c r="BQ250" s="62"/>
      <c r="BR250" s="62"/>
      <c r="BS250" s="62"/>
      <c r="BT250" s="62"/>
      <c r="BU250" s="62"/>
      <c r="BV250" s="5"/>
      <c r="BW250" s="5"/>
      <c r="BX250" s="5"/>
      <c r="BY250" s="5"/>
      <c r="BZ250" s="5"/>
      <c r="CA250" s="5"/>
      <c r="CB250" s="5"/>
      <c r="CC250" s="5"/>
      <c r="CD250" s="5"/>
      <c r="CE250" s="5"/>
      <c r="CF250" s="5"/>
      <c r="CG250" s="5"/>
      <c r="CH250" s="5"/>
      <c r="CI250" s="5"/>
      <c r="CJ250" s="62"/>
      <c r="CK250" s="62"/>
      <c r="CL250" s="62"/>
      <c r="CM250" s="62"/>
      <c r="CN250" s="62"/>
      <c r="CO250" s="62"/>
      <c r="CP250" s="62"/>
      <c r="CQ250" s="62"/>
      <c r="CR250" s="62"/>
      <c r="CS250" s="62"/>
      <c r="CT250" s="62"/>
      <c r="CU250" s="62"/>
      <c r="CV250" s="62"/>
      <c r="CW250" s="62"/>
      <c r="CX250" s="5"/>
      <c r="CY250" s="5"/>
      <c r="CZ250" s="5"/>
      <c r="DA250" s="5"/>
      <c r="DB250" s="5"/>
      <c r="DC250" s="5"/>
      <c r="DD250" s="5"/>
      <c r="DE250" s="5"/>
      <c r="DF250" s="5"/>
      <c r="DG250" s="5"/>
      <c r="DH250" s="5"/>
      <c r="DI250" s="5"/>
      <c r="DJ250" s="5"/>
      <c r="DK250" s="5"/>
      <c r="DL250" s="62"/>
      <c r="DM250" s="62"/>
      <c r="DN250" s="62"/>
      <c r="DO250" s="62"/>
      <c r="DP250" s="62"/>
      <c r="DQ250" s="62"/>
      <c r="DR250" s="62"/>
      <c r="DS250" s="62"/>
      <c r="DT250" s="62"/>
      <c r="DU250" s="62"/>
      <c r="DV250" s="62"/>
      <c r="DW250" s="62"/>
      <c r="DX250" s="62"/>
      <c r="DY250" s="62"/>
      <c r="DZ250" s="5"/>
      <c r="EA250" s="5"/>
      <c r="EB250" s="5"/>
      <c r="EC250" s="5"/>
      <c r="ED250" s="5"/>
      <c r="EE250" s="5"/>
      <c r="EF250" s="5"/>
      <c r="EG250" s="5"/>
      <c r="EH250" s="5"/>
      <c r="EI250" s="5"/>
      <c r="EJ250" s="5"/>
      <c r="EK250" s="5"/>
      <c r="EL250" s="5"/>
      <c r="EM250" s="5"/>
      <c r="EN250" s="62"/>
      <c r="EO250" s="62"/>
      <c r="EP250" s="62"/>
      <c r="EQ250" s="62"/>
      <c r="ER250" s="62"/>
      <c r="ES250" s="62"/>
      <c r="ET250" s="62"/>
      <c r="EU250" s="62"/>
      <c r="EV250" s="62"/>
      <c r="EW250" s="62"/>
      <c r="EX250" s="62"/>
      <c r="EY250" s="62"/>
      <c r="EZ250" s="62"/>
      <c r="FA250" s="62"/>
      <c r="FB250" s="5"/>
      <c r="FC250" s="5"/>
      <c r="FD250" s="5"/>
      <c r="FE250" s="5"/>
      <c r="FF250" s="5"/>
      <c r="FG250" s="5"/>
      <c r="FH250" s="5"/>
      <c r="FI250" s="5"/>
      <c r="FJ250" s="5"/>
      <c r="FK250" s="5"/>
      <c r="FL250" s="5"/>
      <c r="FM250" s="5"/>
      <c r="FN250" s="5"/>
      <c r="FO250" s="5"/>
      <c r="FP250" s="62"/>
      <c r="FQ250" s="62"/>
      <c r="FR250" s="62"/>
      <c r="FS250" s="62"/>
      <c r="FT250" s="62"/>
      <c r="FU250" s="62"/>
      <c r="FV250" s="62"/>
      <c r="FW250" s="62"/>
      <c r="FX250" s="62"/>
      <c r="FY250" s="62"/>
      <c r="FZ250" s="62"/>
      <c r="GA250" s="62"/>
      <c r="GB250" s="62"/>
      <c r="GC250" s="62"/>
      <c r="GD250" s="5"/>
      <c r="GE250" s="5"/>
      <c r="GF250" s="5"/>
      <c r="GG250" s="5"/>
      <c r="GH250" s="5"/>
      <c r="GI250" s="5"/>
      <c r="GJ250" s="5"/>
      <c r="GK250" s="5"/>
      <c r="GL250" s="5"/>
      <c r="GM250" s="5"/>
      <c r="GN250" s="5"/>
      <c r="GO250" s="5"/>
      <c r="GP250" s="5"/>
      <c r="GQ250" s="5"/>
      <c r="GR250" s="62"/>
      <c r="GS250" s="62"/>
      <c r="GT250" s="62"/>
      <c r="GU250" s="62"/>
      <c r="GV250" s="62"/>
      <c r="GW250" s="62"/>
      <c r="GX250" s="62"/>
      <c r="GY250" s="62"/>
      <c r="GZ250" s="62"/>
      <c r="HA250" s="62"/>
      <c r="HB250" s="62"/>
      <c r="HC250" s="62"/>
      <c r="HD250" s="62"/>
      <c r="HE250" s="62"/>
      <c r="HF250" s="5"/>
      <c r="HG250" s="5"/>
      <c r="HH250" s="5"/>
      <c r="HI250" s="5"/>
      <c r="HJ250" s="5"/>
      <c r="HK250" s="5"/>
      <c r="HL250" s="5"/>
      <c r="HM250" s="5"/>
      <c r="HN250" s="5"/>
      <c r="HO250" s="5"/>
      <c r="HP250" s="5"/>
      <c r="HQ250" s="5"/>
      <c r="HR250" s="5"/>
      <c r="HS250" s="5"/>
      <c r="HT250" s="62"/>
      <c r="HU250" s="62"/>
      <c r="HV250" s="62"/>
      <c r="HW250" s="62"/>
      <c r="HX250" s="62"/>
      <c r="HY250" s="62"/>
      <c r="HZ250" s="62"/>
      <c r="IA250" s="62"/>
      <c r="IB250" s="62"/>
      <c r="IC250" s="62"/>
      <c r="ID250" s="62"/>
      <c r="IE250" s="62"/>
      <c r="IF250" s="62"/>
      <c r="IG250" s="62"/>
      <c r="IH250" s="5"/>
      <c r="II250" s="5"/>
      <c r="IJ250" s="5"/>
      <c r="IK250" s="5"/>
      <c r="IL250" s="5"/>
      <c r="IM250" s="5"/>
      <c r="IN250" s="5"/>
      <c r="IO250" s="5"/>
      <c r="IP250" s="5"/>
      <c r="IQ250" s="5"/>
      <c r="IR250" s="5"/>
      <c r="IS250" s="5"/>
      <c r="IT250" s="5"/>
      <c r="IU250" s="5"/>
      <c r="IV250" s="62"/>
      <c r="IW250" s="62"/>
      <c r="IX250" s="62"/>
      <c r="IY250" s="62"/>
      <c r="IZ250" s="62"/>
      <c r="JA250" s="62"/>
      <c r="JB250" s="62"/>
      <c r="JC250" s="62"/>
      <c r="JD250" s="62"/>
      <c r="JE250" s="62"/>
      <c r="JF250" s="62"/>
      <c r="JG250" s="62"/>
      <c r="JH250" s="62"/>
      <c r="JI250" s="62"/>
      <c r="JJ250" s="5"/>
      <c r="JK250" s="5"/>
      <c r="JL250" s="5"/>
      <c r="JM250" s="5"/>
      <c r="JN250" s="5"/>
      <c r="JO250" s="5"/>
      <c r="JP250" s="5"/>
      <c r="JQ250" s="5"/>
      <c r="JR250" s="5"/>
      <c r="JS250" s="5"/>
      <c r="JT250" s="5"/>
      <c r="JU250" s="5"/>
      <c r="JV250" s="5"/>
      <c r="JW250" s="5"/>
      <c r="JX250" s="62"/>
      <c r="JY250" s="62"/>
      <c r="JZ250" s="62"/>
      <c r="KA250" s="62"/>
      <c r="KB250" s="62"/>
      <c r="KC250" s="62"/>
      <c r="KD250" s="62"/>
      <c r="KE250" s="62"/>
      <c r="KF250" s="62"/>
      <c r="KG250" s="62"/>
      <c r="KH250" s="62"/>
      <c r="KI250" s="62"/>
      <c r="KJ250" s="62"/>
      <c r="KK250" s="62"/>
    </row>
    <row r="251" spans="1:297" x14ac:dyDescent="0.35">
      <c r="A251" s="131">
        <v>247</v>
      </c>
      <c r="B251" s="170">
        <f>'BVEM Scorecard'!B250</f>
        <v>0</v>
      </c>
      <c r="C251" s="170">
        <f>'BVEM Scorecard'!C250</f>
        <v>0</v>
      </c>
      <c r="D251" s="152">
        <v>588</v>
      </c>
      <c r="E251" s="72" t="str">
        <f>'BVEM Scorecard'!F250</f>
        <v>Wind + Storage</v>
      </c>
      <c r="F251" s="96">
        <f t="shared" si="308"/>
        <v>0</v>
      </c>
      <c r="G251" s="96">
        <f t="shared" si="309"/>
        <v>0</v>
      </c>
      <c r="H251" s="96">
        <f t="shared" si="310"/>
        <v>0</v>
      </c>
      <c r="I251" s="96">
        <f t="shared" si="311"/>
        <v>0</v>
      </c>
      <c r="J251" s="62">
        <v>0</v>
      </c>
      <c r="K251" s="62"/>
      <c r="L251" s="62"/>
      <c r="M251" s="62"/>
      <c r="N251" s="62"/>
      <c r="O251" s="62"/>
      <c r="P251" s="62">
        <f t="shared" si="312"/>
        <v>0</v>
      </c>
      <c r="Q251" s="95">
        <f t="shared" si="361"/>
        <v>0</v>
      </c>
      <c r="R251" s="5"/>
      <c r="S251" s="5"/>
      <c r="T251" s="5"/>
      <c r="U251" s="5"/>
      <c r="V251" s="5"/>
      <c r="W251" s="5"/>
      <c r="X251" s="5"/>
      <c r="Y251" s="5"/>
      <c r="Z251" s="5"/>
      <c r="AA251" s="5"/>
      <c r="AB251" s="5"/>
      <c r="AC251" s="5"/>
      <c r="AD251" s="5"/>
      <c r="AE251" s="5"/>
      <c r="AF251" s="62"/>
      <c r="AG251" s="62"/>
      <c r="AH251" s="62"/>
      <c r="AI251" s="62"/>
      <c r="AJ251" s="62"/>
      <c r="AK251" s="62"/>
      <c r="AL251" s="62"/>
      <c r="AM251" s="62"/>
      <c r="AN251" s="62"/>
      <c r="AO251" s="62"/>
      <c r="AP251" s="62"/>
      <c r="AQ251" s="62"/>
      <c r="AR251" s="140"/>
      <c r="AS251" s="140"/>
      <c r="AT251" s="5"/>
      <c r="AU251" s="5"/>
      <c r="AV251" s="5"/>
      <c r="AW251" s="5"/>
      <c r="AX251" s="5"/>
      <c r="AY251" s="5"/>
      <c r="AZ251" s="5"/>
      <c r="BA251" s="5"/>
      <c r="BB251" s="5"/>
      <c r="BC251" s="5"/>
      <c r="BD251" s="5"/>
      <c r="BE251" s="5"/>
      <c r="BF251" s="5"/>
      <c r="BG251" s="5"/>
      <c r="BH251" s="62"/>
      <c r="BI251" s="62"/>
      <c r="BJ251" s="62"/>
      <c r="BK251" s="62"/>
      <c r="BL251" s="62"/>
      <c r="BM251" s="62"/>
      <c r="BN251" s="62"/>
      <c r="BO251" s="62"/>
      <c r="BP251" s="62"/>
      <c r="BQ251" s="62"/>
      <c r="BR251" s="62"/>
      <c r="BS251" s="62"/>
      <c r="BT251" s="62"/>
      <c r="BU251" s="62"/>
      <c r="BV251" s="5"/>
      <c r="BW251" s="5"/>
      <c r="BX251" s="5"/>
      <c r="BY251" s="5"/>
      <c r="BZ251" s="5"/>
      <c r="CA251" s="5"/>
      <c r="CB251" s="5"/>
      <c r="CC251" s="5"/>
      <c r="CD251" s="5"/>
      <c r="CE251" s="5"/>
      <c r="CF251" s="5"/>
      <c r="CG251" s="5"/>
      <c r="CH251" s="5"/>
      <c r="CI251" s="5"/>
      <c r="CJ251" s="62"/>
      <c r="CK251" s="62"/>
      <c r="CL251" s="62"/>
      <c r="CM251" s="62"/>
      <c r="CN251" s="62"/>
      <c r="CO251" s="62"/>
      <c r="CP251" s="62"/>
      <c r="CQ251" s="62"/>
      <c r="CR251" s="62"/>
      <c r="CS251" s="62"/>
      <c r="CT251" s="62"/>
      <c r="CU251" s="62"/>
      <c r="CV251" s="62"/>
      <c r="CW251" s="62"/>
      <c r="CX251" s="5"/>
      <c r="CY251" s="5"/>
      <c r="CZ251" s="5"/>
      <c r="DA251" s="5"/>
      <c r="DB251" s="5"/>
      <c r="DC251" s="5"/>
      <c r="DD251" s="5"/>
      <c r="DE251" s="5"/>
      <c r="DF251" s="5"/>
      <c r="DG251" s="5"/>
      <c r="DH251" s="5"/>
      <c r="DI251" s="5"/>
      <c r="DJ251" s="5"/>
      <c r="DK251" s="5"/>
      <c r="DL251" s="62"/>
      <c r="DM251" s="62"/>
      <c r="DN251" s="62"/>
      <c r="DO251" s="62"/>
      <c r="DP251" s="62"/>
      <c r="DQ251" s="62"/>
      <c r="DR251" s="62"/>
      <c r="DS251" s="62"/>
      <c r="DT251" s="62"/>
      <c r="DU251" s="62"/>
      <c r="DV251" s="62"/>
      <c r="DW251" s="62"/>
      <c r="DX251" s="62"/>
      <c r="DY251" s="62"/>
      <c r="DZ251" s="5"/>
      <c r="EA251" s="5"/>
      <c r="EB251" s="5"/>
      <c r="EC251" s="5"/>
      <c r="ED251" s="5"/>
      <c r="EE251" s="5"/>
      <c r="EF251" s="5"/>
      <c r="EG251" s="5"/>
      <c r="EH251" s="5"/>
      <c r="EI251" s="5"/>
      <c r="EJ251" s="5"/>
      <c r="EK251" s="5"/>
      <c r="EL251" s="5"/>
      <c r="EM251" s="5"/>
      <c r="EN251" s="62"/>
      <c r="EO251" s="62"/>
      <c r="EP251" s="62"/>
      <c r="EQ251" s="62"/>
      <c r="ER251" s="62"/>
      <c r="ES251" s="62"/>
      <c r="ET251" s="62"/>
      <c r="EU251" s="62"/>
      <c r="EV251" s="62"/>
      <c r="EW251" s="62"/>
      <c r="EX251" s="62"/>
      <c r="EY251" s="62"/>
      <c r="EZ251" s="140"/>
      <c r="FA251" s="140"/>
      <c r="FB251" s="5"/>
      <c r="FC251" s="5"/>
      <c r="FD251" s="5"/>
      <c r="FE251" s="5"/>
      <c r="FF251" s="5"/>
      <c r="FG251" s="5"/>
      <c r="FH251" s="5"/>
      <c r="FI251" s="5"/>
      <c r="FJ251" s="5"/>
      <c r="FK251" s="5"/>
      <c r="FL251" s="5"/>
      <c r="FM251" s="5"/>
      <c r="FN251" s="5"/>
      <c r="FO251" s="5"/>
      <c r="FP251" s="62"/>
      <c r="FQ251" s="62"/>
      <c r="FR251" s="62"/>
      <c r="FS251" s="62"/>
      <c r="FT251" s="62"/>
      <c r="FU251" s="62"/>
      <c r="FV251" s="62"/>
      <c r="FW251" s="62"/>
      <c r="FX251" s="62"/>
      <c r="FY251" s="62"/>
      <c r="FZ251" s="62"/>
      <c r="GA251" s="62"/>
      <c r="GB251" s="62"/>
      <c r="GC251" s="62"/>
      <c r="GD251" s="5"/>
      <c r="GE251" s="5"/>
      <c r="GF251" s="5"/>
      <c r="GG251" s="5"/>
      <c r="GH251" s="5"/>
      <c r="GI251" s="5"/>
      <c r="GJ251" s="5"/>
      <c r="GK251" s="5"/>
      <c r="GL251" s="5"/>
      <c r="GM251" s="5"/>
      <c r="GN251" s="5"/>
      <c r="GO251" s="5"/>
      <c r="GP251" s="5"/>
      <c r="GQ251" s="5"/>
      <c r="GR251" s="62"/>
      <c r="GS251" s="62"/>
      <c r="GT251" s="62"/>
      <c r="GU251" s="62"/>
      <c r="GV251" s="62"/>
      <c r="GW251" s="62"/>
      <c r="GX251" s="62"/>
      <c r="GY251" s="62"/>
      <c r="GZ251" s="62"/>
      <c r="HA251" s="62"/>
      <c r="HB251" s="62"/>
      <c r="HC251" s="62"/>
      <c r="HD251" s="62"/>
      <c r="HE251" s="62"/>
      <c r="HF251" s="5"/>
      <c r="HG251" s="5"/>
      <c r="HH251" s="5"/>
      <c r="HI251" s="5"/>
      <c r="HJ251" s="5"/>
      <c r="HK251" s="5"/>
      <c r="HL251" s="5"/>
      <c r="HM251" s="5"/>
      <c r="HN251" s="5"/>
      <c r="HO251" s="5"/>
      <c r="HP251" s="5"/>
      <c r="HQ251" s="5"/>
      <c r="HR251" s="5"/>
      <c r="HS251" s="5"/>
      <c r="HT251" s="62"/>
      <c r="HU251" s="62"/>
      <c r="HV251" s="62"/>
      <c r="HW251" s="62"/>
      <c r="HX251" s="62"/>
      <c r="HY251" s="62"/>
      <c r="HZ251" s="62"/>
      <c r="IA251" s="62"/>
      <c r="IB251" s="62"/>
      <c r="IC251" s="62"/>
      <c r="ID251" s="62"/>
      <c r="IE251" s="62"/>
      <c r="IF251" s="62"/>
      <c r="IG251" s="62"/>
      <c r="IH251" s="5"/>
      <c r="II251" s="5"/>
      <c r="IJ251" s="5"/>
      <c r="IK251" s="5"/>
      <c r="IL251" s="5"/>
      <c r="IM251" s="5"/>
      <c r="IN251" s="5"/>
      <c r="IO251" s="5"/>
      <c r="IP251" s="5"/>
      <c r="IQ251" s="5"/>
      <c r="IR251" s="5"/>
      <c r="IS251" s="5"/>
      <c r="IT251" s="5"/>
      <c r="IU251" s="5"/>
      <c r="IV251" s="62"/>
      <c r="IW251" s="62"/>
      <c r="IX251" s="62"/>
      <c r="IY251" s="62"/>
      <c r="IZ251" s="62"/>
      <c r="JA251" s="62"/>
      <c r="JB251" s="62"/>
      <c r="JC251" s="62"/>
      <c r="JD251" s="62"/>
      <c r="JE251" s="62"/>
      <c r="JF251" s="62"/>
      <c r="JG251" s="62"/>
      <c r="JH251" s="62"/>
      <c r="JI251" s="62"/>
      <c r="JJ251" s="5"/>
      <c r="JK251" s="5"/>
      <c r="JL251" s="5"/>
      <c r="JM251" s="5"/>
      <c r="JN251" s="5"/>
      <c r="JO251" s="5"/>
      <c r="JP251" s="5"/>
      <c r="JQ251" s="5"/>
      <c r="JR251" s="5"/>
      <c r="JS251" s="5"/>
      <c r="JT251" s="5"/>
      <c r="JU251" s="5"/>
      <c r="JV251" s="5"/>
      <c r="JW251" s="5"/>
      <c r="JX251" s="62"/>
      <c r="JY251" s="62"/>
      <c r="JZ251" s="62"/>
      <c r="KA251" s="62"/>
      <c r="KB251" s="62"/>
      <c r="KC251" s="62"/>
      <c r="KD251" s="62"/>
      <c r="KE251" s="62"/>
      <c r="KF251" s="62"/>
      <c r="KG251" s="62"/>
      <c r="KH251" s="62"/>
      <c r="KI251" s="62"/>
      <c r="KJ251" s="62"/>
      <c r="KK251" s="62"/>
    </row>
    <row r="252" spans="1:297" x14ac:dyDescent="0.35">
      <c r="A252" s="131">
        <v>248</v>
      </c>
      <c r="B252" s="170">
        <f>'BVEM Scorecard'!B251</f>
        <v>0</v>
      </c>
      <c r="C252" s="170">
        <f>'BVEM Scorecard'!C251</f>
        <v>0</v>
      </c>
      <c r="D252" s="152">
        <v>589</v>
      </c>
      <c r="E252" s="72" t="str">
        <f>'BVEM Scorecard'!F251</f>
        <v>Storage</v>
      </c>
      <c r="F252" s="96">
        <f t="shared" si="308"/>
        <v>1</v>
      </c>
      <c r="G252" s="96">
        <f t="shared" si="309"/>
        <v>1</v>
      </c>
      <c r="H252" s="96">
        <f t="shared" si="310"/>
        <v>1</v>
      </c>
      <c r="I252" s="96">
        <f t="shared" si="311"/>
        <v>1</v>
      </c>
      <c r="J252" s="62">
        <v>1</v>
      </c>
      <c r="K252" s="62">
        <v>1</v>
      </c>
      <c r="L252" s="62">
        <v>1</v>
      </c>
      <c r="M252" s="62">
        <v>1</v>
      </c>
      <c r="N252" s="62">
        <v>1</v>
      </c>
      <c r="O252" s="62">
        <v>1</v>
      </c>
      <c r="P252" s="62">
        <f t="shared" si="312"/>
        <v>5</v>
      </c>
      <c r="Q252" s="95">
        <f t="shared" si="361"/>
        <v>1</v>
      </c>
      <c r="R252" s="5">
        <v>1</v>
      </c>
      <c r="S252" s="5" t="s">
        <v>84</v>
      </c>
      <c r="T252" s="5"/>
      <c r="U252" s="5"/>
      <c r="V252" s="5"/>
      <c r="W252" s="5"/>
      <c r="X252" s="5"/>
      <c r="Y252" s="5"/>
      <c r="Z252" s="5"/>
      <c r="AA252" s="5"/>
      <c r="AB252" s="5"/>
      <c r="AC252" s="5">
        <v>5</v>
      </c>
      <c r="AD252" s="5" t="str">
        <f t="shared" ref="AD252:AD255" si="362">IFERROR(T252/SUM($T252,$AH252,$AV252,$BJ252,$BX252,$CL252,$CZ252,$DN252,$EB252,$EP252,$FD252,$FR252,$GF252,$GT252,$HH252,$HV252,$IJ252,$IX252,$JL252,$JZ252),"")</f>
        <v/>
      </c>
      <c r="AE252" s="5">
        <v>1</v>
      </c>
      <c r="AF252" s="62"/>
      <c r="AG252" s="62"/>
      <c r="AH252" s="62"/>
      <c r="AI252" s="62"/>
      <c r="AJ252" s="62"/>
      <c r="AK252" s="62"/>
      <c r="AL252" s="62"/>
      <c r="AM252" s="62"/>
      <c r="AN252" s="62"/>
      <c r="AO252" s="62"/>
      <c r="AP252" s="62"/>
      <c r="AQ252" s="62"/>
      <c r="AR252" s="62"/>
      <c r="AS252" s="62"/>
      <c r="AT252" s="5"/>
      <c r="AU252" s="5"/>
      <c r="AV252" s="5"/>
      <c r="AW252" s="5"/>
      <c r="AX252" s="5"/>
      <c r="AY252" s="5"/>
      <c r="AZ252" s="5"/>
      <c r="BA252" s="5"/>
      <c r="BB252" s="5"/>
      <c r="BC252" s="5"/>
      <c r="BD252" s="5"/>
      <c r="BE252" s="5"/>
      <c r="BF252" s="5"/>
      <c r="BG252" s="5"/>
      <c r="BH252" s="62"/>
      <c r="BI252" s="62"/>
      <c r="BJ252" s="62"/>
      <c r="BK252" s="62"/>
      <c r="BL252" s="62"/>
      <c r="BM252" s="62"/>
      <c r="BN252" s="62"/>
      <c r="BO252" s="62"/>
      <c r="BP252" s="62"/>
      <c r="BQ252" s="62"/>
      <c r="BR252" s="62"/>
      <c r="BS252" s="62"/>
      <c r="BT252" s="62"/>
      <c r="BU252" s="62"/>
      <c r="BV252" s="5"/>
      <c r="BW252" s="5"/>
      <c r="BX252" s="5"/>
      <c r="BY252" s="5"/>
      <c r="BZ252" s="5"/>
      <c r="CA252" s="5"/>
      <c r="CB252" s="5"/>
      <c r="CC252" s="5"/>
      <c r="CD252" s="5"/>
      <c r="CE252" s="5"/>
      <c r="CF252" s="5"/>
      <c r="CG252" s="5"/>
      <c r="CH252" s="5"/>
      <c r="CI252" s="5"/>
      <c r="CJ252" s="62"/>
      <c r="CK252" s="62"/>
      <c r="CL252" s="62"/>
      <c r="CM252" s="62"/>
      <c r="CN252" s="62"/>
      <c r="CO252" s="62"/>
      <c r="CP252" s="62"/>
      <c r="CQ252" s="62"/>
      <c r="CR252" s="62"/>
      <c r="CS252" s="62"/>
      <c r="CT252" s="62"/>
      <c r="CU252" s="62"/>
      <c r="CV252" s="62"/>
      <c r="CW252" s="62"/>
      <c r="CX252" s="5"/>
      <c r="CY252" s="5"/>
      <c r="CZ252" s="5"/>
      <c r="DA252" s="5"/>
      <c r="DB252" s="5"/>
      <c r="DC252" s="5"/>
      <c r="DD252" s="5"/>
      <c r="DE252" s="5"/>
      <c r="DF252" s="5"/>
      <c r="DG252" s="5"/>
      <c r="DH252" s="5"/>
      <c r="DI252" s="5"/>
      <c r="DJ252" s="5"/>
      <c r="DK252" s="5"/>
      <c r="DL252" s="62"/>
      <c r="DM252" s="62"/>
      <c r="DN252" s="62"/>
      <c r="DO252" s="62"/>
      <c r="DP252" s="62"/>
      <c r="DQ252" s="62"/>
      <c r="DR252" s="62"/>
      <c r="DS252" s="62"/>
      <c r="DT252" s="62"/>
      <c r="DU252" s="62"/>
      <c r="DV252" s="62"/>
      <c r="DW252" s="62"/>
      <c r="DX252" s="62"/>
      <c r="DY252" s="62"/>
      <c r="DZ252" s="5"/>
      <c r="EA252" s="5"/>
      <c r="EB252" s="5"/>
      <c r="EC252" s="5"/>
      <c r="ED252" s="5"/>
      <c r="EE252" s="5"/>
      <c r="EF252" s="5"/>
      <c r="EG252" s="5"/>
      <c r="EH252" s="5"/>
      <c r="EI252" s="5"/>
      <c r="EJ252" s="5"/>
      <c r="EK252" s="5"/>
      <c r="EL252" s="5"/>
      <c r="EM252" s="5"/>
      <c r="EN252" s="62"/>
      <c r="EO252" s="62"/>
      <c r="EP252" s="62"/>
      <c r="EQ252" s="62"/>
      <c r="ER252" s="62"/>
      <c r="ES252" s="62"/>
      <c r="ET252" s="62"/>
      <c r="EU252" s="62"/>
      <c r="EV252" s="62"/>
      <c r="EW252" s="62"/>
      <c r="EX252" s="62"/>
      <c r="EY252" s="62"/>
      <c r="EZ252" s="62"/>
      <c r="FA252" s="62"/>
      <c r="FB252" s="5"/>
      <c r="FC252" s="5"/>
      <c r="FD252" s="5"/>
      <c r="FE252" s="5"/>
      <c r="FF252" s="5"/>
      <c r="FG252" s="5"/>
      <c r="FH252" s="5"/>
      <c r="FI252" s="5"/>
      <c r="FJ252" s="5"/>
      <c r="FK252" s="5"/>
      <c r="FL252" s="5"/>
      <c r="FM252" s="5"/>
      <c r="FN252" s="5"/>
      <c r="FO252" s="5"/>
      <c r="FP252" s="62"/>
      <c r="FQ252" s="62"/>
      <c r="FR252" s="62"/>
      <c r="FS252" s="62"/>
      <c r="FT252" s="62"/>
      <c r="FU252" s="62"/>
      <c r="FV252" s="62"/>
      <c r="FW252" s="62"/>
      <c r="FX252" s="62"/>
      <c r="FY252" s="62"/>
      <c r="FZ252" s="62"/>
      <c r="GA252" s="62"/>
      <c r="GB252" s="62"/>
      <c r="GC252" s="62"/>
      <c r="GD252" s="5"/>
      <c r="GE252" s="5"/>
      <c r="GF252" s="5"/>
      <c r="GG252" s="5"/>
      <c r="GH252" s="5"/>
      <c r="GI252" s="5"/>
      <c r="GJ252" s="5"/>
      <c r="GK252" s="5"/>
      <c r="GL252" s="5"/>
      <c r="GM252" s="5"/>
      <c r="GN252" s="5"/>
      <c r="GO252" s="5"/>
      <c r="GP252" s="5"/>
      <c r="GQ252" s="5"/>
      <c r="GR252" s="62"/>
      <c r="GS252" s="62"/>
      <c r="GT252" s="62"/>
      <c r="GU252" s="62"/>
      <c r="GV252" s="62"/>
      <c r="GW252" s="62"/>
      <c r="GX252" s="62"/>
      <c r="GY252" s="62"/>
      <c r="GZ252" s="62"/>
      <c r="HA252" s="62"/>
      <c r="HB252" s="62"/>
      <c r="HC252" s="62"/>
      <c r="HD252" s="62"/>
      <c r="HE252" s="62"/>
      <c r="HF252" s="5"/>
      <c r="HG252" s="5"/>
      <c r="HH252" s="5"/>
      <c r="HI252" s="5"/>
      <c r="HJ252" s="5"/>
      <c r="HK252" s="5"/>
      <c r="HL252" s="5"/>
      <c r="HM252" s="5"/>
      <c r="HN252" s="5"/>
      <c r="HO252" s="5"/>
      <c r="HP252" s="5"/>
      <c r="HQ252" s="5"/>
      <c r="HR252" s="5"/>
      <c r="HS252" s="5"/>
      <c r="HT252" s="62"/>
      <c r="HU252" s="62"/>
      <c r="HV252" s="62"/>
      <c r="HW252" s="62"/>
      <c r="HX252" s="62"/>
      <c r="HY252" s="62"/>
      <c r="HZ252" s="62"/>
      <c r="IA252" s="62"/>
      <c r="IB252" s="62"/>
      <c r="IC252" s="62"/>
      <c r="ID252" s="62"/>
      <c r="IE252" s="62"/>
      <c r="IF252" s="62"/>
      <c r="IG252" s="62"/>
      <c r="IH252" s="5"/>
      <c r="II252" s="5"/>
      <c r="IJ252" s="5"/>
      <c r="IK252" s="5"/>
      <c r="IL252" s="5"/>
      <c r="IM252" s="5"/>
      <c r="IN252" s="5"/>
      <c r="IO252" s="5"/>
      <c r="IP252" s="5"/>
      <c r="IQ252" s="5"/>
      <c r="IR252" s="5"/>
      <c r="IS252" s="5"/>
      <c r="IT252" s="5"/>
      <c r="IU252" s="5"/>
      <c r="IV252" s="62"/>
      <c r="IW252" s="62"/>
      <c r="IX252" s="62"/>
      <c r="IY252" s="62"/>
      <c r="IZ252" s="62"/>
      <c r="JA252" s="62"/>
      <c r="JB252" s="62"/>
      <c r="JC252" s="62"/>
      <c r="JD252" s="62"/>
      <c r="JE252" s="62"/>
      <c r="JF252" s="62"/>
      <c r="JG252" s="62"/>
      <c r="JH252" s="62"/>
      <c r="JI252" s="62"/>
      <c r="JJ252" s="5"/>
      <c r="JK252" s="5"/>
      <c r="JL252" s="5"/>
      <c r="JM252" s="5"/>
      <c r="JN252" s="5"/>
      <c r="JO252" s="5"/>
      <c r="JP252" s="5"/>
      <c r="JQ252" s="5"/>
      <c r="JR252" s="5"/>
      <c r="JS252" s="5"/>
      <c r="JT252" s="5"/>
      <c r="JU252" s="5"/>
      <c r="JV252" s="5"/>
      <c r="JW252" s="5"/>
      <c r="JX252" s="62"/>
      <c r="JY252" s="62"/>
      <c r="JZ252" s="62"/>
      <c r="KA252" s="62"/>
      <c r="KB252" s="62"/>
      <c r="KC252" s="62"/>
      <c r="KD252" s="62"/>
      <c r="KE252" s="62"/>
      <c r="KF252" s="62"/>
      <c r="KG252" s="62"/>
      <c r="KH252" s="62"/>
      <c r="KI252" s="62"/>
      <c r="KJ252" s="62"/>
      <c r="KK252" s="62"/>
    </row>
    <row r="253" spans="1:297" x14ac:dyDescent="0.35">
      <c r="A253" s="131">
        <v>249</v>
      </c>
      <c r="B253" s="170">
        <f>'BVEM Scorecard'!B252</f>
        <v>0</v>
      </c>
      <c r="C253" s="170">
        <f>'BVEM Scorecard'!C252</f>
        <v>0</v>
      </c>
      <c r="D253" s="152">
        <v>593</v>
      </c>
      <c r="E253" s="72" t="str">
        <f>'BVEM Scorecard'!F252</f>
        <v>Storage</v>
      </c>
      <c r="F253" s="96">
        <f t="shared" si="308"/>
        <v>1</v>
      </c>
      <c r="G253" s="96">
        <f t="shared" si="309"/>
        <v>1</v>
      </c>
      <c r="H253" s="96">
        <f t="shared" si="310"/>
        <v>1</v>
      </c>
      <c r="I253" s="96">
        <f t="shared" si="311"/>
        <v>1</v>
      </c>
      <c r="J253" s="62">
        <v>1</v>
      </c>
      <c r="K253" s="62">
        <v>1</v>
      </c>
      <c r="L253" s="62">
        <v>1</v>
      </c>
      <c r="M253" s="62">
        <v>1</v>
      </c>
      <c r="N253" s="62">
        <v>1</v>
      </c>
      <c r="O253" s="62">
        <v>1</v>
      </c>
      <c r="P253" s="62">
        <f t="shared" si="312"/>
        <v>5</v>
      </c>
      <c r="Q253" s="95">
        <f t="shared" ref="Q253:Q255" si="363">K$4*K253+L$4*L253+M$4*M253+N$4*N253+O$4*O253</f>
        <v>1</v>
      </c>
      <c r="R253" s="5">
        <v>1</v>
      </c>
      <c r="S253" s="5" t="s">
        <v>84</v>
      </c>
      <c r="T253" s="5"/>
      <c r="U253" s="5"/>
      <c r="V253" s="5"/>
      <c r="W253" s="5"/>
      <c r="X253" s="5"/>
      <c r="Y253" s="5"/>
      <c r="Z253" s="5"/>
      <c r="AA253" s="5"/>
      <c r="AB253" s="5"/>
      <c r="AC253" s="5">
        <v>5</v>
      </c>
      <c r="AD253" s="5" t="str">
        <f t="shared" si="362"/>
        <v/>
      </c>
      <c r="AE253" s="5">
        <v>1</v>
      </c>
      <c r="AF253" s="62"/>
      <c r="AG253" s="62"/>
      <c r="AH253" s="62"/>
      <c r="AI253" s="62"/>
      <c r="AJ253" s="62"/>
      <c r="AK253" s="62"/>
      <c r="AL253" s="62"/>
      <c r="AM253" s="62"/>
      <c r="AN253" s="62"/>
      <c r="AO253" s="62"/>
      <c r="AP253" s="62"/>
      <c r="AQ253" s="62"/>
      <c r="AR253" s="140"/>
      <c r="AS253" s="140"/>
      <c r="AT253" s="5"/>
      <c r="AU253" s="5"/>
      <c r="AV253" s="5"/>
      <c r="AW253" s="5"/>
      <c r="AX253" s="5"/>
      <c r="AY253" s="5"/>
      <c r="AZ253" s="5"/>
      <c r="BA253" s="5"/>
      <c r="BB253" s="5"/>
      <c r="BC253" s="5"/>
      <c r="BD253" s="5"/>
      <c r="BE253" s="5"/>
      <c r="BF253" s="5"/>
      <c r="BG253" s="5"/>
      <c r="BH253" s="62"/>
      <c r="BI253" s="62"/>
      <c r="BJ253" s="62"/>
      <c r="BK253" s="62"/>
      <c r="BL253" s="62"/>
      <c r="BM253" s="62"/>
      <c r="BN253" s="62"/>
      <c r="BO253" s="62"/>
      <c r="BP253" s="62"/>
      <c r="BQ253" s="62"/>
      <c r="BR253" s="62"/>
      <c r="BS253" s="62"/>
      <c r="BT253" s="62"/>
      <c r="BU253" s="62"/>
      <c r="BV253" s="5"/>
      <c r="BW253" s="5"/>
      <c r="BX253" s="5"/>
      <c r="BY253" s="5"/>
      <c r="BZ253" s="5"/>
      <c r="CA253" s="5"/>
      <c r="CB253" s="5"/>
      <c r="CC253" s="5"/>
      <c r="CD253" s="5"/>
      <c r="CE253" s="5"/>
      <c r="CF253" s="5"/>
      <c r="CG253" s="5"/>
      <c r="CH253" s="5"/>
      <c r="CI253" s="5"/>
      <c r="CJ253" s="62"/>
      <c r="CK253" s="62"/>
      <c r="CL253" s="62"/>
      <c r="CM253" s="62"/>
      <c r="CN253" s="62"/>
      <c r="CO253" s="62"/>
      <c r="CP253" s="62"/>
      <c r="CQ253" s="62"/>
      <c r="CR253" s="62"/>
      <c r="CS253" s="62"/>
      <c r="CT253" s="62"/>
      <c r="CU253" s="62"/>
      <c r="CV253" s="62"/>
      <c r="CW253" s="62"/>
      <c r="CX253" s="5"/>
      <c r="CY253" s="5"/>
      <c r="CZ253" s="5"/>
      <c r="DA253" s="5"/>
      <c r="DB253" s="5"/>
      <c r="DC253" s="5"/>
      <c r="DD253" s="5"/>
      <c r="DE253" s="5"/>
      <c r="DF253" s="5"/>
      <c r="DG253" s="5"/>
      <c r="DH253" s="5"/>
      <c r="DI253" s="5"/>
      <c r="DJ253" s="5"/>
      <c r="DK253" s="5"/>
      <c r="DL253" s="62"/>
      <c r="DM253" s="62"/>
      <c r="DN253" s="62"/>
      <c r="DO253" s="62"/>
      <c r="DP253" s="62"/>
      <c r="DQ253" s="62"/>
      <c r="DR253" s="62"/>
      <c r="DS253" s="62"/>
      <c r="DT253" s="62"/>
      <c r="DU253" s="62"/>
      <c r="DV253" s="62"/>
      <c r="DW253" s="62"/>
      <c r="DX253" s="62"/>
      <c r="DY253" s="62"/>
      <c r="DZ253" s="5"/>
      <c r="EA253" s="5"/>
      <c r="EB253" s="5"/>
      <c r="EC253" s="5"/>
      <c r="ED253" s="5"/>
      <c r="EE253" s="5"/>
      <c r="EF253" s="5"/>
      <c r="EG253" s="5"/>
      <c r="EH253" s="5"/>
      <c r="EI253" s="5"/>
      <c r="EJ253" s="5"/>
      <c r="EK253" s="5"/>
      <c r="EL253" s="5"/>
      <c r="EM253" s="5"/>
      <c r="EN253" s="62"/>
      <c r="EO253" s="62"/>
      <c r="EP253" s="62"/>
      <c r="EQ253" s="62"/>
      <c r="ER253" s="62"/>
      <c r="ES253" s="62"/>
      <c r="ET253" s="62"/>
      <c r="EU253" s="62"/>
      <c r="EV253" s="62"/>
      <c r="EW253" s="62"/>
      <c r="EX253" s="62"/>
      <c r="EY253" s="62"/>
      <c r="EZ253" s="140"/>
      <c r="FA253" s="140"/>
      <c r="FB253" s="5"/>
      <c r="FC253" s="5"/>
      <c r="FD253" s="5"/>
      <c r="FE253" s="5"/>
      <c r="FF253" s="5"/>
      <c r="FG253" s="5"/>
      <c r="FH253" s="5"/>
      <c r="FI253" s="5"/>
      <c r="FJ253" s="5"/>
      <c r="FK253" s="5"/>
      <c r="FL253" s="5"/>
      <c r="FM253" s="5"/>
      <c r="FN253" s="5"/>
      <c r="FO253" s="5"/>
      <c r="FP253" s="62"/>
      <c r="FQ253" s="62"/>
      <c r="FR253" s="62"/>
      <c r="FS253" s="62"/>
      <c r="FT253" s="62"/>
      <c r="FU253" s="62"/>
      <c r="FV253" s="62"/>
      <c r="FW253" s="62"/>
      <c r="FX253" s="62"/>
      <c r="FY253" s="62"/>
      <c r="FZ253" s="62"/>
      <c r="GA253" s="62"/>
      <c r="GB253" s="62"/>
      <c r="GC253" s="62"/>
      <c r="GD253" s="5"/>
      <c r="GE253" s="5"/>
      <c r="GF253" s="5"/>
      <c r="GG253" s="5"/>
      <c r="GH253" s="5"/>
      <c r="GI253" s="5"/>
      <c r="GJ253" s="5"/>
      <c r="GK253" s="5"/>
      <c r="GL253" s="5"/>
      <c r="GM253" s="5"/>
      <c r="GN253" s="5"/>
      <c r="GO253" s="5"/>
      <c r="GP253" s="5"/>
      <c r="GQ253" s="5"/>
      <c r="GR253" s="62"/>
      <c r="GS253" s="62"/>
      <c r="GT253" s="62"/>
      <c r="GU253" s="62"/>
      <c r="GV253" s="62"/>
      <c r="GW253" s="62"/>
      <c r="GX253" s="62"/>
      <c r="GY253" s="62"/>
      <c r="GZ253" s="62"/>
      <c r="HA253" s="62"/>
      <c r="HB253" s="62"/>
      <c r="HC253" s="62"/>
      <c r="HD253" s="62"/>
      <c r="HE253" s="62"/>
      <c r="HF253" s="5"/>
      <c r="HG253" s="5"/>
      <c r="HH253" s="5"/>
      <c r="HI253" s="5"/>
      <c r="HJ253" s="5"/>
      <c r="HK253" s="5"/>
      <c r="HL253" s="5"/>
      <c r="HM253" s="5"/>
      <c r="HN253" s="5"/>
      <c r="HO253" s="5"/>
      <c r="HP253" s="5"/>
      <c r="HQ253" s="5"/>
      <c r="HR253" s="5"/>
      <c r="HS253" s="5"/>
      <c r="HT253" s="62"/>
      <c r="HU253" s="62"/>
      <c r="HV253" s="62"/>
      <c r="HW253" s="62"/>
      <c r="HX253" s="62"/>
      <c r="HY253" s="62"/>
      <c r="HZ253" s="62"/>
      <c r="IA253" s="62"/>
      <c r="IB253" s="62"/>
      <c r="IC253" s="62"/>
      <c r="ID253" s="62"/>
      <c r="IE253" s="62"/>
      <c r="IF253" s="62"/>
      <c r="IG253" s="62"/>
      <c r="IH253" s="5"/>
      <c r="II253" s="5"/>
      <c r="IJ253" s="5"/>
      <c r="IK253" s="5"/>
      <c r="IL253" s="5"/>
      <c r="IM253" s="5"/>
      <c r="IN253" s="5"/>
      <c r="IO253" s="5"/>
      <c r="IP253" s="5"/>
      <c r="IQ253" s="5"/>
      <c r="IR253" s="5"/>
      <c r="IS253" s="5"/>
      <c r="IT253" s="5"/>
      <c r="IU253" s="5"/>
      <c r="IV253" s="62"/>
      <c r="IW253" s="62"/>
      <c r="IX253" s="62"/>
      <c r="IY253" s="62"/>
      <c r="IZ253" s="62"/>
      <c r="JA253" s="62"/>
      <c r="JB253" s="62"/>
      <c r="JC253" s="62"/>
      <c r="JD253" s="62"/>
      <c r="JE253" s="62"/>
      <c r="JF253" s="62"/>
      <c r="JG253" s="62"/>
      <c r="JH253" s="62"/>
      <c r="JI253" s="62"/>
      <c r="JJ253" s="5"/>
      <c r="JK253" s="5"/>
      <c r="JL253" s="5"/>
      <c r="JM253" s="5"/>
      <c r="JN253" s="5"/>
      <c r="JO253" s="5"/>
      <c r="JP253" s="5"/>
      <c r="JQ253" s="5"/>
      <c r="JR253" s="5"/>
      <c r="JS253" s="5"/>
      <c r="JT253" s="5"/>
      <c r="JU253" s="5"/>
      <c r="JV253" s="5"/>
      <c r="JW253" s="5"/>
      <c r="JX253" s="62"/>
      <c r="JY253" s="62"/>
      <c r="JZ253" s="62"/>
      <c r="KA253" s="62"/>
      <c r="KB253" s="62"/>
      <c r="KC253" s="62"/>
      <c r="KD253" s="62"/>
      <c r="KE253" s="62"/>
      <c r="KF253" s="62"/>
      <c r="KG253" s="62"/>
      <c r="KH253" s="62"/>
      <c r="KI253" s="62"/>
      <c r="KJ253" s="62"/>
      <c r="KK253" s="62"/>
    </row>
    <row r="254" spans="1:297" x14ac:dyDescent="0.35">
      <c r="A254" s="131">
        <v>250</v>
      </c>
      <c r="B254" s="170">
        <f>'BVEM Scorecard'!B253</f>
        <v>0</v>
      </c>
      <c r="C254" s="170">
        <f>'BVEM Scorecard'!C253</f>
        <v>0</v>
      </c>
      <c r="D254" s="152">
        <v>594</v>
      </c>
      <c r="E254" s="72" t="str">
        <f>'BVEM Scorecard'!F253</f>
        <v>Solar</v>
      </c>
      <c r="F254" s="96">
        <f t="shared" si="308"/>
        <v>1</v>
      </c>
      <c r="G254" s="96">
        <f t="shared" si="309"/>
        <v>1</v>
      </c>
      <c r="H254" s="96">
        <f t="shared" si="310"/>
        <v>1</v>
      </c>
      <c r="I254" s="96">
        <f t="shared" si="311"/>
        <v>1</v>
      </c>
      <c r="J254" s="62">
        <v>1</v>
      </c>
      <c r="K254" s="62">
        <v>1</v>
      </c>
      <c r="L254" s="62">
        <v>1</v>
      </c>
      <c r="M254" s="62">
        <v>1</v>
      </c>
      <c r="N254" s="62">
        <v>1</v>
      </c>
      <c r="O254" s="62">
        <v>1</v>
      </c>
      <c r="P254" s="62">
        <f t="shared" si="312"/>
        <v>5</v>
      </c>
      <c r="Q254" s="95">
        <f t="shared" si="363"/>
        <v>1</v>
      </c>
      <c r="R254" s="5">
        <v>1</v>
      </c>
      <c r="S254" s="5" t="s">
        <v>84</v>
      </c>
      <c r="T254" s="5"/>
      <c r="U254" s="5"/>
      <c r="V254" s="5"/>
      <c r="W254" s="5"/>
      <c r="X254" s="5"/>
      <c r="Y254" s="5"/>
      <c r="Z254" s="5"/>
      <c r="AA254" s="5"/>
      <c r="AB254" s="5"/>
      <c r="AC254" s="5">
        <v>5</v>
      </c>
      <c r="AD254" s="5" t="str">
        <f t="shared" si="362"/>
        <v/>
      </c>
      <c r="AE254" s="5">
        <v>1</v>
      </c>
      <c r="AF254" s="62"/>
      <c r="AG254" s="62"/>
      <c r="AH254" s="62"/>
      <c r="AI254" s="62"/>
      <c r="AJ254" s="62"/>
      <c r="AK254" s="62"/>
      <c r="AL254" s="62"/>
      <c r="AM254" s="62"/>
      <c r="AN254" s="62"/>
      <c r="AO254" s="62"/>
      <c r="AP254" s="62"/>
      <c r="AQ254" s="62"/>
      <c r="AR254" s="62"/>
      <c r="AS254" s="62"/>
      <c r="AT254" s="5"/>
      <c r="AU254" s="5"/>
      <c r="AV254" s="5"/>
      <c r="AW254" s="5"/>
      <c r="AX254" s="5"/>
      <c r="AY254" s="5"/>
      <c r="AZ254" s="5"/>
      <c r="BA254" s="5"/>
      <c r="BB254" s="5"/>
      <c r="BC254" s="5"/>
      <c r="BD254" s="5"/>
      <c r="BE254" s="5"/>
      <c r="BF254" s="5"/>
      <c r="BG254" s="5"/>
      <c r="BH254" s="62"/>
      <c r="BI254" s="62"/>
      <c r="BJ254" s="62"/>
      <c r="BK254" s="62"/>
      <c r="BL254" s="62"/>
      <c r="BM254" s="62"/>
      <c r="BN254" s="62"/>
      <c r="BO254" s="62"/>
      <c r="BP254" s="62"/>
      <c r="BQ254" s="62"/>
      <c r="BR254" s="62"/>
      <c r="BS254" s="62"/>
      <c r="BT254" s="62"/>
      <c r="BU254" s="62"/>
      <c r="BV254" s="5"/>
      <c r="BW254" s="5"/>
      <c r="BX254" s="5"/>
      <c r="BY254" s="5"/>
      <c r="BZ254" s="5"/>
      <c r="CA254" s="5"/>
      <c r="CB254" s="5"/>
      <c r="CC254" s="5"/>
      <c r="CD254" s="5"/>
      <c r="CE254" s="5"/>
      <c r="CF254" s="5"/>
      <c r="CG254" s="5"/>
      <c r="CH254" s="5"/>
      <c r="CI254" s="5"/>
      <c r="CJ254" s="62"/>
      <c r="CK254" s="62"/>
      <c r="CL254" s="62"/>
      <c r="CM254" s="62"/>
      <c r="CN254" s="62"/>
      <c r="CO254" s="62"/>
      <c r="CP254" s="62"/>
      <c r="CQ254" s="62"/>
      <c r="CR254" s="62"/>
      <c r="CS254" s="62"/>
      <c r="CT254" s="62"/>
      <c r="CU254" s="62"/>
      <c r="CV254" s="62"/>
      <c r="CW254" s="62"/>
      <c r="CX254" s="5"/>
      <c r="CY254" s="5"/>
      <c r="CZ254" s="5"/>
      <c r="DA254" s="5"/>
      <c r="DB254" s="5"/>
      <c r="DC254" s="5"/>
      <c r="DD254" s="5"/>
      <c r="DE254" s="5"/>
      <c r="DF254" s="5"/>
      <c r="DG254" s="5"/>
      <c r="DH254" s="5"/>
      <c r="DI254" s="5"/>
      <c r="DJ254" s="5"/>
      <c r="DK254" s="5"/>
      <c r="DL254" s="62"/>
      <c r="DM254" s="62"/>
      <c r="DN254" s="62"/>
      <c r="DO254" s="62"/>
      <c r="DP254" s="62"/>
      <c r="DQ254" s="62"/>
      <c r="DR254" s="62"/>
      <c r="DS254" s="62"/>
      <c r="DT254" s="62"/>
      <c r="DU254" s="62"/>
      <c r="DV254" s="62"/>
      <c r="DW254" s="62"/>
      <c r="DX254" s="62"/>
      <c r="DY254" s="62"/>
      <c r="DZ254" s="5"/>
      <c r="EA254" s="5"/>
      <c r="EB254" s="5"/>
      <c r="EC254" s="5"/>
      <c r="ED254" s="5"/>
      <c r="EE254" s="5"/>
      <c r="EF254" s="5"/>
      <c r="EG254" s="5"/>
      <c r="EH254" s="5"/>
      <c r="EI254" s="5"/>
      <c r="EJ254" s="5"/>
      <c r="EK254" s="5"/>
      <c r="EL254" s="5"/>
      <c r="EM254" s="5"/>
      <c r="EN254" s="62"/>
      <c r="EO254" s="62"/>
      <c r="EP254" s="62"/>
      <c r="EQ254" s="62"/>
      <c r="ER254" s="62"/>
      <c r="ES254" s="62"/>
      <c r="ET254" s="62"/>
      <c r="EU254" s="62"/>
      <c r="EV254" s="62"/>
      <c r="EW254" s="62"/>
      <c r="EX254" s="62"/>
      <c r="EY254" s="62"/>
      <c r="EZ254" s="62"/>
      <c r="FA254" s="62"/>
      <c r="FB254" s="5"/>
      <c r="FC254" s="5"/>
      <c r="FD254" s="5"/>
      <c r="FE254" s="5"/>
      <c r="FF254" s="5"/>
      <c r="FG254" s="5"/>
      <c r="FH254" s="5"/>
      <c r="FI254" s="5"/>
      <c r="FJ254" s="5"/>
      <c r="FK254" s="5"/>
      <c r="FL254" s="5"/>
      <c r="FM254" s="5"/>
      <c r="FN254" s="5"/>
      <c r="FO254" s="5"/>
      <c r="FP254" s="62"/>
      <c r="FQ254" s="62"/>
      <c r="FR254" s="62"/>
      <c r="FS254" s="62"/>
      <c r="FT254" s="62"/>
      <c r="FU254" s="62"/>
      <c r="FV254" s="62"/>
      <c r="FW254" s="62"/>
      <c r="FX254" s="62"/>
      <c r="FY254" s="62"/>
      <c r="FZ254" s="62"/>
      <c r="GA254" s="62"/>
      <c r="GB254" s="62"/>
      <c r="GC254" s="62"/>
      <c r="GD254" s="5"/>
      <c r="GE254" s="5"/>
      <c r="GF254" s="5"/>
      <c r="GG254" s="5"/>
      <c r="GH254" s="5"/>
      <c r="GI254" s="5"/>
      <c r="GJ254" s="5"/>
      <c r="GK254" s="5"/>
      <c r="GL254" s="5"/>
      <c r="GM254" s="5"/>
      <c r="GN254" s="5"/>
      <c r="GO254" s="5"/>
      <c r="GP254" s="5"/>
      <c r="GQ254" s="5"/>
      <c r="GR254" s="62"/>
      <c r="GS254" s="62"/>
      <c r="GT254" s="62"/>
      <c r="GU254" s="62"/>
      <c r="GV254" s="62"/>
      <c r="GW254" s="62"/>
      <c r="GX254" s="62"/>
      <c r="GY254" s="62"/>
      <c r="GZ254" s="62"/>
      <c r="HA254" s="62"/>
      <c r="HB254" s="62"/>
      <c r="HC254" s="62"/>
      <c r="HD254" s="62"/>
      <c r="HE254" s="62"/>
      <c r="HF254" s="5"/>
      <c r="HG254" s="5"/>
      <c r="HH254" s="5"/>
      <c r="HI254" s="5"/>
      <c r="HJ254" s="5"/>
      <c r="HK254" s="5"/>
      <c r="HL254" s="5"/>
      <c r="HM254" s="5"/>
      <c r="HN254" s="5"/>
      <c r="HO254" s="5"/>
      <c r="HP254" s="5"/>
      <c r="HQ254" s="5"/>
      <c r="HR254" s="5"/>
      <c r="HS254" s="5"/>
      <c r="HT254" s="62"/>
      <c r="HU254" s="62"/>
      <c r="HV254" s="62"/>
      <c r="HW254" s="62"/>
      <c r="HX254" s="62"/>
      <c r="HY254" s="62"/>
      <c r="HZ254" s="62"/>
      <c r="IA254" s="62"/>
      <c r="IB254" s="62"/>
      <c r="IC254" s="62"/>
      <c r="ID254" s="62"/>
      <c r="IE254" s="62"/>
      <c r="IF254" s="62"/>
      <c r="IG254" s="62"/>
      <c r="IH254" s="5"/>
      <c r="II254" s="5"/>
      <c r="IJ254" s="5"/>
      <c r="IK254" s="5"/>
      <c r="IL254" s="5"/>
      <c r="IM254" s="5"/>
      <c r="IN254" s="5"/>
      <c r="IO254" s="5"/>
      <c r="IP254" s="5"/>
      <c r="IQ254" s="5"/>
      <c r="IR254" s="5"/>
      <c r="IS254" s="5"/>
      <c r="IT254" s="5"/>
      <c r="IU254" s="5"/>
      <c r="IV254" s="62"/>
      <c r="IW254" s="62"/>
      <c r="IX254" s="62"/>
      <c r="IY254" s="62"/>
      <c r="IZ254" s="62"/>
      <c r="JA254" s="62"/>
      <c r="JB254" s="62"/>
      <c r="JC254" s="62"/>
      <c r="JD254" s="62"/>
      <c r="JE254" s="62"/>
      <c r="JF254" s="62"/>
      <c r="JG254" s="62"/>
      <c r="JH254" s="62"/>
      <c r="JI254" s="62"/>
      <c r="JJ254" s="5"/>
      <c r="JK254" s="5"/>
      <c r="JL254" s="5"/>
      <c r="JM254" s="5"/>
      <c r="JN254" s="5"/>
      <c r="JO254" s="5"/>
      <c r="JP254" s="5"/>
      <c r="JQ254" s="5"/>
      <c r="JR254" s="5"/>
      <c r="JS254" s="5"/>
      <c r="JT254" s="5"/>
      <c r="JU254" s="5"/>
      <c r="JV254" s="5"/>
      <c r="JW254" s="5"/>
      <c r="JX254" s="62"/>
      <c r="JY254" s="62"/>
      <c r="JZ254" s="62"/>
      <c r="KA254" s="62"/>
      <c r="KB254" s="62"/>
      <c r="KC254" s="62"/>
      <c r="KD254" s="62"/>
      <c r="KE254" s="62"/>
      <c r="KF254" s="62"/>
      <c r="KG254" s="62"/>
      <c r="KH254" s="62"/>
      <c r="KI254" s="62"/>
      <c r="KJ254" s="62"/>
      <c r="KK254" s="62"/>
    </row>
    <row r="255" spans="1:297" x14ac:dyDescent="0.35">
      <c r="A255" s="131">
        <v>251</v>
      </c>
      <c r="B255" s="170">
        <f>'BVEM Scorecard'!B254</f>
        <v>0</v>
      </c>
      <c r="C255" s="170">
        <f>'BVEM Scorecard'!C254</f>
        <v>0</v>
      </c>
      <c r="D255" s="152">
        <v>981</v>
      </c>
      <c r="E255" s="72" t="str">
        <f>'BVEM Scorecard'!F254</f>
        <v>Solar + Storage</v>
      </c>
      <c r="F255" s="96">
        <f t="shared" si="308"/>
        <v>1</v>
      </c>
      <c r="G255" s="96">
        <f t="shared" si="309"/>
        <v>1</v>
      </c>
      <c r="H255" s="96">
        <f t="shared" si="310"/>
        <v>1</v>
      </c>
      <c r="I255" s="96">
        <f t="shared" si="311"/>
        <v>1</v>
      </c>
      <c r="J255" s="62">
        <v>1</v>
      </c>
      <c r="K255" s="62">
        <v>1</v>
      </c>
      <c r="L255" s="62">
        <v>1</v>
      </c>
      <c r="M255" s="62">
        <v>1</v>
      </c>
      <c r="N255" s="62">
        <v>1</v>
      </c>
      <c r="O255" s="62">
        <v>1</v>
      </c>
      <c r="P255" s="62">
        <f t="shared" si="312"/>
        <v>5</v>
      </c>
      <c r="Q255" s="95">
        <f t="shared" si="363"/>
        <v>1</v>
      </c>
      <c r="R255" s="5">
        <v>1</v>
      </c>
      <c r="S255" s="5" t="s">
        <v>84</v>
      </c>
      <c r="T255" s="5"/>
      <c r="U255" s="5"/>
      <c r="V255" s="5"/>
      <c r="W255" s="5"/>
      <c r="X255" s="5"/>
      <c r="Y255" s="5"/>
      <c r="Z255" s="5"/>
      <c r="AA255" s="5"/>
      <c r="AB255" s="5"/>
      <c r="AC255" s="5">
        <v>5</v>
      </c>
      <c r="AD255" s="5" t="str">
        <f t="shared" si="362"/>
        <v/>
      </c>
      <c r="AE255" s="5">
        <v>1</v>
      </c>
      <c r="AF255" s="62"/>
      <c r="AG255" s="62"/>
      <c r="AH255" s="62"/>
      <c r="AI255" s="62"/>
      <c r="AJ255" s="62"/>
      <c r="AK255" s="62"/>
      <c r="AL255" s="62"/>
      <c r="AM255" s="62"/>
      <c r="AN255" s="62"/>
      <c r="AO255" s="62"/>
      <c r="AP255" s="62"/>
      <c r="AQ255" s="62"/>
      <c r="AR255" s="140"/>
      <c r="AS255" s="140"/>
      <c r="AT255" s="5"/>
      <c r="AU255" s="5"/>
      <c r="AV255" s="5"/>
      <c r="AW255" s="5"/>
      <c r="AX255" s="5"/>
      <c r="AY255" s="5"/>
      <c r="AZ255" s="5"/>
      <c r="BA255" s="5"/>
      <c r="BB255" s="5"/>
      <c r="BC255" s="5"/>
      <c r="BD255" s="5"/>
      <c r="BE255" s="5"/>
      <c r="BF255" s="5"/>
      <c r="BG255" s="5"/>
      <c r="BH255" s="62"/>
      <c r="BI255" s="62"/>
      <c r="BJ255" s="62"/>
      <c r="BK255" s="62"/>
      <c r="BL255" s="62"/>
      <c r="BM255" s="62"/>
      <c r="BN255" s="62"/>
      <c r="BO255" s="62"/>
      <c r="BP255" s="62"/>
      <c r="BQ255" s="62"/>
      <c r="BR255" s="62"/>
      <c r="BS255" s="62"/>
      <c r="BT255" s="62"/>
      <c r="BU255" s="62"/>
      <c r="BV255" s="5"/>
      <c r="BW255" s="5"/>
      <c r="BX255" s="5"/>
      <c r="BY255" s="5"/>
      <c r="BZ255" s="5"/>
      <c r="CA255" s="5"/>
      <c r="CB255" s="5"/>
      <c r="CC255" s="5"/>
      <c r="CD255" s="5"/>
      <c r="CE255" s="5"/>
      <c r="CF255" s="5"/>
      <c r="CG255" s="5"/>
      <c r="CH255" s="5"/>
      <c r="CI255" s="5"/>
      <c r="CJ255" s="62"/>
      <c r="CK255" s="62"/>
      <c r="CL255" s="62"/>
      <c r="CM255" s="62"/>
      <c r="CN255" s="62"/>
      <c r="CO255" s="62"/>
      <c r="CP255" s="62"/>
      <c r="CQ255" s="62"/>
      <c r="CR255" s="62"/>
      <c r="CS255" s="62"/>
      <c r="CT255" s="62"/>
      <c r="CU255" s="62"/>
      <c r="CV255" s="62"/>
      <c r="CW255" s="62"/>
      <c r="CX255" s="5"/>
      <c r="CY255" s="5"/>
      <c r="CZ255" s="5"/>
      <c r="DA255" s="5"/>
      <c r="DB255" s="5"/>
      <c r="DC255" s="5"/>
      <c r="DD255" s="5"/>
      <c r="DE255" s="5"/>
      <c r="DF255" s="5"/>
      <c r="DG255" s="5"/>
      <c r="DH255" s="5"/>
      <c r="DI255" s="5"/>
      <c r="DJ255" s="5"/>
      <c r="DK255" s="5"/>
      <c r="DL255" s="62"/>
      <c r="DM255" s="62"/>
      <c r="DN255" s="62"/>
      <c r="DO255" s="62"/>
      <c r="DP255" s="62"/>
      <c r="DQ255" s="62"/>
      <c r="DR255" s="62"/>
      <c r="DS255" s="62"/>
      <c r="DT255" s="62"/>
      <c r="DU255" s="62"/>
      <c r="DV255" s="62"/>
      <c r="DW255" s="62"/>
      <c r="DX255" s="62"/>
      <c r="DY255" s="62"/>
      <c r="DZ255" s="5"/>
      <c r="EA255" s="5"/>
      <c r="EB255" s="5"/>
      <c r="EC255" s="5"/>
      <c r="ED255" s="5"/>
      <c r="EE255" s="5"/>
      <c r="EF255" s="5"/>
      <c r="EG255" s="5"/>
      <c r="EH255" s="5"/>
      <c r="EI255" s="5"/>
      <c r="EJ255" s="5"/>
      <c r="EK255" s="5"/>
      <c r="EL255" s="5"/>
      <c r="EM255" s="5"/>
      <c r="EN255" s="62"/>
      <c r="EO255" s="62"/>
      <c r="EP255" s="62"/>
      <c r="EQ255" s="62"/>
      <c r="ER255" s="62"/>
      <c r="ES255" s="62"/>
      <c r="ET255" s="62"/>
      <c r="EU255" s="62"/>
      <c r="EV255" s="62"/>
      <c r="EW255" s="62"/>
      <c r="EX255" s="62"/>
      <c r="EY255" s="62"/>
      <c r="EZ255" s="140"/>
      <c r="FA255" s="140"/>
      <c r="FB255" s="5"/>
      <c r="FC255" s="5"/>
      <c r="FD255" s="5"/>
      <c r="FE255" s="5"/>
      <c r="FF255" s="5"/>
      <c r="FG255" s="5"/>
      <c r="FH255" s="5"/>
      <c r="FI255" s="5"/>
      <c r="FJ255" s="5"/>
      <c r="FK255" s="5"/>
      <c r="FL255" s="5"/>
      <c r="FM255" s="5"/>
      <c r="FN255" s="5"/>
      <c r="FO255" s="5"/>
      <c r="FP255" s="62"/>
      <c r="FQ255" s="62"/>
      <c r="FR255" s="62"/>
      <c r="FS255" s="62"/>
      <c r="FT255" s="62"/>
      <c r="FU255" s="62"/>
      <c r="FV255" s="62"/>
      <c r="FW255" s="62"/>
      <c r="FX255" s="62"/>
      <c r="FY255" s="62"/>
      <c r="FZ255" s="62"/>
      <c r="GA255" s="62"/>
      <c r="GB255" s="62"/>
      <c r="GC255" s="62"/>
      <c r="GD255" s="5"/>
      <c r="GE255" s="5"/>
      <c r="GF255" s="5"/>
      <c r="GG255" s="5"/>
      <c r="GH255" s="5"/>
      <c r="GI255" s="5"/>
      <c r="GJ255" s="5"/>
      <c r="GK255" s="5"/>
      <c r="GL255" s="5"/>
      <c r="GM255" s="5"/>
      <c r="GN255" s="5"/>
      <c r="GO255" s="5"/>
      <c r="GP255" s="5"/>
      <c r="GQ255" s="5"/>
      <c r="GR255" s="62"/>
      <c r="GS255" s="62"/>
      <c r="GT255" s="62"/>
      <c r="GU255" s="62"/>
      <c r="GV255" s="62"/>
      <c r="GW255" s="62"/>
      <c r="GX255" s="62"/>
      <c r="GY255" s="62"/>
      <c r="GZ255" s="62"/>
      <c r="HA255" s="62"/>
      <c r="HB255" s="62"/>
      <c r="HC255" s="62"/>
      <c r="HD255" s="62"/>
      <c r="HE255" s="62"/>
      <c r="HF255" s="5"/>
      <c r="HG255" s="5"/>
      <c r="HH255" s="5"/>
      <c r="HI255" s="5"/>
      <c r="HJ255" s="5"/>
      <c r="HK255" s="5"/>
      <c r="HL255" s="5"/>
      <c r="HM255" s="5"/>
      <c r="HN255" s="5"/>
      <c r="HO255" s="5"/>
      <c r="HP255" s="5"/>
      <c r="HQ255" s="5"/>
      <c r="HR255" s="5"/>
      <c r="HS255" s="5"/>
      <c r="HT255" s="62"/>
      <c r="HU255" s="62"/>
      <c r="HV255" s="62"/>
      <c r="HW255" s="62"/>
      <c r="HX255" s="62"/>
      <c r="HY255" s="62"/>
      <c r="HZ255" s="62"/>
      <c r="IA255" s="62"/>
      <c r="IB255" s="62"/>
      <c r="IC255" s="62"/>
      <c r="ID255" s="62"/>
      <c r="IE255" s="62"/>
      <c r="IF255" s="62"/>
      <c r="IG255" s="62"/>
      <c r="IH255" s="5"/>
      <c r="II255" s="5"/>
      <c r="IJ255" s="5"/>
      <c r="IK255" s="5"/>
      <c r="IL255" s="5"/>
      <c r="IM255" s="5"/>
      <c r="IN255" s="5"/>
      <c r="IO255" s="5"/>
      <c r="IP255" s="5"/>
      <c r="IQ255" s="5"/>
      <c r="IR255" s="5"/>
      <c r="IS255" s="5"/>
      <c r="IT255" s="5"/>
      <c r="IU255" s="5"/>
      <c r="IV255" s="62"/>
      <c r="IW255" s="62"/>
      <c r="IX255" s="62"/>
      <c r="IY255" s="62"/>
      <c r="IZ255" s="62"/>
      <c r="JA255" s="62"/>
      <c r="JB255" s="62"/>
      <c r="JC255" s="62"/>
      <c r="JD255" s="62"/>
      <c r="JE255" s="62"/>
      <c r="JF255" s="62"/>
      <c r="JG255" s="62"/>
      <c r="JH255" s="62"/>
      <c r="JI255" s="62"/>
      <c r="JJ255" s="5"/>
      <c r="JK255" s="5"/>
      <c r="JL255" s="5"/>
      <c r="JM255" s="5"/>
      <c r="JN255" s="5"/>
      <c r="JO255" s="5"/>
      <c r="JP255" s="5"/>
      <c r="JQ255" s="5"/>
      <c r="JR255" s="5"/>
      <c r="JS255" s="5"/>
      <c r="JT255" s="5"/>
      <c r="JU255" s="5"/>
      <c r="JV255" s="5"/>
      <c r="JW255" s="5"/>
      <c r="JX255" s="62"/>
      <c r="JY255" s="62"/>
      <c r="JZ255" s="62"/>
      <c r="KA255" s="62"/>
      <c r="KB255" s="62"/>
      <c r="KC255" s="62"/>
      <c r="KD255" s="62"/>
      <c r="KE255" s="62"/>
      <c r="KF255" s="62"/>
      <c r="KG255" s="62"/>
      <c r="KH255" s="62"/>
      <c r="KI255" s="62"/>
      <c r="KJ255" s="62"/>
      <c r="KK255" s="62"/>
    </row>
    <row r="256" spans="1:297" x14ac:dyDescent="0.35">
      <c r="A256" s="131">
        <v>252</v>
      </c>
      <c r="B256" s="170">
        <f>'BVEM Scorecard'!B255</f>
        <v>0</v>
      </c>
      <c r="C256" s="170">
        <f>'BVEM Scorecard'!C255</f>
        <v>0</v>
      </c>
      <c r="D256" s="152">
        <v>1056</v>
      </c>
      <c r="E256" s="72" t="str">
        <f>'BVEM Scorecard'!F255</f>
        <v>Storage</v>
      </c>
      <c r="F256" s="96"/>
      <c r="G256" s="96"/>
      <c r="H256" s="96"/>
      <c r="I256" s="96"/>
      <c r="J256" s="62"/>
      <c r="K256" s="62"/>
      <c r="L256" s="62"/>
      <c r="M256" s="62"/>
      <c r="N256" s="62"/>
      <c r="O256" s="62"/>
      <c r="P256" s="62"/>
      <c r="Q256" s="95"/>
      <c r="R256" s="5"/>
      <c r="S256" s="5"/>
      <c r="T256" s="5"/>
      <c r="U256" s="5"/>
      <c r="V256" s="5"/>
      <c r="W256" s="5"/>
      <c r="X256" s="5"/>
      <c r="Y256" s="5"/>
      <c r="Z256" s="5"/>
      <c r="AA256" s="5"/>
      <c r="AB256" s="5"/>
      <c r="AC256" s="5"/>
      <c r="AD256" s="5"/>
      <c r="AE256" s="5"/>
      <c r="AF256" s="62"/>
      <c r="AG256" s="62"/>
      <c r="AH256" s="62"/>
      <c r="AI256" s="62"/>
      <c r="AJ256" s="62"/>
      <c r="AK256" s="62"/>
      <c r="AL256" s="62"/>
      <c r="AM256" s="62"/>
      <c r="AN256" s="62"/>
      <c r="AO256" s="62"/>
      <c r="AP256" s="62"/>
      <c r="AQ256" s="62"/>
      <c r="AR256" s="62"/>
      <c r="AS256" s="62"/>
      <c r="AT256" s="5"/>
      <c r="AU256" s="5"/>
      <c r="AV256" s="5"/>
      <c r="AW256" s="5"/>
      <c r="AX256" s="5"/>
      <c r="AY256" s="5"/>
      <c r="AZ256" s="5"/>
      <c r="BA256" s="5"/>
      <c r="BB256" s="5"/>
      <c r="BC256" s="5"/>
      <c r="BD256" s="5"/>
      <c r="BE256" s="5"/>
      <c r="BF256" s="5"/>
      <c r="BG256" s="5"/>
      <c r="BH256" s="62"/>
      <c r="BI256" s="62"/>
      <c r="BJ256" s="62"/>
      <c r="BK256" s="62"/>
      <c r="BL256" s="62"/>
      <c r="BM256" s="62"/>
      <c r="BN256" s="62"/>
      <c r="BO256" s="62"/>
      <c r="BP256" s="62"/>
      <c r="BQ256" s="62"/>
      <c r="BR256" s="62"/>
      <c r="BS256" s="62"/>
      <c r="BT256" s="62"/>
      <c r="BU256" s="62"/>
      <c r="BV256" s="5"/>
      <c r="BW256" s="5"/>
      <c r="BX256" s="5"/>
      <c r="BY256" s="5"/>
      <c r="BZ256" s="5"/>
      <c r="CA256" s="5"/>
      <c r="CB256" s="5"/>
      <c r="CC256" s="5"/>
      <c r="CD256" s="5"/>
      <c r="CE256" s="5"/>
      <c r="CF256" s="5"/>
      <c r="CG256" s="5"/>
      <c r="CH256" s="5"/>
      <c r="CI256" s="5"/>
      <c r="CJ256" s="62"/>
      <c r="CK256" s="62"/>
      <c r="CL256" s="62"/>
      <c r="CM256" s="62"/>
      <c r="CN256" s="62"/>
      <c r="CO256" s="62"/>
      <c r="CP256" s="62"/>
      <c r="CQ256" s="62"/>
      <c r="CR256" s="62"/>
      <c r="CS256" s="62"/>
      <c r="CT256" s="62"/>
      <c r="CU256" s="62"/>
      <c r="CV256" s="62"/>
      <c r="CW256" s="62"/>
      <c r="CX256" s="5"/>
      <c r="CY256" s="5"/>
      <c r="CZ256" s="5"/>
      <c r="DA256" s="5"/>
      <c r="DB256" s="5"/>
      <c r="DC256" s="5"/>
      <c r="DD256" s="5"/>
      <c r="DE256" s="5"/>
      <c r="DF256" s="5"/>
      <c r="DG256" s="5"/>
      <c r="DH256" s="5"/>
      <c r="DI256" s="5"/>
      <c r="DJ256" s="5"/>
      <c r="DK256" s="5"/>
      <c r="DL256" s="62"/>
      <c r="DM256" s="62"/>
      <c r="DN256" s="62"/>
      <c r="DO256" s="62"/>
      <c r="DP256" s="62"/>
      <c r="DQ256" s="62"/>
      <c r="DR256" s="62"/>
      <c r="DS256" s="62"/>
      <c r="DT256" s="62"/>
      <c r="DU256" s="62"/>
      <c r="DV256" s="62"/>
      <c r="DW256" s="62"/>
      <c r="DX256" s="62"/>
      <c r="DY256" s="62"/>
      <c r="DZ256" s="5"/>
      <c r="EA256" s="5"/>
      <c r="EB256" s="5"/>
      <c r="EC256" s="5"/>
      <c r="ED256" s="5"/>
      <c r="EE256" s="5"/>
      <c r="EF256" s="5"/>
      <c r="EG256" s="5"/>
      <c r="EH256" s="5"/>
      <c r="EI256" s="5"/>
      <c r="EJ256" s="5"/>
      <c r="EK256" s="5"/>
      <c r="EL256" s="5"/>
      <c r="EM256" s="5"/>
      <c r="EN256" s="62"/>
      <c r="EO256" s="62"/>
      <c r="EP256" s="62"/>
      <c r="EQ256" s="62"/>
      <c r="ER256" s="62"/>
      <c r="ES256" s="62"/>
      <c r="ET256" s="62"/>
      <c r="EU256" s="62"/>
      <c r="EV256" s="62"/>
      <c r="EW256" s="62"/>
      <c r="EX256" s="62"/>
      <c r="EY256" s="62"/>
      <c r="EZ256" s="62"/>
      <c r="FA256" s="62"/>
      <c r="FB256" s="5"/>
      <c r="FC256" s="5"/>
      <c r="FD256" s="5"/>
      <c r="FE256" s="5"/>
      <c r="FF256" s="5"/>
      <c r="FG256" s="5"/>
      <c r="FH256" s="5"/>
      <c r="FI256" s="5"/>
      <c r="FJ256" s="5"/>
      <c r="FK256" s="5"/>
      <c r="FL256" s="5"/>
      <c r="FM256" s="5"/>
      <c r="FN256" s="5"/>
      <c r="FO256" s="5"/>
      <c r="FP256" s="62"/>
      <c r="FQ256" s="62"/>
      <c r="FR256" s="62"/>
      <c r="FS256" s="62"/>
      <c r="FT256" s="62"/>
      <c r="FU256" s="62"/>
      <c r="FV256" s="62"/>
      <c r="FW256" s="62"/>
      <c r="FX256" s="62"/>
      <c r="FY256" s="62"/>
      <c r="FZ256" s="62"/>
      <c r="GA256" s="62"/>
      <c r="GB256" s="62"/>
      <c r="GC256" s="62"/>
      <c r="GD256" s="5"/>
      <c r="GE256" s="5"/>
      <c r="GF256" s="5"/>
      <c r="GG256" s="5"/>
      <c r="GH256" s="5"/>
      <c r="GI256" s="5"/>
      <c r="GJ256" s="5"/>
      <c r="GK256" s="5"/>
      <c r="GL256" s="5"/>
      <c r="GM256" s="5"/>
      <c r="GN256" s="5"/>
      <c r="GO256" s="5"/>
      <c r="GP256" s="5"/>
      <c r="GQ256" s="5"/>
      <c r="GR256" s="62"/>
      <c r="GS256" s="62"/>
      <c r="GT256" s="62"/>
      <c r="GU256" s="62"/>
      <c r="GV256" s="62"/>
      <c r="GW256" s="62"/>
      <c r="GX256" s="62"/>
      <c r="GY256" s="62"/>
      <c r="GZ256" s="62"/>
      <c r="HA256" s="62"/>
      <c r="HB256" s="62"/>
      <c r="HC256" s="62"/>
      <c r="HD256" s="62"/>
      <c r="HE256" s="62"/>
      <c r="HF256" s="5"/>
      <c r="HG256" s="5"/>
      <c r="HH256" s="5"/>
      <c r="HI256" s="5"/>
      <c r="HJ256" s="5"/>
      <c r="HK256" s="5"/>
      <c r="HL256" s="5"/>
      <c r="HM256" s="5"/>
      <c r="HN256" s="5"/>
      <c r="HO256" s="5"/>
      <c r="HP256" s="5"/>
      <c r="HQ256" s="5"/>
      <c r="HR256" s="5"/>
      <c r="HS256" s="5"/>
      <c r="HT256" s="62"/>
      <c r="HU256" s="62"/>
      <c r="HV256" s="62"/>
      <c r="HW256" s="62"/>
      <c r="HX256" s="62"/>
      <c r="HY256" s="62"/>
      <c r="HZ256" s="62"/>
      <c r="IA256" s="62"/>
      <c r="IB256" s="62"/>
      <c r="IC256" s="62"/>
      <c r="ID256" s="62"/>
      <c r="IE256" s="62"/>
      <c r="IF256" s="62"/>
      <c r="IG256" s="62"/>
      <c r="IH256" s="5"/>
      <c r="II256" s="5"/>
      <c r="IJ256" s="5"/>
      <c r="IK256" s="5"/>
      <c r="IL256" s="5"/>
      <c r="IM256" s="5"/>
      <c r="IN256" s="5"/>
      <c r="IO256" s="5"/>
      <c r="IP256" s="5"/>
      <c r="IQ256" s="5"/>
      <c r="IR256" s="5"/>
      <c r="IS256" s="5"/>
      <c r="IT256" s="5"/>
      <c r="IU256" s="5"/>
      <c r="IV256" s="62"/>
      <c r="IW256" s="62"/>
      <c r="IX256" s="62"/>
      <c r="IY256" s="62"/>
      <c r="IZ256" s="62"/>
      <c r="JA256" s="62"/>
      <c r="JB256" s="62"/>
      <c r="JC256" s="62"/>
      <c r="JD256" s="62"/>
      <c r="JE256" s="62"/>
      <c r="JF256" s="62"/>
      <c r="JG256" s="62"/>
      <c r="JH256" s="62"/>
      <c r="JI256" s="62"/>
      <c r="JJ256" s="5"/>
      <c r="JK256" s="5"/>
      <c r="JL256" s="5"/>
      <c r="JM256" s="5"/>
      <c r="JN256" s="5"/>
      <c r="JO256" s="5"/>
      <c r="JP256" s="5"/>
      <c r="JQ256" s="5"/>
      <c r="JR256" s="5"/>
      <c r="JS256" s="5"/>
      <c r="JT256" s="5"/>
      <c r="JU256" s="5"/>
      <c r="JV256" s="5"/>
      <c r="JW256" s="5"/>
      <c r="JX256" s="62"/>
      <c r="JY256" s="62"/>
      <c r="JZ256" s="62"/>
      <c r="KA256" s="62"/>
      <c r="KB256" s="62"/>
      <c r="KC256" s="62"/>
      <c r="KD256" s="62"/>
      <c r="KE256" s="62"/>
      <c r="KF256" s="62"/>
      <c r="KG256" s="62"/>
      <c r="KH256" s="62"/>
      <c r="KI256" s="62"/>
      <c r="KJ256" s="62"/>
      <c r="KK256" s="62"/>
    </row>
    <row r="257" spans="1:297" x14ac:dyDescent="0.35">
      <c r="A257" s="131">
        <v>253</v>
      </c>
      <c r="B257" s="170">
        <f>'BVEM Scorecard'!B256</f>
        <v>0</v>
      </c>
      <c r="C257" s="170">
        <f>'BVEM Scorecard'!C256</f>
        <v>0</v>
      </c>
      <c r="D257" s="152">
        <v>363</v>
      </c>
      <c r="E257" s="72" t="str">
        <f>'BVEM Scorecard'!F256</f>
        <v>Solar</v>
      </c>
      <c r="F257" s="96"/>
      <c r="G257" s="96"/>
      <c r="H257" s="96"/>
      <c r="I257" s="96"/>
      <c r="J257" s="62"/>
      <c r="K257" s="62"/>
      <c r="L257" s="62"/>
      <c r="M257" s="62"/>
      <c r="N257" s="62"/>
      <c r="O257" s="62"/>
      <c r="P257" s="62"/>
      <c r="Q257" s="95"/>
      <c r="R257" s="5"/>
      <c r="S257" s="5"/>
      <c r="T257" s="5"/>
      <c r="U257" s="5"/>
      <c r="V257" s="5"/>
      <c r="W257" s="5"/>
      <c r="X257" s="5"/>
      <c r="Y257" s="5"/>
      <c r="Z257" s="5"/>
      <c r="AA257" s="5"/>
      <c r="AB257" s="5"/>
      <c r="AC257" s="5"/>
      <c r="AD257" s="5"/>
      <c r="AE257" s="5"/>
      <c r="AF257" s="62"/>
      <c r="AG257" s="62"/>
      <c r="AH257" s="62"/>
      <c r="AI257" s="62"/>
      <c r="AJ257" s="62"/>
      <c r="AK257" s="62"/>
      <c r="AL257" s="62"/>
      <c r="AM257" s="62"/>
      <c r="AN257" s="62"/>
      <c r="AO257" s="62"/>
      <c r="AP257" s="62"/>
      <c r="AQ257" s="62"/>
      <c r="AR257" s="140"/>
      <c r="AS257" s="140"/>
      <c r="AT257" s="5"/>
      <c r="AU257" s="5"/>
      <c r="AV257" s="5"/>
      <c r="AW257" s="5"/>
      <c r="AX257" s="5"/>
      <c r="AY257" s="5"/>
      <c r="AZ257" s="5"/>
      <c r="BA257" s="5"/>
      <c r="BB257" s="5"/>
      <c r="BC257" s="5"/>
      <c r="BD257" s="5"/>
      <c r="BE257" s="5"/>
      <c r="BF257" s="5"/>
      <c r="BG257" s="5"/>
      <c r="BH257" s="62"/>
      <c r="BI257" s="62"/>
      <c r="BJ257" s="62"/>
      <c r="BK257" s="62"/>
      <c r="BL257" s="62"/>
      <c r="BM257" s="62"/>
      <c r="BN257" s="62"/>
      <c r="BO257" s="62"/>
      <c r="BP257" s="62"/>
      <c r="BQ257" s="62"/>
      <c r="BR257" s="62"/>
      <c r="BS257" s="62"/>
      <c r="BT257" s="62"/>
      <c r="BU257" s="62"/>
      <c r="BV257" s="5"/>
      <c r="BW257" s="5"/>
      <c r="BX257" s="5"/>
      <c r="BY257" s="5"/>
      <c r="BZ257" s="5"/>
      <c r="CA257" s="5"/>
      <c r="CB257" s="5"/>
      <c r="CC257" s="5"/>
      <c r="CD257" s="5"/>
      <c r="CE257" s="5"/>
      <c r="CF257" s="5"/>
      <c r="CG257" s="5"/>
      <c r="CH257" s="5"/>
      <c r="CI257" s="5"/>
      <c r="CJ257" s="62"/>
      <c r="CK257" s="62"/>
      <c r="CL257" s="62"/>
      <c r="CM257" s="62"/>
      <c r="CN257" s="62"/>
      <c r="CO257" s="62"/>
      <c r="CP257" s="62"/>
      <c r="CQ257" s="62"/>
      <c r="CR257" s="62"/>
      <c r="CS257" s="62"/>
      <c r="CT257" s="62"/>
      <c r="CU257" s="62"/>
      <c r="CV257" s="62"/>
      <c r="CW257" s="62"/>
      <c r="CX257" s="5"/>
      <c r="CY257" s="5"/>
      <c r="CZ257" s="5"/>
      <c r="DA257" s="5"/>
      <c r="DB257" s="5"/>
      <c r="DC257" s="5"/>
      <c r="DD257" s="5"/>
      <c r="DE257" s="5"/>
      <c r="DF257" s="5"/>
      <c r="DG257" s="5"/>
      <c r="DH257" s="5"/>
      <c r="DI257" s="5"/>
      <c r="DJ257" s="5"/>
      <c r="DK257" s="5"/>
      <c r="DL257" s="62"/>
      <c r="DM257" s="62"/>
      <c r="DN257" s="62"/>
      <c r="DO257" s="62"/>
      <c r="DP257" s="62"/>
      <c r="DQ257" s="62"/>
      <c r="DR257" s="62"/>
      <c r="DS257" s="62"/>
      <c r="DT257" s="62"/>
      <c r="DU257" s="62"/>
      <c r="DV257" s="62"/>
      <c r="DW257" s="62"/>
      <c r="DX257" s="62"/>
      <c r="DY257" s="62"/>
      <c r="DZ257" s="5"/>
      <c r="EA257" s="5"/>
      <c r="EB257" s="5"/>
      <c r="EC257" s="5"/>
      <c r="ED257" s="5"/>
      <c r="EE257" s="5"/>
      <c r="EF257" s="5"/>
      <c r="EG257" s="5"/>
      <c r="EH257" s="5"/>
      <c r="EI257" s="5"/>
      <c r="EJ257" s="5"/>
      <c r="EK257" s="5"/>
      <c r="EL257" s="5"/>
      <c r="EM257" s="5"/>
      <c r="EN257" s="62"/>
      <c r="EO257" s="62"/>
      <c r="EP257" s="62"/>
      <c r="EQ257" s="62"/>
      <c r="ER257" s="62"/>
      <c r="ES257" s="62"/>
      <c r="ET257" s="62"/>
      <c r="EU257" s="62"/>
      <c r="EV257" s="62"/>
      <c r="EW257" s="62"/>
      <c r="EX257" s="62"/>
      <c r="EY257" s="62"/>
      <c r="EZ257" s="140"/>
      <c r="FA257" s="140"/>
      <c r="FB257" s="5"/>
      <c r="FC257" s="5"/>
      <c r="FD257" s="5"/>
      <c r="FE257" s="5"/>
      <c r="FF257" s="5"/>
      <c r="FG257" s="5"/>
      <c r="FH257" s="5"/>
      <c r="FI257" s="5"/>
      <c r="FJ257" s="5"/>
      <c r="FK257" s="5"/>
      <c r="FL257" s="5"/>
      <c r="FM257" s="5"/>
      <c r="FN257" s="5"/>
      <c r="FO257" s="5"/>
      <c r="FP257" s="62"/>
      <c r="FQ257" s="62"/>
      <c r="FR257" s="62"/>
      <c r="FS257" s="62"/>
      <c r="FT257" s="62"/>
      <c r="FU257" s="62"/>
      <c r="FV257" s="62"/>
      <c r="FW257" s="62"/>
      <c r="FX257" s="62"/>
      <c r="FY257" s="62"/>
      <c r="FZ257" s="62"/>
      <c r="GA257" s="62"/>
      <c r="GB257" s="62"/>
      <c r="GC257" s="62"/>
      <c r="GD257" s="5"/>
      <c r="GE257" s="5"/>
      <c r="GF257" s="5"/>
      <c r="GG257" s="5"/>
      <c r="GH257" s="5"/>
      <c r="GI257" s="5"/>
      <c r="GJ257" s="5"/>
      <c r="GK257" s="5"/>
      <c r="GL257" s="5"/>
      <c r="GM257" s="5"/>
      <c r="GN257" s="5"/>
      <c r="GO257" s="5"/>
      <c r="GP257" s="5"/>
      <c r="GQ257" s="5"/>
      <c r="GR257" s="62"/>
      <c r="GS257" s="62"/>
      <c r="GT257" s="62"/>
      <c r="GU257" s="62"/>
      <c r="GV257" s="62"/>
      <c r="GW257" s="62"/>
      <c r="GX257" s="62"/>
      <c r="GY257" s="62"/>
      <c r="GZ257" s="62"/>
      <c r="HA257" s="62"/>
      <c r="HB257" s="62"/>
      <c r="HC257" s="62"/>
      <c r="HD257" s="62"/>
      <c r="HE257" s="62"/>
      <c r="HF257" s="5"/>
      <c r="HG257" s="5"/>
      <c r="HH257" s="5"/>
      <c r="HI257" s="5"/>
      <c r="HJ257" s="5"/>
      <c r="HK257" s="5"/>
      <c r="HL257" s="5"/>
      <c r="HM257" s="5"/>
      <c r="HN257" s="5"/>
      <c r="HO257" s="5"/>
      <c r="HP257" s="5"/>
      <c r="HQ257" s="5"/>
      <c r="HR257" s="5"/>
      <c r="HS257" s="5"/>
      <c r="HT257" s="62"/>
      <c r="HU257" s="62"/>
      <c r="HV257" s="62"/>
      <c r="HW257" s="62"/>
      <c r="HX257" s="62"/>
      <c r="HY257" s="62"/>
      <c r="HZ257" s="62"/>
      <c r="IA257" s="62"/>
      <c r="IB257" s="62"/>
      <c r="IC257" s="62"/>
      <c r="ID257" s="62"/>
      <c r="IE257" s="62"/>
      <c r="IF257" s="62"/>
      <c r="IG257" s="62"/>
      <c r="IH257" s="5"/>
      <c r="II257" s="5"/>
      <c r="IJ257" s="5"/>
      <c r="IK257" s="5"/>
      <c r="IL257" s="5"/>
      <c r="IM257" s="5"/>
      <c r="IN257" s="5"/>
      <c r="IO257" s="5"/>
      <c r="IP257" s="5"/>
      <c r="IQ257" s="5"/>
      <c r="IR257" s="5"/>
      <c r="IS257" s="5"/>
      <c r="IT257" s="5"/>
      <c r="IU257" s="5"/>
      <c r="IV257" s="62"/>
      <c r="IW257" s="62"/>
      <c r="IX257" s="62"/>
      <c r="IY257" s="62"/>
      <c r="IZ257" s="62"/>
      <c r="JA257" s="62"/>
      <c r="JB257" s="62"/>
      <c r="JC257" s="62"/>
      <c r="JD257" s="62"/>
      <c r="JE257" s="62"/>
      <c r="JF257" s="62"/>
      <c r="JG257" s="62"/>
      <c r="JH257" s="62"/>
      <c r="JI257" s="62"/>
      <c r="JJ257" s="5"/>
      <c r="JK257" s="5"/>
      <c r="JL257" s="5"/>
      <c r="JM257" s="5"/>
      <c r="JN257" s="5"/>
      <c r="JO257" s="5"/>
      <c r="JP257" s="5"/>
      <c r="JQ257" s="5"/>
      <c r="JR257" s="5"/>
      <c r="JS257" s="5"/>
      <c r="JT257" s="5"/>
      <c r="JU257" s="5"/>
      <c r="JV257" s="5"/>
      <c r="JW257" s="5"/>
      <c r="JX257" s="62"/>
      <c r="JY257" s="62"/>
      <c r="JZ257" s="62"/>
      <c r="KA257" s="62"/>
      <c r="KB257" s="62"/>
      <c r="KC257" s="62"/>
      <c r="KD257" s="62"/>
      <c r="KE257" s="62"/>
      <c r="KF257" s="62"/>
      <c r="KG257" s="62"/>
      <c r="KH257" s="62"/>
      <c r="KI257" s="62"/>
      <c r="KJ257" s="62"/>
      <c r="KK257" s="62"/>
    </row>
    <row r="258" spans="1:297" x14ac:dyDescent="0.35">
      <c r="A258" s="131">
        <v>254</v>
      </c>
      <c r="B258" s="170">
        <f>'BVEM Scorecard'!B257</f>
        <v>0</v>
      </c>
      <c r="C258" s="170">
        <f>'BVEM Scorecard'!C257</f>
        <v>0</v>
      </c>
      <c r="D258" s="152">
        <v>317</v>
      </c>
      <c r="E258" s="72" t="str">
        <f>'BVEM Scorecard'!F257</f>
        <v>Solar</v>
      </c>
      <c r="F258" s="96"/>
      <c r="G258" s="96"/>
      <c r="H258" s="96"/>
      <c r="I258" s="96"/>
      <c r="J258" s="62"/>
      <c r="K258" s="62"/>
      <c r="L258" s="62"/>
      <c r="M258" s="62"/>
      <c r="N258" s="62"/>
      <c r="O258" s="62"/>
      <c r="P258" s="62"/>
      <c r="Q258" s="95"/>
      <c r="R258" s="5"/>
      <c r="S258" s="5"/>
      <c r="T258" s="5"/>
      <c r="U258" s="5"/>
      <c r="V258" s="5"/>
      <c r="W258" s="5"/>
      <c r="X258" s="5"/>
      <c r="Y258" s="5"/>
      <c r="Z258" s="5"/>
      <c r="AA258" s="5"/>
      <c r="AB258" s="5"/>
      <c r="AC258" s="5"/>
      <c r="AD258" s="5"/>
      <c r="AE258" s="5"/>
      <c r="AF258" s="62"/>
      <c r="AG258" s="62"/>
      <c r="AH258" s="62"/>
      <c r="AI258" s="62"/>
      <c r="AJ258" s="62"/>
      <c r="AK258" s="62"/>
      <c r="AL258" s="62"/>
      <c r="AM258" s="62"/>
      <c r="AN258" s="62"/>
      <c r="AO258" s="62"/>
      <c r="AP258" s="62"/>
      <c r="AQ258" s="62"/>
      <c r="AR258" s="62"/>
      <c r="AS258" s="62"/>
      <c r="AT258" s="5"/>
      <c r="AU258" s="5"/>
      <c r="AV258" s="5"/>
      <c r="AW258" s="5"/>
      <c r="AX258" s="5"/>
      <c r="AY258" s="5"/>
      <c r="AZ258" s="5"/>
      <c r="BA258" s="5"/>
      <c r="BB258" s="5"/>
      <c r="BC258" s="5"/>
      <c r="BD258" s="5"/>
      <c r="BE258" s="5"/>
      <c r="BF258" s="5"/>
      <c r="BG258" s="5"/>
      <c r="BH258" s="62"/>
      <c r="BI258" s="62"/>
      <c r="BJ258" s="62"/>
      <c r="BK258" s="62"/>
      <c r="BL258" s="62"/>
      <c r="BM258" s="62"/>
      <c r="BN258" s="62"/>
      <c r="BO258" s="62"/>
      <c r="BP258" s="62"/>
      <c r="BQ258" s="62"/>
      <c r="BR258" s="62"/>
      <c r="BS258" s="62"/>
      <c r="BT258" s="62"/>
      <c r="BU258" s="62"/>
      <c r="BV258" s="5"/>
      <c r="BW258" s="5"/>
      <c r="BX258" s="5"/>
      <c r="BY258" s="5"/>
      <c r="BZ258" s="5"/>
      <c r="CA258" s="5"/>
      <c r="CB258" s="5"/>
      <c r="CC258" s="5"/>
      <c r="CD258" s="5"/>
      <c r="CE258" s="5"/>
      <c r="CF258" s="5"/>
      <c r="CG258" s="5"/>
      <c r="CH258" s="5"/>
      <c r="CI258" s="5"/>
      <c r="CJ258" s="62"/>
      <c r="CK258" s="62"/>
      <c r="CL258" s="62"/>
      <c r="CM258" s="62"/>
      <c r="CN258" s="62"/>
      <c r="CO258" s="62"/>
      <c r="CP258" s="62"/>
      <c r="CQ258" s="62"/>
      <c r="CR258" s="62"/>
      <c r="CS258" s="62"/>
      <c r="CT258" s="62"/>
      <c r="CU258" s="62"/>
      <c r="CV258" s="62"/>
      <c r="CW258" s="62"/>
      <c r="CX258" s="5"/>
      <c r="CY258" s="5"/>
      <c r="CZ258" s="5"/>
      <c r="DA258" s="5"/>
      <c r="DB258" s="5"/>
      <c r="DC258" s="5"/>
      <c r="DD258" s="5"/>
      <c r="DE258" s="5"/>
      <c r="DF258" s="5"/>
      <c r="DG258" s="5"/>
      <c r="DH258" s="5"/>
      <c r="DI258" s="5"/>
      <c r="DJ258" s="5"/>
      <c r="DK258" s="5"/>
      <c r="DL258" s="62"/>
      <c r="DM258" s="62"/>
      <c r="DN258" s="62"/>
      <c r="DO258" s="62"/>
      <c r="DP258" s="62"/>
      <c r="DQ258" s="62"/>
      <c r="DR258" s="62"/>
      <c r="DS258" s="62"/>
      <c r="DT258" s="62"/>
      <c r="DU258" s="62"/>
      <c r="DV258" s="62"/>
      <c r="DW258" s="62"/>
      <c r="DX258" s="62"/>
      <c r="DY258" s="62"/>
      <c r="DZ258" s="5"/>
      <c r="EA258" s="5"/>
      <c r="EB258" s="5"/>
      <c r="EC258" s="5"/>
      <c r="ED258" s="5"/>
      <c r="EE258" s="5"/>
      <c r="EF258" s="5"/>
      <c r="EG258" s="5"/>
      <c r="EH258" s="5"/>
      <c r="EI258" s="5"/>
      <c r="EJ258" s="5"/>
      <c r="EK258" s="5"/>
      <c r="EL258" s="5"/>
      <c r="EM258" s="5"/>
      <c r="EN258" s="62"/>
      <c r="EO258" s="62"/>
      <c r="EP258" s="62"/>
      <c r="EQ258" s="62"/>
      <c r="ER258" s="62"/>
      <c r="ES258" s="62"/>
      <c r="ET258" s="62"/>
      <c r="EU258" s="62"/>
      <c r="EV258" s="62"/>
      <c r="EW258" s="62"/>
      <c r="EX258" s="62"/>
      <c r="EY258" s="62"/>
      <c r="EZ258" s="62"/>
      <c r="FA258" s="62"/>
      <c r="FB258" s="5"/>
      <c r="FC258" s="5"/>
      <c r="FD258" s="5"/>
      <c r="FE258" s="5"/>
      <c r="FF258" s="5"/>
      <c r="FG258" s="5"/>
      <c r="FH258" s="5"/>
      <c r="FI258" s="5"/>
      <c r="FJ258" s="5"/>
      <c r="FK258" s="5"/>
      <c r="FL258" s="5"/>
      <c r="FM258" s="5"/>
      <c r="FN258" s="5"/>
      <c r="FO258" s="5"/>
      <c r="FP258" s="62"/>
      <c r="FQ258" s="62"/>
      <c r="FR258" s="62"/>
      <c r="FS258" s="62"/>
      <c r="FT258" s="62"/>
      <c r="FU258" s="62"/>
      <c r="FV258" s="62"/>
      <c r="FW258" s="62"/>
      <c r="FX258" s="62"/>
      <c r="FY258" s="62"/>
      <c r="FZ258" s="62"/>
      <c r="GA258" s="62"/>
      <c r="GB258" s="62"/>
      <c r="GC258" s="62"/>
      <c r="GD258" s="5"/>
      <c r="GE258" s="5"/>
      <c r="GF258" s="5"/>
      <c r="GG258" s="5"/>
      <c r="GH258" s="5"/>
      <c r="GI258" s="5"/>
      <c r="GJ258" s="5"/>
      <c r="GK258" s="5"/>
      <c r="GL258" s="5"/>
      <c r="GM258" s="5"/>
      <c r="GN258" s="5"/>
      <c r="GO258" s="5"/>
      <c r="GP258" s="5"/>
      <c r="GQ258" s="5"/>
      <c r="GR258" s="62"/>
      <c r="GS258" s="62"/>
      <c r="GT258" s="62"/>
      <c r="GU258" s="62"/>
      <c r="GV258" s="62"/>
      <c r="GW258" s="62"/>
      <c r="GX258" s="62"/>
      <c r="GY258" s="62"/>
      <c r="GZ258" s="62"/>
      <c r="HA258" s="62"/>
      <c r="HB258" s="62"/>
      <c r="HC258" s="62"/>
      <c r="HD258" s="62"/>
      <c r="HE258" s="62"/>
      <c r="HF258" s="5"/>
      <c r="HG258" s="5"/>
      <c r="HH258" s="5"/>
      <c r="HI258" s="5"/>
      <c r="HJ258" s="5"/>
      <c r="HK258" s="5"/>
      <c r="HL258" s="5"/>
      <c r="HM258" s="5"/>
      <c r="HN258" s="5"/>
      <c r="HO258" s="5"/>
      <c r="HP258" s="5"/>
      <c r="HQ258" s="5"/>
      <c r="HR258" s="5"/>
      <c r="HS258" s="5"/>
      <c r="HT258" s="62"/>
      <c r="HU258" s="62"/>
      <c r="HV258" s="62"/>
      <c r="HW258" s="62"/>
      <c r="HX258" s="62"/>
      <c r="HY258" s="62"/>
      <c r="HZ258" s="62"/>
      <c r="IA258" s="62"/>
      <c r="IB258" s="62"/>
      <c r="IC258" s="62"/>
      <c r="ID258" s="62"/>
      <c r="IE258" s="62"/>
      <c r="IF258" s="62"/>
      <c r="IG258" s="62"/>
      <c r="IH258" s="5"/>
      <c r="II258" s="5"/>
      <c r="IJ258" s="5"/>
      <c r="IK258" s="5"/>
      <c r="IL258" s="5"/>
      <c r="IM258" s="5"/>
      <c r="IN258" s="5"/>
      <c r="IO258" s="5"/>
      <c r="IP258" s="5"/>
      <c r="IQ258" s="5"/>
      <c r="IR258" s="5"/>
      <c r="IS258" s="5"/>
      <c r="IT258" s="5"/>
      <c r="IU258" s="5"/>
      <c r="IV258" s="62"/>
      <c r="IW258" s="62"/>
      <c r="IX258" s="62"/>
      <c r="IY258" s="62"/>
      <c r="IZ258" s="62"/>
      <c r="JA258" s="62"/>
      <c r="JB258" s="62"/>
      <c r="JC258" s="62"/>
      <c r="JD258" s="62"/>
      <c r="JE258" s="62"/>
      <c r="JF258" s="62"/>
      <c r="JG258" s="62"/>
      <c r="JH258" s="62"/>
      <c r="JI258" s="62"/>
      <c r="JJ258" s="5"/>
      <c r="JK258" s="5"/>
      <c r="JL258" s="5"/>
      <c r="JM258" s="5"/>
      <c r="JN258" s="5"/>
      <c r="JO258" s="5"/>
      <c r="JP258" s="5"/>
      <c r="JQ258" s="5"/>
      <c r="JR258" s="5"/>
      <c r="JS258" s="5"/>
      <c r="JT258" s="5"/>
      <c r="JU258" s="5"/>
      <c r="JV258" s="5"/>
      <c r="JW258" s="5"/>
      <c r="JX258" s="62"/>
      <c r="JY258" s="62"/>
      <c r="JZ258" s="62"/>
      <c r="KA258" s="62"/>
      <c r="KB258" s="62"/>
      <c r="KC258" s="62"/>
      <c r="KD258" s="62"/>
      <c r="KE258" s="62"/>
      <c r="KF258" s="62"/>
      <c r="KG258" s="62"/>
      <c r="KH258" s="62"/>
      <c r="KI258" s="62"/>
      <c r="KJ258" s="62"/>
      <c r="KK258" s="62"/>
    </row>
    <row r="259" spans="1:297" x14ac:dyDescent="0.35">
      <c r="A259" s="131">
        <v>255</v>
      </c>
      <c r="B259" s="170">
        <f>'BVEM Scorecard'!B258</f>
        <v>0</v>
      </c>
      <c r="C259" s="170">
        <f>'BVEM Scorecard'!C258</f>
        <v>0</v>
      </c>
      <c r="D259" s="152">
        <v>602</v>
      </c>
      <c r="E259" s="72" t="str">
        <f>'BVEM Scorecard'!F258</f>
        <v>Solar</v>
      </c>
      <c r="F259" s="96">
        <f t="shared" si="308"/>
        <v>0</v>
      </c>
      <c r="G259" s="96">
        <f t="shared" si="309"/>
        <v>0</v>
      </c>
      <c r="H259" s="96">
        <f t="shared" si="310"/>
        <v>0</v>
      </c>
      <c r="I259" s="96">
        <f t="shared" si="311"/>
        <v>0</v>
      </c>
      <c r="J259" s="62">
        <v>0</v>
      </c>
      <c r="K259" s="62">
        <v>0</v>
      </c>
      <c r="L259" s="62">
        <v>0</v>
      </c>
      <c r="M259" s="62">
        <v>0</v>
      </c>
      <c r="N259" s="62">
        <v>0</v>
      </c>
      <c r="O259" s="62">
        <v>0</v>
      </c>
      <c r="P259" s="62">
        <f t="shared" si="312"/>
        <v>0</v>
      </c>
      <c r="Q259" s="95">
        <f t="shared" ref="Q259:Q266" si="364">K$4*K259+L$4*L259+M$4*M259+N$4*N259+O$4*O259</f>
        <v>0</v>
      </c>
      <c r="R259" s="5"/>
      <c r="S259" s="5">
        <f>'Training Programs'!Y259</f>
        <v>0</v>
      </c>
      <c r="T259" s="5">
        <f>'Training Programs'!AA259</f>
        <v>0</v>
      </c>
      <c r="U259" s="5"/>
      <c r="V259" s="5"/>
      <c r="W259" s="5"/>
      <c r="X259" s="5"/>
      <c r="Y259" s="5"/>
      <c r="Z259" s="5"/>
      <c r="AA259" s="5"/>
      <c r="AB259" s="5"/>
      <c r="AC259" s="5"/>
      <c r="AD259" s="5" t="str">
        <f t="shared" si="317"/>
        <v/>
      </c>
      <c r="AE259" s="5" t="str">
        <f t="shared" ref="AE259:AE266" si="365">IFERROR((V$4*V259+X$4*X259+Z$4*Z259+AA$4*AA259+AB$4*AB259)*AD259,"")</f>
        <v/>
      </c>
      <c r="AF259" s="62"/>
      <c r="AG259" s="62"/>
      <c r="AH259" s="62"/>
      <c r="AI259" s="62"/>
      <c r="AJ259" s="62"/>
      <c r="AK259" s="62"/>
      <c r="AL259" s="62"/>
      <c r="AM259" s="62"/>
      <c r="AN259" s="62"/>
      <c r="AO259" s="62"/>
      <c r="AP259" s="62"/>
      <c r="AQ259" s="62"/>
      <c r="AR259" s="140"/>
      <c r="AS259" s="140"/>
      <c r="AT259" s="5"/>
      <c r="AU259" s="5"/>
      <c r="AV259" s="5"/>
      <c r="AW259" s="5"/>
      <c r="AX259" s="5"/>
      <c r="AY259" s="5"/>
      <c r="AZ259" s="5"/>
      <c r="BA259" s="5"/>
      <c r="BB259" s="5"/>
      <c r="BC259" s="5"/>
      <c r="BD259" s="5"/>
      <c r="BE259" s="5"/>
      <c r="BF259" s="5"/>
      <c r="BG259" s="5"/>
      <c r="BH259" s="62"/>
      <c r="BI259" s="62"/>
      <c r="BJ259" s="62"/>
      <c r="BK259" s="62"/>
      <c r="BL259" s="62"/>
      <c r="BM259" s="62"/>
      <c r="BN259" s="62"/>
      <c r="BO259" s="62"/>
      <c r="BP259" s="62"/>
      <c r="BQ259" s="62"/>
      <c r="BR259" s="62"/>
      <c r="BS259" s="62"/>
      <c r="BT259" s="62"/>
      <c r="BU259" s="62"/>
      <c r="BV259" s="5"/>
      <c r="BW259" s="5"/>
      <c r="BX259" s="5"/>
      <c r="BY259" s="5"/>
      <c r="BZ259" s="5"/>
      <c r="CA259" s="5"/>
      <c r="CB259" s="5"/>
      <c r="CC259" s="5"/>
      <c r="CD259" s="5"/>
      <c r="CE259" s="5"/>
      <c r="CF259" s="5"/>
      <c r="CG259" s="5"/>
      <c r="CH259" s="5"/>
      <c r="CI259" s="5"/>
      <c r="CJ259" s="62"/>
      <c r="CK259" s="62"/>
      <c r="CL259" s="62"/>
      <c r="CM259" s="62"/>
      <c r="CN259" s="62"/>
      <c r="CO259" s="62"/>
      <c r="CP259" s="62"/>
      <c r="CQ259" s="62"/>
      <c r="CR259" s="62"/>
      <c r="CS259" s="62"/>
      <c r="CT259" s="62"/>
      <c r="CU259" s="62"/>
      <c r="CV259" s="62"/>
      <c r="CW259" s="62"/>
      <c r="CX259" s="5"/>
      <c r="CY259" s="5"/>
      <c r="CZ259" s="5"/>
      <c r="DA259" s="5"/>
      <c r="DB259" s="5"/>
      <c r="DC259" s="5"/>
      <c r="DD259" s="5"/>
      <c r="DE259" s="5"/>
      <c r="DF259" s="5"/>
      <c r="DG259" s="5"/>
      <c r="DH259" s="5"/>
      <c r="DI259" s="5"/>
      <c r="DJ259" s="5"/>
      <c r="DK259" s="5"/>
      <c r="DL259" s="62"/>
      <c r="DM259" s="62"/>
      <c r="DN259" s="62"/>
      <c r="DO259" s="62"/>
      <c r="DP259" s="62"/>
      <c r="DQ259" s="62"/>
      <c r="DR259" s="62"/>
      <c r="DS259" s="62"/>
      <c r="DT259" s="62"/>
      <c r="DU259" s="62"/>
      <c r="DV259" s="62"/>
      <c r="DW259" s="62"/>
      <c r="DX259" s="62"/>
      <c r="DY259" s="62"/>
      <c r="DZ259" s="5"/>
      <c r="EA259" s="5"/>
      <c r="EB259" s="5"/>
      <c r="EC259" s="5"/>
      <c r="ED259" s="5"/>
      <c r="EE259" s="5"/>
      <c r="EF259" s="5"/>
      <c r="EG259" s="5"/>
      <c r="EH259" s="5"/>
      <c r="EI259" s="5"/>
      <c r="EJ259" s="5"/>
      <c r="EK259" s="5"/>
      <c r="EL259" s="5"/>
      <c r="EM259" s="5"/>
      <c r="EN259" s="62"/>
      <c r="EO259" s="62"/>
      <c r="EP259" s="62"/>
      <c r="EQ259" s="62"/>
      <c r="ER259" s="62"/>
      <c r="ES259" s="62"/>
      <c r="ET259" s="62"/>
      <c r="EU259" s="62"/>
      <c r="EV259" s="62"/>
      <c r="EW259" s="62"/>
      <c r="EX259" s="62"/>
      <c r="EY259" s="62"/>
      <c r="EZ259" s="140"/>
      <c r="FA259" s="140"/>
      <c r="FB259" s="5"/>
      <c r="FC259" s="5"/>
      <c r="FD259" s="5"/>
      <c r="FE259" s="5"/>
      <c r="FF259" s="5"/>
      <c r="FG259" s="5"/>
      <c r="FH259" s="5"/>
      <c r="FI259" s="5"/>
      <c r="FJ259" s="5"/>
      <c r="FK259" s="5"/>
      <c r="FL259" s="5"/>
      <c r="FM259" s="5"/>
      <c r="FN259" s="5"/>
      <c r="FO259" s="5"/>
      <c r="FP259" s="62"/>
      <c r="FQ259" s="62"/>
      <c r="FR259" s="62"/>
      <c r="FS259" s="62"/>
      <c r="FT259" s="62"/>
      <c r="FU259" s="62"/>
      <c r="FV259" s="62"/>
      <c r="FW259" s="62"/>
      <c r="FX259" s="62"/>
      <c r="FY259" s="62"/>
      <c r="FZ259" s="62"/>
      <c r="GA259" s="62"/>
      <c r="GB259" s="62"/>
      <c r="GC259" s="62"/>
      <c r="GD259" s="5"/>
      <c r="GE259" s="5"/>
      <c r="GF259" s="5"/>
      <c r="GG259" s="5"/>
      <c r="GH259" s="5"/>
      <c r="GI259" s="5"/>
      <c r="GJ259" s="5"/>
      <c r="GK259" s="5"/>
      <c r="GL259" s="5"/>
      <c r="GM259" s="5"/>
      <c r="GN259" s="5"/>
      <c r="GO259" s="5"/>
      <c r="GP259" s="5"/>
      <c r="GQ259" s="5"/>
      <c r="GR259" s="62"/>
      <c r="GS259" s="62"/>
      <c r="GT259" s="62"/>
      <c r="GU259" s="62"/>
      <c r="GV259" s="62"/>
      <c r="GW259" s="62"/>
      <c r="GX259" s="62"/>
      <c r="GY259" s="62"/>
      <c r="GZ259" s="62"/>
      <c r="HA259" s="62"/>
      <c r="HB259" s="62"/>
      <c r="HC259" s="62"/>
      <c r="HD259" s="62"/>
      <c r="HE259" s="62"/>
      <c r="HF259" s="5"/>
      <c r="HG259" s="5"/>
      <c r="HH259" s="5"/>
      <c r="HI259" s="5"/>
      <c r="HJ259" s="5"/>
      <c r="HK259" s="5"/>
      <c r="HL259" s="5"/>
      <c r="HM259" s="5"/>
      <c r="HN259" s="5"/>
      <c r="HO259" s="5"/>
      <c r="HP259" s="5"/>
      <c r="HQ259" s="5"/>
      <c r="HR259" s="5"/>
      <c r="HS259" s="5"/>
      <c r="HT259" s="62"/>
      <c r="HU259" s="62"/>
      <c r="HV259" s="62"/>
      <c r="HW259" s="62"/>
      <c r="HX259" s="62"/>
      <c r="HY259" s="62"/>
      <c r="HZ259" s="62"/>
      <c r="IA259" s="62"/>
      <c r="IB259" s="62"/>
      <c r="IC259" s="62"/>
      <c r="ID259" s="62"/>
      <c r="IE259" s="62"/>
      <c r="IF259" s="62"/>
      <c r="IG259" s="62"/>
      <c r="IH259" s="5"/>
      <c r="II259" s="5"/>
      <c r="IJ259" s="5"/>
      <c r="IK259" s="5"/>
      <c r="IL259" s="5"/>
      <c r="IM259" s="5"/>
      <c r="IN259" s="5"/>
      <c r="IO259" s="5"/>
      <c r="IP259" s="5"/>
      <c r="IQ259" s="5"/>
      <c r="IR259" s="5"/>
      <c r="IS259" s="5"/>
      <c r="IT259" s="5"/>
      <c r="IU259" s="5"/>
      <c r="IV259" s="62"/>
      <c r="IW259" s="62"/>
      <c r="IX259" s="62"/>
      <c r="IY259" s="62"/>
      <c r="IZ259" s="62"/>
      <c r="JA259" s="62"/>
      <c r="JB259" s="62"/>
      <c r="JC259" s="62"/>
      <c r="JD259" s="62"/>
      <c r="JE259" s="62"/>
      <c r="JF259" s="62"/>
      <c r="JG259" s="62"/>
      <c r="JH259" s="62"/>
      <c r="JI259" s="62"/>
      <c r="JJ259" s="5"/>
      <c r="JK259" s="5"/>
      <c r="JL259" s="5"/>
      <c r="JM259" s="5"/>
      <c r="JN259" s="5"/>
      <c r="JO259" s="5"/>
      <c r="JP259" s="5"/>
      <c r="JQ259" s="5"/>
      <c r="JR259" s="5"/>
      <c r="JS259" s="5"/>
      <c r="JT259" s="5"/>
      <c r="JU259" s="5"/>
      <c r="JV259" s="5"/>
      <c r="JW259" s="5"/>
      <c r="JX259" s="62"/>
      <c r="JY259" s="62"/>
      <c r="JZ259" s="62"/>
      <c r="KA259" s="62"/>
      <c r="KB259" s="62"/>
      <c r="KC259" s="62"/>
      <c r="KD259" s="62"/>
      <c r="KE259" s="62"/>
      <c r="KF259" s="62"/>
      <c r="KG259" s="62"/>
      <c r="KH259" s="62"/>
      <c r="KI259" s="62"/>
      <c r="KJ259" s="62"/>
      <c r="KK259" s="62"/>
    </row>
    <row r="260" spans="1:297" x14ac:dyDescent="0.35">
      <c r="A260" s="131">
        <v>256</v>
      </c>
      <c r="B260" s="170">
        <f>'BVEM Scorecard'!B259</f>
        <v>0</v>
      </c>
      <c r="C260" s="170">
        <f>'BVEM Scorecard'!C259</f>
        <v>0</v>
      </c>
      <c r="D260" s="152">
        <v>603</v>
      </c>
      <c r="E260" s="72" t="str">
        <f>'BVEM Scorecard'!F259</f>
        <v>Solar</v>
      </c>
      <c r="F260" s="96">
        <f t="shared" si="308"/>
        <v>0</v>
      </c>
      <c r="G260" s="96">
        <f t="shared" si="309"/>
        <v>0</v>
      </c>
      <c r="H260" s="96">
        <f t="shared" si="310"/>
        <v>0</v>
      </c>
      <c r="I260" s="96">
        <f t="shared" si="311"/>
        <v>0</v>
      </c>
      <c r="J260" s="62">
        <v>0</v>
      </c>
      <c r="K260" s="62">
        <v>0</v>
      </c>
      <c r="L260" s="62">
        <v>0</v>
      </c>
      <c r="M260" s="62">
        <v>0</v>
      </c>
      <c r="N260" s="62">
        <v>0</v>
      </c>
      <c r="O260" s="62">
        <v>0</v>
      </c>
      <c r="P260" s="62">
        <f t="shared" si="312"/>
        <v>0</v>
      </c>
      <c r="Q260" s="95">
        <f t="shared" si="364"/>
        <v>0</v>
      </c>
      <c r="R260" s="5"/>
      <c r="S260" s="5">
        <f>'Training Programs'!Y260</f>
        <v>0</v>
      </c>
      <c r="T260" s="5">
        <f>'Training Programs'!AA260</f>
        <v>0</v>
      </c>
      <c r="U260" s="5"/>
      <c r="V260" s="5"/>
      <c r="W260" s="5"/>
      <c r="X260" s="5"/>
      <c r="Y260" s="5"/>
      <c r="Z260" s="5"/>
      <c r="AA260" s="5"/>
      <c r="AB260" s="5"/>
      <c r="AC260" s="5"/>
      <c r="AD260" s="5" t="str">
        <f t="shared" si="317"/>
        <v/>
      </c>
      <c r="AE260" s="5" t="str">
        <f t="shared" si="365"/>
        <v/>
      </c>
      <c r="AF260" s="62"/>
      <c r="AG260" s="62"/>
      <c r="AH260" s="62"/>
      <c r="AI260" s="62"/>
      <c r="AJ260" s="62"/>
      <c r="AK260" s="62"/>
      <c r="AL260" s="62"/>
      <c r="AM260" s="62"/>
      <c r="AN260" s="62"/>
      <c r="AO260" s="62"/>
      <c r="AP260" s="62"/>
      <c r="AQ260" s="62"/>
      <c r="AR260" s="62"/>
      <c r="AS260" s="62"/>
      <c r="AT260" s="5"/>
      <c r="AU260" s="5"/>
      <c r="AV260" s="5"/>
      <c r="AW260" s="5"/>
      <c r="AX260" s="5"/>
      <c r="AY260" s="5"/>
      <c r="AZ260" s="5"/>
      <c r="BA260" s="5"/>
      <c r="BB260" s="5"/>
      <c r="BC260" s="5"/>
      <c r="BD260" s="5"/>
      <c r="BE260" s="5"/>
      <c r="BF260" s="5"/>
      <c r="BG260" s="5"/>
      <c r="BH260" s="62"/>
      <c r="BI260" s="62"/>
      <c r="BJ260" s="62"/>
      <c r="BK260" s="62"/>
      <c r="BL260" s="62"/>
      <c r="BM260" s="62"/>
      <c r="BN260" s="62"/>
      <c r="BO260" s="62"/>
      <c r="BP260" s="62"/>
      <c r="BQ260" s="62"/>
      <c r="BR260" s="62"/>
      <c r="BS260" s="62"/>
      <c r="BT260" s="62"/>
      <c r="BU260" s="62"/>
      <c r="BV260" s="5"/>
      <c r="BW260" s="5"/>
      <c r="BX260" s="5"/>
      <c r="BY260" s="5"/>
      <c r="BZ260" s="5"/>
      <c r="CA260" s="5"/>
      <c r="CB260" s="5"/>
      <c r="CC260" s="5"/>
      <c r="CD260" s="5"/>
      <c r="CE260" s="5"/>
      <c r="CF260" s="5"/>
      <c r="CG260" s="5"/>
      <c r="CH260" s="5"/>
      <c r="CI260" s="5"/>
      <c r="CJ260" s="62"/>
      <c r="CK260" s="62"/>
      <c r="CL260" s="62"/>
      <c r="CM260" s="62"/>
      <c r="CN260" s="62"/>
      <c r="CO260" s="62"/>
      <c r="CP260" s="62"/>
      <c r="CQ260" s="62"/>
      <c r="CR260" s="62"/>
      <c r="CS260" s="62"/>
      <c r="CT260" s="62"/>
      <c r="CU260" s="62"/>
      <c r="CV260" s="62"/>
      <c r="CW260" s="62"/>
      <c r="CX260" s="5"/>
      <c r="CY260" s="5"/>
      <c r="CZ260" s="5"/>
      <c r="DA260" s="5"/>
      <c r="DB260" s="5"/>
      <c r="DC260" s="5"/>
      <c r="DD260" s="5"/>
      <c r="DE260" s="5"/>
      <c r="DF260" s="5"/>
      <c r="DG260" s="5"/>
      <c r="DH260" s="5"/>
      <c r="DI260" s="5"/>
      <c r="DJ260" s="5"/>
      <c r="DK260" s="5"/>
      <c r="DL260" s="62"/>
      <c r="DM260" s="62"/>
      <c r="DN260" s="62"/>
      <c r="DO260" s="62"/>
      <c r="DP260" s="62"/>
      <c r="DQ260" s="62"/>
      <c r="DR260" s="62"/>
      <c r="DS260" s="62"/>
      <c r="DT260" s="62"/>
      <c r="DU260" s="62"/>
      <c r="DV260" s="62"/>
      <c r="DW260" s="62"/>
      <c r="DX260" s="62"/>
      <c r="DY260" s="62"/>
      <c r="DZ260" s="5"/>
      <c r="EA260" s="5"/>
      <c r="EB260" s="5"/>
      <c r="EC260" s="5"/>
      <c r="ED260" s="5"/>
      <c r="EE260" s="5"/>
      <c r="EF260" s="5"/>
      <c r="EG260" s="5"/>
      <c r="EH260" s="5"/>
      <c r="EI260" s="5"/>
      <c r="EJ260" s="5"/>
      <c r="EK260" s="5"/>
      <c r="EL260" s="5"/>
      <c r="EM260" s="5"/>
      <c r="EN260" s="62"/>
      <c r="EO260" s="62"/>
      <c r="EP260" s="62"/>
      <c r="EQ260" s="62"/>
      <c r="ER260" s="62"/>
      <c r="ES260" s="62"/>
      <c r="ET260" s="62"/>
      <c r="EU260" s="62"/>
      <c r="EV260" s="62"/>
      <c r="EW260" s="62"/>
      <c r="EX260" s="62"/>
      <c r="EY260" s="62"/>
      <c r="EZ260" s="62"/>
      <c r="FA260" s="62"/>
      <c r="FB260" s="5"/>
      <c r="FC260" s="5"/>
      <c r="FD260" s="5"/>
      <c r="FE260" s="5"/>
      <c r="FF260" s="5"/>
      <c r="FG260" s="5"/>
      <c r="FH260" s="5"/>
      <c r="FI260" s="5"/>
      <c r="FJ260" s="5"/>
      <c r="FK260" s="5"/>
      <c r="FL260" s="5"/>
      <c r="FM260" s="5"/>
      <c r="FN260" s="5"/>
      <c r="FO260" s="5"/>
      <c r="FP260" s="62"/>
      <c r="FQ260" s="62"/>
      <c r="FR260" s="62"/>
      <c r="FS260" s="62"/>
      <c r="FT260" s="62"/>
      <c r="FU260" s="62"/>
      <c r="FV260" s="62"/>
      <c r="FW260" s="62"/>
      <c r="FX260" s="62"/>
      <c r="FY260" s="62"/>
      <c r="FZ260" s="62"/>
      <c r="GA260" s="62"/>
      <c r="GB260" s="62"/>
      <c r="GC260" s="62"/>
      <c r="GD260" s="5"/>
      <c r="GE260" s="5"/>
      <c r="GF260" s="5"/>
      <c r="GG260" s="5"/>
      <c r="GH260" s="5"/>
      <c r="GI260" s="5"/>
      <c r="GJ260" s="5"/>
      <c r="GK260" s="5"/>
      <c r="GL260" s="5"/>
      <c r="GM260" s="5"/>
      <c r="GN260" s="5"/>
      <c r="GO260" s="5"/>
      <c r="GP260" s="5"/>
      <c r="GQ260" s="5"/>
      <c r="GR260" s="62"/>
      <c r="GS260" s="62"/>
      <c r="GT260" s="62"/>
      <c r="GU260" s="62"/>
      <c r="GV260" s="62"/>
      <c r="GW260" s="62"/>
      <c r="GX260" s="62"/>
      <c r="GY260" s="62"/>
      <c r="GZ260" s="62"/>
      <c r="HA260" s="62"/>
      <c r="HB260" s="62"/>
      <c r="HC260" s="62"/>
      <c r="HD260" s="62"/>
      <c r="HE260" s="62"/>
      <c r="HF260" s="5"/>
      <c r="HG260" s="5"/>
      <c r="HH260" s="5"/>
      <c r="HI260" s="5"/>
      <c r="HJ260" s="5"/>
      <c r="HK260" s="5"/>
      <c r="HL260" s="5"/>
      <c r="HM260" s="5"/>
      <c r="HN260" s="5"/>
      <c r="HO260" s="5"/>
      <c r="HP260" s="5"/>
      <c r="HQ260" s="5"/>
      <c r="HR260" s="5"/>
      <c r="HS260" s="5"/>
      <c r="HT260" s="62"/>
      <c r="HU260" s="62"/>
      <c r="HV260" s="62"/>
      <c r="HW260" s="62"/>
      <c r="HX260" s="62"/>
      <c r="HY260" s="62"/>
      <c r="HZ260" s="62"/>
      <c r="IA260" s="62"/>
      <c r="IB260" s="62"/>
      <c r="IC260" s="62"/>
      <c r="ID260" s="62"/>
      <c r="IE260" s="62"/>
      <c r="IF260" s="62"/>
      <c r="IG260" s="62"/>
      <c r="IH260" s="5"/>
      <c r="II260" s="5"/>
      <c r="IJ260" s="5"/>
      <c r="IK260" s="5"/>
      <c r="IL260" s="5"/>
      <c r="IM260" s="5"/>
      <c r="IN260" s="5"/>
      <c r="IO260" s="5"/>
      <c r="IP260" s="5"/>
      <c r="IQ260" s="5"/>
      <c r="IR260" s="5"/>
      <c r="IS260" s="5"/>
      <c r="IT260" s="5"/>
      <c r="IU260" s="5"/>
      <c r="IV260" s="62"/>
      <c r="IW260" s="62"/>
      <c r="IX260" s="62"/>
      <c r="IY260" s="62"/>
      <c r="IZ260" s="62"/>
      <c r="JA260" s="62"/>
      <c r="JB260" s="62"/>
      <c r="JC260" s="62"/>
      <c r="JD260" s="62"/>
      <c r="JE260" s="62"/>
      <c r="JF260" s="62"/>
      <c r="JG260" s="62"/>
      <c r="JH260" s="62"/>
      <c r="JI260" s="62"/>
      <c r="JJ260" s="5"/>
      <c r="JK260" s="5"/>
      <c r="JL260" s="5"/>
      <c r="JM260" s="5"/>
      <c r="JN260" s="5"/>
      <c r="JO260" s="5"/>
      <c r="JP260" s="5"/>
      <c r="JQ260" s="5"/>
      <c r="JR260" s="5"/>
      <c r="JS260" s="5"/>
      <c r="JT260" s="5"/>
      <c r="JU260" s="5"/>
      <c r="JV260" s="5"/>
      <c r="JW260" s="5"/>
      <c r="JX260" s="62"/>
      <c r="JY260" s="62"/>
      <c r="JZ260" s="62"/>
      <c r="KA260" s="62"/>
      <c r="KB260" s="62"/>
      <c r="KC260" s="62"/>
      <c r="KD260" s="62"/>
      <c r="KE260" s="62"/>
      <c r="KF260" s="62"/>
      <c r="KG260" s="62"/>
      <c r="KH260" s="62"/>
      <c r="KI260" s="62"/>
      <c r="KJ260" s="62"/>
      <c r="KK260" s="62"/>
    </row>
    <row r="261" spans="1:297" x14ac:dyDescent="0.35">
      <c r="A261" s="131">
        <v>257</v>
      </c>
      <c r="B261" s="170">
        <f>'BVEM Scorecard'!B260</f>
        <v>0</v>
      </c>
      <c r="C261" s="170">
        <f>'BVEM Scorecard'!C260</f>
        <v>0</v>
      </c>
      <c r="D261" s="152">
        <v>626</v>
      </c>
      <c r="E261" s="72" t="str">
        <f>'BVEM Scorecard'!F260</f>
        <v>Solar</v>
      </c>
      <c r="F261" s="96">
        <f t="shared" si="308"/>
        <v>0</v>
      </c>
      <c r="G261" s="96">
        <f t="shared" si="309"/>
        <v>0</v>
      </c>
      <c r="H261" s="96">
        <f t="shared" si="310"/>
        <v>0</v>
      </c>
      <c r="I261" s="96">
        <f t="shared" si="311"/>
        <v>0</v>
      </c>
      <c r="J261" s="62">
        <v>0</v>
      </c>
      <c r="K261" s="62">
        <v>0</v>
      </c>
      <c r="L261" s="62">
        <v>0</v>
      </c>
      <c r="M261" s="62">
        <v>0</v>
      </c>
      <c r="N261" s="62">
        <v>0</v>
      </c>
      <c r="O261" s="62">
        <v>0</v>
      </c>
      <c r="P261" s="62">
        <f t="shared" si="312"/>
        <v>0</v>
      </c>
      <c r="Q261" s="95">
        <f t="shared" si="364"/>
        <v>0</v>
      </c>
      <c r="R261" s="5"/>
      <c r="S261" s="5">
        <f>'Training Programs'!Y261</f>
        <v>0</v>
      </c>
      <c r="T261" s="5">
        <f>'Training Programs'!AA261</f>
        <v>0</v>
      </c>
      <c r="U261" s="5"/>
      <c r="V261" s="5"/>
      <c r="W261" s="5"/>
      <c r="X261" s="5"/>
      <c r="Y261" s="5"/>
      <c r="Z261" s="5"/>
      <c r="AA261" s="5"/>
      <c r="AB261" s="5"/>
      <c r="AC261" s="5"/>
      <c r="AD261" s="5" t="str">
        <f t="shared" si="317"/>
        <v/>
      </c>
      <c r="AE261" s="5" t="str">
        <f t="shared" si="365"/>
        <v/>
      </c>
      <c r="AF261" s="62"/>
      <c r="AG261" s="62"/>
      <c r="AH261" s="62"/>
      <c r="AI261" s="62"/>
      <c r="AJ261" s="62"/>
      <c r="AK261" s="62"/>
      <c r="AL261" s="62"/>
      <c r="AM261" s="62"/>
      <c r="AN261" s="62"/>
      <c r="AO261" s="62"/>
      <c r="AP261" s="62"/>
      <c r="AQ261" s="62"/>
      <c r="AR261" s="140"/>
      <c r="AS261" s="140"/>
      <c r="AT261" s="5"/>
      <c r="AU261" s="5"/>
      <c r="AV261" s="5"/>
      <c r="AW261" s="5"/>
      <c r="AX261" s="5"/>
      <c r="AY261" s="5"/>
      <c r="AZ261" s="5"/>
      <c r="BA261" s="5"/>
      <c r="BB261" s="5"/>
      <c r="BC261" s="5"/>
      <c r="BD261" s="5"/>
      <c r="BE261" s="5"/>
      <c r="BF261" s="5"/>
      <c r="BG261" s="5"/>
      <c r="BH261" s="62"/>
      <c r="BI261" s="62"/>
      <c r="BJ261" s="62"/>
      <c r="BK261" s="62"/>
      <c r="BL261" s="62"/>
      <c r="BM261" s="62"/>
      <c r="BN261" s="62"/>
      <c r="BO261" s="62"/>
      <c r="BP261" s="62"/>
      <c r="BQ261" s="62"/>
      <c r="BR261" s="62"/>
      <c r="BS261" s="62"/>
      <c r="BT261" s="62"/>
      <c r="BU261" s="62"/>
      <c r="BV261" s="5"/>
      <c r="BW261" s="5"/>
      <c r="BX261" s="5"/>
      <c r="BY261" s="5"/>
      <c r="BZ261" s="5"/>
      <c r="CA261" s="5"/>
      <c r="CB261" s="5"/>
      <c r="CC261" s="5"/>
      <c r="CD261" s="5"/>
      <c r="CE261" s="5"/>
      <c r="CF261" s="5"/>
      <c r="CG261" s="5"/>
      <c r="CH261" s="5"/>
      <c r="CI261" s="5"/>
      <c r="CJ261" s="62"/>
      <c r="CK261" s="62"/>
      <c r="CL261" s="62"/>
      <c r="CM261" s="62"/>
      <c r="CN261" s="62"/>
      <c r="CO261" s="62"/>
      <c r="CP261" s="62"/>
      <c r="CQ261" s="62"/>
      <c r="CR261" s="62"/>
      <c r="CS261" s="62"/>
      <c r="CT261" s="62"/>
      <c r="CU261" s="62"/>
      <c r="CV261" s="62"/>
      <c r="CW261" s="62"/>
      <c r="CX261" s="5"/>
      <c r="CY261" s="5"/>
      <c r="CZ261" s="5"/>
      <c r="DA261" s="5"/>
      <c r="DB261" s="5"/>
      <c r="DC261" s="5"/>
      <c r="DD261" s="5"/>
      <c r="DE261" s="5"/>
      <c r="DF261" s="5"/>
      <c r="DG261" s="5"/>
      <c r="DH261" s="5"/>
      <c r="DI261" s="5"/>
      <c r="DJ261" s="5"/>
      <c r="DK261" s="5"/>
      <c r="DL261" s="62"/>
      <c r="DM261" s="62"/>
      <c r="DN261" s="62"/>
      <c r="DO261" s="62"/>
      <c r="DP261" s="62"/>
      <c r="DQ261" s="62"/>
      <c r="DR261" s="62"/>
      <c r="DS261" s="62"/>
      <c r="DT261" s="62"/>
      <c r="DU261" s="62"/>
      <c r="DV261" s="62"/>
      <c r="DW261" s="62"/>
      <c r="DX261" s="62"/>
      <c r="DY261" s="62"/>
      <c r="DZ261" s="5"/>
      <c r="EA261" s="5"/>
      <c r="EB261" s="5"/>
      <c r="EC261" s="5"/>
      <c r="ED261" s="5"/>
      <c r="EE261" s="5"/>
      <c r="EF261" s="5"/>
      <c r="EG261" s="5"/>
      <c r="EH261" s="5"/>
      <c r="EI261" s="5"/>
      <c r="EJ261" s="5"/>
      <c r="EK261" s="5"/>
      <c r="EL261" s="5"/>
      <c r="EM261" s="5"/>
      <c r="EN261" s="62"/>
      <c r="EO261" s="62"/>
      <c r="EP261" s="62"/>
      <c r="EQ261" s="62"/>
      <c r="ER261" s="62"/>
      <c r="ES261" s="62"/>
      <c r="ET261" s="62"/>
      <c r="EU261" s="62"/>
      <c r="EV261" s="62"/>
      <c r="EW261" s="62"/>
      <c r="EX261" s="62"/>
      <c r="EY261" s="62"/>
      <c r="EZ261" s="140"/>
      <c r="FA261" s="140"/>
      <c r="FB261" s="5"/>
      <c r="FC261" s="5"/>
      <c r="FD261" s="5"/>
      <c r="FE261" s="5"/>
      <c r="FF261" s="5"/>
      <c r="FG261" s="5"/>
      <c r="FH261" s="5"/>
      <c r="FI261" s="5"/>
      <c r="FJ261" s="5"/>
      <c r="FK261" s="5"/>
      <c r="FL261" s="5"/>
      <c r="FM261" s="5"/>
      <c r="FN261" s="5"/>
      <c r="FO261" s="5"/>
      <c r="FP261" s="62"/>
      <c r="FQ261" s="62"/>
      <c r="FR261" s="62"/>
      <c r="FS261" s="62"/>
      <c r="FT261" s="62"/>
      <c r="FU261" s="62"/>
      <c r="FV261" s="62"/>
      <c r="FW261" s="62"/>
      <c r="FX261" s="62"/>
      <c r="FY261" s="62"/>
      <c r="FZ261" s="62"/>
      <c r="GA261" s="62"/>
      <c r="GB261" s="62"/>
      <c r="GC261" s="62"/>
      <c r="GD261" s="5"/>
      <c r="GE261" s="5"/>
      <c r="GF261" s="5"/>
      <c r="GG261" s="5"/>
      <c r="GH261" s="5"/>
      <c r="GI261" s="5"/>
      <c r="GJ261" s="5"/>
      <c r="GK261" s="5"/>
      <c r="GL261" s="5"/>
      <c r="GM261" s="5"/>
      <c r="GN261" s="5"/>
      <c r="GO261" s="5"/>
      <c r="GP261" s="5"/>
      <c r="GQ261" s="5"/>
      <c r="GR261" s="62"/>
      <c r="GS261" s="62"/>
      <c r="GT261" s="62"/>
      <c r="GU261" s="62"/>
      <c r="GV261" s="62"/>
      <c r="GW261" s="62"/>
      <c r="GX261" s="62"/>
      <c r="GY261" s="62"/>
      <c r="GZ261" s="62"/>
      <c r="HA261" s="62"/>
      <c r="HB261" s="62"/>
      <c r="HC261" s="62"/>
      <c r="HD261" s="62"/>
      <c r="HE261" s="62"/>
      <c r="HF261" s="5"/>
      <c r="HG261" s="5"/>
      <c r="HH261" s="5"/>
      <c r="HI261" s="5"/>
      <c r="HJ261" s="5"/>
      <c r="HK261" s="5"/>
      <c r="HL261" s="5"/>
      <c r="HM261" s="5"/>
      <c r="HN261" s="5"/>
      <c r="HO261" s="5"/>
      <c r="HP261" s="5"/>
      <c r="HQ261" s="5"/>
      <c r="HR261" s="5"/>
      <c r="HS261" s="5"/>
      <c r="HT261" s="62"/>
      <c r="HU261" s="62"/>
      <c r="HV261" s="62"/>
      <c r="HW261" s="62"/>
      <c r="HX261" s="62"/>
      <c r="HY261" s="62"/>
      <c r="HZ261" s="62"/>
      <c r="IA261" s="62"/>
      <c r="IB261" s="62"/>
      <c r="IC261" s="62"/>
      <c r="ID261" s="62"/>
      <c r="IE261" s="62"/>
      <c r="IF261" s="62"/>
      <c r="IG261" s="62"/>
      <c r="IH261" s="5"/>
      <c r="II261" s="5"/>
      <c r="IJ261" s="5"/>
      <c r="IK261" s="5"/>
      <c r="IL261" s="5"/>
      <c r="IM261" s="5"/>
      <c r="IN261" s="5"/>
      <c r="IO261" s="5"/>
      <c r="IP261" s="5"/>
      <c r="IQ261" s="5"/>
      <c r="IR261" s="5"/>
      <c r="IS261" s="5"/>
      <c r="IT261" s="5"/>
      <c r="IU261" s="5"/>
      <c r="IV261" s="62"/>
      <c r="IW261" s="62"/>
      <c r="IX261" s="62"/>
      <c r="IY261" s="62"/>
      <c r="IZ261" s="62"/>
      <c r="JA261" s="62"/>
      <c r="JB261" s="62"/>
      <c r="JC261" s="62"/>
      <c r="JD261" s="62"/>
      <c r="JE261" s="62"/>
      <c r="JF261" s="62"/>
      <c r="JG261" s="62"/>
      <c r="JH261" s="62"/>
      <c r="JI261" s="62"/>
      <c r="JJ261" s="5"/>
      <c r="JK261" s="5"/>
      <c r="JL261" s="5"/>
      <c r="JM261" s="5"/>
      <c r="JN261" s="5"/>
      <c r="JO261" s="5"/>
      <c r="JP261" s="5"/>
      <c r="JQ261" s="5"/>
      <c r="JR261" s="5"/>
      <c r="JS261" s="5"/>
      <c r="JT261" s="5"/>
      <c r="JU261" s="5"/>
      <c r="JV261" s="5"/>
      <c r="JW261" s="5"/>
      <c r="JX261" s="62"/>
      <c r="JY261" s="62"/>
      <c r="JZ261" s="62"/>
      <c r="KA261" s="62"/>
      <c r="KB261" s="62"/>
      <c r="KC261" s="62"/>
      <c r="KD261" s="62"/>
      <c r="KE261" s="62"/>
      <c r="KF261" s="62"/>
      <c r="KG261" s="62"/>
      <c r="KH261" s="62"/>
      <c r="KI261" s="62"/>
      <c r="KJ261" s="62"/>
      <c r="KK261" s="62"/>
    </row>
    <row r="262" spans="1:297" x14ac:dyDescent="0.35">
      <c r="A262" s="131">
        <v>258</v>
      </c>
      <c r="B262" s="170">
        <f>'BVEM Scorecard'!B261</f>
        <v>0</v>
      </c>
      <c r="C262" s="170">
        <f>'BVEM Scorecard'!C261</f>
        <v>0</v>
      </c>
      <c r="D262" s="152">
        <v>630</v>
      </c>
      <c r="E262" s="72" t="str">
        <f>'BVEM Scorecard'!F261</f>
        <v>Solar</v>
      </c>
      <c r="F262" s="96">
        <f t="shared" ref="F262:F325" si="366">Q262</f>
        <v>0</v>
      </c>
      <c r="G262" s="96">
        <f t="shared" ref="G262:G325" si="367">P262/5</f>
        <v>0</v>
      </c>
      <c r="H262" s="96">
        <f t="shared" ref="H262:H325" si="368">IFERROR(SUM(AE262,AS262,BG262,BU262,CI262,CW262,DK262,DY262,EM262,FA262,FO262,GC262,GQ262,HE262,HS262,IG262,IU262,JI262,JW262,KK262),0)</f>
        <v>0</v>
      </c>
      <c r="I262" s="96">
        <f t="shared" ref="I262:I325" si="369">IFERROR(SUM(AC262,AQ262,BE262,BS262,CG262,CU262,DI262,DW262,EK262,EY262,FM262,GA262,GO262,HC262,HQ262,IE262,IS262,JG262,JU262,KI262)/SUM(R262,AF262,AT262,BH262,BV262,CJ262,CX262,DL262,DZ262,EN262,FB262,FP262,GD262,GR262,HF262,HT262,IH262,IV262,JJ262,JX262)/5,0)</f>
        <v>0</v>
      </c>
      <c r="J262" s="62">
        <v>0</v>
      </c>
      <c r="K262" s="62">
        <v>0</v>
      </c>
      <c r="L262" s="62">
        <v>0</v>
      </c>
      <c r="M262" s="62">
        <v>0</v>
      </c>
      <c r="N262" s="62">
        <v>0</v>
      </c>
      <c r="O262" s="62">
        <v>0</v>
      </c>
      <c r="P262" s="62">
        <f t="shared" si="312"/>
        <v>0</v>
      </c>
      <c r="Q262" s="95">
        <f t="shared" si="364"/>
        <v>0</v>
      </c>
      <c r="R262" s="5"/>
      <c r="S262" s="5">
        <f>'Training Programs'!Y262</f>
        <v>0</v>
      </c>
      <c r="T262" s="5">
        <f>'Training Programs'!AA262</f>
        <v>0</v>
      </c>
      <c r="U262" s="5"/>
      <c r="V262" s="5"/>
      <c r="W262" s="5"/>
      <c r="X262" s="5"/>
      <c r="Y262" s="5"/>
      <c r="Z262" s="5"/>
      <c r="AA262" s="5"/>
      <c r="AB262" s="5"/>
      <c r="AC262" s="5"/>
      <c r="AD262" s="5" t="str">
        <f t="shared" ref="AD262:AD311" si="370">IFERROR(T262/SUM($T262,$AH262,$AV262,$BJ262,$BX262,$CL262,$CZ262,$DN262,$EB262,$EP262,$FD262,$FR262,$GF262,$GT262,$HH262,$HV262,$IJ262,$IX262,$JL262,$JZ262),"")</f>
        <v/>
      </c>
      <c r="AE262" s="5" t="str">
        <f t="shared" si="365"/>
        <v/>
      </c>
      <c r="AF262" s="62"/>
      <c r="AG262" s="62"/>
      <c r="AH262" s="62"/>
      <c r="AI262" s="62"/>
      <c r="AJ262" s="62"/>
      <c r="AK262" s="62"/>
      <c r="AL262" s="62"/>
      <c r="AM262" s="62"/>
      <c r="AN262" s="62"/>
      <c r="AO262" s="62"/>
      <c r="AP262" s="62"/>
      <c r="AQ262" s="62"/>
      <c r="AR262" s="62"/>
      <c r="AS262" s="62"/>
      <c r="AT262" s="5"/>
      <c r="AU262" s="5"/>
      <c r="AV262" s="5"/>
      <c r="AW262" s="5"/>
      <c r="AX262" s="5"/>
      <c r="AY262" s="5"/>
      <c r="AZ262" s="5"/>
      <c r="BA262" s="5"/>
      <c r="BB262" s="5"/>
      <c r="BC262" s="5"/>
      <c r="BD262" s="5"/>
      <c r="BE262" s="5"/>
      <c r="BF262" s="5"/>
      <c r="BG262" s="5"/>
      <c r="BH262" s="62"/>
      <c r="BI262" s="62"/>
      <c r="BJ262" s="62"/>
      <c r="BK262" s="62"/>
      <c r="BL262" s="62"/>
      <c r="BM262" s="62"/>
      <c r="BN262" s="62"/>
      <c r="BO262" s="62"/>
      <c r="BP262" s="62"/>
      <c r="BQ262" s="62"/>
      <c r="BR262" s="62"/>
      <c r="BS262" s="62"/>
      <c r="BT262" s="62"/>
      <c r="BU262" s="62"/>
      <c r="BV262" s="5"/>
      <c r="BW262" s="5"/>
      <c r="BX262" s="5"/>
      <c r="BY262" s="5"/>
      <c r="BZ262" s="5"/>
      <c r="CA262" s="5"/>
      <c r="CB262" s="5"/>
      <c r="CC262" s="5"/>
      <c r="CD262" s="5"/>
      <c r="CE262" s="5"/>
      <c r="CF262" s="5"/>
      <c r="CG262" s="5"/>
      <c r="CH262" s="5"/>
      <c r="CI262" s="5"/>
      <c r="CJ262" s="62"/>
      <c r="CK262" s="62"/>
      <c r="CL262" s="62"/>
      <c r="CM262" s="62"/>
      <c r="CN262" s="62"/>
      <c r="CO262" s="62"/>
      <c r="CP262" s="62"/>
      <c r="CQ262" s="62"/>
      <c r="CR262" s="62"/>
      <c r="CS262" s="62"/>
      <c r="CT262" s="62"/>
      <c r="CU262" s="62"/>
      <c r="CV262" s="62"/>
      <c r="CW262" s="62"/>
      <c r="CX262" s="5"/>
      <c r="CY262" s="5"/>
      <c r="CZ262" s="5"/>
      <c r="DA262" s="5"/>
      <c r="DB262" s="5"/>
      <c r="DC262" s="5"/>
      <c r="DD262" s="5"/>
      <c r="DE262" s="5"/>
      <c r="DF262" s="5"/>
      <c r="DG262" s="5"/>
      <c r="DH262" s="5"/>
      <c r="DI262" s="5"/>
      <c r="DJ262" s="5"/>
      <c r="DK262" s="5"/>
      <c r="DL262" s="62"/>
      <c r="DM262" s="62"/>
      <c r="DN262" s="62"/>
      <c r="DO262" s="62"/>
      <c r="DP262" s="62"/>
      <c r="DQ262" s="62"/>
      <c r="DR262" s="62"/>
      <c r="DS262" s="62"/>
      <c r="DT262" s="62"/>
      <c r="DU262" s="62"/>
      <c r="DV262" s="62"/>
      <c r="DW262" s="62"/>
      <c r="DX262" s="62"/>
      <c r="DY262" s="62"/>
      <c r="DZ262" s="5"/>
      <c r="EA262" s="5"/>
      <c r="EB262" s="5"/>
      <c r="EC262" s="5"/>
      <c r="ED262" s="5"/>
      <c r="EE262" s="5"/>
      <c r="EF262" s="5"/>
      <c r="EG262" s="5"/>
      <c r="EH262" s="5"/>
      <c r="EI262" s="5"/>
      <c r="EJ262" s="5"/>
      <c r="EK262" s="5"/>
      <c r="EL262" s="5"/>
      <c r="EM262" s="5"/>
      <c r="EN262" s="62"/>
      <c r="EO262" s="62"/>
      <c r="EP262" s="62"/>
      <c r="EQ262" s="62"/>
      <c r="ER262" s="62"/>
      <c r="ES262" s="62"/>
      <c r="ET262" s="62"/>
      <c r="EU262" s="62"/>
      <c r="EV262" s="62"/>
      <c r="EW262" s="62"/>
      <c r="EX262" s="62"/>
      <c r="EY262" s="62"/>
      <c r="EZ262" s="62"/>
      <c r="FA262" s="62"/>
      <c r="FB262" s="5"/>
      <c r="FC262" s="5"/>
      <c r="FD262" s="5"/>
      <c r="FE262" s="5"/>
      <c r="FF262" s="5"/>
      <c r="FG262" s="5"/>
      <c r="FH262" s="5"/>
      <c r="FI262" s="5"/>
      <c r="FJ262" s="5"/>
      <c r="FK262" s="5"/>
      <c r="FL262" s="5"/>
      <c r="FM262" s="5"/>
      <c r="FN262" s="5"/>
      <c r="FO262" s="5"/>
      <c r="FP262" s="62"/>
      <c r="FQ262" s="62"/>
      <c r="FR262" s="62"/>
      <c r="FS262" s="62"/>
      <c r="FT262" s="62"/>
      <c r="FU262" s="62"/>
      <c r="FV262" s="62"/>
      <c r="FW262" s="62"/>
      <c r="FX262" s="62"/>
      <c r="FY262" s="62"/>
      <c r="FZ262" s="62"/>
      <c r="GA262" s="62"/>
      <c r="GB262" s="62"/>
      <c r="GC262" s="62"/>
      <c r="GD262" s="5"/>
      <c r="GE262" s="5"/>
      <c r="GF262" s="5"/>
      <c r="GG262" s="5"/>
      <c r="GH262" s="5"/>
      <c r="GI262" s="5"/>
      <c r="GJ262" s="5"/>
      <c r="GK262" s="5"/>
      <c r="GL262" s="5"/>
      <c r="GM262" s="5"/>
      <c r="GN262" s="5"/>
      <c r="GO262" s="5"/>
      <c r="GP262" s="5"/>
      <c r="GQ262" s="5"/>
      <c r="GR262" s="62"/>
      <c r="GS262" s="62"/>
      <c r="GT262" s="62"/>
      <c r="GU262" s="62"/>
      <c r="GV262" s="62"/>
      <c r="GW262" s="62"/>
      <c r="GX262" s="62"/>
      <c r="GY262" s="62"/>
      <c r="GZ262" s="62"/>
      <c r="HA262" s="62"/>
      <c r="HB262" s="62"/>
      <c r="HC262" s="62"/>
      <c r="HD262" s="62"/>
      <c r="HE262" s="62"/>
      <c r="HF262" s="5"/>
      <c r="HG262" s="5"/>
      <c r="HH262" s="5"/>
      <c r="HI262" s="5"/>
      <c r="HJ262" s="5"/>
      <c r="HK262" s="5"/>
      <c r="HL262" s="5"/>
      <c r="HM262" s="5"/>
      <c r="HN262" s="5"/>
      <c r="HO262" s="5"/>
      <c r="HP262" s="5"/>
      <c r="HQ262" s="5"/>
      <c r="HR262" s="5"/>
      <c r="HS262" s="5"/>
      <c r="HT262" s="62"/>
      <c r="HU262" s="62"/>
      <c r="HV262" s="62"/>
      <c r="HW262" s="62"/>
      <c r="HX262" s="62"/>
      <c r="HY262" s="62"/>
      <c r="HZ262" s="62"/>
      <c r="IA262" s="62"/>
      <c r="IB262" s="62"/>
      <c r="IC262" s="62"/>
      <c r="ID262" s="62"/>
      <c r="IE262" s="62"/>
      <c r="IF262" s="62"/>
      <c r="IG262" s="62"/>
      <c r="IH262" s="5"/>
      <c r="II262" s="5"/>
      <c r="IJ262" s="5"/>
      <c r="IK262" s="5"/>
      <c r="IL262" s="5"/>
      <c r="IM262" s="5"/>
      <c r="IN262" s="5"/>
      <c r="IO262" s="5"/>
      <c r="IP262" s="5"/>
      <c r="IQ262" s="5"/>
      <c r="IR262" s="5"/>
      <c r="IS262" s="5"/>
      <c r="IT262" s="5"/>
      <c r="IU262" s="5"/>
      <c r="IV262" s="62"/>
      <c r="IW262" s="62"/>
      <c r="IX262" s="62"/>
      <c r="IY262" s="62"/>
      <c r="IZ262" s="62"/>
      <c r="JA262" s="62"/>
      <c r="JB262" s="62"/>
      <c r="JC262" s="62"/>
      <c r="JD262" s="62"/>
      <c r="JE262" s="62"/>
      <c r="JF262" s="62"/>
      <c r="JG262" s="62"/>
      <c r="JH262" s="62"/>
      <c r="JI262" s="62"/>
      <c r="JJ262" s="5"/>
      <c r="JK262" s="5"/>
      <c r="JL262" s="5"/>
      <c r="JM262" s="5"/>
      <c r="JN262" s="5"/>
      <c r="JO262" s="5"/>
      <c r="JP262" s="5"/>
      <c r="JQ262" s="5"/>
      <c r="JR262" s="5"/>
      <c r="JS262" s="5"/>
      <c r="JT262" s="5"/>
      <c r="JU262" s="5"/>
      <c r="JV262" s="5"/>
      <c r="JW262" s="5"/>
      <c r="JX262" s="62"/>
      <c r="JY262" s="62"/>
      <c r="JZ262" s="62"/>
      <c r="KA262" s="62"/>
      <c r="KB262" s="62"/>
      <c r="KC262" s="62"/>
      <c r="KD262" s="62"/>
      <c r="KE262" s="62"/>
      <c r="KF262" s="62"/>
      <c r="KG262" s="62"/>
      <c r="KH262" s="62"/>
      <c r="KI262" s="62"/>
      <c r="KJ262" s="62"/>
      <c r="KK262" s="62"/>
    </row>
    <row r="263" spans="1:297" x14ac:dyDescent="0.35">
      <c r="A263" s="131">
        <v>259</v>
      </c>
      <c r="B263" s="170">
        <f>'BVEM Scorecard'!B262</f>
        <v>0</v>
      </c>
      <c r="C263" s="170">
        <f>'BVEM Scorecard'!C262</f>
        <v>0</v>
      </c>
      <c r="D263" s="152">
        <v>645</v>
      </c>
      <c r="E263" s="72" t="str">
        <f>'BVEM Scorecard'!F262</f>
        <v>Solar</v>
      </c>
      <c r="F263" s="96">
        <f t="shared" si="366"/>
        <v>0</v>
      </c>
      <c r="G263" s="96">
        <f t="shared" si="367"/>
        <v>0</v>
      </c>
      <c r="H263" s="96">
        <f t="shared" si="368"/>
        <v>0</v>
      </c>
      <c r="I263" s="96">
        <f t="shared" si="369"/>
        <v>0</v>
      </c>
      <c r="J263" s="62">
        <v>0</v>
      </c>
      <c r="K263" s="62">
        <v>0</v>
      </c>
      <c r="L263" s="62">
        <v>0</v>
      </c>
      <c r="M263" s="62">
        <v>0</v>
      </c>
      <c r="N263" s="62">
        <v>0</v>
      </c>
      <c r="O263" s="62">
        <v>0</v>
      </c>
      <c r="P263" s="62">
        <f t="shared" ref="P263:P326" si="371">SUM(K263:O263)</f>
        <v>0</v>
      </c>
      <c r="Q263" s="95">
        <f t="shared" si="364"/>
        <v>0</v>
      </c>
      <c r="R263" s="5"/>
      <c r="S263" s="5">
        <f>'Training Programs'!Y263</f>
        <v>0</v>
      </c>
      <c r="T263" s="5">
        <f>'Training Programs'!AA263</f>
        <v>0</v>
      </c>
      <c r="U263" s="5"/>
      <c r="V263" s="5"/>
      <c r="W263" s="5"/>
      <c r="X263" s="5"/>
      <c r="Y263" s="5"/>
      <c r="Z263" s="5"/>
      <c r="AA263" s="5"/>
      <c r="AB263" s="5"/>
      <c r="AC263" s="5"/>
      <c r="AD263" s="5" t="str">
        <f t="shared" si="370"/>
        <v/>
      </c>
      <c r="AE263" s="5" t="str">
        <f t="shared" si="365"/>
        <v/>
      </c>
      <c r="AF263" s="62"/>
      <c r="AG263" s="62"/>
      <c r="AH263" s="62"/>
      <c r="AI263" s="62"/>
      <c r="AJ263" s="62"/>
      <c r="AK263" s="62"/>
      <c r="AL263" s="62"/>
      <c r="AM263" s="62"/>
      <c r="AN263" s="62"/>
      <c r="AO263" s="62"/>
      <c r="AP263" s="62"/>
      <c r="AQ263" s="62"/>
      <c r="AR263" s="140"/>
      <c r="AS263" s="140"/>
      <c r="AT263" s="5"/>
      <c r="AU263" s="5"/>
      <c r="AV263" s="5"/>
      <c r="AW263" s="5"/>
      <c r="AX263" s="5"/>
      <c r="AY263" s="5"/>
      <c r="AZ263" s="5"/>
      <c r="BA263" s="5"/>
      <c r="BB263" s="5"/>
      <c r="BC263" s="5"/>
      <c r="BD263" s="5"/>
      <c r="BE263" s="5"/>
      <c r="BF263" s="5"/>
      <c r="BG263" s="5"/>
      <c r="BH263" s="62"/>
      <c r="BI263" s="62"/>
      <c r="BJ263" s="62"/>
      <c r="BK263" s="62"/>
      <c r="BL263" s="62"/>
      <c r="BM263" s="62"/>
      <c r="BN263" s="62"/>
      <c r="BO263" s="62"/>
      <c r="BP263" s="62"/>
      <c r="BQ263" s="62"/>
      <c r="BR263" s="62"/>
      <c r="BS263" s="62"/>
      <c r="BT263" s="62"/>
      <c r="BU263" s="62"/>
      <c r="BV263" s="5"/>
      <c r="BW263" s="5"/>
      <c r="BX263" s="5"/>
      <c r="BY263" s="5"/>
      <c r="BZ263" s="5"/>
      <c r="CA263" s="5"/>
      <c r="CB263" s="5"/>
      <c r="CC263" s="5"/>
      <c r="CD263" s="5"/>
      <c r="CE263" s="5"/>
      <c r="CF263" s="5"/>
      <c r="CG263" s="5"/>
      <c r="CH263" s="5"/>
      <c r="CI263" s="5"/>
      <c r="CJ263" s="62"/>
      <c r="CK263" s="62"/>
      <c r="CL263" s="62"/>
      <c r="CM263" s="62"/>
      <c r="CN263" s="62"/>
      <c r="CO263" s="62"/>
      <c r="CP263" s="62"/>
      <c r="CQ263" s="62"/>
      <c r="CR263" s="62"/>
      <c r="CS263" s="62"/>
      <c r="CT263" s="62"/>
      <c r="CU263" s="62"/>
      <c r="CV263" s="62"/>
      <c r="CW263" s="62"/>
      <c r="CX263" s="5"/>
      <c r="CY263" s="5"/>
      <c r="CZ263" s="5"/>
      <c r="DA263" s="5"/>
      <c r="DB263" s="5"/>
      <c r="DC263" s="5"/>
      <c r="DD263" s="5"/>
      <c r="DE263" s="5"/>
      <c r="DF263" s="5"/>
      <c r="DG263" s="5"/>
      <c r="DH263" s="5"/>
      <c r="DI263" s="5"/>
      <c r="DJ263" s="5"/>
      <c r="DK263" s="5"/>
      <c r="DL263" s="62"/>
      <c r="DM263" s="62"/>
      <c r="DN263" s="62"/>
      <c r="DO263" s="62"/>
      <c r="DP263" s="62"/>
      <c r="DQ263" s="62"/>
      <c r="DR263" s="62"/>
      <c r="DS263" s="62"/>
      <c r="DT263" s="62"/>
      <c r="DU263" s="62"/>
      <c r="DV263" s="62"/>
      <c r="DW263" s="62"/>
      <c r="DX263" s="62"/>
      <c r="DY263" s="62"/>
      <c r="DZ263" s="5"/>
      <c r="EA263" s="5"/>
      <c r="EB263" s="5"/>
      <c r="EC263" s="5"/>
      <c r="ED263" s="5"/>
      <c r="EE263" s="5"/>
      <c r="EF263" s="5"/>
      <c r="EG263" s="5"/>
      <c r="EH263" s="5"/>
      <c r="EI263" s="5"/>
      <c r="EJ263" s="5"/>
      <c r="EK263" s="5"/>
      <c r="EL263" s="5"/>
      <c r="EM263" s="5"/>
      <c r="EN263" s="62"/>
      <c r="EO263" s="62"/>
      <c r="EP263" s="62"/>
      <c r="EQ263" s="62"/>
      <c r="ER263" s="62"/>
      <c r="ES263" s="62"/>
      <c r="ET263" s="62"/>
      <c r="EU263" s="62"/>
      <c r="EV263" s="62"/>
      <c r="EW263" s="62"/>
      <c r="EX263" s="62"/>
      <c r="EY263" s="62"/>
      <c r="EZ263" s="140"/>
      <c r="FA263" s="140"/>
      <c r="FB263" s="5"/>
      <c r="FC263" s="5"/>
      <c r="FD263" s="5"/>
      <c r="FE263" s="5"/>
      <c r="FF263" s="5"/>
      <c r="FG263" s="5"/>
      <c r="FH263" s="5"/>
      <c r="FI263" s="5"/>
      <c r="FJ263" s="5"/>
      <c r="FK263" s="5"/>
      <c r="FL263" s="5"/>
      <c r="FM263" s="5"/>
      <c r="FN263" s="5"/>
      <c r="FO263" s="5"/>
      <c r="FP263" s="62"/>
      <c r="FQ263" s="62"/>
      <c r="FR263" s="62"/>
      <c r="FS263" s="62"/>
      <c r="FT263" s="62"/>
      <c r="FU263" s="62"/>
      <c r="FV263" s="62"/>
      <c r="FW263" s="62"/>
      <c r="FX263" s="62"/>
      <c r="FY263" s="62"/>
      <c r="FZ263" s="62"/>
      <c r="GA263" s="62"/>
      <c r="GB263" s="62"/>
      <c r="GC263" s="62"/>
      <c r="GD263" s="5"/>
      <c r="GE263" s="5"/>
      <c r="GF263" s="5"/>
      <c r="GG263" s="5"/>
      <c r="GH263" s="5"/>
      <c r="GI263" s="5"/>
      <c r="GJ263" s="5"/>
      <c r="GK263" s="5"/>
      <c r="GL263" s="5"/>
      <c r="GM263" s="5"/>
      <c r="GN263" s="5"/>
      <c r="GO263" s="5"/>
      <c r="GP263" s="5"/>
      <c r="GQ263" s="5"/>
      <c r="GR263" s="62"/>
      <c r="GS263" s="62"/>
      <c r="GT263" s="62"/>
      <c r="GU263" s="62"/>
      <c r="GV263" s="62"/>
      <c r="GW263" s="62"/>
      <c r="GX263" s="62"/>
      <c r="GY263" s="62"/>
      <c r="GZ263" s="62"/>
      <c r="HA263" s="62"/>
      <c r="HB263" s="62"/>
      <c r="HC263" s="62"/>
      <c r="HD263" s="62"/>
      <c r="HE263" s="62"/>
      <c r="HF263" s="5"/>
      <c r="HG263" s="5"/>
      <c r="HH263" s="5"/>
      <c r="HI263" s="5"/>
      <c r="HJ263" s="5"/>
      <c r="HK263" s="5"/>
      <c r="HL263" s="5"/>
      <c r="HM263" s="5"/>
      <c r="HN263" s="5"/>
      <c r="HO263" s="5"/>
      <c r="HP263" s="5"/>
      <c r="HQ263" s="5"/>
      <c r="HR263" s="5"/>
      <c r="HS263" s="5"/>
      <c r="HT263" s="62"/>
      <c r="HU263" s="62"/>
      <c r="HV263" s="62"/>
      <c r="HW263" s="62"/>
      <c r="HX263" s="62"/>
      <c r="HY263" s="62"/>
      <c r="HZ263" s="62"/>
      <c r="IA263" s="62"/>
      <c r="IB263" s="62"/>
      <c r="IC263" s="62"/>
      <c r="ID263" s="62"/>
      <c r="IE263" s="62"/>
      <c r="IF263" s="62"/>
      <c r="IG263" s="62"/>
      <c r="IH263" s="5"/>
      <c r="II263" s="5"/>
      <c r="IJ263" s="5"/>
      <c r="IK263" s="5"/>
      <c r="IL263" s="5"/>
      <c r="IM263" s="5"/>
      <c r="IN263" s="5"/>
      <c r="IO263" s="5"/>
      <c r="IP263" s="5"/>
      <c r="IQ263" s="5"/>
      <c r="IR263" s="5"/>
      <c r="IS263" s="5"/>
      <c r="IT263" s="5"/>
      <c r="IU263" s="5"/>
      <c r="IV263" s="62"/>
      <c r="IW263" s="62"/>
      <c r="IX263" s="62"/>
      <c r="IY263" s="62"/>
      <c r="IZ263" s="62"/>
      <c r="JA263" s="62"/>
      <c r="JB263" s="62"/>
      <c r="JC263" s="62"/>
      <c r="JD263" s="62"/>
      <c r="JE263" s="62"/>
      <c r="JF263" s="62"/>
      <c r="JG263" s="62"/>
      <c r="JH263" s="62"/>
      <c r="JI263" s="62"/>
      <c r="JJ263" s="5"/>
      <c r="JK263" s="5"/>
      <c r="JL263" s="5"/>
      <c r="JM263" s="5"/>
      <c r="JN263" s="5"/>
      <c r="JO263" s="5"/>
      <c r="JP263" s="5"/>
      <c r="JQ263" s="5"/>
      <c r="JR263" s="5"/>
      <c r="JS263" s="5"/>
      <c r="JT263" s="5"/>
      <c r="JU263" s="5"/>
      <c r="JV263" s="5"/>
      <c r="JW263" s="5"/>
      <c r="JX263" s="62"/>
      <c r="JY263" s="62"/>
      <c r="JZ263" s="62"/>
      <c r="KA263" s="62"/>
      <c r="KB263" s="62"/>
      <c r="KC263" s="62"/>
      <c r="KD263" s="62"/>
      <c r="KE263" s="62"/>
      <c r="KF263" s="62"/>
      <c r="KG263" s="62"/>
      <c r="KH263" s="62"/>
      <c r="KI263" s="62"/>
      <c r="KJ263" s="62"/>
      <c r="KK263" s="62"/>
    </row>
    <row r="264" spans="1:297" x14ac:dyDescent="0.35">
      <c r="A264" s="131">
        <v>260</v>
      </c>
      <c r="B264" s="170">
        <f>'BVEM Scorecard'!B263</f>
        <v>0</v>
      </c>
      <c r="C264" s="170">
        <f>'BVEM Scorecard'!C263</f>
        <v>0</v>
      </c>
      <c r="D264" s="152">
        <v>649</v>
      </c>
      <c r="E264" s="72" t="str">
        <f>'BVEM Scorecard'!F263</f>
        <v>Solar</v>
      </c>
      <c r="F264" s="96">
        <f t="shared" si="366"/>
        <v>0</v>
      </c>
      <c r="G264" s="96">
        <f t="shared" si="367"/>
        <v>0</v>
      </c>
      <c r="H264" s="96">
        <f t="shared" si="368"/>
        <v>0</v>
      </c>
      <c r="I264" s="96">
        <f t="shared" si="369"/>
        <v>0</v>
      </c>
      <c r="J264" s="62">
        <v>0</v>
      </c>
      <c r="K264" s="62">
        <v>0</v>
      </c>
      <c r="L264" s="62">
        <v>0</v>
      </c>
      <c r="M264" s="62">
        <v>0</v>
      </c>
      <c r="N264" s="62">
        <v>0</v>
      </c>
      <c r="O264" s="62">
        <v>0</v>
      </c>
      <c r="P264" s="62">
        <f t="shared" si="371"/>
        <v>0</v>
      </c>
      <c r="Q264" s="95">
        <f t="shared" si="364"/>
        <v>0</v>
      </c>
      <c r="R264" s="5"/>
      <c r="S264" s="5">
        <f>'Training Programs'!Y264</f>
        <v>0</v>
      </c>
      <c r="T264" s="5">
        <f>'Training Programs'!AA264</f>
        <v>0</v>
      </c>
      <c r="U264" s="5"/>
      <c r="V264" s="5"/>
      <c r="W264" s="5"/>
      <c r="X264" s="5"/>
      <c r="Y264" s="5"/>
      <c r="Z264" s="5"/>
      <c r="AA264" s="5"/>
      <c r="AB264" s="5"/>
      <c r="AC264" s="5"/>
      <c r="AD264" s="5" t="str">
        <f t="shared" si="370"/>
        <v/>
      </c>
      <c r="AE264" s="5" t="str">
        <f t="shared" si="365"/>
        <v/>
      </c>
      <c r="AF264" s="62"/>
      <c r="AG264" s="62"/>
      <c r="AH264" s="62"/>
      <c r="AI264" s="62"/>
      <c r="AJ264" s="62"/>
      <c r="AK264" s="62"/>
      <c r="AL264" s="62"/>
      <c r="AM264" s="62"/>
      <c r="AN264" s="62"/>
      <c r="AO264" s="62"/>
      <c r="AP264" s="62"/>
      <c r="AQ264" s="62"/>
      <c r="AR264" s="62"/>
      <c r="AS264" s="62"/>
      <c r="AT264" s="5"/>
      <c r="AU264" s="5"/>
      <c r="AV264" s="5"/>
      <c r="AW264" s="5"/>
      <c r="AX264" s="5"/>
      <c r="AY264" s="5"/>
      <c r="AZ264" s="5"/>
      <c r="BA264" s="5"/>
      <c r="BB264" s="5"/>
      <c r="BC264" s="5"/>
      <c r="BD264" s="5"/>
      <c r="BE264" s="5"/>
      <c r="BF264" s="5"/>
      <c r="BG264" s="5"/>
      <c r="BH264" s="62"/>
      <c r="BI264" s="62"/>
      <c r="BJ264" s="62"/>
      <c r="BK264" s="62"/>
      <c r="BL264" s="62"/>
      <c r="BM264" s="62"/>
      <c r="BN264" s="62"/>
      <c r="BO264" s="62"/>
      <c r="BP264" s="62"/>
      <c r="BQ264" s="62"/>
      <c r="BR264" s="62"/>
      <c r="BS264" s="62"/>
      <c r="BT264" s="62"/>
      <c r="BU264" s="62"/>
      <c r="BV264" s="5"/>
      <c r="BW264" s="5"/>
      <c r="BX264" s="5"/>
      <c r="BY264" s="5"/>
      <c r="BZ264" s="5"/>
      <c r="CA264" s="5"/>
      <c r="CB264" s="5"/>
      <c r="CC264" s="5"/>
      <c r="CD264" s="5"/>
      <c r="CE264" s="5"/>
      <c r="CF264" s="5"/>
      <c r="CG264" s="5"/>
      <c r="CH264" s="5"/>
      <c r="CI264" s="5"/>
      <c r="CJ264" s="62"/>
      <c r="CK264" s="62"/>
      <c r="CL264" s="62"/>
      <c r="CM264" s="62"/>
      <c r="CN264" s="62"/>
      <c r="CO264" s="62"/>
      <c r="CP264" s="62"/>
      <c r="CQ264" s="62"/>
      <c r="CR264" s="62"/>
      <c r="CS264" s="62"/>
      <c r="CT264" s="62"/>
      <c r="CU264" s="62"/>
      <c r="CV264" s="62"/>
      <c r="CW264" s="62"/>
      <c r="CX264" s="5"/>
      <c r="CY264" s="5"/>
      <c r="CZ264" s="5"/>
      <c r="DA264" s="5"/>
      <c r="DB264" s="5"/>
      <c r="DC264" s="5"/>
      <c r="DD264" s="5"/>
      <c r="DE264" s="5"/>
      <c r="DF264" s="5"/>
      <c r="DG264" s="5"/>
      <c r="DH264" s="5"/>
      <c r="DI264" s="5"/>
      <c r="DJ264" s="5"/>
      <c r="DK264" s="5"/>
      <c r="DL264" s="62"/>
      <c r="DM264" s="62"/>
      <c r="DN264" s="62"/>
      <c r="DO264" s="62"/>
      <c r="DP264" s="62"/>
      <c r="DQ264" s="62"/>
      <c r="DR264" s="62"/>
      <c r="DS264" s="62"/>
      <c r="DT264" s="62"/>
      <c r="DU264" s="62"/>
      <c r="DV264" s="62"/>
      <c r="DW264" s="62"/>
      <c r="DX264" s="62"/>
      <c r="DY264" s="62"/>
      <c r="DZ264" s="5"/>
      <c r="EA264" s="5"/>
      <c r="EB264" s="5"/>
      <c r="EC264" s="5"/>
      <c r="ED264" s="5"/>
      <c r="EE264" s="5"/>
      <c r="EF264" s="5"/>
      <c r="EG264" s="5"/>
      <c r="EH264" s="5"/>
      <c r="EI264" s="5"/>
      <c r="EJ264" s="5"/>
      <c r="EK264" s="5"/>
      <c r="EL264" s="5"/>
      <c r="EM264" s="5"/>
      <c r="EN264" s="62"/>
      <c r="EO264" s="62"/>
      <c r="EP264" s="62"/>
      <c r="EQ264" s="62"/>
      <c r="ER264" s="62"/>
      <c r="ES264" s="62"/>
      <c r="ET264" s="62"/>
      <c r="EU264" s="62"/>
      <c r="EV264" s="62"/>
      <c r="EW264" s="62"/>
      <c r="EX264" s="62"/>
      <c r="EY264" s="62"/>
      <c r="EZ264" s="62"/>
      <c r="FA264" s="62"/>
      <c r="FB264" s="5"/>
      <c r="FC264" s="5"/>
      <c r="FD264" s="5"/>
      <c r="FE264" s="5"/>
      <c r="FF264" s="5"/>
      <c r="FG264" s="5"/>
      <c r="FH264" s="5"/>
      <c r="FI264" s="5"/>
      <c r="FJ264" s="5"/>
      <c r="FK264" s="5"/>
      <c r="FL264" s="5"/>
      <c r="FM264" s="5"/>
      <c r="FN264" s="5"/>
      <c r="FO264" s="5"/>
      <c r="FP264" s="62"/>
      <c r="FQ264" s="62"/>
      <c r="FR264" s="62"/>
      <c r="FS264" s="62"/>
      <c r="FT264" s="62"/>
      <c r="FU264" s="62"/>
      <c r="FV264" s="62"/>
      <c r="FW264" s="62"/>
      <c r="FX264" s="62"/>
      <c r="FY264" s="62"/>
      <c r="FZ264" s="62"/>
      <c r="GA264" s="62"/>
      <c r="GB264" s="62"/>
      <c r="GC264" s="62"/>
      <c r="GD264" s="5"/>
      <c r="GE264" s="5"/>
      <c r="GF264" s="5"/>
      <c r="GG264" s="5"/>
      <c r="GH264" s="5"/>
      <c r="GI264" s="5"/>
      <c r="GJ264" s="5"/>
      <c r="GK264" s="5"/>
      <c r="GL264" s="5"/>
      <c r="GM264" s="5"/>
      <c r="GN264" s="5"/>
      <c r="GO264" s="5"/>
      <c r="GP264" s="5"/>
      <c r="GQ264" s="5"/>
      <c r="GR264" s="62"/>
      <c r="GS264" s="62"/>
      <c r="GT264" s="62"/>
      <c r="GU264" s="62"/>
      <c r="GV264" s="62"/>
      <c r="GW264" s="62"/>
      <c r="GX264" s="62"/>
      <c r="GY264" s="62"/>
      <c r="GZ264" s="62"/>
      <c r="HA264" s="62"/>
      <c r="HB264" s="62"/>
      <c r="HC264" s="62"/>
      <c r="HD264" s="62"/>
      <c r="HE264" s="62"/>
      <c r="HF264" s="5"/>
      <c r="HG264" s="5"/>
      <c r="HH264" s="5"/>
      <c r="HI264" s="5"/>
      <c r="HJ264" s="5"/>
      <c r="HK264" s="5"/>
      <c r="HL264" s="5"/>
      <c r="HM264" s="5"/>
      <c r="HN264" s="5"/>
      <c r="HO264" s="5"/>
      <c r="HP264" s="5"/>
      <c r="HQ264" s="5"/>
      <c r="HR264" s="5"/>
      <c r="HS264" s="5"/>
      <c r="HT264" s="62"/>
      <c r="HU264" s="62"/>
      <c r="HV264" s="62"/>
      <c r="HW264" s="62"/>
      <c r="HX264" s="62"/>
      <c r="HY264" s="62"/>
      <c r="HZ264" s="62"/>
      <c r="IA264" s="62"/>
      <c r="IB264" s="62"/>
      <c r="IC264" s="62"/>
      <c r="ID264" s="62"/>
      <c r="IE264" s="62"/>
      <c r="IF264" s="62"/>
      <c r="IG264" s="62"/>
      <c r="IH264" s="5"/>
      <c r="II264" s="5"/>
      <c r="IJ264" s="5"/>
      <c r="IK264" s="5"/>
      <c r="IL264" s="5"/>
      <c r="IM264" s="5"/>
      <c r="IN264" s="5"/>
      <c r="IO264" s="5"/>
      <c r="IP264" s="5"/>
      <c r="IQ264" s="5"/>
      <c r="IR264" s="5"/>
      <c r="IS264" s="5"/>
      <c r="IT264" s="5"/>
      <c r="IU264" s="5"/>
      <c r="IV264" s="62"/>
      <c r="IW264" s="62"/>
      <c r="IX264" s="62"/>
      <c r="IY264" s="62"/>
      <c r="IZ264" s="62"/>
      <c r="JA264" s="62"/>
      <c r="JB264" s="62"/>
      <c r="JC264" s="62"/>
      <c r="JD264" s="62"/>
      <c r="JE264" s="62"/>
      <c r="JF264" s="62"/>
      <c r="JG264" s="62"/>
      <c r="JH264" s="62"/>
      <c r="JI264" s="62"/>
      <c r="JJ264" s="5"/>
      <c r="JK264" s="5"/>
      <c r="JL264" s="5"/>
      <c r="JM264" s="5"/>
      <c r="JN264" s="5"/>
      <c r="JO264" s="5"/>
      <c r="JP264" s="5"/>
      <c r="JQ264" s="5"/>
      <c r="JR264" s="5"/>
      <c r="JS264" s="5"/>
      <c r="JT264" s="5"/>
      <c r="JU264" s="5"/>
      <c r="JV264" s="5"/>
      <c r="JW264" s="5"/>
      <c r="JX264" s="62"/>
      <c r="JY264" s="62"/>
      <c r="JZ264" s="62"/>
      <c r="KA264" s="62"/>
      <c r="KB264" s="62"/>
      <c r="KC264" s="62"/>
      <c r="KD264" s="62"/>
      <c r="KE264" s="62"/>
      <c r="KF264" s="62"/>
      <c r="KG264" s="62"/>
      <c r="KH264" s="62"/>
      <c r="KI264" s="62"/>
      <c r="KJ264" s="62"/>
      <c r="KK264" s="62"/>
    </row>
    <row r="265" spans="1:297" x14ac:dyDescent="0.35">
      <c r="A265" s="131">
        <v>261</v>
      </c>
      <c r="B265" s="170">
        <f>'BVEM Scorecard'!B264</f>
        <v>0</v>
      </c>
      <c r="C265" s="170">
        <f>'BVEM Scorecard'!C264</f>
        <v>0</v>
      </c>
      <c r="D265" s="152">
        <v>651</v>
      </c>
      <c r="E265" s="72" t="str">
        <f>'BVEM Scorecard'!F264</f>
        <v>Solar</v>
      </c>
      <c r="F265" s="96">
        <f t="shared" si="366"/>
        <v>0</v>
      </c>
      <c r="G265" s="96">
        <f t="shared" si="367"/>
        <v>0</v>
      </c>
      <c r="H265" s="96">
        <f t="shared" si="368"/>
        <v>0</v>
      </c>
      <c r="I265" s="96">
        <f t="shared" si="369"/>
        <v>0</v>
      </c>
      <c r="J265" s="62">
        <v>0</v>
      </c>
      <c r="K265" s="62">
        <v>0</v>
      </c>
      <c r="L265" s="62">
        <v>0</v>
      </c>
      <c r="M265" s="62">
        <v>0</v>
      </c>
      <c r="N265" s="62">
        <v>0</v>
      </c>
      <c r="O265" s="62">
        <v>0</v>
      </c>
      <c r="P265" s="62">
        <f t="shared" si="371"/>
        <v>0</v>
      </c>
      <c r="Q265" s="95">
        <f t="shared" si="364"/>
        <v>0</v>
      </c>
      <c r="R265" s="5"/>
      <c r="S265" s="5">
        <f>'Training Programs'!Y265</f>
        <v>0</v>
      </c>
      <c r="T265" s="5">
        <f>'Training Programs'!AA265</f>
        <v>0</v>
      </c>
      <c r="U265" s="5"/>
      <c r="V265" s="5"/>
      <c r="W265" s="5"/>
      <c r="X265" s="5"/>
      <c r="Y265" s="5"/>
      <c r="Z265" s="5"/>
      <c r="AA265" s="5"/>
      <c r="AB265" s="5"/>
      <c r="AC265" s="5"/>
      <c r="AD265" s="5" t="str">
        <f t="shared" si="370"/>
        <v/>
      </c>
      <c r="AE265" s="5" t="str">
        <f t="shared" si="365"/>
        <v/>
      </c>
      <c r="AF265" s="62"/>
      <c r="AG265" s="62"/>
      <c r="AH265" s="62"/>
      <c r="AI265" s="62"/>
      <c r="AJ265" s="62"/>
      <c r="AK265" s="62"/>
      <c r="AL265" s="62"/>
      <c r="AM265" s="62"/>
      <c r="AN265" s="62"/>
      <c r="AO265" s="62"/>
      <c r="AP265" s="62"/>
      <c r="AQ265" s="62"/>
      <c r="AR265" s="140"/>
      <c r="AS265" s="140"/>
      <c r="AT265" s="5"/>
      <c r="AU265" s="5"/>
      <c r="AV265" s="5"/>
      <c r="AW265" s="5"/>
      <c r="AX265" s="5"/>
      <c r="AY265" s="5"/>
      <c r="AZ265" s="5"/>
      <c r="BA265" s="5"/>
      <c r="BB265" s="5"/>
      <c r="BC265" s="5"/>
      <c r="BD265" s="5"/>
      <c r="BE265" s="5"/>
      <c r="BF265" s="5"/>
      <c r="BG265" s="5"/>
      <c r="BH265" s="62"/>
      <c r="BI265" s="62"/>
      <c r="BJ265" s="62"/>
      <c r="BK265" s="62"/>
      <c r="BL265" s="62"/>
      <c r="BM265" s="62"/>
      <c r="BN265" s="62"/>
      <c r="BO265" s="62"/>
      <c r="BP265" s="62"/>
      <c r="BQ265" s="62"/>
      <c r="BR265" s="62"/>
      <c r="BS265" s="62"/>
      <c r="BT265" s="62"/>
      <c r="BU265" s="62"/>
      <c r="BV265" s="5"/>
      <c r="BW265" s="5"/>
      <c r="BX265" s="5"/>
      <c r="BY265" s="5"/>
      <c r="BZ265" s="5"/>
      <c r="CA265" s="5"/>
      <c r="CB265" s="5"/>
      <c r="CC265" s="5"/>
      <c r="CD265" s="5"/>
      <c r="CE265" s="5"/>
      <c r="CF265" s="5"/>
      <c r="CG265" s="5"/>
      <c r="CH265" s="5"/>
      <c r="CI265" s="5"/>
      <c r="CJ265" s="62"/>
      <c r="CK265" s="62"/>
      <c r="CL265" s="62"/>
      <c r="CM265" s="62"/>
      <c r="CN265" s="62"/>
      <c r="CO265" s="62"/>
      <c r="CP265" s="62"/>
      <c r="CQ265" s="62"/>
      <c r="CR265" s="62"/>
      <c r="CS265" s="62"/>
      <c r="CT265" s="62"/>
      <c r="CU265" s="62"/>
      <c r="CV265" s="62"/>
      <c r="CW265" s="62"/>
      <c r="CX265" s="5"/>
      <c r="CY265" s="5"/>
      <c r="CZ265" s="5"/>
      <c r="DA265" s="5"/>
      <c r="DB265" s="5"/>
      <c r="DC265" s="5"/>
      <c r="DD265" s="5"/>
      <c r="DE265" s="5"/>
      <c r="DF265" s="5"/>
      <c r="DG265" s="5"/>
      <c r="DH265" s="5"/>
      <c r="DI265" s="5"/>
      <c r="DJ265" s="5"/>
      <c r="DK265" s="5"/>
      <c r="DL265" s="62"/>
      <c r="DM265" s="62"/>
      <c r="DN265" s="62"/>
      <c r="DO265" s="62"/>
      <c r="DP265" s="62"/>
      <c r="DQ265" s="62"/>
      <c r="DR265" s="62"/>
      <c r="DS265" s="62"/>
      <c r="DT265" s="62"/>
      <c r="DU265" s="62"/>
      <c r="DV265" s="62"/>
      <c r="DW265" s="62"/>
      <c r="DX265" s="62"/>
      <c r="DY265" s="62"/>
      <c r="DZ265" s="5"/>
      <c r="EA265" s="5"/>
      <c r="EB265" s="5"/>
      <c r="EC265" s="5"/>
      <c r="ED265" s="5"/>
      <c r="EE265" s="5"/>
      <c r="EF265" s="5"/>
      <c r="EG265" s="5"/>
      <c r="EH265" s="5"/>
      <c r="EI265" s="5"/>
      <c r="EJ265" s="5"/>
      <c r="EK265" s="5"/>
      <c r="EL265" s="5"/>
      <c r="EM265" s="5"/>
      <c r="EN265" s="62"/>
      <c r="EO265" s="62"/>
      <c r="EP265" s="62"/>
      <c r="EQ265" s="62"/>
      <c r="ER265" s="62"/>
      <c r="ES265" s="62"/>
      <c r="ET265" s="62"/>
      <c r="EU265" s="62"/>
      <c r="EV265" s="62"/>
      <c r="EW265" s="62"/>
      <c r="EX265" s="62"/>
      <c r="EY265" s="62"/>
      <c r="EZ265" s="140"/>
      <c r="FA265" s="140"/>
      <c r="FB265" s="5"/>
      <c r="FC265" s="5"/>
      <c r="FD265" s="5"/>
      <c r="FE265" s="5"/>
      <c r="FF265" s="5"/>
      <c r="FG265" s="5"/>
      <c r="FH265" s="5"/>
      <c r="FI265" s="5"/>
      <c r="FJ265" s="5"/>
      <c r="FK265" s="5"/>
      <c r="FL265" s="5"/>
      <c r="FM265" s="5"/>
      <c r="FN265" s="5"/>
      <c r="FO265" s="5"/>
      <c r="FP265" s="62"/>
      <c r="FQ265" s="62"/>
      <c r="FR265" s="62"/>
      <c r="FS265" s="62"/>
      <c r="FT265" s="62"/>
      <c r="FU265" s="62"/>
      <c r="FV265" s="62"/>
      <c r="FW265" s="62"/>
      <c r="FX265" s="62"/>
      <c r="FY265" s="62"/>
      <c r="FZ265" s="62"/>
      <c r="GA265" s="62"/>
      <c r="GB265" s="62"/>
      <c r="GC265" s="62"/>
      <c r="GD265" s="5"/>
      <c r="GE265" s="5"/>
      <c r="GF265" s="5"/>
      <c r="GG265" s="5"/>
      <c r="GH265" s="5"/>
      <c r="GI265" s="5"/>
      <c r="GJ265" s="5"/>
      <c r="GK265" s="5"/>
      <c r="GL265" s="5"/>
      <c r="GM265" s="5"/>
      <c r="GN265" s="5"/>
      <c r="GO265" s="5"/>
      <c r="GP265" s="5"/>
      <c r="GQ265" s="5"/>
      <c r="GR265" s="62"/>
      <c r="GS265" s="62"/>
      <c r="GT265" s="62"/>
      <c r="GU265" s="62"/>
      <c r="GV265" s="62"/>
      <c r="GW265" s="62"/>
      <c r="GX265" s="62"/>
      <c r="GY265" s="62"/>
      <c r="GZ265" s="62"/>
      <c r="HA265" s="62"/>
      <c r="HB265" s="62"/>
      <c r="HC265" s="62"/>
      <c r="HD265" s="62"/>
      <c r="HE265" s="62"/>
      <c r="HF265" s="5"/>
      <c r="HG265" s="5"/>
      <c r="HH265" s="5"/>
      <c r="HI265" s="5"/>
      <c r="HJ265" s="5"/>
      <c r="HK265" s="5"/>
      <c r="HL265" s="5"/>
      <c r="HM265" s="5"/>
      <c r="HN265" s="5"/>
      <c r="HO265" s="5"/>
      <c r="HP265" s="5"/>
      <c r="HQ265" s="5"/>
      <c r="HR265" s="5"/>
      <c r="HS265" s="5"/>
      <c r="HT265" s="62"/>
      <c r="HU265" s="62"/>
      <c r="HV265" s="62"/>
      <c r="HW265" s="62"/>
      <c r="HX265" s="62"/>
      <c r="HY265" s="62"/>
      <c r="HZ265" s="62"/>
      <c r="IA265" s="62"/>
      <c r="IB265" s="62"/>
      <c r="IC265" s="62"/>
      <c r="ID265" s="62"/>
      <c r="IE265" s="62"/>
      <c r="IF265" s="62"/>
      <c r="IG265" s="62"/>
      <c r="IH265" s="5"/>
      <c r="II265" s="5"/>
      <c r="IJ265" s="5"/>
      <c r="IK265" s="5"/>
      <c r="IL265" s="5"/>
      <c r="IM265" s="5"/>
      <c r="IN265" s="5"/>
      <c r="IO265" s="5"/>
      <c r="IP265" s="5"/>
      <c r="IQ265" s="5"/>
      <c r="IR265" s="5"/>
      <c r="IS265" s="5"/>
      <c r="IT265" s="5"/>
      <c r="IU265" s="5"/>
      <c r="IV265" s="62"/>
      <c r="IW265" s="62"/>
      <c r="IX265" s="62"/>
      <c r="IY265" s="62"/>
      <c r="IZ265" s="62"/>
      <c r="JA265" s="62"/>
      <c r="JB265" s="62"/>
      <c r="JC265" s="62"/>
      <c r="JD265" s="62"/>
      <c r="JE265" s="62"/>
      <c r="JF265" s="62"/>
      <c r="JG265" s="62"/>
      <c r="JH265" s="62"/>
      <c r="JI265" s="62"/>
      <c r="JJ265" s="5"/>
      <c r="JK265" s="5"/>
      <c r="JL265" s="5"/>
      <c r="JM265" s="5"/>
      <c r="JN265" s="5"/>
      <c r="JO265" s="5"/>
      <c r="JP265" s="5"/>
      <c r="JQ265" s="5"/>
      <c r="JR265" s="5"/>
      <c r="JS265" s="5"/>
      <c r="JT265" s="5"/>
      <c r="JU265" s="5"/>
      <c r="JV265" s="5"/>
      <c r="JW265" s="5"/>
      <c r="JX265" s="62"/>
      <c r="JY265" s="62"/>
      <c r="JZ265" s="62"/>
      <c r="KA265" s="62"/>
      <c r="KB265" s="62"/>
      <c r="KC265" s="62"/>
      <c r="KD265" s="62"/>
      <c r="KE265" s="62"/>
      <c r="KF265" s="62"/>
      <c r="KG265" s="62"/>
      <c r="KH265" s="62"/>
      <c r="KI265" s="62"/>
      <c r="KJ265" s="62"/>
      <c r="KK265" s="62"/>
    </row>
    <row r="266" spans="1:297" x14ac:dyDescent="0.35">
      <c r="A266" s="131">
        <v>262</v>
      </c>
      <c r="B266" s="170">
        <f>'BVEM Scorecard'!B265</f>
        <v>0</v>
      </c>
      <c r="C266" s="170">
        <f>'BVEM Scorecard'!C265</f>
        <v>0</v>
      </c>
      <c r="D266" s="152">
        <v>718</v>
      </c>
      <c r="E266" s="72" t="str">
        <f>'BVEM Scorecard'!F265</f>
        <v>Solar</v>
      </c>
      <c r="F266" s="96">
        <f t="shared" si="366"/>
        <v>0</v>
      </c>
      <c r="G266" s="96">
        <f t="shared" si="367"/>
        <v>0</v>
      </c>
      <c r="H266" s="96">
        <f t="shared" si="368"/>
        <v>0</v>
      </c>
      <c r="I266" s="96">
        <f t="shared" si="369"/>
        <v>0</v>
      </c>
      <c r="J266" s="62">
        <v>0</v>
      </c>
      <c r="K266" s="62">
        <v>0</v>
      </c>
      <c r="L266" s="62">
        <v>0</v>
      </c>
      <c r="M266" s="62">
        <v>0</v>
      </c>
      <c r="N266" s="62">
        <v>0</v>
      </c>
      <c r="O266" s="62">
        <v>0</v>
      </c>
      <c r="P266" s="62">
        <f t="shared" si="371"/>
        <v>0</v>
      </c>
      <c r="Q266" s="95">
        <f t="shared" si="364"/>
        <v>0</v>
      </c>
      <c r="R266" s="5"/>
      <c r="S266" s="5">
        <f>'Training Programs'!Y266</f>
        <v>0</v>
      </c>
      <c r="T266" s="5">
        <f>'Training Programs'!AA266</f>
        <v>0</v>
      </c>
      <c r="U266" s="5"/>
      <c r="V266" s="5"/>
      <c r="W266" s="5"/>
      <c r="X266" s="5"/>
      <c r="Y266" s="5"/>
      <c r="Z266" s="5"/>
      <c r="AA266" s="5"/>
      <c r="AB266" s="5"/>
      <c r="AC266" s="5"/>
      <c r="AD266" s="5" t="str">
        <f t="shared" si="370"/>
        <v/>
      </c>
      <c r="AE266" s="5" t="str">
        <f t="shared" si="365"/>
        <v/>
      </c>
      <c r="AF266" s="62"/>
      <c r="AG266" s="62"/>
      <c r="AH266" s="62"/>
      <c r="AI266" s="62"/>
      <c r="AJ266" s="62"/>
      <c r="AK266" s="62"/>
      <c r="AL266" s="62"/>
      <c r="AM266" s="62"/>
      <c r="AN266" s="62"/>
      <c r="AO266" s="62"/>
      <c r="AP266" s="62"/>
      <c r="AQ266" s="62"/>
      <c r="AR266" s="62"/>
      <c r="AS266" s="62"/>
      <c r="AT266" s="5"/>
      <c r="AU266" s="5"/>
      <c r="AV266" s="5"/>
      <c r="AW266" s="5"/>
      <c r="AX266" s="5"/>
      <c r="AY266" s="5"/>
      <c r="AZ266" s="5"/>
      <c r="BA266" s="5"/>
      <c r="BB266" s="5"/>
      <c r="BC266" s="5"/>
      <c r="BD266" s="5"/>
      <c r="BE266" s="5"/>
      <c r="BF266" s="5"/>
      <c r="BG266" s="5"/>
      <c r="BH266" s="62"/>
      <c r="BI266" s="62"/>
      <c r="BJ266" s="62"/>
      <c r="BK266" s="62"/>
      <c r="BL266" s="62"/>
      <c r="BM266" s="62"/>
      <c r="BN266" s="62"/>
      <c r="BO266" s="62"/>
      <c r="BP266" s="62"/>
      <c r="BQ266" s="62"/>
      <c r="BR266" s="62"/>
      <c r="BS266" s="62"/>
      <c r="BT266" s="62"/>
      <c r="BU266" s="62"/>
      <c r="BV266" s="5"/>
      <c r="BW266" s="5"/>
      <c r="BX266" s="5"/>
      <c r="BY266" s="5"/>
      <c r="BZ266" s="5"/>
      <c r="CA266" s="5"/>
      <c r="CB266" s="5"/>
      <c r="CC266" s="5"/>
      <c r="CD266" s="5"/>
      <c r="CE266" s="5"/>
      <c r="CF266" s="5"/>
      <c r="CG266" s="5"/>
      <c r="CH266" s="5"/>
      <c r="CI266" s="5"/>
      <c r="CJ266" s="62"/>
      <c r="CK266" s="62"/>
      <c r="CL266" s="62"/>
      <c r="CM266" s="62"/>
      <c r="CN266" s="62"/>
      <c r="CO266" s="62"/>
      <c r="CP266" s="62"/>
      <c r="CQ266" s="62"/>
      <c r="CR266" s="62"/>
      <c r="CS266" s="62"/>
      <c r="CT266" s="62"/>
      <c r="CU266" s="62"/>
      <c r="CV266" s="62"/>
      <c r="CW266" s="62"/>
      <c r="CX266" s="5"/>
      <c r="CY266" s="5"/>
      <c r="CZ266" s="5"/>
      <c r="DA266" s="5"/>
      <c r="DB266" s="5"/>
      <c r="DC266" s="5"/>
      <c r="DD266" s="5"/>
      <c r="DE266" s="5"/>
      <c r="DF266" s="5"/>
      <c r="DG266" s="5"/>
      <c r="DH266" s="5"/>
      <c r="DI266" s="5"/>
      <c r="DJ266" s="5"/>
      <c r="DK266" s="5"/>
      <c r="DL266" s="62"/>
      <c r="DM266" s="62"/>
      <c r="DN266" s="62"/>
      <c r="DO266" s="62"/>
      <c r="DP266" s="62"/>
      <c r="DQ266" s="62"/>
      <c r="DR266" s="62"/>
      <c r="DS266" s="62"/>
      <c r="DT266" s="62"/>
      <c r="DU266" s="62"/>
      <c r="DV266" s="62"/>
      <c r="DW266" s="62"/>
      <c r="DX266" s="62"/>
      <c r="DY266" s="62"/>
      <c r="DZ266" s="5"/>
      <c r="EA266" s="5"/>
      <c r="EB266" s="5"/>
      <c r="EC266" s="5"/>
      <c r="ED266" s="5"/>
      <c r="EE266" s="5"/>
      <c r="EF266" s="5"/>
      <c r="EG266" s="5"/>
      <c r="EH266" s="5"/>
      <c r="EI266" s="5"/>
      <c r="EJ266" s="5"/>
      <c r="EK266" s="5"/>
      <c r="EL266" s="5"/>
      <c r="EM266" s="5"/>
      <c r="EN266" s="62"/>
      <c r="EO266" s="62"/>
      <c r="EP266" s="62"/>
      <c r="EQ266" s="62"/>
      <c r="ER266" s="62"/>
      <c r="ES266" s="62"/>
      <c r="ET266" s="62"/>
      <c r="EU266" s="62"/>
      <c r="EV266" s="62"/>
      <c r="EW266" s="62"/>
      <c r="EX266" s="62"/>
      <c r="EY266" s="62"/>
      <c r="EZ266" s="62"/>
      <c r="FA266" s="62"/>
      <c r="FB266" s="5"/>
      <c r="FC266" s="5"/>
      <c r="FD266" s="5"/>
      <c r="FE266" s="5"/>
      <c r="FF266" s="5"/>
      <c r="FG266" s="5"/>
      <c r="FH266" s="5"/>
      <c r="FI266" s="5"/>
      <c r="FJ266" s="5"/>
      <c r="FK266" s="5"/>
      <c r="FL266" s="5"/>
      <c r="FM266" s="5"/>
      <c r="FN266" s="5"/>
      <c r="FO266" s="5"/>
      <c r="FP266" s="62"/>
      <c r="FQ266" s="62"/>
      <c r="FR266" s="62"/>
      <c r="FS266" s="62"/>
      <c r="FT266" s="62"/>
      <c r="FU266" s="62"/>
      <c r="FV266" s="62"/>
      <c r="FW266" s="62"/>
      <c r="FX266" s="62"/>
      <c r="FY266" s="62"/>
      <c r="FZ266" s="62"/>
      <c r="GA266" s="62"/>
      <c r="GB266" s="62"/>
      <c r="GC266" s="62"/>
      <c r="GD266" s="5"/>
      <c r="GE266" s="5"/>
      <c r="GF266" s="5"/>
      <c r="GG266" s="5"/>
      <c r="GH266" s="5"/>
      <c r="GI266" s="5"/>
      <c r="GJ266" s="5"/>
      <c r="GK266" s="5"/>
      <c r="GL266" s="5"/>
      <c r="GM266" s="5"/>
      <c r="GN266" s="5"/>
      <c r="GO266" s="5"/>
      <c r="GP266" s="5"/>
      <c r="GQ266" s="5"/>
      <c r="GR266" s="62"/>
      <c r="GS266" s="62"/>
      <c r="GT266" s="62"/>
      <c r="GU266" s="62"/>
      <c r="GV266" s="62"/>
      <c r="GW266" s="62"/>
      <c r="GX266" s="62"/>
      <c r="GY266" s="62"/>
      <c r="GZ266" s="62"/>
      <c r="HA266" s="62"/>
      <c r="HB266" s="62"/>
      <c r="HC266" s="62"/>
      <c r="HD266" s="62"/>
      <c r="HE266" s="62"/>
      <c r="HF266" s="5"/>
      <c r="HG266" s="5"/>
      <c r="HH266" s="5"/>
      <c r="HI266" s="5"/>
      <c r="HJ266" s="5"/>
      <c r="HK266" s="5"/>
      <c r="HL266" s="5"/>
      <c r="HM266" s="5"/>
      <c r="HN266" s="5"/>
      <c r="HO266" s="5"/>
      <c r="HP266" s="5"/>
      <c r="HQ266" s="5"/>
      <c r="HR266" s="5"/>
      <c r="HS266" s="5"/>
      <c r="HT266" s="62"/>
      <c r="HU266" s="62"/>
      <c r="HV266" s="62"/>
      <c r="HW266" s="62"/>
      <c r="HX266" s="62"/>
      <c r="HY266" s="62"/>
      <c r="HZ266" s="62"/>
      <c r="IA266" s="62"/>
      <c r="IB266" s="62"/>
      <c r="IC266" s="62"/>
      <c r="ID266" s="62"/>
      <c r="IE266" s="62"/>
      <c r="IF266" s="62"/>
      <c r="IG266" s="62"/>
      <c r="IH266" s="5"/>
      <c r="II266" s="5"/>
      <c r="IJ266" s="5"/>
      <c r="IK266" s="5"/>
      <c r="IL266" s="5"/>
      <c r="IM266" s="5"/>
      <c r="IN266" s="5"/>
      <c r="IO266" s="5"/>
      <c r="IP266" s="5"/>
      <c r="IQ266" s="5"/>
      <c r="IR266" s="5"/>
      <c r="IS266" s="5"/>
      <c r="IT266" s="5"/>
      <c r="IU266" s="5"/>
      <c r="IV266" s="62"/>
      <c r="IW266" s="62"/>
      <c r="IX266" s="62"/>
      <c r="IY266" s="62"/>
      <c r="IZ266" s="62"/>
      <c r="JA266" s="62"/>
      <c r="JB266" s="62"/>
      <c r="JC266" s="62"/>
      <c r="JD266" s="62"/>
      <c r="JE266" s="62"/>
      <c r="JF266" s="62"/>
      <c r="JG266" s="62"/>
      <c r="JH266" s="62"/>
      <c r="JI266" s="62"/>
      <c r="JJ266" s="5"/>
      <c r="JK266" s="5"/>
      <c r="JL266" s="5"/>
      <c r="JM266" s="5"/>
      <c r="JN266" s="5"/>
      <c r="JO266" s="5"/>
      <c r="JP266" s="5"/>
      <c r="JQ266" s="5"/>
      <c r="JR266" s="5"/>
      <c r="JS266" s="5"/>
      <c r="JT266" s="5"/>
      <c r="JU266" s="5"/>
      <c r="JV266" s="5"/>
      <c r="JW266" s="5"/>
      <c r="JX266" s="62"/>
      <c r="JY266" s="62"/>
      <c r="JZ266" s="62"/>
      <c r="KA266" s="62"/>
      <c r="KB266" s="62"/>
      <c r="KC266" s="62"/>
      <c r="KD266" s="62"/>
      <c r="KE266" s="62"/>
      <c r="KF266" s="62"/>
      <c r="KG266" s="62"/>
      <c r="KH266" s="62"/>
      <c r="KI266" s="62"/>
      <c r="KJ266" s="62"/>
      <c r="KK266" s="62"/>
    </row>
    <row r="267" spans="1:297" x14ac:dyDescent="0.35">
      <c r="A267" s="131">
        <v>263</v>
      </c>
      <c r="B267" s="170">
        <f>'BVEM Scorecard'!B266</f>
        <v>0</v>
      </c>
      <c r="C267" s="170">
        <f>'BVEM Scorecard'!C266</f>
        <v>0</v>
      </c>
      <c r="D267" s="152">
        <v>360</v>
      </c>
      <c r="E267" s="72" t="str">
        <f>'BVEM Scorecard'!F266</f>
        <v>Wind</v>
      </c>
      <c r="F267" s="96"/>
      <c r="G267" s="96"/>
      <c r="H267" s="96"/>
      <c r="I267" s="96"/>
      <c r="J267" s="62"/>
      <c r="K267" s="62"/>
      <c r="L267" s="62"/>
      <c r="M267" s="62"/>
      <c r="N267" s="62"/>
      <c r="O267" s="62"/>
      <c r="P267" s="62"/>
      <c r="Q267" s="95"/>
      <c r="R267" s="5"/>
      <c r="S267" s="5"/>
      <c r="T267" s="5"/>
      <c r="U267" s="5"/>
      <c r="V267" s="5"/>
      <c r="W267" s="5"/>
      <c r="X267" s="5"/>
      <c r="Y267" s="5"/>
      <c r="Z267" s="5"/>
      <c r="AA267" s="5"/>
      <c r="AB267" s="5"/>
      <c r="AC267" s="5"/>
      <c r="AD267" s="5"/>
      <c r="AE267" s="5"/>
      <c r="AF267" s="62"/>
      <c r="AG267" s="62"/>
      <c r="AH267" s="62"/>
      <c r="AI267" s="62"/>
      <c r="AJ267" s="62"/>
      <c r="AK267" s="62"/>
      <c r="AL267" s="62"/>
      <c r="AM267" s="62"/>
      <c r="AN267" s="62"/>
      <c r="AO267" s="62"/>
      <c r="AP267" s="62"/>
      <c r="AQ267" s="62"/>
      <c r="AR267" s="140"/>
      <c r="AS267" s="140"/>
      <c r="AT267" s="5"/>
      <c r="AU267" s="5"/>
      <c r="AV267" s="5"/>
      <c r="AW267" s="5"/>
      <c r="AX267" s="5"/>
      <c r="AY267" s="5"/>
      <c r="AZ267" s="5"/>
      <c r="BA267" s="5"/>
      <c r="BB267" s="5"/>
      <c r="BC267" s="5"/>
      <c r="BD267" s="5"/>
      <c r="BE267" s="5"/>
      <c r="BF267" s="5"/>
      <c r="BG267" s="5"/>
      <c r="BH267" s="62"/>
      <c r="BI267" s="62"/>
      <c r="BJ267" s="62"/>
      <c r="BK267" s="62"/>
      <c r="BL267" s="62"/>
      <c r="BM267" s="62"/>
      <c r="BN267" s="62"/>
      <c r="BO267" s="62"/>
      <c r="BP267" s="62"/>
      <c r="BQ267" s="62"/>
      <c r="BR267" s="62"/>
      <c r="BS267" s="62"/>
      <c r="BT267" s="62"/>
      <c r="BU267" s="62"/>
      <c r="BV267" s="5"/>
      <c r="BW267" s="5"/>
      <c r="BX267" s="5"/>
      <c r="BY267" s="5"/>
      <c r="BZ267" s="5"/>
      <c r="CA267" s="5"/>
      <c r="CB267" s="5"/>
      <c r="CC267" s="5"/>
      <c r="CD267" s="5"/>
      <c r="CE267" s="5"/>
      <c r="CF267" s="5"/>
      <c r="CG267" s="5"/>
      <c r="CH267" s="5"/>
      <c r="CI267" s="5"/>
      <c r="CJ267" s="62"/>
      <c r="CK267" s="62"/>
      <c r="CL267" s="62"/>
      <c r="CM267" s="62"/>
      <c r="CN267" s="62"/>
      <c r="CO267" s="62"/>
      <c r="CP267" s="62"/>
      <c r="CQ267" s="62"/>
      <c r="CR267" s="62"/>
      <c r="CS267" s="62"/>
      <c r="CT267" s="62"/>
      <c r="CU267" s="62"/>
      <c r="CV267" s="62"/>
      <c r="CW267" s="62"/>
      <c r="CX267" s="5"/>
      <c r="CY267" s="5"/>
      <c r="CZ267" s="5"/>
      <c r="DA267" s="5"/>
      <c r="DB267" s="5"/>
      <c r="DC267" s="5"/>
      <c r="DD267" s="5"/>
      <c r="DE267" s="5"/>
      <c r="DF267" s="5"/>
      <c r="DG267" s="5"/>
      <c r="DH267" s="5"/>
      <c r="DI267" s="5"/>
      <c r="DJ267" s="5"/>
      <c r="DK267" s="5"/>
      <c r="DL267" s="62"/>
      <c r="DM267" s="62"/>
      <c r="DN267" s="62"/>
      <c r="DO267" s="62"/>
      <c r="DP267" s="62"/>
      <c r="DQ267" s="62"/>
      <c r="DR267" s="62"/>
      <c r="DS267" s="62"/>
      <c r="DT267" s="62"/>
      <c r="DU267" s="62"/>
      <c r="DV267" s="62"/>
      <c r="DW267" s="62"/>
      <c r="DX267" s="62"/>
      <c r="DY267" s="62"/>
      <c r="DZ267" s="5"/>
      <c r="EA267" s="5"/>
      <c r="EB267" s="5"/>
      <c r="EC267" s="5"/>
      <c r="ED267" s="5"/>
      <c r="EE267" s="5"/>
      <c r="EF267" s="5"/>
      <c r="EG267" s="5"/>
      <c r="EH267" s="5"/>
      <c r="EI267" s="5"/>
      <c r="EJ267" s="5"/>
      <c r="EK267" s="5"/>
      <c r="EL267" s="5"/>
      <c r="EM267" s="5"/>
      <c r="EN267" s="62"/>
      <c r="EO267" s="62"/>
      <c r="EP267" s="62"/>
      <c r="EQ267" s="62"/>
      <c r="ER267" s="62"/>
      <c r="ES267" s="62"/>
      <c r="ET267" s="62"/>
      <c r="EU267" s="62"/>
      <c r="EV267" s="62"/>
      <c r="EW267" s="62"/>
      <c r="EX267" s="62"/>
      <c r="EY267" s="62"/>
      <c r="EZ267" s="140"/>
      <c r="FA267" s="140"/>
      <c r="FB267" s="5"/>
      <c r="FC267" s="5"/>
      <c r="FD267" s="5"/>
      <c r="FE267" s="5"/>
      <c r="FF267" s="5"/>
      <c r="FG267" s="5"/>
      <c r="FH267" s="5"/>
      <c r="FI267" s="5"/>
      <c r="FJ267" s="5"/>
      <c r="FK267" s="5"/>
      <c r="FL267" s="5"/>
      <c r="FM267" s="5"/>
      <c r="FN267" s="5"/>
      <c r="FO267" s="5"/>
      <c r="FP267" s="62"/>
      <c r="FQ267" s="62"/>
      <c r="FR267" s="62"/>
      <c r="FS267" s="62"/>
      <c r="FT267" s="62"/>
      <c r="FU267" s="62"/>
      <c r="FV267" s="62"/>
      <c r="FW267" s="62"/>
      <c r="FX267" s="62"/>
      <c r="FY267" s="62"/>
      <c r="FZ267" s="62"/>
      <c r="GA267" s="62"/>
      <c r="GB267" s="62"/>
      <c r="GC267" s="62"/>
      <c r="GD267" s="5"/>
      <c r="GE267" s="5"/>
      <c r="GF267" s="5"/>
      <c r="GG267" s="5"/>
      <c r="GH267" s="5"/>
      <c r="GI267" s="5"/>
      <c r="GJ267" s="5"/>
      <c r="GK267" s="5"/>
      <c r="GL267" s="5"/>
      <c r="GM267" s="5"/>
      <c r="GN267" s="5"/>
      <c r="GO267" s="5"/>
      <c r="GP267" s="5"/>
      <c r="GQ267" s="5"/>
      <c r="GR267" s="62"/>
      <c r="GS267" s="62"/>
      <c r="GT267" s="62"/>
      <c r="GU267" s="62"/>
      <c r="GV267" s="62"/>
      <c r="GW267" s="62"/>
      <c r="GX267" s="62"/>
      <c r="GY267" s="62"/>
      <c r="GZ267" s="62"/>
      <c r="HA267" s="62"/>
      <c r="HB267" s="62"/>
      <c r="HC267" s="62"/>
      <c r="HD267" s="62"/>
      <c r="HE267" s="62"/>
      <c r="HF267" s="5"/>
      <c r="HG267" s="5"/>
      <c r="HH267" s="5"/>
      <c r="HI267" s="5"/>
      <c r="HJ267" s="5"/>
      <c r="HK267" s="5"/>
      <c r="HL267" s="5"/>
      <c r="HM267" s="5"/>
      <c r="HN267" s="5"/>
      <c r="HO267" s="5"/>
      <c r="HP267" s="5"/>
      <c r="HQ267" s="5"/>
      <c r="HR267" s="5"/>
      <c r="HS267" s="5"/>
      <c r="HT267" s="62"/>
      <c r="HU267" s="62"/>
      <c r="HV267" s="62"/>
      <c r="HW267" s="62"/>
      <c r="HX267" s="62"/>
      <c r="HY267" s="62"/>
      <c r="HZ267" s="62"/>
      <c r="IA267" s="62"/>
      <c r="IB267" s="62"/>
      <c r="IC267" s="62"/>
      <c r="ID267" s="62"/>
      <c r="IE267" s="62"/>
      <c r="IF267" s="62"/>
      <c r="IG267" s="62"/>
      <c r="IH267" s="5"/>
      <c r="II267" s="5"/>
      <c r="IJ267" s="5"/>
      <c r="IK267" s="5"/>
      <c r="IL267" s="5"/>
      <c r="IM267" s="5"/>
      <c r="IN267" s="5"/>
      <c r="IO267" s="5"/>
      <c r="IP267" s="5"/>
      <c r="IQ267" s="5"/>
      <c r="IR267" s="5"/>
      <c r="IS267" s="5"/>
      <c r="IT267" s="5"/>
      <c r="IU267" s="5"/>
      <c r="IV267" s="62"/>
      <c r="IW267" s="62"/>
      <c r="IX267" s="62"/>
      <c r="IY267" s="62"/>
      <c r="IZ267" s="62"/>
      <c r="JA267" s="62"/>
      <c r="JB267" s="62"/>
      <c r="JC267" s="62"/>
      <c r="JD267" s="62"/>
      <c r="JE267" s="62"/>
      <c r="JF267" s="62"/>
      <c r="JG267" s="62"/>
      <c r="JH267" s="62"/>
      <c r="JI267" s="62"/>
      <c r="JJ267" s="5"/>
      <c r="JK267" s="5"/>
      <c r="JL267" s="5"/>
      <c r="JM267" s="5"/>
      <c r="JN267" s="5"/>
      <c r="JO267" s="5"/>
      <c r="JP267" s="5"/>
      <c r="JQ267" s="5"/>
      <c r="JR267" s="5"/>
      <c r="JS267" s="5"/>
      <c r="JT267" s="5"/>
      <c r="JU267" s="5"/>
      <c r="JV267" s="5"/>
      <c r="JW267" s="5"/>
      <c r="JX267" s="62"/>
      <c r="JY267" s="62"/>
      <c r="JZ267" s="62"/>
      <c r="KA267" s="62"/>
      <c r="KB267" s="62"/>
      <c r="KC267" s="62"/>
      <c r="KD267" s="62"/>
      <c r="KE267" s="62"/>
      <c r="KF267" s="62"/>
      <c r="KG267" s="62"/>
      <c r="KH267" s="62"/>
      <c r="KI267" s="62"/>
      <c r="KJ267" s="62"/>
      <c r="KK267" s="62"/>
    </row>
    <row r="268" spans="1:297" x14ac:dyDescent="0.35">
      <c r="A268" s="131">
        <v>264</v>
      </c>
      <c r="B268" s="170">
        <f>'BVEM Scorecard'!B267</f>
        <v>0</v>
      </c>
      <c r="C268" s="170">
        <f>'BVEM Scorecard'!C267</f>
        <v>0</v>
      </c>
      <c r="D268" s="152">
        <v>831</v>
      </c>
      <c r="E268" s="72" t="str">
        <f>'BVEM Scorecard'!F267</f>
        <v>Solar + Storage</v>
      </c>
      <c r="F268" s="96"/>
      <c r="G268" s="96"/>
      <c r="H268" s="96"/>
      <c r="I268" s="96"/>
      <c r="J268" s="62"/>
      <c r="K268" s="62"/>
      <c r="L268" s="62"/>
      <c r="M268" s="62"/>
      <c r="N268" s="62"/>
      <c r="O268" s="62"/>
      <c r="P268" s="62"/>
      <c r="Q268" s="95"/>
      <c r="R268" s="5"/>
      <c r="S268" s="5"/>
      <c r="T268" s="5"/>
      <c r="U268" s="5"/>
      <c r="V268" s="5"/>
      <c r="W268" s="5"/>
      <c r="X268" s="5"/>
      <c r="Y268" s="5"/>
      <c r="Z268" s="5"/>
      <c r="AA268" s="5"/>
      <c r="AB268" s="5"/>
      <c r="AC268" s="5"/>
      <c r="AD268" s="5"/>
      <c r="AE268" s="5"/>
      <c r="AF268" s="62"/>
      <c r="AG268" s="62"/>
      <c r="AH268" s="62"/>
      <c r="AI268" s="62"/>
      <c r="AJ268" s="62"/>
      <c r="AK268" s="62"/>
      <c r="AL268" s="62"/>
      <c r="AM268" s="62"/>
      <c r="AN268" s="62"/>
      <c r="AO268" s="62"/>
      <c r="AP268" s="62"/>
      <c r="AQ268" s="62"/>
      <c r="AR268" s="62"/>
      <c r="AS268" s="62"/>
      <c r="AT268" s="5"/>
      <c r="AU268" s="5"/>
      <c r="AV268" s="5"/>
      <c r="AW268" s="5"/>
      <c r="AX268" s="5"/>
      <c r="AY268" s="5"/>
      <c r="AZ268" s="5"/>
      <c r="BA268" s="5"/>
      <c r="BB268" s="5"/>
      <c r="BC268" s="5"/>
      <c r="BD268" s="5"/>
      <c r="BE268" s="5"/>
      <c r="BF268" s="5"/>
      <c r="BG268" s="5"/>
      <c r="BH268" s="62"/>
      <c r="BI268" s="62"/>
      <c r="BJ268" s="62"/>
      <c r="BK268" s="62"/>
      <c r="BL268" s="62"/>
      <c r="BM268" s="62"/>
      <c r="BN268" s="62"/>
      <c r="BO268" s="62"/>
      <c r="BP268" s="62"/>
      <c r="BQ268" s="62"/>
      <c r="BR268" s="62"/>
      <c r="BS268" s="62"/>
      <c r="BT268" s="62"/>
      <c r="BU268" s="62"/>
      <c r="BV268" s="5"/>
      <c r="BW268" s="5"/>
      <c r="BX268" s="5"/>
      <c r="BY268" s="5"/>
      <c r="BZ268" s="5"/>
      <c r="CA268" s="5"/>
      <c r="CB268" s="5"/>
      <c r="CC268" s="5"/>
      <c r="CD268" s="5"/>
      <c r="CE268" s="5"/>
      <c r="CF268" s="5"/>
      <c r="CG268" s="5"/>
      <c r="CH268" s="5"/>
      <c r="CI268" s="5"/>
      <c r="CJ268" s="62"/>
      <c r="CK268" s="62"/>
      <c r="CL268" s="62"/>
      <c r="CM268" s="62"/>
      <c r="CN268" s="62"/>
      <c r="CO268" s="62"/>
      <c r="CP268" s="62"/>
      <c r="CQ268" s="62"/>
      <c r="CR268" s="62"/>
      <c r="CS268" s="62"/>
      <c r="CT268" s="62"/>
      <c r="CU268" s="62"/>
      <c r="CV268" s="62"/>
      <c r="CW268" s="62"/>
      <c r="CX268" s="5"/>
      <c r="CY268" s="5"/>
      <c r="CZ268" s="5"/>
      <c r="DA268" s="5"/>
      <c r="DB268" s="5"/>
      <c r="DC268" s="5"/>
      <c r="DD268" s="5"/>
      <c r="DE268" s="5"/>
      <c r="DF268" s="5"/>
      <c r="DG268" s="5"/>
      <c r="DH268" s="5"/>
      <c r="DI268" s="5"/>
      <c r="DJ268" s="5"/>
      <c r="DK268" s="5"/>
      <c r="DL268" s="62"/>
      <c r="DM268" s="62"/>
      <c r="DN268" s="62"/>
      <c r="DO268" s="62"/>
      <c r="DP268" s="62"/>
      <c r="DQ268" s="62"/>
      <c r="DR268" s="62"/>
      <c r="DS268" s="62"/>
      <c r="DT268" s="62"/>
      <c r="DU268" s="62"/>
      <c r="DV268" s="62"/>
      <c r="DW268" s="62"/>
      <c r="DX268" s="62"/>
      <c r="DY268" s="62"/>
      <c r="DZ268" s="5"/>
      <c r="EA268" s="5"/>
      <c r="EB268" s="5"/>
      <c r="EC268" s="5"/>
      <c r="ED268" s="5"/>
      <c r="EE268" s="5"/>
      <c r="EF268" s="5"/>
      <c r="EG268" s="5"/>
      <c r="EH268" s="5"/>
      <c r="EI268" s="5"/>
      <c r="EJ268" s="5"/>
      <c r="EK268" s="5"/>
      <c r="EL268" s="5"/>
      <c r="EM268" s="5"/>
      <c r="EN268" s="62"/>
      <c r="EO268" s="62"/>
      <c r="EP268" s="62"/>
      <c r="EQ268" s="62"/>
      <c r="ER268" s="62"/>
      <c r="ES268" s="62"/>
      <c r="ET268" s="62"/>
      <c r="EU268" s="62"/>
      <c r="EV268" s="62"/>
      <c r="EW268" s="62"/>
      <c r="EX268" s="62"/>
      <c r="EY268" s="62"/>
      <c r="EZ268" s="62"/>
      <c r="FA268" s="62"/>
      <c r="FB268" s="5"/>
      <c r="FC268" s="5"/>
      <c r="FD268" s="5"/>
      <c r="FE268" s="5"/>
      <c r="FF268" s="5"/>
      <c r="FG268" s="5"/>
      <c r="FH268" s="5"/>
      <c r="FI268" s="5"/>
      <c r="FJ268" s="5"/>
      <c r="FK268" s="5"/>
      <c r="FL268" s="5"/>
      <c r="FM268" s="5"/>
      <c r="FN268" s="5"/>
      <c r="FO268" s="5"/>
      <c r="FP268" s="62"/>
      <c r="FQ268" s="62"/>
      <c r="FR268" s="62"/>
      <c r="FS268" s="62"/>
      <c r="FT268" s="62"/>
      <c r="FU268" s="62"/>
      <c r="FV268" s="62"/>
      <c r="FW268" s="62"/>
      <c r="FX268" s="62"/>
      <c r="FY268" s="62"/>
      <c r="FZ268" s="62"/>
      <c r="GA268" s="62"/>
      <c r="GB268" s="62"/>
      <c r="GC268" s="62"/>
      <c r="GD268" s="5"/>
      <c r="GE268" s="5"/>
      <c r="GF268" s="5"/>
      <c r="GG268" s="5"/>
      <c r="GH268" s="5"/>
      <c r="GI268" s="5"/>
      <c r="GJ268" s="5"/>
      <c r="GK268" s="5"/>
      <c r="GL268" s="5"/>
      <c r="GM268" s="5"/>
      <c r="GN268" s="5"/>
      <c r="GO268" s="5"/>
      <c r="GP268" s="5"/>
      <c r="GQ268" s="5"/>
      <c r="GR268" s="62"/>
      <c r="GS268" s="62"/>
      <c r="GT268" s="62"/>
      <c r="GU268" s="62"/>
      <c r="GV268" s="62"/>
      <c r="GW268" s="62"/>
      <c r="GX268" s="62"/>
      <c r="GY268" s="62"/>
      <c r="GZ268" s="62"/>
      <c r="HA268" s="62"/>
      <c r="HB268" s="62"/>
      <c r="HC268" s="62"/>
      <c r="HD268" s="62"/>
      <c r="HE268" s="62"/>
      <c r="HF268" s="5"/>
      <c r="HG268" s="5"/>
      <c r="HH268" s="5"/>
      <c r="HI268" s="5"/>
      <c r="HJ268" s="5"/>
      <c r="HK268" s="5"/>
      <c r="HL268" s="5"/>
      <c r="HM268" s="5"/>
      <c r="HN268" s="5"/>
      <c r="HO268" s="5"/>
      <c r="HP268" s="5"/>
      <c r="HQ268" s="5"/>
      <c r="HR268" s="5"/>
      <c r="HS268" s="5"/>
      <c r="HT268" s="62"/>
      <c r="HU268" s="62"/>
      <c r="HV268" s="62"/>
      <c r="HW268" s="62"/>
      <c r="HX268" s="62"/>
      <c r="HY268" s="62"/>
      <c r="HZ268" s="62"/>
      <c r="IA268" s="62"/>
      <c r="IB268" s="62"/>
      <c r="IC268" s="62"/>
      <c r="ID268" s="62"/>
      <c r="IE268" s="62"/>
      <c r="IF268" s="62"/>
      <c r="IG268" s="62"/>
      <c r="IH268" s="5"/>
      <c r="II268" s="5"/>
      <c r="IJ268" s="5"/>
      <c r="IK268" s="5"/>
      <c r="IL268" s="5"/>
      <c r="IM268" s="5"/>
      <c r="IN268" s="5"/>
      <c r="IO268" s="5"/>
      <c r="IP268" s="5"/>
      <c r="IQ268" s="5"/>
      <c r="IR268" s="5"/>
      <c r="IS268" s="5"/>
      <c r="IT268" s="5"/>
      <c r="IU268" s="5"/>
      <c r="IV268" s="62"/>
      <c r="IW268" s="62"/>
      <c r="IX268" s="62"/>
      <c r="IY268" s="62"/>
      <c r="IZ268" s="62"/>
      <c r="JA268" s="62"/>
      <c r="JB268" s="62"/>
      <c r="JC268" s="62"/>
      <c r="JD268" s="62"/>
      <c r="JE268" s="62"/>
      <c r="JF268" s="62"/>
      <c r="JG268" s="62"/>
      <c r="JH268" s="62"/>
      <c r="JI268" s="62"/>
      <c r="JJ268" s="5"/>
      <c r="JK268" s="5"/>
      <c r="JL268" s="5"/>
      <c r="JM268" s="5"/>
      <c r="JN268" s="5"/>
      <c r="JO268" s="5"/>
      <c r="JP268" s="5"/>
      <c r="JQ268" s="5"/>
      <c r="JR268" s="5"/>
      <c r="JS268" s="5"/>
      <c r="JT268" s="5"/>
      <c r="JU268" s="5"/>
      <c r="JV268" s="5"/>
      <c r="JW268" s="5"/>
      <c r="JX268" s="62"/>
      <c r="JY268" s="62"/>
      <c r="JZ268" s="62"/>
      <c r="KA268" s="62"/>
      <c r="KB268" s="62"/>
      <c r="KC268" s="62"/>
      <c r="KD268" s="62"/>
      <c r="KE268" s="62"/>
      <c r="KF268" s="62"/>
      <c r="KG268" s="62"/>
      <c r="KH268" s="62"/>
      <c r="KI268" s="62"/>
      <c r="KJ268" s="62"/>
      <c r="KK268" s="62"/>
    </row>
    <row r="269" spans="1:297" x14ac:dyDescent="0.35">
      <c r="A269" s="131">
        <v>265</v>
      </c>
      <c r="B269" s="170">
        <f>'BVEM Scorecard'!B268</f>
        <v>0</v>
      </c>
      <c r="C269" s="170">
        <f>'BVEM Scorecard'!C268</f>
        <v>0</v>
      </c>
      <c r="D269" s="152">
        <v>1046</v>
      </c>
      <c r="E269" s="72" t="str">
        <f>'BVEM Scorecard'!F268</f>
        <v>Storage</v>
      </c>
      <c r="F269" s="96"/>
      <c r="G269" s="96"/>
      <c r="H269" s="96"/>
      <c r="I269" s="96"/>
      <c r="J269" s="62"/>
      <c r="K269" s="62"/>
      <c r="L269" s="62"/>
      <c r="M269" s="62"/>
      <c r="N269" s="62"/>
      <c r="O269" s="62"/>
      <c r="P269" s="62"/>
      <c r="Q269" s="95"/>
      <c r="R269" s="5"/>
      <c r="S269" s="5"/>
      <c r="T269" s="5"/>
      <c r="U269" s="5"/>
      <c r="V269" s="5"/>
      <c r="W269" s="5"/>
      <c r="X269" s="5"/>
      <c r="Y269" s="5"/>
      <c r="Z269" s="5"/>
      <c r="AA269" s="5"/>
      <c r="AB269" s="5"/>
      <c r="AC269" s="5"/>
      <c r="AD269" s="5"/>
      <c r="AE269" s="5"/>
      <c r="AF269" s="62"/>
      <c r="AG269" s="62"/>
      <c r="AH269" s="62"/>
      <c r="AI269" s="62"/>
      <c r="AJ269" s="62"/>
      <c r="AK269" s="62"/>
      <c r="AL269" s="62"/>
      <c r="AM269" s="62"/>
      <c r="AN269" s="62"/>
      <c r="AO269" s="62"/>
      <c r="AP269" s="62"/>
      <c r="AQ269" s="62"/>
      <c r="AR269" s="140"/>
      <c r="AS269" s="140"/>
      <c r="AT269" s="5"/>
      <c r="AU269" s="5"/>
      <c r="AV269" s="5"/>
      <c r="AW269" s="5"/>
      <c r="AX269" s="5"/>
      <c r="AY269" s="5"/>
      <c r="AZ269" s="5"/>
      <c r="BA269" s="5"/>
      <c r="BB269" s="5"/>
      <c r="BC269" s="5"/>
      <c r="BD269" s="5"/>
      <c r="BE269" s="5"/>
      <c r="BF269" s="5"/>
      <c r="BG269" s="5"/>
      <c r="BH269" s="62"/>
      <c r="BI269" s="62"/>
      <c r="BJ269" s="62"/>
      <c r="BK269" s="62"/>
      <c r="BL269" s="62"/>
      <c r="BM269" s="62"/>
      <c r="BN269" s="62"/>
      <c r="BO269" s="62"/>
      <c r="BP269" s="62"/>
      <c r="BQ269" s="62"/>
      <c r="BR269" s="62"/>
      <c r="BS269" s="62"/>
      <c r="BT269" s="62"/>
      <c r="BU269" s="62"/>
      <c r="BV269" s="5"/>
      <c r="BW269" s="5"/>
      <c r="BX269" s="5"/>
      <c r="BY269" s="5"/>
      <c r="BZ269" s="5"/>
      <c r="CA269" s="5"/>
      <c r="CB269" s="5"/>
      <c r="CC269" s="5"/>
      <c r="CD269" s="5"/>
      <c r="CE269" s="5"/>
      <c r="CF269" s="5"/>
      <c r="CG269" s="5"/>
      <c r="CH269" s="5"/>
      <c r="CI269" s="5"/>
      <c r="CJ269" s="62"/>
      <c r="CK269" s="62"/>
      <c r="CL269" s="62"/>
      <c r="CM269" s="62"/>
      <c r="CN269" s="62"/>
      <c r="CO269" s="62"/>
      <c r="CP269" s="62"/>
      <c r="CQ269" s="62"/>
      <c r="CR269" s="62"/>
      <c r="CS269" s="62"/>
      <c r="CT269" s="62"/>
      <c r="CU269" s="62"/>
      <c r="CV269" s="62"/>
      <c r="CW269" s="62"/>
      <c r="CX269" s="5"/>
      <c r="CY269" s="5"/>
      <c r="CZ269" s="5"/>
      <c r="DA269" s="5"/>
      <c r="DB269" s="5"/>
      <c r="DC269" s="5"/>
      <c r="DD269" s="5"/>
      <c r="DE269" s="5"/>
      <c r="DF269" s="5"/>
      <c r="DG269" s="5"/>
      <c r="DH269" s="5"/>
      <c r="DI269" s="5"/>
      <c r="DJ269" s="5"/>
      <c r="DK269" s="5"/>
      <c r="DL269" s="62"/>
      <c r="DM269" s="62"/>
      <c r="DN269" s="62"/>
      <c r="DO269" s="62"/>
      <c r="DP269" s="62"/>
      <c r="DQ269" s="62"/>
      <c r="DR269" s="62"/>
      <c r="DS269" s="62"/>
      <c r="DT269" s="62"/>
      <c r="DU269" s="62"/>
      <c r="DV269" s="62"/>
      <c r="DW269" s="62"/>
      <c r="DX269" s="62"/>
      <c r="DY269" s="62"/>
      <c r="DZ269" s="5"/>
      <c r="EA269" s="5"/>
      <c r="EB269" s="5"/>
      <c r="EC269" s="5"/>
      <c r="ED269" s="5"/>
      <c r="EE269" s="5"/>
      <c r="EF269" s="5"/>
      <c r="EG269" s="5"/>
      <c r="EH269" s="5"/>
      <c r="EI269" s="5"/>
      <c r="EJ269" s="5"/>
      <c r="EK269" s="5"/>
      <c r="EL269" s="5"/>
      <c r="EM269" s="5"/>
      <c r="EN269" s="62"/>
      <c r="EO269" s="62"/>
      <c r="EP269" s="62"/>
      <c r="EQ269" s="62"/>
      <c r="ER269" s="62"/>
      <c r="ES269" s="62"/>
      <c r="ET269" s="62"/>
      <c r="EU269" s="62"/>
      <c r="EV269" s="62"/>
      <c r="EW269" s="62"/>
      <c r="EX269" s="62"/>
      <c r="EY269" s="62"/>
      <c r="EZ269" s="140"/>
      <c r="FA269" s="140"/>
      <c r="FB269" s="5"/>
      <c r="FC269" s="5"/>
      <c r="FD269" s="5"/>
      <c r="FE269" s="5"/>
      <c r="FF269" s="5"/>
      <c r="FG269" s="5"/>
      <c r="FH269" s="5"/>
      <c r="FI269" s="5"/>
      <c r="FJ269" s="5"/>
      <c r="FK269" s="5"/>
      <c r="FL269" s="5"/>
      <c r="FM269" s="5"/>
      <c r="FN269" s="5"/>
      <c r="FO269" s="5"/>
      <c r="FP269" s="62"/>
      <c r="FQ269" s="62"/>
      <c r="FR269" s="62"/>
      <c r="FS269" s="62"/>
      <c r="FT269" s="62"/>
      <c r="FU269" s="62"/>
      <c r="FV269" s="62"/>
      <c r="FW269" s="62"/>
      <c r="FX269" s="62"/>
      <c r="FY269" s="62"/>
      <c r="FZ269" s="62"/>
      <c r="GA269" s="62"/>
      <c r="GB269" s="62"/>
      <c r="GC269" s="62"/>
      <c r="GD269" s="5"/>
      <c r="GE269" s="5"/>
      <c r="GF269" s="5"/>
      <c r="GG269" s="5"/>
      <c r="GH269" s="5"/>
      <c r="GI269" s="5"/>
      <c r="GJ269" s="5"/>
      <c r="GK269" s="5"/>
      <c r="GL269" s="5"/>
      <c r="GM269" s="5"/>
      <c r="GN269" s="5"/>
      <c r="GO269" s="5"/>
      <c r="GP269" s="5"/>
      <c r="GQ269" s="5"/>
      <c r="GR269" s="62"/>
      <c r="GS269" s="62"/>
      <c r="GT269" s="62"/>
      <c r="GU269" s="62"/>
      <c r="GV269" s="62"/>
      <c r="GW269" s="62"/>
      <c r="GX269" s="62"/>
      <c r="GY269" s="62"/>
      <c r="GZ269" s="62"/>
      <c r="HA269" s="62"/>
      <c r="HB269" s="62"/>
      <c r="HC269" s="62"/>
      <c r="HD269" s="62"/>
      <c r="HE269" s="62"/>
      <c r="HF269" s="5"/>
      <c r="HG269" s="5"/>
      <c r="HH269" s="5"/>
      <c r="HI269" s="5"/>
      <c r="HJ269" s="5"/>
      <c r="HK269" s="5"/>
      <c r="HL269" s="5"/>
      <c r="HM269" s="5"/>
      <c r="HN269" s="5"/>
      <c r="HO269" s="5"/>
      <c r="HP269" s="5"/>
      <c r="HQ269" s="5"/>
      <c r="HR269" s="5"/>
      <c r="HS269" s="5"/>
      <c r="HT269" s="62"/>
      <c r="HU269" s="62"/>
      <c r="HV269" s="62"/>
      <c r="HW269" s="62"/>
      <c r="HX269" s="62"/>
      <c r="HY269" s="62"/>
      <c r="HZ269" s="62"/>
      <c r="IA269" s="62"/>
      <c r="IB269" s="62"/>
      <c r="IC269" s="62"/>
      <c r="ID269" s="62"/>
      <c r="IE269" s="62"/>
      <c r="IF269" s="62"/>
      <c r="IG269" s="62"/>
      <c r="IH269" s="5"/>
      <c r="II269" s="5"/>
      <c r="IJ269" s="5"/>
      <c r="IK269" s="5"/>
      <c r="IL269" s="5"/>
      <c r="IM269" s="5"/>
      <c r="IN269" s="5"/>
      <c r="IO269" s="5"/>
      <c r="IP269" s="5"/>
      <c r="IQ269" s="5"/>
      <c r="IR269" s="5"/>
      <c r="IS269" s="5"/>
      <c r="IT269" s="5"/>
      <c r="IU269" s="5"/>
      <c r="IV269" s="62"/>
      <c r="IW269" s="62"/>
      <c r="IX269" s="62"/>
      <c r="IY269" s="62"/>
      <c r="IZ269" s="62"/>
      <c r="JA269" s="62"/>
      <c r="JB269" s="62"/>
      <c r="JC269" s="62"/>
      <c r="JD269" s="62"/>
      <c r="JE269" s="62"/>
      <c r="JF269" s="62"/>
      <c r="JG269" s="62"/>
      <c r="JH269" s="62"/>
      <c r="JI269" s="62"/>
      <c r="JJ269" s="5"/>
      <c r="JK269" s="5"/>
      <c r="JL269" s="5"/>
      <c r="JM269" s="5"/>
      <c r="JN269" s="5"/>
      <c r="JO269" s="5"/>
      <c r="JP269" s="5"/>
      <c r="JQ269" s="5"/>
      <c r="JR269" s="5"/>
      <c r="JS269" s="5"/>
      <c r="JT269" s="5"/>
      <c r="JU269" s="5"/>
      <c r="JV269" s="5"/>
      <c r="JW269" s="5"/>
      <c r="JX269" s="62"/>
      <c r="JY269" s="62"/>
      <c r="JZ269" s="62"/>
      <c r="KA269" s="62"/>
      <c r="KB269" s="62"/>
      <c r="KC269" s="62"/>
      <c r="KD269" s="62"/>
      <c r="KE269" s="62"/>
      <c r="KF269" s="62"/>
      <c r="KG269" s="62"/>
      <c r="KH269" s="62"/>
      <c r="KI269" s="62"/>
      <c r="KJ269" s="62"/>
      <c r="KK269" s="62"/>
    </row>
    <row r="270" spans="1:297" x14ac:dyDescent="0.35">
      <c r="A270" s="131">
        <v>266</v>
      </c>
      <c r="B270" s="170">
        <f>'BVEM Scorecard'!B269</f>
        <v>0</v>
      </c>
      <c r="C270" s="170">
        <f>'BVEM Scorecard'!C269</f>
        <v>0</v>
      </c>
      <c r="D270" s="152">
        <v>1048</v>
      </c>
      <c r="E270" s="72" t="str">
        <f>'BVEM Scorecard'!F269</f>
        <v>Storage</v>
      </c>
      <c r="F270" s="96"/>
      <c r="G270" s="96"/>
      <c r="H270" s="96"/>
      <c r="I270" s="96"/>
      <c r="J270" s="62"/>
      <c r="K270" s="62"/>
      <c r="L270" s="62"/>
      <c r="M270" s="62"/>
      <c r="N270" s="62"/>
      <c r="O270" s="62"/>
      <c r="P270" s="62"/>
      <c r="Q270" s="95"/>
      <c r="R270" s="5"/>
      <c r="S270" s="5"/>
      <c r="T270" s="5"/>
      <c r="U270" s="5"/>
      <c r="V270" s="5"/>
      <c r="W270" s="5"/>
      <c r="X270" s="5"/>
      <c r="Y270" s="5"/>
      <c r="Z270" s="5"/>
      <c r="AA270" s="5"/>
      <c r="AB270" s="5"/>
      <c r="AC270" s="5"/>
      <c r="AD270" s="5"/>
      <c r="AE270" s="5"/>
      <c r="AF270" s="62"/>
      <c r="AG270" s="62"/>
      <c r="AH270" s="62"/>
      <c r="AI270" s="62"/>
      <c r="AJ270" s="62"/>
      <c r="AK270" s="62"/>
      <c r="AL270" s="62"/>
      <c r="AM270" s="62"/>
      <c r="AN270" s="62"/>
      <c r="AO270" s="62"/>
      <c r="AP270" s="62"/>
      <c r="AQ270" s="62"/>
      <c r="AR270" s="62"/>
      <c r="AS270" s="62"/>
      <c r="AT270" s="5"/>
      <c r="AU270" s="5"/>
      <c r="AV270" s="5"/>
      <c r="AW270" s="5"/>
      <c r="AX270" s="5"/>
      <c r="AY270" s="5"/>
      <c r="AZ270" s="5"/>
      <c r="BA270" s="5"/>
      <c r="BB270" s="5"/>
      <c r="BC270" s="5"/>
      <c r="BD270" s="5"/>
      <c r="BE270" s="5"/>
      <c r="BF270" s="5"/>
      <c r="BG270" s="5"/>
      <c r="BH270" s="62"/>
      <c r="BI270" s="62"/>
      <c r="BJ270" s="62"/>
      <c r="BK270" s="62"/>
      <c r="BL270" s="62"/>
      <c r="BM270" s="62"/>
      <c r="BN270" s="62"/>
      <c r="BO270" s="62"/>
      <c r="BP270" s="62"/>
      <c r="BQ270" s="62"/>
      <c r="BR270" s="62"/>
      <c r="BS270" s="62"/>
      <c r="BT270" s="62"/>
      <c r="BU270" s="62"/>
      <c r="BV270" s="5"/>
      <c r="BW270" s="5"/>
      <c r="BX270" s="5"/>
      <c r="BY270" s="5"/>
      <c r="BZ270" s="5"/>
      <c r="CA270" s="5"/>
      <c r="CB270" s="5"/>
      <c r="CC270" s="5"/>
      <c r="CD270" s="5"/>
      <c r="CE270" s="5"/>
      <c r="CF270" s="5"/>
      <c r="CG270" s="5"/>
      <c r="CH270" s="5"/>
      <c r="CI270" s="5"/>
      <c r="CJ270" s="62"/>
      <c r="CK270" s="62"/>
      <c r="CL270" s="62"/>
      <c r="CM270" s="62"/>
      <c r="CN270" s="62"/>
      <c r="CO270" s="62"/>
      <c r="CP270" s="62"/>
      <c r="CQ270" s="62"/>
      <c r="CR270" s="62"/>
      <c r="CS270" s="62"/>
      <c r="CT270" s="62"/>
      <c r="CU270" s="62"/>
      <c r="CV270" s="62"/>
      <c r="CW270" s="62"/>
      <c r="CX270" s="5"/>
      <c r="CY270" s="5"/>
      <c r="CZ270" s="5"/>
      <c r="DA270" s="5"/>
      <c r="DB270" s="5"/>
      <c r="DC270" s="5"/>
      <c r="DD270" s="5"/>
      <c r="DE270" s="5"/>
      <c r="DF270" s="5"/>
      <c r="DG270" s="5"/>
      <c r="DH270" s="5"/>
      <c r="DI270" s="5"/>
      <c r="DJ270" s="5"/>
      <c r="DK270" s="5"/>
      <c r="DL270" s="62"/>
      <c r="DM270" s="62"/>
      <c r="DN270" s="62"/>
      <c r="DO270" s="62"/>
      <c r="DP270" s="62"/>
      <c r="DQ270" s="62"/>
      <c r="DR270" s="62"/>
      <c r="DS270" s="62"/>
      <c r="DT270" s="62"/>
      <c r="DU270" s="62"/>
      <c r="DV270" s="62"/>
      <c r="DW270" s="62"/>
      <c r="DX270" s="62"/>
      <c r="DY270" s="62"/>
      <c r="DZ270" s="5"/>
      <c r="EA270" s="5"/>
      <c r="EB270" s="5"/>
      <c r="EC270" s="5"/>
      <c r="ED270" s="5"/>
      <c r="EE270" s="5"/>
      <c r="EF270" s="5"/>
      <c r="EG270" s="5"/>
      <c r="EH270" s="5"/>
      <c r="EI270" s="5"/>
      <c r="EJ270" s="5"/>
      <c r="EK270" s="5"/>
      <c r="EL270" s="5"/>
      <c r="EM270" s="5"/>
      <c r="EN270" s="62"/>
      <c r="EO270" s="62"/>
      <c r="EP270" s="62"/>
      <c r="EQ270" s="62"/>
      <c r="ER270" s="62"/>
      <c r="ES270" s="62"/>
      <c r="ET270" s="62"/>
      <c r="EU270" s="62"/>
      <c r="EV270" s="62"/>
      <c r="EW270" s="62"/>
      <c r="EX270" s="62"/>
      <c r="EY270" s="62"/>
      <c r="EZ270" s="62"/>
      <c r="FA270" s="62"/>
      <c r="FB270" s="5"/>
      <c r="FC270" s="5"/>
      <c r="FD270" s="5"/>
      <c r="FE270" s="5"/>
      <c r="FF270" s="5"/>
      <c r="FG270" s="5"/>
      <c r="FH270" s="5"/>
      <c r="FI270" s="5"/>
      <c r="FJ270" s="5"/>
      <c r="FK270" s="5"/>
      <c r="FL270" s="5"/>
      <c r="FM270" s="5"/>
      <c r="FN270" s="5"/>
      <c r="FO270" s="5"/>
      <c r="FP270" s="62"/>
      <c r="FQ270" s="62"/>
      <c r="FR270" s="62"/>
      <c r="FS270" s="62"/>
      <c r="FT270" s="62"/>
      <c r="FU270" s="62"/>
      <c r="FV270" s="62"/>
      <c r="FW270" s="62"/>
      <c r="FX270" s="62"/>
      <c r="FY270" s="62"/>
      <c r="FZ270" s="62"/>
      <c r="GA270" s="62"/>
      <c r="GB270" s="62"/>
      <c r="GC270" s="62"/>
      <c r="GD270" s="5"/>
      <c r="GE270" s="5"/>
      <c r="GF270" s="5"/>
      <c r="GG270" s="5"/>
      <c r="GH270" s="5"/>
      <c r="GI270" s="5"/>
      <c r="GJ270" s="5"/>
      <c r="GK270" s="5"/>
      <c r="GL270" s="5"/>
      <c r="GM270" s="5"/>
      <c r="GN270" s="5"/>
      <c r="GO270" s="5"/>
      <c r="GP270" s="5"/>
      <c r="GQ270" s="5"/>
      <c r="GR270" s="62"/>
      <c r="GS270" s="62"/>
      <c r="GT270" s="62"/>
      <c r="GU270" s="62"/>
      <c r="GV270" s="62"/>
      <c r="GW270" s="62"/>
      <c r="GX270" s="62"/>
      <c r="GY270" s="62"/>
      <c r="GZ270" s="62"/>
      <c r="HA270" s="62"/>
      <c r="HB270" s="62"/>
      <c r="HC270" s="62"/>
      <c r="HD270" s="62"/>
      <c r="HE270" s="62"/>
      <c r="HF270" s="5"/>
      <c r="HG270" s="5"/>
      <c r="HH270" s="5"/>
      <c r="HI270" s="5"/>
      <c r="HJ270" s="5"/>
      <c r="HK270" s="5"/>
      <c r="HL270" s="5"/>
      <c r="HM270" s="5"/>
      <c r="HN270" s="5"/>
      <c r="HO270" s="5"/>
      <c r="HP270" s="5"/>
      <c r="HQ270" s="5"/>
      <c r="HR270" s="5"/>
      <c r="HS270" s="5"/>
      <c r="HT270" s="62"/>
      <c r="HU270" s="62"/>
      <c r="HV270" s="62"/>
      <c r="HW270" s="62"/>
      <c r="HX270" s="62"/>
      <c r="HY270" s="62"/>
      <c r="HZ270" s="62"/>
      <c r="IA270" s="62"/>
      <c r="IB270" s="62"/>
      <c r="IC270" s="62"/>
      <c r="ID270" s="62"/>
      <c r="IE270" s="62"/>
      <c r="IF270" s="62"/>
      <c r="IG270" s="62"/>
      <c r="IH270" s="5"/>
      <c r="II270" s="5"/>
      <c r="IJ270" s="5"/>
      <c r="IK270" s="5"/>
      <c r="IL270" s="5"/>
      <c r="IM270" s="5"/>
      <c r="IN270" s="5"/>
      <c r="IO270" s="5"/>
      <c r="IP270" s="5"/>
      <c r="IQ270" s="5"/>
      <c r="IR270" s="5"/>
      <c r="IS270" s="5"/>
      <c r="IT270" s="5"/>
      <c r="IU270" s="5"/>
      <c r="IV270" s="62"/>
      <c r="IW270" s="62"/>
      <c r="IX270" s="62"/>
      <c r="IY270" s="62"/>
      <c r="IZ270" s="62"/>
      <c r="JA270" s="62"/>
      <c r="JB270" s="62"/>
      <c r="JC270" s="62"/>
      <c r="JD270" s="62"/>
      <c r="JE270" s="62"/>
      <c r="JF270" s="62"/>
      <c r="JG270" s="62"/>
      <c r="JH270" s="62"/>
      <c r="JI270" s="62"/>
      <c r="JJ270" s="5"/>
      <c r="JK270" s="5"/>
      <c r="JL270" s="5"/>
      <c r="JM270" s="5"/>
      <c r="JN270" s="5"/>
      <c r="JO270" s="5"/>
      <c r="JP270" s="5"/>
      <c r="JQ270" s="5"/>
      <c r="JR270" s="5"/>
      <c r="JS270" s="5"/>
      <c r="JT270" s="5"/>
      <c r="JU270" s="5"/>
      <c r="JV270" s="5"/>
      <c r="JW270" s="5"/>
      <c r="JX270" s="62"/>
      <c r="JY270" s="62"/>
      <c r="JZ270" s="62"/>
      <c r="KA270" s="62"/>
      <c r="KB270" s="62"/>
      <c r="KC270" s="62"/>
      <c r="KD270" s="62"/>
      <c r="KE270" s="62"/>
      <c r="KF270" s="62"/>
      <c r="KG270" s="62"/>
      <c r="KH270" s="62"/>
      <c r="KI270" s="62"/>
      <c r="KJ270" s="62"/>
      <c r="KK270" s="62"/>
    </row>
    <row r="271" spans="1:297" x14ac:dyDescent="0.35">
      <c r="A271" s="131">
        <v>267</v>
      </c>
      <c r="B271" s="170">
        <f>'BVEM Scorecard'!B270</f>
        <v>0</v>
      </c>
      <c r="C271" s="170">
        <f>'BVEM Scorecard'!C270</f>
        <v>0</v>
      </c>
      <c r="D271" s="152">
        <v>1053</v>
      </c>
      <c r="E271" s="72" t="str">
        <f>'BVEM Scorecard'!F270</f>
        <v>Storage</v>
      </c>
      <c r="F271" s="96"/>
      <c r="G271" s="96"/>
      <c r="H271" s="96"/>
      <c r="I271" s="96"/>
      <c r="J271" s="62"/>
      <c r="K271" s="62"/>
      <c r="L271" s="62"/>
      <c r="M271" s="62"/>
      <c r="N271" s="62"/>
      <c r="O271" s="62"/>
      <c r="P271" s="62"/>
      <c r="Q271" s="95"/>
      <c r="R271" s="5"/>
      <c r="S271" s="5"/>
      <c r="T271" s="5"/>
      <c r="U271" s="5"/>
      <c r="V271" s="5"/>
      <c r="W271" s="5"/>
      <c r="X271" s="5"/>
      <c r="Y271" s="5"/>
      <c r="Z271" s="5"/>
      <c r="AA271" s="5"/>
      <c r="AB271" s="5"/>
      <c r="AC271" s="5"/>
      <c r="AD271" s="5"/>
      <c r="AE271" s="5"/>
      <c r="AF271" s="62"/>
      <c r="AG271" s="62"/>
      <c r="AH271" s="62"/>
      <c r="AI271" s="62"/>
      <c r="AJ271" s="62"/>
      <c r="AK271" s="62"/>
      <c r="AL271" s="62"/>
      <c r="AM271" s="62"/>
      <c r="AN271" s="62"/>
      <c r="AO271" s="62"/>
      <c r="AP271" s="62"/>
      <c r="AQ271" s="62"/>
      <c r="AR271" s="140"/>
      <c r="AS271" s="140"/>
      <c r="AT271" s="5"/>
      <c r="AU271" s="5"/>
      <c r="AV271" s="5"/>
      <c r="AW271" s="5"/>
      <c r="AX271" s="5"/>
      <c r="AY271" s="5"/>
      <c r="AZ271" s="5"/>
      <c r="BA271" s="5"/>
      <c r="BB271" s="5"/>
      <c r="BC271" s="5"/>
      <c r="BD271" s="5"/>
      <c r="BE271" s="5"/>
      <c r="BF271" s="5"/>
      <c r="BG271" s="5"/>
      <c r="BH271" s="62"/>
      <c r="BI271" s="62"/>
      <c r="BJ271" s="62"/>
      <c r="BK271" s="62"/>
      <c r="BL271" s="62"/>
      <c r="BM271" s="62"/>
      <c r="BN271" s="62"/>
      <c r="BO271" s="62"/>
      <c r="BP271" s="62"/>
      <c r="BQ271" s="62"/>
      <c r="BR271" s="62"/>
      <c r="BS271" s="62"/>
      <c r="BT271" s="62"/>
      <c r="BU271" s="62"/>
      <c r="BV271" s="5"/>
      <c r="BW271" s="5"/>
      <c r="BX271" s="5"/>
      <c r="BY271" s="5"/>
      <c r="BZ271" s="5"/>
      <c r="CA271" s="5"/>
      <c r="CB271" s="5"/>
      <c r="CC271" s="5"/>
      <c r="CD271" s="5"/>
      <c r="CE271" s="5"/>
      <c r="CF271" s="5"/>
      <c r="CG271" s="5"/>
      <c r="CH271" s="5"/>
      <c r="CI271" s="5"/>
      <c r="CJ271" s="62"/>
      <c r="CK271" s="62"/>
      <c r="CL271" s="62"/>
      <c r="CM271" s="62"/>
      <c r="CN271" s="62"/>
      <c r="CO271" s="62"/>
      <c r="CP271" s="62"/>
      <c r="CQ271" s="62"/>
      <c r="CR271" s="62"/>
      <c r="CS271" s="62"/>
      <c r="CT271" s="62"/>
      <c r="CU271" s="62"/>
      <c r="CV271" s="62"/>
      <c r="CW271" s="62"/>
      <c r="CX271" s="5"/>
      <c r="CY271" s="5"/>
      <c r="CZ271" s="5"/>
      <c r="DA271" s="5"/>
      <c r="DB271" s="5"/>
      <c r="DC271" s="5"/>
      <c r="DD271" s="5"/>
      <c r="DE271" s="5"/>
      <c r="DF271" s="5"/>
      <c r="DG271" s="5"/>
      <c r="DH271" s="5"/>
      <c r="DI271" s="5"/>
      <c r="DJ271" s="5"/>
      <c r="DK271" s="5"/>
      <c r="DL271" s="62"/>
      <c r="DM271" s="62"/>
      <c r="DN271" s="62"/>
      <c r="DO271" s="62"/>
      <c r="DP271" s="62"/>
      <c r="DQ271" s="62"/>
      <c r="DR271" s="62"/>
      <c r="DS271" s="62"/>
      <c r="DT271" s="62"/>
      <c r="DU271" s="62"/>
      <c r="DV271" s="62"/>
      <c r="DW271" s="62"/>
      <c r="DX271" s="62"/>
      <c r="DY271" s="62"/>
      <c r="DZ271" s="5"/>
      <c r="EA271" s="5"/>
      <c r="EB271" s="5"/>
      <c r="EC271" s="5"/>
      <c r="ED271" s="5"/>
      <c r="EE271" s="5"/>
      <c r="EF271" s="5"/>
      <c r="EG271" s="5"/>
      <c r="EH271" s="5"/>
      <c r="EI271" s="5"/>
      <c r="EJ271" s="5"/>
      <c r="EK271" s="5"/>
      <c r="EL271" s="5"/>
      <c r="EM271" s="5"/>
      <c r="EN271" s="62"/>
      <c r="EO271" s="62"/>
      <c r="EP271" s="62"/>
      <c r="EQ271" s="62"/>
      <c r="ER271" s="62"/>
      <c r="ES271" s="62"/>
      <c r="ET271" s="62"/>
      <c r="EU271" s="62"/>
      <c r="EV271" s="62"/>
      <c r="EW271" s="62"/>
      <c r="EX271" s="62"/>
      <c r="EY271" s="62"/>
      <c r="EZ271" s="140"/>
      <c r="FA271" s="140"/>
      <c r="FB271" s="5"/>
      <c r="FC271" s="5"/>
      <c r="FD271" s="5"/>
      <c r="FE271" s="5"/>
      <c r="FF271" s="5"/>
      <c r="FG271" s="5"/>
      <c r="FH271" s="5"/>
      <c r="FI271" s="5"/>
      <c r="FJ271" s="5"/>
      <c r="FK271" s="5"/>
      <c r="FL271" s="5"/>
      <c r="FM271" s="5"/>
      <c r="FN271" s="5"/>
      <c r="FO271" s="5"/>
      <c r="FP271" s="62"/>
      <c r="FQ271" s="62"/>
      <c r="FR271" s="62"/>
      <c r="FS271" s="62"/>
      <c r="FT271" s="62"/>
      <c r="FU271" s="62"/>
      <c r="FV271" s="62"/>
      <c r="FW271" s="62"/>
      <c r="FX271" s="62"/>
      <c r="FY271" s="62"/>
      <c r="FZ271" s="62"/>
      <c r="GA271" s="62"/>
      <c r="GB271" s="62"/>
      <c r="GC271" s="62"/>
      <c r="GD271" s="5"/>
      <c r="GE271" s="5"/>
      <c r="GF271" s="5"/>
      <c r="GG271" s="5"/>
      <c r="GH271" s="5"/>
      <c r="GI271" s="5"/>
      <c r="GJ271" s="5"/>
      <c r="GK271" s="5"/>
      <c r="GL271" s="5"/>
      <c r="GM271" s="5"/>
      <c r="GN271" s="5"/>
      <c r="GO271" s="5"/>
      <c r="GP271" s="5"/>
      <c r="GQ271" s="5"/>
      <c r="GR271" s="62"/>
      <c r="GS271" s="62"/>
      <c r="GT271" s="62"/>
      <c r="GU271" s="62"/>
      <c r="GV271" s="62"/>
      <c r="GW271" s="62"/>
      <c r="GX271" s="62"/>
      <c r="GY271" s="62"/>
      <c r="GZ271" s="62"/>
      <c r="HA271" s="62"/>
      <c r="HB271" s="62"/>
      <c r="HC271" s="62"/>
      <c r="HD271" s="62"/>
      <c r="HE271" s="62"/>
      <c r="HF271" s="5"/>
      <c r="HG271" s="5"/>
      <c r="HH271" s="5"/>
      <c r="HI271" s="5"/>
      <c r="HJ271" s="5"/>
      <c r="HK271" s="5"/>
      <c r="HL271" s="5"/>
      <c r="HM271" s="5"/>
      <c r="HN271" s="5"/>
      <c r="HO271" s="5"/>
      <c r="HP271" s="5"/>
      <c r="HQ271" s="5"/>
      <c r="HR271" s="5"/>
      <c r="HS271" s="5"/>
      <c r="HT271" s="62"/>
      <c r="HU271" s="62"/>
      <c r="HV271" s="62"/>
      <c r="HW271" s="62"/>
      <c r="HX271" s="62"/>
      <c r="HY271" s="62"/>
      <c r="HZ271" s="62"/>
      <c r="IA271" s="62"/>
      <c r="IB271" s="62"/>
      <c r="IC271" s="62"/>
      <c r="ID271" s="62"/>
      <c r="IE271" s="62"/>
      <c r="IF271" s="62"/>
      <c r="IG271" s="62"/>
      <c r="IH271" s="5"/>
      <c r="II271" s="5"/>
      <c r="IJ271" s="5"/>
      <c r="IK271" s="5"/>
      <c r="IL271" s="5"/>
      <c r="IM271" s="5"/>
      <c r="IN271" s="5"/>
      <c r="IO271" s="5"/>
      <c r="IP271" s="5"/>
      <c r="IQ271" s="5"/>
      <c r="IR271" s="5"/>
      <c r="IS271" s="5"/>
      <c r="IT271" s="5"/>
      <c r="IU271" s="5"/>
      <c r="IV271" s="62"/>
      <c r="IW271" s="62"/>
      <c r="IX271" s="62"/>
      <c r="IY271" s="62"/>
      <c r="IZ271" s="62"/>
      <c r="JA271" s="62"/>
      <c r="JB271" s="62"/>
      <c r="JC271" s="62"/>
      <c r="JD271" s="62"/>
      <c r="JE271" s="62"/>
      <c r="JF271" s="62"/>
      <c r="JG271" s="62"/>
      <c r="JH271" s="62"/>
      <c r="JI271" s="62"/>
      <c r="JJ271" s="5"/>
      <c r="JK271" s="5"/>
      <c r="JL271" s="5"/>
      <c r="JM271" s="5"/>
      <c r="JN271" s="5"/>
      <c r="JO271" s="5"/>
      <c r="JP271" s="5"/>
      <c r="JQ271" s="5"/>
      <c r="JR271" s="5"/>
      <c r="JS271" s="5"/>
      <c r="JT271" s="5"/>
      <c r="JU271" s="5"/>
      <c r="JV271" s="5"/>
      <c r="JW271" s="5"/>
      <c r="JX271" s="62"/>
      <c r="JY271" s="62"/>
      <c r="JZ271" s="62"/>
      <c r="KA271" s="62"/>
      <c r="KB271" s="62"/>
      <c r="KC271" s="62"/>
      <c r="KD271" s="62"/>
      <c r="KE271" s="62"/>
      <c r="KF271" s="62"/>
      <c r="KG271" s="62"/>
      <c r="KH271" s="62"/>
      <c r="KI271" s="62"/>
      <c r="KJ271" s="62"/>
      <c r="KK271" s="62"/>
    </row>
    <row r="272" spans="1:297" x14ac:dyDescent="0.35">
      <c r="A272" s="131">
        <v>268</v>
      </c>
      <c r="B272" s="170">
        <f>'BVEM Scorecard'!B271</f>
        <v>0</v>
      </c>
      <c r="C272" s="170">
        <f>'BVEM Scorecard'!C271</f>
        <v>0</v>
      </c>
      <c r="D272" s="152">
        <v>819</v>
      </c>
      <c r="E272" s="72" t="str">
        <f>'BVEM Scorecard'!F271</f>
        <v>Solar + Storage</v>
      </c>
      <c r="F272" s="96"/>
      <c r="G272" s="96"/>
      <c r="H272" s="96"/>
      <c r="I272" s="96"/>
      <c r="J272" s="62"/>
      <c r="K272" s="62"/>
      <c r="L272" s="62"/>
      <c r="M272" s="62"/>
      <c r="N272" s="62"/>
      <c r="O272" s="62"/>
      <c r="P272" s="62"/>
      <c r="Q272" s="95"/>
      <c r="R272" s="5"/>
      <c r="S272" s="5"/>
      <c r="T272" s="5"/>
      <c r="U272" s="5"/>
      <c r="V272" s="5"/>
      <c r="W272" s="5"/>
      <c r="X272" s="5"/>
      <c r="Y272" s="5"/>
      <c r="Z272" s="5"/>
      <c r="AA272" s="5"/>
      <c r="AB272" s="5"/>
      <c r="AC272" s="5"/>
      <c r="AD272" s="5"/>
      <c r="AE272" s="5"/>
      <c r="AF272" s="62"/>
      <c r="AG272" s="62"/>
      <c r="AH272" s="62"/>
      <c r="AI272" s="62"/>
      <c r="AJ272" s="62"/>
      <c r="AK272" s="62"/>
      <c r="AL272" s="62"/>
      <c r="AM272" s="62"/>
      <c r="AN272" s="62"/>
      <c r="AO272" s="62"/>
      <c r="AP272" s="62"/>
      <c r="AQ272" s="62"/>
      <c r="AR272" s="62"/>
      <c r="AS272" s="62"/>
      <c r="AT272" s="5"/>
      <c r="AU272" s="5"/>
      <c r="AV272" s="5"/>
      <c r="AW272" s="5"/>
      <c r="AX272" s="5"/>
      <c r="AY272" s="5"/>
      <c r="AZ272" s="5"/>
      <c r="BA272" s="5"/>
      <c r="BB272" s="5"/>
      <c r="BC272" s="5"/>
      <c r="BD272" s="5"/>
      <c r="BE272" s="5"/>
      <c r="BF272" s="5"/>
      <c r="BG272" s="5"/>
      <c r="BH272" s="62"/>
      <c r="BI272" s="62"/>
      <c r="BJ272" s="62"/>
      <c r="BK272" s="62"/>
      <c r="BL272" s="62"/>
      <c r="BM272" s="62"/>
      <c r="BN272" s="62"/>
      <c r="BO272" s="62"/>
      <c r="BP272" s="62"/>
      <c r="BQ272" s="62"/>
      <c r="BR272" s="62"/>
      <c r="BS272" s="62"/>
      <c r="BT272" s="62"/>
      <c r="BU272" s="62"/>
      <c r="BV272" s="5"/>
      <c r="BW272" s="5"/>
      <c r="BX272" s="5"/>
      <c r="BY272" s="5"/>
      <c r="BZ272" s="5"/>
      <c r="CA272" s="5"/>
      <c r="CB272" s="5"/>
      <c r="CC272" s="5"/>
      <c r="CD272" s="5"/>
      <c r="CE272" s="5"/>
      <c r="CF272" s="5"/>
      <c r="CG272" s="5"/>
      <c r="CH272" s="5"/>
      <c r="CI272" s="5"/>
      <c r="CJ272" s="62"/>
      <c r="CK272" s="62"/>
      <c r="CL272" s="62"/>
      <c r="CM272" s="62"/>
      <c r="CN272" s="62"/>
      <c r="CO272" s="62"/>
      <c r="CP272" s="62"/>
      <c r="CQ272" s="62"/>
      <c r="CR272" s="62"/>
      <c r="CS272" s="62"/>
      <c r="CT272" s="62"/>
      <c r="CU272" s="62"/>
      <c r="CV272" s="62"/>
      <c r="CW272" s="62"/>
      <c r="CX272" s="5"/>
      <c r="CY272" s="5"/>
      <c r="CZ272" s="5"/>
      <c r="DA272" s="5"/>
      <c r="DB272" s="5"/>
      <c r="DC272" s="5"/>
      <c r="DD272" s="5"/>
      <c r="DE272" s="5"/>
      <c r="DF272" s="5"/>
      <c r="DG272" s="5"/>
      <c r="DH272" s="5"/>
      <c r="DI272" s="5"/>
      <c r="DJ272" s="5"/>
      <c r="DK272" s="5"/>
      <c r="DL272" s="62"/>
      <c r="DM272" s="62"/>
      <c r="DN272" s="62"/>
      <c r="DO272" s="62"/>
      <c r="DP272" s="62"/>
      <c r="DQ272" s="62"/>
      <c r="DR272" s="62"/>
      <c r="DS272" s="62"/>
      <c r="DT272" s="62"/>
      <c r="DU272" s="62"/>
      <c r="DV272" s="62"/>
      <c r="DW272" s="62"/>
      <c r="DX272" s="62"/>
      <c r="DY272" s="62"/>
      <c r="DZ272" s="5"/>
      <c r="EA272" s="5"/>
      <c r="EB272" s="5"/>
      <c r="EC272" s="5"/>
      <c r="ED272" s="5"/>
      <c r="EE272" s="5"/>
      <c r="EF272" s="5"/>
      <c r="EG272" s="5"/>
      <c r="EH272" s="5"/>
      <c r="EI272" s="5"/>
      <c r="EJ272" s="5"/>
      <c r="EK272" s="5"/>
      <c r="EL272" s="5"/>
      <c r="EM272" s="5"/>
      <c r="EN272" s="62"/>
      <c r="EO272" s="62"/>
      <c r="EP272" s="62"/>
      <c r="EQ272" s="62"/>
      <c r="ER272" s="62"/>
      <c r="ES272" s="62"/>
      <c r="ET272" s="62"/>
      <c r="EU272" s="62"/>
      <c r="EV272" s="62"/>
      <c r="EW272" s="62"/>
      <c r="EX272" s="62"/>
      <c r="EY272" s="62"/>
      <c r="EZ272" s="62"/>
      <c r="FA272" s="62"/>
      <c r="FB272" s="5"/>
      <c r="FC272" s="5"/>
      <c r="FD272" s="5"/>
      <c r="FE272" s="5"/>
      <c r="FF272" s="5"/>
      <c r="FG272" s="5"/>
      <c r="FH272" s="5"/>
      <c r="FI272" s="5"/>
      <c r="FJ272" s="5"/>
      <c r="FK272" s="5"/>
      <c r="FL272" s="5"/>
      <c r="FM272" s="5"/>
      <c r="FN272" s="5"/>
      <c r="FO272" s="5"/>
      <c r="FP272" s="62"/>
      <c r="FQ272" s="62"/>
      <c r="FR272" s="62"/>
      <c r="FS272" s="62"/>
      <c r="FT272" s="62"/>
      <c r="FU272" s="62"/>
      <c r="FV272" s="62"/>
      <c r="FW272" s="62"/>
      <c r="FX272" s="62"/>
      <c r="FY272" s="62"/>
      <c r="FZ272" s="62"/>
      <c r="GA272" s="62"/>
      <c r="GB272" s="62"/>
      <c r="GC272" s="62"/>
      <c r="GD272" s="5"/>
      <c r="GE272" s="5"/>
      <c r="GF272" s="5"/>
      <c r="GG272" s="5"/>
      <c r="GH272" s="5"/>
      <c r="GI272" s="5"/>
      <c r="GJ272" s="5"/>
      <c r="GK272" s="5"/>
      <c r="GL272" s="5"/>
      <c r="GM272" s="5"/>
      <c r="GN272" s="5"/>
      <c r="GO272" s="5"/>
      <c r="GP272" s="5"/>
      <c r="GQ272" s="5"/>
      <c r="GR272" s="62"/>
      <c r="GS272" s="62"/>
      <c r="GT272" s="62"/>
      <c r="GU272" s="62"/>
      <c r="GV272" s="62"/>
      <c r="GW272" s="62"/>
      <c r="GX272" s="62"/>
      <c r="GY272" s="62"/>
      <c r="GZ272" s="62"/>
      <c r="HA272" s="62"/>
      <c r="HB272" s="62"/>
      <c r="HC272" s="62"/>
      <c r="HD272" s="62"/>
      <c r="HE272" s="62"/>
      <c r="HF272" s="5"/>
      <c r="HG272" s="5"/>
      <c r="HH272" s="5"/>
      <c r="HI272" s="5"/>
      <c r="HJ272" s="5"/>
      <c r="HK272" s="5"/>
      <c r="HL272" s="5"/>
      <c r="HM272" s="5"/>
      <c r="HN272" s="5"/>
      <c r="HO272" s="5"/>
      <c r="HP272" s="5"/>
      <c r="HQ272" s="5"/>
      <c r="HR272" s="5"/>
      <c r="HS272" s="5"/>
      <c r="HT272" s="62"/>
      <c r="HU272" s="62"/>
      <c r="HV272" s="62"/>
      <c r="HW272" s="62"/>
      <c r="HX272" s="62"/>
      <c r="HY272" s="62"/>
      <c r="HZ272" s="62"/>
      <c r="IA272" s="62"/>
      <c r="IB272" s="62"/>
      <c r="IC272" s="62"/>
      <c r="ID272" s="62"/>
      <c r="IE272" s="62"/>
      <c r="IF272" s="62"/>
      <c r="IG272" s="62"/>
      <c r="IH272" s="5"/>
      <c r="II272" s="5"/>
      <c r="IJ272" s="5"/>
      <c r="IK272" s="5"/>
      <c r="IL272" s="5"/>
      <c r="IM272" s="5"/>
      <c r="IN272" s="5"/>
      <c r="IO272" s="5"/>
      <c r="IP272" s="5"/>
      <c r="IQ272" s="5"/>
      <c r="IR272" s="5"/>
      <c r="IS272" s="5"/>
      <c r="IT272" s="5"/>
      <c r="IU272" s="5"/>
      <c r="IV272" s="62"/>
      <c r="IW272" s="62"/>
      <c r="IX272" s="62"/>
      <c r="IY272" s="62"/>
      <c r="IZ272" s="62"/>
      <c r="JA272" s="62"/>
      <c r="JB272" s="62"/>
      <c r="JC272" s="62"/>
      <c r="JD272" s="62"/>
      <c r="JE272" s="62"/>
      <c r="JF272" s="62"/>
      <c r="JG272" s="62"/>
      <c r="JH272" s="62"/>
      <c r="JI272" s="62"/>
      <c r="JJ272" s="5"/>
      <c r="JK272" s="5"/>
      <c r="JL272" s="5"/>
      <c r="JM272" s="5"/>
      <c r="JN272" s="5"/>
      <c r="JO272" s="5"/>
      <c r="JP272" s="5"/>
      <c r="JQ272" s="5"/>
      <c r="JR272" s="5"/>
      <c r="JS272" s="5"/>
      <c r="JT272" s="5"/>
      <c r="JU272" s="5"/>
      <c r="JV272" s="5"/>
      <c r="JW272" s="5"/>
      <c r="JX272" s="62"/>
      <c r="JY272" s="62"/>
      <c r="JZ272" s="62"/>
      <c r="KA272" s="62"/>
      <c r="KB272" s="62"/>
      <c r="KC272" s="62"/>
      <c r="KD272" s="62"/>
      <c r="KE272" s="62"/>
      <c r="KF272" s="62"/>
      <c r="KG272" s="62"/>
      <c r="KH272" s="62"/>
      <c r="KI272" s="62"/>
      <c r="KJ272" s="62"/>
      <c r="KK272" s="62"/>
    </row>
    <row r="273" spans="1:297" x14ac:dyDescent="0.35">
      <c r="A273" s="131">
        <v>269</v>
      </c>
      <c r="B273" s="170">
        <f>'BVEM Scorecard'!B272</f>
        <v>0</v>
      </c>
      <c r="C273" s="170">
        <f>'BVEM Scorecard'!C272</f>
        <v>0</v>
      </c>
      <c r="D273" s="152">
        <v>1058</v>
      </c>
      <c r="E273" s="72" t="str">
        <f>'BVEM Scorecard'!F272</f>
        <v>Storage</v>
      </c>
      <c r="F273" s="96"/>
      <c r="G273" s="96"/>
      <c r="H273" s="96"/>
      <c r="I273" s="96"/>
      <c r="J273" s="62"/>
      <c r="K273" s="62"/>
      <c r="L273" s="62"/>
      <c r="M273" s="62"/>
      <c r="N273" s="62"/>
      <c r="O273" s="62"/>
      <c r="P273" s="62"/>
      <c r="Q273" s="95"/>
      <c r="R273" s="5"/>
      <c r="S273" s="5"/>
      <c r="T273" s="5"/>
      <c r="U273" s="5"/>
      <c r="V273" s="5"/>
      <c r="W273" s="5"/>
      <c r="X273" s="5"/>
      <c r="Y273" s="5"/>
      <c r="Z273" s="5"/>
      <c r="AA273" s="5"/>
      <c r="AB273" s="5"/>
      <c r="AC273" s="5"/>
      <c r="AD273" s="5"/>
      <c r="AE273" s="5"/>
      <c r="AF273" s="62"/>
      <c r="AG273" s="62"/>
      <c r="AH273" s="62"/>
      <c r="AI273" s="62"/>
      <c r="AJ273" s="62"/>
      <c r="AK273" s="62"/>
      <c r="AL273" s="62"/>
      <c r="AM273" s="62"/>
      <c r="AN273" s="62"/>
      <c r="AO273" s="62"/>
      <c r="AP273" s="62"/>
      <c r="AQ273" s="62"/>
      <c r="AR273" s="140"/>
      <c r="AS273" s="140"/>
      <c r="AT273" s="5"/>
      <c r="AU273" s="5"/>
      <c r="AV273" s="5"/>
      <c r="AW273" s="5"/>
      <c r="AX273" s="5"/>
      <c r="AY273" s="5"/>
      <c r="AZ273" s="5"/>
      <c r="BA273" s="5"/>
      <c r="BB273" s="5"/>
      <c r="BC273" s="5"/>
      <c r="BD273" s="5"/>
      <c r="BE273" s="5"/>
      <c r="BF273" s="5"/>
      <c r="BG273" s="5"/>
      <c r="BH273" s="62"/>
      <c r="BI273" s="62"/>
      <c r="BJ273" s="62"/>
      <c r="BK273" s="62"/>
      <c r="BL273" s="62"/>
      <c r="BM273" s="62"/>
      <c r="BN273" s="62"/>
      <c r="BO273" s="62"/>
      <c r="BP273" s="62"/>
      <c r="BQ273" s="62"/>
      <c r="BR273" s="62"/>
      <c r="BS273" s="62"/>
      <c r="BT273" s="62"/>
      <c r="BU273" s="62"/>
      <c r="BV273" s="5"/>
      <c r="BW273" s="5"/>
      <c r="BX273" s="5"/>
      <c r="BY273" s="5"/>
      <c r="BZ273" s="5"/>
      <c r="CA273" s="5"/>
      <c r="CB273" s="5"/>
      <c r="CC273" s="5"/>
      <c r="CD273" s="5"/>
      <c r="CE273" s="5"/>
      <c r="CF273" s="5"/>
      <c r="CG273" s="5"/>
      <c r="CH273" s="5"/>
      <c r="CI273" s="5"/>
      <c r="CJ273" s="62"/>
      <c r="CK273" s="62"/>
      <c r="CL273" s="62"/>
      <c r="CM273" s="62"/>
      <c r="CN273" s="62"/>
      <c r="CO273" s="62"/>
      <c r="CP273" s="62"/>
      <c r="CQ273" s="62"/>
      <c r="CR273" s="62"/>
      <c r="CS273" s="62"/>
      <c r="CT273" s="62"/>
      <c r="CU273" s="62"/>
      <c r="CV273" s="62"/>
      <c r="CW273" s="62"/>
      <c r="CX273" s="5"/>
      <c r="CY273" s="5"/>
      <c r="CZ273" s="5"/>
      <c r="DA273" s="5"/>
      <c r="DB273" s="5"/>
      <c r="DC273" s="5"/>
      <c r="DD273" s="5"/>
      <c r="DE273" s="5"/>
      <c r="DF273" s="5"/>
      <c r="DG273" s="5"/>
      <c r="DH273" s="5"/>
      <c r="DI273" s="5"/>
      <c r="DJ273" s="5"/>
      <c r="DK273" s="5"/>
      <c r="DL273" s="62"/>
      <c r="DM273" s="62"/>
      <c r="DN273" s="62"/>
      <c r="DO273" s="62"/>
      <c r="DP273" s="62"/>
      <c r="DQ273" s="62"/>
      <c r="DR273" s="62"/>
      <c r="DS273" s="62"/>
      <c r="DT273" s="62"/>
      <c r="DU273" s="62"/>
      <c r="DV273" s="62"/>
      <c r="DW273" s="62"/>
      <c r="DX273" s="62"/>
      <c r="DY273" s="62"/>
      <c r="DZ273" s="5"/>
      <c r="EA273" s="5"/>
      <c r="EB273" s="5"/>
      <c r="EC273" s="5"/>
      <c r="ED273" s="5"/>
      <c r="EE273" s="5"/>
      <c r="EF273" s="5"/>
      <c r="EG273" s="5"/>
      <c r="EH273" s="5"/>
      <c r="EI273" s="5"/>
      <c r="EJ273" s="5"/>
      <c r="EK273" s="5"/>
      <c r="EL273" s="5"/>
      <c r="EM273" s="5"/>
      <c r="EN273" s="62"/>
      <c r="EO273" s="62"/>
      <c r="EP273" s="62"/>
      <c r="EQ273" s="62"/>
      <c r="ER273" s="62"/>
      <c r="ES273" s="62"/>
      <c r="ET273" s="62"/>
      <c r="EU273" s="62"/>
      <c r="EV273" s="62"/>
      <c r="EW273" s="62"/>
      <c r="EX273" s="62"/>
      <c r="EY273" s="62"/>
      <c r="EZ273" s="140"/>
      <c r="FA273" s="140"/>
      <c r="FB273" s="5"/>
      <c r="FC273" s="5"/>
      <c r="FD273" s="5"/>
      <c r="FE273" s="5"/>
      <c r="FF273" s="5"/>
      <c r="FG273" s="5"/>
      <c r="FH273" s="5"/>
      <c r="FI273" s="5"/>
      <c r="FJ273" s="5"/>
      <c r="FK273" s="5"/>
      <c r="FL273" s="5"/>
      <c r="FM273" s="5"/>
      <c r="FN273" s="5"/>
      <c r="FO273" s="5"/>
      <c r="FP273" s="62"/>
      <c r="FQ273" s="62"/>
      <c r="FR273" s="62"/>
      <c r="FS273" s="62"/>
      <c r="FT273" s="62"/>
      <c r="FU273" s="62"/>
      <c r="FV273" s="62"/>
      <c r="FW273" s="62"/>
      <c r="FX273" s="62"/>
      <c r="FY273" s="62"/>
      <c r="FZ273" s="62"/>
      <c r="GA273" s="62"/>
      <c r="GB273" s="62"/>
      <c r="GC273" s="62"/>
      <c r="GD273" s="5"/>
      <c r="GE273" s="5"/>
      <c r="GF273" s="5"/>
      <c r="GG273" s="5"/>
      <c r="GH273" s="5"/>
      <c r="GI273" s="5"/>
      <c r="GJ273" s="5"/>
      <c r="GK273" s="5"/>
      <c r="GL273" s="5"/>
      <c r="GM273" s="5"/>
      <c r="GN273" s="5"/>
      <c r="GO273" s="5"/>
      <c r="GP273" s="5"/>
      <c r="GQ273" s="5"/>
      <c r="GR273" s="62"/>
      <c r="GS273" s="62"/>
      <c r="GT273" s="62"/>
      <c r="GU273" s="62"/>
      <c r="GV273" s="62"/>
      <c r="GW273" s="62"/>
      <c r="GX273" s="62"/>
      <c r="GY273" s="62"/>
      <c r="GZ273" s="62"/>
      <c r="HA273" s="62"/>
      <c r="HB273" s="62"/>
      <c r="HC273" s="62"/>
      <c r="HD273" s="62"/>
      <c r="HE273" s="62"/>
      <c r="HF273" s="5"/>
      <c r="HG273" s="5"/>
      <c r="HH273" s="5"/>
      <c r="HI273" s="5"/>
      <c r="HJ273" s="5"/>
      <c r="HK273" s="5"/>
      <c r="HL273" s="5"/>
      <c r="HM273" s="5"/>
      <c r="HN273" s="5"/>
      <c r="HO273" s="5"/>
      <c r="HP273" s="5"/>
      <c r="HQ273" s="5"/>
      <c r="HR273" s="5"/>
      <c r="HS273" s="5"/>
      <c r="HT273" s="62"/>
      <c r="HU273" s="62"/>
      <c r="HV273" s="62"/>
      <c r="HW273" s="62"/>
      <c r="HX273" s="62"/>
      <c r="HY273" s="62"/>
      <c r="HZ273" s="62"/>
      <c r="IA273" s="62"/>
      <c r="IB273" s="62"/>
      <c r="IC273" s="62"/>
      <c r="ID273" s="62"/>
      <c r="IE273" s="62"/>
      <c r="IF273" s="62"/>
      <c r="IG273" s="62"/>
      <c r="IH273" s="5"/>
      <c r="II273" s="5"/>
      <c r="IJ273" s="5"/>
      <c r="IK273" s="5"/>
      <c r="IL273" s="5"/>
      <c r="IM273" s="5"/>
      <c r="IN273" s="5"/>
      <c r="IO273" s="5"/>
      <c r="IP273" s="5"/>
      <c r="IQ273" s="5"/>
      <c r="IR273" s="5"/>
      <c r="IS273" s="5"/>
      <c r="IT273" s="5"/>
      <c r="IU273" s="5"/>
      <c r="IV273" s="62"/>
      <c r="IW273" s="62"/>
      <c r="IX273" s="62"/>
      <c r="IY273" s="62"/>
      <c r="IZ273" s="62"/>
      <c r="JA273" s="62"/>
      <c r="JB273" s="62"/>
      <c r="JC273" s="62"/>
      <c r="JD273" s="62"/>
      <c r="JE273" s="62"/>
      <c r="JF273" s="62"/>
      <c r="JG273" s="62"/>
      <c r="JH273" s="62"/>
      <c r="JI273" s="62"/>
      <c r="JJ273" s="5"/>
      <c r="JK273" s="5"/>
      <c r="JL273" s="5"/>
      <c r="JM273" s="5"/>
      <c r="JN273" s="5"/>
      <c r="JO273" s="5"/>
      <c r="JP273" s="5"/>
      <c r="JQ273" s="5"/>
      <c r="JR273" s="5"/>
      <c r="JS273" s="5"/>
      <c r="JT273" s="5"/>
      <c r="JU273" s="5"/>
      <c r="JV273" s="5"/>
      <c r="JW273" s="5"/>
      <c r="JX273" s="62"/>
      <c r="JY273" s="62"/>
      <c r="JZ273" s="62"/>
      <c r="KA273" s="62"/>
      <c r="KB273" s="62"/>
      <c r="KC273" s="62"/>
      <c r="KD273" s="62"/>
      <c r="KE273" s="62"/>
      <c r="KF273" s="62"/>
      <c r="KG273" s="62"/>
      <c r="KH273" s="62"/>
      <c r="KI273" s="62"/>
      <c r="KJ273" s="62"/>
      <c r="KK273" s="62"/>
    </row>
    <row r="274" spans="1:297" x14ac:dyDescent="0.35">
      <c r="A274" s="131">
        <v>270</v>
      </c>
      <c r="B274" s="170">
        <f>'BVEM Scorecard'!B273</f>
        <v>0</v>
      </c>
      <c r="C274" s="170">
        <f>'BVEM Scorecard'!C273</f>
        <v>0</v>
      </c>
      <c r="D274" s="152">
        <v>725</v>
      </c>
      <c r="E274" s="72" t="str">
        <f>'BVEM Scorecard'!F273</f>
        <v>Solar + Storage</v>
      </c>
      <c r="F274" s="96">
        <f t="shared" si="366"/>
        <v>1</v>
      </c>
      <c r="G274" s="96">
        <f t="shared" si="367"/>
        <v>1</v>
      </c>
      <c r="H274" s="96">
        <f t="shared" si="368"/>
        <v>1</v>
      </c>
      <c r="I274" s="96">
        <f t="shared" si="369"/>
        <v>1</v>
      </c>
      <c r="J274" s="62">
        <v>1</v>
      </c>
      <c r="K274" s="62">
        <v>1</v>
      </c>
      <c r="L274" s="62">
        <v>1</v>
      </c>
      <c r="M274" s="62">
        <v>1</v>
      </c>
      <c r="N274" s="62">
        <v>1</v>
      </c>
      <c r="O274" s="62">
        <v>1</v>
      </c>
      <c r="P274" s="62">
        <f t="shared" si="371"/>
        <v>5</v>
      </c>
      <c r="Q274" s="95">
        <f t="shared" ref="Q274:Q277" si="372">K$4*K274+L$4*L274+M$4*M274+N$4*N274+O$4*O274</f>
        <v>1</v>
      </c>
      <c r="R274" s="5">
        <v>1</v>
      </c>
      <c r="S274" s="5" t="s">
        <v>100</v>
      </c>
      <c r="T274" s="5">
        <v>1</v>
      </c>
      <c r="U274" s="5">
        <v>1</v>
      </c>
      <c r="V274" s="5">
        <v>1</v>
      </c>
      <c r="W274" s="5">
        <v>1</v>
      </c>
      <c r="X274" s="5">
        <v>1</v>
      </c>
      <c r="Y274" s="5">
        <v>1</v>
      </c>
      <c r="Z274" s="5">
        <v>1</v>
      </c>
      <c r="AA274" s="5">
        <v>1</v>
      </c>
      <c r="AB274" s="5">
        <v>1</v>
      </c>
      <c r="AC274" s="5">
        <f t="shared" ref="AC274" si="373">SUM(V274,X274,Z274:AB274)</f>
        <v>5</v>
      </c>
      <c r="AD274" s="5">
        <f t="shared" ref="AD274" si="374">IFERROR(T274/SUM($T274,$AH274,$AV274,$BJ274,$BX274,$CL274,$CZ274,$DN274,$EB274,$EP274,$FD274,$FR274,$GF274,$GT274,$HH274,$HV274,$IJ274,$IX274,$JL274,$JZ274),"")</f>
        <v>0.33333333333333331</v>
      </c>
      <c r="AE274" s="5">
        <f t="shared" ref="AE274" si="375">IFERROR((V$4*V274+X$4*X274+Z$4*Z274+AA$4*AA274+AB$4*AB274)*AD274,"")</f>
        <v>0.33333333333333331</v>
      </c>
      <c r="AF274" s="62">
        <v>1</v>
      </c>
      <c r="AG274" s="62" t="s">
        <v>101</v>
      </c>
      <c r="AH274" s="62">
        <v>1</v>
      </c>
      <c r="AI274" s="62">
        <v>1</v>
      </c>
      <c r="AJ274" s="62">
        <v>1</v>
      </c>
      <c r="AK274" s="62">
        <v>1</v>
      </c>
      <c r="AL274" s="62">
        <v>1</v>
      </c>
      <c r="AM274" s="62">
        <v>1</v>
      </c>
      <c r="AN274" s="62">
        <v>1</v>
      </c>
      <c r="AO274" s="62">
        <v>1</v>
      </c>
      <c r="AP274" s="62">
        <v>1</v>
      </c>
      <c r="AQ274" s="62">
        <f t="shared" ref="AQ274:AQ277" si="376">SUM(AJ274,AL274,AN274:AP274)</f>
        <v>5</v>
      </c>
      <c r="AR274" s="140">
        <f t="shared" ref="AR274:AR277" si="377">IFERROR(AH274/SUM($T274,$AH274,$AV274,$BJ274,$BX274,$CL274,$CZ274,$DN274,$EB274,$EP274,$FD274,$FR274,$GF274,$GT274,$HH274,$HV274,$IJ274,$IX274,$JL274,$JZ274),"")</f>
        <v>0.33333333333333331</v>
      </c>
      <c r="AS274" s="140">
        <f t="shared" ref="AS274:AS277" si="378">IFERROR((AJ$4*AJ274+AL$4*AL274+AN$4*AN274+AO$4*AO274+AP$4*AP274)*AR274,"")</f>
        <v>0.33333333333333331</v>
      </c>
      <c r="AT274" s="5">
        <v>1</v>
      </c>
      <c r="AU274" s="5" t="s">
        <v>102</v>
      </c>
      <c r="AV274" s="5">
        <v>1</v>
      </c>
      <c r="AW274" s="5">
        <v>1</v>
      </c>
      <c r="AX274" s="5">
        <v>1</v>
      </c>
      <c r="AY274" s="5">
        <v>1</v>
      </c>
      <c r="AZ274" s="5">
        <v>1</v>
      </c>
      <c r="BA274" s="5">
        <v>1</v>
      </c>
      <c r="BB274" s="5">
        <v>1</v>
      </c>
      <c r="BC274" s="5">
        <v>1</v>
      </c>
      <c r="BD274" s="5">
        <v>1</v>
      </c>
      <c r="BE274" s="5">
        <f t="shared" ref="BE274:BE277" si="379">SUM(AX274,AZ274,BB274:BD274)</f>
        <v>5</v>
      </c>
      <c r="BF274" s="5">
        <f t="shared" ref="BF274:BF277" si="380">IFERROR(AV274/SUM($T274,$AH274,$AV274,$BJ274,$BX274,$CL274,$CZ274,$DN274,$EB274,$EP274,$FD274,$FR274,$GF274,$GT274,$HH274,$HV274,$IJ274,$IX274,$JL274,$JZ274),"")</f>
        <v>0.33333333333333331</v>
      </c>
      <c r="BG274" s="5">
        <f t="shared" ref="BG274:BG277" si="381">IFERROR((AX$4*AX274+AZ$4*AZ274+BB$4*BB274+BC$4*BC274+BD$4*BD274)*BF274,"")</f>
        <v>0.33333333333333331</v>
      </c>
      <c r="BH274" s="62"/>
      <c r="BI274" s="62"/>
      <c r="BJ274" s="62"/>
      <c r="BK274" s="62"/>
      <c r="BL274" s="62"/>
      <c r="BM274" s="62"/>
      <c r="BN274" s="62"/>
      <c r="BO274" s="62"/>
      <c r="BP274" s="62"/>
      <c r="BQ274" s="62"/>
      <c r="BR274" s="62"/>
      <c r="BS274" s="62"/>
      <c r="BT274" s="62"/>
      <c r="BU274" s="62"/>
      <c r="BV274" s="5"/>
      <c r="BW274" s="5"/>
      <c r="BX274" s="5"/>
      <c r="BY274" s="5"/>
      <c r="BZ274" s="5"/>
      <c r="CA274" s="5"/>
      <c r="CB274" s="5"/>
      <c r="CC274" s="5"/>
      <c r="CD274" s="5"/>
      <c r="CE274" s="5"/>
      <c r="CF274" s="5"/>
      <c r="CG274" s="5"/>
      <c r="CH274" s="5"/>
      <c r="CI274" s="5"/>
      <c r="CJ274" s="62"/>
      <c r="CK274" s="62"/>
      <c r="CL274" s="62"/>
      <c r="CM274" s="62"/>
      <c r="CN274" s="62"/>
      <c r="CO274" s="62"/>
      <c r="CP274" s="62"/>
      <c r="CQ274" s="62"/>
      <c r="CR274" s="62"/>
      <c r="CS274" s="62"/>
      <c r="CT274" s="62"/>
      <c r="CU274" s="62"/>
      <c r="CV274" s="62"/>
      <c r="CW274" s="62"/>
      <c r="CX274" s="5"/>
      <c r="CY274" s="5"/>
      <c r="CZ274" s="5"/>
      <c r="DA274" s="5"/>
      <c r="DB274" s="5"/>
      <c r="DC274" s="5"/>
      <c r="DD274" s="5"/>
      <c r="DE274" s="5"/>
      <c r="DF274" s="5"/>
      <c r="DG274" s="5"/>
      <c r="DH274" s="5"/>
      <c r="DI274" s="5"/>
      <c r="DJ274" s="5"/>
      <c r="DK274" s="5"/>
      <c r="DL274" s="62"/>
      <c r="DM274" s="62"/>
      <c r="DN274" s="62"/>
      <c r="DO274" s="62"/>
      <c r="DP274" s="62"/>
      <c r="DQ274" s="62"/>
      <c r="DR274" s="62"/>
      <c r="DS274" s="62"/>
      <c r="DT274" s="62"/>
      <c r="DU274" s="62"/>
      <c r="DV274" s="62"/>
      <c r="DW274" s="62"/>
      <c r="DX274" s="62"/>
      <c r="DY274" s="62"/>
      <c r="DZ274" s="5"/>
      <c r="EA274" s="5"/>
      <c r="EB274" s="5"/>
      <c r="EC274" s="5"/>
      <c r="ED274" s="5"/>
      <c r="EE274" s="5"/>
      <c r="EF274" s="5"/>
      <c r="EG274" s="5"/>
      <c r="EH274" s="5"/>
      <c r="EI274" s="5"/>
      <c r="EJ274" s="5"/>
      <c r="EK274" s="5"/>
      <c r="EL274" s="5"/>
      <c r="EM274" s="5"/>
      <c r="EN274" s="62"/>
      <c r="EO274" s="62"/>
      <c r="EP274" s="62"/>
      <c r="EQ274" s="62"/>
      <c r="ER274" s="62"/>
      <c r="ES274" s="62"/>
      <c r="ET274" s="62"/>
      <c r="EU274" s="62"/>
      <c r="EV274" s="62"/>
      <c r="EW274" s="62"/>
      <c r="EX274" s="62"/>
      <c r="EY274" s="62"/>
      <c r="EZ274" s="62"/>
      <c r="FA274" s="62"/>
      <c r="FB274" s="5"/>
      <c r="FC274" s="5"/>
      <c r="FD274" s="5"/>
      <c r="FE274" s="5"/>
      <c r="FF274" s="5"/>
      <c r="FG274" s="5"/>
      <c r="FH274" s="5"/>
      <c r="FI274" s="5"/>
      <c r="FJ274" s="5"/>
      <c r="FK274" s="5"/>
      <c r="FL274" s="5"/>
      <c r="FM274" s="5"/>
      <c r="FN274" s="5"/>
      <c r="FO274" s="5"/>
      <c r="FP274" s="62"/>
      <c r="FQ274" s="62"/>
      <c r="FR274" s="62"/>
      <c r="FS274" s="62"/>
      <c r="FT274" s="62"/>
      <c r="FU274" s="62"/>
      <c r="FV274" s="62"/>
      <c r="FW274" s="62"/>
      <c r="FX274" s="62"/>
      <c r="FY274" s="62"/>
      <c r="FZ274" s="62"/>
      <c r="GA274" s="62"/>
      <c r="GB274" s="62"/>
      <c r="GC274" s="62"/>
      <c r="GD274" s="5"/>
      <c r="GE274" s="5"/>
      <c r="GF274" s="5"/>
      <c r="GG274" s="5"/>
      <c r="GH274" s="5"/>
      <c r="GI274" s="5"/>
      <c r="GJ274" s="5"/>
      <c r="GK274" s="5"/>
      <c r="GL274" s="5"/>
      <c r="GM274" s="5"/>
      <c r="GN274" s="5"/>
      <c r="GO274" s="5"/>
      <c r="GP274" s="5"/>
      <c r="GQ274" s="5"/>
      <c r="GR274" s="62"/>
      <c r="GS274" s="62"/>
      <c r="GT274" s="62"/>
      <c r="GU274" s="62"/>
      <c r="GV274" s="62"/>
      <c r="GW274" s="62"/>
      <c r="GX274" s="62"/>
      <c r="GY274" s="62"/>
      <c r="GZ274" s="62"/>
      <c r="HA274" s="62"/>
      <c r="HB274" s="62"/>
      <c r="HC274" s="62"/>
      <c r="HD274" s="62"/>
      <c r="HE274" s="62"/>
      <c r="HF274" s="5"/>
      <c r="HG274" s="5"/>
      <c r="HH274" s="5"/>
      <c r="HI274" s="5"/>
      <c r="HJ274" s="5"/>
      <c r="HK274" s="5"/>
      <c r="HL274" s="5"/>
      <c r="HM274" s="5"/>
      <c r="HN274" s="5"/>
      <c r="HO274" s="5"/>
      <c r="HP274" s="5"/>
      <c r="HQ274" s="5"/>
      <c r="HR274" s="5"/>
      <c r="HS274" s="5"/>
      <c r="HT274" s="62"/>
      <c r="HU274" s="62"/>
      <c r="HV274" s="62"/>
      <c r="HW274" s="62"/>
      <c r="HX274" s="62"/>
      <c r="HY274" s="62"/>
      <c r="HZ274" s="62"/>
      <c r="IA274" s="62"/>
      <c r="IB274" s="62"/>
      <c r="IC274" s="62"/>
      <c r="ID274" s="62"/>
      <c r="IE274" s="62"/>
      <c r="IF274" s="62"/>
      <c r="IG274" s="62"/>
      <c r="IH274" s="5"/>
      <c r="II274" s="5"/>
      <c r="IJ274" s="5"/>
      <c r="IK274" s="5"/>
      <c r="IL274" s="5"/>
      <c r="IM274" s="5"/>
      <c r="IN274" s="5"/>
      <c r="IO274" s="5"/>
      <c r="IP274" s="5"/>
      <c r="IQ274" s="5"/>
      <c r="IR274" s="5"/>
      <c r="IS274" s="5"/>
      <c r="IT274" s="5"/>
      <c r="IU274" s="5"/>
      <c r="IV274" s="62"/>
      <c r="IW274" s="62"/>
      <c r="IX274" s="62"/>
      <c r="IY274" s="62"/>
      <c r="IZ274" s="62"/>
      <c r="JA274" s="62"/>
      <c r="JB274" s="62"/>
      <c r="JC274" s="62"/>
      <c r="JD274" s="62"/>
      <c r="JE274" s="62"/>
      <c r="JF274" s="62"/>
      <c r="JG274" s="62"/>
      <c r="JH274" s="62"/>
      <c r="JI274" s="62"/>
      <c r="JJ274" s="5"/>
      <c r="JK274" s="5"/>
      <c r="JL274" s="5"/>
      <c r="JM274" s="5"/>
      <c r="JN274" s="5"/>
      <c r="JO274" s="5"/>
      <c r="JP274" s="5"/>
      <c r="JQ274" s="5"/>
      <c r="JR274" s="5"/>
      <c r="JS274" s="5"/>
      <c r="JT274" s="5"/>
      <c r="JU274" s="5"/>
      <c r="JV274" s="5"/>
      <c r="JW274" s="5"/>
      <c r="JX274" s="62"/>
      <c r="JY274" s="62"/>
      <c r="JZ274" s="62"/>
      <c r="KA274" s="62"/>
      <c r="KB274" s="62"/>
      <c r="KC274" s="62"/>
      <c r="KD274" s="62"/>
      <c r="KE274" s="62"/>
      <c r="KF274" s="62"/>
      <c r="KG274" s="62"/>
      <c r="KH274" s="62"/>
      <c r="KI274" s="62"/>
      <c r="KJ274" s="62"/>
      <c r="KK274" s="62"/>
    </row>
    <row r="275" spans="1:297" x14ac:dyDescent="0.35">
      <c r="A275" s="131">
        <v>271</v>
      </c>
      <c r="B275" s="170">
        <f>'BVEM Scorecard'!B274</f>
        <v>0</v>
      </c>
      <c r="C275" s="170">
        <f>'BVEM Scorecard'!C274</f>
        <v>0</v>
      </c>
      <c r="D275" s="152">
        <v>735</v>
      </c>
      <c r="E275" s="72" t="str">
        <f>'BVEM Scorecard'!F274</f>
        <v>Solar</v>
      </c>
      <c r="F275" s="96">
        <f t="shared" si="366"/>
        <v>1</v>
      </c>
      <c r="G275" s="96">
        <f t="shared" si="367"/>
        <v>1</v>
      </c>
      <c r="H275" s="96">
        <f t="shared" si="368"/>
        <v>1</v>
      </c>
      <c r="I275" s="96">
        <f t="shared" si="369"/>
        <v>1</v>
      </c>
      <c r="J275" s="62">
        <v>1</v>
      </c>
      <c r="K275" s="62">
        <v>1</v>
      </c>
      <c r="L275" s="62">
        <v>1</v>
      </c>
      <c r="M275" s="62">
        <v>1</v>
      </c>
      <c r="N275" s="62">
        <v>1</v>
      </c>
      <c r="O275" s="62">
        <v>1</v>
      </c>
      <c r="P275" s="62">
        <f t="shared" si="371"/>
        <v>5</v>
      </c>
      <c r="Q275" s="95">
        <f t="shared" si="372"/>
        <v>1</v>
      </c>
      <c r="R275" s="5">
        <v>1</v>
      </c>
      <c r="S275" s="5" t="s">
        <v>100</v>
      </c>
      <c r="T275" s="5">
        <v>1</v>
      </c>
      <c r="U275" s="5">
        <v>1</v>
      </c>
      <c r="V275" s="5">
        <v>1</v>
      </c>
      <c r="W275" s="5">
        <v>1</v>
      </c>
      <c r="X275" s="5">
        <v>1</v>
      </c>
      <c r="Y275" s="5">
        <v>1</v>
      </c>
      <c r="Z275" s="5">
        <v>1</v>
      </c>
      <c r="AA275" s="5">
        <v>1</v>
      </c>
      <c r="AB275" s="5">
        <v>1</v>
      </c>
      <c r="AC275" s="5">
        <f t="shared" ref="AC275:AC277" si="382">SUM(V275,X275,Z275:AB275)</f>
        <v>5</v>
      </c>
      <c r="AD275" s="5">
        <f t="shared" ref="AD275:AD277" si="383">IFERROR(T275/SUM($T275,$AH275,$AV275,$BJ275,$BX275,$CL275,$CZ275,$DN275,$EB275,$EP275,$FD275,$FR275,$GF275,$GT275,$HH275,$HV275,$IJ275,$IX275,$JL275,$JZ275),"")</f>
        <v>0.33333333333333331</v>
      </c>
      <c r="AE275" s="5">
        <f t="shared" ref="AE275:AE277" si="384">IFERROR((V$4*V275+X$4*X275+Z$4*Z275+AA$4*AA275+AB$4*AB275)*AD275,"")</f>
        <v>0.33333333333333331</v>
      </c>
      <c r="AF275" s="62">
        <v>1</v>
      </c>
      <c r="AG275" s="62" t="s">
        <v>101</v>
      </c>
      <c r="AH275" s="62">
        <v>1</v>
      </c>
      <c r="AI275" s="62">
        <v>1</v>
      </c>
      <c r="AJ275" s="62">
        <v>1</v>
      </c>
      <c r="AK275" s="62">
        <v>1</v>
      </c>
      <c r="AL275" s="62">
        <v>1</v>
      </c>
      <c r="AM275" s="62">
        <v>1</v>
      </c>
      <c r="AN275" s="62">
        <v>1</v>
      </c>
      <c r="AO275" s="62">
        <v>1</v>
      </c>
      <c r="AP275" s="62">
        <v>1</v>
      </c>
      <c r="AQ275" s="62">
        <f t="shared" si="376"/>
        <v>5</v>
      </c>
      <c r="AR275" s="140">
        <f t="shared" si="377"/>
        <v>0.33333333333333331</v>
      </c>
      <c r="AS275" s="140">
        <f t="shared" si="378"/>
        <v>0.33333333333333331</v>
      </c>
      <c r="AT275" s="5">
        <v>1</v>
      </c>
      <c r="AU275" s="5" t="s">
        <v>102</v>
      </c>
      <c r="AV275" s="5">
        <v>1</v>
      </c>
      <c r="AW275" s="5">
        <v>1</v>
      </c>
      <c r="AX275" s="5">
        <v>1</v>
      </c>
      <c r="AY275" s="5">
        <v>1</v>
      </c>
      <c r="AZ275" s="5">
        <v>1</v>
      </c>
      <c r="BA275" s="5">
        <v>1</v>
      </c>
      <c r="BB275" s="5">
        <v>1</v>
      </c>
      <c r="BC275" s="5">
        <v>1</v>
      </c>
      <c r="BD275" s="5">
        <v>1</v>
      </c>
      <c r="BE275" s="5">
        <f t="shared" si="379"/>
        <v>5</v>
      </c>
      <c r="BF275" s="5">
        <f t="shared" si="380"/>
        <v>0.33333333333333331</v>
      </c>
      <c r="BG275" s="5">
        <f t="shared" si="381"/>
        <v>0.33333333333333331</v>
      </c>
      <c r="BH275" s="62"/>
      <c r="BI275" s="62"/>
      <c r="BJ275" s="62"/>
      <c r="BK275" s="62"/>
      <c r="BL275" s="62"/>
      <c r="BM275" s="62"/>
      <c r="BN275" s="62"/>
      <c r="BO275" s="62"/>
      <c r="BP275" s="62"/>
      <c r="BQ275" s="62"/>
      <c r="BR275" s="62"/>
      <c r="BS275" s="62"/>
      <c r="BT275" s="62"/>
      <c r="BU275" s="62"/>
      <c r="BV275" s="5"/>
      <c r="BW275" s="5"/>
      <c r="BX275" s="5"/>
      <c r="BY275" s="5"/>
      <c r="BZ275" s="5"/>
      <c r="CA275" s="5"/>
      <c r="CB275" s="5"/>
      <c r="CC275" s="5"/>
      <c r="CD275" s="5"/>
      <c r="CE275" s="5"/>
      <c r="CF275" s="5"/>
      <c r="CG275" s="5"/>
      <c r="CH275" s="5"/>
      <c r="CI275" s="5"/>
      <c r="CJ275" s="62"/>
      <c r="CK275" s="62"/>
      <c r="CL275" s="62"/>
      <c r="CM275" s="62"/>
      <c r="CN275" s="62"/>
      <c r="CO275" s="62"/>
      <c r="CP275" s="62"/>
      <c r="CQ275" s="62"/>
      <c r="CR275" s="62"/>
      <c r="CS275" s="62"/>
      <c r="CT275" s="62"/>
      <c r="CU275" s="62"/>
      <c r="CV275" s="62"/>
      <c r="CW275" s="62"/>
      <c r="CX275" s="5"/>
      <c r="CY275" s="5"/>
      <c r="CZ275" s="5"/>
      <c r="DA275" s="5"/>
      <c r="DB275" s="5"/>
      <c r="DC275" s="5"/>
      <c r="DD275" s="5"/>
      <c r="DE275" s="5"/>
      <c r="DF275" s="5"/>
      <c r="DG275" s="5"/>
      <c r="DH275" s="5"/>
      <c r="DI275" s="5"/>
      <c r="DJ275" s="5"/>
      <c r="DK275" s="5"/>
      <c r="DL275" s="62"/>
      <c r="DM275" s="62"/>
      <c r="DN275" s="62"/>
      <c r="DO275" s="62"/>
      <c r="DP275" s="62"/>
      <c r="DQ275" s="62"/>
      <c r="DR275" s="62"/>
      <c r="DS275" s="62"/>
      <c r="DT275" s="62"/>
      <c r="DU275" s="62"/>
      <c r="DV275" s="62"/>
      <c r="DW275" s="62"/>
      <c r="DX275" s="62"/>
      <c r="DY275" s="62"/>
      <c r="DZ275" s="5"/>
      <c r="EA275" s="5"/>
      <c r="EB275" s="5"/>
      <c r="EC275" s="5"/>
      <c r="ED275" s="5"/>
      <c r="EE275" s="5"/>
      <c r="EF275" s="5"/>
      <c r="EG275" s="5"/>
      <c r="EH275" s="5"/>
      <c r="EI275" s="5"/>
      <c r="EJ275" s="5"/>
      <c r="EK275" s="5"/>
      <c r="EL275" s="5"/>
      <c r="EM275" s="5"/>
      <c r="EN275" s="62"/>
      <c r="EO275" s="62"/>
      <c r="EP275" s="62"/>
      <c r="EQ275" s="62"/>
      <c r="ER275" s="62"/>
      <c r="ES275" s="62"/>
      <c r="ET275" s="62"/>
      <c r="EU275" s="62"/>
      <c r="EV275" s="62"/>
      <c r="EW275" s="62"/>
      <c r="EX275" s="62"/>
      <c r="EY275" s="62"/>
      <c r="EZ275" s="140"/>
      <c r="FA275" s="140"/>
      <c r="FB275" s="5"/>
      <c r="FC275" s="5"/>
      <c r="FD275" s="5"/>
      <c r="FE275" s="5"/>
      <c r="FF275" s="5"/>
      <c r="FG275" s="5"/>
      <c r="FH275" s="5"/>
      <c r="FI275" s="5"/>
      <c r="FJ275" s="5"/>
      <c r="FK275" s="5"/>
      <c r="FL275" s="5"/>
      <c r="FM275" s="5"/>
      <c r="FN275" s="5"/>
      <c r="FO275" s="5"/>
      <c r="FP275" s="62"/>
      <c r="FQ275" s="62"/>
      <c r="FR275" s="62"/>
      <c r="FS275" s="62"/>
      <c r="FT275" s="62"/>
      <c r="FU275" s="62"/>
      <c r="FV275" s="62"/>
      <c r="FW275" s="62"/>
      <c r="FX275" s="62"/>
      <c r="FY275" s="62"/>
      <c r="FZ275" s="62"/>
      <c r="GA275" s="62"/>
      <c r="GB275" s="62"/>
      <c r="GC275" s="62"/>
      <c r="GD275" s="5"/>
      <c r="GE275" s="5"/>
      <c r="GF275" s="5"/>
      <c r="GG275" s="5"/>
      <c r="GH275" s="5"/>
      <c r="GI275" s="5"/>
      <c r="GJ275" s="5"/>
      <c r="GK275" s="5"/>
      <c r="GL275" s="5"/>
      <c r="GM275" s="5"/>
      <c r="GN275" s="5"/>
      <c r="GO275" s="5"/>
      <c r="GP275" s="5"/>
      <c r="GQ275" s="5"/>
      <c r="GR275" s="62"/>
      <c r="GS275" s="62"/>
      <c r="GT275" s="62"/>
      <c r="GU275" s="62"/>
      <c r="GV275" s="62"/>
      <c r="GW275" s="62"/>
      <c r="GX275" s="62"/>
      <c r="GY275" s="62"/>
      <c r="GZ275" s="62"/>
      <c r="HA275" s="62"/>
      <c r="HB275" s="62"/>
      <c r="HC275" s="62"/>
      <c r="HD275" s="62"/>
      <c r="HE275" s="62"/>
      <c r="HF275" s="5"/>
      <c r="HG275" s="5"/>
      <c r="HH275" s="5"/>
      <c r="HI275" s="5"/>
      <c r="HJ275" s="5"/>
      <c r="HK275" s="5"/>
      <c r="HL275" s="5"/>
      <c r="HM275" s="5"/>
      <c r="HN275" s="5"/>
      <c r="HO275" s="5"/>
      <c r="HP275" s="5"/>
      <c r="HQ275" s="5"/>
      <c r="HR275" s="5"/>
      <c r="HS275" s="5"/>
      <c r="HT275" s="62"/>
      <c r="HU275" s="62"/>
      <c r="HV275" s="62"/>
      <c r="HW275" s="62"/>
      <c r="HX275" s="62"/>
      <c r="HY275" s="62"/>
      <c r="HZ275" s="62"/>
      <c r="IA275" s="62"/>
      <c r="IB275" s="62"/>
      <c r="IC275" s="62"/>
      <c r="ID275" s="62"/>
      <c r="IE275" s="62"/>
      <c r="IF275" s="62"/>
      <c r="IG275" s="62"/>
      <c r="IH275" s="5"/>
      <c r="II275" s="5"/>
      <c r="IJ275" s="5"/>
      <c r="IK275" s="5"/>
      <c r="IL275" s="5"/>
      <c r="IM275" s="5"/>
      <c r="IN275" s="5"/>
      <c r="IO275" s="5"/>
      <c r="IP275" s="5"/>
      <c r="IQ275" s="5"/>
      <c r="IR275" s="5"/>
      <c r="IS275" s="5"/>
      <c r="IT275" s="5"/>
      <c r="IU275" s="5"/>
      <c r="IV275" s="62"/>
      <c r="IW275" s="62"/>
      <c r="IX275" s="62"/>
      <c r="IY275" s="62"/>
      <c r="IZ275" s="62"/>
      <c r="JA275" s="62"/>
      <c r="JB275" s="62"/>
      <c r="JC275" s="62"/>
      <c r="JD275" s="62"/>
      <c r="JE275" s="62"/>
      <c r="JF275" s="62"/>
      <c r="JG275" s="62"/>
      <c r="JH275" s="62"/>
      <c r="JI275" s="62"/>
      <c r="JJ275" s="5"/>
      <c r="JK275" s="5"/>
      <c r="JL275" s="5"/>
      <c r="JM275" s="5"/>
      <c r="JN275" s="5"/>
      <c r="JO275" s="5"/>
      <c r="JP275" s="5"/>
      <c r="JQ275" s="5"/>
      <c r="JR275" s="5"/>
      <c r="JS275" s="5"/>
      <c r="JT275" s="5"/>
      <c r="JU275" s="5"/>
      <c r="JV275" s="5"/>
      <c r="JW275" s="5"/>
      <c r="JX275" s="62"/>
      <c r="JY275" s="62"/>
      <c r="JZ275" s="62"/>
      <c r="KA275" s="62"/>
      <c r="KB275" s="62"/>
      <c r="KC275" s="62"/>
      <c r="KD275" s="62"/>
      <c r="KE275" s="62"/>
      <c r="KF275" s="62"/>
      <c r="KG275" s="62"/>
      <c r="KH275" s="62"/>
      <c r="KI275" s="62"/>
      <c r="KJ275" s="62"/>
      <c r="KK275" s="62"/>
    </row>
    <row r="276" spans="1:297" x14ac:dyDescent="0.35">
      <c r="A276" s="131">
        <v>272</v>
      </c>
      <c r="B276" s="170">
        <f>'BVEM Scorecard'!B275</f>
        <v>0</v>
      </c>
      <c r="C276" s="170">
        <f>'BVEM Scorecard'!C275</f>
        <v>0</v>
      </c>
      <c r="D276" s="152">
        <v>760</v>
      </c>
      <c r="E276" s="72" t="str">
        <f>'BVEM Scorecard'!F275</f>
        <v>Solar + Storage</v>
      </c>
      <c r="F276" s="96">
        <f t="shared" si="366"/>
        <v>1</v>
      </c>
      <c r="G276" s="96">
        <f t="shared" si="367"/>
        <v>1</v>
      </c>
      <c r="H276" s="96">
        <f t="shared" si="368"/>
        <v>1</v>
      </c>
      <c r="I276" s="96">
        <f t="shared" si="369"/>
        <v>1</v>
      </c>
      <c r="J276" s="62">
        <v>1</v>
      </c>
      <c r="K276" s="62">
        <v>1</v>
      </c>
      <c r="L276" s="62">
        <v>1</v>
      </c>
      <c r="M276" s="62">
        <v>1</v>
      </c>
      <c r="N276" s="62">
        <v>1</v>
      </c>
      <c r="O276" s="62">
        <v>1</v>
      </c>
      <c r="P276" s="62">
        <f t="shared" si="371"/>
        <v>5</v>
      </c>
      <c r="Q276" s="95">
        <f t="shared" si="372"/>
        <v>1</v>
      </c>
      <c r="R276" s="5">
        <v>1</v>
      </c>
      <c r="S276" s="5" t="s">
        <v>100</v>
      </c>
      <c r="T276" s="5">
        <v>1</v>
      </c>
      <c r="U276" s="5">
        <v>1</v>
      </c>
      <c r="V276" s="5">
        <v>1</v>
      </c>
      <c r="W276" s="5">
        <v>1</v>
      </c>
      <c r="X276" s="5">
        <v>1</v>
      </c>
      <c r="Y276" s="5">
        <v>1</v>
      </c>
      <c r="Z276" s="5">
        <v>1</v>
      </c>
      <c r="AA276" s="5">
        <v>1</v>
      </c>
      <c r="AB276" s="5">
        <v>1</v>
      </c>
      <c r="AC276" s="5">
        <f t="shared" si="382"/>
        <v>5</v>
      </c>
      <c r="AD276" s="5">
        <f t="shared" si="383"/>
        <v>0.33333333333333331</v>
      </c>
      <c r="AE276" s="5">
        <f t="shared" si="384"/>
        <v>0.33333333333333331</v>
      </c>
      <c r="AF276" s="62">
        <v>1</v>
      </c>
      <c r="AG276" s="62" t="s">
        <v>101</v>
      </c>
      <c r="AH276" s="62">
        <v>1</v>
      </c>
      <c r="AI276" s="62">
        <v>1</v>
      </c>
      <c r="AJ276" s="62">
        <v>1</v>
      </c>
      <c r="AK276" s="62">
        <v>1</v>
      </c>
      <c r="AL276" s="62">
        <v>1</v>
      </c>
      <c r="AM276" s="62">
        <v>1</v>
      </c>
      <c r="AN276" s="62">
        <v>1</v>
      </c>
      <c r="AO276" s="62">
        <v>1</v>
      </c>
      <c r="AP276" s="62">
        <v>1</v>
      </c>
      <c r="AQ276" s="62">
        <f t="shared" si="376"/>
        <v>5</v>
      </c>
      <c r="AR276" s="140">
        <f t="shared" si="377"/>
        <v>0.33333333333333331</v>
      </c>
      <c r="AS276" s="140">
        <f t="shared" si="378"/>
        <v>0.33333333333333331</v>
      </c>
      <c r="AT276" s="5">
        <v>1</v>
      </c>
      <c r="AU276" s="5" t="s">
        <v>102</v>
      </c>
      <c r="AV276" s="5">
        <v>1</v>
      </c>
      <c r="AW276" s="5">
        <v>1</v>
      </c>
      <c r="AX276" s="5">
        <v>1</v>
      </c>
      <c r="AY276" s="5">
        <v>1</v>
      </c>
      <c r="AZ276" s="5">
        <v>1</v>
      </c>
      <c r="BA276" s="5">
        <v>1</v>
      </c>
      <c r="BB276" s="5">
        <v>1</v>
      </c>
      <c r="BC276" s="5">
        <v>1</v>
      </c>
      <c r="BD276" s="5">
        <v>1</v>
      </c>
      <c r="BE276" s="5">
        <f t="shared" si="379"/>
        <v>5</v>
      </c>
      <c r="BF276" s="5">
        <f t="shared" si="380"/>
        <v>0.33333333333333331</v>
      </c>
      <c r="BG276" s="5">
        <f t="shared" si="381"/>
        <v>0.33333333333333331</v>
      </c>
      <c r="BH276" s="62"/>
      <c r="BI276" s="62"/>
      <c r="BJ276" s="62"/>
      <c r="BK276" s="62"/>
      <c r="BL276" s="62"/>
      <c r="BM276" s="62"/>
      <c r="BN276" s="62"/>
      <c r="BO276" s="62"/>
      <c r="BP276" s="62"/>
      <c r="BQ276" s="62"/>
      <c r="BR276" s="62"/>
      <c r="BS276" s="62"/>
      <c r="BT276" s="62"/>
      <c r="BU276" s="62"/>
      <c r="BV276" s="5"/>
      <c r="BW276" s="5"/>
      <c r="BX276" s="5"/>
      <c r="BY276" s="5"/>
      <c r="BZ276" s="5"/>
      <c r="CA276" s="5"/>
      <c r="CB276" s="5"/>
      <c r="CC276" s="5"/>
      <c r="CD276" s="5"/>
      <c r="CE276" s="5"/>
      <c r="CF276" s="5"/>
      <c r="CG276" s="5"/>
      <c r="CH276" s="5"/>
      <c r="CI276" s="5"/>
      <c r="CJ276" s="62"/>
      <c r="CK276" s="62"/>
      <c r="CL276" s="62"/>
      <c r="CM276" s="62"/>
      <c r="CN276" s="62"/>
      <c r="CO276" s="62"/>
      <c r="CP276" s="62"/>
      <c r="CQ276" s="62"/>
      <c r="CR276" s="62"/>
      <c r="CS276" s="62"/>
      <c r="CT276" s="62"/>
      <c r="CU276" s="62"/>
      <c r="CV276" s="62"/>
      <c r="CW276" s="62"/>
      <c r="CX276" s="5"/>
      <c r="CY276" s="5"/>
      <c r="CZ276" s="5"/>
      <c r="DA276" s="5"/>
      <c r="DB276" s="5"/>
      <c r="DC276" s="5"/>
      <c r="DD276" s="5"/>
      <c r="DE276" s="5"/>
      <c r="DF276" s="5"/>
      <c r="DG276" s="5"/>
      <c r="DH276" s="5"/>
      <c r="DI276" s="5"/>
      <c r="DJ276" s="5"/>
      <c r="DK276" s="5"/>
      <c r="DL276" s="62"/>
      <c r="DM276" s="62"/>
      <c r="DN276" s="62"/>
      <c r="DO276" s="62"/>
      <c r="DP276" s="62"/>
      <c r="DQ276" s="62"/>
      <c r="DR276" s="62"/>
      <c r="DS276" s="62"/>
      <c r="DT276" s="62"/>
      <c r="DU276" s="62"/>
      <c r="DV276" s="62"/>
      <c r="DW276" s="62"/>
      <c r="DX276" s="62"/>
      <c r="DY276" s="62"/>
      <c r="DZ276" s="5"/>
      <c r="EA276" s="5"/>
      <c r="EB276" s="5"/>
      <c r="EC276" s="5"/>
      <c r="ED276" s="5"/>
      <c r="EE276" s="5"/>
      <c r="EF276" s="5"/>
      <c r="EG276" s="5"/>
      <c r="EH276" s="5"/>
      <c r="EI276" s="5"/>
      <c r="EJ276" s="5"/>
      <c r="EK276" s="5"/>
      <c r="EL276" s="5"/>
      <c r="EM276" s="5"/>
      <c r="EN276" s="62"/>
      <c r="EO276" s="62"/>
      <c r="EP276" s="62"/>
      <c r="EQ276" s="62"/>
      <c r="ER276" s="62"/>
      <c r="ES276" s="62"/>
      <c r="ET276" s="62"/>
      <c r="EU276" s="62"/>
      <c r="EV276" s="62"/>
      <c r="EW276" s="62"/>
      <c r="EX276" s="62"/>
      <c r="EY276" s="62"/>
      <c r="EZ276" s="62"/>
      <c r="FA276" s="62"/>
      <c r="FB276" s="5"/>
      <c r="FC276" s="5"/>
      <c r="FD276" s="5"/>
      <c r="FE276" s="5"/>
      <c r="FF276" s="5"/>
      <c r="FG276" s="5"/>
      <c r="FH276" s="5"/>
      <c r="FI276" s="5"/>
      <c r="FJ276" s="5"/>
      <c r="FK276" s="5"/>
      <c r="FL276" s="5"/>
      <c r="FM276" s="5"/>
      <c r="FN276" s="5"/>
      <c r="FO276" s="5"/>
      <c r="FP276" s="62"/>
      <c r="FQ276" s="62"/>
      <c r="FR276" s="62"/>
      <c r="FS276" s="62"/>
      <c r="FT276" s="62"/>
      <c r="FU276" s="62"/>
      <c r="FV276" s="62"/>
      <c r="FW276" s="62"/>
      <c r="FX276" s="62"/>
      <c r="FY276" s="62"/>
      <c r="FZ276" s="62"/>
      <c r="GA276" s="62"/>
      <c r="GB276" s="62"/>
      <c r="GC276" s="62"/>
      <c r="GD276" s="5"/>
      <c r="GE276" s="5"/>
      <c r="GF276" s="5"/>
      <c r="GG276" s="5"/>
      <c r="GH276" s="5"/>
      <c r="GI276" s="5"/>
      <c r="GJ276" s="5"/>
      <c r="GK276" s="5"/>
      <c r="GL276" s="5"/>
      <c r="GM276" s="5"/>
      <c r="GN276" s="5"/>
      <c r="GO276" s="5"/>
      <c r="GP276" s="5"/>
      <c r="GQ276" s="5"/>
      <c r="GR276" s="62"/>
      <c r="GS276" s="62"/>
      <c r="GT276" s="62"/>
      <c r="GU276" s="62"/>
      <c r="GV276" s="62"/>
      <c r="GW276" s="62"/>
      <c r="GX276" s="62"/>
      <c r="GY276" s="62"/>
      <c r="GZ276" s="62"/>
      <c r="HA276" s="62"/>
      <c r="HB276" s="62"/>
      <c r="HC276" s="62"/>
      <c r="HD276" s="62"/>
      <c r="HE276" s="62"/>
      <c r="HF276" s="5"/>
      <c r="HG276" s="5"/>
      <c r="HH276" s="5"/>
      <c r="HI276" s="5"/>
      <c r="HJ276" s="5"/>
      <c r="HK276" s="5"/>
      <c r="HL276" s="5"/>
      <c r="HM276" s="5"/>
      <c r="HN276" s="5"/>
      <c r="HO276" s="5"/>
      <c r="HP276" s="5"/>
      <c r="HQ276" s="5"/>
      <c r="HR276" s="5"/>
      <c r="HS276" s="5"/>
      <c r="HT276" s="62"/>
      <c r="HU276" s="62"/>
      <c r="HV276" s="62"/>
      <c r="HW276" s="62"/>
      <c r="HX276" s="62"/>
      <c r="HY276" s="62"/>
      <c r="HZ276" s="62"/>
      <c r="IA276" s="62"/>
      <c r="IB276" s="62"/>
      <c r="IC276" s="62"/>
      <c r="ID276" s="62"/>
      <c r="IE276" s="62"/>
      <c r="IF276" s="62"/>
      <c r="IG276" s="62"/>
      <c r="IH276" s="5"/>
      <c r="II276" s="5"/>
      <c r="IJ276" s="5"/>
      <c r="IK276" s="5"/>
      <c r="IL276" s="5"/>
      <c r="IM276" s="5"/>
      <c r="IN276" s="5"/>
      <c r="IO276" s="5"/>
      <c r="IP276" s="5"/>
      <c r="IQ276" s="5"/>
      <c r="IR276" s="5"/>
      <c r="IS276" s="5"/>
      <c r="IT276" s="5"/>
      <c r="IU276" s="5"/>
      <c r="IV276" s="62"/>
      <c r="IW276" s="62"/>
      <c r="IX276" s="62"/>
      <c r="IY276" s="62"/>
      <c r="IZ276" s="62"/>
      <c r="JA276" s="62"/>
      <c r="JB276" s="62"/>
      <c r="JC276" s="62"/>
      <c r="JD276" s="62"/>
      <c r="JE276" s="62"/>
      <c r="JF276" s="62"/>
      <c r="JG276" s="62"/>
      <c r="JH276" s="62"/>
      <c r="JI276" s="62"/>
      <c r="JJ276" s="5"/>
      <c r="JK276" s="5"/>
      <c r="JL276" s="5"/>
      <c r="JM276" s="5"/>
      <c r="JN276" s="5"/>
      <c r="JO276" s="5"/>
      <c r="JP276" s="5"/>
      <c r="JQ276" s="5"/>
      <c r="JR276" s="5"/>
      <c r="JS276" s="5"/>
      <c r="JT276" s="5"/>
      <c r="JU276" s="5"/>
      <c r="JV276" s="5"/>
      <c r="JW276" s="5"/>
      <c r="JX276" s="62"/>
      <c r="JY276" s="62"/>
      <c r="JZ276" s="62"/>
      <c r="KA276" s="62"/>
      <c r="KB276" s="62"/>
      <c r="KC276" s="62"/>
      <c r="KD276" s="62"/>
      <c r="KE276" s="62"/>
      <c r="KF276" s="62"/>
      <c r="KG276" s="62"/>
      <c r="KH276" s="62"/>
      <c r="KI276" s="62"/>
      <c r="KJ276" s="62"/>
      <c r="KK276" s="62"/>
    </row>
    <row r="277" spans="1:297" x14ac:dyDescent="0.35">
      <c r="A277" s="131">
        <v>273</v>
      </c>
      <c r="B277" s="170">
        <f>'BVEM Scorecard'!B276</f>
        <v>0</v>
      </c>
      <c r="C277" s="170">
        <f>'BVEM Scorecard'!C276</f>
        <v>0</v>
      </c>
      <c r="D277" s="152">
        <v>782</v>
      </c>
      <c r="E277" s="72" t="str">
        <f>'BVEM Scorecard'!F276</f>
        <v>Solar</v>
      </c>
      <c r="F277" s="96">
        <f t="shared" si="366"/>
        <v>1</v>
      </c>
      <c r="G277" s="96">
        <f t="shared" si="367"/>
        <v>1</v>
      </c>
      <c r="H277" s="96">
        <f t="shared" si="368"/>
        <v>1</v>
      </c>
      <c r="I277" s="96">
        <f t="shared" si="369"/>
        <v>1</v>
      </c>
      <c r="J277" s="62">
        <v>1</v>
      </c>
      <c r="K277" s="62">
        <v>1</v>
      </c>
      <c r="L277" s="62">
        <v>1</v>
      </c>
      <c r="M277" s="62">
        <v>1</v>
      </c>
      <c r="N277" s="62">
        <v>1</v>
      </c>
      <c r="O277" s="62">
        <v>1</v>
      </c>
      <c r="P277" s="62">
        <f t="shared" si="371"/>
        <v>5</v>
      </c>
      <c r="Q277" s="95">
        <f t="shared" si="372"/>
        <v>1</v>
      </c>
      <c r="R277" s="5">
        <v>1</v>
      </c>
      <c r="S277" s="5" t="s">
        <v>100</v>
      </c>
      <c r="T277" s="5">
        <v>1</v>
      </c>
      <c r="U277" s="5">
        <v>1</v>
      </c>
      <c r="V277" s="5">
        <v>1</v>
      </c>
      <c r="W277" s="5">
        <v>1</v>
      </c>
      <c r="X277" s="5">
        <v>1</v>
      </c>
      <c r="Y277" s="5">
        <v>1</v>
      </c>
      <c r="Z277" s="5">
        <v>1</v>
      </c>
      <c r="AA277" s="5">
        <v>1</v>
      </c>
      <c r="AB277" s="5">
        <v>1</v>
      </c>
      <c r="AC277" s="5">
        <f t="shared" si="382"/>
        <v>5</v>
      </c>
      <c r="AD277" s="5">
        <f t="shared" si="383"/>
        <v>0.33333333333333331</v>
      </c>
      <c r="AE277" s="5">
        <f t="shared" si="384"/>
        <v>0.33333333333333331</v>
      </c>
      <c r="AF277" s="62">
        <v>1</v>
      </c>
      <c r="AG277" s="62" t="s">
        <v>101</v>
      </c>
      <c r="AH277" s="62">
        <v>1</v>
      </c>
      <c r="AI277" s="62">
        <v>1</v>
      </c>
      <c r="AJ277" s="62">
        <v>1</v>
      </c>
      <c r="AK277" s="62">
        <v>1</v>
      </c>
      <c r="AL277" s="62">
        <v>1</v>
      </c>
      <c r="AM277" s="62">
        <v>1</v>
      </c>
      <c r="AN277" s="62">
        <v>1</v>
      </c>
      <c r="AO277" s="62">
        <v>1</v>
      </c>
      <c r="AP277" s="62">
        <v>1</v>
      </c>
      <c r="AQ277" s="62">
        <f t="shared" si="376"/>
        <v>5</v>
      </c>
      <c r="AR277" s="140">
        <f t="shared" si="377"/>
        <v>0.33333333333333331</v>
      </c>
      <c r="AS277" s="140">
        <f t="shared" si="378"/>
        <v>0.33333333333333331</v>
      </c>
      <c r="AT277" s="5">
        <v>1</v>
      </c>
      <c r="AU277" s="5" t="s">
        <v>102</v>
      </c>
      <c r="AV277" s="5">
        <v>1</v>
      </c>
      <c r="AW277" s="5">
        <v>1</v>
      </c>
      <c r="AX277" s="5">
        <v>1</v>
      </c>
      <c r="AY277" s="5">
        <v>1</v>
      </c>
      <c r="AZ277" s="5">
        <v>1</v>
      </c>
      <c r="BA277" s="5">
        <v>1</v>
      </c>
      <c r="BB277" s="5">
        <v>1</v>
      </c>
      <c r="BC277" s="5">
        <v>1</v>
      </c>
      <c r="BD277" s="5">
        <v>1</v>
      </c>
      <c r="BE277" s="5">
        <f t="shared" si="379"/>
        <v>5</v>
      </c>
      <c r="BF277" s="5">
        <f t="shared" si="380"/>
        <v>0.33333333333333331</v>
      </c>
      <c r="BG277" s="5">
        <f t="shared" si="381"/>
        <v>0.33333333333333331</v>
      </c>
      <c r="BH277" s="62"/>
      <c r="BI277" s="62"/>
      <c r="BJ277" s="62"/>
      <c r="BK277" s="62"/>
      <c r="BL277" s="62"/>
      <c r="BM277" s="62"/>
      <c r="BN277" s="62"/>
      <c r="BO277" s="62"/>
      <c r="BP277" s="62"/>
      <c r="BQ277" s="62"/>
      <c r="BR277" s="62"/>
      <c r="BS277" s="62"/>
      <c r="BT277" s="62"/>
      <c r="BU277" s="62"/>
      <c r="BV277" s="5"/>
      <c r="BW277" s="5"/>
      <c r="BX277" s="5"/>
      <c r="BY277" s="5"/>
      <c r="BZ277" s="5"/>
      <c r="CA277" s="5"/>
      <c r="CB277" s="5"/>
      <c r="CC277" s="5"/>
      <c r="CD277" s="5"/>
      <c r="CE277" s="5"/>
      <c r="CF277" s="5"/>
      <c r="CG277" s="5"/>
      <c r="CH277" s="5"/>
      <c r="CI277" s="5"/>
      <c r="CJ277" s="62"/>
      <c r="CK277" s="62"/>
      <c r="CL277" s="62"/>
      <c r="CM277" s="62"/>
      <c r="CN277" s="62"/>
      <c r="CO277" s="62"/>
      <c r="CP277" s="62"/>
      <c r="CQ277" s="62"/>
      <c r="CR277" s="62"/>
      <c r="CS277" s="62"/>
      <c r="CT277" s="62"/>
      <c r="CU277" s="62"/>
      <c r="CV277" s="62"/>
      <c r="CW277" s="62"/>
      <c r="CX277" s="5"/>
      <c r="CY277" s="5"/>
      <c r="CZ277" s="5"/>
      <c r="DA277" s="5"/>
      <c r="DB277" s="5"/>
      <c r="DC277" s="5"/>
      <c r="DD277" s="5"/>
      <c r="DE277" s="5"/>
      <c r="DF277" s="5"/>
      <c r="DG277" s="5"/>
      <c r="DH277" s="5"/>
      <c r="DI277" s="5"/>
      <c r="DJ277" s="5"/>
      <c r="DK277" s="5"/>
      <c r="DL277" s="62"/>
      <c r="DM277" s="62"/>
      <c r="DN277" s="62"/>
      <c r="DO277" s="62"/>
      <c r="DP277" s="62"/>
      <c r="DQ277" s="62"/>
      <c r="DR277" s="62"/>
      <c r="DS277" s="62"/>
      <c r="DT277" s="62"/>
      <c r="DU277" s="62"/>
      <c r="DV277" s="62"/>
      <c r="DW277" s="62"/>
      <c r="DX277" s="62"/>
      <c r="DY277" s="62"/>
      <c r="DZ277" s="5"/>
      <c r="EA277" s="5"/>
      <c r="EB277" s="5"/>
      <c r="EC277" s="5"/>
      <c r="ED277" s="5"/>
      <c r="EE277" s="5"/>
      <c r="EF277" s="5"/>
      <c r="EG277" s="5"/>
      <c r="EH277" s="5"/>
      <c r="EI277" s="5"/>
      <c r="EJ277" s="5"/>
      <c r="EK277" s="5"/>
      <c r="EL277" s="5"/>
      <c r="EM277" s="5"/>
      <c r="EN277" s="62"/>
      <c r="EO277" s="62"/>
      <c r="EP277" s="62"/>
      <c r="EQ277" s="62"/>
      <c r="ER277" s="62"/>
      <c r="ES277" s="62"/>
      <c r="ET277" s="62"/>
      <c r="EU277" s="62"/>
      <c r="EV277" s="62"/>
      <c r="EW277" s="62"/>
      <c r="EX277" s="62"/>
      <c r="EY277" s="62"/>
      <c r="EZ277" s="140"/>
      <c r="FA277" s="140"/>
      <c r="FB277" s="5"/>
      <c r="FC277" s="5"/>
      <c r="FD277" s="5"/>
      <c r="FE277" s="5"/>
      <c r="FF277" s="5"/>
      <c r="FG277" s="5"/>
      <c r="FH277" s="5"/>
      <c r="FI277" s="5"/>
      <c r="FJ277" s="5"/>
      <c r="FK277" s="5"/>
      <c r="FL277" s="5"/>
      <c r="FM277" s="5"/>
      <c r="FN277" s="5"/>
      <c r="FO277" s="5"/>
      <c r="FP277" s="62"/>
      <c r="FQ277" s="62"/>
      <c r="FR277" s="62"/>
      <c r="FS277" s="62"/>
      <c r="FT277" s="62"/>
      <c r="FU277" s="62"/>
      <c r="FV277" s="62"/>
      <c r="FW277" s="62"/>
      <c r="FX277" s="62"/>
      <c r="FY277" s="62"/>
      <c r="FZ277" s="62"/>
      <c r="GA277" s="62"/>
      <c r="GB277" s="62"/>
      <c r="GC277" s="62"/>
      <c r="GD277" s="5"/>
      <c r="GE277" s="5"/>
      <c r="GF277" s="5"/>
      <c r="GG277" s="5"/>
      <c r="GH277" s="5"/>
      <c r="GI277" s="5"/>
      <c r="GJ277" s="5"/>
      <c r="GK277" s="5"/>
      <c r="GL277" s="5"/>
      <c r="GM277" s="5"/>
      <c r="GN277" s="5"/>
      <c r="GO277" s="5"/>
      <c r="GP277" s="5"/>
      <c r="GQ277" s="5"/>
      <c r="GR277" s="62"/>
      <c r="GS277" s="62"/>
      <c r="GT277" s="62"/>
      <c r="GU277" s="62"/>
      <c r="GV277" s="62"/>
      <c r="GW277" s="62"/>
      <c r="GX277" s="62"/>
      <c r="GY277" s="62"/>
      <c r="GZ277" s="62"/>
      <c r="HA277" s="62"/>
      <c r="HB277" s="62"/>
      <c r="HC277" s="62"/>
      <c r="HD277" s="62"/>
      <c r="HE277" s="62"/>
      <c r="HF277" s="5"/>
      <c r="HG277" s="5"/>
      <c r="HH277" s="5"/>
      <c r="HI277" s="5"/>
      <c r="HJ277" s="5"/>
      <c r="HK277" s="5"/>
      <c r="HL277" s="5"/>
      <c r="HM277" s="5"/>
      <c r="HN277" s="5"/>
      <c r="HO277" s="5"/>
      <c r="HP277" s="5"/>
      <c r="HQ277" s="5"/>
      <c r="HR277" s="5"/>
      <c r="HS277" s="5"/>
      <c r="HT277" s="62"/>
      <c r="HU277" s="62"/>
      <c r="HV277" s="62"/>
      <c r="HW277" s="62"/>
      <c r="HX277" s="62"/>
      <c r="HY277" s="62"/>
      <c r="HZ277" s="62"/>
      <c r="IA277" s="62"/>
      <c r="IB277" s="62"/>
      <c r="IC277" s="62"/>
      <c r="ID277" s="62"/>
      <c r="IE277" s="62"/>
      <c r="IF277" s="62"/>
      <c r="IG277" s="62"/>
      <c r="IH277" s="5"/>
      <c r="II277" s="5"/>
      <c r="IJ277" s="5"/>
      <c r="IK277" s="5"/>
      <c r="IL277" s="5"/>
      <c r="IM277" s="5"/>
      <c r="IN277" s="5"/>
      <c r="IO277" s="5"/>
      <c r="IP277" s="5"/>
      <c r="IQ277" s="5"/>
      <c r="IR277" s="5"/>
      <c r="IS277" s="5"/>
      <c r="IT277" s="5"/>
      <c r="IU277" s="5"/>
      <c r="IV277" s="62"/>
      <c r="IW277" s="62"/>
      <c r="IX277" s="62"/>
      <c r="IY277" s="62"/>
      <c r="IZ277" s="62"/>
      <c r="JA277" s="62"/>
      <c r="JB277" s="62"/>
      <c r="JC277" s="62"/>
      <c r="JD277" s="62"/>
      <c r="JE277" s="62"/>
      <c r="JF277" s="62"/>
      <c r="JG277" s="62"/>
      <c r="JH277" s="62"/>
      <c r="JI277" s="62"/>
      <c r="JJ277" s="5"/>
      <c r="JK277" s="5"/>
      <c r="JL277" s="5"/>
      <c r="JM277" s="5"/>
      <c r="JN277" s="5"/>
      <c r="JO277" s="5"/>
      <c r="JP277" s="5"/>
      <c r="JQ277" s="5"/>
      <c r="JR277" s="5"/>
      <c r="JS277" s="5"/>
      <c r="JT277" s="5"/>
      <c r="JU277" s="5"/>
      <c r="JV277" s="5"/>
      <c r="JW277" s="5"/>
      <c r="JX277" s="62"/>
      <c r="JY277" s="62"/>
      <c r="JZ277" s="62"/>
      <c r="KA277" s="62"/>
      <c r="KB277" s="62"/>
      <c r="KC277" s="62"/>
      <c r="KD277" s="62"/>
      <c r="KE277" s="62"/>
      <c r="KF277" s="62"/>
      <c r="KG277" s="62"/>
      <c r="KH277" s="62"/>
      <c r="KI277" s="62"/>
      <c r="KJ277" s="62"/>
      <c r="KK277" s="62"/>
    </row>
    <row r="278" spans="1:297" x14ac:dyDescent="0.35">
      <c r="A278" s="131">
        <v>274</v>
      </c>
      <c r="B278" s="170">
        <f>'BVEM Scorecard'!B277</f>
        <v>0</v>
      </c>
      <c r="C278" s="170">
        <f>'BVEM Scorecard'!C277</f>
        <v>0</v>
      </c>
      <c r="D278" s="152">
        <v>479</v>
      </c>
      <c r="E278" s="72" t="str">
        <f>'BVEM Scorecard'!F277</f>
        <v>Solar + Storage</v>
      </c>
      <c r="F278" s="96"/>
      <c r="G278" s="96"/>
      <c r="H278" s="96"/>
      <c r="I278" s="96"/>
      <c r="J278" s="62"/>
      <c r="K278" s="62"/>
      <c r="L278" s="62"/>
      <c r="M278" s="62"/>
      <c r="N278" s="62"/>
      <c r="O278" s="62"/>
      <c r="P278" s="62"/>
      <c r="Q278" s="95"/>
      <c r="R278" s="5"/>
      <c r="S278" s="5"/>
      <c r="T278" s="5"/>
      <c r="U278" s="5"/>
      <c r="V278" s="5"/>
      <c r="W278" s="5"/>
      <c r="X278" s="5"/>
      <c r="Y278" s="5"/>
      <c r="Z278" s="5"/>
      <c r="AA278" s="5"/>
      <c r="AB278" s="5"/>
      <c r="AC278" s="5"/>
      <c r="AD278" s="5"/>
      <c r="AE278" s="5"/>
      <c r="AF278" s="62"/>
      <c r="AG278" s="62"/>
      <c r="AH278" s="62"/>
      <c r="AI278" s="62"/>
      <c r="AJ278" s="62"/>
      <c r="AK278" s="62"/>
      <c r="AL278" s="62"/>
      <c r="AM278" s="62"/>
      <c r="AN278" s="62"/>
      <c r="AO278" s="62"/>
      <c r="AP278" s="62"/>
      <c r="AQ278" s="62"/>
      <c r="AR278" s="62"/>
      <c r="AS278" s="62"/>
      <c r="AT278" s="5"/>
      <c r="AU278" s="5"/>
      <c r="AV278" s="5"/>
      <c r="AW278" s="5"/>
      <c r="AX278" s="5"/>
      <c r="AY278" s="5"/>
      <c r="AZ278" s="5"/>
      <c r="BA278" s="5"/>
      <c r="BB278" s="5"/>
      <c r="BC278" s="5"/>
      <c r="BD278" s="5"/>
      <c r="BE278" s="5"/>
      <c r="BF278" s="5"/>
      <c r="BG278" s="5"/>
      <c r="BH278" s="62"/>
      <c r="BI278" s="62"/>
      <c r="BJ278" s="62"/>
      <c r="BK278" s="62"/>
      <c r="BL278" s="62"/>
      <c r="BM278" s="62"/>
      <c r="BN278" s="62"/>
      <c r="BO278" s="62"/>
      <c r="BP278" s="62"/>
      <c r="BQ278" s="62"/>
      <c r="BR278" s="62"/>
      <c r="BS278" s="62"/>
      <c r="BT278" s="62"/>
      <c r="BU278" s="62"/>
      <c r="BV278" s="5"/>
      <c r="BW278" s="5"/>
      <c r="BX278" s="5"/>
      <c r="BY278" s="5"/>
      <c r="BZ278" s="5"/>
      <c r="CA278" s="5"/>
      <c r="CB278" s="5"/>
      <c r="CC278" s="5"/>
      <c r="CD278" s="5"/>
      <c r="CE278" s="5"/>
      <c r="CF278" s="5"/>
      <c r="CG278" s="5"/>
      <c r="CH278" s="5"/>
      <c r="CI278" s="5"/>
      <c r="CJ278" s="62"/>
      <c r="CK278" s="62"/>
      <c r="CL278" s="62"/>
      <c r="CM278" s="62"/>
      <c r="CN278" s="62"/>
      <c r="CO278" s="62"/>
      <c r="CP278" s="62"/>
      <c r="CQ278" s="62"/>
      <c r="CR278" s="62"/>
      <c r="CS278" s="62"/>
      <c r="CT278" s="62"/>
      <c r="CU278" s="62"/>
      <c r="CV278" s="62"/>
      <c r="CW278" s="62"/>
      <c r="CX278" s="5"/>
      <c r="CY278" s="5"/>
      <c r="CZ278" s="5"/>
      <c r="DA278" s="5"/>
      <c r="DB278" s="5"/>
      <c r="DC278" s="5"/>
      <c r="DD278" s="5"/>
      <c r="DE278" s="5"/>
      <c r="DF278" s="5"/>
      <c r="DG278" s="5"/>
      <c r="DH278" s="5"/>
      <c r="DI278" s="5"/>
      <c r="DJ278" s="5"/>
      <c r="DK278" s="5"/>
      <c r="DL278" s="62"/>
      <c r="DM278" s="62"/>
      <c r="DN278" s="62"/>
      <c r="DO278" s="62"/>
      <c r="DP278" s="62"/>
      <c r="DQ278" s="62"/>
      <c r="DR278" s="62"/>
      <c r="DS278" s="62"/>
      <c r="DT278" s="62"/>
      <c r="DU278" s="62"/>
      <c r="DV278" s="62"/>
      <c r="DW278" s="62"/>
      <c r="DX278" s="62"/>
      <c r="DY278" s="62"/>
      <c r="DZ278" s="5"/>
      <c r="EA278" s="5"/>
      <c r="EB278" s="5"/>
      <c r="EC278" s="5"/>
      <c r="ED278" s="5"/>
      <c r="EE278" s="5"/>
      <c r="EF278" s="5"/>
      <c r="EG278" s="5"/>
      <c r="EH278" s="5"/>
      <c r="EI278" s="5"/>
      <c r="EJ278" s="5"/>
      <c r="EK278" s="5"/>
      <c r="EL278" s="5"/>
      <c r="EM278" s="5"/>
      <c r="EN278" s="62"/>
      <c r="EO278" s="62"/>
      <c r="EP278" s="62"/>
      <c r="EQ278" s="62"/>
      <c r="ER278" s="62"/>
      <c r="ES278" s="62"/>
      <c r="ET278" s="62"/>
      <c r="EU278" s="62"/>
      <c r="EV278" s="62"/>
      <c r="EW278" s="62"/>
      <c r="EX278" s="62"/>
      <c r="EY278" s="62"/>
      <c r="EZ278" s="62"/>
      <c r="FA278" s="62"/>
      <c r="FB278" s="5"/>
      <c r="FC278" s="5"/>
      <c r="FD278" s="5"/>
      <c r="FE278" s="5"/>
      <c r="FF278" s="5"/>
      <c r="FG278" s="5"/>
      <c r="FH278" s="5"/>
      <c r="FI278" s="5"/>
      <c r="FJ278" s="5"/>
      <c r="FK278" s="5"/>
      <c r="FL278" s="5"/>
      <c r="FM278" s="5"/>
      <c r="FN278" s="5"/>
      <c r="FO278" s="5"/>
      <c r="FP278" s="62"/>
      <c r="FQ278" s="62"/>
      <c r="FR278" s="62"/>
      <c r="FS278" s="62"/>
      <c r="FT278" s="62"/>
      <c r="FU278" s="62"/>
      <c r="FV278" s="62"/>
      <c r="FW278" s="62"/>
      <c r="FX278" s="62"/>
      <c r="FY278" s="62"/>
      <c r="FZ278" s="62"/>
      <c r="GA278" s="62"/>
      <c r="GB278" s="62"/>
      <c r="GC278" s="62"/>
      <c r="GD278" s="5"/>
      <c r="GE278" s="5"/>
      <c r="GF278" s="5"/>
      <c r="GG278" s="5"/>
      <c r="GH278" s="5"/>
      <c r="GI278" s="5"/>
      <c r="GJ278" s="5"/>
      <c r="GK278" s="5"/>
      <c r="GL278" s="5"/>
      <c r="GM278" s="5"/>
      <c r="GN278" s="5"/>
      <c r="GO278" s="5"/>
      <c r="GP278" s="5"/>
      <c r="GQ278" s="5"/>
      <c r="GR278" s="62"/>
      <c r="GS278" s="62"/>
      <c r="GT278" s="62"/>
      <c r="GU278" s="62"/>
      <c r="GV278" s="62"/>
      <c r="GW278" s="62"/>
      <c r="GX278" s="62"/>
      <c r="GY278" s="62"/>
      <c r="GZ278" s="62"/>
      <c r="HA278" s="62"/>
      <c r="HB278" s="62"/>
      <c r="HC278" s="62"/>
      <c r="HD278" s="62"/>
      <c r="HE278" s="62"/>
      <c r="HF278" s="5"/>
      <c r="HG278" s="5"/>
      <c r="HH278" s="5"/>
      <c r="HI278" s="5"/>
      <c r="HJ278" s="5"/>
      <c r="HK278" s="5"/>
      <c r="HL278" s="5"/>
      <c r="HM278" s="5"/>
      <c r="HN278" s="5"/>
      <c r="HO278" s="5"/>
      <c r="HP278" s="5"/>
      <c r="HQ278" s="5"/>
      <c r="HR278" s="5"/>
      <c r="HS278" s="5"/>
      <c r="HT278" s="62"/>
      <c r="HU278" s="62"/>
      <c r="HV278" s="62"/>
      <c r="HW278" s="62"/>
      <c r="HX278" s="62"/>
      <c r="HY278" s="62"/>
      <c r="HZ278" s="62"/>
      <c r="IA278" s="62"/>
      <c r="IB278" s="62"/>
      <c r="IC278" s="62"/>
      <c r="ID278" s="62"/>
      <c r="IE278" s="62"/>
      <c r="IF278" s="62"/>
      <c r="IG278" s="62"/>
      <c r="IH278" s="5"/>
      <c r="II278" s="5"/>
      <c r="IJ278" s="5"/>
      <c r="IK278" s="5"/>
      <c r="IL278" s="5"/>
      <c r="IM278" s="5"/>
      <c r="IN278" s="5"/>
      <c r="IO278" s="5"/>
      <c r="IP278" s="5"/>
      <c r="IQ278" s="5"/>
      <c r="IR278" s="5"/>
      <c r="IS278" s="5"/>
      <c r="IT278" s="5"/>
      <c r="IU278" s="5"/>
      <c r="IV278" s="62"/>
      <c r="IW278" s="62"/>
      <c r="IX278" s="62"/>
      <c r="IY278" s="62"/>
      <c r="IZ278" s="62"/>
      <c r="JA278" s="62"/>
      <c r="JB278" s="62"/>
      <c r="JC278" s="62"/>
      <c r="JD278" s="62"/>
      <c r="JE278" s="62"/>
      <c r="JF278" s="62"/>
      <c r="JG278" s="62"/>
      <c r="JH278" s="62"/>
      <c r="JI278" s="62"/>
      <c r="JJ278" s="5"/>
      <c r="JK278" s="5"/>
      <c r="JL278" s="5"/>
      <c r="JM278" s="5"/>
      <c r="JN278" s="5"/>
      <c r="JO278" s="5"/>
      <c r="JP278" s="5"/>
      <c r="JQ278" s="5"/>
      <c r="JR278" s="5"/>
      <c r="JS278" s="5"/>
      <c r="JT278" s="5"/>
      <c r="JU278" s="5"/>
      <c r="JV278" s="5"/>
      <c r="JW278" s="5"/>
      <c r="JX278" s="62"/>
      <c r="JY278" s="62"/>
      <c r="JZ278" s="62"/>
      <c r="KA278" s="62"/>
      <c r="KB278" s="62"/>
      <c r="KC278" s="62"/>
      <c r="KD278" s="62"/>
      <c r="KE278" s="62"/>
      <c r="KF278" s="62"/>
      <c r="KG278" s="62"/>
      <c r="KH278" s="62"/>
      <c r="KI278" s="62"/>
      <c r="KJ278" s="62"/>
      <c r="KK278" s="62"/>
    </row>
    <row r="279" spans="1:297" x14ac:dyDescent="0.35">
      <c r="A279" s="131">
        <v>275</v>
      </c>
      <c r="B279" s="170">
        <f>'BVEM Scorecard'!B278</f>
        <v>0</v>
      </c>
      <c r="C279" s="170">
        <f>'BVEM Scorecard'!C278</f>
        <v>0</v>
      </c>
      <c r="D279" s="152">
        <v>485</v>
      </c>
      <c r="E279" s="72" t="str">
        <f>'BVEM Scorecard'!F278</f>
        <v>Solar</v>
      </c>
      <c r="F279" s="96"/>
      <c r="G279" s="96"/>
      <c r="H279" s="96"/>
      <c r="I279" s="96"/>
      <c r="J279" s="62"/>
      <c r="K279" s="62"/>
      <c r="L279" s="62"/>
      <c r="M279" s="62"/>
      <c r="N279" s="62"/>
      <c r="O279" s="62"/>
      <c r="P279" s="62"/>
      <c r="Q279" s="95"/>
      <c r="R279" s="5"/>
      <c r="S279" s="5"/>
      <c r="T279" s="5"/>
      <c r="U279" s="5"/>
      <c r="V279" s="5"/>
      <c r="W279" s="5"/>
      <c r="X279" s="5"/>
      <c r="Y279" s="5"/>
      <c r="Z279" s="5"/>
      <c r="AA279" s="5"/>
      <c r="AB279" s="5"/>
      <c r="AC279" s="5"/>
      <c r="AD279" s="5"/>
      <c r="AE279" s="5"/>
      <c r="AF279" s="62"/>
      <c r="AG279" s="62"/>
      <c r="AH279" s="62"/>
      <c r="AI279" s="62"/>
      <c r="AJ279" s="62"/>
      <c r="AK279" s="62"/>
      <c r="AL279" s="62"/>
      <c r="AM279" s="62"/>
      <c r="AN279" s="62"/>
      <c r="AO279" s="62"/>
      <c r="AP279" s="62"/>
      <c r="AQ279" s="62"/>
      <c r="AR279" s="140"/>
      <c r="AS279" s="140"/>
      <c r="AT279" s="5"/>
      <c r="AU279" s="5"/>
      <c r="AV279" s="5"/>
      <c r="AW279" s="5"/>
      <c r="AX279" s="5"/>
      <c r="AY279" s="5"/>
      <c r="AZ279" s="5"/>
      <c r="BA279" s="5"/>
      <c r="BB279" s="5"/>
      <c r="BC279" s="5"/>
      <c r="BD279" s="5"/>
      <c r="BE279" s="5"/>
      <c r="BF279" s="5"/>
      <c r="BG279" s="5"/>
      <c r="BH279" s="62"/>
      <c r="BI279" s="62"/>
      <c r="BJ279" s="62"/>
      <c r="BK279" s="62"/>
      <c r="BL279" s="62"/>
      <c r="BM279" s="62"/>
      <c r="BN279" s="62"/>
      <c r="BO279" s="62"/>
      <c r="BP279" s="62"/>
      <c r="BQ279" s="62"/>
      <c r="BR279" s="62"/>
      <c r="BS279" s="62"/>
      <c r="BT279" s="62"/>
      <c r="BU279" s="62"/>
      <c r="BV279" s="5"/>
      <c r="BW279" s="5"/>
      <c r="BX279" s="5"/>
      <c r="BY279" s="5"/>
      <c r="BZ279" s="5"/>
      <c r="CA279" s="5"/>
      <c r="CB279" s="5"/>
      <c r="CC279" s="5"/>
      <c r="CD279" s="5"/>
      <c r="CE279" s="5"/>
      <c r="CF279" s="5"/>
      <c r="CG279" s="5"/>
      <c r="CH279" s="5"/>
      <c r="CI279" s="5"/>
      <c r="CJ279" s="62"/>
      <c r="CK279" s="62"/>
      <c r="CL279" s="62"/>
      <c r="CM279" s="62"/>
      <c r="CN279" s="62"/>
      <c r="CO279" s="62"/>
      <c r="CP279" s="62"/>
      <c r="CQ279" s="62"/>
      <c r="CR279" s="62"/>
      <c r="CS279" s="62"/>
      <c r="CT279" s="62"/>
      <c r="CU279" s="62"/>
      <c r="CV279" s="62"/>
      <c r="CW279" s="62"/>
      <c r="CX279" s="5"/>
      <c r="CY279" s="5"/>
      <c r="CZ279" s="5"/>
      <c r="DA279" s="5"/>
      <c r="DB279" s="5"/>
      <c r="DC279" s="5"/>
      <c r="DD279" s="5"/>
      <c r="DE279" s="5"/>
      <c r="DF279" s="5"/>
      <c r="DG279" s="5"/>
      <c r="DH279" s="5"/>
      <c r="DI279" s="5"/>
      <c r="DJ279" s="5"/>
      <c r="DK279" s="5"/>
      <c r="DL279" s="62"/>
      <c r="DM279" s="62"/>
      <c r="DN279" s="62"/>
      <c r="DO279" s="62"/>
      <c r="DP279" s="62"/>
      <c r="DQ279" s="62"/>
      <c r="DR279" s="62"/>
      <c r="DS279" s="62"/>
      <c r="DT279" s="62"/>
      <c r="DU279" s="62"/>
      <c r="DV279" s="62"/>
      <c r="DW279" s="62"/>
      <c r="DX279" s="62"/>
      <c r="DY279" s="62"/>
      <c r="DZ279" s="5"/>
      <c r="EA279" s="5"/>
      <c r="EB279" s="5"/>
      <c r="EC279" s="5"/>
      <c r="ED279" s="5"/>
      <c r="EE279" s="5"/>
      <c r="EF279" s="5"/>
      <c r="EG279" s="5"/>
      <c r="EH279" s="5"/>
      <c r="EI279" s="5"/>
      <c r="EJ279" s="5"/>
      <c r="EK279" s="5"/>
      <c r="EL279" s="5"/>
      <c r="EM279" s="5"/>
      <c r="EN279" s="62"/>
      <c r="EO279" s="62"/>
      <c r="EP279" s="62"/>
      <c r="EQ279" s="62"/>
      <c r="ER279" s="62"/>
      <c r="ES279" s="62"/>
      <c r="ET279" s="62"/>
      <c r="EU279" s="62"/>
      <c r="EV279" s="62"/>
      <c r="EW279" s="62"/>
      <c r="EX279" s="62"/>
      <c r="EY279" s="62"/>
      <c r="EZ279" s="140"/>
      <c r="FA279" s="140"/>
      <c r="FB279" s="5"/>
      <c r="FC279" s="5"/>
      <c r="FD279" s="5"/>
      <c r="FE279" s="5"/>
      <c r="FF279" s="5"/>
      <c r="FG279" s="5"/>
      <c r="FH279" s="5"/>
      <c r="FI279" s="5"/>
      <c r="FJ279" s="5"/>
      <c r="FK279" s="5"/>
      <c r="FL279" s="5"/>
      <c r="FM279" s="5"/>
      <c r="FN279" s="5"/>
      <c r="FO279" s="5"/>
      <c r="FP279" s="62"/>
      <c r="FQ279" s="62"/>
      <c r="FR279" s="62"/>
      <c r="FS279" s="62"/>
      <c r="FT279" s="62"/>
      <c r="FU279" s="62"/>
      <c r="FV279" s="62"/>
      <c r="FW279" s="62"/>
      <c r="FX279" s="62"/>
      <c r="FY279" s="62"/>
      <c r="FZ279" s="62"/>
      <c r="GA279" s="62"/>
      <c r="GB279" s="62"/>
      <c r="GC279" s="62"/>
      <c r="GD279" s="5"/>
      <c r="GE279" s="5"/>
      <c r="GF279" s="5"/>
      <c r="GG279" s="5"/>
      <c r="GH279" s="5"/>
      <c r="GI279" s="5"/>
      <c r="GJ279" s="5"/>
      <c r="GK279" s="5"/>
      <c r="GL279" s="5"/>
      <c r="GM279" s="5"/>
      <c r="GN279" s="5"/>
      <c r="GO279" s="5"/>
      <c r="GP279" s="5"/>
      <c r="GQ279" s="5"/>
      <c r="GR279" s="62"/>
      <c r="GS279" s="62"/>
      <c r="GT279" s="62"/>
      <c r="GU279" s="62"/>
      <c r="GV279" s="62"/>
      <c r="GW279" s="62"/>
      <c r="GX279" s="62"/>
      <c r="GY279" s="62"/>
      <c r="GZ279" s="62"/>
      <c r="HA279" s="62"/>
      <c r="HB279" s="62"/>
      <c r="HC279" s="62"/>
      <c r="HD279" s="62"/>
      <c r="HE279" s="62"/>
      <c r="HF279" s="5"/>
      <c r="HG279" s="5"/>
      <c r="HH279" s="5"/>
      <c r="HI279" s="5"/>
      <c r="HJ279" s="5"/>
      <c r="HK279" s="5"/>
      <c r="HL279" s="5"/>
      <c r="HM279" s="5"/>
      <c r="HN279" s="5"/>
      <c r="HO279" s="5"/>
      <c r="HP279" s="5"/>
      <c r="HQ279" s="5"/>
      <c r="HR279" s="5"/>
      <c r="HS279" s="5"/>
      <c r="HT279" s="62"/>
      <c r="HU279" s="62"/>
      <c r="HV279" s="62"/>
      <c r="HW279" s="62"/>
      <c r="HX279" s="62"/>
      <c r="HY279" s="62"/>
      <c r="HZ279" s="62"/>
      <c r="IA279" s="62"/>
      <c r="IB279" s="62"/>
      <c r="IC279" s="62"/>
      <c r="ID279" s="62"/>
      <c r="IE279" s="62"/>
      <c r="IF279" s="62"/>
      <c r="IG279" s="62"/>
      <c r="IH279" s="5"/>
      <c r="II279" s="5"/>
      <c r="IJ279" s="5"/>
      <c r="IK279" s="5"/>
      <c r="IL279" s="5"/>
      <c r="IM279" s="5"/>
      <c r="IN279" s="5"/>
      <c r="IO279" s="5"/>
      <c r="IP279" s="5"/>
      <c r="IQ279" s="5"/>
      <c r="IR279" s="5"/>
      <c r="IS279" s="5"/>
      <c r="IT279" s="5"/>
      <c r="IU279" s="5"/>
      <c r="IV279" s="62"/>
      <c r="IW279" s="62"/>
      <c r="IX279" s="62"/>
      <c r="IY279" s="62"/>
      <c r="IZ279" s="62"/>
      <c r="JA279" s="62"/>
      <c r="JB279" s="62"/>
      <c r="JC279" s="62"/>
      <c r="JD279" s="62"/>
      <c r="JE279" s="62"/>
      <c r="JF279" s="62"/>
      <c r="JG279" s="62"/>
      <c r="JH279" s="62"/>
      <c r="JI279" s="62"/>
      <c r="JJ279" s="5"/>
      <c r="JK279" s="5"/>
      <c r="JL279" s="5"/>
      <c r="JM279" s="5"/>
      <c r="JN279" s="5"/>
      <c r="JO279" s="5"/>
      <c r="JP279" s="5"/>
      <c r="JQ279" s="5"/>
      <c r="JR279" s="5"/>
      <c r="JS279" s="5"/>
      <c r="JT279" s="5"/>
      <c r="JU279" s="5"/>
      <c r="JV279" s="5"/>
      <c r="JW279" s="5"/>
      <c r="JX279" s="62"/>
      <c r="JY279" s="62"/>
      <c r="JZ279" s="62"/>
      <c r="KA279" s="62"/>
      <c r="KB279" s="62"/>
      <c r="KC279" s="62"/>
      <c r="KD279" s="62"/>
      <c r="KE279" s="62"/>
      <c r="KF279" s="62"/>
      <c r="KG279" s="62"/>
      <c r="KH279" s="62"/>
      <c r="KI279" s="62"/>
      <c r="KJ279" s="62"/>
      <c r="KK279" s="62"/>
    </row>
    <row r="280" spans="1:297" x14ac:dyDescent="0.35">
      <c r="A280" s="131">
        <v>276</v>
      </c>
      <c r="B280" s="170">
        <f>'BVEM Scorecard'!B279</f>
        <v>0</v>
      </c>
      <c r="C280" s="170">
        <f>'BVEM Scorecard'!C279</f>
        <v>0</v>
      </c>
      <c r="D280" s="152">
        <v>482</v>
      </c>
      <c r="E280" s="72" t="str">
        <f>'BVEM Scorecard'!F279</f>
        <v>Wind</v>
      </c>
      <c r="F280" s="96">
        <f t="shared" si="366"/>
        <v>0.5</v>
      </c>
      <c r="G280" s="96">
        <f t="shared" si="367"/>
        <v>0.2</v>
      </c>
      <c r="H280" s="96">
        <f t="shared" si="368"/>
        <v>0</v>
      </c>
      <c r="I280" s="96">
        <f t="shared" si="369"/>
        <v>0</v>
      </c>
      <c r="J280" s="62">
        <v>1</v>
      </c>
      <c r="K280" s="62">
        <v>1</v>
      </c>
      <c r="L280" s="62">
        <v>0</v>
      </c>
      <c r="M280" s="62">
        <v>0</v>
      </c>
      <c r="N280" s="62">
        <v>0</v>
      </c>
      <c r="O280" s="62">
        <v>0</v>
      </c>
      <c r="P280" s="62">
        <f t="shared" si="371"/>
        <v>1</v>
      </c>
      <c r="Q280" s="95">
        <f t="shared" ref="Q280:Q284" si="385">K$4*K280+L$4*L280+M$4*M280+N$4*N280+O$4*O280</f>
        <v>0.5</v>
      </c>
      <c r="R280" s="5">
        <v>1</v>
      </c>
      <c r="S280" s="5" t="s">
        <v>205</v>
      </c>
      <c r="T280" s="5">
        <v>1</v>
      </c>
      <c r="U280" s="5">
        <v>0</v>
      </c>
      <c r="V280" s="5">
        <v>0</v>
      </c>
      <c r="W280" s="5">
        <v>0</v>
      </c>
      <c r="X280" s="5">
        <v>0</v>
      </c>
      <c r="Y280" s="5">
        <v>0</v>
      </c>
      <c r="Z280" s="5">
        <v>0</v>
      </c>
      <c r="AA280" s="5">
        <v>0</v>
      </c>
      <c r="AB280" s="5">
        <v>0</v>
      </c>
      <c r="AC280" s="5">
        <f t="shared" ref="AC280" si="386">SUM(V280,X280,Z280:AB280)</f>
        <v>0</v>
      </c>
      <c r="AD280" s="5">
        <f t="shared" ref="AD280" si="387">IFERROR(T280/SUM($T280,$AH280,$AV280,$BJ280,$BX280,$CL280,$CZ280,$DN280,$EB280,$EP280,$FD280,$FR280,$GF280,$GT280,$HH280,$HV280,$IJ280,$IX280,$JL280,$JZ280),"")</f>
        <v>1</v>
      </c>
      <c r="AE280" s="5">
        <f t="shared" ref="AE280" si="388">IFERROR((V$4*V280+X$4*X280+Z$4*Z280+AA$4*AA280+AB$4*AB280)*AD280,"")</f>
        <v>0</v>
      </c>
      <c r="AF280" s="62"/>
      <c r="AG280" s="62"/>
      <c r="AH280" s="62"/>
      <c r="AI280" s="62"/>
      <c r="AJ280" s="62"/>
      <c r="AK280" s="62"/>
      <c r="AL280" s="62"/>
      <c r="AM280" s="62"/>
      <c r="AN280" s="62"/>
      <c r="AO280" s="62"/>
      <c r="AP280" s="62"/>
      <c r="AQ280" s="62"/>
      <c r="AR280" s="62"/>
      <c r="AS280" s="62"/>
      <c r="AT280" s="5"/>
      <c r="AU280" s="5"/>
      <c r="AV280" s="5"/>
      <c r="AW280" s="5"/>
      <c r="AX280" s="5"/>
      <c r="AY280" s="5"/>
      <c r="AZ280" s="5"/>
      <c r="BA280" s="5"/>
      <c r="BB280" s="5"/>
      <c r="BC280" s="5"/>
      <c r="BD280" s="5"/>
      <c r="BE280" s="5"/>
      <c r="BF280" s="5"/>
      <c r="BG280" s="5"/>
      <c r="BH280" s="62"/>
      <c r="BI280" s="62"/>
      <c r="BJ280" s="62"/>
      <c r="BK280" s="62"/>
      <c r="BL280" s="62"/>
      <c r="BM280" s="62"/>
      <c r="BN280" s="62"/>
      <c r="BO280" s="62"/>
      <c r="BP280" s="62"/>
      <c r="BQ280" s="62"/>
      <c r="BR280" s="62"/>
      <c r="BS280" s="62"/>
      <c r="BT280" s="62"/>
      <c r="BU280" s="62"/>
      <c r="BV280" s="5"/>
      <c r="BW280" s="5"/>
      <c r="BX280" s="5"/>
      <c r="BY280" s="5"/>
      <c r="BZ280" s="5"/>
      <c r="CA280" s="5"/>
      <c r="CB280" s="5"/>
      <c r="CC280" s="5"/>
      <c r="CD280" s="5"/>
      <c r="CE280" s="5"/>
      <c r="CF280" s="5"/>
      <c r="CG280" s="5"/>
      <c r="CH280" s="5"/>
      <c r="CI280" s="5"/>
      <c r="CJ280" s="62"/>
      <c r="CK280" s="62"/>
      <c r="CL280" s="62"/>
      <c r="CM280" s="62"/>
      <c r="CN280" s="62"/>
      <c r="CO280" s="62"/>
      <c r="CP280" s="62"/>
      <c r="CQ280" s="62"/>
      <c r="CR280" s="62"/>
      <c r="CS280" s="62"/>
      <c r="CT280" s="62"/>
      <c r="CU280" s="62"/>
      <c r="CV280" s="62"/>
      <c r="CW280" s="62"/>
      <c r="CX280" s="5"/>
      <c r="CY280" s="5"/>
      <c r="CZ280" s="5"/>
      <c r="DA280" s="5"/>
      <c r="DB280" s="5"/>
      <c r="DC280" s="5"/>
      <c r="DD280" s="5"/>
      <c r="DE280" s="5"/>
      <c r="DF280" s="5"/>
      <c r="DG280" s="5"/>
      <c r="DH280" s="5"/>
      <c r="DI280" s="5"/>
      <c r="DJ280" s="5"/>
      <c r="DK280" s="5"/>
      <c r="DL280" s="62"/>
      <c r="DM280" s="62"/>
      <c r="DN280" s="62"/>
      <c r="DO280" s="62"/>
      <c r="DP280" s="62"/>
      <c r="DQ280" s="62"/>
      <c r="DR280" s="62"/>
      <c r="DS280" s="62"/>
      <c r="DT280" s="62"/>
      <c r="DU280" s="62"/>
      <c r="DV280" s="62"/>
      <c r="DW280" s="62"/>
      <c r="DX280" s="62"/>
      <c r="DY280" s="62"/>
      <c r="DZ280" s="5"/>
      <c r="EA280" s="5"/>
      <c r="EB280" s="5"/>
      <c r="EC280" s="5"/>
      <c r="ED280" s="5"/>
      <c r="EE280" s="5"/>
      <c r="EF280" s="5"/>
      <c r="EG280" s="5"/>
      <c r="EH280" s="5"/>
      <c r="EI280" s="5"/>
      <c r="EJ280" s="5"/>
      <c r="EK280" s="5"/>
      <c r="EL280" s="5"/>
      <c r="EM280" s="5"/>
      <c r="EN280" s="62"/>
      <c r="EO280" s="62"/>
      <c r="EP280" s="62"/>
      <c r="EQ280" s="62"/>
      <c r="ER280" s="62"/>
      <c r="ES280" s="62"/>
      <c r="ET280" s="62"/>
      <c r="EU280" s="62"/>
      <c r="EV280" s="62"/>
      <c r="EW280" s="62"/>
      <c r="EX280" s="62"/>
      <c r="EY280" s="62"/>
      <c r="EZ280" s="62"/>
      <c r="FA280" s="62"/>
      <c r="FB280" s="5"/>
      <c r="FC280" s="5"/>
      <c r="FD280" s="5"/>
      <c r="FE280" s="5"/>
      <c r="FF280" s="5"/>
      <c r="FG280" s="5"/>
      <c r="FH280" s="5"/>
      <c r="FI280" s="5"/>
      <c r="FJ280" s="5"/>
      <c r="FK280" s="5"/>
      <c r="FL280" s="5"/>
      <c r="FM280" s="5"/>
      <c r="FN280" s="5"/>
      <c r="FO280" s="5"/>
      <c r="FP280" s="62"/>
      <c r="FQ280" s="62"/>
      <c r="FR280" s="62"/>
      <c r="FS280" s="62"/>
      <c r="FT280" s="62"/>
      <c r="FU280" s="62"/>
      <c r="FV280" s="62"/>
      <c r="FW280" s="62"/>
      <c r="FX280" s="62"/>
      <c r="FY280" s="62"/>
      <c r="FZ280" s="62"/>
      <c r="GA280" s="62"/>
      <c r="GB280" s="62"/>
      <c r="GC280" s="62"/>
      <c r="GD280" s="5"/>
      <c r="GE280" s="5"/>
      <c r="GF280" s="5"/>
      <c r="GG280" s="5"/>
      <c r="GH280" s="5"/>
      <c r="GI280" s="5"/>
      <c r="GJ280" s="5"/>
      <c r="GK280" s="5"/>
      <c r="GL280" s="5"/>
      <c r="GM280" s="5"/>
      <c r="GN280" s="5"/>
      <c r="GO280" s="5"/>
      <c r="GP280" s="5"/>
      <c r="GQ280" s="5"/>
      <c r="GR280" s="62"/>
      <c r="GS280" s="62"/>
      <c r="GT280" s="62"/>
      <c r="GU280" s="62"/>
      <c r="GV280" s="62"/>
      <c r="GW280" s="62"/>
      <c r="GX280" s="62"/>
      <c r="GY280" s="62"/>
      <c r="GZ280" s="62"/>
      <c r="HA280" s="62"/>
      <c r="HB280" s="62"/>
      <c r="HC280" s="62"/>
      <c r="HD280" s="62"/>
      <c r="HE280" s="62"/>
      <c r="HF280" s="5"/>
      <c r="HG280" s="5"/>
      <c r="HH280" s="5"/>
      <c r="HI280" s="5"/>
      <c r="HJ280" s="5"/>
      <c r="HK280" s="5"/>
      <c r="HL280" s="5"/>
      <c r="HM280" s="5"/>
      <c r="HN280" s="5"/>
      <c r="HO280" s="5"/>
      <c r="HP280" s="5"/>
      <c r="HQ280" s="5"/>
      <c r="HR280" s="5"/>
      <c r="HS280" s="5"/>
      <c r="HT280" s="62"/>
      <c r="HU280" s="62"/>
      <c r="HV280" s="62"/>
      <c r="HW280" s="62"/>
      <c r="HX280" s="62"/>
      <c r="HY280" s="62"/>
      <c r="HZ280" s="62"/>
      <c r="IA280" s="62"/>
      <c r="IB280" s="62"/>
      <c r="IC280" s="62"/>
      <c r="ID280" s="62"/>
      <c r="IE280" s="62"/>
      <c r="IF280" s="62"/>
      <c r="IG280" s="62"/>
      <c r="IH280" s="5"/>
      <c r="II280" s="5"/>
      <c r="IJ280" s="5"/>
      <c r="IK280" s="5"/>
      <c r="IL280" s="5"/>
      <c r="IM280" s="5"/>
      <c r="IN280" s="5"/>
      <c r="IO280" s="5"/>
      <c r="IP280" s="5"/>
      <c r="IQ280" s="5"/>
      <c r="IR280" s="5"/>
      <c r="IS280" s="5"/>
      <c r="IT280" s="5"/>
      <c r="IU280" s="5"/>
      <c r="IV280" s="62"/>
      <c r="IW280" s="62"/>
      <c r="IX280" s="62"/>
      <c r="IY280" s="62"/>
      <c r="IZ280" s="62"/>
      <c r="JA280" s="62"/>
      <c r="JB280" s="62"/>
      <c r="JC280" s="62"/>
      <c r="JD280" s="62"/>
      <c r="JE280" s="62"/>
      <c r="JF280" s="62"/>
      <c r="JG280" s="62"/>
      <c r="JH280" s="62"/>
      <c r="JI280" s="62"/>
      <c r="JJ280" s="5"/>
      <c r="JK280" s="5"/>
      <c r="JL280" s="5"/>
      <c r="JM280" s="5"/>
      <c r="JN280" s="5"/>
      <c r="JO280" s="5"/>
      <c r="JP280" s="5"/>
      <c r="JQ280" s="5"/>
      <c r="JR280" s="5"/>
      <c r="JS280" s="5"/>
      <c r="JT280" s="5"/>
      <c r="JU280" s="5"/>
      <c r="JV280" s="5"/>
      <c r="JW280" s="5"/>
      <c r="JX280" s="62"/>
      <c r="JY280" s="62"/>
      <c r="JZ280" s="62"/>
      <c r="KA280" s="62"/>
      <c r="KB280" s="62"/>
      <c r="KC280" s="62"/>
      <c r="KD280" s="62"/>
      <c r="KE280" s="62"/>
      <c r="KF280" s="62"/>
      <c r="KG280" s="62"/>
      <c r="KH280" s="62"/>
      <c r="KI280" s="62"/>
      <c r="KJ280" s="62"/>
      <c r="KK280" s="62"/>
    </row>
    <row r="281" spans="1:297" x14ac:dyDescent="0.35">
      <c r="A281" s="131">
        <v>277</v>
      </c>
      <c r="B281" s="170">
        <f>'BVEM Scorecard'!B280</f>
        <v>0</v>
      </c>
      <c r="C281" s="170">
        <f>'BVEM Scorecard'!C280</f>
        <v>0</v>
      </c>
      <c r="D281" s="152">
        <v>982</v>
      </c>
      <c r="E281" s="72" t="str">
        <f>'BVEM Scorecard'!F280</f>
        <v>Gas</v>
      </c>
      <c r="F281" s="96">
        <f t="shared" si="366"/>
        <v>1</v>
      </c>
      <c r="G281" s="96">
        <f t="shared" si="367"/>
        <v>1</v>
      </c>
      <c r="H281" s="96">
        <f t="shared" si="368"/>
        <v>1</v>
      </c>
      <c r="I281" s="96">
        <f t="shared" si="369"/>
        <v>1</v>
      </c>
      <c r="J281" s="62">
        <v>1</v>
      </c>
      <c r="K281" s="62">
        <v>1</v>
      </c>
      <c r="L281" s="62">
        <v>1</v>
      </c>
      <c r="M281" s="62">
        <v>1</v>
      </c>
      <c r="N281" s="62">
        <v>1</v>
      </c>
      <c r="O281" s="62">
        <v>1</v>
      </c>
      <c r="P281" s="62">
        <f t="shared" si="371"/>
        <v>5</v>
      </c>
      <c r="Q281" s="95">
        <f t="shared" si="385"/>
        <v>1</v>
      </c>
      <c r="R281" s="5">
        <v>1</v>
      </c>
      <c r="S281" s="5" t="s">
        <v>84</v>
      </c>
      <c r="T281" s="5"/>
      <c r="U281" s="5"/>
      <c r="V281" s="5"/>
      <c r="W281" s="5"/>
      <c r="X281" s="5"/>
      <c r="Y281" s="5"/>
      <c r="Z281" s="5"/>
      <c r="AA281" s="5"/>
      <c r="AB281" s="5"/>
      <c r="AC281" s="5">
        <v>5</v>
      </c>
      <c r="AD281" s="5" t="str">
        <f t="shared" si="370"/>
        <v/>
      </c>
      <c r="AE281" s="5">
        <v>1</v>
      </c>
      <c r="AF281" s="62"/>
      <c r="AG281" s="62"/>
      <c r="AH281" s="62"/>
      <c r="AI281" s="62"/>
      <c r="AJ281" s="62"/>
      <c r="AK281" s="62"/>
      <c r="AL281" s="62"/>
      <c r="AM281" s="62"/>
      <c r="AN281" s="62"/>
      <c r="AO281" s="62"/>
      <c r="AP281" s="62"/>
      <c r="AQ281" s="62"/>
      <c r="AR281" s="140"/>
      <c r="AS281" s="140"/>
      <c r="AT281" s="5"/>
      <c r="AU281" s="5"/>
      <c r="AV281" s="5"/>
      <c r="AW281" s="5"/>
      <c r="AX281" s="5"/>
      <c r="AY281" s="5"/>
      <c r="AZ281" s="5"/>
      <c r="BA281" s="5"/>
      <c r="BB281" s="5"/>
      <c r="BC281" s="5"/>
      <c r="BD281" s="5"/>
      <c r="BE281" s="5"/>
      <c r="BF281" s="5"/>
      <c r="BG281" s="5"/>
      <c r="BH281" s="62"/>
      <c r="BI281" s="62"/>
      <c r="BJ281" s="62"/>
      <c r="BK281" s="62"/>
      <c r="BL281" s="62"/>
      <c r="BM281" s="62"/>
      <c r="BN281" s="62"/>
      <c r="BO281" s="62"/>
      <c r="BP281" s="62"/>
      <c r="BQ281" s="62"/>
      <c r="BR281" s="62"/>
      <c r="BS281" s="62"/>
      <c r="BT281" s="62"/>
      <c r="BU281" s="62"/>
      <c r="BV281" s="5"/>
      <c r="BW281" s="5"/>
      <c r="BX281" s="5"/>
      <c r="BY281" s="5"/>
      <c r="BZ281" s="5"/>
      <c r="CA281" s="5"/>
      <c r="CB281" s="5"/>
      <c r="CC281" s="5"/>
      <c r="CD281" s="5"/>
      <c r="CE281" s="5"/>
      <c r="CF281" s="5"/>
      <c r="CG281" s="5"/>
      <c r="CH281" s="5"/>
      <c r="CI281" s="5"/>
      <c r="CJ281" s="62"/>
      <c r="CK281" s="62"/>
      <c r="CL281" s="62"/>
      <c r="CM281" s="62"/>
      <c r="CN281" s="62"/>
      <c r="CO281" s="62"/>
      <c r="CP281" s="62"/>
      <c r="CQ281" s="62"/>
      <c r="CR281" s="62"/>
      <c r="CS281" s="62"/>
      <c r="CT281" s="62"/>
      <c r="CU281" s="62"/>
      <c r="CV281" s="62"/>
      <c r="CW281" s="62"/>
      <c r="CX281" s="5"/>
      <c r="CY281" s="5"/>
      <c r="CZ281" s="5"/>
      <c r="DA281" s="5"/>
      <c r="DB281" s="5"/>
      <c r="DC281" s="5"/>
      <c r="DD281" s="5"/>
      <c r="DE281" s="5"/>
      <c r="DF281" s="5"/>
      <c r="DG281" s="5"/>
      <c r="DH281" s="5"/>
      <c r="DI281" s="5"/>
      <c r="DJ281" s="5"/>
      <c r="DK281" s="5"/>
      <c r="DL281" s="62"/>
      <c r="DM281" s="62"/>
      <c r="DN281" s="62"/>
      <c r="DO281" s="62"/>
      <c r="DP281" s="62"/>
      <c r="DQ281" s="62"/>
      <c r="DR281" s="62"/>
      <c r="DS281" s="62"/>
      <c r="DT281" s="62"/>
      <c r="DU281" s="62"/>
      <c r="DV281" s="62"/>
      <c r="DW281" s="62"/>
      <c r="DX281" s="62"/>
      <c r="DY281" s="62"/>
      <c r="DZ281" s="5"/>
      <c r="EA281" s="5"/>
      <c r="EB281" s="5"/>
      <c r="EC281" s="5"/>
      <c r="ED281" s="5"/>
      <c r="EE281" s="5"/>
      <c r="EF281" s="5"/>
      <c r="EG281" s="5"/>
      <c r="EH281" s="5"/>
      <c r="EI281" s="5"/>
      <c r="EJ281" s="5"/>
      <c r="EK281" s="5"/>
      <c r="EL281" s="5"/>
      <c r="EM281" s="5"/>
      <c r="EN281" s="62"/>
      <c r="EO281" s="62"/>
      <c r="EP281" s="62"/>
      <c r="EQ281" s="62"/>
      <c r="ER281" s="62"/>
      <c r="ES281" s="62"/>
      <c r="ET281" s="62"/>
      <c r="EU281" s="62"/>
      <c r="EV281" s="62"/>
      <c r="EW281" s="62"/>
      <c r="EX281" s="62"/>
      <c r="EY281" s="62"/>
      <c r="EZ281" s="140"/>
      <c r="FA281" s="140"/>
      <c r="FB281" s="5"/>
      <c r="FC281" s="5"/>
      <c r="FD281" s="5"/>
      <c r="FE281" s="5"/>
      <c r="FF281" s="5"/>
      <c r="FG281" s="5"/>
      <c r="FH281" s="5"/>
      <c r="FI281" s="5"/>
      <c r="FJ281" s="5"/>
      <c r="FK281" s="5"/>
      <c r="FL281" s="5"/>
      <c r="FM281" s="5"/>
      <c r="FN281" s="5"/>
      <c r="FO281" s="5"/>
      <c r="FP281" s="62"/>
      <c r="FQ281" s="62"/>
      <c r="FR281" s="62"/>
      <c r="FS281" s="62"/>
      <c r="FT281" s="62"/>
      <c r="FU281" s="62"/>
      <c r="FV281" s="62"/>
      <c r="FW281" s="62"/>
      <c r="FX281" s="62"/>
      <c r="FY281" s="62"/>
      <c r="FZ281" s="62"/>
      <c r="GA281" s="62"/>
      <c r="GB281" s="62"/>
      <c r="GC281" s="62"/>
      <c r="GD281" s="5"/>
      <c r="GE281" s="5"/>
      <c r="GF281" s="5"/>
      <c r="GG281" s="5"/>
      <c r="GH281" s="5"/>
      <c r="GI281" s="5"/>
      <c r="GJ281" s="5"/>
      <c r="GK281" s="5"/>
      <c r="GL281" s="5"/>
      <c r="GM281" s="5"/>
      <c r="GN281" s="5"/>
      <c r="GO281" s="5"/>
      <c r="GP281" s="5"/>
      <c r="GQ281" s="5"/>
      <c r="GR281" s="62"/>
      <c r="GS281" s="62"/>
      <c r="GT281" s="62"/>
      <c r="GU281" s="62"/>
      <c r="GV281" s="62"/>
      <c r="GW281" s="62"/>
      <c r="GX281" s="62"/>
      <c r="GY281" s="62"/>
      <c r="GZ281" s="62"/>
      <c r="HA281" s="62"/>
      <c r="HB281" s="62"/>
      <c r="HC281" s="62"/>
      <c r="HD281" s="62"/>
      <c r="HE281" s="62"/>
      <c r="HF281" s="5"/>
      <c r="HG281" s="5"/>
      <c r="HH281" s="5"/>
      <c r="HI281" s="5"/>
      <c r="HJ281" s="5"/>
      <c r="HK281" s="5"/>
      <c r="HL281" s="5"/>
      <c r="HM281" s="5"/>
      <c r="HN281" s="5"/>
      <c r="HO281" s="5"/>
      <c r="HP281" s="5"/>
      <c r="HQ281" s="5"/>
      <c r="HR281" s="5"/>
      <c r="HS281" s="5"/>
      <c r="HT281" s="62"/>
      <c r="HU281" s="62"/>
      <c r="HV281" s="62"/>
      <c r="HW281" s="62"/>
      <c r="HX281" s="62"/>
      <c r="HY281" s="62"/>
      <c r="HZ281" s="62"/>
      <c r="IA281" s="62"/>
      <c r="IB281" s="62"/>
      <c r="IC281" s="62"/>
      <c r="ID281" s="62"/>
      <c r="IE281" s="62"/>
      <c r="IF281" s="62"/>
      <c r="IG281" s="62"/>
      <c r="IH281" s="5"/>
      <c r="II281" s="5"/>
      <c r="IJ281" s="5"/>
      <c r="IK281" s="5"/>
      <c r="IL281" s="5"/>
      <c r="IM281" s="5"/>
      <c r="IN281" s="5"/>
      <c r="IO281" s="5"/>
      <c r="IP281" s="5"/>
      <c r="IQ281" s="5"/>
      <c r="IR281" s="5"/>
      <c r="IS281" s="5"/>
      <c r="IT281" s="5"/>
      <c r="IU281" s="5"/>
      <c r="IV281" s="62"/>
      <c r="IW281" s="62"/>
      <c r="IX281" s="62"/>
      <c r="IY281" s="62"/>
      <c r="IZ281" s="62"/>
      <c r="JA281" s="62"/>
      <c r="JB281" s="62"/>
      <c r="JC281" s="62"/>
      <c r="JD281" s="62"/>
      <c r="JE281" s="62"/>
      <c r="JF281" s="62"/>
      <c r="JG281" s="62"/>
      <c r="JH281" s="62"/>
      <c r="JI281" s="62"/>
      <c r="JJ281" s="5"/>
      <c r="JK281" s="5"/>
      <c r="JL281" s="5"/>
      <c r="JM281" s="5"/>
      <c r="JN281" s="5"/>
      <c r="JO281" s="5"/>
      <c r="JP281" s="5"/>
      <c r="JQ281" s="5"/>
      <c r="JR281" s="5"/>
      <c r="JS281" s="5"/>
      <c r="JT281" s="5"/>
      <c r="JU281" s="5"/>
      <c r="JV281" s="5"/>
      <c r="JW281" s="5"/>
      <c r="JX281" s="62"/>
      <c r="JY281" s="62"/>
      <c r="JZ281" s="62"/>
      <c r="KA281" s="62"/>
      <c r="KB281" s="62"/>
      <c r="KC281" s="62"/>
      <c r="KD281" s="62"/>
      <c r="KE281" s="62"/>
      <c r="KF281" s="62"/>
      <c r="KG281" s="62"/>
      <c r="KH281" s="62"/>
      <c r="KI281" s="62"/>
      <c r="KJ281" s="62"/>
      <c r="KK281" s="62"/>
    </row>
    <row r="282" spans="1:297" x14ac:dyDescent="0.35">
      <c r="A282" s="131">
        <v>278</v>
      </c>
      <c r="B282" s="170">
        <f>'BVEM Scorecard'!B281</f>
        <v>0</v>
      </c>
      <c r="C282" s="170">
        <f>'BVEM Scorecard'!C281</f>
        <v>0</v>
      </c>
      <c r="D282" s="152">
        <v>987</v>
      </c>
      <c r="E282" s="72" t="str">
        <f>'BVEM Scorecard'!F281</f>
        <v>Gas</v>
      </c>
      <c r="F282" s="96">
        <f t="shared" si="366"/>
        <v>1</v>
      </c>
      <c r="G282" s="96">
        <f t="shared" si="367"/>
        <v>1</v>
      </c>
      <c r="H282" s="96">
        <f t="shared" si="368"/>
        <v>1</v>
      </c>
      <c r="I282" s="96">
        <f t="shared" si="369"/>
        <v>1</v>
      </c>
      <c r="J282" s="62">
        <v>1</v>
      </c>
      <c r="K282" s="62">
        <v>1</v>
      </c>
      <c r="L282" s="62">
        <v>1</v>
      </c>
      <c r="M282" s="62">
        <v>1</v>
      </c>
      <c r="N282" s="62">
        <v>1</v>
      </c>
      <c r="O282" s="62">
        <v>1</v>
      </c>
      <c r="P282" s="62">
        <f t="shared" si="371"/>
        <v>5</v>
      </c>
      <c r="Q282" s="95">
        <f t="shared" si="385"/>
        <v>1</v>
      </c>
      <c r="R282" s="5">
        <v>1</v>
      </c>
      <c r="S282" s="5" t="s">
        <v>84</v>
      </c>
      <c r="T282" s="5"/>
      <c r="U282" s="5"/>
      <c r="V282" s="5"/>
      <c r="W282" s="5"/>
      <c r="X282" s="5"/>
      <c r="Y282" s="5"/>
      <c r="Z282" s="5"/>
      <c r="AA282" s="5"/>
      <c r="AB282" s="5"/>
      <c r="AC282" s="5">
        <v>5</v>
      </c>
      <c r="AD282" s="5" t="str">
        <f t="shared" si="370"/>
        <v/>
      </c>
      <c r="AE282" s="5">
        <v>1</v>
      </c>
      <c r="AF282" s="62"/>
      <c r="AG282" s="62"/>
      <c r="AH282" s="62"/>
      <c r="AI282" s="62"/>
      <c r="AJ282" s="62"/>
      <c r="AK282" s="62"/>
      <c r="AL282" s="62"/>
      <c r="AM282" s="62"/>
      <c r="AN282" s="62"/>
      <c r="AO282" s="62"/>
      <c r="AP282" s="62"/>
      <c r="AQ282" s="62"/>
      <c r="AR282" s="62"/>
      <c r="AS282" s="62"/>
      <c r="AT282" s="5"/>
      <c r="AU282" s="5"/>
      <c r="AV282" s="5"/>
      <c r="AW282" s="5"/>
      <c r="AX282" s="5"/>
      <c r="AY282" s="5"/>
      <c r="AZ282" s="5"/>
      <c r="BA282" s="5"/>
      <c r="BB282" s="5"/>
      <c r="BC282" s="5"/>
      <c r="BD282" s="5"/>
      <c r="BE282" s="5"/>
      <c r="BF282" s="5"/>
      <c r="BG282" s="5"/>
      <c r="BH282" s="62"/>
      <c r="BI282" s="62"/>
      <c r="BJ282" s="62"/>
      <c r="BK282" s="62"/>
      <c r="BL282" s="62"/>
      <c r="BM282" s="62"/>
      <c r="BN282" s="62"/>
      <c r="BO282" s="62"/>
      <c r="BP282" s="62"/>
      <c r="BQ282" s="62"/>
      <c r="BR282" s="62"/>
      <c r="BS282" s="62"/>
      <c r="BT282" s="62"/>
      <c r="BU282" s="62"/>
      <c r="BV282" s="5"/>
      <c r="BW282" s="5"/>
      <c r="BX282" s="5"/>
      <c r="BY282" s="5"/>
      <c r="BZ282" s="5"/>
      <c r="CA282" s="5"/>
      <c r="CB282" s="5"/>
      <c r="CC282" s="5"/>
      <c r="CD282" s="5"/>
      <c r="CE282" s="5"/>
      <c r="CF282" s="5"/>
      <c r="CG282" s="5"/>
      <c r="CH282" s="5"/>
      <c r="CI282" s="5"/>
      <c r="CJ282" s="62"/>
      <c r="CK282" s="62"/>
      <c r="CL282" s="62"/>
      <c r="CM282" s="62"/>
      <c r="CN282" s="62"/>
      <c r="CO282" s="62"/>
      <c r="CP282" s="62"/>
      <c r="CQ282" s="62"/>
      <c r="CR282" s="62"/>
      <c r="CS282" s="62"/>
      <c r="CT282" s="62"/>
      <c r="CU282" s="62"/>
      <c r="CV282" s="62"/>
      <c r="CW282" s="62"/>
      <c r="CX282" s="5"/>
      <c r="CY282" s="5"/>
      <c r="CZ282" s="5"/>
      <c r="DA282" s="5"/>
      <c r="DB282" s="5"/>
      <c r="DC282" s="5"/>
      <c r="DD282" s="5"/>
      <c r="DE282" s="5"/>
      <c r="DF282" s="5"/>
      <c r="DG282" s="5"/>
      <c r="DH282" s="5"/>
      <c r="DI282" s="5"/>
      <c r="DJ282" s="5"/>
      <c r="DK282" s="5"/>
      <c r="DL282" s="62"/>
      <c r="DM282" s="62"/>
      <c r="DN282" s="62"/>
      <c r="DO282" s="62"/>
      <c r="DP282" s="62"/>
      <c r="DQ282" s="62"/>
      <c r="DR282" s="62"/>
      <c r="DS282" s="62"/>
      <c r="DT282" s="62"/>
      <c r="DU282" s="62"/>
      <c r="DV282" s="62"/>
      <c r="DW282" s="62"/>
      <c r="DX282" s="62"/>
      <c r="DY282" s="62"/>
      <c r="DZ282" s="5"/>
      <c r="EA282" s="5"/>
      <c r="EB282" s="5"/>
      <c r="EC282" s="5"/>
      <c r="ED282" s="5"/>
      <c r="EE282" s="5"/>
      <c r="EF282" s="5"/>
      <c r="EG282" s="5"/>
      <c r="EH282" s="5"/>
      <c r="EI282" s="5"/>
      <c r="EJ282" s="5"/>
      <c r="EK282" s="5"/>
      <c r="EL282" s="5"/>
      <c r="EM282" s="5"/>
      <c r="EN282" s="62"/>
      <c r="EO282" s="62"/>
      <c r="EP282" s="62"/>
      <c r="EQ282" s="62"/>
      <c r="ER282" s="62"/>
      <c r="ES282" s="62"/>
      <c r="ET282" s="62"/>
      <c r="EU282" s="62"/>
      <c r="EV282" s="62"/>
      <c r="EW282" s="62"/>
      <c r="EX282" s="62"/>
      <c r="EY282" s="62"/>
      <c r="EZ282" s="62"/>
      <c r="FA282" s="62"/>
      <c r="FB282" s="5"/>
      <c r="FC282" s="5"/>
      <c r="FD282" s="5"/>
      <c r="FE282" s="5"/>
      <c r="FF282" s="5"/>
      <c r="FG282" s="5"/>
      <c r="FH282" s="5"/>
      <c r="FI282" s="5"/>
      <c r="FJ282" s="5"/>
      <c r="FK282" s="5"/>
      <c r="FL282" s="5"/>
      <c r="FM282" s="5"/>
      <c r="FN282" s="5"/>
      <c r="FO282" s="5"/>
      <c r="FP282" s="62"/>
      <c r="FQ282" s="62"/>
      <c r="FR282" s="62"/>
      <c r="FS282" s="62"/>
      <c r="FT282" s="62"/>
      <c r="FU282" s="62"/>
      <c r="FV282" s="62"/>
      <c r="FW282" s="62"/>
      <c r="FX282" s="62"/>
      <c r="FY282" s="62"/>
      <c r="FZ282" s="62"/>
      <c r="GA282" s="62"/>
      <c r="GB282" s="62"/>
      <c r="GC282" s="62"/>
      <c r="GD282" s="5"/>
      <c r="GE282" s="5"/>
      <c r="GF282" s="5"/>
      <c r="GG282" s="5"/>
      <c r="GH282" s="5"/>
      <c r="GI282" s="5"/>
      <c r="GJ282" s="5"/>
      <c r="GK282" s="5"/>
      <c r="GL282" s="5"/>
      <c r="GM282" s="5"/>
      <c r="GN282" s="5"/>
      <c r="GO282" s="5"/>
      <c r="GP282" s="5"/>
      <c r="GQ282" s="5"/>
      <c r="GR282" s="62"/>
      <c r="GS282" s="62"/>
      <c r="GT282" s="62"/>
      <c r="GU282" s="62"/>
      <c r="GV282" s="62"/>
      <c r="GW282" s="62"/>
      <c r="GX282" s="62"/>
      <c r="GY282" s="62"/>
      <c r="GZ282" s="62"/>
      <c r="HA282" s="62"/>
      <c r="HB282" s="62"/>
      <c r="HC282" s="62"/>
      <c r="HD282" s="62"/>
      <c r="HE282" s="62"/>
      <c r="HF282" s="5"/>
      <c r="HG282" s="5"/>
      <c r="HH282" s="5"/>
      <c r="HI282" s="5"/>
      <c r="HJ282" s="5"/>
      <c r="HK282" s="5"/>
      <c r="HL282" s="5"/>
      <c r="HM282" s="5"/>
      <c r="HN282" s="5"/>
      <c r="HO282" s="5"/>
      <c r="HP282" s="5"/>
      <c r="HQ282" s="5"/>
      <c r="HR282" s="5"/>
      <c r="HS282" s="5"/>
      <c r="HT282" s="62"/>
      <c r="HU282" s="62"/>
      <c r="HV282" s="62"/>
      <c r="HW282" s="62"/>
      <c r="HX282" s="62"/>
      <c r="HY282" s="62"/>
      <c r="HZ282" s="62"/>
      <c r="IA282" s="62"/>
      <c r="IB282" s="62"/>
      <c r="IC282" s="62"/>
      <c r="ID282" s="62"/>
      <c r="IE282" s="62"/>
      <c r="IF282" s="62"/>
      <c r="IG282" s="62"/>
      <c r="IH282" s="5"/>
      <c r="II282" s="5"/>
      <c r="IJ282" s="5"/>
      <c r="IK282" s="5"/>
      <c r="IL282" s="5"/>
      <c r="IM282" s="5"/>
      <c r="IN282" s="5"/>
      <c r="IO282" s="5"/>
      <c r="IP282" s="5"/>
      <c r="IQ282" s="5"/>
      <c r="IR282" s="5"/>
      <c r="IS282" s="5"/>
      <c r="IT282" s="5"/>
      <c r="IU282" s="5"/>
      <c r="IV282" s="62"/>
      <c r="IW282" s="62"/>
      <c r="IX282" s="62"/>
      <c r="IY282" s="62"/>
      <c r="IZ282" s="62"/>
      <c r="JA282" s="62"/>
      <c r="JB282" s="62"/>
      <c r="JC282" s="62"/>
      <c r="JD282" s="62"/>
      <c r="JE282" s="62"/>
      <c r="JF282" s="62"/>
      <c r="JG282" s="62"/>
      <c r="JH282" s="62"/>
      <c r="JI282" s="62"/>
      <c r="JJ282" s="5"/>
      <c r="JK282" s="5"/>
      <c r="JL282" s="5"/>
      <c r="JM282" s="5"/>
      <c r="JN282" s="5"/>
      <c r="JO282" s="5"/>
      <c r="JP282" s="5"/>
      <c r="JQ282" s="5"/>
      <c r="JR282" s="5"/>
      <c r="JS282" s="5"/>
      <c r="JT282" s="5"/>
      <c r="JU282" s="5"/>
      <c r="JV282" s="5"/>
      <c r="JW282" s="5"/>
      <c r="JX282" s="62"/>
      <c r="JY282" s="62"/>
      <c r="JZ282" s="62"/>
      <c r="KA282" s="62"/>
      <c r="KB282" s="62"/>
      <c r="KC282" s="62"/>
      <c r="KD282" s="62"/>
      <c r="KE282" s="62"/>
      <c r="KF282" s="62"/>
      <c r="KG282" s="62"/>
      <c r="KH282" s="62"/>
      <c r="KI282" s="62"/>
      <c r="KJ282" s="62"/>
      <c r="KK282" s="62"/>
    </row>
    <row r="283" spans="1:297" x14ac:dyDescent="0.35">
      <c r="A283" s="131">
        <v>279</v>
      </c>
      <c r="B283" s="170">
        <f>'BVEM Scorecard'!B282</f>
        <v>0</v>
      </c>
      <c r="C283" s="170">
        <f>'BVEM Scorecard'!C282</f>
        <v>0</v>
      </c>
      <c r="D283" s="152">
        <v>988</v>
      </c>
      <c r="E283" s="72" t="str">
        <f>'BVEM Scorecard'!F282</f>
        <v>Gas</v>
      </c>
      <c r="F283" s="96">
        <f t="shared" si="366"/>
        <v>1</v>
      </c>
      <c r="G283" s="96">
        <f t="shared" si="367"/>
        <v>1</v>
      </c>
      <c r="H283" s="96">
        <f t="shared" si="368"/>
        <v>1</v>
      </c>
      <c r="I283" s="96">
        <f t="shared" si="369"/>
        <v>1</v>
      </c>
      <c r="J283" s="62">
        <v>1</v>
      </c>
      <c r="K283" s="62">
        <v>1</v>
      </c>
      <c r="L283" s="62">
        <v>1</v>
      </c>
      <c r="M283" s="62">
        <v>1</v>
      </c>
      <c r="N283" s="62">
        <v>1</v>
      </c>
      <c r="O283" s="62">
        <v>1</v>
      </c>
      <c r="P283" s="62">
        <f t="shared" si="371"/>
        <v>5</v>
      </c>
      <c r="Q283" s="95">
        <f t="shared" si="385"/>
        <v>1</v>
      </c>
      <c r="R283" s="5">
        <v>1</v>
      </c>
      <c r="S283" s="5" t="s">
        <v>84</v>
      </c>
      <c r="T283" s="5"/>
      <c r="U283" s="5"/>
      <c r="V283" s="5"/>
      <c r="W283" s="5"/>
      <c r="X283" s="5"/>
      <c r="Y283" s="5"/>
      <c r="Z283" s="5"/>
      <c r="AA283" s="5"/>
      <c r="AB283" s="5"/>
      <c r="AC283" s="5">
        <v>5</v>
      </c>
      <c r="AD283" s="5" t="str">
        <f t="shared" si="370"/>
        <v/>
      </c>
      <c r="AE283" s="5">
        <v>1</v>
      </c>
      <c r="AF283" s="62"/>
      <c r="AG283" s="62"/>
      <c r="AH283" s="62"/>
      <c r="AI283" s="62"/>
      <c r="AJ283" s="62"/>
      <c r="AK283" s="62"/>
      <c r="AL283" s="62"/>
      <c r="AM283" s="62"/>
      <c r="AN283" s="62"/>
      <c r="AO283" s="62"/>
      <c r="AP283" s="62"/>
      <c r="AQ283" s="62"/>
      <c r="AR283" s="140"/>
      <c r="AS283" s="140"/>
      <c r="AT283" s="5"/>
      <c r="AU283" s="5"/>
      <c r="AV283" s="5"/>
      <c r="AW283" s="5"/>
      <c r="AX283" s="5"/>
      <c r="AY283" s="5"/>
      <c r="AZ283" s="5"/>
      <c r="BA283" s="5"/>
      <c r="BB283" s="5"/>
      <c r="BC283" s="5"/>
      <c r="BD283" s="5"/>
      <c r="BE283" s="5"/>
      <c r="BF283" s="5"/>
      <c r="BG283" s="5"/>
      <c r="BH283" s="62"/>
      <c r="BI283" s="62"/>
      <c r="BJ283" s="62"/>
      <c r="BK283" s="62"/>
      <c r="BL283" s="62"/>
      <c r="BM283" s="62"/>
      <c r="BN283" s="62"/>
      <c r="BO283" s="62"/>
      <c r="BP283" s="62"/>
      <c r="BQ283" s="62"/>
      <c r="BR283" s="62"/>
      <c r="BS283" s="62"/>
      <c r="BT283" s="62"/>
      <c r="BU283" s="62"/>
      <c r="BV283" s="5"/>
      <c r="BW283" s="5"/>
      <c r="BX283" s="5"/>
      <c r="BY283" s="5"/>
      <c r="BZ283" s="5"/>
      <c r="CA283" s="5"/>
      <c r="CB283" s="5"/>
      <c r="CC283" s="5"/>
      <c r="CD283" s="5"/>
      <c r="CE283" s="5"/>
      <c r="CF283" s="5"/>
      <c r="CG283" s="5"/>
      <c r="CH283" s="5"/>
      <c r="CI283" s="5"/>
      <c r="CJ283" s="62"/>
      <c r="CK283" s="62"/>
      <c r="CL283" s="62"/>
      <c r="CM283" s="62"/>
      <c r="CN283" s="62"/>
      <c r="CO283" s="62"/>
      <c r="CP283" s="62"/>
      <c r="CQ283" s="62"/>
      <c r="CR283" s="62"/>
      <c r="CS283" s="62"/>
      <c r="CT283" s="62"/>
      <c r="CU283" s="62"/>
      <c r="CV283" s="62"/>
      <c r="CW283" s="62"/>
      <c r="CX283" s="5"/>
      <c r="CY283" s="5"/>
      <c r="CZ283" s="5"/>
      <c r="DA283" s="5"/>
      <c r="DB283" s="5"/>
      <c r="DC283" s="5"/>
      <c r="DD283" s="5"/>
      <c r="DE283" s="5"/>
      <c r="DF283" s="5"/>
      <c r="DG283" s="5"/>
      <c r="DH283" s="5"/>
      <c r="DI283" s="5"/>
      <c r="DJ283" s="5"/>
      <c r="DK283" s="5"/>
      <c r="DL283" s="62"/>
      <c r="DM283" s="62"/>
      <c r="DN283" s="62"/>
      <c r="DO283" s="62"/>
      <c r="DP283" s="62"/>
      <c r="DQ283" s="62"/>
      <c r="DR283" s="62"/>
      <c r="DS283" s="62"/>
      <c r="DT283" s="62"/>
      <c r="DU283" s="62"/>
      <c r="DV283" s="62"/>
      <c r="DW283" s="62"/>
      <c r="DX283" s="62"/>
      <c r="DY283" s="62"/>
      <c r="DZ283" s="5"/>
      <c r="EA283" s="5"/>
      <c r="EB283" s="5"/>
      <c r="EC283" s="5"/>
      <c r="ED283" s="5"/>
      <c r="EE283" s="5"/>
      <c r="EF283" s="5"/>
      <c r="EG283" s="5"/>
      <c r="EH283" s="5"/>
      <c r="EI283" s="5"/>
      <c r="EJ283" s="5"/>
      <c r="EK283" s="5"/>
      <c r="EL283" s="5"/>
      <c r="EM283" s="5"/>
      <c r="EN283" s="62"/>
      <c r="EO283" s="62"/>
      <c r="EP283" s="62"/>
      <c r="EQ283" s="62"/>
      <c r="ER283" s="62"/>
      <c r="ES283" s="62"/>
      <c r="ET283" s="62"/>
      <c r="EU283" s="62"/>
      <c r="EV283" s="62"/>
      <c r="EW283" s="62"/>
      <c r="EX283" s="62"/>
      <c r="EY283" s="62"/>
      <c r="EZ283" s="140"/>
      <c r="FA283" s="140"/>
      <c r="FB283" s="5"/>
      <c r="FC283" s="5"/>
      <c r="FD283" s="5"/>
      <c r="FE283" s="5"/>
      <c r="FF283" s="5"/>
      <c r="FG283" s="5"/>
      <c r="FH283" s="5"/>
      <c r="FI283" s="5"/>
      <c r="FJ283" s="5"/>
      <c r="FK283" s="5"/>
      <c r="FL283" s="5"/>
      <c r="FM283" s="5"/>
      <c r="FN283" s="5"/>
      <c r="FO283" s="5"/>
      <c r="FP283" s="62"/>
      <c r="FQ283" s="62"/>
      <c r="FR283" s="62"/>
      <c r="FS283" s="62"/>
      <c r="FT283" s="62"/>
      <c r="FU283" s="62"/>
      <c r="FV283" s="62"/>
      <c r="FW283" s="62"/>
      <c r="FX283" s="62"/>
      <c r="FY283" s="62"/>
      <c r="FZ283" s="62"/>
      <c r="GA283" s="62"/>
      <c r="GB283" s="62"/>
      <c r="GC283" s="62"/>
      <c r="GD283" s="5"/>
      <c r="GE283" s="5"/>
      <c r="GF283" s="5"/>
      <c r="GG283" s="5"/>
      <c r="GH283" s="5"/>
      <c r="GI283" s="5"/>
      <c r="GJ283" s="5"/>
      <c r="GK283" s="5"/>
      <c r="GL283" s="5"/>
      <c r="GM283" s="5"/>
      <c r="GN283" s="5"/>
      <c r="GO283" s="5"/>
      <c r="GP283" s="5"/>
      <c r="GQ283" s="5"/>
      <c r="GR283" s="62"/>
      <c r="GS283" s="62"/>
      <c r="GT283" s="62"/>
      <c r="GU283" s="62"/>
      <c r="GV283" s="62"/>
      <c r="GW283" s="62"/>
      <c r="GX283" s="62"/>
      <c r="GY283" s="62"/>
      <c r="GZ283" s="62"/>
      <c r="HA283" s="62"/>
      <c r="HB283" s="62"/>
      <c r="HC283" s="62"/>
      <c r="HD283" s="62"/>
      <c r="HE283" s="62"/>
      <c r="HF283" s="5"/>
      <c r="HG283" s="5"/>
      <c r="HH283" s="5"/>
      <c r="HI283" s="5"/>
      <c r="HJ283" s="5"/>
      <c r="HK283" s="5"/>
      <c r="HL283" s="5"/>
      <c r="HM283" s="5"/>
      <c r="HN283" s="5"/>
      <c r="HO283" s="5"/>
      <c r="HP283" s="5"/>
      <c r="HQ283" s="5"/>
      <c r="HR283" s="5"/>
      <c r="HS283" s="5"/>
      <c r="HT283" s="62"/>
      <c r="HU283" s="62"/>
      <c r="HV283" s="62"/>
      <c r="HW283" s="62"/>
      <c r="HX283" s="62"/>
      <c r="HY283" s="62"/>
      <c r="HZ283" s="62"/>
      <c r="IA283" s="62"/>
      <c r="IB283" s="62"/>
      <c r="IC283" s="62"/>
      <c r="ID283" s="62"/>
      <c r="IE283" s="62"/>
      <c r="IF283" s="62"/>
      <c r="IG283" s="62"/>
      <c r="IH283" s="5"/>
      <c r="II283" s="5"/>
      <c r="IJ283" s="5"/>
      <c r="IK283" s="5"/>
      <c r="IL283" s="5"/>
      <c r="IM283" s="5"/>
      <c r="IN283" s="5"/>
      <c r="IO283" s="5"/>
      <c r="IP283" s="5"/>
      <c r="IQ283" s="5"/>
      <c r="IR283" s="5"/>
      <c r="IS283" s="5"/>
      <c r="IT283" s="5"/>
      <c r="IU283" s="5"/>
      <c r="IV283" s="62"/>
      <c r="IW283" s="62"/>
      <c r="IX283" s="62"/>
      <c r="IY283" s="62"/>
      <c r="IZ283" s="62"/>
      <c r="JA283" s="62"/>
      <c r="JB283" s="62"/>
      <c r="JC283" s="62"/>
      <c r="JD283" s="62"/>
      <c r="JE283" s="62"/>
      <c r="JF283" s="62"/>
      <c r="JG283" s="62"/>
      <c r="JH283" s="62"/>
      <c r="JI283" s="62"/>
      <c r="JJ283" s="5"/>
      <c r="JK283" s="5"/>
      <c r="JL283" s="5"/>
      <c r="JM283" s="5"/>
      <c r="JN283" s="5"/>
      <c r="JO283" s="5"/>
      <c r="JP283" s="5"/>
      <c r="JQ283" s="5"/>
      <c r="JR283" s="5"/>
      <c r="JS283" s="5"/>
      <c r="JT283" s="5"/>
      <c r="JU283" s="5"/>
      <c r="JV283" s="5"/>
      <c r="JW283" s="5"/>
      <c r="JX283" s="62"/>
      <c r="JY283" s="62"/>
      <c r="JZ283" s="62"/>
      <c r="KA283" s="62"/>
      <c r="KB283" s="62"/>
      <c r="KC283" s="62"/>
      <c r="KD283" s="62"/>
      <c r="KE283" s="62"/>
      <c r="KF283" s="62"/>
      <c r="KG283" s="62"/>
      <c r="KH283" s="62"/>
      <c r="KI283" s="62"/>
      <c r="KJ283" s="62"/>
      <c r="KK283" s="62"/>
    </row>
    <row r="284" spans="1:297" x14ac:dyDescent="0.35">
      <c r="A284" s="131">
        <v>280</v>
      </c>
      <c r="B284" s="170">
        <f>'BVEM Scorecard'!B283</f>
        <v>0</v>
      </c>
      <c r="C284" s="170">
        <f>'BVEM Scorecard'!C283</f>
        <v>0</v>
      </c>
      <c r="D284" s="152">
        <v>989</v>
      </c>
      <c r="E284" s="72" t="str">
        <f>'BVEM Scorecard'!F283</f>
        <v>Gas</v>
      </c>
      <c r="F284" s="96">
        <f t="shared" si="366"/>
        <v>1</v>
      </c>
      <c r="G284" s="96">
        <f t="shared" si="367"/>
        <v>1</v>
      </c>
      <c r="H284" s="96">
        <f t="shared" si="368"/>
        <v>1</v>
      </c>
      <c r="I284" s="96">
        <f t="shared" si="369"/>
        <v>1</v>
      </c>
      <c r="J284" s="62">
        <v>1</v>
      </c>
      <c r="K284" s="62">
        <v>1</v>
      </c>
      <c r="L284" s="62">
        <v>1</v>
      </c>
      <c r="M284" s="62">
        <v>1</v>
      </c>
      <c r="N284" s="62">
        <v>1</v>
      </c>
      <c r="O284" s="62">
        <v>1</v>
      </c>
      <c r="P284" s="62">
        <f t="shared" si="371"/>
        <v>5</v>
      </c>
      <c r="Q284" s="95">
        <f t="shared" si="385"/>
        <v>1</v>
      </c>
      <c r="R284" s="5">
        <v>1</v>
      </c>
      <c r="S284" s="5" t="s">
        <v>84</v>
      </c>
      <c r="T284" s="5"/>
      <c r="U284" s="5"/>
      <c r="V284" s="5"/>
      <c r="W284" s="5"/>
      <c r="X284" s="5"/>
      <c r="Y284" s="5"/>
      <c r="Z284" s="5"/>
      <c r="AA284" s="5"/>
      <c r="AB284" s="5"/>
      <c r="AC284" s="5">
        <v>5</v>
      </c>
      <c r="AD284" s="5" t="str">
        <f t="shared" si="370"/>
        <v/>
      </c>
      <c r="AE284" s="5">
        <v>1</v>
      </c>
      <c r="AF284" s="62"/>
      <c r="AG284" s="62"/>
      <c r="AH284" s="62"/>
      <c r="AI284" s="62"/>
      <c r="AJ284" s="62"/>
      <c r="AK284" s="62"/>
      <c r="AL284" s="62"/>
      <c r="AM284" s="62"/>
      <c r="AN284" s="62"/>
      <c r="AO284" s="62"/>
      <c r="AP284" s="62"/>
      <c r="AQ284" s="62"/>
      <c r="AR284" s="62"/>
      <c r="AS284" s="62"/>
      <c r="AT284" s="5"/>
      <c r="AU284" s="5"/>
      <c r="AV284" s="5"/>
      <c r="AW284" s="5"/>
      <c r="AX284" s="5"/>
      <c r="AY284" s="5"/>
      <c r="AZ284" s="5"/>
      <c r="BA284" s="5"/>
      <c r="BB284" s="5"/>
      <c r="BC284" s="5"/>
      <c r="BD284" s="5"/>
      <c r="BE284" s="5"/>
      <c r="BF284" s="5"/>
      <c r="BG284" s="5"/>
      <c r="BH284" s="62"/>
      <c r="BI284" s="62"/>
      <c r="BJ284" s="62"/>
      <c r="BK284" s="62"/>
      <c r="BL284" s="62"/>
      <c r="BM284" s="62"/>
      <c r="BN284" s="62"/>
      <c r="BO284" s="62"/>
      <c r="BP284" s="62"/>
      <c r="BQ284" s="62"/>
      <c r="BR284" s="62"/>
      <c r="BS284" s="62"/>
      <c r="BT284" s="62"/>
      <c r="BU284" s="62"/>
      <c r="BV284" s="5"/>
      <c r="BW284" s="5"/>
      <c r="BX284" s="5"/>
      <c r="BY284" s="5"/>
      <c r="BZ284" s="5"/>
      <c r="CA284" s="5"/>
      <c r="CB284" s="5"/>
      <c r="CC284" s="5"/>
      <c r="CD284" s="5"/>
      <c r="CE284" s="5"/>
      <c r="CF284" s="5"/>
      <c r="CG284" s="5"/>
      <c r="CH284" s="5"/>
      <c r="CI284" s="5"/>
      <c r="CJ284" s="62"/>
      <c r="CK284" s="62"/>
      <c r="CL284" s="62"/>
      <c r="CM284" s="62"/>
      <c r="CN284" s="62"/>
      <c r="CO284" s="62"/>
      <c r="CP284" s="62"/>
      <c r="CQ284" s="62"/>
      <c r="CR284" s="62"/>
      <c r="CS284" s="62"/>
      <c r="CT284" s="62"/>
      <c r="CU284" s="62"/>
      <c r="CV284" s="62"/>
      <c r="CW284" s="62"/>
      <c r="CX284" s="5"/>
      <c r="CY284" s="5"/>
      <c r="CZ284" s="5"/>
      <c r="DA284" s="5"/>
      <c r="DB284" s="5"/>
      <c r="DC284" s="5"/>
      <c r="DD284" s="5"/>
      <c r="DE284" s="5"/>
      <c r="DF284" s="5"/>
      <c r="DG284" s="5"/>
      <c r="DH284" s="5"/>
      <c r="DI284" s="5"/>
      <c r="DJ284" s="5"/>
      <c r="DK284" s="5"/>
      <c r="DL284" s="62"/>
      <c r="DM284" s="62"/>
      <c r="DN284" s="62"/>
      <c r="DO284" s="62"/>
      <c r="DP284" s="62"/>
      <c r="DQ284" s="62"/>
      <c r="DR284" s="62"/>
      <c r="DS284" s="62"/>
      <c r="DT284" s="62"/>
      <c r="DU284" s="62"/>
      <c r="DV284" s="62"/>
      <c r="DW284" s="62"/>
      <c r="DX284" s="62"/>
      <c r="DY284" s="62"/>
      <c r="DZ284" s="5"/>
      <c r="EA284" s="5"/>
      <c r="EB284" s="5"/>
      <c r="EC284" s="5"/>
      <c r="ED284" s="5"/>
      <c r="EE284" s="5"/>
      <c r="EF284" s="5"/>
      <c r="EG284" s="5"/>
      <c r="EH284" s="5"/>
      <c r="EI284" s="5"/>
      <c r="EJ284" s="5"/>
      <c r="EK284" s="5"/>
      <c r="EL284" s="5"/>
      <c r="EM284" s="5"/>
      <c r="EN284" s="62"/>
      <c r="EO284" s="62"/>
      <c r="EP284" s="62"/>
      <c r="EQ284" s="62"/>
      <c r="ER284" s="62"/>
      <c r="ES284" s="62"/>
      <c r="ET284" s="62"/>
      <c r="EU284" s="62"/>
      <c r="EV284" s="62"/>
      <c r="EW284" s="62"/>
      <c r="EX284" s="62"/>
      <c r="EY284" s="62"/>
      <c r="EZ284" s="62"/>
      <c r="FA284" s="62"/>
      <c r="FB284" s="5"/>
      <c r="FC284" s="5"/>
      <c r="FD284" s="5"/>
      <c r="FE284" s="5"/>
      <c r="FF284" s="5"/>
      <c r="FG284" s="5"/>
      <c r="FH284" s="5"/>
      <c r="FI284" s="5"/>
      <c r="FJ284" s="5"/>
      <c r="FK284" s="5"/>
      <c r="FL284" s="5"/>
      <c r="FM284" s="5"/>
      <c r="FN284" s="5"/>
      <c r="FO284" s="5"/>
      <c r="FP284" s="62"/>
      <c r="FQ284" s="62"/>
      <c r="FR284" s="62"/>
      <c r="FS284" s="62"/>
      <c r="FT284" s="62"/>
      <c r="FU284" s="62"/>
      <c r="FV284" s="62"/>
      <c r="FW284" s="62"/>
      <c r="FX284" s="62"/>
      <c r="FY284" s="62"/>
      <c r="FZ284" s="62"/>
      <c r="GA284" s="62"/>
      <c r="GB284" s="62"/>
      <c r="GC284" s="62"/>
      <c r="GD284" s="5"/>
      <c r="GE284" s="5"/>
      <c r="GF284" s="5"/>
      <c r="GG284" s="5"/>
      <c r="GH284" s="5"/>
      <c r="GI284" s="5"/>
      <c r="GJ284" s="5"/>
      <c r="GK284" s="5"/>
      <c r="GL284" s="5"/>
      <c r="GM284" s="5"/>
      <c r="GN284" s="5"/>
      <c r="GO284" s="5"/>
      <c r="GP284" s="5"/>
      <c r="GQ284" s="5"/>
      <c r="GR284" s="62"/>
      <c r="GS284" s="62"/>
      <c r="GT284" s="62"/>
      <c r="GU284" s="62"/>
      <c r="GV284" s="62"/>
      <c r="GW284" s="62"/>
      <c r="GX284" s="62"/>
      <c r="GY284" s="62"/>
      <c r="GZ284" s="62"/>
      <c r="HA284" s="62"/>
      <c r="HB284" s="62"/>
      <c r="HC284" s="62"/>
      <c r="HD284" s="62"/>
      <c r="HE284" s="62"/>
      <c r="HF284" s="5"/>
      <c r="HG284" s="5"/>
      <c r="HH284" s="5"/>
      <c r="HI284" s="5"/>
      <c r="HJ284" s="5"/>
      <c r="HK284" s="5"/>
      <c r="HL284" s="5"/>
      <c r="HM284" s="5"/>
      <c r="HN284" s="5"/>
      <c r="HO284" s="5"/>
      <c r="HP284" s="5"/>
      <c r="HQ284" s="5"/>
      <c r="HR284" s="5"/>
      <c r="HS284" s="5"/>
      <c r="HT284" s="62"/>
      <c r="HU284" s="62"/>
      <c r="HV284" s="62"/>
      <c r="HW284" s="62"/>
      <c r="HX284" s="62"/>
      <c r="HY284" s="62"/>
      <c r="HZ284" s="62"/>
      <c r="IA284" s="62"/>
      <c r="IB284" s="62"/>
      <c r="IC284" s="62"/>
      <c r="ID284" s="62"/>
      <c r="IE284" s="62"/>
      <c r="IF284" s="62"/>
      <c r="IG284" s="62"/>
      <c r="IH284" s="5"/>
      <c r="II284" s="5"/>
      <c r="IJ284" s="5"/>
      <c r="IK284" s="5"/>
      <c r="IL284" s="5"/>
      <c r="IM284" s="5"/>
      <c r="IN284" s="5"/>
      <c r="IO284" s="5"/>
      <c r="IP284" s="5"/>
      <c r="IQ284" s="5"/>
      <c r="IR284" s="5"/>
      <c r="IS284" s="5"/>
      <c r="IT284" s="5"/>
      <c r="IU284" s="5"/>
      <c r="IV284" s="62"/>
      <c r="IW284" s="62"/>
      <c r="IX284" s="62"/>
      <c r="IY284" s="62"/>
      <c r="IZ284" s="62"/>
      <c r="JA284" s="62"/>
      <c r="JB284" s="62"/>
      <c r="JC284" s="62"/>
      <c r="JD284" s="62"/>
      <c r="JE284" s="62"/>
      <c r="JF284" s="62"/>
      <c r="JG284" s="62"/>
      <c r="JH284" s="62"/>
      <c r="JI284" s="62"/>
      <c r="JJ284" s="5"/>
      <c r="JK284" s="5"/>
      <c r="JL284" s="5"/>
      <c r="JM284" s="5"/>
      <c r="JN284" s="5"/>
      <c r="JO284" s="5"/>
      <c r="JP284" s="5"/>
      <c r="JQ284" s="5"/>
      <c r="JR284" s="5"/>
      <c r="JS284" s="5"/>
      <c r="JT284" s="5"/>
      <c r="JU284" s="5"/>
      <c r="JV284" s="5"/>
      <c r="JW284" s="5"/>
      <c r="JX284" s="62"/>
      <c r="JY284" s="62"/>
      <c r="JZ284" s="62"/>
      <c r="KA284" s="62"/>
      <c r="KB284" s="62"/>
      <c r="KC284" s="62"/>
      <c r="KD284" s="62"/>
      <c r="KE284" s="62"/>
      <c r="KF284" s="62"/>
      <c r="KG284" s="62"/>
      <c r="KH284" s="62"/>
      <c r="KI284" s="62"/>
      <c r="KJ284" s="62"/>
      <c r="KK284" s="62"/>
    </row>
    <row r="285" spans="1:297" x14ac:dyDescent="0.35">
      <c r="A285" s="131">
        <v>281</v>
      </c>
      <c r="B285" s="170">
        <f>'BVEM Scorecard'!B284</f>
        <v>0</v>
      </c>
      <c r="C285" s="170">
        <f>'BVEM Scorecard'!C284</f>
        <v>0</v>
      </c>
      <c r="D285" s="152">
        <v>1054</v>
      </c>
      <c r="E285" s="72" t="str">
        <f>'BVEM Scorecard'!F284</f>
        <v>Gas</v>
      </c>
      <c r="F285" s="96"/>
      <c r="G285" s="96"/>
      <c r="H285" s="96"/>
      <c r="I285" s="96"/>
      <c r="J285" s="62"/>
      <c r="K285" s="62"/>
      <c r="L285" s="62"/>
      <c r="M285" s="62"/>
      <c r="N285" s="62"/>
      <c r="O285" s="62"/>
      <c r="P285" s="62"/>
      <c r="Q285" s="95"/>
      <c r="R285" s="5"/>
      <c r="S285" s="5"/>
      <c r="T285" s="5"/>
      <c r="U285" s="5"/>
      <c r="V285" s="5"/>
      <c r="W285" s="5"/>
      <c r="X285" s="5"/>
      <c r="Y285" s="5"/>
      <c r="Z285" s="5"/>
      <c r="AA285" s="5"/>
      <c r="AB285" s="5"/>
      <c r="AC285" s="5"/>
      <c r="AD285" s="5"/>
      <c r="AE285" s="5"/>
      <c r="AF285" s="62"/>
      <c r="AG285" s="62"/>
      <c r="AH285" s="62"/>
      <c r="AI285" s="62"/>
      <c r="AJ285" s="62"/>
      <c r="AK285" s="62"/>
      <c r="AL285" s="62"/>
      <c r="AM285" s="62"/>
      <c r="AN285" s="62"/>
      <c r="AO285" s="62"/>
      <c r="AP285" s="62"/>
      <c r="AQ285" s="62"/>
      <c r="AR285" s="140"/>
      <c r="AS285" s="140"/>
      <c r="AT285" s="5"/>
      <c r="AU285" s="5"/>
      <c r="AV285" s="5"/>
      <c r="AW285" s="5"/>
      <c r="AX285" s="5"/>
      <c r="AY285" s="5"/>
      <c r="AZ285" s="5"/>
      <c r="BA285" s="5"/>
      <c r="BB285" s="5"/>
      <c r="BC285" s="5"/>
      <c r="BD285" s="5"/>
      <c r="BE285" s="5"/>
      <c r="BF285" s="5"/>
      <c r="BG285" s="5"/>
      <c r="BH285" s="62"/>
      <c r="BI285" s="62"/>
      <c r="BJ285" s="62"/>
      <c r="BK285" s="62"/>
      <c r="BL285" s="62"/>
      <c r="BM285" s="62"/>
      <c r="BN285" s="62"/>
      <c r="BO285" s="62"/>
      <c r="BP285" s="62"/>
      <c r="BQ285" s="62"/>
      <c r="BR285" s="62"/>
      <c r="BS285" s="62"/>
      <c r="BT285" s="62"/>
      <c r="BU285" s="62"/>
      <c r="BV285" s="5"/>
      <c r="BW285" s="5"/>
      <c r="BX285" s="5"/>
      <c r="BY285" s="5"/>
      <c r="BZ285" s="5"/>
      <c r="CA285" s="5"/>
      <c r="CB285" s="5"/>
      <c r="CC285" s="5"/>
      <c r="CD285" s="5"/>
      <c r="CE285" s="5"/>
      <c r="CF285" s="5"/>
      <c r="CG285" s="5"/>
      <c r="CH285" s="5"/>
      <c r="CI285" s="5"/>
      <c r="CJ285" s="62"/>
      <c r="CK285" s="62"/>
      <c r="CL285" s="62"/>
      <c r="CM285" s="62"/>
      <c r="CN285" s="62"/>
      <c r="CO285" s="62"/>
      <c r="CP285" s="62"/>
      <c r="CQ285" s="62"/>
      <c r="CR285" s="62"/>
      <c r="CS285" s="62"/>
      <c r="CT285" s="62"/>
      <c r="CU285" s="62"/>
      <c r="CV285" s="62"/>
      <c r="CW285" s="62"/>
      <c r="CX285" s="5"/>
      <c r="CY285" s="5"/>
      <c r="CZ285" s="5"/>
      <c r="DA285" s="5"/>
      <c r="DB285" s="5"/>
      <c r="DC285" s="5"/>
      <c r="DD285" s="5"/>
      <c r="DE285" s="5"/>
      <c r="DF285" s="5"/>
      <c r="DG285" s="5"/>
      <c r="DH285" s="5"/>
      <c r="DI285" s="5"/>
      <c r="DJ285" s="5"/>
      <c r="DK285" s="5"/>
      <c r="DL285" s="62"/>
      <c r="DM285" s="62"/>
      <c r="DN285" s="62"/>
      <c r="DO285" s="62"/>
      <c r="DP285" s="62"/>
      <c r="DQ285" s="62"/>
      <c r="DR285" s="62"/>
      <c r="DS285" s="62"/>
      <c r="DT285" s="62"/>
      <c r="DU285" s="62"/>
      <c r="DV285" s="62"/>
      <c r="DW285" s="62"/>
      <c r="DX285" s="62"/>
      <c r="DY285" s="62"/>
      <c r="DZ285" s="5"/>
      <c r="EA285" s="5"/>
      <c r="EB285" s="5"/>
      <c r="EC285" s="5"/>
      <c r="ED285" s="5"/>
      <c r="EE285" s="5"/>
      <c r="EF285" s="5"/>
      <c r="EG285" s="5"/>
      <c r="EH285" s="5"/>
      <c r="EI285" s="5"/>
      <c r="EJ285" s="5"/>
      <c r="EK285" s="5"/>
      <c r="EL285" s="5"/>
      <c r="EM285" s="5"/>
      <c r="EN285" s="62"/>
      <c r="EO285" s="62"/>
      <c r="EP285" s="62"/>
      <c r="EQ285" s="62"/>
      <c r="ER285" s="62"/>
      <c r="ES285" s="62"/>
      <c r="ET285" s="62"/>
      <c r="EU285" s="62"/>
      <c r="EV285" s="62"/>
      <c r="EW285" s="62"/>
      <c r="EX285" s="62"/>
      <c r="EY285" s="62"/>
      <c r="EZ285" s="140"/>
      <c r="FA285" s="140"/>
      <c r="FB285" s="5"/>
      <c r="FC285" s="5"/>
      <c r="FD285" s="5"/>
      <c r="FE285" s="5"/>
      <c r="FF285" s="5"/>
      <c r="FG285" s="5"/>
      <c r="FH285" s="5"/>
      <c r="FI285" s="5"/>
      <c r="FJ285" s="5"/>
      <c r="FK285" s="5"/>
      <c r="FL285" s="5"/>
      <c r="FM285" s="5"/>
      <c r="FN285" s="5"/>
      <c r="FO285" s="5"/>
      <c r="FP285" s="62"/>
      <c r="FQ285" s="62"/>
      <c r="FR285" s="62"/>
      <c r="FS285" s="62"/>
      <c r="FT285" s="62"/>
      <c r="FU285" s="62"/>
      <c r="FV285" s="62"/>
      <c r="FW285" s="62"/>
      <c r="FX285" s="62"/>
      <c r="FY285" s="62"/>
      <c r="FZ285" s="62"/>
      <c r="GA285" s="62"/>
      <c r="GB285" s="62"/>
      <c r="GC285" s="62"/>
      <c r="GD285" s="5"/>
      <c r="GE285" s="5"/>
      <c r="GF285" s="5"/>
      <c r="GG285" s="5"/>
      <c r="GH285" s="5"/>
      <c r="GI285" s="5"/>
      <c r="GJ285" s="5"/>
      <c r="GK285" s="5"/>
      <c r="GL285" s="5"/>
      <c r="GM285" s="5"/>
      <c r="GN285" s="5"/>
      <c r="GO285" s="5"/>
      <c r="GP285" s="5"/>
      <c r="GQ285" s="5"/>
      <c r="GR285" s="62"/>
      <c r="GS285" s="62"/>
      <c r="GT285" s="62"/>
      <c r="GU285" s="62"/>
      <c r="GV285" s="62"/>
      <c r="GW285" s="62"/>
      <c r="GX285" s="62"/>
      <c r="GY285" s="62"/>
      <c r="GZ285" s="62"/>
      <c r="HA285" s="62"/>
      <c r="HB285" s="62"/>
      <c r="HC285" s="62"/>
      <c r="HD285" s="62"/>
      <c r="HE285" s="62"/>
      <c r="HF285" s="5"/>
      <c r="HG285" s="5"/>
      <c r="HH285" s="5"/>
      <c r="HI285" s="5"/>
      <c r="HJ285" s="5"/>
      <c r="HK285" s="5"/>
      <c r="HL285" s="5"/>
      <c r="HM285" s="5"/>
      <c r="HN285" s="5"/>
      <c r="HO285" s="5"/>
      <c r="HP285" s="5"/>
      <c r="HQ285" s="5"/>
      <c r="HR285" s="5"/>
      <c r="HS285" s="5"/>
      <c r="HT285" s="62"/>
      <c r="HU285" s="62"/>
      <c r="HV285" s="62"/>
      <c r="HW285" s="62"/>
      <c r="HX285" s="62"/>
      <c r="HY285" s="62"/>
      <c r="HZ285" s="62"/>
      <c r="IA285" s="62"/>
      <c r="IB285" s="62"/>
      <c r="IC285" s="62"/>
      <c r="ID285" s="62"/>
      <c r="IE285" s="62"/>
      <c r="IF285" s="62"/>
      <c r="IG285" s="62"/>
      <c r="IH285" s="5"/>
      <c r="II285" s="5"/>
      <c r="IJ285" s="5"/>
      <c r="IK285" s="5"/>
      <c r="IL285" s="5"/>
      <c r="IM285" s="5"/>
      <c r="IN285" s="5"/>
      <c r="IO285" s="5"/>
      <c r="IP285" s="5"/>
      <c r="IQ285" s="5"/>
      <c r="IR285" s="5"/>
      <c r="IS285" s="5"/>
      <c r="IT285" s="5"/>
      <c r="IU285" s="5"/>
      <c r="IV285" s="62"/>
      <c r="IW285" s="62"/>
      <c r="IX285" s="62"/>
      <c r="IY285" s="62"/>
      <c r="IZ285" s="62"/>
      <c r="JA285" s="62"/>
      <c r="JB285" s="62"/>
      <c r="JC285" s="62"/>
      <c r="JD285" s="62"/>
      <c r="JE285" s="62"/>
      <c r="JF285" s="62"/>
      <c r="JG285" s="62"/>
      <c r="JH285" s="62"/>
      <c r="JI285" s="62"/>
      <c r="JJ285" s="5"/>
      <c r="JK285" s="5"/>
      <c r="JL285" s="5"/>
      <c r="JM285" s="5"/>
      <c r="JN285" s="5"/>
      <c r="JO285" s="5"/>
      <c r="JP285" s="5"/>
      <c r="JQ285" s="5"/>
      <c r="JR285" s="5"/>
      <c r="JS285" s="5"/>
      <c r="JT285" s="5"/>
      <c r="JU285" s="5"/>
      <c r="JV285" s="5"/>
      <c r="JW285" s="5"/>
      <c r="JX285" s="62"/>
      <c r="JY285" s="62"/>
      <c r="JZ285" s="62"/>
      <c r="KA285" s="62"/>
      <c r="KB285" s="62"/>
      <c r="KC285" s="62"/>
      <c r="KD285" s="62"/>
      <c r="KE285" s="62"/>
      <c r="KF285" s="62"/>
      <c r="KG285" s="62"/>
      <c r="KH285" s="62"/>
      <c r="KI285" s="62"/>
      <c r="KJ285" s="62"/>
      <c r="KK285" s="62"/>
    </row>
    <row r="286" spans="1:297" x14ac:dyDescent="0.35">
      <c r="A286" s="131">
        <v>282</v>
      </c>
      <c r="B286" s="170">
        <f>'BVEM Scorecard'!B285</f>
        <v>0</v>
      </c>
      <c r="C286" s="170">
        <f>'BVEM Scorecard'!C285</f>
        <v>0</v>
      </c>
      <c r="D286" s="152">
        <v>990</v>
      </c>
      <c r="E286" s="72" t="str">
        <f>'BVEM Scorecard'!F285</f>
        <v>Gas</v>
      </c>
      <c r="F286" s="96">
        <f t="shared" si="366"/>
        <v>1</v>
      </c>
      <c r="G286" s="96">
        <f t="shared" si="367"/>
        <v>1</v>
      </c>
      <c r="H286" s="96">
        <f t="shared" si="368"/>
        <v>1</v>
      </c>
      <c r="I286" s="96">
        <f t="shared" si="369"/>
        <v>1</v>
      </c>
      <c r="J286" s="62">
        <v>1</v>
      </c>
      <c r="K286" s="62">
        <v>1</v>
      </c>
      <c r="L286" s="62">
        <v>1</v>
      </c>
      <c r="M286" s="62">
        <v>1</v>
      </c>
      <c r="N286" s="62">
        <v>1</v>
      </c>
      <c r="O286" s="62">
        <v>1</v>
      </c>
      <c r="P286" s="62">
        <f t="shared" si="371"/>
        <v>5</v>
      </c>
      <c r="Q286" s="95">
        <f t="shared" ref="Q286" si="389">K$4*K286+L$4*L286+M$4*M286+N$4*N286+O$4*O286</f>
        <v>1</v>
      </c>
      <c r="R286" s="5">
        <v>1</v>
      </c>
      <c r="S286" s="5" t="s">
        <v>84</v>
      </c>
      <c r="T286" s="5"/>
      <c r="U286" s="5"/>
      <c r="V286" s="5"/>
      <c r="W286" s="5"/>
      <c r="X286" s="5"/>
      <c r="Y286" s="5"/>
      <c r="Z286" s="5"/>
      <c r="AA286" s="5"/>
      <c r="AB286" s="5"/>
      <c r="AC286" s="5">
        <v>5</v>
      </c>
      <c r="AD286" s="5" t="str">
        <f t="shared" ref="AD286" si="390">IFERROR(T286/SUM($T286,$AH286,$AV286,$BJ286,$BX286,$CL286,$CZ286,$DN286,$EB286,$EP286,$FD286,$FR286,$GF286,$GT286,$HH286,$HV286,$IJ286,$IX286,$JL286,$JZ286),"")</f>
        <v/>
      </c>
      <c r="AE286" s="5">
        <v>1</v>
      </c>
      <c r="AF286" s="62"/>
      <c r="AG286" s="62"/>
      <c r="AH286" s="62"/>
      <c r="AI286" s="62"/>
      <c r="AJ286" s="62"/>
      <c r="AK286" s="62"/>
      <c r="AL286" s="62"/>
      <c r="AM286" s="62"/>
      <c r="AN286" s="62"/>
      <c r="AO286" s="62"/>
      <c r="AP286" s="62"/>
      <c r="AQ286" s="62"/>
      <c r="AR286" s="62"/>
      <c r="AS286" s="62"/>
      <c r="AT286" s="5"/>
      <c r="AU286" s="5"/>
      <c r="AV286" s="5"/>
      <c r="AW286" s="5"/>
      <c r="AX286" s="5"/>
      <c r="AY286" s="5"/>
      <c r="AZ286" s="5"/>
      <c r="BA286" s="5"/>
      <c r="BB286" s="5"/>
      <c r="BC286" s="5"/>
      <c r="BD286" s="5"/>
      <c r="BE286" s="5"/>
      <c r="BF286" s="5"/>
      <c r="BG286" s="5"/>
      <c r="BH286" s="62"/>
      <c r="BI286" s="62"/>
      <c r="BJ286" s="62"/>
      <c r="BK286" s="62"/>
      <c r="BL286" s="62"/>
      <c r="BM286" s="62"/>
      <c r="BN286" s="62"/>
      <c r="BO286" s="62"/>
      <c r="BP286" s="62"/>
      <c r="BQ286" s="62"/>
      <c r="BR286" s="62"/>
      <c r="BS286" s="62"/>
      <c r="BT286" s="62"/>
      <c r="BU286" s="62"/>
      <c r="BV286" s="5"/>
      <c r="BW286" s="5"/>
      <c r="BX286" s="5"/>
      <c r="BY286" s="5"/>
      <c r="BZ286" s="5"/>
      <c r="CA286" s="5"/>
      <c r="CB286" s="5"/>
      <c r="CC286" s="5"/>
      <c r="CD286" s="5"/>
      <c r="CE286" s="5"/>
      <c r="CF286" s="5"/>
      <c r="CG286" s="5"/>
      <c r="CH286" s="5"/>
      <c r="CI286" s="5"/>
      <c r="CJ286" s="62"/>
      <c r="CK286" s="62"/>
      <c r="CL286" s="62"/>
      <c r="CM286" s="62"/>
      <c r="CN286" s="62"/>
      <c r="CO286" s="62"/>
      <c r="CP286" s="62"/>
      <c r="CQ286" s="62"/>
      <c r="CR286" s="62"/>
      <c r="CS286" s="62"/>
      <c r="CT286" s="62"/>
      <c r="CU286" s="62"/>
      <c r="CV286" s="62"/>
      <c r="CW286" s="62"/>
      <c r="CX286" s="5"/>
      <c r="CY286" s="5"/>
      <c r="CZ286" s="5"/>
      <c r="DA286" s="5"/>
      <c r="DB286" s="5"/>
      <c r="DC286" s="5"/>
      <c r="DD286" s="5"/>
      <c r="DE286" s="5"/>
      <c r="DF286" s="5"/>
      <c r="DG286" s="5"/>
      <c r="DH286" s="5"/>
      <c r="DI286" s="5"/>
      <c r="DJ286" s="5"/>
      <c r="DK286" s="5"/>
      <c r="DL286" s="62"/>
      <c r="DM286" s="62"/>
      <c r="DN286" s="62"/>
      <c r="DO286" s="62"/>
      <c r="DP286" s="62"/>
      <c r="DQ286" s="62"/>
      <c r="DR286" s="62"/>
      <c r="DS286" s="62"/>
      <c r="DT286" s="62"/>
      <c r="DU286" s="62"/>
      <c r="DV286" s="62"/>
      <c r="DW286" s="62"/>
      <c r="DX286" s="62"/>
      <c r="DY286" s="62"/>
      <c r="DZ286" s="5"/>
      <c r="EA286" s="5"/>
      <c r="EB286" s="5"/>
      <c r="EC286" s="5"/>
      <c r="ED286" s="5"/>
      <c r="EE286" s="5"/>
      <c r="EF286" s="5"/>
      <c r="EG286" s="5"/>
      <c r="EH286" s="5"/>
      <c r="EI286" s="5"/>
      <c r="EJ286" s="5"/>
      <c r="EK286" s="5"/>
      <c r="EL286" s="5"/>
      <c r="EM286" s="5"/>
      <c r="EN286" s="62"/>
      <c r="EO286" s="62"/>
      <c r="EP286" s="62"/>
      <c r="EQ286" s="62"/>
      <c r="ER286" s="62"/>
      <c r="ES286" s="62"/>
      <c r="ET286" s="62"/>
      <c r="EU286" s="62"/>
      <c r="EV286" s="62"/>
      <c r="EW286" s="62"/>
      <c r="EX286" s="62"/>
      <c r="EY286" s="62"/>
      <c r="EZ286" s="62"/>
      <c r="FA286" s="62"/>
      <c r="FB286" s="5"/>
      <c r="FC286" s="5"/>
      <c r="FD286" s="5"/>
      <c r="FE286" s="5"/>
      <c r="FF286" s="5"/>
      <c r="FG286" s="5"/>
      <c r="FH286" s="5"/>
      <c r="FI286" s="5"/>
      <c r="FJ286" s="5"/>
      <c r="FK286" s="5"/>
      <c r="FL286" s="5"/>
      <c r="FM286" s="5"/>
      <c r="FN286" s="5"/>
      <c r="FO286" s="5"/>
      <c r="FP286" s="62"/>
      <c r="FQ286" s="62"/>
      <c r="FR286" s="62"/>
      <c r="FS286" s="62"/>
      <c r="FT286" s="62"/>
      <c r="FU286" s="62"/>
      <c r="FV286" s="62"/>
      <c r="FW286" s="62"/>
      <c r="FX286" s="62"/>
      <c r="FY286" s="62"/>
      <c r="FZ286" s="62"/>
      <c r="GA286" s="62"/>
      <c r="GB286" s="62"/>
      <c r="GC286" s="62"/>
      <c r="GD286" s="5"/>
      <c r="GE286" s="5"/>
      <c r="GF286" s="5"/>
      <c r="GG286" s="5"/>
      <c r="GH286" s="5"/>
      <c r="GI286" s="5"/>
      <c r="GJ286" s="5"/>
      <c r="GK286" s="5"/>
      <c r="GL286" s="5"/>
      <c r="GM286" s="5"/>
      <c r="GN286" s="5"/>
      <c r="GO286" s="5"/>
      <c r="GP286" s="5"/>
      <c r="GQ286" s="5"/>
      <c r="GR286" s="62"/>
      <c r="GS286" s="62"/>
      <c r="GT286" s="62"/>
      <c r="GU286" s="62"/>
      <c r="GV286" s="62"/>
      <c r="GW286" s="62"/>
      <c r="GX286" s="62"/>
      <c r="GY286" s="62"/>
      <c r="GZ286" s="62"/>
      <c r="HA286" s="62"/>
      <c r="HB286" s="62"/>
      <c r="HC286" s="62"/>
      <c r="HD286" s="62"/>
      <c r="HE286" s="62"/>
      <c r="HF286" s="5"/>
      <c r="HG286" s="5"/>
      <c r="HH286" s="5"/>
      <c r="HI286" s="5"/>
      <c r="HJ286" s="5"/>
      <c r="HK286" s="5"/>
      <c r="HL286" s="5"/>
      <c r="HM286" s="5"/>
      <c r="HN286" s="5"/>
      <c r="HO286" s="5"/>
      <c r="HP286" s="5"/>
      <c r="HQ286" s="5"/>
      <c r="HR286" s="5"/>
      <c r="HS286" s="5"/>
      <c r="HT286" s="62"/>
      <c r="HU286" s="62"/>
      <c r="HV286" s="62"/>
      <c r="HW286" s="62"/>
      <c r="HX286" s="62"/>
      <c r="HY286" s="62"/>
      <c r="HZ286" s="62"/>
      <c r="IA286" s="62"/>
      <c r="IB286" s="62"/>
      <c r="IC286" s="62"/>
      <c r="ID286" s="62"/>
      <c r="IE286" s="62"/>
      <c r="IF286" s="62"/>
      <c r="IG286" s="62"/>
      <c r="IH286" s="5"/>
      <c r="II286" s="5"/>
      <c r="IJ286" s="5"/>
      <c r="IK286" s="5"/>
      <c r="IL286" s="5"/>
      <c r="IM286" s="5"/>
      <c r="IN286" s="5"/>
      <c r="IO286" s="5"/>
      <c r="IP286" s="5"/>
      <c r="IQ286" s="5"/>
      <c r="IR286" s="5"/>
      <c r="IS286" s="5"/>
      <c r="IT286" s="5"/>
      <c r="IU286" s="5"/>
      <c r="IV286" s="62"/>
      <c r="IW286" s="62"/>
      <c r="IX286" s="62"/>
      <c r="IY286" s="62"/>
      <c r="IZ286" s="62"/>
      <c r="JA286" s="62"/>
      <c r="JB286" s="62"/>
      <c r="JC286" s="62"/>
      <c r="JD286" s="62"/>
      <c r="JE286" s="62"/>
      <c r="JF286" s="62"/>
      <c r="JG286" s="62"/>
      <c r="JH286" s="62"/>
      <c r="JI286" s="62"/>
      <c r="JJ286" s="5"/>
      <c r="JK286" s="5"/>
      <c r="JL286" s="5"/>
      <c r="JM286" s="5"/>
      <c r="JN286" s="5"/>
      <c r="JO286" s="5"/>
      <c r="JP286" s="5"/>
      <c r="JQ286" s="5"/>
      <c r="JR286" s="5"/>
      <c r="JS286" s="5"/>
      <c r="JT286" s="5"/>
      <c r="JU286" s="5"/>
      <c r="JV286" s="5"/>
      <c r="JW286" s="5"/>
      <c r="JX286" s="62"/>
      <c r="JY286" s="62"/>
      <c r="JZ286" s="62"/>
      <c r="KA286" s="62"/>
      <c r="KB286" s="62"/>
      <c r="KC286" s="62"/>
      <c r="KD286" s="62"/>
      <c r="KE286" s="62"/>
      <c r="KF286" s="62"/>
      <c r="KG286" s="62"/>
      <c r="KH286" s="62"/>
      <c r="KI286" s="62"/>
      <c r="KJ286" s="62"/>
      <c r="KK286" s="62"/>
    </row>
    <row r="287" spans="1:297" x14ac:dyDescent="0.35">
      <c r="A287" s="131">
        <v>283</v>
      </c>
      <c r="B287" s="170">
        <f>'BVEM Scorecard'!B286</f>
        <v>0</v>
      </c>
      <c r="C287" s="170">
        <f>'BVEM Scorecard'!C286</f>
        <v>0</v>
      </c>
      <c r="D287" s="152">
        <v>1119</v>
      </c>
      <c r="E287" s="72" t="str">
        <f>'BVEM Scorecard'!F286</f>
        <v>Gas</v>
      </c>
      <c r="F287" s="96"/>
      <c r="G287" s="96"/>
      <c r="H287" s="96"/>
      <c r="I287" s="96"/>
      <c r="J287" s="62"/>
      <c r="K287" s="62"/>
      <c r="L287" s="62"/>
      <c r="M287" s="62"/>
      <c r="N287" s="62"/>
      <c r="O287" s="62"/>
      <c r="P287" s="62"/>
      <c r="Q287" s="95"/>
      <c r="R287" s="5"/>
      <c r="S287" s="5"/>
      <c r="T287" s="5"/>
      <c r="U287" s="5"/>
      <c r="V287" s="5"/>
      <c r="W287" s="5"/>
      <c r="X287" s="5"/>
      <c r="Y287" s="5"/>
      <c r="Z287" s="5"/>
      <c r="AA287" s="5"/>
      <c r="AB287" s="5"/>
      <c r="AC287" s="5"/>
      <c r="AD287" s="5"/>
      <c r="AE287" s="5"/>
      <c r="AF287" s="62"/>
      <c r="AG287" s="62"/>
      <c r="AH287" s="62"/>
      <c r="AI287" s="62"/>
      <c r="AJ287" s="62"/>
      <c r="AK287" s="62"/>
      <c r="AL287" s="62"/>
      <c r="AM287" s="62"/>
      <c r="AN287" s="62"/>
      <c r="AO287" s="62"/>
      <c r="AP287" s="62"/>
      <c r="AQ287" s="62"/>
      <c r="AR287" s="140"/>
      <c r="AS287" s="140"/>
      <c r="AT287" s="5"/>
      <c r="AU287" s="5"/>
      <c r="AV287" s="5"/>
      <c r="AW287" s="5"/>
      <c r="AX287" s="5"/>
      <c r="AY287" s="5"/>
      <c r="AZ287" s="5"/>
      <c r="BA287" s="5"/>
      <c r="BB287" s="5"/>
      <c r="BC287" s="5"/>
      <c r="BD287" s="5"/>
      <c r="BE287" s="5"/>
      <c r="BF287" s="5"/>
      <c r="BG287" s="5"/>
      <c r="BH287" s="62"/>
      <c r="BI287" s="62"/>
      <c r="BJ287" s="62"/>
      <c r="BK287" s="62"/>
      <c r="BL287" s="62"/>
      <c r="BM287" s="62"/>
      <c r="BN287" s="62"/>
      <c r="BO287" s="62"/>
      <c r="BP287" s="62"/>
      <c r="BQ287" s="62"/>
      <c r="BR287" s="62"/>
      <c r="BS287" s="62"/>
      <c r="BT287" s="62"/>
      <c r="BU287" s="62"/>
      <c r="BV287" s="5"/>
      <c r="BW287" s="5"/>
      <c r="BX287" s="5"/>
      <c r="BY287" s="5"/>
      <c r="BZ287" s="5"/>
      <c r="CA287" s="5"/>
      <c r="CB287" s="5"/>
      <c r="CC287" s="5"/>
      <c r="CD287" s="5"/>
      <c r="CE287" s="5"/>
      <c r="CF287" s="5"/>
      <c r="CG287" s="5"/>
      <c r="CH287" s="5"/>
      <c r="CI287" s="5"/>
      <c r="CJ287" s="62"/>
      <c r="CK287" s="62"/>
      <c r="CL287" s="62"/>
      <c r="CM287" s="62"/>
      <c r="CN287" s="62"/>
      <c r="CO287" s="62"/>
      <c r="CP287" s="62"/>
      <c r="CQ287" s="62"/>
      <c r="CR287" s="62"/>
      <c r="CS287" s="62"/>
      <c r="CT287" s="62"/>
      <c r="CU287" s="62"/>
      <c r="CV287" s="62"/>
      <c r="CW287" s="62"/>
      <c r="CX287" s="5"/>
      <c r="CY287" s="5"/>
      <c r="CZ287" s="5"/>
      <c r="DA287" s="5"/>
      <c r="DB287" s="5"/>
      <c r="DC287" s="5"/>
      <c r="DD287" s="5"/>
      <c r="DE287" s="5"/>
      <c r="DF287" s="5"/>
      <c r="DG287" s="5"/>
      <c r="DH287" s="5"/>
      <c r="DI287" s="5"/>
      <c r="DJ287" s="5"/>
      <c r="DK287" s="5"/>
      <c r="DL287" s="62"/>
      <c r="DM287" s="62"/>
      <c r="DN287" s="62"/>
      <c r="DO287" s="62"/>
      <c r="DP287" s="62"/>
      <c r="DQ287" s="62"/>
      <c r="DR287" s="62"/>
      <c r="DS287" s="62"/>
      <c r="DT287" s="62"/>
      <c r="DU287" s="62"/>
      <c r="DV287" s="62"/>
      <c r="DW287" s="62"/>
      <c r="DX287" s="62"/>
      <c r="DY287" s="62"/>
      <c r="DZ287" s="5"/>
      <c r="EA287" s="5"/>
      <c r="EB287" s="5"/>
      <c r="EC287" s="5"/>
      <c r="ED287" s="5"/>
      <c r="EE287" s="5"/>
      <c r="EF287" s="5"/>
      <c r="EG287" s="5"/>
      <c r="EH287" s="5"/>
      <c r="EI287" s="5"/>
      <c r="EJ287" s="5"/>
      <c r="EK287" s="5"/>
      <c r="EL287" s="5"/>
      <c r="EM287" s="5"/>
      <c r="EN287" s="62"/>
      <c r="EO287" s="62"/>
      <c r="EP287" s="62"/>
      <c r="EQ287" s="62"/>
      <c r="ER287" s="62"/>
      <c r="ES287" s="62"/>
      <c r="ET287" s="62"/>
      <c r="EU287" s="62"/>
      <c r="EV287" s="62"/>
      <c r="EW287" s="62"/>
      <c r="EX287" s="62"/>
      <c r="EY287" s="62"/>
      <c r="EZ287" s="140"/>
      <c r="FA287" s="140"/>
      <c r="FB287" s="5"/>
      <c r="FC287" s="5"/>
      <c r="FD287" s="5"/>
      <c r="FE287" s="5"/>
      <c r="FF287" s="5"/>
      <c r="FG287" s="5"/>
      <c r="FH287" s="5"/>
      <c r="FI287" s="5"/>
      <c r="FJ287" s="5"/>
      <c r="FK287" s="5"/>
      <c r="FL287" s="5"/>
      <c r="FM287" s="5"/>
      <c r="FN287" s="5"/>
      <c r="FO287" s="5"/>
      <c r="FP287" s="62"/>
      <c r="FQ287" s="62"/>
      <c r="FR287" s="62"/>
      <c r="FS287" s="62"/>
      <c r="FT287" s="62"/>
      <c r="FU287" s="62"/>
      <c r="FV287" s="62"/>
      <c r="FW287" s="62"/>
      <c r="FX287" s="62"/>
      <c r="FY287" s="62"/>
      <c r="FZ287" s="62"/>
      <c r="GA287" s="62"/>
      <c r="GB287" s="62"/>
      <c r="GC287" s="62"/>
      <c r="GD287" s="5"/>
      <c r="GE287" s="5"/>
      <c r="GF287" s="5"/>
      <c r="GG287" s="5"/>
      <c r="GH287" s="5"/>
      <c r="GI287" s="5"/>
      <c r="GJ287" s="5"/>
      <c r="GK287" s="5"/>
      <c r="GL287" s="5"/>
      <c r="GM287" s="5"/>
      <c r="GN287" s="5"/>
      <c r="GO287" s="5"/>
      <c r="GP287" s="5"/>
      <c r="GQ287" s="5"/>
      <c r="GR287" s="62"/>
      <c r="GS287" s="62"/>
      <c r="GT287" s="62"/>
      <c r="GU287" s="62"/>
      <c r="GV287" s="62"/>
      <c r="GW287" s="62"/>
      <c r="GX287" s="62"/>
      <c r="GY287" s="62"/>
      <c r="GZ287" s="62"/>
      <c r="HA287" s="62"/>
      <c r="HB287" s="62"/>
      <c r="HC287" s="62"/>
      <c r="HD287" s="62"/>
      <c r="HE287" s="62"/>
      <c r="HF287" s="5"/>
      <c r="HG287" s="5"/>
      <c r="HH287" s="5"/>
      <c r="HI287" s="5"/>
      <c r="HJ287" s="5"/>
      <c r="HK287" s="5"/>
      <c r="HL287" s="5"/>
      <c r="HM287" s="5"/>
      <c r="HN287" s="5"/>
      <c r="HO287" s="5"/>
      <c r="HP287" s="5"/>
      <c r="HQ287" s="5"/>
      <c r="HR287" s="5"/>
      <c r="HS287" s="5"/>
      <c r="HT287" s="62"/>
      <c r="HU287" s="62"/>
      <c r="HV287" s="62"/>
      <c r="HW287" s="62"/>
      <c r="HX287" s="62"/>
      <c r="HY287" s="62"/>
      <c r="HZ287" s="62"/>
      <c r="IA287" s="62"/>
      <c r="IB287" s="62"/>
      <c r="IC287" s="62"/>
      <c r="ID287" s="62"/>
      <c r="IE287" s="62"/>
      <c r="IF287" s="62"/>
      <c r="IG287" s="62"/>
      <c r="IH287" s="5"/>
      <c r="II287" s="5"/>
      <c r="IJ287" s="5"/>
      <c r="IK287" s="5"/>
      <c r="IL287" s="5"/>
      <c r="IM287" s="5"/>
      <c r="IN287" s="5"/>
      <c r="IO287" s="5"/>
      <c r="IP287" s="5"/>
      <c r="IQ287" s="5"/>
      <c r="IR287" s="5"/>
      <c r="IS287" s="5"/>
      <c r="IT287" s="5"/>
      <c r="IU287" s="5"/>
      <c r="IV287" s="62"/>
      <c r="IW287" s="62"/>
      <c r="IX287" s="62"/>
      <c r="IY287" s="62"/>
      <c r="IZ287" s="62"/>
      <c r="JA287" s="62"/>
      <c r="JB287" s="62"/>
      <c r="JC287" s="62"/>
      <c r="JD287" s="62"/>
      <c r="JE287" s="62"/>
      <c r="JF287" s="62"/>
      <c r="JG287" s="62"/>
      <c r="JH287" s="62"/>
      <c r="JI287" s="62"/>
      <c r="JJ287" s="5"/>
      <c r="JK287" s="5"/>
      <c r="JL287" s="5"/>
      <c r="JM287" s="5"/>
      <c r="JN287" s="5"/>
      <c r="JO287" s="5"/>
      <c r="JP287" s="5"/>
      <c r="JQ287" s="5"/>
      <c r="JR287" s="5"/>
      <c r="JS287" s="5"/>
      <c r="JT287" s="5"/>
      <c r="JU287" s="5"/>
      <c r="JV287" s="5"/>
      <c r="JW287" s="5"/>
      <c r="JX287" s="62"/>
      <c r="JY287" s="62"/>
      <c r="JZ287" s="62"/>
      <c r="KA287" s="62"/>
      <c r="KB287" s="62"/>
      <c r="KC287" s="62"/>
      <c r="KD287" s="62"/>
      <c r="KE287" s="62"/>
      <c r="KF287" s="62"/>
      <c r="KG287" s="62"/>
      <c r="KH287" s="62"/>
      <c r="KI287" s="62"/>
      <c r="KJ287" s="62"/>
      <c r="KK287" s="62"/>
    </row>
    <row r="288" spans="1:297" x14ac:dyDescent="0.35">
      <c r="A288" s="131">
        <v>284</v>
      </c>
      <c r="B288" s="170">
        <f>'BVEM Scorecard'!B287</f>
        <v>0</v>
      </c>
      <c r="C288" s="170">
        <f>'BVEM Scorecard'!C287</f>
        <v>0</v>
      </c>
      <c r="D288" s="152">
        <v>991</v>
      </c>
      <c r="E288" s="72" t="str">
        <f>'BVEM Scorecard'!F287</f>
        <v>Gas</v>
      </c>
      <c r="F288" s="96">
        <f t="shared" si="366"/>
        <v>1</v>
      </c>
      <c r="G288" s="96">
        <f t="shared" si="367"/>
        <v>1</v>
      </c>
      <c r="H288" s="96">
        <f t="shared" si="368"/>
        <v>1</v>
      </c>
      <c r="I288" s="96">
        <f t="shared" si="369"/>
        <v>1</v>
      </c>
      <c r="J288" s="62">
        <v>1</v>
      </c>
      <c r="K288" s="62">
        <v>1</v>
      </c>
      <c r="L288" s="62">
        <v>1</v>
      </c>
      <c r="M288" s="62">
        <v>1</v>
      </c>
      <c r="N288" s="62">
        <v>1</v>
      </c>
      <c r="O288" s="62">
        <v>1</v>
      </c>
      <c r="P288" s="62">
        <f t="shared" si="371"/>
        <v>5</v>
      </c>
      <c r="Q288" s="95">
        <f t="shared" ref="Q288" si="391">K$4*K288+L$4*L288+M$4*M288+N$4*N288+O$4*O288</f>
        <v>1</v>
      </c>
      <c r="R288" s="5">
        <v>1</v>
      </c>
      <c r="S288" s="5" t="s">
        <v>84</v>
      </c>
      <c r="T288" s="5"/>
      <c r="U288" s="5"/>
      <c r="V288" s="5"/>
      <c r="W288" s="5"/>
      <c r="X288" s="5"/>
      <c r="Y288" s="5"/>
      <c r="Z288" s="5"/>
      <c r="AA288" s="5"/>
      <c r="AB288" s="5"/>
      <c r="AC288" s="5">
        <v>5</v>
      </c>
      <c r="AD288" s="5" t="str">
        <f t="shared" ref="AD288" si="392">IFERROR(T288/SUM($T288,$AH288,$AV288,$BJ288,$BX288,$CL288,$CZ288,$DN288,$EB288,$EP288,$FD288,$FR288,$GF288,$GT288,$HH288,$HV288,$IJ288,$IX288,$JL288,$JZ288),"")</f>
        <v/>
      </c>
      <c r="AE288" s="5">
        <v>1</v>
      </c>
      <c r="AF288" s="62"/>
      <c r="AG288" s="62"/>
      <c r="AH288" s="62"/>
      <c r="AI288" s="62"/>
      <c r="AJ288" s="62"/>
      <c r="AK288" s="62"/>
      <c r="AL288" s="62"/>
      <c r="AM288" s="62"/>
      <c r="AN288" s="62"/>
      <c r="AO288" s="62"/>
      <c r="AP288" s="62"/>
      <c r="AQ288" s="62"/>
      <c r="AR288" s="62"/>
      <c r="AS288" s="62"/>
      <c r="AT288" s="5"/>
      <c r="AU288" s="5"/>
      <c r="AV288" s="5"/>
      <c r="AW288" s="5"/>
      <c r="AX288" s="5"/>
      <c r="AY288" s="5"/>
      <c r="AZ288" s="5"/>
      <c r="BA288" s="5"/>
      <c r="BB288" s="5"/>
      <c r="BC288" s="5"/>
      <c r="BD288" s="5"/>
      <c r="BE288" s="5"/>
      <c r="BF288" s="5"/>
      <c r="BG288" s="5"/>
      <c r="BH288" s="62"/>
      <c r="BI288" s="62"/>
      <c r="BJ288" s="62"/>
      <c r="BK288" s="62"/>
      <c r="BL288" s="62"/>
      <c r="BM288" s="62"/>
      <c r="BN288" s="62"/>
      <c r="BO288" s="62"/>
      <c r="BP288" s="62"/>
      <c r="BQ288" s="62"/>
      <c r="BR288" s="62"/>
      <c r="BS288" s="62"/>
      <c r="BT288" s="62"/>
      <c r="BU288" s="62"/>
      <c r="BV288" s="5"/>
      <c r="BW288" s="5"/>
      <c r="BX288" s="5"/>
      <c r="BY288" s="5"/>
      <c r="BZ288" s="5"/>
      <c r="CA288" s="5"/>
      <c r="CB288" s="5"/>
      <c r="CC288" s="5"/>
      <c r="CD288" s="5"/>
      <c r="CE288" s="5"/>
      <c r="CF288" s="5"/>
      <c r="CG288" s="5"/>
      <c r="CH288" s="5"/>
      <c r="CI288" s="5"/>
      <c r="CJ288" s="62"/>
      <c r="CK288" s="62"/>
      <c r="CL288" s="62"/>
      <c r="CM288" s="62"/>
      <c r="CN288" s="62"/>
      <c r="CO288" s="62"/>
      <c r="CP288" s="62"/>
      <c r="CQ288" s="62"/>
      <c r="CR288" s="62"/>
      <c r="CS288" s="62"/>
      <c r="CT288" s="62"/>
      <c r="CU288" s="62"/>
      <c r="CV288" s="62"/>
      <c r="CW288" s="62"/>
      <c r="CX288" s="5"/>
      <c r="CY288" s="5"/>
      <c r="CZ288" s="5"/>
      <c r="DA288" s="5"/>
      <c r="DB288" s="5"/>
      <c r="DC288" s="5"/>
      <c r="DD288" s="5"/>
      <c r="DE288" s="5"/>
      <c r="DF288" s="5"/>
      <c r="DG288" s="5"/>
      <c r="DH288" s="5"/>
      <c r="DI288" s="5"/>
      <c r="DJ288" s="5"/>
      <c r="DK288" s="5"/>
      <c r="DL288" s="62"/>
      <c r="DM288" s="62"/>
      <c r="DN288" s="62"/>
      <c r="DO288" s="62"/>
      <c r="DP288" s="62"/>
      <c r="DQ288" s="62"/>
      <c r="DR288" s="62"/>
      <c r="DS288" s="62"/>
      <c r="DT288" s="62"/>
      <c r="DU288" s="62"/>
      <c r="DV288" s="62"/>
      <c r="DW288" s="62"/>
      <c r="DX288" s="62"/>
      <c r="DY288" s="62"/>
      <c r="DZ288" s="5"/>
      <c r="EA288" s="5"/>
      <c r="EB288" s="5"/>
      <c r="EC288" s="5"/>
      <c r="ED288" s="5"/>
      <c r="EE288" s="5"/>
      <c r="EF288" s="5"/>
      <c r="EG288" s="5"/>
      <c r="EH288" s="5"/>
      <c r="EI288" s="5"/>
      <c r="EJ288" s="5"/>
      <c r="EK288" s="5"/>
      <c r="EL288" s="5"/>
      <c r="EM288" s="5"/>
      <c r="EN288" s="62"/>
      <c r="EO288" s="62"/>
      <c r="EP288" s="62"/>
      <c r="EQ288" s="62"/>
      <c r="ER288" s="62"/>
      <c r="ES288" s="62"/>
      <c r="ET288" s="62"/>
      <c r="EU288" s="62"/>
      <c r="EV288" s="62"/>
      <c r="EW288" s="62"/>
      <c r="EX288" s="62"/>
      <c r="EY288" s="62"/>
      <c r="EZ288" s="62"/>
      <c r="FA288" s="62"/>
      <c r="FB288" s="5"/>
      <c r="FC288" s="5"/>
      <c r="FD288" s="5"/>
      <c r="FE288" s="5"/>
      <c r="FF288" s="5"/>
      <c r="FG288" s="5"/>
      <c r="FH288" s="5"/>
      <c r="FI288" s="5"/>
      <c r="FJ288" s="5"/>
      <c r="FK288" s="5"/>
      <c r="FL288" s="5"/>
      <c r="FM288" s="5"/>
      <c r="FN288" s="5"/>
      <c r="FO288" s="5"/>
      <c r="FP288" s="62"/>
      <c r="FQ288" s="62"/>
      <c r="FR288" s="62"/>
      <c r="FS288" s="62"/>
      <c r="FT288" s="62"/>
      <c r="FU288" s="62"/>
      <c r="FV288" s="62"/>
      <c r="FW288" s="62"/>
      <c r="FX288" s="62"/>
      <c r="FY288" s="62"/>
      <c r="FZ288" s="62"/>
      <c r="GA288" s="62"/>
      <c r="GB288" s="62"/>
      <c r="GC288" s="62"/>
      <c r="GD288" s="5"/>
      <c r="GE288" s="5"/>
      <c r="GF288" s="5"/>
      <c r="GG288" s="5"/>
      <c r="GH288" s="5"/>
      <c r="GI288" s="5"/>
      <c r="GJ288" s="5"/>
      <c r="GK288" s="5"/>
      <c r="GL288" s="5"/>
      <c r="GM288" s="5"/>
      <c r="GN288" s="5"/>
      <c r="GO288" s="5"/>
      <c r="GP288" s="5"/>
      <c r="GQ288" s="5"/>
      <c r="GR288" s="62"/>
      <c r="GS288" s="62"/>
      <c r="GT288" s="62"/>
      <c r="GU288" s="62"/>
      <c r="GV288" s="62"/>
      <c r="GW288" s="62"/>
      <c r="GX288" s="62"/>
      <c r="GY288" s="62"/>
      <c r="GZ288" s="62"/>
      <c r="HA288" s="62"/>
      <c r="HB288" s="62"/>
      <c r="HC288" s="62"/>
      <c r="HD288" s="62"/>
      <c r="HE288" s="62"/>
      <c r="HF288" s="5"/>
      <c r="HG288" s="5"/>
      <c r="HH288" s="5"/>
      <c r="HI288" s="5"/>
      <c r="HJ288" s="5"/>
      <c r="HK288" s="5"/>
      <c r="HL288" s="5"/>
      <c r="HM288" s="5"/>
      <c r="HN288" s="5"/>
      <c r="HO288" s="5"/>
      <c r="HP288" s="5"/>
      <c r="HQ288" s="5"/>
      <c r="HR288" s="5"/>
      <c r="HS288" s="5"/>
      <c r="HT288" s="62"/>
      <c r="HU288" s="62"/>
      <c r="HV288" s="62"/>
      <c r="HW288" s="62"/>
      <c r="HX288" s="62"/>
      <c r="HY288" s="62"/>
      <c r="HZ288" s="62"/>
      <c r="IA288" s="62"/>
      <c r="IB288" s="62"/>
      <c r="IC288" s="62"/>
      <c r="ID288" s="62"/>
      <c r="IE288" s="62"/>
      <c r="IF288" s="62"/>
      <c r="IG288" s="62"/>
      <c r="IH288" s="5"/>
      <c r="II288" s="5"/>
      <c r="IJ288" s="5"/>
      <c r="IK288" s="5"/>
      <c r="IL288" s="5"/>
      <c r="IM288" s="5"/>
      <c r="IN288" s="5"/>
      <c r="IO288" s="5"/>
      <c r="IP288" s="5"/>
      <c r="IQ288" s="5"/>
      <c r="IR288" s="5"/>
      <c r="IS288" s="5"/>
      <c r="IT288" s="5"/>
      <c r="IU288" s="5"/>
      <c r="IV288" s="62"/>
      <c r="IW288" s="62"/>
      <c r="IX288" s="62"/>
      <c r="IY288" s="62"/>
      <c r="IZ288" s="62"/>
      <c r="JA288" s="62"/>
      <c r="JB288" s="62"/>
      <c r="JC288" s="62"/>
      <c r="JD288" s="62"/>
      <c r="JE288" s="62"/>
      <c r="JF288" s="62"/>
      <c r="JG288" s="62"/>
      <c r="JH288" s="62"/>
      <c r="JI288" s="62"/>
      <c r="JJ288" s="5"/>
      <c r="JK288" s="5"/>
      <c r="JL288" s="5"/>
      <c r="JM288" s="5"/>
      <c r="JN288" s="5"/>
      <c r="JO288" s="5"/>
      <c r="JP288" s="5"/>
      <c r="JQ288" s="5"/>
      <c r="JR288" s="5"/>
      <c r="JS288" s="5"/>
      <c r="JT288" s="5"/>
      <c r="JU288" s="5"/>
      <c r="JV288" s="5"/>
      <c r="JW288" s="5"/>
      <c r="JX288" s="62"/>
      <c r="JY288" s="62"/>
      <c r="JZ288" s="62"/>
      <c r="KA288" s="62"/>
      <c r="KB288" s="62"/>
      <c r="KC288" s="62"/>
      <c r="KD288" s="62"/>
      <c r="KE288" s="62"/>
      <c r="KF288" s="62"/>
      <c r="KG288" s="62"/>
      <c r="KH288" s="62"/>
      <c r="KI288" s="62"/>
      <c r="KJ288" s="62"/>
      <c r="KK288" s="62"/>
    </row>
    <row r="289" spans="1:297" x14ac:dyDescent="0.35">
      <c r="A289" s="131">
        <v>285</v>
      </c>
      <c r="B289" s="170">
        <f>'BVEM Scorecard'!B288</f>
        <v>0</v>
      </c>
      <c r="C289" s="170">
        <f>'BVEM Scorecard'!C288</f>
        <v>0</v>
      </c>
      <c r="D289" s="152">
        <v>1120</v>
      </c>
      <c r="E289" s="72" t="str">
        <f>'BVEM Scorecard'!F288</f>
        <v>Gas</v>
      </c>
      <c r="F289" s="96"/>
      <c r="G289" s="96"/>
      <c r="H289" s="96"/>
      <c r="I289" s="96"/>
      <c r="J289" s="62"/>
      <c r="K289" s="62"/>
      <c r="L289" s="62"/>
      <c r="M289" s="62"/>
      <c r="N289" s="62"/>
      <c r="O289" s="62"/>
      <c r="P289" s="62"/>
      <c r="Q289" s="95"/>
      <c r="R289" s="5"/>
      <c r="S289" s="5"/>
      <c r="T289" s="5"/>
      <c r="U289" s="5"/>
      <c r="V289" s="5"/>
      <c r="W289" s="5"/>
      <c r="X289" s="5"/>
      <c r="Y289" s="5"/>
      <c r="Z289" s="5"/>
      <c r="AA289" s="5"/>
      <c r="AB289" s="5"/>
      <c r="AC289" s="5"/>
      <c r="AD289" s="5"/>
      <c r="AE289" s="5"/>
      <c r="AF289" s="62"/>
      <c r="AG289" s="62"/>
      <c r="AH289" s="62"/>
      <c r="AI289" s="62"/>
      <c r="AJ289" s="62"/>
      <c r="AK289" s="62"/>
      <c r="AL289" s="62"/>
      <c r="AM289" s="62"/>
      <c r="AN289" s="62"/>
      <c r="AO289" s="62"/>
      <c r="AP289" s="62"/>
      <c r="AQ289" s="62"/>
      <c r="AR289" s="140"/>
      <c r="AS289" s="140"/>
      <c r="AT289" s="5"/>
      <c r="AU289" s="5"/>
      <c r="AV289" s="5"/>
      <c r="AW289" s="5"/>
      <c r="AX289" s="5"/>
      <c r="AY289" s="5"/>
      <c r="AZ289" s="5"/>
      <c r="BA289" s="5"/>
      <c r="BB289" s="5"/>
      <c r="BC289" s="5"/>
      <c r="BD289" s="5"/>
      <c r="BE289" s="5"/>
      <c r="BF289" s="5"/>
      <c r="BG289" s="5"/>
      <c r="BH289" s="62"/>
      <c r="BI289" s="62"/>
      <c r="BJ289" s="62"/>
      <c r="BK289" s="62"/>
      <c r="BL289" s="62"/>
      <c r="BM289" s="62"/>
      <c r="BN289" s="62"/>
      <c r="BO289" s="62"/>
      <c r="BP289" s="62"/>
      <c r="BQ289" s="62"/>
      <c r="BR289" s="62"/>
      <c r="BS289" s="62"/>
      <c r="BT289" s="62"/>
      <c r="BU289" s="62"/>
      <c r="BV289" s="5"/>
      <c r="BW289" s="5"/>
      <c r="BX289" s="5"/>
      <c r="BY289" s="5"/>
      <c r="BZ289" s="5"/>
      <c r="CA289" s="5"/>
      <c r="CB289" s="5"/>
      <c r="CC289" s="5"/>
      <c r="CD289" s="5"/>
      <c r="CE289" s="5"/>
      <c r="CF289" s="5"/>
      <c r="CG289" s="5"/>
      <c r="CH289" s="5"/>
      <c r="CI289" s="5"/>
      <c r="CJ289" s="62"/>
      <c r="CK289" s="62"/>
      <c r="CL289" s="62"/>
      <c r="CM289" s="62"/>
      <c r="CN289" s="62"/>
      <c r="CO289" s="62"/>
      <c r="CP289" s="62"/>
      <c r="CQ289" s="62"/>
      <c r="CR289" s="62"/>
      <c r="CS289" s="62"/>
      <c r="CT289" s="62"/>
      <c r="CU289" s="62"/>
      <c r="CV289" s="62"/>
      <c r="CW289" s="62"/>
      <c r="CX289" s="5"/>
      <c r="CY289" s="5"/>
      <c r="CZ289" s="5"/>
      <c r="DA289" s="5"/>
      <c r="DB289" s="5"/>
      <c r="DC289" s="5"/>
      <c r="DD289" s="5"/>
      <c r="DE289" s="5"/>
      <c r="DF289" s="5"/>
      <c r="DG289" s="5"/>
      <c r="DH289" s="5"/>
      <c r="DI289" s="5"/>
      <c r="DJ289" s="5"/>
      <c r="DK289" s="5"/>
      <c r="DL289" s="62"/>
      <c r="DM289" s="62"/>
      <c r="DN289" s="62"/>
      <c r="DO289" s="62"/>
      <c r="DP289" s="62"/>
      <c r="DQ289" s="62"/>
      <c r="DR289" s="62"/>
      <c r="DS289" s="62"/>
      <c r="DT289" s="62"/>
      <c r="DU289" s="62"/>
      <c r="DV289" s="62"/>
      <c r="DW289" s="62"/>
      <c r="DX289" s="62"/>
      <c r="DY289" s="62"/>
      <c r="DZ289" s="5"/>
      <c r="EA289" s="5"/>
      <c r="EB289" s="5"/>
      <c r="EC289" s="5"/>
      <c r="ED289" s="5"/>
      <c r="EE289" s="5"/>
      <c r="EF289" s="5"/>
      <c r="EG289" s="5"/>
      <c r="EH289" s="5"/>
      <c r="EI289" s="5"/>
      <c r="EJ289" s="5"/>
      <c r="EK289" s="5"/>
      <c r="EL289" s="5"/>
      <c r="EM289" s="5"/>
      <c r="EN289" s="62"/>
      <c r="EO289" s="62"/>
      <c r="EP289" s="62"/>
      <c r="EQ289" s="62"/>
      <c r="ER289" s="62"/>
      <c r="ES289" s="62"/>
      <c r="ET289" s="62"/>
      <c r="EU289" s="62"/>
      <c r="EV289" s="62"/>
      <c r="EW289" s="62"/>
      <c r="EX289" s="62"/>
      <c r="EY289" s="62"/>
      <c r="EZ289" s="140"/>
      <c r="FA289" s="140"/>
      <c r="FB289" s="5"/>
      <c r="FC289" s="5"/>
      <c r="FD289" s="5"/>
      <c r="FE289" s="5"/>
      <c r="FF289" s="5"/>
      <c r="FG289" s="5"/>
      <c r="FH289" s="5"/>
      <c r="FI289" s="5"/>
      <c r="FJ289" s="5"/>
      <c r="FK289" s="5"/>
      <c r="FL289" s="5"/>
      <c r="FM289" s="5"/>
      <c r="FN289" s="5"/>
      <c r="FO289" s="5"/>
      <c r="FP289" s="62"/>
      <c r="FQ289" s="62"/>
      <c r="FR289" s="62"/>
      <c r="FS289" s="62"/>
      <c r="FT289" s="62"/>
      <c r="FU289" s="62"/>
      <c r="FV289" s="62"/>
      <c r="FW289" s="62"/>
      <c r="FX289" s="62"/>
      <c r="FY289" s="62"/>
      <c r="FZ289" s="62"/>
      <c r="GA289" s="62"/>
      <c r="GB289" s="62"/>
      <c r="GC289" s="62"/>
      <c r="GD289" s="5"/>
      <c r="GE289" s="5"/>
      <c r="GF289" s="5"/>
      <c r="GG289" s="5"/>
      <c r="GH289" s="5"/>
      <c r="GI289" s="5"/>
      <c r="GJ289" s="5"/>
      <c r="GK289" s="5"/>
      <c r="GL289" s="5"/>
      <c r="GM289" s="5"/>
      <c r="GN289" s="5"/>
      <c r="GO289" s="5"/>
      <c r="GP289" s="5"/>
      <c r="GQ289" s="5"/>
      <c r="GR289" s="62"/>
      <c r="GS289" s="62"/>
      <c r="GT289" s="62"/>
      <c r="GU289" s="62"/>
      <c r="GV289" s="62"/>
      <c r="GW289" s="62"/>
      <c r="GX289" s="62"/>
      <c r="GY289" s="62"/>
      <c r="GZ289" s="62"/>
      <c r="HA289" s="62"/>
      <c r="HB289" s="62"/>
      <c r="HC289" s="62"/>
      <c r="HD289" s="62"/>
      <c r="HE289" s="62"/>
      <c r="HF289" s="5"/>
      <c r="HG289" s="5"/>
      <c r="HH289" s="5"/>
      <c r="HI289" s="5"/>
      <c r="HJ289" s="5"/>
      <c r="HK289" s="5"/>
      <c r="HL289" s="5"/>
      <c r="HM289" s="5"/>
      <c r="HN289" s="5"/>
      <c r="HO289" s="5"/>
      <c r="HP289" s="5"/>
      <c r="HQ289" s="5"/>
      <c r="HR289" s="5"/>
      <c r="HS289" s="5"/>
      <c r="HT289" s="62"/>
      <c r="HU289" s="62"/>
      <c r="HV289" s="62"/>
      <c r="HW289" s="62"/>
      <c r="HX289" s="62"/>
      <c r="HY289" s="62"/>
      <c r="HZ289" s="62"/>
      <c r="IA289" s="62"/>
      <c r="IB289" s="62"/>
      <c r="IC289" s="62"/>
      <c r="ID289" s="62"/>
      <c r="IE289" s="62"/>
      <c r="IF289" s="62"/>
      <c r="IG289" s="62"/>
      <c r="IH289" s="5"/>
      <c r="II289" s="5"/>
      <c r="IJ289" s="5"/>
      <c r="IK289" s="5"/>
      <c r="IL289" s="5"/>
      <c r="IM289" s="5"/>
      <c r="IN289" s="5"/>
      <c r="IO289" s="5"/>
      <c r="IP289" s="5"/>
      <c r="IQ289" s="5"/>
      <c r="IR289" s="5"/>
      <c r="IS289" s="5"/>
      <c r="IT289" s="5"/>
      <c r="IU289" s="5"/>
      <c r="IV289" s="62"/>
      <c r="IW289" s="62"/>
      <c r="IX289" s="62"/>
      <c r="IY289" s="62"/>
      <c r="IZ289" s="62"/>
      <c r="JA289" s="62"/>
      <c r="JB289" s="62"/>
      <c r="JC289" s="62"/>
      <c r="JD289" s="62"/>
      <c r="JE289" s="62"/>
      <c r="JF289" s="62"/>
      <c r="JG289" s="62"/>
      <c r="JH289" s="62"/>
      <c r="JI289" s="62"/>
      <c r="JJ289" s="5"/>
      <c r="JK289" s="5"/>
      <c r="JL289" s="5"/>
      <c r="JM289" s="5"/>
      <c r="JN289" s="5"/>
      <c r="JO289" s="5"/>
      <c r="JP289" s="5"/>
      <c r="JQ289" s="5"/>
      <c r="JR289" s="5"/>
      <c r="JS289" s="5"/>
      <c r="JT289" s="5"/>
      <c r="JU289" s="5"/>
      <c r="JV289" s="5"/>
      <c r="JW289" s="5"/>
      <c r="JX289" s="62"/>
      <c r="JY289" s="62"/>
      <c r="JZ289" s="62"/>
      <c r="KA289" s="62"/>
      <c r="KB289" s="62"/>
      <c r="KC289" s="62"/>
      <c r="KD289" s="62"/>
      <c r="KE289" s="62"/>
      <c r="KF289" s="62"/>
      <c r="KG289" s="62"/>
      <c r="KH289" s="62"/>
      <c r="KI289" s="62"/>
      <c r="KJ289" s="62"/>
      <c r="KK289" s="62"/>
    </row>
    <row r="290" spans="1:297" x14ac:dyDescent="0.35">
      <c r="A290" s="131">
        <v>286</v>
      </c>
      <c r="B290" s="170">
        <f>'BVEM Scorecard'!B289</f>
        <v>0</v>
      </c>
      <c r="C290" s="170">
        <f>'BVEM Scorecard'!C289</f>
        <v>0</v>
      </c>
      <c r="D290" s="152">
        <v>1123</v>
      </c>
      <c r="E290" s="72" t="str">
        <f>'BVEM Scorecard'!F289</f>
        <v>Gas</v>
      </c>
      <c r="F290" s="96"/>
      <c r="G290" s="96"/>
      <c r="H290" s="96"/>
      <c r="I290" s="96"/>
      <c r="J290" s="62"/>
      <c r="K290" s="62"/>
      <c r="L290" s="62"/>
      <c r="M290" s="62"/>
      <c r="N290" s="62"/>
      <c r="O290" s="62"/>
      <c r="P290" s="62"/>
      <c r="Q290" s="95"/>
      <c r="R290" s="5"/>
      <c r="S290" s="5"/>
      <c r="T290" s="5"/>
      <c r="U290" s="5"/>
      <c r="V290" s="5"/>
      <c r="W290" s="5"/>
      <c r="X290" s="5"/>
      <c r="Y290" s="5"/>
      <c r="Z290" s="5"/>
      <c r="AA290" s="5"/>
      <c r="AB290" s="5"/>
      <c r="AC290" s="5"/>
      <c r="AD290" s="5"/>
      <c r="AE290" s="5"/>
      <c r="AF290" s="62"/>
      <c r="AG290" s="62"/>
      <c r="AH290" s="62"/>
      <c r="AI290" s="62"/>
      <c r="AJ290" s="62"/>
      <c r="AK290" s="62"/>
      <c r="AL290" s="62"/>
      <c r="AM290" s="62"/>
      <c r="AN290" s="62"/>
      <c r="AO290" s="62"/>
      <c r="AP290" s="62"/>
      <c r="AQ290" s="62"/>
      <c r="AR290" s="62"/>
      <c r="AS290" s="62"/>
      <c r="AT290" s="5"/>
      <c r="AU290" s="5"/>
      <c r="AV290" s="5"/>
      <c r="AW290" s="5"/>
      <c r="AX290" s="5"/>
      <c r="AY290" s="5"/>
      <c r="AZ290" s="5"/>
      <c r="BA290" s="5"/>
      <c r="BB290" s="5"/>
      <c r="BC290" s="5"/>
      <c r="BD290" s="5"/>
      <c r="BE290" s="5"/>
      <c r="BF290" s="5"/>
      <c r="BG290" s="5"/>
      <c r="BH290" s="62"/>
      <c r="BI290" s="62"/>
      <c r="BJ290" s="62"/>
      <c r="BK290" s="62"/>
      <c r="BL290" s="62"/>
      <c r="BM290" s="62"/>
      <c r="BN290" s="62"/>
      <c r="BO290" s="62"/>
      <c r="BP290" s="62"/>
      <c r="BQ290" s="62"/>
      <c r="BR290" s="62"/>
      <c r="BS290" s="62"/>
      <c r="BT290" s="62"/>
      <c r="BU290" s="62"/>
      <c r="BV290" s="5"/>
      <c r="BW290" s="5"/>
      <c r="BX290" s="5"/>
      <c r="BY290" s="5"/>
      <c r="BZ290" s="5"/>
      <c r="CA290" s="5"/>
      <c r="CB290" s="5"/>
      <c r="CC290" s="5"/>
      <c r="CD290" s="5"/>
      <c r="CE290" s="5"/>
      <c r="CF290" s="5"/>
      <c r="CG290" s="5"/>
      <c r="CH290" s="5"/>
      <c r="CI290" s="5"/>
      <c r="CJ290" s="62"/>
      <c r="CK290" s="62"/>
      <c r="CL290" s="62"/>
      <c r="CM290" s="62"/>
      <c r="CN290" s="62"/>
      <c r="CO290" s="62"/>
      <c r="CP290" s="62"/>
      <c r="CQ290" s="62"/>
      <c r="CR290" s="62"/>
      <c r="CS290" s="62"/>
      <c r="CT290" s="62"/>
      <c r="CU290" s="62"/>
      <c r="CV290" s="62"/>
      <c r="CW290" s="62"/>
      <c r="CX290" s="5"/>
      <c r="CY290" s="5"/>
      <c r="CZ290" s="5"/>
      <c r="DA290" s="5"/>
      <c r="DB290" s="5"/>
      <c r="DC290" s="5"/>
      <c r="DD290" s="5"/>
      <c r="DE290" s="5"/>
      <c r="DF290" s="5"/>
      <c r="DG290" s="5"/>
      <c r="DH290" s="5"/>
      <c r="DI290" s="5"/>
      <c r="DJ290" s="5"/>
      <c r="DK290" s="5"/>
      <c r="DL290" s="62"/>
      <c r="DM290" s="62"/>
      <c r="DN290" s="62"/>
      <c r="DO290" s="62"/>
      <c r="DP290" s="62"/>
      <c r="DQ290" s="62"/>
      <c r="DR290" s="62"/>
      <c r="DS290" s="62"/>
      <c r="DT290" s="62"/>
      <c r="DU290" s="62"/>
      <c r="DV290" s="62"/>
      <c r="DW290" s="62"/>
      <c r="DX290" s="62"/>
      <c r="DY290" s="62"/>
      <c r="DZ290" s="5"/>
      <c r="EA290" s="5"/>
      <c r="EB290" s="5"/>
      <c r="EC290" s="5"/>
      <c r="ED290" s="5"/>
      <c r="EE290" s="5"/>
      <c r="EF290" s="5"/>
      <c r="EG290" s="5"/>
      <c r="EH290" s="5"/>
      <c r="EI290" s="5"/>
      <c r="EJ290" s="5"/>
      <c r="EK290" s="5"/>
      <c r="EL290" s="5"/>
      <c r="EM290" s="5"/>
      <c r="EN290" s="62"/>
      <c r="EO290" s="62"/>
      <c r="EP290" s="62"/>
      <c r="EQ290" s="62"/>
      <c r="ER290" s="62"/>
      <c r="ES290" s="62"/>
      <c r="ET290" s="62"/>
      <c r="EU290" s="62"/>
      <c r="EV290" s="62"/>
      <c r="EW290" s="62"/>
      <c r="EX290" s="62"/>
      <c r="EY290" s="62"/>
      <c r="EZ290" s="62"/>
      <c r="FA290" s="62"/>
      <c r="FB290" s="5"/>
      <c r="FC290" s="5"/>
      <c r="FD290" s="5"/>
      <c r="FE290" s="5"/>
      <c r="FF290" s="5"/>
      <c r="FG290" s="5"/>
      <c r="FH290" s="5"/>
      <c r="FI290" s="5"/>
      <c r="FJ290" s="5"/>
      <c r="FK290" s="5"/>
      <c r="FL290" s="5"/>
      <c r="FM290" s="5"/>
      <c r="FN290" s="5"/>
      <c r="FO290" s="5"/>
      <c r="FP290" s="62"/>
      <c r="FQ290" s="62"/>
      <c r="FR290" s="62"/>
      <c r="FS290" s="62"/>
      <c r="FT290" s="62"/>
      <c r="FU290" s="62"/>
      <c r="FV290" s="62"/>
      <c r="FW290" s="62"/>
      <c r="FX290" s="62"/>
      <c r="FY290" s="62"/>
      <c r="FZ290" s="62"/>
      <c r="GA290" s="62"/>
      <c r="GB290" s="62"/>
      <c r="GC290" s="62"/>
      <c r="GD290" s="5"/>
      <c r="GE290" s="5"/>
      <c r="GF290" s="5"/>
      <c r="GG290" s="5"/>
      <c r="GH290" s="5"/>
      <c r="GI290" s="5"/>
      <c r="GJ290" s="5"/>
      <c r="GK290" s="5"/>
      <c r="GL290" s="5"/>
      <c r="GM290" s="5"/>
      <c r="GN290" s="5"/>
      <c r="GO290" s="5"/>
      <c r="GP290" s="5"/>
      <c r="GQ290" s="5"/>
      <c r="GR290" s="62"/>
      <c r="GS290" s="62"/>
      <c r="GT290" s="62"/>
      <c r="GU290" s="62"/>
      <c r="GV290" s="62"/>
      <c r="GW290" s="62"/>
      <c r="GX290" s="62"/>
      <c r="GY290" s="62"/>
      <c r="GZ290" s="62"/>
      <c r="HA290" s="62"/>
      <c r="HB290" s="62"/>
      <c r="HC290" s="62"/>
      <c r="HD290" s="62"/>
      <c r="HE290" s="62"/>
      <c r="HF290" s="5"/>
      <c r="HG290" s="5"/>
      <c r="HH290" s="5"/>
      <c r="HI290" s="5"/>
      <c r="HJ290" s="5"/>
      <c r="HK290" s="5"/>
      <c r="HL290" s="5"/>
      <c r="HM290" s="5"/>
      <c r="HN290" s="5"/>
      <c r="HO290" s="5"/>
      <c r="HP290" s="5"/>
      <c r="HQ290" s="5"/>
      <c r="HR290" s="5"/>
      <c r="HS290" s="5"/>
      <c r="HT290" s="62"/>
      <c r="HU290" s="62"/>
      <c r="HV290" s="62"/>
      <c r="HW290" s="62"/>
      <c r="HX290" s="62"/>
      <c r="HY290" s="62"/>
      <c r="HZ290" s="62"/>
      <c r="IA290" s="62"/>
      <c r="IB290" s="62"/>
      <c r="IC290" s="62"/>
      <c r="ID290" s="62"/>
      <c r="IE290" s="62"/>
      <c r="IF290" s="62"/>
      <c r="IG290" s="62"/>
      <c r="IH290" s="5"/>
      <c r="II290" s="5"/>
      <c r="IJ290" s="5"/>
      <c r="IK290" s="5"/>
      <c r="IL290" s="5"/>
      <c r="IM290" s="5"/>
      <c r="IN290" s="5"/>
      <c r="IO290" s="5"/>
      <c r="IP290" s="5"/>
      <c r="IQ290" s="5"/>
      <c r="IR290" s="5"/>
      <c r="IS290" s="5"/>
      <c r="IT290" s="5"/>
      <c r="IU290" s="5"/>
      <c r="IV290" s="62"/>
      <c r="IW290" s="62"/>
      <c r="IX290" s="62"/>
      <c r="IY290" s="62"/>
      <c r="IZ290" s="62"/>
      <c r="JA290" s="62"/>
      <c r="JB290" s="62"/>
      <c r="JC290" s="62"/>
      <c r="JD290" s="62"/>
      <c r="JE290" s="62"/>
      <c r="JF290" s="62"/>
      <c r="JG290" s="62"/>
      <c r="JH290" s="62"/>
      <c r="JI290" s="62"/>
      <c r="JJ290" s="5"/>
      <c r="JK290" s="5"/>
      <c r="JL290" s="5"/>
      <c r="JM290" s="5"/>
      <c r="JN290" s="5"/>
      <c r="JO290" s="5"/>
      <c r="JP290" s="5"/>
      <c r="JQ290" s="5"/>
      <c r="JR290" s="5"/>
      <c r="JS290" s="5"/>
      <c r="JT290" s="5"/>
      <c r="JU290" s="5"/>
      <c r="JV290" s="5"/>
      <c r="JW290" s="5"/>
      <c r="JX290" s="62"/>
      <c r="JY290" s="62"/>
      <c r="JZ290" s="62"/>
      <c r="KA290" s="62"/>
      <c r="KB290" s="62"/>
      <c r="KC290" s="62"/>
      <c r="KD290" s="62"/>
      <c r="KE290" s="62"/>
      <c r="KF290" s="62"/>
      <c r="KG290" s="62"/>
      <c r="KH290" s="62"/>
      <c r="KI290" s="62"/>
      <c r="KJ290" s="62"/>
      <c r="KK290" s="62"/>
    </row>
    <row r="291" spans="1:297" x14ac:dyDescent="0.35">
      <c r="A291" s="131">
        <v>287</v>
      </c>
      <c r="B291" s="170">
        <f>'BVEM Scorecard'!B290</f>
        <v>0</v>
      </c>
      <c r="C291" s="170">
        <f>'BVEM Scorecard'!C290</f>
        <v>0</v>
      </c>
      <c r="D291" s="152">
        <v>992</v>
      </c>
      <c r="E291" s="72" t="str">
        <f>'BVEM Scorecard'!F290</f>
        <v>Gas</v>
      </c>
      <c r="F291" s="96">
        <f t="shared" si="366"/>
        <v>1</v>
      </c>
      <c r="G291" s="96">
        <f t="shared" si="367"/>
        <v>1</v>
      </c>
      <c r="H291" s="96">
        <f t="shared" si="368"/>
        <v>1</v>
      </c>
      <c r="I291" s="96">
        <f t="shared" si="369"/>
        <v>1</v>
      </c>
      <c r="J291" s="62">
        <v>1</v>
      </c>
      <c r="K291" s="62">
        <v>1</v>
      </c>
      <c r="L291" s="62">
        <v>1</v>
      </c>
      <c r="M291" s="62">
        <v>1</v>
      </c>
      <c r="N291" s="62">
        <v>1</v>
      </c>
      <c r="O291" s="62">
        <v>1</v>
      </c>
      <c r="P291" s="62">
        <f t="shared" si="371"/>
        <v>5</v>
      </c>
      <c r="Q291" s="95">
        <f t="shared" ref="Q291" si="393">K$4*K291+L$4*L291+M$4*M291+N$4*N291+O$4*O291</f>
        <v>1</v>
      </c>
      <c r="R291" s="5">
        <v>1</v>
      </c>
      <c r="S291" s="5" t="s">
        <v>84</v>
      </c>
      <c r="T291" s="5"/>
      <c r="U291" s="5"/>
      <c r="V291" s="5"/>
      <c r="W291" s="5"/>
      <c r="X291" s="5"/>
      <c r="Y291" s="5"/>
      <c r="Z291" s="5"/>
      <c r="AA291" s="5"/>
      <c r="AB291" s="5"/>
      <c r="AC291" s="5">
        <v>5</v>
      </c>
      <c r="AD291" s="5" t="str">
        <f t="shared" ref="AD291" si="394">IFERROR(T291/SUM($T291,$AH291,$AV291,$BJ291,$BX291,$CL291,$CZ291,$DN291,$EB291,$EP291,$FD291,$FR291,$GF291,$GT291,$HH291,$HV291,$IJ291,$IX291,$JL291,$JZ291),"")</f>
        <v/>
      </c>
      <c r="AE291" s="5">
        <v>1</v>
      </c>
      <c r="AF291" s="62"/>
      <c r="AG291" s="62"/>
      <c r="AH291" s="62"/>
      <c r="AI291" s="62"/>
      <c r="AJ291" s="62"/>
      <c r="AK291" s="62"/>
      <c r="AL291" s="62"/>
      <c r="AM291" s="62"/>
      <c r="AN291" s="62"/>
      <c r="AO291" s="62"/>
      <c r="AP291" s="62"/>
      <c r="AQ291" s="62"/>
      <c r="AR291" s="140"/>
      <c r="AS291" s="140"/>
      <c r="AT291" s="5"/>
      <c r="AU291" s="5"/>
      <c r="AV291" s="5"/>
      <c r="AW291" s="5"/>
      <c r="AX291" s="5"/>
      <c r="AY291" s="5"/>
      <c r="AZ291" s="5"/>
      <c r="BA291" s="5"/>
      <c r="BB291" s="5"/>
      <c r="BC291" s="5"/>
      <c r="BD291" s="5"/>
      <c r="BE291" s="5"/>
      <c r="BF291" s="5"/>
      <c r="BG291" s="5"/>
      <c r="BH291" s="62"/>
      <c r="BI291" s="62"/>
      <c r="BJ291" s="62"/>
      <c r="BK291" s="62"/>
      <c r="BL291" s="62"/>
      <c r="BM291" s="62"/>
      <c r="BN291" s="62"/>
      <c r="BO291" s="62"/>
      <c r="BP291" s="62"/>
      <c r="BQ291" s="62"/>
      <c r="BR291" s="62"/>
      <c r="BS291" s="62"/>
      <c r="BT291" s="62"/>
      <c r="BU291" s="62"/>
      <c r="BV291" s="5"/>
      <c r="BW291" s="5"/>
      <c r="BX291" s="5"/>
      <c r="BY291" s="5"/>
      <c r="BZ291" s="5"/>
      <c r="CA291" s="5"/>
      <c r="CB291" s="5"/>
      <c r="CC291" s="5"/>
      <c r="CD291" s="5"/>
      <c r="CE291" s="5"/>
      <c r="CF291" s="5"/>
      <c r="CG291" s="5"/>
      <c r="CH291" s="5"/>
      <c r="CI291" s="5"/>
      <c r="CJ291" s="62"/>
      <c r="CK291" s="62"/>
      <c r="CL291" s="62"/>
      <c r="CM291" s="62"/>
      <c r="CN291" s="62"/>
      <c r="CO291" s="62"/>
      <c r="CP291" s="62"/>
      <c r="CQ291" s="62"/>
      <c r="CR291" s="62"/>
      <c r="CS291" s="62"/>
      <c r="CT291" s="62"/>
      <c r="CU291" s="62"/>
      <c r="CV291" s="62"/>
      <c r="CW291" s="62"/>
      <c r="CX291" s="5"/>
      <c r="CY291" s="5"/>
      <c r="CZ291" s="5"/>
      <c r="DA291" s="5"/>
      <c r="DB291" s="5"/>
      <c r="DC291" s="5"/>
      <c r="DD291" s="5"/>
      <c r="DE291" s="5"/>
      <c r="DF291" s="5"/>
      <c r="DG291" s="5"/>
      <c r="DH291" s="5"/>
      <c r="DI291" s="5"/>
      <c r="DJ291" s="5"/>
      <c r="DK291" s="5"/>
      <c r="DL291" s="62"/>
      <c r="DM291" s="62"/>
      <c r="DN291" s="62"/>
      <c r="DO291" s="62"/>
      <c r="DP291" s="62"/>
      <c r="DQ291" s="62"/>
      <c r="DR291" s="62"/>
      <c r="DS291" s="62"/>
      <c r="DT291" s="62"/>
      <c r="DU291" s="62"/>
      <c r="DV291" s="62"/>
      <c r="DW291" s="62"/>
      <c r="DX291" s="62"/>
      <c r="DY291" s="62"/>
      <c r="DZ291" s="5"/>
      <c r="EA291" s="5"/>
      <c r="EB291" s="5"/>
      <c r="EC291" s="5"/>
      <c r="ED291" s="5"/>
      <c r="EE291" s="5"/>
      <c r="EF291" s="5"/>
      <c r="EG291" s="5"/>
      <c r="EH291" s="5"/>
      <c r="EI291" s="5"/>
      <c r="EJ291" s="5"/>
      <c r="EK291" s="5"/>
      <c r="EL291" s="5"/>
      <c r="EM291" s="5"/>
      <c r="EN291" s="62"/>
      <c r="EO291" s="62"/>
      <c r="EP291" s="62"/>
      <c r="EQ291" s="62"/>
      <c r="ER291" s="62"/>
      <c r="ES291" s="62"/>
      <c r="ET291" s="62"/>
      <c r="EU291" s="62"/>
      <c r="EV291" s="62"/>
      <c r="EW291" s="62"/>
      <c r="EX291" s="62"/>
      <c r="EY291" s="62"/>
      <c r="EZ291" s="140"/>
      <c r="FA291" s="140"/>
      <c r="FB291" s="5"/>
      <c r="FC291" s="5"/>
      <c r="FD291" s="5"/>
      <c r="FE291" s="5"/>
      <c r="FF291" s="5"/>
      <c r="FG291" s="5"/>
      <c r="FH291" s="5"/>
      <c r="FI291" s="5"/>
      <c r="FJ291" s="5"/>
      <c r="FK291" s="5"/>
      <c r="FL291" s="5"/>
      <c r="FM291" s="5"/>
      <c r="FN291" s="5"/>
      <c r="FO291" s="5"/>
      <c r="FP291" s="62"/>
      <c r="FQ291" s="62"/>
      <c r="FR291" s="62"/>
      <c r="FS291" s="62"/>
      <c r="FT291" s="62"/>
      <c r="FU291" s="62"/>
      <c r="FV291" s="62"/>
      <c r="FW291" s="62"/>
      <c r="FX291" s="62"/>
      <c r="FY291" s="62"/>
      <c r="FZ291" s="62"/>
      <c r="GA291" s="62"/>
      <c r="GB291" s="62"/>
      <c r="GC291" s="62"/>
      <c r="GD291" s="5"/>
      <c r="GE291" s="5"/>
      <c r="GF291" s="5"/>
      <c r="GG291" s="5"/>
      <c r="GH291" s="5"/>
      <c r="GI291" s="5"/>
      <c r="GJ291" s="5"/>
      <c r="GK291" s="5"/>
      <c r="GL291" s="5"/>
      <c r="GM291" s="5"/>
      <c r="GN291" s="5"/>
      <c r="GO291" s="5"/>
      <c r="GP291" s="5"/>
      <c r="GQ291" s="5"/>
      <c r="GR291" s="62"/>
      <c r="GS291" s="62"/>
      <c r="GT291" s="62"/>
      <c r="GU291" s="62"/>
      <c r="GV291" s="62"/>
      <c r="GW291" s="62"/>
      <c r="GX291" s="62"/>
      <c r="GY291" s="62"/>
      <c r="GZ291" s="62"/>
      <c r="HA291" s="62"/>
      <c r="HB291" s="62"/>
      <c r="HC291" s="62"/>
      <c r="HD291" s="62"/>
      <c r="HE291" s="62"/>
      <c r="HF291" s="5"/>
      <c r="HG291" s="5"/>
      <c r="HH291" s="5"/>
      <c r="HI291" s="5"/>
      <c r="HJ291" s="5"/>
      <c r="HK291" s="5"/>
      <c r="HL291" s="5"/>
      <c r="HM291" s="5"/>
      <c r="HN291" s="5"/>
      <c r="HO291" s="5"/>
      <c r="HP291" s="5"/>
      <c r="HQ291" s="5"/>
      <c r="HR291" s="5"/>
      <c r="HS291" s="5"/>
      <c r="HT291" s="62"/>
      <c r="HU291" s="62"/>
      <c r="HV291" s="62"/>
      <c r="HW291" s="62"/>
      <c r="HX291" s="62"/>
      <c r="HY291" s="62"/>
      <c r="HZ291" s="62"/>
      <c r="IA291" s="62"/>
      <c r="IB291" s="62"/>
      <c r="IC291" s="62"/>
      <c r="ID291" s="62"/>
      <c r="IE291" s="62"/>
      <c r="IF291" s="62"/>
      <c r="IG291" s="62"/>
      <c r="IH291" s="5"/>
      <c r="II291" s="5"/>
      <c r="IJ291" s="5"/>
      <c r="IK291" s="5"/>
      <c r="IL291" s="5"/>
      <c r="IM291" s="5"/>
      <c r="IN291" s="5"/>
      <c r="IO291" s="5"/>
      <c r="IP291" s="5"/>
      <c r="IQ291" s="5"/>
      <c r="IR291" s="5"/>
      <c r="IS291" s="5"/>
      <c r="IT291" s="5"/>
      <c r="IU291" s="5"/>
      <c r="IV291" s="62"/>
      <c r="IW291" s="62"/>
      <c r="IX291" s="62"/>
      <c r="IY291" s="62"/>
      <c r="IZ291" s="62"/>
      <c r="JA291" s="62"/>
      <c r="JB291" s="62"/>
      <c r="JC291" s="62"/>
      <c r="JD291" s="62"/>
      <c r="JE291" s="62"/>
      <c r="JF291" s="62"/>
      <c r="JG291" s="62"/>
      <c r="JH291" s="62"/>
      <c r="JI291" s="62"/>
      <c r="JJ291" s="5"/>
      <c r="JK291" s="5"/>
      <c r="JL291" s="5"/>
      <c r="JM291" s="5"/>
      <c r="JN291" s="5"/>
      <c r="JO291" s="5"/>
      <c r="JP291" s="5"/>
      <c r="JQ291" s="5"/>
      <c r="JR291" s="5"/>
      <c r="JS291" s="5"/>
      <c r="JT291" s="5"/>
      <c r="JU291" s="5"/>
      <c r="JV291" s="5"/>
      <c r="JW291" s="5"/>
      <c r="JX291" s="62"/>
      <c r="JY291" s="62"/>
      <c r="JZ291" s="62"/>
      <c r="KA291" s="62"/>
      <c r="KB291" s="62"/>
      <c r="KC291" s="62"/>
      <c r="KD291" s="62"/>
      <c r="KE291" s="62"/>
      <c r="KF291" s="62"/>
      <c r="KG291" s="62"/>
      <c r="KH291" s="62"/>
      <c r="KI291" s="62"/>
      <c r="KJ291" s="62"/>
      <c r="KK291" s="62"/>
    </row>
    <row r="292" spans="1:297" x14ac:dyDescent="0.35">
      <c r="A292" s="131">
        <v>288</v>
      </c>
      <c r="B292" s="170">
        <f>'BVEM Scorecard'!B291</f>
        <v>0</v>
      </c>
      <c r="C292" s="170">
        <f>'BVEM Scorecard'!C291</f>
        <v>0</v>
      </c>
      <c r="D292" s="152">
        <v>1091</v>
      </c>
      <c r="E292" s="72" t="str">
        <f>'BVEM Scorecard'!F291</f>
        <v>Gas</v>
      </c>
      <c r="F292" s="96"/>
      <c r="G292" s="96"/>
      <c r="H292" s="96"/>
      <c r="I292" s="96"/>
      <c r="J292" s="62"/>
      <c r="K292" s="62"/>
      <c r="L292" s="62"/>
      <c r="M292" s="62"/>
      <c r="N292" s="62"/>
      <c r="O292" s="62"/>
      <c r="P292" s="62"/>
      <c r="Q292" s="95"/>
      <c r="R292" s="5"/>
      <c r="S292" s="5"/>
      <c r="T292" s="5"/>
      <c r="U292" s="5"/>
      <c r="V292" s="5"/>
      <c r="W292" s="5"/>
      <c r="X292" s="5"/>
      <c r="Y292" s="5"/>
      <c r="Z292" s="5"/>
      <c r="AA292" s="5"/>
      <c r="AB292" s="5"/>
      <c r="AC292" s="5"/>
      <c r="AD292" s="5"/>
      <c r="AE292" s="5"/>
      <c r="AF292" s="62"/>
      <c r="AG292" s="62"/>
      <c r="AH292" s="62"/>
      <c r="AI292" s="62"/>
      <c r="AJ292" s="62"/>
      <c r="AK292" s="62"/>
      <c r="AL292" s="62"/>
      <c r="AM292" s="62"/>
      <c r="AN292" s="62"/>
      <c r="AO292" s="62"/>
      <c r="AP292" s="62"/>
      <c r="AQ292" s="62"/>
      <c r="AR292" s="62"/>
      <c r="AS292" s="62"/>
      <c r="AT292" s="5"/>
      <c r="AU292" s="5"/>
      <c r="AV292" s="5"/>
      <c r="AW292" s="5"/>
      <c r="AX292" s="5"/>
      <c r="AY292" s="5"/>
      <c r="AZ292" s="5"/>
      <c r="BA292" s="5"/>
      <c r="BB292" s="5"/>
      <c r="BC292" s="5"/>
      <c r="BD292" s="5"/>
      <c r="BE292" s="5"/>
      <c r="BF292" s="5"/>
      <c r="BG292" s="5"/>
      <c r="BH292" s="62"/>
      <c r="BI292" s="62"/>
      <c r="BJ292" s="62"/>
      <c r="BK292" s="62"/>
      <c r="BL292" s="62"/>
      <c r="BM292" s="62"/>
      <c r="BN292" s="62"/>
      <c r="BO292" s="62"/>
      <c r="BP292" s="62"/>
      <c r="BQ292" s="62"/>
      <c r="BR292" s="62"/>
      <c r="BS292" s="62"/>
      <c r="BT292" s="62"/>
      <c r="BU292" s="62"/>
      <c r="BV292" s="5"/>
      <c r="BW292" s="5"/>
      <c r="BX292" s="5"/>
      <c r="BY292" s="5"/>
      <c r="BZ292" s="5"/>
      <c r="CA292" s="5"/>
      <c r="CB292" s="5"/>
      <c r="CC292" s="5"/>
      <c r="CD292" s="5"/>
      <c r="CE292" s="5"/>
      <c r="CF292" s="5"/>
      <c r="CG292" s="5"/>
      <c r="CH292" s="5"/>
      <c r="CI292" s="5"/>
      <c r="CJ292" s="62"/>
      <c r="CK292" s="62"/>
      <c r="CL292" s="62"/>
      <c r="CM292" s="62"/>
      <c r="CN292" s="62"/>
      <c r="CO292" s="62"/>
      <c r="CP292" s="62"/>
      <c r="CQ292" s="62"/>
      <c r="CR292" s="62"/>
      <c r="CS292" s="62"/>
      <c r="CT292" s="62"/>
      <c r="CU292" s="62"/>
      <c r="CV292" s="62"/>
      <c r="CW292" s="62"/>
      <c r="CX292" s="5"/>
      <c r="CY292" s="5"/>
      <c r="CZ292" s="5"/>
      <c r="DA292" s="5"/>
      <c r="DB292" s="5"/>
      <c r="DC292" s="5"/>
      <c r="DD292" s="5"/>
      <c r="DE292" s="5"/>
      <c r="DF292" s="5"/>
      <c r="DG292" s="5"/>
      <c r="DH292" s="5"/>
      <c r="DI292" s="5"/>
      <c r="DJ292" s="5"/>
      <c r="DK292" s="5"/>
      <c r="DL292" s="62"/>
      <c r="DM292" s="62"/>
      <c r="DN292" s="62"/>
      <c r="DO292" s="62"/>
      <c r="DP292" s="62"/>
      <c r="DQ292" s="62"/>
      <c r="DR292" s="62"/>
      <c r="DS292" s="62"/>
      <c r="DT292" s="62"/>
      <c r="DU292" s="62"/>
      <c r="DV292" s="62"/>
      <c r="DW292" s="62"/>
      <c r="DX292" s="62"/>
      <c r="DY292" s="62"/>
      <c r="DZ292" s="5"/>
      <c r="EA292" s="5"/>
      <c r="EB292" s="5"/>
      <c r="EC292" s="5"/>
      <c r="ED292" s="5"/>
      <c r="EE292" s="5"/>
      <c r="EF292" s="5"/>
      <c r="EG292" s="5"/>
      <c r="EH292" s="5"/>
      <c r="EI292" s="5"/>
      <c r="EJ292" s="5"/>
      <c r="EK292" s="5"/>
      <c r="EL292" s="5"/>
      <c r="EM292" s="5"/>
      <c r="EN292" s="62"/>
      <c r="EO292" s="62"/>
      <c r="EP292" s="62"/>
      <c r="EQ292" s="62"/>
      <c r="ER292" s="62"/>
      <c r="ES292" s="62"/>
      <c r="ET292" s="62"/>
      <c r="EU292" s="62"/>
      <c r="EV292" s="62"/>
      <c r="EW292" s="62"/>
      <c r="EX292" s="62"/>
      <c r="EY292" s="62"/>
      <c r="EZ292" s="62"/>
      <c r="FA292" s="62"/>
      <c r="FB292" s="5"/>
      <c r="FC292" s="5"/>
      <c r="FD292" s="5"/>
      <c r="FE292" s="5"/>
      <c r="FF292" s="5"/>
      <c r="FG292" s="5"/>
      <c r="FH292" s="5"/>
      <c r="FI292" s="5"/>
      <c r="FJ292" s="5"/>
      <c r="FK292" s="5"/>
      <c r="FL292" s="5"/>
      <c r="FM292" s="5"/>
      <c r="FN292" s="5"/>
      <c r="FO292" s="5"/>
      <c r="FP292" s="62"/>
      <c r="FQ292" s="62"/>
      <c r="FR292" s="62"/>
      <c r="FS292" s="62"/>
      <c r="FT292" s="62"/>
      <c r="FU292" s="62"/>
      <c r="FV292" s="62"/>
      <c r="FW292" s="62"/>
      <c r="FX292" s="62"/>
      <c r="FY292" s="62"/>
      <c r="FZ292" s="62"/>
      <c r="GA292" s="62"/>
      <c r="GB292" s="62"/>
      <c r="GC292" s="62"/>
      <c r="GD292" s="5"/>
      <c r="GE292" s="5"/>
      <c r="GF292" s="5"/>
      <c r="GG292" s="5"/>
      <c r="GH292" s="5"/>
      <c r="GI292" s="5"/>
      <c r="GJ292" s="5"/>
      <c r="GK292" s="5"/>
      <c r="GL292" s="5"/>
      <c r="GM292" s="5"/>
      <c r="GN292" s="5"/>
      <c r="GO292" s="5"/>
      <c r="GP292" s="5"/>
      <c r="GQ292" s="5"/>
      <c r="GR292" s="62"/>
      <c r="GS292" s="62"/>
      <c r="GT292" s="62"/>
      <c r="GU292" s="62"/>
      <c r="GV292" s="62"/>
      <c r="GW292" s="62"/>
      <c r="GX292" s="62"/>
      <c r="GY292" s="62"/>
      <c r="GZ292" s="62"/>
      <c r="HA292" s="62"/>
      <c r="HB292" s="62"/>
      <c r="HC292" s="62"/>
      <c r="HD292" s="62"/>
      <c r="HE292" s="62"/>
      <c r="HF292" s="5"/>
      <c r="HG292" s="5"/>
      <c r="HH292" s="5"/>
      <c r="HI292" s="5"/>
      <c r="HJ292" s="5"/>
      <c r="HK292" s="5"/>
      <c r="HL292" s="5"/>
      <c r="HM292" s="5"/>
      <c r="HN292" s="5"/>
      <c r="HO292" s="5"/>
      <c r="HP292" s="5"/>
      <c r="HQ292" s="5"/>
      <c r="HR292" s="5"/>
      <c r="HS292" s="5"/>
      <c r="HT292" s="62"/>
      <c r="HU292" s="62"/>
      <c r="HV292" s="62"/>
      <c r="HW292" s="62"/>
      <c r="HX292" s="62"/>
      <c r="HY292" s="62"/>
      <c r="HZ292" s="62"/>
      <c r="IA292" s="62"/>
      <c r="IB292" s="62"/>
      <c r="IC292" s="62"/>
      <c r="ID292" s="62"/>
      <c r="IE292" s="62"/>
      <c r="IF292" s="62"/>
      <c r="IG292" s="62"/>
      <c r="IH292" s="5"/>
      <c r="II292" s="5"/>
      <c r="IJ292" s="5"/>
      <c r="IK292" s="5"/>
      <c r="IL292" s="5"/>
      <c r="IM292" s="5"/>
      <c r="IN292" s="5"/>
      <c r="IO292" s="5"/>
      <c r="IP292" s="5"/>
      <c r="IQ292" s="5"/>
      <c r="IR292" s="5"/>
      <c r="IS292" s="5"/>
      <c r="IT292" s="5"/>
      <c r="IU292" s="5"/>
      <c r="IV292" s="62"/>
      <c r="IW292" s="62"/>
      <c r="IX292" s="62"/>
      <c r="IY292" s="62"/>
      <c r="IZ292" s="62"/>
      <c r="JA292" s="62"/>
      <c r="JB292" s="62"/>
      <c r="JC292" s="62"/>
      <c r="JD292" s="62"/>
      <c r="JE292" s="62"/>
      <c r="JF292" s="62"/>
      <c r="JG292" s="62"/>
      <c r="JH292" s="62"/>
      <c r="JI292" s="62"/>
      <c r="JJ292" s="5"/>
      <c r="JK292" s="5"/>
      <c r="JL292" s="5"/>
      <c r="JM292" s="5"/>
      <c r="JN292" s="5"/>
      <c r="JO292" s="5"/>
      <c r="JP292" s="5"/>
      <c r="JQ292" s="5"/>
      <c r="JR292" s="5"/>
      <c r="JS292" s="5"/>
      <c r="JT292" s="5"/>
      <c r="JU292" s="5"/>
      <c r="JV292" s="5"/>
      <c r="JW292" s="5"/>
      <c r="JX292" s="62"/>
      <c r="JY292" s="62"/>
      <c r="JZ292" s="62"/>
      <c r="KA292" s="62"/>
      <c r="KB292" s="62"/>
      <c r="KC292" s="62"/>
      <c r="KD292" s="62"/>
      <c r="KE292" s="62"/>
      <c r="KF292" s="62"/>
      <c r="KG292" s="62"/>
      <c r="KH292" s="62"/>
      <c r="KI292" s="62"/>
      <c r="KJ292" s="62"/>
      <c r="KK292" s="62"/>
    </row>
    <row r="293" spans="1:297" x14ac:dyDescent="0.35">
      <c r="A293" s="131">
        <v>289</v>
      </c>
      <c r="B293" s="170">
        <f>'BVEM Scorecard'!B292</f>
        <v>0</v>
      </c>
      <c r="C293" s="170">
        <f>'BVEM Scorecard'!C292</f>
        <v>0</v>
      </c>
      <c r="D293" s="152">
        <v>994</v>
      </c>
      <c r="E293" s="72" t="str">
        <f>'BVEM Scorecard'!F292</f>
        <v>Gas</v>
      </c>
      <c r="F293" s="96">
        <f t="shared" si="366"/>
        <v>1</v>
      </c>
      <c r="G293" s="96">
        <f t="shared" si="367"/>
        <v>1</v>
      </c>
      <c r="H293" s="96">
        <f t="shared" si="368"/>
        <v>1</v>
      </c>
      <c r="I293" s="96">
        <f t="shared" si="369"/>
        <v>1</v>
      </c>
      <c r="J293" s="62">
        <v>1</v>
      </c>
      <c r="K293" s="62">
        <v>1</v>
      </c>
      <c r="L293" s="62">
        <v>1</v>
      </c>
      <c r="M293" s="62">
        <v>1</v>
      </c>
      <c r="N293" s="62">
        <v>1</v>
      </c>
      <c r="O293" s="62">
        <v>1</v>
      </c>
      <c r="P293" s="62">
        <f t="shared" si="371"/>
        <v>5</v>
      </c>
      <c r="Q293" s="95">
        <f t="shared" ref="Q293" si="395">K$4*K293+L$4*L293+M$4*M293+N$4*N293+O$4*O293</f>
        <v>1</v>
      </c>
      <c r="R293" s="5">
        <v>1</v>
      </c>
      <c r="S293" s="5" t="s">
        <v>84</v>
      </c>
      <c r="T293" s="5"/>
      <c r="U293" s="5"/>
      <c r="V293" s="5"/>
      <c r="W293" s="5"/>
      <c r="X293" s="5"/>
      <c r="Y293" s="5"/>
      <c r="Z293" s="5"/>
      <c r="AA293" s="5"/>
      <c r="AB293" s="5"/>
      <c r="AC293" s="5">
        <v>5</v>
      </c>
      <c r="AD293" s="5" t="str">
        <f t="shared" ref="AD293" si="396">IFERROR(T293/SUM($T293,$AH293,$AV293,$BJ293,$BX293,$CL293,$CZ293,$DN293,$EB293,$EP293,$FD293,$FR293,$GF293,$GT293,$HH293,$HV293,$IJ293,$IX293,$JL293,$JZ293),"")</f>
        <v/>
      </c>
      <c r="AE293" s="5">
        <v>1</v>
      </c>
      <c r="AF293" s="62"/>
      <c r="AG293" s="62"/>
      <c r="AH293" s="62"/>
      <c r="AI293" s="62"/>
      <c r="AJ293" s="62"/>
      <c r="AK293" s="62"/>
      <c r="AL293" s="62"/>
      <c r="AM293" s="62"/>
      <c r="AN293" s="62"/>
      <c r="AO293" s="62"/>
      <c r="AP293" s="62"/>
      <c r="AQ293" s="62"/>
      <c r="AR293" s="140"/>
      <c r="AS293" s="140"/>
      <c r="AT293" s="5"/>
      <c r="AU293" s="5"/>
      <c r="AV293" s="5"/>
      <c r="AW293" s="5"/>
      <c r="AX293" s="5"/>
      <c r="AY293" s="5"/>
      <c r="AZ293" s="5"/>
      <c r="BA293" s="5"/>
      <c r="BB293" s="5"/>
      <c r="BC293" s="5"/>
      <c r="BD293" s="5"/>
      <c r="BE293" s="5"/>
      <c r="BF293" s="5"/>
      <c r="BG293" s="5"/>
      <c r="BH293" s="62"/>
      <c r="BI293" s="62"/>
      <c r="BJ293" s="62"/>
      <c r="BK293" s="62"/>
      <c r="BL293" s="62"/>
      <c r="BM293" s="62"/>
      <c r="BN293" s="62"/>
      <c r="BO293" s="62"/>
      <c r="BP293" s="62"/>
      <c r="BQ293" s="62"/>
      <c r="BR293" s="62"/>
      <c r="BS293" s="62"/>
      <c r="BT293" s="62"/>
      <c r="BU293" s="62"/>
      <c r="BV293" s="5"/>
      <c r="BW293" s="5"/>
      <c r="BX293" s="5"/>
      <c r="BY293" s="5"/>
      <c r="BZ293" s="5"/>
      <c r="CA293" s="5"/>
      <c r="CB293" s="5"/>
      <c r="CC293" s="5"/>
      <c r="CD293" s="5"/>
      <c r="CE293" s="5"/>
      <c r="CF293" s="5"/>
      <c r="CG293" s="5"/>
      <c r="CH293" s="5"/>
      <c r="CI293" s="5"/>
      <c r="CJ293" s="62"/>
      <c r="CK293" s="62"/>
      <c r="CL293" s="62"/>
      <c r="CM293" s="62"/>
      <c r="CN293" s="62"/>
      <c r="CO293" s="62"/>
      <c r="CP293" s="62"/>
      <c r="CQ293" s="62"/>
      <c r="CR293" s="62"/>
      <c r="CS293" s="62"/>
      <c r="CT293" s="62"/>
      <c r="CU293" s="62"/>
      <c r="CV293" s="62"/>
      <c r="CW293" s="62"/>
      <c r="CX293" s="5"/>
      <c r="CY293" s="5"/>
      <c r="CZ293" s="5"/>
      <c r="DA293" s="5"/>
      <c r="DB293" s="5"/>
      <c r="DC293" s="5"/>
      <c r="DD293" s="5"/>
      <c r="DE293" s="5"/>
      <c r="DF293" s="5"/>
      <c r="DG293" s="5"/>
      <c r="DH293" s="5"/>
      <c r="DI293" s="5"/>
      <c r="DJ293" s="5"/>
      <c r="DK293" s="5"/>
      <c r="DL293" s="62"/>
      <c r="DM293" s="62"/>
      <c r="DN293" s="62"/>
      <c r="DO293" s="62"/>
      <c r="DP293" s="62"/>
      <c r="DQ293" s="62"/>
      <c r="DR293" s="62"/>
      <c r="DS293" s="62"/>
      <c r="DT293" s="62"/>
      <c r="DU293" s="62"/>
      <c r="DV293" s="62"/>
      <c r="DW293" s="62"/>
      <c r="DX293" s="62"/>
      <c r="DY293" s="62"/>
      <c r="DZ293" s="5"/>
      <c r="EA293" s="5"/>
      <c r="EB293" s="5"/>
      <c r="EC293" s="5"/>
      <c r="ED293" s="5"/>
      <c r="EE293" s="5"/>
      <c r="EF293" s="5"/>
      <c r="EG293" s="5"/>
      <c r="EH293" s="5"/>
      <c r="EI293" s="5"/>
      <c r="EJ293" s="5"/>
      <c r="EK293" s="5"/>
      <c r="EL293" s="5"/>
      <c r="EM293" s="5"/>
      <c r="EN293" s="62"/>
      <c r="EO293" s="62"/>
      <c r="EP293" s="62"/>
      <c r="EQ293" s="62"/>
      <c r="ER293" s="62"/>
      <c r="ES293" s="62"/>
      <c r="ET293" s="62"/>
      <c r="EU293" s="62"/>
      <c r="EV293" s="62"/>
      <c r="EW293" s="62"/>
      <c r="EX293" s="62"/>
      <c r="EY293" s="62"/>
      <c r="EZ293" s="140"/>
      <c r="FA293" s="140"/>
      <c r="FB293" s="5"/>
      <c r="FC293" s="5"/>
      <c r="FD293" s="5"/>
      <c r="FE293" s="5"/>
      <c r="FF293" s="5"/>
      <c r="FG293" s="5"/>
      <c r="FH293" s="5"/>
      <c r="FI293" s="5"/>
      <c r="FJ293" s="5"/>
      <c r="FK293" s="5"/>
      <c r="FL293" s="5"/>
      <c r="FM293" s="5"/>
      <c r="FN293" s="5"/>
      <c r="FO293" s="5"/>
      <c r="FP293" s="62"/>
      <c r="FQ293" s="62"/>
      <c r="FR293" s="62"/>
      <c r="FS293" s="62"/>
      <c r="FT293" s="62"/>
      <c r="FU293" s="62"/>
      <c r="FV293" s="62"/>
      <c r="FW293" s="62"/>
      <c r="FX293" s="62"/>
      <c r="FY293" s="62"/>
      <c r="FZ293" s="62"/>
      <c r="GA293" s="62"/>
      <c r="GB293" s="62"/>
      <c r="GC293" s="62"/>
      <c r="GD293" s="5"/>
      <c r="GE293" s="5"/>
      <c r="GF293" s="5"/>
      <c r="GG293" s="5"/>
      <c r="GH293" s="5"/>
      <c r="GI293" s="5"/>
      <c r="GJ293" s="5"/>
      <c r="GK293" s="5"/>
      <c r="GL293" s="5"/>
      <c r="GM293" s="5"/>
      <c r="GN293" s="5"/>
      <c r="GO293" s="5"/>
      <c r="GP293" s="5"/>
      <c r="GQ293" s="5"/>
      <c r="GR293" s="62"/>
      <c r="GS293" s="62"/>
      <c r="GT293" s="62"/>
      <c r="GU293" s="62"/>
      <c r="GV293" s="62"/>
      <c r="GW293" s="62"/>
      <c r="GX293" s="62"/>
      <c r="GY293" s="62"/>
      <c r="GZ293" s="62"/>
      <c r="HA293" s="62"/>
      <c r="HB293" s="62"/>
      <c r="HC293" s="62"/>
      <c r="HD293" s="62"/>
      <c r="HE293" s="62"/>
      <c r="HF293" s="5"/>
      <c r="HG293" s="5"/>
      <c r="HH293" s="5"/>
      <c r="HI293" s="5"/>
      <c r="HJ293" s="5"/>
      <c r="HK293" s="5"/>
      <c r="HL293" s="5"/>
      <c r="HM293" s="5"/>
      <c r="HN293" s="5"/>
      <c r="HO293" s="5"/>
      <c r="HP293" s="5"/>
      <c r="HQ293" s="5"/>
      <c r="HR293" s="5"/>
      <c r="HS293" s="5"/>
      <c r="HT293" s="62"/>
      <c r="HU293" s="62"/>
      <c r="HV293" s="62"/>
      <c r="HW293" s="62"/>
      <c r="HX293" s="62"/>
      <c r="HY293" s="62"/>
      <c r="HZ293" s="62"/>
      <c r="IA293" s="62"/>
      <c r="IB293" s="62"/>
      <c r="IC293" s="62"/>
      <c r="ID293" s="62"/>
      <c r="IE293" s="62"/>
      <c r="IF293" s="62"/>
      <c r="IG293" s="62"/>
      <c r="IH293" s="5"/>
      <c r="II293" s="5"/>
      <c r="IJ293" s="5"/>
      <c r="IK293" s="5"/>
      <c r="IL293" s="5"/>
      <c r="IM293" s="5"/>
      <c r="IN293" s="5"/>
      <c r="IO293" s="5"/>
      <c r="IP293" s="5"/>
      <c r="IQ293" s="5"/>
      <c r="IR293" s="5"/>
      <c r="IS293" s="5"/>
      <c r="IT293" s="5"/>
      <c r="IU293" s="5"/>
      <c r="IV293" s="62"/>
      <c r="IW293" s="62"/>
      <c r="IX293" s="62"/>
      <c r="IY293" s="62"/>
      <c r="IZ293" s="62"/>
      <c r="JA293" s="62"/>
      <c r="JB293" s="62"/>
      <c r="JC293" s="62"/>
      <c r="JD293" s="62"/>
      <c r="JE293" s="62"/>
      <c r="JF293" s="62"/>
      <c r="JG293" s="62"/>
      <c r="JH293" s="62"/>
      <c r="JI293" s="62"/>
      <c r="JJ293" s="5"/>
      <c r="JK293" s="5"/>
      <c r="JL293" s="5"/>
      <c r="JM293" s="5"/>
      <c r="JN293" s="5"/>
      <c r="JO293" s="5"/>
      <c r="JP293" s="5"/>
      <c r="JQ293" s="5"/>
      <c r="JR293" s="5"/>
      <c r="JS293" s="5"/>
      <c r="JT293" s="5"/>
      <c r="JU293" s="5"/>
      <c r="JV293" s="5"/>
      <c r="JW293" s="5"/>
      <c r="JX293" s="62"/>
      <c r="JY293" s="62"/>
      <c r="JZ293" s="62"/>
      <c r="KA293" s="62"/>
      <c r="KB293" s="62"/>
      <c r="KC293" s="62"/>
      <c r="KD293" s="62"/>
      <c r="KE293" s="62"/>
      <c r="KF293" s="62"/>
      <c r="KG293" s="62"/>
      <c r="KH293" s="62"/>
      <c r="KI293" s="62"/>
      <c r="KJ293" s="62"/>
      <c r="KK293" s="62"/>
    </row>
    <row r="294" spans="1:297" x14ac:dyDescent="0.35">
      <c r="A294" s="131">
        <v>290</v>
      </c>
      <c r="B294" s="170">
        <f>'BVEM Scorecard'!B293</f>
        <v>0</v>
      </c>
      <c r="C294" s="170">
        <f>'BVEM Scorecard'!C293</f>
        <v>0</v>
      </c>
      <c r="D294" s="152">
        <v>1005</v>
      </c>
      <c r="E294" s="72" t="str">
        <f>'BVEM Scorecard'!F293</f>
        <v>Gas</v>
      </c>
      <c r="F294" s="96"/>
      <c r="G294" s="96"/>
      <c r="H294" s="96"/>
      <c r="I294" s="96"/>
      <c r="J294" s="62"/>
      <c r="K294" s="62"/>
      <c r="L294" s="62"/>
      <c r="M294" s="62"/>
      <c r="N294" s="62"/>
      <c r="O294" s="62"/>
      <c r="P294" s="62"/>
      <c r="Q294" s="95"/>
      <c r="R294" s="5"/>
      <c r="S294" s="5"/>
      <c r="T294" s="5"/>
      <c r="U294" s="5"/>
      <c r="V294" s="5"/>
      <c r="W294" s="5"/>
      <c r="X294" s="5"/>
      <c r="Y294" s="5"/>
      <c r="Z294" s="5"/>
      <c r="AA294" s="5"/>
      <c r="AB294" s="5"/>
      <c r="AC294" s="5"/>
      <c r="AD294" s="5"/>
      <c r="AE294" s="5"/>
      <c r="AF294" s="62"/>
      <c r="AG294" s="62"/>
      <c r="AH294" s="62"/>
      <c r="AI294" s="62"/>
      <c r="AJ294" s="62"/>
      <c r="AK294" s="62"/>
      <c r="AL294" s="62"/>
      <c r="AM294" s="62"/>
      <c r="AN294" s="62"/>
      <c r="AO294" s="62"/>
      <c r="AP294" s="62"/>
      <c r="AQ294" s="62"/>
      <c r="AR294" s="62"/>
      <c r="AS294" s="62"/>
      <c r="AT294" s="5"/>
      <c r="AU294" s="5"/>
      <c r="AV294" s="5"/>
      <c r="AW294" s="5"/>
      <c r="AX294" s="5"/>
      <c r="AY294" s="5"/>
      <c r="AZ294" s="5"/>
      <c r="BA294" s="5"/>
      <c r="BB294" s="5"/>
      <c r="BC294" s="5"/>
      <c r="BD294" s="5"/>
      <c r="BE294" s="5"/>
      <c r="BF294" s="5"/>
      <c r="BG294" s="5"/>
      <c r="BH294" s="62"/>
      <c r="BI294" s="62"/>
      <c r="BJ294" s="62"/>
      <c r="BK294" s="62"/>
      <c r="BL294" s="62"/>
      <c r="BM294" s="62"/>
      <c r="BN294" s="62"/>
      <c r="BO294" s="62"/>
      <c r="BP294" s="62"/>
      <c r="BQ294" s="62"/>
      <c r="BR294" s="62"/>
      <c r="BS294" s="62"/>
      <c r="BT294" s="62"/>
      <c r="BU294" s="62"/>
      <c r="BV294" s="5"/>
      <c r="BW294" s="5"/>
      <c r="BX294" s="5"/>
      <c r="BY294" s="5"/>
      <c r="BZ294" s="5"/>
      <c r="CA294" s="5"/>
      <c r="CB294" s="5"/>
      <c r="CC294" s="5"/>
      <c r="CD294" s="5"/>
      <c r="CE294" s="5"/>
      <c r="CF294" s="5"/>
      <c r="CG294" s="5"/>
      <c r="CH294" s="5"/>
      <c r="CI294" s="5"/>
      <c r="CJ294" s="62"/>
      <c r="CK294" s="62"/>
      <c r="CL294" s="62"/>
      <c r="CM294" s="62"/>
      <c r="CN294" s="62"/>
      <c r="CO294" s="62"/>
      <c r="CP294" s="62"/>
      <c r="CQ294" s="62"/>
      <c r="CR294" s="62"/>
      <c r="CS294" s="62"/>
      <c r="CT294" s="62"/>
      <c r="CU294" s="62"/>
      <c r="CV294" s="62"/>
      <c r="CW294" s="62"/>
      <c r="CX294" s="5"/>
      <c r="CY294" s="5"/>
      <c r="CZ294" s="5"/>
      <c r="DA294" s="5"/>
      <c r="DB294" s="5"/>
      <c r="DC294" s="5"/>
      <c r="DD294" s="5"/>
      <c r="DE294" s="5"/>
      <c r="DF294" s="5"/>
      <c r="DG294" s="5"/>
      <c r="DH294" s="5"/>
      <c r="DI294" s="5"/>
      <c r="DJ294" s="5"/>
      <c r="DK294" s="5"/>
      <c r="DL294" s="62"/>
      <c r="DM294" s="62"/>
      <c r="DN294" s="62"/>
      <c r="DO294" s="62"/>
      <c r="DP294" s="62"/>
      <c r="DQ294" s="62"/>
      <c r="DR294" s="62"/>
      <c r="DS294" s="62"/>
      <c r="DT294" s="62"/>
      <c r="DU294" s="62"/>
      <c r="DV294" s="62"/>
      <c r="DW294" s="62"/>
      <c r="DX294" s="62"/>
      <c r="DY294" s="62"/>
      <c r="DZ294" s="5"/>
      <c r="EA294" s="5"/>
      <c r="EB294" s="5"/>
      <c r="EC294" s="5"/>
      <c r="ED294" s="5"/>
      <c r="EE294" s="5"/>
      <c r="EF294" s="5"/>
      <c r="EG294" s="5"/>
      <c r="EH294" s="5"/>
      <c r="EI294" s="5"/>
      <c r="EJ294" s="5"/>
      <c r="EK294" s="5"/>
      <c r="EL294" s="5"/>
      <c r="EM294" s="5"/>
      <c r="EN294" s="62"/>
      <c r="EO294" s="62"/>
      <c r="EP294" s="62"/>
      <c r="EQ294" s="62"/>
      <c r="ER294" s="62"/>
      <c r="ES294" s="62"/>
      <c r="ET294" s="62"/>
      <c r="EU294" s="62"/>
      <c r="EV294" s="62"/>
      <c r="EW294" s="62"/>
      <c r="EX294" s="62"/>
      <c r="EY294" s="62"/>
      <c r="EZ294" s="62"/>
      <c r="FA294" s="62"/>
      <c r="FB294" s="5"/>
      <c r="FC294" s="5"/>
      <c r="FD294" s="5"/>
      <c r="FE294" s="5"/>
      <c r="FF294" s="5"/>
      <c r="FG294" s="5"/>
      <c r="FH294" s="5"/>
      <c r="FI294" s="5"/>
      <c r="FJ294" s="5"/>
      <c r="FK294" s="5"/>
      <c r="FL294" s="5"/>
      <c r="FM294" s="5"/>
      <c r="FN294" s="5"/>
      <c r="FO294" s="5"/>
      <c r="FP294" s="62"/>
      <c r="FQ294" s="62"/>
      <c r="FR294" s="62"/>
      <c r="FS294" s="62"/>
      <c r="FT294" s="62"/>
      <c r="FU294" s="62"/>
      <c r="FV294" s="62"/>
      <c r="FW294" s="62"/>
      <c r="FX294" s="62"/>
      <c r="FY294" s="62"/>
      <c r="FZ294" s="62"/>
      <c r="GA294" s="62"/>
      <c r="GB294" s="62"/>
      <c r="GC294" s="62"/>
      <c r="GD294" s="5"/>
      <c r="GE294" s="5"/>
      <c r="GF294" s="5"/>
      <c r="GG294" s="5"/>
      <c r="GH294" s="5"/>
      <c r="GI294" s="5"/>
      <c r="GJ294" s="5"/>
      <c r="GK294" s="5"/>
      <c r="GL294" s="5"/>
      <c r="GM294" s="5"/>
      <c r="GN294" s="5"/>
      <c r="GO294" s="5"/>
      <c r="GP294" s="5"/>
      <c r="GQ294" s="5"/>
      <c r="GR294" s="62"/>
      <c r="GS294" s="62"/>
      <c r="GT294" s="62"/>
      <c r="GU294" s="62"/>
      <c r="GV294" s="62"/>
      <c r="GW294" s="62"/>
      <c r="GX294" s="62"/>
      <c r="GY294" s="62"/>
      <c r="GZ294" s="62"/>
      <c r="HA294" s="62"/>
      <c r="HB294" s="62"/>
      <c r="HC294" s="62"/>
      <c r="HD294" s="62"/>
      <c r="HE294" s="62"/>
      <c r="HF294" s="5"/>
      <c r="HG294" s="5"/>
      <c r="HH294" s="5"/>
      <c r="HI294" s="5"/>
      <c r="HJ294" s="5"/>
      <c r="HK294" s="5"/>
      <c r="HL294" s="5"/>
      <c r="HM294" s="5"/>
      <c r="HN294" s="5"/>
      <c r="HO294" s="5"/>
      <c r="HP294" s="5"/>
      <c r="HQ294" s="5"/>
      <c r="HR294" s="5"/>
      <c r="HS294" s="5"/>
      <c r="HT294" s="62"/>
      <c r="HU294" s="62"/>
      <c r="HV294" s="62"/>
      <c r="HW294" s="62"/>
      <c r="HX294" s="62"/>
      <c r="HY294" s="62"/>
      <c r="HZ294" s="62"/>
      <c r="IA294" s="62"/>
      <c r="IB294" s="62"/>
      <c r="IC294" s="62"/>
      <c r="ID294" s="62"/>
      <c r="IE294" s="62"/>
      <c r="IF294" s="62"/>
      <c r="IG294" s="62"/>
      <c r="IH294" s="5"/>
      <c r="II294" s="5"/>
      <c r="IJ294" s="5"/>
      <c r="IK294" s="5"/>
      <c r="IL294" s="5"/>
      <c r="IM294" s="5"/>
      <c r="IN294" s="5"/>
      <c r="IO294" s="5"/>
      <c r="IP294" s="5"/>
      <c r="IQ294" s="5"/>
      <c r="IR294" s="5"/>
      <c r="IS294" s="5"/>
      <c r="IT294" s="5"/>
      <c r="IU294" s="5"/>
      <c r="IV294" s="62"/>
      <c r="IW294" s="62"/>
      <c r="IX294" s="62"/>
      <c r="IY294" s="62"/>
      <c r="IZ294" s="62"/>
      <c r="JA294" s="62"/>
      <c r="JB294" s="62"/>
      <c r="JC294" s="62"/>
      <c r="JD294" s="62"/>
      <c r="JE294" s="62"/>
      <c r="JF294" s="62"/>
      <c r="JG294" s="62"/>
      <c r="JH294" s="62"/>
      <c r="JI294" s="62"/>
      <c r="JJ294" s="5"/>
      <c r="JK294" s="5"/>
      <c r="JL294" s="5"/>
      <c r="JM294" s="5"/>
      <c r="JN294" s="5"/>
      <c r="JO294" s="5"/>
      <c r="JP294" s="5"/>
      <c r="JQ294" s="5"/>
      <c r="JR294" s="5"/>
      <c r="JS294" s="5"/>
      <c r="JT294" s="5"/>
      <c r="JU294" s="5"/>
      <c r="JV294" s="5"/>
      <c r="JW294" s="5"/>
      <c r="JX294" s="62"/>
      <c r="JY294" s="62"/>
      <c r="JZ294" s="62"/>
      <c r="KA294" s="62"/>
      <c r="KB294" s="62"/>
      <c r="KC294" s="62"/>
      <c r="KD294" s="62"/>
      <c r="KE294" s="62"/>
      <c r="KF294" s="62"/>
      <c r="KG294" s="62"/>
      <c r="KH294" s="62"/>
      <c r="KI294" s="62"/>
      <c r="KJ294" s="62"/>
      <c r="KK294" s="62"/>
    </row>
    <row r="295" spans="1:297" x14ac:dyDescent="0.35">
      <c r="A295" s="131">
        <v>291</v>
      </c>
      <c r="B295" s="170">
        <f>'BVEM Scorecard'!B294</f>
        <v>0</v>
      </c>
      <c r="C295" s="170">
        <f>'BVEM Scorecard'!C294</f>
        <v>0</v>
      </c>
      <c r="D295" s="152">
        <v>997</v>
      </c>
      <c r="E295" s="72" t="str">
        <f>'BVEM Scorecard'!F294</f>
        <v>Gas</v>
      </c>
      <c r="F295" s="96">
        <f t="shared" si="366"/>
        <v>1</v>
      </c>
      <c r="G295" s="96">
        <f t="shared" si="367"/>
        <v>1</v>
      </c>
      <c r="H295" s="96">
        <f t="shared" si="368"/>
        <v>1</v>
      </c>
      <c r="I295" s="96">
        <f t="shared" si="369"/>
        <v>1</v>
      </c>
      <c r="J295" s="62">
        <v>1</v>
      </c>
      <c r="K295" s="62">
        <v>1</v>
      </c>
      <c r="L295" s="62">
        <v>1</v>
      </c>
      <c r="M295" s="62">
        <v>1</v>
      </c>
      <c r="N295" s="62">
        <v>1</v>
      </c>
      <c r="O295" s="62">
        <v>1</v>
      </c>
      <c r="P295" s="62">
        <f t="shared" si="371"/>
        <v>5</v>
      </c>
      <c r="Q295" s="95">
        <f t="shared" ref="Q295" si="397">K$4*K295+L$4*L295+M$4*M295+N$4*N295+O$4*O295</f>
        <v>1</v>
      </c>
      <c r="R295" s="5">
        <v>1</v>
      </c>
      <c r="S295" s="5" t="s">
        <v>84</v>
      </c>
      <c r="T295" s="5"/>
      <c r="U295" s="5"/>
      <c r="V295" s="5"/>
      <c r="W295" s="5"/>
      <c r="X295" s="5"/>
      <c r="Y295" s="5"/>
      <c r="Z295" s="5"/>
      <c r="AA295" s="5"/>
      <c r="AB295" s="5"/>
      <c r="AC295" s="5">
        <v>5</v>
      </c>
      <c r="AD295" s="5" t="str">
        <f t="shared" ref="AD295" si="398">IFERROR(T295/SUM($T295,$AH295,$AV295,$BJ295,$BX295,$CL295,$CZ295,$DN295,$EB295,$EP295,$FD295,$FR295,$GF295,$GT295,$HH295,$HV295,$IJ295,$IX295,$JL295,$JZ295),"")</f>
        <v/>
      </c>
      <c r="AE295" s="5">
        <v>1</v>
      </c>
      <c r="AF295" s="62"/>
      <c r="AG295" s="62"/>
      <c r="AH295" s="62"/>
      <c r="AI295" s="62"/>
      <c r="AJ295" s="62"/>
      <c r="AK295" s="62"/>
      <c r="AL295" s="62"/>
      <c r="AM295" s="62"/>
      <c r="AN295" s="62"/>
      <c r="AO295" s="62"/>
      <c r="AP295" s="62"/>
      <c r="AQ295" s="62"/>
      <c r="AR295" s="140"/>
      <c r="AS295" s="140"/>
      <c r="AT295" s="5"/>
      <c r="AU295" s="5"/>
      <c r="AV295" s="5"/>
      <c r="AW295" s="5"/>
      <c r="AX295" s="5"/>
      <c r="AY295" s="5"/>
      <c r="AZ295" s="5"/>
      <c r="BA295" s="5"/>
      <c r="BB295" s="5"/>
      <c r="BC295" s="5"/>
      <c r="BD295" s="5"/>
      <c r="BE295" s="5"/>
      <c r="BF295" s="5"/>
      <c r="BG295" s="5"/>
      <c r="BH295" s="62"/>
      <c r="BI295" s="62"/>
      <c r="BJ295" s="62"/>
      <c r="BK295" s="62"/>
      <c r="BL295" s="62"/>
      <c r="BM295" s="62"/>
      <c r="BN295" s="62"/>
      <c r="BO295" s="62"/>
      <c r="BP295" s="62"/>
      <c r="BQ295" s="62"/>
      <c r="BR295" s="62"/>
      <c r="BS295" s="62"/>
      <c r="BT295" s="62"/>
      <c r="BU295" s="62"/>
      <c r="BV295" s="5"/>
      <c r="BW295" s="5"/>
      <c r="BX295" s="5"/>
      <c r="BY295" s="5"/>
      <c r="BZ295" s="5"/>
      <c r="CA295" s="5"/>
      <c r="CB295" s="5"/>
      <c r="CC295" s="5"/>
      <c r="CD295" s="5"/>
      <c r="CE295" s="5"/>
      <c r="CF295" s="5"/>
      <c r="CG295" s="5"/>
      <c r="CH295" s="5"/>
      <c r="CI295" s="5"/>
      <c r="CJ295" s="62"/>
      <c r="CK295" s="62"/>
      <c r="CL295" s="62"/>
      <c r="CM295" s="62"/>
      <c r="CN295" s="62"/>
      <c r="CO295" s="62"/>
      <c r="CP295" s="62"/>
      <c r="CQ295" s="62"/>
      <c r="CR295" s="62"/>
      <c r="CS295" s="62"/>
      <c r="CT295" s="62"/>
      <c r="CU295" s="62"/>
      <c r="CV295" s="62"/>
      <c r="CW295" s="62"/>
      <c r="CX295" s="5"/>
      <c r="CY295" s="5"/>
      <c r="CZ295" s="5"/>
      <c r="DA295" s="5"/>
      <c r="DB295" s="5"/>
      <c r="DC295" s="5"/>
      <c r="DD295" s="5"/>
      <c r="DE295" s="5"/>
      <c r="DF295" s="5"/>
      <c r="DG295" s="5"/>
      <c r="DH295" s="5"/>
      <c r="DI295" s="5"/>
      <c r="DJ295" s="5"/>
      <c r="DK295" s="5"/>
      <c r="DL295" s="62"/>
      <c r="DM295" s="62"/>
      <c r="DN295" s="62"/>
      <c r="DO295" s="62"/>
      <c r="DP295" s="62"/>
      <c r="DQ295" s="62"/>
      <c r="DR295" s="62"/>
      <c r="DS295" s="62"/>
      <c r="DT295" s="62"/>
      <c r="DU295" s="62"/>
      <c r="DV295" s="62"/>
      <c r="DW295" s="62"/>
      <c r="DX295" s="62"/>
      <c r="DY295" s="62"/>
      <c r="DZ295" s="5"/>
      <c r="EA295" s="5"/>
      <c r="EB295" s="5"/>
      <c r="EC295" s="5"/>
      <c r="ED295" s="5"/>
      <c r="EE295" s="5"/>
      <c r="EF295" s="5"/>
      <c r="EG295" s="5"/>
      <c r="EH295" s="5"/>
      <c r="EI295" s="5"/>
      <c r="EJ295" s="5"/>
      <c r="EK295" s="5"/>
      <c r="EL295" s="5"/>
      <c r="EM295" s="5"/>
      <c r="EN295" s="62"/>
      <c r="EO295" s="62"/>
      <c r="EP295" s="62"/>
      <c r="EQ295" s="62"/>
      <c r="ER295" s="62"/>
      <c r="ES295" s="62"/>
      <c r="ET295" s="62"/>
      <c r="EU295" s="62"/>
      <c r="EV295" s="62"/>
      <c r="EW295" s="62"/>
      <c r="EX295" s="62"/>
      <c r="EY295" s="62"/>
      <c r="EZ295" s="140"/>
      <c r="FA295" s="140"/>
      <c r="FB295" s="5"/>
      <c r="FC295" s="5"/>
      <c r="FD295" s="5"/>
      <c r="FE295" s="5"/>
      <c r="FF295" s="5"/>
      <c r="FG295" s="5"/>
      <c r="FH295" s="5"/>
      <c r="FI295" s="5"/>
      <c r="FJ295" s="5"/>
      <c r="FK295" s="5"/>
      <c r="FL295" s="5"/>
      <c r="FM295" s="5"/>
      <c r="FN295" s="5"/>
      <c r="FO295" s="5"/>
      <c r="FP295" s="62"/>
      <c r="FQ295" s="62"/>
      <c r="FR295" s="62"/>
      <c r="FS295" s="62"/>
      <c r="FT295" s="62"/>
      <c r="FU295" s="62"/>
      <c r="FV295" s="62"/>
      <c r="FW295" s="62"/>
      <c r="FX295" s="62"/>
      <c r="FY295" s="62"/>
      <c r="FZ295" s="62"/>
      <c r="GA295" s="62"/>
      <c r="GB295" s="62"/>
      <c r="GC295" s="62"/>
      <c r="GD295" s="5"/>
      <c r="GE295" s="5"/>
      <c r="GF295" s="5"/>
      <c r="GG295" s="5"/>
      <c r="GH295" s="5"/>
      <c r="GI295" s="5"/>
      <c r="GJ295" s="5"/>
      <c r="GK295" s="5"/>
      <c r="GL295" s="5"/>
      <c r="GM295" s="5"/>
      <c r="GN295" s="5"/>
      <c r="GO295" s="5"/>
      <c r="GP295" s="5"/>
      <c r="GQ295" s="5"/>
      <c r="GR295" s="62"/>
      <c r="GS295" s="62"/>
      <c r="GT295" s="62"/>
      <c r="GU295" s="62"/>
      <c r="GV295" s="62"/>
      <c r="GW295" s="62"/>
      <c r="GX295" s="62"/>
      <c r="GY295" s="62"/>
      <c r="GZ295" s="62"/>
      <c r="HA295" s="62"/>
      <c r="HB295" s="62"/>
      <c r="HC295" s="62"/>
      <c r="HD295" s="62"/>
      <c r="HE295" s="62"/>
      <c r="HF295" s="5"/>
      <c r="HG295" s="5"/>
      <c r="HH295" s="5"/>
      <c r="HI295" s="5"/>
      <c r="HJ295" s="5"/>
      <c r="HK295" s="5"/>
      <c r="HL295" s="5"/>
      <c r="HM295" s="5"/>
      <c r="HN295" s="5"/>
      <c r="HO295" s="5"/>
      <c r="HP295" s="5"/>
      <c r="HQ295" s="5"/>
      <c r="HR295" s="5"/>
      <c r="HS295" s="5"/>
      <c r="HT295" s="62"/>
      <c r="HU295" s="62"/>
      <c r="HV295" s="62"/>
      <c r="HW295" s="62"/>
      <c r="HX295" s="62"/>
      <c r="HY295" s="62"/>
      <c r="HZ295" s="62"/>
      <c r="IA295" s="62"/>
      <c r="IB295" s="62"/>
      <c r="IC295" s="62"/>
      <c r="ID295" s="62"/>
      <c r="IE295" s="62"/>
      <c r="IF295" s="62"/>
      <c r="IG295" s="62"/>
      <c r="IH295" s="5"/>
      <c r="II295" s="5"/>
      <c r="IJ295" s="5"/>
      <c r="IK295" s="5"/>
      <c r="IL295" s="5"/>
      <c r="IM295" s="5"/>
      <c r="IN295" s="5"/>
      <c r="IO295" s="5"/>
      <c r="IP295" s="5"/>
      <c r="IQ295" s="5"/>
      <c r="IR295" s="5"/>
      <c r="IS295" s="5"/>
      <c r="IT295" s="5"/>
      <c r="IU295" s="5"/>
      <c r="IV295" s="62"/>
      <c r="IW295" s="62"/>
      <c r="IX295" s="62"/>
      <c r="IY295" s="62"/>
      <c r="IZ295" s="62"/>
      <c r="JA295" s="62"/>
      <c r="JB295" s="62"/>
      <c r="JC295" s="62"/>
      <c r="JD295" s="62"/>
      <c r="JE295" s="62"/>
      <c r="JF295" s="62"/>
      <c r="JG295" s="62"/>
      <c r="JH295" s="62"/>
      <c r="JI295" s="62"/>
      <c r="JJ295" s="5"/>
      <c r="JK295" s="5"/>
      <c r="JL295" s="5"/>
      <c r="JM295" s="5"/>
      <c r="JN295" s="5"/>
      <c r="JO295" s="5"/>
      <c r="JP295" s="5"/>
      <c r="JQ295" s="5"/>
      <c r="JR295" s="5"/>
      <c r="JS295" s="5"/>
      <c r="JT295" s="5"/>
      <c r="JU295" s="5"/>
      <c r="JV295" s="5"/>
      <c r="JW295" s="5"/>
      <c r="JX295" s="62"/>
      <c r="JY295" s="62"/>
      <c r="JZ295" s="62"/>
      <c r="KA295" s="62"/>
      <c r="KB295" s="62"/>
      <c r="KC295" s="62"/>
      <c r="KD295" s="62"/>
      <c r="KE295" s="62"/>
      <c r="KF295" s="62"/>
      <c r="KG295" s="62"/>
      <c r="KH295" s="62"/>
      <c r="KI295" s="62"/>
      <c r="KJ295" s="62"/>
      <c r="KK295" s="62"/>
    </row>
    <row r="296" spans="1:297" x14ac:dyDescent="0.35">
      <c r="A296" s="131">
        <v>292</v>
      </c>
      <c r="B296" s="170">
        <f>'BVEM Scorecard'!B295</f>
        <v>0</v>
      </c>
      <c r="C296" s="170">
        <f>'BVEM Scorecard'!C295</f>
        <v>0</v>
      </c>
      <c r="D296" s="152">
        <v>1115</v>
      </c>
      <c r="E296" s="72" t="str">
        <f>'BVEM Scorecard'!F295</f>
        <v>Gas</v>
      </c>
      <c r="F296" s="96"/>
      <c r="G296" s="96"/>
      <c r="H296" s="96"/>
      <c r="I296" s="96"/>
      <c r="J296" s="62"/>
      <c r="K296" s="62"/>
      <c r="L296" s="62"/>
      <c r="M296" s="62"/>
      <c r="N296" s="62"/>
      <c r="O296" s="62"/>
      <c r="P296" s="62"/>
      <c r="Q296" s="95"/>
      <c r="R296" s="5"/>
      <c r="S296" s="5"/>
      <c r="T296" s="5"/>
      <c r="U296" s="5"/>
      <c r="V296" s="5"/>
      <c r="W296" s="5"/>
      <c r="X296" s="5"/>
      <c r="Y296" s="5"/>
      <c r="Z296" s="5"/>
      <c r="AA296" s="5"/>
      <c r="AB296" s="5"/>
      <c r="AC296" s="5"/>
      <c r="AD296" s="5"/>
      <c r="AE296" s="5"/>
      <c r="AF296" s="62"/>
      <c r="AG296" s="62"/>
      <c r="AH296" s="62"/>
      <c r="AI296" s="62"/>
      <c r="AJ296" s="62"/>
      <c r="AK296" s="62"/>
      <c r="AL296" s="62"/>
      <c r="AM296" s="62"/>
      <c r="AN296" s="62"/>
      <c r="AO296" s="62"/>
      <c r="AP296" s="62"/>
      <c r="AQ296" s="62"/>
      <c r="AR296" s="62"/>
      <c r="AS296" s="62"/>
      <c r="AT296" s="5"/>
      <c r="AU296" s="5"/>
      <c r="AV296" s="5"/>
      <c r="AW296" s="5"/>
      <c r="AX296" s="5"/>
      <c r="AY296" s="5"/>
      <c r="AZ296" s="5"/>
      <c r="BA296" s="5"/>
      <c r="BB296" s="5"/>
      <c r="BC296" s="5"/>
      <c r="BD296" s="5"/>
      <c r="BE296" s="5"/>
      <c r="BF296" s="5"/>
      <c r="BG296" s="5"/>
      <c r="BH296" s="62"/>
      <c r="BI296" s="62"/>
      <c r="BJ296" s="62"/>
      <c r="BK296" s="62"/>
      <c r="BL296" s="62"/>
      <c r="BM296" s="62"/>
      <c r="BN296" s="62"/>
      <c r="BO296" s="62"/>
      <c r="BP296" s="62"/>
      <c r="BQ296" s="62"/>
      <c r="BR296" s="62"/>
      <c r="BS296" s="62"/>
      <c r="BT296" s="62"/>
      <c r="BU296" s="62"/>
      <c r="BV296" s="5"/>
      <c r="BW296" s="5"/>
      <c r="BX296" s="5"/>
      <c r="BY296" s="5"/>
      <c r="BZ296" s="5"/>
      <c r="CA296" s="5"/>
      <c r="CB296" s="5"/>
      <c r="CC296" s="5"/>
      <c r="CD296" s="5"/>
      <c r="CE296" s="5"/>
      <c r="CF296" s="5"/>
      <c r="CG296" s="5"/>
      <c r="CH296" s="5"/>
      <c r="CI296" s="5"/>
      <c r="CJ296" s="62"/>
      <c r="CK296" s="62"/>
      <c r="CL296" s="62"/>
      <c r="CM296" s="62"/>
      <c r="CN296" s="62"/>
      <c r="CO296" s="62"/>
      <c r="CP296" s="62"/>
      <c r="CQ296" s="62"/>
      <c r="CR296" s="62"/>
      <c r="CS296" s="62"/>
      <c r="CT296" s="62"/>
      <c r="CU296" s="62"/>
      <c r="CV296" s="62"/>
      <c r="CW296" s="62"/>
      <c r="CX296" s="5"/>
      <c r="CY296" s="5"/>
      <c r="CZ296" s="5"/>
      <c r="DA296" s="5"/>
      <c r="DB296" s="5"/>
      <c r="DC296" s="5"/>
      <c r="DD296" s="5"/>
      <c r="DE296" s="5"/>
      <c r="DF296" s="5"/>
      <c r="DG296" s="5"/>
      <c r="DH296" s="5"/>
      <c r="DI296" s="5"/>
      <c r="DJ296" s="5"/>
      <c r="DK296" s="5"/>
      <c r="DL296" s="62"/>
      <c r="DM296" s="62"/>
      <c r="DN296" s="62"/>
      <c r="DO296" s="62"/>
      <c r="DP296" s="62"/>
      <c r="DQ296" s="62"/>
      <c r="DR296" s="62"/>
      <c r="DS296" s="62"/>
      <c r="DT296" s="62"/>
      <c r="DU296" s="62"/>
      <c r="DV296" s="62"/>
      <c r="DW296" s="62"/>
      <c r="DX296" s="62"/>
      <c r="DY296" s="62"/>
      <c r="DZ296" s="5"/>
      <c r="EA296" s="5"/>
      <c r="EB296" s="5"/>
      <c r="EC296" s="5"/>
      <c r="ED296" s="5"/>
      <c r="EE296" s="5"/>
      <c r="EF296" s="5"/>
      <c r="EG296" s="5"/>
      <c r="EH296" s="5"/>
      <c r="EI296" s="5"/>
      <c r="EJ296" s="5"/>
      <c r="EK296" s="5"/>
      <c r="EL296" s="5"/>
      <c r="EM296" s="5"/>
      <c r="EN296" s="62"/>
      <c r="EO296" s="62"/>
      <c r="EP296" s="62"/>
      <c r="EQ296" s="62"/>
      <c r="ER296" s="62"/>
      <c r="ES296" s="62"/>
      <c r="ET296" s="62"/>
      <c r="EU296" s="62"/>
      <c r="EV296" s="62"/>
      <c r="EW296" s="62"/>
      <c r="EX296" s="62"/>
      <c r="EY296" s="62"/>
      <c r="EZ296" s="62"/>
      <c r="FA296" s="62"/>
      <c r="FB296" s="5"/>
      <c r="FC296" s="5"/>
      <c r="FD296" s="5"/>
      <c r="FE296" s="5"/>
      <c r="FF296" s="5"/>
      <c r="FG296" s="5"/>
      <c r="FH296" s="5"/>
      <c r="FI296" s="5"/>
      <c r="FJ296" s="5"/>
      <c r="FK296" s="5"/>
      <c r="FL296" s="5"/>
      <c r="FM296" s="5"/>
      <c r="FN296" s="5"/>
      <c r="FO296" s="5"/>
      <c r="FP296" s="62"/>
      <c r="FQ296" s="62"/>
      <c r="FR296" s="62"/>
      <c r="FS296" s="62"/>
      <c r="FT296" s="62"/>
      <c r="FU296" s="62"/>
      <c r="FV296" s="62"/>
      <c r="FW296" s="62"/>
      <c r="FX296" s="62"/>
      <c r="FY296" s="62"/>
      <c r="FZ296" s="62"/>
      <c r="GA296" s="62"/>
      <c r="GB296" s="62"/>
      <c r="GC296" s="62"/>
      <c r="GD296" s="5"/>
      <c r="GE296" s="5"/>
      <c r="GF296" s="5"/>
      <c r="GG296" s="5"/>
      <c r="GH296" s="5"/>
      <c r="GI296" s="5"/>
      <c r="GJ296" s="5"/>
      <c r="GK296" s="5"/>
      <c r="GL296" s="5"/>
      <c r="GM296" s="5"/>
      <c r="GN296" s="5"/>
      <c r="GO296" s="5"/>
      <c r="GP296" s="5"/>
      <c r="GQ296" s="5"/>
      <c r="GR296" s="62"/>
      <c r="GS296" s="62"/>
      <c r="GT296" s="62"/>
      <c r="GU296" s="62"/>
      <c r="GV296" s="62"/>
      <c r="GW296" s="62"/>
      <c r="GX296" s="62"/>
      <c r="GY296" s="62"/>
      <c r="GZ296" s="62"/>
      <c r="HA296" s="62"/>
      <c r="HB296" s="62"/>
      <c r="HC296" s="62"/>
      <c r="HD296" s="62"/>
      <c r="HE296" s="62"/>
      <c r="HF296" s="5"/>
      <c r="HG296" s="5"/>
      <c r="HH296" s="5"/>
      <c r="HI296" s="5"/>
      <c r="HJ296" s="5"/>
      <c r="HK296" s="5"/>
      <c r="HL296" s="5"/>
      <c r="HM296" s="5"/>
      <c r="HN296" s="5"/>
      <c r="HO296" s="5"/>
      <c r="HP296" s="5"/>
      <c r="HQ296" s="5"/>
      <c r="HR296" s="5"/>
      <c r="HS296" s="5"/>
      <c r="HT296" s="62"/>
      <c r="HU296" s="62"/>
      <c r="HV296" s="62"/>
      <c r="HW296" s="62"/>
      <c r="HX296" s="62"/>
      <c r="HY296" s="62"/>
      <c r="HZ296" s="62"/>
      <c r="IA296" s="62"/>
      <c r="IB296" s="62"/>
      <c r="IC296" s="62"/>
      <c r="ID296" s="62"/>
      <c r="IE296" s="62"/>
      <c r="IF296" s="62"/>
      <c r="IG296" s="62"/>
      <c r="IH296" s="5"/>
      <c r="II296" s="5"/>
      <c r="IJ296" s="5"/>
      <c r="IK296" s="5"/>
      <c r="IL296" s="5"/>
      <c r="IM296" s="5"/>
      <c r="IN296" s="5"/>
      <c r="IO296" s="5"/>
      <c r="IP296" s="5"/>
      <c r="IQ296" s="5"/>
      <c r="IR296" s="5"/>
      <c r="IS296" s="5"/>
      <c r="IT296" s="5"/>
      <c r="IU296" s="5"/>
      <c r="IV296" s="62"/>
      <c r="IW296" s="62"/>
      <c r="IX296" s="62"/>
      <c r="IY296" s="62"/>
      <c r="IZ296" s="62"/>
      <c r="JA296" s="62"/>
      <c r="JB296" s="62"/>
      <c r="JC296" s="62"/>
      <c r="JD296" s="62"/>
      <c r="JE296" s="62"/>
      <c r="JF296" s="62"/>
      <c r="JG296" s="62"/>
      <c r="JH296" s="62"/>
      <c r="JI296" s="62"/>
      <c r="JJ296" s="5"/>
      <c r="JK296" s="5"/>
      <c r="JL296" s="5"/>
      <c r="JM296" s="5"/>
      <c r="JN296" s="5"/>
      <c r="JO296" s="5"/>
      <c r="JP296" s="5"/>
      <c r="JQ296" s="5"/>
      <c r="JR296" s="5"/>
      <c r="JS296" s="5"/>
      <c r="JT296" s="5"/>
      <c r="JU296" s="5"/>
      <c r="JV296" s="5"/>
      <c r="JW296" s="5"/>
      <c r="JX296" s="62"/>
      <c r="JY296" s="62"/>
      <c r="JZ296" s="62"/>
      <c r="KA296" s="62"/>
      <c r="KB296" s="62"/>
      <c r="KC296" s="62"/>
      <c r="KD296" s="62"/>
      <c r="KE296" s="62"/>
      <c r="KF296" s="62"/>
      <c r="KG296" s="62"/>
      <c r="KH296" s="62"/>
      <c r="KI296" s="62"/>
      <c r="KJ296" s="62"/>
      <c r="KK296" s="62"/>
    </row>
    <row r="297" spans="1:297" x14ac:dyDescent="0.35">
      <c r="A297" s="131">
        <v>293</v>
      </c>
      <c r="B297" s="170">
        <f>'BVEM Scorecard'!B296</f>
        <v>0</v>
      </c>
      <c r="C297" s="170">
        <f>'BVEM Scorecard'!C296</f>
        <v>0</v>
      </c>
      <c r="D297" s="152">
        <v>1000</v>
      </c>
      <c r="E297" s="72" t="str">
        <f>'BVEM Scorecard'!F296</f>
        <v>Gas</v>
      </c>
      <c r="F297" s="96">
        <f t="shared" si="366"/>
        <v>1</v>
      </c>
      <c r="G297" s="96">
        <f t="shared" si="367"/>
        <v>1</v>
      </c>
      <c r="H297" s="96">
        <f t="shared" si="368"/>
        <v>1</v>
      </c>
      <c r="I297" s="96">
        <f t="shared" si="369"/>
        <v>1</v>
      </c>
      <c r="J297" s="62">
        <v>1</v>
      </c>
      <c r="K297" s="62">
        <v>1</v>
      </c>
      <c r="L297" s="62">
        <v>1</v>
      </c>
      <c r="M297" s="62">
        <v>1</v>
      </c>
      <c r="N297" s="62">
        <v>1</v>
      </c>
      <c r="O297" s="62">
        <v>1</v>
      </c>
      <c r="P297" s="62">
        <f t="shared" si="371"/>
        <v>5</v>
      </c>
      <c r="Q297" s="95">
        <f t="shared" ref="Q297" si="399">K$4*K297+L$4*L297+M$4*M297+N$4*N297+O$4*O297</f>
        <v>1</v>
      </c>
      <c r="R297" s="5">
        <v>1</v>
      </c>
      <c r="S297" s="5" t="s">
        <v>84</v>
      </c>
      <c r="T297" s="5"/>
      <c r="U297" s="5"/>
      <c r="V297" s="5"/>
      <c r="W297" s="5"/>
      <c r="X297" s="5"/>
      <c r="Y297" s="5"/>
      <c r="Z297" s="5"/>
      <c r="AA297" s="5"/>
      <c r="AB297" s="5"/>
      <c r="AC297" s="5">
        <v>5</v>
      </c>
      <c r="AD297" s="5" t="str">
        <f t="shared" ref="AD297" si="400">IFERROR(T297/SUM($T297,$AH297,$AV297,$BJ297,$BX297,$CL297,$CZ297,$DN297,$EB297,$EP297,$FD297,$FR297,$GF297,$GT297,$HH297,$HV297,$IJ297,$IX297,$JL297,$JZ297),"")</f>
        <v/>
      </c>
      <c r="AE297" s="5">
        <v>1</v>
      </c>
      <c r="AF297" s="62"/>
      <c r="AG297" s="62"/>
      <c r="AH297" s="62"/>
      <c r="AI297" s="62"/>
      <c r="AJ297" s="62"/>
      <c r="AK297" s="62"/>
      <c r="AL297" s="62"/>
      <c r="AM297" s="62"/>
      <c r="AN297" s="62"/>
      <c r="AO297" s="62"/>
      <c r="AP297" s="62"/>
      <c r="AQ297" s="62"/>
      <c r="AR297" s="140"/>
      <c r="AS297" s="140"/>
      <c r="AT297" s="5"/>
      <c r="AU297" s="5"/>
      <c r="AV297" s="5"/>
      <c r="AW297" s="5"/>
      <c r="AX297" s="5"/>
      <c r="AY297" s="5"/>
      <c r="AZ297" s="5"/>
      <c r="BA297" s="5"/>
      <c r="BB297" s="5"/>
      <c r="BC297" s="5"/>
      <c r="BD297" s="5"/>
      <c r="BE297" s="5"/>
      <c r="BF297" s="5"/>
      <c r="BG297" s="5"/>
      <c r="BH297" s="62"/>
      <c r="BI297" s="62"/>
      <c r="BJ297" s="62"/>
      <c r="BK297" s="62"/>
      <c r="BL297" s="62"/>
      <c r="BM297" s="62"/>
      <c r="BN297" s="62"/>
      <c r="BO297" s="62"/>
      <c r="BP297" s="62"/>
      <c r="BQ297" s="62"/>
      <c r="BR297" s="62"/>
      <c r="BS297" s="62"/>
      <c r="BT297" s="62"/>
      <c r="BU297" s="62"/>
      <c r="BV297" s="5"/>
      <c r="BW297" s="5"/>
      <c r="BX297" s="5"/>
      <c r="BY297" s="5"/>
      <c r="BZ297" s="5"/>
      <c r="CA297" s="5"/>
      <c r="CB297" s="5"/>
      <c r="CC297" s="5"/>
      <c r="CD297" s="5"/>
      <c r="CE297" s="5"/>
      <c r="CF297" s="5"/>
      <c r="CG297" s="5"/>
      <c r="CH297" s="5"/>
      <c r="CI297" s="5"/>
      <c r="CJ297" s="62"/>
      <c r="CK297" s="62"/>
      <c r="CL297" s="62"/>
      <c r="CM297" s="62"/>
      <c r="CN297" s="62"/>
      <c r="CO297" s="62"/>
      <c r="CP297" s="62"/>
      <c r="CQ297" s="62"/>
      <c r="CR297" s="62"/>
      <c r="CS297" s="62"/>
      <c r="CT297" s="62"/>
      <c r="CU297" s="62"/>
      <c r="CV297" s="62"/>
      <c r="CW297" s="62"/>
      <c r="CX297" s="5"/>
      <c r="CY297" s="5"/>
      <c r="CZ297" s="5"/>
      <c r="DA297" s="5"/>
      <c r="DB297" s="5"/>
      <c r="DC297" s="5"/>
      <c r="DD297" s="5"/>
      <c r="DE297" s="5"/>
      <c r="DF297" s="5"/>
      <c r="DG297" s="5"/>
      <c r="DH297" s="5"/>
      <c r="DI297" s="5"/>
      <c r="DJ297" s="5"/>
      <c r="DK297" s="5"/>
      <c r="DL297" s="62"/>
      <c r="DM297" s="62"/>
      <c r="DN297" s="62"/>
      <c r="DO297" s="62"/>
      <c r="DP297" s="62"/>
      <c r="DQ297" s="62"/>
      <c r="DR297" s="62"/>
      <c r="DS297" s="62"/>
      <c r="DT297" s="62"/>
      <c r="DU297" s="62"/>
      <c r="DV297" s="62"/>
      <c r="DW297" s="62"/>
      <c r="DX297" s="62"/>
      <c r="DY297" s="62"/>
      <c r="DZ297" s="5"/>
      <c r="EA297" s="5"/>
      <c r="EB297" s="5"/>
      <c r="EC297" s="5"/>
      <c r="ED297" s="5"/>
      <c r="EE297" s="5"/>
      <c r="EF297" s="5"/>
      <c r="EG297" s="5"/>
      <c r="EH297" s="5"/>
      <c r="EI297" s="5"/>
      <c r="EJ297" s="5"/>
      <c r="EK297" s="5"/>
      <c r="EL297" s="5"/>
      <c r="EM297" s="5"/>
      <c r="EN297" s="62"/>
      <c r="EO297" s="62"/>
      <c r="EP297" s="62"/>
      <c r="EQ297" s="62"/>
      <c r="ER297" s="62"/>
      <c r="ES297" s="62"/>
      <c r="ET297" s="62"/>
      <c r="EU297" s="62"/>
      <c r="EV297" s="62"/>
      <c r="EW297" s="62"/>
      <c r="EX297" s="62"/>
      <c r="EY297" s="62"/>
      <c r="EZ297" s="140"/>
      <c r="FA297" s="140"/>
      <c r="FB297" s="5"/>
      <c r="FC297" s="5"/>
      <c r="FD297" s="5"/>
      <c r="FE297" s="5"/>
      <c r="FF297" s="5"/>
      <c r="FG297" s="5"/>
      <c r="FH297" s="5"/>
      <c r="FI297" s="5"/>
      <c r="FJ297" s="5"/>
      <c r="FK297" s="5"/>
      <c r="FL297" s="5"/>
      <c r="FM297" s="5"/>
      <c r="FN297" s="5"/>
      <c r="FO297" s="5"/>
      <c r="FP297" s="62"/>
      <c r="FQ297" s="62"/>
      <c r="FR297" s="62"/>
      <c r="FS297" s="62"/>
      <c r="FT297" s="62"/>
      <c r="FU297" s="62"/>
      <c r="FV297" s="62"/>
      <c r="FW297" s="62"/>
      <c r="FX297" s="62"/>
      <c r="FY297" s="62"/>
      <c r="FZ297" s="62"/>
      <c r="GA297" s="62"/>
      <c r="GB297" s="62"/>
      <c r="GC297" s="62"/>
      <c r="GD297" s="5"/>
      <c r="GE297" s="5"/>
      <c r="GF297" s="5"/>
      <c r="GG297" s="5"/>
      <c r="GH297" s="5"/>
      <c r="GI297" s="5"/>
      <c r="GJ297" s="5"/>
      <c r="GK297" s="5"/>
      <c r="GL297" s="5"/>
      <c r="GM297" s="5"/>
      <c r="GN297" s="5"/>
      <c r="GO297" s="5"/>
      <c r="GP297" s="5"/>
      <c r="GQ297" s="5"/>
      <c r="GR297" s="62"/>
      <c r="GS297" s="62"/>
      <c r="GT297" s="62"/>
      <c r="GU297" s="62"/>
      <c r="GV297" s="62"/>
      <c r="GW297" s="62"/>
      <c r="GX297" s="62"/>
      <c r="GY297" s="62"/>
      <c r="GZ297" s="62"/>
      <c r="HA297" s="62"/>
      <c r="HB297" s="62"/>
      <c r="HC297" s="62"/>
      <c r="HD297" s="62"/>
      <c r="HE297" s="62"/>
      <c r="HF297" s="5"/>
      <c r="HG297" s="5"/>
      <c r="HH297" s="5"/>
      <c r="HI297" s="5"/>
      <c r="HJ297" s="5"/>
      <c r="HK297" s="5"/>
      <c r="HL297" s="5"/>
      <c r="HM297" s="5"/>
      <c r="HN297" s="5"/>
      <c r="HO297" s="5"/>
      <c r="HP297" s="5"/>
      <c r="HQ297" s="5"/>
      <c r="HR297" s="5"/>
      <c r="HS297" s="5"/>
      <c r="HT297" s="62"/>
      <c r="HU297" s="62"/>
      <c r="HV297" s="62"/>
      <c r="HW297" s="62"/>
      <c r="HX297" s="62"/>
      <c r="HY297" s="62"/>
      <c r="HZ297" s="62"/>
      <c r="IA297" s="62"/>
      <c r="IB297" s="62"/>
      <c r="IC297" s="62"/>
      <c r="ID297" s="62"/>
      <c r="IE297" s="62"/>
      <c r="IF297" s="62"/>
      <c r="IG297" s="62"/>
      <c r="IH297" s="5"/>
      <c r="II297" s="5"/>
      <c r="IJ297" s="5"/>
      <c r="IK297" s="5"/>
      <c r="IL297" s="5"/>
      <c r="IM297" s="5"/>
      <c r="IN297" s="5"/>
      <c r="IO297" s="5"/>
      <c r="IP297" s="5"/>
      <c r="IQ297" s="5"/>
      <c r="IR297" s="5"/>
      <c r="IS297" s="5"/>
      <c r="IT297" s="5"/>
      <c r="IU297" s="5"/>
      <c r="IV297" s="62"/>
      <c r="IW297" s="62"/>
      <c r="IX297" s="62"/>
      <c r="IY297" s="62"/>
      <c r="IZ297" s="62"/>
      <c r="JA297" s="62"/>
      <c r="JB297" s="62"/>
      <c r="JC297" s="62"/>
      <c r="JD297" s="62"/>
      <c r="JE297" s="62"/>
      <c r="JF297" s="62"/>
      <c r="JG297" s="62"/>
      <c r="JH297" s="62"/>
      <c r="JI297" s="62"/>
      <c r="JJ297" s="5"/>
      <c r="JK297" s="5"/>
      <c r="JL297" s="5"/>
      <c r="JM297" s="5"/>
      <c r="JN297" s="5"/>
      <c r="JO297" s="5"/>
      <c r="JP297" s="5"/>
      <c r="JQ297" s="5"/>
      <c r="JR297" s="5"/>
      <c r="JS297" s="5"/>
      <c r="JT297" s="5"/>
      <c r="JU297" s="5"/>
      <c r="JV297" s="5"/>
      <c r="JW297" s="5"/>
      <c r="JX297" s="62"/>
      <c r="JY297" s="62"/>
      <c r="JZ297" s="62"/>
      <c r="KA297" s="62"/>
      <c r="KB297" s="62"/>
      <c r="KC297" s="62"/>
      <c r="KD297" s="62"/>
      <c r="KE297" s="62"/>
      <c r="KF297" s="62"/>
      <c r="KG297" s="62"/>
      <c r="KH297" s="62"/>
      <c r="KI297" s="62"/>
      <c r="KJ297" s="62"/>
      <c r="KK297" s="62"/>
    </row>
    <row r="298" spans="1:297" x14ac:dyDescent="0.35">
      <c r="A298" s="131">
        <v>294</v>
      </c>
      <c r="B298" s="170">
        <f>'BVEM Scorecard'!B297</f>
        <v>0</v>
      </c>
      <c r="C298" s="170">
        <f>'BVEM Scorecard'!C297</f>
        <v>0</v>
      </c>
      <c r="D298" s="152">
        <v>1118</v>
      </c>
      <c r="E298" s="72" t="str">
        <f>'BVEM Scorecard'!F297</f>
        <v>Gas</v>
      </c>
      <c r="F298" s="96"/>
      <c r="G298" s="96"/>
      <c r="H298" s="96"/>
      <c r="I298" s="96"/>
      <c r="J298" s="62"/>
      <c r="K298" s="62"/>
      <c r="L298" s="62"/>
      <c r="M298" s="62"/>
      <c r="N298" s="62"/>
      <c r="O298" s="62"/>
      <c r="P298" s="62"/>
      <c r="Q298" s="95"/>
      <c r="R298" s="5"/>
      <c r="S298" s="5"/>
      <c r="T298" s="5"/>
      <c r="U298" s="5"/>
      <c r="V298" s="5"/>
      <c r="W298" s="5"/>
      <c r="X298" s="5"/>
      <c r="Y298" s="5"/>
      <c r="Z298" s="5"/>
      <c r="AA298" s="5"/>
      <c r="AB298" s="5"/>
      <c r="AC298" s="5"/>
      <c r="AD298" s="5"/>
      <c r="AE298" s="5"/>
      <c r="AF298" s="62"/>
      <c r="AG298" s="62"/>
      <c r="AH298" s="62"/>
      <c r="AI298" s="62"/>
      <c r="AJ298" s="62"/>
      <c r="AK298" s="62"/>
      <c r="AL298" s="62"/>
      <c r="AM298" s="62"/>
      <c r="AN298" s="62"/>
      <c r="AO298" s="62"/>
      <c r="AP298" s="62"/>
      <c r="AQ298" s="62"/>
      <c r="AR298" s="62"/>
      <c r="AS298" s="62"/>
      <c r="AT298" s="5"/>
      <c r="AU298" s="5"/>
      <c r="AV298" s="5"/>
      <c r="AW298" s="5"/>
      <c r="AX298" s="5"/>
      <c r="AY298" s="5"/>
      <c r="AZ298" s="5"/>
      <c r="BA298" s="5"/>
      <c r="BB298" s="5"/>
      <c r="BC298" s="5"/>
      <c r="BD298" s="5"/>
      <c r="BE298" s="5"/>
      <c r="BF298" s="5"/>
      <c r="BG298" s="5"/>
      <c r="BH298" s="62"/>
      <c r="BI298" s="62"/>
      <c r="BJ298" s="62"/>
      <c r="BK298" s="62"/>
      <c r="BL298" s="62"/>
      <c r="BM298" s="62"/>
      <c r="BN298" s="62"/>
      <c r="BO298" s="62"/>
      <c r="BP298" s="62"/>
      <c r="BQ298" s="62"/>
      <c r="BR298" s="62"/>
      <c r="BS298" s="62"/>
      <c r="BT298" s="62"/>
      <c r="BU298" s="62"/>
      <c r="BV298" s="5"/>
      <c r="BW298" s="5"/>
      <c r="BX298" s="5"/>
      <c r="BY298" s="5"/>
      <c r="BZ298" s="5"/>
      <c r="CA298" s="5"/>
      <c r="CB298" s="5"/>
      <c r="CC298" s="5"/>
      <c r="CD298" s="5"/>
      <c r="CE298" s="5"/>
      <c r="CF298" s="5"/>
      <c r="CG298" s="5"/>
      <c r="CH298" s="5"/>
      <c r="CI298" s="5"/>
      <c r="CJ298" s="62"/>
      <c r="CK298" s="62"/>
      <c r="CL298" s="62"/>
      <c r="CM298" s="62"/>
      <c r="CN298" s="62"/>
      <c r="CO298" s="62"/>
      <c r="CP298" s="62"/>
      <c r="CQ298" s="62"/>
      <c r="CR298" s="62"/>
      <c r="CS298" s="62"/>
      <c r="CT298" s="62"/>
      <c r="CU298" s="62"/>
      <c r="CV298" s="62"/>
      <c r="CW298" s="62"/>
      <c r="CX298" s="5"/>
      <c r="CY298" s="5"/>
      <c r="CZ298" s="5"/>
      <c r="DA298" s="5"/>
      <c r="DB298" s="5"/>
      <c r="DC298" s="5"/>
      <c r="DD298" s="5"/>
      <c r="DE298" s="5"/>
      <c r="DF298" s="5"/>
      <c r="DG298" s="5"/>
      <c r="DH298" s="5"/>
      <c r="DI298" s="5"/>
      <c r="DJ298" s="5"/>
      <c r="DK298" s="5"/>
      <c r="DL298" s="62"/>
      <c r="DM298" s="62"/>
      <c r="DN298" s="62"/>
      <c r="DO298" s="62"/>
      <c r="DP298" s="62"/>
      <c r="DQ298" s="62"/>
      <c r="DR298" s="62"/>
      <c r="DS298" s="62"/>
      <c r="DT298" s="62"/>
      <c r="DU298" s="62"/>
      <c r="DV298" s="62"/>
      <c r="DW298" s="62"/>
      <c r="DX298" s="62"/>
      <c r="DY298" s="62"/>
      <c r="DZ298" s="5"/>
      <c r="EA298" s="5"/>
      <c r="EB298" s="5"/>
      <c r="EC298" s="5"/>
      <c r="ED298" s="5"/>
      <c r="EE298" s="5"/>
      <c r="EF298" s="5"/>
      <c r="EG298" s="5"/>
      <c r="EH298" s="5"/>
      <c r="EI298" s="5"/>
      <c r="EJ298" s="5"/>
      <c r="EK298" s="5"/>
      <c r="EL298" s="5"/>
      <c r="EM298" s="5"/>
      <c r="EN298" s="62"/>
      <c r="EO298" s="62"/>
      <c r="EP298" s="62"/>
      <c r="EQ298" s="62"/>
      <c r="ER298" s="62"/>
      <c r="ES298" s="62"/>
      <c r="ET298" s="62"/>
      <c r="EU298" s="62"/>
      <c r="EV298" s="62"/>
      <c r="EW298" s="62"/>
      <c r="EX298" s="62"/>
      <c r="EY298" s="62"/>
      <c r="EZ298" s="62"/>
      <c r="FA298" s="62"/>
      <c r="FB298" s="5"/>
      <c r="FC298" s="5"/>
      <c r="FD298" s="5"/>
      <c r="FE298" s="5"/>
      <c r="FF298" s="5"/>
      <c r="FG298" s="5"/>
      <c r="FH298" s="5"/>
      <c r="FI298" s="5"/>
      <c r="FJ298" s="5"/>
      <c r="FK298" s="5"/>
      <c r="FL298" s="5"/>
      <c r="FM298" s="5"/>
      <c r="FN298" s="5"/>
      <c r="FO298" s="5"/>
      <c r="FP298" s="62"/>
      <c r="FQ298" s="62"/>
      <c r="FR298" s="62"/>
      <c r="FS298" s="62"/>
      <c r="FT298" s="62"/>
      <c r="FU298" s="62"/>
      <c r="FV298" s="62"/>
      <c r="FW298" s="62"/>
      <c r="FX298" s="62"/>
      <c r="FY298" s="62"/>
      <c r="FZ298" s="62"/>
      <c r="GA298" s="62"/>
      <c r="GB298" s="62"/>
      <c r="GC298" s="62"/>
      <c r="GD298" s="5"/>
      <c r="GE298" s="5"/>
      <c r="GF298" s="5"/>
      <c r="GG298" s="5"/>
      <c r="GH298" s="5"/>
      <c r="GI298" s="5"/>
      <c r="GJ298" s="5"/>
      <c r="GK298" s="5"/>
      <c r="GL298" s="5"/>
      <c r="GM298" s="5"/>
      <c r="GN298" s="5"/>
      <c r="GO298" s="5"/>
      <c r="GP298" s="5"/>
      <c r="GQ298" s="5"/>
      <c r="GR298" s="62"/>
      <c r="GS298" s="62"/>
      <c r="GT298" s="62"/>
      <c r="GU298" s="62"/>
      <c r="GV298" s="62"/>
      <c r="GW298" s="62"/>
      <c r="GX298" s="62"/>
      <c r="GY298" s="62"/>
      <c r="GZ298" s="62"/>
      <c r="HA298" s="62"/>
      <c r="HB298" s="62"/>
      <c r="HC298" s="62"/>
      <c r="HD298" s="62"/>
      <c r="HE298" s="62"/>
      <c r="HF298" s="5"/>
      <c r="HG298" s="5"/>
      <c r="HH298" s="5"/>
      <c r="HI298" s="5"/>
      <c r="HJ298" s="5"/>
      <c r="HK298" s="5"/>
      <c r="HL298" s="5"/>
      <c r="HM298" s="5"/>
      <c r="HN298" s="5"/>
      <c r="HO298" s="5"/>
      <c r="HP298" s="5"/>
      <c r="HQ298" s="5"/>
      <c r="HR298" s="5"/>
      <c r="HS298" s="5"/>
      <c r="HT298" s="62"/>
      <c r="HU298" s="62"/>
      <c r="HV298" s="62"/>
      <c r="HW298" s="62"/>
      <c r="HX298" s="62"/>
      <c r="HY298" s="62"/>
      <c r="HZ298" s="62"/>
      <c r="IA298" s="62"/>
      <c r="IB298" s="62"/>
      <c r="IC298" s="62"/>
      <c r="ID298" s="62"/>
      <c r="IE298" s="62"/>
      <c r="IF298" s="62"/>
      <c r="IG298" s="62"/>
      <c r="IH298" s="5"/>
      <c r="II298" s="5"/>
      <c r="IJ298" s="5"/>
      <c r="IK298" s="5"/>
      <c r="IL298" s="5"/>
      <c r="IM298" s="5"/>
      <c r="IN298" s="5"/>
      <c r="IO298" s="5"/>
      <c r="IP298" s="5"/>
      <c r="IQ298" s="5"/>
      <c r="IR298" s="5"/>
      <c r="IS298" s="5"/>
      <c r="IT298" s="5"/>
      <c r="IU298" s="5"/>
      <c r="IV298" s="62"/>
      <c r="IW298" s="62"/>
      <c r="IX298" s="62"/>
      <c r="IY298" s="62"/>
      <c r="IZ298" s="62"/>
      <c r="JA298" s="62"/>
      <c r="JB298" s="62"/>
      <c r="JC298" s="62"/>
      <c r="JD298" s="62"/>
      <c r="JE298" s="62"/>
      <c r="JF298" s="62"/>
      <c r="JG298" s="62"/>
      <c r="JH298" s="62"/>
      <c r="JI298" s="62"/>
      <c r="JJ298" s="5"/>
      <c r="JK298" s="5"/>
      <c r="JL298" s="5"/>
      <c r="JM298" s="5"/>
      <c r="JN298" s="5"/>
      <c r="JO298" s="5"/>
      <c r="JP298" s="5"/>
      <c r="JQ298" s="5"/>
      <c r="JR298" s="5"/>
      <c r="JS298" s="5"/>
      <c r="JT298" s="5"/>
      <c r="JU298" s="5"/>
      <c r="JV298" s="5"/>
      <c r="JW298" s="5"/>
      <c r="JX298" s="62"/>
      <c r="JY298" s="62"/>
      <c r="JZ298" s="62"/>
      <c r="KA298" s="62"/>
      <c r="KB298" s="62"/>
      <c r="KC298" s="62"/>
      <c r="KD298" s="62"/>
      <c r="KE298" s="62"/>
      <c r="KF298" s="62"/>
      <c r="KG298" s="62"/>
      <c r="KH298" s="62"/>
      <c r="KI298" s="62"/>
      <c r="KJ298" s="62"/>
      <c r="KK298" s="62"/>
    </row>
    <row r="299" spans="1:297" x14ac:dyDescent="0.35">
      <c r="A299" s="131">
        <v>295</v>
      </c>
      <c r="B299" s="170">
        <f>'BVEM Scorecard'!B298</f>
        <v>0</v>
      </c>
      <c r="C299" s="170">
        <f>'BVEM Scorecard'!C298</f>
        <v>0</v>
      </c>
      <c r="D299" s="152">
        <v>1095</v>
      </c>
      <c r="E299" s="72" t="str">
        <f>'BVEM Scorecard'!F298</f>
        <v>Gas</v>
      </c>
      <c r="F299" s="96"/>
      <c r="G299" s="96"/>
      <c r="H299" s="96"/>
      <c r="I299" s="96"/>
      <c r="J299" s="62"/>
      <c r="K299" s="62"/>
      <c r="L299" s="62"/>
      <c r="M299" s="62"/>
      <c r="N299" s="62"/>
      <c r="O299" s="62"/>
      <c r="P299" s="62"/>
      <c r="Q299" s="95"/>
      <c r="R299" s="5"/>
      <c r="S299" s="5"/>
      <c r="T299" s="5"/>
      <c r="U299" s="5"/>
      <c r="V299" s="5"/>
      <c r="W299" s="5"/>
      <c r="X299" s="5"/>
      <c r="Y299" s="5"/>
      <c r="Z299" s="5"/>
      <c r="AA299" s="5"/>
      <c r="AB299" s="5"/>
      <c r="AC299" s="5"/>
      <c r="AD299" s="5"/>
      <c r="AE299" s="5"/>
      <c r="AF299" s="62"/>
      <c r="AG299" s="62"/>
      <c r="AH299" s="62"/>
      <c r="AI299" s="62"/>
      <c r="AJ299" s="62"/>
      <c r="AK299" s="62"/>
      <c r="AL299" s="62"/>
      <c r="AM299" s="62"/>
      <c r="AN299" s="62"/>
      <c r="AO299" s="62"/>
      <c r="AP299" s="62"/>
      <c r="AQ299" s="62"/>
      <c r="AR299" s="140"/>
      <c r="AS299" s="140"/>
      <c r="AT299" s="5"/>
      <c r="AU299" s="5"/>
      <c r="AV299" s="5"/>
      <c r="AW299" s="5"/>
      <c r="AX299" s="5"/>
      <c r="AY299" s="5"/>
      <c r="AZ299" s="5"/>
      <c r="BA299" s="5"/>
      <c r="BB299" s="5"/>
      <c r="BC299" s="5"/>
      <c r="BD299" s="5"/>
      <c r="BE299" s="5"/>
      <c r="BF299" s="5"/>
      <c r="BG299" s="5"/>
      <c r="BH299" s="62"/>
      <c r="BI299" s="62"/>
      <c r="BJ299" s="62"/>
      <c r="BK299" s="62"/>
      <c r="BL299" s="62"/>
      <c r="BM299" s="62"/>
      <c r="BN299" s="62"/>
      <c r="BO299" s="62"/>
      <c r="BP299" s="62"/>
      <c r="BQ299" s="62"/>
      <c r="BR299" s="62"/>
      <c r="BS299" s="62"/>
      <c r="BT299" s="62"/>
      <c r="BU299" s="62"/>
      <c r="BV299" s="5"/>
      <c r="BW299" s="5"/>
      <c r="BX299" s="5"/>
      <c r="BY299" s="5"/>
      <c r="BZ299" s="5"/>
      <c r="CA299" s="5"/>
      <c r="CB299" s="5"/>
      <c r="CC299" s="5"/>
      <c r="CD299" s="5"/>
      <c r="CE299" s="5"/>
      <c r="CF299" s="5"/>
      <c r="CG299" s="5"/>
      <c r="CH299" s="5"/>
      <c r="CI299" s="5"/>
      <c r="CJ299" s="62"/>
      <c r="CK299" s="62"/>
      <c r="CL299" s="62"/>
      <c r="CM299" s="62"/>
      <c r="CN299" s="62"/>
      <c r="CO299" s="62"/>
      <c r="CP299" s="62"/>
      <c r="CQ299" s="62"/>
      <c r="CR299" s="62"/>
      <c r="CS299" s="62"/>
      <c r="CT299" s="62"/>
      <c r="CU299" s="62"/>
      <c r="CV299" s="62"/>
      <c r="CW299" s="62"/>
      <c r="CX299" s="5"/>
      <c r="CY299" s="5"/>
      <c r="CZ299" s="5"/>
      <c r="DA299" s="5"/>
      <c r="DB299" s="5"/>
      <c r="DC299" s="5"/>
      <c r="DD299" s="5"/>
      <c r="DE299" s="5"/>
      <c r="DF299" s="5"/>
      <c r="DG299" s="5"/>
      <c r="DH299" s="5"/>
      <c r="DI299" s="5"/>
      <c r="DJ299" s="5"/>
      <c r="DK299" s="5"/>
      <c r="DL299" s="62"/>
      <c r="DM299" s="62"/>
      <c r="DN299" s="62"/>
      <c r="DO299" s="62"/>
      <c r="DP299" s="62"/>
      <c r="DQ299" s="62"/>
      <c r="DR299" s="62"/>
      <c r="DS299" s="62"/>
      <c r="DT299" s="62"/>
      <c r="DU299" s="62"/>
      <c r="DV299" s="62"/>
      <c r="DW299" s="62"/>
      <c r="DX299" s="62"/>
      <c r="DY299" s="62"/>
      <c r="DZ299" s="5"/>
      <c r="EA299" s="5"/>
      <c r="EB299" s="5"/>
      <c r="EC299" s="5"/>
      <c r="ED299" s="5"/>
      <c r="EE299" s="5"/>
      <c r="EF299" s="5"/>
      <c r="EG299" s="5"/>
      <c r="EH299" s="5"/>
      <c r="EI299" s="5"/>
      <c r="EJ299" s="5"/>
      <c r="EK299" s="5"/>
      <c r="EL299" s="5"/>
      <c r="EM299" s="5"/>
      <c r="EN299" s="62"/>
      <c r="EO299" s="62"/>
      <c r="EP299" s="62"/>
      <c r="EQ299" s="62"/>
      <c r="ER299" s="62"/>
      <c r="ES299" s="62"/>
      <c r="ET299" s="62"/>
      <c r="EU299" s="62"/>
      <c r="EV299" s="62"/>
      <c r="EW299" s="62"/>
      <c r="EX299" s="62"/>
      <c r="EY299" s="62"/>
      <c r="EZ299" s="140"/>
      <c r="FA299" s="140"/>
      <c r="FB299" s="5"/>
      <c r="FC299" s="5"/>
      <c r="FD299" s="5"/>
      <c r="FE299" s="5"/>
      <c r="FF299" s="5"/>
      <c r="FG299" s="5"/>
      <c r="FH299" s="5"/>
      <c r="FI299" s="5"/>
      <c r="FJ299" s="5"/>
      <c r="FK299" s="5"/>
      <c r="FL299" s="5"/>
      <c r="FM299" s="5"/>
      <c r="FN299" s="5"/>
      <c r="FO299" s="5"/>
      <c r="FP299" s="62"/>
      <c r="FQ299" s="62"/>
      <c r="FR299" s="62"/>
      <c r="FS299" s="62"/>
      <c r="FT299" s="62"/>
      <c r="FU299" s="62"/>
      <c r="FV299" s="62"/>
      <c r="FW299" s="62"/>
      <c r="FX299" s="62"/>
      <c r="FY299" s="62"/>
      <c r="FZ299" s="62"/>
      <c r="GA299" s="62"/>
      <c r="GB299" s="62"/>
      <c r="GC299" s="62"/>
      <c r="GD299" s="5"/>
      <c r="GE299" s="5"/>
      <c r="GF299" s="5"/>
      <c r="GG299" s="5"/>
      <c r="GH299" s="5"/>
      <c r="GI299" s="5"/>
      <c r="GJ299" s="5"/>
      <c r="GK299" s="5"/>
      <c r="GL299" s="5"/>
      <c r="GM299" s="5"/>
      <c r="GN299" s="5"/>
      <c r="GO299" s="5"/>
      <c r="GP299" s="5"/>
      <c r="GQ299" s="5"/>
      <c r="GR299" s="62"/>
      <c r="GS299" s="62"/>
      <c r="GT299" s="62"/>
      <c r="GU299" s="62"/>
      <c r="GV299" s="62"/>
      <c r="GW299" s="62"/>
      <c r="GX299" s="62"/>
      <c r="GY299" s="62"/>
      <c r="GZ299" s="62"/>
      <c r="HA299" s="62"/>
      <c r="HB299" s="62"/>
      <c r="HC299" s="62"/>
      <c r="HD299" s="62"/>
      <c r="HE299" s="62"/>
      <c r="HF299" s="5"/>
      <c r="HG299" s="5"/>
      <c r="HH299" s="5"/>
      <c r="HI299" s="5"/>
      <c r="HJ299" s="5"/>
      <c r="HK299" s="5"/>
      <c r="HL299" s="5"/>
      <c r="HM299" s="5"/>
      <c r="HN299" s="5"/>
      <c r="HO299" s="5"/>
      <c r="HP299" s="5"/>
      <c r="HQ299" s="5"/>
      <c r="HR299" s="5"/>
      <c r="HS299" s="5"/>
      <c r="HT299" s="62"/>
      <c r="HU299" s="62"/>
      <c r="HV299" s="62"/>
      <c r="HW299" s="62"/>
      <c r="HX299" s="62"/>
      <c r="HY299" s="62"/>
      <c r="HZ299" s="62"/>
      <c r="IA299" s="62"/>
      <c r="IB299" s="62"/>
      <c r="IC299" s="62"/>
      <c r="ID299" s="62"/>
      <c r="IE299" s="62"/>
      <c r="IF299" s="62"/>
      <c r="IG299" s="62"/>
      <c r="IH299" s="5"/>
      <c r="II299" s="5"/>
      <c r="IJ299" s="5"/>
      <c r="IK299" s="5"/>
      <c r="IL299" s="5"/>
      <c r="IM299" s="5"/>
      <c r="IN299" s="5"/>
      <c r="IO299" s="5"/>
      <c r="IP299" s="5"/>
      <c r="IQ299" s="5"/>
      <c r="IR299" s="5"/>
      <c r="IS299" s="5"/>
      <c r="IT299" s="5"/>
      <c r="IU299" s="5"/>
      <c r="IV299" s="62"/>
      <c r="IW299" s="62"/>
      <c r="IX299" s="62"/>
      <c r="IY299" s="62"/>
      <c r="IZ299" s="62"/>
      <c r="JA299" s="62"/>
      <c r="JB299" s="62"/>
      <c r="JC299" s="62"/>
      <c r="JD299" s="62"/>
      <c r="JE299" s="62"/>
      <c r="JF299" s="62"/>
      <c r="JG299" s="62"/>
      <c r="JH299" s="62"/>
      <c r="JI299" s="62"/>
      <c r="JJ299" s="5"/>
      <c r="JK299" s="5"/>
      <c r="JL299" s="5"/>
      <c r="JM299" s="5"/>
      <c r="JN299" s="5"/>
      <c r="JO299" s="5"/>
      <c r="JP299" s="5"/>
      <c r="JQ299" s="5"/>
      <c r="JR299" s="5"/>
      <c r="JS299" s="5"/>
      <c r="JT299" s="5"/>
      <c r="JU299" s="5"/>
      <c r="JV299" s="5"/>
      <c r="JW299" s="5"/>
      <c r="JX299" s="62"/>
      <c r="JY299" s="62"/>
      <c r="JZ299" s="62"/>
      <c r="KA299" s="62"/>
      <c r="KB299" s="62"/>
      <c r="KC299" s="62"/>
      <c r="KD299" s="62"/>
      <c r="KE299" s="62"/>
      <c r="KF299" s="62"/>
      <c r="KG299" s="62"/>
      <c r="KH299" s="62"/>
      <c r="KI299" s="62"/>
      <c r="KJ299" s="62"/>
      <c r="KK299" s="62"/>
    </row>
    <row r="300" spans="1:297" x14ac:dyDescent="0.35">
      <c r="A300" s="131">
        <v>296</v>
      </c>
      <c r="B300" s="170">
        <f>'BVEM Scorecard'!B299</f>
        <v>0</v>
      </c>
      <c r="C300" s="170">
        <f>'BVEM Scorecard'!C299</f>
        <v>0</v>
      </c>
      <c r="D300" s="152">
        <v>1001</v>
      </c>
      <c r="E300" s="72" t="str">
        <f>'BVEM Scorecard'!F299</f>
        <v>Gas</v>
      </c>
      <c r="F300" s="96">
        <f t="shared" si="366"/>
        <v>1</v>
      </c>
      <c r="G300" s="96">
        <f t="shared" si="367"/>
        <v>1</v>
      </c>
      <c r="H300" s="96">
        <f t="shared" si="368"/>
        <v>1</v>
      </c>
      <c r="I300" s="96">
        <f t="shared" si="369"/>
        <v>1</v>
      </c>
      <c r="J300" s="62">
        <v>1</v>
      </c>
      <c r="K300" s="62">
        <v>1</v>
      </c>
      <c r="L300" s="62">
        <v>1</v>
      </c>
      <c r="M300" s="62">
        <v>1</v>
      </c>
      <c r="N300" s="62">
        <v>1</v>
      </c>
      <c r="O300" s="62">
        <v>1</v>
      </c>
      <c r="P300" s="62">
        <f t="shared" si="371"/>
        <v>5</v>
      </c>
      <c r="Q300" s="95">
        <f t="shared" ref="Q300" si="401">K$4*K300+L$4*L300+M$4*M300+N$4*N300+O$4*O300</f>
        <v>1</v>
      </c>
      <c r="R300" s="5">
        <v>1</v>
      </c>
      <c r="S300" s="5" t="s">
        <v>84</v>
      </c>
      <c r="T300" s="5"/>
      <c r="U300" s="5"/>
      <c r="V300" s="5"/>
      <c r="W300" s="5"/>
      <c r="X300" s="5"/>
      <c r="Y300" s="5"/>
      <c r="Z300" s="5"/>
      <c r="AA300" s="5"/>
      <c r="AB300" s="5"/>
      <c r="AC300" s="5">
        <v>5</v>
      </c>
      <c r="AD300" s="5" t="str">
        <f t="shared" ref="AD300" si="402">IFERROR(T300/SUM($T300,$AH300,$AV300,$BJ300,$BX300,$CL300,$CZ300,$DN300,$EB300,$EP300,$FD300,$FR300,$GF300,$GT300,$HH300,$HV300,$IJ300,$IX300,$JL300,$JZ300),"")</f>
        <v/>
      </c>
      <c r="AE300" s="5">
        <v>1</v>
      </c>
      <c r="AF300" s="62"/>
      <c r="AG300" s="62"/>
      <c r="AH300" s="62"/>
      <c r="AI300" s="62"/>
      <c r="AJ300" s="62"/>
      <c r="AK300" s="62"/>
      <c r="AL300" s="62"/>
      <c r="AM300" s="62"/>
      <c r="AN300" s="62"/>
      <c r="AO300" s="62"/>
      <c r="AP300" s="62"/>
      <c r="AQ300" s="62"/>
      <c r="AR300" s="62"/>
      <c r="AS300" s="62"/>
      <c r="AT300" s="5"/>
      <c r="AU300" s="5"/>
      <c r="AV300" s="5"/>
      <c r="AW300" s="5"/>
      <c r="AX300" s="5"/>
      <c r="AY300" s="5"/>
      <c r="AZ300" s="5"/>
      <c r="BA300" s="5"/>
      <c r="BB300" s="5"/>
      <c r="BC300" s="5"/>
      <c r="BD300" s="5"/>
      <c r="BE300" s="5"/>
      <c r="BF300" s="5"/>
      <c r="BG300" s="5"/>
      <c r="BH300" s="62"/>
      <c r="BI300" s="62"/>
      <c r="BJ300" s="62"/>
      <c r="BK300" s="62"/>
      <c r="BL300" s="62"/>
      <c r="BM300" s="62"/>
      <c r="BN300" s="62"/>
      <c r="BO300" s="62"/>
      <c r="BP300" s="62"/>
      <c r="BQ300" s="62"/>
      <c r="BR300" s="62"/>
      <c r="BS300" s="62"/>
      <c r="BT300" s="62"/>
      <c r="BU300" s="62"/>
      <c r="BV300" s="5"/>
      <c r="BW300" s="5"/>
      <c r="BX300" s="5"/>
      <c r="BY300" s="5"/>
      <c r="BZ300" s="5"/>
      <c r="CA300" s="5"/>
      <c r="CB300" s="5"/>
      <c r="CC300" s="5"/>
      <c r="CD300" s="5"/>
      <c r="CE300" s="5"/>
      <c r="CF300" s="5"/>
      <c r="CG300" s="5"/>
      <c r="CH300" s="5"/>
      <c r="CI300" s="5"/>
      <c r="CJ300" s="62"/>
      <c r="CK300" s="62"/>
      <c r="CL300" s="62"/>
      <c r="CM300" s="62"/>
      <c r="CN300" s="62"/>
      <c r="CO300" s="62"/>
      <c r="CP300" s="62"/>
      <c r="CQ300" s="62"/>
      <c r="CR300" s="62"/>
      <c r="CS300" s="62"/>
      <c r="CT300" s="62"/>
      <c r="CU300" s="62"/>
      <c r="CV300" s="62"/>
      <c r="CW300" s="62"/>
      <c r="CX300" s="5"/>
      <c r="CY300" s="5"/>
      <c r="CZ300" s="5"/>
      <c r="DA300" s="5"/>
      <c r="DB300" s="5"/>
      <c r="DC300" s="5"/>
      <c r="DD300" s="5"/>
      <c r="DE300" s="5"/>
      <c r="DF300" s="5"/>
      <c r="DG300" s="5"/>
      <c r="DH300" s="5"/>
      <c r="DI300" s="5"/>
      <c r="DJ300" s="5"/>
      <c r="DK300" s="5"/>
      <c r="DL300" s="62"/>
      <c r="DM300" s="62"/>
      <c r="DN300" s="62"/>
      <c r="DO300" s="62"/>
      <c r="DP300" s="62"/>
      <c r="DQ300" s="62"/>
      <c r="DR300" s="62"/>
      <c r="DS300" s="62"/>
      <c r="DT300" s="62"/>
      <c r="DU300" s="62"/>
      <c r="DV300" s="62"/>
      <c r="DW300" s="62"/>
      <c r="DX300" s="62"/>
      <c r="DY300" s="62"/>
      <c r="DZ300" s="5"/>
      <c r="EA300" s="5"/>
      <c r="EB300" s="5"/>
      <c r="EC300" s="5"/>
      <c r="ED300" s="5"/>
      <c r="EE300" s="5"/>
      <c r="EF300" s="5"/>
      <c r="EG300" s="5"/>
      <c r="EH300" s="5"/>
      <c r="EI300" s="5"/>
      <c r="EJ300" s="5"/>
      <c r="EK300" s="5"/>
      <c r="EL300" s="5"/>
      <c r="EM300" s="5"/>
      <c r="EN300" s="62"/>
      <c r="EO300" s="62"/>
      <c r="EP300" s="62"/>
      <c r="EQ300" s="62"/>
      <c r="ER300" s="62"/>
      <c r="ES300" s="62"/>
      <c r="ET300" s="62"/>
      <c r="EU300" s="62"/>
      <c r="EV300" s="62"/>
      <c r="EW300" s="62"/>
      <c r="EX300" s="62"/>
      <c r="EY300" s="62"/>
      <c r="EZ300" s="62"/>
      <c r="FA300" s="62"/>
      <c r="FB300" s="5"/>
      <c r="FC300" s="5"/>
      <c r="FD300" s="5"/>
      <c r="FE300" s="5"/>
      <c r="FF300" s="5"/>
      <c r="FG300" s="5"/>
      <c r="FH300" s="5"/>
      <c r="FI300" s="5"/>
      <c r="FJ300" s="5"/>
      <c r="FK300" s="5"/>
      <c r="FL300" s="5"/>
      <c r="FM300" s="5"/>
      <c r="FN300" s="5"/>
      <c r="FO300" s="5"/>
      <c r="FP300" s="62"/>
      <c r="FQ300" s="62"/>
      <c r="FR300" s="62"/>
      <c r="FS300" s="62"/>
      <c r="FT300" s="62"/>
      <c r="FU300" s="62"/>
      <c r="FV300" s="62"/>
      <c r="FW300" s="62"/>
      <c r="FX300" s="62"/>
      <c r="FY300" s="62"/>
      <c r="FZ300" s="62"/>
      <c r="GA300" s="62"/>
      <c r="GB300" s="62"/>
      <c r="GC300" s="62"/>
      <c r="GD300" s="5"/>
      <c r="GE300" s="5"/>
      <c r="GF300" s="5"/>
      <c r="GG300" s="5"/>
      <c r="GH300" s="5"/>
      <c r="GI300" s="5"/>
      <c r="GJ300" s="5"/>
      <c r="GK300" s="5"/>
      <c r="GL300" s="5"/>
      <c r="GM300" s="5"/>
      <c r="GN300" s="5"/>
      <c r="GO300" s="5"/>
      <c r="GP300" s="5"/>
      <c r="GQ300" s="5"/>
      <c r="GR300" s="62"/>
      <c r="GS300" s="62"/>
      <c r="GT300" s="62"/>
      <c r="GU300" s="62"/>
      <c r="GV300" s="62"/>
      <c r="GW300" s="62"/>
      <c r="GX300" s="62"/>
      <c r="GY300" s="62"/>
      <c r="GZ300" s="62"/>
      <c r="HA300" s="62"/>
      <c r="HB300" s="62"/>
      <c r="HC300" s="62"/>
      <c r="HD300" s="62"/>
      <c r="HE300" s="62"/>
      <c r="HF300" s="5"/>
      <c r="HG300" s="5"/>
      <c r="HH300" s="5"/>
      <c r="HI300" s="5"/>
      <c r="HJ300" s="5"/>
      <c r="HK300" s="5"/>
      <c r="HL300" s="5"/>
      <c r="HM300" s="5"/>
      <c r="HN300" s="5"/>
      <c r="HO300" s="5"/>
      <c r="HP300" s="5"/>
      <c r="HQ300" s="5"/>
      <c r="HR300" s="5"/>
      <c r="HS300" s="5"/>
      <c r="HT300" s="62"/>
      <c r="HU300" s="62"/>
      <c r="HV300" s="62"/>
      <c r="HW300" s="62"/>
      <c r="HX300" s="62"/>
      <c r="HY300" s="62"/>
      <c r="HZ300" s="62"/>
      <c r="IA300" s="62"/>
      <c r="IB300" s="62"/>
      <c r="IC300" s="62"/>
      <c r="ID300" s="62"/>
      <c r="IE300" s="62"/>
      <c r="IF300" s="62"/>
      <c r="IG300" s="62"/>
      <c r="IH300" s="5"/>
      <c r="II300" s="5"/>
      <c r="IJ300" s="5"/>
      <c r="IK300" s="5"/>
      <c r="IL300" s="5"/>
      <c r="IM300" s="5"/>
      <c r="IN300" s="5"/>
      <c r="IO300" s="5"/>
      <c r="IP300" s="5"/>
      <c r="IQ300" s="5"/>
      <c r="IR300" s="5"/>
      <c r="IS300" s="5"/>
      <c r="IT300" s="5"/>
      <c r="IU300" s="5"/>
      <c r="IV300" s="62"/>
      <c r="IW300" s="62"/>
      <c r="IX300" s="62"/>
      <c r="IY300" s="62"/>
      <c r="IZ300" s="62"/>
      <c r="JA300" s="62"/>
      <c r="JB300" s="62"/>
      <c r="JC300" s="62"/>
      <c r="JD300" s="62"/>
      <c r="JE300" s="62"/>
      <c r="JF300" s="62"/>
      <c r="JG300" s="62"/>
      <c r="JH300" s="62"/>
      <c r="JI300" s="62"/>
      <c r="JJ300" s="5"/>
      <c r="JK300" s="5"/>
      <c r="JL300" s="5"/>
      <c r="JM300" s="5"/>
      <c r="JN300" s="5"/>
      <c r="JO300" s="5"/>
      <c r="JP300" s="5"/>
      <c r="JQ300" s="5"/>
      <c r="JR300" s="5"/>
      <c r="JS300" s="5"/>
      <c r="JT300" s="5"/>
      <c r="JU300" s="5"/>
      <c r="JV300" s="5"/>
      <c r="JW300" s="5"/>
      <c r="JX300" s="62"/>
      <c r="JY300" s="62"/>
      <c r="JZ300" s="62"/>
      <c r="KA300" s="62"/>
      <c r="KB300" s="62"/>
      <c r="KC300" s="62"/>
      <c r="KD300" s="62"/>
      <c r="KE300" s="62"/>
      <c r="KF300" s="62"/>
      <c r="KG300" s="62"/>
      <c r="KH300" s="62"/>
      <c r="KI300" s="62"/>
      <c r="KJ300" s="62"/>
      <c r="KK300" s="62"/>
    </row>
    <row r="301" spans="1:297" x14ac:dyDescent="0.35">
      <c r="A301" s="131">
        <v>297</v>
      </c>
      <c r="B301" s="170">
        <f>'BVEM Scorecard'!B300</f>
        <v>0</v>
      </c>
      <c r="C301" s="170">
        <f>'BVEM Scorecard'!C300</f>
        <v>0</v>
      </c>
      <c r="D301" s="152">
        <v>475</v>
      </c>
      <c r="E301" s="72" t="str">
        <f>'BVEM Scorecard'!F300</f>
        <v>Solar</v>
      </c>
      <c r="F301" s="96"/>
      <c r="G301" s="96"/>
      <c r="H301" s="96"/>
      <c r="I301" s="96"/>
      <c r="J301" s="62"/>
      <c r="K301" s="62"/>
      <c r="L301" s="62"/>
      <c r="M301" s="62"/>
      <c r="N301" s="62"/>
      <c r="O301" s="62"/>
      <c r="P301" s="62"/>
      <c r="Q301" s="95"/>
      <c r="R301" s="5"/>
      <c r="S301" s="5"/>
      <c r="T301" s="5"/>
      <c r="U301" s="5"/>
      <c r="V301" s="5"/>
      <c r="W301" s="5"/>
      <c r="X301" s="5"/>
      <c r="Y301" s="5"/>
      <c r="Z301" s="5"/>
      <c r="AA301" s="5"/>
      <c r="AB301" s="5"/>
      <c r="AC301" s="5"/>
      <c r="AD301" s="5"/>
      <c r="AE301" s="5"/>
      <c r="AF301" s="62"/>
      <c r="AG301" s="62"/>
      <c r="AH301" s="62"/>
      <c r="AI301" s="62"/>
      <c r="AJ301" s="62"/>
      <c r="AK301" s="62"/>
      <c r="AL301" s="62"/>
      <c r="AM301" s="62"/>
      <c r="AN301" s="62"/>
      <c r="AO301" s="62"/>
      <c r="AP301" s="62"/>
      <c r="AQ301" s="62"/>
      <c r="AR301" s="140"/>
      <c r="AS301" s="140"/>
      <c r="AT301" s="5"/>
      <c r="AU301" s="5"/>
      <c r="AV301" s="5"/>
      <c r="AW301" s="5"/>
      <c r="AX301" s="5"/>
      <c r="AY301" s="5"/>
      <c r="AZ301" s="5"/>
      <c r="BA301" s="5"/>
      <c r="BB301" s="5"/>
      <c r="BC301" s="5"/>
      <c r="BD301" s="5"/>
      <c r="BE301" s="5"/>
      <c r="BF301" s="5"/>
      <c r="BG301" s="5"/>
      <c r="BH301" s="62"/>
      <c r="BI301" s="62"/>
      <c r="BJ301" s="62"/>
      <c r="BK301" s="62"/>
      <c r="BL301" s="62"/>
      <c r="BM301" s="62"/>
      <c r="BN301" s="62"/>
      <c r="BO301" s="62"/>
      <c r="BP301" s="62"/>
      <c r="BQ301" s="62"/>
      <c r="BR301" s="62"/>
      <c r="BS301" s="62"/>
      <c r="BT301" s="62"/>
      <c r="BU301" s="62"/>
      <c r="BV301" s="5"/>
      <c r="BW301" s="5"/>
      <c r="BX301" s="5"/>
      <c r="BY301" s="5"/>
      <c r="BZ301" s="5"/>
      <c r="CA301" s="5"/>
      <c r="CB301" s="5"/>
      <c r="CC301" s="5"/>
      <c r="CD301" s="5"/>
      <c r="CE301" s="5"/>
      <c r="CF301" s="5"/>
      <c r="CG301" s="5"/>
      <c r="CH301" s="5"/>
      <c r="CI301" s="5"/>
      <c r="CJ301" s="62"/>
      <c r="CK301" s="62"/>
      <c r="CL301" s="62"/>
      <c r="CM301" s="62"/>
      <c r="CN301" s="62"/>
      <c r="CO301" s="62"/>
      <c r="CP301" s="62"/>
      <c r="CQ301" s="62"/>
      <c r="CR301" s="62"/>
      <c r="CS301" s="62"/>
      <c r="CT301" s="62"/>
      <c r="CU301" s="62"/>
      <c r="CV301" s="62"/>
      <c r="CW301" s="62"/>
      <c r="CX301" s="5"/>
      <c r="CY301" s="5"/>
      <c r="CZ301" s="5"/>
      <c r="DA301" s="5"/>
      <c r="DB301" s="5"/>
      <c r="DC301" s="5"/>
      <c r="DD301" s="5"/>
      <c r="DE301" s="5"/>
      <c r="DF301" s="5"/>
      <c r="DG301" s="5"/>
      <c r="DH301" s="5"/>
      <c r="DI301" s="5"/>
      <c r="DJ301" s="5"/>
      <c r="DK301" s="5"/>
      <c r="DL301" s="62"/>
      <c r="DM301" s="62"/>
      <c r="DN301" s="62"/>
      <c r="DO301" s="62"/>
      <c r="DP301" s="62"/>
      <c r="DQ301" s="62"/>
      <c r="DR301" s="62"/>
      <c r="DS301" s="62"/>
      <c r="DT301" s="62"/>
      <c r="DU301" s="62"/>
      <c r="DV301" s="62"/>
      <c r="DW301" s="62"/>
      <c r="DX301" s="62"/>
      <c r="DY301" s="62"/>
      <c r="DZ301" s="5"/>
      <c r="EA301" s="5"/>
      <c r="EB301" s="5"/>
      <c r="EC301" s="5"/>
      <c r="ED301" s="5"/>
      <c r="EE301" s="5"/>
      <c r="EF301" s="5"/>
      <c r="EG301" s="5"/>
      <c r="EH301" s="5"/>
      <c r="EI301" s="5"/>
      <c r="EJ301" s="5"/>
      <c r="EK301" s="5"/>
      <c r="EL301" s="5"/>
      <c r="EM301" s="5"/>
      <c r="EN301" s="62"/>
      <c r="EO301" s="62"/>
      <c r="EP301" s="62"/>
      <c r="EQ301" s="62"/>
      <c r="ER301" s="62"/>
      <c r="ES301" s="62"/>
      <c r="ET301" s="62"/>
      <c r="EU301" s="62"/>
      <c r="EV301" s="62"/>
      <c r="EW301" s="62"/>
      <c r="EX301" s="62"/>
      <c r="EY301" s="62"/>
      <c r="EZ301" s="140"/>
      <c r="FA301" s="140"/>
      <c r="FB301" s="5"/>
      <c r="FC301" s="5"/>
      <c r="FD301" s="5"/>
      <c r="FE301" s="5"/>
      <c r="FF301" s="5"/>
      <c r="FG301" s="5"/>
      <c r="FH301" s="5"/>
      <c r="FI301" s="5"/>
      <c r="FJ301" s="5"/>
      <c r="FK301" s="5"/>
      <c r="FL301" s="5"/>
      <c r="FM301" s="5"/>
      <c r="FN301" s="5"/>
      <c r="FO301" s="5"/>
      <c r="FP301" s="62"/>
      <c r="FQ301" s="62"/>
      <c r="FR301" s="62"/>
      <c r="FS301" s="62"/>
      <c r="FT301" s="62"/>
      <c r="FU301" s="62"/>
      <c r="FV301" s="62"/>
      <c r="FW301" s="62"/>
      <c r="FX301" s="62"/>
      <c r="FY301" s="62"/>
      <c r="FZ301" s="62"/>
      <c r="GA301" s="62"/>
      <c r="GB301" s="62"/>
      <c r="GC301" s="62"/>
      <c r="GD301" s="5"/>
      <c r="GE301" s="5"/>
      <c r="GF301" s="5"/>
      <c r="GG301" s="5"/>
      <c r="GH301" s="5"/>
      <c r="GI301" s="5"/>
      <c r="GJ301" s="5"/>
      <c r="GK301" s="5"/>
      <c r="GL301" s="5"/>
      <c r="GM301" s="5"/>
      <c r="GN301" s="5"/>
      <c r="GO301" s="5"/>
      <c r="GP301" s="5"/>
      <c r="GQ301" s="5"/>
      <c r="GR301" s="62"/>
      <c r="GS301" s="62"/>
      <c r="GT301" s="62"/>
      <c r="GU301" s="62"/>
      <c r="GV301" s="62"/>
      <c r="GW301" s="62"/>
      <c r="GX301" s="62"/>
      <c r="GY301" s="62"/>
      <c r="GZ301" s="62"/>
      <c r="HA301" s="62"/>
      <c r="HB301" s="62"/>
      <c r="HC301" s="62"/>
      <c r="HD301" s="62"/>
      <c r="HE301" s="62"/>
      <c r="HF301" s="5"/>
      <c r="HG301" s="5"/>
      <c r="HH301" s="5"/>
      <c r="HI301" s="5"/>
      <c r="HJ301" s="5"/>
      <c r="HK301" s="5"/>
      <c r="HL301" s="5"/>
      <c r="HM301" s="5"/>
      <c r="HN301" s="5"/>
      <c r="HO301" s="5"/>
      <c r="HP301" s="5"/>
      <c r="HQ301" s="5"/>
      <c r="HR301" s="5"/>
      <c r="HS301" s="5"/>
      <c r="HT301" s="62"/>
      <c r="HU301" s="62"/>
      <c r="HV301" s="62"/>
      <c r="HW301" s="62"/>
      <c r="HX301" s="62"/>
      <c r="HY301" s="62"/>
      <c r="HZ301" s="62"/>
      <c r="IA301" s="62"/>
      <c r="IB301" s="62"/>
      <c r="IC301" s="62"/>
      <c r="ID301" s="62"/>
      <c r="IE301" s="62"/>
      <c r="IF301" s="62"/>
      <c r="IG301" s="62"/>
      <c r="IH301" s="5"/>
      <c r="II301" s="5"/>
      <c r="IJ301" s="5"/>
      <c r="IK301" s="5"/>
      <c r="IL301" s="5"/>
      <c r="IM301" s="5"/>
      <c r="IN301" s="5"/>
      <c r="IO301" s="5"/>
      <c r="IP301" s="5"/>
      <c r="IQ301" s="5"/>
      <c r="IR301" s="5"/>
      <c r="IS301" s="5"/>
      <c r="IT301" s="5"/>
      <c r="IU301" s="5"/>
      <c r="IV301" s="62"/>
      <c r="IW301" s="62"/>
      <c r="IX301" s="62"/>
      <c r="IY301" s="62"/>
      <c r="IZ301" s="62"/>
      <c r="JA301" s="62"/>
      <c r="JB301" s="62"/>
      <c r="JC301" s="62"/>
      <c r="JD301" s="62"/>
      <c r="JE301" s="62"/>
      <c r="JF301" s="62"/>
      <c r="JG301" s="62"/>
      <c r="JH301" s="62"/>
      <c r="JI301" s="62"/>
      <c r="JJ301" s="5"/>
      <c r="JK301" s="5"/>
      <c r="JL301" s="5"/>
      <c r="JM301" s="5"/>
      <c r="JN301" s="5"/>
      <c r="JO301" s="5"/>
      <c r="JP301" s="5"/>
      <c r="JQ301" s="5"/>
      <c r="JR301" s="5"/>
      <c r="JS301" s="5"/>
      <c r="JT301" s="5"/>
      <c r="JU301" s="5"/>
      <c r="JV301" s="5"/>
      <c r="JW301" s="5"/>
      <c r="JX301" s="62"/>
      <c r="JY301" s="62"/>
      <c r="JZ301" s="62"/>
      <c r="KA301" s="62"/>
      <c r="KB301" s="62"/>
      <c r="KC301" s="62"/>
      <c r="KD301" s="62"/>
      <c r="KE301" s="62"/>
      <c r="KF301" s="62"/>
      <c r="KG301" s="62"/>
      <c r="KH301" s="62"/>
      <c r="KI301" s="62"/>
      <c r="KJ301" s="62"/>
      <c r="KK301" s="62"/>
    </row>
    <row r="302" spans="1:297" x14ac:dyDescent="0.35">
      <c r="A302" s="131">
        <v>298</v>
      </c>
      <c r="B302" s="170">
        <f>'BVEM Scorecard'!B301</f>
        <v>0</v>
      </c>
      <c r="C302" s="170">
        <f>'BVEM Scorecard'!C301</f>
        <v>0</v>
      </c>
      <c r="D302" s="152">
        <v>465</v>
      </c>
      <c r="E302" s="72" t="str">
        <f>'BVEM Scorecard'!F301</f>
        <v>Solar</v>
      </c>
      <c r="F302" s="96"/>
      <c r="G302" s="96"/>
      <c r="H302" s="96"/>
      <c r="I302" s="96"/>
      <c r="J302" s="62"/>
      <c r="K302" s="62"/>
      <c r="L302" s="62"/>
      <c r="M302" s="62"/>
      <c r="N302" s="62"/>
      <c r="O302" s="62"/>
      <c r="P302" s="62"/>
      <c r="Q302" s="95"/>
      <c r="R302" s="5"/>
      <c r="S302" s="5"/>
      <c r="T302" s="5"/>
      <c r="U302" s="5"/>
      <c r="V302" s="5"/>
      <c r="W302" s="5"/>
      <c r="X302" s="5"/>
      <c r="Y302" s="5"/>
      <c r="Z302" s="5"/>
      <c r="AA302" s="5"/>
      <c r="AB302" s="5"/>
      <c r="AC302" s="5"/>
      <c r="AD302" s="5"/>
      <c r="AE302" s="5"/>
      <c r="AF302" s="62"/>
      <c r="AG302" s="62"/>
      <c r="AH302" s="62"/>
      <c r="AI302" s="62"/>
      <c r="AJ302" s="62"/>
      <c r="AK302" s="62"/>
      <c r="AL302" s="62"/>
      <c r="AM302" s="62"/>
      <c r="AN302" s="62"/>
      <c r="AO302" s="62"/>
      <c r="AP302" s="62"/>
      <c r="AQ302" s="62"/>
      <c r="AR302" s="62"/>
      <c r="AS302" s="62"/>
      <c r="AT302" s="5"/>
      <c r="AU302" s="5"/>
      <c r="AV302" s="5"/>
      <c r="AW302" s="5"/>
      <c r="AX302" s="5"/>
      <c r="AY302" s="5"/>
      <c r="AZ302" s="5"/>
      <c r="BA302" s="5"/>
      <c r="BB302" s="5"/>
      <c r="BC302" s="5"/>
      <c r="BD302" s="5"/>
      <c r="BE302" s="5"/>
      <c r="BF302" s="5"/>
      <c r="BG302" s="5"/>
      <c r="BH302" s="62"/>
      <c r="BI302" s="62"/>
      <c r="BJ302" s="62"/>
      <c r="BK302" s="62"/>
      <c r="BL302" s="62"/>
      <c r="BM302" s="62"/>
      <c r="BN302" s="62"/>
      <c r="BO302" s="62"/>
      <c r="BP302" s="62"/>
      <c r="BQ302" s="62"/>
      <c r="BR302" s="62"/>
      <c r="BS302" s="62"/>
      <c r="BT302" s="62"/>
      <c r="BU302" s="62"/>
      <c r="BV302" s="5"/>
      <c r="BW302" s="5"/>
      <c r="BX302" s="5"/>
      <c r="BY302" s="5"/>
      <c r="BZ302" s="5"/>
      <c r="CA302" s="5"/>
      <c r="CB302" s="5"/>
      <c r="CC302" s="5"/>
      <c r="CD302" s="5"/>
      <c r="CE302" s="5"/>
      <c r="CF302" s="5"/>
      <c r="CG302" s="5"/>
      <c r="CH302" s="5"/>
      <c r="CI302" s="5"/>
      <c r="CJ302" s="62"/>
      <c r="CK302" s="62"/>
      <c r="CL302" s="62"/>
      <c r="CM302" s="62"/>
      <c r="CN302" s="62"/>
      <c r="CO302" s="62"/>
      <c r="CP302" s="62"/>
      <c r="CQ302" s="62"/>
      <c r="CR302" s="62"/>
      <c r="CS302" s="62"/>
      <c r="CT302" s="62"/>
      <c r="CU302" s="62"/>
      <c r="CV302" s="62"/>
      <c r="CW302" s="62"/>
      <c r="CX302" s="5"/>
      <c r="CY302" s="5"/>
      <c r="CZ302" s="5"/>
      <c r="DA302" s="5"/>
      <c r="DB302" s="5"/>
      <c r="DC302" s="5"/>
      <c r="DD302" s="5"/>
      <c r="DE302" s="5"/>
      <c r="DF302" s="5"/>
      <c r="DG302" s="5"/>
      <c r="DH302" s="5"/>
      <c r="DI302" s="5"/>
      <c r="DJ302" s="5"/>
      <c r="DK302" s="5"/>
      <c r="DL302" s="62"/>
      <c r="DM302" s="62"/>
      <c r="DN302" s="62"/>
      <c r="DO302" s="62"/>
      <c r="DP302" s="62"/>
      <c r="DQ302" s="62"/>
      <c r="DR302" s="62"/>
      <c r="DS302" s="62"/>
      <c r="DT302" s="62"/>
      <c r="DU302" s="62"/>
      <c r="DV302" s="62"/>
      <c r="DW302" s="62"/>
      <c r="DX302" s="62"/>
      <c r="DY302" s="62"/>
      <c r="DZ302" s="5"/>
      <c r="EA302" s="5"/>
      <c r="EB302" s="5"/>
      <c r="EC302" s="5"/>
      <c r="ED302" s="5"/>
      <c r="EE302" s="5"/>
      <c r="EF302" s="5"/>
      <c r="EG302" s="5"/>
      <c r="EH302" s="5"/>
      <c r="EI302" s="5"/>
      <c r="EJ302" s="5"/>
      <c r="EK302" s="5"/>
      <c r="EL302" s="5"/>
      <c r="EM302" s="5"/>
      <c r="EN302" s="62"/>
      <c r="EO302" s="62"/>
      <c r="EP302" s="62"/>
      <c r="EQ302" s="62"/>
      <c r="ER302" s="62"/>
      <c r="ES302" s="62"/>
      <c r="ET302" s="62"/>
      <c r="EU302" s="62"/>
      <c r="EV302" s="62"/>
      <c r="EW302" s="62"/>
      <c r="EX302" s="62"/>
      <c r="EY302" s="62"/>
      <c r="EZ302" s="62"/>
      <c r="FA302" s="62"/>
      <c r="FB302" s="5"/>
      <c r="FC302" s="5"/>
      <c r="FD302" s="5"/>
      <c r="FE302" s="5"/>
      <c r="FF302" s="5"/>
      <c r="FG302" s="5"/>
      <c r="FH302" s="5"/>
      <c r="FI302" s="5"/>
      <c r="FJ302" s="5"/>
      <c r="FK302" s="5"/>
      <c r="FL302" s="5"/>
      <c r="FM302" s="5"/>
      <c r="FN302" s="5"/>
      <c r="FO302" s="5"/>
      <c r="FP302" s="62"/>
      <c r="FQ302" s="62"/>
      <c r="FR302" s="62"/>
      <c r="FS302" s="62"/>
      <c r="FT302" s="62"/>
      <c r="FU302" s="62"/>
      <c r="FV302" s="62"/>
      <c r="FW302" s="62"/>
      <c r="FX302" s="62"/>
      <c r="FY302" s="62"/>
      <c r="FZ302" s="62"/>
      <c r="GA302" s="62"/>
      <c r="GB302" s="62"/>
      <c r="GC302" s="62"/>
      <c r="GD302" s="5"/>
      <c r="GE302" s="5"/>
      <c r="GF302" s="5"/>
      <c r="GG302" s="5"/>
      <c r="GH302" s="5"/>
      <c r="GI302" s="5"/>
      <c r="GJ302" s="5"/>
      <c r="GK302" s="5"/>
      <c r="GL302" s="5"/>
      <c r="GM302" s="5"/>
      <c r="GN302" s="5"/>
      <c r="GO302" s="5"/>
      <c r="GP302" s="5"/>
      <c r="GQ302" s="5"/>
      <c r="GR302" s="62"/>
      <c r="GS302" s="62"/>
      <c r="GT302" s="62"/>
      <c r="GU302" s="62"/>
      <c r="GV302" s="62"/>
      <c r="GW302" s="62"/>
      <c r="GX302" s="62"/>
      <c r="GY302" s="62"/>
      <c r="GZ302" s="62"/>
      <c r="HA302" s="62"/>
      <c r="HB302" s="62"/>
      <c r="HC302" s="62"/>
      <c r="HD302" s="62"/>
      <c r="HE302" s="62"/>
      <c r="HF302" s="5"/>
      <c r="HG302" s="5"/>
      <c r="HH302" s="5"/>
      <c r="HI302" s="5"/>
      <c r="HJ302" s="5"/>
      <c r="HK302" s="5"/>
      <c r="HL302" s="5"/>
      <c r="HM302" s="5"/>
      <c r="HN302" s="5"/>
      <c r="HO302" s="5"/>
      <c r="HP302" s="5"/>
      <c r="HQ302" s="5"/>
      <c r="HR302" s="5"/>
      <c r="HS302" s="5"/>
      <c r="HT302" s="62"/>
      <c r="HU302" s="62"/>
      <c r="HV302" s="62"/>
      <c r="HW302" s="62"/>
      <c r="HX302" s="62"/>
      <c r="HY302" s="62"/>
      <c r="HZ302" s="62"/>
      <c r="IA302" s="62"/>
      <c r="IB302" s="62"/>
      <c r="IC302" s="62"/>
      <c r="ID302" s="62"/>
      <c r="IE302" s="62"/>
      <c r="IF302" s="62"/>
      <c r="IG302" s="62"/>
      <c r="IH302" s="5"/>
      <c r="II302" s="5"/>
      <c r="IJ302" s="5"/>
      <c r="IK302" s="5"/>
      <c r="IL302" s="5"/>
      <c r="IM302" s="5"/>
      <c r="IN302" s="5"/>
      <c r="IO302" s="5"/>
      <c r="IP302" s="5"/>
      <c r="IQ302" s="5"/>
      <c r="IR302" s="5"/>
      <c r="IS302" s="5"/>
      <c r="IT302" s="5"/>
      <c r="IU302" s="5"/>
      <c r="IV302" s="62"/>
      <c r="IW302" s="62"/>
      <c r="IX302" s="62"/>
      <c r="IY302" s="62"/>
      <c r="IZ302" s="62"/>
      <c r="JA302" s="62"/>
      <c r="JB302" s="62"/>
      <c r="JC302" s="62"/>
      <c r="JD302" s="62"/>
      <c r="JE302" s="62"/>
      <c r="JF302" s="62"/>
      <c r="JG302" s="62"/>
      <c r="JH302" s="62"/>
      <c r="JI302" s="62"/>
      <c r="JJ302" s="5"/>
      <c r="JK302" s="5"/>
      <c r="JL302" s="5"/>
      <c r="JM302" s="5"/>
      <c r="JN302" s="5"/>
      <c r="JO302" s="5"/>
      <c r="JP302" s="5"/>
      <c r="JQ302" s="5"/>
      <c r="JR302" s="5"/>
      <c r="JS302" s="5"/>
      <c r="JT302" s="5"/>
      <c r="JU302" s="5"/>
      <c r="JV302" s="5"/>
      <c r="JW302" s="5"/>
      <c r="JX302" s="62"/>
      <c r="JY302" s="62"/>
      <c r="JZ302" s="62"/>
      <c r="KA302" s="62"/>
      <c r="KB302" s="62"/>
      <c r="KC302" s="62"/>
      <c r="KD302" s="62"/>
      <c r="KE302" s="62"/>
      <c r="KF302" s="62"/>
      <c r="KG302" s="62"/>
      <c r="KH302" s="62"/>
      <c r="KI302" s="62"/>
      <c r="KJ302" s="62"/>
      <c r="KK302" s="62"/>
    </row>
    <row r="303" spans="1:297" x14ac:dyDescent="0.35">
      <c r="A303" s="131">
        <v>299</v>
      </c>
      <c r="B303" s="170">
        <f>'BVEM Scorecard'!B302</f>
        <v>0</v>
      </c>
      <c r="C303" s="170">
        <f>'BVEM Scorecard'!C302</f>
        <v>0</v>
      </c>
      <c r="D303" s="152">
        <v>1002</v>
      </c>
      <c r="E303" s="72" t="str">
        <f>'BVEM Scorecard'!F302</f>
        <v>Solar</v>
      </c>
      <c r="F303" s="96">
        <f t="shared" si="366"/>
        <v>1</v>
      </c>
      <c r="G303" s="96">
        <f t="shared" si="367"/>
        <v>1</v>
      </c>
      <c r="H303" s="96">
        <f t="shared" si="368"/>
        <v>1.2345679012345678E-2</v>
      </c>
      <c r="I303" s="96">
        <f t="shared" si="369"/>
        <v>0</v>
      </c>
      <c r="J303" s="62">
        <v>1</v>
      </c>
      <c r="K303" s="62">
        <v>1</v>
      </c>
      <c r="L303" s="62">
        <v>1</v>
      </c>
      <c r="M303" s="62">
        <v>1</v>
      </c>
      <c r="N303" s="62">
        <v>1</v>
      </c>
      <c r="O303" s="62">
        <v>1</v>
      </c>
      <c r="P303" s="62">
        <f t="shared" si="371"/>
        <v>5</v>
      </c>
      <c r="Q303" s="95">
        <f t="shared" ref="Q303" si="403">K$4*K303+L$4*L303+M$4*M303+N$4*N303+O$4*O303</f>
        <v>1</v>
      </c>
      <c r="R303" s="5"/>
      <c r="S303" s="5" t="str">
        <f>'Training Programs'!Y303</f>
        <v>Heavy Equipment Operator</v>
      </c>
      <c r="T303" s="5">
        <v>1</v>
      </c>
      <c r="U303" s="5">
        <v>1</v>
      </c>
      <c r="V303" s="5">
        <v>1</v>
      </c>
      <c r="W303" s="5">
        <v>1</v>
      </c>
      <c r="X303" s="5">
        <v>1</v>
      </c>
      <c r="Y303" s="5">
        <v>1</v>
      </c>
      <c r="Z303" s="5">
        <v>1</v>
      </c>
      <c r="AA303" s="5">
        <v>1</v>
      </c>
      <c r="AB303" s="5">
        <v>1</v>
      </c>
      <c r="AC303" s="5">
        <f t="shared" ref="AC303" si="404">SUM(V303,X303,Z303:AB303)</f>
        <v>5</v>
      </c>
      <c r="AD303" s="5">
        <f t="shared" ref="AD303" si="405">IFERROR(T303/SUM($T303,$AH303,$AV303,$BJ303,$BX303,$CL303,$CZ303,$DN303,$EB303,$EP303,$FD303,$FR303,$GF303,$GT303,$HH303,$HV303,$IJ303,$IX303,$JL303,$JZ303),"")</f>
        <v>1.2345679012345678E-2</v>
      </c>
      <c r="AE303" s="5">
        <f t="shared" ref="AE303" si="406">IFERROR((V$4*V303+X$4*X303+Z$4*Z303+AA$4*AA303+AB$4*AB303)*AD303,"")</f>
        <v>1.2345679012345678E-2</v>
      </c>
      <c r="AF303" s="62"/>
      <c r="AG303" s="62" t="str">
        <f>'Training Programs'!AO303</f>
        <v>Carpenter</v>
      </c>
      <c r="AH303" s="62">
        <f>'Training Programs'!AQ303</f>
        <v>3</v>
      </c>
      <c r="AI303" s="62"/>
      <c r="AJ303" s="62"/>
      <c r="AK303" s="62"/>
      <c r="AL303" s="62"/>
      <c r="AM303" s="62"/>
      <c r="AN303" s="62"/>
      <c r="AO303" s="62"/>
      <c r="AP303" s="62"/>
      <c r="AQ303" s="62"/>
      <c r="AR303" s="140">
        <f t="shared" ref="AR303" si="407">IFERROR(AH303/SUM($T303,$AH303,$AV303,$BJ303,$BX303,$CL303,$CZ303,$DN303,$EB303,$EP303,$FD303,$FR303,$GF303,$GT303,$HH303,$HV303,$IJ303,$IX303,$JL303,$JZ303),"")</f>
        <v>3.7037037037037035E-2</v>
      </c>
      <c r="AS303" s="140">
        <f>IFERROR((AJ$4*AJ303+AL$4*AL303+AN$4*AN303+AO$4*AO303+AP$4*AP303)*AR303,"")</f>
        <v>0</v>
      </c>
      <c r="AT303" s="5"/>
      <c r="AU303" s="5" t="str">
        <f>'Training Programs'!BE303</f>
        <v>Electrician</v>
      </c>
      <c r="AV303" s="5">
        <f>'Training Programs'!BG303</f>
        <v>77</v>
      </c>
      <c r="AW303" s="5"/>
      <c r="AX303" s="5"/>
      <c r="AY303" s="5"/>
      <c r="AZ303" s="5"/>
      <c r="BA303" s="5"/>
      <c r="BB303" s="5"/>
      <c r="BC303" s="5"/>
      <c r="BD303" s="5"/>
      <c r="BE303" s="5"/>
      <c r="BF303" s="5">
        <f t="shared" ref="BF303" si="408">IFERROR(AV303/SUM($T303,$AH303,$AV303,$BJ303,$BX303,$CL303,$CZ303,$DN303,$EB303,$EP303,$FD303,$FR303,$GF303,$GT303,$HH303,$HV303,$IJ303,$IX303,$JL303,$JZ303),"")</f>
        <v>0.95061728395061729</v>
      </c>
      <c r="BG303" s="5">
        <f t="shared" ref="BG303" si="409">IFERROR((AX$4*AX303+AZ$4*AZ303+BB$4*BB303+BC$4*BC303+BD$4*BD303)*BF303,"")</f>
        <v>0</v>
      </c>
      <c r="BH303" s="62"/>
      <c r="BI303" s="62" t="str">
        <f>'Training Programs'!BU303</f>
        <v>Solar and Wind Construction Laborer</v>
      </c>
      <c r="BJ303" s="62">
        <f>'Training Programs'!BW303</f>
        <v>0</v>
      </c>
      <c r="BK303" s="62"/>
      <c r="BL303" s="62"/>
      <c r="BM303" s="62"/>
      <c r="BN303" s="62"/>
      <c r="BO303" s="62"/>
      <c r="BP303" s="62"/>
      <c r="BQ303" s="62"/>
      <c r="BR303" s="62"/>
      <c r="BS303" s="62"/>
      <c r="BT303" s="62">
        <f t="shared" ref="BT303" si="410">IFERROR(BJ303/SUM($T303,$AH303,$AV303,$BJ303,$BX303,$CL303,$CZ303,$DN303,$EB303,$EP303,$FD303,$FR303,$GF303,$GT303,$HH303,$HV303,$IJ303,$IX303,$JL303,$JZ303),"")</f>
        <v>0</v>
      </c>
      <c r="BU303" s="62">
        <f t="shared" ref="BU303" si="411">IFERROR((BL$4*BL303+BN$4*BN303+BP$4*BP303+BQ$4*BQ303+BR$4*BR303)*BT303,"")</f>
        <v>0</v>
      </c>
      <c r="BV303" s="5"/>
      <c r="BW303" s="5"/>
      <c r="BX303" s="5"/>
      <c r="BY303" s="5"/>
      <c r="BZ303" s="5"/>
      <c r="CA303" s="5"/>
      <c r="CB303" s="5"/>
      <c r="CC303" s="5"/>
      <c r="CD303" s="5"/>
      <c r="CE303" s="5"/>
      <c r="CF303" s="5"/>
      <c r="CG303" s="5"/>
      <c r="CH303" s="5"/>
      <c r="CI303" s="5"/>
      <c r="CJ303" s="62"/>
      <c r="CK303" s="62"/>
      <c r="CL303" s="62"/>
      <c r="CM303" s="62"/>
      <c r="CN303" s="62"/>
      <c r="CO303" s="62"/>
      <c r="CP303" s="62"/>
      <c r="CQ303" s="62"/>
      <c r="CR303" s="62"/>
      <c r="CS303" s="62"/>
      <c r="CT303" s="62"/>
      <c r="CU303" s="62"/>
      <c r="CV303" s="62"/>
      <c r="CW303" s="62"/>
      <c r="CX303" s="5"/>
      <c r="CY303" s="5"/>
      <c r="CZ303" s="5"/>
      <c r="DA303" s="5"/>
      <c r="DB303" s="5"/>
      <c r="DC303" s="5"/>
      <c r="DD303" s="5"/>
      <c r="DE303" s="5"/>
      <c r="DF303" s="5"/>
      <c r="DG303" s="5"/>
      <c r="DH303" s="5"/>
      <c r="DI303" s="5"/>
      <c r="DJ303" s="5"/>
      <c r="DK303" s="5"/>
      <c r="DL303" s="62"/>
      <c r="DM303" s="62"/>
      <c r="DN303" s="62"/>
      <c r="DO303" s="62"/>
      <c r="DP303" s="62"/>
      <c r="DQ303" s="62"/>
      <c r="DR303" s="62"/>
      <c r="DS303" s="62"/>
      <c r="DT303" s="62"/>
      <c r="DU303" s="62"/>
      <c r="DV303" s="62"/>
      <c r="DW303" s="62"/>
      <c r="DX303" s="62"/>
      <c r="DY303" s="62"/>
      <c r="DZ303" s="5"/>
      <c r="EA303" s="5"/>
      <c r="EB303" s="5"/>
      <c r="EC303" s="5"/>
      <c r="ED303" s="5"/>
      <c r="EE303" s="5"/>
      <c r="EF303" s="5"/>
      <c r="EG303" s="5"/>
      <c r="EH303" s="5"/>
      <c r="EI303" s="5"/>
      <c r="EJ303" s="5"/>
      <c r="EK303" s="5"/>
      <c r="EL303" s="5"/>
      <c r="EM303" s="5"/>
      <c r="EN303" s="62"/>
      <c r="EO303" s="62"/>
      <c r="EP303" s="62"/>
      <c r="EQ303" s="62"/>
      <c r="ER303" s="62"/>
      <c r="ES303" s="62"/>
      <c r="ET303" s="62"/>
      <c r="EU303" s="62"/>
      <c r="EV303" s="62"/>
      <c r="EW303" s="62"/>
      <c r="EX303" s="62"/>
      <c r="EY303" s="62"/>
      <c r="EZ303" s="140"/>
      <c r="FA303" s="140"/>
      <c r="FB303" s="5"/>
      <c r="FC303" s="5"/>
      <c r="FD303" s="5"/>
      <c r="FE303" s="5"/>
      <c r="FF303" s="5"/>
      <c r="FG303" s="5"/>
      <c r="FH303" s="5"/>
      <c r="FI303" s="5"/>
      <c r="FJ303" s="5"/>
      <c r="FK303" s="5"/>
      <c r="FL303" s="5"/>
      <c r="FM303" s="5"/>
      <c r="FN303" s="5"/>
      <c r="FO303" s="5"/>
      <c r="FP303" s="62"/>
      <c r="FQ303" s="62"/>
      <c r="FR303" s="62"/>
      <c r="FS303" s="62"/>
      <c r="FT303" s="62"/>
      <c r="FU303" s="62"/>
      <c r="FV303" s="62"/>
      <c r="FW303" s="62"/>
      <c r="FX303" s="62"/>
      <c r="FY303" s="62"/>
      <c r="FZ303" s="62"/>
      <c r="GA303" s="62"/>
      <c r="GB303" s="62"/>
      <c r="GC303" s="62"/>
      <c r="GD303" s="5"/>
      <c r="GE303" s="5"/>
      <c r="GF303" s="5"/>
      <c r="GG303" s="5"/>
      <c r="GH303" s="5"/>
      <c r="GI303" s="5"/>
      <c r="GJ303" s="5"/>
      <c r="GK303" s="5"/>
      <c r="GL303" s="5"/>
      <c r="GM303" s="5"/>
      <c r="GN303" s="5"/>
      <c r="GO303" s="5"/>
      <c r="GP303" s="5"/>
      <c r="GQ303" s="5"/>
      <c r="GR303" s="62"/>
      <c r="GS303" s="62"/>
      <c r="GT303" s="62"/>
      <c r="GU303" s="62"/>
      <c r="GV303" s="62"/>
      <c r="GW303" s="62"/>
      <c r="GX303" s="62"/>
      <c r="GY303" s="62"/>
      <c r="GZ303" s="62"/>
      <c r="HA303" s="62"/>
      <c r="HB303" s="62"/>
      <c r="HC303" s="62"/>
      <c r="HD303" s="62"/>
      <c r="HE303" s="62"/>
      <c r="HF303" s="5"/>
      <c r="HG303" s="5"/>
      <c r="HH303" s="5"/>
      <c r="HI303" s="5"/>
      <c r="HJ303" s="5"/>
      <c r="HK303" s="5"/>
      <c r="HL303" s="5"/>
      <c r="HM303" s="5"/>
      <c r="HN303" s="5"/>
      <c r="HO303" s="5"/>
      <c r="HP303" s="5"/>
      <c r="HQ303" s="5"/>
      <c r="HR303" s="5"/>
      <c r="HS303" s="5"/>
      <c r="HT303" s="62"/>
      <c r="HU303" s="62"/>
      <c r="HV303" s="62"/>
      <c r="HW303" s="62"/>
      <c r="HX303" s="62"/>
      <c r="HY303" s="62"/>
      <c r="HZ303" s="62"/>
      <c r="IA303" s="62"/>
      <c r="IB303" s="62"/>
      <c r="IC303" s="62"/>
      <c r="ID303" s="62"/>
      <c r="IE303" s="62"/>
      <c r="IF303" s="62"/>
      <c r="IG303" s="62"/>
      <c r="IH303" s="5"/>
      <c r="II303" s="5"/>
      <c r="IJ303" s="5"/>
      <c r="IK303" s="5"/>
      <c r="IL303" s="5"/>
      <c r="IM303" s="5"/>
      <c r="IN303" s="5"/>
      <c r="IO303" s="5"/>
      <c r="IP303" s="5"/>
      <c r="IQ303" s="5"/>
      <c r="IR303" s="5"/>
      <c r="IS303" s="5"/>
      <c r="IT303" s="5"/>
      <c r="IU303" s="5"/>
      <c r="IV303" s="62"/>
      <c r="IW303" s="62"/>
      <c r="IX303" s="62"/>
      <c r="IY303" s="62"/>
      <c r="IZ303" s="62"/>
      <c r="JA303" s="62"/>
      <c r="JB303" s="62"/>
      <c r="JC303" s="62"/>
      <c r="JD303" s="62"/>
      <c r="JE303" s="62"/>
      <c r="JF303" s="62"/>
      <c r="JG303" s="62"/>
      <c r="JH303" s="62"/>
      <c r="JI303" s="62"/>
      <c r="JJ303" s="5"/>
      <c r="JK303" s="5"/>
      <c r="JL303" s="5"/>
      <c r="JM303" s="5"/>
      <c r="JN303" s="5"/>
      <c r="JO303" s="5"/>
      <c r="JP303" s="5"/>
      <c r="JQ303" s="5"/>
      <c r="JR303" s="5"/>
      <c r="JS303" s="5"/>
      <c r="JT303" s="5"/>
      <c r="JU303" s="5"/>
      <c r="JV303" s="5"/>
      <c r="JW303" s="5"/>
      <c r="JX303" s="62"/>
      <c r="JY303" s="62"/>
      <c r="JZ303" s="62"/>
      <c r="KA303" s="62"/>
      <c r="KB303" s="62"/>
      <c r="KC303" s="62"/>
      <c r="KD303" s="62"/>
      <c r="KE303" s="62"/>
      <c r="KF303" s="62"/>
      <c r="KG303" s="62"/>
      <c r="KH303" s="62"/>
      <c r="KI303" s="62"/>
      <c r="KJ303" s="62"/>
      <c r="KK303" s="62"/>
    </row>
    <row r="304" spans="1:297" x14ac:dyDescent="0.35">
      <c r="A304" s="131">
        <v>300</v>
      </c>
      <c r="B304" s="170">
        <f>'BVEM Scorecard'!B303</f>
        <v>0</v>
      </c>
      <c r="C304" s="170">
        <f>'BVEM Scorecard'!C303</f>
        <v>0</v>
      </c>
      <c r="D304" s="152">
        <v>525</v>
      </c>
      <c r="E304" s="72" t="str">
        <f>'BVEM Scorecard'!F303</f>
        <v>Solar</v>
      </c>
      <c r="F304" s="96"/>
      <c r="G304" s="96"/>
      <c r="H304" s="96"/>
      <c r="I304" s="96"/>
      <c r="J304" s="62"/>
      <c r="K304" s="62"/>
      <c r="L304" s="62"/>
      <c r="M304" s="62"/>
      <c r="N304" s="62"/>
      <c r="O304" s="62"/>
      <c r="P304" s="62"/>
      <c r="Q304" s="95"/>
      <c r="R304" s="5"/>
      <c r="S304" s="5"/>
      <c r="T304" s="5"/>
      <c r="U304" s="5"/>
      <c r="V304" s="5"/>
      <c r="W304" s="5"/>
      <c r="X304" s="5"/>
      <c r="Y304" s="5"/>
      <c r="Z304" s="5"/>
      <c r="AA304" s="5"/>
      <c r="AB304" s="5"/>
      <c r="AC304" s="5"/>
      <c r="AD304" s="5"/>
      <c r="AE304" s="5"/>
      <c r="AF304" s="62"/>
      <c r="AG304" s="62"/>
      <c r="AH304" s="62"/>
      <c r="AI304" s="62"/>
      <c r="AJ304" s="62"/>
      <c r="AK304" s="62"/>
      <c r="AL304" s="62"/>
      <c r="AM304" s="62"/>
      <c r="AN304" s="62"/>
      <c r="AO304" s="62"/>
      <c r="AP304" s="62"/>
      <c r="AQ304" s="62"/>
      <c r="AR304" s="62"/>
      <c r="AS304" s="62"/>
      <c r="AT304" s="5"/>
      <c r="AU304" s="5"/>
      <c r="AV304" s="5"/>
      <c r="AW304" s="5"/>
      <c r="AX304" s="5"/>
      <c r="AY304" s="5"/>
      <c r="AZ304" s="5"/>
      <c r="BA304" s="5"/>
      <c r="BB304" s="5"/>
      <c r="BC304" s="5"/>
      <c r="BD304" s="5"/>
      <c r="BE304" s="5"/>
      <c r="BF304" s="5"/>
      <c r="BG304" s="5"/>
      <c r="BH304" s="62"/>
      <c r="BI304" s="62"/>
      <c r="BJ304" s="62"/>
      <c r="BK304" s="62"/>
      <c r="BL304" s="62"/>
      <c r="BM304" s="62"/>
      <c r="BN304" s="62"/>
      <c r="BO304" s="62"/>
      <c r="BP304" s="62"/>
      <c r="BQ304" s="62"/>
      <c r="BR304" s="62"/>
      <c r="BS304" s="62"/>
      <c r="BT304" s="62"/>
      <c r="BU304" s="62"/>
      <c r="BV304" s="5"/>
      <c r="BW304" s="5"/>
      <c r="BX304" s="5"/>
      <c r="BY304" s="5"/>
      <c r="BZ304" s="5"/>
      <c r="CA304" s="5"/>
      <c r="CB304" s="5"/>
      <c r="CC304" s="5"/>
      <c r="CD304" s="5"/>
      <c r="CE304" s="5"/>
      <c r="CF304" s="5"/>
      <c r="CG304" s="5"/>
      <c r="CH304" s="5"/>
      <c r="CI304" s="5"/>
      <c r="CJ304" s="62"/>
      <c r="CK304" s="62"/>
      <c r="CL304" s="62"/>
      <c r="CM304" s="62"/>
      <c r="CN304" s="62"/>
      <c r="CO304" s="62"/>
      <c r="CP304" s="62"/>
      <c r="CQ304" s="62"/>
      <c r="CR304" s="62"/>
      <c r="CS304" s="62"/>
      <c r="CT304" s="62"/>
      <c r="CU304" s="62"/>
      <c r="CV304" s="62"/>
      <c r="CW304" s="62"/>
      <c r="CX304" s="5"/>
      <c r="CY304" s="5"/>
      <c r="CZ304" s="5"/>
      <c r="DA304" s="5"/>
      <c r="DB304" s="5"/>
      <c r="DC304" s="5"/>
      <c r="DD304" s="5"/>
      <c r="DE304" s="5"/>
      <c r="DF304" s="5"/>
      <c r="DG304" s="5"/>
      <c r="DH304" s="5"/>
      <c r="DI304" s="5"/>
      <c r="DJ304" s="5"/>
      <c r="DK304" s="5"/>
      <c r="DL304" s="62"/>
      <c r="DM304" s="62"/>
      <c r="DN304" s="62"/>
      <c r="DO304" s="62"/>
      <c r="DP304" s="62"/>
      <c r="DQ304" s="62"/>
      <c r="DR304" s="62"/>
      <c r="DS304" s="62"/>
      <c r="DT304" s="62"/>
      <c r="DU304" s="62"/>
      <c r="DV304" s="62"/>
      <c r="DW304" s="62"/>
      <c r="DX304" s="62"/>
      <c r="DY304" s="62"/>
      <c r="DZ304" s="5"/>
      <c r="EA304" s="5"/>
      <c r="EB304" s="5"/>
      <c r="EC304" s="5"/>
      <c r="ED304" s="5"/>
      <c r="EE304" s="5"/>
      <c r="EF304" s="5"/>
      <c r="EG304" s="5"/>
      <c r="EH304" s="5"/>
      <c r="EI304" s="5"/>
      <c r="EJ304" s="5"/>
      <c r="EK304" s="5"/>
      <c r="EL304" s="5"/>
      <c r="EM304" s="5"/>
      <c r="EN304" s="62"/>
      <c r="EO304" s="62"/>
      <c r="EP304" s="62"/>
      <c r="EQ304" s="62"/>
      <c r="ER304" s="62"/>
      <c r="ES304" s="62"/>
      <c r="ET304" s="62"/>
      <c r="EU304" s="62"/>
      <c r="EV304" s="62"/>
      <c r="EW304" s="62"/>
      <c r="EX304" s="62"/>
      <c r="EY304" s="62"/>
      <c r="EZ304" s="62"/>
      <c r="FA304" s="62"/>
      <c r="FB304" s="5"/>
      <c r="FC304" s="5"/>
      <c r="FD304" s="5"/>
      <c r="FE304" s="5"/>
      <c r="FF304" s="5"/>
      <c r="FG304" s="5"/>
      <c r="FH304" s="5"/>
      <c r="FI304" s="5"/>
      <c r="FJ304" s="5"/>
      <c r="FK304" s="5"/>
      <c r="FL304" s="5"/>
      <c r="FM304" s="5"/>
      <c r="FN304" s="5"/>
      <c r="FO304" s="5"/>
      <c r="FP304" s="62"/>
      <c r="FQ304" s="62"/>
      <c r="FR304" s="62"/>
      <c r="FS304" s="62"/>
      <c r="FT304" s="62"/>
      <c r="FU304" s="62"/>
      <c r="FV304" s="62"/>
      <c r="FW304" s="62"/>
      <c r="FX304" s="62"/>
      <c r="FY304" s="62"/>
      <c r="FZ304" s="62"/>
      <c r="GA304" s="62"/>
      <c r="GB304" s="62"/>
      <c r="GC304" s="62"/>
      <c r="GD304" s="5"/>
      <c r="GE304" s="5"/>
      <c r="GF304" s="5"/>
      <c r="GG304" s="5"/>
      <c r="GH304" s="5"/>
      <c r="GI304" s="5"/>
      <c r="GJ304" s="5"/>
      <c r="GK304" s="5"/>
      <c r="GL304" s="5"/>
      <c r="GM304" s="5"/>
      <c r="GN304" s="5"/>
      <c r="GO304" s="5"/>
      <c r="GP304" s="5"/>
      <c r="GQ304" s="5"/>
      <c r="GR304" s="62"/>
      <c r="GS304" s="62"/>
      <c r="GT304" s="62"/>
      <c r="GU304" s="62"/>
      <c r="GV304" s="62"/>
      <c r="GW304" s="62"/>
      <c r="GX304" s="62"/>
      <c r="GY304" s="62"/>
      <c r="GZ304" s="62"/>
      <c r="HA304" s="62"/>
      <c r="HB304" s="62"/>
      <c r="HC304" s="62"/>
      <c r="HD304" s="62"/>
      <c r="HE304" s="62"/>
      <c r="HF304" s="5"/>
      <c r="HG304" s="5"/>
      <c r="HH304" s="5"/>
      <c r="HI304" s="5"/>
      <c r="HJ304" s="5"/>
      <c r="HK304" s="5"/>
      <c r="HL304" s="5"/>
      <c r="HM304" s="5"/>
      <c r="HN304" s="5"/>
      <c r="HO304" s="5"/>
      <c r="HP304" s="5"/>
      <c r="HQ304" s="5"/>
      <c r="HR304" s="5"/>
      <c r="HS304" s="5"/>
      <c r="HT304" s="62"/>
      <c r="HU304" s="62"/>
      <c r="HV304" s="62"/>
      <c r="HW304" s="62"/>
      <c r="HX304" s="62"/>
      <c r="HY304" s="62"/>
      <c r="HZ304" s="62"/>
      <c r="IA304" s="62"/>
      <c r="IB304" s="62"/>
      <c r="IC304" s="62"/>
      <c r="ID304" s="62"/>
      <c r="IE304" s="62"/>
      <c r="IF304" s="62"/>
      <c r="IG304" s="62"/>
      <c r="IH304" s="5"/>
      <c r="II304" s="5"/>
      <c r="IJ304" s="5"/>
      <c r="IK304" s="5"/>
      <c r="IL304" s="5"/>
      <c r="IM304" s="5"/>
      <c r="IN304" s="5"/>
      <c r="IO304" s="5"/>
      <c r="IP304" s="5"/>
      <c r="IQ304" s="5"/>
      <c r="IR304" s="5"/>
      <c r="IS304" s="5"/>
      <c r="IT304" s="5"/>
      <c r="IU304" s="5"/>
      <c r="IV304" s="62"/>
      <c r="IW304" s="62"/>
      <c r="IX304" s="62"/>
      <c r="IY304" s="62"/>
      <c r="IZ304" s="62"/>
      <c r="JA304" s="62"/>
      <c r="JB304" s="62"/>
      <c r="JC304" s="62"/>
      <c r="JD304" s="62"/>
      <c r="JE304" s="62"/>
      <c r="JF304" s="62"/>
      <c r="JG304" s="62"/>
      <c r="JH304" s="62"/>
      <c r="JI304" s="62"/>
      <c r="JJ304" s="5"/>
      <c r="JK304" s="5"/>
      <c r="JL304" s="5"/>
      <c r="JM304" s="5"/>
      <c r="JN304" s="5"/>
      <c r="JO304" s="5"/>
      <c r="JP304" s="5"/>
      <c r="JQ304" s="5"/>
      <c r="JR304" s="5"/>
      <c r="JS304" s="5"/>
      <c r="JT304" s="5"/>
      <c r="JU304" s="5"/>
      <c r="JV304" s="5"/>
      <c r="JW304" s="5"/>
      <c r="JX304" s="62"/>
      <c r="JY304" s="62"/>
      <c r="JZ304" s="62"/>
      <c r="KA304" s="62"/>
      <c r="KB304" s="62"/>
      <c r="KC304" s="62"/>
      <c r="KD304" s="62"/>
      <c r="KE304" s="62"/>
      <c r="KF304" s="62"/>
      <c r="KG304" s="62"/>
      <c r="KH304" s="62"/>
      <c r="KI304" s="62"/>
      <c r="KJ304" s="62"/>
      <c r="KK304" s="62"/>
    </row>
    <row r="305" spans="1:297" x14ac:dyDescent="0.35">
      <c r="A305" s="131">
        <v>301</v>
      </c>
      <c r="B305" s="170">
        <f>'BVEM Scorecard'!B304</f>
        <v>0</v>
      </c>
      <c r="C305" s="170">
        <f>'BVEM Scorecard'!C304</f>
        <v>0</v>
      </c>
      <c r="D305" s="152">
        <v>491</v>
      </c>
      <c r="E305" s="72" t="str">
        <f>'BVEM Scorecard'!F304</f>
        <v>Solar</v>
      </c>
      <c r="F305" s="96"/>
      <c r="G305" s="96"/>
      <c r="H305" s="96"/>
      <c r="I305" s="96"/>
      <c r="J305" s="62"/>
      <c r="K305" s="62"/>
      <c r="L305" s="62"/>
      <c r="M305" s="62"/>
      <c r="N305" s="62"/>
      <c r="O305" s="62"/>
      <c r="P305" s="62"/>
      <c r="Q305" s="95"/>
      <c r="R305" s="5"/>
      <c r="S305" s="5"/>
      <c r="T305" s="5"/>
      <c r="U305" s="5"/>
      <c r="V305" s="5"/>
      <c r="W305" s="5"/>
      <c r="X305" s="5"/>
      <c r="Y305" s="5"/>
      <c r="Z305" s="5"/>
      <c r="AA305" s="5"/>
      <c r="AB305" s="5"/>
      <c r="AC305" s="5"/>
      <c r="AD305" s="5"/>
      <c r="AE305" s="5"/>
      <c r="AF305" s="62"/>
      <c r="AG305" s="62"/>
      <c r="AH305" s="62"/>
      <c r="AI305" s="62"/>
      <c r="AJ305" s="62"/>
      <c r="AK305" s="62"/>
      <c r="AL305" s="62"/>
      <c r="AM305" s="62"/>
      <c r="AN305" s="62"/>
      <c r="AO305" s="62"/>
      <c r="AP305" s="62"/>
      <c r="AQ305" s="62"/>
      <c r="AR305" s="140"/>
      <c r="AS305" s="140"/>
      <c r="AT305" s="5"/>
      <c r="AU305" s="5"/>
      <c r="AV305" s="5"/>
      <c r="AW305" s="5"/>
      <c r="AX305" s="5"/>
      <c r="AY305" s="5"/>
      <c r="AZ305" s="5"/>
      <c r="BA305" s="5"/>
      <c r="BB305" s="5"/>
      <c r="BC305" s="5"/>
      <c r="BD305" s="5"/>
      <c r="BE305" s="5"/>
      <c r="BF305" s="5"/>
      <c r="BG305" s="5"/>
      <c r="BH305" s="62"/>
      <c r="BI305" s="62"/>
      <c r="BJ305" s="62"/>
      <c r="BK305" s="62"/>
      <c r="BL305" s="62"/>
      <c r="BM305" s="62"/>
      <c r="BN305" s="62"/>
      <c r="BO305" s="62"/>
      <c r="BP305" s="62"/>
      <c r="BQ305" s="62"/>
      <c r="BR305" s="62"/>
      <c r="BS305" s="62"/>
      <c r="BT305" s="62"/>
      <c r="BU305" s="62"/>
      <c r="BV305" s="5"/>
      <c r="BW305" s="5"/>
      <c r="BX305" s="5"/>
      <c r="BY305" s="5"/>
      <c r="BZ305" s="5"/>
      <c r="CA305" s="5"/>
      <c r="CB305" s="5"/>
      <c r="CC305" s="5"/>
      <c r="CD305" s="5"/>
      <c r="CE305" s="5"/>
      <c r="CF305" s="5"/>
      <c r="CG305" s="5"/>
      <c r="CH305" s="5"/>
      <c r="CI305" s="5"/>
      <c r="CJ305" s="62"/>
      <c r="CK305" s="62"/>
      <c r="CL305" s="62"/>
      <c r="CM305" s="62"/>
      <c r="CN305" s="62"/>
      <c r="CO305" s="62"/>
      <c r="CP305" s="62"/>
      <c r="CQ305" s="62"/>
      <c r="CR305" s="62"/>
      <c r="CS305" s="62"/>
      <c r="CT305" s="62"/>
      <c r="CU305" s="62"/>
      <c r="CV305" s="62"/>
      <c r="CW305" s="62"/>
      <c r="CX305" s="5"/>
      <c r="CY305" s="5"/>
      <c r="CZ305" s="5"/>
      <c r="DA305" s="5"/>
      <c r="DB305" s="5"/>
      <c r="DC305" s="5"/>
      <c r="DD305" s="5"/>
      <c r="DE305" s="5"/>
      <c r="DF305" s="5"/>
      <c r="DG305" s="5"/>
      <c r="DH305" s="5"/>
      <c r="DI305" s="5"/>
      <c r="DJ305" s="5"/>
      <c r="DK305" s="5"/>
      <c r="DL305" s="62"/>
      <c r="DM305" s="62"/>
      <c r="DN305" s="62"/>
      <c r="DO305" s="62"/>
      <c r="DP305" s="62"/>
      <c r="DQ305" s="62"/>
      <c r="DR305" s="62"/>
      <c r="DS305" s="62"/>
      <c r="DT305" s="62"/>
      <c r="DU305" s="62"/>
      <c r="DV305" s="62"/>
      <c r="DW305" s="62"/>
      <c r="DX305" s="62"/>
      <c r="DY305" s="62"/>
      <c r="DZ305" s="5"/>
      <c r="EA305" s="5"/>
      <c r="EB305" s="5"/>
      <c r="EC305" s="5"/>
      <c r="ED305" s="5"/>
      <c r="EE305" s="5"/>
      <c r="EF305" s="5"/>
      <c r="EG305" s="5"/>
      <c r="EH305" s="5"/>
      <c r="EI305" s="5"/>
      <c r="EJ305" s="5"/>
      <c r="EK305" s="5"/>
      <c r="EL305" s="5"/>
      <c r="EM305" s="5"/>
      <c r="EN305" s="62"/>
      <c r="EO305" s="62"/>
      <c r="EP305" s="62"/>
      <c r="EQ305" s="62"/>
      <c r="ER305" s="62"/>
      <c r="ES305" s="62"/>
      <c r="ET305" s="62"/>
      <c r="EU305" s="62"/>
      <c r="EV305" s="62"/>
      <c r="EW305" s="62"/>
      <c r="EX305" s="62"/>
      <c r="EY305" s="62"/>
      <c r="EZ305" s="140"/>
      <c r="FA305" s="140"/>
      <c r="FB305" s="5"/>
      <c r="FC305" s="5"/>
      <c r="FD305" s="5"/>
      <c r="FE305" s="5"/>
      <c r="FF305" s="5"/>
      <c r="FG305" s="5"/>
      <c r="FH305" s="5"/>
      <c r="FI305" s="5"/>
      <c r="FJ305" s="5"/>
      <c r="FK305" s="5"/>
      <c r="FL305" s="5"/>
      <c r="FM305" s="5"/>
      <c r="FN305" s="5"/>
      <c r="FO305" s="5"/>
      <c r="FP305" s="62"/>
      <c r="FQ305" s="62"/>
      <c r="FR305" s="62"/>
      <c r="FS305" s="62"/>
      <c r="FT305" s="62"/>
      <c r="FU305" s="62"/>
      <c r="FV305" s="62"/>
      <c r="FW305" s="62"/>
      <c r="FX305" s="62"/>
      <c r="FY305" s="62"/>
      <c r="FZ305" s="62"/>
      <c r="GA305" s="62"/>
      <c r="GB305" s="62"/>
      <c r="GC305" s="62"/>
      <c r="GD305" s="5"/>
      <c r="GE305" s="5"/>
      <c r="GF305" s="5"/>
      <c r="GG305" s="5"/>
      <c r="GH305" s="5"/>
      <c r="GI305" s="5"/>
      <c r="GJ305" s="5"/>
      <c r="GK305" s="5"/>
      <c r="GL305" s="5"/>
      <c r="GM305" s="5"/>
      <c r="GN305" s="5"/>
      <c r="GO305" s="5"/>
      <c r="GP305" s="5"/>
      <c r="GQ305" s="5"/>
      <c r="GR305" s="62"/>
      <c r="GS305" s="62"/>
      <c r="GT305" s="62"/>
      <c r="GU305" s="62"/>
      <c r="GV305" s="62"/>
      <c r="GW305" s="62"/>
      <c r="GX305" s="62"/>
      <c r="GY305" s="62"/>
      <c r="GZ305" s="62"/>
      <c r="HA305" s="62"/>
      <c r="HB305" s="62"/>
      <c r="HC305" s="62"/>
      <c r="HD305" s="62"/>
      <c r="HE305" s="62"/>
      <c r="HF305" s="5"/>
      <c r="HG305" s="5"/>
      <c r="HH305" s="5"/>
      <c r="HI305" s="5"/>
      <c r="HJ305" s="5"/>
      <c r="HK305" s="5"/>
      <c r="HL305" s="5"/>
      <c r="HM305" s="5"/>
      <c r="HN305" s="5"/>
      <c r="HO305" s="5"/>
      <c r="HP305" s="5"/>
      <c r="HQ305" s="5"/>
      <c r="HR305" s="5"/>
      <c r="HS305" s="5"/>
      <c r="HT305" s="62"/>
      <c r="HU305" s="62"/>
      <c r="HV305" s="62"/>
      <c r="HW305" s="62"/>
      <c r="HX305" s="62"/>
      <c r="HY305" s="62"/>
      <c r="HZ305" s="62"/>
      <c r="IA305" s="62"/>
      <c r="IB305" s="62"/>
      <c r="IC305" s="62"/>
      <c r="ID305" s="62"/>
      <c r="IE305" s="62"/>
      <c r="IF305" s="62"/>
      <c r="IG305" s="62"/>
      <c r="IH305" s="5"/>
      <c r="II305" s="5"/>
      <c r="IJ305" s="5"/>
      <c r="IK305" s="5"/>
      <c r="IL305" s="5"/>
      <c r="IM305" s="5"/>
      <c r="IN305" s="5"/>
      <c r="IO305" s="5"/>
      <c r="IP305" s="5"/>
      <c r="IQ305" s="5"/>
      <c r="IR305" s="5"/>
      <c r="IS305" s="5"/>
      <c r="IT305" s="5"/>
      <c r="IU305" s="5"/>
      <c r="IV305" s="62"/>
      <c r="IW305" s="62"/>
      <c r="IX305" s="62"/>
      <c r="IY305" s="62"/>
      <c r="IZ305" s="62"/>
      <c r="JA305" s="62"/>
      <c r="JB305" s="62"/>
      <c r="JC305" s="62"/>
      <c r="JD305" s="62"/>
      <c r="JE305" s="62"/>
      <c r="JF305" s="62"/>
      <c r="JG305" s="62"/>
      <c r="JH305" s="62"/>
      <c r="JI305" s="62"/>
      <c r="JJ305" s="5"/>
      <c r="JK305" s="5"/>
      <c r="JL305" s="5"/>
      <c r="JM305" s="5"/>
      <c r="JN305" s="5"/>
      <c r="JO305" s="5"/>
      <c r="JP305" s="5"/>
      <c r="JQ305" s="5"/>
      <c r="JR305" s="5"/>
      <c r="JS305" s="5"/>
      <c r="JT305" s="5"/>
      <c r="JU305" s="5"/>
      <c r="JV305" s="5"/>
      <c r="JW305" s="5"/>
      <c r="JX305" s="62"/>
      <c r="JY305" s="62"/>
      <c r="JZ305" s="62"/>
      <c r="KA305" s="62"/>
      <c r="KB305" s="62"/>
      <c r="KC305" s="62"/>
      <c r="KD305" s="62"/>
      <c r="KE305" s="62"/>
      <c r="KF305" s="62"/>
      <c r="KG305" s="62"/>
      <c r="KH305" s="62"/>
      <c r="KI305" s="62"/>
      <c r="KJ305" s="62"/>
      <c r="KK305" s="62"/>
    </row>
    <row r="306" spans="1:297" x14ac:dyDescent="0.35">
      <c r="A306" s="131">
        <v>302</v>
      </c>
      <c r="B306" s="170">
        <f>'BVEM Scorecard'!B305</f>
        <v>0</v>
      </c>
      <c r="C306" s="170">
        <f>'BVEM Scorecard'!C305</f>
        <v>0</v>
      </c>
      <c r="D306" s="152">
        <v>440</v>
      </c>
      <c r="E306" s="72" t="str">
        <f>'BVEM Scorecard'!F305</f>
        <v>Solar</v>
      </c>
      <c r="F306" s="96"/>
      <c r="G306" s="96"/>
      <c r="H306" s="96"/>
      <c r="I306" s="96"/>
      <c r="J306" s="62"/>
      <c r="K306" s="62"/>
      <c r="L306" s="62"/>
      <c r="M306" s="62"/>
      <c r="N306" s="62"/>
      <c r="O306" s="62"/>
      <c r="P306" s="62"/>
      <c r="Q306" s="95"/>
      <c r="R306" s="5"/>
      <c r="S306" s="5"/>
      <c r="T306" s="5"/>
      <c r="U306" s="5"/>
      <c r="V306" s="5"/>
      <c r="W306" s="5"/>
      <c r="X306" s="5"/>
      <c r="Y306" s="5"/>
      <c r="Z306" s="5"/>
      <c r="AA306" s="5"/>
      <c r="AB306" s="5"/>
      <c r="AC306" s="5"/>
      <c r="AD306" s="5"/>
      <c r="AE306" s="5"/>
      <c r="AF306" s="62"/>
      <c r="AG306" s="62"/>
      <c r="AH306" s="62"/>
      <c r="AI306" s="62"/>
      <c r="AJ306" s="62"/>
      <c r="AK306" s="62"/>
      <c r="AL306" s="62"/>
      <c r="AM306" s="62"/>
      <c r="AN306" s="62"/>
      <c r="AO306" s="62"/>
      <c r="AP306" s="62"/>
      <c r="AQ306" s="62"/>
      <c r="AR306" s="62"/>
      <c r="AS306" s="62"/>
      <c r="AT306" s="5"/>
      <c r="AU306" s="5"/>
      <c r="AV306" s="5"/>
      <c r="AW306" s="5"/>
      <c r="AX306" s="5"/>
      <c r="AY306" s="5"/>
      <c r="AZ306" s="5"/>
      <c r="BA306" s="5"/>
      <c r="BB306" s="5"/>
      <c r="BC306" s="5"/>
      <c r="BD306" s="5"/>
      <c r="BE306" s="5"/>
      <c r="BF306" s="5"/>
      <c r="BG306" s="5"/>
      <c r="BH306" s="62"/>
      <c r="BI306" s="62"/>
      <c r="BJ306" s="62"/>
      <c r="BK306" s="62"/>
      <c r="BL306" s="62"/>
      <c r="BM306" s="62"/>
      <c r="BN306" s="62"/>
      <c r="BO306" s="62"/>
      <c r="BP306" s="62"/>
      <c r="BQ306" s="62"/>
      <c r="BR306" s="62"/>
      <c r="BS306" s="62"/>
      <c r="BT306" s="62"/>
      <c r="BU306" s="62"/>
      <c r="BV306" s="5"/>
      <c r="BW306" s="5"/>
      <c r="BX306" s="5"/>
      <c r="BY306" s="5"/>
      <c r="BZ306" s="5"/>
      <c r="CA306" s="5"/>
      <c r="CB306" s="5"/>
      <c r="CC306" s="5"/>
      <c r="CD306" s="5"/>
      <c r="CE306" s="5"/>
      <c r="CF306" s="5"/>
      <c r="CG306" s="5"/>
      <c r="CH306" s="5"/>
      <c r="CI306" s="5"/>
      <c r="CJ306" s="62"/>
      <c r="CK306" s="62"/>
      <c r="CL306" s="62"/>
      <c r="CM306" s="62"/>
      <c r="CN306" s="62"/>
      <c r="CO306" s="62"/>
      <c r="CP306" s="62"/>
      <c r="CQ306" s="62"/>
      <c r="CR306" s="62"/>
      <c r="CS306" s="62"/>
      <c r="CT306" s="62"/>
      <c r="CU306" s="62"/>
      <c r="CV306" s="62"/>
      <c r="CW306" s="62"/>
      <c r="CX306" s="5"/>
      <c r="CY306" s="5"/>
      <c r="CZ306" s="5"/>
      <c r="DA306" s="5"/>
      <c r="DB306" s="5"/>
      <c r="DC306" s="5"/>
      <c r="DD306" s="5"/>
      <c r="DE306" s="5"/>
      <c r="DF306" s="5"/>
      <c r="DG306" s="5"/>
      <c r="DH306" s="5"/>
      <c r="DI306" s="5"/>
      <c r="DJ306" s="5"/>
      <c r="DK306" s="5"/>
      <c r="DL306" s="62"/>
      <c r="DM306" s="62"/>
      <c r="DN306" s="62"/>
      <c r="DO306" s="62"/>
      <c r="DP306" s="62"/>
      <c r="DQ306" s="62"/>
      <c r="DR306" s="62"/>
      <c r="DS306" s="62"/>
      <c r="DT306" s="62"/>
      <c r="DU306" s="62"/>
      <c r="DV306" s="62"/>
      <c r="DW306" s="62"/>
      <c r="DX306" s="62"/>
      <c r="DY306" s="62"/>
      <c r="DZ306" s="5"/>
      <c r="EA306" s="5"/>
      <c r="EB306" s="5"/>
      <c r="EC306" s="5"/>
      <c r="ED306" s="5"/>
      <c r="EE306" s="5"/>
      <c r="EF306" s="5"/>
      <c r="EG306" s="5"/>
      <c r="EH306" s="5"/>
      <c r="EI306" s="5"/>
      <c r="EJ306" s="5"/>
      <c r="EK306" s="5"/>
      <c r="EL306" s="5"/>
      <c r="EM306" s="5"/>
      <c r="EN306" s="62"/>
      <c r="EO306" s="62"/>
      <c r="EP306" s="62"/>
      <c r="EQ306" s="62"/>
      <c r="ER306" s="62"/>
      <c r="ES306" s="62"/>
      <c r="ET306" s="62"/>
      <c r="EU306" s="62"/>
      <c r="EV306" s="62"/>
      <c r="EW306" s="62"/>
      <c r="EX306" s="62"/>
      <c r="EY306" s="62"/>
      <c r="EZ306" s="62"/>
      <c r="FA306" s="62"/>
      <c r="FB306" s="5"/>
      <c r="FC306" s="5"/>
      <c r="FD306" s="5"/>
      <c r="FE306" s="5"/>
      <c r="FF306" s="5"/>
      <c r="FG306" s="5"/>
      <c r="FH306" s="5"/>
      <c r="FI306" s="5"/>
      <c r="FJ306" s="5"/>
      <c r="FK306" s="5"/>
      <c r="FL306" s="5"/>
      <c r="FM306" s="5"/>
      <c r="FN306" s="5"/>
      <c r="FO306" s="5"/>
      <c r="FP306" s="62"/>
      <c r="FQ306" s="62"/>
      <c r="FR306" s="62"/>
      <c r="FS306" s="62"/>
      <c r="FT306" s="62"/>
      <c r="FU306" s="62"/>
      <c r="FV306" s="62"/>
      <c r="FW306" s="62"/>
      <c r="FX306" s="62"/>
      <c r="FY306" s="62"/>
      <c r="FZ306" s="62"/>
      <c r="GA306" s="62"/>
      <c r="GB306" s="62"/>
      <c r="GC306" s="62"/>
      <c r="GD306" s="5"/>
      <c r="GE306" s="5"/>
      <c r="GF306" s="5"/>
      <c r="GG306" s="5"/>
      <c r="GH306" s="5"/>
      <c r="GI306" s="5"/>
      <c r="GJ306" s="5"/>
      <c r="GK306" s="5"/>
      <c r="GL306" s="5"/>
      <c r="GM306" s="5"/>
      <c r="GN306" s="5"/>
      <c r="GO306" s="5"/>
      <c r="GP306" s="5"/>
      <c r="GQ306" s="5"/>
      <c r="GR306" s="62"/>
      <c r="GS306" s="62"/>
      <c r="GT306" s="62"/>
      <c r="GU306" s="62"/>
      <c r="GV306" s="62"/>
      <c r="GW306" s="62"/>
      <c r="GX306" s="62"/>
      <c r="GY306" s="62"/>
      <c r="GZ306" s="62"/>
      <c r="HA306" s="62"/>
      <c r="HB306" s="62"/>
      <c r="HC306" s="62"/>
      <c r="HD306" s="62"/>
      <c r="HE306" s="62"/>
      <c r="HF306" s="5"/>
      <c r="HG306" s="5"/>
      <c r="HH306" s="5"/>
      <c r="HI306" s="5"/>
      <c r="HJ306" s="5"/>
      <c r="HK306" s="5"/>
      <c r="HL306" s="5"/>
      <c r="HM306" s="5"/>
      <c r="HN306" s="5"/>
      <c r="HO306" s="5"/>
      <c r="HP306" s="5"/>
      <c r="HQ306" s="5"/>
      <c r="HR306" s="5"/>
      <c r="HS306" s="5"/>
      <c r="HT306" s="62"/>
      <c r="HU306" s="62"/>
      <c r="HV306" s="62"/>
      <c r="HW306" s="62"/>
      <c r="HX306" s="62"/>
      <c r="HY306" s="62"/>
      <c r="HZ306" s="62"/>
      <c r="IA306" s="62"/>
      <c r="IB306" s="62"/>
      <c r="IC306" s="62"/>
      <c r="ID306" s="62"/>
      <c r="IE306" s="62"/>
      <c r="IF306" s="62"/>
      <c r="IG306" s="62"/>
      <c r="IH306" s="5"/>
      <c r="II306" s="5"/>
      <c r="IJ306" s="5"/>
      <c r="IK306" s="5"/>
      <c r="IL306" s="5"/>
      <c r="IM306" s="5"/>
      <c r="IN306" s="5"/>
      <c r="IO306" s="5"/>
      <c r="IP306" s="5"/>
      <c r="IQ306" s="5"/>
      <c r="IR306" s="5"/>
      <c r="IS306" s="5"/>
      <c r="IT306" s="5"/>
      <c r="IU306" s="5"/>
      <c r="IV306" s="62"/>
      <c r="IW306" s="62"/>
      <c r="IX306" s="62"/>
      <c r="IY306" s="62"/>
      <c r="IZ306" s="62"/>
      <c r="JA306" s="62"/>
      <c r="JB306" s="62"/>
      <c r="JC306" s="62"/>
      <c r="JD306" s="62"/>
      <c r="JE306" s="62"/>
      <c r="JF306" s="62"/>
      <c r="JG306" s="62"/>
      <c r="JH306" s="62"/>
      <c r="JI306" s="62"/>
      <c r="JJ306" s="5"/>
      <c r="JK306" s="5"/>
      <c r="JL306" s="5"/>
      <c r="JM306" s="5"/>
      <c r="JN306" s="5"/>
      <c r="JO306" s="5"/>
      <c r="JP306" s="5"/>
      <c r="JQ306" s="5"/>
      <c r="JR306" s="5"/>
      <c r="JS306" s="5"/>
      <c r="JT306" s="5"/>
      <c r="JU306" s="5"/>
      <c r="JV306" s="5"/>
      <c r="JW306" s="5"/>
      <c r="JX306" s="62"/>
      <c r="JY306" s="62"/>
      <c r="JZ306" s="62"/>
      <c r="KA306" s="62"/>
      <c r="KB306" s="62"/>
      <c r="KC306" s="62"/>
      <c r="KD306" s="62"/>
      <c r="KE306" s="62"/>
      <c r="KF306" s="62"/>
      <c r="KG306" s="62"/>
      <c r="KH306" s="62"/>
      <c r="KI306" s="62"/>
      <c r="KJ306" s="62"/>
      <c r="KK306" s="62"/>
    </row>
    <row r="307" spans="1:297" x14ac:dyDescent="0.35">
      <c r="A307" s="131">
        <v>303</v>
      </c>
      <c r="B307" s="170">
        <f>'BVEM Scorecard'!B306</f>
        <v>0</v>
      </c>
      <c r="C307" s="170">
        <f>'BVEM Scorecard'!C306</f>
        <v>0</v>
      </c>
      <c r="D307" s="152">
        <v>1003</v>
      </c>
      <c r="E307" s="72" t="str">
        <f>'BVEM Scorecard'!F306</f>
        <v>Solar + Storage</v>
      </c>
      <c r="F307" s="96">
        <f t="shared" si="366"/>
        <v>1</v>
      </c>
      <c r="G307" s="96">
        <f t="shared" si="367"/>
        <v>1</v>
      </c>
      <c r="H307" s="96">
        <f t="shared" si="368"/>
        <v>8.9197530864197523E-3</v>
      </c>
      <c r="I307" s="96">
        <f t="shared" si="369"/>
        <v>0</v>
      </c>
      <c r="J307" s="62">
        <v>1</v>
      </c>
      <c r="K307" s="62">
        <v>1</v>
      </c>
      <c r="L307" s="62">
        <v>1</v>
      </c>
      <c r="M307" s="62">
        <v>1</v>
      </c>
      <c r="N307" s="62">
        <v>1</v>
      </c>
      <c r="O307" s="62">
        <v>1</v>
      </c>
      <c r="P307" s="62">
        <f t="shared" si="371"/>
        <v>5</v>
      </c>
      <c r="Q307" s="95">
        <f t="shared" ref="Q307" si="412">K$4*K307+L$4*L307+M$4*M307+N$4*N307+O$4*O307</f>
        <v>1</v>
      </c>
      <c r="R307" s="5"/>
      <c r="S307" s="5" t="str">
        <f>'Training Programs'!Y307</f>
        <v>Heavy Equipment Operator</v>
      </c>
      <c r="T307" s="5">
        <v>1</v>
      </c>
      <c r="U307" s="5">
        <v>1</v>
      </c>
      <c r="V307" s="5">
        <v>1</v>
      </c>
      <c r="W307" s="5">
        <v>1</v>
      </c>
      <c r="X307" s="5">
        <v>1</v>
      </c>
      <c r="Y307" s="5">
        <v>1</v>
      </c>
      <c r="Z307" s="5">
        <v>1</v>
      </c>
      <c r="AA307" s="5">
        <v>1</v>
      </c>
      <c r="AB307" s="5">
        <v>1</v>
      </c>
      <c r="AC307" s="5"/>
      <c r="AD307" s="5">
        <f t="shared" si="370"/>
        <v>1.2345679012345678E-2</v>
      </c>
      <c r="AE307" s="5">
        <f t="shared" ref="AE307:AE311" si="413">IFERROR((V$4*V307+X$4*X307+Z$4*Z307+AA$4*AA307*AB$4*AB307)*AD307,"")</f>
        <v>8.9197530864197523E-3</v>
      </c>
      <c r="AF307" s="62"/>
      <c r="AG307" s="62" t="str">
        <f>'Training Programs'!AO307</f>
        <v>Carpenter</v>
      </c>
      <c r="AH307" s="62">
        <f>'Training Programs'!AQ307</f>
        <v>3</v>
      </c>
      <c r="AI307" s="62"/>
      <c r="AJ307" s="62"/>
      <c r="AK307" s="62"/>
      <c r="AL307" s="62"/>
      <c r="AM307" s="62"/>
      <c r="AN307" s="62"/>
      <c r="AO307" s="62"/>
      <c r="AP307" s="62"/>
      <c r="AQ307" s="62"/>
      <c r="AR307" s="140">
        <f t="shared" ref="AR307" si="414">IFERROR(AH307/SUM($T307,$AH307,$AV307,$BJ307,$BX307,$CL307,$CZ307,$DN307,$EB307,$EP307,$FD307,$FR307,$GF307,$GT307,$HH307,$HV307,$IJ307,$IX307,$JL307,$JZ307),"")</f>
        <v>3.7037037037037035E-2</v>
      </c>
      <c r="AS307" s="140">
        <f>IFERROR((AJ$4*AJ307+AL$4*AL307+AN$4*AN307+AO$4*AO307+AP$4*AP307)*AR307,"")</f>
        <v>0</v>
      </c>
      <c r="AT307" s="5"/>
      <c r="AU307" s="5" t="str">
        <f>'Training Programs'!BE307</f>
        <v>Electrician</v>
      </c>
      <c r="AV307" s="5">
        <f>'Training Programs'!BG307</f>
        <v>77</v>
      </c>
      <c r="AW307" s="5"/>
      <c r="AX307" s="5"/>
      <c r="AY307" s="5"/>
      <c r="AZ307" s="5"/>
      <c r="BA307" s="5"/>
      <c r="BB307" s="5"/>
      <c r="BC307" s="5"/>
      <c r="BD307" s="5"/>
      <c r="BE307" s="5"/>
      <c r="BF307" s="5">
        <f t="shared" ref="BF307" si="415">IFERROR(AV307/SUM($T307,$AH307,$AV307,$BJ307,$BX307,$CL307,$CZ307,$DN307,$EB307,$EP307,$FD307,$FR307,$GF307,$GT307,$HH307,$HV307,$IJ307,$IX307,$JL307,$JZ307),"")</f>
        <v>0.95061728395061729</v>
      </c>
      <c r="BG307" s="5">
        <f t="shared" ref="BG307" si="416">IFERROR((AX$4*AX307+AZ$4*AZ307+BB$4*BB307+BC$4*BC307+BD$4*BD307)*BF307,"")</f>
        <v>0</v>
      </c>
      <c r="BH307" s="62"/>
      <c r="BI307" s="62" t="str">
        <f>'Training Programs'!BU307</f>
        <v>Solar and Wind Construction Laborer</v>
      </c>
      <c r="BJ307" s="62">
        <f>'Training Programs'!BW307</f>
        <v>0</v>
      </c>
      <c r="BK307" s="62"/>
      <c r="BL307" s="62"/>
      <c r="BM307" s="62"/>
      <c r="BN307" s="62"/>
      <c r="BO307" s="62"/>
      <c r="BP307" s="62"/>
      <c r="BQ307" s="62"/>
      <c r="BR307" s="62"/>
      <c r="BS307" s="62"/>
      <c r="BT307" s="62">
        <f t="shared" ref="BT307" si="417">IFERROR(BJ307/SUM($T307,$AH307,$AV307,$BJ307,$BX307,$CL307,$CZ307,$DN307,$EB307,$EP307,$FD307,$FR307,$GF307,$GT307,$HH307,$HV307,$IJ307,$IX307,$JL307,$JZ307),"")</f>
        <v>0</v>
      </c>
      <c r="BU307" s="62">
        <f t="shared" ref="BU307" si="418">IFERROR((BL$4*BL307+BN$4*BN307+BP$4*BP307+BQ$4*BQ307+BR$4*BR307)*BT307,"")</f>
        <v>0</v>
      </c>
      <c r="BV307" s="5"/>
      <c r="BW307" s="5"/>
      <c r="BX307" s="5"/>
      <c r="BY307" s="5"/>
      <c r="BZ307" s="5"/>
      <c r="CA307" s="5"/>
      <c r="CB307" s="5"/>
      <c r="CC307" s="5"/>
      <c r="CD307" s="5"/>
      <c r="CE307" s="5"/>
      <c r="CF307" s="5"/>
      <c r="CG307" s="5"/>
      <c r="CH307" s="5"/>
      <c r="CI307" s="5"/>
      <c r="CJ307" s="62"/>
      <c r="CK307" s="62"/>
      <c r="CL307" s="62"/>
      <c r="CM307" s="62"/>
      <c r="CN307" s="62"/>
      <c r="CO307" s="62"/>
      <c r="CP307" s="62"/>
      <c r="CQ307" s="62"/>
      <c r="CR307" s="62"/>
      <c r="CS307" s="62"/>
      <c r="CT307" s="62"/>
      <c r="CU307" s="62"/>
      <c r="CV307" s="62"/>
      <c r="CW307" s="62"/>
      <c r="CX307" s="5"/>
      <c r="CY307" s="5"/>
      <c r="CZ307" s="5"/>
      <c r="DA307" s="5"/>
      <c r="DB307" s="5"/>
      <c r="DC307" s="5"/>
      <c r="DD307" s="5"/>
      <c r="DE307" s="5"/>
      <c r="DF307" s="5"/>
      <c r="DG307" s="5"/>
      <c r="DH307" s="5"/>
      <c r="DI307" s="5"/>
      <c r="DJ307" s="5"/>
      <c r="DK307" s="5"/>
      <c r="DL307" s="62"/>
      <c r="DM307" s="62"/>
      <c r="DN307" s="62"/>
      <c r="DO307" s="62"/>
      <c r="DP307" s="62"/>
      <c r="DQ307" s="62"/>
      <c r="DR307" s="62"/>
      <c r="DS307" s="62"/>
      <c r="DT307" s="62"/>
      <c r="DU307" s="62"/>
      <c r="DV307" s="62"/>
      <c r="DW307" s="62"/>
      <c r="DX307" s="62"/>
      <c r="DY307" s="62"/>
      <c r="DZ307" s="5"/>
      <c r="EA307" s="5"/>
      <c r="EB307" s="5"/>
      <c r="EC307" s="5"/>
      <c r="ED307" s="5"/>
      <c r="EE307" s="5"/>
      <c r="EF307" s="5"/>
      <c r="EG307" s="5"/>
      <c r="EH307" s="5"/>
      <c r="EI307" s="5"/>
      <c r="EJ307" s="5"/>
      <c r="EK307" s="5"/>
      <c r="EL307" s="5"/>
      <c r="EM307" s="5"/>
      <c r="EN307" s="62"/>
      <c r="EO307" s="62"/>
      <c r="EP307" s="62"/>
      <c r="EQ307" s="62"/>
      <c r="ER307" s="62"/>
      <c r="ES307" s="62"/>
      <c r="ET307" s="62"/>
      <c r="EU307" s="62"/>
      <c r="EV307" s="62"/>
      <c r="EW307" s="62"/>
      <c r="EX307" s="62"/>
      <c r="EY307" s="62"/>
      <c r="EZ307" s="140"/>
      <c r="FA307" s="140"/>
      <c r="FB307" s="5"/>
      <c r="FC307" s="5"/>
      <c r="FD307" s="5"/>
      <c r="FE307" s="5"/>
      <c r="FF307" s="5"/>
      <c r="FG307" s="5"/>
      <c r="FH307" s="5"/>
      <c r="FI307" s="5"/>
      <c r="FJ307" s="5"/>
      <c r="FK307" s="5"/>
      <c r="FL307" s="5"/>
      <c r="FM307" s="5"/>
      <c r="FN307" s="5"/>
      <c r="FO307" s="5"/>
      <c r="FP307" s="62"/>
      <c r="FQ307" s="62"/>
      <c r="FR307" s="62"/>
      <c r="FS307" s="62"/>
      <c r="FT307" s="62"/>
      <c r="FU307" s="62"/>
      <c r="FV307" s="62"/>
      <c r="FW307" s="62"/>
      <c r="FX307" s="62"/>
      <c r="FY307" s="62"/>
      <c r="FZ307" s="62"/>
      <c r="GA307" s="62"/>
      <c r="GB307" s="62"/>
      <c r="GC307" s="62"/>
      <c r="GD307" s="5"/>
      <c r="GE307" s="5"/>
      <c r="GF307" s="5"/>
      <c r="GG307" s="5"/>
      <c r="GH307" s="5"/>
      <c r="GI307" s="5"/>
      <c r="GJ307" s="5"/>
      <c r="GK307" s="5"/>
      <c r="GL307" s="5"/>
      <c r="GM307" s="5"/>
      <c r="GN307" s="5"/>
      <c r="GO307" s="5"/>
      <c r="GP307" s="5"/>
      <c r="GQ307" s="5"/>
      <c r="GR307" s="62"/>
      <c r="GS307" s="62"/>
      <c r="GT307" s="62"/>
      <c r="GU307" s="62"/>
      <c r="GV307" s="62"/>
      <c r="GW307" s="62"/>
      <c r="GX307" s="62"/>
      <c r="GY307" s="62"/>
      <c r="GZ307" s="62"/>
      <c r="HA307" s="62"/>
      <c r="HB307" s="62"/>
      <c r="HC307" s="62"/>
      <c r="HD307" s="62"/>
      <c r="HE307" s="62"/>
      <c r="HF307" s="5"/>
      <c r="HG307" s="5"/>
      <c r="HH307" s="5"/>
      <c r="HI307" s="5"/>
      <c r="HJ307" s="5"/>
      <c r="HK307" s="5"/>
      <c r="HL307" s="5"/>
      <c r="HM307" s="5"/>
      <c r="HN307" s="5"/>
      <c r="HO307" s="5"/>
      <c r="HP307" s="5"/>
      <c r="HQ307" s="5"/>
      <c r="HR307" s="5"/>
      <c r="HS307" s="5"/>
      <c r="HT307" s="62"/>
      <c r="HU307" s="62"/>
      <c r="HV307" s="62"/>
      <c r="HW307" s="62"/>
      <c r="HX307" s="62"/>
      <c r="HY307" s="62"/>
      <c r="HZ307" s="62"/>
      <c r="IA307" s="62"/>
      <c r="IB307" s="62"/>
      <c r="IC307" s="62"/>
      <c r="ID307" s="62"/>
      <c r="IE307" s="62"/>
      <c r="IF307" s="62"/>
      <c r="IG307" s="62"/>
      <c r="IH307" s="5"/>
      <c r="II307" s="5"/>
      <c r="IJ307" s="5"/>
      <c r="IK307" s="5"/>
      <c r="IL307" s="5"/>
      <c r="IM307" s="5"/>
      <c r="IN307" s="5"/>
      <c r="IO307" s="5"/>
      <c r="IP307" s="5"/>
      <c r="IQ307" s="5"/>
      <c r="IR307" s="5"/>
      <c r="IS307" s="5"/>
      <c r="IT307" s="5"/>
      <c r="IU307" s="5"/>
      <c r="IV307" s="62"/>
      <c r="IW307" s="62"/>
      <c r="IX307" s="62"/>
      <c r="IY307" s="62"/>
      <c r="IZ307" s="62"/>
      <c r="JA307" s="62"/>
      <c r="JB307" s="62"/>
      <c r="JC307" s="62"/>
      <c r="JD307" s="62"/>
      <c r="JE307" s="62"/>
      <c r="JF307" s="62"/>
      <c r="JG307" s="62"/>
      <c r="JH307" s="62"/>
      <c r="JI307" s="62"/>
      <c r="JJ307" s="5"/>
      <c r="JK307" s="5"/>
      <c r="JL307" s="5"/>
      <c r="JM307" s="5"/>
      <c r="JN307" s="5"/>
      <c r="JO307" s="5"/>
      <c r="JP307" s="5"/>
      <c r="JQ307" s="5"/>
      <c r="JR307" s="5"/>
      <c r="JS307" s="5"/>
      <c r="JT307" s="5"/>
      <c r="JU307" s="5"/>
      <c r="JV307" s="5"/>
      <c r="JW307" s="5"/>
      <c r="JX307" s="62"/>
      <c r="JY307" s="62"/>
      <c r="JZ307" s="62"/>
      <c r="KA307" s="62"/>
      <c r="KB307" s="62"/>
      <c r="KC307" s="62"/>
      <c r="KD307" s="62"/>
      <c r="KE307" s="62"/>
      <c r="KF307" s="62"/>
      <c r="KG307" s="62"/>
      <c r="KH307" s="62"/>
      <c r="KI307" s="62"/>
      <c r="KJ307" s="62"/>
      <c r="KK307" s="62"/>
    </row>
    <row r="308" spans="1:297" x14ac:dyDescent="0.35">
      <c r="A308" s="131">
        <v>304</v>
      </c>
      <c r="B308" s="170">
        <f>'BVEM Scorecard'!B307</f>
        <v>0</v>
      </c>
      <c r="C308" s="170">
        <f>'BVEM Scorecard'!C307</f>
        <v>0</v>
      </c>
      <c r="D308" s="152">
        <v>445</v>
      </c>
      <c r="E308" s="72" t="str">
        <f>'BVEM Scorecard'!F307</f>
        <v>Solar</v>
      </c>
      <c r="F308" s="96"/>
      <c r="G308" s="96"/>
      <c r="H308" s="96"/>
      <c r="I308" s="96"/>
      <c r="J308" s="62"/>
      <c r="K308" s="62"/>
      <c r="L308" s="62"/>
      <c r="M308" s="62"/>
      <c r="N308" s="62"/>
      <c r="O308" s="62"/>
      <c r="P308" s="62"/>
      <c r="Q308" s="95"/>
      <c r="R308" s="5"/>
      <c r="S308" s="5"/>
      <c r="T308" s="5"/>
      <c r="U308" s="5"/>
      <c r="V308" s="5"/>
      <c r="W308" s="5"/>
      <c r="X308" s="5"/>
      <c r="Y308" s="5"/>
      <c r="Z308" s="5"/>
      <c r="AA308" s="5"/>
      <c r="AB308" s="5"/>
      <c r="AC308" s="5"/>
      <c r="AD308" s="5"/>
      <c r="AE308" s="5"/>
      <c r="AF308" s="62"/>
      <c r="AG308" s="62"/>
      <c r="AH308" s="62"/>
      <c r="AI308" s="62"/>
      <c r="AJ308" s="62"/>
      <c r="AK308" s="62"/>
      <c r="AL308" s="62"/>
      <c r="AM308" s="62"/>
      <c r="AN308" s="62"/>
      <c r="AO308" s="62"/>
      <c r="AP308" s="62"/>
      <c r="AQ308" s="62"/>
      <c r="AR308" s="62"/>
      <c r="AS308" s="62"/>
      <c r="AT308" s="5"/>
      <c r="AU308" s="5"/>
      <c r="AV308" s="5"/>
      <c r="AW308" s="5"/>
      <c r="AX308" s="5"/>
      <c r="AY308" s="5"/>
      <c r="AZ308" s="5"/>
      <c r="BA308" s="5"/>
      <c r="BB308" s="5"/>
      <c r="BC308" s="5"/>
      <c r="BD308" s="5"/>
      <c r="BE308" s="5"/>
      <c r="BF308" s="5"/>
      <c r="BG308" s="5"/>
      <c r="BH308" s="62"/>
      <c r="BI308" s="62"/>
      <c r="BJ308" s="62"/>
      <c r="BK308" s="62"/>
      <c r="BL308" s="62"/>
      <c r="BM308" s="62"/>
      <c r="BN308" s="62"/>
      <c r="BO308" s="62"/>
      <c r="BP308" s="62"/>
      <c r="BQ308" s="62"/>
      <c r="BR308" s="62"/>
      <c r="BS308" s="62"/>
      <c r="BT308" s="62"/>
      <c r="BU308" s="62"/>
      <c r="BV308" s="5"/>
      <c r="BW308" s="5"/>
      <c r="BX308" s="5"/>
      <c r="BY308" s="5"/>
      <c r="BZ308" s="5"/>
      <c r="CA308" s="5"/>
      <c r="CB308" s="5"/>
      <c r="CC308" s="5"/>
      <c r="CD308" s="5"/>
      <c r="CE308" s="5"/>
      <c r="CF308" s="5"/>
      <c r="CG308" s="5"/>
      <c r="CH308" s="5"/>
      <c r="CI308" s="5"/>
      <c r="CJ308" s="62"/>
      <c r="CK308" s="62"/>
      <c r="CL308" s="62"/>
      <c r="CM308" s="62"/>
      <c r="CN308" s="62"/>
      <c r="CO308" s="62"/>
      <c r="CP308" s="62"/>
      <c r="CQ308" s="62"/>
      <c r="CR308" s="62"/>
      <c r="CS308" s="62"/>
      <c r="CT308" s="62"/>
      <c r="CU308" s="62"/>
      <c r="CV308" s="62"/>
      <c r="CW308" s="62"/>
      <c r="CX308" s="5"/>
      <c r="CY308" s="5"/>
      <c r="CZ308" s="5"/>
      <c r="DA308" s="5"/>
      <c r="DB308" s="5"/>
      <c r="DC308" s="5"/>
      <c r="DD308" s="5"/>
      <c r="DE308" s="5"/>
      <c r="DF308" s="5"/>
      <c r="DG308" s="5"/>
      <c r="DH308" s="5"/>
      <c r="DI308" s="5"/>
      <c r="DJ308" s="5"/>
      <c r="DK308" s="5"/>
      <c r="DL308" s="62"/>
      <c r="DM308" s="62"/>
      <c r="DN308" s="62"/>
      <c r="DO308" s="62"/>
      <c r="DP308" s="62"/>
      <c r="DQ308" s="62"/>
      <c r="DR308" s="62"/>
      <c r="DS308" s="62"/>
      <c r="DT308" s="62"/>
      <c r="DU308" s="62"/>
      <c r="DV308" s="62"/>
      <c r="DW308" s="62"/>
      <c r="DX308" s="62"/>
      <c r="DY308" s="62"/>
      <c r="DZ308" s="5"/>
      <c r="EA308" s="5"/>
      <c r="EB308" s="5"/>
      <c r="EC308" s="5"/>
      <c r="ED308" s="5"/>
      <c r="EE308" s="5"/>
      <c r="EF308" s="5"/>
      <c r="EG308" s="5"/>
      <c r="EH308" s="5"/>
      <c r="EI308" s="5"/>
      <c r="EJ308" s="5"/>
      <c r="EK308" s="5"/>
      <c r="EL308" s="5"/>
      <c r="EM308" s="5"/>
      <c r="EN308" s="62"/>
      <c r="EO308" s="62"/>
      <c r="EP308" s="62"/>
      <c r="EQ308" s="62"/>
      <c r="ER308" s="62"/>
      <c r="ES308" s="62"/>
      <c r="ET308" s="62"/>
      <c r="EU308" s="62"/>
      <c r="EV308" s="62"/>
      <c r="EW308" s="62"/>
      <c r="EX308" s="62"/>
      <c r="EY308" s="62"/>
      <c r="EZ308" s="62"/>
      <c r="FA308" s="62"/>
      <c r="FB308" s="5"/>
      <c r="FC308" s="5"/>
      <c r="FD308" s="5"/>
      <c r="FE308" s="5"/>
      <c r="FF308" s="5"/>
      <c r="FG308" s="5"/>
      <c r="FH308" s="5"/>
      <c r="FI308" s="5"/>
      <c r="FJ308" s="5"/>
      <c r="FK308" s="5"/>
      <c r="FL308" s="5"/>
      <c r="FM308" s="5"/>
      <c r="FN308" s="5"/>
      <c r="FO308" s="5"/>
      <c r="FP308" s="62"/>
      <c r="FQ308" s="62"/>
      <c r="FR308" s="62"/>
      <c r="FS308" s="62"/>
      <c r="FT308" s="62"/>
      <c r="FU308" s="62"/>
      <c r="FV308" s="62"/>
      <c r="FW308" s="62"/>
      <c r="FX308" s="62"/>
      <c r="FY308" s="62"/>
      <c r="FZ308" s="62"/>
      <c r="GA308" s="62"/>
      <c r="GB308" s="62"/>
      <c r="GC308" s="62"/>
      <c r="GD308" s="5"/>
      <c r="GE308" s="5"/>
      <c r="GF308" s="5"/>
      <c r="GG308" s="5"/>
      <c r="GH308" s="5"/>
      <c r="GI308" s="5"/>
      <c r="GJ308" s="5"/>
      <c r="GK308" s="5"/>
      <c r="GL308" s="5"/>
      <c r="GM308" s="5"/>
      <c r="GN308" s="5"/>
      <c r="GO308" s="5"/>
      <c r="GP308" s="5"/>
      <c r="GQ308" s="5"/>
      <c r="GR308" s="62"/>
      <c r="GS308" s="62"/>
      <c r="GT308" s="62"/>
      <c r="GU308" s="62"/>
      <c r="GV308" s="62"/>
      <c r="GW308" s="62"/>
      <c r="GX308" s="62"/>
      <c r="GY308" s="62"/>
      <c r="GZ308" s="62"/>
      <c r="HA308" s="62"/>
      <c r="HB308" s="62"/>
      <c r="HC308" s="62"/>
      <c r="HD308" s="62"/>
      <c r="HE308" s="62"/>
      <c r="HF308" s="5"/>
      <c r="HG308" s="5"/>
      <c r="HH308" s="5"/>
      <c r="HI308" s="5"/>
      <c r="HJ308" s="5"/>
      <c r="HK308" s="5"/>
      <c r="HL308" s="5"/>
      <c r="HM308" s="5"/>
      <c r="HN308" s="5"/>
      <c r="HO308" s="5"/>
      <c r="HP308" s="5"/>
      <c r="HQ308" s="5"/>
      <c r="HR308" s="5"/>
      <c r="HS308" s="5"/>
      <c r="HT308" s="62"/>
      <c r="HU308" s="62"/>
      <c r="HV308" s="62"/>
      <c r="HW308" s="62"/>
      <c r="HX308" s="62"/>
      <c r="HY308" s="62"/>
      <c r="HZ308" s="62"/>
      <c r="IA308" s="62"/>
      <c r="IB308" s="62"/>
      <c r="IC308" s="62"/>
      <c r="ID308" s="62"/>
      <c r="IE308" s="62"/>
      <c r="IF308" s="62"/>
      <c r="IG308" s="62"/>
      <c r="IH308" s="5"/>
      <c r="II308" s="5"/>
      <c r="IJ308" s="5"/>
      <c r="IK308" s="5"/>
      <c r="IL308" s="5"/>
      <c r="IM308" s="5"/>
      <c r="IN308" s="5"/>
      <c r="IO308" s="5"/>
      <c r="IP308" s="5"/>
      <c r="IQ308" s="5"/>
      <c r="IR308" s="5"/>
      <c r="IS308" s="5"/>
      <c r="IT308" s="5"/>
      <c r="IU308" s="5"/>
      <c r="IV308" s="62"/>
      <c r="IW308" s="62"/>
      <c r="IX308" s="62"/>
      <c r="IY308" s="62"/>
      <c r="IZ308" s="62"/>
      <c r="JA308" s="62"/>
      <c r="JB308" s="62"/>
      <c r="JC308" s="62"/>
      <c r="JD308" s="62"/>
      <c r="JE308" s="62"/>
      <c r="JF308" s="62"/>
      <c r="JG308" s="62"/>
      <c r="JH308" s="62"/>
      <c r="JI308" s="62"/>
      <c r="JJ308" s="5"/>
      <c r="JK308" s="5"/>
      <c r="JL308" s="5"/>
      <c r="JM308" s="5"/>
      <c r="JN308" s="5"/>
      <c r="JO308" s="5"/>
      <c r="JP308" s="5"/>
      <c r="JQ308" s="5"/>
      <c r="JR308" s="5"/>
      <c r="JS308" s="5"/>
      <c r="JT308" s="5"/>
      <c r="JU308" s="5"/>
      <c r="JV308" s="5"/>
      <c r="JW308" s="5"/>
      <c r="JX308" s="62"/>
      <c r="JY308" s="62"/>
      <c r="JZ308" s="62"/>
      <c r="KA308" s="62"/>
      <c r="KB308" s="62"/>
      <c r="KC308" s="62"/>
      <c r="KD308" s="62"/>
      <c r="KE308" s="62"/>
      <c r="KF308" s="62"/>
      <c r="KG308" s="62"/>
      <c r="KH308" s="62"/>
      <c r="KI308" s="62"/>
      <c r="KJ308" s="62"/>
      <c r="KK308" s="62"/>
    </row>
    <row r="309" spans="1:297" x14ac:dyDescent="0.35">
      <c r="A309" s="131">
        <v>305</v>
      </c>
      <c r="B309" s="170">
        <f>'BVEM Scorecard'!B308</f>
        <v>0</v>
      </c>
      <c r="C309" s="170">
        <f>'BVEM Scorecard'!C308</f>
        <v>0</v>
      </c>
      <c r="D309" s="152">
        <v>1006</v>
      </c>
      <c r="E309" s="72" t="str">
        <f>'BVEM Scorecard'!F308</f>
        <v>Solar + Storage</v>
      </c>
      <c r="F309" s="96">
        <f t="shared" si="366"/>
        <v>0</v>
      </c>
      <c r="G309" s="96">
        <f t="shared" si="367"/>
        <v>0</v>
      </c>
      <c r="H309" s="96">
        <f t="shared" si="368"/>
        <v>8.9197530864197523E-3</v>
      </c>
      <c r="I309" s="96">
        <f t="shared" si="369"/>
        <v>0</v>
      </c>
      <c r="J309" s="62">
        <v>1</v>
      </c>
      <c r="K309" s="62">
        <v>0</v>
      </c>
      <c r="L309" s="62">
        <v>0</v>
      </c>
      <c r="M309" s="62">
        <v>0</v>
      </c>
      <c r="N309" s="62">
        <v>0</v>
      </c>
      <c r="O309" s="62">
        <v>0</v>
      </c>
      <c r="P309" s="62">
        <f t="shared" si="371"/>
        <v>0</v>
      </c>
      <c r="Q309" s="95">
        <f t="shared" ref="Q309:Q311" si="419">K$4*K309+L$4*L309+M$4*M309+N$4*N309+O$4*O309</f>
        <v>0</v>
      </c>
      <c r="R309" s="5"/>
      <c r="S309" s="5" t="str">
        <f>'Training Programs'!Y309</f>
        <v>Heavy Equipment Operator</v>
      </c>
      <c r="T309" s="5">
        <v>1</v>
      </c>
      <c r="U309" s="5">
        <v>1</v>
      </c>
      <c r="V309" s="5">
        <v>1</v>
      </c>
      <c r="W309" s="5">
        <v>1</v>
      </c>
      <c r="X309" s="5">
        <v>1</v>
      </c>
      <c r="Y309" s="5">
        <v>1</v>
      </c>
      <c r="Z309" s="5">
        <v>1</v>
      </c>
      <c r="AA309" s="5">
        <v>1</v>
      </c>
      <c r="AB309" s="5">
        <v>1</v>
      </c>
      <c r="AC309" s="5"/>
      <c r="AD309" s="5">
        <f t="shared" si="370"/>
        <v>1.2345679012345678E-2</v>
      </c>
      <c r="AE309" s="5">
        <f t="shared" si="413"/>
        <v>8.9197530864197523E-3</v>
      </c>
      <c r="AF309" s="62"/>
      <c r="AG309" s="62" t="str">
        <f>'Training Programs'!AO309</f>
        <v>Carpenter</v>
      </c>
      <c r="AH309" s="62">
        <f>'Training Programs'!AQ309</f>
        <v>3</v>
      </c>
      <c r="AI309" s="62"/>
      <c r="AJ309" s="62"/>
      <c r="AK309" s="62"/>
      <c r="AL309" s="62"/>
      <c r="AM309" s="62"/>
      <c r="AN309" s="62"/>
      <c r="AO309" s="62"/>
      <c r="AP309" s="62"/>
      <c r="AQ309" s="62"/>
      <c r="AR309" s="140">
        <f t="shared" ref="AR309:AR311" si="420">IFERROR(AH309/SUM($T309,$AH309,$AV309,$BJ309,$BX309,$CL309,$CZ309,$DN309,$EB309,$EP309,$FD309,$FR309,$GF309,$GT309,$HH309,$HV309,$IJ309,$IX309,$JL309,$JZ309),"")</f>
        <v>3.7037037037037035E-2</v>
      </c>
      <c r="AS309" s="140">
        <f t="shared" ref="AS309:AS311" si="421">IFERROR((AJ$4*AJ309+AL$4*AL309+AN$4*AN309+AO$4*AO309+AP$4*AP309)*AR309,"")</f>
        <v>0</v>
      </c>
      <c r="AT309" s="5"/>
      <c r="AU309" s="5" t="str">
        <f>'Training Programs'!BE309</f>
        <v>Electrician</v>
      </c>
      <c r="AV309" s="5">
        <f>'Training Programs'!BG309</f>
        <v>77</v>
      </c>
      <c r="AW309" s="5"/>
      <c r="AX309" s="5"/>
      <c r="AY309" s="5"/>
      <c r="AZ309" s="5"/>
      <c r="BA309" s="5"/>
      <c r="BB309" s="5"/>
      <c r="BC309" s="5"/>
      <c r="BD309" s="5"/>
      <c r="BE309" s="5"/>
      <c r="BF309" s="5">
        <f t="shared" ref="BF309:BF311" si="422">IFERROR(AV309/SUM($T309,$AH309,$AV309,$BJ309,$BX309,$CL309,$CZ309,$DN309,$EB309,$EP309,$FD309,$FR309,$GF309,$GT309,$HH309,$HV309,$IJ309,$IX309,$JL309,$JZ309),"")</f>
        <v>0.95061728395061729</v>
      </c>
      <c r="BG309" s="5">
        <f t="shared" ref="BG309:BG311" si="423">IFERROR((AX$4*AX309+AZ$4*AZ309+BB$4*BB309+BC$4*BC309+BD$4*BD309)*BF309,"")</f>
        <v>0</v>
      </c>
      <c r="BH309" s="62"/>
      <c r="BI309" s="62" t="str">
        <f>'Training Programs'!BU309</f>
        <v>Solar and Wind Construction Laborer</v>
      </c>
      <c r="BJ309" s="62">
        <f>'Training Programs'!BW309</f>
        <v>0</v>
      </c>
      <c r="BK309" s="62"/>
      <c r="BL309" s="62"/>
      <c r="BM309" s="62"/>
      <c r="BN309" s="62"/>
      <c r="BO309" s="62"/>
      <c r="BP309" s="62"/>
      <c r="BQ309" s="62"/>
      <c r="BR309" s="62"/>
      <c r="BS309" s="62"/>
      <c r="BT309" s="62">
        <f t="shared" ref="BT309:BT311" si="424">IFERROR(BJ309/SUM($T309,$AH309,$AV309,$BJ309,$BX309,$CL309,$CZ309,$DN309,$EB309,$EP309,$FD309,$FR309,$GF309,$GT309,$HH309,$HV309,$IJ309,$IX309,$JL309,$JZ309),"")</f>
        <v>0</v>
      </c>
      <c r="BU309" s="62">
        <f t="shared" ref="BU309:BU311" si="425">IFERROR((BL$4*BL309+BN$4*BN309+BP$4*BP309+BQ$4*BQ309+BR$4*BR309)*BT309,"")</f>
        <v>0</v>
      </c>
      <c r="BV309" s="5"/>
      <c r="BW309" s="5"/>
      <c r="BX309" s="5"/>
      <c r="BY309" s="5"/>
      <c r="BZ309" s="5"/>
      <c r="CA309" s="5"/>
      <c r="CB309" s="5"/>
      <c r="CC309" s="5"/>
      <c r="CD309" s="5"/>
      <c r="CE309" s="5"/>
      <c r="CF309" s="5"/>
      <c r="CG309" s="5"/>
      <c r="CH309" s="5"/>
      <c r="CI309" s="5"/>
      <c r="CJ309" s="62"/>
      <c r="CK309" s="62"/>
      <c r="CL309" s="62"/>
      <c r="CM309" s="62"/>
      <c r="CN309" s="62"/>
      <c r="CO309" s="62"/>
      <c r="CP309" s="62"/>
      <c r="CQ309" s="62"/>
      <c r="CR309" s="62"/>
      <c r="CS309" s="62"/>
      <c r="CT309" s="62"/>
      <c r="CU309" s="62"/>
      <c r="CV309" s="62"/>
      <c r="CW309" s="62"/>
      <c r="CX309" s="5"/>
      <c r="CY309" s="5"/>
      <c r="CZ309" s="5"/>
      <c r="DA309" s="5"/>
      <c r="DB309" s="5"/>
      <c r="DC309" s="5"/>
      <c r="DD309" s="5"/>
      <c r="DE309" s="5"/>
      <c r="DF309" s="5"/>
      <c r="DG309" s="5"/>
      <c r="DH309" s="5"/>
      <c r="DI309" s="5"/>
      <c r="DJ309" s="5"/>
      <c r="DK309" s="5"/>
      <c r="DL309" s="62"/>
      <c r="DM309" s="62"/>
      <c r="DN309" s="62"/>
      <c r="DO309" s="62"/>
      <c r="DP309" s="62"/>
      <c r="DQ309" s="62"/>
      <c r="DR309" s="62"/>
      <c r="DS309" s="62"/>
      <c r="DT309" s="62"/>
      <c r="DU309" s="62"/>
      <c r="DV309" s="62"/>
      <c r="DW309" s="62"/>
      <c r="DX309" s="62"/>
      <c r="DY309" s="62"/>
      <c r="DZ309" s="5"/>
      <c r="EA309" s="5"/>
      <c r="EB309" s="5"/>
      <c r="EC309" s="5"/>
      <c r="ED309" s="5"/>
      <c r="EE309" s="5"/>
      <c r="EF309" s="5"/>
      <c r="EG309" s="5"/>
      <c r="EH309" s="5"/>
      <c r="EI309" s="5"/>
      <c r="EJ309" s="5"/>
      <c r="EK309" s="5"/>
      <c r="EL309" s="5"/>
      <c r="EM309" s="5"/>
      <c r="EN309" s="62"/>
      <c r="EO309" s="62"/>
      <c r="EP309" s="62"/>
      <c r="EQ309" s="62"/>
      <c r="ER309" s="62"/>
      <c r="ES309" s="62"/>
      <c r="ET309" s="62"/>
      <c r="EU309" s="62"/>
      <c r="EV309" s="62"/>
      <c r="EW309" s="62"/>
      <c r="EX309" s="62"/>
      <c r="EY309" s="62"/>
      <c r="EZ309" s="140"/>
      <c r="FA309" s="140"/>
      <c r="FB309" s="5"/>
      <c r="FC309" s="5"/>
      <c r="FD309" s="5"/>
      <c r="FE309" s="5"/>
      <c r="FF309" s="5"/>
      <c r="FG309" s="5"/>
      <c r="FH309" s="5"/>
      <c r="FI309" s="5"/>
      <c r="FJ309" s="5"/>
      <c r="FK309" s="5"/>
      <c r="FL309" s="5"/>
      <c r="FM309" s="5"/>
      <c r="FN309" s="5"/>
      <c r="FO309" s="5"/>
      <c r="FP309" s="62"/>
      <c r="FQ309" s="62"/>
      <c r="FR309" s="62"/>
      <c r="FS309" s="62"/>
      <c r="FT309" s="62"/>
      <c r="FU309" s="62"/>
      <c r="FV309" s="62"/>
      <c r="FW309" s="62"/>
      <c r="FX309" s="62"/>
      <c r="FY309" s="62"/>
      <c r="FZ309" s="62"/>
      <c r="GA309" s="62"/>
      <c r="GB309" s="62"/>
      <c r="GC309" s="62"/>
      <c r="GD309" s="5"/>
      <c r="GE309" s="5"/>
      <c r="GF309" s="5"/>
      <c r="GG309" s="5"/>
      <c r="GH309" s="5"/>
      <c r="GI309" s="5"/>
      <c r="GJ309" s="5"/>
      <c r="GK309" s="5"/>
      <c r="GL309" s="5"/>
      <c r="GM309" s="5"/>
      <c r="GN309" s="5"/>
      <c r="GO309" s="5"/>
      <c r="GP309" s="5"/>
      <c r="GQ309" s="5"/>
      <c r="GR309" s="62"/>
      <c r="GS309" s="62"/>
      <c r="GT309" s="62"/>
      <c r="GU309" s="62"/>
      <c r="GV309" s="62"/>
      <c r="GW309" s="62"/>
      <c r="GX309" s="62"/>
      <c r="GY309" s="62"/>
      <c r="GZ309" s="62"/>
      <c r="HA309" s="62"/>
      <c r="HB309" s="62"/>
      <c r="HC309" s="62"/>
      <c r="HD309" s="62"/>
      <c r="HE309" s="62"/>
      <c r="HF309" s="5"/>
      <c r="HG309" s="5"/>
      <c r="HH309" s="5"/>
      <c r="HI309" s="5"/>
      <c r="HJ309" s="5"/>
      <c r="HK309" s="5"/>
      <c r="HL309" s="5"/>
      <c r="HM309" s="5"/>
      <c r="HN309" s="5"/>
      <c r="HO309" s="5"/>
      <c r="HP309" s="5"/>
      <c r="HQ309" s="5"/>
      <c r="HR309" s="5"/>
      <c r="HS309" s="5"/>
      <c r="HT309" s="62"/>
      <c r="HU309" s="62"/>
      <c r="HV309" s="62"/>
      <c r="HW309" s="62"/>
      <c r="HX309" s="62"/>
      <c r="HY309" s="62"/>
      <c r="HZ309" s="62"/>
      <c r="IA309" s="62"/>
      <c r="IB309" s="62"/>
      <c r="IC309" s="62"/>
      <c r="ID309" s="62"/>
      <c r="IE309" s="62"/>
      <c r="IF309" s="62"/>
      <c r="IG309" s="62"/>
      <c r="IH309" s="5"/>
      <c r="II309" s="5"/>
      <c r="IJ309" s="5"/>
      <c r="IK309" s="5"/>
      <c r="IL309" s="5"/>
      <c r="IM309" s="5"/>
      <c r="IN309" s="5"/>
      <c r="IO309" s="5"/>
      <c r="IP309" s="5"/>
      <c r="IQ309" s="5"/>
      <c r="IR309" s="5"/>
      <c r="IS309" s="5"/>
      <c r="IT309" s="5"/>
      <c r="IU309" s="5"/>
      <c r="IV309" s="62"/>
      <c r="IW309" s="62"/>
      <c r="IX309" s="62"/>
      <c r="IY309" s="62"/>
      <c r="IZ309" s="62"/>
      <c r="JA309" s="62"/>
      <c r="JB309" s="62"/>
      <c r="JC309" s="62"/>
      <c r="JD309" s="62"/>
      <c r="JE309" s="62"/>
      <c r="JF309" s="62"/>
      <c r="JG309" s="62"/>
      <c r="JH309" s="62"/>
      <c r="JI309" s="62"/>
      <c r="JJ309" s="5"/>
      <c r="JK309" s="5"/>
      <c r="JL309" s="5"/>
      <c r="JM309" s="5"/>
      <c r="JN309" s="5"/>
      <c r="JO309" s="5"/>
      <c r="JP309" s="5"/>
      <c r="JQ309" s="5"/>
      <c r="JR309" s="5"/>
      <c r="JS309" s="5"/>
      <c r="JT309" s="5"/>
      <c r="JU309" s="5"/>
      <c r="JV309" s="5"/>
      <c r="JW309" s="5"/>
      <c r="JX309" s="62"/>
      <c r="JY309" s="62"/>
      <c r="JZ309" s="62"/>
      <c r="KA309" s="62"/>
      <c r="KB309" s="62"/>
      <c r="KC309" s="62"/>
      <c r="KD309" s="62"/>
      <c r="KE309" s="62"/>
      <c r="KF309" s="62"/>
      <c r="KG309" s="62"/>
      <c r="KH309" s="62"/>
      <c r="KI309" s="62"/>
      <c r="KJ309" s="62"/>
      <c r="KK309" s="62"/>
    </row>
    <row r="310" spans="1:297" x14ac:dyDescent="0.35">
      <c r="A310" s="131">
        <v>306</v>
      </c>
      <c r="B310" s="170">
        <f>'BVEM Scorecard'!B309</f>
        <v>0</v>
      </c>
      <c r="C310" s="170">
        <f>'BVEM Scorecard'!C309</f>
        <v>0</v>
      </c>
      <c r="D310" s="152">
        <v>1008</v>
      </c>
      <c r="E310" s="72" t="str">
        <f>'BVEM Scorecard'!F309</f>
        <v>Solar</v>
      </c>
      <c r="F310" s="96">
        <f t="shared" si="366"/>
        <v>1</v>
      </c>
      <c r="G310" s="96">
        <f t="shared" si="367"/>
        <v>1</v>
      </c>
      <c r="H310" s="96">
        <f t="shared" si="368"/>
        <v>8.9197530864197523E-3</v>
      </c>
      <c r="I310" s="96">
        <f t="shared" si="369"/>
        <v>0</v>
      </c>
      <c r="J310" s="62">
        <v>1</v>
      </c>
      <c r="K310" s="62">
        <v>1</v>
      </c>
      <c r="L310" s="62">
        <v>1</v>
      </c>
      <c r="M310" s="62">
        <v>1</v>
      </c>
      <c r="N310" s="62">
        <v>1</v>
      </c>
      <c r="O310" s="62">
        <v>1</v>
      </c>
      <c r="P310" s="62">
        <f t="shared" si="371"/>
        <v>5</v>
      </c>
      <c r="Q310" s="95">
        <f t="shared" si="419"/>
        <v>1</v>
      </c>
      <c r="R310" s="5"/>
      <c r="S310" s="5" t="str">
        <f>'Training Programs'!Y310</f>
        <v>Heavy Equipment Operator</v>
      </c>
      <c r="T310" s="5">
        <v>1</v>
      </c>
      <c r="U310" s="5">
        <v>1</v>
      </c>
      <c r="V310" s="5">
        <v>1</v>
      </c>
      <c r="W310" s="5">
        <v>1</v>
      </c>
      <c r="X310" s="5">
        <v>1</v>
      </c>
      <c r="Y310" s="5">
        <v>1</v>
      </c>
      <c r="Z310" s="5">
        <v>1</v>
      </c>
      <c r="AA310" s="5">
        <v>1</v>
      </c>
      <c r="AB310" s="5">
        <v>1</v>
      </c>
      <c r="AC310" s="5"/>
      <c r="AD310" s="5">
        <f t="shared" si="370"/>
        <v>1.2345679012345678E-2</v>
      </c>
      <c r="AE310" s="5">
        <f t="shared" si="413"/>
        <v>8.9197530864197523E-3</v>
      </c>
      <c r="AF310" s="62"/>
      <c r="AG310" s="62" t="str">
        <f>'Training Programs'!AO310</f>
        <v>Carpenter</v>
      </c>
      <c r="AH310" s="62">
        <f>'Training Programs'!AQ310</f>
        <v>3</v>
      </c>
      <c r="AI310" s="62"/>
      <c r="AJ310" s="62"/>
      <c r="AK310" s="62"/>
      <c r="AL310" s="62"/>
      <c r="AM310" s="62"/>
      <c r="AN310" s="62"/>
      <c r="AO310" s="62"/>
      <c r="AP310" s="62"/>
      <c r="AQ310" s="62"/>
      <c r="AR310" s="62">
        <f t="shared" si="420"/>
        <v>3.7037037037037035E-2</v>
      </c>
      <c r="AS310" s="62">
        <f t="shared" si="421"/>
        <v>0</v>
      </c>
      <c r="AT310" s="5"/>
      <c r="AU310" s="5" t="str">
        <f>'Training Programs'!BE310</f>
        <v>Electrician</v>
      </c>
      <c r="AV310" s="5">
        <f>'Training Programs'!BG310</f>
        <v>77</v>
      </c>
      <c r="AW310" s="5"/>
      <c r="AX310" s="5"/>
      <c r="AY310" s="5"/>
      <c r="AZ310" s="5"/>
      <c r="BA310" s="5"/>
      <c r="BB310" s="5"/>
      <c r="BC310" s="5"/>
      <c r="BD310" s="5"/>
      <c r="BE310" s="5"/>
      <c r="BF310" s="5">
        <f t="shared" si="422"/>
        <v>0.95061728395061729</v>
      </c>
      <c r="BG310" s="5">
        <f t="shared" si="423"/>
        <v>0</v>
      </c>
      <c r="BH310" s="62"/>
      <c r="BI310" s="62" t="str">
        <f>'Training Programs'!BU310</f>
        <v>Solar and Wind Construction Laborer</v>
      </c>
      <c r="BJ310" s="62">
        <f>'Training Programs'!BW310</f>
        <v>0</v>
      </c>
      <c r="BK310" s="62"/>
      <c r="BL310" s="62"/>
      <c r="BM310" s="62"/>
      <c r="BN310" s="62"/>
      <c r="BO310" s="62"/>
      <c r="BP310" s="62"/>
      <c r="BQ310" s="62"/>
      <c r="BR310" s="62"/>
      <c r="BS310" s="62"/>
      <c r="BT310" s="62">
        <f t="shared" si="424"/>
        <v>0</v>
      </c>
      <c r="BU310" s="62">
        <f t="shared" si="425"/>
        <v>0</v>
      </c>
      <c r="BV310" s="5"/>
      <c r="BW310" s="5"/>
      <c r="BX310" s="5"/>
      <c r="BY310" s="5"/>
      <c r="BZ310" s="5"/>
      <c r="CA310" s="5"/>
      <c r="CB310" s="5"/>
      <c r="CC310" s="5"/>
      <c r="CD310" s="5"/>
      <c r="CE310" s="5"/>
      <c r="CF310" s="5"/>
      <c r="CG310" s="5"/>
      <c r="CH310" s="5"/>
      <c r="CI310" s="5"/>
      <c r="CJ310" s="62"/>
      <c r="CK310" s="62"/>
      <c r="CL310" s="62"/>
      <c r="CM310" s="62"/>
      <c r="CN310" s="62"/>
      <c r="CO310" s="62"/>
      <c r="CP310" s="62"/>
      <c r="CQ310" s="62"/>
      <c r="CR310" s="62"/>
      <c r="CS310" s="62"/>
      <c r="CT310" s="62"/>
      <c r="CU310" s="62"/>
      <c r="CV310" s="62"/>
      <c r="CW310" s="62"/>
      <c r="CX310" s="5"/>
      <c r="CY310" s="5"/>
      <c r="CZ310" s="5"/>
      <c r="DA310" s="5"/>
      <c r="DB310" s="5"/>
      <c r="DC310" s="5"/>
      <c r="DD310" s="5"/>
      <c r="DE310" s="5"/>
      <c r="DF310" s="5"/>
      <c r="DG310" s="5"/>
      <c r="DH310" s="5"/>
      <c r="DI310" s="5"/>
      <c r="DJ310" s="5"/>
      <c r="DK310" s="5"/>
      <c r="DL310" s="62"/>
      <c r="DM310" s="62"/>
      <c r="DN310" s="62"/>
      <c r="DO310" s="62"/>
      <c r="DP310" s="62"/>
      <c r="DQ310" s="62"/>
      <c r="DR310" s="62"/>
      <c r="DS310" s="62"/>
      <c r="DT310" s="62"/>
      <c r="DU310" s="62"/>
      <c r="DV310" s="62"/>
      <c r="DW310" s="62"/>
      <c r="DX310" s="62"/>
      <c r="DY310" s="62"/>
      <c r="DZ310" s="5"/>
      <c r="EA310" s="5"/>
      <c r="EB310" s="5"/>
      <c r="EC310" s="5"/>
      <c r="ED310" s="5"/>
      <c r="EE310" s="5"/>
      <c r="EF310" s="5"/>
      <c r="EG310" s="5"/>
      <c r="EH310" s="5"/>
      <c r="EI310" s="5"/>
      <c r="EJ310" s="5"/>
      <c r="EK310" s="5"/>
      <c r="EL310" s="5"/>
      <c r="EM310" s="5"/>
      <c r="EN310" s="62"/>
      <c r="EO310" s="62"/>
      <c r="EP310" s="62"/>
      <c r="EQ310" s="62"/>
      <c r="ER310" s="62"/>
      <c r="ES310" s="62"/>
      <c r="ET310" s="62"/>
      <c r="EU310" s="62"/>
      <c r="EV310" s="62"/>
      <c r="EW310" s="62"/>
      <c r="EX310" s="62"/>
      <c r="EY310" s="62"/>
      <c r="EZ310" s="62"/>
      <c r="FA310" s="62"/>
      <c r="FB310" s="5"/>
      <c r="FC310" s="5"/>
      <c r="FD310" s="5"/>
      <c r="FE310" s="5"/>
      <c r="FF310" s="5"/>
      <c r="FG310" s="5"/>
      <c r="FH310" s="5"/>
      <c r="FI310" s="5"/>
      <c r="FJ310" s="5"/>
      <c r="FK310" s="5"/>
      <c r="FL310" s="5"/>
      <c r="FM310" s="5"/>
      <c r="FN310" s="5"/>
      <c r="FO310" s="5"/>
      <c r="FP310" s="62"/>
      <c r="FQ310" s="62"/>
      <c r="FR310" s="62"/>
      <c r="FS310" s="62"/>
      <c r="FT310" s="62"/>
      <c r="FU310" s="62"/>
      <c r="FV310" s="62"/>
      <c r="FW310" s="62"/>
      <c r="FX310" s="62"/>
      <c r="FY310" s="62"/>
      <c r="FZ310" s="62"/>
      <c r="GA310" s="62"/>
      <c r="GB310" s="62"/>
      <c r="GC310" s="62"/>
      <c r="GD310" s="5"/>
      <c r="GE310" s="5"/>
      <c r="GF310" s="5"/>
      <c r="GG310" s="5"/>
      <c r="GH310" s="5"/>
      <c r="GI310" s="5"/>
      <c r="GJ310" s="5"/>
      <c r="GK310" s="5"/>
      <c r="GL310" s="5"/>
      <c r="GM310" s="5"/>
      <c r="GN310" s="5"/>
      <c r="GO310" s="5"/>
      <c r="GP310" s="5"/>
      <c r="GQ310" s="5"/>
      <c r="GR310" s="62"/>
      <c r="GS310" s="62"/>
      <c r="GT310" s="62"/>
      <c r="GU310" s="62"/>
      <c r="GV310" s="62"/>
      <c r="GW310" s="62"/>
      <c r="GX310" s="62"/>
      <c r="GY310" s="62"/>
      <c r="GZ310" s="62"/>
      <c r="HA310" s="62"/>
      <c r="HB310" s="62"/>
      <c r="HC310" s="62"/>
      <c r="HD310" s="62"/>
      <c r="HE310" s="62"/>
      <c r="HF310" s="5"/>
      <c r="HG310" s="5"/>
      <c r="HH310" s="5"/>
      <c r="HI310" s="5"/>
      <c r="HJ310" s="5"/>
      <c r="HK310" s="5"/>
      <c r="HL310" s="5"/>
      <c r="HM310" s="5"/>
      <c r="HN310" s="5"/>
      <c r="HO310" s="5"/>
      <c r="HP310" s="5"/>
      <c r="HQ310" s="5"/>
      <c r="HR310" s="5"/>
      <c r="HS310" s="5"/>
      <c r="HT310" s="62"/>
      <c r="HU310" s="62"/>
      <c r="HV310" s="62"/>
      <c r="HW310" s="62"/>
      <c r="HX310" s="62"/>
      <c r="HY310" s="62"/>
      <c r="HZ310" s="62"/>
      <c r="IA310" s="62"/>
      <c r="IB310" s="62"/>
      <c r="IC310" s="62"/>
      <c r="ID310" s="62"/>
      <c r="IE310" s="62"/>
      <c r="IF310" s="62"/>
      <c r="IG310" s="62"/>
      <c r="IH310" s="5"/>
      <c r="II310" s="5"/>
      <c r="IJ310" s="5"/>
      <c r="IK310" s="5"/>
      <c r="IL310" s="5"/>
      <c r="IM310" s="5"/>
      <c r="IN310" s="5"/>
      <c r="IO310" s="5"/>
      <c r="IP310" s="5"/>
      <c r="IQ310" s="5"/>
      <c r="IR310" s="5"/>
      <c r="IS310" s="5"/>
      <c r="IT310" s="5"/>
      <c r="IU310" s="5"/>
      <c r="IV310" s="62"/>
      <c r="IW310" s="62"/>
      <c r="IX310" s="62"/>
      <c r="IY310" s="62"/>
      <c r="IZ310" s="62"/>
      <c r="JA310" s="62"/>
      <c r="JB310" s="62"/>
      <c r="JC310" s="62"/>
      <c r="JD310" s="62"/>
      <c r="JE310" s="62"/>
      <c r="JF310" s="62"/>
      <c r="JG310" s="62"/>
      <c r="JH310" s="62"/>
      <c r="JI310" s="62"/>
      <c r="JJ310" s="5"/>
      <c r="JK310" s="5"/>
      <c r="JL310" s="5"/>
      <c r="JM310" s="5"/>
      <c r="JN310" s="5"/>
      <c r="JO310" s="5"/>
      <c r="JP310" s="5"/>
      <c r="JQ310" s="5"/>
      <c r="JR310" s="5"/>
      <c r="JS310" s="5"/>
      <c r="JT310" s="5"/>
      <c r="JU310" s="5"/>
      <c r="JV310" s="5"/>
      <c r="JW310" s="5"/>
      <c r="JX310" s="62"/>
      <c r="JY310" s="62"/>
      <c r="JZ310" s="62"/>
      <c r="KA310" s="62"/>
      <c r="KB310" s="62"/>
      <c r="KC310" s="62"/>
      <c r="KD310" s="62"/>
      <c r="KE310" s="62"/>
      <c r="KF310" s="62"/>
      <c r="KG310" s="62"/>
      <c r="KH310" s="62"/>
      <c r="KI310" s="62"/>
      <c r="KJ310" s="62"/>
      <c r="KK310" s="62"/>
    </row>
    <row r="311" spans="1:297" x14ac:dyDescent="0.35">
      <c r="A311" s="131">
        <v>307</v>
      </c>
      <c r="B311" s="170">
        <f>'BVEM Scorecard'!B310</f>
        <v>0</v>
      </c>
      <c r="C311" s="170">
        <f>'BVEM Scorecard'!C310</f>
        <v>0</v>
      </c>
      <c r="D311" s="152">
        <v>1010</v>
      </c>
      <c r="E311" s="72" t="str">
        <f>'BVEM Scorecard'!F310</f>
        <v>Solar + Storage</v>
      </c>
      <c r="F311" s="96">
        <f t="shared" si="366"/>
        <v>1</v>
      </c>
      <c r="G311" s="96">
        <f t="shared" si="367"/>
        <v>1</v>
      </c>
      <c r="H311" s="96">
        <f t="shared" si="368"/>
        <v>8.9197530864197523E-3</v>
      </c>
      <c r="I311" s="96">
        <f t="shared" si="369"/>
        <v>0</v>
      </c>
      <c r="J311" s="62">
        <v>1</v>
      </c>
      <c r="K311" s="62">
        <v>1</v>
      </c>
      <c r="L311" s="62">
        <v>1</v>
      </c>
      <c r="M311" s="62">
        <v>1</v>
      </c>
      <c r="N311" s="62">
        <v>1</v>
      </c>
      <c r="O311" s="62">
        <v>1</v>
      </c>
      <c r="P311" s="62">
        <f t="shared" si="371"/>
        <v>5</v>
      </c>
      <c r="Q311" s="95">
        <f t="shared" si="419"/>
        <v>1</v>
      </c>
      <c r="R311" s="5"/>
      <c r="S311" s="5" t="str">
        <f>'Training Programs'!Y311</f>
        <v>Heavy Equipment Operator</v>
      </c>
      <c r="T311" s="5">
        <v>1</v>
      </c>
      <c r="U311" s="5">
        <v>1</v>
      </c>
      <c r="V311" s="5">
        <v>1</v>
      </c>
      <c r="W311" s="5">
        <v>1</v>
      </c>
      <c r="X311" s="5">
        <v>1</v>
      </c>
      <c r="Y311" s="5">
        <v>1</v>
      </c>
      <c r="Z311" s="5">
        <v>1</v>
      </c>
      <c r="AA311" s="5">
        <v>1</v>
      </c>
      <c r="AB311" s="5">
        <v>1</v>
      </c>
      <c r="AC311" s="5"/>
      <c r="AD311" s="5">
        <f t="shared" si="370"/>
        <v>1.2345679012345678E-2</v>
      </c>
      <c r="AE311" s="5">
        <f t="shared" si="413"/>
        <v>8.9197530864197523E-3</v>
      </c>
      <c r="AF311" s="62"/>
      <c r="AG311" s="62" t="str">
        <f>'Training Programs'!AO311</f>
        <v>Carpenter</v>
      </c>
      <c r="AH311" s="62">
        <f>'Training Programs'!AQ311</f>
        <v>3</v>
      </c>
      <c r="AI311" s="62"/>
      <c r="AJ311" s="62"/>
      <c r="AK311" s="62"/>
      <c r="AL311" s="62"/>
      <c r="AM311" s="62"/>
      <c r="AN311" s="62"/>
      <c r="AO311" s="62"/>
      <c r="AP311" s="62"/>
      <c r="AQ311" s="62"/>
      <c r="AR311" s="140">
        <f t="shared" si="420"/>
        <v>3.7037037037037035E-2</v>
      </c>
      <c r="AS311" s="140">
        <f t="shared" si="421"/>
        <v>0</v>
      </c>
      <c r="AT311" s="5"/>
      <c r="AU311" s="5" t="str">
        <f>'Training Programs'!BE311</f>
        <v>Electrician</v>
      </c>
      <c r="AV311" s="5">
        <f>'Training Programs'!BG311</f>
        <v>77</v>
      </c>
      <c r="AW311" s="5"/>
      <c r="AX311" s="5"/>
      <c r="AY311" s="5"/>
      <c r="AZ311" s="5"/>
      <c r="BA311" s="5"/>
      <c r="BB311" s="5"/>
      <c r="BC311" s="5"/>
      <c r="BD311" s="5"/>
      <c r="BE311" s="5"/>
      <c r="BF311" s="5">
        <f t="shared" si="422"/>
        <v>0.95061728395061729</v>
      </c>
      <c r="BG311" s="5">
        <f t="shared" si="423"/>
        <v>0</v>
      </c>
      <c r="BH311" s="62"/>
      <c r="BI311" s="62" t="str">
        <f>'Training Programs'!BU311</f>
        <v>Solar and Wind Construction Laborer</v>
      </c>
      <c r="BJ311" s="62">
        <f>'Training Programs'!BW311</f>
        <v>0</v>
      </c>
      <c r="BK311" s="62"/>
      <c r="BL311" s="62"/>
      <c r="BM311" s="62"/>
      <c r="BN311" s="62"/>
      <c r="BO311" s="62"/>
      <c r="BP311" s="62"/>
      <c r="BQ311" s="62"/>
      <c r="BR311" s="62"/>
      <c r="BS311" s="62"/>
      <c r="BT311" s="62">
        <f t="shared" si="424"/>
        <v>0</v>
      </c>
      <c r="BU311" s="62">
        <f t="shared" si="425"/>
        <v>0</v>
      </c>
      <c r="BV311" s="5"/>
      <c r="BW311" s="5"/>
      <c r="BX311" s="5"/>
      <c r="BY311" s="5"/>
      <c r="BZ311" s="5"/>
      <c r="CA311" s="5"/>
      <c r="CB311" s="5"/>
      <c r="CC311" s="5"/>
      <c r="CD311" s="5"/>
      <c r="CE311" s="5"/>
      <c r="CF311" s="5"/>
      <c r="CG311" s="5"/>
      <c r="CH311" s="5"/>
      <c r="CI311" s="5"/>
      <c r="CJ311" s="62"/>
      <c r="CK311" s="62"/>
      <c r="CL311" s="62"/>
      <c r="CM311" s="62"/>
      <c r="CN311" s="62"/>
      <c r="CO311" s="62"/>
      <c r="CP311" s="62"/>
      <c r="CQ311" s="62"/>
      <c r="CR311" s="62"/>
      <c r="CS311" s="62"/>
      <c r="CT311" s="62"/>
      <c r="CU311" s="62"/>
      <c r="CV311" s="62"/>
      <c r="CW311" s="62"/>
      <c r="CX311" s="5"/>
      <c r="CY311" s="5"/>
      <c r="CZ311" s="5"/>
      <c r="DA311" s="5"/>
      <c r="DB311" s="5"/>
      <c r="DC311" s="5"/>
      <c r="DD311" s="5"/>
      <c r="DE311" s="5"/>
      <c r="DF311" s="5"/>
      <c r="DG311" s="5"/>
      <c r="DH311" s="5"/>
      <c r="DI311" s="5"/>
      <c r="DJ311" s="5"/>
      <c r="DK311" s="5"/>
      <c r="DL311" s="62"/>
      <c r="DM311" s="62"/>
      <c r="DN311" s="62"/>
      <c r="DO311" s="62"/>
      <c r="DP311" s="62"/>
      <c r="DQ311" s="62"/>
      <c r="DR311" s="62"/>
      <c r="DS311" s="62"/>
      <c r="DT311" s="62"/>
      <c r="DU311" s="62"/>
      <c r="DV311" s="62"/>
      <c r="DW311" s="62"/>
      <c r="DX311" s="62"/>
      <c r="DY311" s="62"/>
      <c r="DZ311" s="5"/>
      <c r="EA311" s="5"/>
      <c r="EB311" s="5"/>
      <c r="EC311" s="5"/>
      <c r="ED311" s="5"/>
      <c r="EE311" s="5"/>
      <c r="EF311" s="5"/>
      <c r="EG311" s="5"/>
      <c r="EH311" s="5"/>
      <c r="EI311" s="5"/>
      <c r="EJ311" s="5"/>
      <c r="EK311" s="5"/>
      <c r="EL311" s="5"/>
      <c r="EM311" s="5"/>
      <c r="EN311" s="62"/>
      <c r="EO311" s="62"/>
      <c r="EP311" s="62"/>
      <c r="EQ311" s="62"/>
      <c r="ER311" s="62"/>
      <c r="ES311" s="62"/>
      <c r="ET311" s="62"/>
      <c r="EU311" s="62"/>
      <c r="EV311" s="62"/>
      <c r="EW311" s="62"/>
      <c r="EX311" s="62"/>
      <c r="EY311" s="62"/>
      <c r="EZ311" s="140"/>
      <c r="FA311" s="140"/>
      <c r="FB311" s="5"/>
      <c r="FC311" s="5"/>
      <c r="FD311" s="5"/>
      <c r="FE311" s="5"/>
      <c r="FF311" s="5"/>
      <c r="FG311" s="5"/>
      <c r="FH311" s="5"/>
      <c r="FI311" s="5"/>
      <c r="FJ311" s="5"/>
      <c r="FK311" s="5"/>
      <c r="FL311" s="5"/>
      <c r="FM311" s="5"/>
      <c r="FN311" s="5"/>
      <c r="FO311" s="5"/>
      <c r="FP311" s="62"/>
      <c r="FQ311" s="62"/>
      <c r="FR311" s="62"/>
      <c r="FS311" s="62"/>
      <c r="FT311" s="62"/>
      <c r="FU311" s="62"/>
      <c r="FV311" s="62"/>
      <c r="FW311" s="62"/>
      <c r="FX311" s="62"/>
      <c r="FY311" s="62"/>
      <c r="FZ311" s="62"/>
      <c r="GA311" s="62"/>
      <c r="GB311" s="62"/>
      <c r="GC311" s="62"/>
      <c r="GD311" s="5"/>
      <c r="GE311" s="5"/>
      <c r="GF311" s="5"/>
      <c r="GG311" s="5"/>
      <c r="GH311" s="5"/>
      <c r="GI311" s="5"/>
      <c r="GJ311" s="5"/>
      <c r="GK311" s="5"/>
      <c r="GL311" s="5"/>
      <c r="GM311" s="5"/>
      <c r="GN311" s="5"/>
      <c r="GO311" s="5"/>
      <c r="GP311" s="5"/>
      <c r="GQ311" s="5"/>
      <c r="GR311" s="62"/>
      <c r="GS311" s="62"/>
      <c r="GT311" s="62"/>
      <c r="GU311" s="62"/>
      <c r="GV311" s="62"/>
      <c r="GW311" s="62"/>
      <c r="GX311" s="62"/>
      <c r="GY311" s="62"/>
      <c r="GZ311" s="62"/>
      <c r="HA311" s="62"/>
      <c r="HB311" s="62"/>
      <c r="HC311" s="62"/>
      <c r="HD311" s="62"/>
      <c r="HE311" s="62"/>
      <c r="HF311" s="5"/>
      <c r="HG311" s="5"/>
      <c r="HH311" s="5"/>
      <c r="HI311" s="5"/>
      <c r="HJ311" s="5"/>
      <c r="HK311" s="5"/>
      <c r="HL311" s="5"/>
      <c r="HM311" s="5"/>
      <c r="HN311" s="5"/>
      <c r="HO311" s="5"/>
      <c r="HP311" s="5"/>
      <c r="HQ311" s="5"/>
      <c r="HR311" s="5"/>
      <c r="HS311" s="5"/>
      <c r="HT311" s="62"/>
      <c r="HU311" s="62"/>
      <c r="HV311" s="62"/>
      <c r="HW311" s="62"/>
      <c r="HX311" s="62"/>
      <c r="HY311" s="62"/>
      <c r="HZ311" s="62"/>
      <c r="IA311" s="62"/>
      <c r="IB311" s="62"/>
      <c r="IC311" s="62"/>
      <c r="ID311" s="62"/>
      <c r="IE311" s="62"/>
      <c r="IF311" s="62"/>
      <c r="IG311" s="62"/>
      <c r="IH311" s="5"/>
      <c r="II311" s="5"/>
      <c r="IJ311" s="5"/>
      <c r="IK311" s="5"/>
      <c r="IL311" s="5"/>
      <c r="IM311" s="5"/>
      <c r="IN311" s="5"/>
      <c r="IO311" s="5"/>
      <c r="IP311" s="5"/>
      <c r="IQ311" s="5"/>
      <c r="IR311" s="5"/>
      <c r="IS311" s="5"/>
      <c r="IT311" s="5"/>
      <c r="IU311" s="5"/>
      <c r="IV311" s="62"/>
      <c r="IW311" s="62"/>
      <c r="IX311" s="62"/>
      <c r="IY311" s="62"/>
      <c r="IZ311" s="62"/>
      <c r="JA311" s="62"/>
      <c r="JB311" s="62"/>
      <c r="JC311" s="62"/>
      <c r="JD311" s="62"/>
      <c r="JE311" s="62"/>
      <c r="JF311" s="62"/>
      <c r="JG311" s="62"/>
      <c r="JH311" s="62"/>
      <c r="JI311" s="62"/>
      <c r="JJ311" s="5"/>
      <c r="JK311" s="5"/>
      <c r="JL311" s="5"/>
      <c r="JM311" s="5"/>
      <c r="JN311" s="5"/>
      <c r="JO311" s="5"/>
      <c r="JP311" s="5"/>
      <c r="JQ311" s="5"/>
      <c r="JR311" s="5"/>
      <c r="JS311" s="5"/>
      <c r="JT311" s="5"/>
      <c r="JU311" s="5"/>
      <c r="JV311" s="5"/>
      <c r="JW311" s="5"/>
      <c r="JX311" s="62"/>
      <c r="JY311" s="62"/>
      <c r="JZ311" s="62"/>
      <c r="KA311" s="62"/>
      <c r="KB311" s="62"/>
      <c r="KC311" s="62"/>
      <c r="KD311" s="62"/>
      <c r="KE311" s="62"/>
      <c r="KF311" s="62"/>
      <c r="KG311" s="62"/>
      <c r="KH311" s="62"/>
      <c r="KI311" s="62"/>
      <c r="KJ311" s="62"/>
      <c r="KK311" s="62"/>
    </row>
    <row r="312" spans="1:297" x14ac:dyDescent="0.35">
      <c r="A312" s="131">
        <v>308</v>
      </c>
      <c r="B312" s="170">
        <f>'BVEM Scorecard'!B311</f>
        <v>0</v>
      </c>
      <c r="C312" s="170">
        <f>'BVEM Scorecard'!C311</f>
        <v>0</v>
      </c>
      <c r="D312" s="152">
        <v>430</v>
      </c>
      <c r="E312" s="72" t="str">
        <f>'BVEM Scorecard'!F311</f>
        <v>Solar</v>
      </c>
      <c r="F312" s="96"/>
      <c r="G312" s="96"/>
      <c r="H312" s="96"/>
      <c r="I312" s="96"/>
      <c r="J312" s="62"/>
      <c r="K312" s="62"/>
      <c r="L312" s="62"/>
      <c r="M312" s="62"/>
      <c r="N312" s="62"/>
      <c r="O312" s="62"/>
      <c r="P312" s="62"/>
      <c r="Q312" s="95"/>
      <c r="R312" s="5"/>
      <c r="S312" s="5"/>
      <c r="T312" s="5"/>
      <c r="U312" s="5"/>
      <c r="V312" s="5"/>
      <c r="W312" s="5"/>
      <c r="X312" s="5"/>
      <c r="Y312" s="5"/>
      <c r="Z312" s="5"/>
      <c r="AA312" s="5"/>
      <c r="AB312" s="5"/>
      <c r="AC312" s="5"/>
      <c r="AD312" s="5"/>
      <c r="AE312" s="5"/>
      <c r="AF312" s="62"/>
      <c r="AG312" s="62"/>
      <c r="AH312" s="62"/>
      <c r="AI312" s="62"/>
      <c r="AJ312" s="62"/>
      <c r="AK312" s="62"/>
      <c r="AL312" s="62"/>
      <c r="AM312" s="62"/>
      <c r="AN312" s="62"/>
      <c r="AO312" s="62"/>
      <c r="AP312" s="62"/>
      <c r="AQ312" s="62"/>
      <c r="AR312" s="62"/>
      <c r="AS312" s="62"/>
      <c r="AT312" s="5"/>
      <c r="AU312" s="5"/>
      <c r="AV312" s="5"/>
      <c r="AW312" s="5"/>
      <c r="AX312" s="5"/>
      <c r="AY312" s="5"/>
      <c r="AZ312" s="5"/>
      <c r="BA312" s="5"/>
      <c r="BB312" s="5"/>
      <c r="BC312" s="5"/>
      <c r="BD312" s="5"/>
      <c r="BE312" s="5"/>
      <c r="BF312" s="5"/>
      <c r="BG312" s="5"/>
      <c r="BH312" s="62"/>
      <c r="BI312" s="62"/>
      <c r="BJ312" s="62"/>
      <c r="BK312" s="62"/>
      <c r="BL312" s="62"/>
      <c r="BM312" s="62"/>
      <c r="BN312" s="62"/>
      <c r="BO312" s="62"/>
      <c r="BP312" s="62"/>
      <c r="BQ312" s="62"/>
      <c r="BR312" s="62"/>
      <c r="BS312" s="62"/>
      <c r="BT312" s="62"/>
      <c r="BU312" s="62"/>
      <c r="BV312" s="5"/>
      <c r="BW312" s="5"/>
      <c r="BX312" s="5"/>
      <c r="BY312" s="5"/>
      <c r="BZ312" s="5"/>
      <c r="CA312" s="5"/>
      <c r="CB312" s="5"/>
      <c r="CC312" s="5"/>
      <c r="CD312" s="5"/>
      <c r="CE312" s="5"/>
      <c r="CF312" s="5"/>
      <c r="CG312" s="5"/>
      <c r="CH312" s="5"/>
      <c r="CI312" s="5"/>
      <c r="CJ312" s="62"/>
      <c r="CK312" s="62"/>
      <c r="CL312" s="62"/>
      <c r="CM312" s="62"/>
      <c r="CN312" s="62"/>
      <c r="CO312" s="62"/>
      <c r="CP312" s="62"/>
      <c r="CQ312" s="62"/>
      <c r="CR312" s="62"/>
      <c r="CS312" s="62"/>
      <c r="CT312" s="62"/>
      <c r="CU312" s="62"/>
      <c r="CV312" s="62"/>
      <c r="CW312" s="62"/>
      <c r="CX312" s="5"/>
      <c r="CY312" s="5"/>
      <c r="CZ312" s="5"/>
      <c r="DA312" s="5"/>
      <c r="DB312" s="5"/>
      <c r="DC312" s="5"/>
      <c r="DD312" s="5"/>
      <c r="DE312" s="5"/>
      <c r="DF312" s="5"/>
      <c r="DG312" s="5"/>
      <c r="DH312" s="5"/>
      <c r="DI312" s="5"/>
      <c r="DJ312" s="5"/>
      <c r="DK312" s="5"/>
      <c r="DL312" s="62"/>
      <c r="DM312" s="62"/>
      <c r="DN312" s="62"/>
      <c r="DO312" s="62"/>
      <c r="DP312" s="62"/>
      <c r="DQ312" s="62"/>
      <c r="DR312" s="62"/>
      <c r="DS312" s="62"/>
      <c r="DT312" s="62"/>
      <c r="DU312" s="62"/>
      <c r="DV312" s="62"/>
      <c r="DW312" s="62"/>
      <c r="DX312" s="62"/>
      <c r="DY312" s="62"/>
      <c r="DZ312" s="5"/>
      <c r="EA312" s="5"/>
      <c r="EB312" s="5"/>
      <c r="EC312" s="5"/>
      <c r="ED312" s="5"/>
      <c r="EE312" s="5"/>
      <c r="EF312" s="5"/>
      <c r="EG312" s="5"/>
      <c r="EH312" s="5"/>
      <c r="EI312" s="5"/>
      <c r="EJ312" s="5"/>
      <c r="EK312" s="5"/>
      <c r="EL312" s="5"/>
      <c r="EM312" s="5"/>
      <c r="EN312" s="62"/>
      <c r="EO312" s="62"/>
      <c r="EP312" s="62"/>
      <c r="EQ312" s="62"/>
      <c r="ER312" s="62"/>
      <c r="ES312" s="62"/>
      <c r="ET312" s="62"/>
      <c r="EU312" s="62"/>
      <c r="EV312" s="62"/>
      <c r="EW312" s="62"/>
      <c r="EX312" s="62"/>
      <c r="EY312" s="62"/>
      <c r="EZ312" s="62"/>
      <c r="FA312" s="62"/>
      <c r="FB312" s="5"/>
      <c r="FC312" s="5"/>
      <c r="FD312" s="5"/>
      <c r="FE312" s="5"/>
      <c r="FF312" s="5"/>
      <c r="FG312" s="5"/>
      <c r="FH312" s="5"/>
      <c r="FI312" s="5"/>
      <c r="FJ312" s="5"/>
      <c r="FK312" s="5"/>
      <c r="FL312" s="5"/>
      <c r="FM312" s="5"/>
      <c r="FN312" s="5"/>
      <c r="FO312" s="5"/>
      <c r="FP312" s="62"/>
      <c r="FQ312" s="62"/>
      <c r="FR312" s="62"/>
      <c r="FS312" s="62"/>
      <c r="FT312" s="62"/>
      <c r="FU312" s="62"/>
      <c r="FV312" s="62"/>
      <c r="FW312" s="62"/>
      <c r="FX312" s="62"/>
      <c r="FY312" s="62"/>
      <c r="FZ312" s="62"/>
      <c r="GA312" s="62"/>
      <c r="GB312" s="62"/>
      <c r="GC312" s="62"/>
      <c r="GD312" s="5"/>
      <c r="GE312" s="5"/>
      <c r="GF312" s="5"/>
      <c r="GG312" s="5"/>
      <c r="GH312" s="5"/>
      <c r="GI312" s="5"/>
      <c r="GJ312" s="5"/>
      <c r="GK312" s="5"/>
      <c r="GL312" s="5"/>
      <c r="GM312" s="5"/>
      <c r="GN312" s="5"/>
      <c r="GO312" s="5"/>
      <c r="GP312" s="5"/>
      <c r="GQ312" s="5"/>
      <c r="GR312" s="62"/>
      <c r="GS312" s="62"/>
      <c r="GT312" s="62"/>
      <c r="GU312" s="62"/>
      <c r="GV312" s="62"/>
      <c r="GW312" s="62"/>
      <c r="GX312" s="62"/>
      <c r="GY312" s="62"/>
      <c r="GZ312" s="62"/>
      <c r="HA312" s="62"/>
      <c r="HB312" s="62"/>
      <c r="HC312" s="62"/>
      <c r="HD312" s="62"/>
      <c r="HE312" s="62"/>
      <c r="HF312" s="5"/>
      <c r="HG312" s="5"/>
      <c r="HH312" s="5"/>
      <c r="HI312" s="5"/>
      <c r="HJ312" s="5"/>
      <c r="HK312" s="5"/>
      <c r="HL312" s="5"/>
      <c r="HM312" s="5"/>
      <c r="HN312" s="5"/>
      <c r="HO312" s="5"/>
      <c r="HP312" s="5"/>
      <c r="HQ312" s="5"/>
      <c r="HR312" s="5"/>
      <c r="HS312" s="5"/>
      <c r="HT312" s="62"/>
      <c r="HU312" s="62"/>
      <c r="HV312" s="62"/>
      <c r="HW312" s="62"/>
      <c r="HX312" s="62"/>
      <c r="HY312" s="62"/>
      <c r="HZ312" s="62"/>
      <c r="IA312" s="62"/>
      <c r="IB312" s="62"/>
      <c r="IC312" s="62"/>
      <c r="ID312" s="62"/>
      <c r="IE312" s="62"/>
      <c r="IF312" s="62"/>
      <c r="IG312" s="62"/>
      <c r="IH312" s="5"/>
      <c r="II312" s="5"/>
      <c r="IJ312" s="5"/>
      <c r="IK312" s="5"/>
      <c r="IL312" s="5"/>
      <c r="IM312" s="5"/>
      <c r="IN312" s="5"/>
      <c r="IO312" s="5"/>
      <c r="IP312" s="5"/>
      <c r="IQ312" s="5"/>
      <c r="IR312" s="5"/>
      <c r="IS312" s="5"/>
      <c r="IT312" s="5"/>
      <c r="IU312" s="5"/>
      <c r="IV312" s="62"/>
      <c r="IW312" s="62"/>
      <c r="IX312" s="62"/>
      <c r="IY312" s="62"/>
      <c r="IZ312" s="62"/>
      <c r="JA312" s="62"/>
      <c r="JB312" s="62"/>
      <c r="JC312" s="62"/>
      <c r="JD312" s="62"/>
      <c r="JE312" s="62"/>
      <c r="JF312" s="62"/>
      <c r="JG312" s="62"/>
      <c r="JH312" s="62"/>
      <c r="JI312" s="62"/>
      <c r="JJ312" s="5"/>
      <c r="JK312" s="5"/>
      <c r="JL312" s="5"/>
      <c r="JM312" s="5"/>
      <c r="JN312" s="5"/>
      <c r="JO312" s="5"/>
      <c r="JP312" s="5"/>
      <c r="JQ312" s="5"/>
      <c r="JR312" s="5"/>
      <c r="JS312" s="5"/>
      <c r="JT312" s="5"/>
      <c r="JU312" s="5"/>
      <c r="JV312" s="5"/>
      <c r="JW312" s="5"/>
      <c r="JX312" s="62"/>
      <c r="JY312" s="62"/>
      <c r="JZ312" s="62"/>
      <c r="KA312" s="62"/>
      <c r="KB312" s="62"/>
      <c r="KC312" s="62"/>
      <c r="KD312" s="62"/>
      <c r="KE312" s="62"/>
      <c r="KF312" s="62"/>
      <c r="KG312" s="62"/>
      <c r="KH312" s="62"/>
      <c r="KI312" s="62"/>
      <c r="KJ312" s="62"/>
      <c r="KK312" s="62"/>
    </row>
    <row r="313" spans="1:297" x14ac:dyDescent="0.35">
      <c r="A313" s="131">
        <v>309</v>
      </c>
      <c r="B313" s="170">
        <f>'BVEM Scorecard'!B312</f>
        <v>0</v>
      </c>
      <c r="C313" s="170">
        <f>'BVEM Scorecard'!C312</f>
        <v>0</v>
      </c>
      <c r="D313" s="152">
        <v>706</v>
      </c>
      <c r="E313" s="72" t="str">
        <f>'BVEM Scorecard'!F312</f>
        <v>Solar + Storage</v>
      </c>
      <c r="F313" s="96"/>
      <c r="G313" s="96"/>
      <c r="H313" s="96"/>
      <c r="I313" s="96"/>
      <c r="J313" s="62"/>
      <c r="K313" s="62"/>
      <c r="L313" s="62"/>
      <c r="M313" s="62"/>
      <c r="N313" s="62"/>
      <c r="O313" s="62"/>
      <c r="P313" s="62"/>
      <c r="Q313" s="95"/>
      <c r="R313" s="5"/>
      <c r="S313" s="5"/>
      <c r="T313" s="5"/>
      <c r="U313" s="5"/>
      <c r="V313" s="5"/>
      <c r="W313" s="5"/>
      <c r="X313" s="5"/>
      <c r="Y313" s="5"/>
      <c r="Z313" s="5"/>
      <c r="AA313" s="5"/>
      <c r="AB313" s="5"/>
      <c r="AC313" s="5"/>
      <c r="AD313" s="5"/>
      <c r="AE313" s="5"/>
      <c r="AF313" s="62"/>
      <c r="AG313" s="62"/>
      <c r="AH313" s="62"/>
      <c r="AI313" s="62"/>
      <c r="AJ313" s="62"/>
      <c r="AK313" s="62"/>
      <c r="AL313" s="62"/>
      <c r="AM313" s="62"/>
      <c r="AN313" s="62"/>
      <c r="AO313" s="62"/>
      <c r="AP313" s="62"/>
      <c r="AQ313" s="62"/>
      <c r="AR313" s="140"/>
      <c r="AS313" s="140"/>
      <c r="AT313" s="5"/>
      <c r="AU313" s="5"/>
      <c r="AV313" s="5"/>
      <c r="AW313" s="5"/>
      <c r="AX313" s="5"/>
      <c r="AY313" s="5"/>
      <c r="AZ313" s="5"/>
      <c r="BA313" s="5"/>
      <c r="BB313" s="5"/>
      <c r="BC313" s="5"/>
      <c r="BD313" s="5"/>
      <c r="BE313" s="5"/>
      <c r="BF313" s="5"/>
      <c r="BG313" s="5"/>
      <c r="BH313" s="62"/>
      <c r="BI313" s="62"/>
      <c r="BJ313" s="62"/>
      <c r="BK313" s="62"/>
      <c r="BL313" s="62"/>
      <c r="BM313" s="62"/>
      <c r="BN313" s="62"/>
      <c r="BO313" s="62"/>
      <c r="BP313" s="62"/>
      <c r="BQ313" s="62"/>
      <c r="BR313" s="62"/>
      <c r="BS313" s="62"/>
      <c r="BT313" s="62"/>
      <c r="BU313" s="62"/>
      <c r="BV313" s="5"/>
      <c r="BW313" s="5"/>
      <c r="BX313" s="5"/>
      <c r="BY313" s="5"/>
      <c r="BZ313" s="5"/>
      <c r="CA313" s="5"/>
      <c r="CB313" s="5"/>
      <c r="CC313" s="5"/>
      <c r="CD313" s="5"/>
      <c r="CE313" s="5"/>
      <c r="CF313" s="5"/>
      <c r="CG313" s="5"/>
      <c r="CH313" s="5"/>
      <c r="CI313" s="5"/>
      <c r="CJ313" s="62"/>
      <c r="CK313" s="62"/>
      <c r="CL313" s="62"/>
      <c r="CM313" s="62"/>
      <c r="CN313" s="62"/>
      <c r="CO313" s="62"/>
      <c r="CP313" s="62"/>
      <c r="CQ313" s="62"/>
      <c r="CR313" s="62"/>
      <c r="CS313" s="62"/>
      <c r="CT313" s="62"/>
      <c r="CU313" s="62"/>
      <c r="CV313" s="62"/>
      <c r="CW313" s="62"/>
      <c r="CX313" s="5"/>
      <c r="CY313" s="5"/>
      <c r="CZ313" s="5"/>
      <c r="DA313" s="5"/>
      <c r="DB313" s="5"/>
      <c r="DC313" s="5"/>
      <c r="DD313" s="5"/>
      <c r="DE313" s="5"/>
      <c r="DF313" s="5"/>
      <c r="DG313" s="5"/>
      <c r="DH313" s="5"/>
      <c r="DI313" s="5"/>
      <c r="DJ313" s="5"/>
      <c r="DK313" s="5"/>
      <c r="DL313" s="62"/>
      <c r="DM313" s="62"/>
      <c r="DN313" s="62"/>
      <c r="DO313" s="62"/>
      <c r="DP313" s="62"/>
      <c r="DQ313" s="62"/>
      <c r="DR313" s="62"/>
      <c r="DS313" s="62"/>
      <c r="DT313" s="62"/>
      <c r="DU313" s="62"/>
      <c r="DV313" s="62"/>
      <c r="DW313" s="62"/>
      <c r="DX313" s="62"/>
      <c r="DY313" s="62"/>
      <c r="DZ313" s="5"/>
      <c r="EA313" s="5"/>
      <c r="EB313" s="5"/>
      <c r="EC313" s="5"/>
      <c r="ED313" s="5"/>
      <c r="EE313" s="5"/>
      <c r="EF313" s="5"/>
      <c r="EG313" s="5"/>
      <c r="EH313" s="5"/>
      <c r="EI313" s="5"/>
      <c r="EJ313" s="5"/>
      <c r="EK313" s="5"/>
      <c r="EL313" s="5"/>
      <c r="EM313" s="5"/>
      <c r="EN313" s="62"/>
      <c r="EO313" s="62"/>
      <c r="EP313" s="62"/>
      <c r="EQ313" s="62"/>
      <c r="ER313" s="62"/>
      <c r="ES313" s="62"/>
      <c r="ET313" s="62"/>
      <c r="EU313" s="62"/>
      <c r="EV313" s="62"/>
      <c r="EW313" s="62"/>
      <c r="EX313" s="62"/>
      <c r="EY313" s="62"/>
      <c r="EZ313" s="140"/>
      <c r="FA313" s="140"/>
      <c r="FB313" s="5"/>
      <c r="FC313" s="5"/>
      <c r="FD313" s="5"/>
      <c r="FE313" s="5"/>
      <c r="FF313" s="5"/>
      <c r="FG313" s="5"/>
      <c r="FH313" s="5"/>
      <c r="FI313" s="5"/>
      <c r="FJ313" s="5"/>
      <c r="FK313" s="5"/>
      <c r="FL313" s="5"/>
      <c r="FM313" s="5"/>
      <c r="FN313" s="5"/>
      <c r="FO313" s="5"/>
      <c r="FP313" s="62"/>
      <c r="FQ313" s="62"/>
      <c r="FR313" s="62"/>
      <c r="FS313" s="62"/>
      <c r="FT313" s="62"/>
      <c r="FU313" s="62"/>
      <c r="FV313" s="62"/>
      <c r="FW313" s="62"/>
      <c r="FX313" s="62"/>
      <c r="FY313" s="62"/>
      <c r="FZ313" s="62"/>
      <c r="GA313" s="62"/>
      <c r="GB313" s="62"/>
      <c r="GC313" s="62"/>
      <c r="GD313" s="5"/>
      <c r="GE313" s="5"/>
      <c r="GF313" s="5"/>
      <c r="GG313" s="5"/>
      <c r="GH313" s="5"/>
      <c r="GI313" s="5"/>
      <c r="GJ313" s="5"/>
      <c r="GK313" s="5"/>
      <c r="GL313" s="5"/>
      <c r="GM313" s="5"/>
      <c r="GN313" s="5"/>
      <c r="GO313" s="5"/>
      <c r="GP313" s="5"/>
      <c r="GQ313" s="5"/>
      <c r="GR313" s="62"/>
      <c r="GS313" s="62"/>
      <c r="GT313" s="62"/>
      <c r="GU313" s="62"/>
      <c r="GV313" s="62"/>
      <c r="GW313" s="62"/>
      <c r="GX313" s="62"/>
      <c r="GY313" s="62"/>
      <c r="GZ313" s="62"/>
      <c r="HA313" s="62"/>
      <c r="HB313" s="62"/>
      <c r="HC313" s="62"/>
      <c r="HD313" s="62"/>
      <c r="HE313" s="62"/>
      <c r="HF313" s="5"/>
      <c r="HG313" s="5"/>
      <c r="HH313" s="5"/>
      <c r="HI313" s="5"/>
      <c r="HJ313" s="5"/>
      <c r="HK313" s="5"/>
      <c r="HL313" s="5"/>
      <c r="HM313" s="5"/>
      <c r="HN313" s="5"/>
      <c r="HO313" s="5"/>
      <c r="HP313" s="5"/>
      <c r="HQ313" s="5"/>
      <c r="HR313" s="5"/>
      <c r="HS313" s="5"/>
      <c r="HT313" s="62"/>
      <c r="HU313" s="62"/>
      <c r="HV313" s="62"/>
      <c r="HW313" s="62"/>
      <c r="HX313" s="62"/>
      <c r="HY313" s="62"/>
      <c r="HZ313" s="62"/>
      <c r="IA313" s="62"/>
      <c r="IB313" s="62"/>
      <c r="IC313" s="62"/>
      <c r="ID313" s="62"/>
      <c r="IE313" s="62"/>
      <c r="IF313" s="62"/>
      <c r="IG313" s="62"/>
      <c r="IH313" s="5"/>
      <c r="II313" s="5"/>
      <c r="IJ313" s="5"/>
      <c r="IK313" s="5"/>
      <c r="IL313" s="5"/>
      <c r="IM313" s="5"/>
      <c r="IN313" s="5"/>
      <c r="IO313" s="5"/>
      <c r="IP313" s="5"/>
      <c r="IQ313" s="5"/>
      <c r="IR313" s="5"/>
      <c r="IS313" s="5"/>
      <c r="IT313" s="5"/>
      <c r="IU313" s="5"/>
      <c r="IV313" s="62"/>
      <c r="IW313" s="62"/>
      <c r="IX313" s="62"/>
      <c r="IY313" s="62"/>
      <c r="IZ313" s="62"/>
      <c r="JA313" s="62"/>
      <c r="JB313" s="62"/>
      <c r="JC313" s="62"/>
      <c r="JD313" s="62"/>
      <c r="JE313" s="62"/>
      <c r="JF313" s="62"/>
      <c r="JG313" s="62"/>
      <c r="JH313" s="62"/>
      <c r="JI313" s="62"/>
      <c r="JJ313" s="5"/>
      <c r="JK313" s="5"/>
      <c r="JL313" s="5"/>
      <c r="JM313" s="5"/>
      <c r="JN313" s="5"/>
      <c r="JO313" s="5"/>
      <c r="JP313" s="5"/>
      <c r="JQ313" s="5"/>
      <c r="JR313" s="5"/>
      <c r="JS313" s="5"/>
      <c r="JT313" s="5"/>
      <c r="JU313" s="5"/>
      <c r="JV313" s="5"/>
      <c r="JW313" s="5"/>
      <c r="JX313" s="62"/>
      <c r="JY313" s="62"/>
      <c r="JZ313" s="62"/>
      <c r="KA313" s="62"/>
      <c r="KB313" s="62"/>
      <c r="KC313" s="62"/>
      <c r="KD313" s="62"/>
      <c r="KE313" s="62"/>
      <c r="KF313" s="62"/>
      <c r="KG313" s="62"/>
      <c r="KH313" s="62"/>
      <c r="KI313" s="62"/>
      <c r="KJ313" s="62"/>
      <c r="KK313" s="62"/>
    </row>
    <row r="314" spans="1:297" x14ac:dyDescent="0.35">
      <c r="A314" s="131">
        <v>310</v>
      </c>
      <c r="B314" s="170">
        <f>'BVEM Scorecard'!B313</f>
        <v>0</v>
      </c>
      <c r="C314" s="170">
        <f>'BVEM Scorecard'!C313</f>
        <v>0</v>
      </c>
      <c r="D314" s="152">
        <v>439</v>
      </c>
      <c r="E314" s="72" t="str">
        <f>'BVEM Scorecard'!F313</f>
        <v>Solar</v>
      </c>
      <c r="F314" s="96"/>
      <c r="G314" s="96"/>
      <c r="H314" s="96"/>
      <c r="I314" s="96"/>
      <c r="J314" s="62"/>
      <c r="K314" s="62"/>
      <c r="L314" s="62"/>
      <c r="M314" s="62"/>
      <c r="N314" s="62"/>
      <c r="O314" s="62"/>
      <c r="P314" s="62"/>
      <c r="Q314" s="95"/>
      <c r="R314" s="5"/>
      <c r="S314" s="5"/>
      <c r="T314" s="5"/>
      <c r="U314" s="5"/>
      <c r="V314" s="5"/>
      <c r="W314" s="5"/>
      <c r="X314" s="5"/>
      <c r="Y314" s="5"/>
      <c r="Z314" s="5"/>
      <c r="AA314" s="5"/>
      <c r="AB314" s="5"/>
      <c r="AC314" s="5"/>
      <c r="AD314" s="5"/>
      <c r="AE314" s="5"/>
      <c r="AF314" s="62"/>
      <c r="AG314" s="62"/>
      <c r="AH314" s="62"/>
      <c r="AI314" s="62"/>
      <c r="AJ314" s="62"/>
      <c r="AK314" s="62"/>
      <c r="AL314" s="62"/>
      <c r="AM314" s="62"/>
      <c r="AN314" s="62"/>
      <c r="AO314" s="62"/>
      <c r="AP314" s="62"/>
      <c r="AQ314" s="62"/>
      <c r="AR314" s="62"/>
      <c r="AS314" s="62"/>
      <c r="AT314" s="5"/>
      <c r="AU314" s="5"/>
      <c r="AV314" s="5"/>
      <c r="AW314" s="5"/>
      <c r="AX314" s="5"/>
      <c r="AY314" s="5"/>
      <c r="AZ314" s="5"/>
      <c r="BA314" s="5"/>
      <c r="BB314" s="5"/>
      <c r="BC314" s="5"/>
      <c r="BD314" s="5"/>
      <c r="BE314" s="5"/>
      <c r="BF314" s="5"/>
      <c r="BG314" s="5"/>
      <c r="BH314" s="62"/>
      <c r="BI314" s="62"/>
      <c r="BJ314" s="62"/>
      <c r="BK314" s="62"/>
      <c r="BL314" s="62"/>
      <c r="BM314" s="62"/>
      <c r="BN314" s="62"/>
      <c r="BO314" s="62"/>
      <c r="BP314" s="62"/>
      <c r="BQ314" s="62"/>
      <c r="BR314" s="62"/>
      <c r="BS314" s="62"/>
      <c r="BT314" s="62"/>
      <c r="BU314" s="62"/>
      <c r="BV314" s="5"/>
      <c r="BW314" s="5"/>
      <c r="BX314" s="5"/>
      <c r="BY314" s="5"/>
      <c r="BZ314" s="5"/>
      <c r="CA314" s="5"/>
      <c r="CB314" s="5"/>
      <c r="CC314" s="5"/>
      <c r="CD314" s="5"/>
      <c r="CE314" s="5"/>
      <c r="CF314" s="5"/>
      <c r="CG314" s="5"/>
      <c r="CH314" s="5"/>
      <c r="CI314" s="5"/>
      <c r="CJ314" s="62"/>
      <c r="CK314" s="62"/>
      <c r="CL314" s="62"/>
      <c r="CM314" s="62"/>
      <c r="CN314" s="62"/>
      <c r="CO314" s="62"/>
      <c r="CP314" s="62"/>
      <c r="CQ314" s="62"/>
      <c r="CR314" s="62"/>
      <c r="CS314" s="62"/>
      <c r="CT314" s="62"/>
      <c r="CU314" s="62"/>
      <c r="CV314" s="62"/>
      <c r="CW314" s="62"/>
      <c r="CX314" s="5"/>
      <c r="CY314" s="5"/>
      <c r="CZ314" s="5"/>
      <c r="DA314" s="5"/>
      <c r="DB314" s="5"/>
      <c r="DC314" s="5"/>
      <c r="DD314" s="5"/>
      <c r="DE314" s="5"/>
      <c r="DF314" s="5"/>
      <c r="DG314" s="5"/>
      <c r="DH314" s="5"/>
      <c r="DI314" s="5"/>
      <c r="DJ314" s="5"/>
      <c r="DK314" s="5"/>
      <c r="DL314" s="62"/>
      <c r="DM314" s="62"/>
      <c r="DN314" s="62"/>
      <c r="DO314" s="62"/>
      <c r="DP314" s="62"/>
      <c r="DQ314" s="62"/>
      <c r="DR314" s="62"/>
      <c r="DS314" s="62"/>
      <c r="DT314" s="62"/>
      <c r="DU314" s="62"/>
      <c r="DV314" s="62"/>
      <c r="DW314" s="62"/>
      <c r="DX314" s="62"/>
      <c r="DY314" s="62"/>
      <c r="DZ314" s="5"/>
      <c r="EA314" s="5"/>
      <c r="EB314" s="5"/>
      <c r="EC314" s="5"/>
      <c r="ED314" s="5"/>
      <c r="EE314" s="5"/>
      <c r="EF314" s="5"/>
      <c r="EG314" s="5"/>
      <c r="EH314" s="5"/>
      <c r="EI314" s="5"/>
      <c r="EJ314" s="5"/>
      <c r="EK314" s="5"/>
      <c r="EL314" s="5"/>
      <c r="EM314" s="5"/>
      <c r="EN314" s="62"/>
      <c r="EO314" s="62"/>
      <c r="EP314" s="62"/>
      <c r="EQ314" s="62"/>
      <c r="ER314" s="62"/>
      <c r="ES314" s="62"/>
      <c r="ET314" s="62"/>
      <c r="EU314" s="62"/>
      <c r="EV314" s="62"/>
      <c r="EW314" s="62"/>
      <c r="EX314" s="62"/>
      <c r="EY314" s="62"/>
      <c r="EZ314" s="62"/>
      <c r="FA314" s="62"/>
      <c r="FB314" s="5"/>
      <c r="FC314" s="5"/>
      <c r="FD314" s="5"/>
      <c r="FE314" s="5"/>
      <c r="FF314" s="5"/>
      <c r="FG314" s="5"/>
      <c r="FH314" s="5"/>
      <c r="FI314" s="5"/>
      <c r="FJ314" s="5"/>
      <c r="FK314" s="5"/>
      <c r="FL314" s="5"/>
      <c r="FM314" s="5"/>
      <c r="FN314" s="5"/>
      <c r="FO314" s="5"/>
      <c r="FP314" s="62"/>
      <c r="FQ314" s="62"/>
      <c r="FR314" s="62"/>
      <c r="FS314" s="62"/>
      <c r="FT314" s="62"/>
      <c r="FU314" s="62"/>
      <c r="FV314" s="62"/>
      <c r="FW314" s="62"/>
      <c r="FX314" s="62"/>
      <c r="FY314" s="62"/>
      <c r="FZ314" s="62"/>
      <c r="GA314" s="62"/>
      <c r="GB314" s="62"/>
      <c r="GC314" s="62"/>
      <c r="GD314" s="5"/>
      <c r="GE314" s="5"/>
      <c r="GF314" s="5"/>
      <c r="GG314" s="5"/>
      <c r="GH314" s="5"/>
      <c r="GI314" s="5"/>
      <c r="GJ314" s="5"/>
      <c r="GK314" s="5"/>
      <c r="GL314" s="5"/>
      <c r="GM314" s="5"/>
      <c r="GN314" s="5"/>
      <c r="GO314" s="5"/>
      <c r="GP314" s="5"/>
      <c r="GQ314" s="5"/>
      <c r="GR314" s="62"/>
      <c r="GS314" s="62"/>
      <c r="GT314" s="62"/>
      <c r="GU314" s="62"/>
      <c r="GV314" s="62"/>
      <c r="GW314" s="62"/>
      <c r="GX314" s="62"/>
      <c r="GY314" s="62"/>
      <c r="GZ314" s="62"/>
      <c r="HA314" s="62"/>
      <c r="HB314" s="62"/>
      <c r="HC314" s="62"/>
      <c r="HD314" s="62"/>
      <c r="HE314" s="62"/>
      <c r="HF314" s="5"/>
      <c r="HG314" s="5"/>
      <c r="HH314" s="5"/>
      <c r="HI314" s="5"/>
      <c r="HJ314" s="5"/>
      <c r="HK314" s="5"/>
      <c r="HL314" s="5"/>
      <c r="HM314" s="5"/>
      <c r="HN314" s="5"/>
      <c r="HO314" s="5"/>
      <c r="HP314" s="5"/>
      <c r="HQ314" s="5"/>
      <c r="HR314" s="5"/>
      <c r="HS314" s="5"/>
      <c r="HT314" s="62"/>
      <c r="HU314" s="62"/>
      <c r="HV314" s="62"/>
      <c r="HW314" s="62"/>
      <c r="HX314" s="62"/>
      <c r="HY314" s="62"/>
      <c r="HZ314" s="62"/>
      <c r="IA314" s="62"/>
      <c r="IB314" s="62"/>
      <c r="IC314" s="62"/>
      <c r="ID314" s="62"/>
      <c r="IE314" s="62"/>
      <c r="IF314" s="62"/>
      <c r="IG314" s="62"/>
      <c r="IH314" s="5"/>
      <c r="II314" s="5"/>
      <c r="IJ314" s="5"/>
      <c r="IK314" s="5"/>
      <c r="IL314" s="5"/>
      <c r="IM314" s="5"/>
      <c r="IN314" s="5"/>
      <c r="IO314" s="5"/>
      <c r="IP314" s="5"/>
      <c r="IQ314" s="5"/>
      <c r="IR314" s="5"/>
      <c r="IS314" s="5"/>
      <c r="IT314" s="5"/>
      <c r="IU314" s="5"/>
      <c r="IV314" s="62"/>
      <c r="IW314" s="62"/>
      <c r="IX314" s="62"/>
      <c r="IY314" s="62"/>
      <c r="IZ314" s="62"/>
      <c r="JA314" s="62"/>
      <c r="JB314" s="62"/>
      <c r="JC314" s="62"/>
      <c r="JD314" s="62"/>
      <c r="JE314" s="62"/>
      <c r="JF314" s="62"/>
      <c r="JG314" s="62"/>
      <c r="JH314" s="62"/>
      <c r="JI314" s="62"/>
      <c r="JJ314" s="5"/>
      <c r="JK314" s="5"/>
      <c r="JL314" s="5"/>
      <c r="JM314" s="5"/>
      <c r="JN314" s="5"/>
      <c r="JO314" s="5"/>
      <c r="JP314" s="5"/>
      <c r="JQ314" s="5"/>
      <c r="JR314" s="5"/>
      <c r="JS314" s="5"/>
      <c r="JT314" s="5"/>
      <c r="JU314" s="5"/>
      <c r="JV314" s="5"/>
      <c r="JW314" s="5"/>
      <c r="JX314" s="62"/>
      <c r="JY314" s="62"/>
      <c r="JZ314" s="62"/>
      <c r="KA314" s="62"/>
      <c r="KB314" s="62"/>
      <c r="KC314" s="62"/>
      <c r="KD314" s="62"/>
      <c r="KE314" s="62"/>
      <c r="KF314" s="62"/>
      <c r="KG314" s="62"/>
      <c r="KH314" s="62"/>
      <c r="KI314" s="62"/>
      <c r="KJ314" s="62"/>
      <c r="KK314" s="62"/>
    </row>
    <row r="315" spans="1:297" x14ac:dyDescent="0.35">
      <c r="A315" s="131">
        <v>311</v>
      </c>
      <c r="B315" s="170">
        <f>'BVEM Scorecard'!B314</f>
        <v>0</v>
      </c>
      <c r="C315" s="170">
        <f>'BVEM Scorecard'!C314</f>
        <v>0</v>
      </c>
      <c r="D315" s="152">
        <v>616</v>
      </c>
      <c r="E315" s="72" t="str">
        <f>'BVEM Scorecard'!F314</f>
        <v>Solar + Storage</v>
      </c>
      <c r="F315" s="96"/>
      <c r="G315" s="96"/>
      <c r="H315" s="96"/>
      <c r="I315" s="96"/>
      <c r="J315" s="62"/>
      <c r="K315" s="62"/>
      <c r="L315" s="62"/>
      <c r="M315" s="62"/>
      <c r="N315" s="62"/>
      <c r="O315" s="62"/>
      <c r="P315" s="62"/>
      <c r="Q315" s="95"/>
      <c r="R315" s="5"/>
      <c r="S315" s="5"/>
      <c r="T315" s="5"/>
      <c r="U315" s="5"/>
      <c r="V315" s="5"/>
      <c r="W315" s="5"/>
      <c r="X315" s="5"/>
      <c r="Y315" s="5"/>
      <c r="Z315" s="5"/>
      <c r="AA315" s="5"/>
      <c r="AB315" s="5"/>
      <c r="AC315" s="5"/>
      <c r="AD315" s="5"/>
      <c r="AE315" s="5"/>
      <c r="AF315" s="62"/>
      <c r="AG315" s="62"/>
      <c r="AH315" s="62"/>
      <c r="AI315" s="62"/>
      <c r="AJ315" s="62"/>
      <c r="AK315" s="62"/>
      <c r="AL315" s="62"/>
      <c r="AM315" s="62"/>
      <c r="AN315" s="62"/>
      <c r="AO315" s="62"/>
      <c r="AP315" s="62"/>
      <c r="AQ315" s="62"/>
      <c r="AR315" s="140"/>
      <c r="AS315" s="140"/>
      <c r="AT315" s="5"/>
      <c r="AU315" s="5"/>
      <c r="AV315" s="5"/>
      <c r="AW315" s="5"/>
      <c r="AX315" s="5"/>
      <c r="AY315" s="5"/>
      <c r="AZ315" s="5"/>
      <c r="BA315" s="5"/>
      <c r="BB315" s="5"/>
      <c r="BC315" s="5"/>
      <c r="BD315" s="5"/>
      <c r="BE315" s="5"/>
      <c r="BF315" s="5"/>
      <c r="BG315" s="5"/>
      <c r="BH315" s="62"/>
      <c r="BI315" s="62"/>
      <c r="BJ315" s="62"/>
      <c r="BK315" s="62"/>
      <c r="BL315" s="62"/>
      <c r="BM315" s="62"/>
      <c r="BN315" s="62"/>
      <c r="BO315" s="62"/>
      <c r="BP315" s="62"/>
      <c r="BQ315" s="62"/>
      <c r="BR315" s="62"/>
      <c r="BS315" s="62"/>
      <c r="BT315" s="62"/>
      <c r="BU315" s="62"/>
      <c r="BV315" s="5"/>
      <c r="BW315" s="5"/>
      <c r="BX315" s="5"/>
      <c r="BY315" s="5"/>
      <c r="BZ315" s="5"/>
      <c r="CA315" s="5"/>
      <c r="CB315" s="5"/>
      <c r="CC315" s="5"/>
      <c r="CD315" s="5"/>
      <c r="CE315" s="5"/>
      <c r="CF315" s="5"/>
      <c r="CG315" s="5"/>
      <c r="CH315" s="5"/>
      <c r="CI315" s="5"/>
      <c r="CJ315" s="62"/>
      <c r="CK315" s="62"/>
      <c r="CL315" s="62"/>
      <c r="CM315" s="62"/>
      <c r="CN315" s="62"/>
      <c r="CO315" s="62"/>
      <c r="CP315" s="62"/>
      <c r="CQ315" s="62"/>
      <c r="CR315" s="62"/>
      <c r="CS315" s="62"/>
      <c r="CT315" s="62"/>
      <c r="CU315" s="62"/>
      <c r="CV315" s="62"/>
      <c r="CW315" s="62"/>
      <c r="CX315" s="5"/>
      <c r="CY315" s="5"/>
      <c r="CZ315" s="5"/>
      <c r="DA315" s="5"/>
      <c r="DB315" s="5"/>
      <c r="DC315" s="5"/>
      <c r="DD315" s="5"/>
      <c r="DE315" s="5"/>
      <c r="DF315" s="5"/>
      <c r="DG315" s="5"/>
      <c r="DH315" s="5"/>
      <c r="DI315" s="5"/>
      <c r="DJ315" s="5"/>
      <c r="DK315" s="5"/>
      <c r="DL315" s="62"/>
      <c r="DM315" s="62"/>
      <c r="DN315" s="62"/>
      <c r="DO315" s="62"/>
      <c r="DP315" s="62"/>
      <c r="DQ315" s="62"/>
      <c r="DR315" s="62"/>
      <c r="DS315" s="62"/>
      <c r="DT315" s="62"/>
      <c r="DU315" s="62"/>
      <c r="DV315" s="62"/>
      <c r="DW315" s="62"/>
      <c r="DX315" s="62"/>
      <c r="DY315" s="62"/>
      <c r="DZ315" s="5"/>
      <c r="EA315" s="5"/>
      <c r="EB315" s="5"/>
      <c r="EC315" s="5"/>
      <c r="ED315" s="5"/>
      <c r="EE315" s="5"/>
      <c r="EF315" s="5"/>
      <c r="EG315" s="5"/>
      <c r="EH315" s="5"/>
      <c r="EI315" s="5"/>
      <c r="EJ315" s="5"/>
      <c r="EK315" s="5"/>
      <c r="EL315" s="5"/>
      <c r="EM315" s="5"/>
      <c r="EN315" s="62"/>
      <c r="EO315" s="62"/>
      <c r="EP315" s="62"/>
      <c r="EQ315" s="62"/>
      <c r="ER315" s="62"/>
      <c r="ES315" s="62"/>
      <c r="ET315" s="62"/>
      <c r="EU315" s="62"/>
      <c r="EV315" s="62"/>
      <c r="EW315" s="62"/>
      <c r="EX315" s="62"/>
      <c r="EY315" s="62"/>
      <c r="EZ315" s="140"/>
      <c r="FA315" s="140"/>
      <c r="FB315" s="5"/>
      <c r="FC315" s="5"/>
      <c r="FD315" s="5"/>
      <c r="FE315" s="5"/>
      <c r="FF315" s="5"/>
      <c r="FG315" s="5"/>
      <c r="FH315" s="5"/>
      <c r="FI315" s="5"/>
      <c r="FJ315" s="5"/>
      <c r="FK315" s="5"/>
      <c r="FL315" s="5"/>
      <c r="FM315" s="5"/>
      <c r="FN315" s="5"/>
      <c r="FO315" s="5"/>
      <c r="FP315" s="62"/>
      <c r="FQ315" s="62"/>
      <c r="FR315" s="62"/>
      <c r="FS315" s="62"/>
      <c r="FT315" s="62"/>
      <c r="FU315" s="62"/>
      <c r="FV315" s="62"/>
      <c r="FW315" s="62"/>
      <c r="FX315" s="62"/>
      <c r="FY315" s="62"/>
      <c r="FZ315" s="62"/>
      <c r="GA315" s="62"/>
      <c r="GB315" s="62"/>
      <c r="GC315" s="62"/>
      <c r="GD315" s="5"/>
      <c r="GE315" s="5"/>
      <c r="GF315" s="5"/>
      <c r="GG315" s="5"/>
      <c r="GH315" s="5"/>
      <c r="GI315" s="5"/>
      <c r="GJ315" s="5"/>
      <c r="GK315" s="5"/>
      <c r="GL315" s="5"/>
      <c r="GM315" s="5"/>
      <c r="GN315" s="5"/>
      <c r="GO315" s="5"/>
      <c r="GP315" s="5"/>
      <c r="GQ315" s="5"/>
      <c r="GR315" s="62"/>
      <c r="GS315" s="62"/>
      <c r="GT315" s="62"/>
      <c r="GU315" s="62"/>
      <c r="GV315" s="62"/>
      <c r="GW315" s="62"/>
      <c r="GX315" s="62"/>
      <c r="GY315" s="62"/>
      <c r="GZ315" s="62"/>
      <c r="HA315" s="62"/>
      <c r="HB315" s="62"/>
      <c r="HC315" s="62"/>
      <c r="HD315" s="62"/>
      <c r="HE315" s="62"/>
      <c r="HF315" s="5"/>
      <c r="HG315" s="5"/>
      <c r="HH315" s="5"/>
      <c r="HI315" s="5"/>
      <c r="HJ315" s="5"/>
      <c r="HK315" s="5"/>
      <c r="HL315" s="5"/>
      <c r="HM315" s="5"/>
      <c r="HN315" s="5"/>
      <c r="HO315" s="5"/>
      <c r="HP315" s="5"/>
      <c r="HQ315" s="5"/>
      <c r="HR315" s="5"/>
      <c r="HS315" s="5"/>
      <c r="HT315" s="62"/>
      <c r="HU315" s="62"/>
      <c r="HV315" s="62"/>
      <c r="HW315" s="62"/>
      <c r="HX315" s="62"/>
      <c r="HY315" s="62"/>
      <c r="HZ315" s="62"/>
      <c r="IA315" s="62"/>
      <c r="IB315" s="62"/>
      <c r="IC315" s="62"/>
      <c r="ID315" s="62"/>
      <c r="IE315" s="62"/>
      <c r="IF315" s="62"/>
      <c r="IG315" s="62"/>
      <c r="IH315" s="5"/>
      <c r="II315" s="5"/>
      <c r="IJ315" s="5"/>
      <c r="IK315" s="5"/>
      <c r="IL315" s="5"/>
      <c r="IM315" s="5"/>
      <c r="IN315" s="5"/>
      <c r="IO315" s="5"/>
      <c r="IP315" s="5"/>
      <c r="IQ315" s="5"/>
      <c r="IR315" s="5"/>
      <c r="IS315" s="5"/>
      <c r="IT315" s="5"/>
      <c r="IU315" s="5"/>
      <c r="IV315" s="62"/>
      <c r="IW315" s="62"/>
      <c r="IX315" s="62"/>
      <c r="IY315" s="62"/>
      <c r="IZ315" s="62"/>
      <c r="JA315" s="62"/>
      <c r="JB315" s="62"/>
      <c r="JC315" s="62"/>
      <c r="JD315" s="62"/>
      <c r="JE315" s="62"/>
      <c r="JF315" s="62"/>
      <c r="JG315" s="62"/>
      <c r="JH315" s="62"/>
      <c r="JI315" s="62"/>
      <c r="JJ315" s="5"/>
      <c r="JK315" s="5"/>
      <c r="JL315" s="5"/>
      <c r="JM315" s="5"/>
      <c r="JN315" s="5"/>
      <c r="JO315" s="5"/>
      <c r="JP315" s="5"/>
      <c r="JQ315" s="5"/>
      <c r="JR315" s="5"/>
      <c r="JS315" s="5"/>
      <c r="JT315" s="5"/>
      <c r="JU315" s="5"/>
      <c r="JV315" s="5"/>
      <c r="JW315" s="5"/>
      <c r="JX315" s="62"/>
      <c r="JY315" s="62"/>
      <c r="JZ315" s="62"/>
      <c r="KA315" s="62"/>
      <c r="KB315" s="62"/>
      <c r="KC315" s="62"/>
      <c r="KD315" s="62"/>
      <c r="KE315" s="62"/>
      <c r="KF315" s="62"/>
      <c r="KG315" s="62"/>
      <c r="KH315" s="62"/>
      <c r="KI315" s="62"/>
      <c r="KJ315" s="62"/>
      <c r="KK315" s="62"/>
    </row>
    <row r="316" spans="1:297" x14ac:dyDescent="0.35">
      <c r="A316" s="131">
        <v>312</v>
      </c>
      <c r="B316" s="170">
        <f>'BVEM Scorecard'!B315</f>
        <v>0</v>
      </c>
      <c r="C316" s="170">
        <f>'BVEM Scorecard'!C315</f>
        <v>0</v>
      </c>
      <c r="D316" s="152">
        <v>1012</v>
      </c>
      <c r="E316" s="72" t="str">
        <f>'BVEM Scorecard'!F315</f>
        <v>Wind</v>
      </c>
      <c r="F316" s="96">
        <f t="shared" si="366"/>
        <v>1</v>
      </c>
      <c r="G316" s="96">
        <f t="shared" si="367"/>
        <v>1</v>
      </c>
      <c r="H316" s="96">
        <f t="shared" si="368"/>
        <v>0</v>
      </c>
      <c r="I316" s="96">
        <f t="shared" si="369"/>
        <v>0</v>
      </c>
      <c r="J316" s="62">
        <v>1</v>
      </c>
      <c r="K316" s="62">
        <v>1</v>
      </c>
      <c r="L316" s="62">
        <v>1</v>
      </c>
      <c r="M316" s="62">
        <v>1</v>
      </c>
      <c r="N316" s="62">
        <v>1</v>
      </c>
      <c r="O316" s="62">
        <v>1</v>
      </c>
      <c r="P316" s="62">
        <f t="shared" si="371"/>
        <v>5</v>
      </c>
      <c r="Q316" s="95">
        <f t="shared" ref="Q316:Q318" si="426">K$4*K316+L$4*L316+M$4*M316+N$4*N316+O$4*O316</f>
        <v>1</v>
      </c>
      <c r="R316" s="5"/>
      <c r="S316" s="5"/>
      <c r="T316" s="5"/>
      <c r="U316" s="5"/>
      <c r="V316" s="5"/>
      <c r="W316" s="5"/>
      <c r="X316" s="5"/>
      <c r="Y316" s="5"/>
      <c r="Z316" s="5"/>
      <c r="AA316" s="5"/>
      <c r="AB316" s="5"/>
      <c r="AC316" s="5"/>
      <c r="AD316" s="5"/>
      <c r="AE316" s="5"/>
      <c r="AF316" s="62"/>
      <c r="AG316" s="62"/>
      <c r="AH316" s="62"/>
      <c r="AI316" s="62"/>
      <c r="AJ316" s="62"/>
      <c r="AK316" s="62"/>
      <c r="AL316" s="62"/>
      <c r="AM316" s="62"/>
      <c r="AN316" s="62"/>
      <c r="AO316" s="62"/>
      <c r="AP316" s="62"/>
      <c r="AQ316" s="62"/>
      <c r="AR316" s="62"/>
      <c r="AS316" s="62"/>
      <c r="AT316" s="5"/>
      <c r="AU316" s="5"/>
      <c r="AV316" s="5"/>
      <c r="AW316" s="5"/>
      <c r="AX316" s="5"/>
      <c r="AY316" s="5"/>
      <c r="AZ316" s="5"/>
      <c r="BA316" s="5"/>
      <c r="BB316" s="5"/>
      <c r="BC316" s="5"/>
      <c r="BD316" s="5"/>
      <c r="BE316" s="5"/>
      <c r="BF316" s="5"/>
      <c r="BG316" s="5"/>
      <c r="BH316" s="62"/>
      <c r="BI316" s="62"/>
      <c r="BJ316" s="62"/>
      <c r="BK316" s="62"/>
      <c r="BL316" s="62"/>
      <c r="BM316" s="62"/>
      <c r="BN316" s="62"/>
      <c r="BO316" s="62"/>
      <c r="BP316" s="62"/>
      <c r="BQ316" s="62"/>
      <c r="BR316" s="62"/>
      <c r="BS316" s="62"/>
      <c r="BT316" s="62"/>
      <c r="BU316" s="62"/>
      <c r="BV316" s="5"/>
      <c r="BW316" s="5"/>
      <c r="BX316" s="5"/>
      <c r="BY316" s="5"/>
      <c r="BZ316" s="5"/>
      <c r="CA316" s="5"/>
      <c r="CB316" s="5"/>
      <c r="CC316" s="5"/>
      <c r="CD316" s="5"/>
      <c r="CE316" s="5"/>
      <c r="CF316" s="5"/>
      <c r="CG316" s="5"/>
      <c r="CH316" s="5"/>
      <c r="CI316" s="5"/>
      <c r="CJ316" s="62"/>
      <c r="CK316" s="62"/>
      <c r="CL316" s="62"/>
      <c r="CM316" s="62"/>
      <c r="CN316" s="62"/>
      <c r="CO316" s="62"/>
      <c r="CP316" s="62"/>
      <c r="CQ316" s="62"/>
      <c r="CR316" s="62"/>
      <c r="CS316" s="62"/>
      <c r="CT316" s="62"/>
      <c r="CU316" s="62"/>
      <c r="CV316" s="62"/>
      <c r="CW316" s="62"/>
      <c r="CX316" s="5"/>
      <c r="CY316" s="5"/>
      <c r="CZ316" s="5"/>
      <c r="DA316" s="5"/>
      <c r="DB316" s="5"/>
      <c r="DC316" s="5"/>
      <c r="DD316" s="5"/>
      <c r="DE316" s="5"/>
      <c r="DF316" s="5"/>
      <c r="DG316" s="5"/>
      <c r="DH316" s="5"/>
      <c r="DI316" s="5"/>
      <c r="DJ316" s="5"/>
      <c r="DK316" s="5"/>
      <c r="DL316" s="62"/>
      <c r="DM316" s="62"/>
      <c r="DN316" s="62"/>
      <c r="DO316" s="62"/>
      <c r="DP316" s="62"/>
      <c r="DQ316" s="62"/>
      <c r="DR316" s="62"/>
      <c r="DS316" s="62"/>
      <c r="DT316" s="62"/>
      <c r="DU316" s="62"/>
      <c r="DV316" s="62"/>
      <c r="DW316" s="62"/>
      <c r="DX316" s="62"/>
      <c r="DY316" s="62"/>
      <c r="DZ316" s="5"/>
      <c r="EA316" s="5"/>
      <c r="EB316" s="5"/>
      <c r="EC316" s="5"/>
      <c r="ED316" s="5"/>
      <c r="EE316" s="5"/>
      <c r="EF316" s="5"/>
      <c r="EG316" s="5"/>
      <c r="EH316" s="5"/>
      <c r="EI316" s="5"/>
      <c r="EJ316" s="5"/>
      <c r="EK316" s="5"/>
      <c r="EL316" s="5"/>
      <c r="EM316" s="5"/>
      <c r="EN316" s="62"/>
      <c r="EO316" s="62"/>
      <c r="EP316" s="62"/>
      <c r="EQ316" s="62"/>
      <c r="ER316" s="62"/>
      <c r="ES316" s="62"/>
      <c r="ET316" s="62"/>
      <c r="EU316" s="62"/>
      <c r="EV316" s="62"/>
      <c r="EW316" s="62"/>
      <c r="EX316" s="62"/>
      <c r="EY316" s="62"/>
      <c r="EZ316" s="62"/>
      <c r="FA316" s="62"/>
      <c r="FB316" s="5"/>
      <c r="FC316" s="5"/>
      <c r="FD316" s="5"/>
      <c r="FE316" s="5"/>
      <c r="FF316" s="5"/>
      <c r="FG316" s="5"/>
      <c r="FH316" s="5"/>
      <c r="FI316" s="5"/>
      <c r="FJ316" s="5"/>
      <c r="FK316" s="5"/>
      <c r="FL316" s="5"/>
      <c r="FM316" s="5"/>
      <c r="FN316" s="5"/>
      <c r="FO316" s="5"/>
      <c r="FP316" s="62"/>
      <c r="FQ316" s="62"/>
      <c r="FR316" s="62"/>
      <c r="FS316" s="62"/>
      <c r="FT316" s="62"/>
      <c r="FU316" s="62"/>
      <c r="FV316" s="62"/>
      <c r="FW316" s="62"/>
      <c r="FX316" s="62"/>
      <c r="FY316" s="62"/>
      <c r="FZ316" s="62"/>
      <c r="GA316" s="62"/>
      <c r="GB316" s="62"/>
      <c r="GC316" s="62"/>
      <c r="GD316" s="5"/>
      <c r="GE316" s="5"/>
      <c r="GF316" s="5"/>
      <c r="GG316" s="5"/>
      <c r="GH316" s="5"/>
      <c r="GI316" s="5"/>
      <c r="GJ316" s="5"/>
      <c r="GK316" s="5"/>
      <c r="GL316" s="5"/>
      <c r="GM316" s="5"/>
      <c r="GN316" s="5"/>
      <c r="GO316" s="5"/>
      <c r="GP316" s="5"/>
      <c r="GQ316" s="5"/>
      <c r="GR316" s="62"/>
      <c r="GS316" s="62"/>
      <c r="GT316" s="62"/>
      <c r="GU316" s="62"/>
      <c r="GV316" s="62"/>
      <c r="GW316" s="62"/>
      <c r="GX316" s="62"/>
      <c r="GY316" s="62"/>
      <c r="GZ316" s="62"/>
      <c r="HA316" s="62"/>
      <c r="HB316" s="62"/>
      <c r="HC316" s="62"/>
      <c r="HD316" s="62"/>
      <c r="HE316" s="62"/>
      <c r="HF316" s="5"/>
      <c r="HG316" s="5"/>
      <c r="HH316" s="5"/>
      <c r="HI316" s="5"/>
      <c r="HJ316" s="5"/>
      <c r="HK316" s="5"/>
      <c r="HL316" s="5"/>
      <c r="HM316" s="5"/>
      <c r="HN316" s="5"/>
      <c r="HO316" s="5"/>
      <c r="HP316" s="5"/>
      <c r="HQ316" s="5"/>
      <c r="HR316" s="5"/>
      <c r="HS316" s="5"/>
      <c r="HT316" s="62"/>
      <c r="HU316" s="62"/>
      <c r="HV316" s="62"/>
      <c r="HW316" s="62"/>
      <c r="HX316" s="62"/>
      <c r="HY316" s="62"/>
      <c r="HZ316" s="62"/>
      <c r="IA316" s="62"/>
      <c r="IB316" s="62"/>
      <c r="IC316" s="62"/>
      <c r="ID316" s="62"/>
      <c r="IE316" s="62"/>
      <c r="IF316" s="62"/>
      <c r="IG316" s="62"/>
      <c r="IH316" s="5"/>
      <c r="II316" s="5"/>
      <c r="IJ316" s="5"/>
      <c r="IK316" s="5"/>
      <c r="IL316" s="5"/>
      <c r="IM316" s="5"/>
      <c r="IN316" s="5"/>
      <c r="IO316" s="5"/>
      <c r="IP316" s="5"/>
      <c r="IQ316" s="5"/>
      <c r="IR316" s="5"/>
      <c r="IS316" s="5"/>
      <c r="IT316" s="5"/>
      <c r="IU316" s="5"/>
      <c r="IV316" s="62"/>
      <c r="IW316" s="62"/>
      <c r="IX316" s="62"/>
      <c r="IY316" s="62"/>
      <c r="IZ316" s="62"/>
      <c r="JA316" s="62"/>
      <c r="JB316" s="62"/>
      <c r="JC316" s="62"/>
      <c r="JD316" s="62"/>
      <c r="JE316" s="62"/>
      <c r="JF316" s="62"/>
      <c r="JG316" s="62"/>
      <c r="JH316" s="62"/>
      <c r="JI316" s="62"/>
      <c r="JJ316" s="5"/>
      <c r="JK316" s="5"/>
      <c r="JL316" s="5"/>
      <c r="JM316" s="5"/>
      <c r="JN316" s="5"/>
      <c r="JO316" s="5"/>
      <c r="JP316" s="5"/>
      <c r="JQ316" s="5"/>
      <c r="JR316" s="5"/>
      <c r="JS316" s="5"/>
      <c r="JT316" s="5"/>
      <c r="JU316" s="5"/>
      <c r="JV316" s="5"/>
      <c r="JW316" s="5"/>
      <c r="JX316" s="62"/>
      <c r="JY316" s="62"/>
      <c r="JZ316" s="62"/>
      <c r="KA316" s="62"/>
      <c r="KB316" s="62"/>
      <c r="KC316" s="62"/>
      <c r="KD316" s="62"/>
      <c r="KE316" s="62"/>
      <c r="KF316" s="62"/>
      <c r="KG316" s="62"/>
      <c r="KH316" s="62"/>
      <c r="KI316" s="62"/>
      <c r="KJ316" s="62"/>
      <c r="KK316" s="62"/>
    </row>
    <row r="317" spans="1:297" x14ac:dyDescent="0.35">
      <c r="A317" s="131">
        <v>313</v>
      </c>
      <c r="B317" s="170">
        <f>'BVEM Scorecard'!B316</f>
        <v>0</v>
      </c>
      <c r="C317" s="170">
        <f>'BVEM Scorecard'!C316</f>
        <v>0</v>
      </c>
      <c r="D317" s="152">
        <v>1013</v>
      </c>
      <c r="E317" s="72" t="str">
        <f>'BVEM Scorecard'!F316</f>
        <v>Wind</v>
      </c>
      <c r="F317" s="96">
        <f t="shared" si="366"/>
        <v>1</v>
      </c>
      <c r="G317" s="96">
        <f t="shared" si="367"/>
        <v>1</v>
      </c>
      <c r="H317" s="96">
        <f t="shared" si="368"/>
        <v>0</v>
      </c>
      <c r="I317" s="96">
        <f t="shared" si="369"/>
        <v>0</v>
      </c>
      <c r="J317" s="62">
        <v>1</v>
      </c>
      <c r="K317" s="62">
        <v>1</v>
      </c>
      <c r="L317" s="62">
        <v>1</v>
      </c>
      <c r="M317" s="62">
        <v>1</v>
      </c>
      <c r="N317" s="62">
        <v>1</v>
      </c>
      <c r="O317" s="62">
        <v>1</v>
      </c>
      <c r="P317" s="62">
        <f t="shared" si="371"/>
        <v>5</v>
      </c>
      <c r="Q317" s="95">
        <f t="shared" si="426"/>
        <v>1</v>
      </c>
      <c r="R317" s="5"/>
      <c r="S317" s="5"/>
      <c r="T317" s="5"/>
      <c r="U317" s="5"/>
      <c r="V317" s="5"/>
      <c r="W317" s="5"/>
      <c r="X317" s="5"/>
      <c r="Y317" s="5"/>
      <c r="Z317" s="5"/>
      <c r="AA317" s="5"/>
      <c r="AB317" s="5"/>
      <c r="AC317" s="5"/>
      <c r="AD317" s="5"/>
      <c r="AE317" s="5"/>
      <c r="AF317" s="62"/>
      <c r="AG317" s="62"/>
      <c r="AH317" s="62"/>
      <c r="AI317" s="62"/>
      <c r="AJ317" s="62"/>
      <c r="AK317" s="62"/>
      <c r="AL317" s="62"/>
      <c r="AM317" s="62"/>
      <c r="AN317" s="62"/>
      <c r="AO317" s="62"/>
      <c r="AP317" s="62"/>
      <c r="AQ317" s="62"/>
      <c r="AR317" s="140"/>
      <c r="AS317" s="140"/>
      <c r="AT317" s="5"/>
      <c r="AU317" s="5"/>
      <c r="AV317" s="5"/>
      <c r="AW317" s="5"/>
      <c r="AX317" s="5"/>
      <c r="AY317" s="5"/>
      <c r="AZ317" s="5"/>
      <c r="BA317" s="5"/>
      <c r="BB317" s="5"/>
      <c r="BC317" s="5"/>
      <c r="BD317" s="5"/>
      <c r="BE317" s="5"/>
      <c r="BF317" s="5"/>
      <c r="BG317" s="5"/>
      <c r="BH317" s="62"/>
      <c r="BI317" s="62"/>
      <c r="BJ317" s="62"/>
      <c r="BK317" s="62"/>
      <c r="BL317" s="62"/>
      <c r="BM317" s="62"/>
      <c r="BN317" s="62"/>
      <c r="BO317" s="62"/>
      <c r="BP317" s="62"/>
      <c r="BQ317" s="62"/>
      <c r="BR317" s="62"/>
      <c r="BS317" s="62"/>
      <c r="BT317" s="62"/>
      <c r="BU317" s="62"/>
      <c r="BV317" s="5"/>
      <c r="BW317" s="5"/>
      <c r="BX317" s="5"/>
      <c r="BY317" s="5"/>
      <c r="BZ317" s="5"/>
      <c r="CA317" s="5"/>
      <c r="CB317" s="5"/>
      <c r="CC317" s="5"/>
      <c r="CD317" s="5"/>
      <c r="CE317" s="5"/>
      <c r="CF317" s="5"/>
      <c r="CG317" s="5"/>
      <c r="CH317" s="5"/>
      <c r="CI317" s="5"/>
      <c r="CJ317" s="62"/>
      <c r="CK317" s="62"/>
      <c r="CL317" s="62"/>
      <c r="CM317" s="62"/>
      <c r="CN317" s="62"/>
      <c r="CO317" s="62"/>
      <c r="CP317" s="62"/>
      <c r="CQ317" s="62"/>
      <c r="CR317" s="62"/>
      <c r="CS317" s="62"/>
      <c r="CT317" s="62"/>
      <c r="CU317" s="62"/>
      <c r="CV317" s="62"/>
      <c r="CW317" s="62"/>
      <c r="CX317" s="5"/>
      <c r="CY317" s="5"/>
      <c r="CZ317" s="5"/>
      <c r="DA317" s="5"/>
      <c r="DB317" s="5"/>
      <c r="DC317" s="5"/>
      <c r="DD317" s="5"/>
      <c r="DE317" s="5"/>
      <c r="DF317" s="5"/>
      <c r="DG317" s="5"/>
      <c r="DH317" s="5"/>
      <c r="DI317" s="5"/>
      <c r="DJ317" s="5"/>
      <c r="DK317" s="5"/>
      <c r="DL317" s="62"/>
      <c r="DM317" s="62"/>
      <c r="DN317" s="62"/>
      <c r="DO317" s="62"/>
      <c r="DP317" s="62"/>
      <c r="DQ317" s="62"/>
      <c r="DR317" s="62"/>
      <c r="DS317" s="62"/>
      <c r="DT317" s="62"/>
      <c r="DU317" s="62"/>
      <c r="DV317" s="62"/>
      <c r="DW317" s="62"/>
      <c r="DX317" s="62"/>
      <c r="DY317" s="62"/>
      <c r="DZ317" s="5"/>
      <c r="EA317" s="5"/>
      <c r="EB317" s="5"/>
      <c r="EC317" s="5"/>
      <c r="ED317" s="5"/>
      <c r="EE317" s="5"/>
      <c r="EF317" s="5"/>
      <c r="EG317" s="5"/>
      <c r="EH317" s="5"/>
      <c r="EI317" s="5"/>
      <c r="EJ317" s="5"/>
      <c r="EK317" s="5"/>
      <c r="EL317" s="5"/>
      <c r="EM317" s="5"/>
      <c r="EN317" s="62"/>
      <c r="EO317" s="62"/>
      <c r="EP317" s="62"/>
      <c r="EQ317" s="62"/>
      <c r="ER317" s="62"/>
      <c r="ES317" s="62"/>
      <c r="ET317" s="62"/>
      <c r="EU317" s="62"/>
      <c r="EV317" s="62"/>
      <c r="EW317" s="62"/>
      <c r="EX317" s="62"/>
      <c r="EY317" s="62"/>
      <c r="EZ317" s="140"/>
      <c r="FA317" s="140"/>
      <c r="FB317" s="5"/>
      <c r="FC317" s="5"/>
      <c r="FD317" s="5"/>
      <c r="FE317" s="5"/>
      <c r="FF317" s="5"/>
      <c r="FG317" s="5"/>
      <c r="FH317" s="5"/>
      <c r="FI317" s="5"/>
      <c r="FJ317" s="5"/>
      <c r="FK317" s="5"/>
      <c r="FL317" s="5"/>
      <c r="FM317" s="5"/>
      <c r="FN317" s="5"/>
      <c r="FO317" s="5"/>
      <c r="FP317" s="62"/>
      <c r="FQ317" s="62"/>
      <c r="FR317" s="62"/>
      <c r="FS317" s="62"/>
      <c r="FT317" s="62"/>
      <c r="FU317" s="62"/>
      <c r="FV317" s="62"/>
      <c r="FW317" s="62"/>
      <c r="FX317" s="62"/>
      <c r="FY317" s="62"/>
      <c r="FZ317" s="62"/>
      <c r="GA317" s="62"/>
      <c r="GB317" s="62"/>
      <c r="GC317" s="62"/>
      <c r="GD317" s="5"/>
      <c r="GE317" s="5"/>
      <c r="GF317" s="5"/>
      <c r="GG317" s="5"/>
      <c r="GH317" s="5"/>
      <c r="GI317" s="5"/>
      <c r="GJ317" s="5"/>
      <c r="GK317" s="5"/>
      <c r="GL317" s="5"/>
      <c r="GM317" s="5"/>
      <c r="GN317" s="5"/>
      <c r="GO317" s="5"/>
      <c r="GP317" s="5"/>
      <c r="GQ317" s="5"/>
      <c r="GR317" s="62"/>
      <c r="GS317" s="62"/>
      <c r="GT317" s="62"/>
      <c r="GU317" s="62"/>
      <c r="GV317" s="62"/>
      <c r="GW317" s="62"/>
      <c r="GX317" s="62"/>
      <c r="GY317" s="62"/>
      <c r="GZ317" s="62"/>
      <c r="HA317" s="62"/>
      <c r="HB317" s="62"/>
      <c r="HC317" s="62"/>
      <c r="HD317" s="62"/>
      <c r="HE317" s="62"/>
      <c r="HF317" s="5"/>
      <c r="HG317" s="5"/>
      <c r="HH317" s="5"/>
      <c r="HI317" s="5"/>
      <c r="HJ317" s="5"/>
      <c r="HK317" s="5"/>
      <c r="HL317" s="5"/>
      <c r="HM317" s="5"/>
      <c r="HN317" s="5"/>
      <c r="HO317" s="5"/>
      <c r="HP317" s="5"/>
      <c r="HQ317" s="5"/>
      <c r="HR317" s="5"/>
      <c r="HS317" s="5"/>
      <c r="HT317" s="62"/>
      <c r="HU317" s="62"/>
      <c r="HV317" s="62"/>
      <c r="HW317" s="62"/>
      <c r="HX317" s="62"/>
      <c r="HY317" s="62"/>
      <c r="HZ317" s="62"/>
      <c r="IA317" s="62"/>
      <c r="IB317" s="62"/>
      <c r="IC317" s="62"/>
      <c r="ID317" s="62"/>
      <c r="IE317" s="62"/>
      <c r="IF317" s="62"/>
      <c r="IG317" s="62"/>
      <c r="IH317" s="5"/>
      <c r="II317" s="5"/>
      <c r="IJ317" s="5"/>
      <c r="IK317" s="5"/>
      <c r="IL317" s="5"/>
      <c r="IM317" s="5"/>
      <c r="IN317" s="5"/>
      <c r="IO317" s="5"/>
      <c r="IP317" s="5"/>
      <c r="IQ317" s="5"/>
      <c r="IR317" s="5"/>
      <c r="IS317" s="5"/>
      <c r="IT317" s="5"/>
      <c r="IU317" s="5"/>
      <c r="IV317" s="62"/>
      <c r="IW317" s="62"/>
      <c r="IX317" s="62"/>
      <c r="IY317" s="62"/>
      <c r="IZ317" s="62"/>
      <c r="JA317" s="62"/>
      <c r="JB317" s="62"/>
      <c r="JC317" s="62"/>
      <c r="JD317" s="62"/>
      <c r="JE317" s="62"/>
      <c r="JF317" s="62"/>
      <c r="JG317" s="62"/>
      <c r="JH317" s="62"/>
      <c r="JI317" s="62"/>
      <c r="JJ317" s="5"/>
      <c r="JK317" s="5"/>
      <c r="JL317" s="5"/>
      <c r="JM317" s="5"/>
      <c r="JN317" s="5"/>
      <c r="JO317" s="5"/>
      <c r="JP317" s="5"/>
      <c r="JQ317" s="5"/>
      <c r="JR317" s="5"/>
      <c r="JS317" s="5"/>
      <c r="JT317" s="5"/>
      <c r="JU317" s="5"/>
      <c r="JV317" s="5"/>
      <c r="JW317" s="5"/>
      <c r="JX317" s="62"/>
      <c r="JY317" s="62"/>
      <c r="JZ317" s="62"/>
      <c r="KA317" s="62"/>
      <c r="KB317" s="62"/>
      <c r="KC317" s="62"/>
      <c r="KD317" s="62"/>
      <c r="KE317" s="62"/>
      <c r="KF317" s="62"/>
      <c r="KG317" s="62"/>
      <c r="KH317" s="62"/>
      <c r="KI317" s="62"/>
      <c r="KJ317" s="62"/>
      <c r="KK317" s="62"/>
    </row>
    <row r="318" spans="1:297" x14ac:dyDescent="0.35">
      <c r="A318" s="131">
        <v>314</v>
      </c>
      <c r="B318" s="170">
        <f>'BVEM Scorecard'!B317</f>
        <v>0</v>
      </c>
      <c r="C318" s="170">
        <f>'BVEM Scorecard'!C317</f>
        <v>0</v>
      </c>
      <c r="D318" s="152">
        <v>1015</v>
      </c>
      <c r="E318" s="72" t="str">
        <f>'BVEM Scorecard'!F317</f>
        <v>Wind</v>
      </c>
      <c r="F318" s="96">
        <f t="shared" si="366"/>
        <v>1</v>
      </c>
      <c r="G318" s="96">
        <f t="shared" si="367"/>
        <v>1</v>
      </c>
      <c r="H318" s="96">
        <f t="shared" si="368"/>
        <v>0</v>
      </c>
      <c r="I318" s="96">
        <f t="shared" si="369"/>
        <v>0</v>
      </c>
      <c r="J318" s="62">
        <v>1</v>
      </c>
      <c r="K318" s="62">
        <v>1</v>
      </c>
      <c r="L318" s="62">
        <v>1</v>
      </c>
      <c r="M318" s="62">
        <v>1</v>
      </c>
      <c r="N318" s="62">
        <v>1</v>
      </c>
      <c r="O318" s="62">
        <v>1</v>
      </c>
      <c r="P318" s="62">
        <f t="shared" si="371"/>
        <v>5</v>
      </c>
      <c r="Q318" s="95">
        <f t="shared" si="426"/>
        <v>1</v>
      </c>
      <c r="R318" s="5"/>
      <c r="S318" s="5"/>
      <c r="T318" s="5"/>
      <c r="U318" s="5"/>
      <c r="V318" s="5"/>
      <c r="W318" s="5"/>
      <c r="X318" s="5"/>
      <c r="Y318" s="5"/>
      <c r="Z318" s="5"/>
      <c r="AA318" s="5"/>
      <c r="AB318" s="5"/>
      <c r="AC318" s="5"/>
      <c r="AD318" s="5"/>
      <c r="AE318" s="5"/>
      <c r="AF318" s="62"/>
      <c r="AG318" s="62"/>
      <c r="AH318" s="62"/>
      <c r="AI318" s="62"/>
      <c r="AJ318" s="62"/>
      <c r="AK318" s="62"/>
      <c r="AL318" s="62"/>
      <c r="AM318" s="62"/>
      <c r="AN318" s="62"/>
      <c r="AO318" s="62"/>
      <c r="AP318" s="62"/>
      <c r="AQ318" s="62"/>
      <c r="AR318" s="62"/>
      <c r="AS318" s="62"/>
      <c r="AT318" s="5"/>
      <c r="AU318" s="5"/>
      <c r="AV318" s="5"/>
      <c r="AW318" s="5"/>
      <c r="AX318" s="5"/>
      <c r="AY318" s="5"/>
      <c r="AZ318" s="5"/>
      <c r="BA318" s="5"/>
      <c r="BB318" s="5"/>
      <c r="BC318" s="5"/>
      <c r="BD318" s="5"/>
      <c r="BE318" s="5"/>
      <c r="BF318" s="5"/>
      <c r="BG318" s="5"/>
      <c r="BH318" s="62"/>
      <c r="BI318" s="62"/>
      <c r="BJ318" s="62"/>
      <c r="BK318" s="62"/>
      <c r="BL318" s="62"/>
      <c r="BM318" s="62"/>
      <c r="BN318" s="62"/>
      <c r="BO318" s="62"/>
      <c r="BP318" s="62"/>
      <c r="BQ318" s="62"/>
      <c r="BR318" s="62"/>
      <c r="BS318" s="62"/>
      <c r="BT318" s="62"/>
      <c r="BU318" s="62"/>
      <c r="BV318" s="5"/>
      <c r="BW318" s="5"/>
      <c r="BX318" s="5"/>
      <c r="BY318" s="5"/>
      <c r="BZ318" s="5"/>
      <c r="CA318" s="5"/>
      <c r="CB318" s="5"/>
      <c r="CC318" s="5"/>
      <c r="CD318" s="5"/>
      <c r="CE318" s="5"/>
      <c r="CF318" s="5"/>
      <c r="CG318" s="5"/>
      <c r="CH318" s="5"/>
      <c r="CI318" s="5"/>
      <c r="CJ318" s="62"/>
      <c r="CK318" s="62"/>
      <c r="CL318" s="62"/>
      <c r="CM318" s="62"/>
      <c r="CN318" s="62"/>
      <c r="CO318" s="62"/>
      <c r="CP318" s="62"/>
      <c r="CQ318" s="62"/>
      <c r="CR318" s="62"/>
      <c r="CS318" s="62"/>
      <c r="CT318" s="62"/>
      <c r="CU318" s="62"/>
      <c r="CV318" s="62"/>
      <c r="CW318" s="62"/>
      <c r="CX318" s="5"/>
      <c r="CY318" s="5"/>
      <c r="CZ318" s="5"/>
      <c r="DA318" s="5"/>
      <c r="DB318" s="5"/>
      <c r="DC318" s="5"/>
      <c r="DD318" s="5"/>
      <c r="DE318" s="5"/>
      <c r="DF318" s="5"/>
      <c r="DG318" s="5"/>
      <c r="DH318" s="5"/>
      <c r="DI318" s="5"/>
      <c r="DJ318" s="5"/>
      <c r="DK318" s="5"/>
      <c r="DL318" s="62"/>
      <c r="DM318" s="62"/>
      <c r="DN318" s="62"/>
      <c r="DO318" s="62"/>
      <c r="DP318" s="62"/>
      <c r="DQ318" s="62"/>
      <c r="DR318" s="62"/>
      <c r="DS318" s="62"/>
      <c r="DT318" s="62"/>
      <c r="DU318" s="62"/>
      <c r="DV318" s="62"/>
      <c r="DW318" s="62"/>
      <c r="DX318" s="62"/>
      <c r="DY318" s="62"/>
      <c r="DZ318" s="5"/>
      <c r="EA318" s="5"/>
      <c r="EB318" s="5"/>
      <c r="EC318" s="5"/>
      <c r="ED318" s="5"/>
      <c r="EE318" s="5"/>
      <c r="EF318" s="5"/>
      <c r="EG318" s="5"/>
      <c r="EH318" s="5"/>
      <c r="EI318" s="5"/>
      <c r="EJ318" s="5"/>
      <c r="EK318" s="5"/>
      <c r="EL318" s="5"/>
      <c r="EM318" s="5"/>
      <c r="EN318" s="62"/>
      <c r="EO318" s="62"/>
      <c r="EP318" s="62"/>
      <c r="EQ318" s="62"/>
      <c r="ER318" s="62"/>
      <c r="ES318" s="62"/>
      <c r="ET318" s="62"/>
      <c r="EU318" s="62"/>
      <c r="EV318" s="62"/>
      <c r="EW318" s="62"/>
      <c r="EX318" s="62"/>
      <c r="EY318" s="62"/>
      <c r="EZ318" s="62"/>
      <c r="FA318" s="62"/>
      <c r="FB318" s="5"/>
      <c r="FC318" s="5"/>
      <c r="FD318" s="5"/>
      <c r="FE318" s="5"/>
      <c r="FF318" s="5"/>
      <c r="FG318" s="5"/>
      <c r="FH318" s="5"/>
      <c r="FI318" s="5"/>
      <c r="FJ318" s="5"/>
      <c r="FK318" s="5"/>
      <c r="FL318" s="5"/>
      <c r="FM318" s="5"/>
      <c r="FN318" s="5"/>
      <c r="FO318" s="5"/>
      <c r="FP318" s="62"/>
      <c r="FQ318" s="62"/>
      <c r="FR318" s="62"/>
      <c r="FS318" s="62"/>
      <c r="FT318" s="62"/>
      <c r="FU318" s="62"/>
      <c r="FV318" s="62"/>
      <c r="FW318" s="62"/>
      <c r="FX318" s="62"/>
      <c r="FY318" s="62"/>
      <c r="FZ318" s="62"/>
      <c r="GA318" s="62"/>
      <c r="GB318" s="62"/>
      <c r="GC318" s="62"/>
      <c r="GD318" s="5"/>
      <c r="GE318" s="5"/>
      <c r="GF318" s="5"/>
      <c r="GG318" s="5"/>
      <c r="GH318" s="5"/>
      <c r="GI318" s="5"/>
      <c r="GJ318" s="5"/>
      <c r="GK318" s="5"/>
      <c r="GL318" s="5"/>
      <c r="GM318" s="5"/>
      <c r="GN318" s="5"/>
      <c r="GO318" s="5"/>
      <c r="GP318" s="5"/>
      <c r="GQ318" s="5"/>
      <c r="GR318" s="62"/>
      <c r="GS318" s="62"/>
      <c r="GT318" s="62"/>
      <c r="GU318" s="62"/>
      <c r="GV318" s="62"/>
      <c r="GW318" s="62"/>
      <c r="GX318" s="62"/>
      <c r="GY318" s="62"/>
      <c r="GZ318" s="62"/>
      <c r="HA318" s="62"/>
      <c r="HB318" s="62"/>
      <c r="HC318" s="62"/>
      <c r="HD318" s="62"/>
      <c r="HE318" s="62"/>
      <c r="HF318" s="5"/>
      <c r="HG318" s="5"/>
      <c r="HH318" s="5"/>
      <c r="HI318" s="5"/>
      <c r="HJ318" s="5"/>
      <c r="HK318" s="5"/>
      <c r="HL318" s="5"/>
      <c r="HM318" s="5"/>
      <c r="HN318" s="5"/>
      <c r="HO318" s="5"/>
      <c r="HP318" s="5"/>
      <c r="HQ318" s="5"/>
      <c r="HR318" s="5"/>
      <c r="HS318" s="5"/>
      <c r="HT318" s="62"/>
      <c r="HU318" s="62"/>
      <c r="HV318" s="62"/>
      <c r="HW318" s="62"/>
      <c r="HX318" s="62"/>
      <c r="HY318" s="62"/>
      <c r="HZ318" s="62"/>
      <c r="IA318" s="62"/>
      <c r="IB318" s="62"/>
      <c r="IC318" s="62"/>
      <c r="ID318" s="62"/>
      <c r="IE318" s="62"/>
      <c r="IF318" s="62"/>
      <c r="IG318" s="62"/>
      <c r="IH318" s="5"/>
      <c r="II318" s="5"/>
      <c r="IJ318" s="5"/>
      <c r="IK318" s="5"/>
      <c r="IL318" s="5"/>
      <c r="IM318" s="5"/>
      <c r="IN318" s="5"/>
      <c r="IO318" s="5"/>
      <c r="IP318" s="5"/>
      <c r="IQ318" s="5"/>
      <c r="IR318" s="5"/>
      <c r="IS318" s="5"/>
      <c r="IT318" s="5"/>
      <c r="IU318" s="5"/>
      <c r="IV318" s="62"/>
      <c r="IW318" s="62"/>
      <c r="IX318" s="62"/>
      <c r="IY318" s="62"/>
      <c r="IZ318" s="62"/>
      <c r="JA318" s="62"/>
      <c r="JB318" s="62"/>
      <c r="JC318" s="62"/>
      <c r="JD318" s="62"/>
      <c r="JE318" s="62"/>
      <c r="JF318" s="62"/>
      <c r="JG318" s="62"/>
      <c r="JH318" s="62"/>
      <c r="JI318" s="62"/>
      <c r="JJ318" s="5"/>
      <c r="JK318" s="5"/>
      <c r="JL318" s="5"/>
      <c r="JM318" s="5"/>
      <c r="JN318" s="5"/>
      <c r="JO318" s="5"/>
      <c r="JP318" s="5"/>
      <c r="JQ318" s="5"/>
      <c r="JR318" s="5"/>
      <c r="JS318" s="5"/>
      <c r="JT318" s="5"/>
      <c r="JU318" s="5"/>
      <c r="JV318" s="5"/>
      <c r="JW318" s="5"/>
      <c r="JX318" s="62"/>
      <c r="JY318" s="62"/>
      <c r="JZ318" s="62"/>
      <c r="KA318" s="62"/>
      <c r="KB318" s="62"/>
      <c r="KC318" s="62"/>
      <c r="KD318" s="62"/>
      <c r="KE318" s="62"/>
      <c r="KF318" s="62"/>
      <c r="KG318" s="62"/>
      <c r="KH318" s="62"/>
      <c r="KI318" s="62"/>
      <c r="KJ318" s="62"/>
      <c r="KK318" s="62"/>
    </row>
    <row r="319" spans="1:297" x14ac:dyDescent="0.35">
      <c r="A319" s="131">
        <v>315</v>
      </c>
      <c r="B319" s="170">
        <f>'BVEM Scorecard'!B318</f>
        <v>0</v>
      </c>
      <c r="C319" s="170">
        <f>'BVEM Scorecard'!C318</f>
        <v>0</v>
      </c>
      <c r="D319" s="152">
        <v>268</v>
      </c>
      <c r="E319" s="72" t="str">
        <f>'BVEM Scorecard'!F318</f>
        <v>Wind</v>
      </c>
      <c r="F319" s="96"/>
      <c r="G319" s="96"/>
      <c r="H319" s="96"/>
      <c r="I319" s="96"/>
      <c r="J319" s="62"/>
      <c r="K319" s="62"/>
      <c r="L319" s="62"/>
      <c r="M319" s="62"/>
      <c r="N319" s="62"/>
      <c r="O319" s="62"/>
      <c r="P319" s="62"/>
      <c r="Q319" s="95"/>
      <c r="R319" s="5"/>
      <c r="S319" s="5"/>
      <c r="T319" s="5"/>
      <c r="U319" s="5"/>
      <c r="V319" s="5"/>
      <c r="W319" s="5"/>
      <c r="X319" s="5"/>
      <c r="Y319" s="5"/>
      <c r="Z319" s="5"/>
      <c r="AA319" s="5"/>
      <c r="AB319" s="5"/>
      <c r="AC319" s="5"/>
      <c r="AD319" s="5"/>
      <c r="AE319" s="5"/>
      <c r="AF319" s="62"/>
      <c r="AG319" s="62"/>
      <c r="AH319" s="62"/>
      <c r="AI319" s="62"/>
      <c r="AJ319" s="62"/>
      <c r="AK319" s="62"/>
      <c r="AL319" s="62"/>
      <c r="AM319" s="62"/>
      <c r="AN319" s="62"/>
      <c r="AO319" s="62"/>
      <c r="AP319" s="62"/>
      <c r="AQ319" s="62"/>
      <c r="AR319" s="140"/>
      <c r="AS319" s="140"/>
      <c r="AT319" s="5"/>
      <c r="AU319" s="5"/>
      <c r="AV319" s="5"/>
      <c r="AW319" s="5"/>
      <c r="AX319" s="5"/>
      <c r="AY319" s="5"/>
      <c r="AZ319" s="5"/>
      <c r="BA319" s="5"/>
      <c r="BB319" s="5"/>
      <c r="BC319" s="5"/>
      <c r="BD319" s="5"/>
      <c r="BE319" s="5"/>
      <c r="BF319" s="5"/>
      <c r="BG319" s="5"/>
      <c r="BH319" s="62"/>
      <c r="BI319" s="62"/>
      <c r="BJ319" s="62"/>
      <c r="BK319" s="62"/>
      <c r="BL319" s="62"/>
      <c r="BM319" s="62"/>
      <c r="BN319" s="62"/>
      <c r="BO319" s="62"/>
      <c r="BP319" s="62"/>
      <c r="BQ319" s="62"/>
      <c r="BR319" s="62"/>
      <c r="BS319" s="62"/>
      <c r="BT319" s="62"/>
      <c r="BU319" s="62"/>
      <c r="BV319" s="5"/>
      <c r="BW319" s="5"/>
      <c r="BX319" s="5"/>
      <c r="BY319" s="5"/>
      <c r="BZ319" s="5"/>
      <c r="CA319" s="5"/>
      <c r="CB319" s="5"/>
      <c r="CC319" s="5"/>
      <c r="CD319" s="5"/>
      <c r="CE319" s="5"/>
      <c r="CF319" s="5"/>
      <c r="CG319" s="5"/>
      <c r="CH319" s="5"/>
      <c r="CI319" s="5"/>
      <c r="CJ319" s="62"/>
      <c r="CK319" s="62"/>
      <c r="CL319" s="62"/>
      <c r="CM319" s="62"/>
      <c r="CN319" s="62"/>
      <c r="CO319" s="62"/>
      <c r="CP319" s="62"/>
      <c r="CQ319" s="62"/>
      <c r="CR319" s="62"/>
      <c r="CS319" s="62"/>
      <c r="CT319" s="62"/>
      <c r="CU319" s="62"/>
      <c r="CV319" s="62"/>
      <c r="CW319" s="62"/>
      <c r="CX319" s="5"/>
      <c r="CY319" s="5"/>
      <c r="CZ319" s="5"/>
      <c r="DA319" s="5"/>
      <c r="DB319" s="5"/>
      <c r="DC319" s="5"/>
      <c r="DD319" s="5"/>
      <c r="DE319" s="5"/>
      <c r="DF319" s="5"/>
      <c r="DG319" s="5"/>
      <c r="DH319" s="5"/>
      <c r="DI319" s="5"/>
      <c r="DJ319" s="5"/>
      <c r="DK319" s="5"/>
      <c r="DL319" s="62"/>
      <c r="DM319" s="62"/>
      <c r="DN319" s="62"/>
      <c r="DO319" s="62"/>
      <c r="DP319" s="62"/>
      <c r="DQ319" s="62"/>
      <c r="DR319" s="62"/>
      <c r="DS319" s="62"/>
      <c r="DT319" s="62"/>
      <c r="DU319" s="62"/>
      <c r="DV319" s="62"/>
      <c r="DW319" s="62"/>
      <c r="DX319" s="62"/>
      <c r="DY319" s="62"/>
      <c r="DZ319" s="5"/>
      <c r="EA319" s="5"/>
      <c r="EB319" s="5"/>
      <c r="EC319" s="5"/>
      <c r="ED319" s="5"/>
      <c r="EE319" s="5"/>
      <c r="EF319" s="5"/>
      <c r="EG319" s="5"/>
      <c r="EH319" s="5"/>
      <c r="EI319" s="5"/>
      <c r="EJ319" s="5"/>
      <c r="EK319" s="5"/>
      <c r="EL319" s="5"/>
      <c r="EM319" s="5"/>
      <c r="EN319" s="62"/>
      <c r="EO319" s="62"/>
      <c r="EP319" s="62"/>
      <c r="EQ319" s="62"/>
      <c r="ER319" s="62"/>
      <c r="ES319" s="62"/>
      <c r="ET319" s="62"/>
      <c r="EU319" s="62"/>
      <c r="EV319" s="62"/>
      <c r="EW319" s="62"/>
      <c r="EX319" s="62"/>
      <c r="EY319" s="62"/>
      <c r="EZ319" s="140"/>
      <c r="FA319" s="140"/>
      <c r="FB319" s="5"/>
      <c r="FC319" s="5"/>
      <c r="FD319" s="5"/>
      <c r="FE319" s="5"/>
      <c r="FF319" s="5"/>
      <c r="FG319" s="5"/>
      <c r="FH319" s="5"/>
      <c r="FI319" s="5"/>
      <c r="FJ319" s="5"/>
      <c r="FK319" s="5"/>
      <c r="FL319" s="5"/>
      <c r="FM319" s="5"/>
      <c r="FN319" s="5"/>
      <c r="FO319" s="5"/>
      <c r="FP319" s="62"/>
      <c r="FQ319" s="62"/>
      <c r="FR319" s="62"/>
      <c r="FS319" s="62"/>
      <c r="FT319" s="62"/>
      <c r="FU319" s="62"/>
      <c r="FV319" s="62"/>
      <c r="FW319" s="62"/>
      <c r="FX319" s="62"/>
      <c r="FY319" s="62"/>
      <c r="FZ319" s="62"/>
      <c r="GA319" s="62"/>
      <c r="GB319" s="62"/>
      <c r="GC319" s="62"/>
      <c r="GD319" s="5"/>
      <c r="GE319" s="5"/>
      <c r="GF319" s="5"/>
      <c r="GG319" s="5"/>
      <c r="GH319" s="5"/>
      <c r="GI319" s="5"/>
      <c r="GJ319" s="5"/>
      <c r="GK319" s="5"/>
      <c r="GL319" s="5"/>
      <c r="GM319" s="5"/>
      <c r="GN319" s="5"/>
      <c r="GO319" s="5"/>
      <c r="GP319" s="5"/>
      <c r="GQ319" s="5"/>
      <c r="GR319" s="62"/>
      <c r="GS319" s="62"/>
      <c r="GT319" s="62"/>
      <c r="GU319" s="62"/>
      <c r="GV319" s="62"/>
      <c r="GW319" s="62"/>
      <c r="GX319" s="62"/>
      <c r="GY319" s="62"/>
      <c r="GZ319" s="62"/>
      <c r="HA319" s="62"/>
      <c r="HB319" s="62"/>
      <c r="HC319" s="62"/>
      <c r="HD319" s="62"/>
      <c r="HE319" s="62"/>
      <c r="HF319" s="5"/>
      <c r="HG319" s="5"/>
      <c r="HH319" s="5"/>
      <c r="HI319" s="5"/>
      <c r="HJ319" s="5"/>
      <c r="HK319" s="5"/>
      <c r="HL319" s="5"/>
      <c r="HM319" s="5"/>
      <c r="HN319" s="5"/>
      <c r="HO319" s="5"/>
      <c r="HP319" s="5"/>
      <c r="HQ319" s="5"/>
      <c r="HR319" s="5"/>
      <c r="HS319" s="5"/>
      <c r="HT319" s="62"/>
      <c r="HU319" s="62"/>
      <c r="HV319" s="62"/>
      <c r="HW319" s="62"/>
      <c r="HX319" s="62"/>
      <c r="HY319" s="62"/>
      <c r="HZ319" s="62"/>
      <c r="IA319" s="62"/>
      <c r="IB319" s="62"/>
      <c r="IC319" s="62"/>
      <c r="ID319" s="62"/>
      <c r="IE319" s="62"/>
      <c r="IF319" s="62"/>
      <c r="IG319" s="62"/>
      <c r="IH319" s="5"/>
      <c r="II319" s="5"/>
      <c r="IJ319" s="5"/>
      <c r="IK319" s="5"/>
      <c r="IL319" s="5"/>
      <c r="IM319" s="5"/>
      <c r="IN319" s="5"/>
      <c r="IO319" s="5"/>
      <c r="IP319" s="5"/>
      <c r="IQ319" s="5"/>
      <c r="IR319" s="5"/>
      <c r="IS319" s="5"/>
      <c r="IT319" s="5"/>
      <c r="IU319" s="5"/>
      <c r="IV319" s="62"/>
      <c r="IW319" s="62"/>
      <c r="IX319" s="62"/>
      <c r="IY319" s="62"/>
      <c r="IZ319" s="62"/>
      <c r="JA319" s="62"/>
      <c r="JB319" s="62"/>
      <c r="JC319" s="62"/>
      <c r="JD319" s="62"/>
      <c r="JE319" s="62"/>
      <c r="JF319" s="62"/>
      <c r="JG319" s="62"/>
      <c r="JH319" s="62"/>
      <c r="JI319" s="62"/>
      <c r="JJ319" s="5"/>
      <c r="JK319" s="5"/>
      <c r="JL319" s="5"/>
      <c r="JM319" s="5"/>
      <c r="JN319" s="5"/>
      <c r="JO319" s="5"/>
      <c r="JP319" s="5"/>
      <c r="JQ319" s="5"/>
      <c r="JR319" s="5"/>
      <c r="JS319" s="5"/>
      <c r="JT319" s="5"/>
      <c r="JU319" s="5"/>
      <c r="JV319" s="5"/>
      <c r="JW319" s="5"/>
      <c r="JX319" s="62"/>
      <c r="JY319" s="62"/>
      <c r="JZ319" s="62"/>
      <c r="KA319" s="62"/>
      <c r="KB319" s="62"/>
      <c r="KC319" s="62"/>
      <c r="KD319" s="62"/>
      <c r="KE319" s="62"/>
      <c r="KF319" s="62"/>
      <c r="KG319" s="62"/>
      <c r="KH319" s="62"/>
      <c r="KI319" s="62"/>
      <c r="KJ319" s="62"/>
      <c r="KK319" s="62"/>
    </row>
    <row r="320" spans="1:297" x14ac:dyDescent="0.35">
      <c r="A320" s="131">
        <v>316</v>
      </c>
      <c r="B320" s="170">
        <f>'BVEM Scorecard'!B319</f>
        <v>0</v>
      </c>
      <c r="C320" s="170">
        <f>'BVEM Scorecard'!C319</f>
        <v>0</v>
      </c>
      <c r="D320" s="152">
        <v>1016</v>
      </c>
      <c r="E320" s="72" t="str">
        <f>'BVEM Scorecard'!F319</f>
        <v>Wind</v>
      </c>
      <c r="F320" s="96">
        <f t="shared" si="366"/>
        <v>1</v>
      </c>
      <c r="G320" s="96">
        <f t="shared" si="367"/>
        <v>1</v>
      </c>
      <c r="H320" s="96">
        <f t="shared" si="368"/>
        <v>1.2345679012345678E-2</v>
      </c>
      <c r="I320" s="96">
        <f t="shared" si="369"/>
        <v>0</v>
      </c>
      <c r="J320" s="62">
        <v>1</v>
      </c>
      <c r="K320" s="62">
        <v>1</v>
      </c>
      <c r="L320" s="62">
        <v>1</v>
      </c>
      <c r="M320" s="62">
        <v>1</v>
      </c>
      <c r="N320" s="62">
        <v>1</v>
      </c>
      <c r="O320" s="62">
        <v>1</v>
      </c>
      <c r="P320" s="62">
        <f t="shared" si="371"/>
        <v>5</v>
      </c>
      <c r="Q320" s="95">
        <f t="shared" ref="Q320:Q329" si="427">K$4*K320+L$4*L320+M$4*M320+N$4*N320+O$4*O320</f>
        <v>1</v>
      </c>
      <c r="R320" s="5"/>
      <c r="S320" s="5" t="str">
        <f>'Training Programs'!Y320</f>
        <v>Heavy Equipment Operator</v>
      </c>
      <c r="T320" s="5">
        <v>1</v>
      </c>
      <c r="U320" s="5">
        <v>1</v>
      </c>
      <c r="V320" s="5">
        <v>1</v>
      </c>
      <c r="W320" s="5">
        <v>1</v>
      </c>
      <c r="X320" s="5">
        <v>1</v>
      </c>
      <c r="Y320" s="5">
        <v>1</v>
      </c>
      <c r="Z320" s="5">
        <v>1</v>
      </c>
      <c r="AA320" s="5">
        <v>1</v>
      </c>
      <c r="AB320" s="5">
        <v>1</v>
      </c>
      <c r="AC320" s="5">
        <f t="shared" ref="AC320:AC329" si="428">SUM(V320,X320,Z320:AB320)</f>
        <v>5</v>
      </c>
      <c r="AD320" s="5">
        <f t="shared" ref="AD320:AD329" si="429">IFERROR(T320/SUM($T320,$AH320,$AV320,$BJ320,$BX320,$CL320,$CZ320,$DN320,$EB320,$EP320,$FD320,$FR320,$GF320,$GT320,$HH320,$HV320,$IJ320,$IX320,$JL320,$JZ320),"")</f>
        <v>1.2345679012345678E-2</v>
      </c>
      <c r="AE320" s="5">
        <f t="shared" ref="AE320:AE329" si="430">IFERROR((V$4*V320+X$4*X320+Z$4*Z320+AA$4*AA320+AB$4*AB320)*AD320,"")</f>
        <v>1.2345679012345678E-2</v>
      </c>
      <c r="AF320" s="62"/>
      <c r="AG320" s="62" t="str">
        <f>'Training Programs'!AO320</f>
        <v>Carpenter</v>
      </c>
      <c r="AH320" s="62">
        <f>'Training Programs'!AQ320</f>
        <v>3</v>
      </c>
      <c r="AI320" s="62"/>
      <c r="AJ320" s="62"/>
      <c r="AK320" s="62"/>
      <c r="AL320" s="62"/>
      <c r="AM320" s="62"/>
      <c r="AN320" s="62"/>
      <c r="AO320" s="62"/>
      <c r="AP320" s="62"/>
      <c r="AQ320" s="62"/>
      <c r="AR320" s="62">
        <f t="shared" ref="AR320:AR329" si="431">IFERROR(AH320/SUM($T320,$AH320,$AV320,$BJ320,$BX320,$CL320,$CZ320,$DN320,$EB320,$EP320,$FD320,$FR320,$GF320,$GT320,$HH320,$HV320,$IJ320,$IX320,$JL320,$JZ320),"")</f>
        <v>3.7037037037037035E-2</v>
      </c>
      <c r="AS320" s="62">
        <f t="shared" ref="AS320:AS329" si="432">IFERROR((AJ$4*AJ320+AL$4*AL320+AN$4*AN320+AO$4*AO320+AP$4*AP320)*AR320,"")</f>
        <v>0</v>
      </c>
      <c r="AT320" s="5"/>
      <c r="AU320" s="5" t="str">
        <f>'Training Programs'!BE320</f>
        <v>Electrician</v>
      </c>
      <c r="AV320" s="5">
        <f>'Training Programs'!BG320</f>
        <v>77</v>
      </c>
      <c r="AW320" s="5"/>
      <c r="AX320" s="5"/>
      <c r="AY320" s="5"/>
      <c r="AZ320" s="5"/>
      <c r="BA320" s="5"/>
      <c r="BB320" s="5"/>
      <c r="BC320" s="5"/>
      <c r="BD320" s="5"/>
      <c r="BE320" s="5"/>
      <c r="BF320" s="5">
        <f t="shared" ref="BF320:BF329" si="433">IFERROR(AV320/SUM($T320,$AH320,$AV320,$BJ320,$BX320,$CL320,$CZ320,$DN320,$EB320,$EP320,$FD320,$FR320,$GF320,$GT320,$HH320,$HV320,$IJ320,$IX320,$JL320,$JZ320),"")</f>
        <v>0.95061728395061729</v>
      </c>
      <c r="BG320" s="5">
        <f t="shared" ref="BG320:BG329" si="434">IFERROR((AX$4*AX320+AZ$4*AZ320+BB$4*BB320+BC$4*BC320+BD$4*BD320)*BF320,"")</f>
        <v>0</v>
      </c>
      <c r="BH320" s="62"/>
      <c r="BI320" s="62" t="str">
        <f>'Training Programs'!BU320</f>
        <v>Solar and Wind Construction Laborer</v>
      </c>
      <c r="BJ320" s="62">
        <f>'Training Programs'!BW320</f>
        <v>0</v>
      </c>
      <c r="BK320" s="62"/>
      <c r="BL320" s="62"/>
      <c r="BM320" s="62"/>
      <c r="BN320" s="62"/>
      <c r="BO320" s="62"/>
      <c r="BP320" s="62"/>
      <c r="BQ320" s="62"/>
      <c r="BR320" s="62"/>
      <c r="BS320" s="62"/>
      <c r="BT320" s="62">
        <f t="shared" ref="BT320:BT329" si="435">IFERROR(BJ320/SUM($T320,$AH320,$AV320,$BJ320,$BX320,$CL320,$CZ320,$DN320,$EB320,$EP320,$FD320,$FR320,$GF320,$GT320,$HH320,$HV320,$IJ320,$IX320,$JL320,$JZ320),"")</f>
        <v>0</v>
      </c>
      <c r="BU320" s="62">
        <f t="shared" ref="BU320:BU329" si="436">IFERROR((BL$4*BL320+BN$4*BN320+BP$4*BP320+BQ$4*BQ320+BR$4*BR320)*BT320,"")</f>
        <v>0</v>
      </c>
      <c r="BV320" s="5"/>
      <c r="BW320" s="5"/>
      <c r="BX320" s="5"/>
      <c r="BY320" s="5"/>
      <c r="BZ320" s="5"/>
      <c r="CA320" s="5"/>
      <c r="CB320" s="5"/>
      <c r="CC320" s="5"/>
      <c r="CD320" s="5"/>
      <c r="CE320" s="5"/>
      <c r="CF320" s="5"/>
      <c r="CG320" s="5"/>
      <c r="CH320" s="5"/>
      <c r="CI320" s="5"/>
      <c r="CJ320" s="62"/>
      <c r="CK320" s="62"/>
      <c r="CL320" s="62"/>
      <c r="CM320" s="62"/>
      <c r="CN320" s="62"/>
      <c r="CO320" s="62"/>
      <c r="CP320" s="62"/>
      <c r="CQ320" s="62"/>
      <c r="CR320" s="62"/>
      <c r="CS320" s="62"/>
      <c r="CT320" s="62"/>
      <c r="CU320" s="62"/>
      <c r="CV320" s="62"/>
      <c r="CW320" s="62"/>
      <c r="CX320" s="5"/>
      <c r="CY320" s="5"/>
      <c r="CZ320" s="5"/>
      <c r="DA320" s="5"/>
      <c r="DB320" s="5"/>
      <c r="DC320" s="5"/>
      <c r="DD320" s="5"/>
      <c r="DE320" s="5"/>
      <c r="DF320" s="5"/>
      <c r="DG320" s="5"/>
      <c r="DH320" s="5"/>
      <c r="DI320" s="5"/>
      <c r="DJ320" s="5"/>
      <c r="DK320" s="5"/>
      <c r="DL320" s="62"/>
      <c r="DM320" s="62"/>
      <c r="DN320" s="62"/>
      <c r="DO320" s="62"/>
      <c r="DP320" s="62"/>
      <c r="DQ320" s="62"/>
      <c r="DR320" s="62"/>
      <c r="DS320" s="62"/>
      <c r="DT320" s="62"/>
      <c r="DU320" s="62"/>
      <c r="DV320" s="62"/>
      <c r="DW320" s="62"/>
      <c r="DX320" s="62"/>
      <c r="DY320" s="62"/>
      <c r="DZ320" s="5"/>
      <c r="EA320" s="5"/>
      <c r="EB320" s="5"/>
      <c r="EC320" s="5"/>
      <c r="ED320" s="5"/>
      <c r="EE320" s="5"/>
      <c r="EF320" s="5"/>
      <c r="EG320" s="5"/>
      <c r="EH320" s="5"/>
      <c r="EI320" s="5"/>
      <c r="EJ320" s="5"/>
      <c r="EK320" s="5"/>
      <c r="EL320" s="5"/>
      <c r="EM320" s="5"/>
      <c r="EN320" s="62"/>
      <c r="EO320" s="62"/>
      <c r="EP320" s="62"/>
      <c r="EQ320" s="62"/>
      <c r="ER320" s="62"/>
      <c r="ES320" s="62"/>
      <c r="ET320" s="62"/>
      <c r="EU320" s="62"/>
      <c r="EV320" s="62"/>
      <c r="EW320" s="62"/>
      <c r="EX320" s="62"/>
      <c r="EY320" s="62"/>
      <c r="EZ320" s="62"/>
      <c r="FA320" s="62"/>
      <c r="FB320" s="5"/>
      <c r="FC320" s="5"/>
      <c r="FD320" s="5"/>
      <c r="FE320" s="5"/>
      <c r="FF320" s="5"/>
      <c r="FG320" s="5"/>
      <c r="FH320" s="5"/>
      <c r="FI320" s="5"/>
      <c r="FJ320" s="5"/>
      <c r="FK320" s="5"/>
      <c r="FL320" s="5"/>
      <c r="FM320" s="5"/>
      <c r="FN320" s="5"/>
      <c r="FO320" s="5"/>
      <c r="FP320" s="62"/>
      <c r="FQ320" s="62"/>
      <c r="FR320" s="62"/>
      <c r="FS320" s="62"/>
      <c r="FT320" s="62"/>
      <c r="FU320" s="62"/>
      <c r="FV320" s="62"/>
      <c r="FW320" s="62"/>
      <c r="FX320" s="62"/>
      <c r="FY320" s="62"/>
      <c r="FZ320" s="62"/>
      <c r="GA320" s="62"/>
      <c r="GB320" s="62"/>
      <c r="GC320" s="62"/>
      <c r="GD320" s="5"/>
      <c r="GE320" s="5"/>
      <c r="GF320" s="5"/>
      <c r="GG320" s="5"/>
      <c r="GH320" s="5"/>
      <c r="GI320" s="5"/>
      <c r="GJ320" s="5"/>
      <c r="GK320" s="5"/>
      <c r="GL320" s="5"/>
      <c r="GM320" s="5"/>
      <c r="GN320" s="5"/>
      <c r="GO320" s="5"/>
      <c r="GP320" s="5"/>
      <c r="GQ320" s="5"/>
      <c r="GR320" s="62"/>
      <c r="GS320" s="62"/>
      <c r="GT320" s="62"/>
      <c r="GU320" s="62"/>
      <c r="GV320" s="62"/>
      <c r="GW320" s="62"/>
      <c r="GX320" s="62"/>
      <c r="GY320" s="62"/>
      <c r="GZ320" s="62"/>
      <c r="HA320" s="62"/>
      <c r="HB320" s="62"/>
      <c r="HC320" s="62"/>
      <c r="HD320" s="62"/>
      <c r="HE320" s="62"/>
      <c r="HF320" s="5"/>
      <c r="HG320" s="5"/>
      <c r="HH320" s="5"/>
      <c r="HI320" s="5"/>
      <c r="HJ320" s="5"/>
      <c r="HK320" s="5"/>
      <c r="HL320" s="5"/>
      <c r="HM320" s="5"/>
      <c r="HN320" s="5"/>
      <c r="HO320" s="5"/>
      <c r="HP320" s="5"/>
      <c r="HQ320" s="5"/>
      <c r="HR320" s="5"/>
      <c r="HS320" s="5"/>
      <c r="HT320" s="62"/>
      <c r="HU320" s="62"/>
      <c r="HV320" s="62"/>
      <c r="HW320" s="62"/>
      <c r="HX320" s="62"/>
      <c r="HY320" s="62"/>
      <c r="HZ320" s="62"/>
      <c r="IA320" s="62"/>
      <c r="IB320" s="62"/>
      <c r="IC320" s="62"/>
      <c r="ID320" s="62"/>
      <c r="IE320" s="62"/>
      <c r="IF320" s="62"/>
      <c r="IG320" s="62"/>
      <c r="IH320" s="5"/>
      <c r="II320" s="5"/>
      <c r="IJ320" s="5"/>
      <c r="IK320" s="5"/>
      <c r="IL320" s="5"/>
      <c r="IM320" s="5"/>
      <c r="IN320" s="5"/>
      <c r="IO320" s="5"/>
      <c r="IP320" s="5"/>
      <c r="IQ320" s="5"/>
      <c r="IR320" s="5"/>
      <c r="IS320" s="5"/>
      <c r="IT320" s="5"/>
      <c r="IU320" s="5"/>
      <c r="IV320" s="62"/>
      <c r="IW320" s="62"/>
      <c r="IX320" s="62"/>
      <c r="IY320" s="62"/>
      <c r="IZ320" s="62"/>
      <c r="JA320" s="62"/>
      <c r="JB320" s="62"/>
      <c r="JC320" s="62"/>
      <c r="JD320" s="62"/>
      <c r="JE320" s="62"/>
      <c r="JF320" s="62"/>
      <c r="JG320" s="62"/>
      <c r="JH320" s="62"/>
      <c r="JI320" s="62"/>
      <c r="JJ320" s="5"/>
      <c r="JK320" s="5"/>
      <c r="JL320" s="5"/>
      <c r="JM320" s="5"/>
      <c r="JN320" s="5"/>
      <c r="JO320" s="5"/>
      <c r="JP320" s="5"/>
      <c r="JQ320" s="5"/>
      <c r="JR320" s="5"/>
      <c r="JS320" s="5"/>
      <c r="JT320" s="5"/>
      <c r="JU320" s="5"/>
      <c r="JV320" s="5"/>
      <c r="JW320" s="5"/>
      <c r="JX320" s="62"/>
      <c r="JY320" s="62"/>
      <c r="JZ320" s="62"/>
      <c r="KA320" s="62"/>
      <c r="KB320" s="62"/>
      <c r="KC320" s="62"/>
      <c r="KD320" s="62"/>
      <c r="KE320" s="62"/>
      <c r="KF320" s="62"/>
      <c r="KG320" s="62"/>
      <c r="KH320" s="62"/>
      <c r="KI320" s="62"/>
      <c r="KJ320" s="62"/>
      <c r="KK320" s="62"/>
    </row>
    <row r="321" spans="1:297" x14ac:dyDescent="0.35">
      <c r="A321" s="131">
        <v>317</v>
      </c>
      <c r="B321" s="170">
        <f>'BVEM Scorecard'!B320</f>
        <v>0</v>
      </c>
      <c r="C321" s="170">
        <f>'BVEM Scorecard'!C320</f>
        <v>0</v>
      </c>
      <c r="D321" s="152">
        <v>1018</v>
      </c>
      <c r="E321" s="72" t="str">
        <f>'BVEM Scorecard'!F320</f>
        <v>Wind</v>
      </c>
      <c r="F321" s="96">
        <f t="shared" si="366"/>
        <v>1</v>
      </c>
      <c r="G321" s="96">
        <f t="shared" si="367"/>
        <v>1</v>
      </c>
      <c r="H321" s="96">
        <f t="shared" si="368"/>
        <v>1.2345679012345678E-2</v>
      </c>
      <c r="I321" s="96">
        <f t="shared" si="369"/>
        <v>0</v>
      </c>
      <c r="J321" s="62">
        <v>1</v>
      </c>
      <c r="K321" s="62">
        <v>1</v>
      </c>
      <c r="L321" s="62">
        <v>1</v>
      </c>
      <c r="M321" s="62">
        <v>1</v>
      </c>
      <c r="N321" s="62">
        <v>1</v>
      </c>
      <c r="O321" s="62">
        <v>1</v>
      </c>
      <c r="P321" s="62">
        <f t="shared" si="371"/>
        <v>5</v>
      </c>
      <c r="Q321" s="95">
        <f t="shared" si="427"/>
        <v>1</v>
      </c>
      <c r="R321" s="5"/>
      <c r="S321" s="5" t="str">
        <f>'Training Programs'!Y321</f>
        <v>Heavy Equipment Operator</v>
      </c>
      <c r="T321" s="5">
        <v>1</v>
      </c>
      <c r="U321" s="5">
        <v>1</v>
      </c>
      <c r="V321" s="5">
        <v>1</v>
      </c>
      <c r="W321" s="5">
        <v>1</v>
      </c>
      <c r="X321" s="5">
        <v>1</v>
      </c>
      <c r="Y321" s="5">
        <v>1</v>
      </c>
      <c r="Z321" s="5">
        <v>1</v>
      </c>
      <c r="AA321" s="5">
        <v>1</v>
      </c>
      <c r="AB321" s="5">
        <v>1</v>
      </c>
      <c r="AC321" s="5">
        <f t="shared" si="428"/>
        <v>5</v>
      </c>
      <c r="AD321" s="5">
        <f t="shared" si="429"/>
        <v>1.2345679012345678E-2</v>
      </c>
      <c r="AE321" s="5">
        <f t="shared" si="430"/>
        <v>1.2345679012345678E-2</v>
      </c>
      <c r="AF321" s="62"/>
      <c r="AG321" s="62" t="str">
        <f>'Training Programs'!AO321</f>
        <v>Carpenter</v>
      </c>
      <c r="AH321" s="62">
        <f>'Training Programs'!AQ321</f>
        <v>3</v>
      </c>
      <c r="AI321" s="62"/>
      <c r="AJ321" s="62"/>
      <c r="AK321" s="62"/>
      <c r="AL321" s="62"/>
      <c r="AM321" s="62"/>
      <c r="AN321" s="62"/>
      <c r="AO321" s="62"/>
      <c r="AP321" s="62"/>
      <c r="AQ321" s="62"/>
      <c r="AR321" s="140">
        <f t="shared" si="431"/>
        <v>3.7037037037037035E-2</v>
      </c>
      <c r="AS321" s="140">
        <f t="shared" si="432"/>
        <v>0</v>
      </c>
      <c r="AT321" s="5"/>
      <c r="AU321" s="5" t="str">
        <f>'Training Programs'!BE321</f>
        <v>Electrician</v>
      </c>
      <c r="AV321" s="5">
        <f>'Training Programs'!BG321</f>
        <v>77</v>
      </c>
      <c r="AW321" s="5"/>
      <c r="AX321" s="5"/>
      <c r="AY321" s="5"/>
      <c r="AZ321" s="5"/>
      <c r="BA321" s="5"/>
      <c r="BB321" s="5"/>
      <c r="BC321" s="5"/>
      <c r="BD321" s="5"/>
      <c r="BE321" s="5"/>
      <c r="BF321" s="5">
        <f t="shared" si="433"/>
        <v>0.95061728395061729</v>
      </c>
      <c r="BG321" s="5">
        <f t="shared" si="434"/>
        <v>0</v>
      </c>
      <c r="BH321" s="62"/>
      <c r="BI321" s="62" t="str">
        <f>'Training Programs'!BU321</f>
        <v>Solar and Wind Construction Laborer</v>
      </c>
      <c r="BJ321" s="62">
        <f>'Training Programs'!BW321</f>
        <v>0</v>
      </c>
      <c r="BK321" s="62"/>
      <c r="BL321" s="62"/>
      <c r="BM321" s="62"/>
      <c r="BN321" s="62"/>
      <c r="BO321" s="62"/>
      <c r="BP321" s="62"/>
      <c r="BQ321" s="62"/>
      <c r="BR321" s="62"/>
      <c r="BS321" s="62"/>
      <c r="BT321" s="62">
        <f t="shared" si="435"/>
        <v>0</v>
      </c>
      <c r="BU321" s="62">
        <f t="shared" si="436"/>
        <v>0</v>
      </c>
      <c r="BV321" s="5"/>
      <c r="BW321" s="5"/>
      <c r="BX321" s="5"/>
      <c r="BY321" s="5"/>
      <c r="BZ321" s="5"/>
      <c r="CA321" s="5"/>
      <c r="CB321" s="5"/>
      <c r="CC321" s="5"/>
      <c r="CD321" s="5"/>
      <c r="CE321" s="5"/>
      <c r="CF321" s="5"/>
      <c r="CG321" s="5"/>
      <c r="CH321" s="5"/>
      <c r="CI321" s="5"/>
      <c r="CJ321" s="62"/>
      <c r="CK321" s="62"/>
      <c r="CL321" s="62"/>
      <c r="CM321" s="62"/>
      <c r="CN321" s="62"/>
      <c r="CO321" s="62"/>
      <c r="CP321" s="62"/>
      <c r="CQ321" s="62"/>
      <c r="CR321" s="62"/>
      <c r="CS321" s="62"/>
      <c r="CT321" s="62"/>
      <c r="CU321" s="62"/>
      <c r="CV321" s="62"/>
      <c r="CW321" s="62"/>
      <c r="CX321" s="5"/>
      <c r="CY321" s="5"/>
      <c r="CZ321" s="5"/>
      <c r="DA321" s="5"/>
      <c r="DB321" s="5"/>
      <c r="DC321" s="5"/>
      <c r="DD321" s="5"/>
      <c r="DE321" s="5"/>
      <c r="DF321" s="5"/>
      <c r="DG321" s="5"/>
      <c r="DH321" s="5"/>
      <c r="DI321" s="5"/>
      <c r="DJ321" s="5"/>
      <c r="DK321" s="5"/>
      <c r="DL321" s="62"/>
      <c r="DM321" s="62"/>
      <c r="DN321" s="62"/>
      <c r="DO321" s="62"/>
      <c r="DP321" s="62"/>
      <c r="DQ321" s="62"/>
      <c r="DR321" s="62"/>
      <c r="DS321" s="62"/>
      <c r="DT321" s="62"/>
      <c r="DU321" s="62"/>
      <c r="DV321" s="62"/>
      <c r="DW321" s="62"/>
      <c r="DX321" s="62"/>
      <c r="DY321" s="62"/>
      <c r="DZ321" s="5"/>
      <c r="EA321" s="5"/>
      <c r="EB321" s="5"/>
      <c r="EC321" s="5"/>
      <c r="ED321" s="5"/>
      <c r="EE321" s="5"/>
      <c r="EF321" s="5"/>
      <c r="EG321" s="5"/>
      <c r="EH321" s="5"/>
      <c r="EI321" s="5"/>
      <c r="EJ321" s="5"/>
      <c r="EK321" s="5"/>
      <c r="EL321" s="5"/>
      <c r="EM321" s="5"/>
      <c r="EN321" s="62"/>
      <c r="EO321" s="62"/>
      <c r="EP321" s="62"/>
      <c r="EQ321" s="62"/>
      <c r="ER321" s="62"/>
      <c r="ES321" s="62"/>
      <c r="ET321" s="62"/>
      <c r="EU321" s="62"/>
      <c r="EV321" s="62"/>
      <c r="EW321" s="62"/>
      <c r="EX321" s="62"/>
      <c r="EY321" s="62"/>
      <c r="EZ321" s="140"/>
      <c r="FA321" s="140"/>
      <c r="FB321" s="5"/>
      <c r="FC321" s="5"/>
      <c r="FD321" s="5"/>
      <c r="FE321" s="5"/>
      <c r="FF321" s="5"/>
      <c r="FG321" s="5"/>
      <c r="FH321" s="5"/>
      <c r="FI321" s="5"/>
      <c r="FJ321" s="5"/>
      <c r="FK321" s="5"/>
      <c r="FL321" s="5"/>
      <c r="FM321" s="5"/>
      <c r="FN321" s="5"/>
      <c r="FO321" s="5"/>
      <c r="FP321" s="62"/>
      <c r="FQ321" s="62"/>
      <c r="FR321" s="62"/>
      <c r="FS321" s="62"/>
      <c r="FT321" s="62"/>
      <c r="FU321" s="62"/>
      <c r="FV321" s="62"/>
      <c r="FW321" s="62"/>
      <c r="FX321" s="62"/>
      <c r="FY321" s="62"/>
      <c r="FZ321" s="62"/>
      <c r="GA321" s="62"/>
      <c r="GB321" s="62"/>
      <c r="GC321" s="62"/>
      <c r="GD321" s="5"/>
      <c r="GE321" s="5"/>
      <c r="GF321" s="5"/>
      <c r="GG321" s="5"/>
      <c r="GH321" s="5"/>
      <c r="GI321" s="5"/>
      <c r="GJ321" s="5"/>
      <c r="GK321" s="5"/>
      <c r="GL321" s="5"/>
      <c r="GM321" s="5"/>
      <c r="GN321" s="5"/>
      <c r="GO321" s="5"/>
      <c r="GP321" s="5"/>
      <c r="GQ321" s="5"/>
      <c r="GR321" s="62"/>
      <c r="GS321" s="62"/>
      <c r="GT321" s="62"/>
      <c r="GU321" s="62"/>
      <c r="GV321" s="62"/>
      <c r="GW321" s="62"/>
      <c r="GX321" s="62"/>
      <c r="GY321" s="62"/>
      <c r="GZ321" s="62"/>
      <c r="HA321" s="62"/>
      <c r="HB321" s="62"/>
      <c r="HC321" s="62"/>
      <c r="HD321" s="62"/>
      <c r="HE321" s="62"/>
      <c r="HF321" s="5"/>
      <c r="HG321" s="5"/>
      <c r="HH321" s="5"/>
      <c r="HI321" s="5"/>
      <c r="HJ321" s="5"/>
      <c r="HK321" s="5"/>
      <c r="HL321" s="5"/>
      <c r="HM321" s="5"/>
      <c r="HN321" s="5"/>
      <c r="HO321" s="5"/>
      <c r="HP321" s="5"/>
      <c r="HQ321" s="5"/>
      <c r="HR321" s="5"/>
      <c r="HS321" s="5"/>
      <c r="HT321" s="62"/>
      <c r="HU321" s="62"/>
      <c r="HV321" s="62"/>
      <c r="HW321" s="62"/>
      <c r="HX321" s="62"/>
      <c r="HY321" s="62"/>
      <c r="HZ321" s="62"/>
      <c r="IA321" s="62"/>
      <c r="IB321" s="62"/>
      <c r="IC321" s="62"/>
      <c r="ID321" s="62"/>
      <c r="IE321" s="62"/>
      <c r="IF321" s="62"/>
      <c r="IG321" s="62"/>
      <c r="IH321" s="5"/>
      <c r="II321" s="5"/>
      <c r="IJ321" s="5"/>
      <c r="IK321" s="5"/>
      <c r="IL321" s="5"/>
      <c r="IM321" s="5"/>
      <c r="IN321" s="5"/>
      <c r="IO321" s="5"/>
      <c r="IP321" s="5"/>
      <c r="IQ321" s="5"/>
      <c r="IR321" s="5"/>
      <c r="IS321" s="5"/>
      <c r="IT321" s="5"/>
      <c r="IU321" s="5"/>
      <c r="IV321" s="62"/>
      <c r="IW321" s="62"/>
      <c r="IX321" s="62"/>
      <c r="IY321" s="62"/>
      <c r="IZ321" s="62"/>
      <c r="JA321" s="62"/>
      <c r="JB321" s="62"/>
      <c r="JC321" s="62"/>
      <c r="JD321" s="62"/>
      <c r="JE321" s="62"/>
      <c r="JF321" s="62"/>
      <c r="JG321" s="62"/>
      <c r="JH321" s="62"/>
      <c r="JI321" s="62"/>
      <c r="JJ321" s="5"/>
      <c r="JK321" s="5"/>
      <c r="JL321" s="5"/>
      <c r="JM321" s="5"/>
      <c r="JN321" s="5"/>
      <c r="JO321" s="5"/>
      <c r="JP321" s="5"/>
      <c r="JQ321" s="5"/>
      <c r="JR321" s="5"/>
      <c r="JS321" s="5"/>
      <c r="JT321" s="5"/>
      <c r="JU321" s="5"/>
      <c r="JV321" s="5"/>
      <c r="JW321" s="5"/>
      <c r="JX321" s="62"/>
      <c r="JY321" s="62"/>
      <c r="JZ321" s="62"/>
      <c r="KA321" s="62"/>
      <c r="KB321" s="62"/>
      <c r="KC321" s="62"/>
      <c r="KD321" s="62"/>
      <c r="KE321" s="62"/>
      <c r="KF321" s="62"/>
      <c r="KG321" s="62"/>
      <c r="KH321" s="62"/>
      <c r="KI321" s="62"/>
      <c r="KJ321" s="62"/>
      <c r="KK321" s="62"/>
    </row>
    <row r="322" spans="1:297" x14ac:dyDescent="0.35">
      <c r="A322" s="131">
        <v>318</v>
      </c>
      <c r="B322" s="170">
        <f>'BVEM Scorecard'!B321</f>
        <v>0</v>
      </c>
      <c r="C322" s="170">
        <f>'BVEM Scorecard'!C321</f>
        <v>0</v>
      </c>
      <c r="D322" s="152">
        <v>1021</v>
      </c>
      <c r="E322" s="72" t="str">
        <f>'BVEM Scorecard'!F321</f>
        <v>Wind</v>
      </c>
      <c r="F322" s="96">
        <f t="shared" si="366"/>
        <v>1</v>
      </c>
      <c r="G322" s="96">
        <f t="shared" si="367"/>
        <v>1</v>
      </c>
      <c r="H322" s="96">
        <f t="shared" si="368"/>
        <v>1.2345679012345678E-2</v>
      </c>
      <c r="I322" s="96">
        <f t="shared" si="369"/>
        <v>0</v>
      </c>
      <c r="J322" s="62">
        <v>1</v>
      </c>
      <c r="K322" s="62">
        <v>1</v>
      </c>
      <c r="L322" s="62">
        <v>1</v>
      </c>
      <c r="M322" s="62">
        <v>1</v>
      </c>
      <c r="N322" s="62">
        <v>1</v>
      </c>
      <c r="O322" s="62">
        <v>1</v>
      </c>
      <c r="P322" s="62">
        <f t="shared" si="371"/>
        <v>5</v>
      </c>
      <c r="Q322" s="95">
        <f t="shared" si="427"/>
        <v>1</v>
      </c>
      <c r="R322" s="5"/>
      <c r="S322" s="5" t="str">
        <f>'Training Programs'!Y322</f>
        <v>Heavy Equipment Operator</v>
      </c>
      <c r="T322" s="5">
        <v>1</v>
      </c>
      <c r="U322" s="5">
        <v>1</v>
      </c>
      <c r="V322" s="5">
        <v>1</v>
      </c>
      <c r="W322" s="5">
        <v>1</v>
      </c>
      <c r="X322" s="5">
        <v>1</v>
      </c>
      <c r="Y322" s="5">
        <v>1</v>
      </c>
      <c r="Z322" s="5">
        <v>1</v>
      </c>
      <c r="AA322" s="5">
        <v>1</v>
      </c>
      <c r="AB322" s="5">
        <v>1</v>
      </c>
      <c r="AC322" s="5">
        <f t="shared" si="428"/>
        <v>5</v>
      </c>
      <c r="AD322" s="5">
        <f t="shared" si="429"/>
        <v>1.2345679012345678E-2</v>
      </c>
      <c r="AE322" s="5">
        <f t="shared" si="430"/>
        <v>1.2345679012345678E-2</v>
      </c>
      <c r="AF322" s="62"/>
      <c r="AG322" s="62" t="str">
        <f>'Training Programs'!AO322</f>
        <v>Carpenter</v>
      </c>
      <c r="AH322" s="62">
        <f>'Training Programs'!AQ322</f>
        <v>3</v>
      </c>
      <c r="AI322" s="62"/>
      <c r="AJ322" s="62"/>
      <c r="AK322" s="62"/>
      <c r="AL322" s="62"/>
      <c r="AM322" s="62"/>
      <c r="AN322" s="62"/>
      <c r="AO322" s="62"/>
      <c r="AP322" s="62"/>
      <c r="AQ322" s="62"/>
      <c r="AR322" s="62">
        <f t="shared" si="431"/>
        <v>3.7037037037037035E-2</v>
      </c>
      <c r="AS322" s="62">
        <f t="shared" si="432"/>
        <v>0</v>
      </c>
      <c r="AT322" s="5"/>
      <c r="AU322" s="5" t="str">
        <f>'Training Programs'!BE322</f>
        <v>Electrician</v>
      </c>
      <c r="AV322" s="5">
        <f>'Training Programs'!BG322</f>
        <v>77</v>
      </c>
      <c r="AW322" s="5"/>
      <c r="AX322" s="5"/>
      <c r="AY322" s="5"/>
      <c r="AZ322" s="5"/>
      <c r="BA322" s="5"/>
      <c r="BB322" s="5"/>
      <c r="BC322" s="5"/>
      <c r="BD322" s="5"/>
      <c r="BE322" s="5"/>
      <c r="BF322" s="5">
        <f t="shared" si="433"/>
        <v>0.95061728395061729</v>
      </c>
      <c r="BG322" s="5">
        <f t="shared" si="434"/>
        <v>0</v>
      </c>
      <c r="BH322" s="62"/>
      <c r="BI322" s="62" t="str">
        <f>'Training Programs'!BU322</f>
        <v>Solar and Wind Construction Laborer</v>
      </c>
      <c r="BJ322" s="62">
        <f>'Training Programs'!BW322</f>
        <v>0</v>
      </c>
      <c r="BK322" s="62"/>
      <c r="BL322" s="62"/>
      <c r="BM322" s="62"/>
      <c r="BN322" s="62"/>
      <c r="BO322" s="62"/>
      <c r="BP322" s="62"/>
      <c r="BQ322" s="62"/>
      <c r="BR322" s="62"/>
      <c r="BS322" s="62"/>
      <c r="BT322" s="62">
        <f t="shared" si="435"/>
        <v>0</v>
      </c>
      <c r="BU322" s="62">
        <f t="shared" si="436"/>
        <v>0</v>
      </c>
      <c r="BV322" s="5"/>
      <c r="BW322" s="5"/>
      <c r="BX322" s="5"/>
      <c r="BY322" s="5"/>
      <c r="BZ322" s="5"/>
      <c r="CA322" s="5"/>
      <c r="CB322" s="5"/>
      <c r="CC322" s="5"/>
      <c r="CD322" s="5"/>
      <c r="CE322" s="5"/>
      <c r="CF322" s="5"/>
      <c r="CG322" s="5"/>
      <c r="CH322" s="5"/>
      <c r="CI322" s="5"/>
      <c r="CJ322" s="62"/>
      <c r="CK322" s="62"/>
      <c r="CL322" s="62"/>
      <c r="CM322" s="62"/>
      <c r="CN322" s="62"/>
      <c r="CO322" s="62"/>
      <c r="CP322" s="62"/>
      <c r="CQ322" s="62"/>
      <c r="CR322" s="62"/>
      <c r="CS322" s="62"/>
      <c r="CT322" s="62"/>
      <c r="CU322" s="62"/>
      <c r="CV322" s="62"/>
      <c r="CW322" s="62"/>
      <c r="CX322" s="5"/>
      <c r="CY322" s="5"/>
      <c r="CZ322" s="5"/>
      <c r="DA322" s="5"/>
      <c r="DB322" s="5"/>
      <c r="DC322" s="5"/>
      <c r="DD322" s="5"/>
      <c r="DE322" s="5"/>
      <c r="DF322" s="5"/>
      <c r="DG322" s="5"/>
      <c r="DH322" s="5"/>
      <c r="DI322" s="5"/>
      <c r="DJ322" s="5"/>
      <c r="DK322" s="5"/>
      <c r="DL322" s="62"/>
      <c r="DM322" s="62"/>
      <c r="DN322" s="62"/>
      <c r="DO322" s="62"/>
      <c r="DP322" s="62"/>
      <c r="DQ322" s="62"/>
      <c r="DR322" s="62"/>
      <c r="DS322" s="62"/>
      <c r="DT322" s="62"/>
      <c r="DU322" s="62"/>
      <c r="DV322" s="62"/>
      <c r="DW322" s="62"/>
      <c r="DX322" s="62"/>
      <c r="DY322" s="62"/>
      <c r="DZ322" s="5"/>
      <c r="EA322" s="5"/>
      <c r="EB322" s="5"/>
      <c r="EC322" s="5"/>
      <c r="ED322" s="5"/>
      <c r="EE322" s="5"/>
      <c r="EF322" s="5"/>
      <c r="EG322" s="5"/>
      <c r="EH322" s="5"/>
      <c r="EI322" s="5"/>
      <c r="EJ322" s="5"/>
      <c r="EK322" s="5"/>
      <c r="EL322" s="5"/>
      <c r="EM322" s="5"/>
      <c r="EN322" s="62"/>
      <c r="EO322" s="62"/>
      <c r="EP322" s="62"/>
      <c r="EQ322" s="62"/>
      <c r="ER322" s="62"/>
      <c r="ES322" s="62"/>
      <c r="ET322" s="62"/>
      <c r="EU322" s="62"/>
      <c r="EV322" s="62"/>
      <c r="EW322" s="62"/>
      <c r="EX322" s="62"/>
      <c r="EY322" s="62"/>
      <c r="EZ322" s="62"/>
      <c r="FA322" s="62"/>
      <c r="FB322" s="5"/>
      <c r="FC322" s="5"/>
      <c r="FD322" s="5"/>
      <c r="FE322" s="5"/>
      <c r="FF322" s="5"/>
      <c r="FG322" s="5"/>
      <c r="FH322" s="5"/>
      <c r="FI322" s="5"/>
      <c r="FJ322" s="5"/>
      <c r="FK322" s="5"/>
      <c r="FL322" s="5"/>
      <c r="FM322" s="5"/>
      <c r="FN322" s="5"/>
      <c r="FO322" s="5"/>
      <c r="FP322" s="62"/>
      <c r="FQ322" s="62"/>
      <c r="FR322" s="62"/>
      <c r="FS322" s="62"/>
      <c r="FT322" s="62"/>
      <c r="FU322" s="62"/>
      <c r="FV322" s="62"/>
      <c r="FW322" s="62"/>
      <c r="FX322" s="62"/>
      <c r="FY322" s="62"/>
      <c r="FZ322" s="62"/>
      <c r="GA322" s="62"/>
      <c r="GB322" s="62"/>
      <c r="GC322" s="62"/>
      <c r="GD322" s="5"/>
      <c r="GE322" s="5"/>
      <c r="GF322" s="5"/>
      <c r="GG322" s="5"/>
      <c r="GH322" s="5"/>
      <c r="GI322" s="5"/>
      <c r="GJ322" s="5"/>
      <c r="GK322" s="5"/>
      <c r="GL322" s="5"/>
      <c r="GM322" s="5"/>
      <c r="GN322" s="5"/>
      <c r="GO322" s="5"/>
      <c r="GP322" s="5"/>
      <c r="GQ322" s="5"/>
      <c r="GR322" s="62"/>
      <c r="GS322" s="62"/>
      <c r="GT322" s="62"/>
      <c r="GU322" s="62"/>
      <c r="GV322" s="62"/>
      <c r="GW322" s="62"/>
      <c r="GX322" s="62"/>
      <c r="GY322" s="62"/>
      <c r="GZ322" s="62"/>
      <c r="HA322" s="62"/>
      <c r="HB322" s="62"/>
      <c r="HC322" s="62"/>
      <c r="HD322" s="62"/>
      <c r="HE322" s="62"/>
      <c r="HF322" s="5"/>
      <c r="HG322" s="5"/>
      <c r="HH322" s="5"/>
      <c r="HI322" s="5"/>
      <c r="HJ322" s="5"/>
      <c r="HK322" s="5"/>
      <c r="HL322" s="5"/>
      <c r="HM322" s="5"/>
      <c r="HN322" s="5"/>
      <c r="HO322" s="5"/>
      <c r="HP322" s="5"/>
      <c r="HQ322" s="5"/>
      <c r="HR322" s="5"/>
      <c r="HS322" s="5"/>
      <c r="HT322" s="62"/>
      <c r="HU322" s="62"/>
      <c r="HV322" s="62"/>
      <c r="HW322" s="62"/>
      <c r="HX322" s="62"/>
      <c r="HY322" s="62"/>
      <c r="HZ322" s="62"/>
      <c r="IA322" s="62"/>
      <c r="IB322" s="62"/>
      <c r="IC322" s="62"/>
      <c r="ID322" s="62"/>
      <c r="IE322" s="62"/>
      <c r="IF322" s="62"/>
      <c r="IG322" s="62"/>
      <c r="IH322" s="5"/>
      <c r="II322" s="5"/>
      <c r="IJ322" s="5"/>
      <c r="IK322" s="5"/>
      <c r="IL322" s="5"/>
      <c r="IM322" s="5"/>
      <c r="IN322" s="5"/>
      <c r="IO322" s="5"/>
      <c r="IP322" s="5"/>
      <c r="IQ322" s="5"/>
      <c r="IR322" s="5"/>
      <c r="IS322" s="5"/>
      <c r="IT322" s="5"/>
      <c r="IU322" s="5"/>
      <c r="IV322" s="62"/>
      <c r="IW322" s="62"/>
      <c r="IX322" s="62"/>
      <c r="IY322" s="62"/>
      <c r="IZ322" s="62"/>
      <c r="JA322" s="62"/>
      <c r="JB322" s="62"/>
      <c r="JC322" s="62"/>
      <c r="JD322" s="62"/>
      <c r="JE322" s="62"/>
      <c r="JF322" s="62"/>
      <c r="JG322" s="62"/>
      <c r="JH322" s="62"/>
      <c r="JI322" s="62"/>
      <c r="JJ322" s="5"/>
      <c r="JK322" s="5"/>
      <c r="JL322" s="5"/>
      <c r="JM322" s="5"/>
      <c r="JN322" s="5"/>
      <c r="JO322" s="5"/>
      <c r="JP322" s="5"/>
      <c r="JQ322" s="5"/>
      <c r="JR322" s="5"/>
      <c r="JS322" s="5"/>
      <c r="JT322" s="5"/>
      <c r="JU322" s="5"/>
      <c r="JV322" s="5"/>
      <c r="JW322" s="5"/>
      <c r="JX322" s="62"/>
      <c r="JY322" s="62"/>
      <c r="JZ322" s="62"/>
      <c r="KA322" s="62"/>
      <c r="KB322" s="62"/>
      <c r="KC322" s="62"/>
      <c r="KD322" s="62"/>
      <c r="KE322" s="62"/>
      <c r="KF322" s="62"/>
      <c r="KG322" s="62"/>
      <c r="KH322" s="62"/>
      <c r="KI322" s="62"/>
      <c r="KJ322" s="62"/>
      <c r="KK322" s="62"/>
    </row>
    <row r="323" spans="1:297" x14ac:dyDescent="0.35">
      <c r="A323" s="131">
        <v>319</v>
      </c>
      <c r="B323" s="170">
        <f>'BVEM Scorecard'!B322</f>
        <v>0</v>
      </c>
      <c r="C323" s="170">
        <f>'BVEM Scorecard'!C322</f>
        <v>0</v>
      </c>
      <c r="D323" s="152">
        <v>1024</v>
      </c>
      <c r="E323" s="72" t="str">
        <f>'BVEM Scorecard'!F322</f>
        <v>Wind</v>
      </c>
      <c r="F323" s="96">
        <f t="shared" si="366"/>
        <v>1</v>
      </c>
      <c r="G323" s="96">
        <f t="shared" si="367"/>
        <v>1</v>
      </c>
      <c r="H323" s="96">
        <f t="shared" si="368"/>
        <v>1.2345679012345678E-2</v>
      </c>
      <c r="I323" s="96">
        <f t="shared" si="369"/>
        <v>0</v>
      </c>
      <c r="J323" s="62">
        <v>1</v>
      </c>
      <c r="K323" s="62">
        <v>1</v>
      </c>
      <c r="L323" s="62">
        <v>1</v>
      </c>
      <c r="M323" s="62">
        <v>1</v>
      </c>
      <c r="N323" s="62">
        <v>1</v>
      </c>
      <c r="O323" s="62">
        <v>1</v>
      </c>
      <c r="P323" s="62">
        <f t="shared" si="371"/>
        <v>5</v>
      </c>
      <c r="Q323" s="95">
        <f t="shared" si="427"/>
        <v>1</v>
      </c>
      <c r="R323" s="5"/>
      <c r="S323" s="5" t="str">
        <f>'Training Programs'!Y323</f>
        <v>Heavy Equipment Operator</v>
      </c>
      <c r="T323" s="5">
        <v>1</v>
      </c>
      <c r="U323" s="5">
        <v>1</v>
      </c>
      <c r="V323" s="5">
        <v>1</v>
      </c>
      <c r="W323" s="5">
        <v>1</v>
      </c>
      <c r="X323" s="5">
        <v>1</v>
      </c>
      <c r="Y323" s="5">
        <v>1</v>
      </c>
      <c r="Z323" s="5">
        <v>1</v>
      </c>
      <c r="AA323" s="5">
        <v>1</v>
      </c>
      <c r="AB323" s="5">
        <v>1</v>
      </c>
      <c r="AC323" s="5">
        <f t="shared" si="428"/>
        <v>5</v>
      </c>
      <c r="AD323" s="5">
        <f t="shared" si="429"/>
        <v>1.2345679012345678E-2</v>
      </c>
      <c r="AE323" s="5">
        <f t="shared" si="430"/>
        <v>1.2345679012345678E-2</v>
      </c>
      <c r="AF323" s="62"/>
      <c r="AG323" s="62" t="str">
        <f>'Training Programs'!AO323</f>
        <v>Carpenter</v>
      </c>
      <c r="AH323" s="62">
        <f>'Training Programs'!AQ323</f>
        <v>3</v>
      </c>
      <c r="AI323" s="62"/>
      <c r="AJ323" s="62"/>
      <c r="AK323" s="62"/>
      <c r="AL323" s="62"/>
      <c r="AM323" s="62"/>
      <c r="AN323" s="62"/>
      <c r="AO323" s="62"/>
      <c r="AP323" s="62"/>
      <c r="AQ323" s="62"/>
      <c r="AR323" s="140">
        <f t="shared" si="431"/>
        <v>3.7037037037037035E-2</v>
      </c>
      <c r="AS323" s="140">
        <f t="shared" si="432"/>
        <v>0</v>
      </c>
      <c r="AT323" s="5"/>
      <c r="AU323" s="5" t="str">
        <f>'Training Programs'!BE323</f>
        <v>Electrician</v>
      </c>
      <c r="AV323" s="5">
        <f>'Training Programs'!BG323</f>
        <v>77</v>
      </c>
      <c r="AW323" s="5"/>
      <c r="AX323" s="5"/>
      <c r="AY323" s="5"/>
      <c r="AZ323" s="5"/>
      <c r="BA323" s="5"/>
      <c r="BB323" s="5"/>
      <c r="BC323" s="5"/>
      <c r="BD323" s="5"/>
      <c r="BE323" s="5"/>
      <c r="BF323" s="5">
        <f t="shared" si="433"/>
        <v>0.95061728395061729</v>
      </c>
      <c r="BG323" s="5">
        <f t="shared" si="434"/>
        <v>0</v>
      </c>
      <c r="BH323" s="62"/>
      <c r="BI323" s="62" t="str">
        <f>'Training Programs'!BU323</f>
        <v>Solar and Wind Construction Laborer</v>
      </c>
      <c r="BJ323" s="62">
        <f>'Training Programs'!BW323</f>
        <v>0</v>
      </c>
      <c r="BK323" s="62"/>
      <c r="BL323" s="62"/>
      <c r="BM323" s="62"/>
      <c r="BN323" s="62"/>
      <c r="BO323" s="62"/>
      <c r="BP323" s="62"/>
      <c r="BQ323" s="62"/>
      <c r="BR323" s="62"/>
      <c r="BS323" s="62"/>
      <c r="BT323" s="62">
        <f t="shared" si="435"/>
        <v>0</v>
      </c>
      <c r="BU323" s="62">
        <f t="shared" si="436"/>
        <v>0</v>
      </c>
      <c r="BV323" s="5"/>
      <c r="BW323" s="5"/>
      <c r="BX323" s="5"/>
      <c r="BY323" s="5"/>
      <c r="BZ323" s="5"/>
      <c r="CA323" s="5"/>
      <c r="CB323" s="5"/>
      <c r="CC323" s="5"/>
      <c r="CD323" s="5"/>
      <c r="CE323" s="5"/>
      <c r="CF323" s="5"/>
      <c r="CG323" s="5"/>
      <c r="CH323" s="5"/>
      <c r="CI323" s="5"/>
      <c r="CJ323" s="62"/>
      <c r="CK323" s="62"/>
      <c r="CL323" s="62"/>
      <c r="CM323" s="62"/>
      <c r="CN323" s="62"/>
      <c r="CO323" s="62"/>
      <c r="CP323" s="62"/>
      <c r="CQ323" s="62"/>
      <c r="CR323" s="62"/>
      <c r="CS323" s="62"/>
      <c r="CT323" s="62"/>
      <c r="CU323" s="62"/>
      <c r="CV323" s="62"/>
      <c r="CW323" s="62"/>
      <c r="CX323" s="5"/>
      <c r="CY323" s="5"/>
      <c r="CZ323" s="5"/>
      <c r="DA323" s="5"/>
      <c r="DB323" s="5"/>
      <c r="DC323" s="5"/>
      <c r="DD323" s="5"/>
      <c r="DE323" s="5"/>
      <c r="DF323" s="5"/>
      <c r="DG323" s="5"/>
      <c r="DH323" s="5"/>
      <c r="DI323" s="5"/>
      <c r="DJ323" s="5"/>
      <c r="DK323" s="5"/>
      <c r="DL323" s="62"/>
      <c r="DM323" s="62"/>
      <c r="DN323" s="62"/>
      <c r="DO323" s="62"/>
      <c r="DP323" s="62"/>
      <c r="DQ323" s="62"/>
      <c r="DR323" s="62"/>
      <c r="DS323" s="62"/>
      <c r="DT323" s="62"/>
      <c r="DU323" s="62"/>
      <c r="DV323" s="62"/>
      <c r="DW323" s="62"/>
      <c r="DX323" s="62"/>
      <c r="DY323" s="62"/>
      <c r="DZ323" s="5"/>
      <c r="EA323" s="5"/>
      <c r="EB323" s="5"/>
      <c r="EC323" s="5"/>
      <c r="ED323" s="5"/>
      <c r="EE323" s="5"/>
      <c r="EF323" s="5"/>
      <c r="EG323" s="5"/>
      <c r="EH323" s="5"/>
      <c r="EI323" s="5"/>
      <c r="EJ323" s="5"/>
      <c r="EK323" s="5"/>
      <c r="EL323" s="5"/>
      <c r="EM323" s="5"/>
      <c r="EN323" s="62"/>
      <c r="EO323" s="62"/>
      <c r="EP323" s="62"/>
      <c r="EQ323" s="62"/>
      <c r="ER323" s="62"/>
      <c r="ES323" s="62"/>
      <c r="ET323" s="62"/>
      <c r="EU323" s="62"/>
      <c r="EV323" s="62"/>
      <c r="EW323" s="62"/>
      <c r="EX323" s="62"/>
      <c r="EY323" s="62"/>
      <c r="EZ323" s="140"/>
      <c r="FA323" s="140"/>
      <c r="FB323" s="5"/>
      <c r="FC323" s="5"/>
      <c r="FD323" s="5"/>
      <c r="FE323" s="5"/>
      <c r="FF323" s="5"/>
      <c r="FG323" s="5"/>
      <c r="FH323" s="5"/>
      <c r="FI323" s="5"/>
      <c r="FJ323" s="5"/>
      <c r="FK323" s="5"/>
      <c r="FL323" s="5"/>
      <c r="FM323" s="5"/>
      <c r="FN323" s="5"/>
      <c r="FO323" s="5"/>
      <c r="FP323" s="62"/>
      <c r="FQ323" s="62"/>
      <c r="FR323" s="62"/>
      <c r="FS323" s="62"/>
      <c r="FT323" s="62"/>
      <c r="FU323" s="62"/>
      <c r="FV323" s="62"/>
      <c r="FW323" s="62"/>
      <c r="FX323" s="62"/>
      <c r="FY323" s="62"/>
      <c r="FZ323" s="62"/>
      <c r="GA323" s="62"/>
      <c r="GB323" s="62"/>
      <c r="GC323" s="62"/>
      <c r="GD323" s="5"/>
      <c r="GE323" s="5"/>
      <c r="GF323" s="5"/>
      <c r="GG323" s="5"/>
      <c r="GH323" s="5"/>
      <c r="GI323" s="5"/>
      <c r="GJ323" s="5"/>
      <c r="GK323" s="5"/>
      <c r="GL323" s="5"/>
      <c r="GM323" s="5"/>
      <c r="GN323" s="5"/>
      <c r="GO323" s="5"/>
      <c r="GP323" s="5"/>
      <c r="GQ323" s="5"/>
      <c r="GR323" s="62"/>
      <c r="GS323" s="62"/>
      <c r="GT323" s="62"/>
      <c r="GU323" s="62"/>
      <c r="GV323" s="62"/>
      <c r="GW323" s="62"/>
      <c r="GX323" s="62"/>
      <c r="GY323" s="62"/>
      <c r="GZ323" s="62"/>
      <c r="HA323" s="62"/>
      <c r="HB323" s="62"/>
      <c r="HC323" s="62"/>
      <c r="HD323" s="62"/>
      <c r="HE323" s="62"/>
      <c r="HF323" s="5"/>
      <c r="HG323" s="5"/>
      <c r="HH323" s="5"/>
      <c r="HI323" s="5"/>
      <c r="HJ323" s="5"/>
      <c r="HK323" s="5"/>
      <c r="HL323" s="5"/>
      <c r="HM323" s="5"/>
      <c r="HN323" s="5"/>
      <c r="HO323" s="5"/>
      <c r="HP323" s="5"/>
      <c r="HQ323" s="5"/>
      <c r="HR323" s="5"/>
      <c r="HS323" s="5"/>
      <c r="HT323" s="62"/>
      <c r="HU323" s="62"/>
      <c r="HV323" s="62"/>
      <c r="HW323" s="62"/>
      <c r="HX323" s="62"/>
      <c r="HY323" s="62"/>
      <c r="HZ323" s="62"/>
      <c r="IA323" s="62"/>
      <c r="IB323" s="62"/>
      <c r="IC323" s="62"/>
      <c r="ID323" s="62"/>
      <c r="IE323" s="62"/>
      <c r="IF323" s="62"/>
      <c r="IG323" s="62"/>
      <c r="IH323" s="5"/>
      <c r="II323" s="5"/>
      <c r="IJ323" s="5"/>
      <c r="IK323" s="5"/>
      <c r="IL323" s="5"/>
      <c r="IM323" s="5"/>
      <c r="IN323" s="5"/>
      <c r="IO323" s="5"/>
      <c r="IP323" s="5"/>
      <c r="IQ323" s="5"/>
      <c r="IR323" s="5"/>
      <c r="IS323" s="5"/>
      <c r="IT323" s="5"/>
      <c r="IU323" s="5"/>
      <c r="IV323" s="62"/>
      <c r="IW323" s="62"/>
      <c r="IX323" s="62"/>
      <c r="IY323" s="62"/>
      <c r="IZ323" s="62"/>
      <c r="JA323" s="62"/>
      <c r="JB323" s="62"/>
      <c r="JC323" s="62"/>
      <c r="JD323" s="62"/>
      <c r="JE323" s="62"/>
      <c r="JF323" s="62"/>
      <c r="JG323" s="62"/>
      <c r="JH323" s="62"/>
      <c r="JI323" s="62"/>
      <c r="JJ323" s="5"/>
      <c r="JK323" s="5"/>
      <c r="JL323" s="5"/>
      <c r="JM323" s="5"/>
      <c r="JN323" s="5"/>
      <c r="JO323" s="5"/>
      <c r="JP323" s="5"/>
      <c r="JQ323" s="5"/>
      <c r="JR323" s="5"/>
      <c r="JS323" s="5"/>
      <c r="JT323" s="5"/>
      <c r="JU323" s="5"/>
      <c r="JV323" s="5"/>
      <c r="JW323" s="5"/>
      <c r="JX323" s="62"/>
      <c r="JY323" s="62"/>
      <c r="JZ323" s="62"/>
      <c r="KA323" s="62"/>
      <c r="KB323" s="62"/>
      <c r="KC323" s="62"/>
      <c r="KD323" s="62"/>
      <c r="KE323" s="62"/>
      <c r="KF323" s="62"/>
      <c r="KG323" s="62"/>
      <c r="KH323" s="62"/>
      <c r="KI323" s="62"/>
      <c r="KJ323" s="62"/>
      <c r="KK323" s="62"/>
    </row>
    <row r="324" spans="1:297" x14ac:dyDescent="0.35">
      <c r="A324" s="131">
        <v>320</v>
      </c>
      <c r="B324" s="170">
        <f>'BVEM Scorecard'!B323</f>
        <v>0</v>
      </c>
      <c r="C324" s="170">
        <f>'BVEM Scorecard'!C323</f>
        <v>0</v>
      </c>
      <c r="D324" s="152">
        <v>1025</v>
      </c>
      <c r="E324" s="72" t="str">
        <f>'BVEM Scorecard'!F323</f>
        <v>Wind</v>
      </c>
      <c r="F324" s="96">
        <f t="shared" si="366"/>
        <v>1</v>
      </c>
      <c r="G324" s="96">
        <f t="shared" si="367"/>
        <v>1</v>
      </c>
      <c r="H324" s="96">
        <f t="shared" si="368"/>
        <v>1.2345679012345678E-2</v>
      </c>
      <c r="I324" s="96">
        <f t="shared" si="369"/>
        <v>0</v>
      </c>
      <c r="J324" s="62">
        <v>1</v>
      </c>
      <c r="K324" s="62">
        <v>1</v>
      </c>
      <c r="L324" s="62">
        <v>1</v>
      </c>
      <c r="M324" s="62">
        <v>1</v>
      </c>
      <c r="N324" s="62">
        <v>1</v>
      </c>
      <c r="O324" s="62">
        <v>1</v>
      </c>
      <c r="P324" s="62">
        <f t="shared" si="371"/>
        <v>5</v>
      </c>
      <c r="Q324" s="95">
        <f t="shared" si="427"/>
        <v>1</v>
      </c>
      <c r="R324" s="5"/>
      <c r="S324" s="5" t="str">
        <f>'Training Programs'!Y324</f>
        <v>Heavy Equipment Operator</v>
      </c>
      <c r="T324" s="5">
        <v>1</v>
      </c>
      <c r="U324" s="5">
        <v>1</v>
      </c>
      <c r="V324" s="5">
        <v>1</v>
      </c>
      <c r="W324" s="5">
        <v>1</v>
      </c>
      <c r="X324" s="5">
        <v>1</v>
      </c>
      <c r="Y324" s="5">
        <v>1</v>
      </c>
      <c r="Z324" s="5">
        <v>1</v>
      </c>
      <c r="AA324" s="5">
        <v>1</v>
      </c>
      <c r="AB324" s="5">
        <v>1</v>
      </c>
      <c r="AC324" s="5">
        <f t="shared" si="428"/>
        <v>5</v>
      </c>
      <c r="AD324" s="5">
        <f t="shared" si="429"/>
        <v>1.2345679012345678E-2</v>
      </c>
      <c r="AE324" s="5">
        <f t="shared" si="430"/>
        <v>1.2345679012345678E-2</v>
      </c>
      <c r="AF324" s="62"/>
      <c r="AG324" s="62" t="str">
        <f>'Training Programs'!AO324</f>
        <v>Carpenter</v>
      </c>
      <c r="AH324" s="62">
        <f>'Training Programs'!AQ324</f>
        <v>3</v>
      </c>
      <c r="AI324" s="62"/>
      <c r="AJ324" s="62"/>
      <c r="AK324" s="62"/>
      <c r="AL324" s="62"/>
      <c r="AM324" s="62"/>
      <c r="AN324" s="62"/>
      <c r="AO324" s="62"/>
      <c r="AP324" s="62"/>
      <c r="AQ324" s="62"/>
      <c r="AR324" s="62">
        <f t="shared" si="431"/>
        <v>3.7037037037037035E-2</v>
      </c>
      <c r="AS324" s="62">
        <f t="shared" si="432"/>
        <v>0</v>
      </c>
      <c r="AT324" s="5"/>
      <c r="AU324" s="5" t="str">
        <f>'Training Programs'!BE324</f>
        <v>Electrician</v>
      </c>
      <c r="AV324" s="5">
        <f>'Training Programs'!BG324</f>
        <v>77</v>
      </c>
      <c r="AW324" s="5"/>
      <c r="AX324" s="5"/>
      <c r="AY324" s="5"/>
      <c r="AZ324" s="5"/>
      <c r="BA324" s="5"/>
      <c r="BB324" s="5"/>
      <c r="BC324" s="5"/>
      <c r="BD324" s="5"/>
      <c r="BE324" s="5"/>
      <c r="BF324" s="5">
        <f t="shared" si="433"/>
        <v>0.95061728395061729</v>
      </c>
      <c r="BG324" s="5">
        <f t="shared" si="434"/>
        <v>0</v>
      </c>
      <c r="BH324" s="62"/>
      <c r="BI324" s="62" t="str">
        <f>'Training Programs'!BU324</f>
        <v>Solar and Wind Construction Laborer</v>
      </c>
      <c r="BJ324" s="62">
        <f>'Training Programs'!BW324</f>
        <v>0</v>
      </c>
      <c r="BK324" s="62"/>
      <c r="BL324" s="62"/>
      <c r="BM324" s="62"/>
      <c r="BN324" s="62"/>
      <c r="BO324" s="62"/>
      <c r="BP324" s="62"/>
      <c r="BQ324" s="62"/>
      <c r="BR324" s="62"/>
      <c r="BS324" s="62"/>
      <c r="BT324" s="62">
        <f t="shared" si="435"/>
        <v>0</v>
      </c>
      <c r="BU324" s="62">
        <f t="shared" si="436"/>
        <v>0</v>
      </c>
      <c r="BV324" s="5"/>
      <c r="BW324" s="5"/>
      <c r="BX324" s="5"/>
      <c r="BY324" s="5"/>
      <c r="BZ324" s="5"/>
      <c r="CA324" s="5"/>
      <c r="CB324" s="5"/>
      <c r="CC324" s="5"/>
      <c r="CD324" s="5"/>
      <c r="CE324" s="5"/>
      <c r="CF324" s="5"/>
      <c r="CG324" s="5"/>
      <c r="CH324" s="5"/>
      <c r="CI324" s="5"/>
      <c r="CJ324" s="62"/>
      <c r="CK324" s="62"/>
      <c r="CL324" s="62"/>
      <c r="CM324" s="62"/>
      <c r="CN324" s="62"/>
      <c r="CO324" s="62"/>
      <c r="CP324" s="62"/>
      <c r="CQ324" s="62"/>
      <c r="CR324" s="62"/>
      <c r="CS324" s="62"/>
      <c r="CT324" s="62"/>
      <c r="CU324" s="62"/>
      <c r="CV324" s="62"/>
      <c r="CW324" s="62"/>
      <c r="CX324" s="5"/>
      <c r="CY324" s="5"/>
      <c r="CZ324" s="5"/>
      <c r="DA324" s="5"/>
      <c r="DB324" s="5"/>
      <c r="DC324" s="5"/>
      <c r="DD324" s="5"/>
      <c r="DE324" s="5"/>
      <c r="DF324" s="5"/>
      <c r="DG324" s="5"/>
      <c r="DH324" s="5"/>
      <c r="DI324" s="5"/>
      <c r="DJ324" s="5"/>
      <c r="DK324" s="5"/>
      <c r="DL324" s="62"/>
      <c r="DM324" s="62"/>
      <c r="DN324" s="62"/>
      <c r="DO324" s="62"/>
      <c r="DP324" s="62"/>
      <c r="DQ324" s="62"/>
      <c r="DR324" s="62"/>
      <c r="DS324" s="62"/>
      <c r="DT324" s="62"/>
      <c r="DU324" s="62"/>
      <c r="DV324" s="62"/>
      <c r="DW324" s="62"/>
      <c r="DX324" s="62"/>
      <c r="DY324" s="62"/>
      <c r="DZ324" s="5"/>
      <c r="EA324" s="5"/>
      <c r="EB324" s="5"/>
      <c r="EC324" s="5"/>
      <c r="ED324" s="5"/>
      <c r="EE324" s="5"/>
      <c r="EF324" s="5"/>
      <c r="EG324" s="5"/>
      <c r="EH324" s="5"/>
      <c r="EI324" s="5"/>
      <c r="EJ324" s="5"/>
      <c r="EK324" s="5"/>
      <c r="EL324" s="5"/>
      <c r="EM324" s="5"/>
      <c r="EN324" s="62"/>
      <c r="EO324" s="62"/>
      <c r="EP324" s="62"/>
      <c r="EQ324" s="62"/>
      <c r="ER324" s="62"/>
      <c r="ES324" s="62"/>
      <c r="ET324" s="62"/>
      <c r="EU324" s="62"/>
      <c r="EV324" s="62"/>
      <c r="EW324" s="62"/>
      <c r="EX324" s="62"/>
      <c r="EY324" s="62"/>
      <c r="EZ324" s="62"/>
      <c r="FA324" s="62"/>
      <c r="FB324" s="5"/>
      <c r="FC324" s="5"/>
      <c r="FD324" s="5"/>
      <c r="FE324" s="5"/>
      <c r="FF324" s="5"/>
      <c r="FG324" s="5"/>
      <c r="FH324" s="5"/>
      <c r="FI324" s="5"/>
      <c r="FJ324" s="5"/>
      <c r="FK324" s="5"/>
      <c r="FL324" s="5"/>
      <c r="FM324" s="5"/>
      <c r="FN324" s="5"/>
      <c r="FO324" s="5"/>
      <c r="FP324" s="62"/>
      <c r="FQ324" s="62"/>
      <c r="FR324" s="62"/>
      <c r="FS324" s="62"/>
      <c r="FT324" s="62"/>
      <c r="FU324" s="62"/>
      <c r="FV324" s="62"/>
      <c r="FW324" s="62"/>
      <c r="FX324" s="62"/>
      <c r="FY324" s="62"/>
      <c r="FZ324" s="62"/>
      <c r="GA324" s="62"/>
      <c r="GB324" s="62"/>
      <c r="GC324" s="62"/>
      <c r="GD324" s="5"/>
      <c r="GE324" s="5"/>
      <c r="GF324" s="5"/>
      <c r="GG324" s="5"/>
      <c r="GH324" s="5"/>
      <c r="GI324" s="5"/>
      <c r="GJ324" s="5"/>
      <c r="GK324" s="5"/>
      <c r="GL324" s="5"/>
      <c r="GM324" s="5"/>
      <c r="GN324" s="5"/>
      <c r="GO324" s="5"/>
      <c r="GP324" s="5"/>
      <c r="GQ324" s="5"/>
      <c r="GR324" s="62"/>
      <c r="GS324" s="62"/>
      <c r="GT324" s="62"/>
      <c r="GU324" s="62"/>
      <c r="GV324" s="62"/>
      <c r="GW324" s="62"/>
      <c r="GX324" s="62"/>
      <c r="GY324" s="62"/>
      <c r="GZ324" s="62"/>
      <c r="HA324" s="62"/>
      <c r="HB324" s="62"/>
      <c r="HC324" s="62"/>
      <c r="HD324" s="62"/>
      <c r="HE324" s="62"/>
      <c r="HF324" s="5"/>
      <c r="HG324" s="5"/>
      <c r="HH324" s="5"/>
      <c r="HI324" s="5"/>
      <c r="HJ324" s="5"/>
      <c r="HK324" s="5"/>
      <c r="HL324" s="5"/>
      <c r="HM324" s="5"/>
      <c r="HN324" s="5"/>
      <c r="HO324" s="5"/>
      <c r="HP324" s="5"/>
      <c r="HQ324" s="5"/>
      <c r="HR324" s="5"/>
      <c r="HS324" s="5"/>
      <c r="HT324" s="62"/>
      <c r="HU324" s="62"/>
      <c r="HV324" s="62"/>
      <c r="HW324" s="62"/>
      <c r="HX324" s="62"/>
      <c r="HY324" s="62"/>
      <c r="HZ324" s="62"/>
      <c r="IA324" s="62"/>
      <c r="IB324" s="62"/>
      <c r="IC324" s="62"/>
      <c r="ID324" s="62"/>
      <c r="IE324" s="62"/>
      <c r="IF324" s="62"/>
      <c r="IG324" s="62"/>
      <c r="IH324" s="5"/>
      <c r="II324" s="5"/>
      <c r="IJ324" s="5"/>
      <c r="IK324" s="5"/>
      <c r="IL324" s="5"/>
      <c r="IM324" s="5"/>
      <c r="IN324" s="5"/>
      <c r="IO324" s="5"/>
      <c r="IP324" s="5"/>
      <c r="IQ324" s="5"/>
      <c r="IR324" s="5"/>
      <c r="IS324" s="5"/>
      <c r="IT324" s="5"/>
      <c r="IU324" s="5"/>
      <c r="IV324" s="62"/>
      <c r="IW324" s="62"/>
      <c r="IX324" s="62"/>
      <c r="IY324" s="62"/>
      <c r="IZ324" s="62"/>
      <c r="JA324" s="62"/>
      <c r="JB324" s="62"/>
      <c r="JC324" s="62"/>
      <c r="JD324" s="62"/>
      <c r="JE324" s="62"/>
      <c r="JF324" s="62"/>
      <c r="JG324" s="62"/>
      <c r="JH324" s="62"/>
      <c r="JI324" s="62"/>
      <c r="JJ324" s="5"/>
      <c r="JK324" s="5"/>
      <c r="JL324" s="5"/>
      <c r="JM324" s="5"/>
      <c r="JN324" s="5"/>
      <c r="JO324" s="5"/>
      <c r="JP324" s="5"/>
      <c r="JQ324" s="5"/>
      <c r="JR324" s="5"/>
      <c r="JS324" s="5"/>
      <c r="JT324" s="5"/>
      <c r="JU324" s="5"/>
      <c r="JV324" s="5"/>
      <c r="JW324" s="5"/>
      <c r="JX324" s="62"/>
      <c r="JY324" s="62"/>
      <c r="JZ324" s="62"/>
      <c r="KA324" s="62"/>
      <c r="KB324" s="62"/>
      <c r="KC324" s="62"/>
      <c r="KD324" s="62"/>
      <c r="KE324" s="62"/>
      <c r="KF324" s="62"/>
      <c r="KG324" s="62"/>
      <c r="KH324" s="62"/>
      <c r="KI324" s="62"/>
      <c r="KJ324" s="62"/>
      <c r="KK324" s="62"/>
    </row>
    <row r="325" spans="1:297" x14ac:dyDescent="0.35">
      <c r="A325" s="131">
        <v>321</v>
      </c>
      <c r="B325" s="170">
        <f>'BVEM Scorecard'!B324</f>
        <v>0</v>
      </c>
      <c r="C325" s="170">
        <f>'BVEM Scorecard'!C324</f>
        <v>0</v>
      </c>
      <c r="D325" s="152">
        <v>1026</v>
      </c>
      <c r="E325" s="72" t="str">
        <f>'BVEM Scorecard'!F324</f>
        <v>Wind</v>
      </c>
      <c r="F325" s="96">
        <f t="shared" si="366"/>
        <v>1</v>
      </c>
      <c r="G325" s="96">
        <f t="shared" si="367"/>
        <v>1</v>
      </c>
      <c r="H325" s="96">
        <f t="shared" si="368"/>
        <v>1.2345679012345678E-2</v>
      </c>
      <c r="I325" s="96">
        <f t="shared" si="369"/>
        <v>0</v>
      </c>
      <c r="J325" s="62">
        <v>1</v>
      </c>
      <c r="K325" s="62">
        <v>1</v>
      </c>
      <c r="L325" s="62">
        <v>1</v>
      </c>
      <c r="M325" s="62">
        <v>1</v>
      </c>
      <c r="N325" s="62">
        <v>1</v>
      </c>
      <c r="O325" s="62">
        <v>1</v>
      </c>
      <c r="P325" s="62">
        <f t="shared" si="371"/>
        <v>5</v>
      </c>
      <c r="Q325" s="95">
        <f t="shared" si="427"/>
        <v>1</v>
      </c>
      <c r="R325" s="5"/>
      <c r="S325" s="5" t="str">
        <f>'Training Programs'!Y325</f>
        <v>Heavy Equipment Operator</v>
      </c>
      <c r="T325" s="5">
        <v>1</v>
      </c>
      <c r="U325" s="5">
        <v>1</v>
      </c>
      <c r="V325" s="5">
        <v>1</v>
      </c>
      <c r="W325" s="5">
        <v>1</v>
      </c>
      <c r="X325" s="5">
        <v>1</v>
      </c>
      <c r="Y325" s="5">
        <v>1</v>
      </c>
      <c r="Z325" s="5">
        <v>1</v>
      </c>
      <c r="AA325" s="5">
        <v>1</v>
      </c>
      <c r="AB325" s="5">
        <v>1</v>
      </c>
      <c r="AC325" s="5">
        <f t="shared" si="428"/>
        <v>5</v>
      </c>
      <c r="AD325" s="5">
        <f t="shared" si="429"/>
        <v>1.2345679012345678E-2</v>
      </c>
      <c r="AE325" s="5">
        <f t="shared" si="430"/>
        <v>1.2345679012345678E-2</v>
      </c>
      <c r="AF325" s="62"/>
      <c r="AG325" s="62" t="str">
        <f>'Training Programs'!AO325</f>
        <v>Carpenter</v>
      </c>
      <c r="AH325" s="62">
        <f>'Training Programs'!AQ325</f>
        <v>3</v>
      </c>
      <c r="AI325" s="62"/>
      <c r="AJ325" s="62"/>
      <c r="AK325" s="62"/>
      <c r="AL325" s="62"/>
      <c r="AM325" s="62"/>
      <c r="AN325" s="62"/>
      <c r="AO325" s="62"/>
      <c r="AP325" s="62"/>
      <c r="AQ325" s="62"/>
      <c r="AR325" s="140">
        <f t="shared" si="431"/>
        <v>3.7037037037037035E-2</v>
      </c>
      <c r="AS325" s="140">
        <f t="shared" si="432"/>
        <v>0</v>
      </c>
      <c r="AT325" s="5"/>
      <c r="AU325" s="5" t="str">
        <f>'Training Programs'!BE325</f>
        <v>Electrician</v>
      </c>
      <c r="AV325" s="5">
        <f>'Training Programs'!BG325</f>
        <v>77</v>
      </c>
      <c r="AW325" s="5"/>
      <c r="AX325" s="5"/>
      <c r="AY325" s="5"/>
      <c r="AZ325" s="5"/>
      <c r="BA325" s="5"/>
      <c r="BB325" s="5"/>
      <c r="BC325" s="5"/>
      <c r="BD325" s="5"/>
      <c r="BE325" s="5"/>
      <c r="BF325" s="5">
        <f t="shared" si="433"/>
        <v>0.95061728395061729</v>
      </c>
      <c r="BG325" s="5">
        <f t="shared" si="434"/>
        <v>0</v>
      </c>
      <c r="BH325" s="62"/>
      <c r="BI325" s="62" t="str">
        <f>'Training Programs'!BU325</f>
        <v>Solar and Wind Construction Laborer</v>
      </c>
      <c r="BJ325" s="62">
        <f>'Training Programs'!BW325</f>
        <v>0</v>
      </c>
      <c r="BK325" s="62"/>
      <c r="BL325" s="62"/>
      <c r="BM325" s="62"/>
      <c r="BN325" s="62"/>
      <c r="BO325" s="62"/>
      <c r="BP325" s="62"/>
      <c r="BQ325" s="62"/>
      <c r="BR325" s="62"/>
      <c r="BS325" s="62"/>
      <c r="BT325" s="62">
        <f t="shared" si="435"/>
        <v>0</v>
      </c>
      <c r="BU325" s="62">
        <f t="shared" si="436"/>
        <v>0</v>
      </c>
      <c r="BV325" s="5"/>
      <c r="BW325" s="5"/>
      <c r="BX325" s="5"/>
      <c r="BY325" s="5"/>
      <c r="BZ325" s="5"/>
      <c r="CA325" s="5"/>
      <c r="CB325" s="5"/>
      <c r="CC325" s="5"/>
      <c r="CD325" s="5"/>
      <c r="CE325" s="5"/>
      <c r="CF325" s="5"/>
      <c r="CG325" s="5"/>
      <c r="CH325" s="5"/>
      <c r="CI325" s="5"/>
      <c r="CJ325" s="62"/>
      <c r="CK325" s="62"/>
      <c r="CL325" s="62"/>
      <c r="CM325" s="62"/>
      <c r="CN325" s="62"/>
      <c r="CO325" s="62"/>
      <c r="CP325" s="62"/>
      <c r="CQ325" s="62"/>
      <c r="CR325" s="62"/>
      <c r="CS325" s="62"/>
      <c r="CT325" s="62"/>
      <c r="CU325" s="62"/>
      <c r="CV325" s="62"/>
      <c r="CW325" s="62"/>
      <c r="CX325" s="5"/>
      <c r="CY325" s="5"/>
      <c r="CZ325" s="5"/>
      <c r="DA325" s="5"/>
      <c r="DB325" s="5"/>
      <c r="DC325" s="5"/>
      <c r="DD325" s="5"/>
      <c r="DE325" s="5"/>
      <c r="DF325" s="5"/>
      <c r="DG325" s="5"/>
      <c r="DH325" s="5"/>
      <c r="DI325" s="5"/>
      <c r="DJ325" s="5"/>
      <c r="DK325" s="5"/>
      <c r="DL325" s="62"/>
      <c r="DM325" s="62"/>
      <c r="DN325" s="62"/>
      <c r="DO325" s="62"/>
      <c r="DP325" s="62"/>
      <c r="DQ325" s="62"/>
      <c r="DR325" s="62"/>
      <c r="DS325" s="62"/>
      <c r="DT325" s="62"/>
      <c r="DU325" s="62"/>
      <c r="DV325" s="62"/>
      <c r="DW325" s="62"/>
      <c r="DX325" s="62"/>
      <c r="DY325" s="62"/>
      <c r="DZ325" s="5"/>
      <c r="EA325" s="5"/>
      <c r="EB325" s="5"/>
      <c r="EC325" s="5"/>
      <c r="ED325" s="5"/>
      <c r="EE325" s="5"/>
      <c r="EF325" s="5"/>
      <c r="EG325" s="5"/>
      <c r="EH325" s="5"/>
      <c r="EI325" s="5"/>
      <c r="EJ325" s="5"/>
      <c r="EK325" s="5"/>
      <c r="EL325" s="5"/>
      <c r="EM325" s="5"/>
      <c r="EN325" s="62"/>
      <c r="EO325" s="62"/>
      <c r="EP325" s="62"/>
      <c r="EQ325" s="62"/>
      <c r="ER325" s="62"/>
      <c r="ES325" s="62"/>
      <c r="ET325" s="62"/>
      <c r="EU325" s="62"/>
      <c r="EV325" s="62"/>
      <c r="EW325" s="62"/>
      <c r="EX325" s="62"/>
      <c r="EY325" s="62"/>
      <c r="EZ325" s="140"/>
      <c r="FA325" s="140"/>
      <c r="FB325" s="5"/>
      <c r="FC325" s="5"/>
      <c r="FD325" s="5"/>
      <c r="FE325" s="5"/>
      <c r="FF325" s="5"/>
      <c r="FG325" s="5"/>
      <c r="FH325" s="5"/>
      <c r="FI325" s="5"/>
      <c r="FJ325" s="5"/>
      <c r="FK325" s="5"/>
      <c r="FL325" s="5"/>
      <c r="FM325" s="5"/>
      <c r="FN325" s="5"/>
      <c r="FO325" s="5"/>
      <c r="FP325" s="62"/>
      <c r="FQ325" s="62"/>
      <c r="FR325" s="62"/>
      <c r="FS325" s="62"/>
      <c r="FT325" s="62"/>
      <c r="FU325" s="62"/>
      <c r="FV325" s="62"/>
      <c r="FW325" s="62"/>
      <c r="FX325" s="62"/>
      <c r="FY325" s="62"/>
      <c r="FZ325" s="62"/>
      <c r="GA325" s="62"/>
      <c r="GB325" s="62"/>
      <c r="GC325" s="62"/>
      <c r="GD325" s="5"/>
      <c r="GE325" s="5"/>
      <c r="GF325" s="5"/>
      <c r="GG325" s="5"/>
      <c r="GH325" s="5"/>
      <c r="GI325" s="5"/>
      <c r="GJ325" s="5"/>
      <c r="GK325" s="5"/>
      <c r="GL325" s="5"/>
      <c r="GM325" s="5"/>
      <c r="GN325" s="5"/>
      <c r="GO325" s="5"/>
      <c r="GP325" s="5"/>
      <c r="GQ325" s="5"/>
      <c r="GR325" s="62"/>
      <c r="GS325" s="62"/>
      <c r="GT325" s="62"/>
      <c r="GU325" s="62"/>
      <c r="GV325" s="62"/>
      <c r="GW325" s="62"/>
      <c r="GX325" s="62"/>
      <c r="GY325" s="62"/>
      <c r="GZ325" s="62"/>
      <c r="HA325" s="62"/>
      <c r="HB325" s="62"/>
      <c r="HC325" s="62"/>
      <c r="HD325" s="62"/>
      <c r="HE325" s="62"/>
      <c r="HF325" s="5"/>
      <c r="HG325" s="5"/>
      <c r="HH325" s="5"/>
      <c r="HI325" s="5"/>
      <c r="HJ325" s="5"/>
      <c r="HK325" s="5"/>
      <c r="HL325" s="5"/>
      <c r="HM325" s="5"/>
      <c r="HN325" s="5"/>
      <c r="HO325" s="5"/>
      <c r="HP325" s="5"/>
      <c r="HQ325" s="5"/>
      <c r="HR325" s="5"/>
      <c r="HS325" s="5"/>
      <c r="HT325" s="62"/>
      <c r="HU325" s="62"/>
      <c r="HV325" s="62"/>
      <c r="HW325" s="62"/>
      <c r="HX325" s="62"/>
      <c r="HY325" s="62"/>
      <c r="HZ325" s="62"/>
      <c r="IA325" s="62"/>
      <c r="IB325" s="62"/>
      <c r="IC325" s="62"/>
      <c r="ID325" s="62"/>
      <c r="IE325" s="62"/>
      <c r="IF325" s="62"/>
      <c r="IG325" s="62"/>
      <c r="IH325" s="5"/>
      <c r="II325" s="5"/>
      <c r="IJ325" s="5"/>
      <c r="IK325" s="5"/>
      <c r="IL325" s="5"/>
      <c r="IM325" s="5"/>
      <c r="IN325" s="5"/>
      <c r="IO325" s="5"/>
      <c r="IP325" s="5"/>
      <c r="IQ325" s="5"/>
      <c r="IR325" s="5"/>
      <c r="IS325" s="5"/>
      <c r="IT325" s="5"/>
      <c r="IU325" s="5"/>
      <c r="IV325" s="62"/>
      <c r="IW325" s="62"/>
      <c r="IX325" s="62"/>
      <c r="IY325" s="62"/>
      <c r="IZ325" s="62"/>
      <c r="JA325" s="62"/>
      <c r="JB325" s="62"/>
      <c r="JC325" s="62"/>
      <c r="JD325" s="62"/>
      <c r="JE325" s="62"/>
      <c r="JF325" s="62"/>
      <c r="JG325" s="62"/>
      <c r="JH325" s="62"/>
      <c r="JI325" s="62"/>
      <c r="JJ325" s="5"/>
      <c r="JK325" s="5"/>
      <c r="JL325" s="5"/>
      <c r="JM325" s="5"/>
      <c r="JN325" s="5"/>
      <c r="JO325" s="5"/>
      <c r="JP325" s="5"/>
      <c r="JQ325" s="5"/>
      <c r="JR325" s="5"/>
      <c r="JS325" s="5"/>
      <c r="JT325" s="5"/>
      <c r="JU325" s="5"/>
      <c r="JV325" s="5"/>
      <c r="JW325" s="5"/>
      <c r="JX325" s="62"/>
      <c r="JY325" s="62"/>
      <c r="JZ325" s="62"/>
      <c r="KA325" s="62"/>
      <c r="KB325" s="62"/>
      <c r="KC325" s="62"/>
      <c r="KD325" s="62"/>
      <c r="KE325" s="62"/>
      <c r="KF325" s="62"/>
      <c r="KG325" s="62"/>
      <c r="KH325" s="62"/>
      <c r="KI325" s="62"/>
      <c r="KJ325" s="62"/>
      <c r="KK325" s="62"/>
    </row>
    <row r="326" spans="1:297" x14ac:dyDescent="0.35">
      <c r="A326" s="131">
        <v>322</v>
      </c>
      <c r="B326" s="170">
        <f>'BVEM Scorecard'!B325</f>
        <v>0</v>
      </c>
      <c r="C326" s="170">
        <f>'BVEM Scorecard'!C325</f>
        <v>0</v>
      </c>
      <c r="D326" s="152">
        <v>1027</v>
      </c>
      <c r="E326" s="72" t="str">
        <f>'BVEM Scorecard'!F325</f>
        <v>Wind</v>
      </c>
      <c r="F326" s="96">
        <f t="shared" ref="F326:F386" si="437">Q326</f>
        <v>1</v>
      </c>
      <c r="G326" s="96">
        <f t="shared" ref="G326:G386" si="438">P326/5</f>
        <v>1</v>
      </c>
      <c r="H326" s="96">
        <f t="shared" ref="H326:H386" si="439">IFERROR(SUM(AE326,AS326,BG326,BU326,CI326,CW326,DK326,DY326,EM326,FA326,FO326,GC326,GQ326,HE326,HS326,IG326,IU326,JI326,JW326,KK326),0)</f>
        <v>1.2345679012345678E-2</v>
      </c>
      <c r="I326" s="96">
        <f t="shared" ref="I326:I386" si="440">IFERROR(SUM(AC326,AQ326,BE326,BS326,CG326,CU326,DI326,DW326,EK326,EY326,FM326,GA326,GO326,HC326,HQ326,IE326,IS326,JG326,JU326,KI326)/SUM(R326,AF326,AT326,BH326,BV326,CJ326,CX326,DL326,DZ326,EN326,FB326,FP326,GD326,GR326,HF326,HT326,IH326,IV326,JJ326,JX326)/5,0)</f>
        <v>0</v>
      </c>
      <c r="J326" s="62">
        <v>1</v>
      </c>
      <c r="K326" s="62">
        <v>1</v>
      </c>
      <c r="L326" s="62">
        <v>1</v>
      </c>
      <c r="M326" s="62">
        <v>1</v>
      </c>
      <c r="N326" s="62">
        <v>1</v>
      </c>
      <c r="O326" s="62">
        <v>1</v>
      </c>
      <c r="P326" s="62">
        <f t="shared" si="371"/>
        <v>5</v>
      </c>
      <c r="Q326" s="95">
        <f t="shared" si="427"/>
        <v>1</v>
      </c>
      <c r="R326" s="5"/>
      <c r="S326" s="5" t="str">
        <f>'Training Programs'!Y326</f>
        <v>Heavy Equipment Operator</v>
      </c>
      <c r="T326" s="5">
        <v>1</v>
      </c>
      <c r="U326" s="5">
        <v>1</v>
      </c>
      <c r="V326" s="5">
        <v>1</v>
      </c>
      <c r="W326" s="5">
        <v>1</v>
      </c>
      <c r="X326" s="5">
        <v>1</v>
      </c>
      <c r="Y326" s="5">
        <v>1</v>
      </c>
      <c r="Z326" s="5">
        <v>1</v>
      </c>
      <c r="AA326" s="5">
        <v>1</v>
      </c>
      <c r="AB326" s="5">
        <v>1</v>
      </c>
      <c r="AC326" s="5">
        <f t="shared" si="428"/>
        <v>5</v>
      </c>
      <c r="AD326" s="5">
        <f t="shared" si="429"/>
        <v>1.2345679012345678E-2</v>
      </c>
      <c r="AE326" s="5">
        <f t="shared" si="430"/>
        <v>1.2345679012345678E-2</v>
      </c>
      <c r="AF326" s="62"/>
      <c r="AG326" s="62" t="str">
        <f>'Training Programs'!AO326</f>
        <v>Carpenter</v>
      </c>
      <c r="AH326" s="62">
        <f>'Training Programs'!AQ326</f>
        <v>3</v>
      </c>
      <c r="AI326" s="62"/>
      <c r="AJ326" s="62"/>
      <c r="AK326" s="62"/>
      <c r="AL326" s="62"/>
      <c r="AM326" s="62"/>
      <c r="AN326" s="62"/>
      <c r="AO326" s="62"/>
      <c r="AP326" s="62"/>
      <c r="AQ326" s="62"/>
      <c r="AR326" s="62">
        <f t="shared" si="431"/>
        <v>3.7037037037037035E-2</v>
      </c>
      <c r="AS326" s="62">
        <f t="shared" si="432"/>
        <v>0</v>
      </c>
      <c r="AT326" s="5"/>
      <c r="AU326" s="5" t="str">
        <f>'Training Programs'!BE326</f>
        <v>Electrician</v>
      </c>
      <c r="AV326" s="5">
        <f>'Training Programs'!BG326</f>
        <v>77</v>
      </c>
      <c r="AW326" s="5"/>
      <c r="AX326" s="5"/>
      <c r="AY326" s="5"/>
      <c r="AZ326" s="5"/>
      <c r="BA326" s="5"/>
      <c r="BB326" s="5"/>
      <c r="BC326" s="5"/>
      <c r="BD326" s="5"/>
      <c r="BE326" s="5"/>
      <c r="BF326" s="5">
        <f t="shared" si="433"/>
        <v>0.95061728395061729</v>
      </c>
      <c r="BG326" s="5">
        <f t="shared" si="434"/>
        <v>0</v>
      </c>
      <c r="BH326" s="62"/>
      <c r="BI326" s="62" t="str">
        <f>'Training Programs'!BU326</f>
        <v>Solar and Wind Construction Laborer</v>
      </c>
      <c r="BJ326" s="62">
        <f>'Training Programs'!BW326</f>
        <v>0</v>
      </c>
      <c r="BK326" s="62"/>
      <c r="BL326" s="62"/>
      <c r="BM326" s="62"/>
      <c r="BN326" s="62"/>
      <c r="BO326" s="62"/>
      <c r="BP326" s="62"/>
      <c r="BQ326" s="62"/>
      <c r="BR326" s="62"/>
      <c r="BS326" s="62"/>
      <c r="BT326" s="62">
        <f t="shared" si="435"/>
        <v>0</v>
      </c>
      <c r="BU326" s="62">
        <f t="shared" si="436"/>
        <v>0</v>
      </c>
      <c r="BV326" s="5"/>
      <c r="BW326" s="5"/>
      <c r="BX326" s="5"/>
      <c r="BY326" s="5"/>
      <c r="BZ326" s="5"/>
      <c r="CA326" s="5"/>
      <c r="CB326" s="5"/>
      <c r="CC326" s="5"/>
      <c r="CD326" s="5"/>
      <c r="CE326" s="5"/>
      <c r="CF326" s="5"/>
      <c r="CG326" s="5"/>
      <c r="CH326" s="5"/>
      <c r="CI326" s="5"/>
      <c r="CJ326" s="62"/>
      <c r="CK326" s="62"/>
      <c r="CL326" s="62"/>
      <c r="CM326" s="62"/>
      <c r="CN326" s="62"/>
      <c r="CO326" s="62"/>
      <c r="CP326" s="62"/>
      <c r="CQ326" s="62"/>
      <c r="CR326" s="62"/>
      <c r="CS326" s="62"/>
      <c r="CT326" s="62"/>
      <c r="CU326" s="62"/>
      <c r="CV326" s="62"/>
      <c r="CW326" s="62"/>
      <c r="CX326" s="5"/>
      <c r="CY326" s="5"/>
      <c r="CZ326" s="5"/>
      <c r="DA326" s="5"/>
      <c r="DB326" s="5"/>
      <c r="DC326" s="5"/>
      <c r="DD326" s="5"/>
      <c r="DE326" s="5"/>
      <c r="DF326" s="5"/>
      <c r="DG326" s="5"/>
      <c r="DH326" s="5"/>
      <c r="DI326" s="5"/>
      <c r="DJ326" s="5"/>
      <c r="DK326" s="5"/>
      <c r="DL326" s="62"/>
      <c r="DM326" s="62"/>
      <c r="DN326" s="62"/>
      <c r="DO326" s="62"/>
      <c r="DP326" s="62"/>
      <c r="DQ326" s="62"/>
      <c r="DR326" s="62"/>
      <c r="DS326" s="62"/>
      <c r="DT326" s="62"/>
      <c r="DU326" s="62"/>
      <c r="DV326" s="62"/>
      <c r="DW326" s="62"/>
      <c r="DX326" s="62"/>
      <c r="DY326" s="62"/>
      <c r="DZ326" s="5"/>
      <c r="EA326" s="5"/>
      <c r="EB326" s="5"/>
      <c r="EC326" s="5"/>
      <c r="ED326" s="5"/>
      <c r="EE326" s="5"/>
      <c r="EF326" s="5"/>
      <c r="EG326" s="5"/>
      <c r="EH326" s="5"/>
      <c r="EI326" s="5"/>
      <c r="EJ326" s="5"/>
      <c r="EK326" s="5"/>
      <c r="EL326" s="5"/>
      <c r="EM326" s="5"/>
      <c r="EN326" s="62"/>
      <c r="EO326" s="62"/>
      <c r="EP326" s="62"/>
      <c r="EQ326" s="62"/>
      <c r="ER326" s="62"/>
      <c r="ES326" s="62"/>
      <c r="ET326" s="62"/>
      <c r="EU326" s="62"/>
      <c r="EV326" s="62"/>
      <c r="EW326" s="62"/>
      <c r="EX326" s="62"/>
      <c r="EY326" s="62"/>
      <c r="EZ326" s="62"/>
      <c r="FA326" s="62"/>
      <c r="FB326" s="5"/>
      <c r="FC326" s="5"/>
      <c r="FD326" s="5"/>
      <c r="FE326" s="5"/>
      <c r="FF326" s="5"/>
      <c r="FG326" s="5"/>
      <c r="FH326" s="5"/>
      <c r="FI326" s="5"/>
      <c r="FJ326" s="5"/>
      <c r="FK326" s="5"/>
      <c r="FL326" s="5"/>
      <c r="FM326" s="5"/>
      <c r="FN326" s="5"/>
      <c r="FO326" s="5"/>
      <c r="FP326" s="62"/>
      <c r="FQ326" s="62"/>
      <c r="FR326" s="62"/>
      <c r="FS326" s="62"/>
      <c r="FT326" s="62"/>
      <c r="FU326" s="62"/>
      <c r="FV326" s="62"/>
      <c r="FW326" s="62"/>
      <c r="FX326" s="62"/>
      <c r="FY326" s="62"/>
      <c r="FZ326" s="62"/>
      <c r="GA326" s="62"/>
      <c r="GB326" s="62"/>
      <c r="GC326" s="62"/>
      <c r="GD326" s="5"/>
      <c r="GE326" s="5"/>
      <c r="GF326" s="5"/>
      <c r="GG326" s="5"/>
      <c r="GH326" s="5"/>
      <c r="GI326" s="5"/>
      <c r="GJ326" s="5"/>
      <c r="GK326" s="5"/>
      <c r="GL326" s="5"/>
      <c r="GM326" s="5"/>
      <c r="GN326" s="5"/>
      <c r="GO326" s="5"/>
      <c r="GP326" s="5"/>
      <c r="GQ326" s="5"/>
      <c r="GR326" s="62"/>
      <c r="GS326" s="62"/>
      <c r="GT326" s="62"/>
      <c r="GU326" s="62"/>
      <c r="GV326" s="62"/>
      <c r="GW326" s="62"/>
      <c r="GX326" s="62"/>
      <c r="GY326" s="62"/>
      <c r="GZ326" s="62"/>
      <c r="HA326" s="62"/>
      <c r="HB326" s="62"/>
      <c r="HC326" s="62"/>
      <c r="HD326" s="62"/>
      <c r="HE326" s="62"/>
      <c r="HF326" s="5"/>
      <c r="HG326" s="5"/>
      <c r="HH326" s="5"/>
      <c r="HI326" s="5"/>
      <c r="HJ326" s="5"/>
      <c r="HK326" s="5"/>
      <c r="HL326" s="5"/>
      <c r="HM326" s="5"/>
      <c r="HN326" s="5"/>
      <c r="HO326" s="5"/>
      <c r="HP326" s="5"/>
      <c r="HQ326" s="5"/>
      <c r="HR326" s="5"/>
      <c r="HS326" s="5"/>
      <c r="HT326" s="62"/>
      <c r="HU326" s="62"/>
      <c r="HV326" s="62"/>
      <c r="HW326" s="62"/>
      <c r="HX326" s="62"/>
      <c r="HY326" s="62"/>
      <c r="HZ326" s="62"/>
      <c r="IA326" s="62"/>
      <c r="IB326" s="62"/>
      <c r="IC326" s="62"/>
      <c r="ID326" s="62"/>
      <c r="IE326" s="62"/>
      <c r="IF326" s="62"/>
      <c r="IG326" s="62"/>
      <c r="IH326" s="5"/>
      <c r="II326" s="5"/>
      <c r="IJ326" s="5"/>
      <c r="IK326" s="5"/>
      <c r="IL326" s="5"/>
      <c r="IM326" s="5"/>
      <c r="IN326" s="5"/>
      <c r="IO326" s="5"/>
      <c r="IP326" s="5"/>
      <c r="IQ326" s="5"/>
      <c r="IR326" s="5"/>
      <c r="IS326" s="5"/>
      <c r="IT326" s="5"/>
      <c r="IU326" s="5"/>
      <c r="IV326" s="62"/>
      <c r="IW326" s="62"/>
      <c r="IX326" s="62"/>
      <c r="IY326" s="62"/>
      <c r="IZ326" s="62"/>
      <c r="JA326" s="62"/>
      <c r="JB326" s="62"/>
      <c r="JC326" s="62"/>
      <c r="JD326" s="62"/>
      <c r="JE326" s="62"/>
      <c r="JF326" s="62"/>
      <c r="JG326" s="62"/>
      <c r="JH326" s="62"/>
      <c r="JI326" s="62"/>
      <c r="JJ326" s="5"/>
      <c r="JK326" s="5"/>
      <c r="JL326" s="5"/>
      <c r="JM326" s="5"/>
      <c r="JN326" s="5"/>
      <c r="JO326" s="5"/>
      <c r="JP326" s="5"/>
      <c r="JQ326" s="5"/>
      <c r="JR326" s="5"/>
      <c r="JS326" s="5"/>
      <c r="JT326" s="5"/>
      <c r="JU326" s="5"/>
      <c r="JV326" s="5"/>
      <c r="JW326" s="5"/>
      <c r="JX326" s="62"/>
      <c r="JY326" s="62"/>
      <c r="JZ326" s="62"/>
      <c r="KA326" s="62"/>
      <c r="KB326" s="62"/>
      <c r="KC326" s="62"/>
      <c r="KD326" s="62"/>
      <c r="KE326" s="62"/>
      <c r="KF326" s="62"/>
      <c r="KG326" s="62"/>
      <c r="KH326" s="62"/>
      <c r="KI326" s="62"/>
      <c r="KJ326" s="62"/>
      <c r="KK326" s="62"/>
    </row>
    <row r="327" spans="1:297" x14ac:dyDescent="0.35">
      <c r="A327" s="131">
        <v>323</v>
      </c>
      <c r="B327" s="170">
        <f>'BVEM Scorecard'!B326</f>
        <v>0</v>
      </c>
      <c r="C327" s="170">
        <f>'BVEM Scorecard'!C326</f>
        <v>0</v>
      </c>
      <c r="D327" s="152">
        <v>1028</v>
      </c>
      <c r="E327" s="72" t="str">
        <f>'BVEM Scorecard'!F326</f>
        <v>Wind</v>
      </c>
      <c r="F327" s="96">
        <f t="shared" si="437"/>
        <v>1</v>
      </c>
      <c r="G327" s="96">
        <f t="shared" si="438"/>
        <v>1</v>
      </c>
      <c r="H327" s="96">
        <f t="shared" si="439"/>
        <v>1.2345679012345678E-2</v>
      </c>
      <c r="I327" s="96">
        <f t="shared" si="440"/>
        <v>0</v>
      </c>
      <c r="J327" s="62">
        <v>1</v>
      </c>
      <c r="K327" s="62">
        <v>1</v>
      </c>
      <c r="L327" s="62">
        <v>1</v>
      </c>
      <c r="M327" s="62">
        <v>1</v>
      </c>
      <c r="N327" s="62">
        <v>1</v>
      </c>
      <c r="O327" s="62">
        <v>1</v>
      </c>
      <c r="P327" s="62">
        <f t="shared" ref="P327:P386" si="441">SUM(K327:O327)</f>
        <v>5</v>
      </c>
      <c r="Q327" s="95">
        <f t="shared" si="427"/>
        <v>1</v>
      </c>
      <c r="R327" s="5"/>
      <c r="S327" s="5" t="str">
        <f>'Training Programs'!Y327</f>
        <v>Heavy Equipment Operator</v>
      </c>
      <c r="T327" s="5">
        <v>1</v>
      </c>
      <c r="U327" s="5">
        <v>1</v>
      </c>
      <c r="V327" s="5">
        <v>1</v>
      </c>
      <c r="W327" s="5">
        <v>1</v>
      </c>
      <c r="X327" s="5">
        <v>1</v>
      </c>
      <c r="Y327" s="5">
        <v>1</v>
      </c>
      <c r="Z327" s="5">
        <v>1</v>
      </c>
      <c r="AA327" s="5">
        <v>1</v>
      </c>
      <c r="AB327" s="5">
        <v>1</v>
      </c>
      <c r="AC327" s="5">
        <f t="shared" si="428"/>
        <v>5</v>
      </c>
      <c r="AD327" s="5">
        <f t="shared" si="429"/>
        <v>1.2345679012345678E-2</v>
      </c>
      <c r="AE327" s="5">
        <f t="shared" si="430"/>
        <v>1.2345679012345678E-2</v>
      </c>
      <c r="AF327" s="62"/>
      <c r="AG327" s="62" t="str">
        <f>'Training Programs'!AO327</f>
        <v>Carpenter</v>
      </c>
      <c r="AH327" s="62">
        <f>'Training Programs'!AQ327</f>
        <v>3</v>
      </c>
      <c r="AI327" s="62"/>
      <c r="AJ327" s="62"/>
      <c r="AK327" s="62"/>
      <c r="AL327" s="62"/>
      <c r="AM327" s="62"/>
      <c r="AN327" s="62"/>
      <c r="AO327" s="62"/>
      <c r="AP327" s="62"/>
      <c r="AQ327" s="62"/>
      <c r="AR327" s="140">
        <f t="shared" si="431"/>
        <v>3.7037037037037035E-2</v>
      </c>
      <c r="AS327" s="140">
        <f t="shared" si="432"/>
        <v>0</v>
      </c>
      <c r="AT327" s="5"/>
      <c r="AU327" s="5" t="str">
        <f>'Training Programs'!BE327</f>
        <v>Electrician</v>
      </c>
      <c r="AV327" s="5">
        <f>'Training Programs'!BG327</f>
        <v>77</v>
      </c>
      <c r="AW327" s="5"/>
      <c r="AX327" s="5"/>
      <c r="AY327" s="5"/>
      <c r="AZ327" s="5"/>
      <c r="BA327" s="5"/>
      <c r="BB327" s="5"/>
      <c r="BC327" s="5"/>
      <c r="BD327" s="5"/>
      <c r="BE327" s="5"/>
      <c r="BF327" s="5">
        <f t="shared" si="433"/>
        <v>0.95061728395061729</v>
      </c>
      <c r="BG327" s="5">
        <f t="shared" si="434"/>
        <v>0</v>
      </c>
      <c r="BH327" s="62"/>
      <c r="BI327" s="62" t="str">
        <f>'Training Programs'!BU327</f>
        <v>Solar and Wind Construction Laborer</v>
      </c>
      <c r="BJ327" s="62">
        <f>'Training Programs'!BW327</f>
        <v>0</v>
      </c>
      <c r="BK327" s="62"/>
      <c r="BL327" s="62"/>
      <c r="BM327" s="62"/>
      <c r="BN327" s="62"/>
      <c r="BO327" s="62"/>
      <c r="BP327" s="62"/>
      <c r="BQ327" s="62"/>
      <c r="BR327" s="62"/>
      <c r="BS327" s="62"/>
      <c r="BT327" s="62">
        <f t="shared" si="435"/>
        <v>0</v>
      </c>
      <c r="BU327" s="62">
        <f t="shared" si="436"/>
        <v>0</v>
      </c>
      <c r="BV327" s="5"/>
      <c r="BW327" s="5"/>
      <c r="BX327" s="5"/>
      <c r="BY327" s="5"/>
      <c r="BZ327" s="5"/>
      <c r="CA327" s="5"/>
      <c r="CB327" s="5"/>
      <c r="CC327" s="5"/>
      <c r="CD327" s="5"/>
      <c r="CE327" s="5"/>
      <c r="CF327" s="5"/>
      <c r="CG327" s="5"/>
      <c r="CH327" s="5"/>
      <c r="CI327" s="5"/>
      <c r="CJ327" s="62"/>
      <c r="CK327" s="62"/>
      <c r="CL327" s="62"/>
      <c r="CM327" s="62"/>
      <c r="CN327" s="62"/>
      <c r="CO327" s="62"/>
      <c r="CP327" s="62"/>
      <c r="CQ327" s="62"/>
      <c r="CR327" s="62"/>
      <c r="CS327" s="62"/>
      <c r="CT327" s="62"/>
      <c r="CU327" s="62"/>
      <c r="CV327" s="62"/>
      <c r="CW327" s="62"/>
      <c r="CX327" s="5"/>
      <c r="CY327" s="5"/>
      <c r="CZ327" s="5"/>
      <c r="DA327" s="5"/>
      <c r="DB327" s="5"/>
      <c r="DC327" s="5"/>
      <c r="DD327" s="5"/>
      <c r="DE327" s="5"/>
      <c r="DF327" s="5"/>
      <c r="DG327" s="5"/>
      <c r="DH327" s="5"/>
      <c r="DI327" s="5"/>
      <c r="DJ327" s="5"/>
      <c r="DK327" s="5"/>
      <c r="DL327" s="62"/>
      <c r="DM327" s="62"/>
      <c r="DN327" s="62"/>
      <c r="DO327" s="62"/>
      <c r="DP327" s="62"/>
      <c r="DQ327" s="62"/>
      <c r="DR327" s="62"/>
      <c r="DS327" s="62"/>
      <c r="DT327" s="62"/>
      <c r="DU327" s="62"/>
      <c r="DV327" s="62"/>
      <c r="DW327" s="62"/>
      <c r="DX327" s="62"/>
      <c r="DY327" s="62"/>
      <c r="DZ327" s="5"/>
      <c r="EA327" s="5"/>
      <c r="EB327" s="5"/>
      <c r="EC327" s="5"/>
      <c r="ED327" s="5"/>
      <c r="EE327" s="5"/>
      <c r="EF327" s="5"/>
      <c r="EG327" s="5"/>
      <c r="EH327" s="5"/>
      <c r="EI327" s="5"/>
      <c r="EJ327" s="5"/>
      <c r="EK327" s="5"/>
      <c r="EL327" s="5"/>
      <c r="EM327" s="5"/>
      <c r="EN327" s="62"/>
      <c r="EO327" s="62"/>
      <c r="EP327" s="62"/>
      <c r="EQ327" s="62"/>
      <c r="ER327" s="62"/>
      <c r="ES327" s="62"/>
      <c r="ET327" s="62"/>
      <c r="EU327" s="62"/>
      <c r="EV327" s="62"/>
      <c r="EW327" s="62"/>
      <c r="EX327" s="62"/>
      <c r="EY327" s="62"/>
      <c r="EZ327" s="140"/>
      <c r="FA327" s="140"/>
      <c r="FB327" s="5"/>
      <c r="FC327" s="5"/>
      <c r="FD327" s="5"/>
      <c r="FE327" s="5"/>
      <c r="FF327" s="5"/>
      <c r="FG327" s="5"/>
      <c r="FH327" s="5"/>
      <c r="FI327" s="5"/>
      <c r="FJ327" s="5"/>
      <c r="FK327" s="5"/>
      <c r="FL327" s="5"/>
      <c r="FM327" s="5"/>
      <c r="FN327" s="5"/>
      <c r="FO327" s="5"/>
      <c r="FP327" s="62"/>
      <c r="FQ327" s="62"/>
      <c r="FR327" s="62"/>
      <c r="FS327" s="62"/>
      <c r="FT327" s="62"/>
      <c r="FU327" s="62"/>
      <c r="FV327" s="62"/>
      <c r="FW327" s="62"/>
      <c r="FX327" s="62"/>
      <c r="FY327" s="62"/>
      <c r="FZ327" s="62"/>
      <c r="GA327" s="62"/>
      <c r="GB327" s="62"/>
      <c r="GC327" s="62"/>
      <c r="GD327" s="5"/>
      <c r="GE327" s="5"/>
      <c r="GF327" s="5"/>
      <c r="GG327" s="5"/>
      <c r="GH327" s="5"/>
      <c r="GI327" s="5"/>
      <c r="GJ327" s="5"/>
      <c r="GK327" s="5"/>
      <c r="GL327" s="5"/>
      <c r="GM327" s="5"/>
      <c r="GN327" s="5"/>
      <c r="GO327" s="5"/>
      <c r="GP327" s="5"/>
      <c r="GQ327" s="5"/>
      <c r="GR327" s="62"/>
      <c r="GS327" s="62"/>
      <c r="GT327" s="62"/>
      <c r="GU327" s="62"/>
      <c r="GV327" s="62"/>
      <c r="GW327" s="62"/>
      <c r="GX327" s="62"/>
      <c r="GY327" s="62"/>
      <c r="GZ327" s="62"/>
      <c r="HA327" s="62"/>
      <c r="HB327" s="62"/>
      <c r="HC327" s="62"/>
      <c r="HD327" s="62"/>
      <c r="HE327" s="62"/>
      <c r="HF327" s="5"/>
      <c r="HG327" s="5"/>
      <c r="HH327" s="5"/>
      <c r="HI327" s="5"/>
      <c r="HJ327" s="5"/>
      <c r="HK327" s="5"/>
      <c r="HL327" s="5"/>
      <c r="HM327" s="5"/>
      <c r="HN327" s="5"/>
      <c r="HO327" s="5"/>
      <c r="HP327" s="5"/>
      <c r="HQ327" s="5"/>
      <c r="HR327" s="5"/>
      <c r="HS327" s="5"/>
      <c r="HT327" s="62"/>
      <c r="HU327" s="62"/>
      <c r="HV327" s="62"/>
      <c r="HW327" s="62"/>
      <c r="HX327" s="62"/>
      <c r="HY327" s="62"/>
      <c r="HZ327" s="62"/>
      <c r="IA327" s="62"/>
      <c r="IB327" s="62"/>
      <c r="IC327" s="62"/>
      <c r="ID327" s="62"/>
      <c r="IE327" s="62"/>
      <c r="IF327" s="62"/>
      <c r="IG327" s="62"/>
      <c r="IH327" s="5"/>
      <c r="II327" s="5"/>
      <c r="IJ327" s="5"/>
      <c r="IK327" s="5"/>
      <c r="IL327" s="5"/>
      <c r="IM327" s="5"/>
      <c r="IN327" s="5"/>
      <c r="IO327" s="5"/>
      <c r="IP327" s="5"/>
      <c r="IQ327" s="5"/>
      <c r="IR327" s="5"/>
      <c r="IS327" s="5"/>
      <c r="IT327" s="5"/>
      <c r="IU327" s="5"/>
      <c r="IV327" s="62"/>
      <c r="IW327" s="62"/>
      <c r="IX327" s="62"/>
      <c r="IY327" s="62"/>
      <c r="IZ327" s="62"/>
      <c r="JA327" s="62"/>
      <c r="JB327" s="62"/>
      <c r="JC327" s="62"/>
      <c r="JD327" s="62"/>
      <c r="JE327" s="62"/>
      <c r="JF327" s="62"/>
      <c r="JG327" s="62"/>
      <c r="JH327" s="62"/>
      <c r="JI327" s="62"/>
      <c r="JJ327" s="5"/>
      <c r="JK327" s="5"/>
      <c r="JL327" s="5"/>
      <c r="JM327" s="5"/>
      <c r="JN327" s="5"/>
      <c r="JO327" s="5"/>
      <c r="JP327" s="5"/>
      <c r="JQ327" s="5"/>
      <c r="JR327" s="5"/>
      <c r="JS327" s="5"/>
      <c r="JT327" s="5"/>
      <c r="JU327" s="5"/>
      <c r="JV327" s="5"/>
      <c r="JW327" s="5"/>
      <c r="JX327" s="62"/>
      <c r="JY327" s="62"/>
      <c r="JZ327" s="62"/>
      <c r="KA327" s="62"/>
      <c r="KB327" s="62"/>
      <c r="KC327" s="62"/>
      <c r="KD327" s="62"/>
      <c r="KE327" s="62"/>
      <c r="KF327" s="62"/>
      <c r="KG327" s="62"/>
      <c r="KH327" s="62"/>
      <c r="KI327" s="62"/>
      <c r="KJ327" s="62"/>
      <c r="KK327" s="62"/>
    </row>
    <row r="328" spans="1:297" x14ac:dyDescent="0.35">
      <c r="A328" s="131">
        <v>324</v>
      </c>
      <c r="B328" s="170">
        <f>'BVEM Scorecard'!B327</f>
        <v>0</v>
      </c>
      <c r="C328" s="170">
        <f>'BVEM Scorecard'!C327</f>
        <v>0</v>
      </c>
      <c r="D328" s="152">
        <v>1029</v>
      </c>
      <c r="E328" s="72" t="str">
        <f>'BVEM Scorecard'!F327</f>
        <v>Wind</v>
      </c>
      <c r="F328" s="96">
        <f t="shared" si="437"/>
        <v>1</v>
      </c>
      <c r="G328" s="96">
        <f t="shared" si="438"/>
        <v>1</v>
      </c>
      <c r="H328" s="96">
        <f t="shared" si="439"/>
        <v>1.2345679012345678E-2</v>
      </c>
      <c r="I328" s="96">
        <f t="shared" si="440"/>
        <v>0</v>
      </c>
      <c r="J328" s="62">
        <v>1</v>
      </c>
      <c r="K328" s="62">
        <v>1</v>
      </c>
      <c r="L328" s="62">
        <v>1</v>
      </c>
      <c r="M328" s="62">
        <v>1</v>
      </c>
      <c r="N328" s="62">
        <v>1</v>
      </c>
      <c r="O328" s="62">
        <v>1</v>
      </c>
      <c r="P328" s="62">
        <f t="shared" si="441"/>
        <v>5</v>
      </c>
      <c r="Q328" s="95">
        <f t="shared" si="427"/>
        <v>1</v>
      </c>
      <c r="R328" s="5"/>
      <c r="S328" s="5" t="str">
        <f>'Training Programs'!Y328</f>
        <v>Heavy Equipment Operator</v>
      </c>
      <c r="T328" s="5">
        <v>1</v>
      </c>
      <c r="U328" s="5">
        <v>1</v>
      </c>
      <c r="V328" s="5">
        <v>1</v>
      </c>
      <c r="W328" s="5">
        <v>1</v>
      </c>
      <c r="X328" s="5">
        <v>1</v>
      </c>
      <c r="Y328" s="5">
        <v>1</v>
      </c>
      <c r="Z328" s="5">
        <v>1</v>
      </c>
      <c r="AA328" s="5">
        <v>1</v>
      </c>
      <c r="AB328" s="5">
        <v>1</v>
      </c>
      <c r="AC328" s="5">
        <f t="shared" si="428"/>
        <v>5</v>
      </c>
      <c r="AD328" s="5">
        <f t="shared" si="429"/>
        <v>1.2345679012345678E-2</v>
      </c>
      <c r="AE328" s="5">
        <f t="shared" si="430"/>
        <v>1.2345679012345678E-2</v>
      </c>
      <c r="AF328" s="62"/>
      <c r="AG328" s="62" t="str">
        <f>'Training Programs'!AO328</f>
        <v>Carpenter</v>
      </c>
      <c r="AH328" s="62">
        <f>'Training Programs'!AQ328</f>
        <v>3</v>
      </c>
      <c r="AI328" s="62"/>
      <c r="AJ328" s="62"/>
      <c r="AK328" s="62"/>
      <c r="AL328" s="62"/>
      <c r="AM328" s="62"/>
      <c r="AN328" s="62"/>
      <c r="AO328" s="62"/>
      <c r="AP328" s="62"/>
      <c r="AQ328" s="62"/>
      <c r="AR328" s="62">
        <f t="shared" si="431"/>
        <v>3.7037037037037035E-2</v>
      </c>
      <c r="AS328" s="62">
        <f t="shared" si="432"/>
        <v>0</v>
      </c>
      <c r="AT328" s="5"/>
      <c r="AU328" s="5" t="str">
        <f>'Training Programs'!BE328</f>
        <v>Electrician</v>
      </c>
      <c r="AV328" s="5">
        <f>'Training Programs'!BG328</f>
        <v>77</v>
      </c>
      <c r="AW328" s="5"/>
      <c r="AX328" s="5"/>
      <c r="AY328" s="5"/>
      <c r="AZ328" s="5"/>
      <c r="BA328" s="5"/>
      <c r="BB328" s="5"/>
      <c r="BC328" s="5"/>
      <c r="BD328" s="5"/>
      <c r="BE328" s="5"/>
      <c r="BF328" s="5">
        <f t="shared" si="433"/>
        <v>0.95061728395061729</v>
      </c>
      <c r="BG328" s="5">
        <f t="shared" si="434"/>
        <v>0</v>
      </c>
      <c r="BH328" s="62"/>
      <c r="BI328" s="62" t="str">
        <f>'Training Programs'!BU328</f>
        <v>Solar and Wind Construction Laborer</v>
      </c>
      <c r="BJ328" s="62">
        <f>'Training Programs'!BW328</f>
        <v>0</v>
      </c>
      <c r="BK328" s="62"/>
      <c r="BL328" s="62"/>
      <c r="BM328" s="62"/>
      <c r="BN328" s="62"/>
      <c r="BO328" s="62"/>
      <c r="BP328" s="62"/>
      <c r="BQ328" s="62"/>
      <c r="BR328" s="62"/>
      <c r="BS328" s="62"/>
      <c r="BT328" s="62">
        <f t="shared" si="435"/>
        <v>0</v>
      </c>
      <c r="BU328" s="62">
        <f t="shared" si="436"/>
        <v>0</v>
      </c>
      <c r="BV328" s="5"/>
      <c r="BW328" s="5"/>
      <c r="BX328" s="5"/>
      <c r="BY328" s="5"/>
      <c r="BZ328" s="5"/>
      <c r="CA328" s="5"/>
      <c r="CB328" s="5"/>
      <c r="CC328" s="5"/>
      <c r="CD328" s="5"/>
      <c r="CE328" s="5"/>
      <c r="CF328" s="5"/>
      <c r="CG328" s="5"/>
      <c r="CH328" s="5"/>
      <c r="CI328" s="5"/>
      <c r="CJ328" s="62"/>
      <c r="CK328" s="62"/>
      <c r="CL328" s="62"/>
      <c r="CM328" s="62"/>
      <c r="CN328" s="62"/>
      <c r="CO328" s="62"/>
      <c r="CP328" s="62"/>
      <c r="CQ328" s="62"/>
      <c r="CR328" s="62"/>
      <c r="CS328" s="62"/>
      <c r="CT328" s="62"/>
      <c r="CU328" s="62"/>
      <c r="CV328" s="62"/>
      <c r="CW328" s="62"/>
      <c r="CX328" s="5"/>
      <c r="CY328" s="5"/>
      <c r="CZ328" s="5"/>
      <c r="DA328" s="5"/>
      <c r="DB328" s="5"/>
      <c r="DC328" s="5"/>
      <c r="DD328" s="5"/>
      <c r="DE328" s="5"/>
      <c r="DF328" s="5"/>
      <c r="DG328" s="5"/>
      <c r="DH328" s="5"/>
      <c r="DI328" s="5"/>
      <c r="DJ328" s="5"/>
      <c r="DK328" s="5"/>
      <c r="DL328" s="62"/>
      <c r="DM328" s="62"/>
      <c r="DN328" s="62"/>
      <c r="DO328" s="62"/>
      <c r="DP328" s="62"/>
      <c r="DQ328" s="62"/>
      <c r="DR328" s="62"/>
      <c r="DS328" s="62"/>
      <c r="DT328" s="62"/>
      <c r="DU328" s="62"/>
      <c r="DV328" s="62"/>
      <c r="DW328" s="62"/>
      <c r="DX328" s="62"/>
      <c r="DY328" s="62"/>
      <c r="DZ328" s="5"/>
      <c r="EA328" s="5"/>
      <c r="EB328" s="5"/>
      <c r="EC328" s="5"/>
      <c r="ED328" s="5"/>
      <c r="EE328" s="5"/>
      <c r="EF328" s="5"/>
      <c r="EG328" s="5"/>
      <c r="EH328" s="5"/>
      <c r="EI328" s="5"/>
      <c r="EJ328" s="5"/>
      <c r="EK328" s="5"/>
      <c r="EL328" s="5"/>
      <c r="EM328" s="5"/>
      <c r="EN328" s="62"/>
      <c r="EO328" s="62"/>
      <c r="EP328" s="62"/>
      <c r="EQ328" s="62"/>
      <c r="ER328" s="62"/>
      <c r="ES328" s="62"/>
      <c r="ET328" s="62"/>
      <c r="EU328" s="62"/>
      <c r="EV328" s="62"/>
      <c r="EW328" s="62"/>
      <c r="EX328" s="62"/>
      <c r="EY328" s="62"/>
      <c r="EZ328" s="62"/>
      <c r="FA328" s="62"/>
      <c r="FB328" s="5"/>
      <c r="FC328" s="5"/>
      <c r="FD328" s="5"/>
      <c r="FE328" s="5"/>
      <c r="FF328" s="5"/>
      <c r="FG328" s="5"/>
      <c r="FH328" s="5"/>
      <c r="FI328" s="5"/>
      <c r="FJ328" s="5"/>
      <c r="FK328" s="5"/>
      <c r="FL328" s="5"/>
      <c r="FM328" s="5"/>
      <c r="FN328" s="5"/>
      <c r="FO328" s="5"/>
      <c r="FP328" s="62"/>
      <c r="FQ328" s="62"/>
      <c r="FR328" s="62"/>
      <c r="FS328" s="62"/>
      <c r="FT328" s="62"/>
      <c r="FU328" s="62"/>
      <c r="FV328" s="62"/>
      <c r="FW328" s="62"/>
      <c r="FX328" s="62"/>
      <c r="FY328" s="62"/>
      <c r="FZ328" s="62"/>
      <c r="GA328" s="62"/>
      <c r="GB328" s="62"/>
      <c r="GC328" s="62"/>
      <c r="GD328" s="5"/>
      <c r="GE328" s="5"/>
      <c r="GF328" s="5"/>
      <c r="GG328" s="5"/>
      <c r="GH328" s="5"/>
      <c r="GI328" s="5"/>
      <c r="GJ328" s="5"/>
      <c r="GK328" s="5"/>
      <c r="GL328" s="5"/>
      <c r="GM328" s="5"/>
      <c r="GN328" s="5"/>
      <c r="GO328" s="5"/>
      <c r="GP328" s="5"/>
      <c r="GQ328" s="5"/>
      <c r="GR328" s="62"/>
      <c r="GS328" s="62"/>
      <c r="GT328" s="62"/>
      <c r="GU328" s="62"/>
      <c r="GV328" s="62"/>
      <c r="GW328" s="62"/>
      <c r="GX328" s="62"/>
      <c r="GY328" s="62"/>
      <c r="GZ328" s="62"/>
      <c r="HA328" s="62"/>
      <c r="HB328" s="62"/>
      <c r="HC328" s="62"/>
      <c r="HD328" s="62"/>
      <c r="HE328" s="62"/>
      <c r="HF328" s="5"/>
      <c r="HG328" s="5"/>
      <c r="HH328" s="5"/>
      <c r="HI328" s="5"/>
      <c r="HJ328" s="5"/>
      <c r="HK328" s="5"/>
      <c r="HL328" s="5"/>
      <c r="HM328" s="5"/>
      <c r="HN328" s="5"/>
      <c r="HO328" s="5"/>
      <c r="HP328" s="5"/>
      <c r="HQ328" s="5"/>
      <c r="HR328" s="5"/>
      <c r="HS328" s="5"/>
      <c r="HT328" s="62"/>
      <c r="HU328" s="62"/>
      <c r="HV328" s="62"/>
      <c r="HW328" s="62"/>
      <c r="HX328" s="62"/>
      <c r="HY328" s="62"/>
      <c r="HZ328" s="62"/>
      <c r="IA328" s="62"/>
      <c r="IB328" s="62"/>
      <c r="IC328" s="62"/>
      <c r="ID328" s="62"/>
      <c r="IE328" s="62"/>
      <c r="IF328" s="62"/>
      <c r="IG328" s="62"/>
      <c r="IH328" s="5"/>
      <c r="II328" s="5"/>
      <c r="IJ328" s="5"/>
      <c r="IK328" s="5"/>
      <c r="IL328" s="5"/>
      <c r="IM328" s="5"/>
      <c r="IN328" s="5"/>
      <c r="IO328" s="5"/>
      <c r="IP328" s="5"/>
      <c r="IQ328" s="5"/>
      <c r="IR328" s="5"/>
      <c r="IS328" s="5"/>
      <c r="IT328" s="5"/>
      <c r="IU328" s="5"/>
      <c r="IV328" s="62"/>
      <c r="IW328" s="62"/>
      <c r="IX328" s="62"/>
      <c r="IY328" s="62"/>
      <c r="IZ328" s="62"/>
      <c r="JA328" s="62"/>
      <c r="JB328" s="62"/>
      <c r="JC328" s="62"/>
      <c r="JD328" s="62"/>
      <c r="JE328" s="62"/>
      <c r="JF328" s="62"/>
      <c r="JG328" s="62"/>
      <c r="JH328" s="62"/>
      <c r="JI328" s="62"/>
      <c r="JJ328" s="5"/>
      <c r="JK328" s="5"/>
      <c r="JL328" s="5"/>
      <c r="JM328" s="5"/>
      <c r="JN328" s="5"/>
      <c r="JO328" s="5"/>
      <c r="JP328" s="5"/>
      <c r="JQ328" s="5"/>
      <c r="JR328" s="5"/>
      <c r="JS328" s="5"/>
      <c r="JT328" s="5"/>
      <c r="JU328" s="5"/>
      <c r="JV328" s="5"/>
      <c r="JW328" s="5"/>
      <c r="JX328" s="62"/>
      <c r="JY328" s="62"/>
      <c r="JZ328" s="62"/>
      <c r="KA328" s="62"/>
      <c r="KB328" s="62"/>
      <c r="KC328" s="62"/>
      <c r="KD328" s="62"/>
      <c r="KE328" s="62"/>
      <c r="KF328" s="62"/>
      <c r="KG328" s="62"/>
      <c r="KH328" s="62"/>
      <c r="KI328" s="62"/>
      <c r="KJ328" s="62"/>
      <c r="KK328" s="62"/>
    </row>
    <row r="329" spans="1:297" x14ac:dyDescent="0.35">
      <c r="A329" s="131">
        <v>325</v>
      </c>
      <c r="B329" s="170">
        <f>'BVEM Scorecard'!B328</f>
        <v>0</v>
      </c>
      <c r="C329" s="170">
        <f>'BVEM Scorecard'!C328</f>
        <v>0</v>
      </c>
      <c r="D329" s="152">
        <v>1031</v>
      </c>
      <c r="E329" s="72" t="str">
        <f>'BVEM Scorecard'!F328</f>
        <v>Biomass</v>
      </c>
      <c r="F329" s="96">
        <f t="shared" si="437"/>
        <v>1</v>
      </c>
      <c r="G329" s="96">
        <f t="shared" si="438"/>
        <v>1</v>
      </c>
      <c r="H329" s="96">
        <f t="shared" si="439"/>
        <v>1.2345679012345678E-2</v>
      </c>
      <c r="I329" s="96">
        <f t="shared" si="440"/>
        <v>0</v>
      </c>
      <c r="J329" s="62">
        <v>1</v>
      </c>
      <c r="K329" s="62">
        <v>1</v>
      </c>
      <c r="L329" s="62">
        <v>1</v>
      </c>
      <c r="M329" s="62">
        <v>1</v>
      </c>
      <c r="N329" s="62">
        <v>1</v>
      </c>
      <c r="O329" s="62">
        <v>1</v>
      </c>
      <c r="P329" s="62">
        <f t="shared" si="441"/>
        <v>5</v>
      </c>
      <c r="Q329" s="95">
        <f t="shared" si="427"/>
        <v>1</v>
      </c>
      <c r="R329" s="5"/>
      <c r="S329" s="5" t="str">
        <f>'Training Programs'!Y329</f>
        <v>Heavy Equipment Operator</v>
      </c>
      <c r="T329" s="5">
        <v>1</v>
      </c>
      <c r="U329" s="5">
        <v>1</v>
      </c>
      <c r="V329" s="5">
        <v>1</v>
      </c>
      <c r="W329" s="5">
        <v>1</v>
      </c>
      <c r="X329" s="5">
        <v>1</v>
      </c>
      <c r="Y329" s="5">
        <v>1</v>
      </c>
      <c r="Z329" s="5">
        <v>1</v>
      </c>
      <c r="AA329" s="5">
        <v>1</v>
      </c>
      <c r="AB329" s="5">
        <v>1</v>
      </c>
      <c r="AC329" s="5">
        <f t="shared" si="428"/>
        <v>5</v>
      </c>
      <c r="AD329" s="5">
        <f t="shared" si="429"/>
        <v>1.2345679012345678E-2</v>
      </c>
      <c r="AE329" s="5">
        <f t="shared" si="430"/>
        <v>1.2345679012345678E-2</v>
      </c>
      <c r="AF329" s="62"/>
      <c r="AG329" s="62" t="str">
        <f>'Training Programs'!AO329</f>
        <v>Carpenter</v>
      </c>
      <c r="AH329" s="62">
        <f>'Training Programs'!AQ329</f>
        <v>3</v>
      </c>
      <c r="AI329" s="62"/>
      <c r="AJ329" s="62"/>
      <c r="AK329" s="62"/>
      <c r="AL329" s="62"/>
      <c r="AM329" s="62"/>
      <c r="AN329" s="62"/>
      <c r="AO329" s="62"/>
      <c r="AP329" s="62"/>
      <c r="AQ329" s="62"/>
      <c r="AR329" s="140">
        <f t="shared" si="431"/>
        <v>3.7037037037037035E-2</v>
      </c>
      <c r="AS329" s="140">
        <f t="shared" si="432"/>
        <v>0</v>
      </c>
      <c r="AT329" s="5"/>
      <c r="AU329" s="5" t="str">
        <f>'Training Programs'!BE329</f>
        <v>Electrician</v>
      </c>
      <c r="AV329" s="5">
        <f>'Training Programs'!BG329</f>
        <v>77</v>
      </c>
      <c r="AW329" s="5"/>
      <c r="AX329" s="5"/>
      <c r="AY329" s="5"/>
      <c r="AZ329" s="5"/>
      <c r="BA329" s="5"/>
      <c r="BB329" s="5"/>
      <c r="BC329" s="5"/>
      <c r="BD329" s="5"/>
      <c r="BE329" s="5"/>
      <c r="BF329" s="5">
        <f t="shared" si="433"/>
        <v>0.95061728395061729</v>
      </c>
      <c r="BG329" s="5">
        <f t="shared" si="434"/>
        <v>0</v>
      </c>
      <c r="BH329" s="62"/>
      <c r="BI329" s="62" t="str">
        <f>'Training Programs'!BU329</f>
        <v>Solar and Wind Construction Laborer</v>
      </c>
      <c r="BJ329" s="62">
        <f>'Training Programs'!BW329</f>
        <v>0</v>
      </c>
      <c r="BK329" s="62"/>
      <c r="BL329" s="62"/>
      <c r="BM329" s="62"/>
      <c r="BN329" s="62"/>
      <c r="BO329" s="62"/>
      <c r="BP329" s="62"/>
      <c r="BQ329" s="62"/>
      <c r="BR329" s="62"/>
      <c r="BS329" s="62"/>
      <c r="BT329" s="62">
        <f t="shared" si="435"/>
        <v>0</v>
      </c>
      <c r="BU329" s="62">
        <f t="shared" si="436"/>
        <v>0</v>
      </c>
      <c r="BV329" s="5"/>
      <c r="BW329" s="5"/>
      <c r="BX329" s="5"/>
      <c r="BY329" s="5"/>
      <c r="BZ329" s="5"/>
      <c r="CA329" s="5"/>
      <c r="CB329" s="5"/>
      <c r="CC329" s="5"/>
      <c r="CD329" s="5"/>
      <c r="CE329" s="5"/>
      <c r="CF329" s="5"/>
      <c r="CG329" s="5"/>
      <c r="CH329" s="5"/>
      <c r="CI329" s="5"/>
      <c r="CJ329" s="62"/>
      <c r="CK329" s="62"/>
      <c r="CL329" s="62"/>
      <c r="CM329" s="62"/>
      <c r="CN329" s="62"/>
      <c r="CO329" s="62"/>
      <c r="CP329" s="62"/>
      <c r="CQ329" s="62"/>
      <c r="CR329" s="62"/>
      <c r="CS329" s="62"/>
      <c r="CT329" s="62"/>
      <c r="CU329" s="62"/>
      <c r="CV329" s="62"/>
      <c r="CW329" s="62"/>
      <c r="CX329" s="5"/>
      <c r="CY329" s="5"/>
      <c r="CZ329" s="5"/>
      <c r="DA329" s="5"/>
      <c r="DB329" s="5"/>
      <c r="DC329" s="5"/>
      <c r="DD329" s="5"/>
      <c r="DE329" s="5"/>
      <c r="DF329" s="5"/>
      <c r="DG329" s="5"/>
      <c r="DH329" s="5"/>
      <c r="DI329" s="5"/>
      <c r="DJ329" s="5"/>
      <c r="DK329" s="5"/>
      <c r="DL329" s="62"/>
      <c r="DM329" s="62"/>
      <c r="DN329" s="62"/>
      <c r="DO329" s="62"/>
      <c r="DP329" s="62"/>
      <c r="DQ329" s="62"/>
      <c r="DR329" s="62"/>
      <c r="DS329" s="62"/>
      <c r="DT329" s="62"/>
      <c r="DU329" s="62"/>
      <c r="DV329" s="62"/>
      <c r="DW329" s="62"/>
      <c r="DX329" s="62"/>
      <c r="DY329" s="62"/>
      <c r="DZ329" s="5"/>
      <c r="EA329" s="5"/>
      <c r="EB329" s="5"/>
      <c r="EC329" s="5"/>
      <c r="ED329" s="5"/>
      <c r="EE329" s="5"/>
      <c r="EF329" s="5"/>
      <c r="EG329" s="5"/>
      <c r="EH329" s="5"/>
      <c r="EI329" s="5"/>
      <c r="EJ329" s="5"/>
      <c r="EK329" s="5"/>
      <c r="EL329" s="5"/>
      <c r="EM329" s="5"/>
      <c r="EN329" s="62"/>
      <c r="EO329" s="62"/>
      <c r="EP329" s="62"/>
      <c r="EQ329" s="62"/>
      <c r="ER329" s="62"/>
      <c r="ES329" s="62"/>
      <c r="ET329" s="62"/>
      <c r="EU329" s="62"/>
      <c r="EV329" s="62"/>
      <c r="EW329" s="62"/>
      <c r="EX329" s="62"/>
      <c r="EY329" s="62"/>
      <c r="EZ329" s="140"/>
      <c r="FA329" s="140"/>
      <c r="FB329" s="5"/>
      <c r="FC329" s="5"/>
      <c r="FD329" s="5"/>
      <c r="FE329" s="5"/>
      <c r="FF329" s="5"/>
      <c r="FG329" s="5"/>
      <c r="FH329" s="5"/>
      <c r="FI329" s="5"/>
      <c r="FJ329" s="5"/>
      <c r="FK329" s="5"/>
      <c r="FL329" s="5"/>
      <c r="FM329" s="5"/>
      <c r="FN329" s="5"/>
      <c r="FO329" s="5"/>
      <c r="FP329" s="62"/>
      <c r="FQ329" s="62"/>
      <c r="FR329" s="62"/>
      <c r="FS329" s="62"/>
      <c r="FT329" s="62"/>
      <c r="FU329" s="62"/>
      <c r="FV329" s="62"/>
      <c r="FW329" s="62"/>
      <c r="FX329" s="62"/>
      <c r="FY329" s="62"/>
      <c r="FZ329" s="62"/>
      <c r="GA329" s="62"/>
      <c r="GB329" s="62"/>
      <c r="GC329" s="62"/>
      <c r="GD329" s="5"/>
      <c r="GE329" s="5"/>
      <c r="GF329" s="5"/>
      <c r="GG329" s="5"/>
      <c r="GH329" s="5"/>
      <c r="GI329" s="5"/>
      <c r="GJ329" s="5"/>
      <c r="GK329" s="5"/>
      <c r="GL329" s="5"/>
      <c r="GM329" s="5"/>
      <c r="GN329" s="5"/>
      <c r="GO329" s="5"/>
      <c r="GP329" s="5"/>
      <c r="GQ329" s="5"/>
      <c r="GR329" s="62"/>
      <c r="GS329" s="62"/>
      <c r="GT329" s="62"/>
      <c r="GU329" s="62"/>
      <c r="GV329" s="62"/>
      <c r="GW329" s="62"/>
      <c r="GX329" s="62"/>
      <c r="GY329" s="62"/>
      <c r="GZ329" s="62"/>
      <c r="HA329" s="62"/>
      <c r="HB329" s="62"/>
      <c r="HC329" s="62"/>
      <c r="HD329" s="62"/>
      <c r="HE329" s="62"/>
      <c r="HF329" s="5"/>
      <c r="HG329" s="5"/>
      <c r="HH329" s="5"/>
      <c r="HI329" s="5"/>
      <c r="HJ329" s="5"/>
      <c r="HK329" s="5"/>
      <c r="HL329" s="5"/>
      <c r="HM329" s="5"/>
      <c r="HN329" s="5"/>
      <c r="HO329" s="5"/>
      <c r="HP329" s="5"/>
      <c r="HQ329" s="5"/>
      <c r="HR329" s="5"/>
      <c r="HS329" s="5"/>
      <c r="HT329" s="62"/>
      <c r="HU329" s="62"/>
      <c r="HV329" s="62"/>
      <c r="HW329" s="62"/>
      <c r="HX329" s="62"/>
      <c r="HY329" s="62"/>
      <c r="HZ329" s="62"/>
      <c r="IA329" s="62"/>
      <c r="IB329" s="62"/>
      <c r="IC329" s="62"/>
      <c r="ID329" s="62"/>
      <c r="IE329" s="62"/>
      <c r="IF329" s="62"/>
      <c r="IG329" s="62"/>
      <c r="IH329" s="5"/>
      <c r="II329" s="5"/>
      <c r="IJ329" s="5"/>
      <c r="IK329" s="5"/>
      <c r="IL329" s="5"/>
      <c r="IM329" s="5"/>
      <c r="IN329" s="5"/>
      <c r="IO329" s="5"/>
      <c r="IP329" s="5"/>
      <c r="IQ329" s="5"/>
      <c r="IR329" s="5"/>
      <c r="IS329" s="5"/>
      <c r="IT329" s="5"/>
      <c r="IU329" s="5"/>
      <c r="IV329" s="62"/>
      <c r="IW329" s="62"/>
      <c r="IX329" s="62"/>
      <c r="IY329" s="62"/>
      <c r="IZ329" s="62"/>
      <c r="JA329" s="62"/>
      <c r="JB329" s="62"/>
      <c r="JC329" s="62"/>
      <c r="JD329" s="62"/>
      <c r="JE329" s="62"/>
      <c r="JF329" s="62"/>
      <c r="JG329" s="62"/>
      <c r="JH329" s="62"/>
      <c r="JI329" s="62"/>
      <c r="JJ329" s="5"/>
      <c r="JK329" s="5"/>
      <c r="JL329" s="5"/>
      <c r="JM329" s="5"/>
      <c r="JN329" s="5"/>
      <c r="JO329" s="5"/>
      <c r="JP329" s="5"/>
      <c r="JQ329" s="5"/>
      <c r="JR329" s="5"/>
      <c r="JS329" s="5"/>
      <c r="JT329" s="5"/>
      <c r="JU329" s="5"/>
      <c r="JV329" s="5"/>
      <c r="JW329" s="5"/>
      <c r="JX329" s="62"/>
      <c r="JY329" s="62"/>
      <c r="JZ329" s="62"/>
      <c r="KA329" s="62"/>
      <c r="KB329" s="62"/>
      <c r="KC329" s="62"/>
      <c r="KD329" s="62"/>
      <c r="KE329" s="62"/>
      <c r="KF329" s="62"/>
      <c r="KG329" s="62"/>
      <c r="KH329" s="62"/>
      <c r="KI329" s="62"/>
      <c r="KJ329" s="62"/>
      <c r="KK329" s="62"/>
    </row>
    <row r="330" spans="1:297" x14ac:dyDescent="0.35">
      <c r="A330" s="131">
        <v>326</v>
      </c>
      <c r="B330" s="170">
        <f>'BVEM Scorecard'!B329</f>
        <v>0</v>
      </c>
      <c r="C330" s="170">
        <f>'BVEM Scorecard'!C329</f>
        <v>0</v>
      </c>
      <c r="D330" s="152">
        <v>708</v>
      </c>
      <c r="E330" s="72" t="str">
        <f>'BVEM Scorecard'!F329</f>
        <v>Solar + Storage</v>
      </c>
      <c r="F330" s="96"/>
      <c r="G330" s="96"/>
      <c r="H330" s="96"/>
      <c r="I330" s="96"/>
      <c r="J330" s="62"/>
      <c r="K330" s="62"/>
      <c r="L330" s="62"/>
      <c r="M330" s="62"/>
      <c r="N330" s="62"/>
      <c r="O330" s="62"/>
      <c r="P330" s="62"/>
      <c r="Q330" s="95"/>
      <c r="R330" s="5"/>
      <c r="S330" s="5"/>
      <c r="T330" s="5"/>
      <c r="U330" s="5"/>
      <c r="V330" s="5"/>
      <c r="W330" s="5"/>
      <c r="X330" s="5"/>
      <c r="Y330" s="5"/>
      <c r="Z330" s="5"/>
      <c r="AA330" s="5"/>
      <c r="AB330" s="5"/>
      <c r="AC330" s="5"/>
      <c r="AD330" s="5"/>
      <c r="AE330" s="5"/>
      <c r="AF330" s="62"/>
      <c r="AG330" s="62"/>
      <c r="AH330" s="62"/>
      <c r="AI330" s="62"/>
      <c r="AJ330" s="62"/>
      <c r="AK330" s="62"/>
      <c r="AL330" s="62"/>
      <c r="AM330" s="62"/>
      <c r="AN330" s="62"/>
      <c r="AO330" s="62"/>
      <c r="AP330" s="62"/>
      <c r="AQ330" s="62"/>
      <c r="AR330" s="62"/>
      <c r="AS330" s="62"/>
      <c r="AT330" s="5"/>
      <c r="AU330" s="5"/>
      <c r="AV330" s="5"/>
      <c r="AW330" s="5"/>
      <c r="AX330" s="5"/>
      <c r="AY330" s="5"/>
      <c r="AZ330" s="5"/>
      <c r="BA330" s="5"/>
      <c r="BB330" s="5"/>
      <c r="BC330" s="5"/>
      <c r="BD330" s="5"/>
      <c r="BE330" s="5"/>
      <c r="BF330" s="5"/>
      <c r="BG330" s="5"/>
      <c r="BH330" s="62"/>
      <c r="BI330" s="62"/>
      <c r="BJ330" s="62"/>
      <c r="BK330" s="62"/>
      <c r="BL330" s="62"/>
      <c r="BM330" s="62"/>
      <c r="BN330" s="62"/>
      <c r="BO330" s="62"/>
      <c r="BP330" s="62"/>
      <c r="BQ330" s="62"/>
      <c r="BR330" s="62"/>
      <c r="BS330" s="62"/>
      <c r="BT330" s="62"/>
      <c r="BU330" s="62"/>
      <c r="BV330" s="5"/>
      <c r="BW330" s="5"/>
      <c r="BX330" s="5"/>
      <c r="BY330" s="5"/>
      <c r="BZ330" s="5"/>
      <c r="CA330" s="5"/>
      <c r="CB330" s="5"/>
      <c r="CC330" s="5"/>
      <c r="CD330" s="5"/>
      <c r="CE330" s="5"/>
      <c r="CF330" s="5"/>
      <c r="CG330" s="5"/>
      <c r="CH330" s="5"/>
      <c r="CI330" s="5"/>
      <c r="CJ330" s="62"/>
      <c r="CK330" s="62"/>
      <c r="CL330" s="62"/>
      <c r="CM330" s="62"/>
      <c r="CN330" s="62"/>
      <c r="CO330" s="62"/>
      <c r="CP330" s="62"/>
      <c r="CQ330" s="62"/>
      <c r="CR330" s="62"/>
      <c r="CS330" s="62"/>
      <c r="CT330" s="62"/>
      <c r="CU330" s="62"/>
      <c r="CV330" s="62"/>
      <c r="CW330" s="62"/>
      <c r="CX330" s="5"/>
      <c r="CY330" s="5"/>
      <c r="CZ330" s="5"/>
      <c r="DA330" s="5"/>
      <c r="DB330" s="5"/>
      <c r="DC330" s="5"/>
      <c r="DD330" s="5"/>
      <c r="DE330" s="5"/>
      <c r="DF330" s="5"/>
      <c r="DG330" s="5"/>
      <c r="DH330" s="5"/>
      <c r="DI330" s="5"/>
      <c r="DJ330" s="5"/>
      <c r="DK330" s="5"/>
      <c r="DL330" s="62"/>
      <c r="DM330" s="62"/>
      <c r="DN330" s="62"/>
      <c r="DO330" s="62"/>
      <c r="DP330" s="62"/>
      <c r="DQ330" s="62"/>
      <c r="DR330" s="62"/>
      <c r="DS330" s="62"/>
      <c r="DT330" s="62"/>
      <c r="DU330" s="62"/>
      <c r="DV330" s="62"/>
      <c r="DW330" s="62"/>
      <c r="DX330" s="62"/>
      <c r="DY330" s="62"/>
      <c r="DZ330" s="5"/>
      <c r="EA330" s="5"/>
      <c r="EB330" s="5"/>
      <c r="EC330" s="5"/>
      <c r="ED330" s="5"/>
      <c r="EE330" s="5"/>
      <c r="EF330" s="5"/>
      <c r="EG330" s="5"/>
      <c r="EH330" s="5"/>
      <c r="EI330" s="5"/>
      <c r="EJ330" s="5"/>
      <c r="EK330" s="5"/>
      <c r="EL330" s="5"/>
      <c r="EM330" s="5"/>
      <c r="EN330" s="62"/>
      <c r="EO330" s="62"/>
      <c r="EP330" s="62"/>
      <c r="EQ330" s="62"/>
      <c r="ER330" s="62"/>
      <c r="ES330" s="62"/>
      <c r="ET330" s="62"/>
      <c r="EU330" s="62"/>
      <c r="EV330" s="62"/>
      <c r="EW330" s="62"/>
      <c r="EX330" s="62"/>
      <c r="EY330" s="62"/>
      <c r="EZ330" s="62"/>
      <c r="FA330" s="62"/>
      <c r="FB330" s="5"/>
      <c r="FC330" s="5"/>
      <c r="FD330" s="5"/>
      <c r="FE330" s="5"/>
      <c r="FF330" s="5"/>
      <c r="FG330" s="5"/>
      <c r="FH330" s="5"/>
      <c r="FI330" s="5"/>
      <c r="FJ330" s="5"/>
      <c r="FK330" s="5"/>
      <c r="FL330" s="5"/>
      <c r="FM330" s="5"/>
      <c r="FN330" s="5"/>
      <c r="FO330" s="5"/>
      <c r="FP330" s="62"/>
      <c r="FQ330" s="62"/>
      <c r="FR330" s="62"/>
      <c r="FS330" s="62"/>
      <c r="FT330" s="62"/>
      <c r="FU330" s="62"/>
      <c r="FV330" s="62"/>
      <c r="FW330" s="62"/>
      <c r="FX330" s="62"/>
      <c r="FY330" s="62"/>
      <c r="FZ330" s="62"/>
      <c r="GA330" s="62"/>
      <c r="GB330" s="62"/>
      <c r="GC330" s="62"/>
      <c r="GD330" s="5"/>
      <c r="GE330" s="5"/>
      <c r="GF330" s="5"/>
      <c r="GG330" s="5"/>
      <c r="GH330" s="5"/>
      <c r="GI330" s="5"/>
      <c r="GJ330" s="5"/>
      <c r="GK330" s="5"/>
      <c r="GL330" s="5"/>
      <c r="GM330" s="5"/>
      <c r="GN330" s="5"/>
      <c r="GO330" s="5"/>
      <c r="GP330" s="5"/>
      <c r="GQ330" s="5"/>
      <c r="GR330" s="62"/>
      <c r="GS330" s="62"/>
      <c r="GT330" s="62"/>
      <c r="GU330" s="62"/>
      <c r="GV330" s="62"/>
      <c r="GW330" s="62"/>
      <c r="GX330" s="62"/>
      <c r="GY330" s="62"/>
      <c r="GZ330" s="62"/>
      <c r="HA330" s="62"/>
      <c r="HB330" s="62"/>
      <c r="HC330" s="62"/>
      <c r="HD330" s="62"/>
      <c r="HE330" s="62"/>
      <c r="HF330" s="5"/>
      <c r="HG330" s="5"/>
      <c r="HH330" s="5"/>
      <c r="HI330" s="5"/>
      <c r="HJ330" s="5"/>
      <c r="HK330" s="5"/>
      <c r="HL330" s="5"/>
      <c r="HM330" s="5"/>
      <c r="HN330" s="5"/>
      <c r="HO330" s="5"/>
      <c r="HP330" s="5"/>
      <c r="HQ330" s="5"/>
      <c r="HR330" s="5"/>
      <c r="HS330" s="5"/>
      <c r="HT330" s="62"/>
      <c r="HU330" s="62"/>
      <c r="HV330" s="62"/>
      <c r="HW330" s="62"/>
      <c r="HX330" s="62"/>
      <c r="HY330" s="62"/>
      <c r="HZ330" s="62"/>
      <c r="IA330" s="62"/>
      <c r="IB330" s="62"/>
      <c r="IC330" s="62"/>
      <c r="ID330" s="62"/>
      <c r="IE330" s="62"/>
      <c r="IF330" s="62"/>
      <c r="IG330" s="62"/>
      <c r="IH330" s="5"/>
      <c r="II330" s="5"/>
      <c r="IJ330" s="5"/>
      <c r="IK330" s="5"/>
      <c r="IL330" s="5"/>
      <c r="IM330" s="5"/>
      <c r="IN330" s="5"/>
      <c r="IO330" s="5"/>
      <c r="IP330" s="5"/>
      <c r="IQ330" s="5"/>
      <c r="IR330" s="5"/>
      <c r="IS330" s="5"/>
      <c r="IT330" s="5"/>
      <c r="IU330" s="5"/>
      <c r="IV330" s="62"/>
      <c r="IW330" s="62"/>
      <c r="IX330" s="62"/>
      <c r="IY330" s="62"/>
      <c r="IZ330" s="62"/>
      <c r="JA330" s="62"/>
      <c r="JB330" s="62"/>
      <c r="JC330" s="62"/>
      <c r="JD330" s="62"/>
      <c r="JE330" s="62"/>
      <c r="JF330" s="62"/>
      <c r="JG330" s="62"/>
      <c r="JH330" s="62"/>
      <c r="JI330" s="62"/>
      <c r="JJ330" s="5"/>
      <c r="JK330" s="5"/>
      <c r="JL330" s="5"/>
      <c r="JM330" s="5"/>
      <c r="JN330" s="5"/>
      <c r="JO330" s="5"/>
      <c r="JP330" s="5"/>
      <c r="JQ330" s="5"/>
      <c r="JR330" s="5"/>
      <c r="JS330" s="5"/>
      <c r="JT330" s="5"/>
      <c r="JU330" s="5"/>
      <c r="JV330" s="5"/>
      <c r="JW330" s="5"/>
      <c r="JX330" s="62"/>
      <c r="JY330" s="62"/>
      <c r="JZ330" s="62"/>
      <c r="KA330" s="62"/>
      <c r="KB330" s="62"/>
      <c r="KC330" s="62"/>
      <c r="KD330" s="62"/>
      <c r="KE330" s="62"/>
      <c r="KF330" s="62"/>
      <c r="KG330" s="62"/>
      <c r="KH330" s="62"/>
      <c r="KI330" s="62"/>
      <c r="KJ330" s="62"/>
      <c r="KK330" s="62"/>
    </row>
    <row r="331" spans="1:297" x14ac:dyDescent="0.35">
      <c r="A331" s="131">
        <v>327</v>
      </c>
      <c r="B331" s="170">
        <f>'BVEM Scorecard'!B330</f>
        <v>0</v>
      </c>
      <c r="C331" s="170">
        <f>'BVEM Scorecard'!C330</f>
        <v>0</v>
      </c>
      <c r="D331" s="152">
        <v>751</v>
      </c>
      <c r="E331" s="72" t="str">
        <f>'BVEM Scorecard'!F330</f>
        <v>Solar + Storage</v>
      </c>
      <c r="F331" s="96"/>
      <c r="G331" s="96"/>
      <c r="H331" s="96"/>
      <c r="I331" s="96"/>
      <c r="J331" s="62"/>
      <c r="K331" s="62"/>
      <c r="L331" s="62"/>
      <c r="M331" s="62"/>
      <c r="N331" s="62"/>
      <c r="O331" s="62"/>
      <c r="P331" s="62"/>
      <c r="Q331" s="95"/>
      <c r="R331" s="5"/>
      <c r="S331" s="5"/>
      <c r="T331" s="5"/>
      <c r="U331" s="5"/>
      <c r="V331" s="5"/>
      <c r="W331" s="5"/>
      <c r="X331" s="5"/>
      <c r="Y331" s="5"/>
      <c r="Z331" s="5"/>
      <c r="AA331" s="5"/>
      <c r="AB331" s="5"/>
      <c r="AC331" s="5"/>
      <c r="AD331" s="5"/>
      <c r="AE331" s="5"/>
      <c r="AF331" s="62"/>
      <c r="AG331" s="62"/>
      <c r="AH331" s="62"/>
      <c r="AI331" s="62"/>
      <c r="AJ331" s="62"/>
      <c r="AK331" s="62"/>
      <c r="AL331" s="62"/>
      <c r="AM331" s="62"/>
      <c r="AN331" s="62"/>
      <c r="AO331" s="62"/>
      <c r="AP331" s="62"/>
      <c r="AQ331" s="62"/>
      <c r="AR331" s="140"/>
      <c r="AS331" s="140"/>
      <c r="AT331" s="5"/>
      <c r="AU331" s="5"/>
      <c r="AV331" s="5"/>
      <c r="AW331" s="5"/>
      <c r="AX331" s="5"/>
      <c r="AY331" s="5"/>
      <c r="AZ331" s="5"/>
      <c r="BA331" s="5"/>
      <c r="BB331" s="5"/>
      <c r="BC331" s="5"/>
      <c r="BD331" s="5"/>
      <c r="BE331" s="5"/>
      <c r="BF331" s="5"/>
      <c r="BG331" s="5"/>
      <c r="BH331" s="62"/>
      <c r="BI331" s="62"/>
      <c r="BJ331" s="62"/>
      <c r="BK331" s="62"/>
      <c r="BL331" s="62"/>
      <c r="BM331" s="62"/>
      <c r="BN331" s="62"/>
      <c r="BO331" s="62"/>
      <c r="BP331" s="62"/>
      <c r="BQ331" s="62"/>
      <c r="BR331" s="62"/>
      <c r="BS331" s="62"/>
      <c r="BT331" s="62"/>
      <c r="BU331" s="62"/>
      <c r="BV331" s="5"/>
      <c r="BW331" s="5"/>
      <c r="BX331" s="5"/>
      <c r="BY331" s="5"/>
      <c r="BZ331" s="5"/>
      <c r="CA331" s="5"/>
      <c r="CB331" s="5"/>
      <c r="CC331" s="5"/>
      <c r="CD331" s="5"/>
      <c r="CE331" s="5"/>
      <c r="CF331" s="5"/>
      <c r="CG331" s="5"/>
      <c r="CH331" s="5"/>
      <c r="CI331" s="5"/>
      <c r="CJ331" s="62"/>
      <c r="CK331" s="62"/>
      <c r="CL331" s="62"/>
      <c r="CM331" s="62"/>
      <c r="CN331" s="62"/>
      <c r="CO331" s="62"/>
      <c r="CP331" s="62"/>
      <c r="CQ331" s="62"/>
      <c r="CR331" s="62"/>
      <c r="CS331" s="62"/>
      <c r="CT331" s="62"/>
      <c r="CU331" s="62"/>
      <c r="CV331" s="62"/>
      <c r="CW331" s="62"/>
      <c r="CX331" s="5"/>
      <c r="CY331" s="5"/>
      <c r="CZ331" s="5"/>
      <c r="DA331" s="5"/>
      <c r="DB331" s="5"/>
      <c r="DC331" s="5"/>
      <c r="DD331" s="5"/>
      <c r="DE331" s="5"/>
      <c r="DF331" s="5"/>
      <c r="DG331" s="5"/>
      <c r="DH331" s="5"/>
      <c r="DI331" s="5"/>
      <c r="DJ331" s="5"/>
      <c r="DK331" s="5"/>
      <c r="DL331" s="62"/>
      <c r="DM331" s="62"/>
      <c r="DN331" s="62"/>
      <c r="DO331" s="62"/>
      <c r="DP331" s="62"/>
      <c r="DQ331" s="62"/>
      <c r="DR331" s="62"/>
      <c r="DS331" s="62"/>
      <c r="DT331" s="62"/>
      <c r="DU331" s="62"/>
      <c r="DV331" s="62"/>
      <c r="DW331" s="62"/>
      <c r="DX331" s="62"/>
      <c r="DY331" s="62"/>
      <c r="DZ331" s="5"/>
      <c r="EA331" s="5"/>
      <c r="EB331" s="5"/>
      <c r="EC331" s="5"/>
      <c r="ED331" s="5"/>
      <c r="EE331" s="5"/>
      <c r="EF331" s="5"/>
      <c r="EG331" s="5"/>
      <c r="EH331" s="5"/>
      <c r="EI331" s="5"/>
      <c r="EJ331" s="5"/>
      <c r="EK331" s="5"/>
      <c r="EL331" s="5"/>
      <c r="EM331" s="5"/>
      <c r="EN331" s="62"/>
      <c r="EO331" s="62"/>
      <c r="EP331" s="62"/>
      <c r="EQ331" s="62"/>
      <c r="ER331" s="62"/>
      <c r="ES331" s="62"/>
      <c r="ET331" s="62"/>
      <c r="EU331" s="62"/>
      <c r="EV331" s="62"/>
      <c r="EW331" s="62"/>
      <c r="EX331" s="62"/>
      <c r="EY331" s="62"/>
      <c r="EZ331" s="140"/>
      <c r="FA331" s="140"/>
      <c r="FB331" s="5"/>
      <c r="FC331" s="5"/>
      <c r="FD331" s="5"/>
      <c r="FE331" s="5"/>
      <c r="FF331" s="5"/>
      <c r="FG331" s="5"/>
      <c r="FH331" s="5"/>
      <c r="FI331" s="5"/>
      <c r="FJ331" s="5"/>
      <c r="FK331" s="5"/>
      <c r="FL331" s="5"/>
      <c r="FM331" s="5"/>
      <c r="FN331" s="5"/>
      <c r="FO331" s="5"/>
      <c r="FP331" s="62"/>
      <c r="FQ331" s="62"/>
      <c r="FR331" s="62"/>
      <c r="FS331" s="62"/>
      <c r="FT331" s="62"/>
      <c r="FU331" s="62"/>
      <c r="FV331" s="62"/>
      <c r="FW331" s="62"/>
      <c r="FX331" s="62"/>
      <c r="FY331" s="62"/>
      <c r="FZ331" s="62"/>
      <c r="GA331" s="62"/>
      <c r="GB331" s="62"/>
      <c r="GC331" s="62"/>
      <c r="GD331" s="5"/>
      <c r="GE331" s="5"/>
      <c r="GF331" s="5"/>
      <c r="GG331" s="5"/>
      <c r="GH331" s="5"/>
      <c r="GI331" s="5"/>
      <c r="GJ331" s="5"/>
      <c r="GK331" s="5"/>
      <c r="GL331" s="5"/>
      <c r="GM331" s="5"/>
      <c r="GN331" s="5"/>
      <c r="GO331" s="5"/>
      <c r="GP331" s="5"/>
      <c r="GQ331" s="5"/>
      <c r="GR331" s="62"/>
      <c r="GS331" s="62"/>
      <c r="GT331" s="62"/>
      <c r="GU331" s="62"/>
      <c r="GV331" s="62"/>
      <c r="GW331" s="62"/>
      <c r="GX331" s="62"/>
      <c r="GY331" s="62"/>
      <c r="GZ331" s="62"/>
      <c r="HA331" s="62"/>
      <c r="HB331" s="62"/>
      <c r="HC331" s="62"/>
      <c r="HD331" s="62"/>
      <c r="HE331" s="62"/>
      <c r="HF331" s="5"/>
      <c r="HG331" s="5"/>
      <c r="HH331" s="5"/>
      <c r="HI331" s="5"/>
      <c r="HJ331" s="5"/>
      <c r="HK331" s="5"/>
      <c r="HL331" s="5"/>
      <c r="HM331" s="5"/>
      <c r="HN331" s="5"/>
      <c r="HO331" s="5"/>
      <c r="HP331" s="5"/>
      <c r="HQ331" s="5"/>
      <c r="HR331" s="5"/>
      <c r="HS331" s="5"/>
      <c r="HT331" s="62"/>
      <c r="HU331" s="62"/>
      <c r="HV331" s="62"/>
      <c r="HW331" s="62"/>
      <c r="HX331" s="62"/>
      <c r="HY331" s="62"/>
      <c r="HZ331" s="62"/>
      <c r="IA331" s="62"/>
      <c r="IB331" s="62"/>
      <c r="IC331" s="62"/>
      <c r="ID331" s="62"/>
      <c r="IE331" s="62"/>
      <c r="IF331" s="62"/>
      <c r="IG331" s="62"/>
      <c r="IH331" s="5"/>
      <c r="II331" s="5"/>
      <c r="IJ331" s="5"/>
      <c r="IK331" s="5"/>
      <c r="IL331" s="5"/>
      <c r="IM331" s="5"/>
      <c r="IN331" s="5"/>
      <c r="IO331" s="5"/>
      <c r="IP331" s="5"/>
      <c r="IQ331" s="5"/>
      <c r="IR331" s="5"/>
      <c r="IS331" s="5"/>
      <c r="IT331" s="5"/>
      <c r="IU331" s="5"/>
      <c r="IV331" s="62"/>
      <c r="IW331" s="62"/>
      <c r="IX331" s="62"/>
      <c r="IY331" s="62"/>
      <c r="IZ331" s="62"/>
      <c r="JA331" s="62"/>
      <c r="JB331" s="62"/>
      <c r="JC331" s="62"/>
      <c r="JD331" s="62"/>
      <c r="JE331" s="62"/>
      <c r="JF331" s="62"/>
      <c r="JG331" s="62"/>
      <c r="JH331" s="62"/>
      <c r="JI331" s="62"/>
      <c r="JJ331" s="5"/>
      <c r="JK331" s="5"/>
      <c r="JL331" s="5"/>
      <c r="JM331" s="5"/>
      <c r="JN331" s="5"/>
      <c r="JO331" s="5"/>
      <c r="JP331" s="5"/>
      <c r="JQ331" s="5"/>
      <c r="JR331" s="5"/>
      <c r="JS331" s="5"/>
      <c r="JT331" s="5"/>
      <c r="JU331" s="5"/>
      <c r="JV331" s="5"/>
      <c r="JW331" s="5"/>
      <c r="JX331" s="62"/>
      <c r="JY331" s="62"/>
      <c r="JZ331" s="62"/>
      <c r="KA331" s="62"/>
      <c r="KB331" s="62"/>
      <c r="KC331" s="62"/>
      <c r="KD331" s="62"/>
      <c r="KE331" s="62"/>
      <c r="KF331" s="62"/>
      <c r="KG331" s="62"/>
      <c r="KH331" s="62"/>
      <c r="KI331" s="62"/>
      <c r="KJ331" s="62"/>
      <c r="KK331" s="62"/>
    </row>
    <row r="332" spans="1:297" x14ac:dyDescent="0.35">
      <c r="A332" s="131">
        <v>328</v>
      </c>
      <c r="B332" s="170">
        <f>'BVEM Scorecard'!B331</f>
        <v>0</v>
      </c>
      <c r="C332" s="170">
        <f>'BVEM Scorecard'!C331</f>
        <v>0</v>
      </c>
      <c r="D332" s="152">
        <v>644</v>
      </c>
      <c r="E332" s="72" t="str">
        <f>'BVEM Scorecard'!F331</f>
        <v>Solar + Storage</v>
      </c>
      <c r="F332" s="96"/>
      <c r="G332" s="96"/>
      <c r="H332" s="96"/>
      <c r="I332" s="96"/>
      <c r="J332" s="62"/>
      <c r="K332" s="62"/>
      <c r="L332" s="62"/>
      <c r="M332" s="62"/>
      <c r="N332" s="62"/>
      <c r="O332" s="62"/>
      <c r="P332" s="62"/>
      <c r="Q332" s="95"/>
      <c r="R332" s="5"/>
      <c r="S332" s="5"/>
      <c r="T332" s="5"/>
      <c r="U332" s="5"/>
      <c r="V332" s="5"/>
      <c r="W332" s="5"/>
      <c r="X332" s="5"/>
      <c r="Y332" s="5"/>
      <c r="Z332" s="5"/>
      <c r="AA332" s="5"/>
      <c r="AB332" s="5"/>
      <c r="AC332" s="5"/>
      <c r="AD332" s="5"/>
      <c r="AE332" s="5"/>
      <c r="AF332" s="62"/>
      <c r="AG332" s="62"/>
      <c r="AH332" s="62"/>
      <c r="AI332" s="62"/>
      <c r="AJ332" s="62"/>
      <c r="AK332" s="62"/>
      <c r="AL332" s="62"/>
      <c r="AM332" s="62"/>
      <c r="AN332" s="62"/>
      <c r="AO332" s="62"/>
      <c r="AP332" s="62"/>
      <c r="AQ332" s="62"/>
      <c r="AR332" s="62"/>
      <c r="AS332" s="62"/>
      <c r="AT332" s="5"/>
      <c r="AU332" s="5"/>
      <c r="AV332" s="5"/>
      <c r="AW332" s="5"/>
      <c r="AX332" s="5"/>
      <c r="AY332" s="5"/>
      <c r="AZ332" s="5"/>
      <c r="BA332" s="5"/>
      <c r="BB332" s="5"/>
      <c r="BC332" s="5"/>
      <c r="BD332" s="5"/>
      <c r="BE332" s="5"/>
      <c r="BF332" s="5"/>
      <c r="BG332" s="5"/>
      <c r="BH332" s="62"/>
      <c r="BI332" s="62"/>
      <c r="BJ332" s="62"/>
      <c r="BK332" s="62"/>
      <c r="BL332" s="62"/>
      <c r="BM332" s="62"/>
      <c r="BN332" s="62"/>
      <c r="BO332" s="62"/>
      <c r="BP332" s="62"/>
      <c r="BQ332" s="62"/>
      <c r="BR332" s="62"/>
      <c r="BS332" s="62"/>
      <c r="BT332" s="62"/>
      <c r="BU332" s="62"/>
      <c r="BV332" s="5"/>
      <c r="BW332" s="5"/>
      <c r="BX332" s="5"/>
      <c r="BY332" s="5"/>
      <c r="BZ332" s="5"/>
      <c r="CA332" s="5"/>
      <c r="CB332" s="5"/>
      <c r="CC332" s="5"/>
      <c r="CD332" s="5"/>
      <c r="CE332" s="5"/>
      <c r="CF332" s="5"/>
      <c r="CG332" s="5"/>
      <c r="CH332" s="5"/>
      <c r="CI332" s="5"/>
      <c r="CJ332" s="62"/>
      <c r="CK332" s="62"/>
      <c r="CL332" s="62"/>
      <c r="CM332" s="62"/>
      <c r="CN332" s="62"/>
      <c r="CO332" s="62"/>
      <c r="CP332" s="62"/>
      <c r="CQ332" s="62"/>
      <c r="CR332" s="62"/>
      <c r="CS332" s="62"/>
      <c r="CT332" s="62"/>
      <c r="CU332" s="62"/>
      <c r="CV332" s="62"/>
      <c r="CW332" s="62"/>
      <c r="CX332" s="5"/>
      <c r="CY332" s="5"/>
      <c r="CZ332" s="5"/>
      <c r="DA332" s="5"/>
      <c r="DB332" s="5"/>
      <c r="DC332" s="5"/>
      <c r="DD332" s="5"/>
      <c r="DE332" s="5"/>
      <c r="DF332" s="5"/>
      <c r="DG332" s="5"/>
      <c r="DH332" s="5"/>
      <c r="DI332" s="5"/>
      <c r="DJ332" s="5"/>
      <c r="DK332" s="5"/>
      <c r="DL332" s="62"/>
      <c r="DM332" s="62"/>
      <c r="DN332" s="62"/>
      <c r="DO332" s="62"/>
      <c r="DP332" s="62"/>
      <c r="DQ332" s="62"/>
      <c r="DR332" s="62"/>
      <c r="DS332" s="62"/>
      <c r="DT332" s="62"/>
      <c r="DU332" s="62"/>
      <c r="DV332" s="62"/>
      <c r="DW332" s="62"/>
      <c r="DX332" s="62"/>
      <c r="DY332" s="62"/>
      <c r="DZ332" s="5"/>
      <c r="EA332" s="5"/>
      <c r="EB332" s="5"/>
      <c r="EC332" s="5"/>
      <c r="ED332" s="5"/>
      <c r="EE332" s="5"/>
      <c r="EF332" s="5"/>
      <c r="EG332" s="5"/>
      <c r="EH332" s="5"/>
      <c r="EI332" s="5"/>
      <c r="EJ332" s="5"/>
      <c r="EK332" s="5"/>
      <c r="EL332" s="5"/>
      <c r="EM332" s="5"/>
      <c r="EN332" s="62"/>
      <c r="EO332" s="62"/>
      <c r="EP332" s="62"/>
      <c r="EQ332" s="62"/>
      <c r="ER332" s="62"/>
      <c r="ES332" s="62"/>
      <c r="ET332" s="62"/>
      <c r="EU332" s="62"/>
      <c r="EV332" s="62"/>
      <c r="EW332" s="62"/>
      <c r="EX332" s="62"/>
      <c r="EY332" s="62"/>
      <c r="EZ332" s="62"/>
      <c r="FA332" s="62"/>
      <c r="FB332" s="5"/>
      <c r="FC332" s="5"/>
      <c r="FD332" s="5"/>
      <c r="FE332" s="5"/>
      <c r="FF332" s="5"/>
      <c r="FG332" s="5"/>
      <c r="FH332" s="5"/>
      <c r="FI332" s="5"/>
      <c r="FJ332" s="5"/>
      <c r="FK332" s="5"/>
      <c r="FL332" s="5"/>
      <c r="FM332" s="5"/>
      <c r="FN332" s="5"/>
      <c r="FO332" s="5"/>
      <c r="FP332" s="62"/>
      <c r="FQ332" s="62"/>
      <c r="FR332" s="62"/>
      <c r="FS332" s="62"/>
      <c r="FT332" s="62"/>
      <c r="FU332" s="62"/>
      <c r="FV332" s="62"/>
      <c r="FW332" s="62"/>
      <c r="FX332" s="62"/>
      <c r="FY332" s="62"/>
      <c r="FZ332" s="62"/>
      <c r="GA332" s="62"/>
      <c r="GB332" s="62"/>
      <c r="GC332" s="62"/>
      <c r="GD332" s="5"/>
      <c r="GE332" s="5"/>
      <c r="GF332" s="5"/>
      <c r="GG332" s="5"/>
      <c r="GH332" s="5"/>
      <c r="GI332" s="5"/>
      <c r="GJ332" s="5"/>
      <c r="GK332" s="5"/>
      <c r="GL332" s="5"/>
      <c r="GM332" s="5"/>
      <c r="GN332" s="5"/>
      <c r="GO332" s="5"/>
      <c r="GP332" s="5"/>
      <c r="GQ332" s="5"/>
      <c r="GR332" s="62"/>
      <c r="GS332" s="62"/>
      <c r="GT332" s="62"/>
      <c r="GU332" s="62"/>
      <c r="GV332" s="62"/>
      <c r="GW332" s="62"/>
      <c r="GX332" s="62"/>
      <c r="GY332" s="62"/>
      <c r="GZ332" s="62"/>
      <c r="HA332" s="62"/>
      <c r="HB332" s="62"/>
      <c r="HC332" s="62"/>
      <c r="HD332" s="62"/>
      <c r="HE332" s="62"/>
      <c r="HF332" s="5"/>
      <c r="HG332" s="5"/>
      <c r="HH332" s="5"/>
      <c r="HI332" s="5"/>
      <c r="HJ332" s="5"/>
      <c r="HK332" s="5"/>
      <c r="HL332" s="5"/>
      <c r="HM332" s="5"/>
      <c r="HN332" s="5"/>
      <c r="HO332" s="5"/>
      <c r="HP332" s="5"/>
      <c r="HQ332" s="5"/>
      <c r="HR332" s="5"/>
      <c r="HS332" s="5"/>
      <c r="HT332" s="62"/>
      <c r="HU332" s="62"/>
      <c r="HV332" s="62"/>
      <c r="HW332" s="62"/>
      <c r="HX332" s="62"/>
      <c r="HY332" s="62"/>
      <c r="HZ332" s="62"/>
      <c r="IA332" s="62"/>
      <c r="IB332" s="62"/>
      <c r="IC332" s="62"/>
      <c r="ID332" s="62"/>
      <c r="IE332" s="62"/>
      <c r="IF332" s="62"/>
      <c r="IG332" s="62"/>
      <c r="IH332" s="5"/>
      <c r="II332" s="5"/>
      <c r="IJ332" s="5"/>
      <c r="IK332" s="5"/>
      <c r="IL332" s="5"/>
      <c r="IM332" s="5"/>
      <c r="IN332" s="5"/>
      <c r="IO332" s="5"/>
      <c r="IP332" s="5"/>
      <c r="IQ332" s="5"/>
      <c r="IR332" s="5"/>
      <c r="IS332" s="5"/>
      <c r="IT332" s="5"/>
      <c r="IU332" s="5"/>
      <c r="IV332" s="62"/>
      <c r="IW332" s="62"/>
      <c r="IX332" s="62"/>
      <c r="IY332" s="62"/>
      <c r="IZ332" s="62"/>
      <c r="JA332" s="62"/>
      <c r="JB332" s="62"/>
      <c r="JC332" s="62"/>
      <c r="JD332" s="62"/>
      <c r="JE332" s="62"/>
      <c r="JF332" s="62"/>
      <c r="JG332" s="62"/>
      <c r="JH332" s="62"/>
      <c r="JI332" s="62"/>
      <c r="JJ332" s="5"/>
      <c r="JK332" s="5"/>
      <c r="JL332" s="5"/>
      <c r="JM332" s="5"/>
      <c r="JN332" s="5"/>
      <c r="JO332" s="5"/>
      <c r="JP332" s="5"/>
      <c r="JQ332" s="5"/>
      <c r="JR332" s="5"/>
      <c r="JS332" s="5"/>
      <c r="JT332" s="5"/>
      <c r="JU332" s="5"/>
      <c r="JV332" s="5"/>
      <c r="JW332" s="5"/>
      <c r="JX332" s="62"/>
      <c r="JY332" s="62"/>
      <c r="JZ332" s="62"/>
      <c r="KA332" s="62"/>
      <c r="KB332" s="62"/>
      <c r="KC332" s="62"/>
      <c r="KD332" s="62"/>
      <c r="KE332" s="62"/>
      <c r="KF332" s="62"/>
      <c r="KG332" s="62"/>
      <c r="KH332" s="62"/>
      <c r="KI332" s="62"/>
      <c r="KJ332" s="62"/>
      <c r="KK332" s="62"/>
    </row>
    <row r="333" spans="1:297" x14ac:dyDescent="0.35">
      <c r="A333" s="131">
        <v>329</v>
      </c>
      <c r="B333" s="170">
        <f>'BVEM Scorecard'!B332</f>
        <v>0</v>
      </c>
      <c r="C333" s="170">
        <f>'BVEM Scorecard'!C332</f>
        <v>0</v>
      </c>
      <c r="D333" s="152">
        <v>695</v>
      </c>
      <c r="E333" s="72" t="str">
        <f>'BVEM Scorecard'!F332</f>
        <v>Solar + Storage</v>
      </c>
      <c r="F333" s="96"/>
      <c r="G333" s="96"/>
      <c r="H333" s="96"/>
      <c r="I333" s="96"/>
      <c r="J333" s="62"/>
      <c r="K333" s="62"/>
      <c r="L333" s="62"/>
      <c r="M333" s="62"/>
      <c r="N333" s="62"/>
      <c r="O333" s="62"/>
      <c r="P333" s="62"/>
      <c r="Q333" s="95"/>
      <c r="R333" s="5"/>
      <c r="S333" s="5"/>
      <c r="T333" s="5"/>
      <c r="U333" s="5"/>
      <c r="V333" s="5"/>
      <c r="W333" s="5"/>
      <c r="X333" s="5"/>
      <c r="Y333" s="5"/>
      <c r="Z333" s="5"/>
      <c r="AA333" s="5"/>
      <c r="AB333" s="5"/>
      <c r="AC333" s="5"/>
      <c r="AD333" s="5"/>
      <c r="AE333" s="5"/>
      <c r="AF333" s="62"/>
      <c r="AG333" s="62"/>
      <c r="AH333" s="62"/>
      <c r="AI333" s="62"/>
      <c r="AJ333" s="62"/>
      <c r="AK333" s="62"/>
      <c r="AL333" s="62"/>
      <c r="AM333" s="62"/>
      <c r="AN333" s="62"/>
      <c r="AO333" s="62"/>
      <c r="AP333" s="62"/>
      <c r="AQ333" s="62"/>
      <c r="AR333" s="140"/>
      <c r="AS333" s="140"/>
      <c r="AT333" s="5"/>
      <c r="AU333" s="5"/>
      <c r="AV333" s="5"/>
      <c r="AW333" s="5"/>
      <c r="AX333" s="5"/>
      <c r="AY333" s="5"/>
      <c r="AZ333" s="5"/>
      <c r="BA333" s="5"/>
      <c r="BB333" s="5"/>
      <c r="BC333" s="5"/>
      <c r="BD333" s="5"/>
      <c r="BE333" s="5"/>
      <c r="BF333" s="5"/>
      <c r="BG333" s="5"/>
      <c r="BH333" s="62"/>
      <c r="BI333" s="62"/>
      <c r="BJ333" s="62"/>
      <c r="BK333" s="62"/>
      <c r="BL333" s="62"/>
      <c r="BM333" s="62"/>
      <c r="BN333" s="62"/>
      <c r="BO333" s="62"/>
      <c r="BP333" s="62"/>
      <c r="BQ333" s="62"/>
      <c r="BR333" s="62"/>
      <c r="BS333" s="62"/>
      <c r="BT333" s="62"/>
      <c r="BU333" s="62"/>
      <c r="BV333" s="5"/>
      <c r="BW333" s="5"/>
      <c r="BX333" s="5"/>
      <c r="BY333" s="5"/>
      <c r="BZ333" s="5"/>
      <c r="CA333" s="5"/>
      <c r="CB333" s="5"/>
      <c r="CC333" s="5"/>
      <c r="CD333" s="5"/>
      <c r="CE333" s="5"/>
      <c r="CF333" s="5"/>
      <c r="CG333" s="5"/>
      <c r="CH333" s="5"/>
      <c r="CI333" s="5"/>
      <c r="CJ333" s="62"/>
      <c r="CK333" s="62"/>
      <c r="CL333" s="62"/>
      <c r="CM333" s="62"/>
      <c r="CN333" s="62"/>
      <c r="CO333" s="62"/>
      <c r="CP333" s="62"/>
      <c r="CQ333" s="62"/>
      <c r="CR333" s="62"/>
      <c r="CS333" s="62"/>
      <c r="CT333" s="62"/>
      <c r="CU333" s="62"/>
      <c r="CV333" s="62"/>
      <c r="CW333" s="62"/>
      <c r="CX333" s="5"/>
      <c r="CY333" s="5"/>
      <c r="CZ333" s="5"/>
      <c r="DA333" s="5"/>
      <c r="DB333" s="5"/>
      <c r="DC333" s="5"/>
      <c r="DD333" s="5"/>
      <c r="DE333" s="5"/>
      <c r="DF333" s="5"/>
      <c r="DG333" s="5"/>
      <c r="DH333" s="5"/>
      <c r="DI333" s="5"/>
      <c r="DJ333" s="5"/>
      <c r="DK333" s="5"/>
      <c r="DL333" s="62"/>
      <c r="DM333" s="62"/>
      <c r="DN333" s="62"/>
      <c r="DO333" s="62"/>
      <c r="DP333" s="62"/>
      <c r="DQ333" s="62"/>
      <c r="DR333" s="62"/>
      <c r="DS333" s="62"/>
      <c r="DT333" s="62"/>
      <c r="DU333" s="62"/>
      <c r="DV333" s="62"/>
      <c r="DW333" s="62"/>
      <c r="DX333" s="62"/>
      <c r="DY333" s="62"/>
      <c r="DZ333" s="5"/>
      <c r="EA333" s="5"/>
      <c r="EB333" s="5"/>
      <c r="EC333" s="5"/>
      <c r="ED333" s="5"/>
      <c r="EE333" s="5"/>
      <c r="EF333" s="5"/>
      <c r="EG333" s="5"/>
      <c r="EH333" s="5"/>
      <c r="EI333" s="5"/>
      <c r="EJ333" s="5"/>
      <c r="EK333" s="5"/>
      <c r="EL333" s="5"/>
      <c r="EM333" s="5"/>
      <c r="EN333" s="62"/>
      <c r="EO333" s="62"/>
      <c r="EP333" s="62"/>
      <c r="EQ333" s="62"/>
      <c r="ER333" s="62"/>
      <c r="ES333" s="62"/>
      <c r="ET333" s="62"/>
      <c r="EU333" s="62"/>
      <c r="EV333" s="62"/>
      <c r="EW333" s="62"/>
      <c r="EX333" s="62"/>
      <c r="EY333" s="62"/>
      <c r="EZ333" s="140"/>
      <c r="FA333" s="140"/>
      <c r="FB333" s="5"/>
      <c r="FC333" s="5"/>
      <c r="FD333" s="5"/>
      <c r="FE333" s="5"/>
      <c r="FF333" s="5"/>
      <c r="FG333" s="5"/>
      <c r="FH333" s="5"/>
      <c r="FI333" s="5"/>
      <c r="FJ333" s="5"/>
      <c r="FK333" s="5"/>
      <c r="FL333" s="5"/>
      <c r="FM333" s="5"/>
      <c r="FN333" s="5"/>
      <c r="FO333" s="5"/>
      <c r="FP333" s="62"/>
      <c r="FQ333" s="62"/>
      <c r="FR333" s="62"/>
      <c r="FS333" s="62"/>
      <c r="FT333" s="62"/>
      <c r="FU333" s="62"/>
      <c r="FV333" s="62"/>
      <c r="FW333" s="62"/>
      <c r="FX333" s="62"/>
      <c r="FY333" s="62"/>
      <c r="FZ333" s="62"/>
      <c r="GA333" s="62"/>
      <c r="GB333" s="62"/>
      <c r="GC333" s="62"/>
      <c r="GD333" s="5"/>
      <c r="GE333" s="5"/>
      <c r="GF333" s="5"/>
      <c r="GG333" s="5"/>
      <c r="GH333" s="5"/>
      <c r="GI333" s="5"/>
      <c r="GJ333" s="5"/>
      <c r="GK333" s="5"/>
      <c r="GL333" s="5"/>
      <c r="GM333" s="5"/>
      <c r="GN333" s="5"/>
      <c r="GO333" s="5"/>
      <c r="GP333" s="5"/>
      <c r="GQ333" s="5"/>
      <c r="GR333" s="62"/>
      <c r="GS333" s="62"/>
      <c r="GT333" s="62"/>
      <c r="GU333" s="62"/>
      <c r="GV333" s="62"/>
      <c r="GW333" s="62"/>
      <c r="GX333" s="62"/>
      <c r="GY333" s="62"/>
      <c r="GZ333" s="62"/>
      <c r="HA333" s="62"/>
      <c r="HB333" s="62"/>
      <c r="HC333" s="62"/>
      <c r="HD333" s="62"/>
      <c r="HE333" s="62"/>
      <c r="HF333" s="5"/>
      <c r="HG333" s="5"/>
      <c r="HH333" s="5"/>
      <c r="HI333" s="5"/>
      <c r="HJ333" s="5"/>
      <c r="HK333" s="5"/>
      <c r="HL333" s="5"/>
      <c r="HM333" s="5"/>
      <c r="HN333" s="5"/>
      <c r="HO333" s="5"/>
      <c r="HP333" s="5"/>
      <c r="HQ333" s="5"/>
      <c r="HR333" s="5"/>
      <c r="HS333" s="5"/>
      <c r="HT333" s="62"/>
      <c r="HU333" s="62"/>
      <c r="HV333" s="62"/>
      <c r="HW333" s="62"/>
      <c r="HX333" s="62"/>
      <c r="HY333" s="62"/>
      <c r="HZ333" s="62"/>
      <c r="IA333" s="62"/>
      <c r="IB333" s="62"/>
      <c r="IC333" s="62"/>
      <c r="ID333" s="62"/>
      <c r="IE333" s="62"/>
      <c r="IF333" s="62"/>
      <c r="IG333" s="62"/>
      <c r="IH333" s="5"/>
      <c r="II333" s="5"/>
      <c r="IJ333" s="5"/>
      <c r="IK333" s="5"/>
      <c r="IL333" s="5"/>
      <c r="IM333" s="5"/>
      <c r="IN333" s="5"/>
      <c r="IO333" s="5"/>
      <c r="IP333" s="5"/>
      <c r="IQ333" s="5"/>
      <c r="IR333" s="5"/>
      <c r="IS333" s="5"/>
      <c r="IT333" s="5"/>
      <c r="IU333" s="5"/>
      <c r="IV333" s="62"/>
      <c r="IW333" s="62"/>
      <c r="IX333" s="62"/>
      <c r="IY333" s="62"/>
      <c r="IZ333" s="62"/>
      <c r="JA333" s="62"/>
      <c r="JB333" s="62"/>
      <c r="JC333" s="62"/>
      <c r="JD333" s="62"/>
      <c r="JE333" s="62"/>
      <c r="JF333" s="62"/>
      <c r="JG333" s="62"/>
      <c r="JH333" s="62"/>
      <c r="JI333" s="62"/>
      <c r="JJ333" s="5"/>
      <c r="JK333" s="5"/>
      <c r="JL333" s="5"/>
      <c r="JM333" s="5"/>
      <c r="JN333" s="5"/>
      <c r="JO333" s="5"/>
      <c r="JP333" s="5"/>
      <c r="JQ333" s="5"/>
      <c r="JR333" s="5"/>
      <c r="JS333" s="5"/>
      <c r="JT333" s="5"/>
      <c r="JU333" s="5"/>
      <c r="JV333" s="5"/>
      <c r="JW333" s="5"/>
      <c r="JX333" s="62"/>
      <c r="JY333" s="62"/>
      <c r="JZ333" s="62"/>
      <c r="KA333" s="62"/>
      <c r="KB333" s="62"/>
      <c r="KC333" s="62"/>
      <c r="KD333" s="62"/>
      <c r="KE333" s="62"/>
      <c r="KF333" s="62"/>
      <c r="KG333" s="62"/>
      <c r="KH333" s="62"/>
      <c r="KI333" s="62"/>
      <c r="KJ333" s="62"/>
      <c r="KK333" s="62"/>
    </row>
    <row r="334" spans="1:297" x14ac:dyDescent="0.35">
      <c r="A334" s="131">
        <v>330</v>
      </c>
      <c r="B334" s="170">
        <f>'BVEM Scorecard'!B333</f>
        <v>0</v>
      </c>
      <c r="C334" s="170">
        <f>'BVEM Scorecard'!C333</f>
        <v>0</v>
      </c>
      <c r="D334" s="152">
        <v>611</v>
      </c>
      <c r="E334" s="72" t="str">
        <f>'BVEM Scorecard'!F333</f>
        <v>Solar + Storage</v>
      </c>
      <c r="F334" s="96"/>
      <c r="G334" s="96"/>
      <c r="H334" s="96"/>
      <c r="I334" s="96"/>
      <c r="J334" s="62"/>
      <c r="K334" s="62"/>
      <c r="L334" s="62"/>
      <c r="M334" s="62"/>
      <c r="N334" s="62"/>
      <c r="O334" s="62"/>
      <c r="P334" s="62"/>
      <c r="Q334" s="95"/>
      <c r="R334" s="5"/>
      <c r="S334" s="5"/>
      <c r="T334" s="5"/>
      <c r="U334" s="5"/>
      <c r="V334" s="5"/>
      <c r="W334" s="5"/>
      <c r="X334" s="5"/>
      <c r="Y334" s="5"/>
      <c r="Z334" s="5"/>
      <c r="AA334" s="5"/>
      <c r="AB334" s="5"/>
      <c r="AC334" s="5"/>
      <c r="AD334" s="5"/>
      <c r="AE334" s="5"/>
      <c r="AF334" s="62"/>
      <c r="AG334" s="62"/>
      <c r="AH334" s="62"/>
      <c r="AI334" s="62"/>
      <c r="AJ334" s="62"/>
      <c r="AK334" s="62"/>
      <c r="AL334" s="62"/>
      <c r="AM334" s="62"/>
      <c r="AN334" s="62"/>
      <c r="AO334" s="62"/>
      <c r="AP334" s="62"/>
      <c r="AQ334" s="62"/>
      <c r="AR334" s="62"/>
      <c r="AS334" s="62"/>
      <c r="AT334" s="5"/>
      <c r="AU334" s="5"/>
      <c r="AV334" s="5"/>
      <c r="AW334" s="5"/>
      <c r="AX334" s="5"/>
      <c r="AY334" s="5"/>
      <c r="AZ334" s="5"/>
      <c r="BA334" s="5"/>
      <c r="BB334" s="5"/>
      <c r="BC334" s="5"/>
      <c r="BD334" s="5"/>
      <c r="BE334" s="5"/>
      <c r="BF334" s="5"/>
      <c r="BG334" s="5"/>
      <c r="BH334" s="62"/>
      <c r="BI334" s="62"/>
      <c r="BJ334" s="62"/>
      <c r="BK334" s="62"/>
      <c r="BL334" s="62"/>
      <c r="BM334" s="62"/>
      <c r="BN334" s="62"/>
      <c r="BO334" s="62"/>
      <c r="BP334" s="62"/>
      <c r="BQ334" s="62"/>
      <c r="BR334" s="62"/>
      <c r="BS334" s="62"/>
      <c r="BT334" s="62"/>
      <c r="BU334" s="62"/>
      <c r="BV334" s="5"/>
      <c r="BW334" s="5"/>
      <c r="BX334" s="5"/>
      <c r="BY334" s="5"/>
      <c r="BZ334" s="5"/>
      <c r="CA334" s="5"/>
      <c r="CB334" s="5"/>
      <c r="CC334" s="5"/>
      <c r="CD334" s="5"/>
      <c r="CE334" s="5"/>
      <c r="CF334" s="5"/>
      <c r="CG334" s="5"/>
      <c r="CH334" s="5"/>
      <c r="CI334" s="5"/>
      <c r="CJ334" s="62"/>
      <c r="CK334" s="62"/>
      <c r="CL334" s="62"/>
      <c r="CM334" s="62"/>
      <c r="CN334" s="62"/>
      <c r="CO334" s="62"/>
      <c r="CP334" s="62"/>
      <c r="CQ334" s="62"/>
      <c r="CR334" s="62"/>
      <c r="CS334" s="62"/>
      <c r="CT334" s="62"/>
      <c r="CU334" s="62"/>
      <c r="CV334" s="62"/>
      <c r="CW334" s="62"/>
      <c r="CX334" s="5"/>
      <c r="CY334" s="5"/>
      <c r="CZ334" s="5"/>
      <c r="DA334" s="5"/>
      <c r="DB334" s="5"/>
      <c r="DC334" s="5"/>
      <c r="DD334" s="5"/>
      <c r="DE334" s="5"/>
      <c r="DF334" s="5"/>
      <c r="DG334" s="5"/>
      <c r="DH334" s="5"/>
      <c r="DI334" s="5"/>
      <c r="DJ334" s="5"/>
      <c r="DK334" s="5"/>
      <c r="DL334" s="62"/>
      <c r="DM334" s="62"/>
      <c r="DN334" s="62"/>
      <c r="DO334" s="62"/>
      <c r="DP334" s="62"/>
      <c r="DQ334" s="62"/>
      <c r="DR334" s="62"/>
      <c r="DS334" s="62"/>
      <c r="DT334" s="62"/>
      <c r="DU334" s="62"/>
      <c r="DV334" s="62"/>
      <c r="DW334" s="62"/>
      <c r="DX334" s="62"/>
      <c r="DY334" s="62"/>
      <c r="DZ334" s="5"/>
      <c r="EA334" s="5"/>
      <c r="EB334" s="5"/>
      <c r="EC334" s="5"/>
      <c r="ED334" s="5"/>
      <c r="EE334" s="5"/>
      <c r="EF334" s="5"/>
      <c r="EG334" s="5"/>
      <c r="EH334" s="5"/>
      <c r="EI334" s="5"/>
      <c r="EJ334" s="5"/>
      <c r="EK334" s="5"/>
      <c r="EL334" s="5"/>
      <c r="EM334" s="5"/>
      <c r="EN334" s="62"/>
      <c r="EO334" s="62"/>
      <c r="EP334" s="62"/>
      <c r="EQ334" s="62"/>
      <c r="ER334" s="62"/>
      <c r="ES334" s="62"/>
      <c r="ET334" s="62"/>
      <c r="EU334" s="62"/>
      <c r="EV334" s="62"/>
      <c r="EW334" s="62"/>
      <c r="EX334" s="62"/>
      <c r="EY334" s="62"/>
      <c r="EZ334" s="62"/>
      <c r="FA334" s="62"/>
      <c r="FB334" s="5"/>
      <c r="FC334" s="5"/>
      <c r="FD334" s="5"/>
      <c r="FE334" s="5"/>
      <c r="FF334" s="5"/>
      <c r="FG334" s="5"/>
      <c r="FH334" s="5"/>
      <c r="FI334" s="5"/>
      <c r="FJ334" s="5"/>
      <c r="FK334" s="5"/>
      <c r="FL334" s="5"/>
      <c r="FM334" s="5"/>
      <c r="FN334" s="5"/>
      <c r="FO334" s="5"/>
      <c r="FP334" s="62"/>
      <c r="FQ334" s="62"/>
      <c r="FR334" s="62"/>
      <c r="FS334" s="62"/>
      <c r="FT334" s="62"/>
      <c r="FU334" s="62"/>
      <c r="FV334" s="62"/>
      <c r="FW334" s="62"/>
      <c r="FX334" s="62"/>
      <c r="FY334" s="62"/>
      <c r="FZ334" s="62"/>
      <c r="GA334" s="62"/>
      <c r="GB334" s="62"/>
      <c r="GC334" s="62"/>
      <c r="GD334" s="5"/>
      <c r="GE334" s="5"/>
      <c r="GF334" s="5"/>
      <c r="GG334" s="5"/>
      <c r="GH334" s="5"/>
      <c r="GI334" s="5"/>
      <c r="GJ334" s="5"/>
      <c r="GK334" s="5"/>
      <c r="GL334" s="5"/>
      <c r="GM334" s="5"/>
      <c r="GN334" s="5"/>
      <c r="GO334" s="5"/>
      <c r="GP334" s="5"/>
      <c r="GQ334" s="5"/>
      <c r="GR334" s="62"/>
      <c r="GS334" s="62"/>
      <c r="GT334" s="62"/>
      <c r="GU334" s="62"/>
      <c r="GV334" s="62"/>
      <c r="GW334" s="62"/>
      <c r="GX334" s="62"/>
      <c r="GY334" s="62"/>
      <c r="GZ334" s="62"/>
      <c r="HA334" s="62"/>
      <c r="HB334" s="62"/>
      <c r="HC334" s="62"/>
      <c r="HD334" s="62"/>
      <c r="HE334" s="62"/>
      <c r="HF334" s="5"/>
      <c r="HG334" s="5"/>
      <c r="HH334" s="5"/>
      <c r="HI334" s="5"/>
      <c r="HJ334" s="5"/>
      <c r="HK334" s="5"/>
      <c r="HL334" s="5"/>
      <c r="HM334" s="5"/>
      <c r="HN334" s="5"/>
      <c r="HO334" s="5"/>
      <c r="HP334" s="5"/>
      <c r="HQ334" s="5"/>
      <c r="HR334" s="5"/>
      <c r="HS334" s="5"/>
      <c r="HT334" s="62"/>
      <c r="HU334" s="62"/>
      <c r="HV334" s="62"/>
      <c r="HW334" s="62"/>
      <c r="HX334" s="62"/>
      <c r="HY334" s="62"/>
      <c r="HZ334" s="62"/>
      <c r="IA334" s="62"/>
      <c r="IB334" s="62"/>
      <c r="IC334" s="62"/>
      <c r="ID334" s="62"/>
      <c r="IE334" s="62"/>
      <c r="IF334" s="62"/>
      <c r="IG334" s="62"/>
      <c r="IH334" s="5"/>
      <c r="II334" s="5"/>
      <c r="IJ334" s="5"/>
      <c r="IK334" s="5"/>
      <c r="IL334" s="5"/>
      <c r="IM334" s="5"/>
      <c r="IN334" s="5"/>
      <c r="IO334" s="5"/>
      <c r="IP334" s="5"/>
      <c r="IQ334" s="5"/>
      <c r="IR334" s="5"/>
      <c r="IS334" s="5"/>
      <c r="IT334" s="5"/>
      <c r="IU334" s="5"/>
      <c r="IV334" s="62"/>
      <c r="IW334" s="62"/>
      <c r="IX334" s="62"/>
      <c r="IY334" s="62"/>
      <c r="IZ334" s="62"/>
      <c r="JA334" s="62"/>
      <c r="JB334" s="62"/>
      <c r="JC334" s="62"/>
      <c r="JD334" s="62"/>
      <c r="JE334" s="62"/>
      <c r="JF334" s="62"/>
      <c r="JG334" s="62"/>
      <c r="JH334" s="62"/>
      <c r="JI334" s="62"/>
      <c r="JJ334" s="5"/>
      <c r="JK334" s="5"/>
      <c r="JL334" s="5"/>
      <c r="JM334" s="5"/>
      <c r="JN334" s="5"/>
      <c r="JO334" s="5"/>
      <c r="JP334" s="5"/>
      <c r="JQ334" s="5"/>
      <c r="JR334" s="5"/>
      <c r="JS334" s="5"/>
      <c r="JT334" s="5"/>
      <c r="JU334" s="5"/>
      <c r="JV334" s="5"/>
      <c r="JW334" s="5"/>
      <c r="JX334" s="62"/>
      <c r="JY334" s="62"/>
      <c r="JZ334" s="62"/>
      <c r="KA334" s="62"/>
      <c r="KB334" s="62"/>
      <c r="KC334" s="62"/>
      <c r="KD334" s="62"/>
      <c r="KE334" s="62"/>
      <c r="KF334" s="62"/>
      <c r="KG334" s="62"/>
      <c r="KH334" s="62"/>
      <c r="KI334" s="62"/>
      <c r="KJ334" s="62"/>
      <c r="KK334" s="62"/>
    </row>
    <row r="335" spans="1:297" x14ac:dyDescent="0.35">
      <c r="A335" s="131">
        <v>331</v>
      </c>
      <c r="B335" s="170">
        <f>'BVEM Scorecard'!B334</f>
        <v>0</v>
      </c>
      <c r="C335" s="170">
        <f>'BVEM Scorecard'!C334</f>
        <v>0</v>
      </c>
      <c r="D335" s="152">
        <v>297</v>
      </c>
      <c r="E335" s="72" t="str">
        <f>'BVEM Scorecard'!F334</f>
        <v>Wind</v>
      </c>
      <c r="F335" s="96"/>
      <c r="G335" s="96"/>
      <c r="H335" s="96"/>
      <c r="I335" s="96"/>
      <c r="J335" s="62"/>
      <c r="K335" s="62"/>
      <c r="L335" s="62"/>
      <c r="M335" s="62"/>
      <c r="N335" s="62"/>
      <c r="O335" s="62"/>
      <c r="P335" s="62"/>
      <c r="Q335" s="95"/>
      <c r="R335" s="5"/>
      <c r="S335" s="5"/>
      <c r="T335" s="5"/>
      <c r="U335" s="5"/>
      <c r="V335" s="5"/>
      <c r="W335" s="5"/>
      <c r="X335" s="5"/>
      <c r="Y335" s="5"/>
      <c r="Z335" s="5"/>
      <c r="AA335" s="5"/>
      <c r="AB335" s="5"/>
      <c r="AC335" s="5"/>
      <c r="AD335" s="5"/>
      <c r="AE335" s="5"/>
      <c r="AF335" s="62"/>
      <c r="AG335" s="62"/>
      <c r="AH335" s="62"/>
      <c r="AI335" s="62"/>
      <c r="AJ335" s="62"/>
      <c r="AK335" s="62"/>
      <c r="AL335" s="62"/>
      <c r="AM335" s="62"/>
      <c r="AN335" s="62"/>
      <c r="AO335" s="62"/>
      <c r="AP335" s="62"/>
      <c r="AQ335" s="62"/>
      <c r="AR335" s="140"/>
      <c r="AS335" s="140"/>
      <c r="AT335" s="5"/>
      <c r="AU335" s="5"/>
      <c r="AV335" s="5"/>
      <c r="AW335" s="5"/>
      <c r="AX335" s="5"/>
      <c r="AY335" s="5"/>
      <c r="AZ335" s="5"/>
      <c r="BA335" s="5"/>
      <c r="BB335" s="5"/>
      <c r="BC335" s="5"/>
      <c r="BD335" s="5"/>
      <c r="BE335" s="5"/>
      <c r="BF335" s="5"/>
      <c r="BG335" s="5"/>
      <c r="BH335" s="62"/>
      <c r="BI335" s="62"/>
      <c r="BJ335" s="62"/>
      <c r="BK335" s="62"/>
      <c r="BL335" s="62"/>
      <c r="BM335" s="62"/>
      <c r="BN335" s="62"/>
      <c r="BO335" s="62"/>
      <c r="BP335" s="62"/>
      <c r="BQ335" s="62"/>
      <c r="BR335" s="62"/>
      <c r="BS335" s="62"/>
      <c r="BT335" s="62"/>
      <c r="BU335" s="62"/>
      <c r="BV335" s="5"/>
      <c r="BW335" s="5"/>
      <c r="BX335" s="5"/>
      <c r="BY335" s="5"/>
      <c r="BZ335" s="5"/>
      <c r="CA335" s="5"/>
      <c r="CB335" s="5"/>
      <c r="CC335" s="5"/>
      <c r="CD335" s="5"/>
      <c r="CE335" s="5"/>
      <c r="CF335" s="5"/>
      <c r="CG335" s="5"/>
      <c r="CH335" s="5"/>
      <c r="CI335" s="5"/>
      <c r="CJ335" s="62"/>
      <c r="CK335" s="62"/>
      <c r="CL335" s="62"/>
      <c r="CM335" s="62"/>
      <c r="CN335" s="62"/>
      <c r="CO335" s="62"/>
      <c r="CP335" s="62"/>
      <c r="CQ335" s="62"/>
      <c r="CR335" s="62"/>
      <c r="CS335" s="62"/>
      <c r="CT335" s="62"/>
      <c r="CU335" s="62"/>
      <c r="CV335" s="62"/>
      <c r="CW335" s="62"/>
      <c r="CX335" s="5"/>
      <c r="CY335" s="5"/>
      <c r="CZ335" s="5"/>
      <c r="DA335" s="5"/>
      <c r="DB335" s="5"/>
      <c r="DC335" s="5"/>
      <c r="DD335" s="5"/>
      <c r="DE335" s="5"/>
      <c r="DF335" s="5"/>
      <c r="DG335" s="5"/>
      <c r="DH335" s="5"/>
      <c r="DI335" s="5"/>
      <c r="DJ335" s="5"/>
      <c r="DK335" s="5"/>
      <c r="DL335" s="62"/>
      <c r="DM335" s="62"/>
      <c r="DN335" s="62"/>
      <c r="DO335" s="62"/>
      <c r="DP335" s="62"/>
      <c r="DQ335" s="62"/>
      <c r="DR335" s="62"/>
      <c r="DS335" s="62"/>
      <c r="DT335" s="62"/>
      <c r="DU335" s="62"/>
      <c r="DV335" s="62"/>
      <c r="DW335" s="62"/>
      <c r="DX335" s="62"/>
      <c r="DY335" s="62"/>
      <c r="DZ335" s="5"/>
      <c r="EA335" s="5"/>
      <c r="EB335" s="5"/>
      <c r="EC335" s="5"/>
      <c r="ED335" s="5"/>
      <c r="EE335" s="5"/>
      <c r="EF335" s="5"/>
      <c r="EG335" s="5"/>
      <c r="EH335" s="5"/>
      <c r="EI335" s="5"/>
      <c r="EJ335" s="5"/>
      <c r="EK335" s="5"/>
      <c r="EL335" s="5"/>
      <c r="EM335" s="5"/>
      <c r="EN335" s="62"/>
      <c r="EO335" s="62"/>
      <c r="EP335" s="62"/>
      <c r="EQ335" s="62"/>
      <c r="ER335" s="62"/>
      <c r="ES335" s="62"/>
      <c r="ET335" s="62"/>
      <c r="EU335" s="62"/>
      <c r="EV335" s="62"/>
      <c r="EW335" s="62"/>
      <c r="EX335" s="62"/>
      <c r="EY335" s="62"/>
      <c r="EZ335" s="140"/>
      <c r="FA335" s="140"/>
      <c r="FB335" s="5"/>
      <c r="FC335" s="5"/>
      <c r="FD335" s="5"/>
      <c r="FE335" s="5"/>
      <c r="FF335" s="5"/>
      <c r="FG335" s="5"/>
      <c r="FH335" s="5"/>
      <c r="FI335" s="5"/>
      <c r="FJ335" s="5"/>
      <c r="FK335" s="5"/>
      <c r="FL335" s="5"/>
      <c r="FM335" s="5"/>
      <c r="FN335" s="5"/>
      <c r="FO335" s="5"/>
      <c r="FP335" s="62"/>
      <c r="FQ335" s="62"/>
      <c r="FR335" s="62"/>
      <c r="FS335" s="62"/>
      <c r="FT335" s="62"/>
      <c r="FU335" s="62"/>
      <c r="FV335" s="62"/>
      <c r="FW335" s="62"/>
      <c r="FX335" s="62"/>
      <c r="FY335" s="62"/>
      <c r="FZ335" s="62"/>
      <c r="GA335" s="62"/>
      <c r="GB335" s="62"/>
      <c r="GC335" s="62"/>
      <c r="GD335" s="5"/>
      <c r="GE335" s="5"/>
      <c r="GF335" s="5"/>
      <c r="GG335" s="5"/>
      <c r="GH335" s="5"/>
      <c r="GI335" s="5"/>
      <c r="GJ335" s="5"/>
      <c r="GK335" s="5"/>
      <c r="GL335" s="5"/>
      <c r="GM335" s="5"/>
      <c r="GN335" s="5"/>
      <c r="GO335" s="5"/>
      <c r="GP335" s="5"/>
      <c r="GQ335" s="5"/>
      <c r="GR335" s="62"/>
      <c r="GS335" s="62"/>
      <c r="GT335" s="62"/>
      <c r="GU335" s="62"/>
      <c r="GV335" s="62"/>
      <c r="GW335" s="62"/>
      <c r="GX335" s="62"/>
      <c r="GY335" s="62"/>
      <c r="GZ335" s="62"/>
      <c r="HA335" s="62"/>
      <c r="HB335" s="62"/>
      <c r="HC335" s="62"/>
      <c r="HD335" s="62"/>
      <c r="HE335" s="62"/>
      <c r="HF335" s="5"/>
      <c r="HG335" s="5"/>
      <c r="HH335" s="5"/>
      <c r="HI335" s="5"/>
      <c r="HJ335" s="5"/>
      <c r="HK335" s="5"/>
      <c r="HL335" s="5"/>
      <c r="HM335" s="5"/>
      <c r="HN335" s="5"/>
      <c r="HO335" s="5"/>
      <c r="HP335" s="5"/>
      <c r="HQ335" s="5"/>
      <c r="HR335" s="5"/>
      <c r="HS335" s="5"/>
      <c r="HT335" s="62"/>
      <c r="HU335" s="62"/>
      <c r="HV335" s="62"/>
      <c r="HW335" s="62"/>
      <c r="HX335" s="62"/>
      <c r="HY335" s="62"/>
      <c r="HZ335" s="62"/>
      <c r="IA335" s="62"/>
      <c r="IB335" s="62"/>
      <c r="IC335" s="62"/>
      <c r="ID335" s="62"/>
      <c r="IE335" s="62"/>
      <c r="IF335" s="62"/>
      <c r="IG335" s="62"/>
      <c r="IH335" s="5"/>
      <c r="II335" s="5"/>
      <c r="IJ335" s="5"/>
      <c r="IK335" s="5"/>
      <c r="IL335" s="5"/>
      <c r="IM335" s="5"/>
      <c r="IN335" s="5"/>
      <c r="IO335" s="5"/>
      <c r="IP335" s="5"/>
      <c r="IQ335" s="5"/>
      <c r="IR335" s="5"/>
      <c r="IS335" s="5"/>
      <c r="IT335" s="5"/>
      <c r="IU335" s="5"/>
      <c r="IV335" s="62"/>
      <c r="IW335" s="62"/>
      <c r="IX335" s="62"/>
      <c r="IY335" s="62"/>
      <c r="IZ335" s="62"/>
      <c r="JA335" s="62"/>
      <c r="JB335" s="62"/>
      <c r="JC335" s="62"/>
      <c r="JD335" s="62"/>
      <c r="JE335" s="62"/>
      <c r="JF335" s="62"/>
      <c r="JG335" s="62"/>
      <c r="JH335" s="62"/>
      <c r="JI335" s="62"/>
      <c r="JJ335" s="5"/>
      <c r="JK335" s="5"/>
      <c r="JL335" s="5"/>
      <c r="JM335" s="5"/>
      <c r="JN335" s="5"/>
      <c r="JO335" s="5"/>
      <c r="JP335" s="5"/>
      <c r="JQ335" s="5"/>
      <c r="JR335" s="5"/>
      <c r="JS335" s="5"/>
      <c r="JT335" s="5"/>
      <c r="JU335" s="5"/>
      <c r="JV335" s="5"/>
      <c r="JW335" s="5"/>
      <c r="JX335" s="62"/>
      <c r="JY335" s="62"/>
      <c r="JZ335" s="62"/>
      <c r="KA335" s="62"/>
      <c r="KB335" s="62"/>
      <c r="KC335" s="62"/>
      <c r="KD335" s="62"/>
      <c r="KE335" s="62"/>
      <c r="KF335" s="62"/>
      <c r="KG335" s="62"/>
      <c r="KH335" s="62"/>
      <c r="KI335" s="62"/>
      <c r="KJ335" s="62"/>
      <c r="KK335" s="62"/>
    </row>
    <row r="336" spans="1:297" x14ac:dyDescent="0.35">
      <c r="A336" s="131">
        <v>332</v>
      </c>
      <c r="B336" s="170">
        <f>'BVEM Scorecard'!B335</f>
        <v>0</v>
      </c>
      <c r="C336" s="170">
        <f>'BVEM Scorecard'!C335</f>
        <v>0</v>
      </c>
      <c r="D336" s="152">
        <v>1032</v>
      </c>
      <c r="E336" s="72" t="str">
        <f>'BVEM Scorecard'!F335</f>
        <v>Solar + Storage</v>
      </c>
      <c r="F336" s="96">
        <f t="shared" si="437"/>
        <v>1</v>
      </c>
      <c r="G336" s="96">
        <f t="shared" si="438"/>
        <v>1</v>
      </c>
      <c r="H336" s="96">
        <f t="shared" si="439"/>
        <v>1</v>
      </c>
      <c r="I336" s="96">
        <f t="shared" si="440"/>
        <v>1</v>
      </c>
      <c r="J336" s="62">
        <v>1</v>
      </c>
      <c r="K336" s="62">
        <v>1</v>
      </c>
      <c r="L336" s="62">
        <v>1</v>
      </c>
      <c r="M336" s="62">
        <v>1</v>
      </c>
      <c r="N336" s="62">
        <v>1</v>
      </c>
      <c r="O336" s="62">
        <v>1</v>
      </c>
      <c r="P336" s="62">
        <f t="shared" si="441"/>
        <v>5</v>
      </c>
      <c r="Q336" s="95">
        <f t="shared" ref="Q336" si="442">K$4*K336+L$4*L336+M$4*M336+N$4*N336+O$4*O336</f>
        <v>1</v>
      </c>
      <c r="R336" s="5">
        <v>1</v>
      </c>
      <c r="S336" s="5" t="s">
        <v>84</v>
      </c>
      <c r="T336" s="5"/>
      <c r="U336" s="5"/>
      <c r="V336" s="5"/>
      <c r="W336" s="5"/>
      <c r="X336" s="5"/>
      <c r="Y336" s="5"/>
      <c r="Z336" s="5"/>
      <c r="AA336" s="5"/>
      <c r="AB336" s="5"/>
      <c r="AC336" s="5">
        <v>5</v>
      </c>
      <c r="AD336" s="5" t="str">
        <f t="shared" ref="AD336" si="443">IFERROR(T336/SUM($T336,$AH336,$AV336,$BJ336,$BX336,$CL336,$CZ336,$DN336,$EB336,$EP336,$FD336,$FR336,$GF336,$GT336,$HH336,$HV336,$IJ336,$IX336,$JL336,$JZ336),"")</f>
        <v/>
      </c>
      <c r="AE336" s="5">
        <v>1</v>
      </c>
      <c r="AF336" s="62"/>
      <c r="AG336" s="62"/>
      <c r="AH336" s="62"/>
      <c r="AI336" s="62"/>
      <c r="AJ336" s="62"/>
      <c r="AK336" s="62"/>
      <c r="AL336" s="62"/>
      <c r="AM336" s="62"/>
      <c r="AN336" s="62"/>
      <c r="AO336" s="62"/>
      <c r="AP336" s="62"/>
      <c r="AQ336" s="62"/>
      <c r="AR336" s="62"/>
      <c r="AS336" s="62"/>
      <c r="AT336" s="5"/>
      <c r="AU336" s="5"/>
      <c r="AV336" s="5"/>
      <c r="AW336" s="5"/>
      <c r="AX336" s="5"/>
      <c r="AY336" s="5"/>
      <c r="AZ336" s="5"/>
      <c r="BA336" s="5"/>
      <c r="BB336" s="5"/>
      <c r="BC336" s="5"/>
      <c r="BD336" s="5"/>
      <c r="BE336" s="5"/>
      <c r="BF336" s="5"/>
      <c r="BG336" s="5"/>
      <c r="BH336" s="62"/>
      <c r="BI336" s="62"/>
      <c r="BJ336" s="62"/>
      <c r="BK336" s="62"/>
      <c r="BL336" s="62"/>
      <c r="BM336" s="62"/>
      <c r="BN336" s="62"/>
      <c r="BO336" s="62"/>
      <c r="BP336" s="62"/>
      <c r="BQ336" s="62"/>
      <c r="BR336" s="62"/>
      <c r="BS336" s="62"/>
      <c r="BT336" s="62"/>
      <c r="BU336" s="62"/>
      <c r="BV336" s="5"/>
      <c r="BW336" s="5"/>
      <c r="BX336" s="5"/>
      <c r="BY336" s="5"/>
      <c r="BZ336" s="5"/>
      <c r="CA336" s="5"/>
      <c r="CB336" s="5"/>
      <c r="CC336" s="5"/>
      <c r="CD336" s="5"/>
      <c r="CE336" s="5"/>
      <c r="CF336" s="5"/>
      <c r="CG336" s="5"/>
      <c r="CH336" s="5"/>
      <c r="CI336" s="5"/>
      <c r="CJ336" s="62"/>
      <c r="CK336" s="62"/>
      <c r="CL336" s="62"/>
      <c r="CM336" s="62"/>
      <c r="CN336" s="62"/>
      <c r="CO336" s="62"/>
      <c r="CP336" s="62"/>
      <c r="CQ336" s="62"/>
      <c r="CR336" s="62"/>
      <c r="CS336" s="62"/>
      <c r="CT336" s="62"/>
      <c r="CU336" s="62"/>
      <c r="CV336" s="62"/>
      <c r="CW336" s="62"/>
      <c r="CX336" s="5"/>
      <c r="CY336" s="5"/>
      <c r="CZ336" s="5"/>
      <c r="DA336" s="5"/>
      <c r="DB336" s="5"/>
      <c r="DC336" s="5"/>
      <c r="DD336" s="5"/>
      <c r="DE336" s="5"/>
      <c r="DF336" s="5"/>
      <c r="DG336" s="5"/>
      <c r="DH336" s="5"/>
      <c r="DI336" s="5"/>
      <c r="DJ336" s="5"/>
      <c r="DK336" s="5"/>
      <c r="DL336" s="62"/>
      <c r="DM336" s="62"/>
      <c r="DN336" s="62"/>
      <c r="DO336" s="62"/>
      <c r="DP336" s="62"/>
      <c r="DQ336" s="62"/>
      <c r="DR336" s="62"/>
      <c r="DS336" s="62"/>
      <c r="DT336" s="62"/>
      <c r="DU336" s="62"/>
      <c r="DV336" s="62"/>
      <c r="DW336" s="62"/>
      <c r="DX336" s="62"/>
      <c r="DY336" s="62"/>
      <c r="DZ336" s="5"/>
      <c r="EA336" s="5"/>
      <c r="EB336" s="5"/>
      <c r="EC336" s="5"/>
      <c r="ED336" s="5"/>
      <c r="EE336" s="5"/>
      <c r="EF336" s="5"/>
      <c r="EG336" s="5"/>
      <c r="EH336" s="5"/>
      <c r="EI336" s="5"/>
      <c r="EJ336" s="5"/>
      <c r="EK336" s="5"/>
      <c r="EL336" s="5"/>
      <c r="EM336" s="5"/>
      <c r="EN336" s="62"/>
      <c r="EO336" s="62"/>
      <c r="EP336" s="62"/>
      <c r="EQ336" s="62"/>
      <c r="ER336" s="62"/>
      <c r="ES336" s="62"/>
      <c r="ET336" s="62"/>
      <c r="EU336" s="62"/>
      <c r="EV336" s="62"/>
      <c r="EW336" s="62"/>
      <c r="EX336" s="62"/>
      <c r="EY336" s="62"/>
      <c r="EZ336" s="62"/>
      <c r="FA336" s="62"/>
      <c r="FB336" s="5"/>
      <c r="FC336" s="5"/>
      <c r="FD336" s="5"/>
      <c r="FE336" s="5"/>
      <c r="FF336" s="5"/>
      <c r="FG336" s="5"/>
      <c r="FH336" s="5"/>
      <c r="FI336" s="5"/>
      <c r="FJ336" s="5"/>
      <c r="FK336" s="5"/>
      <c r="FL336" s="5"/>
      <c r="FM336" s="5"/>
      <c r="FN336" s="5"/>
      <c r="FO336" s="5"/>
      <c r="FP336" s="62"/>
      <c r="FQ336" s="62"/>
      <c r="FR336" s="62"/>
      <c r="FS336" s="62"/>
      <c r="FT336" s="62"/>
      <c r="FU336" s="62"/>
      <c r="FV336" s="62"/>
      <c r="FW336" s="62"/>
      <c r="FX336" s="62"/>
      <c r="FY336" s="62"/>
      <c r="FZ336" s="62"/>
      <c r="GA336" s="62"/>
      <c r="GB336" s="62"/>
      <c r="GC336" s="62"/>
      <c r="GD336" s="5"/>
      <c r="GE336" s="5"/>
      <c r="GF336" s="5"/>
      <c r="GG336" s="5"/>
      <c r="GH336" s="5"/>
      <c r="GI336" s="5"/>
      <c r="GJ336" s="5"/>
      <c r="GK336" s="5"/>
      <c r="GL336" s="5"/>
      <c r="GM336" s="5"/>
      <c r="GN336" s="5"/>
      <c r="GO336" s="5"/>
      <c r="GP336" s="5"/>
      <c r="GQ336" s="5"/>
      <c r="GR336" s="62"/>
      <c r="GS336" s="62"/>
      <c r="GT336" s="62"/>
      <c r="GU336" s="62"/>
      <c r="GV336" s="62"/>
      <c r="GW336" s="62"/>
      <c r="GX336" s="62"/>
      <c r="GY336" s="62"/>
      <c r="GZ336" s="62"/>
      <c r="HA336" s="62"/>
      <c r="HB336" s="62"/>
      <c r="HC336" s="62"/>
      <c r="HD336" s="62"/>
      <c r="HE336" s="62"/>
      <c r="HF336" s="5"/>
      <c r="HG336" s="5"/>
      <c r="HH336" s="5"/>
      <c r="HI336" s="5"/>
      <c r="HJ336" s="5"/>
      <c r="HK336" s="5"/>
      <c r="HL336" s="5"/>
      <c r="HM336" s="5"/>
      <c r="HN336" s="5"/>
      <c r="HO336" s="5"/>
      <c r="HP336" s="5"/>
      <c r="HQ336" s="5"/>
      <c r="HR336" s="5"/>
      <c r="HS336" s="5"/>
      <c r="HT336" s="62"/>
      <c r="HU336" s="62"/>
      <c r="HV336" s="62"/>
      <c r="HW336" s="62"/>
      <c r="HX336" s="62"/>
      <c r="HY336" s="62"/>
      <c r="HZ336" s="62"/>
      <c r="IA336" s="62"/>
      <c r="IB336" s="62"/>
      <c r="IC336" s="62"/>
      <c r="ID336" s="62"/>
      <c r="IE336" s="62"/>
      <c r="IF336" s="62"/>
      <c r="IG336" s="62"/>
      <c r="IH336" s="5"/>
      <c r="II336" s="5"/>
      <c r="IJ336" s="5"/>
      <c r="IK336" s="5"/>
      <c r="IL336" s="5"/>
      <c r="IM336" s="5"/>
      <c r="IN336" s="5"/>
      <c r="IO336" s="5"/>
      <c r="IP336" s="5"/>
      <c r="IQ336" s="5"/>
      <c r="IR336" s="5"/>
      <c r="IS336" s="5"/>
      <c r="IT336" s="5"/>
      <c r="IU336" s="5"/>
      <c r="IV336" s="62"/>
      <c r="IW336" s="62"/>
      <c r="IX336" s="62"/>
      <c r="IY336" s="62"/>
      <c r="IZ336" s="62"/>
      <c r="JA336" s="62"/>
      <c r="JB336" s="62"/>
      <c r="JC336" s="62"/>
      <c r="JD336" s="62"/>
      <c r="JE336" s="62"/>
      <c r="JF336" s="62"/>
      <c r="JG336" s="62"/>
      <c r="JH336" s="62"/>
      <c r="JI336" s="62"/>
      <c r="JJ336" s="5"/>
      <c r="JK336" s="5"/>
      <c r="JL336" s="5"/>
      <c r="JM336" s="5"/>
      <c r="JN336" s="5"/>
      <c r="JO336" s="5"/>
      <c r="JP336" s="5"/>
      <c r="JQ336" s="5"/>
      <c r="JR336" s="5"/>
      <c r="JS336" s="5"/>
      <c r="JT336" s="5"/>
      <c r="JU336" s="5"/>
      <c r="JV336" s="5"/>
      <c r="JW336" s="5"/>
      <c r="JX336" s="62"/>
      <c r="JY336" s="62"/>
      <c r="JZ336" s="62"/>
      <c r="KA336" s="62"/>
      <c r="KB336" s="62"/>
      <c r="KC336" s="62"/>
      <c r="KD336" s="62"/>
      <c r="KE336" s="62"/>
      <c r="KF336" s="62"/>
      <c r="KG336" s="62"/>
      <c r="KH336" s="62"/>
      <c r="KI336" s="62"/>
      <c r="KJ336" s="62"/>
      <c r="KK336" s="62"/>
    </row>
    <row r="337" spans="1:297" x14ac:dyDescent="0.35">
      <c r="A337" s="131">
        <v>333</v>
      </c>
      <c r="B337" s="170">
        <f>'BVEM Scorecard'!B336</f>
        <v>0</v>
      </c>
      <c r="C337" s="170">
        <f>'BVEM Scorecard'!C336</f>
        <v>0</v>
      </c>
      <c r="D337" s="152">
        <v>583</v>
      </c>
      <c r="E337" s="72" t="str">
        <f>'BVEM Scorecard'!F336</f>
        <v>Solar + Storage</v>
      </c>
      <c r="F337" s="96"/>
      <c r="G337" s="96"/>
      <c r="H337" s="96"/>
      <c r="I337" s="96"/>
      <c r="J337" s="62"/>
      <c r="K337" s="62"/>
      <c r="L337" s="62"/>
      <c r="M337" s="62"/>
      <c r="N337" s="62"/>
      <c r="O337" s="62"/>
      <c r="P337" s="62"/>
      <c r="Q337" s="95"/>
      <c r="R337" s="5"/>
      <c r="S337" s="5"/>
      <c r="T337" s="5"/>
      <c r="U337" s="5"/>
      <c r="V337" s="5"/>
      <c r="W337" s="5"/>
      <c r="X337" s="5"/>
      <c r="Y337" s="5"/>
      <c r="Z337" s="5"/>
      <c r="AA337" s="5"/>
      <c r="AB337" s="5"/>
      <c r="AC337" s="5"/>
      <c r="AD337" s="5"/>
      <c r="AE337" s="5"/>
      <c r="AF337" s="62"/>
      <c r="AG337" s="62"/>
      <c r="AH337" s="62"/>
      <c r="AI337" s="62"/>
      <c r="AJ337" s="62"/>
      <c r="AK337" s="62"/>
      <c r="AL337" s="62"/>
      <c r="AM337" s="62"/>
      <c r="AN337" s="62"/>
      <c r="AO337" s="62"/>
      <c r="AP337" s="62"/>
      <c r="AQ337" s="62"/>
      <c r="AR337" s="140"/>
      <c r="AS337" s="140"/>
      <c r="AT337" s="5"/>
      <c r="AU337" s="5"/>
      <c r="AV337" s="5"/>
      <c r="AW337" s="5"/>
      <c r="AX337" s="5"/>
      <c r="AY337" s="5"/>
      <c r="AZ337" s="5"/>
      <c r="BA337" s="5"/>
      <c r="BB337" s="5"/>
      <c r="BC337" s="5"/>
      <c r="BD337" s="5"/>
      <c r="BE337" s="5"/>
      <c r="BF337" s="5"/>
      <c r="BG337" s="5"/>
      <c r="BH337" s="62"/>
      <c r="BI337" s="62"/>
      <c r="BJ337" s="62"/>
      <c r="BK337" s="62"/>
      <c r="BL337" s="62"/>
      <c r="BM337" s="62"/>
      <c r="BN337" s="62"/>
      <c r="BO337" s="62"/>
      <c r="BP337" s="62"/>
      <c r="BQ337" s="62"/>
      <c r="BR337" s="62"/>
      <c r="BS337" s="62"/>
      <c r="BT337" s="62"/>
      <c r="BU337" s="62"/>
      <c r="BV337" s="5"/>
      <c r="BW337" s="5"/>
      <c r="BX337" s="5"/>
      <c r="BY337" s="5"/>
      <c r="BZ337" s="5"/>
      <c r="CA337" s="5"/>
      <c r="CB337" s="5"/>
      <c r="CC337" s="5"/>
      <c r="CD337" s="5"/>
      <c r="CE337" s="5"/>
      <c r="CF337" s="5"/>
      <c r="CG337" s="5"/>
      <c r="CH337" s="5"/>
      <c r="CI337" s="5"/>
      <c r="CJ337" s="62"/>
      <c r="CK337" s="62"/>
      <c r="CL337" s="62"/>
      <c r="CM337" s="62"/>
      <c r="CN337" s="62"/>
      <c r="CO337" s="62"/>
      <c r="CP337" s="62"/>
      <c r="CQ337" s="62"/>
      <c r="CR337" s="62"/>
      <c r="CS337" s="62"/>
      <c r="CT337" s="62"/>
      <c r="CU337" s="62"/>
      <c r="CV337" s="62"/>
      <c r="CW337" s="62"/>
      <c r="CX337" s="5"/>
      <c r="CY337" s="5"/>
      <c r="CZ337" s="5"/>
      <c r="DA337" s="5"/>
      <c r="DB337" s="5"/>
      <c r="DC337" s="5"/>
      <c r="DD337" s="5"/>
      <c r="DE337" s="5"/>
      <c r="DF337" s="5"/>
      <c r="DG337" s="5"/>
      <c r="DH337" s="5"/>
      <c r="DI337" s="5"/>
      <c r="DJ337" s="5"/>
      <c r="DK337" s="5"/>
      <c r="DL337" s="62"/>
      <c r="DM337" s="62"/>
      <c r="DN337" s="62"/>
      <c r="DO337" s="62"/>
      <c r="DP337" s="62"/>
      <c r="DQ337" s="62"/>
      <c r="DR337" s="62"/>
      <c r="DS337" s="62"/>
      <c r="DT337" s="62"/>
      <c r="DU337" s="62"/>
      <c r="DV337" s="62"/>
      <c r="DW337" s="62"/>
      <c r="DX337" s="62"/>
      <c r="DY337" s="62"/>
      <c r="DZ337" s="5"/>
      <c r="EA337" s="5"/>
      <c r="EB337" s="5"/>
      <c r="EC337" s="5"/>
      <c r="ED337" s="5"/>
      <c r="EE337" s="5"/>
      <c r="EF337" s="5"/>
      <c r="EG337" s="5"/>
      <c r="EH337" s="5"/>
      <c r="EI337" s="5"/>
      <c r="EJ337" s="5"/>
      <c r="EK337" s="5"/>
      <c r="EL337" s="5"/>
      <c r="EM337" s="5"/>
      <c r="EN337" s="62"/>
      <c r="EO337" s="62"/>
      <c r="EP337" s="62"/>
      <c r="EQ337" s="62"/>
      <c r="ER337" s="62"/>
      <c r="ES337" s="62"/>
      <c r="ET337" s="62"/>
      <c r="EU337" s="62"/>
      <c r="EV337" s="62"/>
      <c r="EW337" s="62"/>
      <c r="EX337" s="62"/>
      <c r="EY337" s="62"/>
      <c r="EZ337" s="140"/>
      <c r="FA337" s="140"/>
      <c r="FB337" s="5"/>
      <c r="FC337" s="5"/>
      <c r="FD337" s="5"/>
      <c r="FE337" s="5"/>
      <c r="FF337" s="5"/>
      <c r="FG337" s="5"/>
      <c r="FH337" s="5"/>
      <c r="FI337" s="5"/>
      <c r="FJ337" s="5"/>
      <c r="FK337" s="5"/>
      <c r="FL337" s="5"/>
      <c r="FM337" s="5"/>
      <c r="FN337" s="5"/>
      <c r="FO337" s="5"/>
      <c r="FP337" s="62"/>
      <c r="FQ337" s="62"/>
      <c r="FR337" s="62"/>
      <c r="FS337" s="62"/>
      <c r="FT337" s="62"/>
      <c r="FU337" s="62"/>
      <c r="FV337" s="62"/>
      <c r="FW337" s="62"/>
      <c r="FX337" s="62"/>
      <c r="FY337" s="62"/>
      <c r="FZ337" s="62"/>
      <c r="GA337" s="62"/>
      <c r="GB337" s="62"/>
      <c r="GC337" s="62"/>
      <c r="GD337" s="5"/>
      <c r="GE337" s="5"/>
      <c r="GF337" s="5"/>
      <c r="GG337" s="5"/>
      <c r="GH337" s="5"/>
      <c r="GI337" s="5"/>
      <c r="GJ337" s="5"/>
      <c r="GK337" s="5"/>
      <c r="GL337" s="5"/>
      <c r="GM337" s="5"/>
      <c r="GN337" s="5"/>
      <c r="GO337" s="5"/>
      <c r="GP337" s="5"/>
      <c r="GQ337" s="5"/>
      <c r="GR337" s="62"/>
      <c r="GS337" s="62"/>
      <c r="GT337" s="62"/>
      <c r="GU337" s="62"/>
      <c r="GV337" s="62"/>
      <c r="GW337" s="62"/>
      <c r="GX337" s="62"/>
      <c r="GY337" s="62"/>
      <c r="GZ337" s="62"/>
      <c r="HA337" s="62"/>
      <c r="HB337" s="62"/>
      <c r="HC337" s="62"/>
      <c r="HD337" s="62"/>
      <c r="HE337" s="62"/>
      <c r="HF337" s="5"/>
      <c r="HG337" s="5"/>
      <c r="HH337" s="5"/>
      <c r="HI337" s="5"/>
      <c r="HJ337" s="5"/>
      <c r="HK337" s="5"/>
      <c r="HL337" s="5"/>
      <c r="HM337" s="5"/>
      <c r="HN337" s="5"/>
      <c r="HO337" s="5"/>
      <c r="HP337" s="5"/>
      <c r="HQ337" s="5"/>
      <c r="HR337" s="5"/>
      <c r="HS337" s="5"/>
      <c r="HT337" s="62"/>
      <c r="HU337" s="62"/>
      <c r="HV337" s="62"/>
      <c r="HW337" s="62"/>
      <c r="HX337" s="62"/>
      <c r="HY337" s="62"/>
      <c r="HZ337" s="62"/>
      <c r="IA337" s="62"/>
      <c r="IB337" s="62"/>
      <c r="IC337" s="62"/>
      <c r="ID337" s="62"/>
      <c r="IE337" s="62"/>
      <c r="IF337" s="62"/>
      <c r="IG337" s="62"/>
      <c r="IH337" s="5"/>
      <c r="II337" s="5"/>
      <c r="IJ337" s="5"/>
      <c r="IK337" s="5"/>
      <c r="IL337" s="5"/>
      <c r="IM337" s="5"/>
      <c r="IN337" s="5"/>
      <c r="IO337" s="5"/>
      <c r="IP337" s="5"/>
      <c r="IQ337" s="5"/>
      <c r="IR337" s="5"/>
      <c r="IS337" s="5"/>
      <c r="IT337" s="5"/>
      <c r="IU337" s="5"/>
      <c r="IV337" s="62"/>
      <c r="IW337" s="62"/>
      <c r="IX337" s="62"/>
      <c r="IY337" s="62"/>
      <c r="IZ337" s="62"/>
      <c r="JA337" s="62"/>
      <c r="JB337" s="62"/>
      <c r="JC337" s="62"/>
      <c r="JD337" s="62"/>
      <c r="JE337" s="62"/>
      <c r="JF337" s="62"/>
      <c r="JG337" s="62"/>
      <c r="JH337" s="62"/>
      <c r="JI337" s="62"/>
      <c r="JJ337" s="5"/>
      <c r="JK337" s="5"/>
      <c r="JL337" s="5"/>
      <c r="JM337" s="5"/>
      <c r="JN337" s="5"/>
      <c r="JO337" s="5"/>
      <c r="JP337" s="5"/>
      <c r="JQ337" s="5"/>
      <c r="JR337" s="5"/>
      <c r="JS337" s="5"/>
      <c r="JT337" s="5"/>
      <c r="JU337" s="5"/>
      <c r="JV337" s="5"/>
      <c r="JW337" s="5"/>
      <c r="JX337" s="62"/>
      <c r="JY337" s="62"/>
      <c r="JZ337" s="62"/>
      <c r="KA337" s="62"/>
      <c r="KB337" s="62"/>
      <c r="KC337" s="62"/>
      <c r="KD337" s="62"/>
      <c r="KE337" s="62"/>
      <c r="KF337" s="62"/>
      <c r="KG337" s="62"/>
      <c r="KH337" s="62"/>
      <c r="KI337" s="62"/>
      <c r="KJ337" s="62"/>
      <c r="KK337" s="62"/>
    </row>
    <row r="338" spans="1:297" x14ac:dyDescent="0.35">
      <c r="A338" s="131">
        <v>334</v>
      </c>
      <c r="B338" s="170">
        <f>'BVEM Scorecard'!B337</f>
        <v>0</v>
      </c>
      <c r="C338" s="170">
        <f>'BVEM Scorecard'!C337</f>
        <v>0</v>
      </c>
      <c r="D338" s="152">
        <v>344</v>
      </c>
      <c r="E338" s="72" t="str">
        <f>'BVEM Scorecard'!F337</f>
        <v>Solar</v>
      </c>
      <c r="F338" s="96"/>
      <c r="G338" s="96"/>
      <c r="H338" s="96"/>
      <c r="I338" s="96"/>
      <c r="J338" s="62"/>
      <c r="K338" s="62"/>
      <c r="L338" s="62"/>
      <c r="M338" s="62"/>
      <c r="N338" s="62"/>
      <c r="O338" s="62"/>
      <c r="P338" s="62"/>
      <c r="Q338" s="95"/>
      <c r="R338" s="5"/>
      <c r="S338" s="5"/>
      <c r="T338" s="5"/>
      <c r="U338" s="5"/>
      <c r="V338" s="5"/>
      <c r="W338" s="5"/>
      <c r="X338" s="5"/>
      <c r="Y338" s="5"/>
      <c r="Z338" s="5"/>
      <c r="AA338" s="5"/>
      <c r="AB338" s="5"/>
      <c r="AC338" s="5"/>
      <c r="AD338" s="5"/>
      <c r="AE338" s="5"/>
      <c r="AF338" s="62"/>
      <c r="AG338" s="62"/>
      <c r="AH338" s="62"/>
      <c r="AI338" s="62"/>
      <c r="AJ338" s="62"/>
      <c r="AK338" s="62"/>
      <c r="AL338" s="62"/>
      <c r="AM338" s="62"/>
      <c r="AN338" s="62"/>
      <c r="AO338" s="62"/>
      <c r="AP338" s="62"/>
      <c r="AQ338" s="62"/>
      <c r="AR338" s="62"/>
      <c r="AS338" s="62"/>
      <c r="AT338" s="5"/>
      <c r="AU338" s="5"/>
      <c r="AV338" s="5"/>
      <c r="AW338" s="5"/>
      <c r="AX338" s="5"/>
      <c r="AY338" s="5"/>
      <c r="AZ338" s="5"/>
      <c r="BA338" s="5"/>
      <c r="BB338" s="5"/>
      <c r="BC338" s="5"/>
      <c r="BD338" s="5"/>
      <c r="BE338" s="5"/>
      <c r="BF338" s="5"/>
      <c r="BG338" s="5"/>
      <c r="BH338" s="62"/>
      <c r="BI338" s="62"/>
      <c r="BJ338" s="62"/>
      <c r="BK338" s="62"/>
      <c r="BL338" s="62"/>
      <c r="BM338" s="62"/>
      <c r="BN338" s="62"/>
      <c r="BO338" s="62"/>
      <c r="BP338" s="62"/>
      <c r="BQ338" s="62"/>
      <c r="BR338" s="62"/>
      <c r="BS338" s="62"/>
      <c r="BT338" s="62"/>
      <c r="BU338" s="62"/>
      <c r="BV338" s="5"/>
      <c r="BW338" s="5"/>
      <c r="BX338" s="5"/>
      <c r="BY338" s="5"/>
      <c r="BZ338" s="5"/>
      <c r="CA338" s="5"/>
      <c r="CB338" s="5"/>
      <c r="CC338" s="5"/>
      <c r="CD338" s="5"/>
      <c r="CE338" s="5"/>
      <c r="CF338" s="5"/>
      <c r="CG338" s="5"/>
      <c r="CH338" s="5"/>
      <c r="CI338" s="5"/>
      <c r="CJ338" s="62"/>
      <c r="CK338" s="62"/>
      <c r="CL338" s="62"/>
      <c r="CM338" s="62"/>
      <c r="CN338" s="62"/>
      <c r="CO338" s="62"/>
      <c r="CP338" s="62"/>
      <c r="CQ338" s="62"/>
      <c r="CR338" s="62"/>
      <c r="CS338" s="62"/>
      <c r="CT338" s="62"/>
      <c r="CU338" s="62"/>
      <c r="CV338" s="62"/>
      <c r="CW338" s="62"/>
      <c r="CX338" s="5"/>
      <c r="CY338" s="5"/>
      <c r="CZ338" s="5"/>
      <c r="DA338" s="5"/>
      <c r="DB338" s="5"/>
      <c r="DC338" s="5"/>
      <c r="DD338" s="5"/>
      <c r="DE338" s="5"/>
      <c r="DF338" s="5"/>
      <c r="DG338" s="5"/>
      <c r="DH338" s="5"/>
      <c r="DI338" s="5"/>
      <c r="DJ338" s="5"/>
      <c r="DK338" s="5"/>
      <c r="DL338" s="62"/>
      <c r="DM338" s="62"/>
      <c r="DN338" s="62"/>
      <c r="DO338" s="62"/>
      <c r="DP338" s="62"/>
      <c r="DQ338" s="62"/>
      <c r="DR338" s="62"/>
      <c r="DS338" s="62"/>
      <c r="DT338" s="62"/>
      <c r="DU338" s="62"/>
      <c r="DV338" s="62"/>
      <c r="DW338" s="62"/>
      <c r="DX338" s="62"/>
      <c r="DY338" s="62"/>
      <c r="DZ338" s="5"/>
      <c r="EA338" s="5"/>
      <c r="EB338" s="5"/>
      <c r="EC338" s="5"/>
      <c r="ED338" s="5"/>
      <c r="EE338" s="5"/>
      <c r="EF338" s="5"/>
      <c r="EG338" s="5"/>
      <c r="EH338" s="5"/>
      <c r="EI338" s="5"/>
      <c r="EJ338" s="5"/>
      <c r="EK338" s="5"/>
      <c r="EL338" s="5"/>
      <c r="EM338" s="5"/>
      <c r="EN338" s="62"/>
      <c r="EO338" s="62"/>
      <c r="EP338" s="62"/>
      <c r="EQ338" s="62"/>
      <c r="ER338" s="62"/>
      <c r="ES338" s="62"/>
      <c r="ET338" s="62"/>
      <c r="EU338" s="62"/>
      <c r="EV338" s="62"/>
      <c r="EW338" s="62"/>
      <c r="EX338" s="62"/>
      <c r="EY338" s="62"/>
      <c r="EZ338" s="62"/>
      <c r="FA338" s="62"/>
      <c r="FB338" s="5"/>
      <c r="FC338" s="5"/>
      <c r="FD338" s="5"/>
      <c r="FE338" s="5"/>
      <c r="FF338" s="5"/>
      <c r="FG338" s="5"/>
      <c r="FH338" s="5"/>
      <c r="FI338" s="5"/>
      <c r="FJ338" s="5"/>
      <c r="FK338" s="5"/>
      <c r="FL338" s="5"/>
      <c r="FM338" s="5"/>
      <c r="FN338" s="5"/>
      <c r="FO338" s="5"/>
      <c r="FP338" s="62"/>
      <c r="FQ338" s="62"/>
      <c r="FR338" s="62"/>
      <c r="FS338" s="62"/>
      <c r="FT338" s="62"/>
      <c r="FU338" s="62"/>
      <c r="FV338" s="62"/>
      <c r="FW338" s="62"/>
      <c r="FX338" s="62"/>
      <c r="FY338" s="62"/>
      <c r="FZ338" s="62"/>
      <c r="GA338" s="62"/>
      <c r="GB338" s="62"/>
      <c r="GC338" s="62"/>
      <c r="GD338" s="5"/>
      <c r="GE338" s="5"/>
      <c r="GF338" s="5"/>
      <c r="GG338" s="5"/>
      <c r="GH338" s="5"/>
      <c r="GI338" s="5"/>
      <c r="GJ338" s="5"/>
      <c r="GK338" s="5"/>
      <c r="GL338" s="5"/>
      <c r="GM338" s="5"/>
      <c r="GN338" s="5"/>
      <c r="GO338" s="5"/>
      <c r="GP338" s="5"/>
      <c r="GQ338" s="5"/>
      <c r="GR338" s="62"/>
      <c r="GS338" s="62"/>
      <c r="GT338" s="62"/>
      <c r="GU338" s="62"/>
      <c r="GV338" s="62"/>
      <c r="GW338" s="62"/>
      <c r="GX338" s="62"/>
      <c r="GY338" s="62"/>
      <c r="GZ338" s="62"/>
      <c r="HA338" s="62"/>
      <c r="HB338" s="62"/>
      <c r="HC338" s="62"/>
      <c r="HD338" s="62"/>
      <c r="HE338" s="62"/>
      <c r="HF338" s="5"/>
      <c r="HG338" s="5"/>
      <c r="HH338" s="5"/>
      <c r="HI338" s="5"/>
      <c r="HJ338" s="5"/>
      <c r="HK338" s="5"/>
      <c r="HL338" s="5"/>
      <c r="HM338" s="5"/>
      <c r="HN338" s="5"/>
      <c r="HO338" s="5"/>
      <c r="HP338" s="5"/>
      <c r="HQ338" s="5"/>
      <c r="HR338" s="5"/>
      <c r="HS338" s="5"/>
      <c r="HT338" s="62"/>
      <c r="HU338" s="62"/>
      <c r="HV338" s="62"/>
      <c r="HW338" s="62"/>
      <c r="HX338" s="62"/>
      <c r="HY338" s="62"/>
      <c r="HZ338" s="62"/>
      <c r="IA338" s="62"/>
      <c r="IB338" s="62"/>
      <c r="IC338" s="62"/>
      <c r="ID338" s="62"/>
      <c r="IE338" s="62"/>
      <c r="IF338" s="62"/>
      <c r="IG338" s="62"/>
      <c r="IH338" s="5"/>
      <c r="II338" s="5"/>
      <c r="IJ338" s="5"/>
      <c r="IK338" s="5"/>
      <c r="IL338" s="5"/>
      <c r="IM338" s="5"/>
      <c r="IN338" s="5"/>
      <c r="IO338" s="5"/>
      <c r="IP338" s="5"/>
      <c r="IQ338" s="5"/>
      <c r="IR338" s="5"/>
      <c r="IS338" s="5"/>
      <c r="IT338" s="5"/>
      <c r="IU338" s="5"/>
      <c r="IV338" s="62"/>
      <c r="IW338" s="62"/>
      <c r="IX338" s="62"/>
      <c r="IY338" s="62"/>
      <c r="IZ338" s="62"/>
      <c r="JA338" s="62"/>
      <c r="JB338" s="62"/>
      <c r="JC338" s="62"/>
      <c r="JD338" s="62"/>
      <c r="JE338" s="62"/>
      <c r="JF338" s="62"/>
      <c r="JG338" s="62"/>
      <c r="JH338" s="62"/>
      <c r="JI338" s="62"/>
      <c r="JJ338" s="5"/>
      <c r="JK338" s="5"/>
      <c r="JL338" s="5"/>
      <c r="JM338" s="5"/>
      <c r="JN338" s="5"/>
      <c r="JO338" s="5"/>
      <c r="JP338" s="5"/>
      <c r="JQ338" s="5"/>
      <c r="JR338" s="5"/>
      <c r="JS338" s="5"/>
      <c r="JT338" s="5"/>
      <c r="JU338" s="5"/>
      <c r="JV338" s="5"/>
      <c r="JW338" s="5"/>
      <c r="JX338" s="62"/>
      <c r="JY338" s="62"/>
      <c r="JZ338" s="62"/>
      <c r="KA338" s="62"/>
      <c r="KB338" s="62"/>
      <c r="KC338" s="62"/>
      <c r="KD338" s="62"/>
      <c r="KE338" s="62"/>
      <c r="KF338" s="62"/>
      <c r="KG338" s="62"/>
      <c r="KH338" s="62"/>
      <c r="KI338" s="62"/>
      <c r="KJ338" s="62"/>
      <c r="KK338" s="62"/>
    </row>
    <row r="339" spans="1:297" x14ac:dyDescent="0.35">
      <c r="A339" s="131">
        <v>335</v>
      </c>
      <c r="B339" s="170">
        <f>'BVEM Scorecard'!B338</f>
        <v>0</v>
      </c>
      <c r="C339" s="170">
        <f>'BVEM Scorecard'!C338</f>
        <v>0</v>
      </c>
      <c r="D339" s="152">
        <v>1036</v>
      </c>
      <c r="E339" s="72" t="str">
        <f>'BVEM Scorecard'!F338</f>
        <v>Solar + Storage</v>
      </c>
      <c r="F339" s="96">
        <f>Q339</f>
        <v>1</v>
      </c>
      <c r="G339" s="96">
        <f>P339/5</f>
        <v>1</v>
      </c>
      <c r="H339" s="96">
        <f t="shared" si="439"/>
        <v>0</v>
      </c>
      <c r="I339" s="96">
        <f t="shared" si="440"/>
        <v>0.8</v>
      </c>
      <c r="J339" s="62">
        <v>1</v>
      </c>
      <c r="K339" s="62">
        <v>1</v>
      </c>
      <c r="L339" s="62">
        <v>1</v>
      </c>
      <c r="M339" s="62">
        <v>1</v>
      </c>
      <c r="N339" s="62">
        <v>1</v>
      </c>
      <c r="O339" s="62">
        <v>1</v>
      </c>
      <c r="P339" s="62">
        <f t="shared" si="441"/>
        <v>5</v>
      </c>
      <c r="Q339" s="95">
        <f t="shared" ref="Q339:Q340" si="444">K$4*K339+L$4*L339+M$4*M339+N$4*N339+O$4*O339</f>
        <v>1</v>
      </c>
      <c r="R339" s="5">
        <v>1</v>
      </c>
      <c r="S339" s="5" t="s">
        <v>177</v>
      </c>
      <c r="T339" s="5">
        <f>'Training Programs'!AA339</f>
        <v>0</v>
      </c>
      <c r="U339" s="5"/>
      <c r="V339" s="5">
        <v>1</v>
      </c>
      <c r="W339" s="5"/>
      <c r="X339" s="5">
        <v>1</v>
      </c>
      <c r="Y339" s="5"/>
      <c r="Z339" s="5">
        <v>1</v>
      </c>
      <c r="AA339" s="5">
        <v>1</v>
      </c>
      <c r="AB339" s="5">
        <v>1</v>
      </c>
      <c r="AC339" s="5">
        <f t="shared" ref="AC339:AC340" si="445">SUM(V339,X339,Z339:AB339)</f>
        <v>5</v>
      </c>
      <c r="AD339" s="5" t="str">
        <f t="shared" ref="AD339:AD340" si="446">IFERROR(T339/SUM($T339,$AH339,$AV339,$BJ339,$BX339,$CL339,$CZ339,$DN339,$EB339,$EP339,$FD339,$FR339,$GF339,$GT339,$HH339,$HV339,$IJ339,$IX339,$JL339,$JZ339),"")</f>
        <v/>
      </c>
      <c r="AE339" s="5" t="str">
        <f t="shared" ref="AE339:AE340" si="447">IFERROR((V$4*V339+X$4*X339+Z$4*Z339+AA$4*AA339+AB$4*AB339)*AD339,"")</f>
        <v/>
      </c>
      <c r="AF339" s="62">
        <v>1</v>
      </c>
      <c r="AG339" s="62" t="s">
        <v>178</v>
      </c>
      <c r="AH339" s="62">
        <f>'Training Programs'!AQ339</f>
        <v>0</v>
      </c>
      <c r="AI339" s="62"/>
      <c r="AJ339" s="62">
        <v>1</v>
      </c>
      <c r="AK339" s="62"/>
      <c r="AL339" s="62">
        <v>1</v>
      </c>
      <c r="AM339" s="62"/>
      <c r="AN339" s="62">
        <v>1</v>
      </c>
      <c r="AO339" s="62">
        <v>1</v>
      </c>
      <c r="AP339" s="62">
        <v>1</v>
      </c>
      <c r="AQ339" s="62">
        <v>5</v>
      </c>
      <c r="AR339" s="140" t="str">
        <f t="shared" ref="AR339:AR340" si="448">IFERROR(AH339/SUM($T339,$AH339,$AV339,$BJ339,$BX339,$CL339,$CZ339,$DN339,$EB339,$EP339,$FD339,$FR339,$GF339,$GT339,$HH339,$HV339,$IJ339,$IX339,$JL339,$JZ339),"")</f>
        <v/>
      </c>
      <c r="AS339" s="140" t="str">
        <f t="shared" ref="AS339:AS340" si="449">IFERROR((AJ$4*AJ339+AL$4*AL339+AN$4*AN339+AO$4*AO339+AP$4*AP339)*AR339,"")</f>
        <v/>
      </c>
      <c r="AT339" s="5">
        <v>1</v>
      </c>
      <c r="AU339" s="5" t="s">
        <v>179</v>
      </c>
      <c r="AV339" s="5">
        <f>'Training Programs'!BG339</f>
        <v>0</v>
      </c>
      <c r="AW339" s="5"/>
      <c r="AX339" s="5">
        <v>1</v>
      </c>
      <c r="AY339" s="5"/>
      <c r="AZ339" s="5">
        <v>1</v>
      </c>
      <c r="BA339" s="5"/>
      <c r="BB339" s="5">
        <v>1</v>
      </c>
      <c r="BC339" s="5">
        <v>1</v>
      </c>
      <c r="BD339" s="5">
        <v>1</v>
      </c>
      <c r="BE339" s="5">
        <v>5</v>
      </c>
      <c r="BF339" s="5" t="str">
        <f t="shared" ref="BF339:BF340" si="450">IFERROR(AV339/SUM($T339,$AH339,$AV339,$BJ339,$BX339,$CL339,$CZ339,$DN339,$EB339,$EP339,$FD339,$FR339,$GF339,$GT339,$HH339,$HV339,$IJ339,$IX339,$JL339,$JZ339),"")</f>
        <v/>
      </c>
      <c r="BG339" s="5" t="str">
        <f t="shared" ref="BG339:BG340" si="451">IFERROR((AX$4*AX339+AZ$4*AZ339+BB$4*BB339+BC$4*BC339+BD$4*BD339)*BF339,"")</f>
        <v/>
      </c>
      <c r="BH339" s="62">
        <v>1</v>
      </c>
      <c r="BI339" s="62" t="s">
        <v>67</v>
      </c>
      <c r="BJ339" s="62">
        <f>'Training Programs'!BW339</f>
        <v>0</v>
      </c>
      <c r="BK339" s="62"/>
      <c r="BL339" s="62">
        <v>1</v>
      </c>
      <c r="BM339" s="62"/>
      <c r="BN339" s="62">
        <v>1</v>
      </c>
      <c r="BO339" s="62"/>
      <c r="BP339" s="62">
        <v>1</v>
      </c>
      <c r="BQ339" s="62">
        <v>1</v>
      </c>
      <c r="BR339" s="62">
        <v>1</v>
      </c>
      <c r="BS339" s="62"/>
      <c r="BT339" s="62" t="str">
        <f t="shared" ref="BT339:BT340" si="452">IFERROR(BJ339/SUM($T339,$AH339,$AV339,$BJ339,$BX339,$CL339,$CZ339,$DN339,$EB339,$EP339,$FD339,$FR339,$GF339,$GT339,$HH339,$HV339,$IJ339,$IX339,$JL339,$JZ339),"")</f>
        <v/>
      </c>
      <c r="BU339" s="62" t="str">
        <f t="shared" ref="BU339:BU340" si="453">IFERROR((BL$4*BL339+BN$4*BN339+BP$4*BP339+BQ$4*BQ339+BR$4*BR339)*BT339,"")</f>
        <v/>
      </c>
      <c r="BV339" s="5">
        <v>1</v>
      </c>
      <c r="BW339" s="5" t="s">
        <v>180</v>
      </c>
      <c r="BX339" s="5">
        <f>'Training Programs'!CM339</f>
        <v>0</v>
      </c>
      <c r="BY339" s="5"/>
      <c r="BZ339" s="5">
        <v>1</v>
      </c>
      <c r="CA339" s="5"/>
      <c r="CB339" s="5">
        <v>1</v>
      </c>
      <c r="CC339" s="5"/>
      <c r="CD339" s="5">
        <v>1</v>
      </c>
      <c r="CE339" s="5">
        <v>1</v>
      </c>
      <c r="CF339" s="5">
        <v>1</v>
      </c>
      <c r="CG339" s="5">
        <f t="shared" ref="CG339:CG340" si="454">SUM(BZ339,CB339,CD339:CF339)</f>
        <v>5</v>
      </c>
      <c r="CH339" s="5" t="str">
        <f t="shared" ref="CH339:CH340" si="455">IFERROR(BX339/SUM($T339,$AH339,$AV339,$BJ339,$BX339,$CL339,$CZ339,$DN339,$EB339,$EP339,$FD339,$FR339,$GF339,$GT339,$HH339,$HV339,$IJ339,$IX339,$JL339,$JZ339),"")</f>
        <v/>
      </c>
      <c r="CI339" s="5" t="str">
        <f t="shared" ref="CI339:CI340" si="456">IFERROR((BZ$4*BZ339+CB$4*CB339+CD$4*CD339+CE$4*CE339+CF$4*CF339)*CH339,"")</f>
        <v/>
      </c>
      <c r="CJ339" s="62"/>
      <c r="CK339" s="62"/>
      <c r="CL339" s="62"/>
      <c r="CM339" s="62"/>
      <c r="CN339" s="62"/>
      <c r="CO339" s="62"/>
      <c r="CP339" s="62"/>
      <c r="CQ339" s="62"/>
      <c r="CR339" s="62"/>
      <c r="CS339" s="62"/>
      <c r="CT339" s="62"/>
      <c r="CU339" s="62"/>
      <c r="CV339" s="62"/>
      <c r="CW339" s="62"/>
      <c r="CX339" s="5"/>
      <c r="CY339" s="5"/>
      <c r="CZ339" s="5"/>
      <c r="DA339" s="5"/>
      <c r="DB339" s="5"/>
      <c r="DC339" s="5"/>
      <c r="DD339" s="5"/>
      <c r="DE339" s="5"/>
      <c r="DF339" s="5"/>
      <c r="DG339" s="5"/>
      <c r="DH339" s="5"/>
      <c r="DI339" s="5"/>
      <c r="DJ339" s="5"/>
      <c r="DK339" s="5"/>
      <c r="DL339" s="62"/>
      <c r="DM339" s="62"/>
      <c r="DN339" s="62"/>
      <c r="DO339" s="62"/>
      <c r="DP339" s="62"/>
      <c r="DQ339" s="62"/>
      <c r="DR339" s="62"/>
      <c r="DS339" s="62"/>
      <c r="DT339" s="62"/>
      <c r="DU339" s="62"/>
      <c r="DV339" s="62"/>
      <c r="DW339" s="62"/>
      <c r="DX339" s="62"/>
      <c r="DY339" s="62"/>
      <c r="DZ339" s="5"/>
      <c r="EA339" s="5"/>
      <c r="EB339" s="5"/>
      <c r="EC339" s="5"/>
      <c r="ED339" s="5"/>
      <c r="EE339" s="5"/>
      <c r="EF339" s="5"/>
      <c r="EG339" s="5"/>
      <c r="EH339" s="5"/>
      <c r="EI339" s="5"/>
      <c r="EJ339" s="5"/>
      <c r="EK339" s="5"/>
      <c r="EL339" s="5"/>
      <c r="EM339" s="5"/>
      <c r="EN339" s="62"/>
      <c r="EO339" s="62"/>
      <c r="EP339" s="62"/>
      <c r="EQ339" s="62"/>
      <c r="ER339" s="62"/>
      <c r="ES339" s="62"/>
      <c r="ET339" s="62"/>
      <c r="EU339" s="62"/>
      <c r="EV339" s="62"/>
      <c r="EW339" s="62"/>
      <c r="EX339" s="62"/>
      <c r="EY339" s="62"/>
      <c r="EZ339" s="140"/>
      <c r="FA339" s="140"/>
      <c r="FB339" s="5"/>
      <c r="FC339" s="5"/>
      <c r="FD339" s="5"/>
      <c r="FE339" s="5"/>
      <c r="FF339" s="5"/>
      <c r="FG339" s="5"/>
      <c r="FH339" s="5"/>
      <c r="FI339" s="5"/>
      <c r="FJ339" s="5"/>
      <c r="FK339" s="5"/>
      <c r="FL339" s="5"/>
      <c r="FM339" s="5"/>
      <c r="FN339" s="5"/>
      <c r="FO339" s="5"/>
      <c r="FP339" s="62"/>
      <c r="FQ339" s="62"/>
      <c r="FR339" s="62"/>
      <c r="FS339" s="62"/>
      <c r="FT339" s="62"/>
      <c r="FU339" s="62"/>
      <c r="FV339" s="62"/>
      <c r="FW339" s="62"/>
      <c r="FX339" s="62"/>
      <c r="FY339" s="62"/>
      <c r="FZ339" s="62"/>
      <c r="GA339" s="62"/>
      <c r="GB339" s="62"/>
      <c r="GC339" s="62"/>
      <c r="GD339" s="5"/>
      <c r="GE339" s="5"/>
      <c r="GF339" s="5"/>
      <c r="GG339" s="5"/>
      <c r="GH339" s="5"/>
      <c r="GI339" s="5"/>
      <c r="GJ339" s="5"/>
      <c r="GK339" s="5"/>
      <c r="GL339" s="5"/>
      <c r="GM339" s="5"/>
      <c r="GN339" s="5"/>
      <c r="GO339" s="5"/>
      <c r="GP339" s="5"/>
      <c r="GQ339" s="5"/>
      <c r="GR339" s="62"/>
      <c r="GS339" s="62"/>
      <c r="GT339" s="62"/>
      <c r="GU339" s="62"/>
      <c r="GV339" s="62"/>
      <c r="GW339" s="62"/>
      <c r="GX339" s="62"/>
      <c r="GY339" s="62"/>
      <c r="GZ339" s="62"/>
      <c r="HA339" s="62"/>
      <c r="HB339" s="62"/>
      <c r="HC339" s="62"/>
      <c r="HD339" s="62"/>
      <c r="HE339" s="62"/>
      <c r="HF339" s="5"/>
      <c r="HG339" s="5"/>
      <c r="HH339" s="5"/>
      <c r="HI339" s="5"/>
      <c r="HJ339" s="5"/>
      <c r="HK339" s="5"/>
      <c r="HL339" s="5"/>
      <c r="HM339" s="5"/>
      <c r="HN339" s="5"/>
      <c r="HO339" s="5"/>
      <c r="HP339" s="5"/>
      <c r="HQ339" s="5"/>
      <c r="HR339" s="5"/>
      <c r="HS339" s="5"/>
      <c r="HT339" s="62"/>
      <c r="HU339" s="62"/>
      <c r="HV339" s="62"/>
      <c r="HW339" s="62"/>
      <c r="HX339" s="62"/>
      <c r="HY339" s="62"/>
      <c r="HZ339" s="62"/>
      <c r="IA339" s="62"/>
      <c r="IB339" s="62"/>
      <c r="IC339" s="62"/>
      <c r="ID339" s="62"/>
      <c r="IE339" s="62"/>
      <c r="IF339" s="62"/>
      <c r="IG339" s="62"/>
      <c r="IH339" s="5"/>
      <c r="II339" s="5"/>
      <c r="IJ339" s="5"/>
      <c r="IK339" s="5"/>
      <c r="IL339" s="5"/>
      <c r="IM339" s="5"/>
      <c r="IN339" s="5"/>
      <c r="IO339" s="5"/>
      <c r="IP339" s="5"/>
      <c r="IQ339" s="5"/>
      <c r="IR339" s="5"/>
      <c r="IS339" s="5"/>
      <c r="IT339" s="5"/>
      <c r="IU339" s="5"/>
      <c r="IV339" s="62"/>
      <c r="IW339" s="62"/>
      <c r="IX339" s="62"/>
      <c r="IY339" s="62"/>
      <c r="IZ339" s="62"/>
      <c r="JA339" s="62"/>
      <c r="JB339" s="62"/>
      <c r="JC339" s="62"/>
      <c r="JD339" s="62"/>
      <c r="JE339" s="62"/>
      <c r="JF339" s="62"/>
      <c r="JG339" s="62"/>
      <c r="JH339" s="62"/>
      <c r="JI339" s="62"/>
      <c r="JJ339" s="5"/>
      <c r="JK339" s="5"/>
      <c r="JL339" s="5"/>
      <c r="JM339" s="5"/>
      <c r="JN339" s="5"/>
      <c r="JO339" s="5"/>
      <c r="JP339" s="5"/>
      <c r="JQ339" s="5"/>
      <c r="JR339" s="5"/>
      <c r="JS339" s="5"/>
      <c r="JT339" s="5"/>
      <c r="JU339" s="5"/>
      <c r="JV339" s="5"/>
      <c r="JW339" s="5"/>
      <c r="JX339" s="62"/>
      <c r="JY339" s="62"/>
      <c r="JZ339" s="62"/>
      <c r="KA339" s="62"/>
      <c r="KB339" s="62"/>
      <c r="KC339" s="62"/>
      <c r="KD339" s="62"/>
      <c r="KE339" s="62"/>
      <c r="KF339" s="62"/>
      <c r="KG339" s="62"/>
      <c r="KH339" s="62"/>
      <c r="KI339" s="62"/>
      <c r="KJ339" s="62"/>
      <c r="KK339" s="62"/>
    </row>
    <row r="340" spans="1:297" x14ac:dyDescent="0.35">
      <c r="A340" s="131">
        <v>336</v>
      </c>
      <c r="B340" s="170">
        <f>'BVEM Scorecard'!B339</f>
        <v>0</v>
      </c>
      <c r="C340" s="170">
        <f>'BVEM Scorecard'!C339</f>
        <v>0</v>
      </c>
      <c r="D340" s="152">
        <v>1037</v>
      </c>
      <c r="E340" s="72" t="str">
        <f>'BVEM Scorecard'!F339</f>
        <v>Solar + Storage</v>
      </c>
      <c r="F340" s="96">
        <f t="shared" si="437"/>
        <v>1</v>
      </c>
      <c r="G340" s="96">
        <f t="shared" si="438"/>
        <v>1</v>
      </c>
      <c r="H340" s="96">
        <f t="shared" si="439"/>
        <v>0</v>
      </c>
      <c r="I340" s="96">
        <f t="shared" si="440"/>
        <v>0.8</v>
      </c>
      <c r="J340" s="62">
        <v>1</v>
      </c>
      <c r="K340" s="62">
        <v>1</v>
      </c>
      <c r="L340" s="62">
        <v>1</v>
      </c>
      <c r="M340" s="62">
        <v>1</v>
      </c>
      <c r="N340" s="62">
        <v>1</v>
      </c>
      <c r="O340" s="62">
        <v>1</v>
      </c>
      <c r="P340" s="62">
        <f t="shared" si="441"/>
        <v>5</v>
      </c>
      <c r="Q340" s="95">
        <f t="shared" si="444"/>
        <v>1</v>
      </c>
      <c r="R340" s="5">
        <v>1</v>
      </c>
      <c r="S340" s="5" t="s">
        <v>177</v>
      </c>
      <c r="T340" s="5">
        <f>'Training Programs'!AA340</f>
        <v>0</v>
      </c>
      <c r="U340" s="5"/>
      <c r="V340" s="5">
        <v>1</v>
      </c>
      <c r="W340" s="5"/>
      <c r="X340" s="5">
        <v>1</v>
      </c>
      <c r="Y340" s="5"/>
      <c r="Z340" s="5">
        <v>1</v>
      </c>
      <c r="AA340" s="5">
        <v>1</v>
      </c>
      <c r="AB340" s="5">
        <v>1</v>
      </c>
      <c r="AC340" s="5">
        <f t="shared" si="445"/>
        <v>5</v>
      </c>
      <c r="AD340" s="5" t="str">
        <f t="shared" si="446"/>
        <v/>
      </c>
      <c r="AE340" s="5" t="str">
        <f t="shared" si="447"/>
        <v/>
      </c>
      <c r="AF340" s="62">
        <v>1</v>
      </c>
      <c r="AG340" s="62" t="s">
        <v>178</v>
      </c>
      <c r="AH340" s="62">
        <f>'Training Programs'!AQ340</f>
        <v>0</v>
      </c>
      <c r="AI340" s="62"/>
      <c r="AJ340" s="62">
        <v>1</v>
      </c>
      <c r="AK340" s="62"/>
      <c r="AL340" s="62">
        <v>1</v>
      </c>
      <c r="AM340" s="62"/>
      <c r="AN340" s="62">
        <v>1</v>
      </c>
      <c r="AO340" s="62">
        <v>1</v>
      </c>
      <c r="AP340" s="62">
        <v>1</v>
      </c>
      <c r="AQ340" s="62">
        <v>5</v>
      </c>
      <c r="AR340" s="62" t="str">
        <f t="shared" si="448"/>
        <v/>
      </c>
      <c r="AS340" s="62" t="str">
        <f t="shared" si="449"/>
        <v/>
      </c>
      <c r="AT340" s="5">
        <v>1</v>
      </c>
      <c r="AU340" s="5" t="s">
        <v>179</v>
      </c>
      <c r="AV340" s="5">
        <f>'Training Programs'!BG340</f>
        <v>0</v>
      </c>
      <c r="AW340" s="5"/>
      <c r="AX340" s="5">
        <v>1</v>
      </c>
      <c r="AY340" s="5"/>
      <c r="AZ340" s="5">
        <v>1</v>
      </c>
      <c r="BA340" s="5"/>
      <c r="BB340" s="5">
        <v>1</v>
      </c>
      <c r="BC340" s="5">
        <v>1</v>
      </c>
      <c r="BD340" s="5">
        <v>1</v>
      </c>
      <c r="BE340" s="5">
        <v>5</v>
      </c>
      <c r="BF340" s="5" t="str">
        <f t="shared" si="450"/>
        <v/>
      </c>
      <c r="BG340" s="5" t="str">
        <f t="shared" si="451"/>
        <v/>
      </c>
      <c r="BH340" s="62">
        <v>1</v>
      </c>
      <c r="BI340" s="62" t="s">
        <v>67</v>
      </c>
      <c r="BJ340" s="62">
        <f>'Training Programs'!BW340</f>
        <v>0</v>
      </c>
      <c r="BK340" s="62"/>
      <c r="BL340" s="62">
        <v>1</v>
      </c>
      <c r="BM340" s="62"/>
      <c r="BN340" s="62">
        <v>1</v>
      </c>
      <c r="BO340" s="62"/>
      <c r="BP340" s="62">
        <v>1</v>
      </c>
      <c r="BQ340" s="62">
        <v>1</v>
      </c>
      <c r="BR340" s="62">
        <v>1</v>
      </c>
      <c r="BS340" s="62"/>
      <c r="BT340" s="62" t="str">
        <f t="shared" si="452"/>
        <v/>
      </c>
      <c r="BU340" s="62" t="str">
        <f t="shared" si="453"/>
        <v/>
      </c>
      <c r="BV340" s="5">
        <v>1</v>
      </c>
      <c r="BW340" s="5" t="s">
        <v>180</v>
      </c>
      <c r="BX340" s="5">
        <f>'Training Programs'!CM340</f>
        <v>0</v>
      </c>
      <c r="BY340" s="5"/>
      <c r="BZ340" s="5">
        <v>1</v>
      </c>
      <c r="CA340" s="5"/>
      <c r="CB340" s="5">
        <v>1</v>
      </c>
      <c r="CC340" s="5"/>
      <c r="CD340" s="5">
        <v>1</v>
      </c>
      <c r="CE340" s="5">
        <v>1</v>
      </c>
      <c r="CF340" s="5">
        <v>1</v>
      </c>
      <c r="CG340" s="5">
        <f t="shared" si="454"/>
        <v>5</v>
      </c>
      <c r="CH340" s="5" t="str">
        <f t="shared" si="455"/>
        <v/>
      </c>
      <c r="CI340" s="5" t="str">
        <f t="shared" si="456"/>
        <v/>
      </c>
      <c r="CJ340" s="62"/>
      <c r="CK340" s="62"/>
      <c r="CL340" s="62"/>
      <c r="CM340" s="62"/>
      <c r="CN340" s="62"/>
      <c r="CO340" s="62"/>
      <c r="CP340" s="62"/>
      <c r="CQ340" s="62"/>
      <c r="CR340" s="62"/>
      <c r="CS340" s="62"/>
      <c r="CT340" s="62"/>
      <c r="CU340" s="62"/>
      <c r="CV340" s="62"/>
      <c r="CW340" s="62"/>
      <c r="CX340" s="5"/>
      <c r="CY340" s="5"/>
      <c r="CZ340" s="5"/>
      <c r="DA340" s="5"/>
      <c r="DB340" s="5"/>
      <c r="DC340" s="5"/>
      <c r="DD340" s="5"/>
      <c r="DE340" s="5"/>
      <c r="DF340" s="5"/>
      <c r="DG340" s="5"/>
      <c r="DH340" s="5"/>
      <c r="DI340" s="5"/>
      <c r="DJ340" s="5"/>
      <c r="DK340" s="5"/>
      <c r="DL340" s="62"/>
      <c r="DM340" s="62"/>
      <c r="DN340" s="62"/>
      <c r="DO340" s="62"/>
      <c r="DP340" s="62"/>
      <c r="DQ340" s="62"/>
      <c r="DR340" s="62"/>
      <c r="DS340" s="62"/>
      <c r="DT340" s="62"/>
      <c r="DU340" s="62"/>
      <c r="DV340" s="62"/>
      <c r="DW340" s="62"/>
      <c r="DX340" s="62"/>
      <c r="DY340" s="62"/>
      <c r="DZ340" s="5"/>
      <c r="EA340" s="5"/>
      <c r="EB340" s="5"/>
      <c r="EC340" s="5"/>
      <c r="ED340" s="5"/>
      <c r="EE340" s="5"/>
      <c r="EF340" s="5"/>
      <c r="EG340" s="5"/>
      <c r="EH340" s="5"/>
      <c r="EI340" s="5"/>
      <c r="EJ340" s="5"/>
      <c r="EK340" s="5"/>
      <c r="EL340" s="5"/>
      <c r="EM340" s="5"/>
      <c r="EN340" s="62"/>
      <c r="EO340" s="62"/>
      <c r="EP340" s="62"/>
      <c r="EQ340" s="62"/>
      <c r="ER340" s="62"/>
      <c r="ES340" s="62"/>
      <c r="ET340" s="62"/>
      <c r="EU340" s="62"/>
      <c r="EV340" s="62"/>
      <c r="EW340" s="62"/>
      <c r="EX340" s="62"/>
      <c r="EY340" s="62"/>
      <c r="EZ340" s="62"/>
      <c r="FA340" s="62"/>
      <c r="FB340" s="5"/>
      <c r="FC340" s="5"/>
      <c r="FD340" s="5"/>
      <c r="FE340" s="5"/>
      <c r="FF340" s="5"/>
      <c r="FG340" s="5"/>
      <c r="FH340" s="5"/>
      <c r="FI340" s="5"/>
      <c r="FJ340" s="5"/>
      <c r="FK340" s="5"/>
      <c r="FL340" s="5"/>
      <c r="FM340" s="5"/>
      <c r="FN340" s="5"/>
      <c r="FO340" s="5"/>
      <c r="FP340" s="62"/>
      <c r="FQ340" s="62"/>
      <c r="FR340" s="62"/>
      <c r="FS340" s="62"/>
      <c r="FT340" s="62"/>
      <c r="FU340" s="62"/>
      <c r="FV340" s="62"/>
      <c r="FW340" s="62"/>
      <c r="FX340" s="62"/>
      <c r="FY340" s="62"/>
      <c r="FZ340" s="62"/>
      <c r="GA340" s="62"/>
      <c r="GB340" s="62"/>
      <c r="GC340" s="62"/>
      <c r="GD340" s="5"/>
      <c r="GE340" s="5"/>
      <c r="GF340" s="5"/>
      <c r="GG340" s="5"/>
      <c r="GH340" s="5"/>
      <c r="GI340" s="5"/>
      <c r="GJ340" s="5"/>
      <c r="GK340" s="5"/>
      <c r="GL340" s="5"/>
      <c r="GM340" s="5"/>
      <c r="GN340" s="5"/>
      <c r="GO340" s="5"/>
      <c r="GP340" s="5"/>
      <c r="GQ340" s="5"/>
      <c r="GR340" s="62"/>
      <c r="GS340" s="62"/>
      <c r="GT340" s="62"/>
      <c r="GU340" s="62"/>
      <c r="GV340" s="62"/>
      <c r="GW340" s="62"/>
      <c r="GX340" s="62"/>
      <c r="GY340" s="62"/>
      <c r="GZ340" s="62"/>
      <c r="HA340" s="62"/>
      <c r="HB340" s="62"/>
      <c r="HC340" s="62"/>
      <c r="HD340" s="62"/>
      <c r="HE340" s="62"/>
      <c r="HF340" s="5"/>
      <c r="HG340" s="5"/>
      <c r="HH340" s="5"/>
      <c r="HI340" s="5"/>
      <c r="HJ340" s="5"/>
      <c r="HK340" s="5"/>
      <c r="HL340" s="5"/>
      <c r="HM340" s="5"/>
      <c r="HN340" s="5"/>
      <c r="HO340" s="5"/>
      <c r="HP340" s="5"/>
      <c r="HQ340" s="5"/>
      <c r="HR340" s="5"/>
      <c r="HS340" s="5"/>
      <c r="HT340" s="62"/>
      <c r="HU340" s="62"/>
      <c r="HV340" s="62"/>
      <c r="HW340" s="62"/>
      <c r="HX340" s="62"/>
      <c r="HY340" s="62"/>
      <c r="HZ340" s="62"/>
      <c r="IA340" s="62"/>
      <c r="IB340" s="62"/>
      <c r="IC340" s="62"/>
      <c r="ID340" s="62"/>
      <c r="IE340" s="62"/>
      <c r="IF340" s="62"/>
      <c r="IG340" s="62"/>
      <c r="IH340" s="5"/>
      <c r="II340" s="5"/>
      <c r="IJ340" s="5"/>
      <c r="IK340" s="5"/>
      <c r="IL340" s="5"/>
      <c r="IM340" s="5"/>
      <c r="IN340" s="5"/>
      <c r="IO340" s="5"/>
      <c r="IP340" s="5"/>
      <c r="IQ340" s="5"/>
      <c r="IR340" s="5"/>
      <c r="IS340" s="5"/>
      <c r="IT340" s="5"/>
      <c r="IU340" s="5"/>
      <c r="IV340" s="62"/>
      <c r="IW340" s="62"/>
      <c r="IX340" s="62"/>
      <c r="IY340" s="62"/>
      <c r="IZ340" s="62"/>
      <c r="JA340" s="62"/>
      <c r="JB340" s="62"/>
      <c r="JC340" s="62"/>
      <c r="JD340" s="62"/>
      <c r="JE340" s="62"/>
      <c r="JF340" s="62"/>
      <c r="JG340" s="62"/>
      <c r="JH340" s="62"/>
      <c r="JI340" s="62"/>
      <c r="JJ340" s="5"/>
      <c r="JK340" s="5"/>
      <c r="JL340" s="5"/>
      <c r="JM340" s="5"/>
      <c r="JN340" s="5"/>
      <c r="JO340" s="5"/>
      <c r="JP340" s="5"/>
      <c r="JQ340" s="5"/>
      <c r="JR340" s="5"/>
      <c r="JS340" s="5"/>
      <c r="JT340" s="5"/>
      <c r="JU340" s="5"/>
      <c r="JV340" s="5"/>
      <c r="JW340" s="5"/>
      <c r="JX340" s="62"/>
      <c r="JY340" s="62"/>
      <c r="JZ340" s="62"/>
      <c r="KA340" s="62"/>
      <c r="KB340" s="62"/>
      <c r="KC340" s="62"/>
      <c r="KD340" s="62"/>
      <c r="KE340" s="62"/>
      <c r="KF340" s="62"/>
      <c r="KG340" s="62"/>
      <c r="KH340" s="62"/>
      <c r="KI340" s="62"/>
      <c r="KJ340" s="62"/>
      <c r="KK340" s="62"/>
    </row>
    <row r="341" spans="1:297" x14ac:dyDescent="0.35">
      <c r="A341" s="131">
        <v>337</v>
      </c>
      <c r="B341" s="170">
        <f>'BVEM Scorecard'!B340</f>
        <v>0</v>
      </c>
      <c r="C341" s="170">
        <f>'BVEM Scorecard'!C340</f>
        <v>0</v>
      </c>
      <c r="D341" s="152">
        <v>621</v>
      </c>
      <c r="E341" s="72" t="str">
        <f>'BVEM Scorecard'!F340</f>
        <v>Solar + Storage</v>
      </c>
      <c r="F341" s="96"/>
      <c r="G341" s="96"/>
      <c r="H341" s="96"/>
      <c r="I341" s="96"/>
      <c r="J341" s="62"/>
      <c r="K341" s="62"/>
      <c r="L341" s="62"/>
      <c r="M341" s="62"/>
      <c r="N341" s="62"/>
      <c r="O341" s="62"/>
      <c r="P341" s="62"/>
      <c r="Q341" s="95"/>
      <c r="R341" s="5"/>
      <c r="S341" s="5"/>
      <c r="T341" s="5"/>
      <c r="U341" s="5"/>
      <c r="V341" s="5"/>
      <c r="W341" s="5"/>
      <c r="X341" s="5"/>
      <c r="Y341" s="5"/>
      <c r="Z341" s="5"/>
      <c r="AA341" s="5"/>
      <c r="AB341" s="5"/>
      <c r="AC341" s="5"/>
      <c r="AD341" s="5"/>
      <c r="AE341" s="5"/>
      <c r="AF341" s="62"/>
      <c r="AG341" s="62"/>
      <c r="AH341" s="62"/>
      <c r="AI341" s="62"/>
      <c r="AJ341" s="62"/>
      <c r="AK341" s="62"/>
      <c r="AL341" s="62"/>
      <c r="AM341" s="62"/>
      <c r="AN341" s="62"/>
      <c r="AO341" s="62"/>
      <c r="AP341" s="62"/>
      <c r="AQ341" s="62"/>
      <c r="AR341" s="140"/>
      <c r="AS341" s="140"/>
      <c r="AT341" s="5"/>
      <c r="AU341" s="5"/>
      <c r="AV341" s="5"/>
      <c r="AW341" s="5"/>
      <c r="AX341" s="5"/>
      <c r="AY341" s="5"/>
      <c r="AZ341" s="5"/>
      <c r="BA341" s="5"/>
      <c r="BB341" s="5"/>
      <c r="BC341" s="5"/>
      <c r="BD341" s="5"/>
      <c r="BE341" s="5"/>
      <c r="BF341" s="5"/>
      <c r="BG341" s="5"/>
      <c r="BH341" s="62"/>
      <c r="BI341" s="62"/>
      <c r="BJ341" s="62"/>
      <c r="BK341" s="62"/>
      <c r="BL341" s="62"/>
      <c r="BM341" s="62"/>
      <c r="BN341" s="62"/>
      <c r="BO341" s="62"/>
      <c r="BP341" s="62"/>
      <c r="BQ341" s="62"/>
      <c r="BR341" s="62"/>
      <c r="BS341" s="62"/>
      <c r="BT341" s="62"/>
      <c r="BU341" s="62"/>
      <c r="BV341" s="5"/>
      <c r="BW341" s="5"/>
      <c r="BX341" s="5"/>
      <c r="BY341" s="5"/>
      <c r="BZ341" s="5"/>
      <c r="CA341" s="5"/>
      <c r="CB341" s="5"/>
      <c r="CC341" s="5"/>
      <c r="CD341" s="5"/>
      <c r="CE341" s="5"/>
      <c r="CF341" s="5"/>
      <c r="CG341" s="5"/>
      <c r="CH341" s="5"/>
      <c r="CI341" s="5"/>
      <c r="CJ341" s="62"/>
      <c r="CK341" s="62"/>
      <c r="CL341" s="62"/>
      <c r="CM341" s="62"/>
      <c r="CN341" s="62"/>
      <c r="CO341" s="62"/>
      <c r="CP341" s="62"/>
      <c r="CQ341" s="62"/>
      <c r="CR341" s="62"/>
      <c r="CS341" s="62"/>
      <c r="CT341" s="62"/>
      <c r="CU341" s="62"/>
      <c r="CV341" s="62"/>
      <c r="CW341" s="62"/>
      <c r="CX341" s="5"/>
      <c r="CY341" s="5"/>
      <c r="CZ341" s="5"/>
      <c r="DA341" s="5"/>
      <c r="DB341" s="5"/>
      <c r="DC341" s="5"/>
      <c r="DD341" s="5"/>
      <c r="DE341" s="5"/>
      <c r="DF341" s="5"/>
      <c r="DG341" s="5"/>
      <c r="DH341" s="5"/>
      <c r="DI341" s="5"/>
      <c r="DJ341" s="5"/>
      <c r="DK341" s="5"/>
      <c r="DL341" s="62"/>
      <c r="DM341" s="62"/>
      <c r="DN341" s="62"/>
      <c r="DO341" s="62"/>
      <c r="DP341" s="62"/>
      <c r="DQ341" s="62"/>
      <c r="DR341" s="62"/>
      <c r="DS341" s="62"/>
      <c r="DT341" s="62"/>
      <c r="DU341" s="62"/>
      <c r="DV341" s="62"/>
      <c r="DW341" s="62"/>
      <c r="DX341" s="62"/>
      <c r="DY341" s="62"/>
      <c r="DZ341" s="5"/>
      <c r="EA341" s="5"/>
      <c r="EB341" s="5"/>
      <c r="EC341" s="5"/>
      <c r="ED341" s="5"/>
      <c r="EE341" s="5"/>
      <c r="EF341" s="5"/>
      <c r="EG341" s="5"/>
      <c r="EH341" s="5"/>
      <c r="EI341" s="5"/>
      <c r="EJ341" s="5"/>
      <c r="EK341" s="5"/>
      <c r="EL341" s="5"/>
      <c r="EM341" s="5"/>
      <c r="EN341" s="62"/>
      <c r="EO341" s="62"/>
      <c r="EP341" s="62"/>
      <c r="EQ341" s="62"/>
      <c r="ER341" s="62"/>
      <c r="ES341" s="62"/>
      <c r="ET341" s="62"/>
      <c r="EU341" s="62"/>
      <c r="EV341" s="62"/>
      <c r="EW341" s="62"/>
      <c r="EX341" s="62"/>
      <c r="EY341" s="62"/>
      <c r="EZ341" s="140"/>
      <c r="FA341" s="140"/>
      <c r="FB341" s="5"/>
      <c r="FC341" s="5"/>
      <c r="FD341" s="5"/>
      <c r="FE341" s="5"/>
      <c r="FF341" s="5"/>
      <c r="FG341" s="5"/>
      <c r="FH341" s="5"/>
      <c r="FI341" s="5"/>
      <c r="FJ341" s="5"/>
      <c r="FK341" s="5"/>
      <c r="FL341" s="5"/>
      <c r="FM341" s="5"/>
      <c r="FN341" s="5"/>
      <c r="FO341" s="5"/>
      <c r="FP341" s="62"/>
      <c r="FQ341" s="62"/>
      <c r="FR341" s="62"/>
      <c r="FS341" s="62"/>
      <c r="FT341" s="62"/>
      <c r="FU341" s="62"/>
      <c r="FV341" s="62"/>
      <c r="FW341" s="62"/>
      <c r="FX341" s="62"/>
      <c r="FY341" s="62"/>
      <c r="FZ341" s="62"/>
      <c r="GA341" s="62"/>
      <c r="GB341" s="62"/>
      <c r="GC341" s="62"/>
      <c r="GD341" s="5"/>
      <c r="GE341" s="5"/>
      <c r="GF341" s="5"/>
      <c r="GG341" s="5"/>
      <c r="GH341" s="5"/>
      <c r="GI341" s="5"/>
      <c r="GJ341" s="5"/>
      <c r="GK341" s="5"/>
      <c r="GL341" s="5"/>
      <c r="GM341" s="5"/>
      <c r="GN341" s="5"/>
      <c r="GO341" s="5"/>
      <c r="GP341" s="5"/>
      <c r="GQ341" s="5"/>
      <c r="GR341" s="62"/>
      <c r="GS341" s="62"/>
      <c r="GT341" s="62"/>
      <c r="GU341" s="62"/>
      <c r="GV341" s="62"/>
      <c r="GW341" s="62"/>
      <c r="GX341" s="62"/>
      <c r="GY341" s="62"/>
      <c r="GZ341" s="62"/>
      <c r="HA341" s="62"/>
      <c r="HB341" s="62"/>
      <c r="HC341" s="62"/>
      <c r="HD341" s="62"/>
      <c r="HE341" s="62"/>
      <c r="HF341" s="5"/>
      <c r="HG341" s="5"/>
      <c r="HH341" s="5"/>
      <c r="HI341" s="5"/>
      <c r="HJ341" s="5"/>
      <c r="HK341" s="5"/>
      <c r="HL341" s="5"/>
      <c r="HM341" s="5"/>
      <c r="HN341" s="5"/>
      <c r="HO341" s="5"/>
      <c r="HP341" s="5"/>
      <c r="HQ341" s="5"/>
      <c r="HR341" s="5"/>
      <c r="HS341" s="5"/>
      <c r="HT341" s="62"/>
      <c r="HU341" s="62"/>
      <c r="HV341" s="62"/>
      <c r="HW341" s="62"/>
      <c r="HX341" s="62"/>
      <c r="HY341" s="62"/>
      <c r="HZ341" s="62"/>
      <c r="IA341" s="62"/>
      <c r="IB341" s="62"/>
      <c r="IC341" s="62"/>
      <c r="ID341" s="62"/>
      <c r="IE341" s="62"/>
      <c r="IF341" s="62"/>
      <c r="IG341" s="62"/>
      <c r="IH341" s="5"/>
      <c r="II341" s="5"/>
      <c r="IJ341" s="5"/>
      <c r="IK341" s="5"/>
      <c r="IL341" s="5"/>
      <c r="IM341" s="5"/>
      <c r="IN341" s="5"/>
      <c r="IO341" s="5"/>
      <c r="IP341" s="5"/>
      <c r="IQ341" s="5"/>
      <c r="IR341" s="5"/>
      <c r="IS341" s="5"/>
      <c r="IT341" s="5"/>
      <c r="IU341" s="5"/>
      <c r="IV341" s="62"/>
      <c r="IW341" s="62"/>
      <c r="IX341" s="62"/>
      <c r="IY341" s="62"/>
      <c r="IZ341" s="62"/>
      <c r="JA341" s="62"/>
      <c r="JB341" s="62"/>
      <c r="JC341" s="62"/>
      <c r="JD341" s="62"/>
      <c r="JE341" s="62"/>
      <c r="JF341" s="62"/>
      <c r="JG341" s="62"/>
      <c r="JH341" s="62"/>
      <c r="JI341" s="62"/>
      <c r="JJ341" s="5"/>
      <c r="JK341" s="5"/>
      <c r="JL341" s="5"/>
      <c r="JM341" s="5"/>
      <c r="JN341" s="5"/>
      <c r="JO341" s="5"/>
      <c r="JP341" s="5"/>
      <c r="JQ341" s="5"/>
      <c r="JR341" s="5"/>
      <c r="JS341" s="5"/>
      <c r="JT341" s="5"/>
      <c r="JU341" s="5"/>
      <c r="JV341" s="5"/>
      <c r="JW341" s="5"/>
      <c r="JX341" s="62"/>
      <c r="JY341" s="62"/>
      <c r="JZ341" s="62"/>
      <c r="KA341" s="62"/>
      <c r="KB341" s="62"/>
      <c r="KC341" s="62"/>
      <c r="KD341" s="62"/>
      <c r="KE341" s="62"/>
      <c r="KF341" s="62"/>
      <c r="KG341" s="62"/>
      <c r="KH341" s="62"/>
      <c r="KI341" s="62"/>
      <c r="KJ341" s="62"/>
      <c r="KK341" s="62"/>
    </row>
    <row r="342" spans="1:297" x14ac:dyDescent="0.35">
      <c r="A342" s="131">
        <v>338</v>
      </c>
      <c r="B342" s="170">
        <f>'BVEM Scorecard'!B341</f>
        <v>0</v>
      </c>
      <c r="C342" s="170">
        <f>'BVEM Scorecard'!C341</f>
        <v>0</v>
      </c>
      <c r="D342" s="152">
        <v>1038</v>
      </c>
      <c r="E342" s="72" t="str">
        <f>'BVEM Scorecard'!F341</f>
        <v>Solar + Storage</v>
      </c>
      <c r="F342" s="96">
        <f t="shared" si="437"/>
        <v>1</v>
      </c>
      <c r="G342" s="96">
        <f t="shared" si="438"/>
        <v>1</v>
      </c>
      <c r="H342" s="96">
        <f t="shared" si="439"/>
        <v>0</v>
      </c>
      <c r="I342" s="96">
        <f t="shared" si="440"/>
        <v>1</v>
      </c>
      <c r="J342" s="62">
        <v>1</v>
      </c>
      <c r="K342" s="62">
        <v>1</v>
      </c>
      <c r="L342" s="62">
        <v>1</v>
      </c>
      <c r="M342" s="62">
        <v>1</v>
      </c>
      <c r="N342" s="62">
        <v>1</v>
      </c>
      <c r="O342" s="62">
        <v>1</v>
      </c>
      <c r="P342" s="62">
        <f t="shared" si="441"/>
        <v>5</v>
      </c>
      <c r="Q342" s="95">
        <f t="shared" ref="Q342" si="457">K$4*K342+L$4*L342+M$4*M342+N$4*N342+O$4*O342</f>
        <v>1</v>
      </c>
      <c r="R342" s="5">
        <v>1</v>
      </c>
      <c r="S342" s="5" t="s">
        <v>177</v>
      </c>
      <c r="T342" s="5">
        <f>'Training Programs'!AA342</f>
        <v>0</v>
      </c>
      <c r="U342" s="5"/>
      <c r="V342" s="5">
        <v>1</v>
      </c>
      <c r="W342" s="5"/>
      <c r="X342" s="5">
        <v>1</v>
      </c>
      <c r="Y342" s="5"/>
      <c r="Z342" s="5">
        <v>1</v>
      </c>
      <c r="AA342" s="5">
        <v>1</v>
      </c>
      <c r="AB342" s="5">
        <v>1</v>
      </c>
      <c r="AC342" s="5">
        <f t="shared" ref="AC342" si="458">SUM(V342,X342,Z342:AB342)</f>
        <v>5</v>
      </c>
      <c r="AD342" s="5" t="str">
        <f t="shared" ref="AD342" si="459">IFERROR(T342/SUM($T342,$AH342,$AV342,$BJ342,$BX342,$CL342,$CZ342,$DN342,$EB342,$EP342,$FD342,$FR342,$GF342,$GT342,$HH342,$HV342,$IJ342,$IX342,$JL342,$JZ342),"")</f>
        <v/>
      </c>
      <c r="AE342" s="5" t="str">
        <f t="shared" ref="AE342" si="460">IFERROR((V$4*V342+X$4*X342+Z$4*Z342+AA$4*AA342+AB$4*AB342)*AD342,"")</f>
        <v/>
      </c>
      <c r="AF342" s="62">
        <v>1</v>
      </c>
      <c r="AG342" s="62" t="s">
        <v>178</v>
      </c>
      <c r="AH342" s="62">
        <f>'Training Programs'!AQ342</f>
        <v>0</v>
      </c>
      <c r="AI342" s="62"/>
      <c r="AJ342" s="62">
        <v>1</v>
      </c>
      <c r="AK342" s="62"/>
      <c r="AL342" s="62">
        <v>1</v>
      </c>
      <c r="AM342" s="62"/>
      <c r="AN342" s="62">
        <v>1</v>
      </c>
      <c r="AO342" s="62">
        <v>1</v>
      </c>
      <c r="AP342" s="62">
        <v>1</v>
      </c>
      <c r="AQ342" s="62">
        <v>5</v>
      </c>
      <c r="AR342" s="62" t="str">
        <f t="shared" ref="AR342" si="461">IFERROR(AH342/SUM($T342,$AH342,$AV342,$BJ342,$BX342,$CL342,$CZ342,$DN342,$EB342,$EP342,$FD342,$FR342,$GF342,$GT342,$HH342,$HV342,$IJ342,$IX342,$JL342,$JZ342),"")</f>
        <v/>
      </c>
      <c r="AS342" s="62" t="str">
        <f>IFERROR((AJ$4*AJ342+AL$4*AL342+AN$4*AN342+AO$4*AO342+AP$4*AP342)*AR342,"")</f>
        <v/>
      </c>
      <c r="AT342" s="5"/>
      <c r="AU342" s="5"/>
      <c r="AV342" s="5"/>
      <c r="AW342" s="5"/>
      <c r="AX342" s="5"/>
      <c r="AY342" s="5"/>
      <c r="AZ342" s="5"/>
      <c r="BA342" s="5"/>
      <c r="BB342" s="5"/>
      <c r="BC342" s="5"/>
      <c r="BD342" s="5"/>
      <c r="BE342" s="5"/>
      <c r="BF342" s="5"/>
      <c r="BG342" s="5"/>
      <c r="BH342" s="62"/>
      <c r="BI342" s="62"/>
      <c r="BJ342" s="62"/>
      <c r="BK342" s="62"/>
      <c r="BL342" s="62"/>
      <c r="BM342" s="62"/>
      <c r="BN342" s="62"/>
      <c r="BO342" s="62"/>
      <c r="BP342" s="62"/>
      <c r="BQ342" s="62"/>
      <c r="BR342" s="62"/>
      <c r="BS342" s="62"/>
      <c r="BT342" s="62"/>
      <c r="BU342" s="62"/>
      <c r="BV342" s="5"/>
      <c r="BW342" s="5"/>
      <c r="BX342" s="5"/>
      <c r="BY342" s="5"/>
      <c r="BZ342" s="5"/>
      <c r="CA342" s="5"/>
      <c r="CB342" s="5"/>
      <c r="CC342" s="5"/>
      <c r="CD342" s="5"/>
      <c r="CE342" s="5"/>
      <c r="CF342" s="5"/>
      <c r="CG342" s="5"/>
      <c r="CH342" s="5"/>
      <c r="CI342" s="5"/>
      <c r="CJ342" s="62"/>
      <c r="CK342" s="62"/>
      <c r="CL342" s="62"/>
      <c r="CM342" s="62"/>
      <c r="CN342" s="62"/>
      <c r="CO342" s="62"/>
      <c r="CP342" s="62"/>
      <c r="CQ342" s="62"/>
      <c r="CR342" s="62"/>
      <c r="CS342" s="62"/>
      <c r="CT342" s="62"/>
      <c r="CU342" s="62"/>
      <c r="CV342" s="62"/>
      <c r="CW342" s="62"/>
      <c r="CX342" s="5"/>
      <c r="CY342" s="5"/>
      <c r="CZ342" s="5"/>
      <c r="DA342" s="5"/>
      <c r="DB342" s="5"/>
      <c r="DC342" s="5"/>
      <c r="DD342" s="5"/>
      <c r="DE342" s="5"/>
      <c r="DF342" s="5"/>
      <c r="DG342" s="5"/>
      <c r="DH342" s="5"/>
      <c r="DI342" s="5"/>
      <c r="DJ342" s="5"/>
      <c r="DK342" s="5"/>
      <c r="DL342" s="62"/>
      <c r="DM342" s="62"/>
      <c r="DN342" s="62"/>
      <c r="DO342" s="62"/>
      <c r="DP342" s="62"/>
      <c r="DQ342" s="62"/>
      <c r="DR342" s="62"/>
      <c r="DS342" s="62"/>
      <c r="DT342" s="62"/>
      <c r="DU342" s="62"/>
      <c r="DV342" s="62"/>
      <c r="DW342" s="62"/>
      <c r="DX342" s="62"/>
      <c r="DY342" s="62"/>
      <c r="DZ342" s="5"/>
      <c r="EA342" s="5"/>
      <c r="EB342" s="5"/>
      <c r="EC342" s="5"/>
      <c r="ED342" s="5"/>
      <c r="EE342" s="5"/>
      <c r="EF342" s="5"/>
      <c r="EG342" s="5"/>
      <c r="EH342" s="5"/>
      <c r="EI342" s="5"/>
      <c r="EJ342" s="5"/>
      <c r="EK342" s="5"/>
      <c r="EL342" s="5"/>
      <c r="EM342" s="5"/>
      <c r="EN342" s="62"/>
      <c r="EO342" s="62"/>
      <c r="EP342" s="62"/>
      <c r="EQ342" s="62"/>
      <c r="ER342" s="62"/>
      <c r="ES342" s="62"/>
      <c r="ET342" s="62"/>
      <c r="EU342" s="62"/>
      <c r="EV342" s="62"/>
      <c r="EW342" s="62"/>
      <c r="EX342" s="62"/>
      <c r="EY342" s="62"/>
      <c r="EZ342" s="62"/>
      <c r="FA342" s="62"/>
      <c r="FB342" s="5"/>
      <c r="FC342" s="5"/>
      <c r="FD342" s="5"/>
      <c r="FE342" s="5"/>
      <c r="FF342" s="5"/>
      <c r="FG342" s="5"/>
      <c r="FH342" s="5"/>
      <c r="FI342" s="5"/>
      <c r="FJ342" s="5"/>
      <c r="FK342" s="5"/>
      <c r="FL342" s="5"/>
      <c r="FM342" s="5"/>
      <c r="FN342" s="5"/>
      <c r="FO342" s="5"/>
      <c r="FP342" s="62"/>
      <c r="FQ342" s="62"/>
      <c r="FR342" s="62"/>
      <c r="FS342" s="62"/>
      <c r="FT342" s="62"/>
      <c r="FU342" s="62"/>
      <c r="FV342" s="62"/>
      <c r="FW342" s="62"/>
      <c r="FX342" s="62"/>
      <c r="FY342" s="62"/>
      <c r="FZ342" s="62"/>
      <c r="GA342" s="62"/>
      <c r="GB342" s="62"/>
      <c r="GC342" s="62"/>
      <c r="GD342" s="5"/>
      <c r="GE342" s="5"/>
      <c r="GF342" s="5"/>
      <c r="GG342" s="5"/>
      <c r="GH342" s="5"/>
      <c r="GI342" s="5"/>
      <c r="GJ342" s="5"/>
      <c r="GK342" s="5"/>
      <c r="GL342" s="5"/>
      <c r="GM342" s="5"/>
      <c r="GN342" s="5"/>
      <c r="GO342" s="5"/>
      <c r="GP342" s="5"/>
      <c r="GQ342" s="5"/>
      <c r="GR342" s="62"/>
      <c r="GS342" s="62"/>
      <c r="GT342" s="62"/>
      <c r="GU342" s="62"/>
      <c r="GV342" s="62"/>
      <c r="GW342" s="62"/>
      <c r="GX342" s="62"/>
      <c r="GY342" s="62"/>
      <c r="GZ342" s="62"/>
      <c r="HA342" s="62"/>
      <c r="HB342" s="62"/>
      <c r="HC342" s="62"/>
      <c r="HD342" s="62"/>
      <c r="HE342" s="62"/>
      <c r="HF342" s="5"/>
      <c r="HG342" s="5"/>
      <c r="HH342" s="5"/>
      <c r="HI342" s="5"/>
      <c r="HJ342" s="5"/>
      <c r="HK342" s="5"/>
      <c r="HL342" s="5"/>
      <c r="HM342" s="5"/>
      <c r="HN342" s="5"/>
      <c r="HO342" s="5"/>
      <c r="HP342" s="5"/>
      <c r="HQ342" s="5"/>
      <c r="HR342" s="5"/>
      <c r="HS342" s="5"/>
      <c r="HT342" s="62"/>
      <c r="HU342" s="62"/>
      <c r="HV342" s="62"/>
      <c r="HW342" s="62"/>
      <c r="HX342" s="62"/>
      <c r="HY342" s="62"/>
      <c r="HZ342" s="62"/>
      <c r="IA342" s="62"/>
      <c r="IB342" s="62"/>
      <c r="IC342" s="62"/>
      <c r="ID342" s="62"/>
      <c r="IE342" s="62"/>
      <c r="IF342" s="62"/>
      <c r="IG342" s="62"/>
      <c r="IH342" s="5"/>
      <c r="II342" s="5"/>
      <c r="IJ342" s="5"/>
      <c r="IK342" s="5"/>
      <c r="IL342" s="5"/>
      <c r="IM342" s="5"/>
      <c r="IN342" s="5"/>
      <c r="IO342" s="5"/>
      <c r="IP342" s="5"/>
      <c r="IQ342" s="5"/>
      <c r="IR342" s="5"/>
      <c r="IS342" s="5"/>
      <c r="IT342" s="5"/>
      <c r="IU342" s="5"/>
      <c r="IV342" s="62"/>
      <c r="IW342" s="62"/>
      <c r="IX342" s="62"/>
      <c r="IY342" s="62"/>
      <c r="IZ342" s="62"/>
      <c r="JA342" s="62"/>
      <c r="JB342" s="62"/>
      <c r="JC342" s="62"/>
      <c r="JD342" s="62"/>
      <c r="JE342" s="62"/>
      <c r="JF342" s="62"/>
      <c r="JG342" s="62"/>
      <c r="JH342" s="62"/>
      <c r="JI342" s="62"/>
      <c r="JJ342" s="5"/>
      <c r="JK342" s="5"/>
      <c r="JL342" s="5"/>
      <c r="JM342" s="5"/>
      <c r="JN342" s="5"/>
      <c r="JO342" s="5"/>
      <c r="JP342" s="5"/>
      <c r="JQ342" s="5"/>
      <c r="JR342" s="5"/>
      <c r="JS342" s="5"/>
      <c r="JT342" s="5"/>
      <c r="JU342" s="5"/>
      <c r="JV342" s="5"/>
      <c r="JW342" s="5"/>
      <c r="JX342" s="62"/>
      <c r="JY342" s="62"/>
      <c r="JZ342" s="62"/>
      <c r="KA342" s="62"/>
      <c r="KB342" s="62"/>
      <c r="KC342" s="62"/>
      <c r="KD342" s="62"/>
      <c r="KE342" s="62"/>
      <c r="KF342" s="62"/>
      <c r="KG342" s="62"/>
      <c r="KH342" s="62"/>
      <c r="KI342" s="62"/>
      <c r="KJ342" s="62"/>
      <c r="KK342" s="62"/>
    </row>
    <row r="343" spans="1:297" x14ac:dyDescent="0.35">
      <c r="A343" s="131">
        <v>339</v>
      </c>
      <c r="B343" s="170">
        <f>'BVEM Scorecard'!B342</f>
        <v>0</v>
      </c>
      <c r="C343" s="170">
        <f>'BVEM Scorecard'!C342</f>
        <v>0</v>
      </c>
      <c r="D343" s="152">
        <v>1035</v>
      </c>
      <c r="E343" s="72" t="str">
        <f>'BVEM Scorecard'!F342</f>
        <v>Storage</v>
      </c>
      <c r="F343" s="96"/>
      <c r="G343" s="96"/>
      <c r="H343" s="96"/>
      <c r="I343" s="96"/>
      <c r="J343" s="62"/>
      <c r="K343" s="62"/>
      <c r="L343" s="62"/>
      <c r="M343" s="62"/>
      <c r="N343" s="62"/>
      <c r="O343" s="62"/>
      <c r="P343" s="62"/>
      <c r="Q343" s="95"/>
      <c r="R343" s="5"/>
      <c r="S343" s="5"/>
      <c r="T343" s="5"/>
      <c r="U343" s="5"/>
      <c r="V343" s="5"/>
      <c r="W343" s="5"/>
      <c r="X343" s="5"/>
      <c r="Y343" s="5"/>
      <c r="Z343" s="5"/>
      <c r="AA343" s="5"/>
      <c r="AB343" s="5"/>
      <c r="AC343" s="5"/>
      <c r="AD343" s="5"/>
      <c r="AE343" s="5"/>
      <c r="AF343" s="62"/>
      <c r="AG343" s="62"/>
      <c r="AH343" s="62"/>
      <c r="AI343" s="62"/>
      <c r="AJ343" s="62"/>
      <c r="AK343" s="62"/>
      <c r="AL343" s="62"/>
      <c r="AM343" s="62"/>
      <c r="AN343" s="62"/>
      <c r="AO343" s="62"/>
      <c r="AP343" s="62"/>
      <c r="AQ343" s="62"/>
      <c r="AR343" s="140"/>
      <c r="AS343" s="140"/>
      <c r="AT343" s="5"/>
      <c r="AU343" s="5"/>
      <c r="AV343" s="5"/>
      <c r="AW343" s="5"/>
      <c r="AX343" s="5"/>
      <c r="AY343" s="5"/>
      <c r="AZ343" s="5"/>
      <c r="BA343" s="5"/>
      <c r="BB343" s="5"/>
      <c r="BC343" s="5"/>
      <c r="BD343" s="5"/>
      <c r="BE343" s="5"/>
      <c r="BF343" s="5"/>
      <c r="BG343" s="5"/>
      <c r="BH343" s="62"/>
      <c r="BI343" s="62"/>
      <c r="BJ343" s="62"/>
      <c r="BK343" s="62"/>
      <c r="BL343" s="62"/>
      <c r="BM343" s="62"/>
      <c r="BN343" s="62"/>
      <c r="BO343" s="62"/>
      <c r="BP343" s="62"/>
      <c r="BQ343" s="62"/>
      <c r="BR343" s="62"/>
      <c r="BS343" s="62"/>
      <c r="BT343" s="62"/>
      <c r="BU343" s="62"/>
      <c r="BV343" s="5"/>
      <c r="BW343" s="5"/>
      <c r="BX343" s="5"/>
      <c r="BY343" s="5"/>
      <c r="BZ343" s="5"/>
      <c r="CA343" s="5"/>
      <c r="CB343" s="5"/>
      <c r="CC343" s="5"/>
      <c r="CD343" s="5"/>
      <c r="CE343" s="5"/>
      <c r="CF343" s="5"/>
      <c r="CG343" s="5"/>
      <c r="CH343" s="5"/>
      <c r="CI343" s="5"/>
      <c r="CJ343" s="62"/>
      <c r="CK343" s="62"/>
      <c r="CL343" s="62"/>
      <c r="CM343" s="62"/>
      <c r="CN343" s="62"/>
      <c r="CO343" s="62"/>
      <c r="CP343" s="62"/>
      <c r="CQ343" s="62"/>
      <c r="CR343" s="62"/>
      <c r="CS343" s="62"/>
      <c r="CT343" s="62"/>
      <c r="CU343" s="62"/>
      <c r="CV343" s="62"/>
      <c r="CW343" s="62"/>
      <c r="CX343" s="5"/>
      <c r="CY343" s="5"/>
      <c r="CZ343" s="5"/>
      <c r="DA343" s="5"/>
      <c r="DB343" s="5"/>
      <c r="DC343" s="5"/>
      <c r="DD343" s="5"/>
      <c r="DE343" s="5"/>
      <c r="DF343" s="5"/>
      <c r="DG343" s="5"/>
      <c r="DH343" s="5"/>
      <c r="DI343" s="5"/>
      <c r="DJ343" s="5"/>
      <c r="DK343" s="5"/>
      <c r="DL343" s="62"/>
      <c r="DM343" s="62"/>
      <c r="DN343" s="62"/>
      <c r="DO343" s="62"/>
      <c r="DP343" s="62"/>
      <c r="DQ343" s="62"/>
      <c r="DR343" s="62"/>
      <c r="DS343" s="62"/>
      <c r="DT343" s="62"/>
      <c r="DU343" s="62"/>
      <c r="DV343" s="62"/>
      <c r="DW343" s="62"/>
      <c r="DX343" s="62"/>
      <c r="DY343" s="62"/>
      <c r="DZ343" s="5"/>
      <c r="EA343" s="5"/>
      <c r="EB343" s="5"/>
      <c r="EC343" s="5"/>
      <c r="ED343" s="5"/>
      <c r="EE343" s="5"/>
      <c r="EF343" s="5"/>
      <c r="EG343" s="5"/>
      <c r="EH343" s="5"/>
      <c r="EI343" s="5"/>
      <c r="EJ343" s="5"/>
      <c r="EK343" s="5"/>
      <c r="EL343" s="5"/>
      <c r="EM343" s="5"/>
      <c r="EN343" s="62"/>
      <c r="EO343" s="62"/>
      <c r="EP343" s="62"/>
      <c r="EQ343" s="62"/>
      <c r="ER343" s="62"/>
      <c r="ES343" s="62"/>
      <c r="ET343" s="62"/>
      <c r="EU343" s="62"/>
      <c r="EV343" s="62"/>
      <c r="EW343" s="62"/>
      <c r="EX343" s="62"/>
      <c r="EY343" s="62"/>
      <c r="EZ343" s="140"/>
      <c r="FA343" s="140"/>
      <c r="FB343" s="5"/>
      <c r="FC343" s="5"/>
      <c r="FD343" s="5"/>
      <c r="FE343" s="5"/>
      <c r="FF343" s="5"/>
      <c r="FG343" s="5"/>
      <c r="FH343" s="5"/>
      <c r="FI343" s="5"/>
      <c r="FJ343" s="5"/>
      <c r="FK343" s="5"/>
      <c r="FL343" s="5"/>
      <c r="FM343" s="5"/>
      <c r="FN343" s="5"/>
      <c r="FO343" s="5"/>
      <c r="FP343" s="62"/>
      <c r="FQ343" s="62"/>
      <c r="FR343" s="62"/>
      <c r="FS343" s="62"/>
      <c r="FT343" s="62"/>
      <c r="FU343" s="62"/>
      <c r="FV343" s="62"/>
      <c r="FW343" s="62"/>
      <c r="FX343" s="62"/>
      <c r="FY343" s="62"/>
      <c r="FZ343" s="62"/>
      <c r="GA343" s="62"/>
      <c r="GB343" s="62"/>
      <c r="GC343" s="62"/>
      <c r="GD343" s="5"/>
      <c r="GE343" s="5"/>
      <c r="GF343" s="5"/>
      <c r="GG343" s="5"/>
      <c r="GH343" s="5"/>
      <c r="GI343" s="5"/>
      <c r="GJ343" s="5"/>
      <c r="GK343" s="5"/>
      <c r="GL343" s="5"/>
      <c r="GM343" s="5"/>
      <c r="GN343" s="5"/>
      <c r="GO343" s="5"/>
      <c r="GP343" s="5"/>
      <c r="GQ343" s="5"/>
      <c r="GR343" s="62"/>
      <c r="GS343" s="62"/>
      <c r="GT343" s="62"/>
      <c r="GU343" s="62"/>
      <c r="GV343" s="62"/>
      <c r="GW343" s="62"/>
      <c r="GX343" s="62"/>
      <c r="GY343" s="62"/>
      <c r="GZ343" s="62"/>
      <c r="HA343" s="62"/>
      <c r="HB343" s="62"/>
      <c r="HC343" s="62"/>
      <c r="HD343" s="62"/>
      <c r="HE343" s="62"/>
      <c r="HF343" s="5"/>
      <c r="HG343" s="5"/>
      <c r="HH343" s="5"/>
      <c r="HI343" s="5"/>
      <c r="HJ343" s="5"/>
      <c r="HK343" s="5"/>
      <c r="HL343" s="5"/>
      <c r="HM343" s="5"/>
      <c r="HN343" s="5"/>
      <c r="HO343" s="5"/>
      <c r="HP343" s="5"/>
      <c r="HQ343" s="5"/>
      <c r="HR343" s="5"/>
      <c r="HS343" s="5"/>
      <c r="HT343" s="62"/>
      <c r="HU343" s="62"/>
      <c r="HV343" s="62"/>
      <c r="HW343" s="62"/>
      <c r="HX343" s="62"/>
      <c r="HY343" s="62"/>
      <c r="HZ343" s="62"/>
      <c r="IA343" s="62"/>
      <c r="IB343" s="62"/>
      <c r="IC343" s="62"/>
      <c r="ID343" s="62"/>
      <c r="IE343" s="62"/>
      <c r="IF343" s="62"/>
      <c r="IG343" s="62"/>
      <c r="IH343" s="5"/>
      <c r="II343" s="5"/>
      <c r="IJ343" s="5"/>
      <c r="IK343" s="5"/>
      <c r="IL343" s="5"/>
      <c r="IM343" s="5"/>
      <c r="IN343" s="5"/>
      <c r="IO343" s="5"/>
      <c r="IP343" s="5"/>
      <c r="IQ343" s="5"/>
      <c r="IR343" s="5"/>
      <c r="IS343" s="5"/>
      <c r="IT343" s="5"/>
      <c r="IU343" s="5"/>
      <c r="IV343" s="62"/>
      <c r="IW343" s="62"/>
      <c r="IX343" s="62"/>
      <c r="IY343" s="62"/>
      <c r="IZ343" s="62"/>
      <c r="JA343" s="62"/>
      <c r="JB343" s="62"/>
      <c r="JC343" s="62"/>
      <c r="JD343" s="62"/>
      <c r="JE343" s="62"/>
      <c r="JF343" s="62"/>
      <c r="JG343" s="62"/>
      <c r="JH343" s="62"/>
      <c r="JI343" s="62"/>
      <c r="JJ343" s="5"/>
      <c r="JK343" s="5"/>
      <c r="JL343" s="5"/>
      <c r="JM343" s="5"/>
      <c r="JN343" s="5"/>
      <c r="JO343" s="5"/>
      <c r="JP343" s="5"/>
      <c r="JQ343" s="5"/>
      <c r="JR343" s="5"/>
      <c r="JS343" s="5"/>
      <c r="JT343" s="5"/>
      <c r="JU343" s="5"/>
      <c r="JV343" s="5"/>
      <c r="JW343" s="5"/>
      <c r="JX343" s="62"/>
      <c r="JY343" s="62"/>
      <c r="JZ343" s="62"/>
      <c r="KA343" s="62"/>
      <c r="KB343" s="62"/>
      <c r="KC343" s="62"/>
      <c r="KD343" s="62"/>
      <c r="KE343" s="62"/>
      <c r="KF343" s="62"/>
      <c r="KG343" s="62"/>
      <c r="KH343" s="62"/>
      <c r="KI343" s="62"/>
      <c r="KJ343" s="62"/>
      <c r="KK343" s="62"/>
    </row>
    <row r="344" spans="1:297" x14ac:dyDescent="0.35">
      <c r="A344" s="131">
        <v>340</v>
      </c>
      <c r="B344" s="170">
        <f>'BVEM Scorecard'!B343</f>
        <v>0</v>
      </c>
      <c r="C344" s="170">
        <f>'BVEM Scorecard'!C343</f>
        <v>0</v>
      </c>
      <c r="D344" s="152">
        <v>1039</v>
      </c>
      <c r="E344" s="72" t="str">
        <f>'BVEM Scorecard'!F343</f>
        <v>Storage</v>
      </c>
      <c r="F344" s="96">
        <f t="shared" si="437"/>
        <v>0</v>
      </c>
      <c r="G344" s="96">
        <f t="shared" si="438"/>
        <v>0</v>
      </c>
      <c r="H344" s="96">
        <f t="shared" si="439"/>
        <v>0</v>
      </c>
      <c r="I344" s="96">
        <f t="shared" si="440"/>
        <v>0</v>
      </c>
      <c r="J344" s="62">
        <v>0</v>
      </c>
      <c r="K344" s="62">
        <v>0</v>
      </c>
      <c r="L344" s="62">
        <v>0</v>
      </c>
      <c r="M344" s="62">
        <v>0</v>
      </c>
      <c r="N344" s="62">
        <v>0</v>
      </c>
      <c r="O344" s="62">
        <v>0</v>
      </c>
      <c r="P344" s="62">
        <f t="shared" si="441"/>
        <v>0</v>
      </c>
      <c r="Q344" s="95">
        <f t="shared" ref="Q344:Q345" si="462">K$4*K344+L$4*L344+M$4*M344+N$4*N344+O$4*O344</f>
        <v>0</v>
      </c>
      <c r="R344" s="5"/>
      <c r="S344" s="5"/>
      <c r="T344" s="5">
        <f>'Training Programs'!AA344</f>
        <v>4</v>
      </c>
      <c r="U344" s="5"/>
      <c r="V344" s="5"/>
      <c r="W344" s="5"/>
      <c r="X344" s="5"/>
      <c r="Y344" s="5"/>
      <c r="Z344" s="5"/>
      <c r="AA344" s="5"/>
      <c r="AB344" s="5"/>
      <c r="AC344" s="5">
        <f t="shared" ref="AC344:AC345" si="463">SUM(V344,X344,Z344:AB344)</f>
        <v>0</v>
      </c>
      <c r="AD344" s="5">
        <f t="shared" ref="AD344:AD345" si="464">IFERROR(T344/SUM($T344,$AH344,$AV344,$BJ344,$BX344,$CL344,$CZ344,$DN344,$EB344,$EP344,$FD344,$FR344,$GF344,$GT344,$HH344,$HV344,$IJ344,$IX344,$JL344,$JZ344),"")</f>
        <v>0.16666666666666666</v>
      </c>
      <c r="AE344" s="5">
        <f t="shared" ref="AE344:AE345" si="465">IFERROR((V$4*V344+X$4*X344+Z$4*Z344+AA$4*AA344+AB$4*AB344)*AD344,"")</f>
        <v>0</v>
      </c>
      <c r="AF344" s="62"/>
      <c r="AG344" s="62"/>
      <c r="AH344" s="62">
        <f>'Training Programs'!AQ344</f>
        <v>20</v>
      </c>
      <c r="AI344" s="62"/>
      <c r="AJ344" s="62"/>
      <c r="AK344" s="62"/>
      <c r="AL344" s="62"/>
      <c r="AM344" s="62"/>
      <c r="AN344" s="62"/>
      <c r="AO344" s="62"/>
      <c r="AP344" s="62"/>
      <c r="AQ344" s="62"/>
      <c r="AR344" s="62">
        <f t="shared" ref="AR344:AR345" si="466">IFERROR(AH344/SUM($T344,$AH344,$AV344,$BJ344,$BX344,$CL344,$CZ344,$DN344,$EB344,$EP344,$FD344,$FR344,$GF344,$GT344,$HH344,$HV344,$IJ344,$IX344,$JL344,$JZ344),"")</f>
        <v>0.83333333333333337</v>
      </c>
      <c r="AS344" s="62">
        <f t="shared" ref="AS344:AS345" si="467">IFERROR((AJ$4*AJ344+AL$4*AL344+AN$4*AN344+AO$4*AO344+AP$4*AP344)*AR344,"")</f>
        <v>0</v>
      </c>
      <c r="AT344" s="5"/>
      <c r="AU344" s="5"/>
      <c r="AV344" s="5"/>
      <c r="AW344" s="5"/>
      <c r="AX344" s="5"/>
      <c r="AY344" s="5"/>
      <c r="AZ344" s="5"/>
      <c r="BA344" s="5"/>
      <c r="BB344" s="5"/>
      <c r="BC344" s="5"/>
      <c r="BD344" s="5"/>
      <c r="BE344" s="5"/>
      <c r="BF344" s="5"/>
      <c r="BG344" s="5"/>
      <c r="BH344" s="62"/>
      <c r="BI344" s="62"/>
      <c r="BJ344" s="62"/>
      <c r="BK344" s="62"/>
      <c r="BL344" s="62"/>
      <c r="BM344" s="62"/>
      <c r="BN344" s="62"/>
      <c r="BO344" s="62"/>
      <c r="BP344" s="62"/>
      <c r="BQ344" s="62"/>
      <c r="BR344" s="62"/>
      <c r="BS344" s="62"/>
      <c r="BT344" s="62"/>
      <c r="BU344" s="62"/>
      <c r="BV344" s="5"/>
      <c r="BW344" s="5"/>
      <c r="BX344" s="5"/>
      <c r="BY344" s="5"/>
      <c r="BZ344" s="5"/>
      <c r="CA344" s="5"/>
      <c r="CB344" s="5"/>
      <c r="CC344" s="5"/>
      <c r="CD344" s="5"/>
      <c r="CE344" s="5"/>
      <c r="CF344" s="5"/>
      <c r="CG344" s="5"/>
      <c r="CH344" s="5"/>
      <c r="CI344" s="5"/>
      <c r="CJ344" s="62"/>
      <c r="CK344" s="62"/>
      <c r="CL344" s="62"/>
      <c r="CM344" s="62"/>
      <c r="CN344" s="62"/>
      <c r="CO344" s="62"/>
      <c r="CP344" s="62"/>
      <c r="CQ344" s="62"/>
      <c r="CR344" s="62"/>
      <c r="CS344" s="62"/>
      <c r="CT344" s="62"/>
      <c r="CU344" s="62"/>
      <c r="CV344" s="62"/>
      <c r="CW344" s="62"/>
      <c r="CX344" s="5"/>
      <c r="CY344" s="5"/>
      <c r="CZ344" s="5"/>
      <c r="DA344" s="5"/>
      <c r="DB344" s="5"/>
      <c r="DC344" s="5"/>
      <c r="DD344" s="5"/>
      <c r="DE344" s="5"/>
      <c r="DF344" s="5"/>
      <c r="DG344" s="5"/>
      <c r="DH344" s="5"/>
      <c r="DI344" s="5"/>
      <c r="DJ344" s="5"/>
      <c r="DK344" s="5"/>
      <c r="DL344" s="62"/>
      <c r="DM344" s="62"/>
      <c r="DN344" s="62"/>
      <c r="DO344" s="62"/>
      <c r="DP344" s="62"/>
      <c r="DQ344" s="62"/>
      <c r="DR344" s="62"/>
      <c r="DS344" s="62"/>
      <c r="DT344" s="62"/>
      <c r="DU344" s="62"/>
      <c r="DV344" s="62"/>
      <c r="DW344" s="62"/>
      <c r="DX344" s="62"/>
      <c r="DY344" s="62"/>
      <c r="DZ344" s="5"/>
      <c r="EA344" s="5"/>
      <c r="EB344" s="5"/>
      <c r="EC344" s="5"/>
      <c r="ED344" s="5"/>
      <c r="EE344" s="5"/>
      <c r="EF344" s="5"/>
      <c r="EG344" s="5"/>
      <c r="EH344" s="5"/>
      <c r="EI344" s="5"/>
      <c r="EJ344" s="5"/>
      <c r="EK344" s="5"/>
      <c r="EL344" s="5"/>
      <c r="EM344" s="5"/>
      <c r="EN344" s="62"/>
      <c r="EO344" s="62"/>
      <c r="EP344" s="62"/>
      <c r="EQ344" s="62"/>
      <c r="ER344" s="62"/>
      <c r="ES344" s="62"/>
      <c r="ET344" s="62"/>
      <c r="EU344" s="62"/>
      <c r="EV344" s="62"/>
      <c r="EW344" s="62"/>
      <c r="EX344" s="62"/>
      <c r="EY344" s="62"/>
      <c r="EZ344" s="62"/>
      <c r="FA344" s="62"/>
      <c r="FB344" s="5"/>
      <c r="FC344" s="5"/>
      <c r="FD344" s="5"/>
      <c r="FE344" s="5"/>
      <c r="FF344" s="5"/>
      <c r="FG344" s="5"/>
      <c r="FH344" s="5"/>
      <c r="FI344" s="5"/>
      <c r="FJ344" s="5"/>
      <c r="FK344" s="5"/>
      <c r="FL344" s="5"/>
      <c r="FM344" s="5"/>
      <c r="FN344" s="5"/>
      <c r="FO344" s="5"/>
      <c r="FP344" s="62"/>
      <c r="FQ344" s="62"/>
      <c r="FR344" s="62"/>
      <c r="FS344" s="62"/>
      <c r="FT344" s="62"/>
      <c r="FU344" s="62"/>
      <c r="FV344" s="62"/>
      <c r="FW344" s="62"/>
      <c r="FX344" s="62"/>
      <c r="FY344" s="62"/>
      <c r="FZ344" s="62"/>
      <c r="GA344" s="62"/>
      <c r="GB344" s="62"/>
      <c r="GC344" s="62"/>
      <c r="GD344" s="5"/>
      <c r="GE344" s="5"/>
      <c r="GF344" s="5"/>
      <c r="GG344" s="5"/>
      <c r="GH344" s="5"/>
      <c r="GI344" s="5"/>
      <c r="GJ344" s="5"/>
      <c r="GK344" s="5"/>
      <c r="GL344" s="5"/>
      <c r="GM344" s="5"/>
      <c r="GN344" s="5"/>
      <c r="GO344" s="5"/>
      <c r="GP344" s="5"/>
      <c r="GQ344" s="5"/>
      <c r="GR344" s="62"/>
      <c r="GS344" s="62"/>
      <c r="GT344" s="62"/>
      <c r="GU344" s="62"/>
      <c r="GV344" s="62"/>
      <c r="GW344" s="62"/>
      <c r="GX344" s="62"/>
      <c r="GY344" s="62"/>
      <c r="GZ344" s="62"/>
      <c r="HA344" s="62"/>
      <c r="HB344" s="62"/>
      <c r="HC344" s="62"/>
      <c r="HD344" s="62"/>
      <c r="HE344" s="62"/>
      <c r="HF344" s="5"/>
      <c r="HG344" s="5"/>
      <c r="HH344" s="5"/>
      <c r="HI344" s="5"/>
      <c r="HJ344" s="5"/>
      <c r="HK344" s="5"/>
      <c r="HL344" s="5"/>
      <c r="HM344" s="5"/>
      <c r="HN344" s="5"/>
      <c r="HO344" s="5"/>
      <c r="HP344" s="5"/>
      <c r="HQ344" s="5"/>
      <c r="HR344" s="5"/>
      <c r="HS344" s="5"/>
      <c r="HT344" s="62"/>
      <c r="HU344" s="62"/>
      <c r="HV344" s="62"/>
      <c r="HW344" s="62"/>
      <c r="HX344" s="62"/>
      <c r="HY344" s="62"/>
      <c r="HZ344" s="62"/>
      <c r="IA344" s="62"/>
      <c r="IB344" s="62"/>
      <c r="IC344" s="62"/>
      <c r="ID344" s="62"/>
      <c r="IE344" s="62"/>
      <c r="IF344" s="62"/>
      <c r="IG344" s="62"/>
      <c r="IH344" s="5"/>
      <c r="II344" s="5"/>
      <c r="IJ344" s="5"/>
      <c r="IK344" s="5"/>
      <c r="IL344" s="5"/>
      <c r="IM344" s="5"/>
      <c r="IN344" s="5"/>
      <c r="IO344" s="5"/>
      <c r="IP344" s="5"/>
      <c r="IQ344" s="5"/>
      <c r="IR344" s="5"/>
      <c r="IS344" s="5"/>
      <c r="IT344" s="5"/>
      <c r="IU344" s="5"/>
      <c r="IV344" s="62"/>
      <c r="IW344" s="62"/>
      <c r="IX344" s="62"/>
      <c r="IY344" s="62"/>
      <c r="IZ344" s="62"/>
      <c r="JA344" s="62"/>
      <c r="JB344" s="62"/>
      <c r="JC344" s="62"/>
      <c r="JD344" s="62"/>
      <c r="JE344" s="62"/>
      <c r="JF344" s="62"/>
      <c r="JG344" s="62"/>
      <c r="JH344" s="62"/>
      <c r="JI344" s="62"/>
      <c r="JJ344" s="5"/>
      <c r="JK344" s="5"/>
      <c r="JL344" s="5"/>
      <c r="JM344" s="5"/>
      <c r="JN344" s="5"/>
      <c r="JO344" s="5"/>
      <c r="JP344" s="5"/>
      <c r="JQ344" s="5"/>
      <c r="JR344" s="5"/>
      <c r="JS344" s="5"/>
      <c r="JT344" s="5"/>
      <c r="JU344" s="5"/>
      <c r="JV344" s="5"/>
      <c r="JW344" s="5"/>
      <c r="JX344" s="62"/>
      <c r="JY344" s="62"/>
      <c r="JZ344" s="62"/>
      <c r="KA344" s="62"/>
      <c r="KB344" s="62"/>
      <c r="KC344" s="62"/>
      <c r="KD344" s="62"/>
      <c r="KE344" s="62"/>
      <c r="KF344" s="62"/>
      <c r="KG344" s="62"/>
      <c r="KH344" s="62"/>
      <c r="KI344" s="62"/>
      <c r="KJ344" s="62"/>
      <c r="KK344" s="62"/>
    </row>
    <row r="345" spans="1:297" x14ac:dyDescent="0.35">
      <c r="A345" s="131">
        <v>341</v>
      </c>
      <c r="B345" s="170">
        <f>'BVEM Scorecard'!B344</f>
        <v>0</v>
      </c>
      <c r="C345" s="170">
        <f>'BVEM Scorecard'!C344</f>
        <v>0</v>
      </c>
      <c r="D345" s="152">
        <v>1040</v>
      </c>
      <c r="E345" s="72" t="str">
        <f>'BVEM Scorecard'!F344</f>
        <v>Storage</v>
      </c>
      <c r="F345" s="96">
        <f t="shared" si="437"/>
        <v>0</v>
      </c>
      <c r="G345" s="96">
        <f t="shared" si="438"/>
        <v>0</v>
      </c>
      <c r="H345" s="96">
        <f t="shared" si="439"/>
        <v>0</v>
      </c>
      <c r="I345" s="96">
        <f t="shared" si="440"/>
        <v>0</v>
      </c>
      <c r="J345" s="62">
        <v>0</v>
      </c>
      <c r="K345" s="62">
        <v>0</v>
      </c>
      <c r="L345" s="62">
        <v>0</v>
      </c>
      <c r="M345" s="62">
        <v>0</v>
      </c>
      <c r="N345" s="62">
        <v>0</v>
      </c>
      <c r="O345" s="62">
        <v>0</v>
      </c>
      <c r="P345" s="62">
        <f t="shared" si="441"/>
        <v>0</v>
      </c>
      <c r="Q345" s="95">
        <f t="shared" si="462"/>
        <v>0</v>
      </c>
      <c r="R345" s="5"/>
      <c r="S345" s="5"/>
      <c r="T345" s="5">
        <f>'Training Programs'!AA345</f>
        <v>4</v>
      </c>
      <c r="U345" s="5"/>
      <c r="V345" s="5"/>
      <c r="W345" s="5"/>
      <c r="X345" s="5"/>
      <c r="Y345" s="5"/>
      <c r="Z345" s="5"/>
      <c r="AA345" s="5"/>
      <c r="AB345" s="5"/>
      <c r="AC345" s="5">
        <f t="shared" si="463"/>
        <v>0</v>
      </c>
      <c r="AD345" s="5">
        <f t="shared" si="464"/>
        <v>0.16666666666666666</v>
      </c>
      <c r="AE345" s="5">
        <f t="shared" si="465"/>
        <v>0</v>
      </c>
      <c r="AF345" s="62"/>
      <c r="AG345" s="62"/>
      <c r="AH345" s="62">
        <f>'Training Programs'!AQ345</f>
        <v>20</v>
      </c>
      <c r="AI345" s="62"/>
      <c r="AJ345" s="62"/>
      <c r="AK345" s="62"/>
      <c r="AL345" s="62"/>
      <c r="AM345" s="62"/>
      <c r="AN345" s="62"/>
      <c r="AO345" s="62"/>
      <c r="AP345" s="62"/>
      <c r="AQ345" s="62"/>
      <c r="AR345" s="140">
        <f t="shared" si="466"/>
        <v>0.83333333333333337</v>
      </c>
      <c r="AS345" s="140">
        <f t="shared" si="467"/>
        <v>0</v>
      </c>
      <c r="AT345" s="5"/>
      <c r="AU345" s="5"/>
      <c r="AV345" s="5"/>
      <c r="AW345" s="5"/>
      <c r="AX345" s="5"/>
      <c r="AY345" s="5"/>
      <c r="AZ345" s="5"/>
      <c r="BA345" s="5"/>
      <c r="BB345" s="5"/>
      <c r="BC345" s="5"/>
      <c r="BD345" s="5"/>
      <c r="BE345" s="5"/>
      <c r="BF345" s="5"/>
      <c r="BG345" s="5"/>
      <c r="BH345" s="62"/>
      <c r="BI345" s="62"/>
      <c r="BJ345" s="62"/>
      <c r="BK345" s="62"/>
      <c r="BL345" s="62"/>
      <c r="BM345" s="62"/>
      <c r="BN345" s="62"/>
      <c r="BO345" s="62"/>
      <c r="BP345" s="62"/>
      <c r="BQ345" s="62"/>
      <c r="BR345" s="62"/>
      <c r="BS345" s="62"/>
      <c r="BT345" s="62"/>
      <c r="BU345" s="62"/>
      <c r="BV345" s="5"/>
      <c r="BW345" s="5"/>
      <c r="BX345" s="5"/>
      <c r="BY345" s="5"/>
      <c r="BZ345" s="5"/>
      <c r="CA345" s="5"/>
      <c r="CB345" s="5"/>
      <c r="CC345" s="5"/>
      <c r="CD345" s="5"/>
      <c r="CE345" s="5"/>
      <c r="CF345" s="5"/>
      <c r="CG345" s="5"/>
      <c r="CH345" s="5"/>
      <c r="CI345" s="5"/>
      <c r="CJ345" s="62"/>
      <c r="CK345" s="62"/>
      <c r="CL345" s="62"/>
      <c r="CM345" s="62"/>
      <c r="CN345" s="62"/>
      <c r="CO345" s="62"/>
      <c r="CP345" s="62"/>
      <c r="CQ345" s="62"/>
      <c r="CR345" s="62"/>
      <c r="CS345" s="62"/>
      <c r="CT345" s="62"/>
      <c r="CU345" s="62"/>
      <c r="CV345" s="62"/>
      <c r="CW345" s="62"/>
      <c r="CX345" s="5"/>
      <c r="CY345" s="5"/>
      <c r="CZ345" s="5"/>
      <c r="DA345" s="5"/>
      <c r="DB345" s="5"/>
      <c r="DC345" s="5"/>
      <c r="DD345" s="5"/>
      <c r="DE345" s="5"/>
      <c r="DF345" s="5"/>
      <c r="DG345" s="5"/>
      <c r="DH345" s="5"/>
      <c r="DI345" s="5"/>
      <c r="DJ345" s="5"/>
      <c r="DK345" s="5"/>
      <c r="DL345" s="62"/>
      <c r="DM345" s="62"/>
      <c r="DN345" s="62"/>
      <c r="DO345" s="62"/>
      <c r="DP345" s="62"/>
      <c r="DQ345" s="62"/>
      <c r="DR345" s="62"/>
      <c r="DS345" s="62"/>
      <c r="DT345" s="62"/>
      <c r="DU345" s="62"/>
      <c r="DV345" s="62"/>
      <c r="DW345" s="62"/>
      <c r="DX345" s="62"/>
      <c r="DY345" s="62"/>
      <c r="DZ345" s="5"/>
      <c r="EA345" s="5"/>
      <c r="EB345" s="5"/>
      <c r="EC345" s="5"/>
      <c r="ED345" s="5"/>
      <c r="EE345" s="5"/>
      <c r="EF345" s="5"/>
      <c r="EG345" s="5"/>
      <c r="EH345" s="5"/>
      <c r="EI345" s="5"/>
      <c r="EJ345" s="5"/>
      <c r="EK345" s="5"/>
      <c r="EL345" s="5"/>
      <c r="EM345" s="5"/>
      <c r="EN345" s="62"/>
      <c r="EO345" s="62"/>
      <c r="EP345" s="62"/>
      <c r="EQ345" s="62"/>
      <c r="ER345" s="62"/>
      <c r="ES345" s="62"/>
      <c r="ET345" s="62"/>
      <c r="EU345" s="62"/>
      <c r="EV345" s="62"/>
      <c r="EW345" s="62"/>
      <c r="EX345" s="62"/>
      <c r="EY345" s="62"/>
      <c r="EZ345" s="140"/>
      <c r="FA345" s="140"/>
      <c r="FB345" s="5"/>
      <c r="FC345" s="5"/>
      <c r="FD345" s="5"/>
      <c r="FE345" s="5"/>
      <c r="FF345" s="5"/>
      <c r="FG345" s="5"/>
      <c r="FH345" s="5"/>
      <c r="FI345" s="5"/>
      <c r="FJ345" s="5"/>
      <c r="FK345" s="5"/>
      <c r="FL345" s="5"/>
      <c r="FM345" s="5"/>
      <c r="FN345" s="5"/>
      <c r="FO345" s="5"/>
      <c r="FP345" s="62"/>
      <c r="FQ345" s="62"/>
      <c r="FR345" s="62"/>
      <c r="FS345" s="62"/>
      <c r="FT345" s="62"/>
      <c r="FU345" s="62"/>
      <c r="FV345" s="62"/>
      <c r="FW345" s="62"/>
      <c r="FX345" s="62"/>
      <c r="FY345" s="62"/>
      <c r="FZ345" s="62"/>
      <c r="GA345" s="62"/>
      <c r="GB345" s="62"/>
      <c r="GC345" s="62"/>
      <c r="GD345" s="5"/>
      <c r="GE345" s="5"/>
      <c r="GF345" s="5"/>
      <c r="GG345" s="5"/>
      <c r="GH345" s="5"/>
      <c r="GI345" s="5"/>
      <c r="GJ345" s="5"/>
      <c r="GK345" s="5"/>
      <c r="GL345" s="5"/>
      <c r="GM345" s="5"/>
      <c r="GN345" s="5"/>
      <c r="GO345" s="5"/>
      <c r="GP345" s="5"/>
      <c r="GQ345" s="5"/>
      <c r="GR345" s="62"/>
      <c r="GS345" s="62"/>
      <c r="GT345" s="62"/>
      <c r="GU345" s="62"/>
      <c r="GV345" s="62"/>
      <c r="GW345" s="62"/>
      <c r="GX345" s="62"/>
      <c r="GY345" s="62"/>
      <c r="GZ345" s="62"/>
      <c r="HA345" s="62"/>
      <c r="HB345" s="62"/>
      <c r="HC345" s="62"/>
      <c r="HD345" s="62"/>
      <c r="HE345" s="62"/>
      <c r="HF345" s="5"/>
      <c r="HG345" s="5"/>
      <c r="HH345" s="5"/>
      <c r="HI345" s="5"/>
      <c r="HJ345" s="5"/>
      <c r="HK345" s="5"/>
      <c r="HL345" s="5"/>
      <c r="HM345" s="5"/>
      <c r="HN345" s="5"/>
      <c r="HO345" s="5"/>
      <c r="HP345" s="5"/>
      <c r="HQ345" s="5"/>
      <c r="HR345" s="5"/>
      <c r="HS345" s="5"/>
      <c r="HT345" s="62"/>
      <c r="HU345" s="62"/>
      <c r="HV345" s="62"/>
      <c r="HW345" s="62"/>
      <c r="HX345" s="62"/>
      <c r="HY345" s="62"/>
      <c r="HZ345" s="62"/>
      <c r="IA345" s="62"/>
      <c r="IB345" s="62"/>
      <c r="IC345" s="62"/>
      <c r="ID345" s="62"/>
      <c r="IE345" s="62"/>
      <c r="IF345" s="62"/>
      <c r="IG345" s="62"/>
      <c r="IH345" s="5"/>
      <c r="II345" s="5"/>
      <c r="IJ345" s="5"/>
      <c r="IK345" s="5"/>
      <c r="IL345" s="5"/>
      <c r="IM345" s="5"/>
      <c r="IN345" s="5"/>
      <c r="IO345" s="5"/>
      <c r="IP345" s="5"/>
      <c r="IQ345" s="5"/>
      <c r="IR345" s="5"/>
      <c r="IS345" s="5"/>
      <c r="IT345" s="5"/>
      <c r="IU345" s="5"/>
      <c r="IV345" s="62"/>
      <c r="IW345" s="62"/>
      <c r="IX345" s="62"/>
      <c r="IY345" s="62"/>
      <c r="IZ345" s="62"/>
      <c r="JA345" s="62"/>
      <c r="JB345" s="62"/>
      <c r="JC345" s="62"/>
      <c r="JD345" s="62"/>
      <c r="JE345" s="62"/>
      <c r="JF345" s="62"/>
      <c r="JG345" s="62"/>
      <c r="JH345" s="62"/>
      <c r="JI345" s="62"/>
      <c r="JJ345" s="5"/>
      <c r="JK345" s="5"/>
      <c r="JL345" s="5"/>
      <c r="JM345" s="5"/>
      <c r="JN345" s="5"/>
      <c r="JO345" s="5"/>
      <c r="JP345" s="5"/>
      <c r="JQ345" s="5"/>
      <c r="JR345" s="5"/>
      <c r="JS345" s="5"/>
      <c r="JT345" s="5"/>
      <c r="JU345" s="5"/>
      <c r="JV345" s="5"/>
      <c r="JW345" s="5"/>
      <c r="JX345" s="62"/>
      <c r="JY345" s="62"/>
      <c r="JZ345" s="62"/>
      <c r="KA345" s="62"/>
      <c r="KB345" s="62"/>
      <c r="KC345" s="62"/>
      <c r="KD345" s="62"/>
      <c r="KE345" s="62"/>
      <c r="KF345" s="62"/>
      <c r="KG345" s="62"/>
      <c r="KH345" s="62"/>
      <c r="KI345" s="62"/>
      <c r="KJ345" s="62"/>
      <c r="KK345" s="62"/>
    </row>
    <row r="346" spans="1:297" x14ac:dyDescent="0.35">
      <c r="A346" s="131">
        <v>342</v>
      </c>
      <c r="B346" s="170">
        <f>'BVEM Scorecard'!B345</f>
        <v>0</v>
      </c>
      <c r="C346" s="170">
        <f>'BVEM Scorecard'!C345</f>
        <v>0</v>
      </c>
      <c r="D346" s="152">
        <v>628</v>
      </c>
      <c r="E346" s="72" t="str">
        <f>'BVEM Scorecard'!F345</f>
        <v>Solar + Storage</v>
      </c>
      <c r="F346" s="96"/>
      <c r="G346" s="96"/>
      <c r="H346" s="96"/>
      <c r="I346" s="96"/>
      <c r="J346" s="62"/>
      <c r="K346" s="62"/>
      <c r="L346" s="62"/>
      <c r="M346" s="62"/>
      <c r="N346" s="62"/>
      <c r="O346" s="62"/>
      <c r="P346" s="62"/>
      <c r="Q346" s="95"/>
      <c r="R346" s="5"/>
      <c r="S346" s="5"/>
      <c r="T346" s="5"/>
      <c r="U346" s="5"/>
      <c r="V346" s="5"/>
      <c r="W346" s="5"/>
      <c r="X346" s="5"/>
      <c r="Y346" s="5"/>
      <c r="Z346" s="5"/>
      <c r="AA346" s="5"/>
      <c r="AB346" s="5"/>
      <c r="AC346" s="5"/>
      <c r="AD346" s="5"/>
      <c r="AE346" s="5"/>
      <c r="AF346" s="62"/>
      <c r="AG346" s="62"/>
      <c r="AH346" s="62"/>
      <c r="AI346" s="62"/>
      <c r="AJ346" s="62"/>
      <c r="AK346" s="62"/>
      <c r="AL346" s="62"/>
      <c r="AM346" s="62"/>
      <c r="AN346" s="62"/>
      <c r="AO346" s="62"/>
      <c r="AP346" s="62"/>
      <c r="AQ346" s="62"/>
      <c r="AR346" s="62"/>
      <c r="AS346" s="62"/>
      <c r="AT346" s="5"/>
      <c r="AU346" s="5"/>
      <c r="AV346" s="5"/>
      <c r="AW346" s="5"/>
      <c r="AX346" s="5"/>
      <c r="AY346" s="5"/>
      <c r="AZ346" s="5"/>
      <c r="BA346" s="5"/>
      <c r="BB346" s="5"/>
      <c r="BC346" s="5"/>
      <c r="BD346" s="5"/>
      <c r="BE346" s="5"/>
      <c r="BF346" s="5"/>
      <c r="BG346" s="5"/>
      <c r="BH346" s="62"/>
      <c r="BI346" s="62"/>
      <c r="BJ346" s="62"/>
      <c r="BK346" s="62"/>
      <c r="BL346" s="62"/>
      <c r="BM346" s="62"/>
      <c r="BN346" s="62"/>
      <c r="BO346" s="62"/>
      <c r="BP346" s="62"/>
      <c r="BQ346" s="62"/>
      <c r="BR346" s="62"/>
      <c r="BS346" s="62"/>
      <c r="BT346" s="62"/>
      <c r="BU346" s="62"/>
      <c r="BV346" s="5"/>
      <c r="BW346" s="5"/>
      <c r="BX346" s="5"/>
      <c r="BY346" s="5"/>
      <c r="BZ346" s="5"/>
      <c r="CA346" s="5"/>
      <c r="CB346" s="5"/>
      <c r="CC346" s="5"/>
      <c r="CD346" s="5"/>
      <c r="CE346" s="5"/>
      <c r="CF346" s="5"/>
      <c r="CG346" s="5"/>
      <c r="CH346" s="5"/>
      <c r="CI346" s="5"/>
      <c r="CJ346" s="62"/>
      <c r="CK346" s="62"/>
      <c r="CL346" s="62"/>
      <c r="CM346" s="62"/>
      <c r="CN346" s="62"/>
      <c r="CO346" s="62"/>
      <c r="CP346" s="62"/>
      <c r="CQ346" s="62"/>
      <c r="CR346" s="62"/>
      <c r="CS346" s="62"/>
      <c r="CT346" s="62"/>
      <c r="CU346" s="62"/>
      <c r="CV346" s="62"/>
      <c r="CW346" s="62"/>
      <c r="CX346" s="5"/>
      <c r="CY346" s="5"/>
      <c r="CZ346" s="5"/>
      <c r="DA346" s="5"/>
      <c r="DB346" s="5"/>
      <c r="DC346" s="5"/>
      <c r="DD346" s="5"/>
      <c r="DE346" s="5"/>
      <c r="DF346" s="5"/>
      <c r="DG346" s="5"/>
      <c r="DH346" s="5"/>
      <c r="DI346" s="5"/>
      <c r="DJ346" s="5"/>
      <c r="DK346" s="5"/>
      <c r="DL346" s="62"/>
      <c r="DM346" s="62"/>
      <c r="DN346" s="62"/>
      <c r="DO346" s="62"/>
      <c r="DP346" s="62"/>
      <c r="DQ346" s="62"/>
      <c r="DR346" s="62"/>
      <c r="DS346" s="62"/>
      <c r="DT346" s="62"/>
      <c r="DU346" s="62"/>
      <c r="DV346" s="62"/>
      <c r="DW346" s="62"/>
      <c r="DX346" s="62"/>
      <c r="DY346" s="62"/>
      <c r="DZ346" s="5"/>
      <c r="EA346" s="5"/>
      <c r="EB346" s="5"/>
      <c r="EC346" s="5"/>
      <c r="ED346" s="5"/>
      <c r="EE346" s="5"/>
      <c r="EF346" s="5"/>
      <c r="EG346" s="5"/>
      <c r="EH346" s="5"/>
      <c r="EI346" s="5"/>
      <c r="EJ346" s="5"/>
      <c r="EK346" s="5"/>
      <c r="EL346" s="5"/>
      <c r="EM346" s="5"/>
      <c r="EN346" s="62"/>
      <c r="EO346" s="62"/>
      <c r="EP346" s="62"/>
      <c r="EQ346" s="62"/>
      <c r="ER346" s="62"/>
      <c r="ES346" s="62"/>
      <c r="ET346" s="62"/>
      <c r="EU346" s="62"/>
      <c r="EV346" s="62"/>
      <c r="EW346" s="62"/>
      <c r="EX346" s="62"/>
      <c r="EY346" s="62"/>
      <c r="EZ346" s="62"/>
      <c r="FA346" s="62"/>
      <c r="FB346" s="5"/>
      <c r="FC346" s="5"/>
      <c r="FD346" s="5"/>
      <c r="FE346" s="5"/>
      <c r="FF346" s="5"/>
      <c r="FG346" s="5"/>
      <c r="FH346" s="5"/>
      <c r="FI346" s="5"/>
      <c r="FJ346" s="5"/>
      <c r="FK346" s="5"/>
      <c r="FL346" s="5"/>
      <c r="FM346" s="5"/>
      <c r="FN346" s="5"/>
      <c r="FO346" s="5"/>
      <c r="FP346" s="62"/>
      <c r="FQ346" s="62"/>
      <c r="FR346" s="62"/>
      <c r="FS346" s="62"/>
      <c r="FT346" s="62"/>
      <c r="FU346" s="62"/>
      <c r="FV346" s="62"/>
      <c r="FW346" s="62"/>
      <c r="FX346" s="62"/>
      <c r="FY346" s="62"/>
      <c r="FZ346" s="62"/>
      <c r="GA346" s="62"/>
      <c r="GB346" s="62"/>
      <c r="GC346" s="62"/>
      <c r="GD346" s="5"/>
      <c r="GE346" s="5"/>
      <c r="GF346" s="5"/>
      <c r="GG346" s="5"/>
      <c r="GH346" s="5"/>
      <c r="GI346" s="5"/>
      <c r="GJ346" s="5"/>
      <c r="GK346" s="5"/>
      <c r="GL346" s="5"/>
      <c r="GM346" s="5"/>
      <c r="GN346" s="5"/>
      <c r="GO346" s="5"/>
      <c r="GP346" s="5"/>
      <c r="GQ346" s="5"/>
      <c r="GR346" s="62"/>
      <c r="GS346" s="62"/>
      <c r="GT346" s="62"/>
      <c r="GU346" s="62"/>
      <c r="GV346" s="62"/>
      <c r="GW346" s="62"/>
      <c r="GX346" s="62"/>
      <c r="GY346" s="62"/>
      <c r="GZ346" s="62"/>
      <c r="HA346" s="62"/>
      <c r="HB346" s="62"/>
      <c r="HC346" s="62"/>
      <c r="HD346" s="62"/>
      <c r="HE346" s="62"/>
      <c r="HF346" s="5"/>
      <c r="HG346" s="5"/>
      <c r="HH346" s="5"/>
      <c r="HI346" s="5"/>
      <c r="HJ346" s="5"/>
      <c r="HK346" s="5"/>
      <c r="HL346" s="5"/>
      <c r="HM346" s="5"/>
      <c r="HN346" s="5"/>
      <c r="HO346" s="5"/>
      <c r="HP346" s="5"/>
      <c r="HQ346" s="5"/>
      <c r="HR346" s="5"/>
      <c r="HS346" s="5"/>
      <c r="HT346" s="62"/>
      <c r="HU346" s="62"/>
      <c r="HV346" s="62"/>
      <c r="HW346" s="62"/>
      <c r="HX346" s="62"/>
      <c r="HY346" s="62"/>
      <c r="HZ346" s="62"/>
      <c r="IA346" s="62"/>
      <c r="IB346" s="62"/>
      <c r="IC346" s="62"/>
      <c r="ID346" s="62"/>
      <c r="IE346" s="62"/>
      <c r="IF346" s="62"/>
      <c r="IG346" s="62"/>
      <c r="IH346" s="5"/>
      <c r="II346" s="5"/>
      <c r="IJ346" s="5"/>
      <c r="IK346" s="5"/>
      <c r="IL346" s="5"/>
      <c r="IM346" s="5"/>
      <c r="IN346" s="5"/>
      <c r="IO346" s="5"/>
      <c r="IP346" s="5"/>
      <c r="IQ346" s="5"/>
      <c r="IR346" s="5"/>
      <c r="IS346" s="5"/>
      <c r="IT346" s="5"/>
      <c r="IU346" s="5"/>
      <c r="IV346" s="62"/>
      <c r="IW346" s="62"/>
      <c r="IX346" s="62"/>
      <c r="IY346" s="62"/>
      <c r="IZ346" s="62"/>
      <c r="JA346" s="62"/>
      <c r="JB346" s="62"/>
      <c r="JC346" s="62"/>
      <c r="JD346" s="62"/>
      <c r="JE346" s="62"/>
      <c r="JF346" s="62"/>
      <c r="JG346" s="62"/>
      <c r="JH346" s="62"/>
      <c r="JI346" s="62"/>
      <c r="JJ346" s="5"/>
      <c r="JK346" s="5"/>
      <c r="JL346" s="5"/>
      <c r="JM346" s="5"/>
      <c r="JN346" s="5"/>
      <c r="JO346" s="5"/>
      <c r="JP346" s="5"/>
      <c r="JQ346" s="5"/>
      <c r="JR346" s="5"/>
      <c r="JS346" s="5"/>
      <c r="JT346" s="5"/>
      <c r="JU346" s="5"/>
      <c r="JV346" s="5"/>
      <c r="JW346" s="5"/>
      <c r="JX346" s="62"/>
      <c r="JY346" s="62"/>
      <c r="JZ346" s="62"/>
      <c r="KA346" s="62"/>
      <c r="KB346" s="62"/>
      <c r="KC346" s="62"/>
      <c r="KD346" s="62"/>
      <c r="KE346" s="62"/>
      <c r="KF346" s="62"/>
      <c r="KG346" s="62"/>
      <c r="KH346" s="62"/>
      <c r="KI346" s="62"/>
      <c r="KJ346" s="62"/>
      <c r="KK346" s="62"/>
    </row>
    <row r="347" spans="1:297" x14ac:dyDescent="0.35">
      <c r="A347" s="131">
        <v>343</v>
      </c>
      <c r="B347" s="170">
        <f>'BVEM Scorecard'!B346</f>
        <v>0</v>
      </c>
      <c r="C347" s="170">
        <f>'BVEM Scorecard'!C346</f>
        <v>0</v>
      </c>
      <c r="D347" s="152">
        <v>567</v>
      </c>
      <c r="E347" s="72" t="str">
        <f>'BVEM Scorecard'!F346</f>
        <v>Solar + Storage</v>
      </c>
      <c r="F347" s="96"/>
      <c r="G347" s="96"/>
      <c r="H347" s="96"/>
      <c r="I347" s="96"/>
      <c r="J347" s="62"/>
      <c r="K347" s="62"/>
      <c r="L347" s="62"/>
      <c r="M347" s="62"/>
      <c r="N347" s="62"/>
      <c r="O347" s="62"/>
      <c r="P347" s="62"/>
      <c r="Q347" s="95"/>
      <c r="R347" s="5"/>
      <c r="S347" s="5"/>
      <c r="T347" s="5"/>
      <c r="U347" s="5"/>
      <c r="V347" s="5"/>
      <c r="W347" s="5"/>
      <c r="X347" s="5"/>
      <c r="Y347" s="5"/>
      <c r="Z347" s="5"/>
      <c r="AA347" s="5"/>
      <c r="AB347" s="5"/>
      <c r="AC347" s="5"/>
      <c r="AD347" s="5"/>
      <c r="AE347" s="5"/>
      <c r="AF347" s="62"/>
      <c r="AG347" s="62"/>
      <c r="AH347" s="62"/>
      <c r="AI347" s="62"/>
      <c r="AJ347" s="62"/>
      <c r="AK347" s="62"/>
      <c r="AL347" s="62"/>
      <c r="AM347" s="62"/>
      <c r="AN347" s="62"/>
      <c r="AO347" s="62"/>
      <c r="AP347" s="62"/>
      <c r="AQ347" s="62"/>
      <c r="AR347" s="140"/>
      <c r="AS347" s="140"/>
      <c r="AT347" s="5"/>
      <c r="AU347" s="5"/>
      <c r="AV347" s="5"/>
      <c r="AW347" s="5"/>
      <c r="AX347" s="5"/>
      <c r="AY347" s="5"/>
      <c r="AZ347" s="5"/>
      <c r="BA347" s="5"/>
      <c r="BB347" s="5"/>
      <c r="BC347" s="5"/>
      <c r="BD347" s="5"/>
      <c r="BE347" s="5"/>
      <c r="BF347" s="5"/>
      <c r="BG347" s="5"/>
      <c r="BH347" s="62"/>
      <c r="BI347" s="62"/>
      <c r="BJ347" s="62"/>
      <c r="BK347" s="62"/>
      <c r="BL347" s="62"/>
      <c r="BM347" s="62"/>
      <c r="BN347" s="62"/>
      <c r="BO347" s="62"/>
      <c r="BP347" s="62"/>
      <c r="BQ347" s="62"/>
      <c r="BR347" s="62"/>
      <c r="BS347" s="62"/>
      <c r="BT347" s="62"/>
      <c r="BU347" s="62"/>
      <c r="BV347" s="5"/>
      <c r="BW347" s="5"/>
      <c r="BX347" s="5"/>
      <c r="BY347" s="5"/>
      <c r="BZ347" s="5"/>
      <c r="CA347" s="5"/>
      <c r="CB347" s="5"/>
      <c r="CC347" s="5"/>
      <c r="CD347" s="5"/>
      <c r="CE347" s="5"/>
      <c r="CF347" s="5"/>
      <c r="CG347" s="5"/>
      <c r="CH347" s="5"/>
      <c r="CI347" s="5"/>
      <c r="CJ347" s="62"/>
      <c r="CK347" s="62"/>
      <c r="CL347" s="62"/>
      <c r="CM347" s="62"/>
      <c r="CN347" s="62"/>
      <c r="CO347" s="62"/>
      <c r="CP347" s="62"/>
      <c r="CQ347" s="62"/>
      <c r="CR347" s="62"/>
      <c r="CS347" s="62"/>
      <c r="CT347" s="62"/>
      <c r="CU347" s="62"/>
      <c r="CV347" s="62"/>
      <c r="CW347" s="62"/>
      <c r="CX347" s="5"/>
      <c r="CY347" s="5"/>
      <c r="CZ347" s="5"/>
      <c r="DA347" s="5"/>
      <c r="DB347" s="5"/>
      <c r="DC347" s="5"/>
      <c r="DD347" s="5"/>
      <c r="DE347" s="5"/>
      <c r="DF347" s="5"/>
      <c r="DG347" s="5"/>
      <c r="DH347" s="5"/>
      <c r="DI347" s="5"/>
      <c r="DJ347" s="5"/>
      <c r="DK347" s="5"/>
      <c r="DL347" s="62"/>
      <c r="DM347" s="62"/>
      <c r="DN347" s="62"/>
      <c r="DO347" s="62"/>
      <c r="DP347" s="62"/>
      <c r="DQ347" s="62"/>
      <c r="DR347" s="62"/>
      <c r="DS347" s="62"/>
      <c r="DT347" s="62"/>
      <c r="DU347" s="62"/>
      <c r="DV347" s="62"/>
      <c r="DW347" s="62"/>
      <c r="DX347" s="62"/>
      <c r="DY347" s="62"/>
      <c r="DZ347" s="5"/>
      <c r="EA347" s="5"/>
      <c r="EB347" s="5"/>
      <c r="EC347" s="5"/>
      <c r="ED347" s="5"/>
      <c r="EE347" s="5"/>
      <c r="EF347" s="5"/>
      <c r="EG347" s="5"/>
      <c r="EH347" s="5"/>
      <c r="EI347" s="5"/>
      <c r="EJ347" s="5"/>
      <c r="EK347" s="5"/>
      <c r="EL347" s="5"/>
      <c r="EM347" s="5"/>
      <c r="EN347" s="62"/>
      <c r="EO347" s="62"/>
      <c r="EP347" s="62"/>
      <c r="EQ347" s="62"/>
      <c r="ER347" s="62"/>
      <c r="ES347" s="62"/>
      <c r="ET347" s="62"/>
      <c r="EU347" s="62"/>
      <c r="EV347" s="62"/>
      <c r="EW347" s="62"/>
      <c r="EX347" s="62"/>
      <c r="EY347" s="62"/>
      <c r="EZ347" s="140"/>
      <c r="FA347" s="140"/>
      <c r="FB347" s="5"/>
      <c r="FC347" s="5"/>
      <c r="FD347" s="5"/>
      <c r="FE347" s="5"/>
      <c r="FF347" s="5"/>
      <c r="FG347" s="5"/>
      <c r="FH347" s="5"/>
      <c r="FI347" s="5"/>
      <c r="FJ347" s="5"/>
      <c r="FK347" s="5"/>
      <c r="FL347" s="5"/>
      <c r="FM347" s="5"/>
      <c r="FN347" s="5"/>
      <c r="FO347" s="5"/>
      <c r="FP347" s="62"/>
      <c r="FQ347" s="62"/>
      <c r="FR347" s="62"/>
      <c r="FS347" s="62"/>
      <c r="FT347" s="62"/>
      <c r="FU347" s="62"/>
      <c r="FV347" s="62"/>
      <c r="FW347" s="62"/>
      <c r="FX347" s="62"/>
      <c r="FY347" s="62"/>
      <c r="FZ347" s="62"/>
      <c r="GA347" s="62"/>
      <c r="GB347" s="62"/>
      <c r="GC347" s="62"/>
      <c r="GD347" s="5"/>
      <c r="GE347" s="5"/>
      <c r="GF347" s="5"/>
      <c r="GG347" s="5"/>
      <c r="GH347" s="5"/>
      <c r="GI347" s="5"/>
      <c r="GJ347" s="5"/>
      <c r="GK347" s="5"/>
      <c r="GL347" s="5"/>
      <c r="GM347" s="5"/>
      <c r="GN347" s="5"/>
      <c r="GO347" s="5"/>
      <c r="GP347" s="5"/>
      <c r="GQ347" s="5"/>
      <c r="GR347" s="62"/>
      <c r="GS347" s="62"/>
      <c r="GT347" s="62"/>
      <c r="GU347" s="62"/>
      <c r="GV347" s="62"/>
      <c r="GW347" s="62"/>
      <c r="GX347" s="62"/>
      <c r="GY347" s="62"/>
      <c r="GZ347" s="62"/>
      <c r="HA347" s="62"/>
      <c r="HB347" s="62"/>
      <c r="HC347" s="62"/>
      <c r="HD347" s="62"/>
      <c r="HE347" s="62"/>
      <c r="HF347" s="5"/>
      <c r="HG347" s="5"/>
      <c r="HH347" s="5"/>
      <c r="HI347" s="5"/>
      <c r="HJ347" s="5"/>
      <c r="HK347" s="5"/>
      <c r="HL347" s="5"/>
      <c r="HM347" s="5"/>
      <c r="HN347" s="5"/>
      <c r="HO347" s="5"/>
      <c r="HP347" s="5"/>
      <c r="HQ347" s="5"/>
      <c r="HR347" s="5"/>
      <c r="HS347" s="5"/>
      <c r="HT347" s="62"/>
      <c r="HU347" s="62"/>
      <c r="HV347" s="62"/>
      <c r="HW347" s="62"/>
      <c r="HX347" s="62"/>
      <c r="HY347" s="62"/>
      <c r="HZ347" s="62"/>
      <c r="IA347" s="62"/>
      <c r="IB347" s="62"/>
      <c r="IC347" s="62"/>
      <c r="ID347" s="62"/>
      <c r="IE347" s="62"/>
      <c r="IF347" s="62"/>
      <c r="IG347" s="62"/>
      <c r="IH347" s="5"/>
      <c r="II347" s="5"/>
      <c r="IJ347" s="5"/>
      <c r="IK347" s="5"/>
      <c r="IL347" s="5"/>
      <c r="IM347" s="5"/>
      <c r="IN347" s="5"/>
      <c r="IO347" s="5"/>
      <c r="IP347" s="5"/>
      <c r="IQ347" s="5"/>
      <c r="IR347" s="5"/>
      <c r="IS347" s="5"/>
      <c r="IT347" s="5"/>
      <c r="IU347" s="5"/>
      <c r="IV347" s="62"/>
      <c r="IW347" s="62"/>
      <c r="IX347" s="62"/>
      <c r="IY347" s="62"/>
      <c r="IZ347" s="62"/>
      <c r="JA347" s="62"/>
      <c r="JB347" s="62"/>
      <c r="JC347" s="62"/>
      <c r="JD347" s="62"/>
      <c r="JE347" s="62"/>
      <c r="JF347" s="62"/>
      <c r="JG347" s="62"/>
      <c r="JH347" s="62"/>
      <c r="JI347" s="62"/>
      <c r="JJ347" s="5"/>
      <c r="JK347" s="5"/>
      <c r="JL347" s="5"/>
      <c r="JM347" s="5"/>
      <c r="JN347" s="5"/>
      <c r="JO347" s="5"/>
      <c r="JP347" s="5"/>
      <c r="JQ347" s="5"/>
      <c r="JR347" s="5"/>
      <c r="JS347" s="5"/>
      <c r="JT347" s="5"/>
      <c r="JU347" s="5"/>
      <c r="JV347" s="5"/>
      <c r="JW347" s="5"/>
      <c r="JX347" s="62"/>
      <c r="JY347" s="62"/>
      <c r="JZ347" s="62"/>
      <c r="KA347" s="62"/>
      <c r="KB347" s="62"/>
      <c r="KC347" s="62"/>
      <c r="KD347" s="62"/>
      <c r="KE347" s="62"/>
      <c r="KF347" s="62"/>
      <c r="KG347" s="62"/>
      <c r="KH347" s="62"/>
      <c r="KI347" s="62"/>
      <c r="KJ347" s="62"/>
      <c r="KK347" s="62"/>
    </row>
    <row r="348" spans="1:297" x14ac:dyDescent="0.35">
      <c r="A348" s="131">
        <v>344</v>
      </c>
      <c r="B348" s="170">
        <f>'BVEM Scorecard'!B347</f>
        <v>0</v>
      </c>
      <c r="C348" s="170">
        <f>'BVEM Scorecard'!C347</f>
        <v>0</v>
      </c>
      <c r="D348" s="152">
        <v>632</v>
      </c>
      <c r="E348" s="72" t="str">
        <f>'BVEM Scorecard'!F347</f>
        <v>Solar + Storage</v>
      </c>
      <c r="F348" s="96"/>
      <c r="G348" s="96"/>
      <c r="H348" s="96"/>
      <c r="I348" s="96"/>
      <c r="J348" s="62"/>
      <c r="K348" s="62"/>
      <c r="L348" s="62"/>
      <c r="M348" s="62"/>
      <c r="N348" s="62"/>
      <c r="O348" s="62"/>
      <c r="P348" s="62"/>
      <c r="Q348" s="95"/>
      <c r="R348" s="5"/>
      <c r="S348" s="5"/>
      <c r="T348" s="5"/>
      <c r="U348" s="5"/>
      <c r="V348" s="5"/>
      <c r="W348" s="5"/>
      <c r="X348" s="5"/>
      <c r="Y348" s="5"/>
      <c r="Z348" s="5"/>
      <c r="AA348" s="5"/>
      <c r="AB348" s="5"/>
      <c r="AC348" s="5"/>
      <c r="AD348" s="5"/>
      <c r="AE348" s="5"/>
      <c r="AF348" s="62"/>
      <c r="AG348" s="62"/>
      <c r="AH348" s="62"/>
      <c r="AI348" s="62"/>
      <c r="AJ348" s="62"/>
      <c r="AK348" s="62"/>
      <c r="AL348" s="62"/>
      <c r="AM348" s="62"/>
      <c r="AN348" s="62"/>
      <c r="AO348" s="62"/>
      <c r="AP348" s="62"/>
      <c r="AQ348" s="62"/>
      <c r="AR348" s="62"/>
      <c r="AS348" s="62"/>
      <c r="AT348" s="5"/>
      <c r="AU348" s="5"/>
      <c r="AV348" s="5"/>
      <c r="AW348" s="5"/>
      <c r="AX348" s="5"/>
      <c r="AY348" s="5"/>
      <c r="AZ348" s="5"/>
      <c r="BA348" s="5"/>
      <c r="BB348" s="5"/>
      <c r="BC348" s="5"/>
      <c r="BD348" s="5"/>
      <c r="BE348" s="5"/>
      <c r="BF348" s="5"/>
      <c r="BG348" s="5"/>
      <c r="BH348" s="62"/>
      <c r="BI348" s="62"/>
      <c r="BJ348" s="62"/>
      <c r="BK348" s="62"/>
      <c r="BL348" s="62"/>
      <c r="BM348" s="62"/>
      <c r="BN348" s="62"/>
      <c r="BO348" s="62"/>
      <c r="BP348" s="62"/>
      <c r="BQ348" s="62"/>
      <c r="BR348" s="62"/>
      <c r="BS348" s="62"/>
      <c r="BT348" s="62"/>
      <c r="BU348" s="62"/>
      <c r="BV348" s="5"/>
      <c r="BW348" s="5"/>
      <c r="BX348" s="5"/>
      <c r="BY348" s="5"/>
      <c r="BZ348" s="5"/>
      <c r="CA348" s="5"/>
      <c r="CB348" s="5"/>
      <c r="CC348" s="5"/>
      <c r="CD348" s="5"/>
      <c r="CE348" s="5"/>
      <c r="CF348" s="5"/>
      <c r="CG348" s="5"/>
      <c r="CH348" s="5"/>
      <c r="CI348" s="5"/>
      <c r="CJ348" s="62"/>
      <c r="CK348" s="62"/>
      <c r="CL348" s="62"/>
      <c r="CM348" s="62"/>
      <c r="CN348" s="62"/>
      <c r="CO348" s="62"/>
      <c r="CP348" s="62"/>
      <c r="CQ348" s="62"/>
      <c r="CR348" s="62"/>
      <c r="CS348" s="62"/>
      <c r="CT348" s="62"/>
      <c r="CU348" s="62"/>
      <c r="CV348" s="62"/>
      <c r="CW348" s="62"/>
      <c r="CX348" s="5"/>
      <c r="CY348" s="5"/>
      <c r="CZ348" s="5"/>
      <c r="DA348" s="5"/>
      <c r="DB348" s="5"/>
      <c r="DC348" s="5"/>
      <c r="DD348" s="5"/>
      <c r="DE348" s="5"/>
      <c r="DF348" s="5"/>
      <c r="DG348" s="5"/>
      <c r="DH348" s="5"/>
      <c r="DI348" s="5"/>
      <c r="DJ348" s="5"/>
      <c r="DK348" s="5"/>
      <c r="DL348" s="62"/>
      <c r="DM348" s="62"/>
      <c r="DN348" s="62"/>
      <c r="DO348" s="62"/>
      <c r="DP348" s="62"/>
      <c r="DQ348" s="62"/>
      <c r="DR348" s="62"/>
      <c r="DS348" s="62"/>
      <c r="DT348" s="62"/>
      <c r="DU348" s="62"/>
      <c r="DV348" s="62"/>
      <c r="DW348" s="62"/>
      <c r="DX348" s="62"/>
      <c r="DY348" s="62"/>
      <c r="DZ348" s="5"/>
      <c r="EA348" s="5"/>
      <c r="EB348" s="5"/>
      <c r="EC348" s="5"/>
      <c r="ED348" s="5"/>
      <c r="EE348" s="5"/>
      <c r="EF348" s="5"/>
      <c r="EG348" s="5"/>
      <c r="EH348" s="5"/>
      <c r="EI348" s="5"/>
      <c r="EJ348" s="5"/>
      <c r="EK348" s="5"/>
      <c r="EL348" s="5"/>
      <c r="EM348" s="5"/>
      <c r="EN348" s="62"/>
      <c r="EO348" s="62"/>
      <c r="EP348" s="62"/>
      <c r="EQ348" s="62"/>
      <c r="ER348" s="62"/>
      <c r="ES348" s="62"/>
      <c r="ET348" s="62"/>
      <c r="EU348" s="62"/>
      <c r="EV348" s="62"/>
      <c r="EW348" s="62"/>
      <c r="EX348" s="62"/>
      <c r="EY348" s="62"/>
      <c r="EZ348" s="62"/>
      <c r="FA348" s="62"/>
      <c r="FB348" s="5"/>
      <c r="FC348" s="5"/>
      <c r="FD348" s="5"/>
      <c r="FE348" s="5"/>
      <c r="FF348" s="5"/>
      <c r="FG348" s="5"/>
      <c r="FH348" s="5"/>
      <c r="FI348" s="5"/>
      <c r="FJ348" s="5"/>
      <c r="FK348" s="5"/>
      <c r="FL348" s="5"/>
      <c r="FM348" s="5"/>
      <c r="FN348" s="5"/>
      <c r="FO348" s="5"/>
      <c r="FP348" s="62"/>
      <c r="FQ348" s="62"/>
      <c r="FR348" s="62"/>
      <c r="FS348" s="62"/>
      <c r="FT348" s="62"/>
      <c r="FU348" s="62"/>
      <c r="FV348" s="62"/>
      <c r="FW348" s="62"/>
      <c r="FX348" s="62"/>
      <c r="FY348" s="62"/>
      <c r="FZ348" s="62"/>
      <c r="GA348" s="62"/>
      <c r="GB348" s="62"/>
      <c r="GC348" s="62"/>
      <c r="GD348" s="5"/>
      <c r="GE348" s="5"/>
      <c r="GF348" s="5"/>
      <c r="GG348" s="5"/>
      <c r="GH348" s="5"/>
      <c r="GI348" s="5"/>
      <c r="GJ348" s="5"/>
      <c r="GK348" s="5"/>
      <c r="GL348" s="5"/>
      <c r="GM348" s="5"/>
      <c r="GN348" s="5"/>
      <c r="GO348" s="5"/>
      <c r="GP348" s="5"/>
      <c r="GQ348" s="5"/>
      <c r="GR348" s="62"/>
      <c r="GS348" s="62"/>
      <c r="GT348" s="62"/>
      <c r="GU348" s="62"/>
      <c r="GV348" s="62"/>
      <c r="GW348" s="62"/>
      <c r="GX348" s="62"/>
      <c r="GY348" s="62"/>
      <c r="GZ348" s="62"/>
      <c r="HA348" s="62"/>
      <c r="HB348" s="62"/>
      <c r="HC348" s="62"/>
      <c r="HD348" s="62"/>
      <c r="HE348" s="62"/>
      <c r="HF348" s="5"/>
      <c r="HG348" s="5"/>
      <c r="HH348" s="5"/>
      <c r="HI348" s="5"/>
      <c r="HJ348" s="5"/>
      <c r="HK348" s="5"/>
      <c r="HL348" s="5"/>
      <c r="HM348" s="5"/>
      <c r="HN348" s="5"/>
      <c r="HO348" s="5"/>
      <c r="HP348" s="5"/>
      <c r="HQ348" s="5"/>
      <c r="HR348" s="5"/>
      <c r="HS348" s="5"/>
      <c r="HT348" s="62"/>
      <c r="HU348" s="62"/>
      <c r="HV348" s="62"/>
      <c r="HW348" s="62"/>
      <c r="HX348" s="62"/>
      <c r="HY348" s="62"/>
      <c r="HZ348" s="62"/>
      <c r="IA348" s="62"/>
      <c r="IB348" s="62"/>
      <c r="IC348" s="62"/>
      <c r="ID348" s="62"/>
      <c r="IE348" s="62"/>
      <c r="IF348" s="62"/>
      <c r="IG348" s="62"/>
      <c r="IH348" s="5"/>
      <c r="II348" s="5"/>
      <c r="IJ348" s="5"/>
      <c r="IK348" s="5"/>
      <c r="IL348" s="5"/>
      <c r="IM348" s="5"/>
      <c r="IN348" s="5"/>
      <c r="IO348" s="5"/>
      <c r="IP348" s="5"/>
      <c r="IQ348" s="5"/>
      <c r="IR348" s="5"/>
      <c r="IS348" s="5"/>
      <c r="IT348" s="5"/>
      <c r="IU348" s="5"/>
      <c r="IV348" s="62"/>
      <c r="IW348" s="62"/>
      <c r="IX348" s="62"/>
      <c r="IY348" s="62"/>
      <c r="IZ348" s="62"/>
      <c r="JA348" s="62"/>
      <c r="JB348" s="62"/>
      <c r="JC348" s="62"/>
      <c r="JD348" s="62"/>
      <c r="JE348" s="62"/>
      <c r="JF348" s="62"/>
      <c r="JG348" s="62"/>
      <c r="JH348" s="62"/>
      <c r="JI348" s="62"/>
      <c r="JJ348" s="5"/>
      <c r="JK348" s="5"/>
      <c r="JL348" s="5"/>
      <c r="JM348" s="5"/>
      <c r="JN348" s="5"/>
      <c r="JO348" s="5"/>
      <c r="JP348" s="5"/>
      <c r="JQ348" s="5"/>
      <c r="JR348" s="5"/>
      <c r="JS348" s="5"/>
      <c r="JT348" s="5"/>
      <c r="JU348" s="5"/>
      <c r="JV348" s="5"/>
      <c r="JW348" s="5"/>
      <c r="JX348" s="62"/>
      <c r="JY348" s="62"/>
      <c r="JZ348" s="62"/>
      <c r="KA348" s="62"/>
      <c r="KB348" s="62"/>
      <c r="KC348" s="62"/>
      <c r="KD348" s="62"/>
      <c r="KE348" s="62"/>
      <c r="KF348" s="62"/>
      <c r="KG348" s="62"/>
      <c r="KH348" s="62"/>
      <c r="KI348" s="62"/>
      <c r="KJ348" s="62"/>
      <c r="KK348" s="62"/>
    </row>
    <row r="349" spans="1:297" x14ac:dyDescent="0.35">
      <c r="A349" s="131">
        <v>345</v>
      </c>
      <c r="B349" s="170">
        <f>'BVEM Scorecard'!B348</f>
        <v>0</v>
      </c>
      <c r="C349" s="170">
        <f>'BVEM Scorecard'!C348</f>
        <v>0</v>
      </c>
      <c r="D349" s="152">
        <v>1041</v>
      </c>
      <c r="E349" s="72" t="str">
        <f>'BVEM Scorecard'!F348</f>
        <v>Solar</v>
      </c>
      <c r="F349" s="96">
        <f t="shared" si="437"/>
        <v>1</v>
      </c>
      <c r="G349" s="96">
        <f t="shared" si="438"/>
        <v>1</v>
      </c>
      <c r="H349" s="96">
        <f t="shared" si="439"/>
        <v>1</v>
      </c>
      <c r="I349" s="96">
        <f t="shared" si="440"/>
        <v>1</v>
      </c>
      <c r="J349" s="62">
        <v>1</v>
      </c>
      <c r="K349" s="62">
        <v>1</v>
      </c>
      <c r="L349" s="62">
        <v>1</v>
      </c>
      <c r="M349" s="62">
        <v>1</v>
      </c>
      <c r="N349" s="62">
        <v>1</v>
      </c>
      <c r="O349" s="62">
        <v>1</v>
      </c>
      <c r="P349" s="62">
        <f t="shared" si="441"/>
        <v>5</v>
      </c>
      <c r="Q349" s="95">
        <f t="shared" ref="Q349" si="468">K$4*K349+L$4*L349+M$4*M349+N$4*N349+O$4*O349</f>
        <v>1</v>
      </c>
      <c r="R349" s="5">
        <v>1</v>
      </c>
      <c r="S349" s="5" t="s">
        <v>206</v>
      </c>
      <c r="T349" s="5">
        <v>1</v>
      </c>
      <c r="U349" s="5">
        <v>1</v>
      </c>
      <c r="V349" s="5">
        <v>1</v>
      </c>
      <c r="W349" s="5">
        <v>1</v>
      </c>
      <c r="X349" s="5">
        <v>1</v>
      </c>
      <c r="Y349" s="5">
        <v>1</v>
      </c>
      <c r="Z349" s="5">
        <v>1</v>
      </c>
      <c r="AA349" s="5">
        <v>1</v>
      </c>
      <c r="AB349" s="5">
        <v>1</v>
      </c>
      <c r="AC349" s="5">
        <f t="shared" ref="AC349" si="469">SUM(V349,X349,Z349:AB349)</f>
        <v>5</v>
      </c>
      <c r="AD349" s="5">
        <f t="shared" ref="AD349" si="470">IFERROR(T349/SUM($T349,$AH349,$AV349,$BJ349,$BX349,$CL349,$CZ349,$DN349,$EB349,$EP349,$FD349,$FR349,$GF349,$GT349,$HH349,$HV349,$IJ349,$IX349,$JL349,$JZ349),"")</f>
        <v>1</v>
      </c>
      <c r="AE349" s="5">
        <f t="shared" ref="AE349" si="471">IFERROR((V$4*V349+X$4*X349+Z$4*Z349+AA$4*AA349+AB$4*AB349)*AD349,"")</f>
        <v>1</v>
      </c>
      <c r="AF349" s="62"/>
      <c r="AG349" s="62"/>
      <c r="AH349" s="62"/>
      <c r="AI349" s="62"/>
      <c r="AJ349" s="62"/>
      <c r="AK349" s="62"/>
      <c r="AL349" s="62"/>
      <c r="AM349" s="62"/>
      <c r="AN349" s="62"/>
      <c r="AO349" s="62"/>
      <c r="AP349" s="62"/>
      <c r="AQ349" s="62"/>
      <c r="AR349" s="140"/>
      <c r="AS349" s="140"/>
      <c r="AT349" s="5"/>
      <c r="AU349" s="5"/>
      <c r="AV349" s="5"/>
      <c r="AW349" s="5"/>
      <c r="AX349" s="5"/>
      <c r="AY349" s="5"/>
      <c r="AZ349" s="5"/>
      <c r="BA349" s="5"/>
      <c r="BB349" s="5"/>
      <c r="BC349" s="5"/>
      <c r="BD349" s="5"/>
      <c r="BE349" s="5"/>
      <c r="BF349" s="5"/>
      <c r="BG349" s="5"/>
      <c r="BH349" s="62"/>
      <c r="BI349" s="62"/>
      <c r="BJ349" s="62"/>
      <c r="BK349" s="62"/>
      <c r="BL349" s="62"/>
      <c r="BM349" s="62"/>
      <c r="BN349" s="62"/>
      <c r="BO349" s="62"/>
      <c r="BP349" s="62"/>
      <c r="BQ349" s="62"/>
      <c r="BR349" s="62"/>
      <c r="BS349" s="62"/>
      <c r="BT349" s="62"/>
      <c r="BU349" s="62"/>
      <c r="BV349" s="5"/>
      <c r="BW349" s="5"/>
      <c r="BX349" s="5"/>
      <c r="BY349" s="5"/>
      <c r="BZ349" s="5"/>
      <c r="CA349" s="5"/>
      <c r="CB349" s="5"/>
      <c r="CC349" s="5"/>
      <c r="CD349" s="5"/>
      <c r="CE349" s="5"/>
      <c r="CF349" s="5"/>
      <c r="CG349" s="5"/>
      <c r="CH349" s="5"/>
      <c r="CI349" s="5"/>
      <c r="CJ349" s="62"/>
      <c r="CK349" s="62"/>
      <c r="CL349" s="62"/>
      <c r="CM349" s="62"/>
      <c r="CN349" s="62"/>
      <c r="CO349" s="62"/>
      <c r="CP349" s="62"/>
      <c r="CQ349" s="62"/>
      <c r="CR349" s="62"/>
      <c r="CS349" s="62"/>
      <c r="CT349" s="62"/>
      <c r="CU349" s="62"/>
      <c r="CV349" s="62"/>
      <c r="CW349" s="62"/>
      <c r="CX349" s="5"/>
      <c r="CY349" s="5"/>
      <c r="CZ349" s="5"/>
      <c r="DA349" s="5"/>
      <c r="DB349" s="5"/>
      <c r="DC349" s="5"/>
      <c r="DD349" s="5"/>
      <c r="DE349" s="5"/>
      <c r="DF349" s="5"/>
      <c r="DG349" s="5"/>
      <c r="DH349" s="5"/>
      <c r="DI349" s="5"/>
      <c r="DJ349" s="5"/>
      <c r="DK349" s="5"/>
      <c r="DL349" s="62"/>
      <c r="DM349" s="62"/>
      <c r="DN349" s="62"/>
      <c r="DO349" s="62"/>
      <c r="DP349" s="62"/>
      <c r="DQ349" s="62"/>
      <c r="DR349" s="62"/>
      <c r="DS349" s="62"/>
      <c r="DT349" s="62"/>
      <c r="DU349" s="62"/>
      <c r="DV349" s="62"/>
      <c r="DW349" s="62"/>
      <c r="DX349" s="62"/>
      <c r="DY349" s="62"/>
      <c r="DZ349" s="5"/>
      <c r="EA349" s="5"/>
      <c r="EB349" s="5"/>
      <c r="EC349" s="5"/>
      <c r="ED349" s="5"/>
      <c r="EE349" s="5"/>
      <c r="EF349" s="5"/>
      <c r="EG349" s="5"/>
      <c r="EH349" s="5"/>
      <c r="EI349" s="5"/>
      <c r="EJ349" s="5"/>
      <c r="EK349" s="5"/>
      <c r="EL349" s="5"/>
      <c r="EM349" s="5"/>
      <c r="EN349" s="62"/>
      <c r="EO349" s="62"/>
      <c r="EP349" s="62"/>
      <c r="EQ349" s="62"/>
      <c r="ER349" s="62"/>
      <c r="ES349" s="62"/>
      <c r="ET349" s="62"/>
      <c r="EU349" s="62"/>
      <c r="EV349" s="62"/>
      <c r="EW349" s="62"/>
      <c r="EX349" s="62"/>
      <c r="EY349" s="62"/>
      <c r="EZ349" s="140"/>
      <c r="FA349" s="140"/>
      <c r="FB349" s="5"/>
      <c r="FC349" s="5"/>
      <c r="FD349" s="5"/>
      <c r="FE349" s="5"/>
      <c r="FF349" s="5"/>
      <c r="FG349" s="5"/>
      <c r="FH349" s="5"/>
      <c r="FI349" s="5"/>
      <c r="FJ349" s="5"/>
      <c r="FK349" s="5"/>
      <c r="FL349" s="5"/>
      <c r="FM349" s="5"/>
      <c r="FN349" s="5"/>
      <c r="FO349" s="5"/>
      <c r="FP349" s="62"/>
      <c r="FQ349" s="62"/>
      <c r="FR349" s="62"/>
      <c r="FS349" s="62"/>
      <c r="FT349" s="62"/>
      <c r="FU349" s="62"/>
      <c r="FV349" s="62"/>
      <c r="FW349" s="62"/>
      <c r="FX349" s="62"/>
      <c r="FY349" s="62"/>
      <c r="FZ349" s="62"/>
      <c r="GA349" s="62"/>
      <c r="GB349" s="62"/>
      <c r="GC349" s="62"/>
      <c r="GD349" s="5"/>
      <c r="GE349" s="5"/>
      <c r="GF349" s="5"/>
      <c r="GG349" s="5"/>
      <c r="GH349" s="5"/>
      <c r="GI349" s="5"/>
      <c r="GJ349" s="5"/>
      <c r="GK349" s="5"/>
      <c r="GL349" s="5"/>
      <c r="GM349" s="5"/>
      <c r="GN349" s="5"/>
      <c r="GO349" s="5"/>
      <c r="GP349" s="5"/>
      <c r="GQ349" s="5"/>
      <c r="GR349" s="62"/>
      <c r="GS349" s="62"/>
      <c r="GT349" s="62"/>
      <c r="GU349" s="62"/>
      <c r="GV349" s="62"/>
      <c r="GW349" s="62"/>
      <c r="GX349" s="62"/>
      <c r="GY349" s="62"/>
      <c r="GZ349" s="62"/>
      <c r="HA349" s="62"/>
      <c r="HB349" s="62"/>
      <c r="HC349" s="62"/>
      <c r="HD349" s="62"/>
      <c r="HE349" s="62"/>
      <c r="HF349" s="5"/>
      <c r="HG349" s="5"/>
      <c r="HH349" s="5"/>
      <c r="HI349" s="5"/>
      <c r="HJ349" s="5"/>
      <c r="HK349" s="5"/>
      <c r="HL349" s="5"/>
      <c r="HM349" s="5"/>
      <c r="HN349" s="5"/>
      <c r="HO349" s="5"/>
      <c r="HP349" s="5"/>
      <c r="HQ349" s="5"/>
      <c r="HR349" s="5"/>
      <c r="HS349" s="5"/>
      <c r="HT349" s="62"/>
      <c r="HU349" s="62"/>
      <c r="HV349" s="62"/>
      <c r="HW349" s="62"/>
      <c r="HX349" s="62"/>
      <c r="HY349" s="62"/>
      <c r="HZ349" s="62"/>
      <c r="IA349" s="62"/>
      <c r="IB349" s="62"/>
      <c r="IC349" s="62"/>
      <c r="ID349" s="62"/>
      <c r="IE349" s="62"/>
      <c r="IF349" s="62"/>
      <c r="IG349" s="62"/>
      <c r="IH349" s="5"/>
      <c r="II349" s="5"/>
      <c r="IJ349" s="5"/>
      <c r="IK349" s="5"/>
      <c r="IL349" s="5"/>
      <c r="IM349" s="5"/>
      <c r="IN349" s="5"/>
      <c r="IO349" s="5"/>
      <c r="IP349" s="5"/>
      <c r="IQ349" s="5"/>
      <c r="IR349" s="5"/>
      <c r="IS349" s="5"/>
      <c r="IT349" s="5"/>
      <c r="IU349" s="5"/>
      <c r="IV349" s="62"/>
      <c r="IW349" s="62"/>
      <c r="IX349" s="62"/>
      <c r="IY349" s="62"/>
      <c r="IZ349" s="62"/>
      <c r="JA349" s="62"/>
      <c r="JB349" s="62"/>
      <c r="JC349" s="62"/>
      <c r="JD349" s="62"/>
      <c r="JE349" s="62"/>
      <c r="JF349" s="62"/>
      <c r="JG349" s="62"/>
      <c r="JH349" s="62"/>
      <c r="JI349" s="62"/>
      <c r="JJ349" s="5"/>
      <c r="JK349" s="5"/>
      <c r="JL349" s="5"/>
      <c r="JM349" s="5"/>
      <c r="JN349" s="5"/>
      <c r="JO349" s="5"/>
      <c r="JP349" s="5"/>
      <c r="JQ349" s="5"/>
      <c r="JR349" s="5"/>
      <c r="JS349" s="5"/>
      <c r="JT349" s="5"/>
      <c r="JU349" s="5"/>
      <c r="JV349" s="5"/>
      <c r="JW349" s="5"/>
      <c r="JX349" s="62"/>
      <c r="JY349" s="62"/>
      <c r="JZ349" s="62"/>
      <c r="KA349" s="62"/>
      <c r="KB349" s="62"/>
      <c r="KC349" s="62"/>
      <c r="KD349" s="62"/>
      <c r="KE349" s="62"/>
      <c r="KF349" s="62"/>
      <c r="KG349" s="62"/>
      <c r="KH349" s="62"/>
      <c r="KI349" s="62"/>
      <c r="KJ349" s="62"/>
      <c r="KK349" s="62"/>
    </row>
    <row r="350" spans="1:297" x14ac:dyDescent="0.35">
      <c r="A350" s="131">
        <v>346</v>
      </c>
      <c r="B350" s="170">
        <f>'BVEM Scorecard'!B349</f>
        <v>0</v>
      </c>
      <c r="C350" s="170">
        <f>'BVEM Scorecard'!C349</f>
        <v>0</v>
      </c>
      <c r="D350" s="152">
        <v>619</v>
      </c>
      <c r="E350" s="72" t="str">
        <f>'BVEM Scorecard'!F349</f>
        <v>Solar + Storage</v>
      </c>
      <c r="F350" s="96"/>
      <c r="G350" s="96"/>
      <c r="H350" s="96"/>
      <c r="I350" s="96"/>
      <c r="J350" s="62"/>
      <c r="K350" s="62"/>
      <c r="L350" s="62"/>
      <c r="M350" s="62"/>
      <c r="N350" s="62"/>
      <c r="O350" s="62"/>
      <c r="P350" s="62"/>
      <c r="Q350" s="95"/>
      <c r="R350" s="5"/>
      <c r="S350" s="5"/>
      <c r="T350" s="5"/>
      <c r="U350" s="5"/>
      <c r="V350" s="5"/>
      <c r="W350" s="5"/>
      <c r="X350" s="5"/>
      <c r="Y350" s="5"/>
      <c r="Z350" s="5"/>
      <c r="AA350" s="5"/>
      <c r="AB350" s="5"/>
      <c r="AC350" s="5"/>
      <c r="AD350" s="5"/>
      <c r="AE350" s="5"/>
      <c r="AF350" s="62"/>
      <c r="AG350" s="62"/>
      <c r="AH350" s="62"/>
      <c r="AI350" s="62"/>
      <c r="AJ350" s="62"/>
      <c r="AK350" s="62"/>
      <c r="AL350" s="62"/>
      <c r="AM350" s="62"/>
      <c r="AN350" s="62"/>
      <c r="AO350" s="62"/>
      <c r="AP350" s="62"/>
      <c r="AQ350" s="62"/>
      <c r="AR350" s="62"/>
      <c r="AS350" s="62"/>
      <c r="AT350" s="5"/>
      <c r="AU350" s="5"/>
      <c r="AV350" s="5"/>
      <c r="AW350" s="5"/>
      <c r="AX350" s="5"/>
      <c r="AY350" s="5"/>
      <c r="AZ350" s="5"/>
      <c r="BA350" s="5"/>
      <c r="BB350" s="5"/>
      <c r="BC350" s="5"/>
      <c r="BD350" s="5"/>
      <c r="BE350" s="5"/>
      <c r="BF350" s="5"/>
      <c r="BG350" s="5"/>
      <c r="BH350" s="62"/>
      <c r="BI350" s="62"/>
      <c r="BJ350" s="62"/>
      <c r="BK350" s="62"/>
      <c r="BL350" s="62"/>
      <c r="BM350" s="62"/>
      <c r="BN350" s="62"/>
      <c r="BO350" s="62"/>
      <c r="BP350" s="62"/>
      <c r="BQ350" s="62"/>
      <c r="BR350" s="62"/>
      <c r="BS350" s="62"/>
      <c r="BT350" s="62"/>
      <c r="BU350" s="62"/>
      <c r="BV350" s="5"/>
      <c r="BW350" s="5"/>
      <c r="BX350" s="5"/>
      <c r="BY350" s="5"/>
      <c r="BZ350" s="5"/>
      <c r="CA350" s="5"/>
      <c r="CB350" s="5"/>
      <c r="CC350" s="5"/>
      <c r="CD350" s="5"/>
      <c r="CE350" s="5"/>
      <c r="CF350" s="5"/>
      <c r="CG350" s="5"/>
      <c r="CH350" s="5"/>
      <c r="CI350" s="5"/>
      <c r="CJ350" s="62"/>
      <c r="CK350" s="62"/>
      <c r="CL350" s="62"/>
      <c r="CM350" s="62"/>
      <c r="CN350" s="62"/>
      <c r="CO350" s="62"/>
      <c r="CP350" s="62"/>
      <c r="CQ350" s="62"/>
      <c r="CR350" s="62"/>
      <c r="CS350" s="62"/>
      <c r="CT350" s="62"/>
      <c r="CU350" s="62"/>
      <c r="CV350" s="62"/>
      <c r="CW350" s="62"/>
      <c r="CX350" s="5"/>
      <c r="CY350" s="5"/>
      <c r="CZ350" s="5"/>
      <c r="DA350" s="5"/>
      <c r="DB350" s="5"/>
      <c r="DC350" s="5"/>
      <c r="DD350" s="5"/>
      <c r="DE350" s="5"/>
      <c r="DF350" s="5"/>
      <c r="DG350" s="5"/>
      <c r="DH350" s="5"/>
      <c r="DI350" s="5"/>
      <c r="DJ350" s="5"/>
      <c r="DK350" s="5"/>
      <c r="DL350" s="62"/>
      <c r="DM350" s="62"/>
      <c r="DN350" s="62"/>
      <c r="DO350" s="62"/>
      <c r="DP350" s="62"/>
      <c r="DQ350" s="62"/>
      <c r="DR350" s="62"/>
      <c r="DS350" s="62"/>
      <c r="DT350" s="62"/>
      <c r="DU350" s="62"/>
      <c r="DV350" s="62"/>
      <c r="DW350" s="62"/>
      <c r="DX350" s="62"/>
      <c r="DY350" s="62"/>
      <c r="DZ350" s="5"/>
      <c r="EA350" s="5"/>
      <c r="EB350" s="5"/>
      <c r="EC350" s="5"/>
      <c r="ED350" s="5"/>
      <c r="EE350" s="5"/>
      <c r="EF350" s="5"/>
      <c r="EG350" s="5"/>
      <c r="EH350" s="5"/>
      <c r="EI350" s="5"/>
      <c r="EJ350" s="5"/>
      <c r="EK350" s="5"/>
      <c r="EL350" s="5"/>
      <c r="EM350" s="5"/>
      <c r="EN350" s="62"/>
      <c r="EO350" s="62"/>
      <c r="EP350" s="62"/>
      <c r="EQ350" s="62"/>
      <c r="ER350" s="62"/>
      <c r="ES350" s="62"/>
      <c r="ET350" s="62"/>
      <c r="EU350" s="62"/>
      <c r="EV350" s="62"/>
      <c r="EW350" s="62"/>
      <c r="EX350" s="62"/>
      <c r="EY350" s="62"/>
      <c r="EZ350" s="62"/>
      <c r="FA350" s="62"/>
      <c r="FB350" s="5"/>
      <c r="FC350" s="5"/>
      <c r="FD350" s="5"/>
      <c r="FE350" s="5"/>
      <c r="FF350" s="5"/>
      <c r="FG350" s="5"/>
      <c r="FH350" s="5"/>
      <c r="FI350" s="5"/>
      <c r="FJ350" s="5"/>
      <c r="FK350" s="5"/>
      <c r="FL350" s="5"/>
      <c r="FM350" s="5"/>
      <c r="FN350" s="5"/>
      <c r="FO350" s="5"/>
      <c r="FP350" s="62"/>
      <c r="FQ350" s="62"/>
      <c r="FR350" s="62"/>
      <c r="FS350" s="62"/>
      <c r="FT350" s="62"/>
      <c r="FU350" s="62"/>
      <c r="FV350" s="62"/>
      <c r="FW350" s="62"/>
      <c r="FX350" s="62"/>
      <c r="FY350" s="62"/>
      <c r="FZ350" s="62"/>
      <c r="GA350" s="62"/>
      <c r="GB350" s="62"/>
      <c r="GC350" s="62"/>
      <c r="GD350" s="5"/>
      <c r="GE350" s="5"/>
      <c r="GF350" s="5"/>
      <c r="GG350" s="5"/>
      <c r="GH350" s="5"/>
      <c r="GI350" s="5"/>
      <c r="GJ350" s="5"/>
      <c r="GK350" s="5"/>
      <c r="GL350" s="5"/>
      <c r="GM350" s="5"/>
      <c r="GN350" s="5"/>
      <c r="GO350" s="5"/>
      <c r="GP350" s="5"/>
      <c r="GQ350" s="5"/>
      <c r="GR350" s="62"/>
      <c r="GS350" s="62"/>
      <c r="GT350" s="62"/>
      <c r="GU350" s="62"/>
      <c r="GV350" s="62"/>
      <c r="GW350" s="62"/>
      <c r="GX350" s="62"/>
      <c r="GY350" s="62"/>
      <c r="GZ350" s="62"/>
      <c r="HA350" s="62"/>
      <c r="HB350" s="62"/>
      <c r="HC350" s="62"/>
      <c r="HD350" s="62"/>
      <c r="HE350" s="62"/>
      <c r="HF350" s="5"/>
      <c r="HG350" s="5"/>
      <c r="HH350" s="5"/>
      <c r="HI350" s="5"/>
      <c r="HJ350" s="5"/>
      <c r="HK350" s="5"/>
      <c r="HL350" s="5"/>
      <c r="HM350" s="5"/>
      <c r="HN350" s="5"/>
      <c r="HO350" s="5"/>
      <c r="HP350" s="5"/>
      <c r="HQ350" s="5"/>
      <c r="HR350" s="5"/>
      <c r="HS350" s="5"/>
      <c r="HT350" s="62"/>
      <c r="HU350" s="62"/>
      <c r="HV350" s="62"/>
      <c r="HW350" s="62"/>
      <c r="HX350" s="62"/>
      <c r="HY350" s="62"/>
      <c r="HZ350" s="62"/>
      <c r="IA350" s="62"/>
      <c r="IB350" s="62"/>
      <c r="IC350" s="62"/>
      <c r="ID350" s="62"/>
      <c r="IE350" s="62"/>
      <c r="IF350" s="62"/>
      <c r="IG350" s="62"/>
      <c r="IH350" s="5"/>
      <c r="II350" s="5"/>
      <c r="IJ350" s="5"/>
      <c r="IK350" s="5"/>
      <c r="IL350" s="5"/>
      <c r="IM350" s="5"/>
      <c r="IN350" s="5"/>
      <c r="IO350" s="5"/>
      <c r="IP350" s="5"/>
      <c r="IQ350" s="5"/>
      <c r="IR350" s="5"/>
      <c r="IS350" s="5"/>
      <c r="IT350" s="5"/>
      <c r="IU350" s="5"/>
      <c r="IV350" s="62"/>
      <c r="IW350" s="62"/>
      <c r="IX350" s="62"/>
      <c r="IY350" s="62"/>
      <c r="IZ350" s="62"/>
      <c r="JA350" s="62"/>
      <c r="JB350" s="62"/>
      <c r="JC350" s="62"/>
      <c r="JD350" s="62"/>
      <c r="JE350" s="62"/>
      <c r="JF350" s="62"/>
      <c r="JG350" s="62"/>
      <c r="JH350" s="62"/>
      <c r="JI350" s="62"/>
      <c r="JJ350" s="5"/>
      <c r="JK350" s="5"/>
      <c r="JL350" s="5"/>
      <c r="JM350" s="5"/>
      <c r="JN350" s="5"/>
      <c r="JO350" s="5"/>
      <c r="JP350" s="5"/>
      <c r="JQ350" s="5"/>
      <c r="JR350" s="5"/>
      <c r="JS350" s="5"/>
      <c r="JT350" s="5"/>
      <c r="JU350" s="5"/>
      <c r="JV350" s="5"/>
      <c r="JW350" s="5"/>
      <c r="JX350" s="62"/>
      <c r="JY350" s="62"/>
      <c r="JZ350" s="62"/>
      <c r="KA350" s="62"/>
      <c r="KB350" s="62"/>
      <c r="KC350" s="62"/>
      <c r="KD350" s="62"/>
      <c r="KE350" s="62"/>
      <c r="KF350" s="62"/>
      <c r="KG350" s="62"/>
      <c r="KH350" s="62"/>
      <c r="KI350" s="62"/>
      <c r="KJ350" s="62"/>
      <c r="KK350" s="62"/>
    </row>
    <row r="351" spans="1:297" x14ac:dyDescent="0.35">
      <c r="A351" s="131">
        <v>347</v>
      </c>
      <c r="B351" s="170">
        <f>'BVEM Scorecard'!B350</f>
        <v>0</v>
      </c>
      <c r="C351" s="170">
        <f>'BVEM Scorecard'!C350</f>
        <v>0</v>
      </c>
      <c r="D351" s="152">
        <v>1042</v>
      </c>
      <c r="E351" s="72" t="str">
        <f>'BVEM Scorecard'!F350</f>
        <v>Solar + Storage</v>
      </c>
      <c r="F351" s="96">
        <f t="shared" si="437"/>
        <v>0.35</v>
      </c>
      <c r="G351" s="96">
        <f t="shared" si="438"/>
        <v>0.6</v>
      </c>
      <c r="H351" s="96">
        <f t="shared" si="439"/>
        <v>0</v>
      </c>
      <c r="I351" s="96">
        <f t="shared" si="440"/>
        <v>0</v>
      </c>
      <c r="J351" s="62">
        <v>1</v>
      </c>
      <c r="K351" s="62">
        <v>0</v>
      </c>
      <c r="L351" s="62">
        <v>1</v>
      </c>
      <c r="M351" s="62">
        <v>0</v>
      </c>
      <c r="N351" s="62">
        <v>1</v>
      </c>
      <c r="O351" s="62">
        <v>1</v>
      </c>
      <c r="P351" s="62">
        <f t="shared" si="441"/>
        <v>3</v>
      </c>
      <c r="Q351" s="95">
        <f t="shared" ref="Q351" si="472">K$4*K351+L$4*L351+M$4*M351+N$4*N351+O$4*O351</f>
        <v>0.35</v>
      </c>
      <c r="R351" s="5"/>
      <c r="S351" s="5"/>
      <c r="T351" s="5"/>
      <c r="U351" s="5"/>
      <c r="V351" s="5"/>
      <c r="W351" s="5"/>
      <c r="X351" s="5"/>
      <c r="Y351" s="5"/>
      <c r="Z351" s="5"/>
      <c r="AA351" s="5"/>
      <c r="AB351" s="5"/>
      <c r="AC351" s="5"/>
      <c r="AD351" s="5"/>
      <c r="AE351" s="5"/>
      <c r="AF351" s="62"/>
      <c r="AG351" s="62"/>
      <c r="AH351" s="62"/>
      <c r="AI351" s="62"/>
      <c r="AJ351" s="62"/>
      <c r="AK351" s="62"/>
      <c r="AL351" s="62"/>
      <c r="AM351" s="62"/>
      <c r="AN351" s="62"/>
      <c r="AO351" s="62"/>
      <c r="AP351" s="62"/>
      <c r="AQ351" s="62"/>
      <c r="AR351" s="140"/>
      <c r="AS351" s="140"/>
      <c r="AT351" s="5"/>
      <c r="AU351" s="5"/>
      <c r="AV351" s="5"/>
      <c r="AW351" s="5"/>
      <c r="AX351" s="5"/>
      <c r="AY351" s="5"/>
      <c r="AZ351" s="5"/>
      <c r="BA351" s="5"/>
      <c r="BB351" s="5"/>
      <c r="BC351" s="5"/>
      <c r="BD351" s="5"/>
      <c r="BE351" s="5"/>
      <c r="BF351" s="5"/>
      <c r="BG351" s="5"/>
      <c r="BH351" s="62"/>
      <c r="BI351" s="62"/>
      <c r="BJ351" s="62"/>
      <c r="BK351" s="62"/>
      <c r="BL351" s="62"/>
      <c r="BM351" s="62"/>
      <c r="BN351" s="62"/>
      <c r="BO351" s="62"/>
      <c r="BP351" s="62"/>
      <c r="BQ351" s="62"/>
      <c r="BR351" s="62"/>
      <c r="BS351" s="62"/>
      <c r="BT351" s="62"/>
      <c r="BU351" s="62"/>
      <c r="BV351" s="5"/>
      <c r="BW351" s="5"/>
      <c r="BX351" s="5"/>
      <c r="BY351" s="5"/>
      <c r="BZ351" s="5"/>
      <c r="CA351" s="5"/>
      <c r="CB351" s="5"/>
      <c r="CC351" s="5"/>
      <c r="CD351" s="5"/>
      <c r="CE351" s="5"/>
      <c r="CF351" s="5"/>
      <c r="CG351" s="5"/>
      <c r="CH351" s="5"/>
      <c r="CI351" s="5"/>
      <c r="CJ351" s="62"/>
      <c r="CK351" s="62"/>
      <c r="CL351" s="62"/>
      <c r="CM351" s="62"/>
      <c r="CN351" s="62"/>
      <c r="CO351" s="62"/>
      <c r="CP351" s="62"/>
      <c r="CQ351" s="62"/>
      <c r="CR351" s="62"/>
      <c r="CS351" s="62"/>
      <c r="CT351" s="62"/>
      <c r="CU351" s="62"/>
      <c r="CV351" s="62"/>
      <c r="CW351" s="62"/>
      <c r="CX351" s="5"/>
      <c r="CY351" s="5"/>
      <c r="CZ351" s="5"/>
      <c r="DA351" s="5"/>
      <c r="DB351" s="5"/>
      <c r="DC351" s="5"/>
      <c r="DD351" s="5"/>
      <c r="DE351" s="5"/>
      <c r="DF351" s="5"/>
      <c r="DG351" s="5"/>
      <c r="DH351" s="5"/>
      <c r="DI351" s="5"/>
      <c r="DJ351" s="5"/>
      <c r="DK351" s="5"/>
      <c r="DL351" s="62"/>
      <c r="DM351" s="62"/>
      <c r="DN351" s="62"/>
      <c r="DO351" s="62"/>
      <c r="DP351" s="62"/>
      <c r="DQ351" s="62"/>
      <c r="DR351" s="62"/>
      <c r="DS351" s="62"/>
      <c r="DT351" s="62"/>
      <c r="DU351" s="62"/>
      <c r="DV351" s="62"/>
      <c r="DW351" s="62"/>
      <c r="DX351" s="62"/>
      <c r="DY351" s="62"/>
      <c r="DZ351" s="5"/>
      <c r="EA351" s="5"/>
      <c r="EB351" s="5"/>
      <c r="EC351" s="5"/>
      <c r="ED351" s="5"/>
      <c r="EE351" s="5"/>
      <c r="EF351" s="5"/>
      <c r="EG351" s="5"/>
      <c r="EH351" s="5"/>
      <c r="EI351" s="5"/>
      <c r="EJ351" s="5"/>
      <c r="EK351" s="5"/>
      <c r="EL351" s="5"/>
      <c r="EM351" s="5"/>
      <c r="EN351" s="62"/>
      <c r="EO351" s="62"/>
      <c r="EP351" s="62"/>
      <c r="EQ351" s="62"/>
      <c r="ER351" s="62"/>
      <c r="ES351" s="62"/>
      <c r="ET351" s="62"/>
      <c r="EU351" s="62"/>
      <c r="EV351" s="62"/>
      <c r="EW351" s="62"/>
      <c r="EX351" s="62"/>
      <c r="EY351" s="62"/>
      <c r="EZ351" s="140"/>
      <c r="FA351" s="140"/>
      <c r="FB351" s="5"/>
      <c r="FC351" s="5"/>
      <c r="FD351" s="5"/>
      <c r="FE351" s="5"/>
      <c r="FF351" s="5"/>
      <c r="FG351" s="5"/>
      <c r="FH351" s="5"/>
      <c r="FI351" s="5"/>
      <c r="FJ351" s="5"/>
      <c r="FK351" s="5"/>
      <c r="FL351" s="5"/>
      <c r="FM351" s="5"/>
      <c r="FN351" s="5"/>
      <c r="FO351" s="5"/>
      <c r="FP351" s="62"/>
      <c r="FQ351" s="62"/>
      <c r="FR351" s="62"/>
      <c r="FS351" s="62"/>
      <c r="FT351" s="62"/>
      <c r="FU351" s="62"/>
      <c r="FV351" s="62"/>
      <c r="FW351" s="62"/>
      <c r="FX351" s="62"/>
      <c r="FY351" s="62"/>
      <c r="FZ351" s="62"/>
      <c r="GA351" s="62"/>
      <c r="GB351" s="62"/>
      <c r="GC351" s="62"/>
      <c r="GD351" s="5"/>
      <c r="GE351" s="5"/>
      <c r="GF351" s="5"/>
      <c r="GG351" s="5"/>
      <c r="GH351" s="5"/>
      <c r="GI351" s="5"/>
      <c r="GJ351" s="5"/>
      <c r="GK351" s="5"/>
      <c r="GL351" s="5"/>
      <c r="GM351" s="5"/>
      <c r="GN351" s="5"/>
      <c r="GO351" s="5"/>
      <c r="GP351" s="5"/>
      <c r="GQ351" s="5"/>
      <c r="GR351" s="62"/>
      <c r="GS351" s="62"/>
      <c r="GT351" s="62"/>
      <c r="GU351" s="62"/>
      <c r="GV351" s="62"/>
      <c r="GW351" s="62"/>
      <c r="GX351" s="62"/>
      <c r="GY351" s="62"/>
      <c r="GZ351" s="62"/>
      <c r="HA351" s="62"/>
      <c r="HB351" s="62"/>
      <c r="HC351" s="62"/>
      <c r="HD351" s="62"/>
      <c r="HE351" s="62"/>
      <c r="HF351" s="5"/>
      <c r="HG351" s="5"/>
      <c r="HH351" s="5"/>
      <c r="HI351" s="5"/>
      <c r="HJ351" s="5"/>
      <c r="HK351" s="5"/>
      <c r="HL351" s="5"/>
      <c r="HM351" s="5"/>
      <c r="HN351" s="5"/>
      <c r="HO351" s="5"/>
      <c r="HP351" s="5"/>
      <c r="HQ351" s="5"/>
      <c r="HR351" s="5"/>
      <c r="HS351" s="5"/>
      <c r="HT351" s="62"/>
      <c r="HU351" s="62"/>
      <c r="HV351" s="62"/>
      <c r="HW351" s="62"/>
      <c r="HX351" s="62"/>
      <c r="HY351" s="62"/>
      <c r="HZ351" s="62"/>
      <c r="IA351" s="62"/>
      <c r="IB351" s="62"/>
      <c r="IC351" s="62"/>
      <c r="ID351" s="62"/>
      <c r="IE351" s="62"/>
      <c r="IF351" s="62"/>
      <c r="IG351" s="62"/>
      <c r="IH351" s="5"/>
      <c r="II351" s="5"/>
      <c r="IJ351" s="5"/>
      <c r="IK351" s="5"/>
      <c r="IL351" s="5"/>
      <c r="IM351" s="5"/>
      <c r="IN351" s="5"/>
      <c r="IO351" s="5"/>
      <c r="IP351" s="5"/>
      <c r="IQ351" s="5"/>
      <c r="IR351" s="5"/>
      <c r="IS351" s="5"/>
      <c r="IT351" s="5"/>
      <c r="IU351" s="5"/>
      <c r="IV351" s="62"/>
      <c r="IW351" s="62"/>
      <c r="IX351" s="62"/>
      <c r="IY351" s="62"/>
      <c r="IZ351" s="62"/>
      <c r="JA351" s="62"/>
      <c r="JB351" s="62"/>
      <c r="JC351" s="62"/>
      <c r="JD351" s="62"/>
      <c r="JE351" s="62"/>
      <c r="JF351" s="62"/>
      <c r="JG351" s="62"/>
      <c r="JH351" s="62"/>
      <c r="JI351" s="62"/>
      <c r="JJ351" s="5"/>
      <c r="JK351" s="5"/>
      <c r="JL351" s="5"/>
      <c r="JM351" s="5"/>
      <c r="JN351" s="5"/>
      <c r="JO351" s="5"/>
      <c r="JP351" s="5"/>
      <c r="JQ351" s="5"/>
      <c r="JR351" s="5"/>
      <c r="JS351" s="5"/>
      <c r="JT351" s="5"/>
      <c r="JU351" s="5"/>
      <c r="JV351" s="5"/>
      <c r="JW351" s="5"/>
      <c r="JX351" s="62"/>
      <c r="JY351" s="62"/>
      <c r="JZ351" s="62"/>
      <c r="KA351" s="62"/>
      <c r="KB351" s="62"/>
      <c r="KC351" s="62"/>
      <c r="KD351" s="62"/>
      <c r="KE351" s="62"/>
      <c r="KF351" s="62"/>
      <c r="KG351" s="62"/>
      <c r="KH351" s="62"/>
      <c r="KI351" s="62"/>
      <c r="KJ351" s="62"/>
      <c r="KK351" s="62"/>
    </row>
    <row r="352" spans="1:297" x14ac:dyDescent="0.35">
      <c r="A352" s="131">
        <v>348</v>
      </c>
      <c r="B352" s="170">
        <f>'BVEM Scorecard'!B351</f>
        <v>0</v>
      </c>
      <c r="C352" s="170">
        <f>'BVEM Scorecard'!C351</f>
        <v>0</v>
      </c>
      <c r="D352" s="152">
        <v>1043</v>
      </c>
      <c r="E352" s="72" t="str">
        <f>'BVEM Scorecard'!F351</f>
        <v>Solar</v>
      </c>
      <c r="F352" s="96">
        <f t="shared" si="437"/>
        <v>1</v>
      </c>
      <c r="G352" s="96">
        <f t="shared" si="438"/>
        <v>1</v>
      </c>
      <c r="H352" s="96">
        <f t="shared" si="439"/>
        <v>1</v>
      </c>
      <c r="I352" s="96">
        <f t="shared" si="440"/>
        <v>1</v>
      </c>
      <c r="J352" s="62">
        <v>1</v>
      </c>
      <c r="K352" s="62">
        <v>1</v>
      </c>
      <c r="L352" s="62">
        <v>1</v>
      </c>
      <c r="M352" s="62">
        <v>1</v>
      </c>
      <c r="N352" s="62">
        <v>1</v>
      </c>
      <c r="O352" s="62">
        <v>1</v>
      </c>
      <c r="P352" s="62">
        <f t="shared" si="441"/>
        <v>5</v>
      </c>
      <c r="Q352" s="95">
        <f t="shared" ref="Q352:Q354" si="473">K$4*K352+L$4*L352+M$4*M352+N$4*N352+O$4*O352</f>
        <v>1</v>
      </c>
      <c r="R352" s="5">
        <v>1</v>
      </c>
      <c r="S352" s="5" t="s">
        <v>84</v>
      </c>
      <c r="T352" s="5"/>
      <c r="U352" s="5"/>
      <c r="V352" s="5"/>
      <c r="W352" s="5"/>
      <c r="X352" s="5"/>
      <c r="Y352" s="5"/>
      <c r="Z352" s="5"/>
      <c r="AA352" s="5"/>
      <c r="AB352" s="5"/>
      <c r="AC352" s="5">
        <v>5</v>
      </c>
      <c r="AD352" s="5"/>
      <c r="AE352" s="5">
        <v>1</v>
      </c>
      <c r="AF352" s="62"/>
      <c r="AG352" s="62"/>
      <c r="AH352" s="62"/>
      <c r="AI352" s="62"/>
      <c r="AJ352" s="62"/>
      <c r="AK352" s="62"/>
      <c r="AL352" s="62"/>
      <c r="AM352" s="62"/>
      <c r="AN352" s="62"/>
      <c r="AO352" s="62"/>
      <c r="AP352" s="62"/>
      <c r="AQ352" s="62"/>
      <c r="AR352" s="62"/>
      <c r="AS352" s="62"/>
      <c r="AT352" s="5"/>
      <c r="AU352" s="5"/>
      <c r="AV352" s="5"/>
      <c r="AW352" s="5"/>
      <c r="AX352" s="5"/>
      <c r="AY352" s="5"/>
      <c r="AZ352" s="5"/>
      <c r="BA352" s="5"/>
      <c r="BB352" s="5"/>
      <c r="BC352" s="5"/>
      <c r="BD352" s="5"/>
      <c r="BE352" s="5"/>
      <c r="BF352" s="5"/>
      <c r="BG352" s="5"/>
      <c r="BH352" s="62"/>
      <c r="BI352" s="62"/>
      <c r="BJ352" s="62"/>
      <c r="BK352" s="62"/>
      <c r="BL352" s="62"/>
      <c r="BM352" s="62"/>
      <c r="BN352" s="62"/>
      <c r="BO352" s="62"/>
      <c r="BP352" s="62"/>
      <c r="BQ352" s="62"/>
      <c r="BR352" s="62"/>
      <c r="BS352" s="62"/>
      <c r="BT352" s="62"/>
      <c r="BU352" s="62"/>
      <c r="BV352" s="5"/>
      <c r="BW352" s="5"/>
      <c r="BX352" s="5"/>
      <c r="BY352" s="5"/>
      <c r="BZ352" s="5"/>
      <c r="CA352" s="5"/>
      <c r="CB352" s="5"/>
      <c r="CC352" s="5"/>
      <c r="CD352" s="5"/>
      <c r="CE352" s="5"/>
      <c r="CF352" s="5"/>
      <c r="CG352" s="5"/>
      <c r="CH352" s="5"/>
      <c r="CI352" s="5"/>
      <c r="CJ352" s="62"/>
      <c r="CK352" s="62"/>
      <c r="CL352" s="62"/>
      <c r="CM352" s="62"/>
      <c r="CN352" s="62"/>
      <c r="CO352" s="62"/>
      <c r="CP352" s="62"/>
      <c r="CQ352" s="62"/>
      <c r="CR352" s="62"/>
      <c r="CS352" s="62"/>
      <c r="CT352" s="62"/>
      <c r="CU352" s="62"/>
      <c r="CV352" s="62"/>
      <c r="CW352" s="62"/>
      <c r="CX352" s="5"/>
      <c r="CY352" s="5"/>
      <c r="CZ352" s="5"/>
      <c r="DA352" s="5"/>
      <c r="DB352" s="5"/>
      <c r="DC352" s="5"/>
      <c r="DD352" s="5"/>
      <c r="DE352" s="5"/>
      <c r="DF352" s="5"/>
      <c r="DG352" s="5"/>
      <c r="DH352" s="5"/>
      <c r="DI352" s="5"/>
      <c r="DJ352" s="5"/>
      <c r="DK352" s="5"/>
      <c r="DL352" s="62"/>
      <c r="DM352" s="62"/>
      <c r="DN352" s="62"/>
      <c r="DO352" s="62"/>
      <c r="DP352" s="62"/>
      <c r="DQ352" s="62"/>
      <c r="DR352" s="62"/>
      <c r="DS352" s="62"/>
      <c r="DT352" s="62"/>
      <c r="DU352" s="62"/>
      <c r="DV352" s="62"/>
      <c r="DW352" s="62"/>
      <c r="DX352" s="62"/>
      <c r="DY352" s="62"/>
      <c r="DZ352" s="5"/>
      <c r="EA352" s="5"/>
      <c r="EB352" s="5"/>
      <c r="EC352" s="5"/>
      <c r="ED352" s="5"/>
      <c r="EE352" s="5"/>
      <c r="EF352" s="5"/>
      <c r="EG352" s="5"/>
      <c r="EH352" s="5"/>
      <c r="EI352" s="5"/>
      <c r="EJ352" s="5"/>
      <c r="EK352" s="5"/>
      <c r="EL352" s="5"/>
      <c r="EM352" s="5"/>
      <c r="EN352" s="62"/>
      <c r="EO352" s="62"/>
      <c r="EP352" s="62"/>
      <c r="EQ352" s="62"/>
      <c r="ER352" s="62"/>
      <c r="ES352" s="62"/>
      <c r="ET352" s="62"/>
      <c r="EU352" s="62"/>
      <c r="EV352" s="62"/>
      <c r="EW352" s="62"/>
      <c r="EX352" s="62"/>
      <c r="EY352" s="62"/>
      <c r="EZ352" s="62"/>
      <c r="FA352" s="62"/>
      <c r="FB352" s="5"/>
      <c r="FC352" s="5"/>
      <c r="FD352" s="5"/>
      <c r="FE352" s="5"/>
      <c r="FF352" s="5"/>
      <c r="FG352" s="5"/>
      <c r="FH352" s="5"/>
      <c r="FI352" s="5"/>
      <c r="FJ352" s="5"/>
      <c r="FK352" s="5"/>
      <c r="FL352" s="5"/>
      <c r="FM352" s="5"/>
      <c r="FN352" s="5"/>
      <c r="FO352" s="5"/>
      <c r="FP352" s="62"/>
      <c r="FQ352" s="62"/>
      <c r="FR352" s="62"/>
      <c r="FS352" s="62"/>
      <c r="FT352" s="62"/>
      <c r="FU352" s="62"/>
      <c r="FV352" s="62"/>
      <c r="FW352" s="62"/>
      <c r="FX352" s="62"/>
      <c r="FY352" s="62"/>
      <c r="FZ352" s="62"/>
      <c r="GA352" s="62"/>
      <c r="GB352" s="62"/>
      <c r="GC352" s="62"/>
      <c r="GD352" s="5"/>
      <c r="GE352" s="5"/>
      <c r="GF352" s="5"/>
      <c r="GG352" s="5"/>
      <c r="GH352" s="5"/>
      <c r="GI352" s="5"/>
      <c r="GJ352" s="5"/>
      <c r="GK352" s="5"/>
      <c r="GL352" s="5"/>
      <c r="GM352" s="5"/>
      <c r="GN352" s="5"/>
      <c r="GO352" s="5"/>
      <c r="GP352" s="5"/>
      <c r="GQ352" s="5"/>
      <c r="GR352" s="62"/>
      <c r="GS352" s="62"/>
      <c r="GT352" s="62"/>
      <c r="GU352" s="62"/>
      <c r="GV352" s="62"/>
      <c r="GW352" s="62"/>
      <c r="GX352" s="62"/>
      <c r="GY352" s="62"/>
      <c r="GZ352" s="62"/>
      <c r="HA352" s="62"/>
      <c r="HB352" s="62"/>
      <c r="HC352" s="62"/>
      <c r="HD352" s="62"/>
      <c r="HE352" s="62"/>
      <c r="HF352" s="5"/>
      <c r="HG352" s="5"/>
      <c r="HH352" s="5"/>
      <c r="HI352" s="5"/>
      <c r="HJ352" s="5"/>
      <c r="HK352" s="5"/>
      <c r="HL352" s="5"/>
      <c r="HM352" s="5"/>
      <c r="HN352" s="5"/>
      <c r="HO352" s="5"/>
      <c r="HP352" s="5"/>
      <c r="HQ352" s="5"/>
      <c r="HR352" s="5"/>
      <c r="HS352" s="5"/>
      <c r="HT352" s="62"/>
      <c r="HU352" s="62"/>
      <c r="HV352" s="62"/>
      <c r="HW352" s="62"/>
      <c r="HX352" s="62"/>
      <c r="HY352" s="62"/>
      <c r="HZ352" s="62"/>
      <c r="IA352" s="62"/>
      <c r="IB352" s="62"/>
      <c r="IC352" s="62"/>
      <c r="ID352" s="62"/>
      <c r="IE352" s="62"/>
      <c r="IF352" s="62"/>
      <c r="IG352" s="62"/>
      <c r="IH352" s="5"/>
      <c r="II352" s="5"/>
      <c r="IJ352" s="5"/>
      <c r="IK352" s="5"/>
      <c r="IL352" s="5"/>
      <c r="IM352" s="5"/>
      <c r="IN352" s="5"/>
      <c r="IO352" s="5"/>
      <c r="IP352" s="5"/>
      <c r="IQ352" s="5"/>
      <c r="IR352" s="5"/>
      <c r="IS352" s="5"/>
      <c r="IT352" s="5"/>
      <c r="IU352" s="5"/>
      <c r="IV352" s="62"/>
      <c r="IW352" s="62"/>
      <c r="IX352" s="62"/>
      <c r="IY352" s="62"/>
      <c r="IZ352" s="62"/>
      <c r="JA352" s="62"/>
      <c r="JB352" s="62"/>
      <c r="JC352" s="62"/>
      <c r="JD352" s="62"/>
      <c r="JE352" s="62"/>
      <c r="JF352" s="62"/>
      <c r="JG352" s="62"/>
      <c r="JH352" s="62"/>
      <c r="JI352" s="62"/>
      <c r="JJ352" s="5"/>
      <c r="JK352" s="5"/>
      <c r="JL352" s="5"/>
      <c r="JM352" s="5"/>
      <c r="JN352" s="5"/>
      <c r="JO352" s="5"/>
      <c r="JP352" s="5"/>
      <c r="JQ352" s="5"/>
      <c r="JR352" s="5"/>
      <c r="JS352" s="5"/>
      <c r="JT352" s="5"/>
      <c r="JU352" s="5"/>
      <c r="JV352" s="5"/>
      <c r="JW352" s="5"/>
      <c r="JX352" s="62"/>
      <c r="JY352" s="62"/>
      <c r="JZ352" s="62"/>
      <c r="KA352" s="62"/>
      <c r="KB352" s="62"/>
      <c r="KC352" s="62"/>
      <c r="KD352" s="62"/>
      <c r="KE352" s="62"/>
      <c r="KF352" s="62"/>
      <c r="KG352" s="62"/>
      <c r="KH352" s="62"/>
      <c r="KI352" s="62"/>
      <c r="KJ352" s="62"/>
      <c r="KK352" s="62"/>
    </row>
    <row r="353" spans="1:297" x14ac:dyDescent="0.35">
      <c r="A353" s="131">
        <v>349</v>
      </c>
      <c r="B353" s="170">
        <f>'BVEM Scorecard'!B352</f>
        <v>0</v>
      </c>
      <c r="C353" s="170">
        <f>'BVEM Scorecard'!C352</f>
        <v>0</v>
      </c>
      <c r="D353" s="152">
        <v>1045</v>
      </c>
      <c r="E353" s="72" t="str">
        <f>'BVEM Scorecard'!F352</f>
        <v>Solar + Storage</v>
      </c>
      <c r="F353" s="96">
        <f t="shared" si="437"/>
        <v>1</v>
      </c>
      <c r="G353" s="96">
        <f t="shared" si="438"/>
        <v>1</v>
      </c>
      <c r="H353" s="96">
        <f t="shared" si="439"/>
        <v>1</v>
      </c>
      <c r="I353" s="96">
        <f t="shared" si="440"/>
        <v>1</v>
      </c>
      <c r="J353" s="62">
        <v>1</v>
      </c>
      <c r="K353" s="62">
        <v>1</v>
      </c>
      <c r="L353" s="62">
        <v>1</v>
      </c>
      <c r="M353" s="62">
        <v>1</v>
      </c>
      <c r="N353" s="62">
        <v>1</v>
      </c>
      <c r="O353" s="62">
        <v>1</v>
      </c>
      <c r="P353" s="62">
        <f t="shared" si="441"/>
        <v>5</v>
      </c>
      <c r="Q353" s="95">
        <f t="shared" si="473"/>
        <v>1</v>
      </c>
      <c r="R353" s="5">
        <v>1</v>
      </c>
      <c r="S353" s="5" t="s">
        <v>84</v>
      </c>
      <c r="T353" s="5"/>
      <c r="U353" s="5"/>
      <c r="V353" s="5"/>
      <c r="W353" s="5"/>
      <c r="X353" s="5"/>
      <c r="Y353" s="5"/>
      <c r="Z353" s="5"/>
      <c r="AA353" s="5"/>
      <c r="AB353" s="5"/>
      <c r="AC353" s="5">
        <v>5</v>
      </c>
      <c r="AD353" s="5"/>
      <c r="AE353" s="5">
        <v>1</v>
      </c>
      <c r="AF353" s="62"/>
      <c r="AG353" s="62"/>
      <c r="AH353" s="62"/>
      <c r="AI353" s="62"/>
      <c r="AJ353" s="62"/>
      <c r="AK353" s="62"/>
      <c r="AL353" s="62"/>
      <c r="AM353" s="62"/>
      <c r="AN353" s="62"/>
      <c r="AO353" s="62"/>
      <c r="AP353" s="62"/>
      <c r="AQ353" s="62"/>
      <c r="AR353" s="140"/>
      <c r="AS353" s="140"/>
      <c r="AT353" s="5"/>
      <c r="AU353" s="5"/>
      <c r="AV353" s="5"/>
      <c r="AW353" s="5"/>
      <c r="AX353" s="5"/>
      <c r="AY353" s="5"/>
      <c r="AZ353" s="5"/>
      <c r="BA353" s="5"/>
      <c r="BB353" s="5"/>
      <c r="BC353" s="5"/>
      <c r="BD353" s="5"/>
      <c r="BE353" s="5"/>
      <c r="BF353" s="5"/>
      <c r="BG353" s="5"/>
      <c r="BH353" s="62"/>
      <c r="BI353" s="62"/>
      <c r="BJ353" s="62"/>
      <c r="BK353" s="62"/>
      <c r="BL353" s="62"/>
      <c r="BM353" s="62"/>
      <c r="BN353" s="62"/>
      <c r="BO353" s="62"/>
      <c r="BP353" s="62"/>
      <c r="BQ353" s="62"/>
      <c r="BR353" s="62"/>
      <c r="BS353" s="62"/>
      <c r="BT353" s="62"/>
      <c r="BU353" s="62"/>
      <c r="BV353" s="5"/>
      <c r="BW353" s="5"/>
      <c r="BX353" s="5"/>
      <c r="BY353" s="5"/>
      <c r="BZ353" s="5"/>
      <c r="CA353" s="5"/>
      <c r="CB353" s="5"/>
      <c r="CC353" s="5"/>
      <c r="CD353" s="5"/>
      <c r="CE353" s="5"/>
      <c r="CF353" s="5"/>
      <c r="CG353" s="5"/>
      <c r="CH353" s="5"/>
      <c r="CI353" s="5"/>
      <c r="CJ353" s="62"/>
      <c r="CK353" s="62"/>
      <c r="CL353" s="62"/>
      <c r="CM353" s="62"/>
      <c r="CN353" s="62"/>
      <c r="CO353" s="62"/>
      <c r="CP353" s="62"/>
      <c r="CQ353" s="62"/>
      <c r="CR353" s="62"/>
      <c r="CS353" s="62"/>
      <c r="CT353" s="62"/>
      <c r="CU353" s="62"/>
      <c r="CV353" s="62"/>
      <c r="CW353" s="62"/>
      <c r="CX353" s="5"/>
      <c r="CY353" s="5"/>
      <c r="CZ353" s="5"/>
      <c r="DA353" s="5"/>
      <c r="DB353" s="5"/>
      <c r="DC353" s="5"/>
      <c r="DD353" s="5"/>
      <c r="DE353" s="5"/>
      <c r="DF353" s="5"/>
      <c r="DG353" s="5"/>
      <c r="DH353" s="5"/>
      <c r="DI353" s="5"/>
      <c r="DJ353" s="5"/>
      <c r="DK353" s="5"/>
      <c r="DL353" s="62"/>
      <c r="DM353" s="62"/>
      <c r="DN353" s="62"/>
      <c r="DO353" s="62"/>
      <c r="DP353" s="62"/>
      <c r="DQ353" s="62"/>
      <c r="DR353" s="62"/>
      <c r="DS353" s="62"/>
      <c r="DT353" s="62"/>
      <c r="DU353" s="62"/>
      <c r="DV353" s="62"/>
      <c r="DW353" s="62"/>
      <c r="DX353" s="62"/>
      <c r="DY353" s="62"/>
      <c r="DZ353" s="5"/>
      <c r="EA353" s="5"/>
      <c r="EB353" s="5"/>
      <c r="EC353" s="5"/>
      <c r="ED353" s="5"/>
      <c r="EE353" s="5"/>
      <c r="EF353" s="5"/>
      <c r="EG353" s="5"/>
      <c r="EH353" s="5"/>
      <c r="EI353" s="5"/>
      <c r="EJ353" s="5"/>
      <c r="EK353" s="5"/>
      <c r="EL353" s="5"/>
      <c r="EM353" s="5"/>
      <c r="EN353" s="62"/>
      <c r="EO353" s="62"/>
      <c r="EP353" s="62"/>
      <c r="EQ353" s="62"/>
      <c r="ER353" s="62"/>
      <c r="ES353" s="62"/>
      <c r="ET353" s="62"/>
      <c r="EU353" s="62"/>
      <c r="EV353" s="62"/>
      <c r="EW353" s="62"/>
      <c r="EX353" s="62"/>
      <c r="EY353" s="62"/>
      <c r="EZ353" s="140"/>
      <c r="FA353" s="140"/>
      <c r="FB353" s="5"/>
      <c r="FC353" s="5"/>
      <c r="FD353" s="5"/>
      <c r="FE353" s="5"/>
      <c r="FF353" s="5"/>
      <c r="FG353" s="5"/>
      <c r="FH353" s="5"/>
      <c r="FI353" s="5"/>
      <c r="FJ353" s="5"/>
      <c r="FK353" s="5"/>
      <c r="FL353" s="5"/>
      <c r="FM353" s="5"/>
      <c r="FN353" s="5"/>
      <c r="FO353" s="5"/>
      <c r="FP353" s="62"/>
      <c r="FQ353" s="62"/>
      <c r="FR353" s="62"/>
      <c r="FS353" s="62"/>
      <c r="FT353" s="62"/>
      <c r="FU353" s="62"/>
      <c r="FV353" s="62"/>
      <c r="FW353" s="62"/>
      <c r="FX353" s="62"/>
      <c r="FY353" s="62"/>
      <c r="FZ353" s="62"/>
      <c r="GA353" s="62"/>
      <c r="GB353" s="62"/>
      <c r="GC353" s="62"/>
      <c r="GD353" s="5"/>
      <c r="GE353" s="5"/>
      <c r="GF353" s="5"/>
      <c r="GG353" s="5"/>
      <c r="GH353" s="5"/>
      <c r="GI353" s="5"/>
      <c r="GJ353" s="5"/>
      <c r="GK353" s="5"/>
      <c r="GL353" s="5"/>
      <c r="GM353" s="5"/>
      <c r="GN353" s="5"/>
      <c r="GO353" s="5"/>
      <c r="GP353" s="5"/>
      <c r="GQ353" s="5"/>
      <c r="GR353" s="62"/>
      <c r="GS353" s="62"/>
      <c r="GT353" s="62"/>
      <c r="GU353" s="62"/>
      <c r="GV353" s="62"/>
      <c r="GW353" s="62"/>
      <c r="GX353" s="62"/>
      <c r="GY353" s="62"/>
      <c r="GZ353" s="62"/>
      <c r="HA353" s="62"/>
      <c r="HB353" s="62"/>
      <c r="HC353" s="62"/>
      <c r="HD353" s="62"/>
      <c r="HE353" s="62"/>
      <c r="HF353" s="5"/>
      <c r="HG353" s="5"/>
      <c r="HH353" s="5"/>
      <c r="HI353" s="5"/>
      <c r="HJ353" s="5"/>
      <c r="HK353" s="5"/>
      <c r="HL353" s="5"/>
      <c r="HM353" s="5"/>
      <c r="HN353" s="5"/>
      <c r="HO353" s="5"/>
      <c r="HP353" s="5"/>
      <c r="HQ353" s="5"/>
      <c r="HR353" s="5"/>
      <c r="HS353" s="5"/>
      <c r="HT353" s="62"/>
      <c r="HU353" s="62"/>
      <c r="HV353" s="62"/>
      <c r="HW353" s="62"/>
      <c r="HX353" s="62"/>
      <c r="HY353" s="62"/>
      <c r="HZ353" s="62"/>
      <c r="IA353" s="62"/>
      <c r="IB353" s="62"/>
      <c r="IC353" s="62"/>
      <c r="ID353" s="62"/>
      <c r="IE353" s="62"/>
      <c r="IF353" s="62"/>
      <c r="IG353" s="62"/>
      <c r="IH353" s="5"/>
      <c r="II353" s="5"/>
      <c r="IJ353" s="5"/>
      <c r="IK353" s="5"/>
      <c r="IL353" s="5"/>
      <c r="IM353" s="5"/>
      <c r="IN353" s="5"/>
      <c r="IO353" s="5"/>
      <c r="IP353" s="5"/>
      <c r="IQ353" s="5"/>
      <c r="IR353" s="5"/>
      <c r="IS353" s="5"/>
      <c r="IT353" s="5"/>
      <c r="IU353" s="5"/>
      <c r="IV353" s="62"/>
      <c r="IW353" s="62"/>
      <c r="IX353" s="62"/>
      <c r="IY353" s="62"/>
      <c r="IZ353" s="62"/>
      <c r="JA353" s="62"/>
      <c r="JB353" s="62"/>
      <c r="JC353" s="62"/>
      <c r="JD353" s="62"/>
      <c r="JE353" s="62"/>
      <c r="JF353" s="62"/>
      <c r="JG353" s="62"/>
      <c r="JH353" s="62"/>
      <c r="JI353" s="62"/>
      <c r="JJ353" s="5"/>
      <c r="JK353" s="5"/>
      <c r="JL353" s="5"/>
      <c r="JM353" s="5"/>
      <c r="JN353" s="5"/>
      <c r="JO353" s="5"/>
      <c r="JP353" s="5"/>
      <c r="JQ353" s="5"/>
      <c r="JR353" s="5"/>
      <c r="JS353" s="5"/>
      <c r="JT353" s="5"/>
      <c r="JU353" s="5"/>
      <c r="JV353" s="5"/>
      <c r="JW353" s="5"/>
      <c r="JX353" s="62"/>
      <c r="JY353" s="62"/>
      <c r="JZ353" s="62"/>
      <c r="KA353" s="62"/>
      <c r="KB353" s="62"/>
      <c r="KC353" s="62"/>
      <c r="KD353" s="62"/>
      <c r="KE353" s="62"/>
      <c r="KF353" s="62"/>
      <c r="KG353" s="62"/>
      <c r="KH353" s="62"/>
      <c r="KI353" s="62"/>
      <c r="KJ353" s="62"/>
      <c r="KK353" s="62"/>
    </row>
    <row r="354" spans="1:297" x14ac:dyDescent="0.35">
      <c r="A354" s="131">
        <v>350</v>
      </c>
      <c r="B354" s="170">
        <f>'BVEM Scorecard'!B353</f>
        <v>0</v>
      </c>
      <c r="C354" s="170">
        <f>'BVEM Scorecard'!C353</f>
        <v>0</v>
      </c>
      <c r="D354" s="152">
        <v>1061</v>
      </c>
      <c r="E354" s="72" t="str">
        <f>'BVEM Scorecard'!F353</f>
        <v>Gas</v>
      </c>
      <c r="F354" s="96">
        <f t="shared" si="437"/>
        <v>0</v>
      </c>
      <c r="G354" s="96">
        <f t="shared" si="438"/>
        <v>0</v>
      </c>
      <c r="H354" s="96">
        <f t="shared" si="439"/>
        <v>0</v>
      </c>
      <c r="I354" s="96">
        <f t="shared" si="440"/>
        <v>0</v>
      </c>
      <c r="J354" s="62">
        <v>0</v>
      </c>
      <c r="K354" s="62">
        <v>0</v>
      </c>
      <c r="L354" s="62">
        <v>0</v>
      </c>
      <c r="M354" s="62">
        <v>0</v>
      </c>
      <c r="N354" s="62">
        <v>0</v>
      </c>
      <c r="O354" s="62">
        <v>0</v>
      </c>
      <c r="P354" s="62">
        <f t="shared" si="441"/>
        <v>0</v>
      </c>
      <c r="Q354" s="95">
        <f t="shared" si="473"/>
        <v>0</v>
      </c>
      <c r="R354" s="5"/>
      <c r="S354" s="5"/>
      <c r="T354" s="5"/>
      <c r="U354" s="5"/>
      <c r="V354" s="5"/>
      <c r="W354" s="5"/>
      <c r="X354" s="5"/>
      <c r="Y354" s="5"/>
      <c r="Z354" s="5"/>
      <c r="AA354" s="5"/>
      <c r="AB354" s="5"/>
      <c r="AC354" s="5"/>
      <c r="AD354" s="5"/>
      <c r="AE354" s="5"/>
      <c r="AF354" s="62"/>
      <c r="AG354" s="62"/>
      <c r="AH354" s="62"/>
      <c r="AI354" s="62"/>
      <c r="AJ354" s="62"/>
      <c r="AK354" s="62"/>
      <c r="AL354" s="62"/>
      <c r="AM354" s="62"/>
      <c r="AN354" s="62"/>
      <c r="AO354" s="62"/>
      <c r="AP354" s="62"/>
      <c r="AQ354" s="62"/>
      <c r="AR354" s="62"/>
      <c r="AS354" s="62"/>
      <c r="AT354" s="5"/>
      <c r="AU354" s="5"/>
      <c r="AV354" s="5"/>
      <c r="AW354" s="5"/>
      <c r="AX354" s="5"/>
      <c r="AY354" s="5"/>
      <c r="AZ354" s="5"/>
      <c r="BA354" s="5"/>
      <c r="BB354" s="5"/>
      <c r="BC354" s="5"/>
      <c r="BD354" s="5"/>
      <c r="BE354" s="5"/>
      <c r="BF354" s="5"/>
      <c r="BG354" s="5"/>
      <c r="BH354" s="62"/>
      <c r="BI354" s="62"/>
      <c r="BJ354" s="62"/>
      <c r="BK354" s="62"/>
      <c r="BL354" s="62"/>
      <c r="BM354" s="62"/>
      <c r="BN354" s="62"/>
      <c r="BO354" s="62"/>
      <c r="BP354" s="62"/>
      <c r="BQ354" s="62"/>
      <c r="BR354" s="62"/>
      <c r="BS354" s="62"/>
      <c r="BT354" s="62"/>
      <c r="BU354" s="62"/>
      <c r="BV354" s="5"/>
      <c r="BW354" s="5"/>
      <c r="BX354" s="5"/>
      <c r="BY354" s="5"/>
      <c r="BZ354" s="5"/>
      <c r="CA354" s="5"/>
      <c r="CB354" s="5"/>
      <c r="CC354" s="5"/>
      <c r="CD354" s="5"/>
      <c r="CE354" s="5"/>
      <c r="CF354" s="5"/>
      <c r="CG354" s="5"/>
      <c r="CH354" s="5"/>
      <c r="CI354" s="5"/>
      <c r="CJ354" s="62"/>
      <c r="CK354" s="62"/>
      <c r="CL354" s="62"/>
      <c r="CM354" s="62"/>
      <c r="CN354" s="62"/>
      <c r="CO354" s="62"/>
      <c r="CP354" s="62"/>
      <c r="CQ354" s="62"/>
      <c r="CR354" s="62"/>
      <c r="CS354" s="62"/>
      <c r="CT354" s="62"/>
      <c r="CU354" s="62"/>
      <c r="CV354" s="62"/>
      <c r="CW354" s="62"/>
      <c r="CX354" s="5"/>
      <c r="CY354" s="5"/>
      <c r="CZ354" s="5"/>
      <c r="DA354" s="5"/>
      <c r="DB354" s="5"/>
      <c r="DC354" s="5"/>
      <c r="DD354" s="5"/>
      <c r="DE354" s="5"/>
      <c r="DF354" s="5"/>
      <c r="DG354" s="5"/>
      <c r="DH354" s="5"/>
      <c r="DI354" s="5"/>
      <c r="DJ354" s="5"/>
      <c r="DK354" s="5"/>
      <c r="DL354" s="62"/>
      <c r="DM354" s="62"/>
      <c r="DN354" s="62"/>
      <c r="DO354" s="62"/>
      <c r="DP354" s="62"/>
      <c r="DQ354" s="62"/>
      <c r="DR354" s="62"/>
      <c r="DS354" s="62"/>
      <c r="DT354" s="62"/>
      <c r="DU354" s="62"/>
      <c r="DV354" s="62"/>
      <c r="DW354" s="62"/>
      <c r="DX354" s="62"/>
      <c r="DY354" s="62"/>
      <c r="DZ354" s="5"/>
      <c r="EA354" s="5"/>
      <c r="EB354" s="5"/>
      <c r="EC354" s="5"/>
      <c r="ED354" s="5"/>
      <c r="EE354" s="5"/>
      <c r="EF354" s="5"/>
      <c r="EG354" s="5"/>
      <c r="EH354" s="5"/>
      <c r="EI354" s="5"/>
      <c r="EJ354" s="5"/>
      <c r="EK354" s="5"/>
      <c r="EL354" s="5"/>
      <c r="EM354" s="5"/>
      <c r="EN354" s="62"/>
      <c r="EO354" s="62"/>
      <c r="EP354" s="62"/>
      <c r="EQ354" s="62"/>
      <c r="ER354" s="62"/>
      <c r="ES354" s="62"/>
      <c r="ET354" s="62"/>
      <c r="EU354" s="62"/>
      <c r="EV354" s="62"/>
      <c r="EW354" s="62"/>
      <c r="EX354" s="62"/>
      <c r="EY354" s="62"/>
      <c r="EZ354" s="62"/>
      <c r="FA354" s="62"/>
      <c r="FB354" s="5"/>
      <c r="FC354" s="5"/>
      <c r="FD354" s="5"/>
      <c r="FE354" s="5"/>
      <c r="FF354" s="5"/>
      <c r="FG354" s="5"/>
      <c r="FH354" s="5"/>
      <c r="FI354" s="5"/>
      <c r="FJ354" s="5"/>
      <c r="FK354" s="5"/>
      <c r="FL354" s="5"/>
      <c r="FM354" s="5"/>
      <c r="FN354" s="5"/>
      <c r="FO354" s="5"/>
      <c r="FP354" s="62"/>
      <c r="FQ354" s="62"/>
      <c r="FR354" s="62"/>
      <c r="FS354" s="62"/>
      <c r="FT354" s="62"/>
      <c r="FU354" s="62"/>
      <c r="FV354" s="62"/>
      <c r="FW354" s="62"/>
      <c r="FX354" s="62"/>
      <c r="FY354" s="62"/>
      <c r="FZ354" s="62"/>
      <c r="GA354" s="62"/>
      <c r="GB354" s="62"/>
      <c r="GC354" s="62"/>
      <c r="GD354" s="5"/>
      <c r="GE354" s="5"/>
      <c r="GF354" s="5"/>
      <c r="GG354" s="5"/>
      <c r="GH354" s="5"/>
      <c r="GI354" s="5"/>
      <c r="GJ354" s="5"/>
      <c r="GK354" s="5"/>
      <c r="GL354" s="5"/>
      <c r="GM354" s="5"/>
      <c r="GN354" s="5"/>
      <c r="GO354" s="5"/>
      <c r="GP354" s="5"/>
      <c r="GQ354" s="5"/>
      <c r="GR354" s="62"/>
      <c r="GS354" s="62"/>
      <c r="GT354" s="62"/>
      <c r="GU354" s="62"/>
      <c r="GV354" s="62"/>
      <c r="GW354" s="62"/>
      <c r="GX354" s="62"/>
      <c r="GY354" s="62"/>
      <c r="GZ354" s="62"/>
      <c r="HA354" s="62"/>
      <c r="HB354" s="62"/>
      <c r="HC354" s="62"/>
      <c r="HD354" s="62"/>
      <c r="HE354" s="62"/>
      <c r="HF354" s="5"/>
      <c r="HG354" s="5"/>
      <c r="HH354" s="5"/>
      <c r="HI354" s="5"/>
      <c r="HJ354" s="5"/>
      <c r="HK354" s="5"/>
      <c r="HL354" s="5"/>
      <c r="HM354" s="5"/>
      <c r="HN354" s="5"/>
      <c r="HO354" s="5"/>
      <c r="HP354" s="5"/>
      <c r="HQ354" s="5"/>
      <c r="HR354" s="5"/>
      <c r="HS354" s="5"/>
      <c r="HT354" s="62"/>
      <c r="HU354" s="62"/>
      <c r="HV354" s="62"/>
      <c r="HW354" s="62"/>
      <c r="HX354" s="62"/>
      <c r="HY354" s="62"/>
      <c r="HZ354" s="62"/>
      <c r="IA354" s="62"/>
      <c r="IB354" s="62"/>
      <c r="IC354" s="62"/>
      <c r="ID354" s="62"/>
      <c r="IE354" s="62"/>
      <c r="IF354" s="62"/>
      <c r="IG354" s="62"/>
      <c r="IH354" s="5"/>
      <c r="II354" s="5"/>
      <c r="IJ354" s="5"/>
      <c r="IK354" s="5"/>
      <c r="IL354" s="5"/>
      <c r="IM354" s="5"/>
      <c r="IN354" s="5"/>
      <c r="IO354" s="5"/>
      <c r="IP354" s="5"/>
      <c r="IQ354" s="5"/>
      <c r="IR354" s="5"/>
      <c r="IS354" s="5"/>
      <c r="IT354" s="5"/>
      <c r="IU354" s="5"/>
      <c r="IV354" s="62"/>
      <c r="IW354" s="62"/>
      <c r="IX354" s="62"/>
      <c r="IY354" s="62"/>
      <c r="IZ354" s="62"/>
      <c r="JA354" s="62"/>
      <c r="JB354" s="62"/>
      <c r="JC354" s="62"/>
      <c r="JD354" s="62"/>
      <c r="JE354" s="62"/>
      <c r="JF354" s="62"/>
      <c r="JG354" s="62"/>
      <c r="JH354" s="62"/>
      <c r="JI354" s="62"/>
      <c r="JJ354" s="5"/>
      <c r="JK354" s="5"/>
      <c r="JL354" s="5"/>
      <c r="JM354" s="5"/>
      <c r="JN354" s="5"/>
      <c r="JO354" s="5"/>
      <c r="JP354" s="5"/>
      <c r="JQ354" s="5"/>
      <c r="JR354" s="5"/>
      <c r="JS354" s="5"/>
      <c r="JT354" s="5"/>
      <c r="JU354" s="5"/>
      <c r="JV354" s="5"/>
      <c r="JW354" s="5"/>
      <c r="JX354" s="62"/>
      <c r="JY354" s="62"/>
      <c r="JZ354" s="62"/>
      <c r="KA354" s="62"/>
      <c r="KB354" s="62"/>
      <c r="KC354" s="62"/>
      <c r="KD354" s="62"/>
      <c r="KE354" s="62"/>
      <c r="KF354" s="62"/>
      <c r="KG354" s="62"/>
      <c r="KH354" s="62"/>
      <c r="KI354" s="62"/>
      <c r="KJ354" s="62"/>
      <c r="KK354" s="62"/>
    </row>
    <row r="355" spans="1:297" x14ac:dyDescent="0.35">
      <c r="A355" s="131">
        <v>351</v>
      </c>
      <c r="B355" s="170">
        <f>'BVEM Scorecard'!B354</f>
        <v>0</v>
      </c>
      <c r="C355" s="170">
        <f>'BVEM Scorecard'!C354</f>
        <v>0</v>
      </c>
      <c r="D355" s="152">
        <v>1009</v>
      </c>
      <c r="E355" s="72" t="str">
        <f>'BVEM Scorecard'!F354</f>
        <v>Storage</v>
      </c>
      <c r="F355" s="96"/>
      <c r="G355" s="96"/>
      <c r="H355" s="96"/>
      <c r="I355" s="96"/>
      <c r="J355" s="62"/>
      <c r="K355" s="62"/>
      <c r="L355" s="62"/>
      <c r="M355" s="62"/>
      <c r="N355" s="62"/>
      <c r="O355" s="62"/>
      <c r="P355" s="62"/>
      <c r="Q355" s="95"/>
      <c r="R355" s="5"/>
      <c r="S355" s="5"/>
      <c r="T355" s="5"/>
      <c r="U355" s="5"/>
      <c r="V355" s="5"/>
      <c r="W355" s="5"/>
      <c r="X355" s="5"/>
      <c r="Y355" s="5"/>
      <c r="Z355" s="5"/>
      <c r="AA355" s="5"/>
      <c r="AB355" s="5"/>
      <c r="AC355" s="5"/>
      <c r="AD355" s="5"/>
      <c r="AE355" s="5"/>
      <c r="AF355" s="62"/>
      <c r="AG355" s="62"/>
      <c r="AH355" s="62"/>
      <c r="AI355" s="62"/>
      <c r="AJ355" s="62"/>
      <c r="AK355" s="62"/>
      <c r="AL355" s="62"/>
      <c r="AM355" s="62"/>
      <c r="AN355" s="62"/>
      <c r="AO355" s="62"/>
      <c r="AP355" s="62"/>
      <c r="AQ355" s="62"/>
      <c r="AR355" s="140"/>
      <c r="AS355" s="140"/>
      <c r="AT355" s="5"/>
      <c r="AU355" s="5"/>
      <c r="AV355" s="5"/>
      <c r="AW355" s="5"/>
      <c r="AX355" s="5"/>
      <c r="AY355" s="5"/>
      <c r="AZ355" s="5"/>
      <c r="BA355" s="5"/>
      <c r="BB355" s="5"/>
      <c r="BC355" s="5"/>
      <c r="BD355" s="5"/>
      <c r="BE355" s="5"/>
      <c r="BF355" s="5"/>
      <c r="BG355" s="5"/>
      <c r="BH355" s="62"/>
      <c r="BI355" s="62"/>
      <c r="BJ355" s="62"/>
      <c r="BK355" s="62"/>
      <c r="BL355" s="62"/>
      <c r="BM355" s="62"/>
      <c r="BN355" s="62"/>
      <c r="BO355" s="62"/>
      <c r="BP355" s="62"/>
      <c r="BQ355" s="62"/>
      <c r="BR355" s="62"/>
      <c r="BS355" s="62"/>
      <c r="BT355" s="62"/>
      <c r="BU355" s="62"/>
      <c r="BV355" s="5"/>
      <c r="BW355" s="5"/>
      <c r="BX355" s="5"/>
      <c r="BY355" s="5"/>
      <c r="BZ355" s="5"/>
      <c r="CA355" s="5"/>
      <c r="CB355" s="5"/>
      <c r="CC355" s="5"/>
      <c r="CD355" s="5"/>
      <c r="CE355" s="5"/>
      <c r="CF355" s="5"/>
      <c r="CG355" s="5"/>
      <c r="CH355" s="5"/>
      <c r="CI355" s="5"/>
      <c r="CJ355" s="62"/>
      <c r="CK355" s="62"/>
      <c r="CL355" s="62"/>
      <c r="CM355" s="62"/>
      <c r="CN355" s="62"/>
      <c r="CO355" s="62"/>
      <c r="CP355" s="62"/>
      <c r="CQ355" s="62"/>
      <c r="CR355" s="62"/>
      <c r="CS355" s="62"/>
      <c r="CT355" s="62"/>
      <c r="CU355" s="62"/>
      <c r="CV355" s="62"/>
      <c r="CW355" s="62"/>
      <c r="CX355" s="5"/>
      <c r="CY355" s="5"/>
      <c r="CZ355" s="5"/>
      <c r="DA355" s="5"/>
      <c r="DB355" s="5"/>
      <c r="DC355" s="5"/>
      <c r="DD355" s="5"/>
      <c r="DE355" s="5"/>
      <c r="DF355" s="5"/>
      <c r="DG355" s="5"/>
      <c r="DH355" s="5"/>
      <c r="DI355" s="5"/>
      <c r="DJ355" s="5"/>
      <c r="DK355" s="5"/>
      <c r="DL355" s="62"/>
      <c r="DM355" s="62"/>
      <c r="DN355" s="62"/>
      <c r="DO355" s="62"/>
      <c r="DP355" s="62"/>
      <c r="DQ355" s="62"/>
      <c r="DR355" s="62"/>
      <c r="DS355" s="62"/>
      <c r="DT355" s="62"/>
      <c r="DU355" s="62"/>
      <c r="DV355" s="62"/>
      <c r="DW355" s="62"/>
      <c r="DX355" s="62"/>
      <c r="DY355" s="62"/>
      <c r="DZ355" s="5"/>
      <c r="EA355" s="5"/>
      <c r="EB355" s="5"/>
      <c r="EC355" s="5"/>
      <c r="ED355" s="5"/>
      <c r="EE355" s="5"/>
      <c r="EF355" s="5"/>
      <c r="EG355" s="5"/>
      <c r="EH355" s="5"/>
      <c r="EI355" s="5"/>
      <c r="EJ355" s="5"/>
      <c r="EK355" s="5"/>
      <c r="EL355" s="5"/>
      <c r="EM355" s="5"/>
      <c r="EN355" s="62"/>
      <c r="EO355" s="62"/>
      <c r="EP355" s="62"/>
      <c r="EQ355" s="62"/>
      <c r="ER355" s="62"/>
      <c r="ES355" s="62"/>
      <c r="ET355" s="62"/>
      <c r="EU355" s="62"/>
      <c r="EV355" s="62"/>
      <c r="EW355" s="62"/>
      <c r="EX355" s="62"/>
      <c r="EY355" s="62"/>
      <c r="EZ355" s="140"/>
      <c r="FA355" s="140"/>
      <c r="FB355" s="5"/>
      <c r="FC355" s="5"/>
      <c r="FD355" s="5"/>
      <c r="FE355" s="5"/>
      <c r="FF355" s="5"/>
      <c r="FG355" s="5"/>
      <c r="FH355" s="5"/>
      <c r="FI355" s="5"/>
      <c r="FJ355" s="5"/>
      <c r="FK355" s="5"/>
      <c r="FL355" s="5"/>
      <c r="FM355" s="5"/>
      <c r="FN355" s="5"/>
      <c r="FO355" s="5"/>
      <c r="FP355" s="62"/>
      <c r="FQ355" s="62"/>
      <c r="FR355" s="62"/>
      <c r="FS355" s="62"/>
      <c r="FT355" s="62"/>
      <c r="FU355" s="62"/>
      <c r="FV355" s="62"/>
      <c r="FW355" s="62"/>
      <c r="FX355" s="62"/>
      <c r="FY355" s="62"/>
      <c r="FZ355" s="62"/>
      <c r="GA355" s="62"/>
      <c r="GB355" s="62"/>
      <c r="GC355" s="62"/>
      <c r="GD355" s="5"/>
      <c r="GE355" s="5"/>
      <c r="GF355" s="5"/>
      <c r="GG355" s="5"/>
      <c r="GH355" s="5"/>
      <c r="GI355" s="5"/>
      <c r="GJ355" s="5"/>
      <c r="GK355" s="5"/>
      <c r="GL355" s="5"/>
      <c r="GM355" s="5"/>
      <c r="GN355" s="5"/>
      <c r="GO355" s="5"/>
      <c r="GP355" s="5"/>
      <c r="GQ355" s="5"/>
      <c r="GR355" s="62"/>
      <c r="GS355" s="62"/>
      <c r="GT355" s="62"/>
      <c r="GU355" s="62"/>
      <c r="GV355" s="62"/>
      <c r="GW355" s="62"/>
      <c r="GX355" s="62"/>
      <c r="GY355" s="62"/>
      <c r="GZ355" s="62"/>
      <c r="HA355" s="62"/>
      <c r="HB355" s="62"/>
      <c r="HC355" s="62"/>
      <c r="HD355" s="62"/>
      <c r="HE355" s="62"/>
      <c r="HF355" s="5"/>
      <c r="HG355" s="5"/>
      <c r="HH355" s="5"/>
      <c r="HI355" s="5"/>
      <c r="HJ355" s="5"/>
      <c r="HK355" s="5"/>
      <c r="HL355" s="5"/>
      <c r="HM355" s="5"/>
      <c r="HN355" s="5"/>
      <c r="HO355" s="5"/>
      <c r="HP355" s="5"/>
      <c r="HQ355" s="5"/>
      <c r="HR355" s="5"/>
      <c r="HS355" s="5"/>
      <c r="HT355" s="62"/>
      <c r="HU355" s="62"/>
      <c r="HV355" s="62"/>
      <c r="HW355" s="62"/>
      <c r="HX355" s="62"/>
      <c r="HY355" s="62"/>
      <c r="HZ355" s="62"/>
      <c r="IA355" s="62"/>
      <c r="IB355" s="62"/>
      <c r="IC355" s="62"/>
      <c r="ID355" s="62"/>
      <c r="IE355" s="62"/>
      <c r="IF355" s="62"/>
      <c r="IG355" s="62"/>
      <c r="IH355" s="5"/>
      <c r="II355" s="5"/>
      <c r="IJ355" s="5"/>
      <c r="IK355" s="5"/>
      <c r="IL355" s="5"/>
      <c r="IM355" s="5"/>
      <c r="IN355" s="5"/>
      <c r="IO355" s="5"/>
      <c r="IP355" s="5"/>
      <c r="IQ355" s="5"/>
      <c r="IR355" s="5"/>
      <c r="IS355" s="5"/>
      <c r="IT355" s="5"/>
      <c r="IU355" s="5"/>
      <c r="IV355" s="62"/>
      <c r="IW355" s="62"/>
      <c r="IX355" s="62"/>
      <c r="IY355" s="62"/>
      <c r="IZ355" s="62"/>
      <c r="JA355" s="62"/>
      <c r="JB355" s="62"/>
      <c r="JC355" s="62"/>
      <c r="JD355" s="62"/>
      <c r="JE355" s="62"/>
      <c r="JF355" s="62"/>
      <c r="JG355" s="62"/>
      <c r="JH355" s="62"/>
      <c r="JI355" s="62"/>
      <c r="JJ355" s="5"/>
      <c r="JK355" s="5"/>
      <c r="JL355" s="5"/>
      <c r="JM355" s="5"/>
      <c r="JN355" s="5"/>
      <c r="JO355" s="5"/>
      <c r="JP355" s="5"/>
      <c r="JQ355" s="5"/>
      <c r="JR355" s="5"/>
      <c r="JS355" s="5"/>
      <c r="JT355" s="5"/>
      <c r="JU355" s="5"/>
      <c r="JV355" s="5"/>
      <c r="JW355" s="5"/>
      <c r="JX355" s="62"/>
      <c r="JY355" s="62"/>
      <c r="JZ355" s="62"/>
      <c r="KA355" s="62"/>
      <c r="KB355" s="62"/>
      <c r="KC355" s="62"/>
      <c r="KD355" s="62"/>
      <c r="KE355" s="62"/>
      <c r="KF355" s="62"/>
      <c r="KG355" s="62"/>
      <c r="KH355" s="62"/>
      <c r="KI355" s="62"/>
      <c r="KJ355" s="62"/>
      <c r="KK355" s="62"/>
    </row>
    <row r="356" spans="1:297" x14ac:dyDescent="0.35">
      <c r="A356" s="131">
        <v>352</v>
      </c>
      <c r="B356" s="170">
        <f>'BVEM Scorecard'!B355</f>
        <v>0</v>
      </c>
      <c r="C356" s="170">
        <f>'BVEM Scorecard'!C355</f>
        <v>0</v>
      </c>
      <c r="D356" s="152">
        <v>1080</v>
      </c>
      <c r="E356" s="72" t="str">
        <f>'BVEM Scorecard'!F355</f>
        <v>Storage</v>
      </c>
      <c r="F356" s="96"/>
      <c r="G356" s="96"/>
      <c r="H356" s="96"/>
      <c r="I356" s="96"/>
      <c r="J356" s="62"/>
      <c r="K356" s="62"/>
      <c r="L356" s="62"/>
      <c r="M356" s="62"/>
      <c r="N356" s="62"/>
      <c r="O356" s="62"/>
      <c r="P356" s="62"/>
      <c r="Q356" s="95"/>
      <c r="R356" s="5"/>
      <c r="S356" s="5"/>
      <c r="T356" s="5"/>
      <c r="U356" s="5"/>
      <c r="V356" s="5"/>
      <c r="W356" s="5"/>
      <c r="X356" s="5"/>
      <c r="Y356" s="5"/>
      <c r="Z356" s="5"/>
      <c r="AA356" s="5"/>
      <c r="AB356" s="5"/>
      <c r="AC356" s="5"/>
      <c r="AD356" s="5"/>
      <c r="AE356" s="5"/>
      <c r="AF356" s="62"/>
      <c r="AG356" s="62"/>
      <c r="AH356" s="62"/>
      <c r="AI356" s="62"/>
      <c r="AJ356" s="62"/>
      <c r="AK356" s="62"/>
      <c r="AL356" s="62"/>
      <c r="AM356" s="62"/>
      <c r="AN356" s="62"/>
      <c r="AO356" s="62"/>
      <c r="AP356" s="62"/>
      <c r="AQ356" s="62"/>
      <c r="AR356" s="62"/>
      <c r="AS356" s="62"/>
      <c r="AT356" s="5"/>
      <c r="AU356" s="5"/>
      <c r="AV356" s="5"/>
      <c r="AW356" s="5"/>
      <c r="AX356" s="5"/>
      <c r="AY356" s="5"/>
      <c r="AZ356" s="5"/>
      <c r="BA356" s="5"/>
      <c r="BB356" s="5"/>
      <c r="BC356" s="5"/>
      <c r="BD356" s="5"/>
      <c r="BE356" s="5"/>
      <c r="BF356" s="5"/>
      <c r="BG356" s="5"/>
      <c r="BH356" s="62"/>
      <c r="BI356" s="62"/>
      <c r="BJ356" s="62"/>
      <c r="BK356" s="62"/>
      <c r="BL356" s="62"/>
      <c r="BM356" s="62"/>
      <c r="BN356" s="62"/>
      <c r="BO356" s="62"/>
      <c r="BP356" s="62"/>
      <c r="BQ356" s="62"/>
      <c r="BR356" s="62"/>
      <c r="BS356" s="62"/>
      <c r="BT356" s="62"/>
      <c r="BU356" s="62"/>
      <c r="BV356" s="5"/>
      <c r="BW356" s="5"/>
      <c r="BX356" s="5"/>
      <c r="BY356" s="5"/>
      <c r="BZ356" s="5"/>
      <c r="CA356" s="5"/>
      <c r="CB356" s="5"/>
      <c r="CC356" s="5"/>
      <c r="CD356" s="5"/>
      <c r="CE356" s="5"/>
      <c r="CF356" s="5"/>
      <c r="CG356" s="5"/>
      <c r="CH356" s="5"/>
      <c r="CI356" s="5"/>
      <c r="CJ356" s="62"/>
      <c r="CK356" s="62"/>
      <c r="CL356" s="62"/>
      <c r="CM356" s="62"/>
      <c r="CN356" s="62"/>
      <c r="CO356" s="62"/>
      <c r="CP356" s="62"/>
      <c r="CQ356" s="62"/>
      <c r="CR356" s="62"/>
      <c r="CS356" s="62"/>
      <c r="CT356" s="62"/>
      <c r="CU356" s="62"/>
      <c r="CV356" s="62"/>
      <c r="CW356" s="62"/>
      <c r="CX356" s="5"/>
      <c r="CY356" s="5"/>
      <c r="CZ356" s="5"/>
      <c r="DA356" s="5"/>
      <c r="DB356" s="5"/>
      <c r="DC356" s="5"/>
      <c r="DD356" s="5"/>
      <c r="DE356" s="5"/>
      <c r="DF356" s="5"/>
      <c r="DG356" s="5"/>
      <c r="DH356" s="5"/>
      <c r="DI356" s="5"/>
      <c r="DJ356" s="5"/>
      <c r="DK356" s="5"/>
      <c r="DL356" s="62"/>
      <c r="DM356" s="62"/>
      <c r="DN356" s="62"/>
      <c r="DO356" s="62"/>
      <c r="DP356" s="62"/>
      <c r="DQ356" s="62"/>
      <c r="DR356" s="62"/>
      <c r="DS356" s="62"/>
      <c r="DT356" s="62"/>
      <c r="DU356" s="62"/>
      <c r="DV356" s="62"/>
      <c r="DW356" s="62"/>
      <c r="DX356" s="62"/>
      <c r="DY356" s="62"/>
      <c r="DZ356" s="5"/>
      <c r="EA356" s="5"/>
      <c r="EB356" s="5"/>
      <c r="EC356" s="5"/>
      <c r="ED356" s="5"/>
      <c r="EE356" s="5"/>
      <c r="EF356" s="5"/>
      <c r="EG356" s="5"/>
      <c r="EH356" s="5"/>
      <c r="EI356" s="5"/>
      <c r="EJ356" s="5"/>
      <c r="EK356" s="5"/>
      <c r="EL356" s="5"/>
      <c r="EM356" s="5"/>
      <c r="EN356" s="62"/>
      <c r="EO356" s="62"/>
      <c r="EP356" s="62"/>
      <c r="EQ356" s="62"/>
      <c r="ER356" s="62"/>
      <c r="ES356" s="62"/>
      <c r="ET356" s="62"/>
      <c r="EU356" s="62"/>
      <c r="EV356" s="62"/>
      <c r="EW356" s="62"/>
      <c r="EX356" s="62"/>
      <c r="EY356" s="62"/>
      <c r="EZ356" s="62"/>
      <c r="FA356" s="62"/>
      <c r="FB356" s="5"/>
      <c r="FC356" s="5"/>
      <c r="FD356" s="5"/>
      <c r="FE356" s="5"/>
      <c r="FF356" s="5"/>
      <c r="FG356" s="5"/>
      <c r="FH356" s="5"/>
      <c r="FI356" s="5"/>
      <c r="FJ356" s="5"/>
      <c r="FK356" s="5"/>
      <c r="FL356" s="5"/>
      <c r="FM356" s="5"/>
      <c r="FN356" s="5"/>
      <c r="FO356" s="5"/>
      <c r="FP356" s="62"/>
      <c r="FQ356" s="62"/>
      <c r="FR356" s="62"/>
      <c r="FS356" s="62"/>
      <c r="FT356" s="62"/>
      <c r="FU356" s="62"/>
      <c r="FV356" s="62"/>
      <c r="FW356" s="62"/>
      <c r="FX356" s="62"/>
      <c r="FY356" s="62"/>
      <c r="FZ356" s="62"/>
      <c r="GA356" s="62"/>
      <c r="GB356" s="62"/>
      <c r="GC356" s="62"/>
      <c r="GD356" s="5"/>
      <c r="GE356" s="5"/>
      <c r="GF356" s="5"/>
      <c r="GG356" s="5"/>
      <c r="GH356" s="5"/>
      <c r="GI356" s="5"/>
      <c r="GJ356" s="5"/>
      <c r="GK356" s="5"/>
      <c r="GL356" s="5"/>
      <c r="GM356" s="5"/>
      <c r="GN356" s="5"/>
      <c r="GO356" s="5"/>
      <c r="GP356" s="5"/>
      <c r="GQ356" s="5"/>
      <c r="GR356" s="62"/>
      <c r="GS356" s="62"/>
      <c r="GT356" s="62"/>
      <c r="GU356" s="62"/>
      <c r="GV356" s="62"/>
      <c r="GW356" s="62"/>
      <c r="GX356" s="62"/>
      <c r="GY356" s="62"/>
      <c r="GZ356" s="62"/>
      <c r="HA356" s="62"/>
      <c r="HB356" s="62"/>
      <c r="HC356" s="62"/>
      <c r="HD356" s="62"/>
      <c r="HE356" s="62"/>
      <c r="HF356" s="5"/>
      <c r="HG356" s="5"/>
      <c r="HH356" s="5"/>
      <c r="HI356" s="5"/>
      <c r="HJ356" s="5"/>
      <c r="HK356" s="5"/>
      <c r="HL356" s="5"/>
      <c r="HM356" s="5"/>
      <c r="HN356" s="5"/>
      <c r="HO356" s="5"/>
      <c r="HP356" s="5"/>
      <c r="HQ356" s="5"/>
      <c r="HR356" s="5"/>
      <c r="HS356" s="5"/>
      <c r="HT356" s="62"/>
      <c r="HU356" s="62"/>
      <c r="HV356" s="62"/>
      <c r="HW356" s="62"/>
      <c r="HX356" s="62"/>
      <c r="HY356" s="62"/>
      <c r="HZ356" s="62"/>
      <c r="IA356" s="62"/>
      <c r="IB356" s="62"/>
      <c r="IC356" s="62"/>
      <c r="ID356" s="62"/>
      <c r="IE356" s="62"/>
      <c r="IF356" s="62"/>
      <c r="IG356" s="62"/>
      <c r="IH356" s="5"/>
      <c r="II356" s="5"/>
      <c r="IJ356" s="5"/>
      <c r="IK356" s="5"/>
      <c r="IL356" s="5"/>
      <c r="IM356" s="5"/>
      <c r="IN356" s="5"/>
      <c r="IO356" s="5"/>
      <c r="IP356" s="5"/>
      <c r="IQ356" s="5"/>
      <c r="IR356" s="5"/>
      <c r="IS356" s="5"/>
      <c r="IT356" s="5"/>
      <c r="IU356" s="5"/>
      <c r="IV356" s="62"/>
      <c r="IW356" s="62"/>
      <c r="IX356" s="62"/>
      <c r="IY356" s="62"/>
      <c r="IZ356" s="62"/>
      <c r="JA356" s="62"/>
      <c r="JB356" s="62"/>
      <c r="JC356" s="62"/>
      <c r="JD356" s="62"/>
      <c r="JE356" s="62"/>
      <c r="JF356" s="62"/>
      <c r="JG356" s="62"/>
      <c r="JH356" s="62"/>
      <c r="JI356" s="62"/>
      <c r="JJ356" s="5"/>
      <c r="JK356" s="5"/>
      <c r="JL356" s="5"/>
      <c r="JM356" s="5"/>
      <c r="JN356" s="5"/>
      <c r="JO356" s="5"/>
      <c r="JP356" s="5"/>
      <c r="JQ356" s="5"/>
      <c r="JR356" s="5"/>
      <c r="JS356" s="5"/>
      <c r="JT356" s="5"/>
      <c r="JU356" s="5"/>
      <c r="JV356" s="5"/>
      <c r="JW356" s="5"/>
      <c r="JX356" s="62"/>
      <c r="JY356" s="62"/>
      <c r="JZ356" s="62"/>
      <c r="KA356" s="62"/>
      <c r="KB356" s="62"/>
      <c r="KC356" s="62"/>
      <c r="KD356" s="62"/>
      <c r="KE356" s="62"/>
      <c r="KF356" s="62"/>
      <c r="KG356" s="62"/>
      <c r="KH356" s="62"/>
      <c r="KI356" s="62"/>
      <c r="KJ356" s="62"/>
      <c r="KK356" s="62"/>
    </row>
    <row r="357" spans="1:297" x14ac:dyDescent="0.35">
      <c r="A357" s="131">
        <v>353</v>
      </c>
      <c r="B357" s="170">
        <f>'BVEM Scorecard'!B356</f>
        <v>0</v>
      </c>
      <c r="C357" s="170">
        <f>'BVEM Scorecard'!C356</f>
        <v>0</v>
      </c>
      <c r="D357" s="152">
        <v>1079</v>
      </c>
      <c r="E357" s="72" t="str">
        <f>'BVEM Scorecard'!F356</f>
        <v>Storage</v>
      </c>
      <c r="F357" s="96"/>
      <c r="G357" s="96"/>
      <c r="H357" s="96"/>
      <c r="I357" s="96"/>
      <c r="J357" s="62"/>
      <c r="K357" s="62"/>
      <c r="L357" s="62"/>
      <c r="M357" s="62"/>
      <c r="N357" s="62"/>
      <c r="O357" s="62"/>
      <c r="P357" s="62"/>
      <c r="Q357" s="95"/>
      <c r="R357" s="5"/>
      <c r="S357" s="5"/>
      <c r="T357" s="5"/>
      <c r="U357" s="5"/>
      <c r="V357" s="5"/>
      <c r="W357" s="5"/>
      <c r="X357" s="5"/>
      <c r="Y357" s="5"/>
      <c r="Z357" s="5"/>
      <c r="AA357" s="5"/>
      <c r="AB357" s="5"/>
      <c r="AC357" s="5"/>
      <c r="AD357" s="5"/>
      <c r="AE357" s="5"/>
      <c r="AF357" s="62"/>
      <c r="AG357" s="62"/>
      <c r="AH357" s="62"/>
      <c r="AI357" s="62"/>
      <c r="AJ357" s="62"/>
      <c r="AK357" s="62"/>
      <c r="AL357" s="62"/>
      <c r="AM357" s="62"/>
      <c r="AN357" s="62"/>
      <c r="AO357" s="62"/>
      <c r="AP357" s="62"/>
      <c r="AQ357" s="62"/>
      <c r="AR357" s="140"/>
      <c r="AS357" s="140"/>
      <c r="AT357" s="5"/>
      <c r="AU357" s="5"/>
      <c r="AV357" s="5"/>
      <c r="AW357" s="5"/>
      <c r="AX357" s="5"/>
      <c r="AY357" s="5"/>
      <c r="AZ357" s="5"/>
      <c r="BA357" s="5"/>
      <c r="BB357" s="5"/>
      <c r="BC357" s="5"/>
      <c r="BD357" s="5"/>
      <c r="BE357" s="5"/>
      <c r="BF357" s="5"/>
      <c r="BG357" s="5"/>
      <c r="BH357" s="62"/>
      <c r="BI357" s="62"/>
      <c r="BJ357" s="62"/>
      <c r="BK357" s="62"/>
      <c r="BL357" s="62"/>
      <c r="BM357" s="62"/>
      <c r="BN357" s="62"/>
      <c r="BO357" s="62"/>
      <c r="BP357" s="62"/>
      <c r="BQ357" s="62"/>
      <c r="BR357" s="62"/>
      <c r="BS357" s="62"/>
      <c r="BT357" s="62"/>
      <c r="BU357" s="62"/>
      <c r="BV357" s="5"/>
      <c r="BW357" s="5"/>
      <c r="BX357" s="5"/>
      <c r="BY357" s="5"/>
      <c r="BZ357" s="5"/>
      <c r="CA357" s="5"/>
      <c r="CB357" s="5"/>
      <c r="CC357" s="5"/>
      <c r="CD357" s="5"/>
      <c r="CE357" s="5"/>
      <c r="CF357" s="5"/>
      <c r="CG357" s="5"/>
      <c r="CH357" s="5"/>
      <c r="CI357" s="5"/>
      <c r="CJ357" s="62"/>
      <c r="CK357" s="62"/>
      <c r="CL357" s="62"/>
      <c r="CM357" s="62"/>
      <c r="CN357" s="62"/>
      <c r="CO357" s="62"/>
      <c r="CP357" s="62"/>
      <c r="CQ357" s="62"/>
      <c r="CR357" s="62"/>
      <c r="CS357" s="62"/>
      <c r="CT357" s="62"/>
      <c r="CU357" s="62"/>
      <c r="CV357" s="62"/>
      <c r="CW357" s="62"/>
      <c r="CX357" s="5"/>
      <c r="CY357" s="5"/>
      <c r="CZ357" s="5"/>
      <c r="DA357" s="5"/>
      <c r="DB357" s="5"/>
      <c r="DC357" s="5"/>
      <c r="DD357" s="5"/>
      <c r="DE357" s="5"/>
      <c r="DF357" s="5"/>
      <c r="DG357" s="5"/>
      <c r="DH357" s="5"/>
      <c r="DI357" s="5"/>
      <c r="DJ357" s="5"/>
      <c r="DK357" s="5"/>
      <c r="DL357" s="62"/>
      <c r="DM357" s="62"/>
      <c r="DN357" s="62"/>
      <c r="DO357" s="62"/>
      <c r="DP357" s="62"/>
      <c r="DQ357" s="62"/>
      <c r="DR357" s="62"/>
      <c r="DS357" s="62"/>
      <c r="DT357" s="62"/>
      <c r="DU357" s="62"/>
      <c r="DV357" s="62"/>
      <c r="DW357" s="62"/>
      <c r="DX357" s="62"/>
      <c r="DY357" s="62"/>
      <c r="DZ357" s="5"/>
      <c r="EA357" s="5"/>
      <c r="EB357" s="5"/>
      <c r="EC357" s="5"/>
      <c r="ED357" s="5"/>
      <c r="EE357" s="5"/>
      <c r="EF357" s="5"/>
      <c r="EG357" s="5"/>
      <c r="EH357" s="5"/>
      <c r="EI357" s="5"/>
      <c r="EJ357" s="5"/>
      <c r="EK357" s="5"/>
      <c r="EL357" s="5"/>
      <c r="EM357" s="5"/>
      <c r="EN357" s="62"/>
      <c r="EO357" s="62"/>
      <c r="EP357" s="62"/>
      <c r="EQ357" s="62"/>
      <c r="ER357" s="62"/>
      <c r="ES357" s="62"/>
      <c r="ET357" s="62"/>
      <c r="EU357" s="62"/>
      <c r="EV357" s="62"/>
      <c r="EW357" s="62"/>
      <c r="EX357" s="62"/>
      <c r="EY357" s="62"/>
      <c r="EZ357" s="140"/>
      <c r="FA357" s="140"/>
      <c r="FB357" s="5"/>
      <c r="FC357" s="5"/>
      <c r="FD357" s="5"/>
      <c r="FE357" s="5"/>
      <c r="FF357" s="5"/>
      <c r="FG357" s="5"/>
      <c r="FH357" s="5"/>
      <c r="FI357" s="5"/>
      <c r="FJ357" s="5"/>
      <c r="FK357" s="5"/>
      <c r="FL357" s="5"/>
      <c r="FM357" s="5"/>
      <c r="FN357" s="5"/>
      <c r="FO357" s="5"/>
      <c r="FP357" s="62"/>
      <c r="FQ357" s="62"/>
      <c r="FR357" s="62"/>
      <c r="FS357" s="62"/>
      <c r="FT357" s="62"/>
      <c r="FU357" s="62"/>
      <c r="FV357" s="62"/>
      <c r="FW357" s="62"/>
      <c r="FX357" s="62"/>
      <c r="FY357" s="62"/>
      <c r="FZ357" s="62"/>
      <c r="GA357" s="62"/>
      <c r="GB357" s="62"/>
      <c r="GC357" s="62"/>
      <c r="GD357" s="5"/>
      <c r="GE357" s="5"/>
      <c r="GF357" s="5"/>
      <c r="GG357" s="5"/>
      <c r="GH357" s="5"/>
      <c r="GI357" s="5"/>
      <c r="GJ357" s="5"/>
      <c r="GK357" s="5"/>
      <c r="GL357" s="5"/>
      <c r="GM357" s="5"/>
      <c r="GN357" s="5"/>
      <c r="GO357" s="5"/>
      <c r="GP357" s="5"/>
      <c r="GQ357" s="5"/>
      <c r="GR357" s="62"/>
      <c r="GS357" s="62"/>
      <c r="GT357" s="62"/>
      <c r="GU357" s="62"/>
      <c r="GV357" s="62"/>
      <c r="GW357" s="62"/>
      <c r="GX357" s="62"/>
      <c r="GY357" s="62"/>
      <c r="GZ357" s="62"/>
      <c r="HA357" s="62"/>
      <c r="HB357" s="62"/>
      <c r="HC357" s="62"/>
      <c r="HD357" s="62"/>
      <c r="HE357" s="62"/>
      <c r="HF357" s="5"/>
      <c r="HG357" s="5"/>
      <c r="HH357" s="5"/>
      <c r="HI357" s="5"/>
      <c r="HJ357" s="5"/>
      <c r="HK357" s="5"/>
      <c r="HL357" s="5"/>
      <c r="HM357" s="5"/>
      <c r="HN357" s="5"/>
      <c r="HO357" s="5"/>
      <c r="HP357" s="5"/>
      <c r="HQ357" s="5"/>
      <c r="HR357" s="5"/>
      <c r="HS357" s="5"/>
      <c r="HT357" s="62"/>
      <c r="HU357" s="62"/>
      <c r="HV357" s="62"/>
      <c r="HW357" s="62"/>
      <c r="HX357" s="62"/>
      <c r="HY357" s="62"/>
      <c r="HZ357" s="62"/>
      <c r="IA357" s="62"/>
      <c r="IB357" s="62"/>
      <c r="IC357" s="62"/>
      <c r="ID357" s="62"/>
      <c r="IE357" s="62"/>
      <c r="IF357" s="62"/>
      <c r="IG357" s="62"/>
      <c r="IH357" s="5"/>
      <c r="II357" s="5"/>
      <c r="IJ357" s="5"/>
      <c r="IK357" s="5"/>
      <c r="IL357" s="5"/>
      <c r="IM357" s="5"/>
      <c r="IN357" s="5"/>
      <c r="IO357" s="5"/>
      <c r="IP357" s="5"/>
      <c r="IQ357" s="5"/>
      <c r="IR357" s="5"/>
      <c r="IS357" s="5"/>
      <c r="IT357" s="5"/>
      <c r="IU357" s="5"/>
      <c r="IV357" s="62"/>
      <c r="IW357" s="62"/>
      <c r="IX357" s="62"/>
      <c r="IY357" s="62"/>
      <c r="IZ357" s="62"/>
      <c r="JA357" s="62"/>
      <c r="JB357" s="62"/>
      <c r="JC357" s="62"/>
      <c r="JD357" s="62"/>
      <c r="JE357" s="62"/>
      <c r="JF357" s="62"/>
      <c r="JG357" s="62"/>
      <c r="JH357" s="62"/>
      <c r="JI357" s="62"/>
      <c r="JJ357" s="5"/>
      <c r="JK357" s="5"/>
      <c r="JL357" s="5"/>
      <c r="JM357" s="5"/>
      <c r="JN357" s="5"/>
      <c r="JO357" s="5"/>
      <c r="JP357" s="5"/>
      <c r="JQ357" s="5"/>
      <c r="JR357" s="5"/>
      <c r="JS357" s="5"/>
      <c r="JT357" s="5"/>
      <c r="JU357" s="5"/>
      <c r="JV357" s="5"/>
      <c r="JW357" s="5"/>
      <c r="JX357" s="62"/>
      <c r="JY357" s="62"/>
      <c r="JZ357" s="62"/>
      <c r="KA357" s="62"/>
      <c r="KB357" s="62"/>
      <c r="KC357" s="62"/>
      <c r="KD357" s="62"/>
      <c r="KE357" s="62"/>
      <c r="KF357" s="62"/>
      <c r="KG357" s="62"/>
      <c r="KH357" s="62"/>
      <c r="KI357" s="62"/>
      <c r="KJ357" s="62"/>
      <c r="KK357" s="62"/>
    </row>
    <row r="358" spans="1:297" x14ac:dyDescent="0.35">
      <c r="A358" s="131">
        <v>354</v>
      </c>
      <c r="B358" s="170">
        <f>'BVEM Scorecard'!B357</f>
        <v>0</v>
      </c>
      <c r="C358" s="170">
        <f>'BVEM Scorecard'!C357</f>
        <v>0</v>
      </c>
      <c r="D358" s="152">
        <v>1076</v>
      </c>
      <c r="E358" s="72" t="str">
        <f>'BVEM Scorecard'!F357</f>
        <v>Solar + Storage</v>
      </c>
      <c r="F358" s="96">
        <f t="shared" si="437"/>
        <v>1</v>
      </c>
      <c r="G358" s="96">
        <f t="shared" si="438"/>
        <v>1</v>
      </c>
      <c r="H358" s="96">
        <f t="shared" si="439"/>
        <v>1</v>
      </c>
      <c r="I358" s="96">
        <f t="shared" si="440"/>
        <v>1</v>
      </c>
      <c r="J358" s="62">
        <v>1</v>
      </c>
      <c r="K358" s="62">
        <v>1</v>
      </c>
      <c r="L358" s="62">
        <v>1</v>
      </c>
      <c r="M358" s="62">
        <v>1</v>
      </c>
      <c r="N358" s="62">
        <v>1</v>
      </c>
      <c r="O358" s="62">
        <v>1</v>
      </c>
      <c r="P358" s="62">
        <f t="shared" si="441"/>
        <v>5</v>
      </c>
      <c r="Q358" s="95">
        <f t="shared" ref="Q358:Q360" si="474">K$4*K358+L$4*L358+M$4*M358+N$4*N358+O$4*O358</f>
        <v>1</v>
      </c>
      <c r="R358" s="5">
        <v>1</v>
      </c>
      <c r="S358" s="5" t="s">
        <v>84</v>
      </c>
      <c r="T358" s="5">
        <f>'Training Programs'!AA358</f>
        <v>0</v>
      </c>
      <c r="U358" s="5"/>
      <c r="V358" s="5"/>
      <c r="W358" s="5"/>
      <c r="X358" s="5"/>
      <c r="Y358" s="5"/>
      <c r="Z358" s="5"/>
      <c r="AA358" s="5"/>
      <c r="AB358" s="5"/>
      <c r="AC358" s="5">
        <v>5</v>
      </c>
      <c r="AD358" s="5" t="str">
        <f t="shared" ref="AD358:AD359" si="475">IFERROR(T358/SUM($T358,$AH358,$AV358,$BJ358,$BX358,$CL358,$CZ358,$DN358,$EB358,$EP358,$FD358,$FR358,$GF358,$GT358,$HH358,$HV358,$IJ358,$IX358,$JL358,$JZ358),"")</f>
        <v/>
      </c>
      <c r="AE358" s="5">
        <v>1</v>
      </c>
      <c r="AF358" s="62"/>
      <c r="AG358" s="62"/>
      <c r="AH358" s="62"/>
      <c r="AI358" s="62"/>
      <c r="AJ358" s="62"/>
      <c r="AK358" s="62"/>
      <c r="AL358" s="62"/>
      <c r="AM358" s="62"/>
      <c r="AN358" s="62"/>
      <c r="AO358" s="62"/>
      <c r="AP358" s="62"/>
      <c r="AQ358" s="62"/>
      <c r="AR358" s="62"/>
      <c r="AS358" s="62"/>
      <c r="AT358" s="5"/>
      <c r="AU358" s="5"/>
      <c r="AV358" s="5"/>
      <c r="AW358" s="5"/>
      <c r="AX358" s="5"/>
      <c r="AY358" s="5"/>
      <c r="AZ358" s="5"/>
      <c r="BA358" s="5"/>
      <c r="BB358" s="5"/>
      <c r="BC358" s="5"/>
      <c r="BD358" s="5"/>
      <c r="BE358" s="5"/>
      <c r="BF358" s="5"/>
      <c r="BG358" s="5"/>
      <c r="BH358" s="62"/>
      <c r="BI358" s="62"/>
      <c r="BJ358" s="62"/>
      <c r="BK358" s="62"/>
      <c r="BL358" s="62"/>
      <c r="BM358" s="62"/>
      <c r="BN358" s="62"/>
      <c r="BO358" s="62"/>
      <c r="BP358" s="62"/>
      <c r="BQ358" s="62"/>
      <c r="BR358" s="62"/>
      <c r="BS358" s="62"/>
      <c r="BT358" s="62"/>
      <c r="BU358" s="62"/>
      <c r="BV358" s="5"/>
      <c r="BW358" s="5"/>
      <c r="BX358" s="5"/>
      <c r="BY358" s="5"/>
      <c r="BZ358" s="5"/>
      <c r="CA358" s="5"/>
      <c r="CB358" s="5"/>
      <c r="CC358" s="5"/>
      <c r="CD358" s="5"/>
      <c r="CE358" s="5"/>
      <c r="CF358" s="5"/>
      <c r="CG358" s="5"/>
      <c r="CH358" s="5"/>
      <c r="CI358" s="5"/>
      <c r="CJ358" s="62"/>
      <c r="CK358" s="62"/>
      <c r="CL358" s="62"/>
      <c r="CM358" s="62"/>
      <c r="CN358" s="62"/>
      <c r="CO358" s="62"/>
      <c r="CP358" s="62"/>
      <c r="CQ358" s="62"/>
      <c r="CR358" s="62"/>
      <c r="CS358" s="62"/>
      <c r="CT358" s="62"/>
      <c r="CU358" s="62"/>
      <c r="CV358" s="62"/>
      <c r="CW358" s="62"/>
      <c r="CX358" s="5"/>
      <c r="CY358" s="5"/>
      <c r="CZ358" s="5"/>
      <c r="DA358" s="5"/>
      <c r="DB358" s="5"/>
      <c r="DC358" s="5"/>
      <c r="DD358" s="5"/>
      <c r="DE358" s="5"/>
      <c r="DF358" s="5"/>
      <c r="DG358" s="5"/>
      <c r="DH358" s="5"/>
      <c r="DI358" s="5"/>
      <c r="DJ358" s="5"/>
      <c r="DK358" s="5"/>
      <c r="DL358" s="62"/>
      <c r="DM358" s="62"/>
      <c r="DN358" s="62"/>
      <c r="DO358" s="62"/>
      <c r="DP358" s="62"/>
      <c r="DQ358" s="62"/>
      <c r="DR358" s="62"/>
      <c r="DS358" s="62"/>
      <c r="DT358" s="62"/>
      <c r="DU358" s="62"/>
      <c r="DV358" s="62"/>
      <c r="DW358" s="62"/>
      <c r="DX358" s="62"/>
      <c r="DY358" s="62"/>
      <c r="DZ358" s="5"/>
      <c r="EA358" s="5"/>
      <c r="EB358" s="5"/>
      <c r="EC358" s="5"/>
      <c r="ED358" s="5"/>
      <c r="EE358" s="5"/>
      <c r="EF358" s="5"/>
      <c r="EG358" s="5"/>
      <c r="EH358" s="5"/>
      <c r="EI358" s="5"/>
      <c r="EJ358" s="5"/>
      <c r="EK358" s="5"/>
      <c r="EL358" s="5"/>
      <c r="EM358" s="5"/>
      <c r="EN358" s="62"/>
      <c r="EO358" s="62"/>
      <c r="EP358" s="62"/>
      <c r="EQ358" s="62"/>
      <c r="ER358" s="62"/>
      <c r="ES358" s="62"/>
      <c r="ET358" s="62"/>
      <c r="EU358" s="62"/>
      <c r="EV358" s="62"/>
      <c r="EW358" s="62"/>
      <c r="EX358" s="62"/>
      <c r="EY358" s="62"/>
      <c r="EZ358" s="62"/>
      <c r="FA358" s="62"/>
      <c r="FB358" s="5"/>
      <c r="FC358" s="5"/>
      <c r="FD358" s="5"/>
      <c r="FE358" s="5"/>
      <c r="FF358" s="5"/>
      <c r="FG358" s="5"/>
      <c r="FH358" s="5"/>
      <c r="FI358" s="5"/>
      <c r="FJ358" s="5"/>
      <c r="FK358" s="5"/>
      <c r="FL358" s="5"/>
      <c r="FM358" s="5"/>
      <c r="FN358" s="5"/>
      <c r="FO358" s="5"/>
      <c r="FP358" s="62"/>
      <c r="FQ358" s="62"/>
      <c r="FR358" s="62"/>
      <c r="FS358" s="62"/>
      <c r="FT358" s="62"/>
      <c r="FU358" s="62"/>
      <c r="FV358" s="62"/>
      <c r="FW358" s="62"/>
      <c r="FX358" s="62"/>
      <c r="FY358" s="62"/>
      <c r="FZ358" s="62"/>
      <c r="GA358" s="62"/>
      <c r="GB358" s="62"/>
      <c r="GC358" s="62"/>
      <c r="GD358" s="5"/>
      <c r="GE358" s="5"/>
      <c r="GF358" s="5"/>
      <c r="GG358" s="5"/>
      <c r="GH358" s="5"/>
      <c r="GI358" s="5"/>
      <c r="GJ358" s="5"/>
      <c r="GK358" s="5"/>
      <c r="GL358" s="5"/>
      <c r="GM358" s="5"/>
      <c r="GN358" s="5"/>
      <c r="GO358" s="5"/>
      <c r="GP358" s="5"/>
      <c r="GQ358" s="5"/>
      <c r="GR358" s="62"/>
      <c r="GS358" s="62"/>
      <c r="GT358" s="62"/>
      <c r="GU358" s="62"/>
      <c r="GV358" s="62"/>
      <c r="GW358" s="62"/>
      <c r="GX358" s="62"/>
      <c r="GY358" s="62"/>
      <c r="GZ358" s="62"/>
      <c r="HA358" s="62"/>
      <c r="HB358" s="62"/>
      <c r="HC358" s="62"/>
      <c r="HD358" s="62"/>
      <c r="HE358" s="62"/>
      <c r="HF358" s="5"/>
      <c r="HG358" s="5"/>
      <c r="HH358" s="5"/>
      <c r="HI358" s="5"/>
      <c r="HJ358" s="5"/>
      <c r="HK358" s="5"/>
      <c r="HL358" s="5"/>
      <c r="HM358" s="5"/>
      <c r="HN358" s="5"/>
      <c r="HO358" s="5"/>
      <c r="HP358" s="5"/>
      <c r="HQ358" s="5"/>
      <c r="HR358" s="5"/>
      <c r="HS358" s="5"/>
      <c r="HT358" s="62"/>
      <c r="HU358" s="62"/>
      <c r="HV358" s="62"/>
      <c r="HW358" s="62"/>
      <c r="HX358" s="62"/>
      <c r="HY358" s="62"/>
      <c r="HZ358" s="62"/>
      <c r="IA358" s="62"/>
      <c r="IB358" s="62"/>
      <c r="IC358" s="62"/>
      <c r="ID358" s="62"/>
      <c r="IE358" s="62"/>
      <c r="IF358" s="62"/>
      <c r="IG358" s="62"/>
      <c r="IH358" s="5"/>
      <c r="II358" s="5"/>
      <c r="IJ358" s="5"/>
      <c r="IK358" s="5"/>
      <c r="IL358" s="5"/>
      <c r="IM358" s="5"/>
      <c r="IN358" s="5"/>
      <c r="IO358" s="5"/>
      <c r="IP358" s="5"/>
      <c r="IQ358" s="5"/>
      <c r="IR358" s="5"/>
      <c r="IS358" s="5"/>
      <c r="IT358" s="5"/>
      <c r="IU358" s="5"/>
      <c r="IV358" s="62"/>
      <c r="IW358" s="62"/>
      <c r="IX358" s="62"/>
      <c r="IY358" s="62"/>
      <c r="IZ358" s="62"/>
      <c r="JA358" s="62"/>
      <c r="JB358" s="62"/>
      <c r="JC358" s="62"/>
      <c r="JD358" s="62"/>
      <c r="JE358" s="62"/>
      <c r="JF358" s="62"/>
      <c r="JG358" s="62"/>
      <c r="JH358" s="62"/>
      <c r="JI358" s="62"/>
      <c r="JJ358" s="5"/>
      <c r="JK358" s="5"/>
      <c r="JL358" s="5"/>
      <c r="JM358" s="5"/>
      <c r="JN358" s="5"/>
      <c r="JO358" s="5"/>
      <c r="JP358" s="5"/>
      <c r="JQ358" s="5"/>
      <c r="JR358" s="5"/>
      <c r="JS358" s="5"/>
      <c r="JT358" s="5"/>
      <c r="JU358" s="5"/>
      <c r="JV358" s="5"/>
      <c r="JW358" s="5"/>
      <c r="JX358" s="62"/>
      <c r="JY358" s="62"/>
      <c r="JZ358" s="62"/>
      <c r="KA358" s="62"/>
      <c r="KB358" s="62"/>
      <c r="KC358" s="62"/>
      <c r="KD358" s="62"/>
      <c r="KE358" s="62"/>
      <c r="KF358" s="62"/>
      <c r="KG358" s="62"/>
      <c r="KH358" s="62"/>
      <c r="KI358" s="62"/>
      <c r="KJ358" s="62"/>
      <c r="KK358" s="62"/>
    </row>
    <row r="359" spans="1:297" x14ac:dyDescent="0.35">
      <c r="A359" s="131">
        <v>355</v>
      </c>
      <c r="B359" s="170">
        <f>'BVEM Scorecard'!B358</f>
        <v>0</v>
      </c>
      <c r="C359" s="170">
        <f>'BVEM Scorecard'!C358</f>
        <v>0</v>
      </c>
      <c r="D359" s="152">
        <v>1077</v>
      </c>
      <c r="E359" s="72" t="str">
        <f>'BVEM Scorecard'!F358</f>
        <v>Solar + Storage</v>
      </c>
      <c r="F359" s="96">
        <f t="shared" si="437"/>
        <v>1</v>
      </c>
      <c r="G359" s="96">
        <f t="shared" si="438"/>
        <v>1</v>
      </c>
      <c r="H359" s="96">
        <f t="shared" si="439"/>
        <v>1</v>
      </c>
      <c r="I359" s="96">
        <f t="shared" si="440"/>
        <v>1</v>
      </c>
      <c r="J359" s="62">
        <v>1</v>
      </c>
      <c r="K359" s="62">
        <v>1</v>
      </c>
      <c r="L359" s="62">
        <v>1</v>
      </c>
      <c r="M359" s="62">
        <v>1</v>
      </c>
      <c r="N359" s="62">
        <v>1</v>
      </c>
      <c r="O359" s="62">
        <v>1</v>
      </c>
      <c r="P359" s="62">
        <f t="shared" si="441"/>
        <v>5</v>
      </c>
      <c r="Q359" s="95">
        <f t="shared" si="474"/>
        <v>1</v>
      </c>
      <c r="R359" s="5">
        <v>1</v>
      </c>
      <c r="S359" s="5" t="s">
        <v>84</v>
      </c>
      <c r="T359" s="5">
        <f>'Training Programs'!AA359</f>
        <v>0</v>
      </c>
      <c r="U359" s="5"/>
      <c r="V359" s="5"/>
      <c r="W359" s="5"/>
      <c r="X359" s="5"/>
      <c r="Y359" s="5"/>
      <c r="Z359" s="5"/>
      <c r="AA359" s="5"/>
      <c r="AB359" s="5"/>
      <c r="AC359" s="5">
        <v>5</v>
      </c>
      <c r="AD359" s="5" t="str">
        <f t="shared" si="475"/>
        <v/>
      </c>
      <c r="AE359" s="5">
        <v>1</v>
      </c>
      <c r="AF359" s="62"/>
      <c r="AG359" s="62"/>
      <c r="AH359" s="62"/>
      <c r="AI359" s="62"/>
      <c r="AJ359" s="62"/>
      <c r="AK359" s="62"/>
      <c r="AL359" s="62"/>
      <c r="AM359" s="62"/>
      <c r="AN359" s="62"/>
      <c r="AO359" s="62"/>
      <c r="AP359" s="62"/>
      <c r="AQ359" s="62"/>
      <c r="AR359" s="140"/>
      <c r="AS359" s="140"/>
      <c r="AT359" s="5"/>
      <c r="AU359" s="5"/>
      <c r="AV359" s="5"/>
      <c r="AW359" s="5"/>
      <c r="AX359" s="5"/>
      <c r="AY359" s="5"/>
      <c r="AZ359" s="5"/>
      <c r="BA359" s="5"/>
      <c r="BB359" s="5"/>
      <c r="BC359" s="5"/>
      <c r="BD359" s="5"/>
      <c r="BE359" s="5"/>
      <c r="BF359" s="5"/>
      <c r="BG359" s="5"/>
      <c r="BH359" s="62"/>
      <c r="BI359" s="62"/>
      <c r="BJ359" s="62"/>
      <c r="BK359" s="62"/>
      <c r="BL359" s="62"/>
      <c r="BM359" s="62"/>
      <c r="BN359" s="62"/>
      <c r="BO359" s="62"/>
      <c r="BP359" s="62"/>
      <c r="BQ359" s="62"/>
      <c r="BR359" s="62"/>
      <c r="BS359" s="62"/>
      <c r="BT359" s="62"/>
      <c r="BU359" s="62"/>
      <c r="BV359" s="5"/>
      <c r="BW359" s="5"/>
      <c r="BX359" s="5"/>
      <c r="BY359" s="5"/>
      <c r="BZ359" s="5"/>
      <c r="CA359" s="5"/>
      <c r="CB359" s="5"/>
      <c r="CC359" s="5"/>
      <c r="CD359" s="5"/>
      <c r="CE359" s="5"/>
      <c r="CF359" s="5"/>
      <c r="CG359" s="5"/>
      <c r="CH359" s="5"/>
      <c r="CI359" s="5"/>
      <c r="CJ359" s="62"/>
      <c r="CK359" s="62"/>
      <c r="CL359" s="62"/>
      <c r="CM359" s="62"/>
      <c r="CN359" s="62"/>
      <c r="CO359" s="62"/>
      <c r="CP359" s="62"/>
      <c r="CQ359" s="62"/>
      <c r="CR359" s="62"/>
      <c r="CS359" s="62"/>
      <c r="CT359" s="62"/>
      <c r="CU359" s="62"/>
      <c r="CV359" s="62"/>
      <c r="CW359" s="62"/>
      <c r="CX359" s="5"/>
      <c r="CY359" s="5"/>
      <c r="CZ359" s="5"/>
      <c r="DA359" s="5"/>
      <c r="DB359" s="5"/>
      <c r="DC359" s="5"/>
      <c r="DD359" s="5"/>
      <c r="DE359" s="5"/>
      <c r="DF359" s="5"/>
      <c r="DG359" s="5"/>
      <c r="DH359" s="5"/>
      <c r="DI359" s="5"/>
      <c r="DJ359" s="5"/>
      <c r="DK359" s="5"/>
      <c r="DL359" s="62"/>
      <c r="DM359" s="62"/>
      <c r="DN359" s="62"/>
      <c r="DO359" s="62"/>
      <c r="DP359" s="62"/>
      <c r="DQ359" s="62"/>
      <c r="DR359" s="62"/>
      <c r="DS359" s="62"/>
      <c r="DT359" s="62"/>
      <c r="DU359" s="62"/>
      <c r="DV359" s="62"/>
      <c r="DW359" s="62"/>
      <c r="DX359" s="62"/>
      <c r="DY359" s="62"/>
      <c r="DZ359" s="5"/>
      <c r="EA359" s="5"/>
      <c r="EB359" s="5"/>
      <c r="EC359" s="5"/>
      <c r="ED359" s="5"/>
      <c r="EE359" s="5"/>
      <c r="EF359" s="5"/>
      <c r="EG359" s="5"/>
      <c r="EH359" s="5"/>
      <c r="EI359" s="5"/>
      <c r="EJ359" s="5"/>
      <c r="EK359" s="5"/>
      <c r="EL359" s="5"/>
      <c r="EM359" s="5"/>
      <c r="EN359" s="62"/>
      <c r="EO359" s="62"/>
      <c r="EP359" s="62"/>
      <c r="EQ359" s="62"/>
      <c r="ER359" s="62"/>
      <c r="ES359" s="62"/>
      <c r="ET359" s="62"/>
      <c r="EU359" s="62"/>
      <c r="EV359" s="62"/>
      <c r="EW359" s="62"/>
      <c r="EX359" s="62"/>
      <c r="EY359" s="62"/>
      <c r="EZ359" s="140"/>
      <c r="FA359" s="140"/>
      <c r="FB359" s="5"/>
      <c r="FC359" s="5"/>
      <c r="FD359" s="5"/>
      <c r="FE359" s="5"/>
      <c r="FF359" s="5"/>
      <c r="FG359" s="5"/>
      <c r="FH359" s="5"/>
      <c r="FI359" s="5"/>
      <c r="FJ359" s="5"/>
      <c r="FK359" s="5"/>
      <c r="FL359" s="5"/>
      <c r="FM359" s="5"/>
      <c r="FN359" s="5"/>
      <c r="FO359" s="5"/>
      <c r="FP359" s="62"/>
      <c r="FQ359" s="62"/>
      <c r="FR359" s="62"/>
      <c r="FS359" s="62"/>
      <c r="FT359" s="62"/>
      <c r="FU359" s="62"/>
      <c r="FV359" s="62"/>
      <c r="FW359" s="62"/>
      <c r="FX359" s="62"/>
      <c r="FY359" s="62"/>
      <c r="FZ359" s="62"/>
      <c r="GA359" s="62"/>
      <c r="GB359" s="62"/>
      <c r="GC359" s="62"/>
      <c r="GD359" s="5"/>
      <c r="GE359" s="5"/>
      <c r="GF359" s="5"/>
      <c r="GG359" s="5"/>
      <c r="GH359" s="5"/>
      <c r="GI359" s="5"/>
      <c r="GJ359" s="5"/>
      <c r="GK359" s="5"/>
      <c r="GL359" s="5"/>
      <c r="GM359" s="5"/>
      <c r="GN359" s="5"/>
      <c r="GO359" s="5"/>
      <c r="GP359" s="5"/>
      <c r="GQ359" s="5"/>
      <c r="GR359" s="62"/>
      <c r="GS359" s="62"/>
      <c r="GT359" s="62"/>
      <c r="GU359" s="62"/>
      <c r="GV359" s="62"/>
      <c r="GW359" s="62"/>
      <c r="GX359" s="62"/>
      <c r="GY359" s="62"/>
      <c r="GZ359" s="62"/>
      <c r="HA359" s="62"/>
      <c r="HB359" s="62"/>
      <c r="HC359" s="62"/>
      <c r="HD359" s="62"/>
      <c r="HE359" s="62"/>
      <c r="HF359" s="5"/>
      <c r="HG359" s="5"/>
      <c r="HH359" s="5"/>
      <c r="HI359" s="5"/>
      <c r="HJ359" s="5"/>
      <c r="HK359" s="5"/>
      <c r="HL359" s="5"/>
      <c r="HM359" s="5"/>
      <c r="HN359" s="5"/>
      <c r="HO359" s="5"/>
      <c r="HP359" s="5"/>
      <c r="HQ359" s="5"/>
      <c r="HR359" s="5"/>
      <c r="HS359" s="5"/>
      <c r="HT359" s="62"/>
      <c r="HU359" s="62"/>
      <c r="HV359" s="62"/>
      <c r="HW359" s="62"/>
      <c r="HX359" s="62"/>
      <c r="HY359" s="62"/>
      <c r="HZ359" s="62"/>
      <c r="IA359" s="62"/>
      <c r="IB359" s="62"/>
      <c r="IC359" s="62"/>
      <c r="ID359" s="62"/>
      <c r="IE359" s="62"/>
      <c r="IF359" s="62"/>
      <c r="IG359" s="62"/>
      <c r="IH359" s="5"/>
      <c r="II359" s="5"/>
      <c r="IJ359" s="5"/>
      <c r="IK359" s="5"/>
      <c r="IL359" s="5"/>
      <c r="IM359" s="5"/>
      <c r="IN359" s="5"/>
      <c r="IO359" s="5"/>
      <c r="IP359" s="5"/>
      <c r="IQ359" s="5"/>
      <c r="IR359" s="5"/>
      <c r="IS359" s="5"/>
      <c r="IT359" s="5"/>
      <c r="IU359" s="5"/>
      <c r="IV359" s="62"/>
      <c r="IW359" s="62"/>
      <c r="IX359" s="62"/>
      <c r="IY359" s="62"/>
      <c r="IZ359" s="62"/>
      <c r="JA359" s="62"/>
      <c r="JB359" s="62"/>
      <c r="JC359" s="62"/>
      <c r="JD359" s="62"/>
      <c r="JE359" s="62"/>
      <c r="JF359" s="62"/>
      <c r="JG359" s="62"/>
      <c r="JH359" s="62"/>
      <c r="JI359" s="62"/>
      <c r="JJ359" s="5"/>
      <c r="JK359" s="5"/>
      <c r="JL359" s="5"/>
      <c r="JM359" s="5"/>
      <c r="JN359" s="5"/>
      <c r="JO359" s="5"/>
      <c r="JP359" s="5"/>
      <c r="JQ359" s="5"/>
      <c r="JR359" s="5"/>
      <c r="JS359" s="5"/>
      <c r="JT359" s="5"/>
      <c r="JU359" s="5"/>
      <c r="JV359" s="5"/>
      <c r="JW359" s="5"/>
      <c r="JX359" s="62"/>
      <c r="JY359" s="62"/>
      <c r="JZ359" s="62"/>
      <c r="KA359" s="62"/>
      <c r="KB359" s="62"/>
      <c r="KC359" s="62"/>
      <c r="KD359" s="62"/>
      <c r="KE359" s="62"/>
      <c r="KF359" s="62"/>
      <c r="KG359" s="62"/>
      <c r="KH359" s="62"/>
      <c r="KI359" s="62"/>
      <c r="KJ359" s="62"/>
      <c r="KK359" s="62"/>
    </row>
    <row r="360" spans="1:297" x14ac:dyDescent="0.35">
      <c r="A360" s="131">
        <v>356</v>
      </c>
      <c r="B360" s="170">
        <f>'BVEM Scorecard'!B359</f>
        <v>0</v>
      </c>
      <c r="C360" s="170">
        <f>'BVEM Scorecard'!C359</f>
        <v>0</v>
      </c>
      <c r="D360" s="152">
        <v>1085</v>
      </c>
      <c r="E360" s="72" t="str">
        <f>'BVEM Scorecard'!F359</f>
        <v>Storage</v>
      </c>
      <c r="F360" s="96">
        <f t="shared" si="437"/>
        <v>0</v>
      </c>
      <c r="G360" s="96">
        <f t="shared" si="438"/>
        <v>0</v>
      </c>
      <c r="H360" s="96">
        <f t="shared" si="439"/>
        <v>0</v>
      </c>
      <c r="I360" s="96">
        <f t="shared" si="440"/>
        <v>0</v>
      </c>
      <c r="J360" s="62">
        <v>0</v>
      </c>
      <c r="K360" s="62"/>
      <c r="L360" s="62"/>
      <c r="M360" s="62"/>
      <c r="N360" s="62"/>
      <c r="O360" s="62"/>
      <c r="P360" s="62">
        <f t="shared" si="441"/>
        <v>0</v>
      </c>
      <c r="Q360" s="95">
        <f t="shared" si="474"/>
        <v>0</v>
      </c>
      <c r="R360" s="5"/>
      <c r="S360" s="5"/>
      <c r="T360" s="5"/>
      <c r="U360" s="5"/>
      <c r="V360" s="5"/>
      <c r="W360" s="5"/>
      <c r="X360" s="5"/>
      <c r="Y360" s="5"/>
      <c r="Z360" s="5"/>
      <c r="AA360" s="5"/>
      <c r="AB360" s="5"/>
      <c r="AC360" s="5"/>
      <c r="AD360" s="5"/>
      <c r="AE360" s="5"/>
      <c r="AF360" s="62"/>
      <c r="AG360" s="62"/>
      <c r="AH360" s="62"/>
      <c r="AI360" s="62"/>
      <c r="AJ360" s="62"/>
      <c r="AK360" s="62"/>
      <c r="AL360" s="62"/>
      <c r="AM360" s="62"/>
      <c r="AN360" s="62"/>
      <c r="AO360" s="62"/>
      <c r="AP360" s="62"/>
      <c r="AQ360" s="62"/>
      <c r="AR360" s="62"/>
      <c r="AS360" s="62"/>
      <c r="AT360" s="5"/>
      <c r="AU360" s="5"/>
      <c r="AV360" s="5"/>
      <c r="AW360" s="5"/>
      <c r="AX360" s="5"/>
      <c r="AY360" s="5"/>
      <c r="AZ360" s="5"/>
      <c r="BA360" s="5"/>
      <c r="BB360" s="5"/>
      <c r="BC360" s="5"/>
      <c r="BD360" s="5"/>
      <c r="BE360" s="5"/>
      <c r="BF360" s="5"/>
      <c r="BG360" s="5"/>
      <c r="BH360" s="62"/>
      <c r="BI360" s="62"/>
      <c r="BJ360" s="62"/>
      <c r="BK360" s="62"/>
      <c r="BL360" s="62"/>
      <c r="BM360" s="62"/>
      <c r="BN360" s="62"/>
      <c r="BO360" s="62"/>
      <c r="BP360" s="62"/>
      <c r="BQ360" s="62"/>
      <c r="BR360" s="62"/>
      <c r="BS360" s="62"/>
      <c r="BT360" s="62"/>
      <c r="BU360" s="62"/>
      <c r="BV360" s="5"/>
      <c r="BW360" s="5"/>
      <c r="BX360" s="5"/>
      <c r="BY360" s="5"/>
      <c r="BZ360" s="5"/>
      <c r="CA360" s="5"/>
      <c r="CB360" s="5"/>
      <c r="CC360" s="5"/>
      <c r="CD360" s="5"/>
      <c r="CE360" s="5"/>
      <c r="CF360" s="5"/>
      <c r="CG360" s="5"/>
      <c r="CH360" s="5"/>
      <c r="CI360" s="5"/>
      <c r="CJ360" s="62"/>
      <c r="CK360" s="62"/>
      <c r="CL360" s="62"/>
      <c r="CM360" s="62"/>
      <c r="CN360" s="62"/>
      <c r="CO360" s="62"/>
      <c r="CP360" s="62"/>
      <c r="CQ360" s="62"/>
      <c r="CR360" s="62"/>
      <c r="CS360" s="62"/>
      <c r="CT360" s="62"/>
      <c r="CU360" s="62"/>
      <c r="CV360" s="62"/>
      <c r="CW360" s="62"/>
      <c r="CX360" s="5"/>
      <c r="CY360" s="5"/>
      <c r="CZ360" s="5"/>
      <c r="DA360" s="5"/>
      <c r="DB360" s="5"/>
      <c r="DC360" s="5"/>
      <c r="DD360" s="5"/>
      <c r="DE360" s="5"/>
      <c r="DF360" s="5"/>
      <c r="DG360" s="5"/>
      <c r="DH360" s="5"/>
      <c r="DI360" s="5"/>
      <c r="DJ360" s="5"/>
      <c r="DK360" s="5"/>
      <c r="DL360" s="62"/>
      <c r="DM360" s="62"/>
      <c r="DN360" s="62"/>
      <c r="DO360" s="62"/>
      <c r="DP360" s="62"/>
      <c r="DQ360" s="62"/>
      <c r="DR360" s="62"/>
      <c r="DS360" s="62"/>
      <c r="DT360" s="62"/>
      <c r="DU360" s="62"/>
      <c r="DV360" s="62"/>
      <c r="DW360" s="62"/>
      <c r="DX360" s="62"/>
      <c r="DY360" s="62"/>
      <c r="DZ360" s="5"/>
      <c r="EA360" s="5"/>
      <c r="EB360" s="5"/>
      <c r="EC360" s="5"/>
      <c r="ED360" s="5"/>
      <c r="EE360" s="5"/>
      <c r="EF360" s="5"/>
      <c r="EG360" s="5"/>
      <c r="EH360" s="5"/>
      <c r="EI360" s="5"/>
      <c r="EJ360" s="5"/>
      <c r="EK360" s="5"/>
      <c r="EL360" s="5"/>
      <c r="EM360" s="5"/>
      <c r="EN360" s="62"/>
      <c r="EO360" s="62"/>
      <c r="EP360" s="62"/>
      <c r="EQ360" s="62"/>
      <c r="ER360" s="62"/>
      <c r="ES360" s="62"/>
      <c r="ET360" s="62"/>
      <c r="EU360" s="62"/>
      <c r="EV360" s="62"/>
      <c r="EW360" s="62"/>
      <c r="EX360" s="62"/>
      <c r="EY360" s="62"/>
      <c r="EZ360" s="62"/>
      <c r="FA360" s="62"/>
      <c r="FB360" s="5"/>
      <c r="FC360" s="5"/>
      <c r="FD360" s="5"/>
      <c r="FE360" s="5"/>
      <c r="FF360" s="5"/>
      <c r="FG360" s="5"/>
      <c r="FH360" s="5"/>
      <c r="FI360" s="5"/>
      <c r="FJ360" s="5"/>
      <c r="FK360" s="5"/>
      <c r="FL360" s="5"/>
      <c r="FM360" s="5"/>
      <c r="FN360" s="5"/>
      <c r="FO360" s="5"/>
      <c r="FP360" s="62"/>
      <c r="FQ360" s="62"/>
      <c r="FR360" s="62"/>
      <c r="FS360" s="62"/>
      <c r="FT360" s="62"/>
      <c r="FU360" s="62"/>
      <c r="FV360" s="62"/>
      <c r="FW360" s="62"/>
      <c r="FX360" s="62"/>
      <c r="FY360" s="62"/>
      <c r="FZ360" s="62"/>
      <c r="GA360" s="62"/>
      <c r="GB360" s="62"/>
      <c r="GC360" s="62"/>
      <c r="GD360" s="5"/>
      <c r="GE360" s="5"/>
      <c r="GF360" s="5"/>
      <c r="GG360" s="5"/>
      <c r="GH360" s="5"/>
      <c r="GI360" s="5"/>
      <c r="GJ360" s="5"/>
      <c r="GK360" s="5"/>
      <c r="GL360" s="5"/>
      <c r="GM360" s="5"/>
      <c r="GN360" s="5"/>
      <c r="GO360" s="5"/>
      <c r="GP360" s="5"/>
      <c r="GQ360" s="5"/>
      <c r="GR360" s="62"/>
      <c r="GS360" s="62"/>
      <c r="GT360" s="62"/>
      <c r="GU360" s="62"/>
      <c r="GV360" s="62"/>
      <c r="GW360" s="62"/>
      <c r="GX360" s="62"/>
      <c r="GY360" s="62"/>
      <c r="GZ360" s="62"/>
      <c r="HA360" s="62"/>
      <c r="HB360" s="62"/>
      <c r="HC360" s="62"/>
      <c r="HD360" s="62"/>
      <c r="HE360" s="62"/>
      <c r="HF360" s="5"/>
      <c r="HG360" s="5"/>
      <c r="HH360" s="5"/>
      <c r="HI360" s="5"/>
      <c r="HJ360" s="5"/>
      <c r="HK360" s="5"/>
      <c r="HL360" s="5"/>
      <c r="HM360" s="5"/>
      <c r="HN360" s="5"/>
      <c r="HO360" s="5"/>
      <c r="HP360" s="5"/>
      <c r="HQ360" s="5"/>
      <c r="HR360" s="5"/>
      <c r="HS360" s="5"/>
      <c r="HT360" s="62"/>
      <c r="HU360" s="62"/>
      <c r="HV360" s="62"/>
      <c r="HW360" s="62"/>
      <c r="HX360" s="62"/>
      <c r="HY360" s="62"/>
      <c r="HZ360" s="62"/>
      <c r="IA360" s="62"/>
      <c r="IB360" s="62"/>
      <c r="IC360" s="62"/>
      <c r="ID360" s="62"/>
      <c r="IE360" s="62"/>
      <c r="IF360" s="62"/>
      <c r="IG360" s="62"/>
      <c r="IH360" s="5"/>
      <c r="II360" s="5"/>
      <c r="IJ360" s="5"/>
      <c r="IK360" s="5"/>
      <c r="IL360" s="5"/>
      <c r="IM360" s="5"/>
      <c r="IN360" s="5"/>
      <c r="IO360" s="5"/>
      <c r="IP360" s="5"/>
      <c r="IQ360" s="5"/>
      <c r="IR360" s="5"/>
      <c r="IS360" s="5"/>
      <c r="IT360" s="5"/>
      <c r="IU360" s="5"/>
      <c r="IV360" s="62"/>
      <c r="IW360" s="62"/>
      <c r="IX360" s="62"/>
      <c r="IY360" s="62"/>
      <c r="IZ360" s="62"/>
      <c r="JA360" s="62"/>
      <c r="JB360" s="62"/>
      <c r="JC360" s="62"/>
      <c r="JD360" s="62"/>
      <c r="JE360" s="62"/>
      <c r="JF360" s="62"/>
      <c r="JG360" s="62"/>
      <c r="JH360" s="62"/>
      <c r="JI360" s="62"/>
      <c r="JJ360" s="5"/>
      <c r="JK360" s="5"/>
      <c r="JL360" s="5"/>
      <c r="JM360" s="5"/>
      <c r="JN360" s="5"/>
      <c r="JO360" s="5"/>
      <c r="JP360" s="5"/>
      <c r="JQ360" s="5"/>
      <c r="JR360" s="5"/>
      <c r="JS360" s="5"/>
      <c r="JT360" s="5"/>
      <c r="JU360" s="5"/>
      <c r="JV360" s="5"/>
      <c r="JW360" s="5"/>
      <c r="JX360" s="62"/>
      <c r="JY360" s="62"/>
      <c r="JZ360" s="62"/>
      <c r="KA360" s="62"/>
      <c r="KB360" s="62"/>
      <c r="KC360" s="62"/>
      <c r="KD360" s="62"/>
      <c r="KE360" s="62"/>
      <c r="KF360" s="62"/>
      <c r="KG360" s="62"/>
      <c r="KH360" s="62"/>
      <c r="KI360" s="62"/>
      <c r="KJ360" s="62"/>
      <c r="KK360" s="62"/>
    </row>
    <row r="361" spans="1:297" x14ac:dyDescent="0.35">
      <c r="A361" s="131">
        <v>357</v>
      </c>
      <c r="B361" s="170">
        <f>'BVEM Scorecard'!B360</f>
        <v>0</v>
      </c>
      <c r="C361" s="170">
        <f>'BVEM Scorecard'!C360</f>
        <v>0</v>
      </c>
      <c r="D361" s="152">
        <v>622</v>
      </c>
      <c r="E361" s="72" t="str">
        <f>'BVEM Scorecard'!F360</f>
        <v>Solar + Storage</v>
      </c>
      <c r="F361" s="96"/>
      <c r="G361" s="96"/>
      <c r="H361" s="96"/>
      <c r="I361" s="96"/>
      <c r="J361" s="62"/>
      <c r="K361" s="62"/>
      <c r="L361" s="62"/>
      <c r="M361" s="62"/>
      <c r="N361" s="62"/>
      <c r="O361" s="62"/>
      <c r="P361" s="62"/>
      <c r="Q361" s="95"/>
      <c r="R361" s="5"/>
      <c r="S361" s="5"/>
      <c r="T361" s="5"/>
      <c r="U361" s="5"/>
      <c r="V361" s="5"/>
      <c r="W361" s="5"/>
      <c r="X361" s="5"/>
      <c r="Y361" s="5"/>
      <c r="Z361" s="5"/>
      <c r="AA361" s="5"/>
      <c r="AB361" s="5"/>
      <c r="AC361" s="5"/>
      <c r="AD361" s="5"/>
      <c r="AE361" s="5"/>
      <c r="AF361" s="62"/>
      <c r="AG361" s="62"/>
      <c r="AH361" s="62"/>
      <c r="AI361" s="62"/>
      <c r="AJ361" s="62"/>
      <c r="AK361" s="62"/>
      <c r="AL361" s="62"/>
      <c r="AM361" s="62"/>
      <c r="AN361" s="62"/>
      <c r="AO361" s="62"/>
      <c r="AP361" s="62"/>
      <c r="AQ361" s="62"/>
      <c r="AR361" s="140"/>
      <c r="AS361" s="140"/>
      <c r="AT361" s="5"/>
      <c r="AU361" s="5"/>
      <c r="AV361" s="5"/>
      <c r="AW361" s="5"/>
      <c r="AX361" s="5"/>
      <c r="AY361" s="5"/>
      <c r="AZ361" s="5"/>
      <c r="BA361" s="5"/>
      <c r="BB361" s="5"/>
      <c r="BC361" s="5"/>
      <c r="BD361" s="5"/>
      <c r="BE361" s="5"/>
      <c r="BF361" s="5"/>
      <c r="BG361" s="5"/>
      <c r="BH361" s="62"/>
      <c r="BI361" s="62"/>
      <c r="BJ361" s="62"/>
      <c r="BK361" s="62"/>
      <c r="BL361" s="62"/>
      <c r="BM361" s="62"/>
      <c r="BN361" s="62"/>
      <c r="BO361" s="62"/>
      <c r="BP361" s="62"/>
      <c r="BQ361" s="62"/>
      <c r="BR361" s="62"/>
      <c r="BS361" s="62"/>
      <c r="BT361" s="62"/>
      <c r="BU361" s="62"/>
      <c r="BV361" s="5"/>
      <c r="BW361" s="5"/>
      <c r="BX361" s="5"/>
      <c r="BY361" s="5"/>
      <c r="BZ361" s="5"/>
      <c r="CA361" s="5"/>
      <c r="CB361" s="5"/>
      <c r="CC361" s="5"/>
      <c r="CD361" s="5"/>
      <c r="CE361" s="5"/>
      <c r="CF361" s="5"/>
      <c r="CG361" s="5"/>
      <c r="CH361" s="5"/>
      <c r="CI361" s="5"/>
      <c r="CJ361" s="62"/>
      <c r="CK361" s="62"/>
      <c r="CL361" s="62"/>
      <c r="CM361" s="62"/>
      <c r="CN361" s="62"/>
      <c r="CO361" s="62"/>
      <c r="CP361" s="62"/>
      <c r="CQ361" s="62"/>
      <c r="CR361" s="62"/>
      <c r="CS361" s="62"/>
      <c r="CT361" s="62"/>
      <c r="CU361" s="62"/>
      <c r="CV361" s="62"/>
      <c r="CW361" s="62"/>
      <c r="CX361" s="5"/>
      <c r="CY361" s="5"/>
      <c r="CZ361" s="5"/>
      <c r="DA361" s="5"/>
      <c r="DB361" s="5"/>
      <c r="DC361" s="5"/>
      <c r="DD361" s="5"/>
      <c r="DE361" s="5"/>
      <c r="DF361" s="5"/>
      <c r="DG361" s="5"/>
      <c r="DH361" s="5"/>
      <c r="DI361" s="5"/>
      <c r="DJ361" s="5"/>
      <c r="DK361" s="5"/>
      <c r="DL361" s="62"/>
      <c r="DM361" s="62"/>
      <c r="DN361" s="62"/>
      <c r="DO361" s="62"/>
      <c r="DP361" s="62"/>
      <c r="DQ361" s="62"/>
      <c r="DR361" s="62"/>
      <c r="DS361" s="62"/>
      <c r="DT361" s="62"/>
      <c r="DU361" s="62"/>
      <c r="DV361" s="62"/>
      <c r="DW361" s="62"/>
      <c r="DX361" s="62"/>
      <c r="DY361" s="62"/>
      <c r="DZ361" s="5"/>
      <c r="EA361" s="5"/>
      <c r="EB361" s="5"/>
      <c r="EC361" s="5"/>
      <c r="ED361" s="5"/>
      <c r="EE361" s="5"/>
      <c r="EF361" s="5"/>
      <c r="EG361" s="5"/>
      <c r="EH361" s="5"/>
      <c r="EI361" s="5"/>
      <c r="EJ361" s="5"/>
      <c r="EK361" s="5"/>
      <c r="EL361" s="5"/>
      <c r="EM361" s="5"/>
      <c r="EN361" s="62"/>
      <c r="EO361" s="62"/>
      <c r="EP361" s="62"/>
      <c r="EQ361" s="62"/>
      <c r="ER361" s="62"/>
      <c r="ES361" s="62"/>
      <c r="ET361" s="62"/>
      <c r="EU361" s="62"/>
      <c r="EV361" s="62"/>
      <c r="EW361" s="62"/>
      <c r="EX361" s="62"/>
      <c r="EY361" s="62"/>
      <c r="EZ361" s="140"/>
      <c r="FA361" s="140"/>
      <c r="FB361" s="5"/>
      <c r="FC361" s="5"/>
      <c r="FD361" s="5"/>
      <c r="FE361" s="5"/>
      <c r="FF361" s="5"/>
      <c r="FG361" s="5"/>
      <c r="FH361" s="5"/>
      <c r="FI361" s="5"/>
      <c r="FJ361" s="5"/>
      <c r="FK361" s="5"/>
      <c r="FL361" s="5"/>
      <c r="FM361" s="5"/>
      <c r="FN361" s="5"/>
      <c r="FO361" s="5"/>
      <c r="FP361" s="62"/>
      <c r="FQ361" s="62"/>
      <c r="FR361" s="62"/>
      <c r="FS361" s="62"/>
      <c r="FT361" s="62"/>
      <c r="FU361" s="62"/>
      <c r="FV361" s="62"/>
      <c r="FW361" s="62"/>
      <c r="FX361" s="62"/>
      <c r="FY361" s="62"/>
      <c r="FZ361" s="62"/>
      <c r="GA361" s="62"/>
      <c r="GB361" s="62"/>
      <c r="GC361" s="62"/>
      <c r="GD361" s="5"/>
      <c r="GE361" s="5"/>
      <c r="GF361" s="5"/>
      <c r="GG361" s="5"/>
      <c r="GH361" s="5"/>
      <c r="GI361" s="5"/>
      <c r="GJ361" s="5"/>
      <c r="GK361" s="5"/>
      <c r="GL361" s="5"/>
      <c r="GM361" s="5"/>
      <c r="GN361" s="5"/>
      <c r="GO361" s="5"/>
      <c r="GP361" s="5"/>
      <c r="GQ361" s="5"/>
      <c r="GR361" s="62"/>
      <c r="GS361" s="62"/>
      <c r="GT361" s="62"/>
      <c r="GU361" s="62"/>
      <c r="GV361" s="62"/>
      <c r="GW361" s="62"/>
      <c r="GX361" s="62"/>
      <c r="GY361" s="62"/>
      <c r="GZ361" s="62"/>
      <c r="HA361" s="62"/>
      <c r="HB361" s="62"/>
      <c r="HC361" s="62"/>
      <c r="HD361" s="62"/>
      <c r="HE361" s="62"/>
      <c r="HF361" s="5"/>
      <c r="HG361" s="5"/>
      <c r="HH361" s="5"/>
      <c r="HI361" s="5"/>
      <c r="HJ361" s="5"/>
      <c r="HK361" s="5"/>
      <c r="HL361" s="5"/>
      <c r="HM361" s="5"/>
      <c r="HN361" s="5"/>
      <c r="HO361" s="5"/>
      <c r="HP361" s="5"/>
      <c r="HQ361" s="5"/>
      <c r="HR361" s="5"/>
      <c r="HS361" s="5"/>
      <c r="HT361" s="62"/>
      <c r="HU361" s="62"/>
      <c r="HV361" s="62"/>
      <c r="HW361" s="62"/>
      <c r="HX361" s="62"/>
      <c r="HY361" s="62"/>
      <c r="HZ361" s="62"/>
      <c r="IA361" s="62"/>
      <c r="IB361" s="62"/>
      <c r="IC361" s="62"/>
      <c r="ID361" s="62"/>
      <c r="IE361" s="62"/>
      <c r="IF361" s="62"/>
      <c r="IG361" s="62"/>
      <c r="IH361" s="5"/>
      <c r="II361" s="5"/>
      <c r="IJ361" s="5"/>
      <c r="IK361" s="5"/>
      <c r="IL361" s="5"/>
      <c r="IM361" s="5"/>
      <c r="IN361" s="5"/>
      <c r="IO361" s="5"/>
      <c r="IP361" s="5"/>
      <c r="IQ361" s="5"/>
      <c r="IR361" s="5"/>
      <c r="IS361" s="5"/>
      <c r="IT361" s="5"/>
      <c r="IU361" s="5"/>
      <c r="IV361" s="62"/>
      <c r="IW361" s="62"/>
      <c r="IX361" s="62"/>
      <c r="IY361" s="62"/>
      <c r="IZ361" s="62"/>
      <c r="JA361" s="62"/>
      <c r="JB361" s="62"/>
      <c r="JC361" s="62"/>
      <c r="JD361" s="62"/>
      <c r="JE361" s="62"/>
      <c r="JF361" s="62"/>
      <c r="JG361" s="62"/>
      <c r="JH361" s="62"/>
      <c r="JI361" s="62"/>
      <c r="JJ361" s="5"/>
      <c r="JK361" s="5"/>
      <c r="JL361" s="5"/>
      <c r="JM361" s="5"/>
      <c r="JN361" s="5"/>
      <c r="JO361" s="5"/>
      <c r="JP361" s="5"/>
      <c r="JQ361" s="5"/>
      <c r="JR361" s="5"/>
      <c r="JS361" s="5"/>
      <c r="JT361" s="5"/>
      <c r="JU361" s="5"/>
      <c r="JV361" s="5"/>
      <c r="JW361" s="5"/>
      <c r="JX361" s="62"/>
      <c r="JY361" s="62"/>
      <c r="JZ361" s="62"/>
      <c r="KA361" s="62"/>
      <c r="KB361" s="62"/>
      <c r="KC361" s="62"/>
      <c r="KD361" s="62"/>
      <c r="KE361" s="62"/>
      <c r="KF361" s="62"/>
      <c r="KG361" s="62"/>
      <c r="KH361" s="62"/>
      <c r="KI361" s="62"/>
      <c r="KJ361" s="62"/>
      <c r="KK361" s="62"/>
    </row>
    <row r="362" spans="1:297" x14ac:dyDescent="0.35">
      <c r="A362" s="131">
        <v>358</v>
      </c>
      <c r="B362" s="170">
        <f>'BVEM Scorecard'!B361</f>
        <v>0</v>
      </c>
      <c r="C362" s="170">
        <f>'BVEM Scorecard'!C361</f>
        <v>0</v>
      </c>
      <c r="D362" s="152">
        <v>720</v>
      </c>
      <c r="E362" s="72" t="str">
        <f>'BVEM Scorecard'!F361</f>
        <v>Solar + Storage</v>
      </c>
      <c r="F362" s="96"/>
      <c r="G362" s="96"/>
      <c r="H362" s="96"/>
      <c r="I362" s="96"/>
      <c r="J362" s="62"/>
      <c r="K362" s="62"/>
      <c r="L362" s="62"/>
      <c r="M362" s="62"/>
      <c r="N362" s="62"/>
      <c r="O362" s="62"/>
      <c r="P362" s="62"/>
      <c r="Q362" s="95"/>
      <c r="R362" s="5"/>
      <c r="S362" s="5"/>
      <c r="T362" s="5"/>
      <c r="U362" s="5"/>
      <c r="V362" s="5"/>
      <c r="W362" s="5"/>
      <c r="X362" s="5"/>
      <c r="Y362" s="5"/>
      <c r="Z362" s="5"/>
      <c r="AA362" s="5"/>
      <c r="AB362" s="5"/>
      <c r="AC362" s="5"/>
      <c r="AD362" s="5"/>
      <c r="AE362" s="5"/>
      <c r="AF362" s="62"/>
      <c r="AG362" s="62"/>
      <c r="AH362" s="62"/>
      <c r="AI362" s="62"/>
      <c r="AJ362" s="62"/>
      <c r="AK362" s="62"/>
      <c r="AL362" s="62"/>
      <c r="AM362" s="62"/>
      <c r="AN362" s="62"/>
      <c r="AO362" s="62"/>
      <c r="AP362" s="62"/>
      <c r="AQ362" s="62"/>
      <c r="AR362" s="62"/>
      <c r="AS362" s="62"/>
      <c r="AT362" s="5"/>
      <c r="AU362" s="5"/>
      <c r="AV362" s="5"/>
      <c r="AW362" s="5"/>
      <c r="AX362" s="5"/>
      <c r="AY362" s="5"/>
      <c r="AZ362" s="5"/>
      <c r="BA362" s="5"/>
      <c r="BB362" s="5"/>
      <c r="BC362" s="5"/>
      <c r="BD362" s="5"/>
      <c r="BE362" s="5"/>
      <c r="BF362" s="5"/>
      <c r="BG362" s="5"/>
      <c r="BH362" s="62"/>
      <c r="BI362" s="62"/>
      <c r="BJ362" s="62"/>
      <c r="BK362" s="62"/>
      <c r="BL362" s="62"/>
      <c r="BM362" s="62"/>
      <c r="BN362" s="62"/>
      <c r="BO362" s="62"/>
      <c r="BP362" s="62"/>
      <c r="BQ362" s="62"/>
      <c r="BR362" s="62"/>
      <c r="BS362" s="62"/>
      <c r="BT362" s="62"/>
      <c r="BU362" s="62"/>
      <c r="BV362" s="5"/>
      <c r="BW362" s="5"/>
      <c r="BX362" s="5"/>
      <c r="BY362" s="5"/>
      <c r="BZ362" s="5"/>
      <c r="CA362" s="5"/>
      <c r="CB362" s="5"/>
      <c r="CC362" s="5"/>
      <c r="CD362" s="5"/>
      <c r="CE362" s="5"/>
      <c r="CF362" s="5"/>
      <c r="CG362" s="5"/>
      <c r="CH362" s="5"/>
      <c r="CI362" s="5"/>
      <c r="CJ362" s="62"/>
      <c r="CK362" s="62"/>
      <c r="CL362" s="62"/>
      <c r="CM362" s="62"/>
      <c r="CN362" s="62"/>
      <c r="CO362" s="62"/>
      <c r="CP362" s="62"/>
      <c r="CQ362" s="62"/>
      <c r="CR362" s="62"/>
      <c r="CS362" s="62"/>
      <c r="CT362" s="62"/>
      <c r="CU362" s="62"/>
      <c r="CV362" s="62"/>
      <c r="CW362" s="62"/>
      <c r="CX362" s="5"/>
      <c r="CY362" s="5"/>
      <c r="CZ362" s="5"/>
      <c r="DA362" s="5"/>
      <c r="DB362" s="5"/>
      <c r="DC362" s="5"/>
      <c r="DD362" s="5"/>
      <c r="DE362" s="5"/>
      <c r="DF362" s="5"/>
      <c r="DG362" s="5"/>
      <c r="DH362" s="5"/>
      <c r="DI362" s="5"/>
      <c r="DJ362" s="5"/>
      <c r="DK362" s="5"/>
      <c r="DL362" s="62"/>
      <c r="DM362" s="62"/>
      <c r="DN362" s="62"/>
      <c r="DO362" s="62"/>
      <c r="DP362" s="62"/>
      <c r="DQ362" s="62"/>
      <c r="DR362" s="62"/>
      <c r="DS362" s="62"/>
      <c r="DT362" s="62"/>
      <c r="DU362" s="62"/>
      <c r="DV362" s="62"/>
      <c r="DW362" s="62"/>
      <c r="DX362" s="62"/>
      <c r="DY362" s="62"/>
      <c r="DZ362" s="5"/>
      <c r="EA362" s="5"/>
      <c r="EB362" s="5"/>
      <c r="EC362" s="5"/>
      <c r="ED362" s="5"/>
      <c r="EE362" s="5"/>
      <c r="EF362" s="5"/>
      <c r="EG362" s="5"/>
      <c r="EH362" s="5"/>
      <c r="EI362" s="5"/>
      <c r="EJ362" s="5"/>
      <c r="EK362" s="5"/>
      <c r="EL362" s="5"/>
      <c r="EM362" s="5"/>
      <c r="EN362" s="62"/>
      <c r="EO362" s="62"/>
      <c r="EP362" s="62"/>
      <c r="EQ362" s="62"/>
      <c r="ER362" s="62"/>
      <c r="ES362" s="62"/>
      <c r="ET362" s="62"/>
      <c r="EU362" s="62"/>
      <c r="EV362" s="62"/>
      <c r="EW362" s="62"/>
      <c r="EX362" s="62"/>
      <c r="EY362" s="62"/>
      <c r="EZ362" s="62"/>
      <c r="FA362" s="62"/>
      <c r="FB362" s="5"/>
      <c r="FC362" s="5"/>
      <c r="FD362" s="5"/>
      <c r="FE362" s="5"/>
      <c r="FF362" s="5"/>
      <c r="FG362" s="5"/>
      <c r="FH362" s="5"/>
      <c r="FI362" s="5"/>
      <c r="FJ362" s="5"/>
      <c r="FK362" s="5"/>
      <c r="FL362" s="5"/>
      <c r="FM362" s="5"/>
      <c r="FN362" s="5"/>
      <c r="FO362" s="5"/>
      <c r="FP362" s="62"/>
      <c r="FQ362" s="62"/>
      <c r="FR362" s="62"/>
      <c r="FS362" s="62"/>
      <c r="FT362" s="62"/>
      <c r="FU362" s="62"/>
      <c r="FV362" s="62"/>
      <c r="FW362" s="62"/>
      <c r="FX362" s="62"/>
      <c r="FY362" s="62"/>
      <c r="FZ362" s="62"/>
      <c r="GA362" s="62"/>
      <c r="GB362" s="62"/>
      <c r="GC362" s="62"/>
      <c r="GD362" s="5"/>
      <c r="GE362" s="5"/>
      <c r="GF362" s="5"/>
      <c r="GG362" s="5"/>
      <c r="GH362" s="5"/>
      <c r="GI362" s="5"/>
      <c r="GJ362" s="5"/>
      <c r="GK362" s="5"/>
      <c r="GL362" s="5"/>
      <c r="GM362" s="5"/>
      <c r="GN362" s="5"/>
      <c r="GO362" s="5"/>
      <c r="GP362" s="5"/>
      <c r="GQ362" s="5"/>
      <c r="GR362" s="62"/>
      <c r="GS362" s="62"/>
      <c r="GT362" s="62"/>
      <c r="GU362" s="62"/>
      <c r="GV362" s="62"/>
      <c r="GW362" s="62"/>
      <c r="GX362" s="62"/>
      <c r="GY362" s="62"/>
      <c r="GZ362" s="62"/>
      <c r="HA362" s="62"/>
      <c r="HB362" s="62"/>
      <c r="HC362" s="62"/>
      <c r="HD362" s="62"/>
      <c r="HE362" s="62"/>
      <c r="HF362" s="5"/>
      <c r="HG362" s="5"/>
      <c r="HH362" s="5"/>
      <c r="HI362" s="5"/>
      <c r="HJ362" s="5"/>
      <c r="HK362" s="5"/>
      <c r="HL362" s="5"/>
      <c r="HM362" s="5"/>
      <c r="HN362" s="5"/>
      <c r="HO362" s="5"/>
      <c r="HP362" s="5"/>
      <c r="HQ362" s="5"/>
      <c r="HR362" s="5"/>
      <c r="HS362" s="5"/>
      <c r="HT362" s="62"/>
      <c r="HU362" s="62"/>
      <c r="HV362" s="62"/>
      <c r="HW362" s="62"/>
      <c r="HX362" s="62"/>
      <c r="HY362" s="62"/>
      <c r="HZ362" s="62"/>
      <c r="IA362" s="62"/>
      <c r="IB362" s="62"/>
      <c r="IC362" s="62"/>
      <c r="ID362" s="62"/>
      <c r="IE362" s="62"/>
      <c r="IF362" s="62"/>
      <c r="IG362" s="62"/>
      <c r="IH362" s="5"/>
      <c r="II362" s="5"/>
      <c r="IJ362" s="5"/>
      <c r="IK362" s="5"/>
      <c r="IL362" s="5"/>
      <c r="IM362" s="5"/>
      <c r="IN362" s="5"/>
      <c r="IO362" s="5"/>
      <c r="IP362" s="5"/>
      <c r="IQ362" s="5"/>
      <c r="IR362" s="5"/>
      <c r="IS362" s="5"/>
      <c r="IT362" s="5"/>
      <c r="IU362" s="5"/>
      <c r="IV362" s="62"/>
      <c r="IW362" s="62"/>
      <c r="IX362" s="62"/>
      <c r="IY362" s="62"/>
      <c r="IZ362" s="62"/>
      <c r="JA362" s="62"/>
      <c r="JB362" s="62"/>
      <c r="JC362" s="62"/>
      <c r="JD362" s="62"/>
      <c r="JE362" s="62"/>
      <c r="JF362" s="62"/>
      <c r="JG362" s="62"/>
      <c r="JH362" s="62"/>
      <c r="JI362" s="62"/>
      <c r="JJ362" s="5"/>
      <c r="JK362" s="5"/>
      <c r="JL362" s="5"/>
      <c r="JM362" s="5"/>
      <c r="JN362" s="5"/>
      <c r="JO362" s="5"/>
      <c r="JP362" s="5"/>
      <c r="JQ362" s="5"/>
      <c r="JR362" s="5"/>
      <c r="JS362" s="5"/>
      <c r="JT362" s="5"/>
      <c r="JU362" s="5"/>
      <c r="JV362" s="5"/>
      <c r="JW362" s="5"/>
      <c r="JX362" s="62"/>
      <c r="JY362" s="62"/>
      <c r="JZ362" s="62"/>
      <c r="KA362" s="62"/>
      <c r="KB362" s="62"/>
      <c r="KC362" s="62"/>
      <c r="KD362" s="62"/>
      <c r="KE362" s="62"/>
      <c r="KF362" s="62"/>
      <c r="KG362" s="62"/>
      <c r="KH362" s="62"/>
      <c r="KI362" s="62"/>
      <c r="KJ362" s="62"/>
      <c r="KK362" s="62"/>
    </row>
    <row r="363" spans="1:297" x14ac:dyDescent="0.35">
      <c r="A363" s="131">
        <v>359</v>
      </c>
      <c r="B363" s="170">
        <f>'BVEM Scorecard'!B362</f>
        <v>0</v>
      </c>
      <c r="C363" s="170">
        <f>'BVEM Scorecard'!C362</f>
        <v>0</v>
      </c>
      <c r="D363" s="152">
        <v>255</v>
      </c>
      <c r="E363" s="72" t="str">
        <f>'BVEM Scorecard'!F362</f>
        <v>Wind</v>
      </c>
      <c r="F363" s="96"/>
      <c r="G363" s="96"/>
      <c r="H363" s="96"/>
      <c r="I363" s="96"/>
      <c r="J363" s="62"/>
      <c r="K363" s="62"/>
      <c r="L363" s="62"/>
      <c r="M363" s="62"/>
      <c r="N363" s="62"/>
      <c r="O363" s="62"/>
      <c r="P363" s="62"/>
      <c r="Q363" s="95"/>
      <c r="R363" s="5"/>
      <c r="S363" s="5"/>
      <c r="T363" s="5"/>
      <c r="U363" s="5"/>
      <c r="V363" s="5"/>
      <c r="W363" s="5"/>
      <c r="X363" s="5"/>
      <c r="Y363" s="5"/>
      <c r="Z363" s="5"/>
      <c r="AA363" s="5"/>
      <c r="AB363" s="5"/>
      <c r="AC363" s="5"/>
      <c r="AD363" s="5"/>
      <c r="AE363" s="5"/>
      <c r="AF363" s="62"/>
      <c r="AG363" s="62"/>
      <c r="AH363" s="62"/>
      <c r="AI363" s="62"/>
      <c r="AJ363" s="62"/>
      <c r="AK363" s="62"/>
      <c r="AL363" s="62"/>
      <c r="AM363" s="62"/>
      <c r="AN363" s="62"/>
      <c r="AO363" s="62"/>
      <c r="AP363" s="62"/>
      <c r="AQ363" s="62"/>
      <c r="AR363" s="140"/>
      <c r="AS363" s="140"/>
      <c r="AT363" s="5"/>
      <c r="AU363" s="5"/>
      <c r="AV363" s="5"/>
      <c r="AW363" s="5"/>
      <c r="AX363" s="5"/>
      <c r="AY363" s="5"/>
      <c r="AZ363" s="5"/>
      <c r="BA363" s="5"/>
      <c r="BB363" s="5"/>
      <c r="BC363" s="5"/>
      <c r="BD363" s="5"/>
      <c r="BE363" s="5"/>
      <c r="BF363" s="5"/>
      <c r="BG363" s="5"/>
      <c r="BH363" s="62"/>
      <c r="BI363" s="62"/>
      <c r="BJ363" s="62"/>
      <c r="BK363" s="62"/>
      <c r="BL363" s="62"/>
      <c r="BM363" s="62"/>
      <c r="BN363" s="62"/>
      <c r="BO363" s="62"/>
      <c r="BP363" s="62"/>
      <c r="BQ363" s="62"/>
      <c r="BR363" s="62"/>
      <c r="BS363" s="62"/>
      <c r="BT363" s="62"/>
      <c r="BU363" s="62"/>
      <c r="BV363" s="5"/>
      <c r="BW363" s="5"/>
      <c r="BX363" s="5"/>
      <c r="BY363" s="5"/>
      <c r="BZ363" s="5"/>
      <c r="CA363" s="5"/>
      <c r="CB363" s="5"/>
      <c r="CC363" s="5"/>
      <c r="CD363" s="5"/>
      <c r="CE363" s="5"/>
      <c r="CF363" s="5"/>
      <c r="CG363" s="5"/>
      <c r="CH363" s="5"/>
      <c r="CI363" s="5"/>
      <c r="CJ363" s="62"/>
      <c r="CK363" s="62"/>
      <c r="CL363" s="62"/>
      <c r="CM363" s="62"/>
      <c r="CN363" s="62"/>
      <c r="CO363" s="62"/>
      <c r="CP363" s="62"/>
      <c r="CQ363" s="62"/>
      <c r="CR363" s="62"/>
      <c r="CS363" s="62"/>
      <c r="CT363" s="62"/>
      <c r="CU363" s="62"/>
      <c r="CV363" s="62"/>
      <c r="CW363" s="62"/>
      <c r="CX363" s="5"/>
      <c r="CY363" s="5"/>
      <c r="CZ363" s="5"/>
      <c r="DA363" s="5"/>
      <c r="DB363" s="5"/>
      <c r="DC363" s="5"/>
      <c r="DD363" s="5"/>
      <c r="DE363" s="5"/>
      <c r="DF363" s="5"/>
      <c r="DG363" s="5"/>
      <c r="DH363" s="5"/>
      <c r="DI363" s="5"/>
      <c r="DJ363" s="5"/>
      <c r="DK363" s="5"/>
      <c r="DL363" s="62"/>
      <c r="DM363" s="62"/>
      <c r="DN363" s="62"/>
      <c r="DO363" s="62"/>
      <c r="DP363" s="62"/>
      <c r="DQ363" s="62"/>
      <c r="DR363" s="62"/>
      <c r="DS363" s="62"/>
      <c r="DT363" s="62"/>
      <c r="DU363" s="62"/>
      <c r="DV363" s="62"/>
      <c r="DW363" s="62"/>
      <c r="DX363" s="62"/>
      <c r="DY363" s="62"/>
      <c r="DZ363" s="5"/>
      <c r="EA363" s="5"/>
      <c r="EB363" s="5"/>
      <c r="EC363" s="5"/>
      <c r="ED363" s="5"/>
      <c r="EE363" s="5"/>
      <c r="EF363" s="5"/>
      <c r="EG363" s="5"/>
      <c r="EH363" s="5"/>
      <c r="EI363" s="5"/>
      <c r="EJ363" s="5"/>
      <c r="EK363" s="5"/>
      <c r="EL363" s="5"/>
      <c r="EM363" s="5"/>
      <c r="EN363" s="62"/>
      <c r="EO363" s="62"/>
      <c r="EP363" s="62"/>
      <c r="EQ363" s="62"/>
      <c r="ER363" s="62"/>
      <c r="ES363" s="62"/>
      <c r="ET363" s="62"/>
      <c r="EU363" s="62"/>
      <c r="EV363" s="62"/>
      <c r="EW363" s="62"/>
      <c r="EX363" s="62"/>
      <c r="EY363" s="62"/>
      <c r="EZ363" s="140"/>
      <c r="FA363" s="140"/>
      <c r="FB363" s="5"/>
      <c r="FC363" s="5"/>
      <c r="FD363" s="5"/>
      <c r="FE363" s="5"/>
      <c r="FF363" s="5"/>
      <c r="FG363" s="5"/>
      <c r="FH363" s="5"/>
      <c r="FI363" s="5"/>
      <c r="FJ363" s="5"/>
      <c r="FK363" s="5"/>
      <c r="FL363" s="5"/>
      <c r="FM363" s="5"/>
      <c r="FN363" s="5"/>
      <c r="FO363" s="5"/>
      <c r="FP363" s="62"/>
      <c r="FQ363" s="62"/>
      <c r="FR363" s="62"/>
      <c r="FS363" s="62"/>
      <c r="FT363" s="62"/>
      <c r="FU363" s="62"/>
      <c r="FV363" s="62"/>
      <c r="FW363" s="62"/>
      <c r="FX363" s="62"/>
      <c r="FY363" s="62"/>
      <c r="FZ363" s="62"/>
      <c r="GA363" s="62"/>
      <c r="GB363" s="62"/>
      <c r="GC363" s="62"/>
      <c r="GD363" s="5"/>
      <c r="GE363" s="5"/>
      <c r="GF363" s="5"/>
      <c r="GG363" s="5"/>
      <c r="GH363" s="5"/>
      <c r="GI363" s="5"/>
      <c r="GJ363" s="5"/>
      <c r="GK363" s="5"/>
      <c r="GL363" s="5"/>
      <c r="GM363" s="5"/>
      <c r="GN363" s="5"/>
      <c r="GO363" s="5"/>
      <c r="GP363" s="5"/>
      <c r="GQ363" s="5"/>
      <c r="GR363" s="62"/>
      <c r="GS363" s="62"/>
      <c r="GT363" s="62"/>
      <c r="GU363" s="62"/>
      <c r="GV363" s="62"/>
      <c r="GW363" s="62"/>
      <c r="GX363" s="62"/>
      <c r="GY363" s="62"/>
      <c r="GZ363" s="62"/>
      <c r="HA363" s="62"/>
      <c r="HB363" s="62"/>
      <c r="HC363" s="62"/>
      <c r="HD363" s="62"/>
      <c r="HE363" s="62"/>
      <c r="HF363" s="5"/>
      <c r="HG363" s="5"/>
      <c r="HH363" s="5"/>
      <c r="HI363" s="5"/>
      <c r="HJ363" s="5"/>
      <c r="HK363" s="5"/>
      <c r="HL363" s="5"/>
      <c r="HM363" s="5"/>
      <c r="HN363" s="5"/>
      <c r="HO363" s="5"/>
      <c r="HP363" s="5"/>
      <c r="HQ363" s="5"/>
      <c r="HR363" s="5"/>
      <c r="HS363" s="5"/>
      <c r="HT363" s="62"/>
      <c r="HU363" s="62"/>
      <c r="HV363" s="62"/>
      <c r="HW363" s="62"/>
      <c r="HX363" s="62"/>
      <c r="HY363" s="62"/>
      <c r="HZ363" s="62"/>
      <c r="IA363" s="62"/>
      <c r="IB363" s="62"/>
      <c r="IC363" s="62"/>
      <c r="ID363" s="62"/>
      <c r="IE363" s="62"/>
      <c r="IF363" s="62"/>
      <c r="IG363" s="62"/>
      <c r="IH363" s="5"/>
      <c r="II363" s="5"/>
      <c r="IJ363" s="5"/>
      <c r="IK363" s="5"/>
      <c r="IL363" s="5"/>
      <c r="IM363" s="5"/>
      <c r="IN363" s="5"/>
      <c r="IO363" s="5"/>
      <c r="IP363" s="5"/>
      <c r="IQ363" s="5"/>
      <c r="IR363" s="5"/>
      <c r="IS363" s="5"/>
      <c r="IT363" s="5"/>
      <c r="IU363" s="5"/>
      <c r="IV363" s="62"/>
      <c r="IW363" s="62"/>
      <c r="IX363" s="62"/>
      <c r="IY363" s="62"/>
      <c r="IZ363" s="62"/>
      <c r="JA363" s="62"/>
      <c r="JB363" s="62"/>
      <c r="JC363" s="62"/>
      <c r="JD363" s="62"/>
      <c r="JE363" s="62"/>
      <c r="JF363" s="62"/>
      <c r="JG363" s="62"/>
      <c r="JH363" s="62"/>
      <c r="JI363" s="62"/>
      <c r="JJ363" s="5"/>
      <c r="JK363" s="5"/>
      <c r="JL363" s="5"/>
      <c r="JM363" s="5"/>
      <c r="JN363" s="5"/>
      <c r="JO363" s="5"/>
      <c r="JP363" s="5"/>
      <c r="JQ363" s="5"/>
      <c r="JR363" s="5"/>
      <c r="JS363" s="5"/>
      <c r="JT363" s="5"/>
      <c r="JU363" s="5"/>
      <c r="JV363" s="5"/>
      <c r="JW363" s="5"/>
      <c r="JX363" s="62"/>
      <c r="JY363" s="62"/>
      <c r="JZ363" s="62"/>
      <c r="KA363" s="62"/>
      <c r="KB363" s="62"/>
      <c r="KC363" s="62"/>
      <c r="KD363" s="62"/>
      <c r="KE363" s="62"/>
      <c r="KF363" s="62"/>
      <c r="KG363" s="62"/>
      <c r="KH363" s="62"/>
      <c r="KI363" s="62"/>
      <c r="KJ363" s="62"/>
      <c r="KK363" s="62"/>
    </row>
    <row r="364" spans="1:297" x14ac:dyDescent="0.35">
      <c r="A364" s="131">
        <v>360</v>
      </c>
      <c r="B364" s="170">
        <f>'BVEM Scorecard'!B363</f>
        <v>0</v>
      </c>
      <c r="C364" s="170">
        <f>'BVEM Scorecard'!C363</f>
        <v>0</v>
      </c>
      <c r="D364" s="152">
        <v>263</v>
      </c>
      <c r="E364" s="72" t="str">
        <f>'BVEM Scorecard'!F363</f>
        <v>Wind</v>
      </c>
      <c r="F364" s="96"/>
      <c r="G364" s="96"/>
      <c r="H364" s="96"/>
      <c r="I364" s="96"/>
      <c r="J364" s="62"/>
      <c r="K364" s="62"/>
      <c r="L364" s="62"/>
      <c r="M364" s="62"/>
      <c r="N364" s="62"/>
      <c r="O364" s="62"/>
      <c r="P364" s="62"/>
      <c r="Q364" s="95"/>
      <c r="R364" s="5"/>
      <c r="S364" s="5"/>
      <c r="T364" s="5"/>
      <c r="U364" s="5"/>
      <c r="V364" s="5"/>
      <c r="W364" s="5"/>
      <c r="X364" s="5"/>
      <c r="Y364" s="5"/>
      <c r="Z364" s="5"/>
      <c r="AA364" s="5"/>
      <c r="AB364" s="5"/>
      <c r="AC364" s="5"/>
      <c r="AD364" s="5"/>
      <c r="AE364" s="5"/>
      <c r="AF364" s="62"/>
      <c r="AG364" s="62"/>
      <c r="AH364" s="62"/>
      <c r="AI364" s="62"/>
      <c r="AJ364" s="62"/>
      <c r="AK364" s="62"/>
      <c r="AL364" s="62"/>
      <c r="AM364" s="62"/>
      <c r="AN364" s="62"/>
      <c r="AO364" s="62"/>
      <c r="AP364" s="62"/>
      <c r="AQ364" s="62"/>
      <c r="AR364" s="62"/>
      <c r="AS364" s="62"/>
      <c r="AT364" s="5"/>
      <c r="AU364" s="5"/>
      <c r="AV364" s="5"/>
      <c r="AW364" s="5"/>
      <c r="AX364" s="5"/>
      <c r="AY364" s="5"/>
      <c r="AZ364" s="5"/>
      <c r="BA364" s="5"/>
      <c r="BB364" s="5"/>
      <c r="BC364" s="5"/>
      <c r="BD364" s="5"/>
      <c r="BE364" s="5"/>
      <c r="BF364" s="5"/>
      <c r="BG364" s="5"/>
      <c r="BH364" s="62"/>
      <c r="BI364" s="62"/>
      <c r="BJ364" s="62"/>
      <c r="BK364" s="62"/>
      <c r="BL364" s="62"/>
      <c r="BM364" s="62"/>
      <c r="BN364" s="62"/>
      <c r="BO364" s="62"/>
      <c r="BP364" s="62"/>
      <c r="BQ364" s="62"/>
      <c r="BR364" s="62"/>
      <c r="BS364" s="62"/>
      <c r="BT364" s="62"/>
      <c r="BU364" s="62"/>
      <c r="BV364" s="5"/>
      <c r="BW364" s="5"/>
      <c r="BX364" s="5"/>
      <c r="BY364" s="5"/>
      <c r="BZ364" s="5"/>
      <c r="CA364" s="5"/>
      <c r="CB364" s="5"/>
      <c r="CC364" s="5"/>
      <c r="CD364" s="5"/>
      <c r="CE364" s="5"/>
      <c r="CF364" s="5"/>
      <c r="CG364" s="5"/>
      <c r="CH364" s="5"/>
      <c r="CI364" s="5"/>
      <c r="CJ364" s="62"/>
      <c r="CK364" s="62"/>
      <c r="CL364" s="62"/>
      <c r="CM364" s="62"/>
      <c r="CN364" s="62"/>
      <c r="CO364" s="62"/>
      <c r="CP364" s="62"/>
      <c r="CQ364" s="62"/>
      <c r="CR364" s="62"/>
      <c r="CS364" s="62"/>
      <c r="CT364" s="62"/>
      <c r="CU364" s="62"/>
      <c r="CV364" s="62"/>
      <c r="CW364" s="62"/>
      <c r="CX364" s="5"/>
      <c r="CY364" s="5"/>
      <c r="CZ364" s="5"/>
      <c r="DA364" s="5"/>
      <c r="DB364" s="5"/>
      <c r="DC364" s="5"/>
      <c r="DD364" s="5"/>
      <c r="DE364" s="5"/>
      <c r="DF364" s="5"/>
      <c r="DG364" s="5"/>
      <c r="DH364" s="5"/>
      <c r="DI364" s="5"/>
      <c r="DJ364" s="5"/>
      <c r="DK364" s="5"/>
      <c r="DL364" s="62"/>
      <c r="DM364" s="62"/>
      <c r="DN364" s="62"/>
      <c r="DO364" s="62"/>
      <c r="DP364" s="62"/>
      <c r="DQ364" s="62"/>
      <c r="DR364" s="62"/>
      <c r="DS364" s="62"/>
      <c r="DT364" s="62"/>
      <c r="DU364" s="62"/>
      <c r="DV364" s="62"/>
      <c r="DW364" s="62"/>
      <c r="DX364" s="62"/>
      <c r="DY364" s="62"/>
      <c r="DZ364" s="5"/>
      <c r="EA364" s="5"/>
      <c r="EB364" s="5"/>
      <c r="EC364" s="5"/>
      <c r="ED364" s="5"/>
      <c r="EE364" s="5"/>
      <c r="EF364" s="5"/>
      <c r="EG364" s="5"/>
      <c r="EH364" s="5"/>
      <c r="EI364" s="5"/>
      <c r="EJ364" s="5"/>
      <c r="EK364" s="5"/>
      <c r="EL364" s="5"/>
      <c r="EM364" s="5"/>
      <c r="EN364" s="62"/>
      <c r="EO364" s="62"/>
      <c r="EP364" s="62"/>
      <c r="EQ364" s="62"/>
      <c r="ER364" s="62"/>
      <c r="ES364" s="62"/>
      <c r="ET364" s="62"/>
      <c r="EU364" s="62"/>
      <c r="EV364" s="62"/>
      <c r="EW364" s="62"/>
      <c r="EX364" s="62"/>
      <c r="EY364" s="62"/>
      <c r="EZ364" s="62"/>
      <c r="FA364" s="62"/>
      <c r="FB364" s="5"/>
      <c r="FC364" s="5"/>
      <c r="FD364" s="5"/>
      <c r="FE364" s="5"/>
      <c r="FF364" s="5"/>
      <c r="FG364" s="5"/>
      <c r="FH364" s="5"/>
      <c r="FI364" s="5"/>
      <c r="FJ364" s="5"/>
      <c r="FK364" s="5"/>
      <c r="FL364" s="5"/>
      <c r="FM364" s="5"/>
      <c r="FN364" s="5"/>
      <c r="FO364" s="5"/>
      <c r="FP364" s="62"/>
      <c r="FQ364" s="62"/>
      <c r="FR364" s="62"/>
      <c r="FS364" s="62"/>
      <c r="FT364" s="62"/>
      <c r="FU364" s="62"/>
      <c r="FV364" s="62"/>
      <c r="FW364" s="62"/>
      <c r="FX364" s="62"/>
      <c r="FY364" s="62"/>
      <c r="FZ364" s="62"/>
      <c r="GA364" s="62"/>
      <c r="GB364" s="62"/>
      <c r="GC364" s="62"/>
      <c r="GD364" s="5"/>
      <c r="GE364" s="5"/>
      <c r="GF364" s="5"/>
      <c r="GG364" s="5"/>
      <c r="GH364" s="5"/>
      <c r="GI364" s="5"/>
      <c r="GJ364" s="5"/>
      <c r="GK364" s="5"/>
      <c r="GL364" s="5"/>
      <c r="GM364" s="5"/>
      <c r="GN364" s="5"/>
      <c r="GO364" s="5"/>
      <c r="GP364" s="5"/>
      <c r="GQ364" s="5"/>
      <c r="GR364" s="62"/>
      <c r="GS364" s="62"/>
      <c r="GT364" s="62"/>
      <c r="GU364" s="62"/>
      <c r="GV364" s="62"/>
      <c r="GW364" s="62"/>
      <c r="GX364" s="62"/>
      <c r="GY364" s="62"/>
      <c r="GZ364" s="62"/>
      <c r="HA364" s="62"/>
      <c r="HB364" s="62"/>
      <c r="HC364" s="62"/>
      <c r="HD364" s="62"/>
      <c r="HE364" s="62"/>
      <c r="HF364" s="5"/>
      <c r="HG364" s="5"/>
      <c r="HH364" s="5"/>
      <c r="HI364" s="5"/>
      <c r="HJ364" s="5"/>
      <c r="HK364" s="5"/>
      <c r="HL364" s="5"/>
      <c r="HM364" s="5"/>
      <c r="HN364" s="5"/>
      <c r="HO364" s="5"/>
      <c r="HP364" s="5"/>
      <c r="HQ364" s="5"/>
      <c r="HR364" s="5"/>
      <c r="HS364" s="5"/>
      <c r="HT364" s="62"/>
      <c r="HU364" s="62"/>
      <c r="HV364" s="62"/>
      <c r="HW364" s="62"/>
      <c r="HX364" s="62"/>
      <c r="HY364" s="62"/>
      <c r="HZ364" s="62"/>
      <c r="IA364" s="62"/>
      <c r="IB364" s="62"/>
      <c r="IC364" s="62"/>
      <c r="ID364" s="62"/>
      <c r="IE364" s="62"/>
      <c r="IF364" s="62"/>
      <c r="IG364" s="62"/>
      <c r="IH364" s="5"/>
      <c r="II364" s="5"/>
      <c r="IJ364" s="5"/>
      <c r="IK364" s="5"/>
      <c r="IL364" s="5"/>
      <c r="IM364" s="5"/>
      <c r="IN364" s="5"/>
      <c r="IO364" s="5"/>
      <c r="IP364" s="5"/>
      <c r="IQ364" s="5"/>
      <c r="IR364" s="5"/>
      <c r="IS364" s="5"/>
      <c r="IT364" s="5"/>
      <c r="IU364" s="5"/>
      <c r="IV364" s="62"/>
      <c r="IW364" s="62"/>
      <c r="IX364" s="62"/>
      <c r="IY364" s="62"/>
      <c r="IZ364" s="62"/>
      <c r="JA364" s="62"/>
      <c r="JB364" s="62"/>
      <c r="JC364" s="62"/>
      <c r="JD364" s="62"/>
      <c r="JE364" s="62"/>
      <c r="JF364" s="62"/>
      <c r="JG364" s="62"/>
      <c r="JH364" s="62"/>
      <c r="JI364" s="62"/>
      <c r="JJ364" s="5"/>
      <c r="JK364" s="5"/>
      <c r="JL364" s="5"/>
      <c r="JM364" s="5"/>
      <c r="JN364" s="5"/>
      <c r="JO364" s="5"/>
      <c r="JP364" s="5"/>
      <c r="JQ364" s="5"/>
      <c r="JR364" s="5"/>
      <c r="JS364" s="5"/>
      <c r="JT364" s="5"/>
      <c r="JU364" s="5"/>
      <c r="JV364" s="5"/>
      <c r="JW364" s="5"/>
      <c r="JX364" s="62"/>
      <c r="JY364" s="62"/>
      <c r="JZ364" s="62"/>
      <c r="KA364" s="62"/>
      <c r="KB364" s="62"/>
      <c r="KC364" s="62"/>
      <c r="KD364" s="62"/>
      <c r="KE364" s="62"/>
      <c r="KF364" s="62"/>
      <c r="KG364" s="62"/>
      <c r="KH364" s="62"/>
      <c r="KI364" s="62"/>
      <c r="KJ364" s="62"/>
      <c r="KK364" s="62"/>
    </row>
    <row r="365" spans="1:297" x14ac:dyDescent="0.35">
      <c r="A365" s="131">
        <v>361</v>
      </c>
      <c r="B365" s="170">
        <f>'BVEM Scorecard'!B364</f>
        <v>0</v>
      </c>
      <c r="C365" s="170">
        <f>'BVEM Scorecard'!C364</f>
        <v>0</v>
      </c>
      <c r="D365" s="152">
        <v>264</v>
      </c>
      <c r="E365" s="72" t="str">
        <f>'BVEM Scorecard'!F364</f>
        <v>Wind</v>
      </c>
      <c r="F365" s="96"/>
      <c r="G365" s="96"/>
      <c r="H365" s="96"/>
      <c r="I365" s="96"/>
      <c r="J365" s="62"/>
      <c r="K365" s="62"/>
      <c r="L365" s="62"/>
      <c r="M365" s="62"/>
      <c r="N365" s="62"/>
      <c r="O365" s="62"/>
      <c r="P365" s="62"/>
      <c r="Q365" s="95"/>
      <c r="R365" s="5"/>
      <c r="S365" s="5"/>
      <c r="T365" s="5"/>
      <c r="U365" s="5"/>
      <c r="V365" s="5"/>
      <c r="W365" s="5"/>
      <c r="X365" s="5"/>
      <c r="Y365" s="5"/>
      <c r="Z365" s="5"/>
      <c r="AA365" s="5"/>
      <c r="AB365" s="5"/>
      <c r="AC365" s="5"/>
      <c r="AD365" s="5"/>
      <c r="AE365" s="5"/>
      <c r="AF365" s="62"/>
      <c r="AG365" s="62"/>
      <c r="AH365" s="62"/>
      <c r="AI365" s="62"/>
      <c r="AJ365" s="62"/>
      <c r="AK365" s="62"/>
      <c r="AL365" s="62"/>
      <c r="AM365" s="62"/>
      <c r="AN365" s="62"/>
      <c r="AO365" s="62"/>
      <c r="AP365" s="62"/>
      <c r="AQ365" s="62"/>
      <c r="AR365" s="140"/>
      <c r="AS365" s="140"/>
      <c r="AT365" s="5"/>
      <c r="AU365" s="5"/>
      <c r="AV365" s="5"/>
      <c r="AW365" s="5"/>
      <c r="AX365" s="5"/>
      <c r="AY365" s="5"/>
      <c r="AZ365" s="5"/>
      <c r="BA365" s="5"/>
      <c r="BB365" s="5"/>
      <c r="BC365" s="5"/>
      <c r="BD365" s="5"/>
      <c r="BE365" s="5"/>
      <c r="BF365" s="5"/>
      <c r="BG365" s="5"/>
      <c r="BH365" s="62"/>
      <c r="BI365" s="62"/>
      <c r="BJ365" s="62"/>
      <c r="BK365" s="62"/>
      <c r="BL365" s="62"/>
      <c r="BM365" s="62"/>
      <c r="BN365" s="62"/>
      <c r="BO365" s="62"/>
      <c r="BP365" s="62"/>
      <c r="BQ365" s="62"/>
      <c r="BR365" s="62"/>
      <c r="BS365" s="62"/>
      <c r="BT365" s="62"/>
      <c r="BU365" s="62"/>
      <c r="BV365" s="5"/>
      <c r="BW365" s="5"/>
      <c r="BX365" s="5"/>
      <c r="BY365" s="5"/>
      <c r="BZ365" s="5"/>
      <c r="CA365" s="5"/>
      <c r="CB365" s="5"/>
      <c r="CC365" s="5"/>
      <c r="CD365" s="5"/>
      <c r="CE365" s="5"/>
      <c r="CF365" s="5"/>
      <c r="CG365" s="5"/>
      <c r="CH365" s="5"/>
      <c r="CI365" s="5"/>
      <c r="CJ365" s="62"/>
      <c r="CK365" s="62"/>
      <c r="CL365" s="62"/>
      <c r="CM365" s="62"/>
      <c r="CN365" s="62"/>
      <c r="CO365" s="62"/>
      <c r="CP365" s="62"/>
      <c r="CQ365" s="62"/>
      <c r="CR365" s="62"/>
      <c r="CS365" s="62"/>
      <c r="CT365" s="62"/>
      <c r="CU365" s="62"/>
      <c r="CV365" s="62"/>
      <c r="CW365" s="62"/>
      <c r="CX365" s="5"/>
      <c r="CY365" s="5"/>
      <c r="CZ365" s="5"/>
      <c r="DA365" s="5"/>
      <c r="DB365" s="5"/>
      <c r="DC365" s="5"/>
      <c r="DD365" s="5"/>
      <c r="DE365" s="5"/>
      <c r="DF365" s="5"/>
      <c r="DG365" s="5"/>
      <c r="DH365" s="5"/>
      <c r="DI365" s="5"/>
      <c r="DJ365" s="5"/>
      <c r="DK365" s="5"/>
      <c r="DL365" s="62"/>
      <c r="DM365" s="62"/>
      <c r="DN365" s="62"/>
      <c r="DO365" s="62"/>
      <c r="DP365" s="62"/>
      <c r="DQ365" s="62"/>
      <c r="DR365" s="62"/>
      <c r="DS365" s="62"/>
      <c r="DT365" s="62"/>
      <c r="DU365" s="62"/>
      <c r="DV365" s="62"/>
      <c r="DW365" s="62"/>
      <c r="DX365" s="62"/>
      <c r="DY365" s="62"/>
      <c r="DZ365" s="5"/>
      <c r="EA365" s="5"/>
      <c r="EB365" s="5"/>
      <c r="EC365" s="5"/>
      <c r="ED365" s="5"/>
      <c r="EE365" s="5"/>
      <c r="EF365" s="5"/>
      <c r="EG365" s="5"/>
      <c r="EH365" s="5"/>
      <c r="EI365" s="5"/>
      <c r="EJ365" s="5"/>
      <c r="EK365" s="5"/>
      <c r="EL365" s="5"/>
      <c r="EM365" s="5"/>
      <c r="EN365" s="62"/>
      <c r="EO365" s="62"/>
      <c r="EP365" s="62"/>
      <c r="EQ365" s="62"/>
      <c r="ER365" s="62"/>
      <c r="ES365" s="62"/>
      <c r="ET365" s="62"/>
      <c r="EU365" s="62"/>
      <c r="EV365" s="62"/>
      <c r="EW365" s="62"/>
      <c r="EX365" s="62"/>
      <c r="EY365" s="62"/>
      <c r="EZ365" s="140"/>
      <c r="FA365" s="140"/>
      <c r="FB365" s="5"/>
      <c r="FC365" s="5"/>
      <c r="FD365" s="5"/>
      <c r="FE365" s="5"/>
      <c r="FF365" s="5"/>
      <c r="FG365" s="5"/>
      <c r="FH365" s="5"/>
      <c r="FI365" s="5"/>
      <c r="FJ365" s="5"/>
      <c r="FK365" s="5"/>
      <c r="FL365" s="5"/>
      <c r="FM365" s="5"/>
      <c r="FN365" s="5"/>
      <c r="FO365" s="5"/>
      <c r="FP365" s="62"/>
      <c r="FQ365" s="62"/>
      <c r="FR365" s="62"/>
      <c r="FS365" s="62"/>
      <c r="FT365" s="62"/>
      <c r="FU365" s="62"/>
      <c r="FV365" s="62"/>
      <c r="FW365" s="62"/>
      <c r="FX365" s="62"/>
      <c r="FY365" s="62"/>
      <c r="FZ365" s="62"/>
      <c r="GA365" s="62"/>
      <c r="GB365" s="62"/>
      <c r="GC365" s="62"/>
      <c r="GD365" s="5"/>
      <c r="GE365" s="5"/>
      <c r="GF365" s="5"/>
      <c r="GG365" s="5"/>
      <c r="GH365" s="5"/>
      <c r="GI365" s="5"/>
      <c r="GJ365" s="5"/>
      <c r="GK365" s="5"/>
      <c r="GL365" s="5"/>
      <c r="GM365" s="5"/>
      <c r="GN365" s="5"/>
      <c r="GO365" s="5"/>
      <c r="GP365" s="5"/>
      <c r="GQ365" s="5"/>
      <c r="GR365" s="62"/>
      <c r="GS365" s="62"/>
      <c r="GT365" s="62"/>
      <c r="GU365" s="62"/>
      <c r="GV365" s="62"/>
      <c r="GW365" s="62"/>
      <c r="GX365" s="62"/>
      <c r="GY365" s="62"/>
      <c r="GZ365" s="62"/>
      <c r="HA365" s="62"/>
      <c r="HB365" s="62"/>
      <c r="HC365" s="62"/>
      <c r="HD365" s="62"/>
      <c r="HE365" s="62"/>
      <c r="HF365" s="5"/>
      <c r="HG365" s="5"/>
      <c r="HH365" s="5"/>
      <c r="HI365" s="5"/>
      <c r="HJ365" s="5"/>
      <c r="HK365" s="5"/>
      <c r="HL365" s="5"/>
      <c r="HM365" s="5"/>
      <c r="HN365" s="5"/>
      <c r="HO365" s="5"/>
      <c r="HP365" s="5"/>
      <c r="HQ365" s="5"/>
      <c r="HR365" s="5"/>
      <c r="HS365" s="5"/>
      <c r="HT365" s="62"/>
      <c r="HU365" s="62"/>
      <c r="HV365" s="62"/>
      <c r="HW365" s="62"/>
      <c r="HX365" s="62"/>
      <c r="HY365" s="62"/>
      <c r="HZ365" s="62"/>
      <c r="IA365" s="62"/>
      <c r="IB365" s="62"/>
      <c r="IC365" s="62"/>
      <c r="ID365" s="62"/>
      <c r="IE365" s="62"/>
      <c r="IF365" s="62"/>
      <c r="IG365" s="62"/>
      <c r="IH365" s="5"/>
      <c r="II365" s="5"/>
      <c r="IJ365" s="5"/>
      <c r="IK365" s="5"/>
      <c r="IL365" s="5"/>
      <c r="IM365" s="5"/>
      <c r="IN365" s="5"/>
      <c r="IO365" s="5"/>
      <c r="IP365" s="5"/>
      <c r="IQ365" s="5"/>
      <c r="IR365" s="5"/>
      <c r="IS365" s="5"/>
      <c r="IT365" s="5"/>
      <c r="IU365" s="5"/>
      <c r="IV365" s="62"/>
      <c r="IW365" s="62"/>
      <c r="IX365" s="62"/>
      <c r="IY365" s="62"/>
      <c r="IZ365" s="62"/>
      <c r="JA365" s="62"/>
      <c r="JB365" s="62"/>
      <c r="JC365" s="62"/>
      <c r="JD365" s="62"/>
      <c r="JE365" s="62"/>
      <c r="JF365" s="62"/>
      <c r="JG365" s="62"/>
      <c r="JH365" s="62"/>
      <c r="JI365" s="62"/>
      <c r="JJ365" s="5"/>
      <c r="JK365" s="5"/>
      <c r="JL365" s="5"/>
      <c r="JM365" s="5"/>
      <c r="JN365" s="5"/>
      <c r="JO365" s="5"/>
      <c r="JP365" s="5"/>
      <c r="JQ365" s="5"/>
      <c r="JR365" s="5"/>
      <c r="JS365" s="5"/>
      <c r="JT365" s="5"/>
      <c r="JU365" s="5"/>
      <c r="JV365" s="5"/>
      <c r="JW365" s="5"/>
      <c r="JX365" s="62"/>
      <c r="JY365" s="62"/>
      <c r="JZ365" s="62"/>
      <c r="KA365" s="62"/>
      <c r="KB365" s="62"/>
      <c r="KC365" s="62"/>
      <c r="KD365" s="62"/>
      <c r="KE365" s="62"/>
      <c r="KF365" s="62"/>
      <c r="KG365" s="62"/>
      <c r="KH365" s="62"/>
      <c r="KI365" s="62"/>
      <c r="KJ365" s="62"/>
      <c r="KK365" s="62"/>
    </row>
    <row r="366" spans="1:297" x14ac:dyDescent="0.35">
      <c r="A366" s="131">
        <v>362</v>
      </c>
      <c r="B366" s="170">
        <f>'BVEM Scorecard'!B365</f>
        <v>0</v>
      </c>
      <c r="C366" s="170">
        <f>'BVEM Scorecard'!C365</f>
        <v>0</v>
      </c>
      <c r="D366" s="152">
        <v>1050</v>
      </c>
      <c r="E366" s="72" t="str">
        <f>'BVEM Scorecard'!F365</f>
        <v>Storage</v>
      </c>
      <c r="F366" s="96"/>
      <c r="G366" s="96"/>
      <c r="H366" s="96"/>
      <c r="I366" s="96"/>
      <c r="J366" s="62"/>
      <c r="K366" s="62"/>
      <c r="L366" s="62"/>
      <c r="M366" s="62"/>
      <c r="N366" s="62"/>
      <c r="O366" s="62"/>
      <c r="P366" s="62"/>
      <c r="Q366" s="95"/>
      <c r="R366" s="5"/>
      <c r="S366" s="5"/>
      <c r="T366" s="5"/>
      <c r="U366" s="5"/>
      <c r="V366" s="5"/>
      <c r="W366" s="5"/>
      <c r="X366" s="5"/>
      <c r="Y366" s="5"/>
      <c r="Z366" s="5"/>
      <c r="AA366" s="5"/>
      <c r="AB366" s="5"/>
      <c r="AC366" s="5"/>
      <c r="AD366" s="5"/>
      <c r="AE366" s="5"/>
      <c r="AF366" s="62"/>
      <c r="AG366" s="62"/>
      <c r="AH366" s="62"/>
      <c r="AI366" s="62"/>
      <c r="AJ366" s="62"/>
      <c r="AK366" s="62"/>
      <c r="AL366" s="62"/>
      <c r="AM366" s="62"/>
      <c r="AN366" s="62"/>
      <c r="AO366" s="62"/>
      <c r="AP366" s="62"/>
      <c r="AQ366" s="62"/>
      <c r="AR366" s="62"/>
      <c r="AS366" s="62"/>
      <c r="AT366" s="5"/>
      <c r="AU366" s="5"/>
      <c r="AV366" s="5"/>
      <c r="AW366" s="5"/>
      <c r="AX366" s="5"/>
      <c r="AY366" s="5"/>
      <c r="AZ366" s="5"/>
      <c r="BA366" s="5"/>
      <c r="BB366" s="5"/>
      <c r="BC366" s="5"/>
      <c r="BD366" s="5"/>
      <c r="BE366" s="5"/>
      <c r="BF366" s="5"/>
      <c r="BG366" s="5"/>
      <c r="BH366" s="62"/>
      <c r="BI366" s="62"/>
      <c r="BJ366" s="62"/>
      <c r="BK366" s="62"/>
      <c r="BL366" s="62"/>
      <c r="BM366" s="62"/>
      <c r="BN366" s="62"/>
      <c r="BO366" s="62"/>
      <c r="BP366" s="62"/>
      <c r="BQ366" s="62"/>
      <c r="BR366" s="62"/>
      <c r="BS366" s="62"/>
      <c r="BT366" s="62"/>
      <c r="BU366" s="62"/>
      <c r="BV366" s="5"/>
      <c r="BW366" s="5"/>
      <c r="BX366" s="5"/>
      <c r="BY366" s="5"/>
      <c r="BZ366" s="5"/>
      <c r="CA366" s="5"/>
      <c r="CB366" s="5"/>
      <c r="CC366" s="5"/>
      <c r="CD366" s="5"/>
      <c r="CE366" s="5"/>
      <c r="CF366" s="5"/>
      <c r="CG366" s="5"/>
      <c r="CH366" s="5"/>
      <c r="CI366" s="5"/>
      <c r="CJ366" s="62"/>
      <c r="CK366" s="62"/>
      <c r="CL366" s="62"/>
      <c r="CM366" s="62"/>
      <c r="CN366" s="62"/>
      <c r="CO366" s="62"/>
      <c r="CP366" s="62"/>
      <c r="CQ366" s="62"/>
      <c r="CR366" s="62"/>
      <c r="CS366" s="62"/>
      <c r="CT366" s="62"/>
      <c r="CU366" s="62"/>
      <c r="CV366" s="62"/>
      <c r="CW366" s="62"/>
      <c r="CX366" s="5"/>
      <c r="CY366" s="5"/>
      <c r="CZ366" s="5"/>
      <c r="DA366" s="5"/>
      <c r="DB366" s="5"/>
      <c r="DC366" s="5"/>
      <c r="DD366" s="5"/>
      <c r="DE366" s="5"/>
      <c r="DF366" s="5"/>
      <c r="DG366" s="5"/>
      <c r="DH366" s="5"/>
      <c r="DI366" s="5"/>
      <c r="DJ366" s="5"/>
      <c r="DK366" s="5"/>
      <c r="DL366" s="62"/>
      <c r="DM366" s="62"/>
      <c r="DN366" s="62"/>
      <c r="DO366" s="62"/>
      <c r="DP366" s="62"/>
      <c r="DQ366" s="62"/>
      <c r="DR366" s="62"/>
      <c r="DS366" s="62"/>
      <c r="DT366" s="62"/>
      <c r="DU366" s="62"/>
      <c r="DV366" s="62"/>
      <c r="DW366" s="62"/>
      <c r="DX366" s="62"/>
      <c r="DY366" s="62"/>
      <c r="DZ366" s="5"/>
      <c r="EA366" s="5"/>
      <c r="EB366" s="5"/>
      <c r="EC366" s="5"/>
      <c r="ED366" s="5"/>
      <c r="EE366" s="5"/>
      <c r="EF366" s="5"/>
      <c r="EG366" s="5"/>
      <c r="EH366" s="5"/>
      <c r="EI366" s="5"/>
      <c r="EJ366" s="5"/>
      <c r="EK366" s="5"/>
      <c r="EL366" s="5"/>
      <c r="EM366" s="5"/>
      <c r="EN366" s="62"/>
      <c r="EO366" s="62"/>
      <c r="EP366" s="62"/>
      <c r="EQ366" s="62"/>
      <c r="ER366" s="62"/>
      <c r="ES366" s="62"/>
      <c r="ET366" s="62"/>
      <c r="EU366" s="62"/>
      <c r="EV366" s="62"/>
      <c r="EW366" s="62"/>
      <c r="EX366" s="62"/>
      <c r="EY366" s="62"/>
      <c r="EZ366" s="62"/>
      <c r="FA366" s="62"/>
      <c r="FB366" s="5"/>
      <c r="FC366" s="5"/>
      <c r="FD366" s="5"/>
      <c r="FE366" s="5"/>
      <c r="FF366" s="5"/>
      <c r="FG366" s="5"/>
      <c r="FH366" s="5"/>
      <c r="FI366" s="5"/>
      <c r="FJ366" s="5"/>
      <c r="FK366" s="5"/>
      <c r="FL366" s="5"/>
      <c r="FM366" s="5"/>
      <c r="FN366" s="5"/>
      <c r="FO366" s="5"/>
      <c r="FP366" s="62"/>
      <c r="FQ366" s="62"/>
      <c r="FR366" s="62"/>
      <c r="FS366" s="62"/>
      <c r="FT366" s="62"/>
      <c r="FU366" s="62"/>
      <c r="FV366" s="62"/>
      <c r="FW366" s="62"/>
      <c r="FX366" s="62"/>
      <c r="FY366" s="62"/>
      <c r="FZ366" s="62"/>
      <c r="GA366" s="62"/>
      <c r="GB366" s="62"/>
      <c r="GC366" s="62"/>
      <c r="GD366" s="5"/>
      <c r="GE366" s="5"/>
      <c r="GF366" s="5"/>
      <c r="GG366" s="5"/>
      <c r="GH366" s="5"/>
      <c r="GI366" s="5"/>
      <c r="GJ366" s="5"/>
      <c r="GK366" s="5"/>
      <c r="GL366" s="5"/>
      <c r="GM366" s="5"/>
      <c r="GN366" s="5"/>
      <c r="GO366" s="5"/>
      <c r="GP366" s="5"/>
      <c r="GQ366" s="5"/>
      <c r="GR366" s="62"/>
      <c r="GS366" s="62"/>
      <c r="GT366" s="62"/>
      <c r="GU366" s="62"/>
      <c r="GV366" s="62"/>
      <c r="GW366" s="62"/>
      <c r="GX366" s="62"/>
      <c r="GY366" s="62"/>
      <c r="GZ366" s="62"/>
      <c r="HA366" s="62"/>
      <c r="HB366" s="62"/>
      <c r="HC366" s="62"/>
      <c r="HD366" s="62"/>
      <c r="HE366" s="62"/>
      <c r="HF366" s="5"/>
      <c r="HG366" s="5"/>
      <c r="HH366" s="5"/>
      <c r="HI366" s="5"/>
      <c r="HJ366" s="5"/>
      <c r="HK366" s="5"/>
      <c r="HL366" s="5"/>
      <c r="HM366" s="5"/>
      <c r="HN366" s="5"/>
      <c r="HO366" s="5"/>
      <c r="HP366" s="5"/>
      <c r="HQ366" s="5"/>
      <c r="HR366" s="5"/>
      <c r="HS366" s="5"/>
      <c r="HT366" s="62"/>
      <c r="HU366" s="62"/>
      <c r="HV366" s="62"/>
      <c r="HW366" s="62"/>
      <c r="HX366" s="62"/>
      <c r="HY366" s="62"/>
      <c r="HZ366" s="62"/>
      <c r="IA366" s="62"/>
      <c r="IB366" s="62"/>
      <c r="IC366" s="62"/>
      <c r="ID366" s="62"/>
      <c r="IE366" s="62"/>
      <c r="IF366" s="62"/>
      <c r="IG366" s="62"/>
      <c r="IH366" s="5"/>
      <c r="II366" s="5"/>
      <c r="IJ366" s="5"/>
      <c r="IK366" s="5"/>
      <c r="IL366" s="5"/>
      <c r="IM366" s="5"/>
      <c r="IN366" s="5"/>
      <c r="IO366" s="5"/>
      <c r="IP366" s="5"/>
      <c r="IQ366" s="5"/>
      <c r="IR366" s="5"/>
      <c r="IS366" s="5"/>
      <c r="IT366" s="5"/>
      <c r="IU366" s="5"/>
      <c r="IV366" s="62"/>
      <c r="IW366" s="62"/>
      <c r="IX366" s="62"/>
      <c r="IY366" s="62"/>
      <c r="IZ366" s="62"/>
      <c r="JA366" s="62"/>
      <c r="JB366" s="62"/>
      <c r="JC366" s="62"/>
      <c r="JD366" s="62"/>
      <c r="JE366" s="62"/>
      <c r="JF366" s="62"/>
      <c r="JG366" s="62"/>
      <c r="JH366" s="62"/>
      <c r="JI366" s="62"/>
      <c r="JJ366" s="5"/>
      <c r="JK366" s="5"/>
      <c r="JL366" s="5"/>
      <c r="JM366" s="5"/>
      <c r="JN366" s="5"/>
      <c r="JO366" s="5"/>
      <c r="JP366" s="5"/>
      <c r="JQ366" s="5"/>
      <c r="JR366" s="5"/>
      <c r="JS366" s="5"/>
      <c r="JT366" s="5"/>
      <c r="JU366" s="5"/>
      <c r="JV366" s="5"/>
      <c r="JW366" s="5"/>
      <c r="JX366" s="62"/>
      <c r="JY366" s="62"/>
      <c r="JZ366" s="62"/>
      <c r="KA366" s="62"/>
      <c r="KB366" s="62"/>
      <c r="KC366" s="62"/>
      <c r="KD366" s="62"/>
      <c r="KE366" s="62"/>
      <c r="KF366" s="62"/>
      <c r="KG366" s="62"/>
      <c r="KH366" s="62"/>
      <c r="KI366" s="62"/>
      <c r="KJ366" s="62"/>
      <c r="KK366" s="62"/>
    </row>
    <row r="367" spans="1:297" x14ac:dyDescent="0.35">
      <c r="A367" s="131">
        <v>363</v>
      </c>
      <c r="B367" s="170">
        <f>'BVEM Scorecard'!B366</f>
        <v>0</v>
      </c>
      <c r="C367" s="170">
        <f>'BVEM Scorecard'!C366</f>
        <v>0</v>
      </c>
      <c r="D367" s="152">
        <v>1086</v>
      </c>
      <c r="E367" s="72" t="str">
        <f>'BVEM Scorecard'!F366</f>
        <v>Wind</v>
      </c>
      <c r="F367" s="96">
        <f t="shared" si="437"/>
        <v>1</v>
      </c>
      <c r="G367" s="96">
        <f t="shared" si="438"/>
        <v>1</v>
      </c>
      <c r="H367" s="96">
        <f t="shared" si="439"/>
        <v>1</v>
      </c>
      <c r="I367" s="96">
        <f t="shared" si="440"/>
        <v>1</v>
      </c>
      <c r="J367" s="62">
        <v>1</v>
      </c>
      <c r="K367" s="62">
        <v>1</v>
      </c>
      <c r="L367" s="62">
        <v>1</v>
      </c>
      <c r="M367" s="62">
        <v>1</v>
      </c>
      <c r="N367" s="62">
        <v>1</v>
      </c>
      <c r="O367" s="62">
        <v>1</v>
      </c>
      <c r="P367" s="62">
        <f t="shared" si="441"/>
        <v>5</v>
      </c>
      <c r="Q367" s="95">
        <f t="shared" ref="Q367:Q368" si="476">K$4*K367+L$4*L367+M$4*M367+N$4*N367+O$4*O367</f>
        <v>1</v>
      </c>
      <c r="R367" s="5">
        <v>1</v>
      </c>
      <c r="S367" s="5" t="s">
        <v>84</v>
      </c>
      <c r="T367" s="5"/>
      <c r="U367" s="5"/>
      <c r="V367" s="5"/>
      <c r="W367" s="5"/>
      <c r="X367" s="5"/>
      <c r="Y367" s="5"/>
      <c r="Z367" s="5"/>
      <c r="AA367" s="5"/>
      <c r="AB367" s="5"/>
      <c r="AC367" s="5">
        <v>5</v>
      </c>
      <c r="AD367" s="5" t="str">
        <f t="shared" ref="AD367:AD368" si="477">IFERROR(T367/SUM($T367,$AH367,$AV367,$BJ367,$BX367,$CL367,$CZ367,$DN367,$EB367,$EP367,$FD367,$FR367,$GF367,$GT367,$HH367,$HV367,$IJ367,$IX367,$JL367,$JZ367),"")</f>
        <v/>
      </c>
      <c r="AE367" s="5">
        <v>1</v>
      </c>
      <c r="AF367" s="62"/>
      <c r="AG367" s="62"/>
      <c r="AH367" s="62"/>
      <c r="AI367" s="62"/>
      <c r="AJ367" s="62"/>
      <c r="AK367" s="62"/>
      <c r="AL367" s="62"/>
      <c r="AM367" s="62"/>
      <c r="AN367" s="62"/>
      <c r="AO367" s="62"/>
      <c r="AP367" s="62"/>
      <c r="AQ367" s="62"/>
      <c r="AR367" s="140"/>
      <c r="AS367" s="140"/>
      <c r="AT367" s="5"/>
      <c r="AU367" s="5"/>
      <c r="AV367" s="5"/>
      <c r="AW367" s="5"/>
      <c r="AX367" s="5"/>
      <c r="AY367" s="5"/>
      <c r="AZ367" s="5"/>
      <c r="BA367" s="5"/>
      <c r="BB367" s="5"/>
      <c r="BC367" s="5"/>
      <c r="BD367" s="5"/>
      <c r="BE367" s="5"/>
      <c r="BF367" s="5"/>
      <c r="BG367" s="5"/>
      <c r="BH367" s="62"/>
      <c r="BI367" s="62"/>
      <c r="BJ367" s="62"/>
      <c r="BK367" s="62"/>
      <c r="BL367" s="62"/>
      <c r="BM367" s="62"/>
      <c r="BN367" s="62"/>
      <c r="BO367" s="62"/>
      <c r="BP367" s="62"/>
      <c r="BQ367" s="62"/>
      <c r="BR367" s="62"/>
      <c r="BS367" s="62"/>
      <c r="BT367" s="62"/>
      <c r="BU367" s="62"/>
      <c r="BV367" s="5"/>
      <c r="BW367" s="5"/>
      <c r="BX367" s="5"/>
      <c r="BY367" s="5"/>
      <c r="BZ367" s="5"/>
      <c r="CA367" s="5"/>
      <c r="CB367" s="5"/>
      <c r="CC367" s="5"/>
      <c r="CD367" s="5"/>
      <c r="CE367" s="5"/>
      <c r="CF367" s="5"/>
      <c r="CG367" s="5"/>
      <c r="CH367" s="5"/>
      <c r="CI367" s="5"/>
      <c r="CJ367" s="62"/>
      <c r="CK367" s="62"/>
      <c r="CL367" s="62"/>
      <c r="CM367" s="62"/>
      <c r="CN367" s="62"/>
      <c r="CO367" s="62"/>
      <c r="CP367" s="62"/>
      <c r="CQ367" s="62"/>
      <c r="CR367" s="62"/>
      <c r="CS367" s="62"/>
      <c r="CT367" s="62"/>
      <c r="CU367" s="62"/>
      <c r="CV367" s="62"/>
      <c r="CW367" s="62"/>
      <c r="CX367" s="5"/>
      <c r="CY367" s="5"/>
      <c r="CZ367" s="5"/>
      <c r="DA367" s="5"/>
      <c r="DB367" s="5"/>
      <c r="DC367" s="5"/>
      <c r="DD367" s="5"/>
      <c r="DE367" s="5"/>
      <c r="DF367" s="5"/>
      <c r="DG367" s="5"/>
      <c r="DH367" s="5"/>
      <c r="DI367" s="5"/>
      <c r="DJ367" s="5"/>
      <c r="DK367" s="5"/>
      <c r="DL367" s="62"/>
      <c r="DM367" s="62"/>
      <c r="DN367" s="62"/>
      <c r="DO367" s="62"/>
      <c r="DP367" s="62"/>
      <c r="DQ367" s="62"/>
      <c r="DR367" s="62"/>
      <c r="DS367" s="62"/>
      <c r="DT367" s="62"/>
      <c r="DU367" s="62"/>
      <c r="DV367" s="62"/>
      <c r="DW367" s="62"/>
      <c r="DX367" s="62"/>
      <c r="DY367" s="62"/>
      <c r="DZ367" s="5"/>
      <c r="EA367" s="5"/>
      <c r="EB367" s="5"/>
      <c r="EC367" s="5"/>
      <c r="ED367" s="5"/>
      <c r="EE367" s="5"/>
      <c r="EF367" s="5"/>
      <c r="EG367" s="5"/>
      <c r="EH367" s="5"/>
      <c r="EI367" s="5"/>
      <c r="EJ367" s="5"/>
      <c r="EK367" s="5"/>
      <c r="EL367" s="5"/>
      <c r="EM367" s="5"/>
      <c r="EN367" s="62"/>
      <c r="EO367" s="62"/>
      <c r="EP367" s="62"/>
      <c r="EQ367" s="62"/>
      <c r="ER367" s="62"/>
      <c r="ES367" s="62"/>
      <c r="ET367" s="62"/>
      <c r="EU367" s="62"/>
      <c r="EV367" s="62"/>
      <c r="EW367" s="62"/>
      <c r="EX367" s="62"/>
      <c r="EY367" s="62"/>
      <c r="EZ367" s="140"/>
      <c r="FA367" s="140"/>
      <c r="FB367" s="5"/>
      <c r="FC367" s="5"/>
      <c r="FD367" s="5"/>
      <c r="FE367" s="5"/>
      <c r="FF367" s="5"/>
      <c r="FG367" s="5"/>
      <c r="FH367" s="5"/>
      <c r="FI367" s="5"/>
      <c r="FJ367" s="5"/>
      <c r="FK367" s="5"/>
      <c r="FL367" s="5"/>
      <c r="FM367" s="5"/>
      <c r="FN367" s="5"/>
      <c r="FO367" s="5"/>
      <c r="FP367" s="62"/>
      <c r="FQ367" s="62"/>
      <c r="FR367" s="62"/>
      <c r="FS367" s="62"/>
      <c r="FT367" s="62"/>
      <c r="FU367" s="62"/>
      <c r="FV367" s="62"/>
      <c r="FW367" s="62"/>
      <c r="FX367" s="62"/>
      <c r="FY367" s="62"/>
      <c r="FZ367" s="62"/>
      <c r="GA367" s="62"/>
      <c r="GB367" s="62"/>
      <c r="GC367" s="62"/>
      <c r="GD367" s="5"/>
      <c r="GE367" s="5"/>
      <c r="GF367" s="5"/>
      <c r="GG367" s="5"/>
      <c r="GH367" s="5"/>
      <c r="GI367" s="5"/>
      <c r="GJ367" s="5"/>
      <c r="GK367" s="5"/>
      <c r="GL367" s="5"/>
      <c r="GM367" s="5"/>
      <c r="GN367" s="5"/>
      <c r="GO367" s="5"/>
      <c r="GP367" s="5"/>
      <c r="GQ367" s="5"/>
      <c r="GR367" s="62"/>
      <c r="GS367" s="62"/>
      <c r="GT367" s="62"/>
      <c r="GU367" s="62"/>
      <c r="GV367" s="62"/>
      <c r="GW367" s="62"/>
      <c r="GX367" s="62"/>
      <c r="GY367" s="62"/>
      <c r="GZ367" s="62"/>
      <c r="HA367" s="62"/>
      <c r="HB367" s="62"/>
      <c r="HC367" s="62"/>
      <c r="HD367" s="62"/>
      <c r="HE367" s="62"/>
      <c r="HF367" s="5"/>
      <c r="HG367" s="5"/>
      <c r="HH367" s="5"/>
      <c r="HI367" s="5"/>
      <c r="HJ367" s="5"/>
      <c r="HK367" s="5"/>
      <c r="HL367" s="5"/>
      <c r="HM367" s="5"/>
      <c r="HN367" s="5"/>
      <c r="HO367" s="5"/>
      <c r="HP367" s="5"/>
      <c r="HQ367" s="5"/>
      <c r="HR367" s="5"/>
      <c r="HS367" s="5"/>
      <c r="HT367" s="62"/>
      <c r="HU367" s="62"/>
      <c r="HV367" s="62"/>
      <c r="HW367" s="62"/>
      <c r="HX367" s="62"/>
      <c r="HY367" s="62"/>
      <c r="HZ367" s="62"/>
      <c r="IA367" s="62"/>
      <c r="IB367" s="62"/>
      <c r="IC367" s="62"/>
      <c r="ID367" s="62"/>
      <c r="IE367" s="62"/>
      <c r="IF367" s="62"/>
      <c r="IG367" s="62"/>
      <c r="IH367" s="5"/>
      <c r="II367" s="5"/>
      <c r="IJ367" s="5"/>
      <c r="IK367" s="5"/>
      <c r="IL367" s="5"/>
      <c r="IM367" s="5"/>
      <c r="IN367" s="5"/>
      <c r="IO367" s="5"/>
      <c r="IP367" s="5"/>
      <c r="IQ367" s="5"/>
      <c r="IR367" s="5"/>
      <c r="IS367" s="5"/>
      <c r="IT367" s="5"/>
      <c r="IU367" s="5"/>
      <c r="IV367" s="62"/>
      <c r="IW367" s="62"/>
      <c r="IX367" s="62"/>
      <c r="IY367" s="62"/>
      <c r="IZ367" s="62"/>
      <c r="JA367" s="62"/>
      <c r="JB367" s="62"/>
      <c r="JC367" s="62"/>
      <c r="JD367" s="62"/>
      <c r="JE367" s="62"/>
      <c r="JF367" s="62"/>
      <c r="JG367" s="62"/>
      <c r="JH367" s="62"/>
      <c r="JI367" s="62"/>
      <c r="JJ367" s="5"/>
      <c r="JK367" s="5"/>
      <c r="JL367" s="5"/>
      <c r="JM367" s="5"/>
      <c r="JN367" s="5"/>
      <c r="JO367" s="5"/>
      <c r="JP367" s="5"/>
      <c r="JQ367" s="5"/>
      <c r="JR367" s="5"/>
      <c r="JS367" s="5"/>
      <c r="JT367" s="5"/>
      <c r="JU367" s="5"/>
      <c r="JV367" s="5"/>
      <c r="JW367" s="5"/>
      <c r="JX367" s="62"/>
      <c r="JY367" s="62"/>
      <c r="JZ367" s="62"/>
      <c r="KA367" s="62"/>
      <c r="KB367" s="62"/>
      <c r="KC367" s="62"/>
      <c r="KD367" s="62"/>
      <c r="KE367" s="62"/>
      <c r="KF367" s="62"/>
      <c r="KG367" s="62"/>
      <c r="KH367" s="62"/>
      <c r="KI367" s="62"/>
      <c r="KJ367" s="62"/>
      <c r="KK367" s="62"/>
    </row>
    <row r="368" spans="1:297" x14ac:dyDescent="0.35">
      <c r="A368" s="131">
        <v>364</v>
      </c>
      <c r="B368" s="170">
        <f>'BVEM Scorecard'!B367</f>
        <v>0</v>
      </c>
      <c r="C368" s="170">
        <f>'BVEM Scorecard'!C367</f>
        <v>0</v>
      </c>
      <c r="D368" s="152">
        <v>14</v>
      </c>
      <c r="E368" s="72" t="str">
        <f>'BVEM Scorecard'!F367</f>
        <v>Storage</v>
      </c>
      <c r="F368" s="96">
        <f t="shared" si="437"/>
        <v>1</v>
      </c>
      <c r="G368" s="96">
        <f t="shared" si="438"/>
        <v>1</v>
      </c>
      <c r="H368" s="96">
        <f t="shared" si="439"/>
        <v>1</v>
      </c>
      <c r="I368" s="96">
        <f t="shared" si="440"/>
        <v>1</v>
      </c>
      <c r="J368" s="62">
        <v>1</v>
      </c>
      <c r="K368" s="62">
        <v>1</v>
      </c>
      <c r="L368" s="62">
        <v>1</v>
      </c>
      <c r="M368" s="62">
        <v>1</v>
      </c>
      <c r="N368" s="62">
        <v>1</v>
      </c>
      <c r="O368" s="62">
        <v>1</v>
      </c>
      <c r="P368" s="62">
        <f t="shared" si="441"/>
        <v>5</v>
      </c>
      <c r="Q368" s="95">
        <f t="shared" si="476"/>
        <v>1</v>
      </c>
      <c r="R368" s="5">
        <v>1</v>
      </c>
      <c r="S368" s="5" t="s">
        <v>84</v>
      </c>
      <c r="T368" s="5"/>
      <c r="U368" s="5"/>
      <c r="V368" s="5"/>
      <c r="W368" s="5"/>
      <c r="X368" s="5"/>
      <c r="Y368" s="5"/>
      <c r="Z368" s="5"/>
      <c r="AA368" s="5"/>
      <c r="AB368" s="5"/>
      <c r="AC368" s="5">
        <v>5</v>
      </c>
      <c r="AD368" s="5" t="str">
        <f t="shared" si="477"/>
        <v/>
      </c>
      <c r="AE368" s="5">
        <v>1</v>
      </c>
      <c r="AF368" s="62"/>
      <c r="AG368" s="62"/>
      <c r="AH368" s="62"/>
      <c r="AI368" s="62"/>
      <c r="AJ368" s="62"/>
      <c r="AK368" s="62"/>
      <c r="AL368" s="62"/>
      <c r="AM368" s="62"/>
      <c r="AN368" s="62"/>
      <c r="AO368" s="62"/>
      <c r="AP368" s="62"/>
      <c r="AQ368" s="62"/>
      <c r="AR368" s="62"/>
      <c r="AS368" s="62"/>
      <c r="AT368" s="5"/>
      <c r="AU368" s="5"/>
      <c r="AV368" s="5"/>
      <c r="AW368" s="5"/>
      <c r="AX368" s="5"/>
      <c r="AY368" s="5"/>
      <c r="AZ368" s="5"/>
      <c r="BA368" s="5"/>
      <c r="BB368" s="5"/>
      <c r="BC368" s="5"/>
      <c r="BD368" s="5"/>
      <c r="BE368" s="5"/>
      <c r="BF368" s="5"/>
      <c r="BG368" s="5"/>
      <c r="BH368" s="62"/>
      <c r="BI368" s="62"/>
      <c r="BJ368" s="62"/>
      <c r="BK368" s="62"/>
      <c r="BL368" s="62"/>
      <c r="BM368" s="62"/>
      <c r="BN368" s="62"/>
      <c r="BO368" s="62"/>
      <c r="BP368" s="62"/>
      <c r="BQ368" s="62"/>
      <c r="BR368" s="62"/>
      <c r="BS368" s="62"/>
      <c r="BT368" s="62"/>
      <c r="BU368" s="62"/>
      <c r="BV368" s="5"/>
      <c r="BW368" s="5"/>
      <c r="BX368" s="5"/>
      <c r="BY368" s="5"/>
      <c r="BZ368" s="5"/>
      <c r="CA368" s="5"/>
      <c r="CB368" s="5"/>
      <c r="CC368" s="5"/>
      <c r="CD368" s="5"/>
      <c r="CE368" s="5"/>
      <c r="CF368" s="5"/>
      <c r="CG368" s="5"/>
      <c r="CH368" s="5"/>
      <c r="CI368" s="5"/>
      <c r="CJ368" s="62"/>
      <c r="CK368" s="62"/>
      <c r="CL368" s="62"/>
      <c r="CM368" s="62"/>
      <c r="CN368" s="62"/>
      <c r="CO368" s="62"/>
      <c r="CP368" s="62"/>
      <c r="CQ368" s="62"/>
      <c r="CR368" s="62"/>
      <c r="CS368" s="62"/>
      <c r="CT368" s="62"/>
      <c r="CU368" s="62"/>
      <c r="CV368" s="62"/>
      <c r="CW368" s="62"/>
      <c r="CX368" s="5"/>
      <c r="CY368" s="5"/>
      <c r="CZ368" s="5"/>
      <c r="DA368" s="5"/>
      <c r="DB368" s="5"/>
      <c r="DC368" s="5"/>
      <c r="DD368" s="5"/>
      <c r="DE368" s="5"/>
      <c r="DF368" s="5"/>
      <c r="DG368" s="5"/>
      <c r="DH368" s="5"/>
      <c r="DI368" s="5"/>
      <c r="DJ368" s="5"/>
      <c r="DK368" s="5"/>
      <c r="DL368" s="62"/>
      <c r="DM368" s="62"/>
      <c r="DN368" s="62"/>
      <c r="DO368" s="62"/>
      <c r="DP368" s="62"/>
      <c r="DQ368" s="62"/>
      <c r="DR368" s="62"/>
      <c r="DS368" s="62"/>
      <c r="DT368" s="62"/>
      <c r="DU368" s="62"/>
      <c r="DV368" s="62"/>
      <c r="DW368" s="62"/>
      <c r="DX368" s="62"/>
      <c r="DY368" s="62"/>
      <c r="DZ368" s="5"/>
      <c r="EA368" s="5"/>
      <c r="EB368" s="5"/>
      <c r="EC368" s="5"/>
      <c r="ED368" s="5"/>
      <c r="EE368" s="5"/>
      <c r="EF368" s="5"/>
      <c r="EG368" s="5"/>
      <c r="EH368" s="5"/>
      <c r="EI368" s="5"/>
      <c r="EJ368" s="5"/>
      <c r="EK368" s="5"/>
      <c r="EL368" s="5"/>
      <c r="EM368" s="5"/>
      <c r="EN368" s="62"/>
      <c r="EO368" s="62"/>
      <c r="EP368" s="62"/>
      <c r="EQ368" s="62"/>
      <c r="ER368" s="62"/>
      <c r="ES368" s="62"/>
      <c r="ET368" s="62"/>
      <c r="EU368" s="62"/>
      <c r="EV368" s="62"/>
      <c r="EW368" s="62"/>
      <c r="EX368" s="62"/>
      <c r="EY368" s="62"/>
      <c r="EZ368" s="62"/>
      <c r="FA368" s="62"/>
      <c r="FB368" s="5"/>
      <c r="FC368" s="5"/>
      <c r="FD368" s="5"/>
      <c r="FE368" s="5"/>
      <c r="FF368" s="5"/>
      <c r="FG368" s="5"/>
      <c r="FH368" s="5"/>
      <c r="FI368" s="5"/>
      <c r="FJ368" s="5"/>
      <c r="FK368" s="5"/>
      <c r="FL368" s="5"/>
      <c r="FM368" s="5"/>
      <c r="FN368" s="5"/>
      <c r="FO368" s="5"/>
      <c r="FP368" s="62"/>
      <c r="FQ368" s="62"/>
      <c r="FR368" s="62"/>
      <c r="FS368" s="62"/>
      <c r="FT368" s="62"/>
      <c r="FU368" s="62"/>
      <c r="FV368" s="62"/>
      <c r="FW368" s="62"/>
      <c r="FX368" s="62"/>
      <c r="FY368" s="62"/>
      <c r="FZ368" s="62"/>
      <c r="GA368" s="62"/>
      <c r="GB368" s="62"/>
      <c r="GC368" s="62"/>
      <c r="GD368" s="5"/>
      <c r="GE368" s="5"/>
      <c r="GF368" s="5"/>
      <c r="GG368" s="5"/>
      <c r="GH368" s="5"/>
      <c r="GI368" s="5"/>
      <c r="GJ368" s="5"/>
      <c r="GK368" s="5"/>
      <c r="GL368" s="5"/>
      <c r="GM368" s="5"/>
      <c r="GN368" s="5"/>
      <c r="GO368" s="5"/>
      <c r="GP368" s="5"/>
      <c r="GQ368" s="5"/>
      <c r="GR368" s="62"/>
      <c r="GS368" s="62"/>
      <c r="GT368" s="62"/>
      <c r="GU368" s="62"/>
      <c r="GV368" s="62"/>
      <c r="GW368" s="62"/>
      <c r="GX368" s="62"/>
      <c r="GY368" s="62"/>
      <c r="GZ368" s="62"/>
      <c r="HA368" s="62"/>
      <c r="HB368" s="62"/>
      <c r="HC368" s="62"/>
      <c r="HD368" s="62"/>
      <c r="HE368" s="62"/>
      <c r="HF368" s="5"/>
      <c r="HG368" s="5"/>
      <c r="HH368" s="5"/>
      <c r="HI368" s="5"/>
      <c r="HJ368" s="5"/>
      <c r="HK368" s="5"/>
      <c r="HL368" s="5"/>
      <c r="HM368" s="5"/>
      <c r="HN368" s="5"/>
      <c r="HO368" s="5"/>
      <c r="HP368" s="5"/>
      <c r="HQ368" s="5"/>
      <c r="HR368" s="5"/>
      <c r="HS368" s="5"/>
      <c r="HT368" s="62"/>
      <c r="HU368" s="62"/>
      <c r="HV368" s="62"/>
      <c r="HW368" s="62"/>
      <c r="HX368" s="62"/>
      <c r="HY368" s="62"/>
      <c r="HZ368" s="62"/>
      <c r="IA368" s="62"/>
      <c r="IB368" s="62"/>
      <c r="IC368" s="62"/>
      <c r="ID368" s="62"/>
      <c r="IE368" s="62"/>
      <c r="IF368" s="62"/>
      <c r="IG368" s="62"/>
      <c r="IH368" s="5"/>
      <c r="II368" s="5"/>
      <c r="IJ368" s="5"/>
      <c r="IK368" s="5"/>
      <c r="IL368" s="5"/>
      <c r="IM368" s="5"/>
      <c r="IN368" s="5"/>
      <c r="IO368" s="5"/>
      <c r="IP368" s="5"/>
      <c r="IQ368" s="5"/>
      <c r="IR368" s="5"/>
      <c r="IS368" s="5"/>
      <c r="IT368" s="5"/>
      <c r="IU368" s="5"/>
      <c r="IV368" s="62"/>
      <c r="IW368" s="62"/>
      <c r="IX368" s="62"/>
      <c r="IY368" s="62"/>
      <c r="IZ368" s="62"/>
      <c r="JA368" s="62"/>
      <c r="JB368" s="62"/>
      <c r="JC368" s="62"/>
      <c r="JD368" s="62"/>
      <c r="JE368" s="62"/>
      <c r="JF368" s="62"/>
      <c r="JG368" s="62"/>
      <c r="JH368" s="62"/>
      <c r="JI368" s="62"/>
      <c r="JJ368" s="5"/>
      <c r="JK368" s="5"/>
      <c r="JL368" s="5"/>
      <c r="JM368" s="5"/>
      <c r="JN368" s="5"/>
      <c r="JO368" s="5"/>
      <c r="JP368" s="5"/>
      <c r="JQ368" s="5"/>
      <c r="JR368" s="5"/>
      <c r="JS368" s="5"/>
      <c r="JT368" s="5"/>
      <c r="JU368" s="5"/>
      <c r="JV368" s="5"/>
      <c r="JW368" s="5"/>
      <c r="JX368" s="62"/>
      <c r="JY368" s="62"/>
      <c r="JZ368" s="62"/>
      <c r="KA368" s="62"/>
      <c r="KB368" s="62"/>
      <c r="KC368" s="62"/>
      <c r="KD368" s="62"/>
      <c r="KE368" s="62"/>
      <c r="KF368" s="62"/>
      <c r="KG368" s="62"/>
      <c r="KH368" s="62"/>
      <c r="KI368" s="62"/>
      <c r="KJ368" s="62"/>
      <c r="KK368" s="62"/>
    </row>
    <row r="369" spans="1:297" x14ac:dyDescent="0.35">
      <c r="A369" s="131">
        <v>365</v>
      </c>
      <c r="B369" s="170">
        <f>'BVEM Scorecard'!B368</f>
        <v>0</v>
      </c>
      <c r="C369" s="170">
        <f>'BVEM Scorecard'!C368</f>
        <v>0</v>
      </c>
      <c r="D369" s="152">
        <v>1007</v>
      </c>
      <c r="E369" s="72" t="str">
        <f>'BVEM Scorecard'!F368</f>
        <v>Storage</v>
      </c>
      <c r="F369" s="96"/>
      <c r="G369" s="96"/>
      <c r="H369" s="96"/>
      <c r="I369" s="96"/>
      <c r="J369" s="62"/>
      <c r="K369" s="62"/>
      <c r="L369" s="62"/>
      <c r="M369" s="62"/>
      <c r="N369" s="62"/>
      <c r="O369" s="62"/>
      <c r="P369" s="62"/>
      <c r="Q369" s="95"/>
      <c r="R369" s="5"/>
      <c r="S369" s="5"/>
      <c r="T369" s="5"/>
      <c r="U369" s="5"/>
      <c r="V369" s="5"/>
      <c r="W369" s="5"/>
      <c r="X369" s="5"/>
      <c r="Y369" s="5"/>
      <c r="Z369" s="5"/>
      <c r="AA369" s="5"/>
      <c r="AB369" s="5"/>
      <c r="AC369" s="5"/>
      <c r="AD369" s="5"/>
      <c r="AE369" s="5"/>
      <c r="AF369" s="62"/>
      <c r="AG369" s="62"/>
      <c r="AH369" s="62"/>
      <c r="AI369" s="62"/>
      <c r="AJ369" s="62"/>
      <c r="AK369" s="62"/>
      <c r="AL369" s="62"/>
      <c r="AM369" s="62"/>
      <c r="AN369" s="62"/>
      <c r="AO369" s="62"/>
      <c r="AP369" s="62"/>
      <c r="AQ369" s="62"/>
      <c r="AR369" s="140"/>
      <c r="AS369" s="140"/>
      <c r="AT369" s="5"/>
      <c r="AU369" s="5"/>
      <c r="AV369" s="5"/>
      <c r="AW369" s="5"/>
      <c r="AX369" s="5"/>
      <c r="AY369" s="5"/>
      <c r="AZ369" s="5"/>
      <c r="BA369" s="5"/>
      <c r="BB369" s="5"/>
      <c r="BC369" s="5"/>
      <c r="BD369" s="5"/>
      <c r="BE369" s="5"/>
      <c r="BF369" s="5"/>
      <c r="BG369" s="5"/>
      <c r="BH369" s="62"/>
      <c r="BI369" s="62"/>
      <c r="BJ369" s="62"/>
      <c r="BK369" s="62"/>
      <c r="BL369" s="62"/>
      <c r="BM369" s="62"/>
      <c r="BN369" s="62"/>
      <c r="BO369" s="62"/>
      <c r="BP369" s="62"/>
      <c r="BQ369" s="62"/>
      <c r="BR369" s="62"/>
      <c r="BS369" s="62"/>
      <c r="BT369" s="62"/>
      <c r="BU369" s="62"/>
      <c r="BV369" s="5"/>
      <c r="BW369" s="5"/>
      <c r="BX369" s="5"/>
      <c r="BY369" s="5"/>
      <c r="BZ369" s="5"/>
      <c r="CA369" s="5"/>
      <c r="CB369" s="5"/>
      <c r="CC369" s="5"/>
      <c r="CD369" s="5"/>
      <c r="CE369" s="5"/>
      <c r="CF369" s="5"/>
      <c r="CG369" s="5"/>
      <c r="CH369" s="5"/>
      <c r="CI369" s="5"/>
      <c r="CJ369" s="62"/>
      <c r="CK369" s="62"/>
      <c r="CL369" s="62"/>
      <c r="CM369" s="62"/>
      <c r="CN369" s="62"/>
      <c r="CO369" s="62"/>
      <c r="CP369" s="62"/>
      <c r="CQ369" s="62"/>
      <c r="CR369" s="62"/>
      <c r="CS369" s="62"/>
      <c r="CT369" s="62"/>
      <c r="CU369" s="62"/>
      <c r="CV369" s="62"/>
      <c r="CW369" s="62"/>
      <c r="CX369" s="5"/>
      <c r="CY369" s="5"/>
      <c r="CZ369" s="5"/>
      <c r="DA369" s="5"/>
      <c r="DB369" s="5"/>
      <c r="DC369" s="5"/>
      <c r="DD369" s="5"/>
      <c r="DE369" s="5"/>
      <c r="DF369" s="5"/>
      <c r="DG369" s="5"/>
      <c r="DH369" s="5"/>
      <c r="DI369" s="5"/>
      <c r="DJ369" s="5"/>
      <c r="DK369" s="5"/>
      <c r="DL369" s="62"/>
      <c r="DM369" s="62"/>
      <c r="DN369" s="62"/>
      <c r="DO369" s="62"/>
      <c r="DP369" s="62"/>
      <c r="DQ369" s="62"/>
      <c r="DR369" s="62"/>
      <c r="DS369" s="62"/>
      <c r="DT369" s="62"/>
      <c r="DU369" s="62"/>
      <c r="DV369" s="62"/>
      <c r="DW369" s="62"/>
      <c r="DX369" s="62"/>
      <c r="DY369" s="62"/>
      <c r="DZ369" s="5"/>
      <c r="EA369" s="5"/>
      <c r="EB369" s="5"/>
      <c r="EC369" s="5"/>
      <c r="ED369" s="5"/>
      <c r="EE369" s="5"/>
      <c r="EF369" s="5"/>
      <c r="EG369" s="5"/>
      <c r="EH369" s="5"/>
      <c r="EI369" s="5"/>
      <c r="EJ369" s="5"/>
      <c r="EK369" s="5"/>
      <c r="EL369" s="5"/>
      <c r="EM369" s="5"/>
      <c r="EN369" s="62"/>
      <c r="EO369" s="62"/>
      <c r="EP369" s="62"/>
      <c r="EQ369" s="62"/>
      <c r="ER369" s="62"/>
      <c r="ES369" s="62"/>
      <c r="ET369" s="62"/>
      <c r="EU369" s="62"/>
      <c r="EV369" s="62"/>
      <c r="EW369" s="62"/>
      <c r="EX369" s="62"/>
      <c r="EY369" s="62"/>
      <c r="EZ369" s="140"/>
      <c r="FA369" s="140"/>
      <c r="FB369" s="5"/>
      <c r="FC369" s="5"/>
      <c r="FD369" s="5"/>
      <c r="FE369" s="5"/>
      <c r="FF369" s="5"/>
      <c r="FG369" s="5"/>
      <c r="FH369" s="5"/>
      <c r="FI369" s="5"/>
      <c r="FJ369" s="5"/>
      <c r="FK369" s="5"/>
      <c r="FL369" s="5"/>
      <c r="FM369" s="5"/>
      <c r="FN369" s="5"/>
      <c r="FO369" s="5"/>
      <c r="FP369" s="62"/>
      <c r="FQ369" s="62"/>
      <c r="FR369" s="62"/>
      <c r="FS369" s="62"/>
      <c r="FT369" s="62"/>
      <c r="FU369" s="62"/>
      <c r="FV369" s="62"/>
      <c r="FW369" s="62"/>
      <c r="FX369" s="62"/>
      <c r="FY369" s="62"/>
      <c r="FZ369" s="62"/>
      <c r="GA369" s="62"/>
      <c r="GB369" s="62"/>
      <c r="GC369" s="62"/>
      <c r="GD369" s="5"/>
      <c r="GE369" s="5"/>
      <c r="GF369" s="5"/>
      <c r="GG369" s="5"/>
      <c r="GH369" s="5"/>
      <c r="GI369" s="5"/>
      <c r="GJ369" s="5"/>
      <c r="GK369" s="5"/>
      <c r="GL369" s="5"/>
      <c r="GM369" s="5"/>
      <c r="GN369" s="5"/>
      <c r="GO369" s="5"/>
      <c r="GP369" s="5"/>
      <c r="GQ369" s="5"/>
      <c r="GR369" s="62"/>
      <c r="GS369" s="62"/>
      <c r="GT369" s="62"/>
      <c r="GU369" s="62"/>
      <c r="GV369" s="62"/>
      <c r="GW369" s="62"/>
      <c r="GX369" s="62"/>
      <c r="GY369" s="62"/>
      <c r="GZ369" s="62"/>
      <c r="HA369" s="62"/>
      <c r="HB369" s="62"/>
      <c r="HC369" s="62"/>
      <c r="HD369" s="62"/>
      <c r="HE369" s="62"/>
      <c r="HF369" s="5"/>
      <c r="HG369" s="5"/>
      <c r="HH369" s="5"/>
      <c r="HI369" s="5"/>
      <c r="HJ369" s="5"/>
      <c r="HK369" s="5"/>
      <c r="HL369" s="5"/>
      <c r="HM369" s="5"/>
      <c r="HN369" s="5"/>
      <c r="HO369" s="5"/>
      <c r="HP369" s="5"/>
      <c r="HQ369" s="5"/>
      <c r="HR369" s="5"/>
      <c r="HS369" s="5"/>
      <c r="HT369" s="62"/>
      <c r="HU369" s="62"/>
      <c r="HV369" s="62"/>
      <c r="HW369" s="62"/>
      <c r="HX369" s="62"/>
      <c r="HY369" s="62"/>
      <c r="HZ369" s="62"/>
      <c r="IA369" s="62"/>
      <c r="IB369" s="62"/>
      <c r="IC369" s="62"/>
      <c r="ID369" s="62"/>
      <c r="IE369" s="62"/>
      <c r="IF369" s="62"/>
      <c r="IG369" s="62"/>
      <c r="IH369" s="5"/>
      <c r="II369" s="5"/>
      <c r="IJ369" s="5"/>
      <c r="IK369" s="5"/>
      <c r="IL369" s="5"/>
      <c r="IM369" s="5"/>
      <c r="IN369" s="5"/>
      <c r="IO369" s="5"/>
      <c r="IP369" s="5"/>
      <c r="IQ369" s="5"/>
      <c r="IR369" s="5"/>
      <c r="IS369" s="5"/>
      <c r="IT369" s="5"/>
      <c r="IU369" s="5"/>
      <c r="IV369" s="62"/>
      <c r="IW369" s="62"/>
      <c r="IX369" s="62"/>
      <c r="IY369" s="62"/>
      <c r="IZ369" s="62"/>
      <c r="JA369" s="62"/>
      <c r="JB369" s="62"/>
      <c r="JC369" s="62"/>
      <c r="JD369" s="62"/>
      <c r="JE369" s="62"/>
      <c r="JF369" s="62"/>
      <c r="JG369" s="62"/>
      <c r="JH369" s="62"/>
      <c r="JI369" s="62"/>
      <c r="JJ369" s="5"/>
      <c r="JK369" s="5"/>
      <c r="JL369" s="5"/>
      <c r="JM369" s="5"/>
      <c r="JN369" s="5"/>
      <c r="JO369" s="5"/>
      <c r="JP369" s="5"/>
      <c r="JQ369" s="5"/>
      <c r="JR369" s="5"/>
      <c r="JS369" s="5"/>
      <c r="JT369" s="5"/>
      <c r="JU369" s="5"/>
      <c r="JV369" s="5"/>
      <c r="JW369" s="5"/>
      <c r="JX369" s="62"/>
      <c r="JY369" s="62"/>
      <c r="JZ369" s="62"/>
      <c r="KA369" s="62"/>
      <c r="KB369" s="62"/>
      <c r="KC369" s="62"/>
      <c r="KD369" s="62"/>
      <c r="KE369" s="62"/>
      <c r="KF369" s="62"/>
      <c r="KG369" s="62"/>
      <c r="KH369" s="62"/>
      <c r="KI369" s="62"/>
      <c r="KJ369" s="62"/>
      <c r="KK369" s="62"/>
    </row>
    <row r="370" spans="1:297" x14ac:dyDescent="0.35">
      <c r="A370" s="131">
        <v>366</v>
      </c>
      <c r="B370" s="170">
        <f>'BVEM Scorecard'!B369</f>
        <v>0</v>
      </c>
      <c r="C370" s="170">
        <f>'BVEM Scorecard'!C369</f>
        <v>0</v>
      </c>
      <c r="D370" s="152">
        <v>1116</v>
      </c>
      <c r="E370" s="72" t="str">
        <f>'BVEM Scorecard'!F369</f>
        <v>Storage</v>
      </c>
      <c r="F370" s="96">
        <f t="shared" si="437"/>
        <v>1</v>
      </c>
      <c r="G370" s="96">
        <f t="shared" si="438"/>
        <v>1</v>
      </c>
      <c r="H370" s="96">
        <f t="shared" si="439"/>
        <v>1</v>
      </c>
      <c r="I370" s="96">
        <f t="shared" si="440"/>
        <v>1</v>
      </c>
      <c r="J370" s="62">
        <v>1</v>
      </c>
      <c r="K370" s="62">
        <v>1</v>
      </c>
      <c r="L370" s="62">
        <v>1</v>
      </c>
      <c r="M370" s="62">
        <v>1</v>
      </c>
      <c r="N370" s="62">
        <v>1</v>
      </c>
      <c r="O370" s="62">
        <v>1</v>
      </c>
      <c r="P370" s="62">
        <f t="shared" si="441"/>
        <v>5</v>
      </c>
      <c r="Q370" s="95">
        <f t="shared" ref="Q370:Q371" si="478">K$4*K370+L$4*L370+M$4*M370+N$4*N370+O$4*O370</f>
        <v>1</v>
      </c>
      <c r="R370" s="5">
        <v>1</v>
      </c>
      <c r="S370" s="5" t="s">
        <v>84</v>
      </c>
      <c r="T370" s="5"/>
      <c r="U370" s="5"/>
      <c r="V370" s="5"/>
      <c r="W370" s="5"/>
      <c r="X370" s="5"/>
      <c r="Y370" s="5"/>
      <c r="Z370" s="5"/>
      <c r="AA370" s="5"/>
      <c r="AB370" s="5"/>
      <c r="AC370" s="5">
        <v>5</v>
      </c>
      <c r="AD370" s="5" t="str">
        <f t="shared" ref="AD370:AD371" si="479">IFERROR(T370/SUM($T370,$AH370,$AV370,$BJ370,$BX370,$CL370,$CZ370,$DN370,$EB370,$EP370,$FD370,$FR370,$GF370,$GT370,$HH370,$HV370,$IJ370,$IX370,$JL370,$JZ370),"")</f>
        <v/>
      </c>
      <c r="AE370" s="5">
        <v>1</v>
      </c>
      <c r="AF370" s="62"/>
      <c r="AG370" s="62"/>
      <c r="AH370" s="62"/>
      <c r="AI370" s="62"/>
      <c r="AJ370" s="62"/>
      <c r="AK370" s="62"/>
      <c r="AL370" s="62"/>
      <c r="AM370" s="62"/>
      <c r="AN370" s="62"/>
      <c r="AO370" s="62"/>
      <c r="AP370" s="62"/>
      <c r="AQ370" s="62"/>
      <c r="AR370" s="62"/>
      <c r="AS370" s="62"/>
      <c r="AT370" s="5"/>
      <c r="AU370" s="5"/>
      <c r="AV370" s="5"/>
      <c r="AW370" s="5"/>
      <c r="AX370" s="5"/>
      <c r="AY370" s="5"/>
      <c r="AZ370" s="5"/>
      <c r="BA370" s="5"/>
      <c r="BB370" s="5"/>
      <c r="BC370" s="5"/>
      <c r="BD370" s="5"/>
      <c r="BE370" s="5"/>
      <c r="BF370" s="5"/>
      <c r="BG370" s="5"/>
      <c r="BH370" s="62"/>
      <c r="BI370" s="62"/>
      <c r="BJ370" s="62"/>
      <c r="BK370" s="62"/>
      <c r="BL370" s="62"/>
      <c r="BM370" s="62"/>
      <c r="BN370" s="62"/>
      <c r="BO370" s="62"/>
      <c r="BP370" s="62"/>
      <c r="BQ370" s="62"/>
      <c r="BR370" s="62"/>
      <c r="BS370" s="62"/>
      <c r="BT370" s="62"/>
      <c r="BU370" s="62"/>
      <c r="BV370" s="5"/>
      <c r="BW370" s="5"/>
      <c r="BX370" s="5"/>
      <c r="BY370" s="5"/>
      <c r="BZ370" s="5"/>
      <c r="CA370" s="5"/>
      <c r="CB370" s="5"/>
      <c r="CC370" s="5"/>
      <c r="CD370" s="5"/>
      <c r="CE370" s="5"/>
      <c r="CF370" s="5"/>
      <c r="CG370" s="5"/>
      <c r="CH370" s="5"/>
      <c r="CI370" s="5"/>
      <c r="CJ370" s="62"/>
      <c r="CK370" s="62"/>
      <c r="CL370" s="62"/>
      <c r="CM370" s="62"/>
      <c r="CN370" s="62"/>
      <c r="CO370" s="62"/>
      <c r="CP370" s="62"/>
      <c r="CQ370" s="62"/>
      <c r="CR370" s="62"/>
      <c r="CS370" s="62"/>
      <c r="CT370" s="62"/>
      <c r="CU370" s="62"/>
      <c r="CV370" s="62"/>
      <c r="CW370" s="62"/>
      <c r="CX370" s="5"/>
      <c r="CY370" s="5"/>
      <c r="CZ370" s="5"/>
      <c r="DA370" s="5"/>
      <c r="DB370" s="5"/>
      <c r="DC370" s="5"/>
      <c r="DD370" s="5"/>
      <c r="DE370" s="5"/>
      <c r="DF370" s="5"/>
      <c r="DG370" s="5"/>
      <c r="DH370" s="5"/>
      <c r="DI370" s="5"/>
      <c r="DJ370" s="5"/>
      <c r="DK370" s="5"/>
      <c r="DL370" s="62"/>
      <c r="DM370" s="62"/>
      <c r="DN370" s="62"/>
      <c r="DO370" s="62"/>
      <c r="DP370" s="62"/>
      <c r="DQ370" s="62"/>
      <c r="DR370" s="62"/>
      <c r="DS370" s="62"/>
      <c r="DT370" s="62"/>
      <c r="DU370" s="62"/>
      <c r="DV370" s="62"/>
      <c r="DW370" s="62"/>
      <c r="DX370" s="62"/>
      <c r="DY370" s="62"/>
      <c r="DZ370" s="5"/>
      <c r="EA370" s="5"/>
      <c r="EB370" s="5"/>
      <c r="EC370" s="5"/>
      <c r="ED370" s="5"/>
      <c r="EE370" s="5"/>
      <c r="EF370" s="5"/>
      <c r="EG370" s="5"/>
      <c r="EH370" s="5"/>
      <c r="EI370" s="5"/>
      <c r="EJ370" s="5"/>
      <c r="EK370" s="5"/>
      <c r="EL370" s="5"/>
      <c r="EM370" s="5"/>
      <c r="EN370" s="62"/>
      <c r="EO370" s="62"/>
      <c r="EP370" s="62"/>
      <c r="EQ370" s="62"/>
      <c r="ER370" s="62"/>
      <c r="ES370" s="62"/>
      <c r="ET370" s="62"/>
      <c r="EU370" s="62"/>
      <c r="EV370" s="62"/>
      <c r="EW370" s="62"/>
      <c r="EX370" s="62"/>
      <c r="EY370" s="62"/>
      <c r="EZ370" s="62"/>
      <c r="FA370" s="62"/>
      <c r="FB370" s="5"/>
      <c r="FC370" s="5"/>
      <c r="FD370" s="5"/>
      <c r="FE370" s="5"/>
      <c r="FF370" s="5"/>
      <c r="FG370" s="5"/>
      <c r="FH370" s="5"/>
      <c r="FI370" s="5"/>
      <c r="FJ370" s="5"/>
      <c r="FK370" s="5"/>
      <c r="FL370" s="5"/>
      <c r="FM370" s="5"/>
      <c r="FN370" s="5"/>
      <c r="FO370" s="5"/>
      <c r="FP370" s="62"/>
      <c r="FQ370" s="62"/>
      <c r="FR370" s="62"/>
      <c r="FS370" s="62"/>
      <c r="FT370" s="62"/>
      <c r="FU370" s="62"/>
      <c r="FV370" s="62"/>
      <c r="FW370" s="62"/>
      <c r="FX370" s="62"/>
      <c r="FY370" s="62"/>
      <c r="FZ370" s="62"/>
      <c r="GA370" s="62"/>
      <c r="GB370" s="62"/>
      <c r="GC370" s="62"/>
      <c r="GD370" s="5"/>
      <c r="GE370" s="5"/>
      <c r="GF370" s="5"/>
      <c r="GG370" s="5"/>
      <c r="GH370" s="5"/>
      <c r="GI370" s="5"/>
      <c r="GJ370" s="5"/>
      <c r="GK370" s="5"/>
      <c r="GL370" s="5"/>
      <c r="GM370" s="5"/>
      <c r="GN370" s="5"/>
      <c r="GO370" s="5"/>
      <c r="GP370" s="5"/>
      <c r="GQ370" s="5"/>
      <c r="GR370" s="62"/>
      <c r="GS370" s="62"/>
      <c r="GT370" s="62"/>
      <c r="GU370" s="62"/>
      <c r="GV370" s="62"/>
      <c r="GW370" s="62"/>
      <c r="GX370" s="62"/>
      <c r="GY370" s="62"/>
      <c r="GZ370" s="62"/>
      <c r="HA370" s="62"/>
      <c r="HB370" s="62"/>
      <c r="HC370" s="62"/>
      <c r="HD370" s="62"/>
      <c r="HE370" s="62"/>
      <c r="HF370" s="5"/>
      <c r="HG370" s="5"/>
      <c r="HH370" s="5"/>
      <c r="HI370" s="5"/>
      <c r="HJ370" s="5"/>
      <c r="HK370" s="5"/>
      <c r="HL370" s="5"/>
      <c r="HM370" s="5"/>
      <c r="HN370" s="5"/>
      <c r="HO370" s="5"/>
      <c r="HP370" s="5"/>
      <c r="HQ370" s="5"/>
      <c r="HR370" s="5"/>
      <c r="HS370" s="5"/>
      <c r="HT370" s="62"/>
      <c r="HU370" s="62"/>
      <c r="HV370" s="62"/>
      <c r="HW370" s="62"/>
      <c r="HX370" s="62"/>
      <c r="HY370" s="62"/>
      <c r="HZ370" s="62"/>
      <c r="IA370" s="62"/>
      <c r="IB370" s="62"/>
      <c r="IC370" s="62"/>
      <c r="ID370" s="62"/>
      <c r="IE370" s="62"/>
      <c r="IF370" s="62"/>
      <c r="IG370" s="62"/>
      <c r="IH370" s="5"/>
      <c r="II370" s="5"/>
      <c r="IJ370" s="5"/>
      <c r="IK370" s="5"/>
      <c r="IL370" s="5"/>
      <c r="IM370" s="5"/>
      <c r="IN370" s="5"/>
      <c r="IO370" s="5"/>
      <c r="IP370" s="5"/>
      <c r="IQ370" s="5"/>
      <c r="IR370" s="5"/>
      <c r="IS370" s="5"/>
      <c r="IT370" s="5"/>
      <c r="IU370" s="5"/>
      <c r="IV370" s="62"/>
      <c r="IW370" s="62"/>
      <c r="IX370" s="62"/>
      <c r="IY370" s="62"/>
      <c r="IZ370" s="62"/>
      <c r="JA370" s="62"/>
      <c r="JB370" s="62"/>
      <c r="JC370" s="62"/>
      <c r="JD370" s="62"/>
      <c r="JE370" s="62"/>
      <c r="JF370" s="62"/>
      <c r="JG370" s="62"/>
      <c r="JH370" s="62"/>
      <c r="JI370" s="62"/>
      <c r="JJ370" s="5"/>
      <c r="JK370" s="5"/>
      <c r="JL370" s="5"/>
      <c r="JM370" s="5"/>
      <c r="JN370" s="5"/>
      <c r="JO370" s="5"/>
      <c r="JP370" s="5"/>
      <c r="JQ370" s="5"/>
      <c r="JR370" s="5"/>
      <c r="JS370" s="5"/>
      <c r="JT370" s="5"/>
      <c r="JU370" s="5"/>
      <c r="JV370" s="5"/>
      <c r="JW370" s="5"/>
      <c r="JX370" s="62"/>
      <c r="JY370" s="62"/>
      <c r="JZ370" s="62"/>
      <c r="KA370" s="62"/>
      <c r="KB370" s="62"/>
      <c r="KC370" s="62"/>
      <c r="KD370" s="62"/>
      <c r="KE370" s="62"/>
      <c r="KF370" s="62"/>
      <c r="KG370" s="62"/>
      <c r="KH370" s="62"/>
      <c r="KI370" s="62"/>
      <c r="KJ370" s="62"/>
      <c r="KK370" s="62"/>
    </row>
    <row r="371" spans="1:297" x14ac:dyDescent="0.35">
      <c r="A371" s="131">
        <v>367</v>
      </c>
      <c r="B371" s="170">
        <f>'BVEM Scorecard'!B370</f>
        <v>0</v>
      </c>
      <c r="C371" s="170">
        <f>'BVEM Scorecard'!C370</f>
        <v>0</v>
      </c>
      <c r="D371" s="152">
        <v>1117</v>
      </c>
      <c r="E371" s="72" t="str">
        <f>'BVEM Scorecard'!F370</f>
        <v>Storage</v>
      </c>
      <c r="F371" s="96">
        <f t="shared" si="437"/>
        <v>1</v>
      </c>
      <c r="G371" s="96">
        <f t="shared" si="438"/>
        <v>1</v>
      </c>
      <c r="H371" s="96">
        <f t="shared" si="439"/>
        <v>1</v>
      </c>
      <c r="I371" s="96">
        <f t="shared" si="440"/>
        <v>1</v>
      </c>
      <c r="J371" s="62">
        <v>1</v>
      </c>
      <c r="K371" s="62">
        <v>1</v>
      </c>
      <c r="L371" s="62">
        <v>1</v>
      </c>
      <c r="M371" s="62">
        <v>1</v>
      </c>
      <c r="N371" s="62">
        <v>1</v>
      </c>
      <c r="O371" s="62">
        <v>1</v>
      </c>
      <c r="P371" s="62">
        <f t="shared" si="441"/>
        <v>5</v>
      </c>
      <c r="Q371" s="95">
        <f t="shared" si="478"/>
        <v>1</v>
      </c>
      <c r="R371" s="5">
        <v>1</v>
      </c>
      <c r="S371" s="5" t="s">
        <v>84</v>
      </c>
      <c r="T371" s="5"/>
      <c r="U371" s="5"/>
      <c r="V371" s="5"/>
      <c r="W371" s="5"/>
      <c r="X371" s="5"/>
      <c r="Y371" s="5"/>
      <c r="Z371" s="5"/>
      <c r="AA371" s="5"/>
      <c r="AB371" s="5"/>
      <c r="AC371" s="5">
        <v>5</v>
      </c>
      <c r="AD371" s="5" t="str">
        <f t="shared" si="479"/>
        <v/>
      </c>
      <c r="AE371" s="5">
        <v>1</v>
      </c>
      <c r="AF371" s="62"/>
      <c r="AG371" s="62"/>
      <c r="AH371" s="62"/>
      <c r="AI371" s="62"/>
      <c r="AJ371" s="62"/>
      <c r="AK371" s="62"/>
      <c r="AL371" s="62"/>
      <c r="AM371" s="62"/>
      <c r="AN371" s="62"/>
      <c r="AO371" s="62"/>
      <c r="AP371" s="62"/>
      <c r="AQ371" s="62"/>
      <c r="AR371" s="140"/>
      <c r="AS371" s="140"/>
      <c r="AT371" s="5"/>
      <c r="AU371" s="5"/>
      <c r="AV371" s="5"/>
      <c r="AW371" s="5"/>
      <c r="AX371" s="5"/>
      <c r="AY371" s="5"/>
      <c r="AZ371" s="5"/>
      <c r="BA371" s="5"/>
      <c r="BB371" s="5"/>
      <c r="BC371" s="5"/>
      <c r="BD371" s="5"/>
      <c r="BE371" s="5"/>
      <c r="BF371" s="5"/>
      <c r="BG371" s="5"/>
      <c r="BH371" s="62"/>
      <c r="BI371" s="62"/>
      <c r="BJ371" s="62"/>
      <c r="BK371" s="62"/>
      <c r="BL371" s="62"/>
      <c r="BM371" s="62"/>
      <c r="BN371" s="62"/>
      <c r="BO371" s="62"/>
      <c r="BP371" s="62"/>
      <c r="BQ371" s="62"/>
      <c r="BR371" s="62"/>
      <c r="BS371" s="62"/>
      <c r="BT371" s="62"/>
      <c r="BU371" s="62"/>
      <c r="BV371" s="5"/>
      <c r="BW371" s="5"/>
      <c r="BX371" s="5"/>
      <c r="BY371" s="5"/>
      <c r="BZ371" s="5"/>
      <c r="CA371" s="5"/>
      <c r="CB371" s="5"/>
      <c r="CC371" s="5"/>
      <c r="CD371" s="5"/>
      <c r="CE371" s="5"/>
      <c r="CF371" s="5"/>
      <c r="CG371" s="5"/>
      <c r="CH371" s="5"/>
      <c r="CI371" s="5"/>
      <c r="CJ371" s="62"/>
      <c r="CK371" s="62"/>
      <c r="CL371" s="62"/>
      <c r="CM371" s="62"/>
      <c r="CN371" s="62"/>
      <c r="CO371" s="62"/>
      <c r="CP371" s="62"/>
      <c r="CQ371" s="62"/>
      <c r="CR371" s="62"/>
      <c r="CS371" s="62"/>
      <c r="CT371" s="62"/>
      <c r="CU371" s="62"/>
      <c r="CV371" s="62"/>
      <c r="CW371" s="62"/>
      <c r="CX371" s="5"/>
      <c r="CY371" s="5"/>
      <c r="CZ371" s="5"/>
      <c r="DA371" s="5"/>
      <c r="DB371" s="5"/>
      <c r="DC371" s="5"/>
      <c r="DD371" s="5"/>
      <c r="DE371" s="5"/>
      <c r="DF371" s="5"/>
      <c r="DG371" s="5"/>
      <c r="DH371" s="5"/>
      <c r="DI371" s="5"/>
      <c r="DJ371" s="5"/>
      <c r="DK371" s="5"/>
      <c r="DL371" s="62"/>
      <c r="DM371" s="62"/>
      <c r="DN371" s="62"/>
      <c r="DO371" s="62"/>
      <c r="DP371" s="62"/>
      <c r="DQ371" s="62"/>
      <c r="DR371" s="62"/>
      <c r="DS371" s="62"/>
      <c r="DT371" s="62"/>
      <c r="DU371" s="62"/>
      <c r="DV371" s="62"/>
      <c r="DW371" s="62"/>
      <c r="DX371" s="62"/>
      <c r="DY371" s="62"/>
      <c r="DZ371" s="5"/>
      <c r="EA371" s="5"/>
      <c r="EB371" s="5"/>
      <c r="EC371" s="5"/>
      <c r="ED371" s="5"/>
      <c r="EE371" s="5"/>
      <c r="EF371" s="5"/>
      <c r="EG371" s="5"/>
      <c r="EH371" s="5"/>
      <c r="EI371" s="5"/>
      <c r="EJ371" s="5"/>
      <c r="EK371" s="5"/>
      <c r="EL371" s="5"/>
      <c r="EM371" s="5"/>
      <c r="EN371" s="62"/>
      <c r="EO371" s="62"/>
      <c r="EP371" s="62"/>
      <c r="EQ371" s="62"/>
      <c r="ER371" s="62"/>
      <c r="ES371" s="62"/>
      <c r="ET371" s="62"/>
      <c r="EU371" s="62"/>
      <c r="EV371" s="62"/>
      <c r="EW371" s="62"/>
      <c r="EX371" s="62"/>
      <c r="EY371" s="62"/>
      <c r="EZ371" s="140"/>
      <c r="FA371" s="140"/>
      <c r="FB371" s="5"/>
      <c r="FC371" s="5"/>
      <c r="FD371" s="5"/>
      <c r="FE371" s="5"/>
      <c r="FF371" s="5"/>
      <c r="FG371" s="5"/>
      <c r="FH371" s="5"/>
      <c r="FI371" s="5"/>
      <c r="FJ371" s="5"/>
      <c r="FK371" s="5"/>
      <c r="FL371" s="5"/>
      <c r="FM371" s="5"/>
      <c r="FN371" s="5"/>
      <c r="FO371" s="5"/>
      <c r="FP371" s="62"/>
      <c r="FQ371" s="62"/>
      <c r="FR371" s="62"/>
      <c r="FS371" s="62"/>
      <c r="FT371" s="62"/>
      <c r="FU371" s="62"/>
      <c r="FV371" s="62"/>
      <c r="FW371" s="62"/>
      <c r="FX371" s="62"/>
      <c r="FY371" s="62"/>
      <c r="FZ371" s="62"/>
      <c r="GA371" s="62"/>
      <c r="GB371" s="62"/>
      <c r="GC371" s="62"/>
      <c r="GD371" s="5"/>
      <c r="GE371" s="5"/>
      <c r="GF371" s="5"/>
      <c r="GG371" s="5"/>
      <c r="GH371" s="5"/>
      <c r="GI371" s="5"/>
      <c r="GJ371" s="5"/>
      <c r="GK371" s="5"/>
      <c r="GL371" s="5"/>
      <c r="GM371" s="5"/>
      <c r="GN371" s="5"/>
      <c r="GO371" s="5"/>
      <c r="GP371" s="5"/>
      <c r="GQ371" s="5"/>
      <c r="GR371" s="62"/>
      <c r="GS371" s="62"/>
      <c r="GT371" s="62"/>
      <c r="GU371" s="62"/>
      <c r="GV371" s="62"/>
      <c r="GW371" s="62"/>
      <c r="GX371" s="62"/>
      <c r="GY371" s="62"/>
      <c r="GZ371" s="62"/>
      <c r="HA371" s="62"/>
      <c r="HB371" s="62"/>
      <c r="HC371" s="62"/>
      <c r="HD371" s="62"/>
      <c r="HE371" s="62"/>
      <c r="HF371" s="5"/>
      <c r="HG371" s="5"/>
      <c r="HH371" s="5"/>
      <c r="HI371" s="5"/>
      <c r="HJ371" s="5"/>
      <c r="HK371" s="5"/>
      <c r="HL371" s="5"/>
      <c r="HM371" s="5"/>
      <c r="HN371" s="5"/>
      <c r="HO371" s="5"/>
      <c r="HP371" s="5"/>
      <c r="HQ371" s="5"/>
      <c r="HR371" s="5"/>
      <c r="HS371" s="5"/>
      <c r="HT371" s="62"/>
      <c r="HU371" s="62"/>
      <c r="HV371" s="62"/>
      <c r="HW371" s="62"/>
      <c r="HX371" s="62"/>
      <c r="HY371" s="62"/>
      <c r="HZ371" s="62"/>
      <c r="IA371" s="62"/>
      <c r="IB371" s="62"/>
      <c r="IC371" s="62"/>
      <c r="ID371" s="62"/>
      <c r="IE371" s="62"/>
      <c r="IF371" s="62"/>
      <c r="IG371" s="62"/>
      <c r="IH371" s="5"/>
      <c r="II371" s="5"/>
      <c r="IJ371" s="5"/>
      <c r="IK371" s="5"/>
      <c r="IL371" s="5"/>
      <c r="IM371" s="5"/>
      <c r="IN371" s="5"/>
      <c r="IO371" s="5"/>
      <c r="IP371" s="5"/>
      <c r="IQ371" s="5"/>
      <c r="IR371" s="5"/>
      <c r="IS371" s="5"/>
      <c r="IT371" s="5"/>
      <c r="IU371" s="5"/>
      <c r="IV371" s="62"/>
      <c r="IW371" s="62"/>
      <c r="IX371" s="62"/>
      <c r="IY371" s="62"/>
      <c r="IZ371" s="62"/>
      <c r="JA371" s="62"/>
      <c r="JB371" s="62"/>
      <c r="JC371" s="62"/>
      <c r="JD371" s="62"/>
      <c r="JE371" s="62"/>
      <c r="JF371" s="62"/>
      <c r="JG371" s="62"/>
      <c r="JH371" s="62"/>
      <c r="JI371" s="62"/>
      <c r="JJ371" s="5"/>
      <c r="JK371" s="5"/>
      <c r="JL371" s="5"/>
      <c r="JM371" s="5"/>
      <c r="JN371" s="5"/>
      <c r="JO371" s="5"/>
      <c r="JP371" s="5"/>
      <c r="JQ371" s="5"/>
      <c r="JR371" s="5"/>
      <c r="JS371" s="5"/>
      <c r="JT371" s="5"/>
      <c r="JU371" s="5"/>
      <c r="JV371" s="5"/>
      <c r="JW371" s="5"/>
      <c r="JX371" s="62"/>
      <c r="JY371" s="62"/>
      <c r="JZ371" s="62"/>
      <c r="KA371" s="62"/>
      <c r="KB371" s="62"/>
      <c r="KC371" s="62"/>
      <c r="KD371" s="62"/>
      <c r="KE371" s="62"/>
      <c r="KF371" s="62"/>
      <c r="KG371" s="62"/>
      <c r="KH371" s="62"/>
      <c r="KI371" s="62"/>
      <c r="KJ371" s="62"/>
      <c r="KK371" s="62"/>
    </row>
    <row r="372" spans="1:297" x14ac:dyDescent="0.35">
      <c r="A372" s="131">
        <v>368</v>
      </c>
      <c r="B372" s="170">
        <f>'BVEM Scorecard'!B371</f>
        <v>0</v>
      </c>
      <c r="C372" s="170">
        <f>'BVEM Scorecard'!C371</f>
        <v>0</v>
      </c>
      <c r="D372" s="152">
        <v>361</v>
      </c>
      <c r="E372" s="72" t="str">
        <f>'BVEM Scorecard'!F371</f>
        <v>Solar</v>
      </c>
      <c r="F372" s="96"/>
      <c r="G372" s="96"/>
      <c r="H372" s="96"/>
      <c r="I372" s="96"/>
      <c r="J372" s="62"/>
      <c r="K372" s="62"/>
      <c r="L372" s="62"/>
      <c r="M372" s="62"/>
      <c r="N372" s="62"/>
      <c r="O372" s="62"/>
      <c r="P372" s="62"/>
      <c r="Q372" s="95"/>
      <c r="R372" s="5"/>
      <c r="S372" s="5"/>
      <c r="T372" s="5"/>
      <c r="U372" s="5"/>
      <c r="V372" s="5"/>
      <c r="W372" s="5"/>
      <c r="X372" s="5"/>
      <c r="Y372" s="5"/>
      <c r="Z372" s="5"/>
      <c r="AA372" s="5"/>
      <c r="AB372" s="5"/>
      <c r="AC372" s="5"/>
      <c r="AD372" s="5"/>
      <c r="AE372" s="5"/>
      <c r="AF372" s="62"/>
      <c r="AG372" s="62"/>
      <c r="AH372" s="62"/>
      <c r="AI372" s="62"/>
      <c r="AJ372" s="62"/>
      <c r="AK372" s="62"/>
      <c r="AL372" s="62"/>
      <c r="AM372" s="62"/>
      <c r="AN372" s="62"/>
      <c r="AO372" s="62"/>
      <c r="AP372" s="62"/>
      <c r="AQ372" s="62"/>
      <c r="AR372" s="62"/>
      <c r="AS372" s="62"/>
      <c r="AT372" s="5"/>
      <c r="AU372" s="5"/>
      <c r="AV372" s="5"/>
      <c r="AW372" s="5"/>
      <c r="AX372" s="5"/>
      <c r="AY372" s="5"/>
      <c r="AZ372" s="5"/>
      <c r="BA372" s="5"/>
      <c r="BB372" s="5"/>
      <c r="BC372" s="5"/>
      <c r="BD372" s="5"/>
      <c r="BE372" s="5"/>
      <c r="BF372" s="5"/>
      <c r="BG372" s="5"/>
      <c r="BH372" s="62"/>
      <c r="BI372" s="62"/>
      <c r="BJ372" s="62"/>
      <c r="BK372" s="62"/>
      <c r="BL372" s="62"/>
      <c r="BM372" s="62"/>
      <c r="BN372" s="62"/>
      <c r="BO372" s="62"/>
      <c r="BP372" s="62"/>
      <c r="BQ372" s="62"/>
      <c r="BR372" s="62"/>
      <c r="BS372" s="62"/>
      <c r="BT372" s="62"/>
      <c r="BU372" s="62"/>
      <c r="BV372" s="5"/>
      <c r="BW372" s="5"/>
      <c r="BX372" s="5"/>
      <c r="BY372" s="5"/>
      <c r="BZ372" s="5"/>
      <c r="CA372" s="5"/>
      <c r="CB372" s="5"/>
      <c r="CC372" s="5"/>
      <c r="CD372" s="5"/>
      <c r="CE372" s="5"/>
      <c r="CF372" s="5"/>
      <c r="CG372" s="5"/>
      <c r="CH372" s="5"/>
      <c r="CI372" s="5"/>
      <c r="CJ372" s="62"/>
      <c r="CK372" s="62"/>
      <c r="CL372" s="62"/>
      <c r="CM372" s="62"/>
      <c r="CN372" s="62"/>
      <c r="CO372" s="62"/>
      <c r="CP372" s="62"/>
      <c r="CQ372" s="62"/>
      <c r="CR372" s="62"/>
      <c r="CS372" s="62"/>
      <c r="CT372" s="62"/>
      <c r="CU372" s="62"/>
      <c r="CV372" s="62"/>
      <c r="CW372" s="62"/>
      <c r="CX372" s="5"/>
      <c r="CY372" s="5"/>
      <c r="CZ372" s="5"/>
      <c r="DA372" s="5"/>
      <c r="DB372" s="5"/>
      <c r="DC372" s="5"/>
      <c r="DD372" s="5"/>
      <c r="DE372" s="5"/>
      <c r="DF372" s="5"/>
      <c r="DG372" s="5"/>
      <c r="DH372" s="5"/>
      <c r="DI372" s="5"/>
      <c r="DJ372" s="5"/>
      <c r="DK372" s="5"/>
      <c r="DL372" s="62"/>
      <c r="DM372" s="62"/>
      <c r="DN372" s="62"/>
      <c r="DO372" s="62"/>
      <c r="DP372" s="62"/>
      <c r="DQ372" s="62"/>
      <c r="DR372" s="62"/>
      <c r="DS372" s="62"/>
      <c r="DT372" s="62"/>
      <c r="DU372" s="62"/>
      <c r="DV372" s="62"/>
      <c r="DW372" s="62"/>
      <c r="DX372" s="62"/>
      <c r="DY372" s="62"/>
      <c r="DZ372" s="5"/>
      <c r="EA372" s="5"/>
      <c r="EB372" s="5"/>
      <c r="EC372" s="5"/>
      <c r="ED372" s="5"/>
      <c r="EE372" s="5"/>
      <c r="EF372" s="5"/>
      <c r="EG372" s="5"/>
      <c r="EH372" s="5"/>
      <c r="EI372" s="5"/>
      <c r="EJ372" s="5"/>
      <c r="EK372" s="5"/>
      <c r="EL372" s="5"/>
      <c r="EM372" s="5"/>
      <c r="EN372" s="62"/>
      <c r="EO372" s="62"/>
      <c r="EP372" s="62"/>
      <c r="EQ372" s="62"/>
      <c r="ER372" s="62"/>
      <c r="ES372" s="62"/>
      <c r="ET372" s="62"/>
      <c r="EU372" s="62"/>
      <c r="EV372" s="62"/>
      <c r="EW372" s="62"/>
      <c r="EX372" s="62"/>
      <c r="EY372" s="62"/>
      <c r="EZ372" s="62"/>
      <c r="FA372" s="62"/>
      <c r="FB372" s="5"/>
      <c r="FC372" s="5"/>
      <c r="FD372" s="5"/>
      <c r="FE372" s="5"/>
      <c r="FF372" s="5"/>
      <c r="FG372" s="5"/>
      <c r="FH372" s="5"/>
      <c r="FI372" s="5"/>
      <c r="FJ372" s="5"/>
      <c r="FK372" s="5"/>
      <c r="FL372" s="5"/>
      <c r="FM372" s="5"/>
      <c r="FN372" s="5"/>
      <c r="FO372" s="5"/>
      <c r="FP372" s="62"/>
      <c r="FQ372" s="62"/>
      <c r="FR372" s="62"/>
      <c r="FS372" s="62"/>
      <c r="FT372" s="62"/>
      <c r="FU372" s="62"/>
      <c r="FV372" s="62"/>
      <c r="FW372" s="62"/>
      <c r="FX372" s="62"/>
      <c r="FY372" s="62"/>
      <c r="FZ372" s="62"/>
      <c r="GA372" s="62"/>
      <c r="GB372" s="62"/>
      <c r="GC372" s="62"/>
      <c r="GD372" s="5"/>
      <c r="GE372" s="5"/>
      <c r="GF372" s="5"/>
      <c r="GG372" s="5"/>
      <c r="GH372" s="5"/>
      <c r="GI372" s="5"/>
      <c r="GJ372" s="5"/>
      <c r="GK372" s="5"/>
      <c r="GL372" s="5"/>
      <c r="GM372" s="5"/>
      <c r="GN372" s="5"/>
      <c r="GO372" s="5"/>
      <c r="GP372" s="5"/>
      <c r="GQ372" s="5"/>
      <c r="GR372" s="62"/>
      <c r="GS372" s="62"/>
      <c r="GT372" s="62"/>
      <c r="GU372" s="62"/>
      <c r="GV372" s="62"/>
      <c r="GW372" s="62"/>
      <c r="GX372" s="62"/>
      <c r="GY372" s="62"/>
      <c r="GZ372" s="62"/>
      <c r="HA372" s="62"/>
      <c r="HB372" s="62"/>
      <c r="HC372" s="62"/>
      <c r="HD372" s="62"/>
      <c r="HE372" s="62"/>
      <c r="HF372" s="5"/>
      <c r="HG372" s="5"/>
      <c r="HH372" s="5"/>
      <c r="HI372" s="5"/>
      <c r="HJ372" s="5"/>
      <c r="HK372" s="5"/>
      <c r="HL372" s="5"/>
      <c r="HM372" s="5"/>
      <c r="HN372" s="5"/>
      <c r="HO372" s="5"/>
      <c r="HP372" s="5"/>
      <c r="HQ372" s="5"/>
      <c r="HR372" s="5"/>
      <c r="HS372" s="5"/>
      <c r="HT372" s="62"/>
      <c r="HU372" s="62"/>
      <c r="HV372" s="62"/>
      <c r="HW372" s="62"/>
      <c r="HX372" s="62"/>
      <c r="HY372" s="62"/>
      <c r="HZ372" s="62"/>
      <c r="IA372" s="62"/>
      <c r="IB372" s="62"/>
      <c r="IC372" s="62"/>
      <c r="ID372" s="62"/>
      <c r="IE372" s="62"/>
      <c r="IF372" s="62"/>
      <c r="IG372" s="62"/>
      <c r="IH372" s="5"/>
      <c r="II372" s="5"/>
      <c r="IJ372" s="5"/>
      <c r="IK372" s="5"/>
      <c r="IL372" s="5"/>
      <c r="IM372" s="5"/>
      <c r="IN372" s="5"/>
      <c r="IO372" s="5"/>
      <c r="IP372" s="5"/>
      <c r="IQ372" s="5"/>
      <c r="IR372" s="5"/>
      <c r="IS372" s="5"/>
      <c r="IT372" s="5"/>
      <c r="IU372" s="5"/>
      <c r="IV372" s="62"/>
      <c r="IW372" s="62"/>
      <c r="IX372" s="62"/>
      <c r="IY372" s="62"/>
      <c r="IZ372" s="62"/>
      <c r="JA372" s="62"/>
      <c r="JB372" s="62"/>
      <c r="JC372" s="62"/>
      <c r="JD372" s="62"/>
      <c r="JE372" s="62"/>
      <c r="JF372" s="62"/>
      <c r="JG372" s="62"/>
      <c r="JH372" s="62"/>
      <c r="JI372" s="62"/>
      <c r="JJ372" s="5"/>
      <c r="JK372" s="5"/>
      <c r="JL372" s="5"/>
      <c r="JM372" s="5"/>
      <c r="JN372" s="5"/>
      <c r="JO372" s="5"/>
      <c r="JP372" s="5"/>
      <c r="JQ372" s="5"/>
      <c r="JR372" s="5"/>
      <c r="JS372" s="5"/>
      <c r="JT372" s="5"/>
      <c r="JU372" s="5"/>
      <c r="JV372" s="5"/>
      <c r="JW372" s="5"/>
      <c r="JX372" s="62"/>
      <c r="JY372" s="62"/>
      <c r="JZ372" s="62"/>
      <c r="KA372" s="62"/>
      <c r="KB372" s="62"/>
      <c r="KC372" s="62"/>
      <c r="KD372" s="62"/>
      <c r="KE372" s="62"/>
      <c r="KF372" s="62"/>
      <c r="KG372" s="62"/>
      <c r="KH372" s="62"/>
      <c r="KI372" s="62"/>
      <c r="KJ372" s="62"/>
      <c r="KK372" s="62"/>
    </row>
    <row r="373" spans="1:297" x14ac:dyDescent="0.35">
      <c r="A373" s="131">
        <v>369</v>
      </c>
      <c r="B373" s="170">
        <f>'BVEM Scorecard'!B372</f>
        <v>0</v>
      </c>
      <c r="C373" s="170">
        <f>'BVEM Scorecard'!C372</f>
        <v>0</v>
      </c>
      <c r="D373" s="152">
        <v>1122</v>
      </c>
      <c r="E373" s="72" t="str">
        <f>'BVEM Scorecard'!F372</f>
        <v>Solar + Storage</v>
      </c>
      <c r="F373" s="96">
        <f t="shared" si="437"/>
        <v>0.25</v>
      </c>
      <c r="G373" s="96">
        <f t="shared" si="438"/>
        <v>0.4</v>
      </c>
      <c r="H373" s="96">
        <f t="shared" si="439"/>
        <v>0.94736842105263119</v>
      </c>
      <c r="I373" s="96">
        <f>IFERROR(SUM(AC373,AQ373,BE373,BS373,CG373,CU373,DI373,DW373,EK373,EY373,FM373,GA373,GO373,HC373,HQ373,IE373,IS373,JG373,JU373,KI373)/SUM(R373,AF373,AT373,BH373,BV373,CJ373,CX373,DL373,DZ373,EN373,FB373,FP373,GD373,GR373,HF373,HT373,IH373,IV373,JJ373,JX373)/5,0)</f>
        <v>0.94736842105263153</v>
      </c>
      <c r="J373" s="62">
        <v>1</v>
      </c>
      <c r="K373" s="62">
        <v>0</v>
      </c>
      <c r="L373" s="62">
        <v>0</v>
      </c>
      <c r="M373" s="62">
        <v>0</v>
      </c>
      <c r="N373" s="62">
        <v>1</v>
      </c>
      <c r="O373" s="62">
        <v>1</v>
      </c>
      <c r="P373" s="62">
        <f t="shared" si="441"/>
        <v>2</v>
      </c>
      <c r="Q373" s="95">
        <f t="shared" ref="Q373" si="480">K$4*K373+L$4*L373+M$4*M373+N$4*N373+O$4*O373</f>
        <v>0.25</v>
      </c>
      <c r="R373" s="5">
        <v>1</v>
      </c>
      <c r="S373" s="5" t="str">
        <f>'Training Programs'!Y373</f>
        <v>Laborer - Lead</v>
      </c>
      <c r="T373" s="5">
        <v>1</v>
      </c>
      <c r="U373" s="5"/>
      <c r="V373" s="5">
        <v>1</v>
      </c>
      <c r="W373" s="5"/>
      <c r="X373" s="5">
        <v>1</v>
      </c>
      <c r="Y373" s="5">
        <v>1</v>
      </c>
      <c r="Z373" s="5">
        <v>1</v>
      </c>
      <c r="AA373" s="5">
        <v>1</v>
      </c>
      <c r="AB373" s="5">
        <v>1</v>
      </c>
      <c r="AC373" s="5">
        <f t="shared" ref="AC373" si="481">SUM(V373,X373,Z373:AB373)</f>
        <v>5</v>
      </c>
      <c r="AD373" s="5">
        <f t="shared" ref="AD373" si="482">IFERROR(T373/SUM($T373,$AH373,$AV373,$BJ373,$BX373,$CL373,$CZ373,$DN373,$EB373,$EP373,$FD373,$FR373,$GF373,$GT373,$HH373,$HV373,$IJ373,$IX373,$JL373,$JZ373),"")</f>
        <v>5.2631578947368418E-2</v>
      </c>
      <c r="AE373" s="5">
        <f t="shared" ref="AE373" si="483">IFERROR((V$4*V373+X$4*X373+Z$4*Z373+AA$4*AA373+AB$4*AB373)*AD373,"")</f>
        <v>5.2631578947368418E-2</v>
      </c>
      <c r="AF373" s="62">
        <v>1</v>
      </c>
      <c r="AG373" s="62" t="str">
        <f>'Training Programs'!AO373</f>
        <v>Laborer - Skilled</v>
      </c>
      <c r="AH373" s="62">
        <v>1</v>
      </c>
      <c r="AI373" s="62"/>
      <c r="AJ373" s="62">
        <v>1</v>
      </c>
      <c r="AK373" s="62"/>
      <c r="AL373" s="62">
        <v>1</v>
      </c>
      <c r="AM373" s="62">
        <v>1</v>
      </c>
      <c r="AN373" s="62">
        <v>1</v>
      </c>
      <c r="AO373" s="62">
        <v>1</v>
      </c>
      <c r="AP373" s="62">
        <v>1</v>
      </c>
      <c r="AQ373" s="62">
        <f t="shared" ref="AQ373" si="484">SUM(AJ373,AL373,AN373:AP373)</f>
        <v>5</v>
      </c>
      <c r="AR373" s="140">
        <f t="shared" ref="AR373" si="485">IFERROR(AH373/SUM($T373,$AH373,$AV373,$BJ373,$BX373,$CL373,$CZ373,$DN373,$EB373,$EP373,$FD373,$FR373,$GF373,$GT373,$HH373,$HV373,$IJ373,$IX373,$JL373,$JZ373),"")</f>
        <v>5.2631578947368418E-2</v>
      </c>
      <c r="AS373" s="140">
        <f>IFERROR((AJ$4*AJ373+AL$4*AL373+AN$4*AN373+AO$4*AO373+AP$4*AP373)*AR373,"")</f>
        <v>5.2631578947368418E-2</v>
      </c>
      <c r="AT373" s="5">
        <v>1</v>
      </c>
      <c r="AU373" s="5" t="str">
        <f>'Training Programs'!BE373</f>
        <v>Laborer - Unskilled</v>
      </c>
      <c r="AV373" s="5">
        <v>1</v>
      </c>
      <c r="AW373" s="5"/>
      <c r="AX373" s="5">
        <v>1</v>
      </c>
      <c r="AY373" s="5"/>
      <c r="AZ373" s="5">
        <v>1</v>
      </c>
      <c r="BA373" s="5">
        <v>1</v>
      </c>
      <c r="BB373" s="5">
        <v>1</v>
      </c>
      <c r="BC373" s="5">
        <v>1</v>
      </c>
      <c r="BD373" s="5">
        <v>1</v>
      </c>
      <c r="BE373" s="5">
        <f t="shared" ref="BE373" si="486">SUM(AX373,AZ373,BB373:BD373)</f>
        <v>5</v>
      </c>
      <c r="BF373" s="5">
        <f t="shared" ref="BF373" si="487">IFERROR(AV373/SUM($T373,$AH373,$AV373,$BJ373,$BX373,$CL373,$CZ373,$DN373,$EB373,$EP373,$FD373,$FR373,$GF373,$GT373,$HH373,$HV373,$IJ373,$IX373,$JL373,$JZ373),"")</f>
        <v>5.2631578947368418E-2</v>
      </c>
      <c r="BG373" s="5">
        <f t="shared" ref="BG373" si="488">IFERROR((AX$4*AX373+AZ$4*AZ373+BB$4*BB373+BC$4*BC373+BD$4*BD373)*BF373,"")</f>
        <v>5.2631578947368418E-2</v>
      </c>
      <c r="BH373" s="62">
        <v>1</v>
      </c>
      <c r="BI373" s="62" t="str">
        <f>'Training Programs'!BU373</f>
        <v>Solar Installer - Lead</v>
      </c>
      <c r="BJ373" s="62">
        <v>1</v>
      </c>
      <c r="BK373" s="62"/>
      <c r="BL373" s="62">
        <v>1</v>
      </c>
      <c r="BM373" s="62"/>
      <c r="BN373" s="62">
        <v>1</v>
      </c>
      <c r="BO373" s="62">
        <v>1</v>
      </c>
      <c r="BP373" s="62">
        <v>1</v>
      </c>
      <c r="BQ373" s="62">
        <v>1</v>
      </c>
      <c r="BR373" s="62">
        <v>1</v>
      </c>
      <c r="BS373" s="62">
        <f t="shared" ref="BS373" si="489">SUM(BL373,BN373,BP373:BR373)</f>
        <v>5</v>
      </c>
      <c r="BT373" s="62">
        <f t="shared" ref="BT373" si="490">IFERROR(BJ373/SUM($T373,$AH373,$AV373,$BJ373,$BX373,$CL373,$CZ373,$DN373,$EB373,$EP373,$FD373,$FR373,$GF373,$GT373,$HH373,$HV373,$IJ373,$IX373,$JL373,$JZ373),"")</f>
        <v>5.2631578947368418E-2</v>
      </c>
      <c r="BU373" s="62">
        <f t="shared" ref="BU373" si="491">IFERROR((BL$4*BL373+BN$4*BN373+BP$4*BP373+BQ$4*BQ373+BR$4*BR373)*BT373,"")</f>
        <v>5.2631578947368418E-2</v>
      </c>
      <c r="BV373" s="5">
        <v>1</v>
      </c>
      <c r="BW373" s="5" t="str">
        <f>'Training Programs'!CK373</f>
        <v>Solar Installer - Skilled</v>
      </c>
      <c r="BX373" s="5">
        <v>1</v>
      </c>
      <c r="BY373" s="5"/>
      <c r="BZ373" s="5">
        <v>1</v>
      </c>
      <c r="CA373" s="5"/>
      <c r="CB373" s="5">
        <v>1</v>
      </c>
      <c r="CC373" s="5">
        <v>1</v>
      </c>
      <c r="CD373" s="5">
        <v>1</v>
      </c>
      <c r="CE373" s="5">
        <v>1</v>
      </c>
      <c r="CF373" s="5">
        <v>1</v>
      </c>
      <c r="CG373" s="5">
        <f>SUM(BZ373,CB373,CD373:CF373)</f>
        <v>5</v>
      </c>
      <c r="CH373" s="5">
        <f t="shared" ref="CH373" si="492">IFERROR(BX373/SUM($T373,$AH373,$AV373,$BJ373,$BX373,$CL373,$CZ373,$DN373,$EB373,$EP373,$FD373,$FR373,$GF373,$GT373,$HH373,$HV373,$IJ373,$IX373,$JL373,$JZ373),"")</f>
        <v>5.2631578947368418E-2</v>
      </c>
      <c r="CI373" s="5">
        <f>IFERROR((BZ$4*BZ373+CB$4*CB373+CD$4*CD373+CE$4*CE373+CF$4*CF373)*CH373,"")</f>
        <v>5.2631578947368418E-2</v>
      </c>
      <c r="CJ373" s="62">
        <v>1</v>
      </c>
      <c r="CK373" s="62" t="str">
        <f>'Training Programs'!DA373</f>
        <v>Solar Installer - Unskilled</v>
      </c>
      <c r="CL373" s="62">
        <v>1</v>
      </c>
      <c r="CM373" s="62"/>
      <c r="CN373" s="62">
        <v>1</v>
      </c>
      <c r="CO373" s="62"/>
      <c r="CP373" s="62">
        <v>1</v>
      </c>
      <c r="CQ373" s="62">
        <v>1</v>
      </c>
      <c r="CR373" s="62">
        <v>1</v>
      </c>
      <c r="CS373" s="62">
        <v>1</v>
      </c>
      <c r="CT373" s="62">
        <v>1</v>
      </c>
      <c r="CU373" s="62">
        <f>SUM(CN373,CP373,CR373:CT373)</f>
        <v>5</v>
      </c>
      <c r="CV373" s="62">
        <f t="shared" ref="CV373" si="493">IFERROR(CL373/SUM($T373,$AH373,$AV373,$BJ373,$BX373,$CL373,$CZ373,$DN373,$EB373,$EP373,$FD373,$FR373,$GF373,$GT373,$HH373,$HV373,$IJ373,$IX373,$JL373,$JZ373),"")</f>
        <v>5.2631578947368418E-2</v>
      </c>
      <c r="CW373" s="62">
        <f>IFERROR((CN$4*CN373+CP$4*CP373+CR$4*CR373+CS$4*CS373+CT$4*CT373)*CV373,"")</f>
        <v>5.2631578947368418E-2</v>
      </c>
      <c r="CX373" s="5">
        <v>1</v>
      </c>
      <c r="CY373" s="5" t="str">
        <f>'Training Programs'!DQ373</f>
        <v>Civil - Foreman</v>
      </c>
      <c r="CZ373" s="5">
        <v>1</v>
      </c>
      <c r="DA373" s="5"/>
      <c r="DB373" s="5">
        <v>1</v>
      </c>
      <c r="DC373" s="5"/>
      <c r="DD373" s="5">
        <v>1</v>
      </c>
      <c r="DE373" s="5">
        <v>1</v>
      </c>
      <c r="DF373" s="5">
        <v>1</v>
      </c>
      <c r="DG373" s="5">
        <v>1</v>
      </c>
      <c r="DH373" s="5">
        <v>1</v>
      </c>
      <c r="DI373" s="5">
        <f t="shared" ref="DI373" si="494">SUM(DB373,DD373,DF373:DH373)</f>
        <v>5</v>
      </c>
      <c r="DJ373" s="5">
        <f t="shared" ref="DJ373" si="495">IFERROR(CZ373/SUM($T373,$AH373,$AV373,$BJ373,$BX373,$CL373,$CZ373,$DN373,$EB373,$EP373,$FD373,$FR373,$GF373,$GT373,$HH373,$HV373,$IJ373,$IX373,$JL373,$JZ373),"")</f>
        <v>5.2631578947368418E-2</v>
      </c>
      <c r="DK373" s="5">
        <f>IFERROR((DB$4*DB373+DD$4*DD373+DF$4*DF373+DG$4*DG373+DH$4*DH373)*DJ373,"")</f>
        <v>5.2631578947368418E-2</v>
      </c>
      <c r="DL373" s="62">
        <v>1</v>
      </c>
      <c r="DM373" s="62" t="str">
        <f>'Training Programs'!EG373</f>
        <v>Operator- Heavy</v>
      </c>
      <c r="DN373" s="62">
        <v>1</v>
      </c>
      <c r="DO373" s="62"/>
      <c r="DP373" s="62">
        <v>1</v>
      </c>
      <c r="DQ373" s="62"/>
      <c r="DR373" s="62">
        <v>1</v>
      </c>
      <c r="DS373" s="62">
        <v>1</v>
      </c>
      <c r="DT373" s="62">
        <v>1</v>
      </c>
      <c r="DU373" s="62">
        <v>1</v>
      </c>
      <c r="DV373" s="62">
        <v>1</v>
      </c>
      <c r="DW373" s="62">
        <f>SUM(DP373,DR373,DT373:DV373)</f>
        <v>5</v>
      </c>
      <c r="DX373" s="62">
        <f t="shared" ref="DX373" si="496">IFERROR(DN373/SUM($T373,$AH373,$AV373,$BJ373,$BX373,$CL373,$CZ373,$DN373,$EB373,$EP373,$FD373,$FR373,$GF373,$GT373,$HH373,$HV373,$IJ373,$IX373,$JL373,$JZ373),"")</f>
        <v>5.2631578947368418E-2</v>
      </c>
      <c r="DY373" s="62">
        <f>IFERROR((DP$4*DP373+DR$4*DR373+DT$4*DT373+DU$4*DU373+DV$4*DV373)*DX373,"")</f>
        <v>5.2631578947368418E-2</v>
      </c>
      <c r="DZ373" s="5">
        <v>1</v>
      </c>
      <c r="EA373" s="5" t="str">
        <f>'Training Programs'!EW373</f>
        <v>Operator - Medium</v>
      </c>
      <c r="EB373" s="5">
        <v>1</v>
      </c>
      <c r="EC373" s="5"/>
      <c r="ED373" s="5">
        <v>1</v>
      </c>
      <c r="EE373" s="5"/>
      <c r="EF373" s="5">
        <v>1</v>
      </c>
      <c r="EG373" s="5">
        <v>1</v>
      </c>
      <c r="EH373" s="5">
        <v>1</v>
      </c>
      <c r="EI373" s="5">
        <v>1</v>
      </c>
      <c r="EJ373" s="5">
        <v>1</v>
      </c>
      <c r="EK373" s="5">
        <f t="shared" ref="EK373" si="497">SUM(ED373,EF373,EH373:EJ373)</f>
        <v>5</v>
      </c>
      <c r="EL373" s="5">
        <f t="shared" ref="EL373" si="498">IFERROR(EB373/SUM($T373,$AH373,$AV373,$BJ373,$BX373,$CL373,$CZ373,$DN373,$EB373,$EP373,$FD373,$FR373,$GF373,$GT373,$HH373,$HV373,$IJ373,$IX373,$JL373,$JZ373),"")</f>
        <v>5.2631578947368418E-2</v>
      </c>
      <c r="EM373" s="5">
        <f>IFERROR((ED$4*ED373+EF$4*EF373+EH$4*EH373+EI$4*EI373+EJ$4*EJ373)*EL373,"")</f>
        <v>5.2631578947368418E-2</v>
      </c>
      <c r="EN373" s="62">
        <v>1</v>
      </c>
      <c r="EO373" s="62" t="str">
        <f>'Training Programs'!FM373</f>
        <v>Operator - Light</v>
      </c>
      <c r="EP373" s="62">
        <v>1</v>
      </c>
      <c r="EQ373" s="62"/>
      <c r="ER373" s="62">
        <v>1</v>
      </c>
      <c r="ES373" s="62"/>
      <c r="ET373" s="62">
        <v>1</v>
      </c>
      <c r="EU373" s="62">
        <v>1</v>
      </c>
      <c r="EV373" s="62">
        <v>1</v>
      </c>
      <c r="EW373" s="62">
        <v>1</v>
      </c>
      <c r="EX373" s="62">
        <v>1</v>
      </c>
      <c r="EY373" s="62">
        <f t="shared" ref="EY373" si="499">SUM(ER373,ET373,EV373:EX373)</f>
        <v>5</v>
      </c>
      <c r="EZ373" s="140">
        <f t="shared" ref="EZ373" si="500">IFERROR(EP373/SUM($T373,$AH373,$AV373,$BJ373,$BX373,$CL373,$CZ373,$DN373,$EB373,$EP373,$FD373,$FR373,$GF373,$GT373,$HH373,$HV373,$IJ373,$IX373,$JL373,$JZ373),"")</f>
        <v>5.2631578947368418E-2</v>
      </c>
      <c r="FA373" s="140">
        <f>IFERROR((ER$4*ER373+ET$4*ET373+EV$4*EV373+EW$4*EW373+EX$4*EX373)*EZ373,"")</f>
        <v>5.2631578947368418E-2</v>
      </c>
      <c r="FB373" s="5">
        <v>1</v>
      </c>
      <c r="FC373" s="5" t="str">
        <f>'Training Programs'!GC373</f>
        <v>Operator - Pile Driver</v>
      </c>
      <c r="FD373" s="5">
        <v>1</v>
      </c>
      <c r="FE373" s="5"/>
      <c r="FF373" s="5">
        <v>1</v>
      </c>
      <c r="FG373" s="5"/>
      <c r="FH373" s="5">
        <v>1</v>
      </c>
      <c r="FI373" s="5">
        <v>1</v>
      </c>
      <c r="FJ373" s="5">
        <v>1</v>
      </c>
      <c r="FK373" s="5">
        <v>1</v>
      </c>
      <c r="FL373" s="5">
        <v>1</v>
      </c>
      <c r="FM373" s="5">
        <f t="shared" ref="FM373" si="501">SUM(FF373,FH373,FJ373:FL373)</f>
        <v>5</v>
      </c>
      <c r="FN373" s="5">
        <f t="shared" ref="FN373" si="502">IFERROR(FD373/SUM($T373,$AH373,$AV373,$BJ373,$BX373,$CL373,$CZ373,$DN373,$EB373,$EP373,$FD373,$FR373,$GF373,$GT373,$HH373,$HV373,$IJ373,$IX373,$JL373,$JZ373),"")</f>
        <v>5.2631578947368418E-2</v>
      </c>
      <c r="FO373" s="5">
        <f>IFERROR((FF$4*FF373+FH$4*FH373+FJ$4*FJ373+FK$4*FK373+FL$4*FL373)*FN373,"")</f>
        <v>5.2631578947368418E-2</v>
      </c>
      <c r="FP373" s="62">
        <v>1</v>
      </c>
      <c r="FQ373" s="62" t="str">
        <f>'Training Programs'!GS373</f>
        <v>Electrical - General Foreman</v>
      </c>
      <c r="FR373" s="62">
        <v>1</v>
      </c>
      <c r="FS373" s="62"/>
      <c r="FT373" s="62">
        <v>1</v>
      </c>
      <c r="FU373" s="62"/>
      <c r="FV373" s="62">
        <v>1</v>
      </c>
      <c r="FW373" s="62">
        <v>1</v>
      </c>
      <c r="FX373" s="62">
        <v>1</v>
      </c>
      <c r="FY373" s="62">
        <v>1</v>
      </c>
      <c r="FZ373" s="62">
        <v>1</v>
      </c>
      <c r="GA373" s="62">
        <f t="shared" ref="GA373" si="503">SUM(FT373,FV373,FX373:FZ373)</f>
        <v>5</v>
      </c>
      <c r="GB373" s="62">
        <f t="shared" ref="GB373" si="504">IFERROR(FR373/SUM($T373,$AH373,$AV373,$BJ373,$BX373,$CL373,$CZ373,$DN373,$EB373,$EP373,$FD373,$FR373,$GF373,$GT373,$HH373,$HV373,$IJ373,$IX373,$JL373,$JZ373),"")</f>
        <v>5.2631578947368418E-2</v>
      </c>
      <c r="GC373" s="62">
        <f>IFERROR((FT$4*FT373+FV$4*FV373+FX$4*FX373+FY$4*FY373+FZ$4*FZ373)*GB373,"")</f>
        <v>5.2631578947368418E-2</v>
      </c>
      <c r="GD373" s="5">
        <v>1</v>
      </c>
      <c r="GE373" s="5" t="str">
        <f>'Training Programs'!HI373</f>
        <v>Electrical Foreman</v>
      </c>
      <c r="GF373" s="5">
        <v>1</v>
      </c>
      <c r="GG373" s="5"/>
      <c r="GH373" s="5">
        <v>1</v>
      </c>
      <c r="GI373" s="5"/>
      <c r="GJ373" s="5">
        <v>1</v>
      </c>
      <c r="GK373" s="5">
        <v>1</v>
      </c>
      <c r="GL373" s="5">
        <v>1</v>
      </c>
      <c r="GM373" s="5">
        <v>1</v>
      </c>
      <c r="GN373" s="5">
        <v>1</v>
      </c>
      <c r="GO373" s="5">
        <f t="shared" ref="GO373" si="505">SUM(GH373,GJ373,GL373:GN373)</f>
        <v>5</v>
      </c>
      <c r="GP373" s="5">
        <f t="shared" ref="GP373" si="506">IFERROR(GF373/SUM($T373,$AH373,$AV373,$BJ373,$BX373,$CL373,$CZ373,$DN373,$EB373,$EP373,$FD373,$FR373,$GF373,$GT373,$HH373,$HV373,$IJ373,$IX373,$JL373,$JZ373),"")</f>
        <v>5.2631578947368418E-2</v>
      </c>
      <c r="GQ373" s="5">
        <f>IFERROR((GH$4*GH373+GJ$4*GJ373+GL$4*GL373+GM$4*GM373+GN$4*GN373)*GP373,"")</f>
        <v>5.2631578947368418E-2</v>
      </c>
      <c r="GR373" s="62">
        <v>1</v>
      </c>
      <c r="GS373" s="62" t="str">
        <f>'Training Programs'!HY373</f>
        <v>Electrical - Journeyman</v>
      </c>
      <c r="GT373" s="62">
        <v>1</v>
      </c>
      <c r="GU373" s="62"/>
      <c r="GV373" s="62"/>
      <c r="GW373" s="62"/>
      <c r="GX373" s="62"/>
      <c r="GY373" s="62"/>
      <c r="GZ373" s="62"/>
      <c r="HA373" s="62"/>
      <c r="HB373" s="62"/>
      <c r="HC373" s="62">
        <f t="shared" ref="HC373" si="507">SUM(GV373,GX373,GZ373:HB373)</f>
        <v>0</v>
      </c>
      <c r="HD373" s="62">
        <f t="shared" ref="HD373" si="508">IFERROR(GT373/SUM($T373,$AH373,$AV373,$BJ373,$BX373,$CL373,$CZ373,$DN373,$EB373,$EP373,$FD373,$FR373,$GF373,$GT373,$HH373,$HV373,$IJ373,$IX373,$JL373,$JZ373),"")</f>
        <v>5.2631578947368418E-2</v>
      </c>
      <c r="HE373" s="62">
        <f>IFERROR((GV$4*GV373+GX$4*GX373+GZ$4*GZ373+HA$4*HA373+HB$4*HB373)*HD373,"")</f>
        <v>0</v>
      </c>
      <c r="HF373" s="5">
        <v>1</v>
      </c>
      <c r="HG373" s="5" t="str">
        <f>'Training Programs'!IO373</f>
        <v>Electrical - Apprentice</v>
      </c>
      <c r="HH373" s="5">
        <v>1</v>
      </c>
      <c r="HI373" s="5"/>
      <c r="HJ373" s="5">
        <v>1</v>
      </c>
      <c r="HK373" s="5"/>
      <c r="HL373" s="5">
        <v>1</v>
      </c>
      <c r="HM373" s="5">
        <v>1</v>
      </c>
      <c r="HN373" s="5">
        <v>1</v>
      </c>
      <c r="HO373" s="5">
        <v>1</v>
      </c>
      <c r="HP373" s="5">
        <v>1</v>
      </c>
      <c r="HQ373" s="5">
        <f t="shared" ref="HQ373" si="509">SUM(HJ373,HL373,HN373:HP373)</f>
        <v>5</v>
      </c>
      <c r="HR373" s="5">
        <f t="shared" ref="HR373" si="510">IFERROR(HH373/SUM($T373,$AH373,$AV373,$BJ373,$BX373,$CL373,$CZ373,$DN373,$EB373,$EP373,$FD373,$FR373,$GF373,$GT373,$HH373,$HV373,$IJ373,$IX373,$JL373,$JZ373),"")</f>
        <v>5.2631578947368418E-2</v>
      </c>
      <c r="HS373" s="5">
        <f>IFERROR((HJ$4*HJ373+HL$4*HL373+HN$4*HN373+HO$4*HO373+HP$4*HP373)*HR373,"")</f>
        <v>5.2631578947368418E-2</v>
      </c>
      <c r="HT373" s="62">
        <v>1</v>
      </c>
      <c r="HU373" s="62" t="str">
        <f>'Training Programs'!JE373</f>
        <v>Electrical - Helper</v>
      </c>
      <c r="HV373" s="62">
        <v>1</v>
      </c>
      <c r="HW373" s="62"/>
      <c r="HX373" s="62">
        <v>1</v>
      </c>
      <c r="HY373" s="62"/>
      <c r="HZ373" s="62">
        <v>1</v>
      </c>
      <c r="IA373" s="62">
        <v>1</v>
      </c>
      <c r="IB373" s="62">
        <v>1</v>
      </c>
      <c r="IC373" s="62">
        <v>1</v>
      </c>
      <c r="ID373" s="62">
        <v>1</v>
      </c>
      <c r="IE373" s="62">
        <f t="shared" ref="IE373" si="511">SUM(HX373,HZ373,IB373:ID373)</f>
        <v>5</v>
      </c>
      <c r="IF373" s="62">
        <f t="shared" ref="IF373" si="512">IFERROR(HV373/SUM($T373,$AH373,$AV373,$BJ373,$BX373,$CL373,$CZ373,$DN373,$EB373,$EP373,$FD373,$FR373,$GF373,$GT373,$HH373,$HV373,$IJ373,$IX373,$JL373,$JZ373),"")</f>
        <v>5.2631578947368418E-2</v>
      </c>
      <c r="IG373" s="62">
        <f>IFERROR((HX$4*HX373+HZ$4*HZ373+IB$4*IB373+IC$4*IC373+ID$4*ID373)*IF373,"")</f>
        <v>5.2631578947368418E-2</v>
      </c>
      <c r="IH373" s="5">
        <v>1</v>
      </c>
      <c r="II373" s="5" t="str">
        <f>'Training Programs'!JU373</f>
        <v>Ironworker</v>
      </c>
      <c r="IJ373" s="5">
        <v>1</v>
      </c>
      <c r="IK373" s="5"/>
      <c r="IL373" s="5">
        <v>1</v>
      </c>
      <c r="IM373" s="5"/>
      <c r="IN373" s="5">
        <v>1</v>
      </c>
      <c r="IO373" s="5">
        <v>1</v>
      </c>
      <c r="IP373" s="5">
        <v>1</v>
      </c>
      <c r="IQ373" s="5">
        <v>1</v>
      </c>
      <c r="IR373" s="5">
        <v>1</v>
      </c>
      <c r="IS373" s="5">
        <f t="shared" ref="IS373" si="513">SUM(IL373,IN373,IP373:IR373)</f>
        <v>5</v>
      </c>
      <c r="IT373" s="5">
        <f t="shared" ref="IT373" si="514">IFERROR(IJ373/SUM($T373,$AH373,$AV373,$BJ373,$BX373,$CL373,$CZ373,$DN373,$EB373,$EP373,$FD373,$FR373,$GF373,$GT373,$HH373,$HV373,$IJ373,$IX373,$JL373,$JZ373),"")</f>
        <v>5.2631578947368418E-2</v>
      </c>
      <c r="IU373" s="5">
        <f>IFERROR((IL$4*IL373+IN$4*IN373+IP$4*IP373+IQ$4*IQ373+IR$4*IR373)*IT373,"")</f>
        <v>5.2631578947368418E-2</v>
      </c>
      <c r="IV373" s="62">
        <v>1</v>
      </c>
      <c r="IW373" s="62" t="str">
        <f>'Training Programs'!KK373</f>
        <v>Welder</v>
      </c>
      <c r="IX373" s="62">
        <v>1</v>
      </c>
      <c r="IY373" s="62"/>
      <c r="IZ373" s="62">
        <v>1</v>
      </c>
      <c r="JA373" s="62"/>
      <c r="JB373" s="62">
        <v>1</v>
      </c>
      <c r="JC373" s="62">
        <v>1</v>
      </c>
      <c r="JD373" s="62">
        <v>1</v>
      </c>
      <c r="JE373" s="62">
        <v>1</v>
      </c>
      <c r="JF373" s="62">
        <v>1</v>
      </c>
      <c r="JG373" s="62">
        <f t="shared" ref="JG373" si="515">SUM(IZ373,JB373,JD373:JF373)</f>
        <v>5</v>
      </c>
      <c r="JH373" s="62">
        <f t="shared" ref="JH373" si="516">IFERROR(IX373/SUM($T373,$AH373,$AV373,$BJ373,$BX373,$CL373,$CZ373,$DN373,$EB373,$EP373,$FD373,$FR373,$GF373,$GT373,$HH373,$HV373,$IJ373,$IX373,$JL373,$JZ373),"")</f>
        <v>5.2631578947368418E-2</v>
      </c>
      <c r="JI373" s="62">
        <f>IFERROR((IZ$4*IZ373+JB$4*JB373+JD$4*JD373+JE$4*JE373+JF$4*JF373)*JH373,"")</f>
        <v>5.2631578947368418E-2</v>
      </c>
      <c r="JJ373" s="5">
        <v>1</v>
      </c>
      <c r="JK373" s="5" t="str">
        <f>'Training Programs'!LA373</f>
        <v>Millwright</v>
      </c>
      <c r="JL373" s="5">
        <v>1</v>
      </c>
      <c r="JM373" s="5"/>
      <c r="JN373" s="5">
        <v>1</v>
      </c>
      <c r="JO373" s="5"/>
      <c r="JP373" s="5">
        <v>1</v>
      </c>
      <c r="JQ373" s="5">
        <v>1</v>
      </c>
      <c r="JR373" s="5">
        <v>1</v>
      </c>
      <c r="JS373" s="5">
        <v>1</v>
      </c>
      <c r="JT373" s="5">
        <v>1</v>
      </c>
      <c r="JU373" s="5">
        <f t="shared" ref="JU373" si="517">SUM(JN373,JP373,JR373:JT373)</f>
        <v>5</v>
      </c>
      <c r="JV373" s="5">
        <f t="shared" ref="JV373" si="518">IFERROR(JL373/SUM($T373,$AH373,$AV373,$BJ373,$BX373,$CL373,$CZ373,$DN373,$EB373,$EP373,$FD373,$FR373,$GF373,$GT373,$HH373,$HV373,$IJ373,$IX373,$JL373,$JZ373),"")</f>
        <v>5.2631578947368418E-2</v>
      </c>
      <c r="JW373" s="5">
        <f>IFERROR((JN$4*JN373+JP$4*JP373+JR$4*JR373+JS$4*JS373+JT$4*JT373)*JV373,"")</f>
        <v>5.2631578947368418E-2</v>
      </c>
      <c r="JX373" s="62"/>
      <c r="JY373" s="62"/>
      <c r="JZ373" s="62"/>
      <c r="KA373" s="62"/>
      <c r="KB373" s="62"/>
      <c r="KC373" s="62"/>
      <c r="KD373" s="62"/>
      <c r="KE373" s="62"/>
      <c r="KF373" s="62"/>
      <c r="KG373" s="62"/>
      <c r="KH373" s="62"/>
      <c r="KI373" s="62"/>
      <c r="KJ373" s="62"/>
      <c r="KK373" s="62"/>
    </row>
    <row r="374" spans="1:297" x14ac:dyDescent="0.35">
      <c r="A374" s="131">
        <v>370</v>
      </c>
      <c r="B374" s="170">
        <f>'BVEM Scorecard'!B373</f>
        <v>0</v>
      </c>
      <c r="C374" s="170">
        <f>'BVEM Scorecard'!C373</f>
        <v>0</v>
      </c>
      <c r="D374" s="152">
        <v>704</v>
      </c>
      <c r="E374" s="72" t="str">
        <f>'BVEM Scorecard'!F373</f>
        <v>Solar + Storage</v>
      </c>
      <c r="F374" s="96"/>
      <c r="G374" s="96"/>
      <c r="H374" s="96"/>
      <c r="I374" s="96"/>
      <c r="J374" s="62"/>
      <c r="K374" s="62"/>
      <c r="L374" s="62"/>
      <c r="M374" s="62"/>
      <c r="N374" s="62"/>
      <c r="O374" s="62"/>
      <c r="P374" s="62"/>
      <c r="Q374" s="95"/>
      <c r="R374" s="5"/>
      <c r="S374" s="5"/>
      <c r="T374" s="5"/>
      <c r="U374" s="5"/>
      <c r="V374" s="5"/>
      <c r="W374" s="5"/>
      <c r="X374" s="5"/>
      <c r="Y374" s="5"/>
      <c r="Z374" s="5"/>
      <c r="AA374" s="5"/>
      <c r="AB374" s="5"/>
      <c r="AC374" s="5"/>
      <c r="AD374" s="5"/>
      <c r="AE374" s="5"/>
      <c r="AF374" s="62"/>
      <c r="AG374" s="62"/>
      <c r="AH374" s="62"/>
      <c r="AI374" s="62"/>
      <c r="AJ374" s="62"/>
      <c r="AK374" s="62"/>
      <c r="AL374" s="62"/>
      <c r="AM374" s="62"/>
      <c r="AN374" s="62"/>
      <c r="AO374" s="62"/>
      <c r="AP374" s="62"/>
      <c r="AQ374" s="62"/>
      <c r="AR374" s="62"/>
      <c r="AS374" s="62"/>
      <c r="AT374" s="5"/>
      <c r="AU374" s="5"/>
      <c r="AV374" s="5"/>
      <c r="AW374" s="5"/>
      <c r="AX374" s="5"/>
      <c r="AY374" s="5"/>
      <c r="AZ374" s="5"/>
      <c r="BA374" s="5"/>
      <c r="BB374" s="5"/>
      <c r="BC374" s="5"/>
      <c r="BD374" s="5"/>
      <c r="BE374" s="5"/>
      <c r="BF374" s="5"/>
      <c r="BG374" s="5"/>
      <c r="BH374" s="62"/>
      <c r="BI374" s="62"/>
      <c r="BJ374" s="62"/>
      <c r="BK374" s="62"/>
      <c r="BL374" s="62"/>
      <c r="BM374" s="62"/>
      <c r="BN374" s="62"/>
      <c r="BO374" s="62"/>
      <c r="BP374" s="62"/>
      <c r="BQ374" s="62"/>
      <c r="BR374" s="62"/>
      <c r="BS374" s="62"/>
      <c r="BT374" s="62"/>
      <c r="BU374" s="62"/>
      <c r="BV374" s="5"/>
      <c r="BW374" s="5"/>
      <c r="BX374" s="5"/>
      <c r="BY374" s="5"/>
      <c r="BZ374" s="5"/>
      <c r="CA374" s="5"/>
      <c r="CB374" s="5"/>
      <c r="CC374" s="5"/>
      <c r="CD374" s="5"/>
      <c r="CE374" s="5"/>
      <c r="CF374" s="5"/>
      <c r="CG374" s="5"/>
      <c r="CH374" s="5"/>
      <c r="CI374" s="5"/>
      <c r="CJ374" s="62"/>
      <c r="CK374" s="62"/>
      <c r="CL374" s="62"/>
      <c r="CM374" s="62"/>
      <c r="CN374" s="62"/>
      <c r="CO374" s="62"/>
      <c r="CP374" s="62"/>
      <c r="CQ374" s="62"/>
      <c r="CR374" s="62"/>
      <c r="CS374" s="62"/>
      <c r="CT374" s="62"/>
      <c r="CU374" s="62"/>
      <c r="CV374" s="62"/>
      <c r="CW374" s="62"/>
      <c r="CX374" s="5"/>
      <c r="CY374" s="5"/>
      <c r="CZ374" s="5"/>
      <c r="DA374" s="5"/>
      <c r="DB374" s="5"/>
      <c r="DC374" s="5"/>
      <c r="DD374" s="5"/>
      <c r="DE374" s="5"/>
      <c r="DF374" s="5"/>
      <c r="DG374" s="5"/>
      <c r="DH374" s="5"/>
      <c r="DI374" s="5"/>
      <c r="DJ374" s="5"/>
      <c r="DK374" s="5"/>
      <c r="DL374" s="62"/>
      <c r="DM374" s="62"/>
      <c r="DN374" s="62"/>
      <c r="DO374" s="62"/>
      <c r="DP374" s="62"/>
      <c r="DQ374" s="62"/>
      <c r="DR374" s="62"/>
      <c r="DS374" s="62"/>
      <c r="DT374" s="62"/>
      <c r="DU374" s="62"/>
      <c r="DV374" s="62"/>
      <c r="DW374" s="62"/>
      <c r="DX374" s="62"/>
      <c r="DY374" s="62"/>
      <c r="DZ374" s="5"/>
      <c r="EA374" s="5"/>
      <c r="EB374" s="5"/>
      <c r="EC374" s="5"/>
      <c r="ED374" s="5"/>
      <c r="EE374" s="5"/>
      <c r="EF374" s="5"/>
      <c r="EG374" s="5"/>
      <c r="EH374" s="5"/>
      <c r="EI374" s="5"/>
      <c r="EJ374" s="5"/>
      <c r="EK374" s="5"/>
      <c r="EL374" s="5"/>
      <c r="EM374" s="5"/>
      <c r="EN374" s="62"/>
      <c r="EO374" s="62"/>
      <c r="EP374" s="62"/>
      <c r="EQ374" s="62"/>
      <c r="ER374" s="62"/>
      <c r="ES374" s="62"/>
      <c r="ET374" s="62"/>
      <c r="EU374" s="62"/>
      <c r="EV374" s="62"/>
      <c r="EW374" s="62"/>
      <c r="EX374" s="62"/>
      <c r="EY374" s="62"/>
      <c r="EZ374" s="62"/>
      <c r="FA374" s="62"/>
      <c r="FB374" s="5"/>
      <c r="FC374" s="5"/>
      <c r="FD374" s="5"/>
      <c r="FE374" s="5"/>
      <c r="FF374" s="5"/>
      <c r="FG374" s="5"/>
      <c r="FH374" s="5"/>
      <c r="FI374" s="5"/>
      <c r="FJ374" s="5"/>
      <c r="FK374" s="5"/>
      <c r="FL374" s="5"/>
      <c r="FM374" s="5"/>
      <c r="FN374" s="5"/>
      <c r="FO374" s="5"/>
      <c r="FP374" s="62"/>
      <c r="FQ374" s="62"/>
      <c r="FR374" s="62"/>
      <c r="FS374" s="62"/>
      <c r="FT374" s="62"/>
      <c r="FU374" s="62"/>
      <c r="FV374" s="62"/>
      <c r="FW374" s="62"/>
      <c r="FX374" s="62"/>
      <c r="FY374" s="62"/>
      <c r="FZ374" s="62"/>
      <c r="GA374" s="62"/>
      <c r="GB374" s="62"/>
      <c r="GC374" s="62"/>
      <c r="GD374" s="5"/>
      <c r="GE374" s="5"/>
      <c r="GF374" s="5"/>
      <c r="GG374" s="5"/>
      <c r="GH374" s="5"/>
      <c r="GI374" s="5"/>
      <c r="GJ374" s="5"/>
      <c r="GK374" s="5"/>
      <c r="GL374" s="5"/>
      <c r="GM374" s="5"/>
      <c r="GN374" s="5"/>
      <c r="GO374" s="5"/>
      <c r="GP374" s="5"/>
      <c r="GQ374" s="5"/>
      <c r="GR374" s="62"/>
      <c r="GS374" s="62"/>
      <c r="GT374" s="62"/>
      <c r="GU374" s="62"/>
      <c r="GV374" s="62"/>
      <c r="GW374" s="62"/>
      <c r="GX374" s="62"/>
      <c r="GY374" s="62"/>
      <c r="GZ374" s="62"/>
      <c r="HA374" s="62"/>
      <c r="HB374" s="62"/>
      <c r="HC374" s="62"/>
      <c r="HD374" s="62"/>
      <c r="HE374" s="62"/>
      <c r="HF374" s="5"/>
      <c r="HG374" s="5"/>
      <c r="HH374" s="5"/>
      <c r="HI374" s="5"/>
      <c r="HJ374" s="5"/>
      <c r="HK374" s="5"/>
      <c r="HL374" s="5"/>
      <c r="HM374" s="5"/>
      <c r="HN374" s="5"/>
      <c r="HO374" s="5"/>
      <c r="HP374" s="5"/>
      <c r="HQ374" s="5"/>
      <c r="HR374" s="5"/>
      <c r="HS374" s="5"/>
      <c r="HT374" s="62"/>
      <c r="HU374" s="62"/>
      <c r="HV374" s="62"/>
      <c r="HW374" s="62"/>
      <c r="HX374" s="62"/>
      <c r="HY374" s="62"/>
      <c r="HZ374" s="62"/>
      <c r="IA374" s="62"/>
      <c r="IB374" s="62"/>
      <c r="IC374" s="62"/>
      <c r="ID374" s="62"/>
      <c r="IE374" s="62"/>
      <c r="IF374" s="62"/>
      <c r="IG374" s="62"/>
      <c r="IH374" s="5"/>
      <c r="II374" s="5"/>
      <c r="IJ374" s="5"/>
      <c r="IK374" s="5"/>
      <c r="IL374" s="5"/>
      <c r="IM374" s="5"/>
      <c r="IN374" s="5"/>
      <c r="IO374" s="5"/>
      <c r="IP374" s="5"/>
      <c r="IQ374" s="5"/>
      <c r="IR374" s="5"/>
      <c r="IS374" s="5"/>
      <c r="IT374" s="5"/>
      <c r="IU374" s="5"/>
      <c r="IV374" s="62"/>
      <c r="IW374" s="62"/>
      <c r="IX374" s="62"/>
      <c r="IY374" s="62"/>
      <c r="IZ374" s="62"/>
      <c r="JA374" s="62"/>
      <c r="JB374" s="62"/>
      <c r="JC374" s="62"/>
      <c r="JD374" s="62"/>
      <c r="JE374" s="62"/>
      <c r="JF374" s="62"/>
      <c r="JG374" s="62"/>
      <c r="JH374" s="62"/>
      <c r="JI374" s="62"/>
      <c r="JJ374" s="5"/>
      <c r="JK374" s="5"/>
      <c r="JL374" s="5"/>
      <c r="JM374" s="5"/>
      <c r="JN374" s="5"/>
      <c r="JO374" s="5"/>
      <c r="JP374" s="5"/>
      <c r="JQ374" s="5"/>
      <c r="JR374" s="5"/>
      <c r="JS374" s="5"/>
      <c r="JT374" s="5"/>
      <c r="JU374" s="5"/>
      <c r="JV374" s="5"/>
      <c r="JW374" s="5"/>
      <c r="JX374" s="62"/>
      <c r="JY374" s="62"/>
      <c r="JZ374" s="62"/>
      <c r="KA374" s="62"/>
      <c r="KB374" s="62"/>
      <c r="KC374" s="62"/>
      <c r="KD374" s="62"/>
      <c r="KE374" s="62"/>
      <c r="KF374" s="62"/>
      <c r="KG374" s="62"/>
      <c r="KH374" s="62"/>
      <c r="KI374" s="62"/>
      <c r="KJ374" s="62"/>
      <c r="KK374" s="62"/>
    </row>
    <row r="375" spans="1:297" x14ac:dyDescent="0.35">
      <c r="A375" s="131">
        <v>371</v>
      </c>
      <c r="B375" s="170">
        <f>'BVEM Scorecard'!B374</f>
        <v>0</v>
      </c>
      <c r="C375" s="170">
        <f>'BVEM Scorecard'!C374</f>
        <v>0</v>
      </c>
      <c r="D375" s="152">
        <v>581</v>
      </c>
      <c r="E375" s="72" t="str">
        <f>'BVEM Scorecard'!F374</f>
        <v>Solar</v>
      </c>
      <c r="F375" s="96"/>
      <c r="G375" s="96"/>
      <c r="H375" s="96"/>
      <c r="I375" s="96"/>
      <c r="J375" s="62"/>
      <c r="K375" s="62"/>
      <c r="L375" s="62"/>
      <c r="M375" s="62"/>
      <c r="N375" s="62"/>
      <c r="O375" s="62"/>
      <c r="P375" s="62"/>
      <c r="Q375" s="95"/>
      <c r="R375" s="5"/>
      <c r="S375" s="5"/>
      <c r="T375" s="5"/>
      <c r="U375" s="5"/>
      <c r="V375" s="5"/>
      <c r="W375" s="5"/>
      <c r="X375" s="5"/>
      <c r="Y375" s="5"/>
      <c r="Z375" s="5"/>
      <c r="AA375" s="5"/>
      <c r="AB375" s="5"/>
      <c r="AC375" s="5"/>
      <c r="AD375" s="5"/>
      <c r="AE375" s="5"/>
      <c r="AF375" s="62"/>
      <c r="AG375" s="62"/>
      <c r="AH375" s="62"/>
      <c r="AI375" s="62"/>
      <c r="AJ375" s="62"/>
      <c r="AK375" s="62"/>
      <c r="AL375" s="62"/>
      <c r="AM375" s="62"/>
      <c r="AN375" s="62"/>
      <c r="AO375" s="62"/>
      <c r="AP375" s="62"/>
      <c r="AQ375" s="62"/>
      <c r="AR375" s="140"/>
      <c r="AS375" s="140"/>
      <c r="AT375" s="5"/>
      <c r="AU375" s="5"/>
      <c r="AV375" s="5"/>
      <c r="AW375" s="5"/>
      <c r="AX375" s="5"/>
      <c r="AY375" s="5"/>
      <c r="AZ375" s="5"/>
      <c r="BA375" s="5"/>
      <c r="BB375" s="5"/>
      <c r="BC375" s="5"/>
      <c r="BD375" s="5"/>
      <c r="BE375" s="5"/>
      <c r="BF375" s="5"/>
      <c r="BG375" s="5"/>
      <c r="BH375" s="62"/>
      <c r="BI375" s="62"/>
      <c r="BJ375" s="62"/>
      <c r="BK375" s="62"/>
      <c r="BL375" s="62"/>
      <c r="BM375" s="62"/>
      <c r="BN375" s="62"/>
      <c r="BO375" s="62"/>
      <c r="BP375" s="62"/>
      <c r="BQ375" s="62"/>
      <c r="BR375" s="62"/>
      <c r="BS375" s="62"/>
      <c r="BT375" s="62"/>
      <c r="BU375" s="62"/>
      <c r="BV375" s="5"/>
      <c r="BW375" s="5"/>
      <c r="BX375" s="5"/>
      <c r="BY375" s="5"/>
      <c r="BZ375" s="5"/>
      <c r="CA375" s="5"/>
      <c r="CB375" s="5"/>
      <c r="CC375" s="5"/>
      <c r="CD375" s="5"/>
      <c r="CE375" s="5"/>
      <c r="CF375" s="5"/>
      <c r="CG375" s="5"/>
      <c r="CH375" s="5"/>
      <c r="CI375" s="5"/>
      <c r="CJ375" s="62"/>
      <c r="CK375" s="62"/>
      <c r="CL375" s="62"/>
      <c r="CM375" s="62"/>
      <c r="CN375" s="62"/>
      <c r="CO375" s="62"/>
      <c r="CP375" s="62"/>
      <c r="CQ375" s="62"/>
      <c r="CR375" s="62"/>
      <c r="CS375" s="62"/>
      <c r="CT375" s="62"/>
      <c r="CU375" s="62"/>
      <c r="CV375" s="62"/>
      <c r="CW375" s="62"/>
      <c r="CX375" s="5"/>
      <c r="CY375" s="5"/>
      <c r="CZ375" s="5"/>
      <c r="DA375" s="5"/>
      <c r="DB375" s="5"/>
      <c r="DC375" s="5"/>
      <c r="DD375" s="5"/>
      <c r="DE375" s="5"/>
      <c r="DF375" s="5"/>
      <c r="DG375" s="5"/>
      <c r="DH375" s="5"/>
      <c r="DI375" s="5"/>
      <c r="DJ375" s="5"/>
      <c r="DK375" s="5"/>
      <c r="DL375" s="62"/>
      <c r="DM375" s="62"/>
      <c r="DN375" s="62"/>
      <c r="DO375" s="62"/>
      <c r="DP375" s="62"/>
      <c r="DQ375" s="62"/>
      <c r="DR375" s="62"/>
      <c r="DS375" s="62"/>
      <c r="DT375" s="62"/>
      <c r="DU375" s="62"/>
      <c r="DV375" s="62"/>
      <c r="DW375" s="62"/>
      <c r="DX375" s="62"/>
      <c r="DY375" s="62"/>
      <c r="DZ375" s="5"/>
      <c r="EA375" s="5"/>
      <c r="EB375" s="5"/>
      <c r="EC375" s="5"/>
      <c r="ED375" s="5"/>
      <c r="EE375" s="5"/>
      <c r="EF375" s="5"/>
      <c r="EG375" s="5"/>
      <c r="EH375" s="5"/>
      <c r="EI375" s="5"/>
      <c r="EJ375" s="5"/>
      <c r="EK375" s="5"/>
      <c r="EL375" s="5"/>
      <c r="EM375" s="5"/>
      <c r="EN375" s="62"/>
      <c r="EO375" s="62"/>
      <c r="EP375" s="62"/>
      <c r="EQ375" s="62"/>
      <c r="ER375" s="62"/>
      <c r="ES375" s="62"/>
      <c r="ET375" s="62"/>
      <c r="EU375" s="62"/>
      <c r="EV375" s="62"/>
      <c r="EW375" s="62"/>
      <c r="EX375" s="62"/>
      <c r="EY375" s="62"/>
      <c r="EZ375" s="140"/>
      <c r="FA375" s="140"/>
      <c r="FB375" s="5"/>
      <c r="FC375" s="5"/>
      <c r="FD375" s="5"/>
      <c r="FE375" s="5"/>
      <c r="FF375" s="5"/>
      <c r="FG375" s="5"/>
      <c r="FH375" s="5"/>
      <c r="FI375" s="5"/>
      <c r="FJ375" s="5"/>
      <c r="FK375" s="5"/>
      <c r="FL375" s="5"/>
      <c r="FM375" s="5"/>
      <c r="FN375" s="5"/>
      <c r="FO375" s="5"/>
      <c r="FP375" s="62"/>
      <c r="FQ375" s="62"/>
      <c r="FR375" s="62"/>
      <c r="FS375" s="62"/>
      <c r="FT375" s="62"/>
      <c r="FU375" s="62"/>
      <c r="FV375" s="62"/>
      <c r="FW375" s="62"/>
      <c r="FX375" s="62"/>
      <c r="FY375" s="62"/>
      <c r="FZ375" s="62"/>
      <c r="GA375" s="62"/>
      <c r="GB375" s="62"/>
      <c r="GC375" s="62"/>
      <c r="GD375" s="5"/>
      <c r="GE375" s="5"/>
      <c r="GF375" s="5"/>
      <c r="GG375" s="5"/>
      <c r="GH375" s="5"/>
      <c r="GI375" s="5"/>
      <c r="GJ375" s="5"/>
      <c r="GK375" s="5"/>
      <c r="GL375" s="5"/>
      <c r="GM375" s="5"/>
      <c r="GN375" s="5"/>
      <c r="GO375" s="5"/>
      <c r="GP375" s="5"/>
      <c r="GQ375" s="5"/>
      <c r="GR375" s="62"/>
      <c r="GS375" s="62"/>
      <c r="GT375" s="62"/>
      <c r="GU375" s="62"/>
      <c r="GV375" s="62"/>
      <c r="GW375" s="62"/>
      <c r="GX375" s="62"/>
      <c r="GY375" s="62"/>
      <c r="GZ375" s="62"/>
      <c r="HA375" s="62"/>
      <c r="HB375" s="62"/>
      <c r="HC375" s="62"/>
      <c r="HD375" s="62"/>
      <c r="HE375" s="62"/>
      <c r="HF375" s="5"/>
      <c r="HG375" s="5"/>
      <c r="HH375" s="5"/>
      <c r="HI375" s="5"/>
      <c r="HJ375" s="5"/>
      <c r="HK375" s="5"/>
      <c r="HL375" s="5"/>
      <c r="HM375" s="5"/>
      <c r="HN375" s="5"/>
      <c r="HO375" s="5"/>
      <c r="HP375" s="5"/>
      <c r="HQ375" s="5"/>
      <c r="HR375" s="5"/>
      <c r="HS375" s="5"/>
      <c r="HT375" s="62"/>
      <c r="HU375" s="62"/>
      <c r="HV375" s="62"/>
      <c r="HW375" s="62"/>
      <c r="HX375" s="62"/>
      <c r="HY375" s="62"/>
      <c r="HZ375" s="62"/>
      <c r="IA375" s="62"/>
      <c r="IB375" s="62"/>
      <c r="IC375" s="62"/>
      <c r="ID375" s="62"/>
      <c r="IE375" s="62"/>
      <c r="IF375" s="62"/>
      <c r="IG375" s="62"/>
      <c r="IH375" s="5"/>
      <c r="II375" s="5"/>
      <c r="IJ375" s="5"/>
      <c r="IK375" s="5"/>
      <c r="IL375" s="5"/>
      <c r="IM375" s="5"/>
      <c r="IN375" s="5"/>
      <c r="IO375" s="5"/>
      <c r="IP375" s="5"/>
      <c r="IQ375" s="5"/>
      <c r="IR375" s="5"/>
      <c r="IS375" s="5"/>
      <c r="IT375" s="5"/>
      <c r="IU375" s="5"/>
      <c r="IV375" s="62"/>
      <c r="IW375" s="62"/>
      <c r="IX375" s="62"/>
      <c r="IY375" s="62"/>
      <c r="IZ375" s="62"/>
      <c r="JA375" s="62"/>
      <c r="JB375" s="62"/>
      <c r="JC375" s="62"/>
      <c r="JD375" s="62"/>
      <c r="JE375" s="62"/>
      <c r="JF375" s="62"/>
      <c r="JG375" s="62"/>
      <c r="JH375" s="62"/>
      <c r="JI375" s="62"/>
      <c r="JJ375" s="5"/>
      <c r="JK375" s="5"/>
      <c r="JL375" s="5"/>
      <c r="JM375" s="5"/>
      <c r="JN375" s="5"/>
      <c r="JO375" s="5"/>
      <c r="JP375" s="5"/>
      <c r="JQ375" s="5"/>
      <c r="JR375" s="5"/>
      <c r="JS375" s="5"/>
      <c r="JT375" s="5"/>
      <c r="JU375" s="5"/>
      <c r="JV375" s="5"/>
      <c r="JW375" s="5"/>
      <c r="JX375" s="62"/>
      <c r="JY375" s="62"/>
      <c r="JZ375" s="62"/>
      <c r="KA375" s="62"/>
      <c r="KB375" s="62"/>
      <c r="KC375" s="62"/>
      <c r="KD375" s="62"/>
      <c r="KE375" s="62"/>
      <c r="KF375" s="62"/>
      <c r="KG375" s="62"/>
      <c r="KH375" s="62"/>
      <c r="KI375" s="62"/>
      <c r="KJ375" s="62"/>
      <c r="KK375" s="62"/>
    </row>
    <row r="376" spans="1:297" x14ac:dyDescent="0.35">
      <c r="A376" s="131">
        <v>372</v>
      </c>
      <c r="B376" s="170">
        <f>'BVEM Scorecard'!B375</f>
        <v>0</v>
      </c>
      <c r="C376" s="170">
        <f>'BVEM Scorecard'!C375</f>
        <v>0</v>
      </c>
      <c r="D376" s="152">
        <v>266</v>
      </c>
      <c r="E376" s="72" t="str">
        <f>'BVEM Scorecard'!F375</f>
        <v>Solar</v>
      </c>
      <c r="F376" s="96"/>
      <c r="G376" s="96"/>
      <c r="H376" s="96"/>
      <c r="I376" s="96"/>
      <c r="J376" s="62"/>
      <c r="K376" s="62"/>
      <c r="L376" s="62"/>
      <c r="M376" s="62"/>
      <c r="N376" s="62"/>
      <c r="O376" s="62"/>
      <c r="P376" s="62"/>
      <c r="Q376" s="95"/>
      <c r="R376" s="5"/>
      <c r="S376" s="5"/>
      <c r="T376" s="5"/>
      <c r="U376" s="5"/>
      <c r="V376" s="5"/>
      <c r="W376" s="5"/>
      <c r="X376" s="5"/>
      <c r="Y376" s="5"/>
      <c r="Z376" s="5"/>
      <c r="AA376" s="5"/>
      <c r="AB376" s="5"/>
      <c r="AC376" s="5"/>
      <c r="AD376" s="5"/>
      <c r="AE376" s="5"/>
      <c r="AF376" s="62"/>
      <c r="AG376" s="62"/>
      <c r="AH376" s="62"/>
      <c r="AI376" s="62"/>
      <c r="AJ376" s="62"/>
      <c r="AK376" s="62"/>
      <c r="AL376" s="62"/>
      <c r="AM376" s="62"/>
      <c r="AN376" s="62"/>
      <c r="AO376" s="62"/>
      <c r="AP376" s="62"/>
      <c r="AQ376" s="62"/>
      <c r="AR376" s="62"/>
      <c r="AS376" s="62"/>
      <c r="AT376" s="5"/>
      <c r="AU376" s="5"/>
      <c r="AV376" s="5"/>
      <c r="AW376" s="5"/>
      <c r="AX376" s="5"/>
      <c r="AY376" s="5"/>
      <c r="AZ376" s="5"/>
      <c r="BA376" s="5"/>
      <c r="BB376" s="5"/>
      <c r="BC376" s="5"/>
      <c r="BD376" s="5"/>
      <c r="BE376" s="5"/>
      <c r="BF376" s="5"/>
      <c r="BG376" s="5"/>
      <c r="BH376" s="62"/>
      <c r="BI376" s="62"/>
      <c r="BJ376" s="62"/>
      <c r="BK376" s="62"/>
      <c r="BL376" s="62"/>
      <c r="BM376" s="62"/>
      <c r="BN376" s="62"/>
      <c r="BO376" s="62"/>
      <c r="BP376" s="62"/>
      <c r="BQ376" s="62"/>
      <c r="BR376" s="62"/>
      <c r="BS376" s="62"/>
      <c r="BT376" s="62"/>
      <c r="BU376" s="62"/>
      <c r="BV376" s="5"/>
      <c r="BW376" s="5"/>
      <c r="BX376" s="5"/>
      <c r="BY376" s="5"/>
      <c r="BZ376" s="5"/>
      <c r="CA376" s="5"/>
      <c r="CB376" s="5"/>
      <c r="CC376" s="5"/>
      <c r="CD376" s="5"/>
      <c r="CE376" s="5"/>
      <c r="CF376" s="5"/>
      <c r="CG376" s="5"/>
      <c r="CH376" s="5"/>
      <c r="CI376" s="5"/>
      <c r="CJ376" s="62"/>
      <c r="CK376" s="62"/>
      <c r="CL376" s="62"/>
      <c r="CM376" s="62"/>
      <c r="CN376" s="62"/>
      <c r="CO376" s="62"/>
      <c r="CP376" s="62"/>
      <c r="CQ376" s="62"/>
      <c r="CR376" s="62"/>
      <c r="CS376" s="62"/>
      <c r="CT376" s="62"/>
      <c r="CU376" s="62"/>
      <c r="CV376" s="62"/>
      <c r="CW376" s="62"/>
      <c r="CX376" s="5"/>
      <c r="CY376" s="5"/>
      <c r="CZ376" s="5"/>
      <c r="DA376" s="5"/>
      <c r="DB376" s="5"/>
      <c r="DC376" s="5"/>
      <c r="DD376" s="5"/>
      <c r="DE376" s="5"/>
      <c r="DF376" s="5"/>
      <c r="DG376" s="5"/>
      <c r="DH376" s="5"/>
      <c r="DI376" s="5"/>
      <c r="DJ376" s="5"/>
      <c r="DK376" s="5"/>
      <c r="DL376" s="62"/>
      <c r="DM376" s="62"/>
      <c r="DN376" s="62"/>
      <c r="DO376" s="62"/>
      <c r="DP376" s="62"/>
      <c r="DQ376" s="62"/>
      <c r="DR376" s="62"/>
      <c r="DS376" s="62"/>
      <c r="DT376" s="62"/>
      <c r="DU376" s="62"/>
      <c r="DV376" s="62"/>
      <c r="DW376" s="62"/>
      <c r="DX376" s="62"/>
      <c r="DY376" s="62"/>
      <c r="DZ376" s="5"/>
      <c r="EA376" s="5"/>
      <c r="EB376" s="5"/>
      <c r="EC376" s="5"/>
      <c r="ED376" s="5"/>
      <c r="EE376" s="5"/>
      <c r="EF376" s="5"/>
      <c r="EG376" s="5"/>
      <c r="EH376" s="5"/>
      <c r="EI376" s="5"/>
      <c r="EJ376" s="5"/>
      <c r="EK376" s="5"/>
      <c r="EL376" s="5"/>
      <c r="EM376" s="5"/>
      <c r="EN376" s="62"/>
      <c r="EO376" s="62"/>
      <c r="EP376" s="62"/>
      <c r="EQ376" s="62"/>
      <c r="ER376" s="62"/>
      <c r="ES376" s="62"/>
      <c r="ET376" s="62"/>
      <c r="EU376" s="62"/>
      <c r="EV376" s="62"/>
      <c r="EW376" s="62"/>
      <c r="EX376" s="62"/>
      <c r="EY376" s="62"/>
      <c r="EZ376" s="62"/>
      <c r="FA376" s="62"/>
      <c r="FB376" s="5"/>
      <c r="FC376" s="5"/>
      <c r="FD376" s="5"/>
      <c r="FE376" s="5"/>
      <c r="FF376" s="5"/>
      <c r="FG376" s="5"/>
      <c r="FH376" s="5"/>
      <c r="FI376" s="5"/>
      <c r="FJ376" s="5"/>
      <c r="FK376" s="5"/>
      <c r="FL376" s="5"/>
      <c r="FM376" s="5"/>
      <c r="FN376" s="5"/>
      <c r="FO376" s="5"/>
      <c r="FP376" s="62"/>
      <c r="FQ376" s="62"/>
      <c r="FR376" s="62"/>
      <c r="FS376" s="62"/>
      <c r="FT376" s="62"/>
      <c r="FU376" s="62"/>
      <c r="FV376" s="62"/>
      <c r="FW376" s="62"/>
      <c r="FX376" s="62"/>
      <c r="FY376" s="62"/>
      <c r="FZ376" s="62"/>
      <c r="GA376" s="62"/>
      <c r="GB376" s="62"/>
      <c r="GC376" s="62"/>
      <c r="GD376" s="5"/>
      <c r="GE376" s="5"/>
      <c r="GF376" s="5"/>
      <c r="GG376" s="5"/>
      <c r="GH376" s="5"/>
      <c r="GI376" s="5"/>
      <c r="GJ376" s="5"/>
      <c r="GK376" s="5"/>
      <c r="GL376" s="5"/>
      <c r="GM376" s="5"/>
      <c r="GN376" s="5"/>
      <c r="GO376" s="5"/>
      <c r="GP376" s="5"/>
      <c r="GQ376" s="5"/>
      <c r="GR376" s="62"/>
      <c r="GS376" s="62"/>
      <c r="GT376" s="62"/>
      <c r="GU376" s="62"/>
      <c r="GV376" s="62"/>
      <c r="GW376" s="62"/>
      <c r="GX376" s="62"/>
      <c r="GY376" s="62"/>
      <c r="GZ376" s="62"/>
      <c r="HA376" s="62"/>
      <c r="HB376" s="62"/>
      <c r="HC376" s="62"/>
      <c r="HD376" s="62"/>
      <c r="HE376" s="62"/>
      <c r="HF376" s="5"/>
      <c r="HG376" s="5"/>
      <c r="HH376" s="5"/>
      <c r="HI376" s="5"/>
      <c r="HJ376" s="5"/>
      <c r="HK376" s="5"/>
      <c r="HL376" s="5"/>
      <c r="HM376" s="5"/>
      <c r="HN376" s="5"/>
      <c r="HO376" s="5"/>
      <c r="HP376" s="5"/>
      <c r="HQ376" s="5"/>
      <c r="HR376" s="5"/>
      <c r="HS376" s="5"/>
      <c r="HT376" s="62"/>
      <c r="HU376" s="62"/>
      <c r="HV376" s="62"/>
      <c r="HW376" s="62"/>
      <c r="HX376" s="62"/>
      <c r="HY376" s="62"/>
      <c r="HZ376" s="62"/>
      <c r="IA376" s="62"/>
      <c r="IB376" s="62"/>
      <c r="IC376" s="62"/>
      <c r="ID376" s="62"/>
      <c r="IE376" s="62"/>
      <c r="IF376" s="62"/>
      <c r="IG376" s="62"/>
      <c r="IH376" s="5"/>
      <c r="II376" s="5"/>
      <c r="IJ376" s="5"/>
      <c r="IK376" s="5"/>
      <c r="IL376" s="5"/>
      <c r="IM376" s="5"/>
      <c r="IN376" s="5"/>
      <c r="IO376" s="5"/>
      <c r="IP376" s="5"/>
      <c r="IQ376" s="5"/>
      <c r="IR376" s="5"/>
      <c r="IS376" s="5"/>
      <c r="IT376" s="5"/>
      <c r="IU376" s="5"/>
      <c r="IV376" s="62"/>
      <c r="IW376" s="62"/>
      <c r="IX376" s="62"/>
      <c r="IY376" s="62"/>
      <c r="IZ376" s="62"/>
      <c r="JA376" s="62"/>
      <c r="JB376" s="62"/>
      <c r="JC376" s="62"/>
      <c r="JD376" s="62"/>
      <c r="JE376" s="62"/>
      <c r="JF376" s="62"/>
      <c r="JG376" s="62"/>
      <c r="JH376" s="62"/>
      <c r="JI376" s="62"/>
      <c r="JJ376" s="5"/>
      <c r="JK376" s="5"/>
      <c r="JL376" s="5"/>
      <c r="JM376" s="5"/>
      <c r="JN376" s="5"/>
      <c r="JO376" s="5"/>
      <c r="JP376" s="5"/>
      <c r="JQ376" s="5"/>
      <c r="JR376" s="5"/>
      <c r="JS376" s="5"/>
      <c r="JT376" s="5"/>
      <c r="JU376" s="5"/>
      <c r="JV376" s="5"/>
      <c r="JW376" s="5"/>
      <c r="JX376" s="62"/>
      <c r="JY376" s="62"/>
      <c r="JZ376" s="62"/>
      <c r="KA376" s="62"/>
      <c r="KB376" s="62"/>
      <c r="KC376" s="62"/>
      <c r="KD376" s="62"/>
      <c r="KE376" s="62"/>
      <c r="KF376" s="62"/>
      <c r="KG376" s="62"/>
      <c r="KH376" s="62"/>
      <c r="KI376" s="62"/>
      <c r="KJ376" s="62"/>
      <c r="KK376" s="62"/>
    </row>
    <row r="377" spans="1:297" x14ac:dyDescent="0.35">
      <c r="A377" s="131">
        <v>373</v>
      </c>
      <c r="B377" s="170">
        <f>'BVEM Scorecard'!B376</f>
        <v>0</v>
      </c>
      <c r="C377" s="170">
        <f>'BVEM Scorecard'!C376</f>
        <v>0</v>
      </c>
      <c r="D377" s="152">
        <v>250</v>
      </c>
      <c r="E377" s="72" t="str">
        <f>'BVEM Scorecard'!F376</f>
        <v>Solar</v>
      </c>
      <c r="F377" s="96"/>
      <c r="G377" s="96"/>
      <c r="H377" s="96"/>
      <c r="I377" s="96"/>
      <c r="J377" s="62"/>
      <c r="K377" s="62"/>
      <c r="L377" s="62"/>
      <c r="M377" s="62"/>
      <c r="N377" s="62"/>
      <c r="O377" s="62"/>
      <c r="P377" s="62"/>
      <c r="Q377" s="95"/>
      <c r="R377" s="5"/>
      <c r="S377" s="5"/>
      <c r="T377" s="5"/>
      <c r="U377" s="5"/>
      <c r="V377" s="5"/>
      <c r="W377" s="5"/>
      <c r="X377" s="5"/>
      <c r="Y377" s="5"/>
      <c r="Z377" s="5"/>
      <c r="AA377" s="5"/>
      <c r="AB377" s="5"/>
      <c r="AC377" s="5"/>
      <c r="AD377" s="5"/>
      <c r="AE377" s="5"/>
      <c r="AF377" s="62"/>
      <c r="AG377" s="62"/>
      <c r="AH377" s="62"/>
      <c r="AI377" s="62"/>
      <c r="AJ377" s="62"/>
      <c r="AK377" s="62"/>
      <c r="AL377" s="62"/>
      <c r="AM377" s="62"/>
      <c r="AN377" s="62"/>
      <c r="AO377" s="62"/>
      <c r="AP377" s="62"/>
      <c r="AQ377" s="62"/>
      <c r="AR377" s="140"/>
      <c r="AS377" s="140"/>
      <c r="AT377" s="5"/>
      <c r="AU377" s="5"/>
      <c r="AV377" s="5"/>
      <c r="AW377" s="5"/>
      <c r="AX377" s="5"/>
      <c r="AY377" s="5"/>
      <c r="AZ377" s="5"/>
      <c r="BA377" s="5"/>
      <c r="BB377" s="5"/>
      <c r="BC377" s="5"/>
      <c r="BD377" s="5"/>
      <c r="BE377" s="5"/>
      <c r="BF377" s="5"/>
      <c r="BG377" s="5"/>
      <c r="BH377" s="62"/>
      <c r="BI377" s="62"/>
      <c r="BJ377" s="62"/>
      <c r="BK377" s="62"/>
      <c r="BL377" s="62"/>
      <c r="BM377" s="62"/>
      <c r="BN377" s="62"/>
      <c r="BO377" s="62"/>
      <c r="BP377" s="62"/>
      <c r="BQ377" s="62"/>
      <c r="BR377" s="62"/>
      <c r="BS377" s="62"/>
      <c r="BT377" s="62"/>
      <c r="BU377" s="62"/>
      <c r="BV377" s="5"/>
      <c r="BW377" s="5"/>
      <c r="BX377" s="5"/>
      <c r="BY377" s="5"/>
      <c r="BZ377" s="5"/>
      <c r="CA377" s="5"/>
      <c r="CB377" s="5"/>
      <c r="CC377" s="5"/>
      <c r="CD377" s="5"/>
      <c r="CE377" s="5"/>
      <c r="CF377" s="5"/>
      <c r="CG377" s="5"/>
      <c r="CH377" s="5"/>
      <c r="CI377" s="5"/>
      <c r="CJ377" s="62"/>
      <c r="CK377" s="62"/>
      <c r="CL377" s="62"/>
      <c r="CM377" s="62"/>
      <c r="CN377" s="62"/>
      <c r="CO377" s="62"/>
      <c r="CP377" s="62"/>
      <c r="CQ377" s="62"/>
      <c r="CR377" s="62"/>
      <c r="CS377" s="62"/>
      <c r="CT377" s="62"/>
      <c r="CU377" s="62"/>
      <c r="CV377" s="62"/>
      <c r="CW377" s="62"/>
      <c r="CX377" s="5"/>
      <c r="CY377" s="5"/>
      <c r="CZ377" s="5"/>
      <c r="DA377" s="5"/>
      <c r="DB377" s="5"/>
      <c r="DC377" s="5"/>
      <c r="DD377" s="5"/>
      <c r="DE377" s="5"/>
      <c r="DF377" s="5"/>
      <c r="DG377" s="5"/>
      <c r="DH377" s="5"/>
      <c r="DI377" s="5"/>
      <c r="DJ377" s="5"/>
      <c r="DK377" s="5"/>
      <c r="DL377" s="62"/>
      <c r="DM377" s="62"/>
      <c r="DN377" s="62"/>
      <c r="DO377" s="62"/>
      <c r="DP377" s="62"/>
      <c r="DQ377" s="62"/>
      <c r="DR377" s="62"/>
      <c r="DS377" s="62"/>
      <c r="DT377" s="62"/>
      <c r="DU377" s="62"/>
      <c r="DV377" s="62"/>
      <c r="DW377" s="62"/>
      <c r="DX377" s="62"/>
      <c r="DY377" s="62"/>
      <c r="DZ377" s="5"/>
      <c r="EA377" s="5"/>
      <c r="EB377" s="5"/>
      <c r="EC377" s="5"/>
      <c r="ED377" s="5"/>
      <c r="EE377" s="5"/>
      <c r="EF377" s="5"/>
      <c r="EG377" s="5"/>
      <c r="EH377" s="5"/>
      <c r="EI377" s="5"/>
      <c r="EJ377" s="5"/>
      <c r="EK377" s="5"/>
      <c r="EL377" s="5"/>
      <c r="EM377" s="5"/>
      <c r="EN377" s="62"/>
      <c r="EO377" s="62"/>
      <c r="EP377" s="62"/>
      <c r="EQ377" s="62"/>
      <c r="ER377" s="62"/>
      <c r="ES377" s="62"/>
      <c r="ET377" s="62"/>
      <c r="EU377" s="62"/>
      <c r="EV377" s="62"/>
      <c r="EW377" s="62"/>
      <c r="EX377" s="62"/>
      <c r="EY377" s="62"/>
      <c r="EZ377" s="140"/>
      <c r="FA377" s="140"/>
      <c r="FB377" s="5"/>
      <c r="FC377" s="5"/>
      <c r="FD377" s="5"/>
      <c r="FE377" s="5"/>
      <c r="FF377" s="5"/>
      <c r="FG377" s="5"/>
      <c r="FH377" s="5"/>
      <c r="FI377" s="5"/>
      <c r="FJ377" s="5"/>
      <c r="FK377" s="5"/>
      <c r="FL377" s="5"/>
      <c r="FM377" s="5"/>
      <c r="FN377" s="5"/>
      <c r="FO377" s="5"/>
      <c r="FP377" s="62"/>
      <c r="FQ377" s="62"/>
      <c r="FR377" s="62"/>
      <c r="FS377" s="62"/>
      <c r="FT377" s="62"/>
      <c r="FU377" s="62"/>
      <c r="FV377" s="62"/>
      <c r="FW377" s="62"/>
      <c r="FX377" s="62"/>
      <c r="FY377" s="62"/>
      <c r="FZ377" s="62"/>
      <c r="GA377" s="62"/>
      <c r="GB377" s="62"/>
      <c r="GC377" s="62"/>
      <c r="GD377" s="5"/>
      <c r="GE377" s="5"/>
      <c r="GF377" s="5"/>
      <c r="GG377" s="5"/>
      <c r="GH377" s="5"/>
      <c r="GI377" s="5"/>
      <c r="GJ377" s="5"/>
      <c r="GK377" s="5"/>
      <c r="GL377" s="5"/>
      <c r="GM377" s="5"/>
      <c r="GN377" s="5"/>
      <c r="GO377" s="5"/>
      <c r="GP377" s="5"/>
      <c r="GQ377" s="5"/>
      <c r="GR377" s="62"/>
      <c r="GS377" s="62"/>
      <c r="GT377" s="62"/>
      <c r="GU377" s="62"/>
      <c r="GV377" s="62"/>
      <c r="GW377" s="62"/>
      <c r="GX377" s="62"/>
      <c r="GY377" s="62"/>
      <c r="GZ377" s="62"/>
      <c r="HA377" s="62"/>
      <c r="HB377" s="62"/>
      <c r="HC377" s="62"/>
      <c r="HD377" s="62"/>
      <c r="HE377" s="62"/>
      <c r="HF377" s="5"/>
      <c r="HG377" s="5"/>
      <c r="HH377" s="5"/>
      <c r="HI377" s="5"/>
      <c r="HJ377" s="5"/>
      <c r="HK377" s="5"/>
      <c r="HL377" s="5"/>
      <c r="HM377" s="5"/>
      <c r="HN377" s="5"/>
      <c r="HO377" s="5"/>
      <c r="HP377" s="5"/>
      <c r="HQ377" s="5"/>
      <c r="HR377" s="5"/>
      <c r="HS377" s="5"/>
      <c r="HT377" s="62"/>
      <c r="HU377" s="62"/>
      <c r="HV377" s="62"/>
      <c r="HW377" s="62"/>
      <c r="HX377" s="62"/>
      <c r="HY377" s="62"/>
      <c r="HZ377" s="62"/>
      <c r="IA377" s="62"/>
      <c r="IB377" s="62"/>
      <c r="IC377" s="62"/>
      <c r="ID377" s="62"/>
      <c r="IE377" s="62"/>
      <c r="IF377" s="62"/>
      <c r="IG377" s="62"/>
      <c r="IH377" s="5"/>
      <c r="II377" s="5"/>
      <c r="IJ377" s="5"/>
      <c r="IK377" s="5"/>
      <c r="IL377" s="5"/>
      <c r="IM377" s="5"/>
      <c r="IN377" s="5"/>
      <c r="IO377" s="5"/>
      <c r="IP377" s="5"/>
      <c r="IQ377" s="5"/>
      <c r="IR377" s="5"/>
      <c r="IS377" s="5"/>
      <c r="IT377" s="5"/>
      <c r="IU377" s="5"/>
      <c r="IV377" s="62"/>
      <c r="IW377" s="62"/>
      <c r="IX377" s="62"/>
      <c r="IY377" s="62"/>
      <c r="IZ377" s="62"/>
      <c r="JA377" s="62"/>
      <c r="JB377" s="62"/>
      <c r="JC377" s="62"/>
      <c r="JD377" s="62"/>
      <c r="JE377" s="62"/>
      <c r="JF377" s="62"/>
      <c r="JG377" s="62"/>
      <c r="JH377" s="62"/>
      <c r="JI377" s="62"/>
      <c r="JJ377" s="5"/>
      <c r="JK377" s="5"/>
      <c r="JL377" s="5"/>
      <c r="JM377" s="5"/>
      <c r="JN377" s="5"/>
      <c r="JO377" s="5"/>
      <c r="JP377" s="5"/>
      <c r="JQ377" s="5"/>
      <c r="JR377" s="5"/>
      <c r="JS377" s="5"/>
      <c r="JT377" s="5"/>
      <c r="JU377" s="5"/>
      <c r="JV377" s="5"/>
      <c r="JW377" s="5"/>
      <c r="JX377" s="62"/>
      <c r="JY377" s="62"/>
      <c r="JZ377" s="62"/>
      <c r="KA377" s="62"/>
      <c r="KB377" s="62"/>
      <c r="KC377" s="62"/>
      <c r="KD377" s="62"/>
      <c r="KE377" s="62"/>
      <c r="KF377" s="62"/>
      <c r="KG377" s="62"/>
      <c r="KH377" s="62"/>
      <c r="KI377" s="62"/>
      <c r="KJ377" s="62"/>
      <c r="KK377" s="62"/>
    </row>
    <row r="378" spans="1:297" x14ac:dyDescent="0.35">
      <c r="A378" s="131">
        <v>374</v>
      </c>
      <c r="B378" s="170">
        <f>'BVEM Scorecard'!B377</f>
        <v>0</v>
      </c>
      <c r="C378" s="170">
        <f>'BVEM Scorecard'!C377</f>
        <v>0</v>
      </c>
      <c r="D378" s="152">
        <v>1124</v>
      </c>
      <c r="E378" s="72" t="str">
        <f>'BVEM Scorecard'!F377</f>
        <v>Solar</v>
      </c>
      <c r="F378" s="96">
        <f t="shared" si="437"/>
        <v>0.25</v>
      </c>
      <c r="G378" s="96">
        <f t="shared" si="438"/>
        <v>0.4</v>
      </c>
      <c r="H378" s="96">
        <f t="shared" si="439"/>
        <v>0</v>
      </c>
      <c r="I378" s="96">
        <f t="shared" si="440"/>
        <v>0</v>
      </c>
      <c r="J378" s="62">
        <v>1</v>
      </c>
      <c r="K378" s="62">
        <v>0</v>
      </c>
      <c r="L378" s="62">
        <v>0</v>
      </c>
      <c r="M378" s="62">
        <v>0</v>
      </c>
      <c r="N378" s="62">
        <v>1</v>
      </c>
      <c r="O378" s="62">
        <v>1</v>
      </c>
      <c r="P378" s="62">
        <f t="shared" si="441"/>
        <v>2</v>
      </c>
      <c r="Q378" s="95">
        <f t="shared" ref="Q378:Q379" si="519">K$4*K378+L$4*L378+M$4*M378+N$4*N378+O$4*O378</f>
        <v>0.25</v>
      </c>
      <c r="R378" s="5"/>
      <c r="S378" s="5"/>
      <c r="T378" s="5"/>
      <c r="U378" s="5"/>
      <c r="V378" s="5"/>
      <c r="W378" s="5"/>
      <c r="X378" s="5"/>
      <c r="Y378" s="5"/>
      <c r="Z378" s="5"/>
      <c r="AA378" s="5"/>
      <c r="AB378" s="5"/>
      <c r="AC378" s="5"/>
      <c r="AD378" s="5"/>
      <c r="AE378" s="5"/>
      <c r="AF378" s="62"/>
      <c r="AG378" s="62"/>
      <c r="AH378" s="62"/>
      <c r="AI378" s="62"/>
      <c r="AJ378" s="62"/>
      <c r="AK378" s="62"/>
      <c r="AL378" s="62"/>
      <c r="AM378" s="62"/>
      <c r="AN378" s="62"/>
      <c r="AO378" s="62"/>
      <c r="AP378" s="62"/>
      <c r="AQ378" s="62"/>
      <c r="AR378" s="62"/>
      <c r="AS378" s="62"/>
      <c r="AT378" s="5"/>
      <c r="AU378" s="5"/>
      <c r="AV378" s="5"/>
      <c r="AW378" s="5"/>
      <c r="AX378" s="5"/>
      <c r="AY378" s="5"/>
      <c r="AZ378" s="5"/>
      <c r="BA378" s="5"/>
      <c r="BB378" s="5"/>
      <c r="BC378" s="5"/>
      <c r="BD378" s="5"/>
      <c r="BE378" s="5"/>
      <c r="BF378" s="5"/>
      <c r="BG378" s="5"/>
      <c r="BH378" s="62"/>
      <c r="BI378" s="62"/>
      <c r="BJ378" s="62"/>
      <c r="BK378" s="62"/>
      <c r="BL378" s="62"/>
      <c r="BM378" s="62"/>
      <c r="BN378" s="62"/>
      <c r="BO378" s="62"/>
      <c r="BP378" s="62"/>
      <c r="BQ378" s="62"/>
      <c r="BR378" s="62"/>
      <c r="BS378" s="62"/>
      <c r="BT378" s="62"/>
      <c r="BU378" s="62"/>
      <c r="BV378" s="5"/>
      <c r="BW378" s="5"/>
      <c r="BX378" s="5"/>
      <c r="BY378" s="5"/>
      <c r="BZ378" s="5"/>
      <c r="CA378" s="5"/>
      <c r="CB378" s="5"/>
      <c r="CC378" s="5"/>
      <c r="CD378" s="5"/>
      <c r="CE378" s="5"/>
      <c r="CF378" s="5"/>
      <c r="CG378" s="5"/>
      <c r="CH378" s="5"/>
      <c r="CI378" s="5"/>
      <c r="CJ378" s="62"/>
      <c r="CK378" s="62"/>
      <c r="CL378" s="62"/>
      <c r="CM378" s="62"/>
      <c r="CN378" s="62"/>
      <c r="CO378" s="62"/>
      <c r="CP378" s="62"/>
      <c r="CQ378" s="62"/>
      <c r="CR378" s="62"/>
      <c r="CS378" s="62"/>
      <c r="CT378" s="62"/>
      <c r="CU378" s="62"/>
      <c r="CV378" s="62"/>
      <c r="CW378" s="62"/>
      <c r="CX378" s="5"/>
      <c r="CY378" s="5"/>
      <c r="CZ378" s="5"/>
      <c r="DA378" s="5"/>
      <c r="DB378" s="5"/>
      <c r="DC378" s="5"/>
      <c r="DD378" s="5"/>
      <c r="DE378" s="5"/>
      <c r="DF378" s="5"/>
      <c r="DG378" s="5"/>
      <c r="DH378" s="5"/>
      <c r="DI378" s="5"/>
      <c r="DJ378" s="5"/>
      <c r="DK378" s="5"/>
      <c r="DL378" s="62"/>
      <c r="DM378" s="62"/>
      <c r="DN378" s="62"/>
      <c r="DO378" s="62"/>
      <c r="DP378" s="62"/>
      <c r="DQ378" s="62"/>
      <c r="DR378" s="62"/>
      <c r="DS378" s="62"/>
      <c r="DT378" s="62"/>
      <c r="DU378" s="62"/>
      <c r="DV378" s="62"/>
      <c r="DW378" s="62"/>
      <c r="DX378" s="62"/>
      <c r="DY378" s="62"/>
      <c r="DZ378" s="5"/>
      <c r="EA378" s="5"/>
      <c r="EB378" s="5"/>
      <c r="EC378" s="5"/>
      <c r="ED378" s="5"/>
      <c r="EE378" s="5"/>
      <c r="EF378" s="5"/>
      <c r="EG378" s="5"/>
      <c r="EH378" s="5"/>
      <c r="EI378" s="5"/>
      <c r="EJ378" s="5"/>
      <c r="EK378" s="5"/>
      <c r="EL378" s="5"/>
      <c r="EM378" s="5"/>
      <c r="EN378" s="62"/>
      <c r="EO378" s="62"/>
      <c r="EP378" s="62"/>
      <c r="EQ378" s="62"/>
      <c r="ER378" s="62"/>
      <c r="ES378" s="62"/>
      <c r="ET378" s="62"/>
      <c r="EU378" s="62"/>
      <c r="EV378" s="62"/>
      <c r="EW378" s="62"/>
      <c r="EX378" s="62"/>
      <c r="EY378" s="62"/>
      <c r="EZ378" s="62"/>
      <c r="FA378" s="62"/>
      <c r="FB378" s="5"/>
      <c r="FC378" s="5"/>
      <c r="FD378" s="5"/>
      <c r="FE378" s="5"/>
      <c r="FF378" s="5"/>
      <c r="FG378" s="5"/>
      <c r="FH378" s="5"/>
      <c r="FI378" s="5"/>
      <c r="FJ378" s="5"/>
      <c r="FK378" s="5"/>
      <c r="FL378" s="5"/>
      <c r="FM378" s="5"/>
      <c r="FN378" s="5"/>
      <c r="FO378" s="5"/>
      <c r="FP378" s="62"/>
      <c r="FQ378" s="62"/>
      <c r="FR378" s="62"/>
      <c r="FS378" s="62"/>
      <c r="FT378" s="62"/>
      <c r="FU378" s="62"/>
      <c r="FV378" s="62"/>
      <c r="FW378" s="62"/>
      <c r="FX378" s="62"/>
      <c r="FY378" s="62"/>
      <c r="FZ378" s="62"/>
      <c r="GA378" s="62"/>
      <c r="GB378" s="62"/>
      <c r="GC378" s="62"/>
      <c r="GD378" s="5"/>
      <c r="GE378" s="5"/>
      <c r="GF378" s="5"/>
      <c r="GG378" s="5"/>
      <c r="GH378" s="5"/>
      <c r="GI378" s="5"/>
      <c r="GJ378" s="5"/>
      <c r="GK378" s="5"/>
      <c r="GL378" s="5"/>
      <c r="GM378" s="5"/>
      <c r="GN378" s="5"/>
      <c r="GO378" s="5"/>
      <c r="GP378" s="5"/>
      <c r="GQ378" s="5"/>
      <c r="GR378" s="62"/>
      <c r="GS378" s="62"/>
      <c r="GT378" s="62"/>
      <c r="GU378" s="62"/>
      <c r="GV378" s="62"/>
      <c r="GW378" s="62"/>
      <c r="GX378" s="62"/>
      <c r="GY378" s="62"/>
      <c r="GZ378" s="62"/>
      <c r="HA378" s="62"/>
      <c r="HB378" s="62"/>
      <c r="HC378" s="62"/>
      <c r="HD378" s="62"/>
      <c r="HE378" s="62"/>
      <c r="HF378" s="5"/>
      <c r="HG378" s="5"/>
      <c r="HH378" s="5"/>
      <c r="HI378" s="5"/>
      <c r="HJ378" s="5"/>
      <c r="HK378" s="5"/>
      <c r="HL378" s="5"/>
      <c r="HM378" s="5"/>
      <c r="HN378" s="5"/>
      <c r="HO378" s="5"/>
      <c r="HP378" s="5"/>
      <c r="HQ378" s="5"/>
      <c r="HR378" s="5"/>
      <c r="HS378" s="5"/>
      <c r="HT378" s="62"/>
      <c r="HU378" s="62"/>
      <c r="HV378" s="62"/>
      <c r="HW378" s="62"/>
      <c r="HX378" s="62"/>
      <c r="HY378" s="62"/>
      <c r="HZ378" s="62"/>
      <c r="IA378" s="62"/>
      <c r="IB378" s="62"/>
      <c r="IC378" s="62"/>
      <c r="ID378" s="62"/>
      <c r="IE378" s="62"/>
      <c r="IF378" s="62"/>
      <c r="IG378" s="62"/>
      <c r="IH378" s="5"/>
      <c r="II378" s="5"/>
      <c r="IJ378" s="5"/>
      <c r="IK378" s="5"/>
      <c r="IL378" s="5"/>
      <c r="IM378" s="5"/>
      <c r="IN378" s="5"/>
      <c r="IO378" s="5"/>
      <c r="IP378" s="5"/>
      <c r="IQ378" s="5"/>
      <c r="IR378" s="5"/>
      <c r="IS378" s="5"/>
      <c r="IT378" s="5"/>
      <c r="IU378" s="5"/>
      <c r="IV378" s="62"/>
      <c r="IW378" s="62"/>
      <c r="IX378" s="62"/>
      <c r="IY378" s="62"/>
      <c r="IZ378" s="62"/>
      <c r="JA378" s="62"/>
      <c r="JB378" s="62"/>
      <c r="JC378" s="62"/>
      <c r="JD378" s="62"/>
      <c r="JE378" s="62"/>
      <c r="JF378" s="62"/>
      <c r="JG378" s="62"/>
      <c r="JH378" s="62"/>
      <c r="JI378" s="62"/>
      <c r="JJ378" s="5"/>
      <c r="JK378" s="5"/>
      <c r="JL378" s="5"/>
      <c r="JM378" s="5"/>
      <c r="JN378" s="5"/>
      <c r="JO378" s="5"/>
      <c r="JP378" s="5"/>
      <c r="JQ378" s="5"/>
      <c r="JR378" s="5"/>
      <c r="JS378" s="5"/>
      <c r="JT378" s="5"/>
      <c r="JU378" s="5"/>
      <c r="JV378" s="5"/>
      <c r="JW378" s="5"/>
      <c r="JX378" s="62"/>
      <c r="JY378" s="62"/>
      <c r="JZ378" s="62"/>
      <c r="KA378" s="62"/>
      <c r="KB378" s="62"/>
      <c r="KC378" s="62"/>
      <c r="KD378" s="62"/>
      <c r="KE378" s="62"/>
      <c r="KF378" s="62"/>
      <c r="KG378" s="62"/>
      <c r="KH378" s="62"/>
      <c r="KI378" s="62"/>
      <c r="KJ378" s="62"/>
      <c r="KK378" s="62"/>
    </row>
    <row r="379" spans="1:297" x14ac:dyDescent="0.35">
      <c r="A379" s="131">
        <v>375</v>
      </c>
      <c r="B379" s="170">
        <f>'BVEM Scorecard'!B378</f>
        <v>0</v>
      </c>
      <c r="C379" s="170">
        <f>'BVEM Scorecard'!C378</f>
        <v>0</v>
      </c>
      <c r="D379" s="152">
        <v>1125</v>
      </c>
      <c r="E379" s="72" t="str">
        <f>'BVEM Scorecard'!F378</f>
        <v>Solar</v>
      </c>
      <c r="F379" s="96">
        <f t="shared" si="437"/>
        <v>0.25</v>
      </c>
      <c r="G379" s="96">
        <f t="shared" si="438"/>
        <v>0.4</v>
      </c>
      <c r="H379" s="96">
        <f t="shared" si="439"/>
        <v>0</v>
      </c>
      <c r="I379" s="96">
        <f t="shared" si="440"/>
        <v>0</v>
      </c>
      <c r="J379" s="62">
        <v>1</v>
      </c>
      <c r="K379" s="62">
        <v>0</v>
      </c>
      <c r="L379" s="62">
        <v>0</v>
      </c>
      <c r="M379" s="62">
        <v>0</v>
      </c>
      <c r="N379" s="62">
        <v>1</v>
      </c>
      <c r="O379" s="62">
        <v>1</v>
      </c>
      <c r="P379" s="62">
        <f t="shared" si="441"/>
        <v>2</v>
      </c>
      <c r="Q379" s="95">
        <f t="shared" si="519"/>
        <v>0.25</v>
      </c>
      <c r="R379" s="5"/>
      <c r="S379" s="5"/>
      <c r="T379" s="5"/>
      <c r="U379" s="5"/>
      <c r="V379" s="5"/>
      <c r="W379" s="5"/>
      <c r="X379" s="5"/>
      <c r="Y379" s="5"/>
      <c r="Z379" s="5"/>
      <c r="AA379" s="5"/>
      <c r="AB379" s="5"/>
      <c r="AC379" s="5"/>
      <c r="AD379" s="5"/>
      <c r="AE379" s="5"/>
      <c r="AF379" s="62"/>
      <c r="AG379" s="62"/>
      <c r="AH379" s="62"/>
      <c r="AI379" s="62"/>
      <c r="AJ379" s="62"/>
      <c r="AK379" s="62"/>
      <c r="AL379" s="62"/>
      <c r="AM379" s="62"/>
      <c r="AN379" s="62"/>
      <c r="AO379" s="62"/>
      <c r="AP379" s="62"/>
      <c r="AQ379" s="62"/>
      <c r="AR379" s="140"/>
      <c r="AS379" s="140"/>
      <c r="AT379" s="5"/>
      <c r="AU379" s="5"/>
      <c r="AV379" s="5"/>
      <c r="AW379" s="5"/>
      <c r="AX379" s="5"/>
      <c r="AY379" s="5"/>
      <c r="AZ379" s="5"/>
      <c r="BA379" s="5"/>
      <c r="BB379" s="5"/>
      <c r="BC379" s="5"/>
      <c r="BD379" s="5"/>
      <c r="BE379" s="5"/>
      <c r="BF379" s="5"/>
      <c r="BG379" s="5"/>
      <c r="BH379" s="62"/>
      <c r="BI379" s="62"/>
      <c r="BJ379" s="62"/>
      <c r="BK379" s="62"/>
      <c r="BL379" s="62"/>
      <c r="BM379" s="62"/>
      <c r="BN379" s="62"/>
      <c r="BO379" s="62"/>
      <c r="BP379" s="62"/>
      <c r="BQ379" s="62"/>
      <c r="BR379" s="62"/>
      <c r="BS379" s="62"/>
      <c r="BT379" s="62"/>
      <c r="BU379" s="62"/>
      <c r="BV379" s="5"/>
      <c r="BW379" s="5"/>
      <c r="BX379" s="5"/>
      <c r="BY379" s="5"/>
      <c r="BZ379" s="5"/>
      <c r="CA379" s="5"/>
      <c r="CB379" s="5"/>
      <c r="CC379" s="5"/>
      <c r="CD379" s="5"/>
      <c r="CE379" s="5"/>
      <c r="CF379" s="5"/>
      <c r="CG379" s="5"/>
      <c r="CH379" s="5"/>
      <c r="CI379" s="5"/>
      <c r="CJ379" s="62"/>
      <c r="CK379" s="62"/>
      <c r="CL379" s="62"/>
      <c r="CM379" s="62"/>
      <c r="CN379" s="62"/>
      <c r="CO379" s="62"/>
      <c r="CP379" s="62"/>
      <c r="CQ379" s="62"/>
      <c r="CR379" s="62"/>
      <c r="CS379" s="62"/>
      <c r="CT379" s="62"/>
      <c r="CU379" s="62"/>
      <c r="CV379" s="62"/>
      <c r="CW379" s="62"/>
      <c r="CX379" s="5"/>
      <c r="CY379" s="5"/>
      <c r="CZ379" s="5"/>
      <c r="DA379" s="5"/>
      <c r="DB379" s="5"/>
      <c r="DC379" s="5"/>
      <c r="DD379" s="5"/>
      <c r="DE379" s="5"/>
      <c r="DF379" s="5"/>
      <c r="DG379" s="5"/>
      <c r="DH379" s="5"/>
      <c r="DI379" s="5"/>
      <c r="DJ379" s="5"/>
      <c r="DK379" s="5"/>
      <c r="DL379" s="62"/>
      <c r="DM379" s="62"/>
      <c r="DN379" s="62"/>
      <c r="DO379" s="62"/>
      <c r="DP379" s="62"/>
      <c r="DQ379" s="62"/>
      <c r="DR379" s="62"/>
      <c r="DS379" s="62"/>
      <c r="DT379" s="62"/>
      <c r="DU379" s="62"/>
      <c r="DV379" s="62"/>
      <c r="DW379" s="62"/>
      <c r="DX379" s="62"/>
      <c r="DY379" s="62"/>
      <c r="DZ379" s="5"/>
      <c r="EA379" s="5"/>
      <c r="EB379" s="5"/>
      <c r="EC379" s="5"/>
      <c r="ED379" s="5"/>
      <c r="EE379" s="5"/>
      <c r="EF379" s="5"/>
      <c r="EG379" s="5"/>
      <c r="EH379" s="5"/>
      <c r="EI379" s="5"/>
      <c r="EJ379" s="5"/>
      <c r="EK379" s="5"/>
      <c r="EL379" s="5"/>
      <c r="EM379" s="5"/>
      <c r="EN379" s="62"/>
      <c r="EO379" s="62"/>
      <c r="EP379" s="62"/>
      <c r="EQ379" s="62"/>
      <c r="ER379" s="62"/>
      <c r="ES379" s="62"/>
      <c r="ET379" s="62"/>
      <c r="EU379" s="62"/>
      <c r="EV379" s="62"/>
      <c r="EW379" s="62"/>
      <c r="EX379" s="62"/>
      <c r="EY379" s="62"/>
      <c r="EZ379" s="140"/>
      <c r="FA379" s="140"/>
      <c r="FB379" s="5"/>
      <c r="FC379" s="5"/>
      <c r="FD379" s="5"/>
      <c r="FE379" s="5"/>
      <c r="FF379" s="5"/>
      <c r="FG379" s="5"/>
      <c r="FH379" s="5"/>
      <c r="FI379" s="5"/>
      <c r="FJ379" s="5"/>
      <c r="FK379" s="5"/>
      <c r="FL379" s="5"/>
      <c r="FM379" s="5"/>
      <c r="FN379" s="5"/>
      <c r="FO379" s="5"/>
      <c r="FP379" s="62"/>
      <c r="FQ379" s="62"/>
      <c r="FR379" s="62"/>
      <c r="FS379" s="62"/>
      <c r="FT379" s="62"/>
      <c r="FU379" s="62"/>
      <c r="FV379" s="62"/>
      <c r="FW379" s="62"/>
      <c r="FX379" s="62"/>
      <c r="FY379" s="62"/>
      <c r="FZ379" s="62"/>
      <c r="GA379" s="62"/>
      <c r="GB379" s="62"/>
      <c r="GC379" s="62"/>
      <c r="GD379" s="5"/>
      <c r="GE379" s="5"/>
      <c r="GF379" s="5"/>
      <c r="GG379" s="5"/>
      <c r="GH379" s="5"/>
      <c r="GI379" s="5"/>
      <c r="GJ379" s="5"/>
      <c r="GK379" s="5"/>
      <c r="GL379" s="5"/>
      <c r="GM379" s="5"/>
      <c r="GN379" s="5"/>
      <c r="GO379" s="5"/>
      <c r="GP379" s="5"/>
      <c r="GQ379" s="5"/>
      <c r="GR379" s="62"/>
      <c r="GS379" s="62"/>
      <c r="GT379" s="62"/>
      <c r="GU379" s="62"/>
      <c r="GV379" s="62"/>
      <c r="GW379" s="62"/>
      <c r="GX379" s="62"/>
      <c r="GY379" s="62"/>
      <c r="GZ379" s="62"/>
      <c r="HA379" s="62"/>
      <c r="HB379" s="62"/>
      <c r="HC379" s="62"/>
      <c r="HD379" s="62"/>
      <c r="HE379" s="62"/>
      <c r="HF379" s="5"/>
      <c r="HG379" s="5"/>
      <c r="HH379" s="5"/>
      <c r="HI379" s="5"/>
      <c r="HJ379" s="5"/>
      <c r="HK379" s="5"/>
      <c r="HL379" s="5"/>
      <c r="HM379" s="5"/>
      <c r="HN379" s="5"/>
      <c r="HO379" s="5"/>
      <c r="HP379" s="5"/>
      <c r="HQ379" s="5"/>
      <c r="HR379" s="5"/>
      <c r="HS379" s="5"/>
      <c r="HT379" s="62"/>
      <c r="HU379" s="62"/>
      <c r="HV379" s="62"/>
      <c r="HW379" s="62"/>
      <c r="HX379" s="62"/>
      <c r="HY379" s="62"/>
      <c r="HZ379" s="62"/>
      <c r="IA379" s="62"/>
      <c r="IB379" s="62"/>
      <c r="IC379" s="62"/>
      <c r="ID379" s="62"/>
      <c r="IE379" s="62"/>
      <c r="IF379" s="62"/>
      <c r="IG379" s="62"/>
      <c r="IH379" s="5"/>
      <c r="II379" s="5"/>
      <c r="IJ379" s="5"/>
      <c r="IK379" s="5"/>
      <c r="IL379" s="5"/>
      <c r="IM379" s="5"/>
      <c r="IN379" s="5"/>
      <c r="IO379" s="5"/>
      <c r="IP379" s="5"/>
      <c r="IQ379" s="5"/>
      <c r="IR379" s="5"/>
      <c r="IS379" s="5"/>
      <c r="IT379" s="5"/>
      <c r="IU379" s="5"/>
      <c r="IV379" s="62"/>
      <c r="IW379" s="62"/>
      <c r="IX379" s="62"/>
      <c r="IY379" s="62"/>
      <c r="IZ379" s="62"/>
      <c r="JA379" s="62"/>
      <c r="JB379" s="62"/>
      <c r="JC379" s="62"/>
      <c r="JD379" s="62"/>
      <c r="JE379" s="62"/>
      <c r="JF379" s="62"/>
      <c r="JG379" s="62"/>
      <c r="JH379" s="62"/>
      <c r="JI379" s="62"/>
      <c r="JJ379" s="5"/>
      <c r="JK379" s="5"/>
      <c r="JL379" s="5"/>
      <c r="JM379" s="5"/>
      <c r="JN379" s="5"/>
      <c r="JO379" s="5"/>
      <c r="JP379" s="5"/>
      <c r="JQ379" s="5"/>
      <c r="JR379" s="5"/>
      <c r="JS379" s="5"/>
      <c r="JT379" s="5"/>
      <c r="JU379" s="5"/>
      <c r="JV379" s="5"/>
      <c r="JW379" s="5"/>
      <c r="JX379" s="62"/>
      <c r="JY379" s="62"/>
      <c r="JZ379" s="62"/>
      <c r="KA379" s="62"/>
      <c r="KB379" s="62"/>
      <c r="KC379" s="62"/>
      <c r="KD379" s="62"/>
      <c r="KE379" s="62"/>
      <c r="KF379" s="62"/>
      <c r="KG379" s="62"/>
      <c r="KH379" s="62"/>
      <c r="KI379" s="62"/>
      <c r="KJ379" s="62"/>
      <c r="KK379" s="62"/>
    </row>
    <row r="380" spans="1:297" x14ac:dyDescent="0.35">
      <c r="A380" s="131">
        <v>376</v>
      </c>
      <c r="B380" s="170">
        <f>'BVEM Scorecard'!B379</f>
        <v>0</v>
      </c>
      <c r="C380" s="170">
        <f>'BVEM Scorecard'!C379</f>
        <v>0</v>
      </c>
      <c r="D380" s="152">
        <v>247</v>
      </c>
      <c r="E380" s="72" t="str">
        <f>'BVEM Scorecard'!F379</f>
        <v>Solar</v>
      </c>
      <c r="F380" s="96"/>
      <c r="G380" s="96"/>
      <c r="H380" s="96"/>
      <c r="I380" s="96"/>
      <c r="J380" s="62"/>
      <c r="K380" s="62"/>
      <c r="L380" s="62"/>
      <c r="M380" s="62"/>
      <c r="N380" s="62"/>
      <c r="O380" s="62"/>
      <c r="P380" s="62"/>
      <c r="Q380" s="95"/>
      <c r="R380" s="5"/>
      <c r="S380" s="5"/>
      <c r="T380" s="5"/>
      <c r="U380" s="5"/>
      <c r="V380" s="5"/>
      <c r="W380" s="5"/>
      <c r="X380" s="5"/>
      <c r="Y380" s="5"/>
      <c r="Z380" s="5"/>
      <c r="AA380" s="5"/>
      <c r="AB380" s="5"/>
      <c r="AC380" s="5"/>
      <c r="AD380" s="5"/>
      <c r="AE380" s="5"/>
      <c r="AF380" s="62"/>
      <c r="AG380" s="62"/>
      <c r="AH380" s="62"/>
      <c r="AI380" s="62"/>
      <c r="AJ380" s="62"/>
      <c r="AK380" s="62"/>
      <c r="AL380" s="62"/>
      <c r="AM380" s="62"/>
      <c r="AN380" s="62"/>
      <c r="AO380" s="62"/>
      <c r="AP380" s="62"/>
      <c r="AQ380" s="62"/>
      <c r="AR380" s="62"/>
      <c r="AS380" s="62"/>
      <c r="AT380" s="5"/>
      <c r="AU380" s="5"/>
      <c r="AV380" s="5"/>
      <c r="AW380" s="5"/>
      <c r="AX380" s="5"/>
      <c r="AY380" s="5"/>
      <c r="AZ380" s="5"/>
      <c r="BA380" s="5"/>
      <c r="BB380" s="5"/>
      <c r="BC380" s="5"/>
      <c r="BD380" s="5"/>
      <c r="BE380" s="5"/>
      <c r="BF380" s="5"/>
      <c r="BG380" s="5"/>
      <c r="BH380" s="62"/>
      <c r="BI380" s="62"/>
      <c r="BJ380" s="62"/>
      <c r="BK380" s="62"/>
      <c r="BL380" s="62"/>
      <c r="BM380" s="62"/>
      <c r="BN380" s="62"/>
      <c r="BO380" s="62"/>
      <c r="BP380" s="62"/>
      <c r="BQ380" s="62"/>
      <c r="BR380" s="62"/>
      <c r="BS380" s="62"/>
      <c r="BT380" s="62"/>
      <c r="BU380" s="62"/>
      <c r="BV380" s="5"/>
      <c r="BW380" s="5"/>
      <c r="BX380" s="5"/>
      <c r="BY380" s="5"/>
      <c r="BZ380" s="5"/>
      <c r="CA380" s="5"/>
      <c r="CB380" s="5"/>
      <c r="CC380" s="5"/>
      <c r="CD380" s="5"/>
      <c r="CE380" s="5"/>
      <c r="CF380" s="5"/>
      <c r="CG380" s="5"/>
      <c r="CH380" s="5"/>
      <c r="CI380" s="5"/>
      <c r="CJ380" s="62"/>
      <c r="CK380" s="62"/>
      <c r="CL380" s="62"/>
      <c r="CM380" s="62"/>
      <c r="CN380" s="62"/>
      <c r="CO380" s="62"/>
      <c r="CP380" s="62"/>
      <c r="CQ380" s="62"/>
      <c r="CR380" s="62"/>
      <c r="CS380" s="62"/>
      <c r="CT380" s="62"/>
      <c r="CU380" s="62"/>
      <c r="CV380" s="62"/>
      <c r="CW380" s="62"/>
      <c r="CX380" s="5"/>
      <c r="CY380" s="5"/>
      <c r="CZ380" s="5"/>
      <c r="DA380" s="5"/>
      <c r="DB380" s="5"/>
      <c r="DC380" s="5"/>
      <c r="DD380" s="5"/>
      <c r="DE380" s="5"/>
      <c r="DF380" s="5"/>
      <c r="DG380" s="5"/>
      <c r="DH380" s="5"/>
      <c r="DI380" s="5"/>
      <c r="DJ380" s="5"/>
      <c r="DK380" s="5"/>
      <c r="DL380" s="62"/>
      <c r="DM380" s="62"/>
      <c r="DN380" s="62"/>
      <c r="DO380" s="62"/>
      <c r="DP380" s="62"/>
      <c r="DQ380" s="62"/>
      <c r="DR380" s="62"/>
      <c r="DS380" s="62"/>
      <c r="DT380" s="62"/>
      <c r="DU380" s="62"/>
      <c r="DV380" s="62"/>
      <c r="DW380" s="62"/>
      <c r="DX380" s="62"/>
      <c r="DY380" s="62"/>
      <c r="DZ380" s="5"/>
      <c r="EA380" s="5"/>
      <c r="EB380" s="5"/>
      <c r="EC380" s="5"/>
      <c r="ED380" s="5"/>
      <c r="EE380" s="5"/>
      <c r="EF380" s="5"/>
      <c r="EG380" s="5"/>
      <c r="EH380" s="5"/>
      <c r="EI380" s="5"/>
      <c r="EJ380" s="5"/>
      <c r="EK380" s="5"/>
      <c r="EL380" s="5"/>
      <c r="EM380" s="5"/>
      <c r="EN380" s="62"/>
      <c r="EO380" s="62"/>
      <c r="EP380" s="62"/>
      <c r="EQ380" s="62"/>
      <c r="ER380" s="62"/>
      <c r="ES380" s="62"/>
      <c r="ET380" s="62"/>
      <c r="EU380" s="62"/>
      <c r="EV380" s="62"/>
      <c r="EW380" s="62"/>
      <c r="EX380" s="62"/>
      <c r="EY380" s="62"/>
      <c r="EZ380" s="62"/>
      <c r="FA380" s="62"/>
      <c r="FB380" s="5"/>
      <c r="FC380" s="5"/>
      <c r="FD380" s="5"/>
      <c r="FE380" s="5"/>
      <c r="FF380" s="5"/>
      <c r="FG380" s="5"/>
      <c r="FH380" s="5"/>
      <c r="FI380" s="5"/>
      <c r="FJ380" s="5"/>
      <c r="FK380" s="5"/>
      <c r="FL380" s="5"/>
      <c r="FM380" s="5"/>
      <c r="FN380" s="5"/>
      <c r="FO380" s="5"/>
      <c r="FP380" s="62"/>
      <c r="FQ380" s="62"/>
      <c r="FR380" s="62"/>
      <c r="FS380" s="62"/>
      <c r="FT380" s="62"/>
      <c r="FU380" s="62"/>
      <c r="FV380" s="62"/>
      <c r="FW380" s="62"/>
      <c r="FX380" s="62"/>
      <c r="FY380" s="62"/>
      <c r="FZ380" s="62"/>
      <c r="GA380" s="62"/>
      <c r="GB380" s="62"/>
      <c r="GC380" s="62"/>
      <c r="GD380" s="5"/>
      <c r="GE380" s="5"/>
      <c r="GF380" s="5"/>
      <c r="GG380" s="5"/>
      <c r="GH380" s="5"/>
      <c r="GI380" s="5"/>
      <c r="GJ380" s="5"/>
      <c r="GK380" s="5"/>
      <c r="GL380" s="5"/>
      <c r="GM380" s="5"/>
      <c r="GN380" s="5"/>
      <c r="GO380" s="5"/>
      <c r="GP380" s="5"/>
      <c r="GQ380" s="5"/>
      <c r="GR380" s="62"/>
      <c r="GS380" s="62"/>
      <c r="GT380" s="62"/>
      <c r="GU380" s="62"/>
      <c r="GV380" s="62"/>
      <c r="GW380" s="62"/>
      <c r="GX380" s="62"/>
      <c r="GY380" s="62"/>
      <c r="GZ380" s="62"/>
      <c r="HA380" s="62"/>
      <c r="HB380" s="62"/>
      <c r="HC380" s="62"/>
      <c r="HD380" s="62"/>
      <c r="HE380" s="62"/>
      <c r="HF380" s="5"/>
      <c r="HG380" s="5"/>
      <c r="HH380" s="5"/>
      <c r="HI380" s="5"/>
      <c r="HJ380" s="5"/>
      <c r="HK380" s="5"/>
      <c r="HL380" s="5"/>
      <c r="HM380" s="5"/>
      <c r="HN380" s="5"/>
      <c r="HO380" s="5"/>
      <c r="HP380" s="5"/>
      <c r="HQ380" s="5"/>
      <c r="HR380" s="5"/>
      <c r="HS380" s="5"/>
      <c r="HT380" s="62"/>
      <c r="HU380" s="62"/>
      <c r="HV380" s="62"/>
      <c r="HW380" s="62"/>
      <c r="HX380" s="62"/>
      <c r="HY380" s="62"/>
      <c r="HZ380" s="62"/>
      <c r="IA380" s="62"/>
      <c r="IB380" s="62"/>
      <c r="IC380" s="62"/>
      <c r="ID380" s="62"/>
      <c r="IE380" s="62"/>
      <c r="IF380" s="62"/>
      <c r="IG380" s="62"/>
      <c r="IH380" s="5"/>
      <c r="II380" s="5"/>
      <c r="IJ380" s="5"/>
      <c r="IK380" s="5"/>
      <c r="IL380" s="5"/>
      <c r="IM380" s="5"/>
      <c r="IN380" s="5"/>
      <c r="IO380" s="5"/>
      <c r="IP380" s="5"/>
      <c r="IQ380" s="5"/>
      <c r="IR380" s="5"/>
      <c r="IS380" s="5"/>
      <c r="IT380" s="5"/>
      <c r="IU380" s="5"/>
      <c r="IV380" s="62"/>
      <c r="IW380" s="62"/>
      <c r="IX380" s="62"/>
      <c r="IY380" s="62"/>
      <c r="IZ380" s="62"/>
      <c r="JA380" s="62"/>
      <c r="JB380" s="62"/>
      <c r="JC380" s="62"/>
      <c r="JD380" s="62"/>
      <c r="JE380" s="62"/>
      <c r="JF380" s="62"/>
      <c r="JG380" s="62"/>
      <c r="JH380" s="62"/>
      <c r="JI380" s="62"/>
      <c r="JJ380" s="5"/>
      <c r="JK380" s="5"/>
      <c r="JL380" s="5"/>
      <c r="JM380" s="5"/>
      <c r="JN380" s="5"/>
      <c r="JO380" s="5"/>
      <c r="JP380" s="5"/>
      <c r="JQ380" s="5"/>
      <c r="JR380" s="5"/>
      <c r="JS380" s="5"/>
      <c r="JT380" s="5"/>
      <c r="JU380" s="5"/>
      <c r="JV380" s="5"/>
      <c r="JW380" s="5"/>
      <c r="JX380" s="62"/>
      <c r="JY380" s="62"/>
      <c r="JZ380" s="62"/>
      <c r="KA380" s="62"/>
      <c r="KB380" s="62"/>
      <c r="KC380" s="62"/>
      <c r="KD380" s="62"/>
      <c r="KE380" s="62"/>
      <c r="KF380" s="62"/>
      <c r="KG380" s="62"/>
      <c r="KH380" s="62"/>
      <c r="KI380" s="62"/>
      <c r="KJ380" s="62"/>
      <c r="KK380" s="62"/>
    </row>
    <row r="381" spans="1:297" x14ac:dyDescent="0.35">
      <c r="A381" s="131">
        <v>377</v>
      </c>
      <c r="B381" s="170">
        <f>'BVEM Scorecard'!B380</f>
        <v>0</v>
      </c>
      <c r="C381" s="170">
        <f>'BVEM Scorecard'!C380</f>
        <v>0</v>
      </c>
      <c r="D381" s="152">
        <v>661</v>
      </c>
      <c r="E381" s="72" t="str">
        <f>'BVEM Scorecard'!F380</f>
        <v>Solar + Storage</v>
      </c>
      <c r="F381" s="96"/>
      <c r="G381" s="96"/>
      <c r="H381" s="96"/>
      <c r="I381" s="96"/>
      <c r="J381" s="62"/>
      <c r="K381" s="62"/>
      <c r="L381" s="62"/>
      <c r="M381" s="62"/>
      <c r="N381" s="62"/>
      <c r="O381" s="62"/>
      <c r="P381" s="62"/>
      <c r="Q381" s="95"/>
      <c r="R381" s="5"/>
      <c r="S381" s="5"/>
      <c r="T381" s="5"/>
      <c r="U381" s="5"/>
      <c r="V381" s="5"/>
      <c r="W381" s="5"/>
      <c r="X381" s="5"/>
      <c r="Y381" s="5"/>
      <c r="Z381" s="5"/>
      <c r="AA381" s="5"/>
      <c r="AB381" s="5"/>
      <c r="AC381" s="5"/>
      <c r="AD381" s="5"/>
      <c r="AE381" s="5"/>
      <c r="AF381" s="62"/>
      <c r="AG381" s="62"/>
      <c r="AH381" s="62"/>
      <c r="AI381" s="62"/>
      <c r="AJ381" s="62"/>
      <c r="AK381" s="62"/>
      <c r="AL381" s="62"/>
      <c r="AM381" s="62"/>
      <c r="AN381" s="62"/>
      <c r="AO381" s="62"/>
      <c r="AP381" s="62"/>
      <c r="AQ381" s="62"/>
      <c r="AR381" s="140"/>
      <c r="AS381" s="140"/>
      <c r="AT381" s="5"/>
      <c r="AU381" s="5"/>
      <c r="AV381" s="5"/>
      <c r="AW381" s="5"/>
      <c r="AX381" s="5"/>
      <c r="AY381" s="5"/>
      <c r="AZ381" s="5"/>
      <c r="BA381" s="5"/>
      <c r="BB381" s="5"/>
      <c r="BC381" s="5"/>
      <c r="BD381" s="5"/>
      <c r="BE381" s="5"/>
      <c r="BF381" s="5"/>
      <c r="BG381" s="5"/>
      <c r="BH381" s="62"/>
      <c r="BI381" s="62"/>
      <c r="BJ381" s="62"/>
      <c r="BK381" s="62"/>
      <c r="BL381" s="62"/>
      <c r="BM381" s="62"/>
      <c r="BN381" s="62"/>
      <c r="BO381" s="62"/>
      <c r="BP381" s="62"/>
      <c r="BQ381" s="62"/>
      <c r="BR381" s="62"/>
      <c r="BS381" s="62"/>
      <c r="BT381" s="62"/>
      <c r="BU381" s="62"/>
      <c r="BV381" s="5"/>
      <c r="BW381" s="5"/>
      <c r="BX381" s="5"/>
      <c r="BY381" s="5"/>
      <c r="BZ381" s="5"/>
      <c r="CA381" s="5"/>
      <c r="CB381" s="5"/>
      <c r="CC381" s="5"/>
      <c r="CD381" s="5"/>
      <c r="CE381" s="5"/>
      <c r="CF381" s="5"/>
      <c r="CG381" s="5"/>
      <c r="CH381" s="5"/>
      <c r="CI381" s="5"/>
      <c r="CJ381" s="62"/>
      <c r="CK381" s="62"/>
      <c r="CL381" s="62"/>
      <c r="CM381" s="62"/>
      <c r="CN381" s="62"/>
      <c r="CO381" s="62"/>
      <c r="CP381" s="62"/>
      <c r="CQ381" s="62"/>
      <c r="CR381" s="62"/>
      <c r="CS381" s="62"/>
      <c r="CT381" s="62"/>
      <c r="CU381" s="62"/>
      <c r="CV381" s="62"/>
      <c r="CW381" s="62"/>
      <c r="CX381" s="5"/>
      <c r="CY381" s="5"/>
      <c r="CZ381" s="5"/>
      <c r="DA381" s="5"/>
      <c r="DB381" s="5"/>
      <c r="DC381" s="5"/>
      <c r="DD381" s="5"/>
      <c r="DE381" s="5"/>
      <c r="DF381" s="5"/>
      <c r="DG381" s="5"/>
      <c r="DH381" s="5"/>
      <c r="DI381" s="5"/>
      <c r="DJ381" s="5"/>
      <c r="DK381" s="5"/>
      <c r="DL381" s="62"/>
      <c r="DM381" s="62"/>
      <c r="DN381" s="62"/>
      <c r="DO381" s="62"/>
      <c r="DP381" s="62"/>
      <c r="DQ381" s="62"/>
      <c r="DR381" s="62"/>
      <c r="DS381" s="62"/>
      <c r="DT381" s="62"/>
      <c r="DU381" s="62"/>
      <c r="DV381" s="62"/>
      <c r="DW381" s="62"/>
      <c r="DX381" s="62"/>
      <c r="DY381" s="62"/>
      <c r="DZ381" s="5"/>
      <c r="EA381" s="5"/>
      <c r="EB381" s="5"/>
      <c r="EC381" s="5"/>
      <c r="ED381" s="5"/>
      <c r="EE381" s="5"/>
      <c r="EF381" s="5"/>
      <c r="EG381" s="5"/>
      <c r="EH381" s="5"/>
      <c r="EI381" s="5"/>
      <c r="EJ381" s="5"/>
      <c r="EK381" s="5"/>
      <c r="EL381" s="5"/>
      <c r="EM381" s="5"/>
      <c r="EN381" s="62"/>
      <c r="EO381" s="62"/>
      <c r="EP381" s="62"/>
      <c r="EQ381" s="62"/>
      <c r="ER381" s="62"/>
      <c r="ES381" s="62"/>
      <c r="ET381" s="62"/>
      <c r="EU381" s="62"/>
      <c r="EV381" s="62"/>
      <c r="EW381" s="62"/>
      <c r="EX381" s="62"/>
      <c r="EY381" s="62"/>
      <c r="EZ381" s="140"/>
      <c r="FA381" s="140"/>
      <c r="FB381" s="5"/>
      <c r="FC381" s="5"/>
      <c r="FD381" s="5"/>
      <c r="FE381" s="5"/>
      <c r="FF381" s="5"/>
      <c r="FG381" s="5"/>
      <c r="FH381" s="5"/>
      <c r="FI381" s="5"/>
      <c r="FJ381" s="5"/>
      <c r="FK381" s="5"/>
      <c r="FL381" s="5"/>
      <c r="FM381" s="5"/>
      <c r="FN381" s="5"/>
      <c r="FO381" s="5"/>
      <c r="FP381" s="62"/>
      <c r="FQ381" s="62"/>
      <c r="FR381" s="62"/>
      <c r="FS381" s="62"/>
      <c r="FT381" s="62"/>
      <c r="FU381" s="62"/>
      <c r="FV381" s="62"/>
      <c r="FW381" s="62"/>
      <c r="FX381" s="62"/>
      <c r="FY381" s="62"/>
      <c r="FZ381" s="62"/>
      <c r="GA381" s="62"/>
      <c r="GB381" s="62"/>
      <c r="GC381" s="62"/>
      <c r="GD381" s="5"/>
      <c r="GE381" s="5"/>
      <c r="GF381" s="5"/>
      <c r="GG381" s="5"/>
      <c r="GH381" s="5"/>
      <c r="GI381" s="5"/>
      <c r="GJ381" s="5"/>
      <c r="GK381" s="5"/>
      <c r="GL381" s="5"/>
      <c r="GM381" s="5"/>
      <c r="GN381" s="5"/>
      <c r="GO381" s="5"/>
      <c r="GP381" s="5"/>
      <c r="GQ381" s="5"/>
      <c r="GR381" s="62"/>
      <c r="GS381" s="62"/>
      <c r="GT381" s="62"/>
      <c r="GU381" s="62"/>
      <c r="GV381" s="62"/>
      <c r="GW381" s="62"/>
      <c r="GX381" s="62"/>
      <c r="GY381" s="62"/>
      <c r="GZ381" s="62"/>
      <c r="HA381" s="62"/>
      <c r="HB381" s="62"/>
      <c r="HC381" s="62"/>
      <c r="HD381" s="62"/>
      <c r="HE381" s="62"/>
      <c r="HF381" s="5"/>
      <c r="HG381" s="5"/>
      <c r="HH381" s="5"/>
      <c r="HI381" s="5"/>
      <c r="HJ381" s="5"/>
      <c r="HK381" s="5"/>
      <c r="HL381" s="5"/>
      <c r="HM381" s="5"/>
      <c r="HN381" s="5"/>
      <c r="HO381" s="5"/>
      <c r="HP381" s="5"/>
      <c r="HQ381" s="5"/>
      <c r="HR381" s="5"/>
      <c r="HS381" s="5"/>
      <c r="HT381" s="62"/>
      <c r="HU381" s="62"/>
      <c r="HV381" s="62"/>
      <c r="HW381" s="62"/>
      <c r="HX381" s="62"/>
      <c r="HY381" s="62"/>
      <c r="HZ381" s="62"/>
      <c r="IA381" s="62"/>
      <c r="IB381" s="62"/>
      <c r="IC381" s="62"/>
      <c r="ID381" s="62"/>
      <c r="IE381" s="62"/>
      <c r="IF381" s="62"/>
      <c r="IG381" s="62"/>
      <c r="IH381" s="5"/>
      <c r="II381" s="5"/>
      <c r="IJ381" s="5"/>
      <c r="IK381" s="5"/>
      <c r="IL381" s="5"/>
      <c r="IM381" s="5"/>
      <c r="IN381" s="5"/>
      <c r="IO381" s="5"/>
      <c r="IP381" s="5"/>
      <c r="IQ381" s="5"/>
      <c r="IR381" s="5"/>
      <c r="IS381" s="5"/>
      <c r="IT381" s="5"/>
      <c r="IU381" s="5"/>
      <c r="IV381" s="62"/>
      <c r="IW381" s="62"/>
      <c r="IX381" s="62"/>
      <c r="IY381" s="62"/>
      <c r="IZ381" s="62"/>
      <c r="JA381" s="62"/>
      <c r="JB381" s="62"/>
      <c r="JC381" s="62"/>
      <c r="JD381" s="62"/>
      <c r="JE381" s="62"/>
      <c r="JF381" s="62"/>
      <c r="JG381" s="62"/>
      <c r="JH381" s="62"/>
      <c r="JI381" s="62"/>
      <c r="JJ381" s="5"/>
      <c r="JK381" s="5"/>
      <c r="JL381" s="5"/>
      <c r="JM381" s="5"/>
      <c r="JN381" s="5"/>
      <c r="JO381" s="5"/>
      <c r="JP381" s="5"/>
      <c r="JQ381" s="5"/>
      <c r="JR381" s="5"/>
      <c r="JS381" s="5"/>
      <c r="JT381" s="5"/>
      <c r="JU381" s="5"/>
      <c r="JV381" s="5"/>
      <c r="JW381" s="5"/>
      <c r="JX381" s="62"/>
      <c r="JY381" s="62"/>
      <c r="JZ381" s="62"/>
      <c r="KA381" s="62"/>
      <c r="KB381" s="62"/>
      <c r="KC381" s="62"/>
      <c r="KD381" s="62"/>
      <c r="KE381" s="62"/>
      <c r="KF381" s="62"/>
      <c r="KG381" s="62"/>
      <c r="KH381" s="62"/>
      <c r="KI381" s="62"/>
      <c r="KJ381" s="62"/>
      <c r="KK381" s="62"/>
    </row>
    <row r="382" spans="1:297" x14ac:dyDescent="0.35">
      <c r="A382" s="131">
        <v>378</v>
      </c>
      <c r="B382" s="170">
        <f>'BVEM Scorecard'!B381</f>
        <v>0</v>
      </c>
      <c r="C382" s="170">
        <f>'BVEM Scorecard'!C381</f>
        <v>0</v>
      </c>
      <c r="D382" s="152">
        <v>435</v>
      </c>
      <c r="E382" s="72" t="str">
        <f>'BVEM Scorecard'!F381</f>
        <v>Solar</v>
      </c>
      <c r="F382" s="96"/>
      <c r="G382" s="96"/>
      <c r="H382" s="96"/>
      <c r="I382" s="96"/>
      <c r="J382" s="62"/>
      <c r="K382" s="62"/>
      <c r="L382" s="62"/>
      <c r="M382" s="62"/>
      <c r="N382" s="62"/>
      <c r="O382" s="62"/>
      <c r="P382" s="62"/>
      <c r="Q382" s="95"/>
      <c r="R382" s="5"/>
      <c r="S382" s="5"/>
      <c r="T382" s="5"/>
      <c r="U382" s="5"/>
      <c r="V382" s="5"/>
      <c r="W382" s="5"/>
      <c r="X382" s="5"/>
      <c r="Y382" s="5"/>
      <c r="Z382" s="5"/>
      <c r="AA382" s="5"/>
      <c r="AB382" s="5"/>
      <c r="AC382" s="5"/>
      <c r="AD382" s="5"/>
      <c r="AE382" s="5"/>
      <c r="AF382" s="62"/>
      <c r="AG382" s="62"/>
      <c r="AH382" s="62"/>
      <c r="AI382" s="62"/>
      <c r="AJ382" s="62"/>
      <c r="AK382" s="62"/>
      <c r="AL382" s="62"/>
      <c r="AM382" s="62"/>
      <c r="AN382" s="62"/>
      <c r="AO382" s="62"/>
      <c r="AP382" s="62"/>
      <c r="AQ382" s="62"/>
      <c r="AR382" s="62"/>
      <c r="AS382" s="62"/>
      <c r="AT382" s="5"/>
      <c r="AU382" s="5"/>
      <c r="AV382" s="5"/>
      <c r="AW382" s="5"/>
      <c r="AX382" s="5"/>
      <c r="AY382" s="5"/>
      <c r="AZ382" s="5"/>
      <c r="BA382" s="5"/>
      <c r="BB382" s="5"/>
      <c r="BC382" s="5"/>
      <c r="BD382" s="5"/>
      <c r="BE382" s="5"/>
      <c r="BF382" s="5"/>
      <c r="BG382" s="5"/>
      <c r="BH382" s="62"/>
      <c r="BI382" s="62"/>
      <c r="BJ382" s="62"/>
      <c r="BK382" s="62"/>
      <c r="BL382" s="62"/>
      <c r="BM382" s="62"/>
      <c r="BN382" s="62"/>
      <c r="BO382" s="62"/>
      <c r="BP382" s="62"/>
      <c r="BQ382" s="62"/>
      <c r="BR382" s="62"/>
      <c r="BS382" s="62"/>
      <c r="BT382" s="62"/>
      <c r="BU382" s="62"/>
      <c r="BV382" s="5"/>
      <c r="BW382" s="5"/>
      <c r="BX382" s="5"/>
      <c r="BY382" s="5"/>
      <c r="BZ382" s="5"/>
      <c r="CA382" s="5"/>
      <c r="CB382" s="5"/>
      <c r="CC382" s="5"/>
      <c r="CD382" s="5"/>
      <c r="CE382" s="5"/>
      <c r="CF382" s="5"/>
      <c r="CG382" s="5"/>
      <c r="CH382" s="5"/>
      <c r="CI382" s="5"/>
      <c r="CJ382" s="62"/>
      <c r="CK382" s="62"/>
      <c r="CL382" s="62"/>
      <c r="CM382" s="62"/>
      <c r="CN382" s="62"/>
      <c r="CO382" s="62"/>
      <c r="CP382" s="62"/>
      <c r="CQ382" s="62"/>
      <c r="CR382" s="62"/>
      <c r="CS382" s="62"/>
      <c r="CT382" s="62"/>
      <c r="CU382" s="62"/>
      <c r="CV382" s="62"/>
      <c r="CW382" s="62"/>
      <c r="CX382" s="5"/>
      <c r="CY382" s="5"/>
      <c r="CZ382" s="5"/>
      <c r="DA382" s="5"/>
      <c r="DB382" s="5"/>
      <c r="DC382" s="5"/>
      <c r="DD382" s="5"/>
      <c r="DE382" s="5"/>
      <c r="DF382" s="5"/>
      <c r="DG382" s="5"/>
      <c r="DH382" s="5"/>
      <c r="DI382" s="5"/>
      <c r="DJ382" s="5"/>
      <c r="DK382" s="5"/>
      <c r="DL382" s="62"/>
      <c r="DM382" s="62"/>
      <c r="DN382" s="62"/>
      <c r="DO382" s="62"/>
      <c r="DP382" s="62"/>
      <c r="DQ382" s="62"/>
      <c r="DR382" s="62"/>
      <c r="DS382" s="62"/>
      <c r="DT382" s="62"/>
      <c r="DU382" s="62"/>
      <c r="DV382" s="62"/>
      <c r="DW382" s="62"/>
      <c r="DX382" s="62"/>
      <c r="DY382" s="62"/>
      <c r="DZ382" s="5"/>
      <c r="EA382" s="5"/>
      <c r="EB382" s="5"/>
      <c r="EC382" s="5"/>
      <c r="ED382" s="5"/>
      <c r="EE382" s="5"/>
      <c r="EF382" s="5"/>
      <c r="EG382" s="5"/>
      <c r="EH382" s="5"/>
      <c r="EI382" s="5"/>
      <c r="EJ382" s="5"/>
      <c r="EK382" s="5"/>
      <c r="EL382" s="5"/>
      <c r="EM382" s="5"/>
      <c r="EN382" s="62"/>
      <c r="EO382" s="62"/>
      <c r="EP382" s="62"/>
      <c r="EQ382" s="62"/>
      <c r="ER382" s="62"/>
      <c r="ES382" s="62"/>
      <c r="ET382" s="62"/>
      <c r="EU382" s="62"/>
      <c r="EV382" s="62"/>
      <c r="EW382" s="62"/>
      <c r="EX382" s="62"/>
      <c r="EY382" s="62"/>
      <c r="EZ382" s="62"/>
      <c r="FA382" s="62"/>
      <c r="FB382" s="5"/>
      <c r="FC382" s="5"/>
      <c r="FD382" s="5"/>
      <c r="FE382" s="5"/>
      <c r="FF382" s="5"/>
      <c r="FG382" s="5"/>
      <c r="FH382" s="5"/>
      <c r="FI382" s="5"/>
      <c r="FJ382" s="5"/>
      <c r="FK382" s="5"/>
      <c r="FL382" s="5"/>
      <c r="FM382" s="5"/>
      <c r="FN382" s="5"/>
      <c r="FO382" s="5"/>
      <c r="FP382" s="62"/>
      <c r="FQ382" s="62"/>
      <c r="FR382" s="62"/>
      <c r="FS382" s="62"/>
      <c r="FT382" s="62"/>
      <c r="FU382" s="62"/>
      <c r="FV382" s="62"/>
      <c r="FW382" s="62"/>
      <c r="FX382" s="62"/>
      <c r="FY382" s="62"/>
      <c r="FZ382" s="62"/>
      <c r="GA382" s="62"/>
      <c r="GB382" s="62"/>
      <c r="GC382" s="62"/>
      <c r="GD382" s="5"/>
      <c r="GE382" s="5"/>
      <c r="GF382" s="5"/>
      <c r="GG382" s="5"/>
      <c r="GH382" s="5"/>
      <c r="GI382" s="5"/>
      <c r="GJ382" s="5"/>
      <c r="GK382" s="5"/>
      <c r="GL382" s="5"/>
      <c r="GM382" s="5"/>
      <c r="GN382" s="5"/>
      <c r="GO382" s="5"/>
      <c r="GP382" s="5"/>
      <c r="GQ382" s="5"/>
      <c r="GR382" s="62"/>
      <c r="GS382" s="62"/>
      <c r="GT382" s="62"/>
      <c r="GU382" s="62"/>
      <c r="GV382" s="62"/>
      <c r="GW382" s="62"/>
      <c r="GX382" s="62"/>
      <c r="GY382" s="62"/>
      <c r="GZ382" s="62"/>
      <c r="HA382" s="62"/>
      <c r="HB382" s="62"/>
      <c r="HC382" s="62"/>
      <c r="HD382" s="62"/>
      <c r="HE382" s="62"/>
      <c r="HF382" s="5"/>
      <c r="HG382" s="5"/>
      <c r="HH382" s="5"/>
      <c r="HI382" s="5"/>
      <c r="HJ382" s="5"/>
      <c r="HK382" s="5"/>
      <c r="HL382" s="5"/>
      <c r="HM382" s="5"/>
      <c r="HN382" s="5"/>
      <c r="HO382" s="5"/>
      <c r="HP382" s="5"/>
      <c r="HQ382" s="5"/>
      <c r="HR382" s="5"/>
      <c r="HS382" s="5"/>
      <c r="HT382" s="62"/>
      <c r="HU382" s="62"/>
      <c r="HV382" s="62"/>
      <c r="HW382" s="62"/>
      <c r="HX382" s="62"/>
      <c r="HY382" s="62"/>
      <c r="HZ382" s="62"/>
      <c r="IA382" s="62"/>
      <c r="IB382" s="62"/>
      <c r="IC382" s="62"/>
      <c r="ID382" s="62"/>
      <c r="IE382" s="62"/>
      <c r="IF382" s="62"/>
      <c r="IG382" s="62"/>
      <c r="IH382" s="5"/>
      <c r="II382" s="5"/>
      <c r="IJ382" s="5"/>
      <c r="IK382" s="5"/>
      <c r="IL382" s="5"/>
      <c r="IM382" s="5"/>
      <c r="IN382" s="5"/>
      <c r="IO382" s="5"/>
      <c r="IP382" s="5"/>
      <c r="IQ382" s="5"/>
      <c r="IR382" s="5"/>
      <c r="IS382" s="5"/>
      <c r="IT382" s="5"/>
      <c r="IU382" s="5"/>
      <c r="IV382" s="62"/>
      <c r="IW382" s="62"/>
      <c r="IX382" s="62"/>
      <c r="IY382" s="62"/>
      <c r="IZ382" s="62"/>
      <c r="JA382" s="62"/>
      <c r="JB382" s="62"/>
      <c r="JC382" s="62"/>
      <c r="JD382" s="62"/>
      <c r="JE382" s="62"/>
      <c r="JF382" s="62"/>
      <c r="JG382" s="62"/>
      <c r="JH382" s="62"/>
      <c r="JI382" s="62"/>
      <c r="JJ382" s="5"/>
      <c r="JK382" s="5"/>
      <c r="JL382" s="5"/>
      <c r="JM382" s="5"/>
      <c r="JN382" s="5"/>
      <c r="JO382" s="5"/>
      <c r="JP382" s="5"/>
      <c r="JQ382" s="5"/>
      <c r="JR382" s="5"/>
      <c r="JS382" s="5"/>
      <c r="JT382" s="5"/>
      <c r="JU382" s="5"/>
      <c r="JV382" s="5"/>
      <c r="JW382" s="5"/>
      <c r="JX382" s="62"/>
      <c r="JY382" s="62"/>
      <c r="JZ382" s="62"/>
      <c r="KA382" s="62"/>
      <c r="KB382" s="62"/>
      <c r="KC382" s="62"/>
      <c r="KD382" s="62"/>
      <c r="KE382" s="62"/>
      <c r="KF382" s="62"/>
      <c r="KG382" s="62"/>
      <c r="KH382" s="62"/>
      <c r="KI382" s="62"/>
      <c r="KJ382" s="62"/>
      <c r="KK382" s="62"/>
    </row>
    <row r="383" spans="1:297" x14ac:dyDescent="0.35">
      <c r="A383" s="131">
        <v>379</v>
      </c>
      <c r="B383" s="170">
        <f>'BVEM Scorecard'!B382</f>
        <v>0</v>
      </c>
      <c r="C383" s="170">
        <f>'BVEM Scorecard'!C382</f>
        <v>0</v>
      </c>
      <c r="D383" s="152">
        <v>369</v>
      </c>
      <c r="E383" s="72" t="str">
        <f>'BVEM Scorecard'!F382</f>
        <v>Wind</v>
      </c>
      <c r="F383" s="96"/>
      <c r="G383" s="96"/>
      <c r="H383" s="96"/>
      <c r="I383" s="96"/>
      <c r="J383" s="62"/>
      <c r="K383" s="62"/>
      <c r="L383" s="62"/>
      <c r="M383" s="62"/>
      <c r="N383" s="62"/>
      <c r="O383" s="62"/>
      <c r="P383" s="62"/>
      <c r="Q383" s="95"/>
      <c r="R383" s="5"/>
      <c r="S383" s="5"/>
      <c r="T383" s="5"/>
      <c r="U383" s="5"/>
      <c r="V383" s="5"/>
      <c r="W383" s="5"/>
      <c r="X383" s="5"/>
      <c r="Y383" s="5"/>
      <c r="Z383" s="5"/>
      <c r="AA383" s="5"/>
      <c r="AB383" s="5"/>
      <c r="AC383" s="5"/>
      <c r="AD383" s="5"/>
      <c r="AE383" s="5"/>
      <c r="AF383" s="62"/>
      <c r="AG383" s="62"/>
      <c r="AH383" s="62"/>
      <c r="AI383" s="62"/>
      <c r="AJ383" s="62"/>
      <c r="AK383" s="62"/>
      <c r="AL383" s="62"/>
      <c r="AM383" s="62"/>
      <c r="AN383" s="62"/>
      <c r="AO383" s="62"/>
      <c r="AP383" s="62"/>
      <c r="AQ383" s="62"/>
      <c r="AR383" s="140"/>
      <c r="AS383" s="140"/>
      <c r="AT383" s="5"/>
      <c r="AU383" s="5"/>
      <c r="AV383" s="5"/>
      <c r="AW383" s="5"/>
      <c r="AX383" s="5"/>
      <c r="AY383" s="5"/>
      <c r="AZ383" s="5"/>
      <c r="BA383" s="5"/>
      <c r="BB383" s="5"/>
      <c r="BC383" s="5"/>
      <c r="BD383" s="5"/>
      <c r="BE383" s="5"/>
      <c r="BF383" s="5"/>
      <c r="BG383" s="5"/>
      <c r="BH383" s="62"/>
      <c r="BI383" s="62"/>
      <c r="BJ383" s="62"/>
      <c r="BK383" s="62"/>
      <c r="BL383" s="62"/>
      <c r="BM383" s="62"/>
      <c r="BN383" s="62"/>
      <c r="BO383" s="62"/>
      <c r="BP383" s="62"/>
      <c r="BQ383" s="62"/>
      <c r="BR383" s="62"/>
      <c r="BS383" s="62"/>
      <c r="BT383" s="62"/>
      <c r="BU383" s="62"/>
      <c r="BV383" s="5"/>
      <c r="BW383" s="5"/>
      <c r="BX383" s="5"/>
      <c r="BY383" s="5"/>
      <c r="BZ383" s="5"/>
      <c r="CA383" s="5"/>
      <c r="CB383" s="5"/>
      <c r="CC383" s="5"/>
      <c r="CD383" s="5"/>
      <c r="CE383" s="5"/>
      <c r="CF383" s="5"/>
      <c r="CG383" s="5"/>
      <c r="CH383" s="5"/>
      <c r="CI383" s="5"/>
      <c r="CJ383" s="62"/>
      <c r="CK383" s="62"/>
      <c r="CL383" s="62"/>
      <c r="CM383" s="62"/>
      <c r="CN383" s="62"/>
      <c r="CO383" s="62"/>
      <c r="CP383" s="62"/>
      <c r="CQ383" s="62"/>
      <c r="CR383" s="62"/>
      <c r="CS383" s="62"/>
      <c r="CT383" s="62"/>
      <c r="CU383" s="62"/>
      <c r="CV383" s="62"/>
      <c r="CW383" s="62"/>
      <c r="CX383" s="5"/>
      <c r="CY383" s="5"/>
      <c r="CZ383" s="5"/>
      <c r="DA383" s="5"/>
      <c r="DB383" s="5"/>
      <c r="DC383" s="5"/>
      <c r="DD383" s="5"/>
      <c r="DE383" s="5"/>
      <c r="DF383" s="5"/>
      <c r="DG383" s="5"/>
      <c r="DH383" s="5"/>
      <c r="DI383" s="5"/>
      <c r="DJ383" s="5"/>
      <c r="DK383" s="5"/>
      <c r="DL383" s="62"/>
      <c r="DM383" s="62"/>
      <c r="DN383" s="62"/>
      <c r="DO383" s="62"/>
      <c r="DP383" s="62"/>
      <c r="DQ383" s="62"/>
      <c r="DR383" s="62"/>
      <c r="DS383" s="62"/>
      <c r="DT383" s="62"/>
      <c r="DU383" s="62"/>
      <c r="DV383" s="62"/>
      <c r="DW383" s="62"/>
      <c r="DX383" s="62"/>
      <c r="DY383" s="62"/>
      <c r="DZ383" s="5"/>
      <c r="EA383" s="5"/>
      <c r="EB383" s="5"/>
      <c r="EC383" s="5"/>
      <c r="ED383" s="5"/>
      <c r="EE383" s="5"/>
      <c r="EF383" s="5"/>
      <c r="EG383" s="5"/>
      <c r="EH383" s="5"/>
      <c r="EI383" s="5"/>
      <c r="EJ383" s="5"/>
      <c r="EK383" s="5"/>
      <c r="EL383" s="5"/>
      <c r="EM383" s="5"/>
      <c r="EN383" s="62"/>
      <c r="EO383" s="62"/>
      <c r="EP383" s="62"/>
      <c r="EQ383" s="62"/>
      <c r="ER383" s="62"/>
      <c r="ES383" s="62"/>
      <c r="ET383" s="62"/>
      <c r="EU383" s="62"/>
      <c r="EV383" s="62"/>
      <c r="EW383" s="62"/>
      <c r="EX383" s="62"/>
      <c r="EY383" s="62"/>
      <c r="EZ383" s="140"/>
      <c r="FA383" s="140"/>
      <c r="FB383" s="5"/>
      <c r="FC383" s="5"/>
      <c r="FD383" s="5"/>
      <c r="FE383" s="5"/>
      <c r="FF383" s="5"/>
      <c r="FG383" s="5"/>
      <c r="FH383" s="5"/>
      <c r="FI383" s="5"/>
      <c r="FJ383" s="5"/>
      <c r="FK383" s="5"/>
      <c r="FL383" s="5"/>
      <c r="FM383" s="5"/>
      <c r="FN383" s="5"/>
      <c r="FO383" s="5"/>
      <c r="FP383" s="62"/>
      <c r="FQ383" s="62"/>
      <c r="FR383" s="62"/>
      <c r="FS383" s="62"/>
      <c r="FT383" s="62"/>
      <c r="FU383" s="62"/>
      <c r="FV383" s="62"/>
      <c r="FW383" s="62"/>
      <c r="FX383" s="62"/>
      <c r="FY383" s="62"/>
      <c r="FZ383" s="62"/>
      <c r="GA383" s="62"/>
      <c r="GB383" s="62"/>
      <c r="GC383" s="62"/>
      <c r="GD383" s="5"/>
      <c r="GE383" s="5"/>
      <c r="GF383" s="5"/>
      <c r="GG383" s="5"/>
      <c r="GH383" s="5"/>
      <c r="GI383" s="5"/>
      <c r="GJ383" s="5"/>
      <c r="GK383" s="5"/>
      <c r="GL383" s="5"/>
      <c r="GM383" s="5"/>
      <c r="GN383" s="5"/>
      <c r="GO383" s="5"/>
      <c r="GP383" s="5"/>
      <c r="GQ383" s="5"/>
      <c r="GR383" s="62"/>
      <c r="GS383" s="62"/>
      <c r="GT383" s="62"/>
      <c r="GU383" s="62"/>
      <c r="GV383" s="62"/>
      <c r="GW383" s="62"/>
      <c r="GX383" s="62"/>
      <c r="GY383" s="62"/>
      <c r="GZ383" s="62"/>
      <c r="HA383" s="62"/>
      <c r="HB383" s="62"/>
      <c r="HC383" s="62"/>
      <c r="HD383" s="62"/>
      <c r="HE383" s="62"/>
      <c r="HF383" s="5"/>
      <c r="HG383" s="5"/>
      <c r="HH383" s="5"/>
      <c r="HI383" s="5"/>
      <c r="HJ383" s="5"/>
      <c r="HK383" s="5"/>
      <c r="HL383" s="5"/>
      <c r="HM383" s="5"/>
      <c r="HN383" s="5"/>
      <c r="HO383" s="5"/>
      <c r="HP383" s="5"/>
      <c r="HQ383" s="5"/>
      <c r="HR383" s="5"/>
      <c r="HS383" s="5"/>
      <c r="HT383" s="62"/>
      <c r="HU383" s="62"/>
      <c r="HV383" s="62"/>
      <c r="HW383" s="62"/>
      <c r="HX383" s="62"/>
      <c r="HY383" s="62"/>
      <c r="HZ383" s="62"/>
      <c r="IA383" s="62"/>
      <c r="IB383" s="62"/>
      <c r="IC383" s="62"/>
      <c r="ID383" s="62"/>
      <c r="IE383" s="62"/>
      <c r="IF383" s="62"/>
      <c r="IG383" s="62"/>
      <c r="IH383" s="5"/>
      <c r="II383" s="5"/>
      <c r="IJ383" s="5"/>
      <c r="IK383" s="5"/>
      <c r="IL383" s="5"/>
      <c r="IM383" s="5"/>
      <c r="IN383" s="5"/>
      <c r="IO383" s="5"/>
      <c r="IP383" s="5"/>
      <c r="IQ383" s="5"/>
      <c r="IR383" s="5"/>
      <c r="IS383" s="5"/>
      <c r="IT383" s="5"/>
      <c r="IU383" s="5"/>
      <c r="IV383" s="62"/>
      <c r="IW383" s="62"/>
      <c r="IX383" s="62"/>
      <c r="IY383" s="62"/>
      <c r="IZ383" s="62"/>
      <c r="JA383" s="62"/>
      <c r="JB383" s="62"/>
      <c r="JC383" s="62"/>
      <c r="JD383" s="62"/>
      <c r="JE383" s="62"/>
      <c r="JF383" s="62"/>
      <c r="JG383" s="62"/>
      <c r="JH383" s="62"/>
      <c r="JI383" s="62"/>
      <c r="JJ383" s="5"/>
      <c r="JK383" s="5"/>
      <c r="JL383" s="5"/>
      <c r="JM383" s="5"/>
      <c r="JN383" s="5"/>
      <c r="JO383" s="5"/>
      <c r="JP383" s="5"/>
      <c r="JQ383" s="5"/>
      <c r="JR383" s="5"/>
      <c r="JS383" s="5"/>
      <c r="JT383" s="5"/>
      <c r="JU383" s="5"/>
      <c r="JV383" s="5"/>
      <c r="JW383" s="5"/>
      <c r="JX383" s="62"/>
      <c r="JY383" s="62"/>
      <c r="JZ383" s="62"/>
      <c r="KA383" s="62"/>
      <c r="KB383" s="62"/>
      <c r="KC383" s="62"/>
      <c r="KD383" s="62"/>
      <c r="KE383" s="62"/>
      <c r="KF383" s="62"/>
      <c r="KG383" s="62"/>
      <c r="KH383" s="62"/>
      <c r="KI383" s="62"/>
      <c r="KJ383" s="62"/>
      <c r="KK383" s="62"/>
    </row>
    <row r="384" spans="1:297" x14ac:dyDescent="0.35">
      <c r="A384" s="131">
        <v>380</v>
      </c>
      <c r="B384" s="170">
        <f>'BVEM Scorecard'!B383</f>
        <v>0</v>
      </c>
      <c r="C384" s="170">
        <f>'BVEM Scorecard'!C383</f>
        <v>0</v>
      </c>
      <c r="D384" s="152">
        <v>654</v>
      </c>
      <c r="E384" s="72" t="str">
        <f>'BVEM Scorecard'!F383</f>
        <v>Solar + Storage</v>
      </c>
      <c r="F384" s="96"/>
      <c r="G384" s="96"/>
      <c r="H384" s="96"/>
      <c r="I384" s="96"/>
      <c r="J384" s="62"/>
      <c r="K384" s="62"/>
      <c r="L384" s="62"/>
      <c r="M384" s="62"/>
      <c r="N384" s="62"/>
      <c r="O384" s="62"/>
      <c r="P384" s="62"/>
      <c r="Q384" s="95"/>
      <c r="R384" s="5"/>
      <c r="S384" s="5"/>
      <c r="T384" s="5"/>
      <c r="U384" s="5"/>
      <c r="V384" s="5"/>
      <c r="W384" s="5"/>
      <c r="X384" s="5"/>
      <c r="Y384" s="5"/>
      <c r="Z384" s="5"/>
      <c r="AA384" s="5"/>
      <c r="AB384" s="5"/>
      <c r="AC384" s="5"/>
      <c r="AD384" s="5"/>
      <c r="AE384" s="5"/>
      <c r="AF384" s="62"/>
      <c r="AG384" s="62"/>
      <c r="AH384" s="62"/>
      <c r="AI384" s="62"/>
      <c r="AJ384" s="62"/>
      <c r="AK384" s="62"/>
      <c r="AL384" s="62"/>
      <c r="AM384" s="62"/>
      <c r="AN384" s="62"/>
      <c r="AO384" s="62"/>
      <c r="AP384" s="62"/>
      <c r="AQ384" s="62"/>
      <c r="AR384" s="62"/>
      <c r="AS384" s="62"/>
      <c r="AT384" s="5"/>
      <c r="AU384" s="5"/>
      <c r="AV384" s="5"/>
      <c r="AW384" s="5"/>
      <c r="AX384" s="5"/>
      <c r="AY384" s="5"/>
      <c r="AZ384" s="5"/>
      <c r="BA384" s="5"/>
      <c r="BB384" s="5"/>
      <c r="BC384" s="5"/>
      <c r="BD384" s="5"/>
      <c r="BE384" s="5"/>
      <c r="BF384" s="5"/>
      <c r="BG384" s="5"/>
      <c r="BH384" s="62"/>
      <c r="BI384" s="62"/>
      <c r="BJ384" s="62"/>
      <c r="BK384" s="62"/>
      <c r="BL384" s="62"/>
      <c r="BM384" s="62"/>
      <c r="BN384" s="62"/>
      <c r="BO384" s="62"/>
      <c r="BP384" s="62"/>
      <c r="BQ384" s="62"/>
      <c r="BR384" s="62"/>
      <c r="BS384" s="62"/>
      <c r="BT384" s="62"/>
      <c r="BU384" s="62"/>
      <c r="BV384" s="5"/>
      <c r="BW384" s="5"/>
      <c r="BX384" s="5"/>
      <c r="BY384" s="5"/>
      <c r="BZ384" s="5"/>
      <c r="CA384" s="5"/>
      <c r="CB384" s="5"/>
      <c r="CC384" s="5"/>
      <c r="CD384" s="5"/>
      <c r="CE384" s="5"/>
      <c r="CF384" s="5"/>
      <c r="CG384" s="5"/>
      <c r="CH384" s="5"/>
      <c r="CI384" s="5"/>
      <c r="CJ384" s="62"/>
      <c r="CK384" s="62"/>
      <c r="CL384" s="62"/>
      <c r="CM384" s="62"/>
      <c r="CN384" s="62"/>
      <c r="CO384" s="62"/>
      <c r="CP384" s="62"/>
      <c r="CQ384" s="62"/>
      <c r="CR384" s="62"/>
      <c r="CS384" s="62"/>
      <c r="CT384" s="62"/>
      <c r="CU384" s="62"/>
      <c r="CV384" s="62"/>
      <c r="CW384" s="62"/>
      <c r="CX384" s="5"/>
      <c r="CY384" s="5"/>
      <c r="CZ384" s="5"/>
      <c r="DA384" s="5"/>
      <c r="DB384" s="5"/>
      <c r="DC384" s="5"/>
      <c r="DD384" s="5"/>
      <c r="DE384" s="5"/>
      <c r="DF384" s="5"/>
      <c r="DG384" s="5"/>
      <c r="DH384" s="5"/>
      <c r="DI384" s="5"/>
      <c r="DJ384" s="5"/>
      <c r="DK384" s="5"/>
      <c r="DL384" s="62"/>
      <c r="DM384" s="62"/>
      <c r="DN384" s="62"/>
      <c r="DO384" s="62"/>
      <c r="DP384" s="62"/>
      <c r="DQ384" s="62"/>
      <c r="DR384" s="62"/>
      <c r="DS384" s="62"/>
      <c r="DT384" s="62"/>
      <c r="DU384" s="62"/>
      <c r="DV384" s="62"/>
      <c r="DW384" s="62"/>
      <c r="DX384" s="62"/>
      <c r="DY384" s="62"/>
      <c r="DZ384" s="5"/>
      <c r="EA384" s="5"/>
      <c r="EB384" s="5"/>
      <c r="EC384" s="5"/>
      <c r="ED384" s="5"/>
      <c r="EE384" s="5"/>
      <c r="EF384" s="5"/>
      <c r="EG384" s="5"/>
      <c r="EH384" s="5"/>
      <c r="EI384" s="5"/>
      <c r="EJ384" s="5"/>
      <c r="EK384" s="5"/>
      <c r="EL384" s="5"/>
      <c r="EM384" s="5"/>
      <c r="EN384" s="62"/>
      <c r="EO384" s="62"/>
      <c r="EP384" s="62"/>
      <c r="EQ384" s="62"/>
      <c r="ER384" s="62"/>
      <c r="ES384" s="62"/>
      <c r="ET384" s="62"/>
      <c r="EU384" s="62"/>
      <c r="EV384" s="62"/>
      <c r="EW384" s="62"/>
      <c r="EX384" s="62"/>
      <c r="EY384" s="62"/>
      <c r="EZ384" s="62"/>
      <c r="FA384" s="62"/>
      <c r="FB384" s="5"/>
      <c r="FC384" s="5"/>
      <c r="FD384" s="5"/>
      <c r="FE384" s="5"/>
      <c r="FF384" s="5"/>
      <c r="FG384" s="5"/>
      <c r="FH384" s="5"/>
      <c r="FI384" s="5"/>
      <c r="FJ384" s="5"/>
      <c r="FK384" s="5"/>
      <c r="FL384" s="5"/>
      <c r="FM384" s="5"/>
      <c r="FN384" s="5"/>
      <c r="FO384" s="5"/>
      <c r="FP384" s="62"/>
      <c r="FQ384" s="62"/>
      <c r="FR384" s="62"/>
      <c r="FS384" s="62"/>
      <c r="FT384" s="62"/>
      <c r="FU384" s="62"/>
      <c r="FV384" s="62"/>
      <c r="FW384" s="62"/>
      <c r="FX384" s="62"/>
      <c r="FY384" s="62"/>
      <c r="FZ384" s="62"/>
      <c r="GA384" s="62"/>
      <c r="GB384" s="62"/>
      <c r="GC384" s="62"/>
      <c r="GD384" s="5"/>
      <c r="GE384" s="5"/>
      <c r="GF384" s="5"/>
      <c r="GG384" s="5"/>
      <c r="GH384" s="5"/>
      <c r="GI384" s="5"/>
      <c r="GJ384" s="5"/>
      <c r="GK384" s="5"/>
      <c r="GL384" s="5"/>
      <c r="GM384" s="5"/>
      <c r="GN384" s="5"/>
      <c r="GO384" s="5"/>
      <c r="GP384" s="5"/>
      <c r="GQ384" s="5"/>
      <c r="GR384" s="62"/>
      <c r="GS384" s="62"/>
      <c r="GT384" s="62"/>
      <c r="GU384" s="62"/>
      <c r="GV384" s="62"/>
      <c r="GW384" s="62"/>
      <c r="GX384" s="62"/>
      <c r="GY384" s="62"/>
      <c r="GZ384" s="62"/>
      <c r="HA384" s="62"/>
      <c r="HB384" s="62"/>
      <c r="HC384" s="62"/>
      <c r="HD384" s="62"/>
      <c r="HE384" s="62"/>
      <c r="HF384" s="5"/>
      <c r="HG384" s="5"/>
      <c r="HH384" s="5"/>
      <c r="HI384" s="5"/>
      <c r="HJ384" s="5"/>
      <c r="HK384" s="5"/>
      <c r="HL384" s="5"/>
      <c r="HM384" s="5"/>
      <c r="HN384" s="5"/>
      <c r="HO384" s="5"/>
      <c r="HP384" s="5"/>
      <c r="HQ384" s="5"/>
      <c r="HR384" s="5"/>
      <c r="HS384" s="5"/>
      <c r="HT384" s="62"/>
      <c r="HU384" s="62"/>
      <c r="HV384" s="62"/>
      <c r="HW384" s="62"/>
      <c r="HX384" s="62"/>
      <c r="HY384" s="62"/>
      <c r="HZ384" s="62"/>
      <c r="IA384" s="62"/>
      <c r="IB384" s="62"/>
      <c r="IC384" s="62"/>
      <c r="ID384" s="62"/>
      <c r="IE384" s="62"/>
      <c r="IF384" s="62"/>
      <c r="IG384" s="62"/>
      <c r="IH384" s="5"/>
      <c r="II384" s="5"/>
      <c r="IJ384" s="5"/>
      <c r="IK384" s="5"/>
      <c r="IL384" s="5"/>
      <c r="IM384" s="5"/>
      <c r="IN384" s="5"/>
      <c r="IO384" s="5"/>
      <c r="IP384" s="5"/>
      <c r="IQ384" s="5"/>
      <c r="IR384" s="5"/>
      <c r="IS384" s="5"/>
      <c r="IT384" s="5"/>
      <c r="IU384" s="5"/>
      <c r="IV384" s="62"/>
      <c r="IW384" s="62"/>
      <c r="IX384" s="62"/>
      <c r="IY384" s="62"/>
      <c r="IZ384" s="62"/>
      <c r="JA384" s="62"/>
      <c r="JB384" s="62"/>
      <c r="JC384" s="62"/>
      <c r="JD384" s="62"/>
      <c r="JE384" s="62"/>
      <c r="JF384" s="62"/>
      <c r="JG384" s="62"/>
      <c r="JH384" s="62"/>
      <c r="JI384" s="62"/>
      <c r="JJ384" s="5"/>
      <c r="JK384" s="5"/>
      <c r="JL384" s="5"/>
      <c r="JM384" s="5"/>
      <c r="JN384" s="5"/>
      <c r="JO384" s="5"/>
      <c r="JP384" s="5"/>
      <c r="JQ384" s="5"/>
      <c r="JR384" s="5"/>
      <c r="JS384" s="5"/>
      <c r="JT384" s="5"/>
      <c r="JU384" s="5"/>
      <c r="JV384" s="5"/>
      <c r="JW384" s="5"/>
      <c r="JX384" s="62"/>
      <c r="JY384" s="62"/>
      <c r="JZ384" s="62"/>
      <c r="KA384" s="62"/>
      <c r="KB384" s="62"/>
      <c r="KC384" s="62"/>
      <c r="KD384" s="62"/>
      <c r="KE384" s="62"/>
      <c r="KF384" s="62"/>
      <c r="KG384" s="62"/>
      <c r="KH384" s="62"/>
      <c r="KI384" s="62"/>
      <c r="KJ384" s="62"/>
      <c r="KK384" s="62"/>
    </row>
    <row r="385" spans="1:297" x14ac:dyDescent="0.35">
      <c r="A385" s="131">
        <v>381</v>
      </c>
      <c r="B385" s="170">
        <f>'BVEM Scorecard'!B384</f>
        <v>0</v>
      </c>
      <c r="C385" s="170">
        <f>'BVEM Scorecard'!C384</f>
        <v>0</v>
      </c>
      <c r="D385" s="152">
        <v>662</v>
      </c>
      <c r="E385" s="72" t="str">
        <f>'BVEM Scorecard'!F384</f>
        <v>Solar + Storage</v>
      </c>
      <c r="F385" s="96"/>
      <c r="G385" s="96"/>
      <c r="H385" s="96"/>
      <c r="I385" s="96"/>
      <c r="J385" s="62"/>
      <c r="K385" s="62"/>
      <c r="L385" s="62"/>
      <c r="M385" s="62"/>
      <c r="N385" s="62"/>
      <c r="O385" s="62"/>
      <c r="P385" s="62"/>
      <c r="Q385" s="95"/>
      <c r="R385" s="5"/>
      <c r="S385" s="5"/>
      <c r="T385" s="5"/>
      <c r="U385" s="5"/>
      <c r="V385" s="5"/>
      <c r="W385" s="5"/>
      <c r="X385" s="5"/>
      <c r="Y385" s="5"/>
      <c r="Z385" s="5"/>
      <c r="AA385" s="5"/>
      <c r="AB385" s="5"/>
      <c r="AC385" s="5"/>
      <c r="AD385" s="5"/>
      <c r="AE385" s="5"/>
      <c r="AF385" s="62"/>
      <c r="AG385" s="62"/>
      <c r="AH385" s="62"/>
      <c r="AI385" s="62"/>
      <c r="AJ385" s="62"/>
      <c r="AK385" s="62"/>
      <c r="AL385" s="62"/>
      <c r="AM385" s="62"/>
      <c r="AN385" s="62"/>
      <c r="AO385" s="62"/>
      <c r="AP385" s="62"/>
      <c r="AQ385" s="62"/>
      <c r="AR385" s="140"/>
      <c r="AS385" s="140"/>
      <c r="AT385" s="5"/>
      <c r="AU385" s="5"/>
      <c r="AV385" s="5"/>
      <c r="AW385" s="5"/>
      <c r="AX385" s="5"/>
      <c r="AY385" s="5"/>
      <c r="AZ385" s="5"/>
      <c r="BA385" s="5"/>
      <c r="BB385" s="5"/>
      <c r="BC385" s="5"/>
      <c r="BD385" s="5"/>
      <c r="BE385" s="5"/>
      <c r="BF385" s="5"/>
      <c r="BG385" s="5"/>
      <c r="BH385" s="62"/>
      <c r="BI385" s="62"/>
      <c r="BJ385" s="62"/>
      <c r="BK385" s="62"/>
      <c r="BL385" s="62"/>
      <c r="BM385" s="62"/>
      <c r="BN385" s="62"/>
      <c r="BO385" s="62"/>
      <c r="BP385" s="62"/>
      <c r="BQ385" s="62"/>
      <c r="BR385" s="62"/>
      <c r="BS385" s="62"/>
      <c r="BT385" s="62"/>
      <c r="BU385" s="62"/>
      <c r="BV385" s="5"/>
      <c r="BW385" s="5"/>
      <c r="BX385" s="5"/>
      <c r="BY385" s="5"/>
      <c r="BZ385" s="5"/>
      <c r="CA385" s="5"/>
      <c r="CB385" s="5"/>
      <c r="CC385" s="5"/>
      <c r="CD385" s="5"/>
      <c r="CE385" s="5"/>
      <c r="CF385" s="5"/>
      <c r="CG385" s="5"/>
      <c r="CH385" s="5"/>
      <c r="CI385" s="5"/>
      <c r="CJ385" s="62"/>
      <c r="CK385" s="62"/>
      <c r="CL385" s="62"/>
      <c r="CM385" s="62"/>
      <c r="CN385" s="62"/>
      <c r="CO385" s="62"/>
      <c r="CP385" s="62"/>
      <c r="CQ385" s="62"/>
      <c r="CR385" s="62"/>
      <c r="CS385" s="62"/>
      <c r="CT385" s="62"/>
      <c r="CU385" s="62"/>
      <c r="CV385" s="62"/>
      <c r="CW385" s="62"/>
      <c r="CX385" s="5"/>
      <c r="CY385" s="5"/>
      <c r="CZ385" s="5"/>
      <c r="DA385" s="5"/>
      <c r="DB385" s="5"/>
      <c r="DC385" s="5"/>
      <c r="DD385" s="5"/>
      <c r="DE385" s="5"/>
      <c r="DF385" s="5"/>
      <c r="DG385" s="5"/>
      <c r="DH385" s="5"/>
      <c r="DI385" s="5"/>
      <c r="DJ385" s="5"/>
      <c r="DK385" s="5"/>
      <c r="DL385" s="62"/>
      <c r="DM385" s="62"/>
      <c r="DN385" s="62"/>
      <c r="DO385" s="62"/>
      <c r="DP385" s="62"/>
      <c r="DQ385" s="62"/>
      <c r="DR385" s="62"/>
      <c r="DS385" s="62"/>
      <c r="DT385" s="62"/>
      <c r="DU385" s="62"/>
      <c r="DV385" s="62"/>
      <c r="DW385" s="62"/>
      <c r="DX385" s="62"/>
      <c r="DY385" s="62"/>
      <c r="DZ385" s="5"/>
      <c r="EA385" s="5"/>
      <c r="EB385" s="5"/>
      <c r="EC385" s="5"/>
      <c r="ED385" s="5"/>
      <c r="EE385" s="5"/>
      <c r="EF385" s="5"/>
      <c r="EG385" s="5"/>
      <c r="EH385" s="5"/>
      <c r="EI385" s="5"/>
      <c r="EJ385" s="5"/>
      <c r="EK385" s="5"/>
      <c r="EL385" s="5"/>
      <c r="EM385" s="5"/>
      <c r="EN385" s="62"/>
      <c r="EO385" s="62"/>
      <c r="EP385" s="62"/>
      <c r="EQ385" s="62"/>
      <c r="ER385" s="62"/>
      <c r="ES385" s="62"/>
      <c r="ET385" s="62"/>
      <c r="EU385" s="62"/>
      <c r="EV385" s="62"/>
      <c r="EW385" s="62"/>
      <c r="EX385" s="62"/>
      <c r="EY385" s="62"/>
      <c r="EZ385" s="140"/>
      <c r="FA385" s="140"/>
      <c r="FB385" s="5"/>
      <c r="FC385" s="5"/>
      <c r="FD385" s="5"/>
      <c r="FE385" s="5"/>
      <c r="FF385" s="5"/>
      <c r="FG385" s="5"/>
      <c r="FH385" s="5"/>
      <c r="FI385" s="5"/>
      <c r="FJ385" s="5"/>
      <c r="FK385" s="5"/>
      <c r="FL385" s="5"/>
      <c r="FM385" s="5"/>
      <c r="FN385" s="5"/>
      <c r="FO385" s="5"/>
      <c r="FP385" s="62"/>
      <c r="FQ385" s="62"/>
      <c r="FR385" s="62"/>
      <c r="FS385" s="62"/>
      <c r="FT385" s="62"/>
      <c r="FU385" s="62"/>
      <c r="FV385" s="62"/>
      <c r="FW385" s="62"/>
      <c r="FX385" s="62"/>
      <c r="FY385" s="62"/>
      <c r="FZ385" s="62"/>
      <c r="GA385" s="62"/>
      <c r="GB385" s="62"/>
      <c r="GC385" s="62"/>
      <c r="GD385" s="5"/>
      <c r="GE385" s="5"/>
      <c r="GF385" s="5"/>
      <c r="GG385" s="5"/>
      <c r="GH385" s="5"/>
      <c r="GI385" s="5"/>
      <c r="GJ385" s="5"/>
      <c r="GK385" s="5"/>
      <c r="GL385" s="5"/>
      <c r="GM385" s="5"/>
      <c r="GN385" s="5"/>
      <c r="GO385" s="5"/>
      <c r="GP385" s="5"/>
      <c r="GQ385" s="5"/>
      <c r="GR385" s="62"/>
      <c r="GS385" s="62"/>
      <c r="GT385" s="62"/>
      <c r="GU385" s="62"/>
      <c r="GV385" s="62"/>
      <c r="GW385" s="62"/>
      <c r="GX385" s="62"/>
      <c r="GY385" s="62"/>
      <c r="GZ385" s="62"/>
      <c r="HA385" s="62"/>
      <c r="HB385" s="62"/>
      <c r="HC385" s="62"/>
      <c r="HD385" s="62"/>
      <c r="HE385" s="62"/>
      <c r="HF385" s="5"/>
      <c r="HG385" s="5"/>
      <c r="HH385" s="5"/>
      <c r="HI385" s="5"/>
      <c r="HJ385" s="5"/>
      <c r="HK385" s="5"/>
      <c r="HL385" s="5"/>
      <c r="HM385" s="5"/>
      <c r="HN385" s="5"/>
      <c r="HO385" s="5"/>
      <c r="HP385" s="5"/>
      <c r="HQ385" s="5"/>
      <c r="HR385" s="5"/>
      <c r="HS385" s="5"/>
      <c r="HT385" s="62"/>
      <c r="HU385" s="62"/>
      <c r="HV385" s="62"/>
      <c r="HW385" s="62"/>
      <c r="HX385" s="62"/>
      <c r="HY385" s="62"/>
      <c r="HZ385" s="62"/>
      <c r="IA385" s="62"/>
      <c r="IB385" s="62"/>
      <c r="IC385" s="62"/>
      <c r="ID385" s="62"/>
      <c r="IE385" s="62"/>
      <c r="IF385" s="62"/>
      <c r="IG385" s="62"/>
      <c r="IH385" s="5"/>
      <c r="II385" s="5"/>
      <c r="IJ385" s="5"/>
      <c r="IK385" s="5"/>
      <c r="IL385" s="5"/>
      <c r="IM385" s="5"/>
      <c r="IN385" s="5"/>
      <c r="IO385" s="5"/>
      <c r="IP385" s="5"/>
      <c r="IQ385" s="5"/>
      <c r="IR385" s="5"/>
      <c r="IS385" s="5"/>
      <c r="IT385" s="5"/>
      <c r="IU385" s="5"/>
      <c r="IV385" s="62"/>
      <c r="IW385" s="62"/>
      <c r="IX385" s="62"/>
      <c r="IY385" s="62"/>
      <c r="IZ385" s="62"/>
      <c r="JA385" s="62"/>
      <c r="JB385" s="62"/>
      <c r="JC385" s="62"/>
      <c r="JD385" s="62"/>
      <c r="JE385" s="62"/>
      <c r="JF385" s="62"/>
      <c r="JG385" s="62"/>
      <c r="JH385" s="62"/>
      <c r="JI385" s="62"/>
      <c r="JJ385" s="5"/>
      <c r="JK385" s="5"/>
      <c r="JL385" s="5"/>
      <c r="JM385" s="5"/>
      <c r="JN385" s="5"/>
      <c r="JO385" s="5"/>
      <c r="JP385" s="5"/>
      <c r="JQ385" s="5"/>
      <c r="JR385" s="5"/>
      <c r="JS385" s="5"/>
      <c r="JT385" s="5"/>
      <c r="JU385" s="5"/>
      <c r="JV385" s="5"/>
      <c r="JW385" s="5"/>
      <c r="JX385" s="62"/>
      <c r="JY385" s="62"/>
      <c r="JZ385" s="62"/>
      <c r="KA385" s="62"/>
      <c r="KB385" s="62"/>
      <c r="KC385" s="62"/>
      <c r="KD385" s="62"/>
      <c r="KE385" s="62"/>
      <c r="KF385" s="62"/>
      <c r="KG385" s="62"/>
      <c r="KH385" s="62"/>
      <c r="KI385" s="62"/>
      <c r="KJ385" s="62"/>
      <c r="KK385" s="62"/>
    </row>
    <row r="386" spans="1:297" x14ac:dyDescent="0.35">
      <c r="A386" s="131">
        <v>382</v>
      </c>
      <c r="B386" s="170">
        <f>'BVEM Scorecard'!B385</f>
        <v>0</v>
      </c>
      <c r="C386" s="170">
        <f>'BVEM Scorecard'!C385</f>
        <v>0</v>
      </c>
      <c r="D386" s="152">
        <v>1127</v>
      </c>
      <c r="E386" s="72" t="str">
        <f>'BVEM Scorecard'!F385</f>
        <v>Solar + Storage</v>
      </c>
      <c r="F386" s="96">
        <f t="shared" si="437"/>
        <v>0.15</v>
      </c>
      <c r="G386" s="96">
        <f t="shared" si="438"/>
        <v>0.2</v>
      </c>
      <c r="H386" s="96">
        <f t="shared" si="439"/>
        <v>0</v>
      </c>
      <c r="I386" s="96">
        <f t="shared" si="440"/>
        <v>0</v>
      </c>
      <c r="J386" s="62">
        <v>1</v>
      </c>
      <c r="K386" s="62">
        <v>0</v>
      </c>
      <c r="L386" s="62">
        <v>0</v>
      </c>
      <c r="M386" s="62">
        <v>0</v>
      </c>
      <c r="N386" s="62">
        <v>0</v>
      </c>
      <c r="O386" s="62">
        <v>1</v>
      </c>
      <c r="P386" s="62">
        <f t="shared" si="441"/>
        <v>1</v>
      </c>
      <c r="Q386" s="95">
        <f t="shared" ref="Q386" si="520">K$4*K386+L$4*L386+M$4*M386+N$4*N386+O$4*O386</f>
        <v>0.15</v>
      </c>
      <c r="R386" s="5"/>
      <c r="S386" s="5"/>
      <c r="T386" s="5"/>
      <c r="U386" s="5"/>
      <c r="V386" s="5"/>
      <c r="W386" s="5"/>
      <c r="X386" s="5"/>
      <c r="Y386" s="5"/>
      <c r="Z386" s="5"/>
      <c r="AA386" s="5"/>
      <c r="AB386" s="5"/>
      <c r="AC386" s="5"/>
      <c r="AD386" s="5"/>
      <c r="AE386" s="5"/>
      <c r="AF386" s="62"/>
      <c r="AG386" s="62"/>
      <c r="AH386" s="62"/>
      <c r="AI386" s="62"/>
      <c r="AJ386" s="62"/>
      <c r="AK386" s="62"/>
      <c r="AL386" s="62"/>
      <c r="AM386" s="62"/>
      <c r="AN386" s="62"/>
      <c r="AO386" s="62"/>
      <c r="AP386" s="62"/>
      <c r="AQ386" s="62"/>
      <c r="AR386" s="62"/>
      <c r="AS386" s="62"/>
      <c r="AT386" s="5"/>
      <c r="AU386" s="5"/>
      <c r="AV386" s="5"/>
      <c r="AW386" s="5"/>
      <c r="AX386" s="5"/>
      <c r="AY386" s="5"/>
      <c r="AZ386" s="5"/>
      <c r="BA386" s="5"/>
      <c r="BB386" s="5"/>
      <c r="BC386" s="5"/>
      <c r="BD386" s="5"/>
      <c r="BE386" s="5"/>
      <c r="BF386" s="5"/>
      <c r="BG386" s="5"/>
      <c r="BH386" s="62"/>
      <c r="BI386" s="62"/>
      <c r="BJ386" s="62"/>
      <c r="BK386" s="62"/>
      <c r="BL386" s="62"/>
      <c r="BM386" s="62"/>
      <c r="BN386" s="62"/>
      <c r="BO386" s="62"/>
      <c r="BP386" s="62"/>
      <c r="BQ386" s="62"/>
      <c r="BR386" s="62"/>
      <c r="BS386" s="62"/>
      <c r="BT386" s="62"/>
      <c r="BU386" s="62"/>
      <c r="BV386" s="5"/>
      <c r="BW386" s="5"/>
      <c r="BX386" s="5"/>
      <c r="BY386" s="5"/>
      <c r="BZ386" s="5"/>
      <c r="CA386" s="5"/>
      <c r="CB386" s="5"/>
      <c r="CC386" s="5"/>
      <c r="CD386" s="5"/>
      <c r="CE386" s="5"/>
      <c r="CF386" s="5"/>
      <c r="CG386" s="5"/>
      <c r="CH386" s="5"/>
      <c r="CI386" s="5"/>
      <c r="CJ386" s="62"/>
      <c r="CK386" s="62"/>
      <c r="CL386" s="62"/>
      <c r="CM386" s="62"/>
      <c r="CN386" s="62"/>
      <c r="CO386" s="62"/>
      <c r="CP386" s="62"/>
      <c r="CQ386" s="62"/>
      <c r="CR386" s="62"/>
      <c r="CS386" s="62"/>
      <c r="CT386" s="62"/>
      <c r="CU386" s="62"/>
      <c r="CV386" s="62"/>
      <c r="CW386" s="62"/>
      <c r="CX386" s="5"/>
      <c r="CY386" s="5"/>
      <c r="CZ386" s="5"/>
      <c r="DA386" s="5"/>
      <c r="DB386" s="5"/>
      <c r="DC386" s="5"/>
      <c r="DD386" s="5"/>
      <c r="DE386" s="5"/>
      <c r="DF386" s="5"/>
      <c r="DG386" s="5"/>
      <c r="DH386" s="5"/>
      <c r="DI386" s="5"/>
      <c r="DJ386" s="5"/>
      <c r="DK386" s="5"/>
      <c r="DL386" s="62"/>
      <c r="DM386" s="62"/>
      <c r="DN386" s="62"/>
      <c r="DO386" s="62"/>
      <c r="DP386" s="62"/>
      <c r="DQ386" s="62"/>
      <c r="DR386" s="62"/>
      <c r="DS386" s="62"/>
      <c r="DT386" s="62"/>
      <c r="DU386" s="62"/>
      <c r="DV386" s="62"/>
      <c r="DW386" s="62"/>
      <c r="DX386" s="62"/>
      <c r="DY386" s="62"/>
      <c r="DZ386" s="5"/>
      <c r="EA386" s="5"/>
      <c r="EB386" s="5"/>
      <c r="EC386" s="5"/>
      <c r="ED386" s="5"/>
      <c r="EE386" s="5"/>
      <c r="EF386" s="5"/>
      <c r="EG386" s="5"/>
      <c r="EH386" s="5"/>
      <c r="EI386" s="5"/>
      <c r="EJ386" s="5"/>
      <c r="EK386" s="5"/>
      <c r="EL386" s="5"/>
      <c r="EM386" s="5"/>
      <c r="EN386" s="62"/>
      <c r="EO386" s="62"/>
      <c r="EP386" s="62"/>
      <c r="EQ386" s="62"/>
      <c r="ER386" s="62"/>
      <c r="ES386" s="62"/>
      <c r="ET386" s="62"/>
      <c r="EU386" s="62"/>
      <c r="EV386" s="62"/>
      <c r="EW386" s="62"/>
      <c r="EX386" s="62"/>
      <c r="EY386" s="62"/>
      <c r="EZ386" s="62"/>
      <c r="FA386" s="62"/>
      <c r="FB386" s="5"/>
      <c r="FC386" s="5"/>
      <c r="FD386" s="5"/>
      <c r="FE386" s="5"/>
      <c r="FF386" s="5"/>
      <c r="FG386" s="5"/>
      <c r="FH386" s="5"/>
      <c r="FI386" s="5"/>
      <c r="FJ386" s="5"/>
      <c r="FK386" s="5"/>
      <c r="FL386" s="5"/>
      <c r="FM386" s="5"/>
      <c r="FN386" s="5"/>
      <c r="FO386" s="5"/>
      <c r="FP386" s="62"/>
      <c r="FQ386" s="62"/>
      <c r="FR386" s="62"/>
      <c r="FS386" s="62"/>
      <c r="FT386" s="62"/>
      <c r="FU386" s="62"/>
      <c r="FV386" s="62"/>
      <c r="FW386" s="62"/>
      <c r="FX386" s="62"/>
      <c r="FY386" s="62"/>
      <c r="FZ386" s="62"/>
      <c r="GA386" s="62"/>
      <c r="GB386" s="62"/>
      <c r="GC386" s="62"/>
      <c r="GD386" s="5"/>
      <c r="GE386" s="5"/>
      <c r="GF386" s="5"/>
      <c r="GG386" s="5"/>
      <c r="GH386" s="5"/>
      <c r="GI386" s="5"/>
      <c r="GJ386" s="5"/>
      <c r="GK386" s="5"/>
      <c r="GL386" s="5"/>
      <c r="GM386" s="5"/>
      <c r="GN386" s="5"/>
      <c r="GO386" s="5"/>
      <c r="GP386" s="5"/>
      <c r="GQ386" s="5"/>
      <c r="GR386" s="62"/>
      <c r="GS386" s="62"/>
      <c r="GT386" s="62"/>
      <c r="GU386" s="62"/>
      <c r="GV386" s="62"/>
      <c r="GW386" s="62"/>
      <c r="GX386" s="62"/>
      <c r="GY386" s="62"/>
      <c r="GZ386" s="62"/>
      <c r="HA386" s="62"/>
      <c r="HB386" s="62"/>
      <c r="HC386" s="62"/>
      <c r="HD386" s="62"/>
      <c r="HE386" s="62"/>
      <c r="HF386" s="5"/>
      <c r="HG386" s="5"/>
      <c r="HH386" s="5"/>
      <c r="HI386" s="5"/>
      <c r="HJ386" s="5"/>
      <c r="HK386" s="5"/>
      <c r="HL386" s="5"/>
      <c r="HM386" s="5"/>
      <c r="HN386" s="5"/>
      <c r="HO386" s="5"/>
      <c r="HP386" s="5"/>
      <c r="HQ386" s="5"/>
      <c r="HR386" s="5"/>
      <c r="HS386" s="5"/>
      <c r="HT386" s="62"/>
      <c r="HU386" s="62"/>
      <c r="HV386" s="62"/>
      <c r="HW386" s="62"/>
      <c r="HX386" s="62"/>
      <c r="HY386" s="62"/>
      <c r="HZ386" s="62"/>
      <c r="IA386" s="62"/>
      <c r="IB386" s="62"/>
      <c r="IC386" s="62"/>
      <c r="ID386" s="62"/>
      <c r="IE386" s="62"/>
      <c r="IF386" s="62"/>
      <c r="IG386" s="62"/>
      <c r="IH386" s="5"/>
      <c r="II386" s="5"/>
      <c r="IJ386" s="5"/>
      <c r="IK386" s="5"/>
      <c r="IL386" s="5"/>
      <c r="IM386" s="5"/>
      <c r="IN386" s="5"/>
      <c r="IO386" s="5"/>
      <c r="IP386" s="5"/>
      <c r="IQ386" s="5"/>
      <c r="IR386" s="5"/>
      <c r="IS386" s="5"/>
      <c r="IT386" s="5"/>
      <c r="IU386" s="5"/>
      <c r="IV386" s="62"/>
      <c r="IW386" s="62"/>
      <c r="IX386" s="62"/>
      <c r="IY386" s="62"/>
      <c r="IZ386" s="62"/>
      <c r="JA386" s="62"/>
      <c r="JB386" s="62"/>
      <c r="JC386" s="62"/>
      <c r="JD386" s="62"/>
      <c r="JE386" s="62"/>
      <c r="JF386" s="62"/>
      <c r="JG386" s="62"/>
      <c r="JH386" s="62"/>
      <c r="JI386" s="62"/>
      <c r="JJ386" s="5"/>
      <c r="JK386" s="5"/>
      <c r="JL386" s="5"/>
      <c r="JM386" s="5"/>
      <c r="JN386" s="5"/>
      <c r="JO386" s="5"/>
      <c r="JP386" s="5"/>
      <c r="JQ386" s="5"/>
      <c r="JR386" s="5"/>
      <c r="JS386" s="5"/>
      <c r="JT386" s="5"/>
      <c r="JU386" s="5"/>
      <c r="JV386" s="5"/>
      <c r="JW386" s="5"/>
      <c r="JX386" s="62"/>
      <c r="JY386" s="62"/>
      <c r="JZ386" s="62"/>
      <c r="KA386" s="62"/>
      <c r="KB386" s="62"/>
      <c r="KC386" s="62"/>
      <c r="KD386" s="62"/>
      <c r="KE386" s="62"/>
      <c r="KF386" s="62"/>
      <c r="KG386" s="62"/>
      <c r="KH386" s="62"/>
      <c r="KI386" s="62"/>
      <c r="KJ386" s="62"/>
      <c r="KK386" s="62"/>
    </row>
    <row r="387" spans="1:297" x14ac:dyDescent="0.35">
      <c r="B387" s="39"/>
      <c r="C387" s="39"/>
    </row>
    <row r="388" spans="1:297" x14ac:dyDescent="0.35">
      <c r="B388" s="39"/>
      <c r="C388" s="39"/>
    </row>
    <row r="389" spans="1:297" x14ac:dyDescent="0.35">
      <c r="B389" s="39"/>
      <c r="C389" s="39"/>
    </row>
    <row r="390" spans="1:297" x14ac:dyDescent="0.35">
      <c r="B390" s="39"/>
      <c r="C390" s="39"/>
    </row>
    <row r="391" spans="1:297" x14ac:dyDescent="0.35">
      <c r="B391" s="39"/>
      <c r="C391" s="39"/>
    </row>
    <row r="392" spans="1:297" x14ac:dyDescent="0.35">
      <c r="B392" s="39"/>
      <c r="C392" s="39"/>
    </row>
    <row r="393" spans="1:297" x14ac:dyDescent="0.35">
      <c r="B393" s="39"/>
      <c r="C393" s="39"/>
    </row>
    <row r="394" spans="1:297" x14ac:dyDescent="0.35">
      <c r="B394" s="39"/>
      <c r="C394" s="39"/>
    </row>
    <row r="395" spans="1:297" x14ac:dyDescent="0.35">
      <c r="B395" s="39"/>
      <c r="C395" s="39"/>
    </row>
    <row r="396" spans="1:297" x14ac:dyDescent="0.35">
      <c r="B396" s="39"/>
      <c r="C396" s="39"/>
    </row>
    <row r="397" spans="1:297" x14ac:dyDescent="0.35">
      <c r="B397" s="39"/>
      <c r="C397" s="39"/>
    </row>
    <row r="398" spans="1:297" x14ac:dyDescent="0.35">
      <c r="B398" s="39"/>
      <c r="C398" s="39"/>
    </row>
    <row r="399" spans="1:297" x14ac:dyDescent="0.35">
      <c r="B399" s="39"/>
      <c r="C399" s="39"/>
    </row>
    <row r="400" spans="1:297" x14ac:dyDescent="0.35">
      <c r="B400" s="39"/>
      <c r="C400" s="39"/>
    </row>
    <row r="401" spans="2:3" x14ac:dyDescent="0.35">
      <c r="B401" s="39"/>
      <c r="C401" s="39"/>
    </row>
    <row r="402" spans="2:3" x14ac:dyDescent="0.35">
      <c r="B402" s="39"/>
      <c r="C402" s="39"/>
    </row>
    <row r="403" spans="2:3" x14ac:dyDescent="0.35">
      <c r="B403" s="39"/>
      <c r="C403" s="39"/>
    </row>
    <row r="404" spans="2:3" x14ac:dyDescent="0.35">
      <c r="B404" s="39"/>
      <c r="C404" s="39"/>
    </row>
    <row r="405" spans="2:3" x14ac:dyDescent="0.35">
      <c r="B405" s="39"/>
      <c r="C405" s="39"/>
    </row>
    <row r="406" spans="2:3" x14ac:dyDescent="0.35">
      <c r="B406" s="39"/>
      <c r="C406" s="39"/>
    </row>
    <row r="407" spans="2:3" x14ac:dyDescent="0.35">
      <c r="B407" s="39"/>
      <c r="C407" s="39"/>
    </row>
    <row r="408" spans="2:3" x14ac:dyDescent="0.35">
      <c r="B408" s="39"/>
      <c r="C408" s="39"/>
    </row>
    <row r="409" spans="2:3" x14ac:dyDescent="0.35">
      <c r="B409" s="39"/>
      <c r="C409" s="39"/>
    </row>
    <row r="410" spans="2:3" x14ac:dyDescent="0.35">
      <c r="B410" s="39"/>
      <c r="C410" s="39"/>
    </row>
    <row r="411" spans="2:3" x14ac:dyDescent="0.35">
      <c r="B411" s="39"/>
      <c r="C411" s="39"/>
    </row>
    <row r="412" spans="2:3" x14ac:dyDescent="0.35">
      <c r="B412" s="39"/>
      <c r="C412" s="39"/>
    </row>
    <row r="413" spans="2:3" x14ac:dyDescent="0.35">
      <c r="B413" s="39"/>
      <c r="C413" s="39"/>
    </row>
    <row r="414" spans="2:3" x14ac:dyDescent="0.35">
      <c r="B414" s="39"/>
      <c r="C414" s="39"/>
    </row>
    <row r="415" spans="2:3" x14ac:dyDescent="0.35">
      <c r="B415" s="39"/>
      <c r="C415" s="39"/>
    </row>
    <row r="416" spans="2:3" x14ac:dyDescent="0.35">
      <c r="B416" s="39"/>
      <c r="C416" s="39"/>
    </row>
    <row r="417" spans="2:3" x14ac:dyDescent="0.35">
      <c r="B417" s="39"/>
      <c r="C417" s="39"/>
    </row>
    <row r="418" spans="2:3" x14ac:dyDescent="0.35">
      <c r="B418" s="39"/>
      <c r="C418" s="39"/>
    </row>
    <row r="419" spans="2:3" x14ac:dyDescent="0.35">
      <c r="B419" s="39"/>
      <c r="C419" s="39"/>
    </row>
    <row r="420" spans="2:3" x14ac:dyDescent="0.35">
      <c r="B420" s="39"/>
      <c r="C420" s="39"/>
    </row>
    <row r="421" spans="2:3" x14ac:dyDescent="0.35">
      <c r="B421" s="39"/>
      <c r="C421" s="39"/>
    </row>
    <row r="422" spans="2:3" x14ac:dyDescent="0.35">
      <c r="B422" s="39"/>
      <c r="C422" s="39"/>
    </row>
    <row r="423" spans="2:3" x14ac:dyDescent="0.35">
      <c r="B423" s="39"/>
      <c r="C423" s="39"/>
    </row>
    <row r="424" spans="2:3" x14ac:dyDescent="0.35">
      <c r="B424" s="39"/>
      <c r="C424" s="39"/>
    </row>
    <row r="425" spans="2:3" x14ac:dyDescent="0.35">
      <c r="B425" s="39"/>
      <c r="C425" s="39"/>
    </row>
    <row r="426" spans="2:3" x14ac:dyDescent="0.35">
      <c r="B426" s="39"/>
      <c r="C426" s="39"/>
    </row>
    <row r="427" spans="2:3" x14ac:dyDescent="0.35">
      <c r="B427" s="39"/>
      <c r="C427" s="39"/>
    </row>
    <row r="428" spans="2:3" x14ac:dyDescent="0.35">
      <c r="B428" s="39"/>
      <c r="C428" s="39"/>
    </row>
    <row r="429" spans="2:3" x14ac:dyDescent="0.35">
      <c r="B429" s="39"/>
      <c r="C429" s="39"/>
    </row>
    <row r="430" spans="2:3" x14ac:dyDescent="0.35">
      <c r="B430" s="39"/>
      <c r="C430" s="39"/>
    </row>
    <row r="431" spans="2:3" x14ac:dyDescent="0.35">
      <c r="B431" s="39"/>
      <c r="C431" s="39"/>
    </row>
    <row r="432" spans="2:3" x14ac:dyDescent="0.35">
      <c r="B432" s="39"/>
      <c r="C432" s="39"/>
    </row>
    <row r="433" spans="2:3" x14ac:dyDescent="0.35">
      <c r="B433" s="39"/>
      <c r="C433" s="39"/>
    </row>
    <row r="434" spans="2:3" x14ac:dyDescent="0.35">
      <c r="B434" s="39"/>
      <c r="C434" s="39"/>
    </row>
    <row r="435" spans="2:3" x14ac:dyDescent="0.35">
      <c r="B435" s="39"/>
      <c r="C435" s="39"/>
    </row>
    <row r="436" spans="2:3" x14ac:dyDescent="0.35">
      <c r="B436" s="39"/>
      <c r="C436" s="39"/>
    </row>
    <row r="437" spans="2:3" x14ac:dyDescent="0.35">
      <c r="B437" s="39"/>
      <c r="C437" s="39"/>
    </row>
    <row r="438" spans="2:3" x14ac:dyDescent="0.35">
      <c r="B438" s="39"/>
      <c r="C438" s="39"/>
    </row>
    <row r="439" spans="2:3" x14ac:dyDescent="0.35">
      <c r="B439" s="39"/>
      <c r="C439" s="39"/>
    </row>
    <row r="440" spans="2:3" x14ac:dyDescent="0.35">
      <c r="B440" s="39"/>
      <c r="C440" s="39"/>
    </row>
    <row r="441" spans="2:3" x14ac:dyDescent="0.35">
      <c r="B441" s="39"/>
      <c r="C441" s="39"/>
    </row>
    <row r="442" spans="2:3" x14ac:dyDescent="0.35">
      <c r="B442" s="39"/>
      <c r="C442" s="39"/>
    </row>
    <row r="443" spans="2:3" x14ac:dyDescent="0.35">
      <c r="B443" s="39"/>
      <c r="C443" s="39"/>
    </row>
    <row r="444" spans="2:3" x14ac:dyDescent="0.35">
      <c r="B444" s="39"/>
      <c r="C444" s="39"/>
    </row>
    <row r="445" spans="2:3" x14ac:dyDescent="0.35">
      <c r="B445" s="39"/>
      <c r="C445" s="39"/>
    </row>
    <row r="446" spans="2:3" x14ac:dyDescent="0.35">
      <c r="B446" s="39"/>
      <c r="C446" s="39"/>
    </row>
    <row r="447" spans="2:3" x14ac:dyDescent="0.35">
      <c r="B447" s="39"/>
      <c r="C447" s="39"/>
    </row>
    <row r="448" spans="2:3" x14ac:dyDescent="0.35">
      <c r="B448" s="39"/>
      <c r="C448" s="39"/>
    </row>
    <row r="449" spans="2:3" x14ac:dyDescent="0.35">
      <c r="B449" s="39"/>
      <c r="C449" s="39"/>
    </row>
    <row r="450" spans="2:3" x14ac:dyDescent="0.35">
      <c r="B450" s="39"/>
      <c r="C450" s="39"/>
    </row>
    <row r="451" spans="2:3" x14ac:dyDescent="0.35">
      <c r="B451" s="39"/>
      <c r="C451" s="39"/>
    </row>
    <row r="452" spans="2:3" x14ac:dyDescent="0.35">
      <c r="B452" s="39"/>
      <c r="C452" s="39"/>
    </row>
    <row r="453" spans="2:3" x14ac:dyDescent="0.35">
      <c r="B453" s="39"/>
      <c r="C453" s="39"/>
    </row>
    <row r="454" spans="2:3" x14ac:dyDescent="0.35">
      <c r="B454" s="39"/>
      <c r="C454" s="39"/>
    </row>
    <row r="455" spans="2:3" x14ac:dyDescent="0.35">
      <c r="B455" s="39"/>
      <c r="C455" s="39"/>
    </row>
    <row r="456" spans="2:3" x14ac:dyDescent="0.35">
      <c r="B456" s="39"/>
      <c r="C456" s="39"/>
    </row>
    <row r="457" spans="2:3" x14ac:dyDescent="0.35">
      <c r="B457" s="39"/>
      <c r="C457" s="39"/>
    </row>
    <row r="458" spans="2:3" x14ac:dyDescent="0.35">
      <c r="B458" s="39"/>
      <c r="C458" s="39"/>
    </row>
    <row r="459" spans="2:3" x14ac:dyDescent="0.35">
      <c r="B459" s="39"/>
      <c r="C459" s="39"/>
    </row>
    <row r="460" spans="2:3" x14ac:dyDescent="0.35">
      <c r="B460" s="39"/>
      <c r="C460" s="39"/>
    </row>
    <row r="461" spans="2:3" x14ac:dyDescent="0.35">
      <c r="B461" s="39"/>
      <c r="C461" s="39"/>
    </row>
    <row r="462" spans="2:3" x14ac:dyDescent="0.35">
      <c r="B462" s="39"/>
      <c r="C462" s="39"/>
    </row>
    <row r="463" spans="2:3" x14ac:dyDescent="0.35">
      <c r="B463" s="39"/>
      <c r="C463" s="39"/>
    </row>
    <row r="464" spans="2:3" x14ac:dyDescent="0.35">
      <c r="B464" s="39"/>
      <c r="C464" s="39"/>
    </row>
    <row r="465" spans="2:3" x14ac:dyDescent="0.35">
      <c r="B465" s="39"/>
      <c r="C465" s="39"/>
    </row>
    <row r="466" spans="2:3" x14ac:dyDescent="0.35">
      <c r="B466" s="39"/>
      <c r="C466" s="39"/>
    </row>
    <row r="467" spans="2:3" x14ac:dyDescent="0.35">
      <c r="B467" s="39"/>
      <c r="C467" s="39"/>
    </row>
    <row r="468" spans="2:3" x14ac:dyDescent="0.35">
      <c r="B468" s="39"/>
      <c r="C468" s="39"/>
    </row>
    <row r="469" spans="2:3" x14ac:dyDescent="0.35">
      <c r="B469" s="39"/>
      <c r="C469" s="39"/>
    </row>
    <row r="470" spans="2:3" x14ac:dyDescent="0.35">
      <c r="B470" s="39"/>
      <c r="C470" s="39"/>
    </row>
    <row r="471" spans="2:3" x14ac:dyDescent="0.35">
      <c r="B471" s="39"/>
      <c r="C471" s="39"/>
    </row>
    <row r="472" spans="2:3" x14ac:dyDescent="0.35">
      <c r="B472" s="39"/>
      <c r="C472" s="39"/>
    </row>
    <row r="473" spans="2:3" x14ac:dyDescent="0.35">
      <c r="B473" s="39"/>
      <c r="C473" s="39"/>
    </row>
    <row r="474" spans="2:3" x14ac:dyDescent="0.35">
      <c r="B474" s="39"/>
      <c r="C474" s="39"/>
    </row>
    <row r="475" spans="2:3" x14ac:dyDescent="0.35">
      <c r="B475" s="39"/>
      <c r="C475" s="39"/>
    </row>
    <row r="476" spans="2:3" x14ac:dyDescent="0.35">
      <c r="B476" s="39"/>
      <c r="C476" s="39"/>
    </row>
    <row r="477" spans="2:3" x14ac:dyDescent="0.35">
      <c r="B477" s="39"/>
      <c r="C477" s="39"/>
    </row>
    <row r="478" spans="2:3" x14ac:dyDescent="0.35">
      <c r="B478" s="39"/>
      <c r="C478" s="39"/>
    </row>
    <row r="479" spans="2:3" x14ac:dyDescent="0.35">
      <c r="B479" s="39"/>
      <c r="C479" s="39"/>
    </row>
    <row r="480" spans="2:3" x14ac:dyDescent="0.35">
      <c r="B480" s="39"/>
      <c r="C480" s="39"/>
    </row>
    <row r="481" spans="2:3" x14ac:dyDescent="0.35">
      <c r="B481" s="39"/>
      <c r="C481" s="39"/>
    </row>
    <row r="482" spans="2:3" x14ac:dyDescent="0.35">
      <c r="B482" s="39"/>
      <c r="C482" s="39"/>
    </row>
    <row r="483" spans="2:3" x14ac:dyDescent="0.35">
      <c r="B483" s="39"/>
      <c r="C483" s="39"/>
    </row>
    <row r="484" spans="2:3" x14ac:dyDescent="0.35">
      <c r="B484" s="39"/>
      <c r="C484" s="39"/>
    </row>
    <row r="485" spans="2:3" x14ac:dyDescent="0.35">
      <c r="B485" s="39"/>
      <c r="C485" s="39"/>
    </row>
    <row r="486" spans="2:3" x14ac:dyDescent="0.35">
      <c r="B486" s="39"/>
      <c r="C486" s="39"/>
    </row>
    <row r="487" spans="2:3" x14ac:dyDescent="0.35">
      <c r="B487" s="39"/>
      <c r="C487" s="39"/>
    </row>
    <row r="488" spans="2:3" x14ac:dyDescent="0.35">
      <c r="B488" s="39"/>
      <c r="C488" s="39"/>
    </row>
    <row r="489" spans="2:3" x14ac:dyDescent="0.35">
      <c r="B489" s="39"/>
      <c r="C489" s="39"/>
    </row>
    <row r="490" spans="2:3" x14ac:dyDescent="0.35">
      <c r="B490" s="39"/>
      <c r="C490" s="39"/>
    </row>
    <row r="491" spans="2:3" x14ac:dyDescent="0.35">
      <c r="B491" s="39"/>
      <c r="C491" s="39"/>
    </row>
    <row r="492" spans="2:3" x14ac:dyDescent="0.35">
      <c r="B492" s="39"/>
      <c r="C492" s="39"/>
    </row>
    <row r="493" spans="2:3" x14ac:dyDescent="0.35">
      <c r="B493" s="39"/>
      <c r="C493" s="39"/>
    </row>
    <row r="494" spans="2:3" x14ac:dyDescent="0.35">
      <c r="B494" s="39"/>
      <c r="C494" s="39"/>
    </row>
    <row r="495" spans="2:3" x14ac:dyDescent="0.35">
      <c r="B495" s="39"/>
      <c r="C495" s="39"/>
    </row>
    <row r="496" spans="2:3" x14ac:dyDescent="0.35">
      <c r="B496" s="39"/>
      <c r="C496" s="39"/>
    </row>
    <row r="497" spans="2:3" x14ac:dyDescent="0.35">
      <c r="B497" s="39"/>
      <c r="C497" s="39"/>
    </row>
    <row r="498" spans="2:3" x14ac:dyDescent="0.35">
      <c r="B498" s="39"/>
      <c r="C498" s="39"/>
    </row>
    <row r="499" spans="2:3" x14ac:dyDescent="0.35">
      <c r="B499" s="39"/>
      <c r="C499" s="39"/>
    </row>
    <row r="500" spans="2:3" x14ac:dyDescent="0.35">
      <c r="B500" s="39"/>
      <c r="C500" s="39"/>
    </row>
    <row r="501" spans="2:3" x14ac:dyDescent="0.35">
      <c r="B501" s="39"/>
      <c r="C501" s="39"/>
    </row>
    <row r="502" spans="2:3" x14ac:dyDescent="0.35">
      <c r="B502" s="39"/>
      <c r="C502" s="39"/>
    </row>
    <row r="503" spans="2:3" x14ac:dyDescent="0.35">
      <c r="B503" s="39"/>
      <c r="C503" s="39"/>
    </row>
    <row r="504" spans="2:3" x14ac:dyDescent="0.35">
      <c r="B504" s="39"/>
      <c r="C504" s="39"/>
    </row>
    <row r="505" spans="2:3" x14ac:dyDescent="0.35">
      <c r="B505" s="39"/>
      <c r="C505" s="39"/>
    </row>
    <row r="506" spans="2:3" x14ac:dyDescent="0.35">
      <c r="B506" s="39"/>
      <c r="C506" s="39"/>
    </row>
    <row r="507" spans="2:3" x14ac:dyDescent="0.35">
      <c r="B507" s="39"/>
      <c r="C507" s="39"/>
    </row>
    <row r="508" spans="2:3" x14ac:dyDescent="0.35">
      <c r="B508" s="39"/>
      <c r="C508" s="39"/>
    </row>
    <row r="509" spans="2:3" x14ac:dyDescent="0.35">
      <c r="B509" s="39"/>
      <c r="C509" s="39"/>
    </row>
    <row r="510" spans="2:3" x14ac:dyDescent="0.35">
      <c r="B510" s="39"/>
      <c r="C510" s="39"/>
    </row>
    <row r="511" spans="2:3" x14ac:dyDescent="0.35">
      <c r="B511" s="39"/>
      <c r="C511" s="39"/>
    </row>
    <row r="512" spans="2:3" x14ac:dyDescent="0.35">
      <c r="B512" s="39"/>
      <c r="C512" s="39"/>
    </row>
    <row r="513" spans="2:3" x14ac:dyDescent="0.35">
      <c r="B513" s="39"/>
      <c r="C513" s="39"/>
    </row>
    <row r="514" spans="2:3" x14ac:dyDescent="0.35">
      <c r="B514" s="39"/>
      <c r="C514" s="39"/>
    </row>
    <row r="515" spans="2:3" x14ac:dyDescent="0.35">
      <c r="B515" s="39"/>
      <c r="C515" s="39"/>
    </row>
    <row r="516" spans="2:3" x14ac:dyDescent="0.35">
      <c r="B516" s="39"/>
      <c r="C516" s="39"/>
    </row>
    <row r="517" spans="2:3" x14ac:dyDescent="0.35">
      <c r="B517" s="39"/>
      <c r="C517" s="39"/>
    </row>
    <row r="518" spans="2:3" x14ac:dyDescent="0.35">
      <c r="B518" s="39"/>
      <c r="C518" s="39"/>
    </row>
    <row r="519" spans="2:3" x14ac:dyDescent="0.35">
      <c r="B519" s="39"/>
      <c r="C519" s="39"/>
    </row>
    <row r="520" spans="2:3" x14ac:dyDescent="0.35">
      <c r="B520" s="39"/>
      <c r="C520" s="39"/>
    </row>
    <row r="521" spans="2:3" x14ac:dyDescent="0.35">
      <c r="B521" s="39"/>
      <c r="C521" s="39"/>
    </row>
    <row r="522" spans="2:3" x14ac:dyDescent="0.35">
      <c r="B522" s="39"/>
      <c r="C522" s="39"/>
    </row>
    <row r="523" spans="2:3" x14ac:dyDescent="0.35">
      <c r="B523" s="39"/>
      <c r="C523" s="39"/>
    </row>
    <row r="524" spans="2:3" x14ac:dyDescent="0.35">
      <c r="B524" s="39"/>
      <c r="C524" s="39"/>
    </row>
    <row r="525" spans="2:3" x14ac:dyDescent="0.35">
      <c r="B525" s="39"/>
      <c r="C525" s="39"/>
    </row>
    <row r="526" spans="2:3" x14ac:dyDescent="0.35">
      <c r="B526" s="39"/>
      <c r="C526" s="39"/>
    </row>
    <row r="527" spans="2:3" x14ac:dyDescent="0.35">
      <c r="B527" s="39"/>
      <c r="C527" s="39"/>
    </row>
    <row r="528" spans="2:3" x14ac:dyDescent="0.35">
      <c r="B528" s="39"/>
      <c r="C528" s="39"/>
    </row>
    <row r="529" spans="2:3" x14ac:dyDescent="0.35">
      <c r="B529" s="39"/>
      <c r="C529" s="39"/>
    </row>
    <row r="530" spans="2:3" x14ac:dyDescent="0.35">
      <c r="B530" s="39"/>
      <c r="C530" s="39"/>
    </row>
    <row r="531" spans="2:3" x14ac:dyDescent="0.35">
      <c r="B531" s="39"/>
      <c r="C531" s="39"/>
    </row>
    <row r="532" spans="2:3" x14ac:dyDescent="0.35">
      <c r="B532" s="39"/>
      <c r="C532" s="39"/>
    </row>
    <row r="533" spans="2:3" x14ac:dyDescent="0.35">
      <c r="B533" s="39"/>
      <c r="C533" s="39"/>
    </row>
    <row r="534" spans="2:3" x14ac:dyDescent="0.35">
      <c r="B534" s="39"/>
      <c r="C534" s="39"/>
    </row>
    <row r="535" spans="2:3" x14ac:dyDescent="0.35">
      <c r="B535" s="39"/>
      <c r="C535" s="39"/>
    </row>
    <row r="536" spans="2:3" x14ac:dyDescent="0.35">
      <c r="B536" s="39"/>
      <c r="C536" s="39"/>
    </row>
    <row r="537" spans="2:3" x14ac:dyDescent="0.35">
      <c r="B537" s="39"/>
      <c r="C537" s="39"/>
    </row>
    <row r="538" spans="2:3" x14ac:dyDescent="0.35">
      <c r="B538" s="39"/>
      <c r="C538" s="39"/>
    </row>
    <row r="539" spans="2:3" x14ac:dyDescent="0.35">
      <c r="B539" s="39"/>
      <c r="C539" s="39"/>
    </row>
    <row r="540" spans="2:3" x14ac:dyDescent="0.35">
      <c r="B540" s="39"/>
      <c r="C540" s="39"/>
    </row>
    <row r="541" spans="2:3" x14ac:dyDescent="0.35">
      <c r="B541" s="39"/>
      <c r="C541" s="39"/>
    </row>
    <row r="542" spans="2:3" x14ac:dyDescent="0.35">
      <c r="B542" s="39"/>
      <c r="C542" s="39"/>
    </row>
    <row r="543" spans="2:3" x14ac:dyDescent="0.35">
      <c r="B543" s="39"/>
      <c r="C543" s="39"/>
    </row>
    <row r="544" spans="2:3" x14ac:dyDescent="0.35">
      <c r="B544" s="39"/>
      <c r="C544" s="39"/>
    </row>
    <row r="545" spans="2:3" x14ac:dyDescent="0.35">
      <c r="B545" s="39"/>
      <c r="C545" s="39"/>
    </row>
    <row r="546" spans="2:3" x14ac:dyDescent="0.35">
      <c r="B546" s="39"/>
      <c r="C546" s="39"/>
    </row>
    <row r="547" spans="2:3" x14ac:dyDescent="0.35">
      <c r="B547" s="39"/>
      <c r="C547" s="39"/>
    </row>
    <row r="548" spans="2:3" x14ac:dyDescent="0.35">
      <c r="B548" s="39"/>
      <c r="C548" s="39"/>
    </row>
    <row r="549" spans="2:3" x14ac:dyDescent="0.35">
      <c r="B549" s="39"/>
      <c r="C549" s="39"/>
    </row>
    <row r="550" spans="2:3" x14ac:dyDescent="0.35">
      <c r="B550" s="39"/>
      <c r="C550" s="39"/>
    </row>
    <row r="551" spans="2:3" x14ac:dyDescent="0.35">
      <c r="B551" s="39"/>
      <c r="C551" s="39"/>
    </row>
    <row r="552" spans="2:3" x14ac:dyDescent="0.35">
      <c r="B552" s="39"/>
      <c r="C552" s="39"/>
    </row>
    <row r="553" spans="2:3" x14ac:dyDescent="0.35">
      <c r="B553" s="39"/>
      <c r="C553" s="39"/>
    </row>
    <row r="554" spans="2:3" x14ac:dyDescent="0.35">
      <c r="B554" s="39"/>
      <c r="C554" s="39"/>
    </row>
    <row r="555" spans="2:3" x14ac:dyDescent="0.35">
      <c r="B555" s="39"/>
      <c r="C555" s="39"/>
    </row>
    <row r="556" spans="2:3" x14ac:dyDescent="0.35">
      <c r="B556" s="39"/>
      <c r="C556" s="39"/>
    </row>
    <row r="557" spans="2:3" x14ac:dyDescent="0.35">
      <c r="B557" s="39"/>
      <c r="C557" s="39"/>
    </row>
    <row r="558" spans="2:3" x14ac:dyDescent="0.35">
      <c r="B558" s="39"/>
      <c r="C558" s="39"/>
    </row>
    <row r="559" spans="2:3" x14ac:dyDescent="0.35">
      <c r="B559" s="39"/>
      <c r="C559" s="39"/>
    </row>
    <row r="560" spans="2:3" x14ac:dyDescent="0.35">
      <c r="B560" s="39"/>
      <c r="C560" s="39"/>
    </row>
    <row r="561" spans="2:3" x14ac:dyDescent="0.35">
      <c r="B561" s="39"/>
      <c r="C561" s="39"/>
    </row>
    <row r="562" spans="2:3" x14ac:dyDescent="0.35">
      <c r="B562" s="39"/>
      <c r="C562" s="39"/>
    </row>
    <row r="563" spans="2:3" x14ac:dyDescent="0.35">
      <c r="B563" s="39"/>
      <c r="C563" s="39"/>
    </row>
    <row r="564" spans="2:3" x14ac:dyDescent="0.35">
      <c r="B564" s="39"/>
      <c r="C564" s="39"/>
    </row>
    <row r="565" spans="2:3" x14ac:dyDescent="0.35">
      <c r="B565" s="39"/>
      <c r="C565" s="39"/>
    </row>
    <row r="566" spans="2:3" x14ac:dyDescent="0.35">
      <c r="B566" s="39"/>
      <c r="C566" s="39"/>
    </row>
    <row r="567" spans="2:3" x14ac:dyDescent="0.35">
      <c r="B567" s="39"/>
      <c r="C567" s="39"/>
    </row>
    <row r="568" spans="2:3" x14ac:dyDescent="0.35">
      <c r="B568" s="39"/>
      <c r="C568" s="39"/>
    </row>
    <row r="569" spans="2:3" x14ac:dyDescent="0.35">
      <c r="B569" s="39"/>
      <c r="C569" s="39"/>
    </row>
    <row r="570" spans="2:3" x14ac:dyDescent="0.35">
      <c r="B570" s="39"/>
      <c r="C570" s="39"/>
    </row>
    <row r="571" spans="2:3" x14ac:dyDescent="0.35">
      <c r="B571" s="39"/>
      <c r="C571" s="39"/>
    </row>
    <row r="572" spans="2:3" x14ac:dyDescent="0.35">
      <c r="B572" s="39"/>
      <c r="C572" s="39"/>
    </row>
    <row r="573" spans="2:3" x14ac:dyDescent="0.35">
      <c r="B573" s="39"/>
      <c r="C573" s="39"/>
    </row>
    <row r="574" spans="2:3" x14ac:dyDescent="0.35">
      <c r="B574" s="39"/>
      <c r="C574" s="39"/>
    </row>
    <row r="575" spans="2:3" x14ac:dyDescent="0.35">
      <c r="B575" s="39"/>
      <c r="C575" s="39"/>
    </row>
    <row r="576" spans="2:3" x14ac:dyDescent="0.35">
      <c r="B576" s="39"/>
      <c r="C576" s="39"/>
    </row>
    <row r="577" spans="2:3" x14ac:dyDescent="0.35">
      <c r="B577" s="39"/>
      <c r="C577" s="39"/>
    </row>
    <row r="578" spans="2:3" x14ac:dyDescent="0.35">
      <c r="B578" s="39"/>
      <c r="C578" s="39"/>
    </row>
    <row r="579" spans="2:3" x14ac:dyDescent="0.35">
      <c r="B579" s="39"/>
      <c r="C579" s="39"/>
    </row>
    <row r="580" spans="2:3" x14ac:dyDescent="0.35">
      <c r="B580" s="39"/>
      <c r="C580" s="39"/>
    </row>
    <row r="581" spans="2:3" x14ac:dyDescent="0.35">
      <c r="B581" s="39"/>
      <c r="C581" s="39"/>
    </row>
    <row r="582" spans="2:3" x14ac:dyDescent="0.35">
      <c r="B582" s="39"/>
      <c r="C582" s="39"/>
    </row>
    <row r="583" spans="2:3" x14ac:dyDescent="0.35">
      <c r="B583" s="39"/>
      <c r="C583" s="39"/>
    </row>
    <row r="584" spans="2:3" x14ac:dyDescent="0.35">
      <c r="B584" s="39"/>
      <c r="C584" s="39"/>
    </row>
    <row r="585" spans="2:3" x14ac:dyDescent="0.35">
      <c r="B585" s="39"/>
      <c r="C585" s="39"/>
    </row>
    <row r="586" spans="2:3" x14ac:dyDescent="0.35">
      <c r="B586" s="39"/>
      <c r="C586" s="39"/>
    </row>
    <row r="587" spans="2:3" x14ac:dyDescent="0.35">
      <c r="B587" s="39"/>
      <c r="C587" s="39"/>
    </row>
    <row r="588" spans="2:3" x14ac:dyDescent="0.35">
      <c r="B588" s="39"/>
      <c r="C588" s="39"/>
    </row>
    <row r="589" spans="2:3" x14ac:dyDescent="0.35">
      <c r="B589" s="39"/>
      <c r="C589" s="39"/>
    </row>
    <row r="590" spans="2:3" x14ac:dyDescent="0.35">
      <c r="B590" s="39"/>
      <c r="C590" s="39"/>
    </row>
    <row r="591" spans="2:3" x14ac:dyDescent="0.35">
      <c r="B591" s="39"/>
      <c r="C591" s="39"/>
    </row>
    <row r="592" spans="2:3" x14ac:dyDescent="0.35">
      <c r="B592" s="39"/>
      <c r="C592" s="39"/>
    </row>
    <row r="593" spans="2:3" x14ac:dyDescent="0.35">
      <c r="B593" s="39"/>
      <c r="C593" s="39"/>
    </row>
    <row r="594" spans="2:3" x14ac:dyDescent="0.35">
      <c r="B594" s="39"/>
      <c r="C594" s="39"/>
    </row>
    <row r="595" spans="2:3" x14ac:dyDescent="0.35">
      <c r="B595" s="39"/>
      <c r="C595" s="39"/>
    </row>
    <row r="596" spans="2:3" x14ac:dyDescent="0.35">
      <c r="B596" s="39"/>
      <c r="C596" s="39"/>
    </row>
    <row r="597" spans="2:3" x14ac:dyDescent="0.35">
      <c r="B597" s="39"/>
      <c r="C597" s="39"/>
    </row>
    <row r="598" spans="2:3" x14ac:dyDescent="0.35">
      <c r="B598" s="39"/>
      <c r="C598" s="39"/>
    </row>
    <row r="599" spans="2:3" x14ac:dyDescent="0.35">
      <c r="B599" s="39"/>
      <c r="C599" s="39"/>
    </row>
    <row r="600" spans="2:3" x14ac:dyDescent="0.35">
      <c r="B600" s="39"/>
      <c r="C600" s="39"/>
    </row>
    <row r="601" spans="2:3" x14ac:dyDescent="0.35">
      <c r="B601" s="39"/>
      <c r="C601" s="39"/>
    </row>
    <row r="602" spans="2:3" x14ac:dyDescent="0.35">
      <c r="B602" s="39"/>
      <c r="C602" s="39"/>
    </row>
    <row r="603" spans="2:3" x14ac:dyDescent="0.35">
      <c r="B603" s="39"/>
      <c r="C603" s="39"/>
    </row>
    <row r="604" spans="2:3" x14ac:dyDescent="0.35">
      <c r="B604" s="39"/>
      <c r="C604" s="39"/>
    </row>
    <row r="605" spans="2:3" x14ac:dyDescent="0.35">
      <c r="B605" s="39"/>
      <c r="C605" s="39"/>
    </row>
    <row r="606" spans="2:3" x14ac:dyDescent="0.35">
      <c r="B606" s="39"/>
      <c r="C606" s="39"/>
    </row>
    <row r="607" spans="2:3" x14ac:dyDescent="0.35">
      <c r="B607" s="39"/>
      <c r="C607" s="39"/>
    </row>
    <row r="608" spans="2:3" x14ac:dyDescent="0.35">
      <c r="B608" s="39"/>
      <c r="C608" s="39"/>
    </row>
    <row r="609" spans="2:3" x14ac:dyDescent="0.35">
      <c r="B609" s="39"/>
      <c r="C609" s="39"/>
    </row>
    <row r="610" spans="2:3" x14ac:dyDescent="0.35">
      <c r="B610" s="39"/>
      <c r="C610" s="39"/>
    </row>
    <row r="611" spans="2:3" x14ac:dyDescent="0.35">
      <c r="B611" s="39"/>
      <c r="C611" s="39"/>
    </row>
    <row r="612" spans="2:3" x14ac:dyDescent="0.35">
      <c r="B612" s="39"/>
      <c r="C612" s="39"/>
    </row>
    <row r="613" spans="2:3" x14ac:dyDescent="0.35">
      <c r="B613" s="39"/>
      <c r="C613" s="39"/>
    </row>
    <row r="614" spans="2:3" x14ac:dyDescent="0.35">
      <c r="B614" s="39"/>
      <c r="C614" s="39"/>
    </row>
    <row r="615" spans="2:3" x14ac:dyDescent="0.35">
      <c r="B615" s="39"/>
      <c r="C615" s="39"/>
    </row>
    <row r="616" spans="2:3" x14ac:dyDescent="0.35">
      <c r="B616" s="39"/>
      <c r="C616" s="39"/>
    </row>
    <row r="617" spans="2:3" x14ac:dyDescent="0.35">
      <c r="B617" s="39"/>
      <c r="C617" s="39"/>
    </row>
    <row r="618" spans="2:3" x14ac:dyDescent="0.35">
      <c r="B618" s="39"/>
      <c r="C618" s="39"/>
    </row>
    <row r="619" spans="2:3" x14ac:dyDescent="0.35">
      <c r="B619" s="39"/>
      <c r="C619" s="39"/>
    </row>
    <row r="620" spans="2:3" x14ac:dyDescent="0.35">
      <c r="B620" s="39"/>
      <c r="C620" s="39"/>
    </row>
    <row r="621" spans="2:3" x14ac:dyDescent="0.35">
      <c r="B621" s="39"/>
      <c r="C621" s="39"/>
    </row>
    <row r="622" spans="2:3" x14ac:dyDescent="0.35">
      <c r="B622" s="39"/>
      <c r="C622" s="39"/>
    </row>
    <row r="623" spans="2:3" x14ac:dyDescent="0.35">
      <c r="B623" s="39"/>
      <c r="C623" s="39"/>
    </row>
    <row r="624" spans="2:3" x14ac:dyDescent="0.35">
      <c r="B624" s="39"/>
      <c r="C624" s="39"/>
    </row>
    <row r="625" spans="2:3" x14ac:dyDescent="0.35">
      <c r="B625" s="39"/>
      <c r="C625" s="39"/>
    </row>
    <row r="626" spans="2:3" x14ac:dyDescent="0.35">
      <c r="B626" s="39"/>
      <c r="C626" s="39"/>
    </row>
    <row r="627" spans="2:3" x14ac:dyDescent="0.35">
      <c r="B627" s="39"/>
      <c r="C627" s="39"/>
    </row>
    <row r="628" spans="2:3" x14ac:dyDescent="0.35">
      <c r="B628" s="39"/>
      <c r="C628" s="39"/>
    </row>
    <row r="629" spans="2:3" x14ac:dyDescent="0.35">
      <c r="B629" s="39"/>
      <c r="C629" s="39"/>
    </row>
    <row r="630" spans="2:3" x14ac:dyDescent="0.35">
      <c r="B630" s="39"/>
      <c r="C630" s="39"/>
    </row>
    <row r="631" spans="2:3" x14ac:dyDescent="0.35">
      <c r="B631" s="39"/>
      <c r="C631" s="39"/>
    </row>
    <row r="632" spans="2:3" x14ac:dyDescent="0.35">
      <c r="B632" s="39"/>
      <c r="C632" s="39"/>
    </row>
    <row r="633" spans="2:3" x14ac:dyDescent="0.35">
      <c r="B633" s="39"/>
      <c r="C633" s="39"/>
    </row>
    <row r="634" spans="2:3" x14ac:dyDescent="0.35">
      <c r="B634" s="39"/>
      <c r="C634" s="39"/>
    </row>
    <row r="635" spans="2:3" x14ac:dyDescent="0.35">
      <c r="B635" s="39"/>
      <c r="C635" s="39"/>
    </row>
    <row r="636" spans="2:3" x14ac:dyDescent="0.35">
      <c r="B636" s="39"/>
      <c r="C636" s="39"/>
    </row>
    <row r="637" spans="2:3" x14ac:dyDescent="0.35">
      <c r="B637" s="39"/>
      <c r="C637" s="39"/>
    </row>
    <row r="638" spans="2:3" x14ac:dyDescent="0.35">
      <c r="B638" s="39"/>
      <c r="C638" s="39"/>
    </row>
    <row r="639" spans="2:3" x14ac:dyDescent="0.35">
      <c r="B639" s="39"/>
      <c r="C639" s="39"/>
    </row>
    <row r="640" spans="2:3" x14ac:dyDescent="0.35">
      <c r="B640" s="39"/>
      <c r="C640" s="39"/>
    </row>
    <row r="641" spans="2:3" x14ac:dyDescent="0.35">
      <c r="B641" s="39"/>
      <c r="C641" s="39"/>
    </row>
    <row r="642" spans="2:3" x14ac:dyDescent="0.35">
      <c r="B642" s="39"/>
      <c r="C642" s="39"/>
    </row>
    <row r="643" spans="2:3" x14ac:dyDescent="0.35">
      <c r="B643" s="39"/>
      <c r="C643" s="39"/>
    </row>
    <row r="644" spans="2:3" x14ac:dyDescent="0.35">
      <c r="B644" s="39"/>
      <c r="C644" s="39"/>
    </row>
    <row r="645" spans="2:3" x14ac:dyDescent="0.35">
      <c r="B645" s="39"/>
      <c r="C645" s="39"/>
    </row>
    <row r="646" spans="2:3" x14ac:dyDescent="0.35">
      <c r="B646" s="39"/>
      <c r="C646" s="39"/>
    </row>
    <row r="647" spans="2:3" x14ac:dyDescent="0.35">
      <c r="B647" s="39"/>
      <c r="C647" s="39"/>
    </row>
    <row r="648" spans="2:3" x14ac:dyDescent="0.35">
      <c r="B648" s="39"/>
      <c r="C648" s="39"/>
    </row>
    <row r="649" spans="2:3" x14ac:dyDescent="0.35">
      <c r="B649" s="39"/>
      <c r="C649" s="39"/>
    </row>
    <row r="650" spans="2:3" x14ac:dyDescent="0.35">
      <c r="B650" s="39"/>
      <c r="C650" s="39"/>
    </row>
    <row r="651" spans="2:3" x14ac:dyDescent="0.35">
      <c r="B651" s="39"/>
      <c r="C651" s="39"/>
    </row>
    <row r="652" spans="2:3" x14ac:dyDescent="0.35">
      <c r="B652" s="39"/>
      <c r="C652" s="39"/>
    </row>
    <row r="653" spans="2:3" x14ac:dyDescent="0.35">
      <c r="B653" s="39"/>
      <c r="C653" s="39"/>
    </row>
    <row r="654" spans="2:3" x14ac:dyDescent="0.35">
      <c r="B654" s="39"/>
      <c r="C654" s="39"/>
    </row>
    <row r="655" spans="2:3" x14ac:dyDescent="0.35">
      <c r="B655" s="39"/>
      <c r="C655" s="39"/>
    </row>
    <row r="656" spans="2:3" x14ac:dyDescent="0.35">
      <c r="B656" s="39"/>
      <c r="C656" s="39"/>
    </row>
    <row r="657" spans="2:3" x14ac:dyDescent="0.35">
      <c r="B657" s="39"/>
      <c r="C657" s="39"/>
    </row>
    <row r="658" spans="2:3" x14ac:dyDescent="0.35">
      <c r="B658" s="39"/>
      <c r="C658" s="39"/>
    </row>
    <row r="659" spans="2:3" x14ac:dyDescent="0.35">
      <c r="B659" s="39"/>
      <c r="C659" s="39"/>
    </row>
    <row r="660" spans="2:3" x14ac:dyDescent="0.35">
      <c r="B660" s="39"/>
      <c r="C660" s="39"/>
    </row>
    <row r="661" spans="2:3" x14ac:dyDescent="0.35">
      <c r="B661" s="39"/>
      <c r="C661" s="39"/>
    </row>
    <row r="662" spans="2:3" x14ac:dyDescent="0.35">
      <c r="B662" s="39"/>
      <c r="C662" s="39"/>
    </row>
    <row r="663" spans="2:3" x14ac:dyDescent="0.35">
      <c r="B663" s="39"/>
      <c r="C663" s="39"/>
    </row>
    <row r="664" spans="2:3" x14ac:dyDescent="0.35">
      <c r="B664" s="39"/>
      <c r="C664" s="39"/>
    </row>
    <row r="665" spans="2:3" x14ac:dyDescent="0.35">
      <c r="B665" s="39"/>
      <c r="C665" s="39"/>
    </row>
    <row r="666" spans="2:3" x14ac:dyDescent="0.35">
      <c r="B666" s="39"/>
      <c r="C666" s="39"/>
    </row>
    <row r="667" spans="2:3" x14ac:dyDescent="0.35">
      <c r="B667" s="39"/>
      <c r="C667" s="39"/>
    </row>
    <row r="668" spans="2:3" x14ac:dyDescent="0.35">
      <c r="B668" s="39"/>
      <c r="C668" s="39"/>
    </row>
    <row r="669" spans="2:3" x14ac:dyDescent="0.35">
      <c r="B669" s="39"/>
      <c r="C669" s="39"/>
    </row>
    <row r="670" spans="2:3" x14ac:dyDescent="0.35">
      <c r="B670" s="39"/>
      <c r="C670" s="39"/>
    </row>
    <row r="671" spans="2:3" x14ac:dyDescent="0.35">
      <c r="B671" s="39"/>
      <c r="C671" s="39"/>
    </row>
    <row r="672" spans="2:3" x14ac:dyDescent="0.35">
      <c r="B672" s="39"/>
      <c r="C672" s="39"/>
    </row>
    <row r="673" spans="2:3" x14ac:dyDescent="0.35">
      <c r="B673" s="39"/>
      <c r="C673" s="39"/>
    </row>
    <row r="674" spans="2:3" x14ac:dyDescent="0.35">
      <c r="B674" s="39"/>
      <c r="C674" s="39"/>
    </row>
    <row r="675" spans="2:3" x14ac:dyDescent="0.35">
      <c r="B675" s="39"/>
      <c r="C675" s="39"/>
    </row>
    <row r="676" spans="2:3" x14ac:dyDescent="0.35">
      <c r="B676" s="39"/>
      <c r="C676" s="39"/>
    </row>
    <row r="677" spans="2:3" x14ac:dyDescent="0.35">
      <c r="B677" s="39"/>
      <c r="C677" s="39"/>
    </row>
    <row r="678" spans="2:3" x14ac:dyDescent="0.35">
      <c r="B678" s="39"/>
      <c r="C678" s="39"/>
    </row>
    <row r="679" spans="2:3" x14ac:dyDescent="0.35">
      <c r="B679" s="39"/>
      <c r="C679" s="39"/>
    </row>
    <row r="680" spans="2:3" x14ac:dyDescent="0.35">
      <c r="B680" s="39"/>
      <c r="C680" s="39"/>
    </row>
    <row r="681" spans="2:3" x14ac:dyDescent="0.35">
      <c r="B681" s="39"/>
      <c r="C681" s="39"/>
    </row>
    <row r="682" spans="2:3" x14ac:dyDescent="0.35">
      <c r="B682" s="39"/>
      <c r="C682" s="39"/>
    </row>
    <row r="683" spans="2:3" x14ac:dyDescent="0.35">
      <c r="B683" s="39"/>
      <c r="C683" s="39"/>
    </row>
    <row r="684" spans="2:3" x14ac:dyDescent="0.35">
      <c r="B684" s="39"/>
      <c r="C684" s="39"/>
    </row>
    <row r="685" spans="2:3" x14ac:dyDescent="0.35">
      <c r="B685" s="39"/>
      <c r="C685" s="39"/>
    </row>
    <row r="686" spans="2:3" x14ac:dyDescent="0.35">
      <c r="B686" s="39"/>
      <c r="C686" s="39"/>
    </row>
    <row r="687" spans="2:3" x14ac:dyDescent="0.35">
      <c r="B687" s="39"/>
      <c r="C687" s="39"/>
    </row>
    <row r="688" spans="2:3" x14ac:dyDescent="0.35">
      <c r="B688" s="39"/>
      <c r="C688" s="39"/>
    </row>
    <row r="689" spans="2:3" x14ac:dyDescent="0.35">
      <c r="B689" s="39"/>
      <c r="C689" s="39"/>
    </row>
    <row r="690" spans="2:3" x14ac:dyDescent="0.35">
      <c r="B690" s="39"/>
      <c r="C690" s="39"/>
    </row>
    <row r="691" spans="2:3" x14ac:dyDescent="0.35">
      <c r="B691" s="39"/>
      <c r="C691" s="39"/>
    </row>
    <row r="692" spans="2:3" x14ac:dyDescent="0.35">
      <c r="B692" s="39"/>
      <c r="C692" s="39"/>
    </row>
    <row r="693" spans="2:3" x14ac:dyDescent="0.35">
      <c r="B693" s="39"/>
      <c r="C693" s="39"/>
    </row>
    <row r="694" spans="2:3" x14ac:dyDescent="0.35">
      <c r="B694" s="39"/>
      <c r="C694" s="39"/>
    </row>
    <row r="695" spans="2:3" x14ac:dyDescent="0.35">
      <c r="B695" s="39"/>
      <c r="C695" s="39"/>
    </row>
    <row r="696" spans="2:3" x14ac:dyDescent="0.35">
      <c r="B696" s="39"/>
      <c r="C696" s="39"/>
    </row>
    <row r="697" spans="2:3" x14ac:dyDescent="0.35">
      <c r="B697" s="39"/>
      <c r="C697" s="39"/>
    </row>
    <row r="698" spans="2:3" x14ac:dyDescent="0.35">
      <c r="B698" s="39"/>
      <c r="C698" s="39"/>
    </row>
    <row r="699" spans="2:3" x14ac:dyDescent="0.35">
      <c r="B699" s="39"/>
      <c r="C699" s="39"/>
    </row>
    <row r="700" spans="2:3" x14ac:dyDescent="0.35">
      <c r="B700" s="39"/>
      <c r="C700" s="39"/>
    </row>
    <row r="701" spans="2:3" x14ac:dyDescent="0.35">
      <c r="B701" s="39"/>
      <c r="C701" s="39"/>
    </row>
    <row r="702" spans="2:3" x14ac:dyDescent="0.35">
      <c r="B702" s="39"/>
      <c r="C702" s="39"/>
    </row>
    <row r="703" spans="2:3" x14ac:dyDescent="0.35">
      <c r="B703" s="39"/>
      <c r="C703" s="39"/>
    </row>
    <row r="704" spans="2:3" x14ac:dyDescent="0.35">
      <c r="B704" s="39"/>
      <c r="C704" s="39"/>
    </row>
    <row r="705" spans="2:3" x14ac:dyDescent="0.35">
      <c r="B705" s="39"/>
      <c r="C705" s="39"/>
    </row>
    <row r="706" spans="2:3" x14ac:dyDescent="0.35">
      <c r="B706" s="39"/>
      <c r="C706" s="39"/>
    </row>
    <row r="707" spans="2:3" x14ac:dyDescent="0.35">
      <c r="B707" s="39"/>
      <c r="C707" s="39"/>
    </row>
    <row r="708" spans="2:3" x14ac:dyDescent="0.35">
      <c r="B708" s="39"/>
      <c r="C708" s="39"/>
    </row>
    <row r="709" spans="2:3" x14ac:dyDescent="0.35">
      <c r="B709" s="39"/>
      <c r="C709" s="39"/>
    </row>
    <row r="710" spans="2:3" x14ac:dyDescent="0.35">
      <c r="B710" s="39"/>
      <c r="C710" s="39"/>
    </row>
    <row r="711" spans="2:3" x14ac:dyDescent="0.35">
      <c r="B711" s="39"/>
      <c r="C711" s="39"/>
    </row>
    <row r="712" spans="2:3" x14ac:dyDescent="0.35">
      <c r="B712" s="39"/>
      <c r="C712" s="39"/>
    </row>
    <row r="713" spans="2:3" x14ac:dyDescent="0.35">
      <c r="B713" s="39"/>
      <c r="C713" s="39"/>
    </row>
    <row r="714" spans="2:3" x14ac:dyDescent="0.35">
      <c r="B714" s="39"/>
      <c r="C714" s="39"/>
    </row>
    <row r="715" spans="2:3" x14ac:dyDescent="0.35">
      <c r="B715" s="39"/>
      <c r="C715" s="39"/>
    </row>
    <row r="716" spans="2:3" x14ac:dyDescent="0.35">
      <c r="B716" s="39"/>
      <c r="C716" s="39"/>
    </row>
    <row r="717" spans="2:3" x14ac:dyDescent="0.35">
      <c r="B717" s="39"/>
      <c r="C717" s="39"/>
    </row>
    <row r="718" spans="2:3" x14ac:dyDescent="0.35">
      <c r="B718" s="39"/>
      <c r="C718" s="39"/>
    </row>
    <row r="719" spans="2:3" x14ac:dyDescent="0.35">
      <c r="B719" s="39"/>
      <c r="C719" s="39"/>
    </row>
    <row r="720" spans="2:3" x14ac:dyDescent="0.35">
      <c r="B720" s="39"/>
      <c r="C720" s="39"/>
    </row>
    <row r="721" spans="2:3" x14ac:dyDescent="0.35">
      <c r="B721" s="39"/>
      <c r="C721" s="39"/>
    </row>
    <row r="722" spans="2:3" x14ac:dyDescent="0.35">
      <c r="B722" s="39"/>
      <c r="C722" s="39"/>
    </row>
    <row r="723" spans="2:3" x14ac:dyDescent="0.35">
      <c r="B723" s="39"/>
      <c r="C723" s="39"/>
    </row>
    <row r="724" spans="2:3" x14ac:dyDescent="0.35">
      <c r="B724" s="39"/>
      <c r="C724" s="39"/>
    </row>
    <row r="725" spans="2:3" x14ac:dyDescent="0.35">
      <c r="B725" s="39"/>
      <c r="C725" s="39"/>
    </row>
    <row r="726" spans="2:3" x14ac:dyDescent="0.35">
      <c r="B726" s="39"/>
      <c r="C726" s="39"/>
    </row>
    <row r="727" spans="2:3" x14ac:dyDescent="0.35">
      <c r="B727" s="39"/>
      <c r="C727" s="39"/>
    </row>
    <row r="728" spans="2:3" x14ac:dyDescent="0.35">
      <c r="B728" s="39"/>
      <c r="C728" s="39"/>
    </row>
    <row r="729" spans="2:3" x14ac:dyDescent="0.35">
      <c r="B729" s="39"/>
      <c r="C729" s="39"/>
    </row>
    <row r="730" spans="2:3" x14ac:dyDescent="0.35">
      <c r="B730" s="39"/>
      <c r="C730" s="39"/>
    </row>
    <row r="731" spans="2:3" x14ac:dyDescent="0.35">
      <c r="B731" s="39"/>
      <c r="C731" s="39"/>
    </row>
    <row r="732" spans="2:3" x14ac:dyDescent="0.35">
      <c r="B732" s="39"/>
      <c r="C732" s="39"/>
    </row>
    <row r="733" spans="2:3" x14ac:dyDescent="0.35">
      <c r="B733" s="39"/>
      <c r="C733" s="39"/>
    </row>
    <row r="734" spans="2:3" x14ac:dyDescent="0.35">
      <c r="B734" s="39"/>
      <c r="C734" s="39"/>
    </row>
    <row r="735" spans="2:3" x14ac:dyDescent="0.35">
      <c r="B735" s="39"/>
      <c r="C735" s="39"/>
    </row>
    <row r="736" spans="2:3" x14ac:dyDescent="0.35">
      <c r="B736" s="39"/>
      <c r="C736" s="39"/>
    </row>
    <row r="737" spans="2:3" x14ac:dyDescent="0.35">
      <c r="B737" s="39"/>
      <c r="C737" s="39"/>
    </row>
    <row r="738" spans="2:3" x14ac:dyDescent="0.35">
      <c r="B738" s="39"/>
      <c r="C738" s="39"/>
    </row>
    <row r="739" spans="2:3" x14ac:dyDescent="0.35">
      <c r="B739" s="39"/>
      <c r="C739" s="39"/>
    </row>
    <row r="740" spans="2:3" x14ac:dyDescent="0.35">
      <c r="B740" s="39"/>
      <c r="C740" s="39"/>
    </row>
    <row r="741" spans="2:3" x14ac:dyDescent="0.35">
      <c r="B741" s="39"/>
      <c r="C741" s="39"/>
    </row>
    <row r="742" spans="2:3" x14ac:dyDescent="0.35">
      <c r="B742" s="39"/>
      <c r="C742" s="39"/>
    </row>
    <row r="743" spans="2:3" x14ac:dyDescent="0.35">
      <c r="B743" s="39"/>
      <c r="C743" s="39"/>
    </row>
    <row r="744" spans="2:3" x14ac:dyDescent="0.35">
      <c r="B744" s="39"/>
      <c r="C744" s="39"/>
    </row>
    <row r="745" spans="2:3" x14ac:dyDescent="0.35">
      <c r="B745" s="39"/>
      <c r="C745" s="39"/>
    </row>
    <row r="746" spans="2:3" x14ac:dyDescent="0.35">
      <c r="B746" s="39"/>
      <c r="C746" s="39"/>
    </row>
    <row r="747" spans="2:3" x14ac:dyDescent="0.35">
      <c r="B747" s="39"/>
      <c r="C747" s="39"/>
    </row>
    <row r="748" spans="2:3" x14ac:dyDescent="0.35">
      <c r="B748" s="39"/>
      <c r="C748" s="39"/>
    </row>
    <row r="749" spans="2:3" x14ac:dyDescent="0.35">
      <c r="B749" s="39"/>
      <c r="C749" s="39"/>
    </row>
    <row r="750" spans="2:3" x14ac:dyDescent="0.35">
      <c r="B750" s="39"/>
      <c r="C750" s="39"/>
    </row>
    <row r="751" spans="2:3" x14ac:dyDescent="0.35">
      <c r="B751" s="39"/>
      <c r="C751" s="39"/>
    </row>
    <row r="752" spans="2:3" x14ac:dyDescent="0.35">
      <c r="B752" s="39"/>
      <c r="C752" s="39"/>
    </row>
    <row r="753" spans="2:3" x14ac:dyDescent="0.35">
      <c r="B753" s="39"/>
      <c r="C753" s="39"/>
    </row>
    <row r="754" spans="2:3" x14ac:dyDescent="0.35">
      <c r="B754" s="39"/>
      <c r="C754" s="39"/>
    </row>
    <row r="755" spans="2:3" x14ac:dyDescent="0.35">
      <c r="B755" s="39"/>
      <c r="C755" s="39"/>
    </row>
    <row r="756" spans="2:3" x14ac:dyDescent="0.35">
      <c r="B756" s="39"/>
      <c r="C756" s="39"/>
    </row>
    <row r="757" spans="2:3" x14ac:dyDescent="0.35">
      <c r="B757" s="39"/>
      <c r="C757" s="39"/>
    </row>
    <row r="758" spans="2:3" x14ac:dyDescent="0.35">
      <c r="B758" s="39"/>
      <c r="C758" s="39"/>
    </row>
    <row r="759" spans="2:3" x14ac:dyDescent="0.35">
      <c r="B759" s="39"/>
      <c r="C759" s="39"/>
    </row>
    <row r="760" spans="2:3" x14ac:dyDescent="0.35">
      <c r="B760" s="39"/>
      <c r="C760" s="39"/>
    </row>
    <row r="761" spans="2:3" x14ac:dyDescent="0.35">
      <c r="B761" s="39"/>
      <c r="C761" s="39"/>
    </row>
    <row r="762" spans="2:3" x14ac:dyDescent="0.35">
      <c r="B762" s="39"/>
      <c r="C762" s="39"/>
    </row>
    <row r="763" spans="2:3" x14ac:dyDescent="0.35">
      <c r="B763" s="39"/>
      <c r="C763" s="39"/>
    </row>
    <row r="764" spans="2:3" x14ac:dyDescent="0.35">
      <c r="B764" s="39"/>
      <c r="C764" s="39"/>
    </row>
    <row r="765" spans="2:3" x14ac:dyDescent="0.35">
      <c r="B765" s="39"/>
      <c r="C765" s="39"/>
    </row>
    <row r="766" spans="2:3" x14ac:dyDescent="0.35">
      <c r="B766" s="39"/>
      <c r="C766" s="39"/>
    </row>
    <row r="767" spans="2:3" x14ac:dyDescent="0.35">
      <c r="B767" s="39"/>
      <c r="C767" s="39"/>
    </row>
    <row r="768" spans="2:3" x14ac:dyDescent="0.35">
      <c r="B768" s="39"/>
      <c r="C768" s="39"/>
    </row>
    <row r="769" spans="2:3" x14ac:dyDescent="0.35">
      <c r="B769" s="39"/>
      <c r="C769" s="39"/>
    </row>
    <row r="770" spans="2:3" x14ac:dyDescent="0.35">
      <c r="B770" s="39"/>
      <c r="C770" s="39"/>
    </row>
    <row r="771" spans="2:3" x14ac:dyDescent="0.35">
      <c r="B771" s="39"/>
      <c r="C771" s="39"/>
    </row>
    <row r="772" spans="2:3" x14ac:dyDescent="0.35">
      <c r="B772" s="39"/>
      <c r="C772" s="39"/>
    </row>
    <row r="773" spans="2:3" x14ac:dyDescent="0.35">
      <c r="B773" s="39"/>
      <c r="C773" s="39"/>
    </row>
    <row r="774" spans="2:3" x14ac:dyDescent="0.35">
      <c r="B774" s="39"/>
      <c r="C774" s="39"/>
    </row>
    <row r="775" spans="2:3" x14ac:dyDescent="0.35">
      <c r="B775" s="39"/>
      <c r="C775" s="39"/>
    </row>
    <row r="776" spans="2:3" x14ac:dyDescent="0.35">
      <c r="B776" s="39"/>
      <c r="C776" s="39"/>
    </row>
    <row r="777" spans="2:3" x14ac:dyDescent="0.35">
      <c r="B777" s="39"/>
      <c r="C777" s="39"/>
    </row>
    <row r="778" spans="2:3" x14ac:dyDescent="0.35">
      <c r="B778" s="39"/>
      <c r="C778" s="39"/>
    </row>
    <row r="779" spans="2:3" x14ac:dyDescent="0.35">
      <c r="B779" s="39"/>
      <c r="C779" s="39"/>
    </row>
    <row r="780" spans="2:3" x14ac:dyDescent="0.35">
      <c r="B780" s="39"/>
      <c r="C780" s="39"/>
    </row>
    <row r="781" spans="2:3" x14ac:dyDescent="0.35">
      <c r="B781" s="39"/>
      <c r="C781" s="39"/>
    </row>
    <row r="782" spans="2:3" x14ac:dyDescent="0.35">
      <c r="B782" s="39"/>
      <c r="C782" s="39"/>
    </row>
    <row r="783" spans="2:3" x14ac:dyDescent="0.35">
      <c r="B783" s="39"/>
      <c r="C783" s="39"/>
    </row>
    <row r="784" spans="2:3" x14ac:dyDescent="0.35">
      <c r="B784" s="39"/>
      <c r="C784" s="39"/>
    </row>
    <row r="785" spans="2:3" x14ac:dyDescent="0.35">
      <c r="B785" s="39"/>
      <c r="C785" s="39"/>
    </row>
    <row r="786" spans="2:3" x14ac:dyDescent="0.35">
      <c r="B786" s="39"/>
      <c r="C786" s="39"/>
    </row>
    <row r="787" spans="2:3" x14ac:dyDescent="0.35">
      <c r="B787" s="39"/>
      <c r="C787" s="39"/>
    </row>
    <row r="788" spans="2:3" x14ac:dyDescent="0.35">
      <c r="B788" s="39"/>
      <c r="C788" s="39"/>
    </row>
    <row r="789" spans="2:3" x14ac:dyDescent="0.35">
      <c r="B789" s="39"/>
      <c r="C789" s="39"/>
    </row>
    <row r="790" spans="2:3" x14ac:dyDescent="0.35">
      <c r="B790" s="39"/>
      <c r="C790" s="39"/>
    </row>
    <row r="791" spans="2:3" x14ac:dyDescent="0.35">
      <c r="B791" s="39"/>
      <c r="C791" s="39"/>
    </row>
    <row r="792" spans="2:3" x14ac:dyDescent="0.35">
      <c r="B792" s="39"/>
      <c r="C792" s="39"/>
    </row>
    <row r="793" spans="2:3" x14ac:dyDescent="0.35">
      <c r="B793" s="39"/>
      <c r="C793" s="39"/>
    </row>
    <row r="794" spans="2:3" x14ac:dyDescent="0.35">
      <c r="B794" s="39"/>
      <c r="C794" s="39"/>
    </row>
    <row r="795" spans="2:3" x14ac:dyDescent="0.35">
      <c r="B795" s="39"/>
      <c r="C795" s="39"/>
    </row>
    <row r="796" spans="2:3" x14ac:dyDescent="0.35">
      <c r="B796" s="39"/>
      <c r="C796" s="39"/>
    </row>
    <row r="797" spans="2:3" x14ac:dyDescent="0.35">
      <c r="B797" s="39"/>
      <c r="C797" s="39"/>
    </row>
    <row r="798" spans="2:3" x14ac:dyDescent="0.35">
      <c r="B798" s="39"/>
      <c r="C798" s="39"/>
    </row>
    <row r="799" spans="2:3" x14ac:dyDescent="0.35">
      <c r="B799" s="39"/>
      <c r="C799" s="39"/>
    </row>
    <row r="800" spans="2:3" x14ac:dyDescent="0.35">
      <c r="B800" s="39"/>
      <c r="C800" s="39"/>
    </row>
    <row r="801" spans="2:3" x14ac:dyDescent="0.35">
      <c r="B801" s="39"/>
      <c r="C801" s="39"/>
    </row>
    <row r="802" spans="2:3" x14ac:dyDescent="0.35">
      <c r="B802" s="39"/>
      <c r="C802" s="39"/>
    </row>
    <row r="803" spans="2:3" x14ac:dyDescent="0.35">
      <c r="B803" s="39"/>
      <c r="C803" s="39"/>
    </row>
    <row r="804" spans="2:3" x14ac:dyDescent="0.35">
      <c r="B804" s="39"/>
      <c r="C804" s="39"/>
    </row>
    <row r="805" spans="2:3" x14ac:dyDescent="0.35">
      <c r="B805" s="39"/>
      <c r="C805" s="39"/>
    </row>
    <row r="806" spans="2:3" x14ac:dyDescent="0.35">
      <c r="B806" s="39"/>
      <c r="C806" s="39"/>
    </row>
    <row r="807" spans="2:3" x14ac:dyDescent="0.35">
      <c r="B807" s="39"/>
      <c r="C807" s="39"/>
    </row>
    <row r="808" spans="2:3" x14ac:dyDescent="0.35">
      <c r="B808" s="39"/>
      <c r="C808" s="39"/>
    </row>
    <row r="809" spans="2:3" x14ac:dyDescent="0.35">
      <c r="B809" s="39"/>
      <c r="C809" s="39"/>
    </row>
    <row r="810" spans="2:3" x14ac:dyDescent="0.35">
      <c r="B810" s="39"/>
      <c r="C810" s="39"/>
    </row>
    <row r="811" spans="2:3" x14ac:dyDescent="0.35">
      <c r="B811" s="39"/>
      <c r="C811" s="39"/>
    </row>
    <row r="812" spans="2:3" x14ac:dyDescent="0.35">
      <c r="B812" s="39"/>
      <c r="C812" s="39"/>
    </row>
    <row r="813" spans="2:3" x14ac:dyDescent="0.35">
      <c r="B813" s="39"/>
      <c r="C813" s="39"/>
    </row>
    <row r="814" spans="2:3" x14ac:dyDescent="0.35">
      <c r="B814" s="39"/>
      <c r="C814" s="39"/>
    </row>
    <row r="815" spans="2:3" x14ac:dyDescent="0.35">
      <c r="B815" s="39"/>
      <c r="C815" s="39"/>
    </row>
    <row r="816" spans="2:3" x14ac:dyDescent="0.35">
      <c r="B816" s="39"/>
      <c r="C816" s="39"/>
    </row>
    <row r="817" spans="2:3" x14ac:dyDescent="0.35">
      <c r="B817" s="39"/>
      <c r="C817" s="39"/>
    </row>
    <row r="818" spans="2:3" x14ac:dyDescent="0.35">
      <c r="B818" s="39"/>
      <c r="C818" s="39"/>
    </row>
    <row r="819" spans="2:3" x14ac:dyDescent="0.35">
      <c r="B819" s="39"/>
      <c r="C819" s="39"/>
    </row>
    <row r="820" spans="2:3" x14ac:dyDescent="0.35">
      <c r="B820" s="39"/>
      <c r="C820" s="39"/>
    </row>
    <row r="821" spans="2:3" x14ac:dyDescent="0.35">
      <c r="B821" s="39"/>
      <c r="C821" s="39"/>
    </row>
    <row r="822" spans="2:3" x14ac:dyDescent="0.35">
      <c r="B822" s="39"/>
      <c r="C822" s="39"/>
    </row>
    <row r="823" spans="2:3" x14ac:dyDescent="0.35">
      <c r="B823" s="39"/>
      <c r="C823" s="39"/>
    </row>
    <row r="824" spans="2:3" x14ac:dyDescent="0.35">
      <c r="B824" s="39"/>
      <c r="C824" s="39"/>
    </row>
    <row r="825" spans="2:3" x14ac:dyDescent="0.35">
      <c r="B825" s="39"/>
      <c r="C825" s="39"/>
    </row>
    <row r="826" spans="2:3" x14ac:dyDescent="0.35">
      <c r="B826" s="39"/>
      <c r="C826" s="39"/>
    </row>
    <row r="827" spans="2:3" x14ac:dyDescent="0.35">
      <c r="B827" s="39"/>
      <c r="C827" s="39"/>
    </row>
    <row r="828" spans="2:3" x14ac:dyDescent="0.35">
      <c r="B828" s="39"/>
      <c r="C828" s="39"/>
    </row>
    <row r="829" spans="2:3" x14ac:dyDescent="0.35">
      <c r="B829" s="39"/>
      <c r="C829" s="39"/>
    </row>
    <row r="830" spans="2:3" x14ac:dyDescent="0.35">
      <c r="B830" s="39"/>
      <c r="C830" s="39"/>
    </row>
    <row r="831" spans="2:3" x14ac:dyDescent="0.35">
      <c r="B831" s="39"/>
      <c r="C831" s="39"/>
    </row>
    <row r="832" spans="2:3" x14ac:dyDescent="0.35">
      <c r="B832" s="39"/>
      <c r="C832" s="39"/>
    </row>
    <row r="833" spans="2:3" x14ac:dyDescent="0.35">
      <c r="B833" s="39"/>
      <c r="C833" s="39"/>
    </row>
    <row r="834" spans="2:3" x14ac:dyDescent="0.35">
      <c r="B834" s="39"/>
      <c r="C834" s="39"/>
    </row>
    <row r="835" spans="2:3" x14ac:dyDescent="0.35">
      <c r="B835" s="39"/>
      <c r="C835" s="39"/>
    </row>
    <row r="836" spans="2:3" x14ac:dyDescent="0.35">
      <c r="B836" s="39"/>
      <c r="C836" s="39"/>
    </row>
    <row r="837" spans="2:3" x14ac:dyDescent="0.35">
      <c r="B837" s="39"/>
      <c r="C837" s="39"/>
    </row>
    <row r="838" spans="2:3" x14ac:dyDescent="0.35">
      <c r="B838" s="39"/>
      <c r="C838" s="39"/>
    </row>
    <row r="839" spans="2:3" x14ac:dyDescent="0.35">
      <c r="B839" s="39"/>
      <c r="C839" s="39"/>
    </row>
    <row r="840" spans="2:3" x14ac:dyDescent="0.35">
      <c r="B840" s="39"/>
      <c r="C840" s="39"/>
    </row>
    <row r="841" spans="2:3" x14ac:dyDescent="0.35">
      <c r="B841" s="39"/>
      <c r="C841" s="39"/>
    </row>
    <row r="842" spans="2:3" x14ac:dyDescent="0.35">
      <c r="B842" s="39"/>
      <c r="C842" s="39"/>
    </row>
    <row r="843" spans="2:3" x14ac:dyDescent="0.35">
      <c r="B843" s="39"/>
      <c r="C843" s="39"/>
    </row>
    <row r="844" spans="2:3" x14ac:dyDescent="0.35">
      <c r="B844" s="39"/>
      <c r="C844" s="39"/>
    </row>
    <row r="845" spans="2:3" x14ac:dyDescent="0.35">
      <c r="B845" s="39"/>
      <c r="C845" s="39"/>
    </row>
    <row r="846" spans="2:3" x14ac:dyDescent="0.35">
      <c r="B846" s="39"/>
      <c r="C846" s="39"/>
    </row>
    <row r="847" spans="2:3" x14ac:dyDescent="0.35">
      <c r="B847" s="39"/>
      <c r="C847" s="39"/>
    </row>
    <row r="848" spans="2:3" x14ac:dyDescent="0.35">
      <c r="B848" s="39"/>
      <c r="C848" s="39"/>
    </row>
    <row r="849" spans="2:3" x14ac:dyDescent="0.35">
      <c r="B849" s="39"/>
      <c r="C849" s="39"/>
    </row>
    <row r="850" spans="2:3" x14ac:dyDescent="0.35">
      <c r="B850" s="39"/>
      <c r="C850" s="39"/>
    </row>
    <row r="851" spans="2:3" x14ac:dyDescent="0.35">
      <c r="B851" s="39"/>
      <c r="C851" s="39"/>
    </row>
    <row r="852" spans="2:3" x14ac:dyDescent="0.35">
      <c r="B852" s="39"/>
      <c r="C852" s="39"/>
    </row>
    <row r="853" spans="2:3" x14ac:dyDescent="0.35">
      <c r="B853" s="39"/>
      <c r="C853" s="39"/>
    </row>
    <row r="854" spans="2:3" x14ac:dyDescent="0.35">
      <c r="B854" s="39"/>
      <c r="C854" s="39"/>
    </row>
    <row r="855" spans="2:3" x14ac:dyDescent="0.35">
      <c r="B855" s="39"/>
      <c r="C855" s="39"/>
    </row>
    <row r="856" spans="2:3" x14ac:dyDescent="0.35">
      <c r="B856" s="39"/>
      <c r="C856" s="39"/>
    </row>
    <row r="857" spans="2:3" x14ac:dyDescent="0.35">
      <c r="B857" s="39"/>
      <c r="C857" s="39"/>
    </row>
    <row r="858" spans="2:3" x14ac:dyDescent="0.35">
      <c r="B858" s="39"/>
      <c r="C858" s="39"/>
    </row>
    <row r="859" spans="2:3" x14ac:dyDescent="0.35">
      <c r="B859" s="39"/>
      <c r="C859" s="39"/>
    </row>
    <row r="860" spans="2:3" x14ac:dyDescent="0.35">
      <c r="B860" s="39"/>
      <c r="C860" s="39"/>
    </row>
    <row r="861" spans="2:3" x14ac:dyDescent="0.35">
      <c r="B861" s="39"/>
      <c r="C861" s="39"/>
    </row>
    <row r="862" spans="2:3" x14ac:dyDescent="0.35">
      <c r="B862" s="39"/>
      <c r="C862" s="39"/>
    </row>
    <row r="863" spans="2:3" x14ac:dyDescent="0.35">
      <c r="B863" s="39"/>
      <c r="C863" s="39"/>
    </row>
    <row r="864" spans="2:3" x14ac:dyDescent="0.35">
      <c r="B864" s="39"/>
      <c r="C864" s="39"/>
    </row>
    <row r="865" spans="2:3" x14ac:dyDescent="0.35">
      <c r="B865" s="39"/>
      <c r="C865" s="39"/>
    </row>
    <row r="866" spans="2:3" x14ac:dyDescent="0.35">
      <c r="B866" s="39"/>
      <c r="C866" s="39"/>
    </row>
    <row r="867" spans="2:3" x14ac:dyDescent="0.35">
      <c r="B867" s="39"/>
      <c r="C867" s="39"/>
    </row>
    <row r="868" spans="2:3" x14ac:dyDescent="0.35">
      <c r="B868" s="39"/>
      <c r="C868" s="39"/>
    </row>
    <row r="869" spans="2:3" x14ac:dyDescent="0.35">
      <c r="B869" s="39"/>
      <c r="C869" s="39"/>
    </row>
    <row r="870" spans="2:3" x14ac:dyDescent="0.35">
      <c r="B870" s="39"/>
      <c r="C870" s="39"/>
    </row>
    <row r="871" spans="2:3" x14ac:dyDescent="0.35">
      <c r="B871" s="39"/>
      <c r="C871" s="39"/>
    </row>
    <row r="872" spans="2:3" x14ac:dyDescent="0.35">
      <c r="B872" s="39"/>
      <c r="C872" s="39"/>
    </row>
    <row r="873" spans="2:3" x14ac:dyDescent="0.35">
      <c r="B873" s="39"/>
      <c r="C873" s="39"/>
    </row>
    <row r="874" spans="2:3" x14ac:dyDescent="0.35">
      <c r="B874" s="39"/>
      <c r="C874" s="39"/>
    </row>
    <row r="875" spans="2:3" x14ac:dyDescent="0.35">
      <c r="B875" s="39"/>
      <c r="C875" s="39"/>
    </row>
    <row r="876" spans="2:3" x14ac:dyDescent="0.35">
      <c r="B876" s="39"/>
      <c r="C876" s="39"/>
    </row>
    <row r="877" spans="2:3" x14ac:dyDescent="0.35">
      <c r="B877" s="39"/>
      <c r="C877" s="39"/>
    </row>
    <row r="878" spans="2:3" x14ac:dyDescent="0.35">
      <c r="B878" s="39"/>
      <c r="C878" s="39"/>
    </row>
    <row r="879" spans="2:3" x14ac:dyDescent="0.35">
      <c r="B879" s="39"/>
      <c r="C879" s="39"/>
    </row>
    <row r="880" spans="2:3" x14ac:dyDescent="0.35">
      <c r="B880" s="39"/>
      <c r="C880" s="39"/>
    </row>
    <row r="881" spans="2:3" x14ac:dyDescent="0.35">
      <c r="B881" s="39"/>
      <c r="C881" s="39"/>
    </row>
    <row r="882" spans="2:3" x14ac:dyDescent="0.35">
      <c r="B882" s="39"/>
      <c r="C882" s="39"/>
    </row>
    <row r="883" spans="2:3" x14ac:dyDescent="0.35">
      <c r="B883" s="39"/>
      <c r="C883" s="39"/>
    </row>
    <row r="884" spans="2:3" x14ac:dyDescent="0.35">
      <c r="B884" s="39"/>
      <c r="C884" s="39"/>
    </row>
    <row r="885" spans="2:3" x14ac:dyDescent="0.35">
      <c r="B885" s="39"/>
      <c r="C885" s="39"/>
    </row>
    <row r="886" spans="2:3" x14ac:dyDescent="0.35">
      <c r="B886" s="39"/>
      <c r="C886" s="39"/>
    </row>
    <row r="887" spans="2:3" x14ac:dyDescent="0.35">
      <c r="B887" s="39"/>
      <c r="C887" s="39"/>
    </row>
    <row r="888" spans="2:3" x14ac:dyDescent="0.35">
      <c r="B888" s="39"/>
      <c r="C888" s="39"/>
    </row>
    <row r="889" spans="2:3" x14ac:dyDescent="0.35">
      <c r="B889" s="39"/>
      <c r="C889" s="39"/>
    </row>
    <row r="890" spans="2:3" x14ac:dyDescent="0.35">
      <c r="B890" s="39"/>
      <c r="C890" s="39"/>
    </row>
    <row r="891" spans="2:3" x14ac:dyDescent="0.35">
      <c r="B891" s="39"/>
      <c r="C891" s="39"/>
    </row>
    <row r="892" spans="2:3" x14ac:dyDescent="0.35">
      <c r="B892" s="39"/>
      <c r="C892" s="39"/>
    </row>
    <row r="893" spans="2:3" x14ac:dyDescent="0.35">
      <c r="B893" s="39"/>
      <c r="C893" s="39"/>
    </row>
    <row r="894" spans="2:3" x14ac:dyDescent="0.35">
      <c r="B894" s="39"/>
      <c r="C894" s="39"/>
    </row>
    <row r="895" spans="2:3" x14ac:dyDescent="0.35">
      <c r="B895" s="39"/>
      <c r="C895" s="39"/>
    </row>
    <row r="896" spans="2:3" x14ac:dyDescent="0.35">
      <c r="B896" s="39"/>
      <c r="C896" s="39"/>
    </row>
    <row r="897" spans="2:3" x14ac:dyDescent="0.35">
      <c r="B897" s="39"/>
      <c r="C897" s="39"/>
    </row>
    <row r="898" spans="2:3" x14ac:dyDescent="0.35">
      <c r="B898" s="39"/>
      <c r="C898" s="39"/>
    </row>
    <row r="899" spans="2:3" x14ac:dyDescent="0.35">
      <c r="B899" s="39"/>
      <c r="C899" s="39"/>
    </row>
    <row r="900" spans="2:3" x14ac:dyDescent="0.35">
      <c r="B900" s="39"/>
      <c r="C900" s="39"/>
    </row>
    <row r="901" spans="2:3" x14ac:dyDescent="0.35">
      <c r="B901" s="39"/>
      <c r="C901" s="39"/>
    </row>
    <row r="902" spans="2:3" x14ac:dyDescent="0.35">
      <c r="B902" s="39"/>
      <c r="C902" s="39"/>
    </row>
    <row r="903" spans="2:3" x14ac:dyDescent="0.35">
      <c r="B903" s="39"/>
      <c r="C903" s="39"/>
    </row>
    <row r="904" spans="2:3" x14ac:dyDescent="0.35">
      <c r="B904" s="39"/>
      <c r="C904" s="39"/>
    </row>
    <row r="905" spans="2:3" x14ac:dyDescent="0.35">
      <c r="B905" s="39"/>
      <c r="C905" s="39"/>
    </row>
    <row r="906" spans="2:3" x14ac:dyDescent="0.35">
      <c r="B906" s="39"/>
      <c r="C906" s="39"/>
    </row>
    <row r="907" spans="2:3" x14ac:dyDescent="0.35">
      <c r="B907" s="39"/>
      <c r="C907" s="39"/>
    </row>
    <row r="908" spans="2:3" x14ac:dyDescent="0.35">
      <c r="B908" s="39"/>
      <c r="C908" s="39"/>
    </row>
    <row r="909" spans="2:3" x14ac:dyDescent="0.35">
      <c r="B909" s="39"/>
      <c r="C909" s="39"/>
    </row>
    <row r="910" spans="2:3" x14ac:dyDescent="0.35">
      <c r="B910" s="39"/>
      <c r="C910" s="39"/>
    </row>
    <row r="911" spans="2:3" x14ac:dyDescent="0.35">
      <c r="B911" s="39"/>
      <c r="C911" s="39"/>
    </row>
    <row r="912" spans="2:3" x14ac:dyDescent="0.35">
      <c r="B912" s="39"/>
      <c r="C912" s="39"/>
    </row>
    <row r="913" spans="2:3" x14ac:dyDescent="0.35">
      <c r="B913" s="39"/>
      <c r="C913" s="39"/>
    </row>
    <row r="914" spans="2:3" x14ac:dyDescent="0.35">
      <c r="B914" s="39"/>
      <c r="C914" s="39"/>
    </row>
  </sheetData>
  <mergeCells count="317">
    <mergeCell ref="IW2:IW3"/>
    <mergeCell ref="JK2:JK3"/>
    <mergeCell ref="JY2:JY3"/>
    <mergeCell ref="GD1:GQ1"/>
    <mergeCell ref="DL1:DY1"/>
    <mergeCell ref="DZ1:EM1"/>
    <mergeCell ref="J1:Q1"/>
    <mergeCell ref="R1:AE1"/>
    <mergeCell ref="F2:F3"/>
    <mergeCell ref="G2:G3"/>
    <mergeCell ref="H2:H3"/>
    <mergeCell ref="I2:I3"/>
    <mergeCell ref="P2:P3"/>
    <mergeCell ref="Q2:Q3"/>
    <mergeCell ref="R2:R3"/>
    <mergeCell ref="T2:T3"/>
    <mergeCell ref="U2:U3"/>
    <mergeCell ref="W2:W3"/>
    <mergeCell ref="O2:O3"/>
    <mergeCell ref="J2:J3"/>
    <mergeCell ref="K2:K3"/>
    <mergeCell ref="L2:L3"/>
    <mergeCell ref="M2:M3"/>
    <mergeCell ref="N2:N3"/>
    <mergeCell ref="S2:S3"/>
    <mergeCell ref="AG2:AG3"/>
    <mergeCell ref="AU2:AU3"/>
    <mergeCell ref="AB2:AB3"/>
    <mergeCell ref="Y2:Y3"/>
    <mergeCell ref="AA2:AA3"/>
    <mergeCell ref="AC2:AC3"/>
    <mergeCell ref="AE2:AE3"/>
    <mergeCell ref="AD2:AD3"/>
    <mergeCell ref="AM2:AM3"/>
    <mergeCell ref="AN2:AN3"/>
    <mergeCell ref="AO2:AO3"/>
    <mergeCell ref="AP2:AP3"/>
    <mergeCell ref="AQ2:AQ3"/>
    <mergeCell ref="AS2:AS3"/>
    <mergeCell ref="AR2:AR3"/>
    <mergeCell ref="AF2:AF3"/>
    <mergeCell ref="AH2:AH3"/>
    <mergeCell ref="AI2:AI3"/>
    <mergeCell ref="AJ2:AJ3"/>
    <mergeCell ref="AK2:AK3"/>
    <mergeCell ref="AL2:AL3"/>
    <mergeCell ref="V2:V3"/>
    <mergeCell ref="X2:X3"/>
    <mergeCell ref="EN1:FA1"/>
    <mergeCell ref="FB1:FO1"/>
    <mergeCell ref="FP1:GC1"/>
    <mergeCell ref="BI2:BI3"/>
    <mergeCell ref="BW2:BW3"/>
    <mergeCell ref="CK2:CK3"/>
    <mergeCell ref="CY2:CY3"/>
    <mergeCell ref="DM2:DM3"/>
    <mergeCell ref="EA2:EA3"/>
    <mergeCell ref="EO2:EO3"/>
    <mergeCell ref="FC2:FC3"/>
    <mergeCell ref="FQ2:FQ3"/>
    <mergeCell ref="BO2:BO3"/>
    <mergeCell ref="BP2:BP3"/>
    <mergeCell ref="BQ2:BQ3"/>
    <mergeCell ref="BR2:BR3"/>
    <mergeCell ref="BS2:BS3"/>
    <mergeCell ref="BU2:BU3"/>
    <mergeCell ref="BT2:BT3"/>
    <mergeCell ref="CF2:CF3"/>
    <mergeCell ref="CG2:CG3"/>
    <mergeCell ref="CI2:CI3"/>
    <mergeCell ref="CH2:CH3"/>
    <mergeCell ref="CS2:CS3"/>
    <mergeCell ref="BA2:BA3"/>
    <mergeCell ref="BB2:BB3"/>
    <mergeCell ref="BC2:BC3"/>
    <mergeCell ref="BD2:BD3"/>
    <mergeCell ref="BE2:BE3"/>
    <mergeCell ref="BG2:BG3"/>
    <mergeCell ref="BF2:BF3"/>
    <mergeCell ref="AT2:AT3"/>
    <mergeCell ref="AV2:AV3"/>
    <mergeCell ref="AW2:AW3"/>
    <mergeCell ref="AX2:AX3"/>
    <mergeCell ref="AY2:AY3"/>
    <mergeCell ref="AZ2:AZ3"/>
    <mergeCell ref="BL2:BL3"/>
    <mergeCell ref="BM2:BM3"/>
    <mergeCell ref="BN2:BN3"/>
    <mergeCell ref="CC2:CC3"/>
    <mergeCell ref="CD2:CD3"/>
    <mergeCell ref="CE2:CE3"/>
    <mergeCell ref="BV2:BV3"/>
    <mergeCell ref="BX2:BX3"/>
    <mergeCell ref="BY2:BY3"/>
    <mergeCell ref="BZ2:BZ3"/>
    <mergeCell ref="CA2:CA3"/>
    <mergeCell ref="CB2:CB3"/>
    <mergeCell ref="DL2:DL3"/>
    <mergeCell ref="DN2:DN3"/>
    <mergeCell ref="DO2:DO3"/>
    <mergeCell ref="DP2:DP3"/>
    <mergeCell ref="DQ2:DQ3"/>
    <mergeCell ref="DR2:DR3"/>
    <mergeCell ref="CV2:CV3"/>
    <mergeCell ref="CJ2:CJ3"/>
    <mergeCell ref="CL2:CL3"/>
    <mergeCell ref="CM2:CM3"/>
    <mergeCell ref="CN2:CN3"/>
    <mergeCell ref="CO2:CO3"/>
    <mergeCell ref="CP2:CP3"/>
    <mergeCell ref="CU2:CU3"/>
    <mergeCell ref="CR2:CR3"/>
    <mergeCell ref="CT2:CT3"/>
    <mergeCell ref="CW2:CW3"/>
    <mergeCell ref="DZ2:DZ3"/>
    <mergeCell ref="EB2:EB3"/>
    <mergeCell ref="EC2:EC3"/>
    <mergeCell ref="ED2:ED3"/>
    <mergeCell ref="EE2:EE3"/>
    <mergeCell ref="EF2:EF3"/>
    <mergeCell ref="DS2:DS3"/>
    <mergeCell ref="DT2:DT3"/>
    <mergeCell ref="DU2:DU3"/>
    <mergeCell ref="DV2:DV3"/>
    <mergeCell ref="DW2:DW3"/>
    <mergeCell ref="DY2:DY3"/>
    <mergeCell ref="DX2:DX3"/>
    <mergeCell ref="EN2:EN3"/>
    <mergeCell ref="EP2:EP3"/>
    <mergeCell ref="EQ2:EQ3"/>
    <mergeCell ref="ER2:ER3"/>
    <mergeCell ref="ES2:ES3"/>
    <mergeCell ref="ET2:ET3"/>
    <mergeCell ref="EG2:EG3"/>
    <mergeCell ref="EH2:EH3"/>
    <mergeCell ref="EI2:EI3"/>
    <mergeCell ref="EJ2:EJ3"/>
    <mergeCell ref="EK2:EK3"/>
    <mergeCell ref="EM2:EM3"/>
    <mergeCell ref="EL2:EL3"/>
    <mergeCell ref="FB2:FB3"/>
    <mergeCell ref="FD2:FD3"/>
    <mergeCell ref="FE2:FE3"/>
    <mergeCell ref="FF2:FF3"/>
    <mergeCell ref="FG2:FG3"/>
    <mergeCell ref="FH2:FH3"/>
    <mergeCell ref="EU2:EU3"/>
    <mergeCell ref="EV2:EV3"/>
    <mergeCell ref="EW2:EW3"/>
    <mergeCell ref="EX2:EX3"/>
    <mergeCell ref="EY2:EY3"/>
    <mergeCell ref="FA2:FA3"/>
    <mergeCell ref="EZ2:EZ3"/>
    <mergeCell ref="FP2:FP3"/>
    <mergeCell ref="FR2:FR3"/>
    <mergeCell ref="FS2:FS3"/>
    <mergeCell ref="FT2:FT3"/>
    <mergeCell ref="FU2:FU3"/>
    <mergeCell ref="FV2:FV3"/>
    <mergeCell ref="FI2:FI3"/>
    <mergeCell ref="FJ2:FJ3"/>
    <mergeCell ref="FK2:FK3"/>
    <mergeCell ref="FL2:FL3"/>
    <mergeCell ref="FM2:FM3"/>
    <mergeCell ref="FO2:FO3"/>
    <mergeCell ref="FN2:FN3"/>
    <mergeCell ref="GD2:GD3"/>
    <mergeCell ref="GF2:GF3"/>
    <mergeCell ref="GG2:GG3"/>
    <mergeCell ref="GH2:GH3"/>
    <mergeCell ref="GI2:GI3"/>
    <mergeCell ref="GJ2:GJ3"/>
    <mergeCell ref="GE2:GE3"/>
    <mergeCell ref="FW2:FW3"/>
    <mergeCell ref="FX2:FX3"/>
    <mergeCell ref="FY2:FY3"/>
    <mergeCell ref="FZ2:FZ3"/>
    <mergeCell ref="GA2:GA3"/>
    <mergeCell ref="GC2:GC3"/>
    <mergeCell ref="GB2:GB3"/>
    <mergeCell ref="GR2:GR3"/>
    <mergeCell ref="GT2:GT3"/>
    <mergeCell ref="GU2:GU3"/>
    <mergeCell ref="GV2:GV3"/>
    <mergeCell ref="GW2:GW3"/>
    <mergeCell ref="GX2:GX3"/>
    <mergeCell ref="GS2:GS3"/>
    <mergeCell ref="GK2:GK3"/>
    <mergeCell ref="GL2:GL3"/>
    <mergeCell ref="GM2:GM3"/>
    <mergeCell ref="GN2:GN3"/>
    <mergeCell ref="GO2:GO3"/>
    <mergeCell ref="GQ2:GQ3"/>
    <mergeCell ref="GP2:GP3"/>
    <mergeCell ref="HF2:HF3"/>
    <mergeCell ref="HH2:HH3"/>
    <mergeCell ref="HI2:HI3"/>
    <mergeCell ref="HJ2:HJ3"/>
    <mergeCell ref="HK2:HK3"/>
    <mergeCell ref="HL2:HL3"/>
    <mergeCell ref="HG2:HG3"/>
    <mergeCell ref="GY2:GY3"/>
    <mergeCell ref="GZ2:GZ3"/>
    <mergeCell ref="HA2:HA3"/>
    <mergeCell ref="HB2:HB3"/>
    <mergeCell ref="HC2:HC3"/>
    <mergeCell ref="HE2:HE3"/>
    <mergeCell ref="HD2:HD3"/>
    <mergeCell ref="IQ2:IQ3"/>
    <mergeCell ref="IR2:IR3"/>
    <mergeCell ref="IS2:IS3"/>
    <mergeCell ref="IU2:IU3"/>
    <mergeCell ref="IT2:IT3"/>
    <mergeCell ref="IH2:IH3"/>
    <mergeCell ref="IJ2:IJ3"/>
    <mergeCell ref="IK2:IK3"/>
    <mergeCell ref="IL2:IL3"/>
    <mergeCell ref="IM2:IM3"/>
    <mergeCell ref="IN2:IN3"/>
    <mergeCell ref="II2:II3"/>
    <mergeCell ref="IP2:IP3"/>
    <mergeCell ref="HM2:HM3"/>
    <mergeCell ref="HN2:HN3"/>
    <mergeCell ref="HO2:HO3"/>
    <mergeCell ref="HP2:HP3"/>
    <mergeCell ref="HQ2:HQ3"/>
    <mergeCell ref="HS2:HS3"/>
    <mergeCell ref="HR2:HR3"/>
    <mergeCell ref="JA2:JA3"/>
    <mergeCell ref="JB2:JB3"/>
    <mergeCell ref="IO2:IO3"/>
    <mergeCell ref="IA2:IA3"/>
    <mergeCell ref="IB2:IB3"/>
    <mergeCell ref="IC2:IC3"/>
    <mergeCell ref="ID2:ID3"/>
    <mergeCell ref="IE2:IE3"/>
    <mergeCell ref="IG2:IG3"/>
    <mergeCell ref="IF2:IF3"/>
    <mergeCell ref="HT2:HT3"/>
    <mergeCell ref="HV2:HV3"/>
    <mergeCell ref="HW2:HW3"/>
    <mergeCell ref="HX2:HX3"/>
    <mergeCell ref="HY2:HY3"/>
    <mergeCell ref="HZ2:HZ3"/>
    <mergeCell ref="HU2:HU3"/>
    <mergeCell ref="Z2:Z3"/>
    <mergeCell ref="AF1:AS1"/>
    <mergeCell ref="AT1:BG1"/>
    <mergeCell ref="BH1:BU1"/>
    <mergeCell ref="BV1:CI1"/>
    <mergeCell ref="CJ1:CW1"/>
    <mergeCell ref="CX1:DK1"/>
    <mergeCell ref="DE2:DE3"/>
    <mergeCell ref="DF2:DF3"/>
    <mergeCell ref="DG2:DG3"/>
    <mergeCell ref="DH2:DH3"/>
    <mergeCell ref="DI2:DI3"/>
    <mergeCell ref="DK2:DK3"/>
    <mergeCell ref="DJ2:DJ3"/>
    <mergeCell ref="CX2:CX3"/>
    <mergeCell ref="CZ2:CZ3"/>
    <mergeCell ref="DA2:DA3"/>
    <mergeCell ref="DB2:DB3"/>
    <mergeCell ref="DC2:DC3"/>
    <mergeCell ref="DD2:DD3"/>
    <mergeCell ref="CQ2:CQ3"/>
    <mergeCell ref="BH2:BH3"/>
    <mergeCell ref="BJ2:BJ3"/>
    <mergeCell ref="BK2:BK3"/>
    <mergeCell ref="KH2:KH3"/>
    <mergeCell ref="JU2:JU3"/>
    <mergeCell ref="JW2:JW3"/>
    <mergeCell ref="JX2:JX3"/>
    <mergeCell ref="JZ2:JZ3"/>
    <mergeCell ref="KA2:KA3"/>
    <mergeCell ref="KB2:KB3"/>
    <mergeCell ref="GR1:HE1"/>
    <mergeCell ref="HF1:HS1"/>
    <mergeCell ref="HT1:IG1"/>
    <mergeCell ref="IH1:IU1"/>
    <mergeCell ref="IV1:JI1"/>
    <mergeCell ref="JJ1:JW1"/>
    <mergeCell ref="JJ2:JJ3"/>
    <mergeCell ref="JC2:JC3"/>
    <mergeCell ref="JD2:JD3"/>
    <mergeCell ref="JE2:JE3"/>
    <mergeCell ref="JF2:JF3"/>
    <mergeCell ref="JG2:JG3"/>
    <mergeCell ref="JI2:JI3"/>
    <mergeCell ref="IV2:IV3"/>
    <mergeCell ref="IX2:IX3"/>
    <mergeCell ref="IY2:IY3"/>
    <mergeCell ref="IZ2:IZ3"/>
    <mergeCell ref="B1:B3"/>
    <mergeCell ref="C1:C3"/>
    <mergeCell ref="D1:D3"/>
    <mergeCell ref="E2:E3"/>
    <mergeCell ref="JH2:JH3"/>
    <mergeCell ref="JV2:JV3"/>
    <mergeCell ref="KJ2:KJ3"/>
    <mergeCell ref="JX1:KK1"/>
    <mergeCell ref="JL2:JL3"/>
    <mergeCell ref="JM2:JM3"/>
    <mergeCell ref="JN2:JN3"/>
    <mergeCell ref="JO2:JO3"/>
    <mergeCell ref="JP2:JP3"/>
    <mergeCell ref="JQ2:JQ3"/>
    <mergeCell ref="JR2:JR3"/>
    <mergeCell ref="JS2:JS3"/>
    <mergeCell ref="JT2:JT3"/>
    <mergeCell ref="KI2:KI3"/>
    <mergeCell ref="KK2:KK3"/>
    <mergeCell ref="KC2:KC3"/>
    <mergeCell ref="KD2:KD3"/>
    <mergeCell ref="KE2:KE3"/>
    <mergeCell ref="KF2:KF3"/>
    <mergeCell ref="KG2:KG3"/>
  </mergeCells>
  <phoneticPr fontId="10" type="noConversion"/>
  <pageMargins left="0.7" right="0.7" top="0.75" bottom="0.75" header="0.3" footer="0.3"/>
  <pageSetup scale="10" fitToWidth="0" fitToHeight="0" orientation="landscape"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6C744-64FF-4DAE-9623-983073D7022D}">
  <sheetPr>
    <tabColor theme="2" tint="-9.9978637043366805E-2"/>
    <pageSetUpPr fitToPage="1"/>
  </sheetPr>
  <dimension ref="A1:IZ1029"/>
  <sheetViews>
    <sheetView zoomScale="80" zoomScaleNormal="80" workbookViewId="0">
      <pane xSplit="1" ySplit="4" topLeftCell="F137" activePane="bottomRight" state="frozen"/>
      <selection pane="topRight" activeCell="B1" sqref="B1"/>
      <selection pane="bottomLeft" activeCell="A5" sqref="A5"/>
      <selection pane="bottomRight" activeCell="B6" sqref="B6:C386"/>
    </sheetView>
  </sheetViews>
  <sheetFormatPr defaultRowHeight="14.5" x14ac:dyDescent="0.35"/>
  <cols>
    <col min="1" max="1" width="7.1796875" style="39" bestFit="1" customWidth="1"/>
    <col min="2" max="3" width="22.7265625" style="149" customWidth="1"/>
    <col min="4" max="4" width="19.1796875" style="149" customWidth="1"/>
    <col min="5" max="5" width="22.7265625" style="39" customWidth="1"/>
    <col min="6" max="6" width="4.81640625" style="39" customWidth="1"/>
    <col min="7" max="7" width="6.54296875" bestFit="1" customWidth="1"/>
    <col min="8" max="9" width="5.81640625" customWidth="1"/>
    <col min="10" max="10" width="6" bestFit="1" customWidth="1"/>
    <col min="11" max="11" width="3.7265625" bestFit="1" customWidth="1"/>
    <col min="12" max="13" width="7.81640625" bestFit="1" customWidth="1"/>
    <col min="14" max="14" width="6.1796875" bestFit="1" customWidth="1"/>
    <col min="15" max="15" width="7.54296875" bestFit="1" customWidth="1"/>
    <col min="16" max="16" width="7" customWidth="1"/>
    <col min="17" max="17" width="9.26953125" bestFit="1" customWidth="1"/>
    <col min="18" max="18" width="7.26953125" bestFit="1" customWidth="1"/>
    <col min="19" max="19" width="7.81640625" bestFit="1" customWidth="1"/>
    <col min="20" max="20" width="7" style="136" bestFit="1" customWidth="1"/>
    <col min="21" max="22" width="3.7265625" bestFit="1" customWidth="1"/>
    <col min="23" max="23" width="6" bestFit="1" customWidth="1"/>
    <col min="24" max="25" width="7.26953125" customWidth="1"/>
    <col min="26" max="26" width="4.54296875" customWidth="1"/>
    <col min="27" max="28" width="5.26953125" bestFit="1" customWidth="1"/>
    <col min="29" max="30" width="4.54296875" customWidth="1"/>
    <col min="31" max="31" width="5.1796875" bestFit="1" customWidth="1"/>
    <col min="32" max="32" width="8.453125" bestFit="1" customWidth="1"/>
    <col min="33" max="34" width="3.7265625" bestFit="1" customWidth="1"/>
    <col min="35" max="35" width="6" bestFit="1" customWidth="1"/>
    <col min="36" max="37" width="7.26953125" customWidth="1"/>
    <col min="38" max="38" width="4.54296875" customWidth="1"/>
    <col min="39" max="39" width="5.453125" bestFit="1" customWidth="1"/>
    <col min="40" max="40" width="5.26953125" bestFit="1" customWidth="1"/>
    <col min="41" max="43" width="4.54296875" customWidth="1"/>
    <col min="44" max="44" width="8.453125" bestFit="1" customWidth="1"/>
    <col min="45" max="46" width="3.7265625" bestFit="1" customWidth="1"/>
    <col min="47" max="47" width="6" bestFit="1" customWidth="1"/>
    <col min="48" max="49" width="7.26953125" customWidth="1"/>
    <col min="50" max="50" width="4.54296875" customWidth="1"/>
    <col min="51" max="52" width="6.81640625" bestFit="1" customWidth="1"/>
    <col min="53" max="55" width="4.54296875" customWidth="1"/>
    <col min="56" max="56" width="8.453125" bestFit="1" customWidth="1"/>
    <col min="57" max="58" width="3.7265625" bestFit="1" customWidth="1"/>
    <col min="59" max="59" width="6" bestFit="1" customWidth="1"/>
    <col min="60" max="61" width="7.26953125" customWidth="1"/>
    <col min="62" max="62" width="4.54296875" customWidth="1"/>
    <col min="63" max="64" width="4.54296875" bestFit="1" customWidth="1"/>
    <col min="65" max="67" width="4.54296875" customWidth="1"/>
    <col min="68" max="68" width="8.453125" bestFit="1" customWidth="1"/>
    <col min="69" max="70" width="3.7265625" bestFit="1" customWidth="1"/>
    <col min="71" max="71" width="6" bestFit="1" customWidth="1"/>
    <col min="72" max="73" width="7.26953125" customWidth="1"/>
    <col min="74" max="74" width="4.54296875" customWidth="1"/>
    <col min="75" max="75" width="5.26953125" bestFit="1" customWidth="1"/>
    <col min="76" max="76" width="4.54296875" bestFit="1" customWidth="1"/>
    <col min="77" max="79" width="4.54296875" customWidth="1"/>
    <col min="80" max="80" width="8.453125" bestFit="1" customWidth="1"/>
    <col min="81" max="82" width="3.7265625" bestFit="1" customWidth="1"/>
    <col min="83" max="83" width="6" bestFit="1" customWidth="1"/>
    <col min="84" max="85" width="7.26953125" customWidth="1"/>
    <col min="86" max="86" width="4.54296875" customWidth="1"/>
    <col min="87" max="88" width="4.54296875" bestFit="1" customWidth="1"/>
    <col min="89" max="91" width="4.54296875" customWidth="1"/>
    <col min="92" max="92" width="8.453125" bestFit="1" customWidth="1"/>
    <col min="93" max="94" width="3.7265625" bestFit="1" customWidth="1"/>
    <col min="95" max="95" width="6" bestFit="1" customWidth="1"/>
    <col min="96" max="97" width="7.26953125" customWidth="1"/>
    <col min="98" max="98" width="4.54296875" customWidth="1"/>
    <col min="99" max="100" width="4.54296875" bestFit="1" customWidth="1"/>
    <col min="101" max="103" width="4.54296875" customWidth="1"/>
    <col min="104" max="104" width="8.453125" bestFit="1" customWidth="1"/>
    <col min="105" max="106" width="3.7265625" bestFit="1" customWidth="1"/>
    <col min="107" max="107" width="6" bestFit="1" customWidth="1"/>
    <col min="108" max="109" width="7.26953125" customWidth="1"/>
    <col min="110" max="110" width="4.54296875" customWidth="1"/>
    <col min="111" max="112" width="5.26953125" bestFit="1" customWidth="1"/>
    <col min="113" max="115" width="4.54296875" customWidth="1"/>
    <col min="116" max="116" width="8.453125" bestFit="1" customWidth="1"/>
    <col min="117" max="118" width="3.7265625" bestFit="1" customWidth="1"/>
    <col min="119" max="119" width="6" bestFit="1" customWidth="1"/>
    <col min="120" max="121" width="7.26953125" customWidth="1"/>
    <col min="122" max="122" width="4.54296875" customWidth="1"/>
    <col min="123" max="124" width="5.26953125" bestFit="1" customWidth="1"/>
    <col min="125" max="127" width="4.54296875" customWidth="1"/>
    <col min="128" max="128" width="8.453125" bestFit="1" customWidth="1"/>
    <col min="129" max="130" width="3.7265625" bestFit="1" customWidth="1"/>
    <col min="131" max="131" width="6" bestFit="1" customWidth="1"/>
    <col min="132" max="133" width="7.26953125" customWidth="1"/>
    <col min="134" max="134" width="4.54296875" customWidth="1"/>
    <col min="135" max="136" width="4.54296875" bestFit="1" customWidth="1"/>
    <col min="137" max="139" width="4.54296875" customWidth="1"/>
    <col min="140" max="140" width="8.453125" bestFit="1" customWidth="1"/>
    <col min="141" max="142" width="3.7265625" bestFit="1" customWidth="1"/>
    <col min="143" max="143" width="6" bestFit="1" customWidth="1"/>
    <col min="144" max="145" width="7.26953125" customWidth="1"/>
    <col min="146" max="146" width="4.54296875" customWidth="1"/>
    <col min="147" max="148" width="4.54296875" bestFit="1" customWidth="1"/>
    <col min="149" max="151" width="4.54296875" customWidth="1"/>
    <col min="152" max="152" width="8.453125" bestFit="1" customWidth="1"/>
    <col min="153" max="154" width="3.7265625" bestFit="1" customWidth="1"/>
    <col min="155" max="155" width="6" bestFit="1" customWidth="1"/>
    <col min="156" max="157" width="7.26953125" customWidth="1"/>
    <col min="158" max="158" width="4.54296875" customWidth="1"/>
    <col min="159" max="159" width="5.26953125" bestFit="1" customWidth="1"/>
    <col min="160" max="160" width="4.54296875" bestFit="1" customWidth="1"/>
    <col min="161" max="163" width="4.54296875" customWidth="1"/>
    <col min="164" max="164" width="8.453125" bestFit="1" customWidth="1"/>
    <col min="165" max="166" width="3.7265625" bestFit="1" customWidth="1"/>
    <col min="167" max="167" width="6" bestFit="1" customWidth="1"/>
    <col min="168" max="169" width="7.26953125" customWidth="1"/>
    <col min="170" max="170" width="4.54296875" customWidth="1"/>
    <col min="171" max="172" width="4.54296875" bestFit="1" customWidth="1"/>
    <col min="173" max="175" width="4.54296875" customWidth="1"/>
    <col min="176" max="176" width="8.453125" bestFit="1" customWidth="1"/>
    <col min="177" max="178" width="3.7265625" bestFit="1" customWidth="1"/>
    <col min="179" max="179" width="6" bestFit="1" customWidth="1"/>
    <col min="180" max="181" width="7.26953125" customWidth="1"/>
    <col min="182" max="182" width="4.54296875" customWidth="1"/>
    <col min="183" max="184" width="4.54296875" bestFit="1" customWidth="1"/>
    <col min="185" max="187" width="4.54296875" customWidth="1"/>
    <col min="188" max="188" width="8.453125" bestFit="1" customWidth="1"/>
    <col min="189" max="190" width="3.7265625" bestFit="1" customWidth="1"/>
    <col min="191" max="191" width="6" bestFit="1" customWidth="1"/>
    <col min="192" max="193" width="7.26953125" customWidth="1"/>
    <col min="194" max="194" width="4.54296875" customWidth="1"/>
    <col min="195" max="196" width="4.54296875" bestFit="1" customWidth="1"/>
    <col min="197" max="199" width="4.54296875" customWidth="1"/>
    <col min="200" max="200" width="8.453125" bestFit="1" customWidth="1"/>
    <col min="201" max="202" width="3.7265625" bestFit="1" customWidth="1"/>
    <col min="203" max="203" width="6" bestFit="1" customWidth="1"/>
    <col min="204" max="205" width="7.26953125" customWidth="1"/>
    <col min="206" max="206" width="4.54296875" customWidth="1"/>
    <col min="207" max="208" width="4.54296875" bestFit="1" customWidth="1"/>
    <col min="209" max="211" width="4.54296875" customWidth="1"/>
    <col min="212" max="212" width="8.453125" bestFit="1" customWidth="1"/>
    <col min="213" max="214" width="3.7265625" bestFit="1" customWidth="1"/>
    <col min="215" max="215" width="6" bestFit="1" customWidth="1"/>
    <col min="216" max="217" width="7.26953125" customWidth="1"/>
    <col min="218" max="218" width="4.54296875" customWidth="1"/>
    <col min="219" max="220" width="4.54296875" bestFit="1" customWidth="1"/>
    <col min="221" max="223" width="4.54296875" customWidth="1"/>
    <col min="224" max="224" width="8.453125" bestFit="1" customWidth="1"/>
    <col min="225" max="226" width="3.7265625" bestFit="1" customWidth="1"/>
    <col min="227" max="227" width="6" bestFit="1" customWidth="1"/>
    <col min="228" max="229" width="7.26953125" customWidth="1"/>
    <col min="230" max="230" width="4.54296875" customWidth="1"/>
    <col min="231" max="232" width="4.54296875" bestFit="1" customWidth="1"/>
    <col min="233" max="235" width="4.54296875" customWidth="1"/>
    <col min="236" max="236" width="8.453125" bestFit="1" customWidth="1"/>
    <col min="237" max="238" width="3.7265625" bestFit="1" customWidth="1"/>
    <col min="239" max="239" width="6" bestFit="1" customWidth="1"/>
    <col min="240" max="241" width="7.26953125" customWidth="1"/>
    <col min="242" max="242" width="4.54296875" customWidth="1"/>
    <col min="243" max="244" width="4.54296875" bestFit="1" customWidth="1"/>
    <col min="245" max="247" width="4.54296875" customWidth="1"/>
    <col min="248" max="248" width="8.453125" bestFit="1" customWidth="1"/>
    <col min="249" max="250" width="3.7265625" bestFit="1" customWidth="1"/>
    <col min="251" max="251" width="6" bestFit="1" customWidth="1"/>
    <col min="252" max="253" width="7.26953125" customWidth="1"/>
    <col min="254" max="254" width="4.54296875" customWidth="1"/>
    <col min="255" max="256" width="4.54296875" bestFit="1" customWidth="1"/>
    <col min="257" max="259" width="4.54296875" customWidth="1"/>
    <col min="260" max="260" width="8.453125" bestFit="1" customWidth="1"/>
  </cols>
  <sheetData>
    <row r="1" spans="1:260" ht="15" customHeight="1" x14ac:dyDescent="0.35">
      <c r="A1" s="51" t="s">
        <v>0</v>
      </c>
      <c r="B1" s="194" t="str">
        <f>'BVEM Scorecard'!B1</f>
        <v>Company Name</v>
      </c>
      <c r="C1" s="194" t="str">
        <f>'BVEM Scorecard'!C1</f>
        <v>Project</v>
      </c>
      <c r="D1" s="194" t="s">
        <v>328</v>
      </c>
      <c r="E1" s="34"/>
      <c r="F1" s="74"/>
      <c r="G1" s="75"/>
      <c r="H1" s="75"/>
      <c r="I1" s="76"/>
      <c r="J1" s="207" t="s">
        <v>16</v>
      </c>
      <c r="K1" s="207"/>
      <c r="L1" s="207"/>
      <c r="M1" s="207"/>
      <c r="N1" s="207"/>
      <c r="O1" s="207"/>
      <c r="P1" s="207"/>
      <c r="Q1" s="207"/>
      <c r="R1" s="207"/>
      <c r="S1" s="208"/>
      <c r="T1" s="208"/>
      <c r="U1" s="199" t="s">
        <v>17</v>
      </c>
      <c r="V1" s="199"/>
      <c r="W1" s="199"/>
      <c r="X1" s="199"/>
      <c r="Y1" s="199"/>
      <c r="Z1" s="199"/>
      <c r="AA1" s="199"/>
      <c r="AB1" s="200"/>
      <c r="AC1" s="200"/>
      <c r="AD1" s="200"/>
      <c r="AE1" s="200"/>
      <c r="AF1" s="200"/>
      <c r="AG1" s="197" t="s">
        <v>18</v>
      </c>
      <c r="AH1" s="197"/>
      <c r="AI1" s="197"/>
      <c r="AJ1" s="197"/>
      <c r="AK1" s="197"/>
      <c r="AL1" s="197"/>
      <c r="AM1" s="197"/>
      <c r="AN1" s="198"/>
      <c r="AO1" s="198"/>
      <c r="AP1" s="198"/>
      <c r="AQ1" s="198"/>
      <c r="AR1" s="198"/>
      <c r="AS1" s="199" t="s">
        <v>19</v>
      </c>
      <c r="AT1" s="199"/>
      <c r="AU1" s="199"/>
      <c r="AV1" s="199"/>
      <c r="AW1" s="199"/>
      <c r="AX1" s="199"/>
      <c r="AY1" s="199"/>
      <c r="AZ1" s="200"/>
      <c r="BA1" s="200"/>
      <c r="BB1" s="200"/>
      <c r="BC1" s="200"/>
      <c r="BD1" s="200"/>
      <c r="BE1" s="197" t="s">
        <v>20</v>
      </c>
      <c r="BF1" s="197"/>
      <c r="BG1" s="197"/>
      <c r="BH1" s="197"/>
      <c r="BI1" s="197"/>
      <c r="BJ1" s="197"/>
      <c r="BK1" s="197"/>
      <c r="BL1" s="198"/>
      <c r="BM1" s="198"/>
      <c r="BN1" s="198"/>
      <c r="BO1" s="198"/>
      <c r="BP1" s="198"/>
      <c r="BQ1" s="199" t="s">
        <v>21</v>
      </c>
      <c r="BR1" s="199"/>
      <c r="BS1" s="199"/>
      <c r="BT1" s="199"/>
      <c r="BU1" s="199"/>
      <c r="BV1" s="199"/>
      <c r="BW1" s="199"/>
      <c r="BX1" s="200"/>
      <c r="BY1" s="200"/>
      <c r="BZ1" s="200"/>
      <c r="CA1" s="200"/>
      <c r="CB1" s="200"/>
      <c r="CC1" s="197" t="s">
        <v>22</v>
      </c>
      <c r="CD1" s="197"/>
      <c r="CE1" s="197"/>
      <c r="CF1" s="197"/>
      <c r="CG1" s="197"/>
      <c r="CH1" s="197"/>
      <c r="CI1" s="197"/>
      <c r="CJ1" s="198"/>
      <c r="CK1" s="198"/>
      <c r="CL1" s="198"/>
      <c r="CM1" s="198"/>
      <c r="CN1" s="198"/>
      <c r="CO1" s="199" t="s">
        <v>23</v>
      </c>
      <c r="CP1" s="199"/>
      <c r="CQ1" s="199"/>
      <c r="CR1" s="199"/>
      <c r="CS1" s="199"/>
      <c r="CT1" s="199"/>
      <c r="CU1" s="199"/>
      <c r="CV1" s="200"/>
      <c r="CW1" s="200"/>
      <c r="CX1" s="200"/>
      <c r="CY1" s="200"/>
      <c r="CZ1" s="200"/>
      <c r="DA1" s="197" t="s">
        <v>24</v>
      </c>
      <c r="DB1" s="197"/>
      <c r="DC1" s="197"/>
      <c r="DD1" s="197"/>
      <c r="DE1" s="197"/>
      <c r="DF1" s="197"/>
      <c r="DG1" s="197"/>
      <c r="DH1" s="198"/>
      <c r="DI1" s="198"/>
      <c r="DJ1" s="198"/>
      <c r="DK1" s="198"/>
      <c r="DL1" s="198"/>
      <c r="DM1" s="199" t="s">
        <v>25</v>
      </c>
      <c r="DN1" s="199"/>
      <c r="DO1" s="199"/>
      <c r="DP1" s="199"/>
      <c r="DQ1" s="199"/>
      <c r="DR1" s="199"/>
      <c r="DS1" s="199"/>
      <c r="DT1" s="200"/>
      <c r="DU1" s="200"/>
      <c r="DV1" s="200"/>
      <c r="DW1" s="200"/>
      <c r="DX1" s="200"/>
      <c r="DY1" s="197" t="s">
        <v>26</v>
      </c>
      <c r="DZ1" s="197"/>
      <c r="EA1" s="197"/>
      <c r="EB1" s="197"/>
      <c r="EC1" s="197"/>
      <c r="ED1" s="197"/>
      <c r="EE1" s="197"/>
      <c r="EF1" s="198"/>
      <c r="EG1" s="198"/>
      <c r="EH1" s="198"/>
      <c r="EI1" s="198"/>
      <c r="EJ1" s="198"/>
      <c r="EK1" s="199" t="s">
        <v>27</v>
      </c>
      <c r="EL1" s="199"/>
      <c r="EM1" s="199"/>
      <c r="EN1" s="199"/>
      <c r="EO1" s="199"/>
      <c r="EP1" s="199"/>
      <c r="EQ1" s="199"/>
      <c r="ER1" s="200"/>
      <c r="ES1" s="200"/>
      <c r="ET1" s="200"/>
      <c r="EU1" s="200"/>
      <c r="EV1" s="200"/>
      <c r="EW1" s="197" t="s">
        <v>28</v>
      </c>
      <c r="EX1" s="197"/>
      <c r="EY1" s="197"/>
      <c r="EZ1" s="197"/>
      <c r="FA1" s="197"/>
      <c r="FB1" s="197"/>
      <c r="FC1" s="197"/>
      <c r="FD1" s="198"/>
      <c r="FE1" s="198"/>
      <c r="FF1" s="198"/>
      <c r="FG1" s="198"/>
      <c r="FH1" s="198"/>
      <c r="FI1" s="199" t="s">
        <v>29</v>
      </c>
      <c r="FJ1" s="199"/>
      <c r="FK1" s="199"/>
      <c r="FL1" s="199"/>
      <c r="FM1" s="199"/>
      <c r="FN1" s="199"/>
      <c r="FO1" s="199"/>
      <c r="FP1" s="200"/>
      <c r="FQ1" s="200"/>
      <c r="FR1" s="200"/>
      <c r="FS1" s="200"/>
      <c r="FT1" s="200"/>
      <c r="FU1" s="197" t="s">
        <v>30</v>
      </c>
      <c r="FV1" s="197"/>
      <c r="FW1" s="197"/>
      <c r="FX1" s="197"/>
      <c r="FY1" s="197"/>
      <c r="FZ1" s="197"/>
      <c r="GA1" s="197"/>
      <c r="GB1" s="198"/>
      <c r="GC1" s="198"/>
      <c r="GD1" s="198"/>
      <c r="GE1" s="198"/>
      <c r="GF1" s="198"/>
      <c r="GG1" s="199" t="s">
        <v>31</v>
      </c>
      <c r="GH1" s="199"/>
      <c r="GI1" s="199"/>
      <c r="GJ1" s="199"/>
      <c r="GK1" s="199"/>
      <c r="GL1" s="199"/>
      <c r="GM1" s="199"/>
      <c r="GN1" s="200"/>
      <c r="GO1" s="200"/>
      <c r="GP1" s="200"/>
      <c r="GQ1" s="200"/>
      <c r="GR1" s="200"/>
      <c r="GS1" s="197" t="s">
        <v>32</v>
      </c>
      <c r="GT1" s="197"/>
      <c r="GU1" s="197"/>
      <c r="GV1" s="197"/>
      <c r="GW1" s="197"/>
      <c r="GX1" s="197"/>
      <c r="GY1" s="197"/>
      <c r="GZ1" s="198"/>
      <c r="HA1" s="198"/>
      <c r="HB1" s="198"/>
      <c r="HC1" s="198"/>
      <c r="HD1" s="198"/>
      <c r="HE1" s="199" t="s">
        <v>33</v>
      </c>
      <c r="HF1" s="199"/>
      <c r="HG1" s="199"/>
      <c r="HH1" s="199"/>
      <c r="HI1" s="199"/>
      <c r="HJ1" s="199"/>
      <c r="HK1" s="199"/>
      <c r="HL1" s="200"/>
      <c r="HM1" s="200"/>
      <c r="HN1" s="200"/>
      <c r="HO1" s="200"/>
      <c r="HP1" s="200"/>
      <c r="HQ1" s="197" t="s">
        <v>34</v>
      </c>
      <c r="HR1" s="197"/>
      <c r="HS1" s="197"/>
      <c r="HT1" s="197"/>
      <c r="HU1" s="197"/>
      <c r="HV1" s="197"/>
      <c r="HW1" s="197"/>
      <c r="HX1" s="198"/>
      <c r="HY1" s="198"/>
      <c r="HZ1" s="198"/>
      <c r="IA1" s="198"/>
      <c r="IB1" s="198"/>
      <c r="IC1" s="199" t="s">
        <v>35</v>
      </c>
      <c r="ID1" s="199"/>
      <c r="IE1" s="199"/>
      <c r="IF1" s="199"/>
      <c r="IG1" s="199"/>
      <c r="IH1" s="199"/>
      <c r="II1" s="199"/>
      <c r="IJ1" s="200"/>
      <c r="IK1" s="200"/>
      <c r="IL1" s="200"/>
      <c r="IM1" s="200"/>
      <c r="IN1" s="200"/>
      <c r="IO1" s="197" t="s">
        <v>36</v>
      </c>
      <c r="IP1" s="197"/>
      <c r="IQ1" s="197"/>
      <c r="IR1" s="197"/>
      <c r="IS1" s="197"/>
      <c r="IT1" s="197"/>
      <c r="IU1" s="197"/>
      <c r="IV1" s="198"/>
      <c r="IW1" s="198"/>
      <c r="IX1" s="198"/>
      <c r="IY1" s="198"/>
      <c r="IZ1" s="198"/>
    </row>
    <row r="2" spans="1:260" ht="79.5" customHeight="1" x14ac:dyDescent="0.35">
      <c r="A2" s="52"/>
      <c r="B2" s="195"/>
      <c r="C2" s="195"/>
      <c r="D2" s="195"/>
      <c r="E2" s="192" t="s">
        <v>5</v>
      </c>
      <c r="F2" s="209" t="s">
        <v>7</v>
      </c>
      <c r="G2" s="211" t="s">
        <v>8</v>
      </c>
      <c r="H2" s="211" t="s">
        <v>9</v>
      </c>
      <c r="I2" s="213" t="s">
        <v>10</v>
      </c>
      <c r="J2" s="201" t="s">
        <v>129</v>
      </c>
      <c r="K2" s="201" t="s">
        <v>38</v>
      </c>
      <c r="L2" s="201" t="s">
        <v>130</v>
      </c>
      <c r="M2" s="201" t="s">
        <v>207</v>
      </c>
      <c r="N2" s="201" t="s">
        <v>208</v>
      </c>
      <c r="O2" s="201" t="s">
        <v>209</v>
      </c>
      <c r="P2" s="201" t="s">
        <v>210</v>
      </c>
      <c r="Q2" s="201" t="s">
        <v>211</v>
      </c>
      <c r="R2" s="201" t="s">
        <v>212</v>
      </c>
      <c r="S2" s="201" t="s">
        <v>50</v>
      </c>
      <c r="T2" s="223" t="s">
        <v>51</v>
      </c>
      <c r="U2" s="203" t="s">
        <v>214</v>
      </c>
      <c r="V2" s="203" t="s">
        <v>38</v>
      </c>
      <c r="W2" s="203" t="s">
        <v>130</v>
      </c>
      <c r="X2" s="203" t="s">
        <v>215</v>
      </c>
      <c r="Y2" s="203" t="s">
        <v>208</v>
      </c>
      <c r="Z2" s="203" t="s">
        <v>216</v>
      </c>
      <c r="AA2" s="203" t="s">
        <v>217</v>
      </c>
      <c r="AB2" s="203" t="s">
        <v>218</v>
      </c>
      <c r="AC2" s="203" t="s">
        <v>213</v>
      </c>
      <c r="AD2" s="203" t="s">
        <v>50</v>
      </c>
      <c r="AE2" s="203" t="s">
        <v>55</v>
      </c>
      <c r="AF2" s="203" t="s">
        <v>51</v>
      </c>
      <c r="AG2" s="201" t="s">
        <v>214</v>
      </c>
      <c r="AH2" s="201" t="s">
        <v>38</v>
      </c>
      <c r="AI2" s="201" t="s">
        <v>130</v>
      </c>
      <c r="AJ2" s="201" t="s">
        <v>215</v>
      </c>
      <c r="AK2" s="201" t="s">
        <v>208</v>
      </c>
      <c r="AL2" s="201" t="s">
        <v>208</v>
      </c>
      <c r="AM2" s="201" t="s">
        <v>217</v>
      </c>
      <c r="AN2" s="201" t="s">
        <v>218</v>
      </c>
      <c r="AO2" s="201" t="s">
        <v>213</v>
      </c>
      <c r="AP2" s="201" t="s">
        <v>50</v>
      </c>
      <c r="AQ2" s="201" t="s">
        <v>55</v>
      </c>
      <c r="AR2" s="201" t="s">
        <v>51</v>
      </c>
      <c r="AS2" s="203" t="s">
        <v>214</v>
      </c>
      <c r="AT2" s="203" t="s">
        <v>38</v>
      </c>
      <c r="AU2" s="203" t="s">
        <v>130</v>
      </c>
      <c r="AV2" s="203" t="s">
        <v>215</v>
      </c>
      <c r="AW2" s="203" t="s">
        <v>208</v>
      </c>
      <c r="AX2" s="203" t="s">
        <v>216</v>
      </c>
      <c r="AY2" s="203" t="s">
        <v>217</v>
      </c>
      <c r="AZ2" s="203" t="s">
        <v>218</v>
      </c>
      <c r="BA2" s="203" t="s">
        <v>213</v>
      </c>
      <c r="BB2" s="203" t="s">
        <v>50</v>
      </c>
      <c r="BC2" s="203" t="s">
        <v>55</v>
      </c>
      <c r="BD2" s="203" t="s">
        <v>51</v>
      </c>
      <c r="BE2" s="201" t="s">
        <v>214</v>
      </c>
      <c r="BF2" s="201" t="s">
        <v>38</v>
      </c>
      <c r="BG2" s="201" t="s">
        <v>130</v>
      </c>
      <c r="BH2" s="201" t="s">
        <v>215</v>
      </c>
      <c r="BI2" s="201" t="s">
        <v>208</v>
      </c>
      <c r="BJ2" s="201" t="s">
        <v>216</v>
      </c>
      <c r="BK2" s="201" t="s">
        <v>217</v>
      </c>
      <c r="BL2" s="201" t="s">
        <v>218</v>
      </c>
      <c r="BM2" s="201" t="s">
        <v>213</v>
      </c>
      <c r="BN2" s="201" t="s">
        <v>50</v>
      </c>
      <c r="BO2" s="201" t="s">
        <v>55</v>
      </c>
      <c r="BP2" s="201" t="s">
        <v>51</v>
      </c>
      <c r="BQ2" s="203" t="s">
        <v>214</v>
      </c>
      <c r="BR2" s="203" t="s">
        <v>38</v>
      </c>
      <c r="BS2" s="203" t="s">
        <v>130</v>
      </c>
      <c r="BT2" s="203" t="s">
        <v>215</v>
      </c>
      <c r="BU2" s="203" t="s">
        <v>208</v>
      </c>
      <c r="BV2" s="203" t="s">
        <v>216</v>
      </c>
      <c r="BW2" s="203" t="s">
        <v>217</v>
      </c>
      <c r="BX2" s="203" t="s">
        <v>218</v>
      </c>
      <c r="BY2" s="203" t="s">
        <v>213</v>
      </c>
      <c r="BZ2" s="203" t="s">
        <v>50</v>
      </c>
      <c r="CA2" s="203" t="s">
        <v>55</v>
      </c>
      <c r="CB2" s="203" t="s">
        <v>51</v>
      </c>
      <c r="CC2" s="201" t="s">
        <v>214</v>
      </c>
      <c r="CD2" s="201" t="s">
        <v>38</v>
      </c>
      <c r="CE2" s="201" t="s">
        <v>130</v>
      </c>
      <c r="CF2" s="201" t="s">
        <v>215</v>
      </c>
      <c r="CG2" s="201" t="s">
        <v>208</v>
      </c>
      <c r="CH2" s="201" t="s">
        <v>216</v>
      </c>
      <c r="CI2" s="201" t="s">
        <v>217</v>
      </c>
      <c r="CJ2" s="201" t="s">
        <v>218</v>
      </c>
      <c r="CK2" s="201" t="s">
        <v>213</v>
      </c>
      <c r="CL2" s="201" t="s">
        <v>50</v>
      </c>
      <c r="CM2" s="201" t="s">
        <v>55</v>
      </c>
      <c r="CN2" s="201" t="s">
        <v>51</v>
      </c>
      <c r="CO2" s="203" t="s">
        <v>214</v>
      </c>
      <c r="CP2" s="203" t="s">
        <v>38</v>
      </c>
      <c r="CQ2" s="203" t="s">
        <v>130</v>
      </c>
      <c r="CR2" s="203" t="s">
        <v>215</v>
      </c>
      <c r="CS2" s="203" t="s">
        <v>208</v>
      </c>
      <c r="CT2" s="203" t="s">
        <v>216</v>
      </c>
      <c r="CU2" s="203" t="s">
        <v>217</v>
      </c>
      <c r="CV2" s="203" t="s">
        <v>218</v>
      </c>
      <c r="CW2" s="203" t="s">
        <v>213</v>
      </c>
      <c r="CX2" s="203" t="s">
        <v>50</v>
      </c>
      <c r="CY2" s="203" t="s">
        <v>55</v>
      </c>
      <c r="CZ2" s="203" t="s">
        <v>51</v>
      </c>
      <c r="DA2" s="201" t="s">
        <v>214</v>
      </c>
      <c r="DB2" s="201" t="s">
        <v>38</v>
      </c>
      <c r="DC2" s="201" t="s">
        <v>130</v>
      </c>
      <c r="DD2" s="201" t="s">
        <v>215</v>
      </c>
      <c r="DE2" s="201" t="s">
        <v>208</v>
      </c>
      <c r="DF2" s="201" t="s">
        <v>216</v>
      </c>
      <c r="DG2" s="201" t="s">
        <v>217</v>
      </c>
      <c r="DH2" s="201" t="s">
        <v>218</v>
      </c>
      <c r="DI2" s="201" t="s">
        <v>213</v>
      </c>
      <c r="DJ2" s="201" t="s">
        <v>50</v>
      </c>
      <c r="DK2" s="201" t="s">
        <v>55</v>
      </c>
      <c r="DL2" s="201" t="s">
        <v>51</v>
      </c>
      <c r="DM2" s="203" t="s">
        <v>214</v>
      </c>
      <c r="DN2" s="203" t="s">
        <v>38</v>
      </c>
      <c r="DO2" s="203" t="s">
        <v>130</v>
      </c>
      <c r="DP2" s="203" t="s">
        <v>215</v>
      </c>
      <c r="DQ2" s="203" t="s">
        <v>208</v>
      </c>
      <c r="DR2" s="203" t="s">
        <v>216</v>
      </c>
      <c r="DS2" s="203" t="s">
        <v>217</v>
      </c>
      <c r="DT2" s="203" t="s">
        <v>218</v>
      </c>
      <c r="DU2" s="203" t="s">
        <v>213</v>
      </c>
      <c r="DV2" s="203" t="s">
        <v>50</v>
      </c>
      <c r="DW2" s="203" t="s">
        <v>55</v>
      </c>
      <c r="DX2" s="203" t="s">
        <v>51</v>
      </c>
      <c r="DY2" s="201" t="s">
        <v>214</v>
      </c>
      <c r="DZ2" s="201" t="s">
        <v>38</v>
      </c>
      <c r="EA2" s="201" t="s">
        <v>130</v>
      </c>
      <c r="EB2" s="201" t="s">
        <v>215</v>
      </c>
      <c r="EC2" s="201" t="s">
        <v>208</v>
      </c>
      <c r="ED2" s="201" t="s">
        <v>216</v>
      </c>
      <c r="EE2" s="201" t="s">
        <v>217</v>
      </c>
      <c r="EF2" s="201" t="s">
        <v>218</v>
      </c>
      <c r="EG2" s="201" t="s">
        <v>213</v>
      </c>
      <c r="EH2" s="201" t="s">
        <v>50</v>
      </c>
      <c r="EI2" s="201" t="s">
        <v>55</v>
      </c>
      <c r="EJ2" s="201" t="s">
        <v>51</v>
      </c>
      <c r="EK2" s="203" t="s">
        <v>214</v>
      </c>
      <c r="EL2" s="203" t="s">
        <v>38</v>
      </c>
      <c r="EM2" s="203" t="s">
        <v>130</v>
      </c>
      <c r="EN2" s="203" t="s">
        <v>215</v>
      </c>
      <c r="EO2" s="203" t="s">
        <v>208</v>
      </c>
      <c r="EP2" s="203" t="s">
        <v>216</v>
      </c>
      <c r="EQ2" s="203" t="s">
        <v>217</v>
      </c>
      <c r="ER2" s="203" t="s">
        <v>218</v>
      </c>
      <c r="ES2" s="203" t="s">
        <v>213</v>
      </c>
      <c r="ET2" s="203" t="s">
        <v>50</v>
      </c>
      <c r="EU2" s="203" t="s">
        <v>55</v>
      </c>
      <c r="EV2" s="203" t="s">
        <v>51</v>
      </c>
      <c r="EW2" s="201" t="s">
        <v>214</v>
      </c>
      <c r="EX2" s="201" t="s">
        <v>38</v>
      </c>
      <c r="EY2" s="201" t="s">
        <v>130</v>
      </c>
      <c r="EZ2" s="201" t="s">
        <v>215</v>
      </c>
      <c r="FA2" s="201" t="s">
        <v>208</v>
      </c>
      <c r="FB2" s="201" t="s">
        <v>216</v>
      </c>
      <c r="FC2" s="201" t="s">
        <v>217</v>
      </c>
      <c r="FD2" s="201" t="s">
        <v>218</v>
      </c>
      <c r="FE2" s="201" t="s">
        <v>213</v>
      </c>
      <c r="FF2" s="201" t="s">
        <v>50</v>
      </c>
      <c r="FG2" s="201" t="s">
        <v>55</v>
      </c>
      <c r="FH2" s="201" t="s">
        <v>51</v>
      </c>
      <c r="FI2" s="203" t="s">
        <v>214</v>
      </c>
      <c r="FJ2" s="203" t="s">
        <v>38</v>
      </c>
      <c r="FK2" s="203" t="s">
        <v>130</v>
      </c>
      <c r="FL2" s="203" t="s">
        <v>215</v>
      </c>
      <c r="FM2" s="203" t="s">
        <v>208</v>
      </c>
      <c r="FN2" s="203" t="s">
        <v>216</v>
      </c>
      <c r="FO2" s="203" t="s">
        <v>217</v>
      </c>
      <c r="FP2" s="203" t="s">
        <v>218</v>
      </c>
      <c r="FQ2" s="203" t="s">
        <v>213</v>
      </c>
      <c r="FR2" s="203" t="s">
        <v>50</v>
      </c>
      <c r="FS2" s="203" t="s">
        <v>55</v>
      </c>
      <c r="FT2" s="203" t="s">
        <v>51</v>
      </c>
      <c r="FU2" s="201" t="s">
        <v>214</v>
      </c>
      <c r="FV2" s="201" t="s">
        <v>38</v>
      </c>
      <c r="FW2" s="201" t="s">
        <v>130</v>
      </c>
      <c r="FX2" s="201" t="s">
        <v>215</v>
      </c>
      <c r="FY2" s="201" t="s">
        <v>208</v>
      </c>
      <c r="FZ2" s="201" t="s">
        <v>216</v>
      </c>
      <c r="GA2" s="201" t="s">
        <v>217</v>
      </c>
      <c r="GB2" s="201" t="s">
        <v>218</v>
      </c>
      <c r="GC2" s="201" t="s">
        <v>213</v>
      </c>
      <c r="GD2" s="201" t="s">
        <v>50</v>
      </c>
      <c r="GE2" s="201" t="s">
        <v>55</v>
      </c>
      <c r="GF2" s="201" t="s">
        <v>51</v>
      </c>
      <c r="GG2" s="203" t="s">
        <v>214</v>
      </c>
      <c r="GH2" s="203" t="s">
        <v>38</v>
      </c>
      <c r="GI2" s="203" t="s">
        <v>130</v>
      </c>
      <c r="GJ2" s="203" t="s">
        <v>215</v>
      </c>
      <c r="GK2" s="203" t="s">
        <v>208</v>
      </c>
      <c r="GL2" s="203" t="s">
        <v>216</v>
      </c>
      <c r="GM2" s="203" t="s">
        <v>217</v>
      </c>
      <c r="GN2" s="203" t="s">
        <v>218</v>
      </c>
      <c r="GO2" s="203" t="s">
        <v>213</v>
      </c>
      <c r="GP2" s="203" t="s">
        <v>50</v>
      </c>
      <c r="GQ2" s="203" t="s">
        <v>55</v>
      </c>
      <c r="GR2" s="203" t="s">
        <v>51</v>
      </c>
      <c r="GS2" s="201" t="s">
        <v>214</v>
      </c>
      <c r="GT2" s="201" t="s">
        <v>38</v>
      </c>
      <c r="GU2" s="201" t="s">
        <v>130</v>
      </c>
      <c r="GV2" s="201" t="s">
        <v>215</v>
      </c>
      <c r="GW2" s="201" t="s">
        <v>208</v>
      </c>
      <c r="GX2" s="201" t="s">
        <v>216</v>
      </c>
      <c r="GY2" s="201" t="s">
        <v>217</v>
      </c>
      <c r="GZ2" s="201" t="s">
        <v>218</v>
      </c>
      <c r="HA2" s="201" t="s">
        <v>213</v>
      </c>
      <c r="HB2" s="201" t="s">
        <v>50</v>
      </c>
      <c r="HC2" s="201" t="s">
        <v>55</v>
      </c>
      <c r="HD2" s="201" t="s">
        <v>51</v>
      </c>
      <c r="HE2" s="203" t="s">
        <v>214</v>
      </c>
      <c r="HF2" s="203" t="s">
        <v>38</v>
      </c>
      <c r="HG2" s="203" t="s">
        <v>130</v>
      </c>
      <c r="HH2" s="203" t="s">
        <v>215</v>
      </c>
      <c r="HI2" s="203" t="s">
        <v>208</v>
      </c>
      <c r="HJ2" s="203" t="s">
        <v>216</v>
      </c>
      <c r="HK2" s="203" t="s">
        <v>217</v>
      </c>
      <c r="HL2" s="203" t="s">
        <v>218</v>
      </c>
      <c r="HM2" s="203" t="s">
        <v>213</v>
      </c>
      <c r="HN2" s="203" t="s">
        <v>50</v>
      </c>
      <c r="HO2" s="203" t="s">
        <v>55</v>
      </c>
      <c r="HP2" s="203" t="s">
        <v>51</v>
      </c>
      <c r="HQ2" s="201" t="s">
        <v>214</v>
      </c>
      <c r="HR2" s="201" t="s">
        <v>38</v>
      </c>
      <c r="HS2" s="201" t="s">
        <v>130</v>
      </c>
      <c r="HT2" s="201" t="s">
        <v>215</v>
      </c>
      <c r="HU2" s="201" t="s">
        <v>208</v>
      </c>
      <c r="HV2" s="201" t="s">
        <v>216</v>
      </c>
      <c r="HW2" s="201" t="s">
        <v>217</v>
      </c>
      <c r="HX2" s="201" t="s">
        <v>218</v>
      </c>
      <c r="HY2" s="201" t="s">
        <v>213</v>
      </c>
      <c r="HZ2" s="201" t="s">
        <v>50</v>
      </c>
      <c r="IA2" s="201" t="s">
        <v>55</v>
      </c>
      <c r="IB2" s="201" t="s">
        <v>51</v>
      </c>
      <c r="IC2" s="203" t="s">
        <v>214</v>
      </c>
      <c r="ID2" s="203" t="s">
        <v>38</v>
      </c>
      <c r="IE2" s="203" t="s">
        <v>130</v>
      </c>
      <c r="IF2" s="203" t="s">
        <v>215</v>
      </c>
      <c r="IG2" s="203" t="s">
        <v>208</v>
      </c>
      <c r="IH2" s="203" t="s">
        <v>216</v>
      </c>
      <c r="II2" s="203" t="s">
        <v>217</v>
      </c>
      <c r="IJ2" s="203" t="s">
        <v>218</v>
      </c>
      <c r="IK2" s="203" t="s">
        <v>213</v>
      </c>
      <c r="IL2" s="203" t="s">
        <v>50</v>
      </c>
      <c r="IM2" s="203" t="s">
        <v>55</v>
      </c>
      <c r="IN2" s="203" t="s">
        <v>51</v>
      </c>
      <c r="IO2" s="201" t="s">
        <v>214</v>
      </c>
      <c r="IP2" s="201" t="s">
        <v>38</v>
      </c>
      <c r="IQ2" s="201" t="s">
        <v>130</v>
      </c>
      <c r="IR2" s="201" t="s">
        <v>215</v>
      </c>
      <c r="IS2" s="201" t="s">
        <v>208</v>
      </c>
      <c r="IT2" s="201" t="s">
        <v>216</v>
      </c>
      <c r="IU2" s="201" t="s">
        <v>217</v>
      </c>
      <c r="IV2" s="201" t="s">
        <v>218</v>
      </c>
      <c r="IW2" s="201" t="s">
        <v>213</v>
      </c>
      <c r="IX2" s="201" t="s">
        <v>50</v>
      </c>
      <c r="IY2" s="201" t="s">
        <v>55</v>
      </c>
      <c r="IZ2" s="201" t="s">
        <v>51</v>
      </c>
    </row>
    <row r="3" spans="1:260" ht="30.65" customHeight="1" thickBot="1" x14ac:dyDescent="0.4">
      <c r="A3" s="53" t="s">
        <v>12</v>
      </c>
      <c r="B3" s="196"/>
      <c r="C3" s="196"/>
      <c r="D3" s="196"/>
      <c r="E3" s="193"/>
      <c r="F3" s="210"/>
      <c r="G3" s="212"/>
      <c r="H3" s="212"/>
      <c r="I3" s="214"/>
      <c r="J3" s="202"/>
      <c r="K3" s="202"/>
      <c r="L3" s="202"/>
      <c r="M3" s="202"/>
      <c r="N3" s="202"/>
      <c r="O3" s="202"/>
      <c r="P3" s="202"/>
      <c r="Q3" s="202"/>
      <c r="R3" s="202"/>
      <c r="S3" s="202"/>
      <c r="T3" s="224"/>
      <c r="U3" s="204"/>
      <c r="V3" s="204"/>
      <c r="W3" s="204"/>
      <c r="X3" s="204"/>
      <c r="Y3" s="204"/>
      <c r="Z3" s="204"/>
      <c r="AA3" s="204"/>
      <c r="AB3" s="204"/>
      <c r="AC3" s="204"/>
      <c r="AD3" s="204"/>
      <c r="AE3" s="204"/>
      <c r="AF3" s="204"/>
      <c r="AG3" s="202"/>
      <c r="AH3" s="202"/>
      <c r="AI3" s="202"/>
      <c r="AJ3" s="202"/>
      <c r="AK3" s="202"/>
      <c r="AL3" s="202"/>
      <c r="AM3" s="202"/>
      <c r="AN3" s="202"/>
      <c r="AO3" s="202"/>
      <c r="AP3" s="202"/>
      <c r="AQ3" s="202"/>
      <c r="AR3" s="202"/>
      <c r="AS3" s="204"/>
      <c r="AT3" s="204"/>
      <c r="AU3" s="204"/>
      <c r="AV3" s="204"/>
      <c r="AW3" s="204"/>
      <c r="AX3" s="204"/>
      <c r="AY3" s="204"/>
      <c r="AZ3" s="204"/>
      <c r="BA3" s="204"/>
      <c r="BB3" s="204"/>
      <c r="BC3" s="204"/>
      <c r="BD3" s="204"/>
      <c r="BE3" s="202"/>
      <c r="BF3" s="202"/>
      <c r="BG3" s="202"/>
      <c r="BH3" s="202"/>
      <c r="BI3" s="202"/>
      <c r="BJ3" s="202"/>
      <c r="BK3" s="202"/>
      <c r="BL3" s="202"/>
      <c r="BM3" s="202"/>
      <c r="BN3" s="202"/>
      <c r="BO3" s="202"/>
      <c r="BP3" s="202"/>
      <c r="BQ3" s="204"/>
      <c r="BR3" s="204"/>
      <c r="BS3" s="204"/>
      <c r="BT3" s="204"/>
      <c r="BU3" s="204"/>
      <c r="BV3" s="204"/>
      <c r="BW3" s="204"/>
      <c r="BX3" s="204"/>
      <c r="BY3" s="204"/>
      <c r="BZ3" s="204"/>
      <c r="CA3" s="204"/>
      <c r="CB3" s="204"/>
      <c r="CC3" s="202"/>
      <c r="CD3" s="202"/>
      <c r="CE3" s="202"/>
      <c r="CF3" s="202"/>
      <c r="CG3" s="202"/>
      <c r="CH3" s="202"/>
      <c r="CI3" s="202"/>
      <c r="CJ3" s="202"/>
      <c r="CK3" s="202"/>
      <c r="CL3" s="202"/>
      <c r="CM3" s="202"/>
      <c r="CN3" s="202"/>
      <c r="CO3" s="204"/>
      <c r="CP3" s="204"/>
      <c r="CQ3" s="204"/>
      <c r="CR3" s="204"/>
      <c r="CS3" s="204"/>
      <c r="CT3" s="204"/>
      <c r="CU3" s="204"/>
      <c r="CV3" s="204"/>
      <c r="CW3" s="204"/>
      <c r="CX3" s="204"/>
      <c r="CY3" s="204"/>
      <c r="CZ3" s="204"/>
      <c r="DA3" s="202"/>
      <c r="DB3" s="202"/>
      <c r="DC3" s="202"/>
      <c r="DD3" s="202"/>
      <c r="DE3" s="202"/>
      <c r="DF3" s="202"/>
      <c r="DG3" s="202"/>
      <c r="DH3" s="202"/>
      <c r="DI3" s="202"/>
      <c r="DJ3" s="202"/>
      <c r="DK3" s="202"/>
      <c r="DL3" s="202"/>
      <c r="DM3" s="204"/>
      <c r="DN3" s="204"/>
      <c r="DO3" s="204"/>
      <c r="DP3" s="204"/>
      <c r="DQ3" s="204"/>
      <c r="DR3" s="204"/>
      <c r="DS3" s="204"/>
      <c r="DT3" s="204"/>
      <c r="DU3" s="204"/>
      <c r="DV3" s="204"/>
      <c r="DW3" s="204"/>
      <c r="DX3" s="204"/>
      <c r="DY3" s="202"/>
      <c r="DZ3" s="202"/>
      <c r="EA3" s="202"/>
      <c r="EB3" s="202"/>
      <c r="EC3" s="202"/>
      <c r="ED3" s="202"/>
      <c r="EE3" s="202"/>
      <c r="EF3" s="202"/>
      <c r="EG3" s="202"/>
      <c r="EH3" s="202"/>
      <c r="EI3" s="202"/>
      <c r="EJ3" s="202"/>
      <c r="EK3" s="204"/>
      <c r="EL3" s="204"/>
      <c r="EM3" s="204"/>
      <c r="EN3" s="204"/>
      <c r="EO3" s="204"/>
      <c r="EP3" s="204"/>
      <c r="EQ3" s="204"/>
      <c r="ER3" s="204"/>
      <c r="ES3" s="204"/>
      <c r="ET3" s="204"/>
      <c r="EU3" s="204"/>
      <c r="EV3" s="204"/>
      <c r="EW3" s="202"/>
      <c r="EX3" s="202"/>
      <c r="EY3" s="202"/>
      <c r="EZ3" s="202"/>
      <c r="FA3" s="202"/>
      <c r="FB3" s="202"/>
      <c r="FC3" s="202"/>
      <c r="FD3" s="202"/>
      <c r="FE3" s="202"/>
      <c r="FF3" s="202"/>
      <c r="FG3" s="202"/>
      <c r="FH3" s="202"/>
      <c r="FI3" s="204"/>
      <c r="FJ3" s="204"/>
      <c r="FK3" s="204"/>
      <c r="FL3" s="204"/>
      <c r="FM3" s="204"/>
      <c r="FN3" s="204"/>
      <c r="FO3" s="204"/>
      <c r="FP3" s="204"/>
      <c r="FQ3" s="204"/>
      <c r="FR3" s="204"/>
      <c r="FS3" s="204"/>
      <c r="FT3" s="204"/>
      <c r="FU3" s="202"/>
      <c r="FV3" s="202"/>
      <c r="FW3" s="202"/>
      <c r="FX3" s="202"/>
      <c r="FY3" s="202"/>
      <c r="FZ3" s="202"/>
      <c r="GA3" s="202"/>
      <c r="GB3" s="202"/>
      <c r="GC3" s="202"/>
      <c r="GD3" s="202"/>
      <c r="GE3" s="202"/>
      <c r="GF3" s="202"/>
      <c r="GG3" s="204"/>
      <c r="GH3" s="204"/>
      <c r="GI3" s="204"/>
      <c r="GJ3" s="204"/>
      <c r="GK3" s="204"/>
      <c r="GL3" s="204"/>
      <c r="GM3" s="204"/>
      <c r="GN3" s="204"/>
      <c r="GO3" s="204"/>
      <c r="GP3" s="204"/>
      <c r="GQ3" s="204"/>
      <c r="GR3" s="204"/>
      <c r="GS3" s="202"/>
      <c r="GT3" s="202"/>
      <c r="GU3" s="202"/>
      <c r="GV3" s="202"/>
      <c r="GW3" s="202"/>
      <c r="GX3" s="202"/>
      <c r="GY3" s="202"/>
      <c r="GZ3" s="202"/>
      <c r="HA3" s="202"/>
      <c r="HB3" s="202"/>
      <c r="HC3" s="202"/>
      <c r="HD3" s="202"/>
      <c r="HE3" s="204"/>
      <c r="HF3" s="204"/>
      <c r="HG3" s="204"/>
      <c r="HH3" s="204"/>
      <c r="HI3" s="204"/>
      <c r="HJ3" s="204"/>
      <c r="HK3" s="204"/>
      <c r="HL3" s="204"/>
      <c r="HM3" s="204"/>
      <c r="HN3" s="204"/>
      <c r="HO3" s="204"/>
      <c r="HP3" s="204"/>
      <c r="HQ3" s="202"/>
      <c r="HR3" s="202"/>
      <c r="HS3" s="202"/>
      <c r="HT3" s="202"/>
      <c r="HU3" s="202"/>
      <c r="HV3" s="202"/>
      <c r="HW3" s="202"/>
      <c r="HX3" s="202"/>
      <c r="HY3" s="202"/>
      <c r="HZ3" s="202"/>
      <c r="IA3" s="202"/>
      <c r="IB3" s="202"/>
      <c r="IC3" s="204"/>
      <c r="ID3" s="204"/>
      <c r="IE3" s="204"/>
      <c r="IF3" s="204"/>
      <c r="IG3" s="204"/>
      <c r="IH3" s="204"/>
      <c r="II3" s="204"/>
      <c r="IJ3" s="204"/>
      <c r="IK3" s="204"/>
      <c r="IL3" s="204"/>
      <c r="IM3" s="204"/>
      <c r="IN3" s="204"/>
      <c r="IO3" s="202"/>
      <c r="IP3" s="202"/>
      <c r="IQ3" s="202"/>
      <c r="IR3" s="202"/>
      <c r="IS3" s="202"/>
      <c r="IT3" s="202"/>
      <c r="IU3" s="202"/>
      <c r="IV3" s="202"/>
      <c r="IW3" s="202"/>
      <c r="IX3" s="202"/>
      <c r="IY3" s="202"/>
      <c r="IZ3" s="202"/>
    </row>
    <row r="4" spans="1:260" ht="15" thickBot="1" x14ac:dyDescent="0.4">
      <c r="A4" s="79"/>
      <c r="B4" s="155"/>
      <c r="C4" s="155"/>
      <c r="D4" s="155"/>
      <c r="E4" s="81"/>
      <c r="F4" s="82"/>
      <c r="G4" s="82"/>
      <c r="H4" s="82"/>
      <c r="I4" s="82"/>
      <c r="J4" s="82"/>
      <c r="K4" s="82"/>
      <c r="L4" s="82"/>
      <c r="M4" s="82"/>
      <c r="N4" s="82"/>
      <c r="O4" s="82"/>
      <c r="P4" s="82"/>
      <c r="Q4" s="78">
        <v>0.5</v>
      </c>
      <c r="R4" s="78">
        <v>0.5</v>
      </c>
      <c r="S4" s="83"/>
      <c r="T4" s="135"/>
      <c r="U4" s="83"/>
      <c r="V4" s="83"/>
      <c r="W4" s="83"/>
      <c r="X4" s="83"/>
      <c r="Y4" s="83"/>
      <c r="Z4" s="83"/>
      <c r="AA4" s="78">
        <v>0.5</v>
      </c>
      <c r="AB4" s="78">
        <v>0.5</v>
      </c>
      <c r="AC4" s="83"/>
      <c r="AD4" s="83"/>
      <c r="AE4" s="83"/>
      <c r="AF4" s="83"/>
      <c r="AG4" s="83"/>
      <c r="AH4" s="83"/>
      <c r="AI4" s="83"/>
      <c r="AJ4" s="83"/>
      <c r="AK4" s="83"/>
      <c r="AL4" s="83"/>
      <c r="AM4" s="78">
        <v>0.5</v>
      </c>
      <c r="AN4" s="78">
        <v>0.5</v>
      </c>
      <c r="AO4" s="83"/>
      <c r="AP4" s="83"/>
      <c r="AQ4" s="83"/>
      <c r="AR4" s="83"/>
      <c r="AS4" s="83"/>
      <c r="AT4" s="83"/>
      <c r="AU4" s="83"/>
      <c r="AV4" s="83"/>
      <c r="AW4" s="83"/>
      <c r="AX4" s="83"/>
      <c r="AY4" s="78">
        <v>0.5</v>
      </c>
      <c r="AZ4" s="78">
        <v>0.5</v>
      </c>
      <c r="BA4" s="83"/>
      <c r="BB4" s="83"/>
      <c r="BC4" s="83"/>
      <c r="BD4" s="83"/>
      <c r="BE4" s="83"/>
      <c r="BF4" s="83"/>
      <c r="BG4" s="83"/>
      <c r="BH4" s="83"/>
      <c r="BI4" s="83"/>
      <c r="BJ4" s="83"/>
      <c r="BK4" s="78">
        <v>0.5</v>
      </c>
      <c r="BL4" s="78">
        <v>0.5</v>
      </c>
      <c r="BM4" s="83"/>
      <c r="BN4" s="83"/>
      <c r="BO4" s="83"/>
      <c r="BP4" s="83"/>
      <c r="BQ4" s="83"/>
      <c r="BR4" s="83"/>
      <c r="BS4" s="83"/>
      <c r="BT4" s="83"/>
      <c r="BU4" s="83"/>
      <c r="BV4" s="83"/>
      <c r="BW4" s="78">
        <v>0.5</v>
      </c>
      <c r="BX4" s="78">
        <v>0.5</v>
      </c>
      <c r="BY4" s="83"/>
      <c r="BZ4" s="83"/>
      <c r="CA4" s="83"/>
      <c r="CB4" s="83"/>
      <c r="CC4" s="83"/>
      <c r="CD4" s="83"/>
      <c r="CE4" s="83"/>
      <c r="CF4" s="83"/>
      <c r="CG4" s="83"/>
      <c r="CH4" s="83"/>
      <c r="CI4" s="78">
        <v>0.5</v>
      </c>
      <c r="CJ4" s="78">
        <v>0.5</v>
      </c>
      <c r="CK4" s="83"/>
      <c r="CL4" s="83"/>
      <c r="CM4" s="83"/>
      <c r="CN4" s="83"/>
      <c r="CO4" s="83"/>
      <c r="CP4" s="83"/>
      <c r="CQ4" s="83"/>
      <c r="CR4" s="83"/>
      <c r="CS4" s="83"/>
      <c r="CT4" s="83"/>
      <c r="CU4" s="78">
        <v>0.5</v>
      </c>
      <c r="CV4" s="78">
        <v>0.5</v>
      </c>
      <c r="CW4" s="83"/>
      <c r="CX4" s="83"/>
      <c r="CY4" s="83"/>
      <c r="CZ4" s="83"/>
      <c r="DA4" s="83"/>
      <c r="DB4" s="83"/>
      <c r="DC4" s="83"/>
      <c r="DD4" s="83"/>
      <c r="DE4" s="83"/>
      <c r="DF4" s="83"/>
      <c r="DG4" s="78">
        <v>0.5</v>
      </c>
      <c r="DH4" s="78">
        <v>0.5</v>
      </c>
      <c r="DI4" s="83"/>
      <c r="DJ4" s="83"/>
      <c r="DK4" s="83"/>
      <c r="DL4" s="83"/>
      <c r="DM4" s="83"/>
      <c r="DN4" s="83"/>
      <c r="DO4" s="83"/>
      <c r="DP4" s="83"/>
      <c r="DQ4" s="83"/>
      <c r="DR4" s="83"/>
      <c r="DS4" s="78">
        <v>0.5</v>
      </c>
      <c r="DT4" s="78">
        <v>0.5</v>
      </c>
      <c r="DU4" s="83"/>
      <c r="DV4" s="83"/>
      <c r="DW4" s="83"/>
      <c r="DX4" s="83"/>
      <c r="DY4" s="83"/>
      <c r="DZ4" s="83"/>
      <c r="EA4" s="83"/>
      <c r="EB4" s="83"/>
      <c r="EC4" s="83"/>
      <c r="ED4" s="83"/>
      <c r="EE4" s="78">
        <v>0.5</v>
      </c>
      <c r="EF4" s="78">
        <v>0.5</v>
      </c>
      <c r="EG4" s="83"/>
      <c r="EH4" s="83"/>
      <c r="EI4" s="83"/>
      <c r="EJ4" s="83"/>
      <c r="EK4" s="83"/>
      <c r="EL4" s="83"/>
      <c r="EM4" s="83"/>
      <c r="EN4" s="83"/>
      <c r="EO4" s="83"/>
      <c r="EP4" s="83"/>
      <c r="EQ4" s="78">
        <v>0.5</v>
      </c>
      <c r="ER4" s="78">
        <v>0.5</v>
      </c>
      <c r="ES4" s="83"/>
      <c r="ET4" s="83"/>
      <c r="EU4" s="83"/>
      <c r="EV4" s="83"/>
      <c r="EW4" s="83"/>
      <c r="EX4" s="83"/>
      <c r="EY4" s="83"/>
      <c r="EZ4" s="83"/>
      <c r="FA4" s="83"/>
      <c r="FB4" s="83"/>
      <c r="FC4" s="78">
        <v>0.5</v>
      </c>
      <c r="FD4" s="78">
        <v>0.5</v>
      </c>
      <c r="FE4" s="83"/>
      <c r="FF4" s="83"/>
      <c r="FG4" s="83"/>
      <c r="FH4" s="83"/>
      <c r="FI4" s="83"/>
      <c r="FJ4" s="83"/>
      <c r="FK4" s="83"/>
      <c r="FL4" s="83"/>
      <c r="FM4" s="83"/>
      <c r="FN4" s="83"/>
      <c r="FO4" s="78">
        <v>0.5</v>
      </c>
      <c r="FP4" s="78">
        <v>0.5</v>
      </c>
      <c r="FQ4" s="83"/>
      <c r="FR4" s="83"/>
      <c r="FS4" s="83"/>
      <c r="FT4" s="83"/>
      <c r="FU4" s="83"/>
      <c r="FV4" s="83"/>
      <c r="FW4" s="83"/>
      <c r="FX4" s="83"/>
      <c r="FY4" s="83"/>
      <c r="FZ4" s="83"/>
      <c r="GA4" s="78">
        <v>0.5</v>
      </c>
      <c r="GB4" s="78">
        <v>0.5</v>
      </c>
      <c r="GC4" s="83"/>
      <c r="GD4" s="83"/>
      <c r="GE4" s="83"/>
      <c r="GF4" s="83"/>
      <c r="GG4" s="83"/>
      <c r="GH4" s="83"/>
      <c r="GI4" s="83"/>
      <c r="GJ4" s="83"/>
      <c r="GK4" s="83"/>
      <c r="GL4" s="83"/>
      <c r="GM4" s="78">
        <v>0.5</v>
      </c>
      <c r="GN4" s="78">
        <v>0.5</v>
      </c>
      <c r="GO4" s="83"/>
      <c r="GP4" s="83"/>
      <c r="GQ4" s="83"/>
      <c r="GR4" s="83"/>
      <c r="GS4" s="83"/>
      <c r="GT4" s="83"/>
      <c r="GU4" s="83"/>
      <c r="GV4" s="83"/>
      <c r="GW4" s="83"/>
      <c r="GX4" s="83"/>
      <c r="GY4" s="78">
        <v>0.5</v>
      </c>
      <c r="GZ4" s="78">
        <v>0.5</v>
      </c>
      <c r="HA4" s="83"/>
      <c r="HB4" s="83"/>
      <c r="HC4" s="83"/>
      <c r="HD4" s="83"/>
      <c r="HE4" s="83"/>
      <c r="HF4" s="83"/>
      <c r="HG4" s="83"/>
      <c r="HH4" s="83"/>
      <c r="HI4" s="83"/>
      <c r="HJ4" s="83"/>
      <c r="HK4" s="78">
        <v>0.5</v>
      </c>
      <c r="HL4" s="78">
        <v>0.5</v>
      </c>
      <c r="HM4" s="83"/>
      <c r="HN4" s="83"/>
      <c r="HO4" s="83"/>
      <c r="HP4" s="83"/>
      <c r="HQ4" s="83"/>
      <c r="HR4" s="83"/>
      <c r="HS4" s="83"/>
      <c r="HT4" s="83"/>
      <c r="HU4" s="83"/>
      <c r="HV4" s="83"/>
      <c r="HW4" s="78">
        <v>0.5</v>
      </c>
      <c r="HX4" s="78">
        <v>0.5</v>
      </c>
      <c r="HY4" s="83"/>
      <c r="HZ4" s="83"/>
      <c r="IA4" s="83"/>
      <c r="IB4" s="83"/>
      <c r="IC4" s="83"/>
      <c r="ID4" s="83"/>
      <c r="IE4" s="83"/>
      <c r="IF4" s="83"/>
      <c r="IG4" s="83"/>
      <c r="IH4" s="83"/>
      <c r="II4" s="78">
        <v>0.5</v>
      </c>
      <c r="IJ4" s="78">
        <v>0.5</v>
      </c>
      <c r="IK4" s="83"/>
      <c r="IL4" s="83"/>
      <c r="IM4" s="83"/>
      <c r="IN4" s="83"/>
      <c r="IO4" s="83"/>
      <c r="IP4" s="83"/>
      <c r="IQ4" s="83"/>
      <c r="IR4" s="83"/>
      <c r="IS4" s="83"/>
      <c r="IT4" s="83"/>
      <c r="IU4" s="78">
        <v>0.5</v>
      </c>
      <c r="IV4" s="78">
        <v>0.5</v>
      </c>
      <c r="IW4" s="83"/>
      <c r="IX4" s="83"/>
      <c r="IY4" s="83"/>
      <c r="IZ4" s="83"/>
    </row>
    <row r="5" spans="1:260" x14ac:dyDescent="0.35">
      <c r="A5" s="59">
        <v>1</v>
      </c>
      <c r="B5" s="156"/>
      <c r="C5" s="156"/>
      <c r="D5" s="156"/>
      <c r="E5" s="58"/>
      <c r="F5" s="94"/>
      <c r="G5" s="94"/>
      <c r="H5" s="94"/>
      <c r="I5" s="94"/>
      <c r="J5" s="5"/>
      <c r="K5" s="5"/>
      <c r="L5" s="5"/>
      <c r="M5" s="5"/>
      <c r="N5" s="5"/>
      <c r="O5" s="5"/>
      <c r="P5" s="91"/>
      <c r="Q5" s="114"/>
      <c r="R5" s="91"/>
      <c r="S5" s="5"/>
      <c r="T5" s="93"/>
      <c r="U5" s="62"/>
      <c r="V5" s="62"/>
      <c r="W5" s="62"/>
      <c r="X5" s="62"/>
      <c r="Y5" s="62"/>
      <c r="Z5" s="62"/>
      <c r="AA5" s="137"/>
      <c r="AB5" s="137"/>
      <c r="AC5" s="62"/>
      <c r="AD5" s="62"/>
      <c r="AE5" s="62"/>
      <c r="AF5" s="89"/>
      <c r="AG5" s="5"/>
      <c r="AH5" s="5"/>
      <c r="AI5" s="5"/>
      <c r="AJ5" s="5"/>
      <c r="AK5" s="5"/>
      <c r="AL5" s="5"/>
      <c r="AM5" s="5"/>
      <c r="AN5" s="5"/>
      <c r="AO5" s="5"/>
      <c r="AP5" s="5"/>
      <c r="AQ5" s="5"/>
      <c r="AR5" s="88"/>
      <c r="AS5" s="62"/>
      <c r="AT5" s="62"/>
      <c r="AU5" s="62"/>
      <c r="AV5" s="62"/>
      <c r="AW5" s="62"/>
      <c r="AX5" s="62"/>
      <c r="AY5" s="62"/>
      <c r="AZ5" s="62"/>
      <c r="BA5" s="62"/>
      <c r="BB5" s="62"/>
      <c r="BC5" s="62"/>
      <c r="BD5" s="89"/>
      <c r="BE5" s="5"/>
      <c r="BF5" s="5"/>
      <c r="BG5" s="5"/>
      <c r="BH5" s="5"/>
      <c r="BI5" s="5"/>
      <c r="BJ5" s="5"/>
      <c r="BK5" s="5"/>
      <c r="BL5" s="5"/>
      <c r="BM5" s="5"/>
      <c r="BN5" s="5"/>
      <c r="BO5" s="5"/>
      <c r="BP5" s="88"/>
      <c r="BQ5" s="62"/>
      <c r="BR5" s="62"/>
      <c r="BS5" s="62"/>
      <c r="BT5" s="62"/>
      <c r="BU5" s="62"/>
      <c r="BV5" s="62"/>
      <c r="BW5" s="62"/>
      <c r="BX5" s="62"/>
      <c r="BY5" s="62"/>
      <c r="BZ5" s="62"/>
      <c r="CA5" s="62"/>
      <c r="CB5" s="89"/>
      <c r="CC5" s="5"/>
      <c r="CD5" s="5"/>
      <c r="CE5" s="5"/>
      <c r="CF5" s="5"/>
      <c r="CG5" s="5"/>
      <c r="CH5" s="5"/>
      <c r="CI5" s="5"/>
      <c r="CJ5" s="5"/>
      <c r="CK5" s="5"/>
      <c r="CL5" s="5"/>
      <c r="CM5" s="5"/>
      <c r="CN5" s="88"/>
      <c r="CO5" s="62"/>
      <c r="CP5" s="62"/>
      <c r="CQ5" s="62"/>
      <c r="CR5" s="62"/>
      <c r="CS5" s="62"/>
      <c r="CT5" s="62"/>
      <c r="CU5" s="62"/>
      <c r="CV5" s="62"/>
      <c r="CW5" s="62"/>
      <c r="CX5" s="62"/>
      <c r="CY5" s="62"/>
      <c r="CZ5" s="89"/>
      <c r="DA5" s="5"/>
      <c r="DB5" s="5"/>
      <c r="DC5" s="5"/>
      <c r="DD5" s="5"/>
      <c r="DE5" s="5"/>
      <c r="DF5" s="5"/>
      <c r="DG5" s="5"/>
      <c r="DH5" s="5"/>
      <c r="DI5" s="5"/>
      <c r="DJ5" s="5"/>
      <c r="DK5" s="5"/>
      <c r="DL5" s="88"/>
      <c r="DM5" s="62"/>
      <c r="DN5" s="62"/>
      <c r="DO5" s="62"/>
      <c r="DP5" s="62"/>
      <c r="DQ5" s="62"/>
      <c r="DR5" s="62"/>
      <c r="DS5" s="62"/>
      <c r="DT5" s="62"/>
      <c r="DU5" s="62"/>
      <c r="DV5" s="62"/>
      <c r="DW5" s="62"/>
      <c r="DX5" s="89"/>
      <c r="DY5" s="5"/>
      <c r="DZ5" s="5"/>
      <c r="EA5" s="5"/>
      <c r="EB5" s="5"/>
      <c r="EC5" s="5"/>
      <c r="ED5" s="5"/>
      <c r="EE5" s="5"/>
      <c r="EF5" s="5"/>
      <c r="EG5" s="5"/>
      <c r="EH5" s="5"/>
      <c r="EI5" s="5"/>
      <c r="EJ5" s="88"/>
      <c r="EK5" s="62"/>
      <c r="EL5" s="62"/>
      <c r="EM5" s="62"/>
      <c r="EN5" s="62"/>
      <c r="EO5" s="62"/>
      <c r="EP5" s="62"/>
      <c r="EQ5" s="62"/>
      <c r="ER5" s="62"/>
      <c r="ES5" s="62"/>
      <c r="ET5" s="62"/>
      <c r="EU5" s="62"/>
      <c r="EV5" s="89"/>
      <c r="EW5" s="5"/>
      <c r="EX5" s="5"/>
      <c r="EY5" s="5"/>
      <c r="EZ5" s="5"/>
      <c r="FA5" s="5"/>
      <c r="FB5" s="5"/>
      <c r="FC5" s="5"/>
      <c r="FD5" s="5"/>
      <c r="FE5" s="5"/>
      <c r="FF5" s="5"/>
      <c r="FG5" s="5"/>
      <c r="FH5" s="88"/>
      <c r="FI5" s="62"/>
      <c r="FJ5" s="62"/>
      <c r="FK5" s="62"/>
      <c r="FL5" s="62"/>
      <c r="FM5" s="62"/>
      <c r="FN5" s="62"/>
      <c r="FO5" s="62"/>
      <c r="FP5" s="62"/>
      <c r="FQ5" s="62"/>
      <c r="FR5" s="62"/>
      <c r="FS5" s="62"/>
      <c r="FT5" s="89"/>
      <c r="FU5" s="5"/>
      <c r="FV5" s="5"/>
      <c r="FW5" s="5"/>
      <c r="FX5" s="5"/>
      <c r="FY5" s="5"/>
      <c r="FZ5" s="5"/>
      <c r="GA5" s="5"/>
      <c r="GB5" s="5"/>
      <c r="GC5" s="5"/>
      <c r="GD5" s="5"/>
      <c r="GE5" s="5"/>
      <c r="GF5" s="88"/>
      <c r="GG5" s="62"/>
      <c r="GH5" s="62"/>
      <c r="GI5" s="62"/>
      <c r="GJ5" s="62"/>
      <c r="GK5" s="62"/>
      <c r="GL5" s="62"/>
      <c r="GM5" s="62"/>
      <c r="GN5" s="62"/>
      <c r="GO5" s="62"/>
      <c r="GP5" s="62"/>
      <c r="GQ5" s="62"/>
      <c r="GR5" s="89"/>
      <c r="GS5" s="5"/>
      <c r="GT5" s="5"/>
      <c r="GU5" s="5"/>
      <c r="GV5" s="5"/>
      <c r="GW5" s="5"/>
      <c r="GX5" s="5"/>
      <c r="GY5" s="5"/>
      <c r="GZ5" s="5"/>
      <c r="HA5" s="5"/>
      <c r="HB5" s="5"/>
      <c r="HC5" s="5"/>
      <c r="HD5" s="88"/>
      <c r="HE5" s="62"/>
      <c r="HF5" s="62"/>
      <c r="HG5" s="62"/>
      <c r="HH5" s="62"/>
      <c r="HI5" s="62"/>
      <c r="HJ5" s="64"/>
      <c r="HK5" s="62"/>
      <c r="HL5" s="62"/>
      <c r="HM5" s="62"/>
      <c r="HN5" s="62"/>
      <c r="HO5" s="62"/>
      <c r="HP5" s="89"/>
      <c r="HQ5" s="5"/>
      <c r="HR5" s="5"/>
      <c r="HS5" s="5"/>
      <c r="HT5" s="5"/>
      <c r="HU5" s="5"/>
      <c r="HV5" s="5"/>
      <c r="HW5" s="5"/>
      <c r="HX5" s="5"/>
      <c r="HY5" s="5"/>
      <c r="HZ5" s="5"/>
      <c r="IA5" s="5"/>
      <c r="IB5" s="88"/>
      <c r="IC5" s="62"/>
      <c r="ID5" s="62"/>
      <c r="IE5" s="62"/>
      <c r="IF5" s="62"/>
      <c r="IG5" s="62"/>
      <c r="IH5" s="62"/>
      <c r="II5" s="62"/>
      <c r="IJ5" s="62"/>
      <c r="IK5" s="62"/>
      <c r="IL5" s="62"/>
      <c r="IM5" s="62"/>
      <c r="IN5" s="89"/>
      <c r="IO5" s="5"/>
      <c r="IP5" s="5"/>
      <c r="IQ5" s="5"/>
      <c r="IR5" s="5"/>
      <c r="IS5" s="5"/>
      <c r="IT5" s="5"/>
      <c r="IU5" s="5"/>
      <c r="IV5" s="5"/>
      <c r="IW5" s="5"/>
      <c r="IX5" s="5"/>
      <c r="IY5" s="5"/>
      <c r="IZ5" s="88"/>
    </row>
    <row r="6" spans="1:260" x14ac:dyDescent="0.35">
      <c r="A6" s="131">
        <v>2</v>
      </c>
      <c r="B6" s="170">
        <f>'BVEM Scorecard'!B5</f>
        <v>0</v>
      </c>
      <c r="C6" s="170">
        <f>'BVEM Scorecard'!C5</f>
        <v>0</v>
      </c>
      <c r="D6" s="152">
        <v>11</v>
      </c>
      <c r="E6" s="72" t="str">
        <f>'BVEM Scorecard'!F5</f>
        <v>Gas</v>
      </c>
      <c r="F6" s="94"/>
      <c r="G6" s="94"/>
      <c r="H6" s="94"/>
      <c r="I6" s="94"/>
      <c r="J6" s="55"/>
      <c r="K6" s="55"/>
      <c r="L6" s="55"/>
      <c r="M6" s="55"/>
      <c r="N6" s="5"/>
      <c r="O6" s="141"/>
      <c r="P6" s="142"/>
      <c r="Q6" s="114"/>
      <c r="R6" s="91"/>
      <c r="S6" s="5" t="str">
        <f t="shared" ref="S6:S69" si="0">IF(IF(O6&gt;0,1,0)+IF(Q6&gt;0,1,0)+IF(R6&gt;0,1,0)=0,"",IF(O6&gt;0,1,0)+IF(Q6&gt;0,1,0)+IF(R6&gt;0,1,0))</f>
        <v/>
      </c>
      <c r="T6" s="93"/>
      <c r="U6" s="143"/>
      <c r="V6" s="143"/>
      <c r="W6" s="143"/>
      <c r="X6" s="64"/>
      <c r="Y6" s="64"/>
      <c r="Z6" s="64"/>
      <c r="AA6" s="144"/>
      <c r="AB6" s="144"/>
      <c r="AC6" s="64"/>
      <c r="AD6" s="64" t="str">
        <f t="shared" ref="AD6" si="1">IF(IF(Z6&gt;0,1,0)+IF(AA6&gt;0,1,0)+IF(AB6&gt;0,1,0)=0,"",IF(Z6&gt;0,1,0)+IF(AA6&gt;0,1,0)+IF(AB6&gt;0,1,0))</f>
        <v/>
      </c>
      <c r="AE6" s="64" t="str">
        <f t="shared" ref="AE6" si="2">IFERROR(W6/SUM($W6,$AI6,$AU6,$BG6,$BS6,$CE6,$CQ6,$DC6,$DO6,$EA6,$EM6,$EY6,$FK6,$FW6,$GI6,$GU6,$HG6,$HS6,$IE6,$IQ6),"")</f>
        <v/>
      </c>
      <c r="AF6" s="64" t="str">
        <f t="shared" ref="AF6" si="3">IFERROR((AA6*AA$4+AB6*AB$4)*AE6,"")</f>
        <v/>
      </c>
      <c r="AG6" s="55"/>
      <c r="AH6" s="55"/>
      <c r="AI6" s="5"/>
      <c r="AJ6" s="5"/>
      <c r="AK6" s="5"/>
      <c r="AL6" s="5"/>
      <c r="AM6" s="5"/>
      <c r="AN6" s="5"/>
      <c r="AO6" s="5"/>
      <c r="AP6" s="35" t="str">
        <f t="shared" ref="AP6" si="4">IF(IF(AL6&gt;0,1,0)+IF(AM6&gt;0,1,0)+IF(AN6&gt;0,1,0)=0,"",IF(AL6&gt;0,1,0)+IF(AM6&gt;0,1,0)+IF(AN6&gt;0,1,0))</f>
        <v/>
      </c>
      <c r="AQ6" s="35" t="str">
        <f t="shared" ref="AQ6" si="5">IFERROR(AI6/SUM($W6,$AI6,$AU6,$BG6,$BS6,$CE6,$CQ6,$DC6,$DO6,$EA6,$EM6,$EY6,$FK6,$FW6,$GI6,$GU6,$HG6,$HS6,$IE6,$IQ6),"")</f>
        <v/>
      </c>
      <c r="AR6" s="35" t="str">
        <f t="shared" ref="AR6" si="6">IFERROR((AM6*AM$4+AN6*AN$4)*AQ6,"")</f>
        <v/>
      </c>
      <c r="AS6" s="62"/>
      <c r="AT6" s="62"/>
      <c r="AU6" s="62"/>
      <c r="AV6" s="62"/>
      <c r="AW6" s="62"/>
      <c r="AX6" s="62"/>
      <c r="AY6" s="62"/>
      <c r="AZ6" s="62"/>
      <c r="BA6" s="62"/>
      <c r="BB6" s="62" t="str">
        <f t="shared" ref="BB6" si="7">IF(IF(AX6&gt;0,1,0)+IF(AY6&gt;0,1,0)+IF(AZ6&gt;0,1,0)=0,"",IF(AX6&gt;0,1,0)+IF(AY6&gt;0,1,0)+IF(AZ6&gt;0,1,0))</f>
        <v/>
      </c>
      <c r="BC6" s="95" t="str">
        <f t="shared" ref="BC6" si="8">IFERROR(AU6/SUM($W6,$AI6,$AU6,$BG6,$BS6,$CE6,$CQ6,$DC6,$DO6,$EA6,$EM6,$EY6,$FK6,$FW6,$GI6,$GU6,$HG6,$HS6,$IE6,$IQ6),"")</f>
        <v/>
      </c>
      <c r="BD6" s="62" t="str">
        <f t="shared" ref="BD6" si="9">IFERROR((AY6*AY$4+AZ6*AZ$4)*BC6,"")</f>
        <v/>
      </c>
      <c r="BE6" s="5"/>
      <c r="BF6" s="5"/>
      <c r="BG6" s="5"/>
      <c r="BH6" s="5"/>
      <c r="BI6" s="5"/>
      <c r="BJ6" s="5"/>
      <c r="BK6" s="5"/>
      <c r="BL6" s="5"/>
      <c r="BM6" s="5"/>
      <c r="BN6" s="35" t="str">
        <f t="shared" ref="BN6" si="10">IF(IF(BJ6&gt;0,1,0)+IF(BK6&gt;0,1,0)+IF(BL6&gt;0,1,0)=0,"",IF(BJ6&gt;0,1,0)+IF(BK6&gt;0,1,0)+IF(BL6&gt;0,1,0))</f>
        <v/>
      </c>
      <c r="BO6" s="35" t="str">
        <f t="shared" ref="BO6" si="11">IFERROR(BG6/SUM($W6,$AI6,$AU6,$BG6,$BS6,$CE6,$CQ6,$DC6,$DO6,$EA6,$EM6,$EY6,$FK6,$FW6,$GI6,$GU6,$HG6,$HS6,$IE6,$IQ6),"")</f>
        <v/>
      </c>
      <c r="BP6" s="35" t="str">
        <f t="shared" ref="BP6" si="12">IFERROR((BK6*BK$4+BL6*BL$4)*BO6,"")</f>
        <v/>
      </c>
      <c r="BQ6" s="62"/>
      <c r="BR6" s="62"/>
      <c r="BS6" s="62"/>
      <c r="BT6" s="62"/>
      <c r="BU6" s="62"/>
      <c r="BV6" s="62"/>
      <c r="BW6" s="62"/>
      <c r="BX6" s="62"/>
      <c r="BY6" s="62"/>
      <c r="BZ6" s="62" t="str">
        <f t="shared" ref="BZ6" si="13">IF(IF(BV6&gt;0,1,0)+IF(BW6&gt;0,1,0)+IF(BX6&gt;0,1,0)=0,"",IF(BV6&gt;0,1,0)+IF(BW6&gt;0,1,0)+IF(BX6&gt;0,1,0))</f>
        <v/>
      </c>
      <c r="CA6" s="62" t="str">
        <f t="shared" ref="CA6" si="14">IFERROR(BS6/SUM($W6,$AI6,$AU6,$BG6,$BS6,$CE6,$CQ6,$DC6,$DO6,$EA6,$EM6,$EY6,$FK6,$FW6,$GI6,$GU6,$HG6,$HS6,$IE6,$IQ6),"")</f>
        <v/>
      </c>
      <c r="CB6" s="62" t="str">
        <f t="shared" ref="CB6" si="15">IFERROR((BW6*BW$4+BX6*BX$4)*CA6,"")</f>
        <v/>
      </c>
      <c r="CC6" s="5"/>
      <c r="CD6" s="5"/>
      <c r="CE6" s="5"/>
      <c r="CF6" s="5"/>
      <c r="CG6" s="5"/>
      <c r="CH6" s="5"/>
      <c r="CI6" s="5"/>
      <c r="CJ6" s="5"/>
      <c r="CK6" s="5"/>
      <c r="CL6" s="35" t="str">
        <f t="shared" ref="CL6" si="16">IF(IF(CH6&gt;0,1,0)+IF(CI6&gt;0,1,0)+IF(CJ6&gt;0,1,0)=0,"",IF(CH6&gt;0,1,0)+IF(CI6&gt;0,1,0)+IF(CJ6&gt;0,1,0))</f>
        <v/>
      </c>
      <c r="CM6" s="35" t="str">
        <f t="shared" ref="CM6" si="17">IFERROR(CE6/SUM($W6,$AI6,$AU6,$BG6,$BS6,$CE6,$CQ6,$DC6,$DO6,$EA6,$EM6,$EY6,$FK6,$FW6,$GI6,$GU6,$HG6,$HS6,$IE6,$IQ6),"")</f>
        <v/>
      </c>
      <c r="CN6" s="35" t="str">
        <f t="shared" ref="CN6" si="18">IFERROR((CI6*CI$4+CJ6*CJ$4)*CM6,"")</f>
        <v/>
      </c>
      <c r="CO6" s="62"/>
      <c r="CP6" s="62"/>
      <c r="CQ6" s="62"/>
      <c r="CR6" s="62"/>
      <c r="CS6" s="62"/>
      <c r="CT6" s="62"/>
      <c r="CU6" s="62"/>
      <c r="CV6" s="62"/>
      <c r="CW6" s="62"/>
      <c r="CX6" s="62" t="str">
        <f t="shared" ref="CX6" si="19">IF(IF(CT6&gt;0,1,0)+IF(CU6&gt;0,1,0)+IF(CV6&gt;0,1,0)=0,"",IF(CT6&gt;0,1,0)+IF(CU6&gt;0,1,0)+IF(CV6&gt;0,1,0))</f>
        <v/>
      </c>
      <c r="CY6" s="62" t="str">
        <f t="shared" ref="CY6" si="20">IFERROR(CQ6/SUM($W6,$AI6,$AU6,$BG6,$BS6,$CE6,$CQ6,$DC6,$DO6,$EA6,$EM6,$EY6,$FK6,$FW6,$GI6,$GU6,$HG6,$HS6,$IE6,$IQ6),"")</f>
        <v/>
      </c>
      <c r="CZ6" s="62" t="str">
        <f t="shared" ref="CZ6" si="21">IFERROR((CU6*CU$4+CV6*CV$4)*CY6,"")</f>
        <v/>
      </c>
      <c r="DA6" s="5"/>
      <c r="DB6" s="5"/>
      <c r="DC6" s="5"/>
      <c r="DD6" s="5"/>
      <c r="DE6" s="5"/>
      <c r="DF6" s="5"/>
      <c r="DG6" s="5"/>
      <c r="DH6" s="5"/>
      <c r="DI6" s="5"/>
      <c r="DJ6" s="5" t="str">
        <f t="shared" ref="DJ6" si="22">IF(IF(DF6&gt;0,1,0)+IF(DG6&gt;0,1,0)+IF(DH6&gt;0,1,0)=0,"",IF(DF6&gt;0,1,0)+IF(DG6&gt;0,1,0)+IF(DH6&gt;0,1,0))</f>
        <v/>
      </c>
      <c r="DK6" s="5" t="str">
        <f t="shared" ref="DK6" si="23">IFERROR(DC6/SUM($W6,$AI6,$AU6,$BG6,$BS6,$CE6,$CQ6,$DC6,$DO6,$EA6,$EM6,$EY6,$FK6,$FW6,$GI6,$GU6,$HG6,$HS6,$IE6,$IQ6),"")</f>
        <v/>
      </c>
      <c r="DL6" s="5" t="str">
        <f t="shared" ref="DL6" si="24">IFERROR((DG6*DG$4+DH6*DH$4)*DK6,"")</f>
        <v/>
      </c>
      <c r="DM6" s="62"/>
      <c r="DN6" s="62"/>
      <c r="DO6" s="62"/>
      <c r="DP6" s="62"/>
      <c r="DQ6" s="62"/>
      <c r="DR6" s="62"/>
      <c r="DS6" s="62"/>
      <c r="DT6" s="62"/>
      <c r="DU6" s="62"/>
      <c r="DV6" s="62" t="str">
        <f t="shared" ref="DV6" si="25">IF(IF(DR6&gt;0,1,0)+IF(DS6&gt;0,1,0)+IF(DT6&gt;0,1,0)=0,"",IF(DR6&gt;0,1,0)+IF(DS6&gt;0,1,0)+IF(DT6&gt;0,1,0))</f>
        <v/>
      </c>
      <c r="DW6" s="62" t="str">
        <f t="shared" ref="DW6" si="26">IFERROR(DO6/SUM($W6,$AI6,$AU6,$BG6,$BS6,$CE6,$CQ6,$DC6,$DO6,$EA6,$EM6,$EY6,$FK6,$FW6,$GI6,$GU6,$HG6,$HS6,$IE6,$IQ6),"")</f>
        <v/>
      </c>
      <c r="DX6" s="62" t="str">
        <f t="shared" ref="DX6" si="27">IFERROR((DS6*DS$4+DT6*DT$4)*DW6,"")</f>
        <v/>
      </c>
      <c r="DY6" s="5"/>
      <c r="DZ6" s="5"/>
      <c r="EA6" s="5"/>
      <c r="EB6" s="5"/>
      <c r="EC6" s="5"/>
      <c r="ED6" s="5"/>
      <c r="EE6" s="5"/>
      <c r="EF6" s="5"/>
      <c r="EG6" s="5"/>
      <c r="EH6" s="5" t="str">
        <f t="shared" ref="EH6" si="28">IF(IF(ED6&gt;0,1,0)+IF(EE6&gt;0,1,0)+IF(EF6&gt;0,1,0)=0,"",IF(ED6&gt;0,1,0)+IF(EE6&gt;0,1,0)+IF(EF6&gt;0,1,0))</f>
        <v/>
      </c>
      <c r="EI6" s="5" t="str">
        <f t="shared" ref="EI6" si="29">IFERROR(EA6/SUM($W6,$AI6,$AU6,$BG6,$BS6,$CE6,$CQ6,$DC6,$DO6,$EA6,$EM6,$EY6,$FK6,$FW6,$GI6,$GU6,$HG6,$HS6,$IE6,$IQ6),"")</f>
        <v/>
      </c>
      <c r="EJ6" s="5" t="str">
        <f t="shared" ref="EJ6" si="30">IFERROR((EE6*EE$4+EF6*EF$4)*EI6,"")</f>
        <v/>
      </c>
      <c r="EK6" s="62"/>
      <c r="EL6" s="62"/>
      <c r="EM6" s="62"/>
      <c r="EN6" s="62"/>
      <c r="EO6" s="62"/>
      <c r="EP6" s="62"/>
      <c r="EQ6" s="62"/>
      <c r="ER6" s="62"/>
      <c r="ES6" s="62"/>
      <c r="ET6" s="62"/>
      <c r="EU6" s="62"/>
      <c r="EV6" s="62"/>
      <c r="EW6" s="5"/>
      <c r="EX6" s="5"/>
      <c r="EY6" s="5"/>
      <c r="EZ6" s="5"/>
      <c r="FA6" s="5"/>
      <c r="FB6" s="5"/>
      <c r="FC6" s="5"/>
      <c r="FD6" s="5"/>
      <c r="FE6" s="5"/>
      <c r="FF6" s="5"/>
      <c r="FG6" s="5"/>
      <c r="FH6" s="5"/>
      <c r="FI6" s="62"/>
      <c r="FJ6" s="62"/>
      <c r="FK6" s="62"/>
      <c r="FL6" s="62"/>
      <c r="FM6" s="62"/>
      <c r="FN6" s="62"/>
      <c r="FO6" s="62"/>
      <c r="FP6" s="62"/>
      <c r="FQ6" s="62"/>
      <c r="FR6" s="62"/>
      <c r="FS6" s="62"/>
      <c r="FT6" s="62"/>
      <c r="FU6" s="5"/>
      <c r="FV6" s="5"/>
      <c r="FW6" s="5"/>
      <c r="FX6" s="5"/>
      <c r="FY6" s="5"/>
      <c r="FZ6" s="5"/>
      <c r="GA6" s="5"/>
      <c r="GB6" s="5"/>
      <c r="GC6" s="5"/>
      <c r="GD6" s="5"/>
      <c r="GE6" s="5"/>
      <c r="GF6" s="5"/>
      <c r="GG6" s="62"/>
      <c r="GH6" s="62"/>
      <c r="GI6" s="62"/>
      <c r="GJ6" s="62"/>
      <c r="GK6" s="62"/>
      <c r="GL6" s="62"/>
      <c r="GM6" s="62"/>
      <c r="GN6" s="62"/>
      <c r="GO6" s="62"/>
      <c r="GP6" s="62"/>
      <c r="GQ6" s="62"/>
      <c r="GR6" s="62"/>
      <c r="GS6" s="5"/>
      <c r="GT6" s="5"/>
      <c r="GU6" s="5"/>
      <c r="GV6" s="5"/>
      <c r="GW6" s="5"/>
      <c r="GX6" s="5"/>
      <c r="GY6" s="5"/>
      <c r="GZ6" s="5"/>
      <c r="HA6" s="5"/>
      <c r="HB6" s="5"/>
      <c r="HC6" s="5"/>
      <c r="HD6" s="5"/>
      <c r="HE6" s="62"/>
      <c r="HF6" s="62"/>
      <c r="HG6" s="62"/>
      <c r="HH6" s="62"/>
      <c r="HI6" s="62"/>
      <c r="HJ6" s="62"/>
      <c r="HK6" s="62"/>
      <c r="HL6" s="62"/>
      <c r="HM6" s="62"/>
      <c r="HN6" s="62"/>
      <c r="HO6" s="62"/>
      <c r="HP6" s="62"/>
      <c r="HQ6" s="5"/>
      <c r="HR6" s="5"/>
      <c r="HS6" s="5"/>
      <c r="HT6" s="5"/>
      <c r="HU6" s="5"/>
      <c r="HV6" s="5"/>
      <c r="HW6" s="5"/>
      <c r="HX6" s="5"/>
      <c r="HY6" s="5"/>
      <c r="HZ6" s="5"/>
      <c r="IA6" s="5"/>
      <c r="IB6" s="5"/>
      <c r="IC6" s="62"/>
      <c r="ID6" s="62"/>
      <c r="IE6" s="62"/>
      <c r="IF6" s="62"/>
      <c r="IG6" s="62"/>
      <c r="IH6" s="62"/>
      <c r="II6" s="62"/>
      <c r="IJ6" s="62"/>
      <c r="IK6" s="62"/>
      <c r="IL6" s="62"/>
      <c r="IM6" s="62"/>
      <c r="IN6" s="62"/>
      <c r="IO6" s="5"/>
      <c r="IP6" s="5"/>
      <c r="IQ6" s="5"/>
      <c r="IR6" s="5"/>
      <c r="IS6" s="5"/>
      <c r="IT6" s="5"/>
      <c r="IU6" s="5"/>
      <c r="IV6" s="5"/>
      <c r="IW6" s="5"/>
      <c r="IX6" s="5"/>
      <c r="IY6" s="5"/>
      <c r="IZ6" s="5"/>
    </row>
    <row r="7" spans="1:260" x14ac:dyDescent="0.35">
      <c r="A7" s="131">
        <v>3</v>
      </c>
      <c r="B7" s="170">
        <f>'BVEM Scorecard'!B6</f>
        <v>0</v>
      </c>
      <c r="C7" s="170">
        <f>'BVEM Scorecard'!C6</f>
        <v>0</v>
      </c>
      <c r="D7" s="152">
        <v>12</v>
      </c>
      <c r="E7" s="72" t="str">
        <f>'BVEM Scorecard'!F6</f>
        <v>Wind</v>
      </c>
      <c r="F7" s="94">
        <f t="shared" ref="F7:F60" si="31">T7</f>
        <v>6.0001514233797702E-2</v>
      </c>
      <c r="G7" s="94">
        <f t="shared" ref="G7" si="32">IFERROR(S7/3,0)</f>
        <v>1</v>
      </c>
      <c r="H7" s="94">
        <f t="shared" ref="H7:H60" si="33">IFERROR(SUM(AF7,AR7,BD7,BP7,CB7,CN7,CZ7,DL7,DX7,EJ7,EV7,FH7,FT7,GF7,GR7,HD7,HP7,IB7,IN7,IZ7),0)</f>
        <v>4.9999999999999996E-2</v>
      </c>
      <c r="I7" s="94">
        <f>IFERROR(SUM(AD7,AP7,BB7,BN7,BZ7,CL7,CX7,DJ7,DV7,EH7,ET7,FF7,FR7,GD7,GP7,HB7,HN7,HZ7,IL7,IX7)/(SUM(V7,AH7,AT7,BF7,BR7,CD7,CP7,DB7,DN7,DZ7,EL7,EX7,FJ7,FV7,GH7,GT7,HF7,HR7,ID7,IP7)*3),0)</f>
        <v>1</v>
      </c>
      <c r="J7" s="55">
        <v>1</v>
      </c>
      <c r="K7" s="55">
        <v>1</v>
      </c>
      <c r="L7" s="55">
        <f>24+15+69+69+21+12+14+9+9+12</f>
        <v>254</v>
      </c>
      <c r="M7" s="55">
        <f>(24*44+15*30+69*30+21*54+12*39+14*39+9*16+9*16*12*52)*40</f>
        <v>3828960</v>
      </c>
      <c r="N7" s="5">
        <f>M7/2080</f>
        <v>1840.8461538461538</v>
      </c>
      <c r="O7" s="5">
        <v>1</v>
      </c>
      <c r="P7" s="142"/>
      <c r="Q7" s="114">
        <f>(24*44*5%+15*30*5%+69*30*5%+21*54*5%+12*39*5%+14*39*5%+9*16*5%+9*16*5%+12*52*100%)*40/2080/L7</f>
        <v>7.0003028467595402E-2</v>
      </c>
      <c r="R7" s="91">
        <v>0.05</v>
      </c>
      <c r="S7" s="5">
        <f t="shared" si="0"/>
        <v>3</v>
      </c>
      <c r="T7" s="93">
        <f>IFERROR(Q7*Q$4+R7*R$4,0)</f>
        <v>6.0001514233797702E-2</v>
      </c>
      <c r="U7" s="143" t="str">
        <f>'Training Programs'!Y7</f>
        <v>Equipment
Operators</v>
      </c>
      <c r="V7" s="143">
        <v>1</v>
      </c>
      <c r="W7" s="143">
        <f>'Career Opportunities'!T7</f>
        <v>24</v>
      </c>
      <c r="X7" s="64">
        <f>24*44*40</f>
        <v>42240</v>
      </c>
      <c r="Y7" s="64">
        <f>X7/2080</f>
        <v>20.307692307692307</v>
      </c>
      <c r="Z7" s="62">
        <v>1</v>
      </c>
      <c r="AA7" s="144">
        <v>0.05</v>
      </c>
      <c r="AB7" s="144">
        <v>0.05</v>
      </c>
      <c r="AC7" s="64">
        <v>0.05</v>
      </c>
      <c r="AD7" s="64">
        <f>IF(IF(Z7&gt;0,1,0)+IF(AA7&gt;0,1,0)+IF(AB7&gt;0,1,0)=0,"",IF(Z7&gt;0,1,0)+IF(AA7&gt;0,1,0)+IF(AB7&gt;0,1,0))</f>
        <v>3</v>
      </c>
      <c r="AE7" s="64">
        <f>IFERROR(W7/SUM($W7,$AI7,$AU7,$BG7,$BS7,$CE7,$CQ7,$DC7,$DO7,$EA7,$EM7,$EY7,$FK7,$FW7,$GI7,$GU7,$HG7,$HS7,$IE7,$IQ7),"")</f>
        <v>9.4488188976377951E-2</v>
      </c>
      <c r="AF7" s="64">
        <f>IFERROR((AA7*AA$4+AB7*AB$4)*AE7,"")</f>
        <v>4.7244094488188976E-3</v>
      </c>
      <c r="AG7" s="55" t="str">
        <f>'Training Programs'!AO7</f>
        <v>Crane Operators</v>
      </c>
      <c r="AH7" s="55">
        <v>1</v>
      </c>
      <c r="AI7" s="35">
        <f>'Training Programs'!AQ7</f>
        <v>15</v>
      </c>
      <c r="AJ7" s="35">
        <f>15*30*40</f>
        <v>18000</v>
      </c>
      <c r="AK7" s="35">
        <f>AJ7/2080</f>
        <v>8.6538461538461533</v>
      </c>
      <c r="AL7" s="35">
        <v>1</v>
      </c>
      <c r="AM7" s="142">
        <v>0.05</v>
      </c>
      <c r="AN7" s="142">
        <v>0.05</v>
      </c>
      <c r="AO7" s="35">
        <v>0.05</v>
      </c>
      <c r="AP7" s="35">
        <f>IF(IF(AL7&gt;0,1,0)+IF(AM7&gt;0,1,0)+IF(AN7&gt;0,1,0)=0,"",IF(AL7&gt;0,1,0)+IF(AM7&gt;0,1,0)+IF(AN7&gt;0,1,0))</f>
        <v>3</v>
      </c>
      <c r="AQ7" s="35">
        <f>IFERROR(AI7/SUM($W7,$AI7,$AU7,$BG7,$BS7,$CE7,$CQ7,$DC7,$DO7,$EA7,$EM7,$EY7,$FK7,$FW7,$GI7,$GU7,$HG7,$HS7,$IE7,$IQ7),"")</f>
        <v>5.905511811023622E-2</v>
      </c>
      <c r="AR7" s="35">
        <f>IFERROR((AM7*AM$4+AN7*AN$4)*AQ7,"")</f>
        <v>2.952755905511811E-3</v>
      </c>
      <c r="AS7" s="64" t="str">
        <f>'Training Programs'!BE7</f>
        <v>Turbine Installers</v>
      </c>
      <c r="AT7" s="64">
        <v>1</v>
      </c>
      <c r="AU7" s="64">
        <f>'Training Programs'!BG7</f>
        <v>69</v>
      </c>
      <c r="AV7" s="64">
        <f>69*30*40</f>
        <v>82800</v>
      </c>
      <c r="AW7" s="64">
        <f>AV7/2080</f>
        <v>39.807692307692307</v>
      </c>
      <c r="AX7" s="64">
        <v>1</v>
      </c>
      <c r="AY7" s="144">
        <v>0.05</v>
      </c>
      <c r="AZ7" s="144">
        <v>0.05</v>
      </c>
      <c r="BA7" s="64">
        <v>0.05</v>
      </c>
      <c r="BB7" s="64">
        <f>IF(IF(AX7&gt;0,1,0)+IF(AY7&gt;0,1,0)+IF(AZ7&gt;0,1,0)=0,"",IF(AX7&gt;0,1,0)+IF(AY7&gt;0,1,0)+IF(AZ7&gt;0,1,0))</f>
        <v>3</v>
      </c>
      <c r="BC7" s="64">
        <f>IFERROR(AU7/SUM($W7,$AI7,$AU7,$BG7,$BS7,$CE7,$CQ7,$DC7,$DO7,$EA7,$EM7,$EY7,$FK7,$FW7,$GI7,$GU7,$HG7,$HS7,$IE7,$IQ7),"")</f>
        <v>0.27165354330708663</v>
      </c>
      <c r="BD7" s="64">
        <f>IFERROR((AY7*AY$4+AZ7*AZ$4)*BC7,"")</f>
        <v>1.3582677165354332E-2</v>
      </c>
      <c r="BE7" s="35" t="str">
        <f>'Training Programs'!BU7</f>
        <v>Turbine Laborer</v>
      </c>
      <c r="BF7" s="35">
        <v>1</v>
      </c>
      <c r="BG7" s="35">
        <f>'Training Programs'!BW7</f>
        <v>69</v>
      </c>
      <c r="BH7" s="35">
        <f>69*30*40</f>
        <v>82800</v>
      </c>
      <c r="BI7" s="35">
        <f>BH7/2080</f>
        <v>39.807692307692307</v>
      </c>
      <c r="BJ7" s="35">
        <v>1</v>
      </c>
      <c r="BK7" s="142">
        <v>0.05</v>
      </c>
      <c r="BL7" s="142">
        <v>0.05</v>
      </c>
      <c r="BM7" s="35">
        <v>0.05</v>
      </c>
      <c r="BN7" s="35">
        <f>IF(IF(BJ7&gt;0,1,0)+IF(BK7&gt;0,1,0)+IF(BL7&gt;0,1,0)=0,"",IF(BJ7&gt;0,1,0)+IF(BK7&gt;0,1,0)+IF(BL7&gt;0,1,0))</f>
        <v>3</v>
      </c>
      <c r="BO7" s="35">
        <f>IFERROR(BG7/SUM($W7,$AI7,$AU7,$BG7,$BS7,$CE7,$CQ7,$DC7,$DO7,$EA7,$EM7,$EY7,$FK7,$FW7,$GI7,$GU7,$HG7,$HS7,$IE7,$IQ7),"")</f>
        <v>0.27165354330708663</v>
      </c>
      <c r="BP7" s="35">
        <f>IFERROR((BK7*BK$4+BL7*BL$4)*BO7,"")</f>
        <v>1.3582677165354332E-2</v>
      </c>
      <c r="BQ7" s="64" t="str">
        <f>'Training Programs'!CK7</f>
        <v>Construction Managers</v>
      </c>
      <c r="BR7" s="64">
        <v>1</v>
      </c>
      <c r="BS7" s="64">
        <f>'Training Programs'!CM7</f>
        <v>21</v>
      </c>
      <c r="BT7" s="64">
        <f>21*54*40</f>
        <v>45360</v>
      </c>
      <c r="BU7" s="64">
        <f>BT7/2080</f>
        <v>21.807692307692307</v>
      </c>
      <c r="BV7" s="64">
        <v>1</v>
      </c>
      <c r="BW7" s="144">
        <v>0.05</v>
      </c>
      <c r="BX7" s="144">
        <v>0.05</v>
      </c>
      <c r="BY7" s="64">
        <v>0.05</v>
      </c>
      <c r="BZ7" s="64">
        <f>IF(IF(BV7&gt;0,1,0)+IF(BW7&gt;0,1,0)+IF(BX7&gt;0,1,0)=0,"",IF(BV7&gt;0,1,0)+IF(BW7&gt;0,1,0)+IF(BX7&gt;0,1,0))</f>
        <v>3</v>
      </c>
      <c r="CA7" s="64">
        <f>IFERROR(BS7/SUM($W7,$AI7,$AU7,$BG7,$BS7,$CE7,$CQ7,$DC7,$DO7,$EA7,$EM7,$EY7,$FK7,$FW7,$GI7,$GU7,$HG7,$HS7,$IE7,$IQ7),"")</f>
        <v>8.2677165354330714E-2</v>
      </c>
      <c r="CB7" s="64">
        <f>IFERROR((BW7*BW$4+BX7*BX$4)*CA7,"")</f>
        <v>4.1338582677165362E-3</v>
      </c>
      <c r="CC7" s="35" t="str">
        <f>'Training Programs'!DA7</f>
        <v>Electricians</v>
      </c>
      <c r="CD7" s="35">
        <v>1</v>
      </c>
      <c r="CE7" s="35">
        <f>'Training Programs'!DC7</f>
        <v>12</v>
      </c>
      <c r="CF7" s="35">
        <f>12*39*40</f>
        <v>18720</v>
      </c>
      <c r="CG7" s="35">
        <f>CF7/2080</f>
        <v>9</v>
      </c>
      <c r="CH7" s="35">
        <v>1</v>
      </c>
      <c r="CI7" s="142">
        <v>0.05</v>
      </c>
      <c r="CJ7" s="142">
        <v>0.05</v>
      </c>
      <c r="CK7" s="35">
        <v>0.05</v>
      </c>
      <c r="CL7" s="35">
        <f>IF(IF(CH7&gt;0,1,0)+IF(CI7&gt;0,1,0)+IF(CJ7&gt;0,1,0)=0,"",IF(CH7&gt;0,1,0)+IF(CI7&gt;0,1,0)+IF(CJ7&gt;0,1,0))</f>
        <v>3</v>
      </c>
      <c r="CM7" s="35">
        <f>IFERROR(CE7/SUM($W7,$AI7,$AU7,$BG7,$BS7,$CE7,$CQ7,$DC7,$DO7,$EA7,$EM7,$EY7,$FK7,$FW7,$GI7,$GU7,$HG7,$HS7,$IE7,$IQ7),"")</f>
        <v>4.7244094488188976E-2</v>
      </c>
      <c r="CN7" s="35">
        <f>IFERROR((CI7*CI$4+CJ7*CJ$4)*CM7,"")</f>
        <v>2.3622047244094488E-3</v>
      </c>
      <c r="CO7" s="64" t="str">
        <f>'Training Programs'!DQ7</f>
        <v>Apprentice</v>
      </c>
      <c r="CP7" s="64">
        <v>1</v>
      </c>
      <c r="CQ7" s="64">
        <f>'Training Programs'!DS7</f>
        <v>14</v>
      </c>
      <c r="CR7" s="64">
        <f>14*39*40</f>
        <v>21840</v>
      </c>
      <c r="CS7" s="64">
        <f>CR7/2080</f>
        <v>10.5</v>
      </c>
      <c r="CT7" s="64">
        <v>1</v>
      </c>
      <c r="CU7" s="144">
        <v>0.05</v>
      </c>
      <c r="CV7" s="144">
        <v>0.05</v>
      </c>
      <c r="CW7" s="64">
        <v>0.05</v>
      </c>
      <c r="CX7" s="64">
        <f>IF(IF(CT7&gt;0,1,0)+IF(CU7&gt;0,1,0)+IF(CV7&gt;0,1,0)=0,"",IF(CT7&gt;0,1,0)+IF(CU7&gt;0,1,0)+IF(CV7&gt;0,1,0))</f>
        <v>3</v>
      </c>
      <c r="CY7" s="64">
        <f>IFERROR(CQ7/SUM($W7,$AI7,$AU7,$BG7,$BS7,$CE7,$CQ7,$DC7,$DO7,$EA7,$EM7,$EY7,$FK7,$FW7,$GI7,$GU7,$HG7,$HS7,$IE7,$IQ7),"")</f>
        <v>5.5118110236220472E-2</v>
      </c>
      <c r="CZ7" s="64">
        <f>IFERROR((CU7*CU$4+CV7*CV$4)*CY7,"")</f>
        <v>2.7559055118110236E-3</v>
      </c>
      <c r="DA7" s="35" t="str">
        <f>'Training Programs'!EG7</f>
        <v>Foundation Laborer</v>
      </c>
      <c r="DB7" s="35">
        <v>1</v>
      </c>
      <c r="DC7" s="35">
        <f>'Training Programs'!EI7</f>
        <v>9</v>
      </c>
      <c r="DD7" s="35">
        <f>9*16*40</f>
        <v>5760</v>
      </c>
      <c r="DE7" s="35">
        <f>DD7/2080</f>
        <v>2.7692307692307692</v>
      </c>
      <c r="DF7" s="35">
        <v>1</v>
      </c>
      <c r="DG7" s="142">
        <v>0.05</v>
      </c>
      <c r="DH7" s="142">
        <v>0.05</v>
      </c>
      <c r="DI7" s="35">
        <v>0.05</v>
      </c>
      <c r="DJ7" s="35">
        <f>IF(IF(DF7&gt;0,1,0)+IF(DG7&gt;0,1,0)+IF(DH7&gt;0,1,0)=0,"",IF(DF7&gt;0,1,0)+IF(DG7&gt;0,1,0)+IF(DH7&gt;0,1,0))</f>
        <v>3</v>
      </c>
      <c r="DK7" s="35">
        <f>IFERROR(DC7/SUM($W7,$AI7,$AU7,$BG7,$BS7,$CE7,$CQ7,$DC7,$DO7,$EA7,$EM7,$EY7,$FK7,$FW7,$GI7,$GU7,$HG7,$HS7,$IE7,$IQ7),"")</f>
        <v>3.5433070866141732E-2</v>
      </c>
      <c r="DL7" s="35">
        <f>IFERROR((DG7*DG$4+DH7*DH$4)*DK7,"")</f>
        <v>1.7716535433070866E-3</v>
      </c>
      <c r="DM7" s="64" t="str">
        <f>'Training Programs'!EW7</f>
        <v>Carpenters</v>
      </c>
      <c r="DN7" s="64">
        <v>1</v>
      </c>
      <c r="DO7" s="64">
        <f>'Training Programs'!EY7</f>
        <v>9</v>
      </c>
      <c r="DP7" s="64">
        <f>9*16*40</f>
        <v>5760</v>
      </c>
      <c r="DQ7" s="64">
        <f>DP7/2080</f>
        <v>2.7692307692307692</v>
      </c>
      <c r="DR7" s="64">
        <v>1</v>
      </c>
      <c r="DS7" s="144">
        <v>0.05</v>
      </c>
      <c r="DT7" s="144">
        <v>0.05</v>
      </c>
      <c r="DU7" s="64">
        <v>0.05</v>
      </c>
      <c r="DV7" s="64">
        <f>IF(IF(DR7&gt;0,1,0)+IF(DS7&gt;0,1,0)+IF(DT7&gt;0,1,0)=0,"",IF(DR7&gt;0,1,0)+IF(DS7&gt;0,1,0)+IF(DT7&gt;0,1,0))</f>
        <v>3</v>
      </c>
      <c r="DW7" s="64">
        <f>IFERROR(DO7/SUM($W7,$AI7,$AU7,$BG7,$BS7,$CE7,$CQ7,$DC7,$DO7,$EA7,$EM7,$EY7,$FK7,$FW7,$GI7,$GU7,$HG7,$HS7,$IE7,$IQ7),"")</f>
        <v>3.5433070866141732E-2</v>
      </c>
      <c r="DX7" s="64">
        <f>IFERROR((DS7*DS$4+DT7*DT$4)*DW7,"")</f>
        <v>1.7716535433070866E-3</v>
      </c>
      <c r="DY7" s="35" t="str">
        <f>'Training Programs'!FM7</f>
        <v>Wind Technician</v>
      </c>
      <c r="DZ7" s="35">
        <v>1</v>
      </c>
      <c r="EA7" s="35">
        <f>'Training Programs'!FO7</f>
        <v>12</v>
      </c>
      <c r="EB7" s="35">
        <f>12*52*40</f>
        <v>24960</v>
      </c>
      <c r="EC7" s="35">
        <f>EB7/2080</f>
        <v>12</v>
      </c>
      <c r="ED7" s="35">
        <f>EC7/EA7</f>
        <v>1</v>
      </c>
      <c r="EE7" s="142">
        <v>0.05</v>
      </c>
      <c r="EF7" s="142">
        <v>0.05</v>
      </c>
      <c r="EG7" s="35">
        <v>0.05</v>
      </c>
      <c r="EH7" s="35">
        <f>IF(IF(ED7&gt;0,1,0)+IF(EE7&gt;0,1,0)+IF(EF7&gt;0,1,0)=0,"",IF(ED7&gt;0,1,0)+IF(EE7&gt;0,1,0)+IF(EF7&gt;0,1,0))</f>
        <v>3</v>
      </c>
      <c r="EI7" s="35">
        <f>IFERROR(EA7/SUM($W7,$AI7,$AU7,$BG7,$BS7,$CE7,$CQ7,$DC7,$DO7,$EA7,$EM7,$EY7,$FK7,$FW7,$GI7,$GU7,$HG7,$HS7,$IE7,$IQ7),"")</f>
        <v>4.7244094488188976E-2</v>
      </c>
      <c r="EJ7" s="35">
        <f>IFERROR((EE7*EE$4+EF7*EF$4)*EI7,"")</f>
        <v>2.3622047244094488E-3</v>
      </c>
      <c r="EK7" s="62"/>
      <c r="EL7" s="62"/>
      <c r="EM7" s="62"/>
      <c r="EN7" s="62"/>
      <c r="EO7" s="62"/>
      <c r="EP7" s="62"/>
      <c r="EQ7" s="62"/>
      <c r="ER7" s="62"/>
      <c r="ES7" s="62"/>
      <c r="ET7" s="62"/>
      <c r="EU7" s="62"/>
      <c r="EV7" s="62"/>
      <c r="EW7" s="5"/>
      <c r="EX7" s="5"/>
      <c r="EY7" s="5"/>
      <c r="EZ7" s="5"/>
      <c r="FA7" s="5"/>
      <c r="FB7" s="5"/>
      <c r="FC7" s="5"/>
      <c r="FD7" s="5"/>
      <c r="FE7" s="5"/>
      <c r="FF7" s="5"/>
      <c r="FG7" s="5"/>
      <c r="FH7" s="5"/>
      <c r="FI7" s="62"/>
      <c r="FJ7" s="62"/>
      <c r="FK7" s="62"/>
      <c r="FL7" s="62"/>
      <c r="FM7" s="62"/>
      <c r="FN7" s="62"/>
      <c r="FO7" s="62"/>
      <c r="FP7" s="62"/>
      <c r="FQ7" s="62"/>
      <c r="FR7" s="62"/>
      <c r="FS7" s="62"/>
      <c r="FT7" s="62"/>
      <c r="FU7" s="5"/>
      <c r="FV7" s="5"/>
      <c r="FW7" s="5"/>
      <c r="FX7" s="5"/>
      <c r="FY7" s="5"/>
      <c r="FZ7" s="5"/>
      <c r="GA7" s="5"/>
      <c r="GB7" s="5"/>
      <c r="GC7" s="5"/>
      <c r="GD7" s="5"/>
      <c r="GE7" s="5"/>
      <c r="GF7" s="5"/>
      <c r="GG7" s="62"/>
      <c r="GH7" s="62"/>
      <c r="GI7" s="62"/>
      <c r="GJ7" s="62"/>
      <c r="GK7" s="62"/>
      <c r="GL7" s="62"/>
      <c r="GM7" s="62"/>
      <c r="GN7" s="62"/>
      <c r="GO7" s="62"/>
      <c r="GP7" s="62"/>
      <c r="GQ7" s="62"/>
      <c r="GR7" s="62"/>
      <c r="GS7" s="5"/>
      <c r="GT7" s="5"/>
      <c r="GU7" s="5"/>
      <c r="GV7" s="5"/>
      <c r="GW7" s="5"/>
      <c r="GX7" s="5"/>
      <c r="GY7" s="5"/>
      <c r="GZ7" s="5"/>
      <c r="HA7" s="5"/>
      <c r="HB7" s="5"/>
      <c r="HC7" s="5"/>
      <c r="HD7" s="5"/>
      <c r="HE7" s="62"/>
      <c r="HF7" s="62"/>
      <c r="HG7" s="62"/>
      <c r="HH7" s="62"/>
      <c r="HI7" s="62"/>
      <c r="HJ7" s="62"/>
      <c r="HK7" s="62"/>
      <c r="HL7" s="62"/>
      <c r="HM7" s="62"/>
      <c r="HN7" s="62"/>
      <c r="HO7" s="62"/>
      <c r="HP7" s="62"/>
      <c r="HQ7" s="5"/>
      <c r="HR7" s="5"/>
      <c r="HS7" s="5"/>
      <c r="HT7" s="5"/>
      <c r="HU7" s="5"/>
      <c r="HV7" s="5"/>
      <c r="HW7" s="5"/>
      <c r="HX7" s="5"/>
      <c r="HY7" s="5"/>
      <c r="HZ7" s="5"/>
      <c r="IA7" s="5"/>
      <c r="IB7" s="5"/>
      <c r="IC7" s="62"/>
      <c r="ID7" s="62"/>
      <c r="IE7" s="62"/>
      <c r="IF7" s="62"/>
      <c r="IG7" s="62"/>
      <c r="IH7" s="62"/>
      <c r="II7" s="62"/>
      <c r="IJ7" s="62"/>
      <c r="IK7" s="62"/>
      <c r="IL7" s="62"/>
      <c r="IM7" s="62"/>
      <c r="IN7" s="62"/>
      <c r="IO7" s="5"/>
      <c r="IP7" s="5"/>
      <c r="IQ7" s="5"/>
      <c r="IR7" s="5"/>
      <c r="IS7" s="5"/>
      <c r="IT7" s="5"/>
      <c r="IU7" s="5"/>
      <c r="IV7" s="5"/>
      <c r="IW7" s="5"/>
      <c r="IX7" s="5"/>
      <c r="IY7" s="5"/>
      <c r="IZ7" s="5"/>
    </row>
    <row r="8" spans="1:260" x14ac:dyDescent="0.35">
      <c r="A8" s="131">
        <v>4</v>
      </c>
      <c r="B8" s="170">
        <f>'BVEM Scorecard'!B7</f>
        <v>0</v>
      </c>
      <c r="C8" s="170">
        <f>'BVEM Scorecard'!C7</f>
        <v>0</v>
      </c>
      <c r="D8" s="152">
        <v>240</v>
      </c>
      <c r="E8" s="72" t="str">
        <f>'BVEM Scorecard'!F7</f>
        <v>Wind</v>
      </c>
      <c r="F8" s="94"/>
      <c r="G8" s="94"/>
      <c r="H8" s="94"/>
      <c r="I8" s="94"/>
      <c r="J8" s="55"/>
      <c r="K8" s="55"/>
      <c r="L8" s="55"/>
      <c r="M8" s="55"/>
      <c r="N8" s="5"/>
      <c r="O8" s="141"/>
      <c r="P8" s="142"/>
      <c r="Q8" s="114"/>
      <c r="R8" s="91"/>
      <c r="S8" s="5" t="str">
        <f t="shared" si="0"/>
        <v/>
      </c>
      <c r="T8" s="93"/>
      <c r="U8" s="143"/>
      <c r="V8" s="143"/>
      <c r="W8" s="143"/>
      <c r="X8" s="64"/>
      <c r="Y8" s="64"/>
      <c r="Z8" s="64"/>
      <c r="AA8" s="144"/>
      <c r="AB8" s="144"/>
      <c r="AC8" s="64"/>
      <c r="AD8" s="64" t="str">
        <f t="shared" ref="AD8:AD71" si="34">IF(IF(Z8&gt;0,1,0)+IF(AA8&gt;0,1,0)+IF(AB8&gt;0,1,0)=0,"",IF(Z8&gt;0,1,0)+IF(AA8&gt;0,1,0)+IF(AB8&gt;0,1,0))</f>
        <v/>
      </c>
      <c r="AE8" s="64" t="str">
        <f t="shared" ref="AE8:AE71" si="35">IFERROR(W8/SUM($W8,$AI8,$AU8,$BG8,$BS8,$CE8,$CQ8,$DC8,$DO8,$EA8,$EM8,$EY8,$FK8,$FW8,$GI8,$GU8,$HG8,$HS8,$IE8,$IQ8),"")</f>
        <v/>
      </c>
      <c r="AF8" s="64" t="str">
        <f t="shared" ref="AF8:AF71" si="36">IFERROR((AA8*AA$4+AB8*AB$4)*AE8,"")</f>
        <v/>
      </c>
      <c r="AG8" s="55"/>
      <c r="AH8" s="55"/>
      <c r="AI8" s="5"/>
      <c r="AJ8" s="5"/>
      <c r="AK8" s="5"/>
      <c r="AL8" s="5"/>
      <c r="AM8" s="5"/>
      <c r="AN8" s="5"/>
      <c r="AO8" s="5"/>
      <c r="AP8" s="35" t="str">
        <f t="shared" ref="AP8:AP71" si="37">IF(IF(AL8&gt;0,1,0)+IF(AM8&gt;0,1,0)+IF(AN8&gt;0,1,0)=0,"",IF(AL8&gt;0,1,0)+IF(AM8&gt;0,1,0)+IF(AN8&gt;0,1,0))</f>
        <v/>
      </c>
      <c r="AQ8" s="35" t="str">
        <f t="shared" ref="AQ8:AQ71" si="38">IFERROR(AI8/SUM($W8,$AI8,$AU8,$BG8,$BS8,$CE8,$CQ8,$DC8,$DO8,$EA8,$EM8,$EY8,$FK8,$FW8,$GI8,$GU8,$HG8,$HS8,$IE8,$IQ8),"")</f>
        <v/>
      </c>
      <c r="AR8" s="35" t="str">
        <f t="shared" ref="AR8:AR71" si="39">IFERROR((AM8*AM$4+AN8*AN$4)*AQ8,"")</f>
        <v/>
      </c>
      <c r="AS8" s="62"/>
      <c r="AT8" s="62"/>
      <c r="AU8" s="62"/>
      <c r="AV8" s="62"/>
      <c r="AW8" s="62"/>
      <c r="AX8" s="62"/>
      <c r="AY8" s="62"/>
      <c r="AZ8" s="62"/>
      <c r="BA8" s="62"/>
      <c r="BB8" s="62" t="str">
        <f t="shared" ref="BB8:BB71" si="40">IF(IF(AX8&gt;0,1,0)+IF(AY8&gt;0,1,0)+IF(AZ8&gt;0,1,0)=0,"",IF(AX8&gt;0,1,0)+IF(AY8&gt;0,1,0)+IF(AZ8&gt;0,1,0))</f>
        <v/>
      </c>
      <c r="BC8" s="95" t="str">
        <f t="shared" ref="BC8:BC71" si="41">IFERROR(AU8/SUM($W8,$AI8,$AU8,$BG8,$BS8,$CE8,$CQ8,$DC8,$DO8,$EA8,$EM8,$EY8,$FK8,$FW8,$GI8,$GU8,$HG8,$HS8,$IE8,$IQ8),"")</f>
        <v/>
      </c>
      <c r="BD8" s="62" t="str">
        <f t="shared" ref="BD8:BD71" si="42">IFERROR((AY8*AY$4+AZ8*AZ$4)*BC8,"")</f>
        <v/>
      </c>
      <c r="BE8" s="5"/>
      <c r="BF8" s="5"/>
      <c r="BG8" s="5"/>
      <c r="BH8" s="5"/>
      <c r="BI8" s="5"/>
      <c r="BJ8" s="5"/>
      <c r="BK8" s="5"/>
      <c r="BL8" s="5"/>
      <c r="BM8" s="5"/>
      <c r="BN8" s="35" t="str">
        <f t="shared" ref="BN8:BN71" si="43">IF(IF(BJ8&gt;0,1,0)+IF(BK8&gt;0,1,0)+IF(BL8&gt;0,1,0)=0,"",IF(BJ8&gt;0,1,0)+IF(BK8&gt;0,1,0)+IF(BL8&gt;0,1,0))</f>
        <v/>
      </c>
      <c r="BO8" s="35" t="str">
        <f t="shared" ref="BO8:BO71" si="44">IFERROR(BG8/SUM($W8,$AI8,$AU8,$BG8,$BS8,$CE8,$CQ8,$DC8,$DO8,$EA8,$EM8,$EY8,$FK8,$FW8,$GI8,$GU8,$HG8,$HS8,$IE8,$IQ8),"")</f>
        <v/>
      </c>
      <c r="BP8" s="35" t="str">
        <f t="shared" ref="BP8:BP71" si="45">IFERROR((BK8*BK$4+BL8*BL$4)*BO8,"")</f>
        <v/>
      </c>
      <c r="BQ8" s="62"/>
      <c r="BR8" s="62"/>
      <c r="BS8" s="62"/>
      <c r="BT8" s="62"/>
      <c r="BU8" s="62"/>
      <c r="BV8" s="62"/>
      <c r="BW8" s="62"/>
      <c r="BX8" s="62"/>
      <c r="BY8" s="62"/>
      <c r="BZ8" s="62" t="str">
        <f t="shared" ref="BZ8:BZ71" si="46">IF(IF(BV8&gt;0,1,0)+IF(BW8&gt;0,1,0)+IF(BX8&gt;0,1,0)=0,"",IF(BV8&gt;0,1,0)+IF(BW8&gt;0,1,0)+IF(BX8&gt;0,1,0))</f>
        <v/>
      </c>
      <c r="CA8" s="62" t="str">
        <f t="shared" ref="CA8:CA71" si="47">IFERROR(BS8/SUM($W8,$AI8,$AU8,$BG8,$BS8,$CE8,$CQ8,$DC8,$DO8,$EA8,$EM8,$EY8,$FK8,$FW8,$GI8,$GU8,$HG8,$HS8,$IE8,$IQ8),"")</f>
        <v/>
      </c>
      <c r="CB8" s="62" t="str">
        <f t="shared" ref="CB8:CB71" si="48">IFERROR((BW8*BW$4+BX8*BX$4)*CA8,"")</f>
        <v/>
      </c>
      <c r="CC8" s="5"/>
      <c r="CD8" s="5"/>
      <c r="CE8" s="5"/>
      <c r="CF8" s="5"/>
      <c r="CG8" s="5"/>
      <c r="CH8" s="5"/>
      <c r="CI8" s="5"/>
      <c r="CJ8" s="5"/>
      <c r="CK8" s="5"/>
      <c r="CL8" s="35" t="str">
        <f t="shared" ref="CL8:CL71" si="49">IF(IF(CH8&gt;0,1,0)+IF(CI8&gt;0,1,0)+IF(CJ8&gt;0,1,0)=0,"",IF(CH8&gt;0,1,0)+IF(CI8&gt;0,1,0)+IF(CJ8&gt;0,1,0))</f>
        <v/>
      </c>
      <c r="CM8" s="35" t="str">
        <f t="shared" ref="CM8:CM71" si="50">IFERROR(CE8/SUM($W8,$AI8,$AU8,$BG8,$BS8,$CE8,$CQ8,$DC8,$DO8,$EA8,$EM8,$EY8,$FK8,$FW8,$GI8,$GU8,$HG8,$HS8,$IE8,$IQ8),"")</f>
        <v/>
      </c>
      <c r="CN8" s="35" t="str">
        <f t="shared" ref="CN8:CN71" si="51">IFERROR((CI8*CI$4+CJ8*CJ$4)*CM8,"")</f>
        <v/>
      </c>
      <c r="CO8" s="62"/>
      <c r="CP8" s="62"/>
      <c r="CQ8" s="62"/>
      <c r="CR8" s="62"/>
      <c r="CS8" s="62"/>
      <c r="CT8" s="62"/>
      <c r="CU8" s="62"/>
      <c r="CV8" s="62"/>
      <c r="CW8" s="62"/>
      <c r="CX8" s="62" t="str">
        <f t="shared" ref="CX8:CX71" si="52">IF(IF(CT8&gt;0,1,0)+IF(CU8&gt;0,1,0)+IF(CV8&gt;0,1,0)=0,"",IF(CT8&gt;0,1,0)+IF(CU8&gt;0,1,0)+IF(CV8&gt;0,1,0))</f>
        <v/>
      </c>
      <c r="CY8" s="62" t="str">
        <f t="shared" ref="CY8:CY71" si="53">IFERROR(CQ8/SUM($W8,$AI8,$AU8,$BG8,$BS8,$CE8,$CQ8,$DC8,$DO8,$EA8,$EM8,$EY8,$FK8,$FW8,$GI8,$GU8,$HG8,$HS8,$IE8,$IQ8),"")</f>
        <v/>
      </c>
      <c r="CZ8" s="62" t="str">
        <f t="shared" ref="CZ8:CZ71" si="54">IFERROR((CU8*CU$4+CV8*CV$4)*CY8,"")</f>
        <v/>
      </c>
      <c r="DA8" s="5"/>
      <c r="DB8" s="5"/>
      <c r="DC8" s="5"/>
      <c r="DD8" s="5"/>
      <c r="DE8" s="5"/>
      <c r="DF8" s="5"/>
      <c r="DG8" s="5"/>
      <c r="DH8" s="5"/>
      <c r="DI8" s="5"/>
      <c r="DJ8" s="5" t="str">
        <f t="shared" ref="DJ8:DJ71" si="55">IF(IF(DF8&gt;0,1,0)+IF(DG8&gt;0,1,0)+IF(DH8&gt;0,1,0)=0,"",IF(DF8&gt;0,1,0)+IF(DG8&gt;0,1,0)+IF(DH8&gt;0,1,0))</f>
        <v/>
      </c>
      <c r="DK8" s="5" t="str">
        <f t="shared" ref="DK8:DK71" si="56">IFERROR(DC8/SUM($W8,$AI8,$AU8,$BG8,$BS8,$CE8,$CQ8,$DC8,$DO8,$EA8,$EM8,$EY8,$FK8,$FW8,$GI8,$GU8,$HG8,$HS8,$IE8,$IQ8),"")</f>
        <v/>
      </c>
      <c r="DL8" s="5" t="str">
        <f t="shared" ref="DL8:DL71" si="57">IFERROR((DG8*DG$4+DH8*DH$4)*DK8,"")</f>
        <v/>
      </c>
      <c r="DM8" s="62"/>
      <c r="DN8" s="62"/>
      <c r="DO8" s="62"/>
      <c r="DP8" s="62"/>
      <c r="DQ8" s="62"/>
      <c r="DR8" s="62"/>
      <c r="DS8" s="62"/>
      <c r="DT8" s="62"/>
      <c r="DU8" s="62"/>
      <c r="DV8" s="62" t="str">
        <f t="shared" ref="DV8:DV71" si="58">IF(IF(DR8&gt;0,1,0)+IF(DS8&gt;0,1,0)+IF(DT8&gt;0,1,0)=0,"",IF(DR8&gt;0,1,0)+IF(DS8&gt;0,1,0)+IF(DT8&gt;0,1,0))</f>
        <v/>
      </c>
      <c r="DW8" s="62" t="str">
        <f t="shared" ref="DW8:DW71" si="59">IFERROR(DO8/SUM($W8,$AI8,$AU8,$BG8,$BS8,$CE8,$CQ8,$DC8,$DO8,$EA8,$EM8,$EY8,$FK8,$FW8,$GI8,$GU8,$HG8,$HS8,$IE8,$IQ8),"")</f>
        <v/>
      </c>
      <c r="DX8" s="62" t="str">
        <f t="shared" ref="DX8:DX71" si="60">IFERROR((DS8*DS$4+DT8*DT$4)*DW8,"")</f>
        <v/>
      </c>
      <c r="DY8" s="5"/>
      <c r="DZ8" s="5"/>
      <c r="EA8" s="5"/>
      <c r="EB8" s="5"/>
      <c r="EC8" s="5"/>
      <c r="ED8" s="5"/>
      <c r="EE8" s="5"/>
      <c r="EF8" s="5"/>
      <c r="EG8" s="5"/>
      <c r="EH8" s="5" t="str">
        <f t="shared" ref="EH8:EH71" si="61">IF(IF(ED8&gt;0,1,0)+IF(EE8&gt;0,1,0)+IF(EF8&gt;0,1,0)=0,"",IF(ED8&gt;0,1,0)+IF(EE8&gt;0,1,0)+IF(EF8&gt;0,1,0))</f>
        <v/>
      </c>
      <c r="EI8" s="5" t="str">
        <f t="shared" ref="EI8:EI71" si="62">IFERROR(EA8/SUM($W8,$AI8,$AU8,$BG8,$BS8,$CE8,$CQ8,$DC8,$DO8,$EA8,$EM8,$EY8,$FK8,$FW8,$GI8,$GU8,$HG8,$HS8,$IE8,$IQ8),"")</f>
        <v/>
      </c>
      <c r="EJ8" s="5" t="str">
        <f t="shared" ref="EJ8:EJ71" si="63">IFERROR((EE8*EE$4+EF8*EF$4)*EI8,"")</f>
        <v/>
      </c>
      <c r="EK8" s="62"/>
      <c r="EL8" s="62"/>
      <c r="EM8" s="62"/>
      <c r="EN8" s="62"/>
      <c r="EO8" s="62"/>
      <c r="EP8" s="62"/>
      <c r="EQ8" s="62"/>
      <c r="ER8" s="62"/>
      <c r="ES8" s="62"/>
      <c r="ET8" s="62" t="str">
        <f t="shared" ref="ET8:ET71" si="64">IF(IF(EP8&gt;0,1,0)+IF(EQ8&gt;0,1,0)+IF(ER8&gt;0,1,0)=0,"",IF(EP8&gt;0,1,0)+IF(EQ8&gt;0,1,0)+IF(ER8&gt;0,1,0))</f>
        <v/>
      </c>
      <c r="EU8" s="62" t="str">
        <f t="shared" ref="EU8:EU71" si="65">IFERROR(EM8/SUM($W8,$AI8,$AU8,$BG8,$BS8,$CE8,$CQ8,$DC8,$DO8,$EA8,$EM8,$EY8,$FK8,$FW8,$GI8,$GU8,$HG8,$HS8,$IE8,$IQ8),"")</f>
        <v/>
      </c>
      <c r="EV8" s="62" t="str">
        <f t="shared" ref="EV8:EV71" si="66">IFERROR((EQ8*EQ$4+ER8*ER$4)*EU8,"")</f>
        <v/>
      </c>
      <c r="EW8" s="5"/>
      <c r="EX8" s="5"/>
      <c r="EY8" s="5"/>
      <c r="EZ8" s="5"/>
      <c r="FA8" s="5"/>
      <c r="FB8" s="5"/>
      <c r="FC8" s="5"/>
      <c r="FD8" s="5"/>
      <c r="FE8" s="5"/>
      <c r="FF8" s="5" t="str">
        <f t="shared" ref="FF8:FF71" si="67">IF(IF(FB8&gt;0,1,0)+IF(FC8&gt;0,1,0)+IF(FD8&gt;0,1,0)=0,"",IF(FB8&gt;0,1,0)+IF(FC8&gt;0,1,0)+IF(FD8&gt;0,1,0))</f>
        <v/>
      </c>
      <c r="FG8" s="5" t="str">
        <f t="shared" ref="FG8:FG71" si="68">IFERROR(EY8/SUM($W8,$AI8,$AU8,$BG8,$BS8,$CE8,$CQ8,$DC8,$DO8,$EA8,$EM8,$EY8,$FK8,$FW8,$GI8,$GU8,$HG8,$HS8,$IE8,$IQ8),"")</f>
        <v/>
      </c>
      <c r="FH8" s="5" t="str">
        <f t="shared" ref="FH8:FH71" si="69">IFERROR((FC8*FC$4+FD8*FD$4)*FG8,"")</f>
        <v/>
      </c>
      <c r="FI8" s="62"/>
      <c r="FJ8" s="62"/>
      <c r="FK8" s="62"/>
      <c r="FL8" s="62"/>
      <c r="FM8" s="62"/>
      <c r="FN8" s="62"/>
      <c r="FO8" s="62"/>
      <c r="FP8" s="62"/>
      <c r="FQ8" s="62"/>
      <c r="FR8" s="62" t="str">
        <f t="shared" ref="FR8:FR71" si="70">IF(IF(FN8&gt;0,1,0)+IF(FO8&gt;0,1,0)+IF(FP8&gt;0,1,0)=0,"",IF(FN8&gt;0,1,0)+IF(FO8&gt;0,1,0)+IF(FP8&gt;0,1,0))</f>
        <v/>
      </c>
      <c r="FS8" s="62" t="str">
        <f t="shared" ref="FS8:FS71" si="71">IFERROR(FK8/SUM($W8,$AI8,$AU8,$BG8,$BS8,$CE8,$CQ8,$DC8,$DO8,$EA8,$EM8,$EY8,$FK8,$FW8,$GI8,$GU8,$HG8,$HS8,$IE8,$IQ8),"")</f>
        <v/>
      </c>
      <c r="FT8" s="62" t="str">
        <f t="shared" ref="FT8:FT71" si="72">IFERROR((FO8*FO$4+FP8*FP$4)*FS8,"")</f>
        <v/>
      </c>
      <c r="FU8" s="5"/>
      <c r="FV8" s="5"/>
      <c r="FW8" s="5"/>
      <c r="FX8" s="5"/>
      <c r="FY8" s="5"/>
      <c r="FZ8" s="5"/>
      <c r="GA8" s="5"/>
      <c r="GB8" s="5"/>
      <c r="GC8" s="5"/>
      <c r="GD8" s="5" t="str">
        <f t="shared" ref="GD8:GD71" si="73">IF(IF(FZ8&gt;0,1,0)+IF(GA8&gt;0,1,0)+IF(GB8&gt;0,1,0)=0,"",IF(FZ8&gt;0,1,0)+IF(GA8&gt;0,1,0)+IF(GB8&gt;0,1,0))</f>
        <v/>
      </c>
      <c r="GE8" s="5" t="str">
        <f t="shared" ref="GE8:GE71" si="74">IFERROR(FW8/SUM($W8,$AI8,$AU8,$BG8,$BS8,$CE8,$CQ8,$DC8,$DO8,$EA8,$EM8,$EY8,$FK8,$FW8,$GI8,$GU8,$HG8,$HS8,$IE8,$IQ8),"")</f>
        <v/>
      </c>
      <c r="GF8" s="5" t="str">
        <f t="shared" ref="GF8:GF71" si="75">IFERROR((GA8*GA$4+GB8*GB$4)*GE8,"")</f>
        <v/>
      </c>
      <c r="GG8" s="62"/>
      <c r="GH8" s="62"/>
      <c r="GI8" s="62"/>
      <c r="GJ8" s="62"/>
      <c r="GK8" s="62"/>
      <c r="GL8" s="62"/>
      <c r="GM8" s="62"/>
      <c r="GN8" s="62"/>
      <c r="GO8" s="62"/>
      <c r="GP8" s="62" t="str">
        <f t="shared" ref="GP8:GP71" si="76">IF(IF(GL8&gt;0,1,0)+IF(GM8&gt;0,1,0)+IF(GN8&gt;0,1,0)=0,"",IF(GL8&gt;0,1,0)+IF(GM8&gt;0,1,0)+IF(GN8&gt;0,1,0))</f>
        <v/>
      </c>
      <c r="GQ8" s="62" t="str">
        <f t="shared" ref="GQ8:GQ71" si="77">IFERROR(GI8/SUM($W8,$AI8,$AU8,$BG8,$BS8,$CE8,$CQ8,$DC8,$DO8,$EA8,$EM8,$EY8,$FK8,$FW8,$GI8,$GU8,$HG8,$HS8,$IE8,$IQ8),"")</f>
        <v/>
      </c>
      <c r="GR8" s="62" t="str">
        <f t="shared" ref="GR8:GR71" si="78">IFERROR((GM8*GM$4+GN8*GN$4)*GQ8,"")</f>
        <v/>
      </c>
      <c r="GS8" s="5"/>
      <c r="GT8" s="5"/>
      <c r="GU8" s="5"/>
      <c r="GV8" s="5"/>
      <c r="GW8" s="5"/>
      <c r="GX8" s="5"/>
      <c r="GY8" s="5"/>
      <c r="GZ8" s="5"/>
      <c r="HA8" s="5"/>
      <c r="HB8" s="5" t="str">
        <f t="shared" ref="HB8:HB71" si="79">IF(IF(GX8&gt;0,1,0)+IF(GY8&gt;0,1,0)+IF(GZ8&gt;0,1,0)=0,"",IF(GX8&gt;0,1,0)+IF(GY8&gt;0,1,0)+IF(GZ8&gt;0,1,0))</f>
        <v/>
      </c>
      <c r="HC8" s="5" t="str">
        <f t="shared" ref="HC8:HC71" si="80">IFERROR(GU8/SUM($W8,$AI8,$AU8,$BG8,$BS8,$CE8,$CQ8,$DC8,$DO8,$EA8,$EM8,$EY8,$FK8,$FW8,$GI8,$GU8,$HG8,$HS8,$IE8,$IQ8),"")</f>
        <v/>
      </c>
      <c r="HD8" s="5" t="str">
        <f t="shared" ref="HD8:HD71" si="81">IFERROR((GY8*GY$4+GZ8*GZ$4)*HC8,"")</f>
        <v/>
      </c>
      <c r="HE8" s="62"/>
      <c r="HF8" s="62"/>
      <c r="HG8" s="62"/>
      <c r="HH8" s="62"/>
      <c r="HI8" s="62"/>
      <c r="HJ8" s="62"/>
      <c r="HK8" s="62"/>
      <c r="HL8" s="62"/>
      <c r="HM8" s="62"/>
      <c r="HN8" s="62" t="str">
        <f t="shared" ref="HN8:HN71" si="82">IF(IF(HJ8&gt;0,1,0)+IF(HK8&gt;0,1,0)+IF(HL8&gt;0,1,0)=0,"",IF(HJ8&gt;0,1,0)+IF(HK8&gt;0,1,0)+IF(HL8&gt;0,1,0))</f>
        <v/>
      </c>
      <c r="HO8" s="62" t="str">
        <f t="shared" ref="HO8:HO71" si="83">IFERROR(HG8/SUM($W8,$AI8,$AU8,$BG8,$BS8,$CE8,$CQ8,$DC8,$DO8,$EA8,$EM8,$EY8,$FK8,$FW8,$GI8,$GU8,$HG8,$HS8,$IE8,$IQ8),"")</f>
        <v/>
      </c>
      <c r="HP8" s="62" t="str">
        <f t="shared" ref="HP8:HP71" si="84">IFERROR((HK8*HK$4+HL8*HL$4)*HO8,"")</f>
        <v/>
      </c>
      <c r="HQ8" s="5"/>
      <c r="HR8" s="5"/>
      <c r="HS8" s="5"/>
      <c r="HT8" s="5"/>
      <c r="HU8" s="5"/>
      <c r="HV8" s="5"/>
      <c r="HW8" s="5"/>
      <c r="HX8" s="5"/>
      <c r="HY8" s="5"/>
      <c r="HZ8" s="5" t="str">
        <f t="shared" ref="HZ8:HZ71" si="85">IF(IF(HV8&gt;0,1,0)+IF(HW8&gt;0,1,0)+IF(HX8&gt;0,1,0)=0,"",IF(HV8&gt;0,1,0)+IF(HW8&gt;0,1,0)+IF(HX8&gt;0,1,0))</f>
        <v/>
      </c>
      <c r="IA8" s="5" t="str">
        <f t="shared" ref="IA8:IA71" si="86">IFERROR(HS8/SUM($W8,$AI8,$AU8,$BG8,$BS8,$CE8,$CQ8,$DC8,$DO8,$EA8,$EM8,$EY8,$FK8,$FW8,$GI8,$GU8,$HG8,$HS8,$IE8,$IQ8),"")</f>
        <v/>
      </c>
      <c r="IB8" s="5" t="str">
        <f t="shared" ref="IB8:IB71" si="87">IFERROR((HW8*HW$4+HX8*HX$4)*IA8,"")</f>
        <v/>
      </c>
      <c r="IC8" s="62"/>
      <c r="ID8" s="62"/>
      <c r="IE8" s="62"/>
      <c r="IF8" s="62"/>
      <c r="IG8" s="62"/>
      <c r="IH8" s="62"/>
      <c r="II8" s="62"/>
      <c r="IJ8" s="62"/>
      <c r="IK8" s="62"/>
      <c r="IL8" s="62" t="str">
        <f t="shared" ref="IL8:IL71" si="88">IF(IF(IH8&gt;0,1,0)+IF(II8&gt;0,1,0)+IF(IJ8&gt;0,1,0)=0,"",IF(IH8&gt;0,1,0)+IF(II8&gt;0,1,0)+IF(IJ8&gt;0,1,0))</f>
        <v/>
      </c>
      <c r="IM8" s="62" t="str">
        <f t="shared" ref="IM8:IM71" si="89">IFERROR(IE8/SUM($W8,$AI8,$AU8,$BG8,$BS8,$CE8,$CQ8,$DC8,$DO8,$EA8,$EM8,$EY8,$FK8,$FW8,$GI8,$GU8,$HG8,$HS8,$IE8,$IQ8),"")</f>
        <v/>
      </c>
      <c r="IN8" s="62" t="str">
        <f t="shared" ref="IN8:IN71" si="90">IFERROR((II8*II$4+IJ8*IJ$4)*IM8,"")</f>
        <v/>
      </c>
      <c r="IO8" s="5"/>
      <c r="IP8" s="5"/>
      <c r="IQ8" s="5"/>
      <c r="IR8" s="5"/>
      <c r="IS8" s="5"/>
      <c r="IT8" s="5"/>
      <c r="IU8" s="5"/>
      <c r="IV8" s="5"/>
      <c r="IW8" s="5"/>
      <c r="IX8" s="5" t="str">
        <f t="shared" ref="IX8:IX71" si="91">IF(IF(IT8&gt;0,1,0)+IF(IU8&gt;0,1,0)+IF(IV8&gt;0,1,0)=0,"",IF(IT8&gt;0,1,0)+IF(IU8&gt;0,1,0)+IF(IV8&gt;0,1,0))</f>
        <v/>
      </c>
      <c r="IY8" s="5" t="str">
        <f t="shared" ref="IY8:IY71" si="92">IFERROR(IQ8/SUM($W8,$AI8,$AU8,$BG8,$BS8,$CE8,$CQ8,$DC8,$DO8,$EA8,$EM8,$EY8,$FK8,$FW8,$GI8,$GU8,$HG8,$HS8,$IE8,$IQ8),"")</f>
        <v/>
      </c>
      <c r="IZ8" s="5" t="str">
        <f t="shared" ref="IZ8:IZ71" si="93">IFERROR((IU8*IU$4+IV8*IV$4)*IY8,"")</f>
        <v/>
      </c>
    </row>
    <row r="9" spans="1:260" x14ac:dyDescent="0.35">
      <c r="A9" s="131">
        <v>5</v>
      </c>
      <c r="B9" s="170">
        <f>'BVEM Scorecard'!B8</f>
        <v>0</v>
      </c>
      <c r="C9" s="170">
        <f>'BVEM Scorecard'!C8</f>
        <v>0</v>
      </c>
      <c r="D9" s="152">
        <v>13</v>
      </c>
      <c r="E9" s="72" t="str">
        <f>'BVEM Scorecard'!F8</f>
        <v>Wind</v>
      </c>
      <c r="F9" s="94">
        <f t="shared" si="31"/>
        <v>6.0001514233797702E-2</v>
      </c>
      <c r="G9" s="94">
        <f t="shared" ref="G9" si="94">IFERROR(S9/3,0)</f>
        <v>1</v>
      </c>
      <c r="H9" s="94">
        <f t="shared" si="33"/>
        <v>4.9999999999999996E-2</v>
      </c>
      <c r="I9" s="94">
        <f>IFERROR(SUM(AD9,AP9,BB9,BN9,BZ9,CL9,CX9,DJ9,DV9,EH9,ET9,FF9,FR9,GD9,GP9,HB9,HN9,HZ9,IL9,IX9)/(SUM(V9,AH9,AT9,BF9,BR9,CD9,CP9,DB9,DN9,DZ9,EL9,EX9,FJ9,FV9,GH9,GT9,HF9,HR9,ID9,IP9)*3),0)</f>
        <v>1</v>
      </c>
      <c r="J9" s="55">
        <v>1</v>
      </c>
      <c r="K9" s="55">
        <v>1</v>
      </c>
      <c r="L9" s="55">
        <f t="shared" ref="L9:L60" si="95">24+15+69+69+21+12+14+9+9+12</f>
        <v>254</v>
      </c>
      <c r="M9" s="55">
        <f t="shared" ref="M9:M60" si="96">(24*44+15*30+69*30+21*54+12*39+14*39+9*16+9*16*12*52)*40</f>
        <v>3828960</v>
      </c>
      <c r="N9" s="5">
        <f t="shared" ref="N9:N60" si="97">M9/2080</f>
        <v>1840.8461538461538</v>
      </c>
      <c r="O9" s="5">
        <v>1</v>
      </c>
      <c r="P9" s="142"/>
      <c r="Q9" s="114">
        <f t="shared" ref="Q9:Q60" si="98">(24*44*5%+15*30*5%+69*30*5%+21*54*5%+12*39*5%+14*39*5%+9*16*5%+9*16*5%+12*52*100%)*40/2080/L9</f>
        <v>7.0003028467595402E-2</v>
      </c>
      <c r="R9" s="91">
        <v>0.05</v>
      </c>
      <c r="S9" s="5">
        <f t="shared" si="0"/>
        <v>3</v>
      </c>
      <c r="T9" s="93">
        <f>IFERROR(Q9*Q$4+R9*R$4,0)</f>
        <v>6.0001514233797702E-2</v>
      </c>
      <c r="U9" s="143" t="str">
        <f>'Training Programs'!Y9</f>
        <v>Equipment
Operators</v>
      </c>
      <c r="V9" s="143">
        <v>1</v>
      </c>
      <c r="W9" s="143">
        <f>'Career Opportunities'!T9</f>
        <v>24</v>
      </c>
      <c r="X9" s="64">
        <f t="shared" ref="X9:X60" si="99">24*44*40</f>
        <v>42240</v>
      </c>
      <c r="Y9" s="64">
        <f t="shared" ref="Y9:Y60" si="100">X9/2080</f>
        <v>20.307692307692307</v>
      </c>
      <c r="Z9" s="62">
        <v>1</v>
      </c>
      <c r="AA9" s="144">
        <v>0.05</v>
      </c>
      <c r="AB9" s="144">
        <v>0.05</v>
      </c>
      <c r="AC9" s="64">
        <v>0.05</v>
      </c>
      <c r="AD9" s="64">
        <f t="shared" si="34"/>
        <v>3</v>
      </c>
      <c r="AE9" s="64">
        <f t="shared" si="35"/>
        <v>9.4488188976377951E-2</v>
      </c>
      <c r="AF9" s="64">
        <f t="shared" si="36"/>
        <v>4.7244094488188976E-3</v>
      </c>
      <c r="AG9" s="55" t="str">
        <f>'Training Programs'!AO9</f>
        <v>Crane Operators</v>
      </c>
      <c r="AH9" s="55">
        <v>1</v>
      </c>
      <c r="AI9" s="35">
        <f>'Training Programs'!AQ9</f>
        <v>15</v>
      </c>
      <c r="AJ9" s="35">
        <f t="shared" ref="AJ9:AJ60" si="101">15*30*40</f>
        <v>18000</v>
      </c>
      <c r="AK9" s="35">
        <f t="shared" ref="AK9:AK60" si="102">AJ9/2080</f>
        <v>8.6538461538461533</v>
      </c>
      <c r="AL9" s="35">
        <v>1</v>
      </c>
      <c r="AM9" s="142">
        <v>0.05</v>
      </c>
      <c r="AN9" s="142">
        <v>0.05</v>
      </c>
      <c r="AO9" s="35">
        <v>0.05</v>
      </c>
      <c r="AP9" s="35">
        <f t="shared" si="37"/>
        <v>3</v>
      </c>
      <c r="AQ9" s="35">
        <f t="shared" si="38"/>
        <v>5.905511811023622E-2</v>
      </c>
      <c r="AR9" s="35">
        <f t="shared" si="39"/>
        <v>2.952755905511811E-3</v>
      </c>
      <c r="AS9" s="64" t="str">
        <f>'Training Programs'!BE9</f>
        <v>Turbine Installers</v>
      </c>
      <c r="AT9" s="64">
        <v>1</v>
      </c>
      <c r="AU9" s="64">
        <f>'Training Programs'!BG9</f>
        <v>69</v>
      </c>
      <c r="AV9" s="64">
        <f t="shared" ref="AV9:AV60" si="103">69*30*40</f>
        <v>82800</v>
      </c>
      <c r="AW9" s="64">
        <f t="shared" ref="AW9:AW60" si="104">AV9/2080</f>
        <v>39.807692307692307</v>
      </c>
      <c r="AX9" s="64">
        <v>1</v>
      </c>
      <c r="AY9" s="144">
        <v>0.05</v>
      </c>
      <c r="AZ9" s="144">
        <v>0.05</v>
      </c>
      <c r="BA9" s="64">
        <v>0.05</v>
      </c>
      <c r="BB9" s="64">
        <f t="shared" si="40"/>
        <v>3</v>
      </c>
      <c r="BC9" s="64">
        <f t="shared" si="41"/>
        <v>0.27165354330708663</v>
      </c>
      <c r="BD9" s="64">
        <f t="shared" si="42"/>
        <v>1.3582677165354332E-2</v>
      </c>
      <c r="BE9" s="35" t="str">
        <f>'Training Programs'!BU9</f>
        <v>Turbine Laborer</v>
      </c>
      <c r="BF9" s="35">
        <v>1</v>
      </c>
      <c r="BG9" s="35">
        <f>'Training Programs'!BW9</f>
        <v>69</v>
      </c>
      <c r="BH9" s="35">
        <f t="shared" ref="BH9:BH60" si="105">69*30*40</f>
        <v>82800</v>
      </c>
      <c r="BI9" s="35">
        <f t="shared" ref="BI9:BI60" si="106">BH9/2080</f>
        <v>39.807692307692307</v>
      </c>
      <c r="BJ9" s="35">
        <v>1</v>
      </c>
      <c r="BK9" s="142">
        <v>0.05</v>
      </c>
      <c r="BL9" s="142">
        <v>0.05</v>
      </c>
      <c r="BM9" s="35">
        <v>0.05</v>
      </c>
      <c r="BN9" s="35">
        <f t="shared" si="43"/>
        <v>3</v>
      </c>
      <c r="BO9" s="35">
        <f t="shared" si="44"/>
        <v>0.27165354330708663</v>
      </c>
      <c r="BP9" s="35">
        <f t="shared" si="45"/>
        <v>1.3582677165354332E-2</v>
      </c>
      <c r="BQ9" s="64" t="str">
        <f>'Training Programs'!CK9</f>
        <v>Construction Managers</v>
      </c>
      <c r="BR9" s="64">
        <v>1</v>
      </c>
      <c r="BS9" s="64">
        <f>'Training Programs'!CM9</f>
        <v>21</v>
      </c>
      <c r="BT9" s="64">
        <f t="shared" ref="BT9:BT60" si="107">21*54*40</f>
        <v>45360</v>
      </c>
      <c r="BU9" s="64">
        <f t="shared" ref="BU9:BU60" si="108">BT9/2080</f>
        <v>21.807692307692307</v>
      </c>
      <c r="BV9" s="64">
        <v>1</v>
      </c>
      <c r="BW9" s="144">
        <v>0.05</v>
      </c>
      <c r="BX9" s="144">
        <v>0.05</v>
      </c>
      <c r="BY9" s="64">
        <v>0.05</v>
      </c>
      <c r="BZ9" s="64">
        <f t="shared" si="46"/>
        <v>3</v>
      </c>
      <c r="CA9" s="64">
        <f t="shared" si="47"/>
        <v>8.2677165354330714E-2</v>
      </c>
      <c r="CB9" s="64">
        <f t="shared" si="48"/>
        <v>4.1338582677165362E-3</v>
      </c>
      <c r="CC9" s="35" t="str">
        <f>'Training Programs'!DA9</f>
        <v>Electricians</v>
      </c>
      <c r="CD9" s="35">
        <v>1</v>
      </c>
      <c r="CE9" s="35">
        <f>'Training Programs'!DC9</f>
        <v>12</v>
      </c>
      <c r="CF9" s="35">
        <f t="shared" ref="CF9:CF60" si="109">12*39*40</f>
        <v>18720</v>
      </c>
      <c r="CG9" s="35">
        <f t="shared" ref="CG9:CG60" si="110">CF9/2080</f>
        <v>9</v>
      </c>
      <c r="CH9" s="35">
        <v>1</v>
      </c>
      <c r="CI9" s="142">
        <v>0.05</v>
      </c>
      <c r="CJ9" s="142">
        <v>0.05</v>
      </c>
      <c r="CK9" s="35">
        <v>0.05</v>
      </c>
      <c r="CL9" s="35">
        <f t="shared" si="49"/>
        <v>3</v>
      </c>
      <c r="CM9" s="35">
        <f t="shared" si="50"/>
        <v>4.7244094488188976E-2</v>
      </c>
      <c r="CN9" s="35">
        <f t="shared" si="51"/>
        <v>2.3622047244094488E-3</v>
      </c>
      <c r="CO9" s="64" t="str">
        <f>'Training Programs'!DQ9</f>
        <v>Apprentice</v>
      </c>
      <c r="CP9" s="64">
        <v>1</v>
      </c>
      <c r="CQ9" s="64">
        <f>'Training Programs'!DS9</f>
        <v>14</v>
      </c>
      <c r="CR9" s="64">
        <f t="shared" ref="CR9:CR60" si="111">14*39*40</f>
        <v>21840</v>
      </c>
      <c r="CS9" s="64">
        <f t="shared" ref="CS9:CS60" si="112">CR9/2080</f>
        <v>10.5</v>
      </c>
      <c r="CT9" s="64">
        <v>1</v>
      </c>
      <c r="CU9" s="144">
        <v>0.05</v>
      </c>
      <c r="CV9" s="144">
        <v>0.05</v>
      </c>
      <c r="CW9" s="64">
        <v>0.05</v>
      </c>
      <c r="CX9" s="64">
        <f t="shared" si="52"/>
        <v>3</v>
      </c>
      <c r="CY9" s="64">
        <f t="shared" si="53"/>
        <v>5.5118110236220472E-2</v>
      </c>
      <c r="CZ9" s="64">
        <f t="shared" si="54"/>
        <v>2.7559055118110236E-3</v>
      </c>
      <c r="DA9" s="35" t="str">
        <f>'Training Programs'!EG9</f>
        <v>Foundation Laborer</v>
      </c>
      <c r="DB9" s="35">
        <v>1</v>
      </c>
      <c r="DC9" s="35">
        <f>'Training Programs'!EI9</f>
        <v>9</v>
      </c>
      <c r="DD9" s="35">
        <f t="shared" ref="DD9:DD60" si="113">9*16*40</f>
        <v>5760</v>
      </c>
      <c r="DE9" s="35">
        <f t="shared" ref="DE9:DE60" si="114">DD9/2080</f>
        <v>2.7692307692307692</v>
      </c>
      <c r="DF9" s="35">
        <v>1</v>
      </c>
      <c r="DG9" s="142">
        <v>0.05</v>
      </c>
      <c r="DH9" s="142">
        <v>0.05</v>
      </c>
      <c r="DI9" s="35">
        <v>0.05</v>
      </c>
      <c r="DJ9" s="35">
        <f t="shared" si="55"/>
        <v>3</v>
      </c>
      <c r="DK9" s="35">
        <f t="shared" si="56"/>
        <v>3.5433070866141732E-2</v>
      </c>
      <c r="DL9" s="35">
        <f t="shared" si="57"/>
        <v>1.7716535433070866E-3</v>
      </c>
      <c r="DM9" s="64" t="str">
        <f>'Training Programs'!EW9</f>
        <v>Carpenters</v>
      </c>
      <c r="DN9" s="64">
        <v>1</v>
      </c>
      <c r="DO9" s="64">
        <f>'Training Programs'!EY9</f>
        <v>9</v>
      </c>
      <c r="DP9" s="64">
        <f t="shared" ref="DP9:DP60" si="115">9*16*40</f>
        <v>5760</v>
      </c>
      <c r="DQ9" s="64">
        <f t="shared" ref="DQ9:DQ60" si="116">DP9/2080</f>
        <v>2.7692307692307692</v>
      </c>
      <c r="DR9" s="64">
        <v>1</v>
      </c>
      <c r="DS9" s="144">
        <v>0.05</v>
      </c>
      <c r="DT9" s="144">
        <v>0.05</v>
      </c>
      <c r="DU9" s="64">
        <v>0.05</v>
      </c>
      <c r="DV9" s="64">
        <f t="shared" si="58"/>
        <v>3</v>
      </c>
      <c r="DW9" s="64">
        <f t="shared" si="59"/>
        <v>3.5433070866141732E-2</v>
      </c>
      <c r="DX9" s="64">
        <f t="shared" si="60"/>
        <v>1.7716535433070866E-3</v>
      </c>
      <c r="DY9" s="35" t="str">
        <f>'Training Programs'!FM9</f>
        <v>Wind Technician</v>
      </c>
      <c r="DZ9" s="35">
        <v>1</v>
      </c>
      <c r="EA9" s="35">
        <f>'Training Programs'!FO9</f>
        <v>12</v>
      </c>
      <c r="EB9" s="35">
        <f t="shared" ref="EB9:EB60" si="117">12*52*40</f>
        <v>24960</v>
      </c>
      <c r="EC9" s="35">
        <f t="shared" ref="EC9:EC60" si="118">EB9/2080</f>
        <v>12</v>
      </c>
      <c r="ED9" s="35">
        <f t="shared" ref="ED9:ED60" si="119">EC9/EA9</f>
        <v>1</v>
      </c>
      <c r="EE9" s="142">
        <v>0.05</v>
      </c>
      <c r="EF9" s="142">
        <v>0.05</v>
      </c>
      <c r="EG9" s="35">
        <v>0.05</v>
      </c>
      <c r="EH9" s="35">
        <f t="shared" si="61"/>
        <v>3</v>
      </c>
      <c r="EI9" s="35">
        <f t="shared" si="62"/>
        <v>4.7244094488188976E-2</v>
      </c>
      <c r="EJ9" s="35">
        <f t="shared" si="63"/>
        <v>2.3622047244094488E-3</v>
      </c>
      <c r="EK9" s="62"/>
      <c r="EL9" s="62"/>
      <c r="EM9" s="62"/>
      <c r="EN9" s="62"/>
      <c r="EO9" s="62"/>
      <c r="EP9" s="62"/>
      <c r="EQ9" s="62"/>
      <c r="ER9" s="62"/>
      <c r="ES9" s="62"/>
      <c r="ET9" s="62"/>
      <c r="EU9" s="62"/>
      <c r="EV9" s="62"/>
      <c r="EW9" s="5"/>
      <c r="EX9" s="5"/>
      <c r="EY9" s="5"/>
      <c r="EZ9" s="5"/>
      <c r="FA9" s="5"/>
      <c r="FB9" s="5"/>
      <c r="FC9" s="5"/>
      <c r="FD9" s="5"/>
      <c r="FE9" s="5"/>
      <c r="FF9" s="5"/>
      <c r="FG9" s="5"/>
      <c r="FH9" s="5"/>
      <c r="FI9" s="62"/>
      <c r="FJ9" s="62"/>
      <c r="FK9" s="62"/>
      <c r="FL9" s="62"/>
      <c r="FM9" s="62"/>
      <c r="FN9" s="62"/>
      <c r="FO9" s="62"/>
      <c r="FP9" s="62"/>
      <c r="FQ9" s="62"/>
      <c r="FR9" s="62"/>
      <c r="FS9" s="62"/>
      <c r="FT9" s="62"/>
      <c r="FU9" s="5"/>
      <c r="FV9" s="5"/>
      <c r="FW9" s="5"/>
      <c r="FX9" s="5"/>
      <c r="FY9" s="5"/>
      <c r="FZ9" s="5"/>
      <c r="GA9" s="5"/>
      <c r="GB9" s="5"/>
      <c r="GC9" s="5"/>
      <c r="GD9" s="5"/>
      <c r="GE9" s="5"/>
      <c r="GF9" s="5"/>
      <c r="GG9" s="62"/>
      <c r="GH9" s="62"/>
      <c r="GI9" s="62"/>
      <c r="GJ9" s="62"/>
      <c r="GK9" s="62"/>
      <c r="GL9" s="62"/>
      <c r="GM9" s="62"/>
      <c r="GN9" s="62"/>
      <c r="GO9" s="62"/>
      <c r="GP9" s="62"/>
      <c r="GQ9" s="62"/>
      <c r="GR9" s="62"/>
      <c r="GS9" s="5"/>
      <c r="GT9" s="5"/>
      <c r="GU9" s="5"/>
      <c r="GV9" s="5"/>
      <c r="GW9" s="5"/>
      <c r="GX9" s="5"/>
      <c r="GY9" s="5"/>
      <c r="GZ9" s="5"/>
      <c r="HA9" s="5"/>
      <c r="HB9" s="5"/>
      <c r="HC9" s="5"/>
      <c r="HD9" s="5"/>
      <c r="HE9" s="62"/>
      <c r="HF9" s="62"/>
      <c r="HG9" s="62"/>
      <c r="HH9" s="62"/>
      <c r="HI9" s="62"/>
      <c r="HJ9" s="62"/>
      <c r="HK9" s="62"/>
      <c r="HL9" s="62"/>
      <c r="HM9" s="62"/>
      <c r="HN9" s="62"/>
      <c r="HO9" s="62"/>
      <c r="HP9" s="62"/>
      <c r="HQ9" s="5"/>
      <c r="HR9" s="5"/>
      <c r="HS9" s="5"/>
      <c r="HT9" s="5"/>
      <c r="HU9" s="5"/>
      <c r="HV9" s="5"/>
      <c r="HW9" s="5"/>
      <c r="HX9" s="5"/>
      <c r="HY9" s="5"/>
      <c r="HZ9" s="5"/>
      <c r="IA9" s="5"/>
      <c r="IB9" s="5"/>
      <c r="IC9" s="62"/>
      <c r="ID9" s="62"/>
      <c r="IE9" s="62"/>
      <c r="IF9" s="62"/>
      <c r="IG9" s="62"/>
      <c r="IH9" s="62"/>
      <c r="II9" s="62"/>
      <c r="IJ9" s="62"/>
      <c r="IK9" s="62"/>
      <c r="IL9" s="62"/>
      <c r="IM9" s="62"/>
      <c r="IN9" s="62"/>
      <c r="IO9" s="5"/>
      <c r="IP9" s="5"/>
      <c r="IQ9" s="5"/>
      <c r="IR9" s="5"/>
      <c r="IS9" s="5"/>
      <c r="IT9" s="5"/>
      <c r="IU9" s="5"/>
      <c r="IV9" s="5"/>
      <c r="IW9" s="5"/>
      <c r="IX9" s="5"/>
      <c r="IY9" s="5"/>
      <c r="IZ9" s="5"/>
    </row>
    <row r="10" spans="1:260" x14ac:dyDescent="0.35">
      <c r="A10" s="131">
        <v>6</v>
      </c>
      <c r="B10" s="170">
        <f>'BVEM Scorecard'!B9</f>
        <v>0</v>
      </c>
      <c r="C10" s="170">
        <f>'BVEM Scorecard'!C9</f>
        <v>0</v>
      </c>
      <c r="D10" s="152">
        <v>72</v>
      </c>
      <c r="E10" s="72" t="str">
        <f>'BVEM Scorecard'!F9</f>
        <v>Wind</v>
      </c>
      <c r="F10" s="94"/>
      <c r="G10" s="94"/>
      <c r="H10" s="94"/>
      <c r="I10" s="94"/>
      <c r="J10" s="55"/>
      <c r="K10" s="55"/>
      <c r="L10" s="55"/>
      <c r="M10" s="55"/>
      <c r="N10" s="5"/>
      <c r="O10" s="141"/>
      <c r="P10" s="142"/>
      <c r="Q10" s="114"/>
      <c r="R10" s="91"/>
      <c r="S10" s="5" t="str">
        <f t="shared" si="0"/>
        <v/>
      </c>
      <c r="T10" s="93"/>
      <c r="U10" s="143"/>
      <c r="V10" s="143"/>
      <c r="W10" s="143"/>
      <c r="X10" s="64"/>
      <c r="Y10" s="64"/>
      <c r="Z10" s="64"/>
      <c r="AA10" s="144"/>
      <c r="AB10" s="144"/>
      <c r="AC10" s="64"/>
      <c r="AD10" s="64" t="str">
        <f t="shared" si="34"/>
        <v/>
      </c>
      <c r="AE10" s="64" t="str">
        <f t="shared" si="35"/>
        <v/>
      </c>
      <c r="AF10" s="64" t="str">
        <f t="shared" si="36"/>
        <v/>
      </c>
      <c r="AG10" s="55"/>
      <c r="AH10" s="55"/>
      <c r="AI10" s="5"/>
      <c r="AJ10" s="5"/>
      <c r="AK10" s="5"/>
      <c r="AL10" s="5"/>
      <c r="AM10" s="5"/>
      <c r="AN10" s="5"/>
      <c r="AO10" s="5"/>
      <c r="AP10" s="35" t="str">
        <f t="shared" si="37"/>
        <v/>
      </c>
      <c r="AQ10" s="35" t="str">
        <f t="shared" si="38"/>
        <v/>
      </c>
      <c r="AR10" s="35" t="str">
        <f t="shared" si="39"/>
        <v/>
      </c>
      <c r="AS10" s="62"/>
      <c r="AT10" s="62"/>
      <c r="AU10" s="62"/>
      <c r="AV10" s="62"/>
      <c r="AW10" s="62"/>
      <c r="AX10" s="62"/>
      <c r="AY10" s="62"/>
      <c r="AZ10" s="62"/>
      <c r="BA10" s="62"/>
      <c r="BB10" s="62" t="str">
        <f t="shared" si="40"/>
        <v/>
      </c>
      <c r="BC10" s="95" t="str">
        <f t="shared" si="41"/>
        <v/>
      </c>
      <c r="BD10" s="62" t="str">
        <f t="shared" si="42"/>
        <v/>
      </c>
      <c r="BE10" s="5"/>
      <c r="BF10" s="5"/>
      <c r="BG10" s="5"/>
      <c r="BH10" s="5"/>
      <c r="BI10" s="5"/>
      <c r="BJ10" s="5"/>
      <c r="BK10" s="5"/>
      <c r="BL10" s="5"/>
      <c r="BM10" s="5"/>
      <c r="BN10" s="35" t="str">
        <f t="shared" si="43"/>
        <v/>
      </c>
      <c r="BO10" s="35" t="str">
        <f t="shared" si="44"/>
        <v/>
      </c>
      <c r="BP10" s="35" t="str">
        <f t="shared" si="45"/>
        <v/>
      </c>
      <c r="BQ10" s="62"/>
      <c r="BR10" s="62"/>
      <c r="BS10" s="62"/>
      <c r="BT10" s="62"/>
      <c r="BU10" s="62"/>
      <c r="BV10" s="62"/>
      <c r="BW10" s="62"/>
      <c r="BX10" s="62"/>
      <c r="BY10" s="62"/>
      <c r="BZ10" s="62" t="str">
        <f t="shared" si="46"/>
        <v/>
      </c>
      <c r="CA10" s="62" t="str">
        <f t="shared" si="47"/>
        <v/>
      </c>
      <c r="CB10" s="62" t="str">
        <f t="shared" si="48"/>
        <v/>
      </c>
      <c r="CC10" s="5"/>
      <c r="CD10" s="5"/>
      <c r="CE10" s="5"/>
      <c r="CF10" s="5"/>
      <c r="CG10" s="5"/>
      <c r="CH10" s="5"/>
      <c r="CI10" s="5"/>
      <c r="CJ10" s="5"/>
      <c r="CK10" s="5"/>
      <c r="CL10" s="35" t="str">
        <f t="shared" si="49"/>
        <v/>
      </c>
      <c r="CM10" s="35" t="str">
        <f t="shared" si="50"/>
        <v/>
      </c>
      <c r="CN10" s="35" t="str">
        <f t="shared" si="51"/>
        <v/>
      </c>
      <c r="CO10" s="62"/>
      <c r="CP10" s="62"/>
      <c r="CQ10" s="62"/>
      <c r="CR10" s="62"/>
      <c r="CS10" s="62"/>
      <c r="CT10" s="62"/>
      <c r="CU10" s="62"/>
      <c r="CV10" s="62"/>
      <c r="CW10" s="62"/>
      <c r="CX10" s="62" t="str">
        <f t="shared" si="52"/>
        <v/>
      </c>
      <c r="CY10" s="62" t="str">
        <f t="shared" si="53"/>
        <v/>
      </c>
      <c r="CZ10" s="62" t="str">
        <f t="shared" si="54"/>
        <v/>
      </c>
      <c r="DA10" s="5"/>
      <c r="DB10" s="5"/>
      <c r="DC10" s="5"/>
      <c r="DD10" s="5"/>
      <c r="DE10" s="5"/>
      <c r="DF10" s="5"/>
      <c r="DG10" s="5"/>
      <c r="DH10" s="5"/>
      <c r="DI10" s="5"/>
      <c r="DJ10" s="5" t="str">
        <f t="shared" si="55"/>
        <v/>
      </c>
      <c r="DK10" s="5" t="str">
        <f t="shared" si="56"/>
        <v/>
      </c>
      <c r="DL10" s="5" t="str">
        <f t="shared" si="57"/>
        <v/>
      </c>
      <c r="DM10" s="62"/>
      <c r="DN10" s="62"/>
      <c r="DO10" s="62"/>
      <c r="DP10" s="62"/>
      <c r="DQ10" s="62"/>
      <c r="DR10" s="62"/>
      <c r="DS10" s="62"/>
      <c r="DT10" s="62"/>
      <c r="DU10" s="62"/>
      <c r="DV10" s="62" t="str">
        <f t="shared" si="58"/>
        <v/>
      </c>
      <c r="DW10" s="62" t="str">
        <f t="shared" si="59"/>
        <v/>
      </c>
      <c r="DX10" s="62" t="str">
        <f t="shared" si="60"/>
        <v/>
      </c>
      <c r="DY10" s="5"/>
      <c r="DZ10" s="5"/>
      <c r="EA10" s="5"/>
      <c r="EB10" s="5"/>
      <c r="EC10" s="5"/>
      <c r="ED10" s="5"/>
      <c r="EE10" s="5"/>
      <c r="EF10" s="5"/>
      <c r="EG10" s="5"/>
      <c r="EH10" s="5" t="str">
        <f t="shared" si="61"/>
        <v/>
      </c>
      <c r="EI10" s="5" t="str">
        <f t="shared" si="62"/>
        <v/>
      </c>
      <c r="EJ10" s="5" t="str">
        <f t="shared" si="63"/>
        <v/>
      </c>
      <c r="EK10" s="62"/>
      <c r="EL10" s="62"/>
      <c r="EM10" s="62"/>
      <c r="EN10" s="62"/>
      <c r="EO10" s="62"/>
      <c r="EP10" s="62"/>
      <c r="EQ10" s="62"/>
      <c r="ER10" s="62"/>
      <c r="ES10" s="62"/>
      <c r="ET10" s="62" t="str">
        <f t="shared" si="64"/>
        <v/>
      </c>
      <c r="EU10" s="62" t="str">
        <f t="shared" si="65"/>
        <v/>
      </c>
      <c r="EV10" s="62" t="str">
        <f t="shared" si="66"/>
        <v/>
      </c>
      <c r="EW10" s="5"/>
      <c r="EX10" s="5"/>
      <c r="EY10" s="5"/>
      <c r="EZ10" s="5"/>
      <c r="FA10" s="5"/>
      <c r="FB10" s="5"/>
      <c r="FC10" s="5"/>
      <c r="FD10" s="5"/>
      <c r="FE10" s="5"/>
      <c r="FF10" s="5" t="str">
        <f t="shared" si="67"/>
        <v/>
      </c>
      <c r="FG10" s="5" t="str">
        <f t="shared" si="68"/>
        <v/>
      </c>
      <c r="FH10" s="5" t="str">
        <f t="shared" si="69"/>
        <v/>
      </c>
      <c r="FI10" s="62"/>
      <c r="FJ10" s="62"/>
      <c r="FK10" s="62"/>
      <c r="FL10" s="62"/>
      <c r="FM10" s="62"/>
      <c r="FN10" s="62"/>
      <c r="FO10" s="62"/>
      <c r="FP10" s="62"/>
      <c r="FQ10" s="62"/>
      <c r="FR10" s="62" t="str">
        <f t="shared" si="70"/>
        <v/>
      </c>
      <c r="FS10" s="62" t="str">
        <f t="shared" si="71"/>
        <v/>
      </c>
      <c r="FT10" s="62" t="str">
        <f t="shared" si="72"/>
        <v/>
      </c>
      <c r="FU10" s="5"/>
      <c r="FV10" s="5"/>
      <c r="FW10" s="5"/>
      <c r="FX10" s="5"/>
      <c r="FY10" s="5"/>
      <c r="FZ10" s="5"/>
      <c r="GA10" s="5"/>
      <c r="GB10" s="5"/>
      <c r="GC10" s="5"/>
      <c r="GD10" s="5" t="str">
        <f t="shared" si="73"/>
        <v/>
      </c>
      <c r="GE10" s="5" t="str">
        <f t="shared" si="74"/>
        <v/>
      </c>
      <c r="GF10" s="5" t="str">
        <f t="shared" si="75"/>
        <v/>
      </c>
      <c r="GG10" s="62"/>
      <c r="GH10" s="62"/>
      <c r="GI10" s="62"/>
      <c r="GJ10" s="62"/>
      <c r="GK10" s="62"/>
      <c r="GL10" s="62"/>
      <c r="GM10" s="62"/>
      <c r="GN10" s="62"/>
      <c r="GO10" s="62"/>
      <c r="GP10" s="62" t="str">
        <f t="shared" si="76"/>
        <v/>
      </c>
      <c r="GQ10" s="62" t="str">
        <f t="shared" si="77"/>
        <v/>
      </c>
      <c r="GR10" s="62" t="str">
        <f t="shared" si="78"/>
        <v/>
      </c>
      <c r="GS10" s="5"/>
      <c r="GT10" s="5"/>
      <c r="GU10" s="5"/>
      <c r="GV10" s="5"/>
      <c r="GW10" s="5"/>
      <c r="GX10" s="5"/>
      <c r="GY10" s="5"/>
      <c r="GZ10" s="5"/>
      <c r="HA10" s="5"/>
      <c r="HB10" s="5" t="str">
        <f t="shared" si="79"/>
        <v/>
      </c>
      <c r="HC10" s="5" t="str">
        <f t="shared" si="80"/>
        <v/>
      </c>
      <c r="HD10" s="5" t="str">
        <f t="shared" si="81"/>
        <v/>
      </c>
      <c r="HE10" s="62"/>
      <c r="HF10" s="62"/>
      <c r="HG10" s="62"/>
      <c r="HH10" s="62"/>
      <c r="HI10" s="62"/>
      <c r="HJ10" s="62"/>
      <c r="HK10" s="62"/>
      <c r="HL10" s="62"/>
      <c r="HM10" s="62"/>
      <c r="HN10" s="62" t="str">
        <f t="shared" si="82"/>
        <v/>
      </c>
      <c r="HO10" s="62" t="str">
        <f t="shared" si="83"/>
        <v/>
      </c>
      <c r="HP10" s="62" t="str">
        <f t="shared" si="84"/>
        <v/>
      </c>
      <c r="HQ10" s="5"/>
      <c r="HR10" s="5"/>
      <c r="HS10" s="5"/>
      <c r="HT10" s="5"/>
      <c r="HU10" s="5"/>
      <c r="HV10" s="5"/>
      <c r="HW10" s="5"/>
      <c r="HX10" s="5"/>
      <c r="HY10" s="5"/>
      <c r="HZ10" s="5" t="str">
        <f t="shared" si="85"/>
        <v/>
      </c>
      <c r="IA10" s="5" t="str">
        <f t="shared" si="86"/>
        <v/>
      </c>
      <c r="IB10" s="5" t="str">
        <f t="shared" si="87"/>
        <v/>
      </c>
      <c r="IC10" s="62"/>
      <c r="ID10" s="62"/>
      <c r="IE10" s="62"/>
      <c r="IF10" s="62"/>
      <c r="IG10" s="62"/>
      <c r="IH10" s="62"/>
      <c r="II10" s="62"/>
      <c r="IJ10" s="62"/>
      <c r="IK10" s="62"/>
      <c r="IL10" s="62" t="str">
        <f t="shared" si="88"/>
        <v/>
      </c>
      <c r="IM10" s="62" t="str">
        <f t="shared" si="89"/>
        <v/>
      </c>
      <c r="IN10" s="62" t="str">
        <f t="shared" si="90"/>
        <v/>
      </c>
      <c r="IO10" s="5"/>
      <c r="IP10" s="5"/>
      <c r="IQ10" s="5"/>
      <c r="IR10" s="5"/>
      <c r="IS10" s="5"/>
      <c r="IT10" s="5"/>
      <c r="IU10" s="5"/>
      <c r="IV10" s="5"/>
      <c r="IW10" s="5"/>
      <c r="IX10" s="5" t="str">
        <f t="shared" si="91"/>
        <v/>
      </c>
      <c r="IY10" s="5" t="str">
        <f t="shared" si="92"/>
        <v/>
      </c>
      <c r="IZ10" s="5" t="str">
        <f t="shared" si="93"/>
        <v/>
      </c>
    </row>
    <row r="11" spans="1:260" x14ac:dyDescent="0.35">
      <c r="A11" s="131">
        <v>7</v>
      </c>
      <c r="B11" s="170">
        <f>'BVEM Scorecard'!B10</f>
        <v>0</v>
      </c>
      <c r="C11" s="170">
        <f>'BVEM Scorecard'!C10</f>
        <v>0</v>
      </c>
      <c r="D11" s="152">
        <v>51</v>
      </c>
      <c r="E11" s="72" t="str">
        <f>'BVEM Scorecard'!F10</f>
        <v>Wind</v>
      </c>
      <c r="F11" s="94"/>
      <c r="G11" s="94"/>
      <c r="H11" s="94"/>
      <c r="I11" s="94"/>
      <c r="J11" s="55"/>
      <c r="K11" s="55"/>
      <c r="L11" s="55"/>
      <c r="M11" s="55"/>
      <c r="N11" s="5"/>
      <c r="O11" s="5"/>
      <c r="P11" s="142"/>
      <c r="Q11" s="114"/>
      <c r="R11" s="91"/>
      <c r="S11" s="5" t="str">
        <f t="shared" si="0"/>
        <v/>
      </c>
      <c r="T11" s="93"/>
      <c r="U11" s="143"/>
      <c r="V11" s="143"/>
      <c r="W11" s="143"/>
      <c r="X11" s="64"/>
      <c r="Y11" s="64"/>
      <c r="Z11" s="62"/>
      <c r="AA11" s="144"/>
      <c r="AB11" s="144"/>
      <c r="AC11" s="64"/>
      <c r="AD11" s="64" t="str">
        <f t="shared" si="34"/>
        <v/>
      </c>
      <c r="AE11" s="64" t="str">
        <f t="shared" si="35"/>
        <v/>
      </c>
      <c r="AF11" s="64" t="str">
        <f t="shared" si="36"/>
        <v/>
      </c>
      <c r="AG11" s="55"/>
      <c r="AH11" s="55"/>
      <c r="AI11" s="35"/>
      <c r="AJ11" s="35"/>
      <c r="AK11" s="35"/>
      <c r="AL11" s="35"/>
      <c r="AM11" s="142"/>
      <c r="AN11" s="142"/>
      <c r="AO11" s="35"/>
      <c r="AP11" s="35" t="str">
        <f t="shared" si="37"/>
        <v/>
      </c>
      <c r="AQ11" s="35" t="str">
        <f t="shared" si="38"/>
        <v/>
      </c>
      <c r="AR11" s="35" t="str">
        <f t="shared" si="39"/>
        <v/>
      </c>
      <c r="AS11" s="64"/>
      <c r="AT11" s="64"/>
      <c r="AU11" s="64"/>
      <c r="AV11" s="64"/>
      <c r="AW11" s="64"/>
      <c r="AX11" s="64"/>
      <c r="AY11" s="144"/>
      <c r="AZ11" s="144"/>
      <c r="BA11" s="64"/>
      <c r="BB11" s="64" t="str">
        <f t="shared" si="40"/>
        <v/>
      </c>
      <c r="BC11" s="64" t="str">
        <f t="shared" si="41"/>
        <v/>
      </c>
      <c r="BD11" s="64" t="str">
        <f t="shared" si="42"/>
        <v/>
      </c>
      <c r="BE11" s="35"/>
      <c r="BF11" s="35"/>
      <c r="BG11" s="35"/>
      <c r="BH11" s="35"/>
      <c r="BI11" s="35"/>
      <c r="BJ11" s="35"/>
      <c r="BK11" s="142"/>
      <c r="BL11" s="142"/>
      <c r="BM11" s="35"/>
      <c r="BN11" s="35" t="str">
        <f t="shared" si="43"/>
        <v/>
      </c>
      <c r="BO11" s="35" t="str">
        <f t="shared" si="44"/>
        <v/>
      </c>
      <c r="BP11" s="35" t="str">
        <f t="shared" si="45"/>
        <v/>
      </c>
      <c r="BQ11" s="64"/>
      <c r="BR11" s="64"/>
      <c r="BS11" s="64"/>
      <c r="BT11" s="64"/>
      <c r="BU11" s="64"/>
      <c r="BV11" s="64"/>
      <c r="BW11" s="144"/>
      <c r="BX11" s="144"/>
      <c r="BY11" s="64"/>
      <c r="BZ11" s="64" t="str">
        <f t="shared" si="46"/>
        <v/>
      </c>
      <c r="CA11" s="64" t="str">
        <f t="shared" si="47"/>
        <v/>
      </c>
      <c r="CB11" s="64" t="str">
        <f t="shared" si="48"/>
        <v/>
      </c>
      <c r="CC11" s="35"/>
      <c r="CD11" s="35"/>
      <c r="CE11" s="35"/>
      <c r="CF11" s="35"/>
      <c r="CG11" s="35"/>
      <c r="CH11" s="35"/>
      <c r="CI11" s="142"/>
      <c r="CJ11" s="142"/>
      <c r="CK11" s="35"/>
      <c r="CL11" s="35" t="str">
        <f t="shared" si="49"/>
        <v/>
      </c>
      <c r="CM11" s="35" t="str">
        <f t="shared" si="50"/>
        <v/>
      </c>
      <c r="CN11" s="35" t="str">
        <f t="shared" si="51"/>
        <v/>
      </c>
      <c r="CO11" s="64"/>
      <c r="CP11" s="64"/>
      <c r="CQ11" s="64"/>
      <c r="CR11" s="64"/>
      <c r="CS11" s="64"/>
      <c r="CT11" s="64"/>
      <c r="CU11" s="144"/>
      <c r="CV11" s="144"/>
      <c r="CW11" s="64"/>
      <c r="CX11" s="64" t="str">
        <f t="shared" si="52"/>
        <v/>
      </c>
      <c r="CY11" s="64" t="str">
        <f t="shared" si="53"/>
        <v/>
      </c>
      <c r="CZ11" s="64" t="str">
        <f t="shared" si="54"/>
        <v/>
      </c>
      <c r="DA11" s="35"/>
      <c r="DB11" s="35"/>
      <c r="DC11" s="35"/>
      <c r="DD11" s="35"/>
      <c r="DE11" s="35"/>
      <c r="DF11" s="35"/>
      <c r="DG11" s="142"/>
      <c r="DH11" s="142"/>
      <c r="DI11" s="35"/>
      <c r="DJ11" s="35" t="str">
        <f t="shared" si="55"/>
        <v/>
      </c>
      <c r="DK11" s="35" t="str">
        <f t="shared" si="56"/>
        <v/>
      </c>
      <c r="DL11" s="35" t="str">
        <f t="shared" si="57"/>
        <v/>
      </c>
      <c r="DM11" s="64"/>
      <c r="DN11" s="64"/>
      <c r="DO11" s="64"/>
      <c r="DP11" s="64"/>
      <c r="DQ11" s="64"/>
      <c r="DR11" s="64"/>
      <c r="DS11" s="144"/>
      <c r="DT11" s="144"/>
      <c r="DU11" s="64"/>
      <c r="DV11" s="64" t="str">
        <f t="shared" si="58"/>
        <v/>
      </c>
      <c r="DW11" s="64" t="str">
        <f t="shared" si="59"/>
        <v/>
      </c>
      <c r="DX11" s="64" t="str">
        <f t="shared" si="60"/>
        <v/>
      </c>
      <c r="DY11" s="35"/>
      <c r="DZ11" s="35"/>
      <c r="EA11" s="35"/>
      <c r="EB11" s="35"/>
      <c r="EC11" s="35"/>
      <c r="ED11" s="35"/>
      <c r="EE11" s="142"/>
      <c r="EF11" s="142"/>
      <c r="EG11" s="35"/>
      <c r="EH11" s="35" t="str">
        <f t="shared" si="61"/>
        <v/>
      </c>
      <c r="EI11" s="35" t="str">
        <f t="shared" si="62"/>
        <v/>
      </c>
      <c r="EJ11" s="35" t="str">
        <f t="shared" si="63"/>
        <v/>
      </c>
      <c r="EK11" s="62"/>
      <c r="EL11" s="62"/>
      <c r="EM11" s="62"/>
      <c r="EN11" s="62"/>
      <c r="EO11" s="62"/>
      <c r="EP11" s="62"/>
      <c r="EQ11" s="62"/>
      <c r="ER11" s="62"/>
      <c r="ES11" s="62"/>
      <c r="ET11" s="62" t="str">
        <f t="shared" si="64"/>
        <v/>
      </c>
      <c r="EU11" s="62" t="str">
        <f t="shared" si="65"/>
        <v/>
      </c>
      <c r="EV11" s="62" t="str">
        <f t="shared" si="66"/>
        <v/>
      </c>
      <c r="EW11" s="5"/>
      <c r="EX11" s="5"/>
      <c r="EY11" s="5"/>
      <c r="EZ11" s="5"/>
      <c r="FA11" s="5"/>
      <c r="FB11" s="5"/>
      <c r="FC11" s="5"/>
      <c r="FD11" s="5"/>
      <c r="FE11" s="5"/>
      <c r="FF11" s="5" t="str">
        <f t="shared" si="67"/>
        <v/>
      </c>
      <c r="FG11" s="5" t="str">
        <f t="shared" si="68"/>
        <v/>
      </c>
      <c r="FH11" s="5" t="str">
        <f t="shared" si="69"/>
        <v/>
      </c>
      <c r="FI11" s="62"/>
      <c r="FJ11" s="62"/>
      <c r="FK11" s="62"/>
      <c r="FL11" s="62"/>
      <c r="FM11" s="62"/>
      <c r="FN11" s="62"/>
      <c r="FO11" s="62"/>
      <c r="FP11" s="62"/>
      <c r="FQ11" s="62"/>
      <c r="FR11" s="62" t="str">
        <f t="shared" si="70"/>
        <v/>
      </c>
      <c r="FS11" s="62" t="str">
        <f t="shared" si="71"/>
        <v/>
      </c>
      <c r="FT11" s="62" t="str">
        <f t="shared" si="72"/>
        <v/>
      </c>
      <c r="FU11" s="5"/>
      <c r="FV11" s="5"/>
      <c r="FW11" s="5"/>
      <c r="FX11" s="5"/>
      <c r="FY11" s="5"/>
      <c r="FZ11" s="5"/>
      <c r="GA11" s="5"/>
      <c r="GB11" s="5"/>
      <c r="GC11" s="5"/>
      <c r="GD11" s="5" t="str">
        <f t="shared" si="73"/>
        <v/>
      </c>
      <c r="GE11" s="5" t="str">
        <f t="shared" si="74"/>
        <v/>
      </c>
      <c r="GF11" s="5" t="str">
        <f t="shared" si="75"/>
        <v/>
      </c>
      <c r="GG11" s="62"/>
      <c r="GH11" s="62"/>
      <c r="GI11" s="62"/>
      <c r="GJ11" s="62"/>
      <c r="GK11" s="62"/>
      <c r="GL11" s="62"/>
      <c r="GM11" s="62"/>
      <c r="GN11" s="62"/>
      <c r="GO11" s="62"/>
      <c r="GP11" s="62" t="str">
        <f t="shared" si="76"/>
        <v/>
      </c>
      <c r="GQ11" s="62" t="str">
        <f t="shared" si="77"/>
        <v/>
      </c>
      <c r="GR11" s="62" t="str">
        <f t="shared" si="78"/>
        <v/>
      </c>
      <c r="GS11" s="5"/>
      <c r="GT11" s="5"/>
      <c r="GU11" s="5"/>
      <c r="GV11" s="5"/>
      <c r="GW11" s="5"/>
      <c r="GX11" s="5"/>
      <c r="GY11" s="5"/>
      <c r="GZ11" s="5"/>
      <c r="HA11" s="5"/>
      <c r="HB11" s="5" t="str">
        <f t="shared" si="79"/>
        <v/>
      </c>
      <c r="HC11" s="5" t="str">
        <f t="shared" si="80"/>
        <v/>
      </c>
      <c r="HD11" s="5" t="str">
        <f t="shared" si="81"/>
        <v/>
      </c>
      <c r="HE11" s="62"/>
      <c r="HF11" s="62"/>
      <c r="HG11" s="62"/>
      <c r="HH11" s="62"/>
      <c r="HI11" s="62"/>
      <c r="HJ11" s="62"/>
      <c r="HK11" s="62"/>
      <c r="HL11" s="62"/>
      <c r="HM11" s="62"/>
      <c r="HN11" s="62" t="str">
        <f t="shared" si="82"/>
        <v/>
      </c>
      <c r="HO11" s="62" t="str">
        <f t="shared" si="83"/>
        <v/>
      </c>
      <c r="HP11" s="62" t="str">
        <f t="shared" si="84"/>
        <v/>
      </c>
      <c r="HQ11" s="5"/>
      <c r="HR11" s="5"/>
      <c r="HS11" s="5"/>
      <c r="HT11" s="5"/>
      <c r="HU11" s="5"/>
      <c r="HV11" s="5"/>
      <c r="HW11" s="5"/>
      <c r="HX11" s="5"/>
      <c r="HY11" s="5"/>
      <c r="HZ11" s="5" t="str">
        <f t="shared" si="85"/>
        <v/>
      </c>
      <c r="IA11" s="5" t="str">
        <f t="shared" si="86"/>
        <v/>
      </c>
      <c r="IB11" s="5" t="str">
        <f t="shared" si="87"/>
        <v/>
      </c>
      <c r="IC11" s="62"/>
      <c r="ID11" s="62"/>
      <c r="IE11" s="62"/>
      <c r="IF11" s="62"/>
      <c r="IG11" s="62"/>
      <c r="IH11" s="62"/>
      <c r="II11" s="62"/>
      <c r="IJ11" s="62"/>
      <c r="IK11" s="62"/>
      <c r="IL11" s="62" t="str">
        <f t="shared" si="88"/>
        <v/>
      </c>
      <c r="IM11" s="62" t="str">
        <f t="shared" si="89"/>
        <v/>
      </c>
      <c r="IN11" s="62" t="str">
        <f t="shared" si="90"/>
        <v/>
      </c>
      <c r="IO11" s="5"/>
      <c r="IP11" s="5"/>
      <c r="IQ11" s="5"/>
      <c r="IR11" s="5"/>
      <c r="IS11" s="5"/>
      <c r="IT11" s="5"/>
      <c r="IU11" s="5"/>
      <c r="IV11" s="5"/>
      <c r="IW11" s="5"/>
      <c r="IX11" s="5" t="str">
        <f t="shared" si="91"/>
        <v/>
      </c>
      <c r="IY11" s="5" t="str">
        <f t="shared" si="92"/>
        <v/>
      </c>
      <c r="IZ11" s="5" t="str">
        <f t="shared" si="93"/>
        <v/>
      </c>
    </row>
    <row r="12" spans="1:260" x14ac:dyDescent="0.35">
      <c r="A12" s="131">
        <v>8</v>
      </c>
      <c r="B12" s="170">
        <f>'BVEM Scorecard'!B11</f>
        <v>0</v>
      </c>
      <c r="C12" s="170">
        <f>'BVEM Scorecard'!C11</f>
        <v>0</v>
      </c>
      <c r="D12" s="152">
        <v>66</v>
      </c>
      <c r="E12" s="72" t="str">
        <f>'BVEM Scorecard'!F11</f>
        <v>Wind</v>
      </c>
      <c r="F12" s="94"/>
      <c r="G12" s="94"/>
      <c r="H12" s="94"/>
      <c r="I12" s="94"/>
      <c r="J12" s="55"/>
      <c r="K12" s="55"/>
      <c r="L12" s="55"/>
      <c r="M12" s="55"/>
      <c r="N12" s="5"/>
      <c r="O12" s="141"/>
      <c r="P12" s="142"/>
      <c r="Q12" s="114"/>
      <c r="R12" s="91"/>
      <c r="S12" s="5" t="str">
        <f t="shared" si="0"/>
        <v/>
      </c>
      <c r="T12" s="93"/>
      <c r="U12" s="143"/>
      <c r="V12" s="143"/>
      <c r="W12" s="143"/>
      <c r="X12" s="64"/>
      <c r="Y12" s="64"/>
      <c r="Z12" s="64"/>
      <c r="AA12" s="144"/>
      <c r="AB12" s="144"/>
      <c r="AC12" s="64"/>
      <c r="AD12" s="64" t="str">
        <f t="shared" si="34"/>
        <v/>
      </c>
      <c r="AE12" s="64" t="str">
        <f t="shared" si="35"/>
        <v/>
      </c>
      <c r="AF12" s="64" t="str">
        <f t="shared" si="36"/>
        <v/>
      </c>
      <c r="AG12" s="55"/>
      <c r="AH12" s="55"/>
      <c r="AI12" s="5"/>
      <c r="AJ12" s="5"/>
      <c r="AK12" s="5"/>
      <c r="AL12" s="5"/>
      <c r="AM12" s="5"/>
      <c r="AN12" s="5"/>
      <c r="AO12" s="5"/>
      <c r="AP12" s="35" t="str">
        <f t="shared" si="37"/>
        <v/>
      </c>
      <c r="AQ12" s="35" t="str">
        <f t="shared" si="38"/>
        <v/>
      </c>
      <c r="AR12" s="35" t="str">
        <f t="shared" si="39"/>
        <v/>
      </c>
      <c r="AS12" s="62"/>
      <c r="AT12" s="62"/>
      <c r="AU12" s="62"/>
      <c r="AV12" s="62"/>
      <c r="AW12" s="62"/>
      <c r="AX12" s="62"/>
      <c r="AY12" s="62"/>
      <c r="AZ12" s="62"/>
      <c r="BA12" s="62"/>
      <c r="BB12" s="62" t="str">
        <f t="shared" si="40"/>
        <v/>
      </c>
      <c r="BC12" s="95" t="str">
        <f t="shared" si="41"/>
        <v/>
      </c>
      <c r="BD12" s="62" t="str">
        <f t="shared" si="42"/>
        <v/>
      </c>
      <c r="BE12" s="5"/>
      <c r="BF12" s="5"/>
      <c r="BG12" s="5"/>
      <c r="BH12" s="5"/>
      <c r="BI12" s="5"/>
      <c r="BJ12" s="5"/>
      <c r="BK12" s="5"/>
      <c r="BL12" s="5"/>
      <c r="BM12" s="5"/>
      <c r="BN12" s="35" t="str">
        <f t="shared" si="43"/>
        <v/>
      </c>
      <c r="BO12" s="35" t="str">
        <f t="shared" si="44"/>
        <v/>
      </c>
      <c r="BP12" s="35" t="str">
        <f t="shared" si="45"/>
        <v/>
      </c>
      <c r="BQ12" s="62"/>
      <c r="BR12" s="62"/>
      <c r="BS12" s="62"/>
      <c r="BT12" s="62"/>
      <c r="BU12" s="62"/>
      <c r="BV12" s="62"/>
      <c r="BW12" s="62"/>
      <c r="BX12" s="62"/>
      <c r="BY12" s="62"/>
      <c r="BZ12" s="62" t="str">
        <f t="shared" si="46"/>
        <v/>
      </c>
      <c r="CA12" s="62" t="str">
        <f t="shared" si="47"/>
        <v/>
      </c>
      <c r="CB12" s="62" t="str">
        <f t="shared" si="48"/>
        <v/>
      </c>
      <c r="CC12" s="5"/>
      <c r="CD12" s="5"/>
      <c r="CE12" s="5"/>
      <c r="CF12" s="5"/>
      <c r="CG12" s="5"/>
      <c r="CH12" s="5"/>
      <c r="CI12" s="5"/>
      <c r="CJ12" s="5"/>
      <c r="CK12" s="5"/>
      <c r="CL12" s="35" t="str">
        <f t="shared" si="49"/>
        <v/>
      </c>
      <c r="CM12" s="35" t="str">
        <f t="shared" si="50"/>
        <v/>
      </c>
      <c r="CN12" s="35" t="str">
        <f t="shared" si="51"/>
        <v/>
      </c>
      <c r="CO12" s="62"/>
      <c r="CP12" s="62"/>
      <c r="CQ12" s="62"/>
      <c r="CR12" s="62"/>
      <c r="CS12" s="62"/>
      <c r="CT12" s="62"/>
      <c r="CU12" s="62"/>
      <c r="CV12" s="62"/>
      <c r="CW12" s="62"/>
      <c r="CX12" s="62" t="str">
        <f t="shared" si="52"/>
        <v/>
      </c>
      <c r="CY12" s="62" t="str">
        <f t="shared" si="53"/>
        <v/>
      </c>
      <c r="CZ12" s="62" t="str">
        <f t="shared" si="54"/>
        <v/>
      </c>
      <c r="DA12" s="5"/>
      <c r="DB12" s="5"/>
      <c r="DC12" s="5"/>
      <c r="DD12" s="5"/>
      <c r="DE12" s="5"/>
      <c r="DF12" s="5"/>
      <c r="DG12" s="5"/>
      <c r="DH12" s="5"/>
      <c r="DI12" s="5"/>
      <c r="DJ12" s="5" t="str">
        <f t="shared" si="55"/>
        <v/>
      </c>
      <c r="DK12" s="5" t="str">
        <f t="shared" si="56"/>
        <v/>
      </c>
      <c r="DL12" s="5" t="str">
        <f t="shared" si="57"/>
        <v/>
      </c>
      <c r="DM12" s="62"/>
      <c r="DN12" s="62"/>
      <c r="DO12" s="62"/>
      <c r="DP12" s="62"/>
      <c r="DQ12" s="62"/>
      <c r="DR12" s="62"/>
      <c r="DS12" s="62"/>
      <c r="DT12" s="62"/>
      <c r="DU12" s="62"/>
      <c r="DV12" s="62" t="str">
        <f t="shared" si="58"/>
        <v/>
      </c>
      <c r="DW12" s="62" t="str">
        <f t="shared" si="59"/>
        <v/>
      </c>
      <c r="DX12" s="62" t="str">
        <f t="shared" si="60"/>
        <v/>
      </c>
      <c r="DY12" s="5"/>
      <c r="DZ12" s="5"/>
      <c r="EA12" s="5"/>
      <c r="EB12" s="5"/>
      <c r="EC12" s="5"/>
      <c r="ED12" s="5"/>
      <c r="EE12" s="5"/>
      <c r="EF12" s="5"/>
      <c r="EG12" s="5"/>
      <c r="EH12" s="5" t="str">
        <f t="shared" si="61"/>
        <v/>
      </c>
      <c r="EI12" s="5" t="str">
        <f t="shared" si="62"/>
        <v/>
      </c>
      <c r="EJ12" s="5" t="str">
        <f t="shared" si="63"/>
        <v/>
      </c>
      <c r="EK12" s="62"/>
      <c r="EL12" s="62"/>
      <c r="EM12" s="62"/>
      <c r="EN12" s="62"/>
      <c r="EO12" s="62"/>
      <c r="EP12" s="62"/>
      <c r="EQ12" s="62"/>
      <c r="ER12" s="62"/>
      <c r="ES12" s="62"/>
      <c r="ET12" s="62" t="str">
        <f t="shared" si="64"/>
        <v/>
      </c>
      <c r="EU12" s="62" t="str">
        <f t="shared" si="65"/>
        <v/>
      </c>
      <c r="EV12" s="62" t="str">
        <f t="shared" si="66"/>
        <v/>
      </c>
      <c r="EW12" s="5"/>
      <c r="EX12" s="5"/>
      <c r="EY12" s="5"/>
      <c r="EZ12" s="5"/>
      <c r="FA12" s="5"/>
      <c r="FB12" s="5"/>
      <c r="FC12" s="5"/>
      <c r="FD12" s="5"/>
      <c r="FE12" s="5"/>
      <c r="FF12" s="5" t="str">
        <f t="shared" si="67"/>
        <v/>
      </c>
      <c r="FG12" s="5" t="str">
        <f t="shared" si="68"/>
        <v/>
      </c>
      <c r="FH12" s="5" t="str">
        <f t="shared" si="69"/>
        <v/>
      </c>
      <c r="FI12" s="62"/>
      <c r="FJ12" s="62"/>
      <c r="FK12" s="62"/>
      <c r="FL12" s="62"/>
      <c r="FM12" s="62"/>
      <c r="FN12" s="62"/>
      <c r="FO12" s="62"/>
      <c r="FP12" s="62"/>
      <c r="FQ12" s="62"/>
      <c r="FR12" s="62" t="str">
        <f t="shared" si="70"/>
        <v/>
      </c>
      <c r="FS12" s="62" t="str">
        <f t="shared" si="71"/>
        <v/>
      </c>
      <c r="FT12" s="62" t="str">
        <f t="shared" si="72"/>
        <v/>
      </c>
      <c r="FU12" s="5"/>
      <c r="FV12" s="5"/>
      <c r="FW12" s="5"/>
      <c r="FX12" s="5"/>
      <c r="FY12" s="5"/>
      <c r="FZ12" s="5"/>
      <c r="GA12" s="5"/>
      <c r="GB12" s="5"/>
      <c r="GC12" s="5"/>
      <c r="GD12" s="5" t="str">
        <f t="shared" si="73"/>
        <v/>
      </c>
      <c r="GE12" s="5" t="str">
        <f t="shared" si="74"/>
        <v/>
      </c>
      <c r="GF12" s="5" t="str">
        <f t="shared" si="75"/>
        <v/>
      </c>
      <c r="GG12" s="62"/>
      <c r="GH12" s="62"/>
      <c r="GI12" s="62"/>
      <c r="GJ12" s="62"/>
      <c r="GK12" s="62"/>
      <c r="GL12" s="62"/>
      <c r="GM12" s="62"/>
      <c r="GN12" s="62"/>
      <c r="GO12" s="62"/>
      <c r="GP12" s="62" t="str">
        <f t="shared" si="76"/>
        <v/>
      </c>
      <c r="GQ12" s="62" t="str">
        <f t="shared" si="77"/>
        <v/>
      </c>
      <c r="GR12" s="62" t="str">
        <f t="shared" si="78"/>
        <v/>
      </c>
      <c r="GS12" s="5"/>
      <c r="GT12" s="5"/>
      <c r="GU12" s="5"/>
      <c r="GV12" s="5"/>
      <c r="GW12" s="5"/>
      <c r="GX12" s="5"/>
      <c r="GY12" s="5"/>
      <c r="GZ12" s="5"/>
      <c r="HA12" s="5"/>
      <c r="HB12" s="5" t="str">
        <f t="shared" si="79"/>
        <v/>
      </c>
      <c r="HC12" s="5" t="str">
        <f t="shared" si="80"/>
        <v/>
      </c>
      <c r="HD12" s="5" t="str">
        <f t="shared" si="81"/>
        <v/>
      </c>
      <c r="HE12" s="62"/>
      <c r="HF12" s="62"/>
      <c r="HG12" s="62"/>
      <c r="HH12" s="62"/>
      <c r="HI12" s="62"/>
      <c r="HJ12" s="62"/>
      <c r="HK12" s="62"/>
      <c r="HL12" s="62"/>
      <c r="HM12" s="62"/>
      <c r="HN12" s="62" t="str">
        <f t="shared" si="82"/>
        <v/>
      </c>
      <c r="HO12" s="62" t="str">
        <f t="shared" si="83"/>
        <v/>
      </c>
      <c r="HP12" s="62" t="str">
        <f t="shared" si="84"/>
        <v/>
      </c>
      <c r="HQ12" s="5"/>
      <c r="HR12" s="5"/>
      <c r="HS12" s="5"/>
      <c r="HT12" s="5"/>
      <c r="HU12" s="5"/>
      <c r="HV12" s="5"/>
      <c r="HW12" s="5"/>
      <c r="HX12" s="5"/>
      <c r="HY12" s="5"/>
      <c r="HZ12" s="5" t="str">
        <f t="shared" si="85"/>
        <v/>
      </c>
      <c r="IA12" s="5" t="str">
        <f t="shared" si="86"/>
        <v/>
      </c>
      <c r="IB12" s="5" t="str">
        <f t="shared" si="87"/>
        <v/>
      </c>
      <c r="IC12" s="62"/>
      <c r="ID12" s="62"/>
      <c r="IE12" s="62"/>
      <c r="IF12" s="62"/>
      <c r="IG12" s="62"/>
      <c r="IH12" s="62"/>
      <c r="II12" s="62"/>
      <c r="IJ12" s="62"/>
      <c r="IK12" s="62"/>
      <c r="IL12" s="62" t="str">
        <f t="shared" si="88"/>
        <v/>
      </c>
      <c r="IM12" s="62" t="str">
        <f t="shared" si="89"/>
        <v/>
      </c>
      <c r="IN12" s="62" t="str">
        <f t="shared" si="90"/>
        <v/>
      </c>
      <c r="IO12" s="5"/>
      <c r="IP12" s="5"/>
      <c r="IQ12" s="5"/>
      <c r="IR12" s="5"/>
      <c r="IS12" s="5"/>
      <c r="IT12" s="5"/>
      <c r="IU12" s="5"/>
      <c r="IV12" s="5"/>
      <c r="IW12" s="5"/>
      <c r="IX12" s="5" t="str">
        <f t="shared" si="91"/>
        <v/>
      </c>
      <c r="IY12" s="5" t="str">
        <f t="shared" si="92"/>
        <v/>
      </c>
      <c r="IZ12" s="5" t="str">
        <f t="shared" si="93"/>
        <v/>
      </c>
    </row>
    <row r="13" spans="1:260" x14ac:dyDescent="0.35">
      <c r="A13" s="131">
        <v>9</v>
      </c>
      <c r="B13" s="170">
        <f>'BVEM Scorecard'!B12</f>
        <v>0</v>
      </c>
      <c r="C13" s="170">
        <f>'BVEM Scorecard'!C12</f>
        <v>0</v>
      </c>
      <c r="D13" s="152">
        <v>15</v>
      </c>
      <c r="E13" s="72" t="str">
        <f>'BVEM Scorecard'!F12</f>
        <v>Wind + Solar + Storage</v>
      </c>
      <c r="F13" s="94">
        <f t="shared" si="31"/>
        <v>6.0001514233797702E-2</v>
      </c>
      <c r="G13" s="94">
        <f t="shared" ref="G13:G17" si="120">IFERROR(S13/3,0)</f>
        <v>1</v>
      </c>
      <c r="H13" s="94">
        <f t="shared" si="33"/>
        <v>4.9999999999999996E-2</v>
      </c>
      <c r="I13" s="94">
        <f t="shared" ref="I13:I17" si="121">IFERROR(SUM(AD13,AP13,BB13,BN13,BZ13,CL13,CX13,DJ13,DV13,EH13,ET13,FF13,FR13,GD13,GP13,HB13,HN13,HZ13,IL13,IX13)/(SUM(V13,AH13,AT13,BF13,BR13,CD13,CP13,DB13,DN13,DZ13,EL13,EX13,FJ13,FV13,GH13,GT13,HF13,HR13,ID13,IP13)*3),0)</f>
        <v>1</v>
      </c>
      <c r="J13" s="55">
        <v>1</v>
      </c>
      <c r="K13" s="55">
        <v>1</v>
      </c>
      <c r="L13" s="55">
        <f t="shared" si="95"/>
        <v>254</v>
      </c>
      <c r="M13" s="55">
        <f t="shared" si="96"/>
        <v>3828960</v>
      </c>
      <c r="N13" s="5">
        <f t="shared" si="97"/>
        <v>1840.8461538461538</v>
      </c>
      <c r="O13" s="5">
        <v>1</v>
      </c>
      <c r="P13" s="142"/>
      <c r="Q13" s="114">
        <f t="shared" si="98"/>
        <v>7.0003028467595402E-2</v>
      </c>
      <c r="R13" s="91">
        <v>0.05</v>
      </c>
      <c r="S13" s="5">
        <f t="shared" si="0"/>
        <v>3</v>
      </c>
      <c r="T13" s="93">
        <f>IFERROR(Q13*Q$4+R13*R$4,0)</f>
        <v>6.0001514233797702E-2</v>
      </c>
      <c r="U13" s="143" t="str">
        <f>'Training Programs'!Y13</f>
        <v>Equipment
Operators</v>
      </c>
      <c r="V13" s="143">
        <v>1</v>
      </c>
      <c r="W13" s="143">
        <f>'Career Opportunities'!T13</f>
        <v>24</v>
      </c>
      <c r="X13" s="64">
        <f t="shared" si="99"/>
        <v>42240</v>
      </c>
      <c r="Y13" s="64">
        <f t="shared" si="100"/>
        <v>20.307692307692307</v>
      </c>
      <c r="Z13" s="62">
        <v>1</v>
      </c>
      <c r="AA13" s="144">
        <v>0.05</v>
      </c>
      <c r="AB13" s="144">
        <v>0.05</v>
      </c>
      <c r="AC13" s="64">
        <v>0.05</v>
      </c>
      <c r="AD13" s="64">
        <f t="shared" si="34"/>
        <v>3</v>
      </c>
      <c r="AE13" s="64">
        <f t="shared" si="35"/>
        <v>9.4488188976377951E-2</v>
      </c>
      <c r="AF13" s="64">
        <f t="shared" si="36"/>
        <v>4.7244094488188976E-3</v>
      </c>
      <c r="AG13" s="55" t="str">
        <f>'Training Programs'!AO13</f>
        <v>Crane Operators</v>
      </c>
      <c r="AH13" s="55">
        <v>1</v>
      </c>
      <c r="AI13" s="35">
        <f>'Training Programs'!AQ13</f>
        <v>15</v>
      </c>
      <c r="AJ13" s="35">
        <f t="shared" si="101"/>
        <v>18000</v>
      </c>
      <c r="AK13" s="35">
        <f t="shared" si="102"/>
        <v>8.6538461538461533</v>
      </c>
      <c r="AL13" s="35">
        <v>1</v>
      </c>
      <c r="AM13" s="142">
        <v>0.05</v>
      </c>
      <c r="AN13" s="142">
        <v>0.05</v>
      </c>
      <c r="AO13" s="35">
        <v>0.05</v>
      </c>
      <c r="AP13" s="35">
        <f t="shared" si="37"/>
        <v>3</v>
      </c>
      <c r="AQ13" s="35">
        <f t="shared" si="38"/>
        <v>5.905511811023622E-2</v>
      </c>
      <c r="AR13" s="35">
        <f t="shared" si="39"/>
        <v>2.952755905511811E-3</v>
      </c>
      <c r="AS13" s="64" t="str">
        <f>'Training Programs'!BE13</f>
        <v>Turbine Installers</v>
      </c>
      <c r="AT13" s="64">
        <v>1</v>
      </c>
      <c r="AU13" s="64">
        <f>'Training Programs'!BG13</f>
        <v>69</v>
      </c>
      <c r="AV13" s="64">
        <f t="shared" si="103"/>
        <v>82800</v>
      </c>
      <c r="AW13" s="64">
        <f t="shared" si="104"/>
        <v>39.807692307692307</v>
      </c>
      <c r="AX13" s="64">
        <v>1</v>
      </c>
      <c r="AY13" s="144">
        <v>0.05</v>
      </c>
      <c r="AZ13" s="144">
        <v>0.05</v>
      </c>
      <c r="BA13" s="64">
        <v>0.05</v>
      </c>
      <c r="BB13" s="64">
        <f t="shared" si="40"/>
        <v>3</v>
      </c>
      <c r="BC13" s="64">
        <f t="shared" si="41"/>
        <v>0.27165354330708663</v>
      </c>
      <c r="BD13" s="64">
        <f t="shared" si="42"/>
        <v>1.3582677165354332E-2</v>
      </c>
      <c r="BE13" s="35" t="str">
        <f>'Training Programs'!BU13</f>
        <v>Turbine Laborer</v>
      </c>
      <c r="BF13" s="35">
        <v>1</v>
      </c>
      <c r="BG13" s="35">
        <f>'Training Programs'!BW13</f>
        <v>69</v>
      </c>
      <c r="BH13" s="35">
        <f t="shared" si="105"/>
        <v>82800</v>
      </c>
      <c r="BI13" s="35">
        <f t="shared" si="106"/>
        <v>39.807692307692307</v>
      </c>
      <c r="BJ13" s="35">
        <v>1</v>
      </c>
      <c r="BK13" s="142">
        <v>0.05</v>
      </c>
      <c r="BL13" s="142">
        <v>0.05</v>
      </c>
      <c r="BM13" s="35">
        <v>0.05</v>
      </c>
      <c r="BN13" s="35">
        <f t="shared" si="43"/>
        <v>3</v>
      </c>
      <c r="BO13" s="35">
        <f t="shared" si="44"/>
        <v>0.27165354330708663</v>
      </c>
      <c r="BP13" s="35">
        <f t="shared" si="45"/>
        <v>1.3582677165354332E-2</v>
      </c>
      <c r="BQ13" s="64" t="str">
        <f>'Training Programs'!CK13</f>
        <v>Construction Managers</v>
      </c>
      <c r="BR13" s="64">
        <v>1</v>
      </c>
      <c r="BS13" s="64">
        <f>'Training Programs'!CM13</f>
        <v>21</v>
      </c>
      <c r="BT13" s="64">
        <f t="shared" si="107"/>
        <v>45360</v>
      </c>
      <c r="BU13" s="64">
        <f t="shared" si="108"/>
        <v>21.807692307692307</v>
      </c>
      <c r="BV13" s="64">
        <v>1</v>
      </c>
      <c r="BW13" s="144">
        <v>0.05</v>
      </c>
      <c r="BX13" s="144">
        <v>0.05</v>
      </c>
      <c r="BY13" s="64">
        <v>0.05</v>
      </c>
      <c r="BZ13" s="64">
        <f t="shared" si="46"/>
        <v>3</v>
      </c>
      <c r="CA13" s="64">
        <f t="shared" si="47"/>
        <v>8.2677165354330714E-2</v>
      </c>
      <c r="CB13" s="64">
        <f t="shared" si="48"/>
        <v>4.1338582677165362E-3</v>
      </c>
      <c r="CC13" s="35" t="str">
        <f>'Training Programs'!DA13</f>
        <v>Electricians</v>
      </c>
      <c r="CD13" s="35">
        <v>1</v>
      </c>
      <c r="CE13" s="35">
        <f>'Training Programs'!DC13</f>
        <v>12</v>
      </c>
      <c r="CF13" s="35">
        <f t="shared" si="109"/>
        <v>18720</v>
      </c>
      <c r="CG13" s="35">
        <f t="shared" si="110"/>
        <v>9</v>
      </c>
      <c r="CH13" s="35">
        <v>1</v>
      </c>
      <c r="CI13" s="142">
        <v>0.05</v>
      </c>
      <c r="CJ13" s="142">
        <v>0.05</v>
      </c>
      <c r="CK13" s="35">
        <v>0.05</v>
      </c>
      <c r="CL13" s="35">
        <f t="shared" si="49"/>
        <v>3</v>
      </c>
      <c r="CM13" s="35">
        <f t="shared" si="50"/>
        <v>4.7244094488188976E-2</v>
      </c>
      <c r="CN13" s="35">
        <f t="shared" si="51"/>
        <v>2.3622047244094488E-3</v>
      </c>
      <c r="CO13" s="64" t="str">
        <f>'Training Programs'!DQ13</f>
        <v>Apprentice</v>
      </c>
      <c r="CP13" s="64">
        <v>1</v>
      </c>
      <c r="CQ13" s="64">
        <f>'Training Programs'!DS13</f>
        <v>14</v>
      </c>
      <c r="CR13" s="64">
        <f t="shared" si="111"/>
        <v>21840</v>
      </c>
      <c r="CS13" s="64">
        <f t="shared" si="112"/>
        <v>10.5</v>
      </c>
      <c r="CT13" s="64">
        <v>1</v>
      </c>
      <c r="CU13" s="144">
        <v>0.05</v>
      </c>
      <c r="CV13" s="144">
        <v>0.05</v>
      </c>
      <c r="CW13" s="64">
        <v>0.05</v>
      </c>
      <c r="CX13" s="64">
        <f t="shared" si="52"/>
        <v>3</v>
      </c>
      <c r="CY13" s="64">
        <f t="shared" si="53"/>
        <v>5.5118110236220472E-2</v>
      </c>
      <c r="CZ13" s="64">
        <f t="shared" si="54"/>
        <v>2.7559055118110236E-3</v>
      </c>
      <c r="DA13" s="35" t="str">
        <f>'Training Programs'!EG13</f>
        <v>Foundation Laborer</v>
      </c>
      <c r="DB13" s="35">
        <v>1</v>
      </c>
      <c r="DC13" s="35">
        <f>'Training Programs'!EI13</f>
        <v>9</v>
      </c>
      <c r="DD13" s="35">
        <f t="shared" si="113"/>
        <v>5760</v>
      </c>
      <c r="DE13" s="35">
        <f t="shared" si="114"/>
        <v>2.7692307692307692</v>
      </c>
      <c r="DF13" s="35">
        <v>1</v>
      </c>
      <c r="DG13" s="142">
        <v>0.05</v>
      </c>
      <c r="DH13" s="142">
        <v>0.05</v>
      </c>
      <c r="DI13" s="35">
        <v>0.05</v>
      </c>
      <c r="DJ13" s="35">
        <f t="shared" si="55"/>
        <v>3</v>
      </c>
      <c r="DK13" s="35">
        <f t="shared" si="56"/>
        <v>3.5433070866141732E-2</v>
      </c>
      <c r="DL13" s="35">
        <f t="shared" si="57"/>
        <v>1.7716535433070866E-3</v>
      </c>
      <c r="DM13" s="64" t="str">
        <f>'Training Programs'!EW13</f>
        <v>Carpenters</v>
      </c>
      <c r="DN13" s="64">
        <v>1</v>
      </c>
      <c r="DO13" s="64">
        <f>'Training Programs'!EY13</f>
        <v>9</v>
      </c>
      <c r="DP13" s="64">
        <f t="shared" si="115"/>
        <v>5760</v>
      </c>
      <c r="DQ13" s="64">
        <f t="shared" si="116"/>
        <v>2.7692307692307692</v>
      </c>
      <c r="DR13" s="64">
        <v>1</v>
      </c>
      <c r="DS13" s="144">
        <v>0.05</v>
      </c>
      <c r="DT13" s="144">
        <v>0.05</v>
      </c>
      <c r="DU13" s="64">
        <v>0.05</v>
      </c>
      <c r="DV13" s="64">
        <f t="shared" si="58"/>
        <v>3</v>
      </c>
      <c r="DW13" s="64">
        <f t="shared" si="59"/>
        <v>3.5433070866141732E-2</v>
      </c>
      <c r="DX13" s="64">
        <f t="shared" si="60"/>
        <v>1.7716535433070866E-3</v>
      </c>
      <c r="DY13" s="35" t="str">
        <f>'Training Programs'!FM13</f>
        <v>Wind Technician</v>
      </c>
      <c r="DZ13" s="35">
        <v>1</v>
      </c>
      <c r="EA13" s="35">
        <f>'Training Programs'!FO13</f>
        <v>12</v>
      </c>
      <c r="EB13" s="35">
        <f t="shared" si="117"/>
        <v>24960</v>
      </c>
      <c r="EC13" s="35">
        <f t="shared" si="118"/>
        <v>12</v>
      </c>
      <c r="ED13" s="35">
        <f t="shared" si="119"/>
        <v>1</v>
      </c>
      <c r="EE13" s="142">
        <v>0.05</v>
      </c>
      <c r="EF13" s="142">
        <v>0.05</v>
      </c>
      <c r="EG13" s="35">
        <v>0.05</v>
      </c>
      <c r="EH13" s="35">
        <f t="shared" si="61"/>
        <v>3</v>
      </c>
      <c r="EI13" s="35">
        <f t="shared" si="62"/>
        <v>4.7244094488188976E-2</v>
      </c>
      <c r="EJ13" s="35">
        <f t="shared" si="63"/>
        <v>2.3622047244094488E-3</v>
      </c>
      <c r="EK13" s="62"/>
      <c r="EL13" s="62"/>
      <c r="EM13" s="62"/>
      <c r="EN13" s="62"/>
      <c r="EO13" s="62"/>
      <c r="EP13" s="62"/>
      <c r="EQ13" s="62"/>
      <c r="ER13" s="62"/>
      <c r="ES13" s="62"/>
      <c r="ET13" s="62"/>
      <c r="EU13" s="62"/>
      <c r="EV13" s="62"/>
      <c r="EW13" s="5"/>
      <c r="EX13" s="5"/>
      <c r="EY13" s="5"/>
      <c r="EZ13" s="5"/>
      <c r="FA13" s="5"/>
      <c r="FB13" s="5"/>
      <c r="FC13" s="5"/>
      <c r="FD13" s="5"/>
      <c r="FE13" s="5"/>
      <c r="FF13" s="5"/>
      <c r="FG13" s="5"/>
      <c r="FH13" s="5"/>
      <c r="FI13" s="62"/>
      <c r="FJ13" s="62"/>
      <c r="FK13" s="62"/>
      <c r="FL13" s="62"/>
      <c r="FM13" s="62"/>
      <c r="FN13" s="62"/>
      <c r="FO13" s="62"/>
      <c r="FP13" s="62"/>
      <c r="FQ13" s="62"/>
      <c r="FR13" s="62"/>
      <c r="FS13" s="62"/>
      <c r="FT13" s="62"/>
      <c r="FU13" s="5"/>
      <c r="FV13" s="5"/>
      <c r="FW13" s="5"/>
      <c r="FX13" s="5"/>
      <c r="FY13" s="5"/>
      <c r="FZ13" s="5"/>
      <c r="GA13" s="5"/>
      <c r="GB13" s="5"/>
      <c r="GC13" s="5"/>
      <c r="GD13" s="5"/>
      <c r="GE13" s="5"/>
      <c r="GF13" s="5"/>
      <c r="GG13" s="62"/>
      <c r="GH13" s="62"/>
      <c r="GI13" s="62"/>
      <c r="GJ13" s="62"/>
      <c r="GK13" s="62"/>
      <c r="GL13" s="62"/>
      <c r="GM13" s="62"/>
      <c r="GN13" s="62"/>
      <c r="GO13" s="62"/>
      <c r="GP13" s="62"/>
      <c r="GQ13" s="62"/>
      <c r="GR13" s="62"/>
      <c r="GS13" s="5"/>
      <c r="GT13" s="5"/>
      <c r="GU13" s="5"/>
      <c r="GV13" s="5"/>
      <c r="GW13" s="5"/>
      <c r="GX13" s="5"/>
      <c r="GY13" s="5"/>
      <c r="GZ13" s="5"/>
      <c r="HA13" s="5"/>
      <c r="HB13" s="5"/>
      <c r="HC13" s="5"/>
      <c r="HD13" s="5"/>
      <c r="HE13" s="62"/>
      <c r="HF13" s="62"/>
      <c r="HG13" s="62"/>
      <c r="HH13" s="62"/>
      <c r="HI13" s="62"/>
      <c r="HJ13" s="62"/>
      <c r="HK13" s="62"/>
      <c r="HL13" s="62"/>
      <c r="HM13" s="62"/>
      <c r="HN13" s="62"/>
      <c r="HO13" s="62"/>
      <c r="HP13" s="62"/>
      <c r="HQ13" s="5"/>
      <c r="HR13" s="5"/>
      <c r="HS13" s="5"/>
      <c r="HT13" s="5"/>
      <c r="HU13" s="5"/>
      <c r="HV13" s="5"/>
      <c r="HW13" s="5"/>
      <c r="HX13" s="5"/>
      <c r="HY13" s="5"/>
      <c r="HZ13" s="5"/>
      <c r="IA13" s="5"/>
      <c r="IB13" s="5"/>
      <c r="IC13" s="62"/>
      <c r="ID13" s="62"/>
      <c r="IE13" s="62"/>
      <c r="IF13" s="62"/>
      <c r="IG13" s="62"/>
      <c r="IH13" s="62"/>
      <c r="II13" s="62"/>
      <c r="IJ13" s="62"/>
      <c r="IK13" s="62"/>
      <c r="IL13" s="62"/>
      <c r="IM13" s="62"/>
      <c r="IN13" s="62"/>
      <c r="IO13" s="5"/>
      <c r="IP13" s="5"/>
      <c r="IQ13" s="5"/>
      <c r="IR13" s="5"/>
      <c r="IS13" s="5"/>
      <c r="IT13" s="5"/>
      <c r="IU13" s="5"/>
      <c r="IV13" s="5"/>
      <c r="IW13" s="5"/>
      <c r="IX13" s="5"/>
      <c r="IY13" s="5"/>
      <c r="IZ13" s="5"/>
    </row>
    <row r="14" spans="1:260" x14ac:dyDescent="0.35">
      <c r="A14" s="131">
        <v>10</v>
      </c>
      <c r="B14" s="170">
        <f>'BVEM Scorecard'!B13</f>
        <v>0</v>
      </c>
      <c r="C14" s="170">
        <f>'BVEM Scorecard'!C13</f>
        <v>0</v>
      </c>
      <c r="D14" s="152">
        <v>17</v>
      </c>
      <c r="E14" s="72" t="str">
        <f>'BVEM Scorecard'!F13</f>
        <v>Wind + Solar + Storage</v>
      </c>
      <c r="F14" s="94">
        <f t="shared" si="31"/>
        <v>6.0001514233797702E-2</v>
      </c>
      <c r="G14" s="94">
        <f t="shared" si="120"/>
        <v>1</v>
      </c>
      <c r="H14" s="94">
        <f t="shared" si="33"/>
        <v>4.9999999999999996E-2</v>
      </c>
      <c r="I14" s="94">
        <f t="shared" si="121"/>
        <v>1</v>
      </c>
      <c r="J14" s="55">
        <v>1</v>
      </c>
      <c r="K14" s="55">
        <v>1</v>
      </c>
      <c r="L14" s="55">
        <f t="shared" si="95"/>
        <v>254</v>
      </c>
      <c r="M14" s="55">
        <f t="shared" si="96"/>
        <v>3828960</v>
      </c>
      <c r="N14" s="5">
        <f t="shared" si="97"/>
        <v>1840.8461538461538</v>
      </c>
      <c r="O14" s="141">
        <v>1</v>
      </c>
      <c r="P14" s="142"/>
      <c r="Q14" s="114">
        <f t="shared" si="98"/>
        <v>7.0003028467595402E-2</v>
      </c>
      <c r="R14" s="91">
        <v>0.05</v>
      </c>
      <c r="S14" s="5">
        <f t="shared" si="0"/>
        <v>3</v>
      </c>
      <c r="T14" s="93">
        <f>IFERROR(Q14*Q$4+R14*R$4,0)</f>
        <v>6.0001514233797702E-2</v>
      </c>
      <c r="U14" s="143" t="str">
        <f>'Training Programs'!Y14</f>
        <v>Equipment
Operators</v>
      </c>
      <c r="V14" s="143">
        <v>1</v>
      </c>
      <c r="W14" s="143">
        <f>'Career Opportunities'!T14</f>
        <v>24</v>
      </c>
      <c r="X14" s="64">
        <f t="shared" si="99"/>
        <v>42240</v>
      </c>
      <c r="Y14" s="64">
        <f t="shared" si="100"/>
        <v>20.307692307692307</v>
      </c>
      <c r="Z14" s="64">
        <v>1</v>
      </c>
      <c r="AA14" s="144">
        <v>0.05</v>
      </c>
      <c r="AB14" s="144">
        <v>0.05</v>
      </c>
      <c r="AC14" s="64">
        <v>0.05</v>
      </c>
      <c r="AD14" s="64">
        <f t="shared" si="34"/>
        <v>3</v>
      </c>
      <c r="AE14" s="64">
        <f t="shared" si="35"/>
        <v>9.4488188976377951E-2</v>
      </c>
      <c r="AF14" s="64">
        <f t="shared" si="36"/>
        <v>4.7244094488188976E-3</v>
      </c>
      <c r="AG14" s="55" t="str">
        <f>'Training Programs'!AO14</f>
        <v>Crane Operators</v>
      </c>
      <c r="AH14" s="55">
        <v>1</v>
      </c>
      <c r="AI14" s="5">
        <f>'Training Programs'!AQ14</f>
        <v>15</v>
      </c>
      <c r="AJ14" s="5">
        <f t="shared" si="101"/>
        <v>18000</v>
      </c>
      <c r="AK14" s="5">
        <f t="shared" si="102"/>
        <v>8.6538461538461533</v>
      </c>
      <c r="AL14" s="5">
        <v>1</v>
      </c>
      <c r="AM14" s="5">
        <v>0.05</v>
      </c>
      <c r="AN14" s="5">
        <v>0.05</v>
      </c>
      <c r="AO14" s="5">
        <v>0.05</v>
      </c>
      <c r="AP14" s="35">
        <f t="shared" si="37"/>
        <v>3</v>
      </c>
      <c r="AQ14" s="35">
        <f t="shared" si="38"/>
        <v>5.905511811023622E-2</v>
      </c>
      <c r="AR14" s="35">
        <f t="shared" si="39"/>
        <v>2.952755905511811E-3</v>
      </c>
      <c r="AS14" s="62" t="str">
        <f>'Training Programs'!BE14</f>
        <v>Turbine Installers</v>
      </c>
      <c r="AT14" s="62">
        <v>1</v>
      </c>
      <c r="AU14" s="62">
        <f>'Training Programs'!BG14</f>
        <v>69</v>
      </c>
      <c r="AV14" s="62">
        <f t="shared" si="103"/>
        <v>82800</v>
      </c>
      <c r="AW14" s="62">
        <f t="shared" si="104"/>
        <v>39.807692307692307</v>
      </c>
      <c r="AX14" s="62">
        <v>1</v>
      </c>
      <c r="AY14" s="62">
        <v>0.05</v>
      </c>
      <c r="AZ14" s="62">
        <v>0.05</v>
      </c>
      <c r="BA14" s="62">
        <v>0.05</v>
      </c>
      <c r="BB14" s="62">
        <f t="shared" si="40"/>
        <v>3</v>
      </c>
      <c r="BC14" s="95">
        <f t="shared" si="41"/>
        <v>0.27165354330708663</v>
      </c>
      <c r="BD14" s="62">
        <f t="shared" si="42"/>
        <v>1.3582677165354332E-2</v>
      </c>
      <c r="BE14" s="5" t="str">
        <f>'Training Programs'!BU14</f>
        <v>Turbine Laborer</v>
      </c>
      <c r="BF14" s="5">
        <v>1</v>
      </c>
      <c r="BG14" s="5">
        <f>'Training Programs'!BW14</f>
        <v>69</v>
      </c>
      <c r="BH14" s="5">
        <f t="shared" si="105"/>
        <v>82800</v>
      </c>
      <c r="BI14" s="5">
        <f t="shared" si="106"/>
        <v>39.807692307692307</v>
      </c>
      <c r="BJ14" s="5">
        <v>1</v>
      </c>
      <c r="BK14" s="5">
        <v>0.05</v>
      </c>
      <c r="BL14" s="5">
        <v>0.05</v>
      </c>
      <c r="BM14" s="5">
        <v>0.05</v>
      </c>
      <c r="BN14" s="35">
        <f t="shared" si="43"/>
        <v>3</v>
      </c>
      <c r="BO14" s="35">
        <f t="shared" si="44"/>
        <v>0.27165354330708663</v>
      </c>
      <c r="BP14" s="35">
        <f t="shared" si="45"/>
        <v>1.3582677165354332E-2</v>
      </c>
      <c r="BQ14" s="62" t="str">
        <f>'Training Programs'!CK14</f>
        <v>Construction Managers</v>
      </c>
      <c r="BR14" s="62">
        <v>1</v>
      </c>
      <c r="BS14" s="62">
        <f>'Training Programs'!CM14</f>
        <v>21</v>
      </c>
      <c r="BT14" s="62">
        <f t="shared" si="107"/>
        <v>45360</v>
      </c>
      <c r="BU14" s="62">
        <f t="shared" si="108"/>
        <v>21.807692307692307</v>
      </c>
      <c r="BV14" s="62">
        <v>1</v>
      </c>
      <c r="BW14" s="62">
        <v>0.05</v>
      </c>
      <c r="BX14" s="62">
        <v>0.05</v>
      </c>
      <c r="BY14" s="62">
        <v>0.05</v>
      </c>
      <c r="BZ14" s="62">
        <f t="shared" si="46"/>
        <v>3</v>
      </c>
      <c r="CA14" s="62">
        <f t="shared" si="47"/>
        <v>8.2677165354330714E-2</v>
      </c>
      <c r="CB14" s="62">
        <f t="shared" si="48"/>
        <v>4.1338582677165362E-3</v>
      </c>
      <c r="CC14" s="5" t="str">
        <f>'Training Programs'!DA14</f>
        <v>Electricians</v>
      </c>
      <c r="CD14" s="5">
        <v>1</v>
      </c>
      <c r="CE14" s="5">
        <f>'Training Programs'!DC14</f>
        <v>12</v>
      </c>
      <c r="CF14" s="5">
        <f t="shared" si="109"/>
        <v>18720</v>
      </c>
      <c r="CG14" s="5">
        <f t="shared" si="110"/>
        <v>9</v>
      </c>
      <c r="CH14" s="5">
        <v>1</v>
      </c>
      <c r="CI14" s="5">
        <v>0.05</v>
      </c>
      <c r="CJ14" s="5">
        <v>0.05</v>
      </c>
      <c r="CK14" s="5">
        <v>0.05</v>
      </c>
      <c r="CL14" s="35">
        <f t="shared" si="49"/>
        <v>3</v>
      </c>
      <c r="CM14" s="35">
        <f t="shared" si="50"/>
        <v>4.7244094488188976E-2</v>
      </c>
      <c r="CN14" s="35">
        <f t="shared" si="51"/>
        <v>2.3622047244094488E-3</v>
      </c>
      <c r="CO14" s="62" t="str">
        <f>'Training Programs'!DQ14</f>
        <v>Apprentice</v>
      </c>
      <c r="CP14" s="62">
        <v>1</v>
      </c>
      <c r="CQ14" s="62">
        <f>'Training Programs'!DS14</f>
        <v>14</v>
      </c>
      <c r="CR14" s="62">
        <f t="shared" si="111"/>
        <v>21840</v>
      </c>
      <c r="CS14" s="62">
        <f t="shared" si="112"/>
        <v>10.5</v>
      </c>
      <c r="CT14" s="62">
        <v>1</v>
      </c>
      <c r="CU14" s="62">
        <v>0.05</v>
      </c>
      <c r="CV14" s="62">
        <v>0.05</v>
      </c>
      <c r="CW14" s="62">
        <v>0.05</v>
      </c>
      <c r="CX14" s="62">
        <f t="shared" si="52"/>
        <v>3</v>
      </c>
      <c r="CY14" s="62">
        <f t="shared" si="53"/>
        <v>5.5118110236220472E-2</v>
      </c>
      <c r="CZ14" s="62">
        <f t="shared" si="54"/>
        <v>2.7559055118110236E-3</v>
      </c>
      <c r="DA14" s="5" t="str">
        <f>'Training Programs'!EG14</f>
        <v>Foundation Laborer</v>
      </c>
      <c r="DB14" s="5">
        <v>1</v>
      </c>
      <c r="DC14" s="5">
        <f>'Training Programs'!EI14</f>
        <v>9</v>
      </c>
      <c r="DD14" s="5">
        <f t="shared" si="113"/>
        <v>5760</v>
      </c>
      <c r="DE14" s="5">
        <f t="shared" si="114"/>
        <v>2.7692307692307692</v>
      </c>
      <c r="DF14" s="5">
        <v>1</v>
      </c>
      <c r="DG14" s="5">
        <v>0.05</v>
      </c>
      <c r="DH14" s="5">
        <v>0.05</v>
      </c>
      <c r="DI14" s="5">
        <v>0.05</v>
      </c>
      <c r="DJ14" s="5">
        <f t="shared" si="55"/>
        <v>3</v>
      </c>
      <c r="DK14" s="5">
        <f t="shared" si="56"/>
        <v>3.5433070866141732E-2</v>
      </c>
      <c r="DL14" s="5">
        <f t="shared" si="57"/>
        <v>1.7716535433070866E-3</v>
      </c>
      <c r="DM14" s="62" t="str">
        <f>'Training Programs'!EW14</f>
        <v>Carpenters</v>
      </c>
      <c r="DN14" s="62">
        <v>1</v>
      </c>
      <c r="DO14" s="62">
        <f>'Training Programs'!EY14</f>
        <v>9</v>
      </c>
      <c r="DP14" s="62">
        <f t="shared" si="115"/>
        <v>5760</v>
      </c>
      <c r="DQ14" s="62">
        <f t="shared" si="116"/>
        <v>2.7692307692307692</v>
      </c>
      <c r="DR14" s="62">
        <v>1</v>
      </c>
      <c r="DS14" s="62">
        <v>0.05</v>
      </c>
      <c r="DT14" s="62">
        <v>0.05</v>
      </c>
      <c r="DU14" s="62">
        <v>0.05</v>
      </c>
      <c r="DV14" s="62">
        <f t="shared" si="58"/>
        <v>3</v>
      </c>
      <c r="DW14" s="62">
        <f t="shared" si="59"/>
        <v>3.5433070866141732E-2</v>
      </c>
      <c r="DX14" s="62">
        <f t="shared" si="60"/>
        <v>1.7716535433070866E-3</v>
      </c>
      <c r="DY14" s="5" t="str">
        <f>'Training Programs'!FM14</f>
        <v>Wind Technician</v>
      </c>
      <c r="DZ14" s="5">
        <v>1</v>
      </c>
      <c r="EA14" s="5">
        <f>'Training Programs'!FO14</f>
        <v>12</v>
      </c>
      <c r="EB14" s="5">
        <f t="shared" si="117"/>
        <v>24960</v>
      </c>
      <c r="EC14" s="5">
        <f t="shared" si="118"/>
        <v>12</v>
      </c>
      <c r="ED14" s="5">
        <f t="shared" si="119"/>
        <v>1</v>
      </c>
      <c r="EE14" s="5">
        <v>0.05</v>
      </c>
      <c r="EF14" s="5">
        <v>0.05</v>
      </c>
      <c r="EG14" s="5">
        <v>0.05</v>
      </c>
      <c r="EH14" s="5">
        <f t="shared" si="61"/>
        <v>3</v>
      </c>
      <c r="EI14" s="5">
        <f t="shared" si="62"/>
        <v>4.7244094488188976E-2</v>
      </c>
      <c r="EJ14" s="5">
        <f t="shared" si="63"/>
        <v>2.3622047244094488E-3</v>
      </c>
      <c r="EK14" s="62"/>
      <c r="EL14" s="62"/>
      <c r="EM14" s="62"/>
      <c r="EN14" s="62"/>
      <c r="EO14" s="62"/>
      <c r="EP14" s="62"/>
      <c r="EQ14" s="62"/>
      <c r="ER14" s="62"/>
      <c r="ES14" s="62"/>
      <c r="ET14" s="62"/>
      <c r="EU14" s="62"/>
      <c r="EV14" s="62"/>
      <c r="EW14" s="5"/>
      <c r="EX14" s="5"/>
      <c r="EY14" s="5"/>
      <c r="EZ14" s="5"/>
      <c r="FA14" s="5"/>
      <c r="FB14" s="5"/>
      <c r="FC14" s="5"/>
      <c r="FD14" s="5"/>
      <c r="FE14" s="5"/>
      <c r="FF14" s="5"/>
      <c r="FG14" s="5"/>
      <c r="FH14" s="5"/>
      <c r="FI14" s="62"/>
      <c r="FJ14" s="62"/>
      <c r="FK14" s="62"/>
      <c r="FL14" s="62"/>
      <c r="FM14" s="62"/>
      <c r="FN14" s="62"/>
      <c r="FO14" s="62"/>
      <c r="FP14" s="62"/>
      <c r="FQ14" s="62"/>
      <c r="FR14" s="62"/>
      <c r="FS14" s="62"/>
      <c r="FT14" s="62"/>
      <c r="FU14" s="5"/>
      <c r="FV14" s="5"/>
      <c r="FW14" s="5"/>
      <c r="FX14" s="5"/>
      <c r="FY14" s="5"/>
      <c r="FZ14" s="5"/>
      <c r="GA14" s="5"/>
      <c r="GB14" s="5"/>
      <c r="GC14" s="5"/>
      <c r="GD14" s="5"/>
      <c r="GE14" s="5"/>
      <c r="GF14" s="5"/>
      <c r="GG14" s="62"/>
      <c r="GH14" s="62"/>
      <c r="GI14" s="62"/>
      <c r="GJ14" s="62"/>
      <c r="GK14" s="62"/>
      <c r="GL14" s="62"/>
      <c r="GM14" s="62"/>
      <c r="GN14" s="62"/>
      <c r="GO14" s="62"/>
      <c r="GP14" s="62"/>
      <c r="GQ14" s="62"/>
      <c r="GR14" s="62"/>
      <c r="GS14" s="5"/>
      <c r="GT14" s="5"/>
      <c r="GU14" s="5"/>
      <c r="GV14" s="5"/>
      <c r="GW14" s="5"/>
      <c r="GX14" s="5"/>
      <c r="GY14" s="5"/>
      <c r="GZ14" s="5"/>
      <c r="HA14" s="5"/>
      <c r="HB14" s="5"/>
      <c r="HC14" s="5"/>
      <c r="HD14" s="5"/>
      <c r="HE14" s="62"/>
      <c r="HF14" s="62"/>
      <c r="HG14" s="62"/>
      <c r="HH14" s="62"/>
      <c r="HI14" s="62"/>
      <c r="HJ14" s="62"/>
      <c r="HK14" s="62"/>
      <c r="HL14" s="62"/>
      <c r="HM14" s="62"/>
      <c r="HN14" s="62"/>
      <c r="HO14" s="62"/>
      <c r="HP14" s="62"/>
      <c r="HQ14" s="5"/>
      <c r="HR14" s="5"/>
      <c r="HS14" s="5"/>
      <c r="HT14" s="5"/>
      <c r="HU14" s="5"/>
      <c r="HV14" s="5"/>
      <c r="HW14" s="5"/>
      <c r="HX14" s="5"/>
      <c r="HY14" s="5"/>
      <c r="HZ14" s="5"/>
      <c r="IA14" s="5"/>
      <c r="IB14" s="5"/>
      <c r="IC14" s="62"/>
      <c r="ID14" s="62"/>
      <c r="IE14" s="62"/>
      <c r="IF14" s="62"/>
      <c r="IG14" s="62"/>
      <c r="IH14" s="62"/>
      <c r="II14" s="62"/>
      <c r="IJ14" s="62"/>
      <c r="IK14" s="62"/>
      <c r="IL14" s="62"/>
      <c r="IM14" s="62"/>
      <c r="IN14" s="62"/>
      <c r="IO14" s="5"/>
      <c r="IP14" s="5"/>
      <c r="IQ14" s="5"/>
      <c r="IR14" s="5"/>
      <c r="IS14" s="5"/>
      <c r="IT14" s="5"/>
      <c r="IU14" s="5"/>
      <c r="IV14" s="5"/>
      <c r="IW14" s="5"/>
      <c r="IX14" s="5"/>
      <c r="IY14" s="5"/>
      <c r="IZ14" s="5"/>
    </row>
    <row r="15" spans="1:260" x14ac:dyDescent="0.35">
      <c r="A15" s="131">
        <v>11</v>
      </c>
      <c r="B15" s="170">
        <f>'BVEM Scorecard'!B14</f>
        <v>0</v>
      </c>
      <c r="C15" s="170">
        <f>'BVEM Scorecard'!C14</f>
        <v>0</v>
      </c>
      <c r="D15" s="152">
        <v>20</v>
      </c>
      <c r="E15" s="72" t="str">
        <f>'BVEM Scorecard'!F14</f>
        <v>Wind + Solar + Storage</v>
      </c>
      <c r="F15" s="94">
        <f t="shared" si="31"/>
        <v>6.0001514233797702E-2</v>
      </c>
      <c r="G15" s="94">
        <f t="shared" si="120"/>
        <v>1</v>
      </c>
      <c r="H15" s="94">
        <f t="shared" si="33"/>
        <v>4.9999999999999996E-2</v>
      </c>
      <c r="I15" s="94">
        <f t="shared" si="121"/>
        <v>1</v>
      </c>
      <c r="J15" s="55">
        <v>1</v>
      </c>
      <c r="K15" s="55">
        <v>1</v>
      </c>
      <c r="L15" s="55">
        <f t="shared" si="95"/>
        <v>254</v>
      </c>
      <c r="M15" s="55">
        <f t="shared" si="96"/>
        <v>3828960</v>
      </c>
      <c r="N15" s="5">
        <f t="shared" si="97"/>
        <v>1840.8461538461538</v>
      </c>
      <c r="O15" s="5">
        <v>1</v>
      </c>
      <c r="P15" s="142"/>
      <c r="Q15" s="114">
        <f t="shared" si="98"/>
        <v>7.0003028467595402E-2</v>
      </c>
      <c r="R15" s="91">
        <v>0.05</v>
      </c>
      <c r="S15" s="5">
        <f t="shared" si="0"/>
        <v>3</v>
      </c>
      <c r="T15" s="93">
        <f>IFERROR(Q15*Q$4+R15*R$4,0)</f>
        <v>6.0001514233797702E-2</v>
      </c>
      <c r="U15" s="143" t="str">
        <f>'Training Programs'!Y15</f>
        <v>Equipment
Operators</v>
      </c>
      <c r="V15" s="143">
        <v>1</v>
      </c>
      <c r="W15" s="143">
        <f>'Career Opportunities'!T15</f>
        <v>24</v>
      </c>
      <c r="X15" s="64">
        <f t="shared" si="99"/>
        <v>42240</v>
      </c>
      <c r="Y15" s="64">
        <f t="shared" si="100"/>
        <v>20.307692307692307</v>
      </c>
      <c r="Z15" s="62">
        <v>1</v>
      </c>
      <c r="AA15" s="144">
        <v>0.05</v>
      </c>
      <c r="AB15" s="144">
        <v>0.05</v>
      </c>
      <c r="AC15" s="64">
        <v>0.05</v>
      </c>
      <c r="AD15" s="64">
        <f t="shared" si="34"/>
        <v>3</v>
      </c>
      <c r="AE15" s="64">
        <f t="shared" si="35"/>
        <v>9.4488188976377951E-2</v>
      </c>
      <c r="AF15" s="64">
        <f t="shared" si="36"/>
        <v>4.7244094488188976E-3</v>
      </c>
      <c r="AG15" s="55" t="str">
        <f>'Training Programs'!AO15</f>
        <v>Crane Operators</v>
      </c>
      <c r="AH15" s="55">
        <v>1</v>
      </c>
      <c r="AI15" s="35">
        <f>'Training Programs'!AQ15</f>
        <v>15</v>
      </c>
      <c r="AJ15" s="35">
        <f t="shared" si="101"/>
        <v>18000</v>
      </c>
      <c r="AK15" s="35">
        <f t="shared" si="102"/>
        <v>8.6538461538461533</v>
      </c>
      <c r="AL15" s="35">
        <v>1</v>
      </c>
      <c r="AM15" s="142">
        <v>0.05</v>
      </c>
      <c r="AN15" s="142">
        <v>0.05</v>
      </c>
      <c r="AO15" s="35">
        <v>0.05</v>
      </c>
      <c r="AP15" s="35">
        <f t="shared" si="37"/>
        <v>3</v>
      </c>
      <c r="AQ15" s="35">
        <f t="shared" si="38"/>
        <v>5.905511811023622E-2</v>
      </c>
      <c r="AR15" s="35">
        <f t="shared" si="39"/>
        <v>2.952755905511811E-3</v>
      </c>
      <c r="AS15" s="64" t="str">
        <f>'Training Programs'!BE15</f>
        <v>Turbine Installers</v>
      </c>
      <c r="AT15" s="64">
        <v>1</v>
      </c>
      <c r="AU15" s="64">
        <f>'Training Programs'!BG15</f>
        <v>69</v>
      </c>
      <c r="AV15" s="64">
        <f t="shared" si="103"/>
        <v>82800</v>
      </c>
      <c r="AW15" s="64">
        <f t="shared" si="104"/>
        <v>39.807692307692307</v>
      </c>
      <c r="AX15" s="64">
        <v>1</v>
      </c>
      <c r="AY15" s="144">
        <v>0.05</v>
      </c>
      <c r="AZ15" s="144">
        <v>0.05</v>
      </c>
      <c r="BA15" s="64">
        <v>0.05</v>
      </c>
      <c r="BB15" s="64">
        <f t="shared" si="40"/>
        <v>3</v>
      </c>
      <c r="BC15" s="64">
        <f t="shared" si="41"/>
        <v>0.27165354330708663</v>
      </c>
      <c r="BD15" s="64">
        <f t="shared" si="42"/>
        <v>1.3582677165354332E-2</v>
      </c>
      <c r="BE15" s="35" t="str">
        <f>'Training Programs'!BU15</f>
        <v>Turbine Laborer</v>
      </c>
      <c r="BF15" s="35">
        <v>1</v>
      </c>
      <c r="BG15" s="35">
        <f>'Training Programs'!BW15</f>
        <v>69</v>
      </c>
      <c r="BH15" s="35">
        <f t="shared" si="105"/>
        <v>82800</v>
      </c>
      <c r="BI15" s="35">
        <f t="shared" si="106"/>
        <v>39.807692307692307</v>
      </c>
      <c r="BJ15" s="35">
        <v>1</v>
      </c>
      <c r="BK15" s="142">
        <v>0.05</v>
      </c>
      <c r="BL15" s="142">
        <v>0.05</v>
      </c>
      <c r="BM15" s="35">
        <v>0.05</v>
      </c>
      <c r="BN15" s="35">
        <f t="shared" si="43"/>
        <v>3</v>
      </c>
      <c r="BO15" s="35">
        <f t="shared" si="44"/>
        <v>0.27165354330708663</v>
      </c>
      <c r="BP15" s="35">
        <f t="shared" si="45"/>
        <v>1.3582677165354332E-2</v>
      </c>
      <c r="BQ15" s="64" t="str">
        <f>'Training Programs'!CK15</f>
        <v>Construction Managers</v>
      </c>
      <c r="BR15" s="64">
        <v>1</v>
      </c>
      <c r="BS15" s="64">
        <f>'Training Programs'!CM15</f>
        <v>21</v>
      </c>
      <c r="BT15" s="64">
        <f t="shared" si="107"/>
        <v>45360</v>
      </c>
      <c r="BU15" s="64">
        <f t="shared" si="108"/>
        <v>21.807692307692307</v>
      </c>
      <c r="BV15" s="64">
        <v>1</v>
      </c>
      <c r="BW15" s="144">
        <v>0.05</v>
      </c>
      <c r="BX15" s="144">
        <v>0.05</v>
      </c>
      <c r="BY15" s="64">
        <v>0.05</v>
      </c>
      <c r="BZ15" s="64">
        <f t="shared" si="46"/>
        <v>3</v>
      </c>
      <c r="CA15" s="64">
        <f t="shared" si="47"/>
        <v>8.2677165354330714E-2</v>
      </c>
      <c r="CB15" s="64">
        <f t="shared" si="48"/>
        <v>4.1338582677165362E-3</v>
      </c>
      <c r="CC15" s="35" t="str">
        <f>'Training Programs'!DA15</f>
        <v>Electricians</v>
      </c>
      <c r="CD15" s="35">
        <v>1</v>
      </c>
      <c r="CE15" s="35">
        <f>'Training Programs'!DC15</f>
        <v>12</v>
      </c>
      <c r="CF15" s="35">
        <f t="shared" si="109"/>
        <v>18720</v>
      </c>
      <c r="CG15" s="35">
        <f t="shared" si="110"/>
        <v>9</v>
      </c>
      <c r="CH15" s="35">
        <v>1</v>
      </c>
      <c r="CI15" s="142">
        <v>0.05</v>
      </c>
      <c r="CJ15" s="142">
        <v>0.05</v>
      </c>
      <c r="CK15" s="35">
        <v>0.05</v>
      </c>
      <c r="CL15" s="35">
        <f t="shared" si="49"/>
        <v>3</v>
      </c>
      <c r="CM15" s="35">
        <f t="shared" si="50"/>
        <v>4.7244094488188976E-2</v>
      </c>
      <c r="CN15" s="35">
        <f t="shared" si="51"/>
        <v>2.3622047244094488E-3</v>
      </c>
      <c r="CO15" s="64" t="str">
        <f>'Training Programs'!DQ15</f>
        <v>Apprentice</v>
      </c>
      <c r="CP15" s="64">
        <v>1</v>
      </c>
      <c r="CQ15" s="64">
        <f>'Training Programs'!DS15</f>
        <v>14</v>
      </c>
      <c r="CR15" s="64">
        <f t="shared" si="111"/>
        <v>21840</v>
      </c>
      <c r="CS15" s="64">
        <f t="shared" si="112"/>
        <v>10.5</v>
      </c>
      <c r="CT15" s="64">
        <v>1</v>
      </c>
      <c r="CU15" s="144">
        <v>0.05</v>
      </c>
      <c r="CV15" s="144">
        <v>0.05</v>
      </c>
      <c r="CW15" s="64">
        <v>0.05</v>
      </c>
      <c r="CX15" s="64">
        <f t="shared" si="52"/>
        <v>3</v>
      </c>
      <c r="CY15" s="64">
        <f t="shared" si="53"/>
        <v>5.5118110236220472E-2</v>
      </c>
      <c r="CZ15" s="64">
        <f t="shared" si="54"/>
        <v>2.7559055118110236E-3</v>
      </c>
      <c r="DA15" s="35" t="str">
        <f>'Training Programs'!EG15</f>
        <v>Foundation Laborer</v>
      </c>
      <c r="DB15" s="35">
        <v>1</v>
      </c>
      <c r="DC15" s="35">
        <f>'Training Programs'!EI15</f>
        <v>9</v>
      </c>
      <c r="DD15" s="35">
        <f t="shared" si="113"/>
        <v>5760</v>
      </c>
      <c r="DE15" s="35">
        <f t="shared" si="114"/>
        <v>2.7692307692307692</v>
      </c>
      <c r="DF15" s="35">
        <v>1</v>
      </c>
      <c r="DG15" s="142">
        <v>0.05</v>
      </c>
      <c r="DH15" s="142">
        <v>0.05</v>
      </c>
      <c r="DI15" s="35">
        <v>0.05</v>
      </c>
      <c r="DJ15" s="35">
        <f t="shared" si="55"/>
        <v>3</v>
      </c>
      <c r="DK15" s="35">
        <f t="shared" si="56"/>
        <v>3.5433070866141732E-2</v>
      </c>
      <c r="DL15" s="35">
        <f t="shared" si="57"/>
        <v>1.7716535433070866E-3</v>
      </c>
      <c r="DM15" s="64" t="str">
        <f>'Training Programs'!EW15</f>
        <v>Carpenters</v>
      </c>
      <c r="DN15" s="64">
        <v>1</v>
      </c>
      <c r="DO15" s="64">
        <f>'Training Programs'!EY15</f>
        <v>9</v>
      </c>
      <c r="DP15" s="64">
        <f t="shared" si="115"/>
        <v>5760</v>
      </c>
      <c r="DQ15" s="64">
        <f t="shared" si="116"/>
        <v>2.7692307692307692</v>
      </c>
      <c r="DR15" s="64">
        <v>1</v>
      </c>
      <c r="DS15" s="144">
        <v>0.05</v>
      </c>
      <c r="DT15" s="144">
        <v>0.05</v>
      </c>
      <c r="DU15" s="64">
        <v>0.05</v>
      </c>
      <c r="DV15" s="64">
        <f t="shared" si="58"/>
        <v>3</v>
      </c>
      <c r="DW15" s="64">
        <f t="shared" si="59"/>
        <v>3.5433070866141732E-2</v>
      </c>
      <c r="DX15" s="64">
        <f t="shared" si="60"/>
        <v>1.7716535433070866E-3</v>
      </c>
      <c r="DY15" s="35" t="str">
        <f>'Training Programs'!FM15</f>
        <v>Wind Technician</v>
      </c>
      <c r="DZ15" s="35">
        <v>1</v>
      </c>
      <c r="EA15" s="35">
        <f>'Training Programs'!FO15</f>
        <v>12</v>
      </c>
      <c r="EB15" s="35">
        <f t="shared" si="117"/>
        <v>24960</v>
      </c>
      <c r="EC15" s="35">
        <f t="shared" si="118"/>
        <v>12</v>
      </c>
      <c r="ED15" s="35">
        <f t="shared" si="119"/>
        <v>1</v>
      </c>
      <c r="EE15" s="142">
        <v>0.05</v>
      </c>
      <c r="EF15" s="142">
        <v>0.05</v>
      </c>
      <c r="EG15" s="35">
        <v>0.05</v>
      </c>
      <c r="EH15" s="35">
        <f t="shared" si="61"/>
        <v>3</v>
      </c>
      <c r="EI15" s="35">
        <f t="shared" si="62"/>
        <v>4.7244094488188976E-2</v>
      </c>
      <c r="EJ15" s="35">
        <f t="shared" si="63"/>
        <v>2.3622047244094488E-3</v>
      </c>
      <c r="EK15" s="62"/>
      <c r="EL15" s="62"/>
      <c r="EM15" s="62"/>
      <c r="EN15" s="62"/>
      <c r="EO15" s="62"/>
      <c r="EP15" s="62"/>
      <c r="EQ15" s="62"/>
      <c r="ER15" s="62"/>
      <c r="ES15" s="62"/>
      <c r="ET15" s="62"/>
      <c r="EU15" s="62"/>
      <c r="EV15" s="62"/>
      <c r="EW15" s="5"/>
      <c r="EX15" s="5"/>
      <c r="EY15" s="5"/>
      <c r="EZ15" s="5"/>
      <c r="FA15" s="5"/>
      <c r="FB15" s="5"/>
      <c r="FC15" s="5"/>
      <c r="FD15" s="5"/>
      <c r="FE15" s="5"/>
      <c r="FF15" s="5"/>
      <c r="FG15" s="5"/>
      <c r="FH15" s="5"/>
      <c r="FI15" s="62"/>
      <c r="FJ15" s="62"/>
      <c r="FK15" s="62"/>
      <c r="FL15" s="62"/>
      <c r="FM15" s="62"/>
      <c r="FN15" s="62"/>
      <c r="FO15" s="62"/>
      <c r="FP15" s="62"/>
      <c r="FQ15" s="62"/>
      <c r="FR15" s="62"/>
      <c r="FS15" s="62"/>
      <c r="FT15" s="62"/>
      <c r="FU15" s="5"/>
      <c r="FV15" s="5"/>
      <c r="FW15" s="5"/>
      <c r="FX15" s="5"/>
      <c r="FY15" s="5"/>
      <c r="FZ15" s="5"/>
      <c r="GA15" s="5"/>
      <c r="GB15" s="5"/>
      <c r="GC15" s="5"/>
      <c r="GD15" s="5"/>
      <c r="GE15" s="5"/>
      <c r="GF15" s="5"/>
      <c r="GG15" s="62"/>
      <c r="GH15" s="62"/>
      <c r="GI15" s="62"/>
      <c r="GJ15" s="62"/>
      <c r="GK15" s="62"/>
      <c r="GL15" s="62"/>
      <c r="GM15" s="62"/>
      <c r="GN15" s="62"/>
      <c r="GO15" s="62"/>
      <c r="GP15" s="62"/>
      <c r="GQ15" s="62"/>
      <c r="GR15" s="62"/>
      <c r="GS15" s="5"/>
      <c r="GT15" s="5"/>
      <c r="GU15" s="5"/>
      <c r="GV15" s="5"/>
      <c r="GW15" s="5"/>
      <c r="GX15" s="5"/>
      <c r="GY15" s="5"/>
      <c r="GZ15" s="5"/>
      <c r="HA15" s="5"/>
      <c r="HB15" s="5"/>
      <c r="HC15" s="5"/>
      <c r="HD15" s="5"/>
      <c r="HE15" s="62"/>
      <c r="HF15" s="62"/>
      <c r="HG15" s="62"/>
      <c r="HH15" s="62"/>
      <c r="HI15" s="62"/>
      <c r="HJ15" s="62"/>
      <c r="HK15" s="62"/>
      <c r="HL15" s="62"/>
      <c r="HM15" s="62"/>
      <c r="HN15" s="62"/>
      <c r="HO15" s="62"/>
      <c r="HP15" s="62"/>
      <c r="HQ15" s="5"/>
      <c r="HR15" s="5"/>
      <c r="HS15" s="5"/>
      <c r="HT15" s="5"/>
      <c r="HU15" s="5"/>
      <c r="HV15" s="5"/>
      <c r="HW15" s="5"/>
      <c r="HX15" s="5"/>
      <c r="HY15" s="5"/>
      <c r="HZ15" s="5"/>
      <c r="IA15" s="5"/>
      <c r="IB15" s="5"/>
      <c r="IC15" s="62"/>
      <c r="ID15" s="62"/>
      <c r="IE15" s="62"/>
      <c r="IF15" s="62"/>
      <c r="IG15" s="62"/>
      <c r="IH15" s="62"/>
      <c r="II15" s="62"/>
      <c r="IJ15" s="62"/>
      <c r="IK15" s="62"/>
      <c r="IL15" s="62"/>
      <c r="IM15" s="62"/>
      <c r="IN15" s="62"/>
      <c r="IO15" s="5"/>
      <c r="IP15" s="5"/>
      <c r="IQ15" s="5"/>
      <c r="IR15" s="5"/>
      <c r="IS15" s="5"/>
      <c r="IT15" s="5"/>
      <c r="IU15" s="5"/>
      <c r="IV15" s="5"/>
      <c r="IW15" s="5"/>
      <c r="IX15" s="5"/>
      <c r="IY15" s="5"/>
      <c r="IZ15" s="5"/>
    </row>
    <row r="16" spans="1:260" x14ac:dyDescent="0.35">
      <c r="A16" s="131">
        <v>12</v>
      </c>
      <c r="B16" s="170">
        <f>'BVEM Scorecard'!B15</f>
        <v>0</v>
      </c>
      <c r="C16" s="170">
        <f>'BVEM Scorecard'!C15</f>
        <v>0</v>
      </c>
      <c r="D16" s="152">
        <v>23</v>
      </c>
      <c r="E16" s="72" t="str">
        <f>'BVEM Scorecard'!F15</f>
        <v>Wind + Solar + Storage</v>
      </c>
      <c r="F16" s="94">
        <f t="shared" si="31"/>
        <v>6.0001514233797702E-2</v>
      </c>
      <c r="G16" s="94">
        <f t="shared" si="120"/>
        <v>1</v>
      </c>
      <c r="H16" s="94">
        <f t="shared" si="33"/>
        <v>4.9999999999999996E-2</v>
      </c>
      <c r="I16" s="94">
        <f t="shared" si="121"/>
        <v>1</v>
      </c>
      <c r="J16" s="55">
        <v>1</v>
      </c>
      <c r="K16" s="55">
        <v>1</v>
      </c>
      <c r="L16" s="55">
        <f t="shared" si="95"/>
        <v>254</v>
      </c>
      <c r="M16" s="55">
        <f t="shared" si="96"/>
        <v>3828960</v>
      </c>
      <c r="N16" s="5">
        <f t="shared" si="97"/>
        <v>1840.8461538461538</v>
      </c>
      <c r="O16" s="141">
        <v>1</v>
      </c>
      <c r="P16" s="142"/>
      <c r="Q16" s="114">
        <f t="shared" si="98"/>
        <v>7.0003028467595402E-2</v>
      </c>
      <c r="R16" s="91">
        <v>0.05</v>
      </c>
      <c r="S16" s="5">
        <f t="shared" si="0"/>
        <v>3</v>
      </c>
      <c r="T16" s="93">
        <f>IFERROR(Q16*Q$4+R16*R$4,0)</f>
        <v>6.0001514233797702E-2</v>
      </c>
      <c r="U16" s="143" t="str">
        <f>'Training Programs'!Y16</f>
        <v>Equipment
Operators</v>
      </c>
      <c r="V16" s="143">
        <v>1</v>
      </c>
      <c r="W16" s="143">
        <f>'Career Opportunities'!T16</f>
        <v>24</v>
      </c>
      <c r="X16" s="64">
        <f t="shared" si="99"/>
        <v>42240</v>
      </c>
      <c r="Y16" s="64">
        <f t="shared" si="100"/>
        <v>20.307692307692307</v>
      </c>
      <c r="Z16" s="64">
        <v>1</v>
      </c>
      <c r="AA16" s="144">
        <v>0.05</v>
      </c>
      <c r="AB16" s="144">
        <v>0.05</v>
      </c>
      <c r="AC16" s="64">
        <v>0.05</v>
      </c>
      <c r="AD16" s="64">
        <f t="shared" si="34"/>
        <v>3</v>
      </c>
      <c r="AE16" s="64">
        <f t="shared" si="35"/>
        <v>9.4488188976377951E-2</v>
      </c>
      <c r="AF16" s="64">
        <f t="shared" si="36"/>
        <v>4.7244094488188976E-3</v>
      </c>
      <c r="AG16" s="55" t="str">
        <f>'Training Programs'!AO16</f>
        <v>Crane Operators</v>
      </c>
      <c r="AH16" s="55">
        <v>1</v>
      </c>
      <c r="AI16" s="5">
        <f>'Training Programs'!AQ16</f>
        <v>15</v>
      </c>
      <c r="AJ16" s="5">
        <f t="shared" si="101"/>
        <v>18000</v>
      </c>
      <c r="AK16" s="5">
        <f t="shared" si="102"/>
        <v>8.6538461538461533</v>
      </c>
      <c r="AL16" s="5">
        <v>1</v>
      </c>
      <c r="AM16" s="5">
        <v>0.05</v>
      </c>
      <c r="AN16" s="5">
        <v>0.05</v>
      </c>
      <c r="AO16" s="5">
        <v>0.05</v>
      </c>
      <c r="AP16" s="35">
        <f t="shared" si="37"/>
        <v>3</v>
      </c>
      <c r="AQ16" s="35">
        <f t="shared" si="38"/>
        <v>5.905511811023622E-2</v>
      </c>
      <c r="AR16" s="35">
        <f t="shared" si="39"/>
        <v>2.952755905511811E-3</v>
      </c>
      <c r="AS16" s="62" t="str">
        <f>'Training Programs'!BE16</f>
        <v>Turbine Installers</v>
      </c>
      <c r="AT16" s="62">
        <v>1</v>
      </c>
      <c r="AU16" s="62">
        <f>'Training Programs'!BG16</f>
        <v>69</v>
      </c>
      <c r="AV16" s="62">
        <f t="shared" si="103"/>
        <v>82800</v>
      </c>
      <c r="AW16" s="62">
        <f t="shared" si="104"/>
        <v>39.807692307692307</v>
      </c>
      <c r="AX16" s="62">
        <v>1</v>
      </c>
      <c r="AY16" s="62">
        <v>0.05</v>
      </c>
      <c r="AZ16" s="62">
        <v>0.05</v>
      </c>
      <c r="BA16" s="62">
        <v>0.05</v>
      </c>
      <c r="BB16" s="62">
        <f t="shared" si="40"/>
        <v>3</v>
      </c>
      <c r="BC16" s="95">
        <f t="shared" si="41"/>
        <v>0.27165354330708663</v>
      </c>
      <c r="BD16" s="62">
        <f t="shared" si="42"/>
        <v>1.3582677165354332E-2</v>
      </c>
      <c r="BE16" s="5" t="str">
        <f>'Training Programs'!BU16</f>
        <v>Turbine Laborer</v>
      </c>
      <c r="BF16" s="5">
        <v>1</v>
      </c>
      <c r="BG16" s="5">
        <f>'Training Programs'!BW16</f>
        <v>69</v>
      </c>
      <c r="BH16" s="5">
        <f t="shared" si="105"/>
        <v>82800</v>
      </c>
      <c r="BI16" s="5">
        <f t="shared" si="106"/>
        <v>39.807692307692307</v>
      </c>
      <c r="BJ16" s="5">
        <v>1</v>
      </c>
      <c r="BK16" s="5">
        <v>0.05</v>
      </c>
      <c r="BL16" s="5">
        <v>0.05</v>
      </c>
      <c r="BM16" s="5">
        <v>0.05</v>
      </c>
      <c r="BN16" s="35">
        <f t="shared" si="43"/>
        <v>3</v>
      </c>
      <c r="BO16" s="35">
        <f t="shared" si="44"/>
        <v>0.27165354330708663</v>
      </c>
      <c r="BP16" s="35">
        <f t="shared" si="45"/>
        <v>1.3582677165354332E-2</v>
      </c>
      <c r="BQ16" s="62" t="str">
        <f>'Training Programs'!CK16</f>
        <v>Construction Managers</v>
      </c>
      <c r="BR16" s="62">
        <v>1</v>
      </c>
      <c r="BS16" s="62">
        <f>'Training Programs'!CM16</f>
        <v>21</v>
      </c>
      <c r="BT16" s="62">
        <f t="shared" si="107"/>
        <v>45360</v>
      </c>
      <c r="BU16" s="62">
        <f t="shared" si="108"/>
        <v>21.807692307692307</v>
      </c>
      <c r="BV16" s="62">
        <v>1</v>
      </c>
      <c r="BW16" s="62">
        <v>0.05</v>
      </c>
      <c r="BX16" s="62">
        <v>0.05</v>
      </c>
      <c r="BY16" s="62">
        <v>0.05</v>
      </c>
      <c r="BZ16" s="62">
        <f t="shared" si="46"/>
        <v>3</v>
      </c>
      <c r="CA16" s="62">
        <f t="shared" si="47"/>
        <v>8.2677165354330714E-2</v>
      </c>
      <c r="CB16" s="62">
        <f t="shared" si="48"/>
        <v>4.1338582677165362E-3</v>
      </c>
      <c r="CC16" s="5" t="str">
        <f>'Training Programs'!DA16</f>
        <v>Electricians</v>
      </c>
      <c r="CD16" s="5">
        <v>1</v>
      </c>
      <c r="CE16" s="5">
        <f>'Training Programs'!DC16</f>
        <v>12</v>
      </c>
      <c r="CF16" s="5">
        <f t="shared" si="109"/>
        <v>18720</v>
      </c>
      <c r="CG16" s="5">
        <f t="shared" si="110"/>
        <v>9</v>
      </c>
      <c r="CH16" s="5">
        <v>1</v>
      </c>
      <c r="CI16" s="5">
        <v>0.05</v>
      </c>
      <c r="CJ16" s="5">
        <v>0.05</v>
      </c>
      <c r="CK16" s="5">
        <v>0.05</v>
      </c>
      <c r="CL16" s="35">
        <f t="shared" si="49"/>
        <v>3</v>
      </c>
      <c r="CM16" s="35">
        <f t="shared" si="50"/>
        <v>4.7244094488188976E-2</v>
      </c>
      <c r="CN16" s="35">
        <f t="shared" si="51"/>
        <v>2.3622047244094488E-3</v>
      </c>
      <c r="CO16" s="62" t="str">
        <f>'Training Programs'!DQ16</f>
        <v>Apprentice</v>
      </c>
      <c r="CP16" s="62">
        <v>1</v>
      </c>
      <c r="CQ16" s="62">
        <f>'Training Programs'!DS16</f>
        <v>14</v>
      </c>
      <c r="CR16" s="62">
        <f t="shared" si="111"/>
        <v>21840</v>
      </c>
      <c r="CS16" s="62">
        <f t="shared" si="112"/>
        <v>10.5</v>
      </c>
      <c r="CT16" s="62">
        <v>1</v>
      </c>
      <c r="CU16" s="62">
        <v>0.05</v>
      </c>
      <c r="CV16" s="62">
        <v>0.05</v>
      </c>
      <c r="CW16" s="62">
        <v>0.05</v>
      </c>
      <c r="CX16" s="62">
        <f t="shared" si="52"/>
        <v>3</v>
      </c>
      <c r="CY16" s="62">
        <f t="shared" si="53"/>
        <v>5.5118110236220472E-2</v>
      </c>
      <c r="CZ16" s="62">
        <f t="shared" si="54"/>
        <v>2.7559055118110236E-3</v>
      </c>
      <c r="DA16" s="5" t="str">
        <f>'Training Programs'!EG16</f>
        <v>Foundation Laborer</v>
      </c>
      <c r="DB16" s="5">
        <v>1</v>
      </c>
      <c r="DC16" s="5">
        <f>'Training Programs'!EI16</f>
        <v>9</v>
      </c>
      <c r="DD16" s="5">
        <f t="shared" si="113"/>
        <v>5760</v>
      </c>
      <c r="DE16" s="5">
        <f t="shared" si="114"/>
        <v>2.7692307692307692</v>
      </c>
      <c r="DF16" s="5">
        <v>1</v>
      </c>
      <c r="DG16" s="5">
        <v>0.05</v>
      </c>
      <c r="DH16" s="5">
        <v>0.05</v>
      </c>
      <c r="DI16" s="5">
        <v>0.05</v>
      </c>
      <c r="DJ16" s="5">
        <f t="shared" si="55"/>
        <v>3</v>
      </c>
      <c r="DK16" s="5">
        <f t="shared" si="56"/>
        <v>3.5433070866141732E-2</v>
      </c>
      <c r="DL16" s="5">
        <f t="shared" si="57"/>
        <v>1.7716535433070866E-3</v>
      </c>
      <c r="DM16" s="62" t="str">
        <f>'Training Programs'!EW16</f>
        <v>Carpenters</v>
      </c>
      <c r="DN16" s="62">
        <v>1</v>
      </c>
      <c r="DO16" s="62">
        <f>'Training Programs'!EY16</f>
        <v>9</v>
      </c>
      <c r="DP16" s="62">
        <f t="shared" si="115"/>
        <v>5760</v>
      </c>
      <c r="DQ16" s="62">
        <f t="shared" si="116"/>
        <v>2.7692307692307692</v>
      </c>
      <c r="DR16" s="62">
        <v>1</v>
      </c>
      <c r="DS16" s="62">
        <v>0.05</v>
      </c>
      <c r="DT16" s="62">
        <v>0.05</v>
      </c>
      <c r="DU16" s="62">
        <v>0.05</v>
      </c>
      <c r="DV16" s="62">
        <f t="shared" si="58"/>
        <v>3</v>
      </c>
      <c r="DW16" s="62">
        <f t="shared" si="59"/>
        <v>3.5433070866141732E-2</v>
      </c>
      <c r="DX16" s="62">
        <f t="shared" si="60"/>
        <v>1.7716535433070866E-3</v>
      </c>
      <c r="DY16" s="5" t="str">
        <f>'Training Programs'!FM16</f>
        <v>Wind Technician</v>
      </c>
      <c r="DZ16" s="5">
        <v>1</v>
      </c>
      <c r="EA16" s="5">
        <f>'Training Programs'!FO16</f>
        <v>12</v>
      </c>
      <c r="EB16" s="5">
        <f t="shared" si="117"/>
        <v>24960</v>
      </c>
      <c r="EC16" s="5">
        <f t="shared" si="118"/>
        <v>12</v>
      </c>
      <c r="ED16" s="5">
        <f t="shared" si="119"/>
        <v>1</v>
      </c>
      <c r="EE16" s="5">
        <v>0.05</v>
      </c>
      <c r="EF16" s="5">
        <v>0.05</v>
      </c>
      <c r="EG16" s="5">
        <v>0.05</v>
      </c>
      <c r="EH16" s="5">
        <f t="shared" si="61"/>
        <v>3</v>
      </c>
      <c r="EI16" s="5">
        <f t="shared" si="62"/>
        <v>4.7244094488188976E-2</v>
      </c>
      <c r="EJ16" s="5">
        <f t="shared" si="63"/>
        <v>2.3622047244094488E-3</v>
      </c>
      <c r="EK16" s="62"/>
      <c r="EL16" s="62"/>
      <c r="EM16" s="62"/>
      <c r="EN16" s="62"/>
      <c r="EO16" s="62"/>
      <c r="EP16" s="62"/>
      <c r="EQ16" s="62"/>
      <c r="ER16" s="62"/>
      <c r="ES16" s="62"/>
      <c r="ET16" s="62"/>
      <c r="EU16" s="62"/>
      <c r="EV16" s="62"/>
      <c r="EW16" s="5"/>
      <c r="EX16" s="5"/>
      <c r="EY16" s="5"/>
      <c r="EZ16" s="5"/>
      <c r="FA16" s="5"/>
      <c r="FB16" s="5"/>
      <c r="FC16" s="5"/>
      <c r="FD16" s="5"/>
      <c r="FE16" s="5"/>
      <c r="FF16" s="5"/>
      <c r="FG16" s="5"/>
      <c r="FH16" s="5"/>
      <c r="FI16" s="62"/>
      <c r="FJ16" s="62"/>
      <c r="FK16" s="62"/>
      <c r="FL16" s="62"/>
      <c r="FM16" s="62"/>
      <c r="FN16" s="62"/>
      <c r="FO16" s="62"/>
      <c r="FP16" s="62"/>
      <c r="FQ16" s="62"/>
      <c r="FR16" s="62"/>
      <c r="FS16" s="62"/>
      <c r="FT16" s="62"/>
      <c r="FU16" s="5"/>
      <c r="FV16" s="5"/>
      <c r="FW16" s="5"/>
      <c r="FX16" s="5"/>
      <c r="FY16" s="5"/>
      <c r="FZ16" s="5"/>
      <c r="GA16" s="5"/>
      <c r="GB16" s="5"/>
      <c r="GC16" s="5"/>
      <c r="GD16" s="5"/>
      <c r="GE16" s="5"/>
      <c r="GF16" s="5"/>
      <c r="GG16" s="62"/>
      <c r="GH16" s="62"/>
      <c r="GI16" s="62"/>
      <c r="GJ16" s="62"/>
      <c r="GK16" s="62"/>
      <c r="GL16" s="62"/>
      <c r="GM16" s="62"/>
      <c r="GN16" s="62"/>
      <c r="GO16" s="62"/>
      <c r="GP16" s="62"/>
      <c r="GQ16" s="62"/>
      <c r="GR16" s="62"/>
      <c r="GS16" s="5"/>
      <c r="GT16" s="5"/>
      <c r="GU16" s="5"/>
      <c r="GV16" s="5"/>
      <c r="GW16" s="5"/>
      <c r="GX16" s="5"/>
      <c r="GY16" s="5"/>
      <c r="GZ16" s="5"/>
      <c r="HA16" s="5"/>
      <c r="HB16" s="5"/>
      <c r="HC16" s="5"/>
      <c r="HD16" s="5"/>
      <c r="HE16" s="62"/>
      <c r="HF16" s="62"/>
      <c r="HG16" s="62"/>
      <c r="HH16" s="62"/>
      <c r="HI16" s="62"/>
      <c r="HJ16" s="62"/>
      <c r="HK16" s="62"/>
      <c r="HL16" s="62"/>
      <c r="HM16" s="62"/>
      <c r="HN16" s="62"/>
      <c r="HO16" s="62"/>
      <c r="HP16" s="62"/>
      <c r="HQ16" s="5"/>
      <c r="HR16" s="5"/>
      <c r="HS16" s="5"/>
      <c r="HT16" s="5"/>
      <c r="HU16" s="5"/>
      <c r="HV16" s="5"/>
      <c r="HW16" s="5"/>
      <c r="HX16" s="5"/>
      <c r="HY16" s="5"/>
      <c r="HZ16" s="5"/>
      <c r="IA16" s="5"/>
      <c r="IB16" s="5"/>
      <c r="IC16" s="62"/>
      <c r="ID16" s="62"/>
      <c r="IE16" s="62"/>
      <c r="IF16" s="62"/>
      <c r="IG16" s="62"/>
      <c r="IH16" s="62"/>
      <c r="II16" s="62"/>
      <c r="IJ16" s="62"/>
      <c r="IK16" s="62"/>
      <c r="IL16" s="62"/>
      <c r="IM16" s="62"/>
      <c r="IN16" s="62"/>
      <c r="IO16" s="5"/>
      <c r="IP16" s="5"/>
      <c r="IQ16" s="5"/>
      <c r="IR16" s="5"/>
      <c r="IS16" s="5"/>
      <c r="IT16" s="5"/>
      <c r="IU16" s="5"/>
      <c r="IV16" s="5"/>
      <c r="IW16" s="5"/>
      <c r="IX16" s="5"/>
      <c r="IY16" s="5"/>
      <c r="IZ16" s="5"/>
    </row>
    <row r="17" spans="1:260" x14ac:dyDescent="0.35">
      <c r="A17" s="131">
        <v>13</v>
      </c>
      <c r="B17" s="170">
        <f>'BVEM Scorecard'!B16</f>
        <v>0</v>
      </c>
      <c r="C17" s="170">
        <f>'BVEM Scorecard'!C16</f>
        <v>0</v>
      </c>
      <c r="D17" s="152">
        <v>24</v>
      </c>
      <c r="E17" s="72" t="str">
        <f>'BVEM Scorecard'!F16</f>
        <v>Wind + Solar + Storage</v>
      </c>
      <c r="F17" s="94">
        <f t="shared" si="31"/>
        <v>6.0001514233797702E-2</v>
      </c>
      <c r="G17" s="94">
        <f t="shared" si="120"/>
        <v>1</v>
      </c>
      <c r="H17" s="94">
        <f t="shared" si="33"/>
        <v>4.9999999999999996E-2</v>
      </c>
      <c r="I17" s="94">
        <f t="shared" si="121"/>
        <v>1</v>
      </c>
      <c r="J17" s="55">
        <v>1</v>
      </c>
      <c r="K17" s="55">
        <v>1</v>
      </c>
      <c r="L17" s="55">
        <f t="shared" si="95"/>
        <v>254</v>
      </c>
      <c r="M17" s="55">
        <f t="shared" si="96"/>
        <v>3828960</v>
      </c>
      <c r="N17" s="5">
        <f t="shared" si="97"/>
        <v>1840.8461538461538</v>
      </c>
      <c r="O17" s="5">
        <v>1</v>
      </c>
      <c r="P17" s="142"/>
      <c r="Q17" s="114">
        <f t="shared" si="98"/>
        <v>7.0003028467595402E-2</v>
      </c>
      <c r="R17" s="91">
        <v>0.05</v>
      </c>
      <c r="S17" s="5">
        <f t="shared" si="0"/>
        <v>3</v>
      </c>
      <c r="T17" s="93">
        <f>IFERROR(Q17*Q$4+R17*R$4,0)</f>
        <v>6.0001514233797702E-2</v>
      </c>
      <c r="U17" s="143" t="str">
        <f>'Training Programs'!Y17</f>
        <v>Equipment
Operators</v>
      </c>
      <c r="V17" s="143">
        <v>1</v>
      </c>
      <c r="W17" s="143">
        <f>'Career Opportunities'!T17</f>
        <v>24</v>
      </c>
      <c r="X17" s="64">
        <f t="shared" si="99"/>
        <v>42240</v>
      </c>
      <c r="Y17" s="64">
        <f t="shared" si="100"/>
        <v>20.307692307692307</v>
      </c>
      <c r="Z17" s="62">
        <v>1</v>
      </c>
      <c r="AA17" s="144">
        <v>0.05</v>
      </c>
      <c r="AB17" s="144">
        <v>0.05</v>
      </c>
      <c r="AC17" s="64">
        <v>0.05</v>
      </c>
      <c r="AD17" s="64">
        <f t="shared" si="34"/>
        <v>3</v>
      </c>
      <c r="AE17" s="64">
        <f t="shared" si="35"/>
        <v>9.4488188976377951E-2</v>
      </c>
      <c r="AF17" s="64">
        <f t="shared" si="36"/>
        <v>4.7244094488188976E-3</v>
      </c>
      <c r="AG17" s="55" t="str">
        <f>'Training Programs'!AO17</f>
        <v>Crane Operators</v>
      </c>
      <c r="AH17" s="55">
        <v>1</v>
      </c>
      <c r="AI17" s="35">
        <f>'Training Programs'!AQ17</f>
        <v>15</v>
      </c>
      <c r="AJ17" s="35">
        <f t="shared" si="101"/>
        <v>18000</v>
      </c>
      <c r="AK17" s="35">
        <f t="shared" si="102"/>
        <v>8.6538461538461533</v>
      </c>
      <c r="AL17" s="35">
        <v>1</v>
      </c>
      <c r="AM17" s="142">
        <v>0.05</v>
      </c>
      <c r="AN17" s="142">
        <v>0.05</v>
      </c>
      <c r="AO17" s="35">
        <v>0.05</v>
      </c>
      <c r="AP17" s="35">
        <f t="shared" si="37"/>
        <v>3</v>
      </c>
      <c r="AQ17" s="35">
        <f t="shared" si="38"/>
        <v>5.905511811023622E-2</v>
      </c>
      <c r="AR17" s="35">
        <f t="shared" si="39"/>
        <v>2.952755905511811E-3</v>
      </c>
      <c r="AS17" s="64" t="str">
        <f>'Training Programs'!BE17</f>
        <v>Turbine Installers</v>
      </c>
      <c r="AT17" s="64">
        <v>1</v>
      </c>
      <c r="AU17" s="64">
        <f>'Training Programs'!BG17</f>
        <v>69</v>
      </c>
      <c r="AV17" s="64">
        <f t="shared" si="103"/>
        <v>82800</v>
      </c>
      <c r="AW17" s="64">
        <f t="shared" si="104"/>
        <v>39.807692307692307</v>
      </c>
      <c r="AX17" s="64">
        <v>1</v>
      </c>
      <c r="AY17" s="144">
        <v>0.05</v>
      </c>
      <c r="AZ17" s="144">
        <v>0.05</v>
      </c>
      <c r="BA17" s="64">
        <v>0.05</v>
      </c>
      <c r="BB17" s="64">
        <f t="shared" si="40"/>
        <v>3</v>
      </c>
      <c r="BC17" s="64">
        <f t="shared" si="41"/>
        <v>0.27165354330708663</v>
      </c>
      <c r="BD17" s="64">
        <f t="shared" si="42"/>
        <v>1.3582677165354332E-2</v>
      </c>
      <c r="BE17" s="35" t="str">
        <f>'Training Programs'!BU17</f>
        <v>Turbine Laborer</v>
      </c>
      <c r="BF17" s="35">
        <v>1</v>
      </c>
      <c r="BG17" s="35">
        <f>'Training Programs'!BW17</f>
        <v>69</v>
      </c>
      <c r="BH17" s="35">
        <f t="shared" si="105"/>
        <v>82800</v>
      </c>
      <c r="BI17" s="35">
        <f t="shared" si="106"/>
        <v>39.807692307692307</v>
      </c>
      <c r="BJ17" s="35">
        <v>1</v>
      </c>
      <c r="BK17" s="142">
        <v>0.05</v>
      </c>
      <c r="BL17" s="142">
        <v>0.05</v>
      </c>
      <c r="BM17" s="35">
        <v>0.05</v>
      </c>
      <c r="BN17" s="35">
        <f t="shared" si="43"/>
        <v>3</v>
      </c>
      <c r="BO17" s="35">
        <f t="shared" si="44"/>
        <v>0.27165354330708663</v>
      </c>
      <c r="BP17" s="35">
        <f t="shared" si="45"/>
        <v>1.3582677165354332E-2</v>
      </c>
      <c r="BQ17" s="64" t="str">
        <f>'Training Programs'!CK17</f>
        <v>Construction Managers</v>
      </c>
      <c r="BR17" s="64">
        <v>1</v>
      </c>
      <c r="BS17" s="64">
        <f>'Training Programs'!CM17</f>
        <v>21</v>
      </c>
      <c r="BT17" s="64">
        <f t="shared" si="107"/>
        <v>45360</v>
      </c>
      <c r="BU17" s="64">
        <f t="shared" si="108"/>
        <v>21.807692307692307</v>
      </c>
      <c r="BV17" s="64">
        <v>1</v>
      </c>
      <c r="BW17" s="144">
        <v>0.05</v>
      </c>
      <c r="BX17" s="144">
        <v>0.05</v>
      </c>
      <c r="BY17" s="64">
        <v>0.05</v>
      </c>
      <c r="BZ17" s="64">
        <f t="shared" si="46"/>
        <v>3</v>
      </c>
      <c r="CA17" s="64">
        <f t="shared" si="47"/>
        <v>8.2677165354330714E-2</v>
      </c>
      <c r="CB17" s="64">
        <f t="shared" si="48"/>
        <v>4.1338582677165362E-3</v>
      </c>
      <c r="CC17" s="35" t="str">
        <f>'Training Programs'!DA17</f>
        <v>Electricians</v>
      </c>
      <c r="CD17" s="35">
        <v>1</v>
      </c>
      <c r="CE17" s="35">
        <f>'Training Programs'!DC17</f>
        <v>12</v>
      </c>
      <c r="CF17" s="35">
        <f t="shared" si="109"/>
        <v>18720</v>
      </c>
      <c r="CG17" s="35">
        <f t="shared" si="110"/>
        <v>9</v>
      </c>
      <c r="CH17" s="35">
        <v>1</v>
      </c>
      <c r="CI17" s="142">
        <v>0.05</v>
      </c>
      <c r="CJ17" s="142">
        <v>0.05</v>
      </c>
      <c r="CK17" s="35">
        <v>0.05</v>
      </c>
      <c r="CL17" s="35">
        <f t="shared" si="49"/>
        <v>3</v>
      </c>
      <c r="CM17" s="35">
        <f t="shared" si="50"/>
        <v>4.7244094488188976E-2</v>
      </c>
      <c r="CN17" s="35">
        <f t="shared" si="51"/>
        <v>2.3622047244094488E-3</v>
      </c>
      <c r="CO17" s="64" t="str">
        <f>'Training Programs'!DQ17</f>
        <v>Apprentice</v>
      </c>
      <c r="CP17" s="64">
        <v>1</v>
      </c>
      <c r="CQ17" s="64">
        <f>'Training Programs'!DS17</f>
        <v>14</v>
      </c>
      <c r="CR17" s="64">
        <f t="shared" si="111"/>
        <v>21840</v>
      </c>
      <c r="CS17" s="64">
        <f t="shared" si="112"/>
        <v>10.5</v>
      </c>
      <c r="CT17" s="64">
        <v>1</v>
      </c>
      <c r="CU17" s="144">
        <v>0.05</v>
      </c>
      <c r="CV17" s="144">
        <v>0.05</v>
      </c>
      <c r="CW17" s="64">
        <v>0.05</v>
      </c>
      <c r="CX17" s="64">
        <f t="shared" si="52"/>
        <v>3</v>
      </c>
      <c r="CY17" s="64">
        <f t="shared" si="53"/>
        <v>5.5118110236220472E-2</v>
      </c>
      <c r="CZ17" s="64">
        <f t="shared" si="54"/>
        <v>2.7559055118110236E-3</v>
      </c>
      <c r="DA17" s="35" t="str">
        <f>'Training Programs'!EG17</f>
        <v>Foundation Laborer</v>
      </c>
      <c r="DB17" s="35">
        <v>1</v>
      </c>
      <c r="DC17" s="35">
        <f>'Training Programs'!EI17</f>
        <v>9</v>
      </c>
      <c r="DD17" s="35">
        <f t="shared" si="113"/>
        <v>5760</v>
      </c>
      <c r="DE17" s="35">
        <f t="shared" si="114"/>
        <v>2.7692307692307692</v>
      </c>
      <c r="DF17" s="35">
        <v>1</v>
      </c>
      <c r="DG17" s="142">
        <v>0.05</v>
      </c>
      <c r="DH17" s="142">
        <v>0.05</v>
      </c>
      <c r="DI17" s="35">
        <v>0.05</v>
      </c>
      <c r="DJ17" s="35">
        <f t="shared" si="55"/>
        <v>3</v>
      </c>
      <c r="DK17" s="35">
        <f t="shared" si="56"/>
        <v>3.5433070866141732E-2</v>
      </c>
      <c r="DL17" s="35">
        <f t="shared" si="57"/>
        <v>1.7716535433070866E-3</v>
      </c>
      <c r="DM17" s="64" t="str">
        <f>'Training Programs'!EW17</f>
        <v>Carpenters</v>
      </c>
      <c r="DN17" s="64">
        <v>1</v>
      </c>
      <c r="DO17" s="64">
        <f>'Training Programs'!EY17</f>
        <v>9</v>
      </c>
      <c r="DP17" s="64">
        <f t="shared" si="115"/>
        <v>5760</v>
      </c>
      <c r="DQ17" s="64">
        <f t="shared" si="116"/>
        <v>2.7692307692307692</v>
      </c>
      <c r="DR17" s="64">
        <v>1</v>
      </c>
      <c r="DS17" s="144">
        <v>0.05</v>
      </c>
      <c r="DT17" s="144">
        <v>0.05</v>
      </c>
      <c r="DU17" s="64">
        <v>0.05</v>
      </c>
      <c r="DV17" s="64">
        <f t="shared" si="58"/>
        <v>3</v>
      </c>
      <c r="DW17" s="64">
        <f t="shared" si="59"/>
        <v>3.5433070866141732E-2</v>
      </c>
      <c r="DX17" s="64">
        <f t="shared" si="60"/>
        <v>1.7716535433070866E-3</v>
      </c>
      <c r="DY17" s="35" t="str">
        <f>'Training Programs'!FM17</f>
        <v>Wind Technician</v>
      </c>
      <c r="DZ17" s="35">
        <v>1</v>
      </c>
      <c r="EA17" s="35">
        <f>'Training Programs'!FO17</f>
        <v>12</v>
      </c>
      <c r="EB17" s="35">
        <f t="shared" si="117"/>
        <v>24960</v>
      </c>
      <c r="EC17" s="35">
        <f t="shared" si="118"/>
        <v>12</v>
      </c>
      <c r="ED17" s="35">
        <f t="shared" si="119"/>
        <v>1</v>
      </c>
      <c r="EE17" s="142">
        <v>0.05</v>
      </c>
      <c r="EF17" s="142">
        <v>0.05</v>
      </c>
      <c r="EG17" s="35">
        <v>0.05</v>
      </c>
      <c r="EH17" s="35">
        <f t="shared" si="61"/>
        <v>3</v>
      </c>
      <c r="EI17" s="35">
        <f t="shared" si="62"/>
        <v>4.7244094488188976E-2</v>
      </c>
      <c r="EJ17" s="35">
        <f t="shared" si="63"/>
        <v>2.3622047244094488E-3</v>
      </c>
      <c r="EK17" s="62"/>
      <c r="EL17" s="62"/>
      <c r="EM17" s="62"/>
      <c r="EN17" s="62"/>
      <c r="EO17" s="62"/>
      <c r="EP17" s="62"/>
      <c r="EQ17" s="62"/>
      <c r="ER17" s="62"/>
      <c r="ES17" s="62"/>
      <c r="ET17" s="62"/>
      <c r="EU17" s="62"/>
      <c r="EV17" s="62"/>
      <c r="EW17" s="5"/>
      <c r="EX17" s="5"/>
      <c r="EY17" s="5"/>
      <c r="EZ17" s="5"/>
      <c r="FA17" s="5"/>
      <c r="FB17" s="5"/>
      <c r="FC17" s="5"/>
      <c r="FD17" s="5"/>
      <c r="FE17" s="5"/>
      <c r="FF17" s="5"/>
      <c r="FG17" s="5"/>
      <c r="FH17" s="5"/>
      <c r="FI17" s="62"/>
      <c r="FJ17" s="62"/>
      <c r="FK17" s="62"/>
      <c r="FL17" s="62"/>
      <c r="FM17" s="62"/>
      <c r="FN17" s="62"/>
      <c r="FO17" s="62"/>
      <c r="FP17" s="62"/>
      <c r="FQ17" s="62"/>
      <c r="FR17" s="62"/>
      <c r="FS17" s="62"/>
      <c r="FT17" s="62"/>
      <c r="FU17" s="5"/>
      <c r="FV17" s="5"/>
      <c r="FW17" s="5"/>
      <c r="FX17" s="5"/>
      <c r="FY17" s="5"/>
      <c r="FZ17" s="5"/>
      <c r="GA17" s="5"/>
      <c r="GB17" s="5"/>
      <c r="GC17" s="5"/>
      <c r="GD17" s="5"/>
      <c r="GE17" s="5"/>
      <c r="GF17" s="5"/>
      <c r="GG17" s="62"/>
      <c r="GH17" s="62"/>
      <c r="GI17" s="62"/>
      <c r="GJ17" s="62"/>
      <c r="GK17" s="62"/>
      <c r="GL17" s="62"/>
      <c r="GM17" s="62"/>
      <c r="GN17" s="62"/>
      <c r="GO17" s="62"/>
      <c r="GP17" s="62"/>
      <c r="GQ17" s="62"/>
      <c r="GR17" s="62"/>
      <c r="GS17" s="5"/>
      <c r="GT17" s="5"/>
      <c r="GU17" s="5"/>
      <c r="GV17" s="5"/>
      <c r="GW17" s="5"/>
      <c r="GX17" s="5"/>
      <c r="GY17" s="5"/>
      <c r="GZ17" s="5"/>
      <c r="HA17" s="5"/>
      <c r="HB17" s="5"/>
      <c r="HC17" s="5"/>
      <c r="HD17" s="5"/>
      <c r="HE17" s="62"/>
      <c r="HF17" s="62"/>
      <c r="HG17" s="62"/>
      <c r="HH17" s="62"/>
      <c r="HI17" s="62"/>
      <c r="HJ17" s="62"/>
      <c r="HK17" s="62"/>
      <c r="HL17" s="62"/>
      <c r="HM17" s="62"/>
      <c r="HN17" s="62"/>
      <c r="HO17" s="62"/>
      <c r="HP17" s="62"/>
      <c r="HQ17" s="5"/>
      <c r="HR17" s="5"/>
      <c r="HS17" s="5"/>
      <c r="HT17" s="5"/>
      <c r="HU17" s="5"/>
      <c r="HV17" s="5"/>
      <c r="HW17" s="5"/>
      <c r="HX17" s="5"/>
      <c r="HY17" s="5"/>
      <c r="HZ17" s="5"/>
      <c r="IA17" s="5"/>
      <c r="IB17" s="5"/>
      <c r="IC17" s="62"/>
      <c r="ID17" s="62"/>
      <c r="IE17" s="62"/>
      <c r="IF17" s="62"/>
      <c r="IG17" s="62"/>
      <c r="IH17" s="62"/>
      <c r="II17" s="62"/>
      <c r="IJ17" s="62"/>
      <c r="IK17" s="62"/>
      <c r="IL17" s="62"/>
      <c r="IM17" s="62"/>
      <c r="IN17" s="62"/>
      <c r="IO17" s="5"/>
      <c r="IP17" s="5"/>
      <c r="IQ17" s="5"/>
      <c r="IR17" s="5"/>
      <c r="IS17" s="5"/>
      <c r="IT17" s="5"/>
      <c r="IU17" s="5"/>
      <c r="IV17" s="5"/>
      <c r="IW17" s="5"/>
      <c r="IX17" s="5"/>
      <c r="IY17" s="5"/>
      <c r="IZ17" s="5"/>
    </row>
    <row r="18" spans="1:260" x14ac:dyDescent="0.35">
      <c r="A18" s="131">
        <v>14</v>
      </c>
      <c r="B18" s="170">
        <f>'BVEM Scorecard'!B17</f>
        <v>0</v>
      </c>
      <c r="C18" s="170">
        <f>'BVEM Scorecard'!C17</f>
        <v>0</v>
      </c>
      <c r="D18" s="152">
        <v>330</v>
      </c>
      <c r="E18" s="72" t="str">
        <f>'BVEM Scorecard'!F17</f>
        <v>Wind + Solar + Storage</v>
      </c>
      <c r="F18" s="94"/>
      <c r="G18" s="94"/>
      <c r="H18" s="94"/>
      <c r="I18" s="94"/>
      <c r="J18" s="55"/>
      <c r="K18" s="55"/>
      <c r="L18" s="55"/>
      <c r="M18" s="55"/>
      <c r="N18" s="5"/>
      <c r="O18" s="141"/>
      <c r="P18" s="142"/>
      <c r="Q18" s="114"/>
      <c r="R18" s="91"/>
      <c r="S18" s="5" t="str">
        <f t="shared" si="0"/>
        <v/>
      </c>
      <c r="T18" s="93"/>
      <c r="U18" s="143"/>
      <c r="V18" s="143"/>
      <c r="W18" s="143"/>
      <c r="X18" s="64"/>
      <c r="Y18" s="64"/>
      <c r="Z18" s="64"/>
      <c r="AA18" s="144"/>
      <c r="AB18" s="144"/>
      <c r="AC18" s="64"/>
      <c r="AD18" s="64" t="str">
        <f t="shared" si="34"/>
        <v/>
      </c>
      <c r="AE18" s="64" t="str">
        <f t="shared" si="35"/>
        <v/>
      </c>
      <c r="AF18" s="64" t="str">
        <f t="shared" si="36"/>
        <v/>
      </c>
      <c r="AG18" s="55"/>
      <c r="AH18" s="55"/>
      <c r="AI18" s="5"/>
      <c r="AJ18" s="5"/>
      <c r="AK18" s="5"/>
      <c r="AL18" s="5"/>
      <c r="AM18" s="5"/>
      <c r="AN18" s="5"/>
      <c r="AO18" s="5"/>
      <c r="AP18" s="35" t="str">
        <f t="shared" si="37"/>
        <v/>
      </c>
      <c r="AQ18" s="35" t="str">
        <f t="shared" si="38"/>
        <v/>
      </c>
      <c r="AR18" s="35" t="str">
        <f t="shared" si="39"/>
        <v/>
      </c>
      <c r="AS18" s="62"/>
      <c r="AT18" s="62"/>
      <c r="AU18" s="62"/>
      <c r="AV18" s="62"/>
      <c r="AW18" s="62"/>
      <c r="AX18" s="62"/>
      <c r="AY18" s="62"/>
      <c r="AZ18" s="62"/>
      <c r="BA18" s="62"/>
      <c r="BB18" s="62" t="str">
        <f t="shared" si="40"/>
        <v/>
      </c>
      <c r="BC18" s="95" t="str">
        <f t="shared" si="41"/>
        <v/>
      </c>
      <c r="BD18" s="62" t="str">
        <f t="shared" si="42"/>
        <v/>
      </c>
      <c r="BE18" s="5"/>
      <c r="BF18" s="5"/>
      <c r="BG18" s="5"/>
      <c r="BH18" s="5"/>
      <c r="BI18" s="5"/>
      <c r="BJ18" s="5"/>
      <c r="BK18" s="5"/>
      <c r="BL18" s="5"/>
      <c r="BM18" s="5"/>
      <c r="BN18" s="35" t="str">
        <f t="shared" si="43"/>
        <v/>
      </c>
      <c r="BO18" s="35" t="str">
        <f t="shared" si="44"/>
        <v/>
      </c>
      <c r="BP18" s="35" t="str">
        <f t="shared" si="45"/>
        <v/>
      </c>
      <c r="BQ18" s="62"/>
      <c r="BR18" s="62"/>
      <c r="BS18" s="62"/>
      <c r="BT18" s="62"/>
      <c r="BU18" s="62"/>
      <c r="BV18" s="62"/>
      <c r="BW18" s="62"/>
      <c r="BX18" s="62"/>
      <c r="BY18" s="62"/>
      <c r="BZ18" s="62" t="str">
        <f t="shared" si="46"/>
        <v/>
      </c>
      <c r="CA18" s="62" t="str">
        <f t="shared" si="47"/>
        <v/>
      </c>
      <c r="CB18" s="62" t="str">
        <f t="shared" si="48"/>
        <v/>
      </c>
      <c r="CC18" s="5"/>
      <c r="CD18" s="5"/>
      <c r="CE18" s="5"/>
      <c r="CF18" s="5"/>
      <c r="CG18" s="5"/>
      <c r="CH18" s="5"/>
      <c r="CI18" s="5"/>
      <c r="CJ18" s="5"/>
      <c r="CK18" s="5"/>
      <c r="CL18" s="35" t="str">
        <f t="shared" si="49"/>
        <v/>
      </c>
      <c r="CM18" s="35" t="str">
        <f t="shared" si="50"/>
        <v/>
      </c>
      <c r="CN18" s="35" t="str">
        <f t="shared" si="51"/>
        <v/>
      </c>
      <c r="CO18" s="62"/>
      <c r="CP18" s="62"/>
      <c r="CQ18" s="62"/>
      <c r="CR18" s="62"/>
      <c r="CS18" s="62"/>
      <c r="CT18" s="62"/>
      <c r="CU18" s="62"/>
      <c r="CV18" s="62"/>
      <c r="CW18" s="62"/>
      <c r="CX18" s="62" t="str">
        <f t="shared" si="52"/>
        <v/>
      </c>
      <c r="CY18" s="62" t="str">
        <f t="shared" si="53"/>
        <v/>
      </c>
      <c r="CZ18" s="62" t="str">
        <f t="shared" si="54"/>
        <v/>
      </c>
      <c r="DA18" s="5"/>
      <c r="DB18" s="5"/>
      <c r="DC18" s="5"/>
      <c r="DD18" s="5"/>
      <c r="DE18" s="5"/>
      <c r="DF18" s="5"/>
      <c r="DG18" s="5"/>
      <c r="DH18" s="5"/>
      <c r="DI18" s="5"/>
      <c r="DJ18" s="5" t="str">
        <f t="shared" si="55"/>
        <v/>
      </c>
      <c r="DK18" s="5" t="str">
        <f t="shared" si="56"/>
        <v/>
      </c>
      <c r="DL18" s="5" t="str">
        <f t="shared" si="57"/>
        <v/>
      </c>
      <c r="DM18" s="62"/>
      <c r="DN18" s="62"/>
      <c r="DO18" s="62"/>
      <c r="DP18" s="62"/>
      <c r="DQ18" s="62"/>
      <c r="DR18" s="62"/>
      <c r="DS18" s="62"/>
      <c r="DT18" s="62"/>
      <c r="DU18" s="62"/>
      <c r="DV18" s="62" t="str">
        <f t="shared" si="58"/>
        <v/>
      </c>
      <c r="DW18" s="62" t="str">
        <f t="shared" si="59"/>
        <v/>
      </c>
      <c r="DX18" s="62" t="str">
        <f t="shared" si="60"/>
        <v/>
      </c>
      <c r="DY18" s="5"/>
      <c r="DZ18" s="5"/>
      <c r="EA18" s="5"/>
      <c r="EB18" s="5"/>
      <c r="EC18" s="5"/>
      <c r="ED18" s="5"/>
      <c r="EE18" s="5"/>
      <c r="EF18" s="5"/>
      <c r="EG18" s="5"/>
      <c r="EH18" s="5" t="str">
        <f t="shared" si="61"/>
        <v/>
      </c>
      <c r="EI18" s="5" t="str">
        <f t="shared" si="62"/>
        <v/>
      </c>
      <c r="EJ18" s="5" t="str">
        <f t="shared" si="63"/>
        <v/>
      </c>
      <c r="EK18" s="62"/>
      <c r="EL18" s="62"/>
      <c r="EM18" s="62"/>
      <c r="EN18" s="62"/>
      <c r="EO18" s="62"/>
      <c r="EP18" s="62"/>
      <c r="EQ18" s="62"/>
      <c r="ER18" s="62"/>
      <c r="ES18" s="62"/>
      <c r="ET18" s="62" t="str">
        <f t="shared" si="64"/>
        <v/>
      </c>
      <c r="EU18" s="62" t="str">
        <f t="shared" si="65"/>
        <v/>
      </c>
      <c r="EV18" s="62" t="str">
        <f t="shared" si="66"/>
        <v/>
      </c>
      <c r="EW18" s="5"/>
      <c r="EX18" s="5"/>
      <c r="EY18" s="5"/>
      <c r="EZ18" s="5"/>
      <c r="FA18" s="5"/>
      <c r="FB18" s="5"/>
      <c r="FC18" s="5"/>
      <c r="FD18" s="5"/>
      <c r="FE18" s="5"/>
      <c r="FF18" s="5" t="str">
        <f t="shared" si="67"/>
        <v/>
      </c>
      <c r="FG18" s="5" t="str">
        <f t="shared" si="68"/>
        <v/>
      </c>
      <c r="FH18" s="5" t="str">
        <f t="shared" si="69"/>
        <v/>
      </c>
      <c r="FI18" s="62"/>
      <c r="FJ18" s="62"/>
      <c r="FK18" s="62"/>
      <c r="FL18" s="62"/>
      <c r="FM18" s="62"/>
      <c r="FN18" s="62"/>
      <c r="FO18" s="62"/>
      <c r="FP18" s="62"/>
      <c r="FQ18" s="62"/>
      <c r="FR18" s="62" t="str">
        <f t="shared" si="70"/>
        <v/>
      </c>
      <c r="FS18" s="62" t="str">
        <f t="shared" si="71"/>
        <v/>
      </c>
      <c r="FT18" s="62" t="str">
        <f t="shared" si="72"/>
        <v/>
      </c>
      <c r="FU18" s="5"/>
      <c r="FV18" s="5"/>
      <c r="FW18" s="5"/>
      <c r="FX18" s="5"/>
      <c r="FY18" s="5"/>
      <c r="FZ18" s="5"/>
      <c r="GA18" s="5"/>
      <c r="GB18" s="5"/>
      <c r="GC18" s="5"/>
      <c r="GD18" s="5" t="str">
        <f t="shared" si="73"/>
        <v/>
      </c>
      <c r="GE18" s="5" t="str">
        <f t="shared" si="74"/>
        <v/>
      </c>
      <c r="GF18" s="5" t="str">
        <f t="shared" si="75"/>
        <v/>
      </c>
      <c r="GG18" s="62"/>
      <c r="GH18" s="62"/>
      <c r="GI18" s="62"/>
      <c r="GJ18" s="62"/>
      <c r="GK18" s="62"/>
      <c r="GL18" s="62"/>
      <c r="GM18" s="62"/>
      <c r="GN18" s="62"/>
      <c r="GO18" s="62"/>
      <c r="GP18" s="62" t="str">
        <f t="shared" si="76"/>
        <v/>
      </c>
      <c r="GQ18" s="62" t="str">
        <f t="shared" si="77"/>
        <v/>
      </c>
      <c r="GR18" s="62" t="str">
        <f t="shared" si="78"/>
        <v/>
      </c>
      <c r="GS18" s="5"/>
      <c r="GT18" s="5"/>
      <c r="GU18" s="5"/>
      <c r="GV18" s="5"/>
      <c r="GW18" s="5"/>
      <c r="GX18" s="5"/>
      <c r="GY18" s="5"/>
      <c r="GZ18" s="5"/>
      <c r="HA18" s="5"/>
      <c r="HB18" s="5" t="str">
        <f t="shared" si="79"/>
        <v/>
      </c>
      <c r="HC18" s="5" t="str">
        <f t="shared" si="80"/>
        <v/>
      </c>
      <c r="HD18" s="5" t="str">
        <f t="shared" si="81"/>
        <v/>
      </c>
      <c r="HE18" s="62"/>
      <c r="HF18" s="62"/>
      <c r="HG18" s="62"/>
      <c r="HH18" s="62"/>
      <c r="HI18" s="62"/>
      <c r="HJ18" s="62"/>
      <c r="HK18" s="62"/>
      <c r="HL18" s="62"/>
      <c r="HM18" s="62"/>
      <c r="HN18" s="62" t="str">
        <f t="shared" si="82"/>
        <v/>
      </c>
      <c r="HO18" s="62" t="str">
        <f t="shared" si="83"/>
        <v/>
      </c>
      <c r="HP18" s="62" t="str">
        <f t="shared" si="84"/>
        <v/>
      </c>
      <c r="HQ18" s="5"/>
      <c r="HR18" s="5"/>
      <c r="HS18" s="5"/>
      <c r="HT18" s="5"/>
      <c r="HU18" s="5"/>
      <c r="HV18" s="5"/>
      <c r="HW18" s="5"/>
      <c r="HX18" s="5"/>
      <c r="HY18" s="5"/>
      <c r="HZ18" s="5" t="str">
        <f t="shared" si="85"/>
        <v/>
      </c>
      <c r="IA18" s="5" t="str">
        <f t="shared" si="86"/>
        <v/>
      </c>
      <c r="IB18" s="5" t="str">
        <f t="shared" si="87"/>
        <v/>
      </c>
      <c r="IC18" s="62"/>
      <c r="ID18" s="62"/>
      <c r="IE18" s="62"/>
      <c r="IF18" s="62"/>
      <c r="IG18" s="62"/>
      <c r="IH18" s="62"/>
      <c r="II18" s="62"/>
      <c r="IJ18" s="62"/>
      <c r="IK18" s="62"/>
      <c r="IL18" s="62" t="str">
        <f t="shared" si="88"/>
        <v/>
      </c>
      <c r="IM18" s="62" t="str">
        <f t="shared" si="89"/>
        <v/>
      </c>
      <c r="IN18" s="62" t="str">
        <f t="shared" si="90"/>
        <v/>
      </c>
      <c r="IO18" s="5"/>
      <c r="IP18" s="5"/>
      <c r="IQ18" s="5"/>
      <c r="IR18" s="5"/>
      <c r="IS18" s="5"/>
      <c r="IT18" s="5"/>
      <c r="IU18" s="5"/>
      <c r="IV18" s="5"/>
      <c r="IW18" s="5"/>
      <c r="IX18" s="5" t="str">
        <f t="shared" si="91"/>
        <v/>
      </c>
      <c r="IY18" s="5" t="str">
        <f t="shared" si="92"/>
        <v/>
      </c>
      <c r="IZ18" s="5" t="str">
        <f t="shared" si="93"/>
        <v/>
      </c>
    </row>
    <row r="19" spans="1:260" x14ac:dyDescent="0.35">
      <c r="A19" s="131">
        <v>15</v>
      </c>
      <c r="B19" s="170">
        <f>'BVEM Scorecard'!B18</f>
        <v>0</v>
      </c>
      <c r="C19" s="170">
        <f>'BVEM Scorecard'!C18</f>
        <v>0</v>
      </c>
      <c r="D19" s="152">
        <v>450</v>
      </c>
      <c r="E19" s="72" t="str">
        <f>'BVEM Scorecard'!F18</f>
        <v>Solar</v>
      </c>
      <c r="F19" s="94"/>
      <c r="G19" s="94"/>
      <c r="H19" s="94"/>
      <c r="I19" s="94"/>
      <c r="J19" s="55"/>
      <c r="K19" s="55"/>
      <c r="L19" s="55"/>
      <c r="M19" s="55"/>
      <c r="N19" s="5"/>
      <c r="O19" s="5"/>
      <c r="P19" s="142"/>
      <c r="Q19" s="114"/>
      <c r="R19" s="91"/>
      <c r="S19" s="5" t="str">
        <f t="shared" si="0"/>
        <v/>
      </c>
      <c r="T19" s="93"/>
      <c r="U19" s="143"/>
      <c r="V19" s="143"/>
      <c r="W19" s="143"/>
      <c r="X19" s="64"/>
      <c r="Y19" s="64"/>
      <c r="Z19" s="62"/>
      <c r="AA19" s="144"/>
      <c r="AB19" s="144"/>
      <c r="AC19" s="64"/>
      <c r="AD19" s="64" t="str">
        <f t="shared" si="34"/>
        <v/>
      </c>
      <c r="AE19" s="64" t="str">
        <f t="shared" si="35"/>
        <v/>
      </c>
      <c r="AF19" s="64" t="str">
        <f t="shared" si="36"/>
        <v/>
      </c>
      <c r="AG19" s="55"/>
      <c r="AH19" s="55"/>
      <c r="AI19" s="35"/>
      <c r="AJ19" s="35"/>
      <c r="AK19" s="35"/>
      <c r="AL19" s="35"/>
      <c r="AM19" s="142"/>
      <c r="AN19" s="142"/>
      <c r="AO19" s="35"/>
      <c r="AP19" s="35" t="str">
        <f t="shared" si="37"/>
        <v/>
      </c>
      <c r="AQ19" s="35" t="str">
        <f t="shared" si="38"/>
        <v/>
      </c>
      <c r="AR19" s="35" t="str">
        <f t="shared" si="39"/>
        <v/>
      </c>
      <c r="AS19" s="64"/>
      <c r="AT19" s="64"/>
      <c r="AU19" s="64"/>
      <c r="AV19" s="64"/>
      <c r="AW19" s="64"/>
      <c r="AX19" s="64"/>
      <c r="AY19" s="144"/>
      <c r="AZ19" s="144"/>
      <c r="BA19" s="64"/>
      <c r="BB19" s="64" t="str">
        <f t="shared" si="40"/>
        <v/>
      </c>
      <c r="BC19" s="64" t="str">
        <f t="shared" si="41"/>
        <v/>
      </c>
      <c r="BD19" s="64" t="str">
        <f t="shared" si="42"/>
        <v/>
      </c>
      <c r="BE19" s="35"/>
      <c r="BF19" s="35"/>
      <c r="BG19" s="35"/>
      <c r="BH19" s="35"/>
      <c r="BI19" s="35"/>
      <c r="BJ19" s="35"/>
      <c r="BK19" s="142"/>
      <c r="BL19" s="142"/>
      <c r="BM19" s="35"/>
      <c r="BN19" s="35" t="str">
        <f t="shared" si="43"/>
        <v/>
      </c>
      <c r="BO19" s="35" t="str">
        <f t="shared" si="44"/>
        <v/>
      </c>
      <c r="BP19" s="35" t="str">
        <f t="shared" si="45"/>
        <v/>
      </c>
      <c r="BQ19" s="64"/>
      <c r="BR19" s="64"/>
      <c r="BS19" s="64"/>
      <c r="BT19" s="64"/>
      <c r="BU19" s="64"/>
      <c r="BV19" s="64"/>
      <c r="BW19" s="144"/>
      <c r="BX19" s="144"/>
      <c r="BY19" s="64"/>
      <c r="BZ19" s="64" t="str">
        <f t="shared" si="46"/>
        <v/>
      </c>
      <c r="CA19" s="64" t="str">
        <f t="shared" si="47"/>
        <v/>
      </c>
      <c r="CB19" s="64" t="str">
        <f t="shared" si="48"/>
        <v/>
      </c>
      <c r="CC19" s="35"/>
      <c r="CD19" s="35"/>
      <c r="CE19" s="35"/>
      <c r="CF19" s="35"/>
      <c r="CG19" s="35"/>
      <c r="CH19" s="35"/>
      <c r="CI19" s="142"/>
      <c r="CJ19" s="142"/>
      <c r="CK19" s="35"/>
      <c r="CL19" s="35" t="str">
        <f t="shared" si="49"/>
        <v/>
      </c>
      <c r="CM19" s="35" t="str">
        <f t="shared" si="50"/>
        <v/>
      </c>
      <c r="CN19" s="35" t="str">
        <f t="shared" si="51"/>
        <v/>
      </c>
      <c r="CO19" s="64"/>
      <c r="CP19" s="64"/>
      <c r="CQ19" s="64"/>
      <c r="CR19" s="64"/>
      <c r="CS19" s="64"/>
      <c r="CT19" s="64"/>
      <c r="CU19" s="144"/>
      <c r="CV19" s="144"/>
      <c r="CW19" s="64"/>
      <c r="CX19" s="64" t="str">
        <f t="shared" si="52"/>
        <v/>
      </c>
      <c r="CY19" s="64" t="str">
        <f t="shared" si="53"/>
        <v/>
      </c>
      <c r="CZ19" s="64" t="str">
        <f t="shared" si="54"/>
        <v/>
      </c>
      <c r="DA19" s="35"/>
      <c r="DB19" s="35"/>
      <c r="DC19" s="35"/>
      <c r="DD19" s="35"/>
      <c r="DE19" s="35"/>
      <c r="DF19" s="35"/>
      <c r="DG19" s="142"/>
      <c r="DH19" s="142"/>
      <c r="DI19" s="35"/>
      <c r="DJ19" s="35" t="str">
        <f t="shared" si="55"/>
        <v/>
      </c>
      <c r="DK19" s="35" t="str">
        <f t="shared" si="56"/>
        <v/>
      </c>
      <c r="DL19" s="35" t="str">
        <f t="shared" si="57"/>
        <v/>
      </c>
      <c r="DM19" s="64"/>
      <c r="DN19" s="64"/>
      <c r="DO19" s="64"/>
      <c r="DP19" s="64"/>
      <c r="DQ19" s="64"/>
      <c r="DR19" s="64"/>
      <c r="DS19" s="144"/>
      <c r="DT19" s="144"/>
      <c r="DU19" s="64"/>
      <c r="DV19" s="64" t="str">
        <f t="shared" si="58"/>
        <v/>
      </c>
      <c r="DW19" s="64" t="str">
        <f t="shared" si="59"/>
        <v/>
      </c>
      <c r="DX19" s="64" t="str">
        <f t="shared" si="60"/>
        <v/>
      </c>
      <c r="DY19" s="35"/>
      <c r="DZ19" s="35"/>
      <c r="EA19" s="35"/>
      <c r="EB19" s="35"/>
      <c r="EC19" s="35"/>
      <c r="ED19" s="35"/>
      <c r="EE19" s="142"/>
      <c r="EF19" s="142"/>
      <c r="EG19" s="35"/>
      <c r="EH19" s="35" t="str">
        <f t="shared" si="61"/>
        <v/>
      </c>
      <c r="EI19" s="35" t="str">
        <f t="shared" si="62"/>
        <v/>
      </c>
      <c r="EJ19" s="35" t="str">
        <f t="shared" si="63"/>
        <v/>
      </c>
      <c r="EK19" s="62"/>
      <c r="EL19" s="62"/>
      <c r="EM19" s="62"/>
      <c r="EN19" s="62"/>
      <c r="EO19" s="62"/>
      <c r="EP19" s="62"/>
      <c r="EQ19" s="62"/>
      <c r="ER19" s="62"/>
      <c r="ES19" s="62"/>
      <c r="ET19" s="62" t="str">
        <f t="shared" si="64"/>
        <v/>
      </c>
      <c r="EU19" s="62" t="str">
        <f t="shared" si="65"/>
        <v/>
      </c>
      <c r="EV19" s="62" t="str">
        <f t="shared" si="66"/>
        <v/>
      </c>
      <c r="EW19" s="5"/>
      <c r="EX19" s="5"/>
      <c r="EY19" s="5"/>
      <c r="EZ19" s="5"/>
      <c r="FA19" s="5"/>
      <c r="FB19" s="5"/>
      <c r="FC19" s="5"/>
      <c r="FD19" s="5"/>
      <c r="FE19" s="5"/>
      <c r="FF19" s="5" t="str">
        <f t="shared" si="67"/>
        <v/>
      </c>
      <c r="FG19" s="5" t="str">
        <f t="shared" si="68"/>
        <v/>
      </c>
      <c r="FH19" s="5" t="str">
        <f t="shared" si="69"/>
        <v/>
      </c>
      <c r="FI19" s="62"/>
      <c r="FJ19" s="62"/>
      <c r="FK19" s="62"/>
      <c r="FL19" s="62"/>
      <c r="FM19" s="62"/>
      <c r="FN19" s="62"/>
      <c r="FO19" s="62"/>
      <c r="FP19" s="62"/>
      <c r="FQ19" s="62"/>
      <c r="FR19" s="62" t="str">
        <f t="shared" si="70"/>
        <v/>
      </c>
      <c r="FS19" s="62" t="str">
        <f t="shared" si="71"/>
        <v/>
      </c>
      <c r="FT19" s="62" t="str">
        <f t="shared" si="72"/>
        <v/>
      </c>
      <c r="FU19" s="5"/>
      <c r="FV19" s="5"/>
      <c r="FW19" s="5"/>
      <c r="FX19" s="5"/>
      <c r="FY19" s="5"/>
      <c r="FZ19" s="5"/>
      <c r="GA19" s="5"/>
      <c r="GB19" s="5"/>
      <c r="GC19" s="5"/>
      <c r="GD19" s="5" t="str">
        <f t="shared" si="73"/>
        <v/>
      </c>
      <c r="GE19" s="5" t="str">
        <f t="shared" si="74"/>
        <v/>
      </c>
      <c r="GF19" s="5" t="str">
        <f t="shared" si="75"/>
        <v/>
      </c>
      <c r="GG19" s="62"/>
      <c r="GH19" s="62"/>
      <c r="GI19" s="62"/>
      <c r="GJ19" s="62"/>
      <c r="GK19" s="62"/>
      <c r="GL19" s="62"/>
      <c r="GM19" s="62"/>
      <c r="GN19" s="62"/>
      <c r="GO19" s="62"/>
      <c r="GP19" s="62" t="str">
        <f t="shared" si="76"/>
        <v/>
      </c>
      <c r="GQ19" s="62" t="str">
        <f t="shared" si="77"/>
        <v/>
      </c>
      <c r="GR19" s="62" t="str">
        <f t="shared" si="78"/>
        <v/>
      </c>
      <c r="GS19" s="5"/>
      <c r="GT19" s="5"/>
      <c r="GU19" s="5"/>
      <c r="GV19" s="5"/>
      <c r="GW19" s="5"/>
      <c r="GX19" s="5"/>
      <c r="GY19" s="5"/>
      <c r="GZ19" s="5"/>
      <c r="HA19" s="5"/>
      <c r="HB19" s="5" t="str">
        <f t="shared" si="79"/>
        <v/>
      </c>
      <c r="HC19" s="5" t="str">
        <f t="shared" si="80"/>
        <v/>
      </c>
      <c r="HD19" s="5" t="str">
        <f t="shared" si="81"/>
        <v/>
      </c>
      <c r="HE19" s="62"/>
      <c r="HF19" s="62"/>
      <c r="HG19" s="62"/>
      <c r="HH19" s="62"/>
      <c r="HI19" s="62"/>
      <c r="HJ19" s="62"/>
      <c r="HK19" s="62"/>
      <c r="HL19" s="62"/>
      <c r="HM19" s="62"/>
      <c r="HN19" s="62" t="str">
        <f t="shared" si="82"/>
        <v/>
      </c>
      <c r="HO19" s="62" t="str">
        <f t="shared" si="83"/>
        <v/>
      </c>
      <c r="HP19" s="62" t="str">
        <f t="shared" si="84"/>
        <v/>
      </c>
      <c r="HQ19" s="5"/>
      <c r="HR19" s="5"/>
      <c r="HS19" s="5"/>
      <c r="HT19" s="5"/>
      <c r="HU19" s="5"/>
      <c r="HV19" s="5"/>
      <c r="HW19" s="5"/>
      <c r="HX19" s="5"/>
      <c r="HY19" s="5"/>
      <c r="HZ19" s="5" t="str">
        <f t="shared" si="85"/>
        <v/>
      </c>
      <c r="IA19" s="5" t="str">
        <f t="shared" si="86"/>
        <v/>
      </c>
      <c r="IB19" s="5" t="str">
        <f t="shared" si="87"/>
        <v/>
      </c>
      <c r="IC19" s="62"/>
      <c r="ID19" s="62"/>
      <c r="IE19" s="62"/>
      <c r="IF19" s="62"/>
      <c r="IG19" s="62"/>
      <c r="IH19" s="62"/>
      <c r="II19" s="62"/>
      <c r="IJ19" s="62"/>
      <c r="IK19" s="62"/>
      <c r="IL19" s="62" t="str">
        <f t="shared" si="88"/>
        <v/>
      </c>
      <c r="IM19" s="62" t="str">
        <f t="shared" si="89"/>
        <v/>
      </c>
      <c r="IN19" s="62" t="str">
        <f t="shared" si="90"/>
        <v/>
      </c>
      <c r="IO19" s="5"/>
      <c r="IP19" s="5"/>
      <c r="IQ19" s="5"/>
      <c r="IR19" s="5"/>
      <c r="IS19" s="5"/>
      <c r="IT19" s="5"/>
      <c r="IU19" s="5"/>
      <c r="IV19" s="5"/>
      <c r="IW19" s="5"/>
      <c r="IX19" s="5" t="str">
        <f t="shared" si="91"/>
        <v/>
      </c>
      <c r="IY19" s="5" t="str">
        <f t="shared" si="92"/>
        <v/>
      </c>
      <c r="IZ19" s="5" t="str">
        <f t="shared" si="93"/>
        <v/>
      </c>
    </row>
    <row r="20" spans="1:260" x14ac:dyDescent="0.35">
      <c r="A20" s="131">
        <v>16</v>
      </c>
      <c r="B20" s="170">
        <f>'BVEM Scorecard'!B19</f>
        <v>0</v>
      </c>
      <c r="C20" s="170">
        <f>'BVEM Scorecard'!C19</f>
        <v>0</v>
      </c>
      <c r="D20" s="152">
        <v>444</v>
      </c>
      <c r="E20" s="72" t="str">
        <f>'BVEM Scorecard'!F19</f>
        <v>Solar</v>
      </c>
      <c r="F20" s="94"/>
      <c r="G20" s="94"/>
      <c r="H20" s="94"/>
      <c r="I20" s="94"/>
      <c r="J20" s="55"/>
      <c r="K20" s="55"/>
      <c r="L20" s="55"/>
      <c r="M20" s="55"/>
      <c r="N20" s="5"/>
      <c r="O20" s="141"/>
      <c r="P20" s="142"/>
      <c r="Q20" s="114"/>
      <c r="R20" s="91"/>
      <c r="S20" s="5" t="str">
        <f t="shared" si="0"/>
        <v/>
      </c>
      <c r="T20" s="93"/>
      <c r="U20" s="143"/>
      <c r="V20" s="143"/>
      <c r="W20" s="143"/>
      <c r="X20" s="64"/>
      <c r="Y20" s="64"/>
      <c r="Z20" s="64"/>
      <c r="AA20" s="144"/>
      <c r="AB20" s="144"/>
      <c r="AC20" s="64"/>
      <c r="AD20" s="64" t="str">
        <f t="shared" si="34"/>
        <v/>
      </c>
      <c r="AE20" s="64" t="str">
        <f t="shared" si="35"/>
        <v/>
      </c>
      <c r="AF20" s="64" t="str">
        <f t="shared" si="36"/>
        <v/>
      </c>
      <c r="AG20" s="55"/>
      <c r="AH20" s="55"/>
      <c r="AI20" s="5"/>
      <c r="AJ20" s="5"/>
      <c r="AK20" s="5"/>
      <c r="AL20" s="5"/>
      <c r="AM20" s="5"/>
      <c r="AN20" s="5"/>
      <c r="AO20" s="5"/>
      <c r="AP20" s="35" t="str">
        <f t="shared" si="37"/>
        <v/>
      </c>
      <c r="AQ20" s="35" t="str">
        <f t="shared" si="38"/>
        <v/>
      </c>
      <c r="AR20" s="35" t="str">
        <f t="shared" si="39"/>
        <v/>
      </c>
      <c r="AS20" s="62"/>
      <c r="AT20" s="62"/>
      <c r="AU20" s="62"/>
      <c r="AV20" s="62"/>
      <c r="AW20" s="62"/>
      <c r="AX20" s="62"/>
      <c r="AY20" s="62"/>
      <c r="AZ20" s="62"/>
      <c r="BA20" s="62"/>
      <c r="BB20" s="62" t="str">
        <f t="shared" si="40"/>
        <v/>
      </c>
      <c r="BC20" s="95" t="str">
        <f t="shared" si="41"/>
        <v/>
      </c>
      <c r="BD20" s="62" t="str">
        <f t="shared" si="42"/>
        <v/>
      </c>
      <c r="BE20" s="5"/>
      <c r="BF20" s="5"/>
      <c r="BG20" s="5"/>
      <c r="BH20" s="5"/>
      <c r="BI20" s="5"/>
      <c r="BJ20" s="5"/>
      <c r="BK20" s="5"/>
      <c r="BL20" s="5"/>
      <c r="BM20" s="5"/>
      <c r="BN20" s="35" t="str">
        <f t="shared" si="43"/>
        <v/>
      </c>
      <c r="BO20" s="35" t="str">
        <f t="shared" si="44"/>
        <v/>
      </c>
      <c r="BP20" s="35" t="str">
        <f t="shared" si="45"/>
        <v/>
      </c>
      <c r="BQ20" s="62"/>
      <c r="BR20" s="62"/>
      <c r="BS20" s="62"/>
      <c r="BT20" s="62"/>
      <c r="BU20" s="62"/>
      <c r="BV20" s="62"/>
      <c r="BW20" s="62"/>
      <c r="BX20" s="62"/>
      <c r="BY20" s="62"/>
      <c r="BZ20" s="62" t="str">
        <f t="shared" si="46"/>
        <v/>
      </c>
      <c r="CA20" s="62" t="str">
        <f t="shared" si="47"/>
        <v/>
      </c>
      <c r="CB20" s="62" t="str">
        <f t="shared" si="48"/>
        <v/>
      </c>
      <c r="CC20" s="5"/>
      <c r="CD20" s="5"/>
      <c r="CE20" s="5"/>
      <c r="CF20" s="5"/>
      <c r="CG20" s="5"/>
      <c r="CH20" s="5"/>
      <c r="CI20" s="5"/>
      <c r="CJ20" s="5"/>
      <c r="CK20" s="5"/>
      <c r="CL20" s="35" t="str">
        <f t="shared" si="49"/>
        <v/>
      </c>
      <c r="CM20" s="35" t="str">
        <f t="shared" si="50"/>
        <v/>
      </c>
      <c r="CN20" s="35" t="str">
        <f t="shared" si="51"/>
        <v/>
      </c>
      <c r="CO20" s="62"/>
      <c r="CP20" s="62"/>
      <c r="CQ20" s="62"/>
      <c r="CR20" s="62"/>
      <c r="CS20" s="62"/>
      <c r="CT20" s="62"/>
      <c r="CU20" s="62"/>
      <c r="CV20" s="62"/>
      <c r="CW20" s="62"/>
      <c r="CX20" s="62" t="str">
        <f t="shared" si="52"/>
        <v/>
      </c>
      <c r="CY20" s="62" t="str">
        <f t="shared" si="53"/>
        <v/>
      </c>
      <c r="CZ20" s="62" t="str">
        <f t="shared" si="54"/>
        <v/>
      </c>
      <c r="DA20" s="5"/>
      <c r="DB20" s="5"/>
      <c r="DC20" s="5"/>
      <c r="DD20" s="5"/>
      <c r="DE20" s="5"/>
      <c r="DF20" s="5"/>
      <c r="DG20" s="5"/>
      <c r="DH20" s="5"/>
      <c r="DI20" s="5"/>
      <c r="DJ20" s="5" t="str">
        <f t="shared" si="55"/>
        <v/>
      </c>
      <c r="DK20" s="5" t="str">
        <f t="shared" si="56"/>
        <v/>
      </c>
      <c r="DL20" s="5" t="str">
        <f t="shared" si="57"/>
        <v/>
      </c>
      <c r="DM20" s="62"/>
      <c r="DN20" s="62"/>
      <c r="DO20" s="62"/>
      <c r="DP20" s="62"/>
      <c r="DQ20" s="62"/>
      <c r="DR20" s="62"/>
      <c r="DS20" s="62"/>
      <c r="DT20" s="62"/>
      <c r="DU20" s="62"/>
      <c r="DV20" s="62" t="str">
        <f t="shared" si="58"/>
        <v/>
      </c>
      <c r="DW20" s="62" t="str">
        <f t="shared" si="59"/>
        <v/>
      </c>
      <c r="DX20" s="62" t="str">
        <f t="shared" si="60"/>
        <v/>
      </c>
      <c r="DY20" s="5"/>
      <c r="DZ20" s="5"/>
      <c r="EA20" s="5"/>
      <c r="EB20" s="5"/>
      <c r="EC20" s="5"/>
      <c r="ED20" s="5"/>
      <c r="EE20" s="5"/>
      <c r="EF20" s="5"/>
      <c r="EG20" s="5"/>
      <c r="EH20" s="5" t="str">
        <f t="shared" si="61"/>
        <v/>
      </c>
      <c r="EI20" s="5" t="str">
        <f t="shared" si="62"/>
        <v/>
      </c>
      <c r="EJ20" s="5" t="str">
        <f t="shared" si="63"/>
        <v/>
      </c>
      <c r="EK20" s="62"/>
      <c r="EL20" s="62"/>
      <c r="EM20" s="62"/>
      <c r="EN20" s="62"/>
      <c r="EO20" s="62"/>
      <c r="EP20" s="62"/>
      <c r="EQ20" s="62"/>
      <c r="ER20" s="62"/>
      <c r="ES20" s="62"/>
      <c r="ET20" s="62" t="str">
        <f t="shared" si="64"/>
        <v/>
      </c>
      <c r="EU20" s="62" t="str">
        <f t="shared" si="65"/>
        <v/>
      </c>
      <c r="EV20" s="62" t="str">
        <f t="shared" si="66"/>
        <v/>
      </c>
      <c r="EW20" s="5"/>
      <c r="EX20" s="5"/>
      <c r="EY20" s="5"/>
      <c r="EZ20" s="5"/>
      <c r="FA20" s="5"/>
      <c r="FB20" s="5"/>
      <c r="FC20" s="5"/>
      <c r="FD20" s="5"/>
      <c r="FE20" s="5"/>
      <c r="FF20" s="5" t="str">
        <f t="shared" si="67"/>
        <v/>
      </c>
      <c r="FG20" s="5" t="str">
        <f t="shared" si="68"/>
        <v/>
      </c>
      <c r="FH20" s="5" t="str">
        <f t="shared" si="69"/>
        <v/>
      </c>
      <c r="FI20" s="62"/>
      <c r="FJ20" s="62"/>
      <c r="FK20" s="62"/>
      <c r="FL20" s="62"/>
      <c r="FM20" s="62"/>
      <c r="FN20" s="62"/>
      <c r="FO20" s="62"/>
      <c r="FP20" s="62"/>
      <c r="FQ20" s="62"/>
      <c r="FR20" s="62" t="str">
        <f t="shared" si="70"/>
        <v/>
      </c>
      <c r="FS20" s="62" t="str">
        <f t="shared" si="71"/>
        <v/>
      </c>
      <c r="FT20" s="62" t="str">
        <f t="shared" si="72"/>
        <v/>
      </c>
      <c r="FU20" s="5"/>
      <c r="FV20" s="5"/>
      <c r="FW20" s="5"/>
      <c r="FX20" s="5"/>
      <c r="FY20" s="5"/>
      <c r="FZ20" s="5"/>
      <c r="GA20" s="5"/>
      <c r="GB20" s="5"/>
      <c r="GC20" s="5"/>
      <c r="GD20" s="5" t="str">
        <f t="shared" si="73"/>
        <v/>
      </c>
      <c r="GE20" s="5" t="str">
        <f t="shared" si="74"/>
        <v/>
      </c>
      <c r="GF20" s="5" t="str">
        <f t="shared" si="75"/>
        <v/>
      </c>
      <c r="GG20" s="62"/>
      <c r="GH20" s="62"/>
      <c r="GI20" s="62"/>
      <c r="GJ20" s="62"/>
      <c r="GK20" s="62"/>
      <c r="GL20" s="62"/>
      <c r="GM20" s="62"/>
      <c r="GN20" s="62"/>
      <c r="GO20" s="62"/>
      <c r="GP20" s="62" t="str">
        <f t="shared" si="76"/>
        <v/>
      </c>
      <c r="GQ20" s="62" t="str">
        <f t="shared" si="77"/>
        <v/>
      </c>
      <c r="GR20" s="62" t="str">
        <f t="shared" si="78"/>
        <v/>
      </c>
      <c r="GS20" s="5"/>
      <c r="GT20" s="5"/>
      <c r="GU20" s="5"/>
      <c r="GV20" s="5"/>
      <c r="GW20" s="5"/>
      <c r="GX20" s="5"/>
      <c r="GY20" s="5"/>
      <c r="GZ20" s="5"/>
      <c r="HA20" s="5"/>
      <c r="HB20" s="5" t="str">
        <f t="shared" si="79"/>
        <v/>
      </c>
      <c r="HC20" s="5" t="str">
        <f t="shared" si="80"/>
        <v/>
      </c>
      <c r="HD20" s="5" t="str">
        <f t="shared" si="81"/>
        <v/>
      </c>
      <c r="HE20" s="62"/>
      <c r="HF20" s="62"/>
      <c r="HG20" s="62"/>
      <c r="HH20" s="62"/>
      <c r="HI20" s="62"/>
      <c r="HJ20" s="62"/>
      <c r="HK20" s="62"/>
      <c r="HL20" s="62"/>
      <c r="HM20" s="62"/>
      <c r="HN20" s="62" t="str">
        <f t="shared" si="82"/>
        <v/>
      </c>
      <c r="HO20" s="62" t="str">
        <f t="shared" si="83"/>
        <v/>
      </c>
      <c r="HP20" s="62" t="str">
        <f t="shared" si="84"/>
        <v/>
      </c>
      <c r="HQ20" s="5"/>
      <c r="HR20" s="5"/>
      <c r="HS20" s="5"/>
      <c r="HT20" s="5"/>
      <c r="HU20" s="5"/>
      <c r="HV20" s="5"/>
      <c r="HW20" s="5"/>
      <c r="HX20" s="5"/>
      <c r="HY20" s="5"/>
      <c r="HZ20" s="5" t="str">
        <f t="shared" si="85"/>
        <v/>
      </c>
      <c r="IA20" s="5" t="str">
        <f t="shared" si="86"/>
        <v/>
      </c>
      <c r="IB20" s="5" t="str">
        <f t="shared" si="87"/>
        <v/>
      </c>
      <c r="IC20" s="62"/>
      <c r="ID20" s="62"/>
      <c r="IE20" s="62"/>
      <c r="IF20" s="62"/>
      <c r="IG20" s="62"/>
      <c r="IH20" s="62"/>
      <c r="II20" s="62"/>
      <c r="IJ20" s="62"/>
      <c r="IK20" s="62"/>
      <c r="IL20" s="62" t="str">
        <f t="shared" si="88"/>
        <v/>
      </c>
      <c r="IM20" s="62" t="str">
        <f t="shared" si="89"/>
        <v/>
      </c>
      <c r="IN20" s="62" t="str">
        <f t="shared" si="90"/>
        <v/>
      </c>
      <c r="IO20" s="5"/>
      <c r="IP20" s="5"/>
      <c r="IQ20" s="5"/>
      <c r="IR20" s="5"/>
      <c r="IS20" s="5"/>
      <c r="IT20" s="5"/>
      <c r="IU20" s="5"/>
      <c r="IV20" s="5"/>
      <c r="IW20" s="5"/>
      <c r="IX20" s="5" t="str">
        <f t="shared" si="91"/>
        <v/>
      </c>
      <c r="IY20" s="5" t="str">
        <f t="shared" si="92"/>
        <v/>
      </c>
      <c r="IZ20" s="5" t="str">
        <f t="shared" si="93"/>
        <v/>
      </c>
    </row>
    <row r="21" spans="1:260" x14ac:dyDescent="0.35">
      <c r="A21" s="131">
        <v>17</v>
      </c>
      <c r="B21" s="170">
        <f>'BVEM Scorecard'!B20</f>
        <v>0</v>
      </c>
      <c r="C21" s="170">
        <f>'BVEM Scorecard'!C20</f>
        <v>0</v>
      </c>
      <c r="D21" s="152">
        <v>449</v>
      </c>
      <c r="E21" s="72" t="str">
        <f>'BVEM Scorecard'!F20</f>
        <v>Solar</v>
      </c>
      <c r="F21" s="94"/>
      <c r="G21" s="94"/>
      <c r="H21" s="94"/>
      <c r="I21" s="94"/>
      <c r="J21" s="55"/>
      <c r="K21" s="55"/>
      <c r="L21" s="55"/>
      <c r="M21" s="55"/>
      <c r="N21" s="5"/>
      <c r="O21" s="5"/>
      <c r="P21" s="142"/>
      <c r="Q21" s="114"/>
      <c r="R21" s="91"/>
      <c r="S21" s="5" t="str">
        <f t="shared" si="0"/>
        <v/>
      </c>
      <c r="T21" s="93"/>
      <c r="U21" s="143"/>
      <c r="V21" s="143"/>
      <c r="W21" s="143"/>
      <c r="X21" s="64"/>
      <c r="Y21" s="64"/>
      <c r="Z21" s="62"/>
      <c r="AA21" s="144"/>
      <c r="AB21" s="144"/>
      <c r="AC21" s="64"/>
      <c r="AD21" s="64" t="str">
        <f t="shared" si="34"/>
        <v/>
      </c>
      <c r="AE21" s="64" t="str">
        <f t="shared" si="35"/>
        <v/>
      </c>
      <c r="AF21" s="64" t="str">
        <f t="shared" si="36"/>
        <v/>
      </c>
      <c r="AG21" s="55"/>
      <c r="AH21" s="55"/>
      <c r="AI21" s="35"/>
      <c r="AJ21" s="35"/>
      <c r="AK21" s="35"/>
      <c r="AL21" s="35"/>
      <c r="AM21" s="142"/>
      <c r="AN21" s="142"/>
      <c r="AO21" s="35"/>
      <c r="AP21" s="35" t="str">
        <f t="shared" si="37"/>
        <v/>
      </c>
      <c r="AQ21" s="35" t="str">
        <f t="shared" si="38"/>
        <v/>
      </c>
      <c r="AR21" s="35" t="str">
        <f t="shared" si="39"/>
        <v/>
      </c>
      <c r="AS21" s="64"/>
      <c r="AT21" s="64"/>
      <c r="AU21" s="64"/>
      <c r="AV21" s="64"/>
      <c r="AW21" s="64"/>
      <c r="AX21" s="64"/>
      <c r="AY21" s="144"/>
      <c r="AZ21" s="144"/>
      <c r="BA21" s="64"/>
      <c r="BB21" s="64" t="str">
        <f t="shared" si="40"/>
        <v/>
      </c>
      <c r="BC21" s="64" t="str">
        <f t="shared" si="41"/>
        <v/>
      </c>
      <c r="BD21" s="64" t="str">
        <f t="shared" si="42"/>
        <v/>
      </c>
      <c r="BE21" s="35"/>
      <c r="BF21" s="35"/>
      <c r="BG21" s="35"/>
      <c r="BH21" s="35"/>
      <c r="BI21" s="35"/>
      <c r="BJ21" s="35"/>
      <c r="BK21" s="142"/>
      <c r="BL21" s="142"/>
      <c r="BM21" s="35"/>
      <c r="BN21" s="35" t="str">
        <f t="shared" si="43"/>
        <v/>
      </c>
      <c r="BO21" s="35" t="str">
        <f t="shared" si="44"/>
        <v/>
      </c>
      <c r="BP21" s="35" t="str">
        <f t="shared" si="45"/>
        <v/>
      </c>
      <c r="BQ21" s="64"/>
      <c r="BR21" s="64"/>
      <c r="BS21" s="64"/>
      <c r="BT21" s="64"/>
      <c r="BU21" s="64"/>
      <c r="BV21" s="64"/>
      <c r="BW21" s="144"/>
      <c r="BX21" s="144"/>
      <c r="BY21" s="64"/>
      <c r="BZ21" s="64" t="str">
        <f t="shared" si="46"/>
        <v/>
      </c>
      <c r="CA21" s="64" t="str">
        <f t="shared" si="47"/>
        <v/>
      </c>
      <c r="CB21" s="64" t="str">
        <f t="shared" si="48"/>
        <v/>
      </c>
      <c r="CC21" s="35"/>
      <c r="CD21" s="35"/>
      <c r="CE21" s="35"/>
      <c r="CF21" s="35"/>
      <c r="CG21" s="35"/>
      <c r="CH21" s="35"/>
      <c r="CI21" s="142"/>
      <c r="CJ21" s="142"/>
      <c r="CK21" s="35"/>
      <c r="CL21" s="35" t="str">
        <f t="shared" si="49"/>
        <v/>
      </c>
      <c r="CM21" s="35" t="str">
        <f t="shared" si="50"/>
        <v/>
      </c>
      <c r="CN21" s="35" t="str">
        <f t="shared" si="51"/>
        <v/>
      </c>
      <c r="CO21" s="64"/>
      <c r="CP21" s="64"/>
      <c r="CQ21" s="64"/>
      <c r="CR21" s="64"/>
      <c r="CS21" s="64"/>
      <c r="CT21" s="64"/>
      <c r="CU21" s="144"/>
      <c r="CV21" s="144"/>
      <c r="CW21" s="64"/>
      <c r="CX21" s="64" t="str">
        <f t="shared" si="52"/>
        <v/>
      </c>
      <c r="CY21" s="64" t="str">
        <f t="shared" si="53"/>
        <v/>
      </c>
      <c r="CZ21" s="64" t="str">
        <f t="shared" si="54"/>
        <v/>
      </c>
      <c r="DA21" s="35"/>
      <c r="DB21" s="35"/>
      <c r="DC21" s="35"/>
      <c r="DD21" s="35"/>
      <c r="DE21" s="35"/>
      <c r="DF21" s="35"/>
      <c r="DG21" s="142"/>
      <c r="DH21" s="142"/>
      <c r="DI21" s="35"/>
      <c r="DJ21" s="35" t="str">
        <f t="shared" si="55"/>
        <v/>
      </c>
      <c r="DK21" s="35" t="str">
        <f t="shared" si="56"/>
        <v/>
      </c>
      <c r="DL21" s="35" t="str">
        <f t="shared" si="57"/>
        <v/>
      </c>
      <c r="DM21" s="64"/>
      <c r="DN21" s="64"/>
      <c r="DO21" s="64"/>
      <c r="DP21" s="64"/>
      <c r="DQ21" s="64"/>
      <c r="DR21" s="64"/>
      <c r="DS21" s="144"/>
      <c r="DT21" s="144"/>
      <c r="DU21" s="64"/>
      <c r="DV21" s="64" t="str">
        <f t="shared" si="58"/>
        <v/>
      </c>
      <c r="DW21" s="64" t="str">
        <f t="shared" si="59"/>
        <v/>
      </c>
      <c r="DX21" s="64" t="str">
        <f t="shared" si="60"/>
        <v/>
      </c>
      <c r="DY21" s="35"/>
      <c r="DZ21" s="35"/>
      <c r="EA21" s="35"/>
      <c r="EB21" s="35"/>
      <c r="EC21" s="35"/>
      <c r="ED21" s="35"/>
      <c r="EE21" s="142"/>
      <c r="EF21" s="142"/>
      <c r="EG21" s="35"/>
      <c r="EH21" s="35" t="str">
        <f t="shared" si="61"/>
        <v/>
      </c>
      <c r="EI21" s="35" t="str">
        <f t="shared" si="62"/>
        <v/>
      </c>
      <c r="EJ21" s="35" t="str">
        <f t="shared" si="63"/>
        <v/>
      </c>
      <c r="EK21" s="62"/>
      <c r="EL21" s="62"/>
      <c r="EM21" s="62"/>
      <c r="EN21" s="62"/>
      <c r="EO21" s="62"/>
      <c r="EP21" s="62"/>
      <c r="EQ21" s="62"/>
      <c r="ER21" s="62"/>
      <c r="ES21" s="62"/>
      <c r="ET21" s="62" t="str">
        <f t="shared" si="64"/>
        <v/>
      </c>
      <c r="EU21" s="62" t="str">
        <f t="shared" si="65"/>
        <v/>
      </c>
      <c r="EV21" s="62" t="str">
        <f t="shared" si="66"/>
        <v/>
      </c>
      <c r="EW21" s="5"/>
      <c r="EX21" s="5"/>
      <c r="EY21" s="5"/>
      <c r="EZ21" s="5"/>
      <c r="FA21" s="5"/>
      <c r="FB21" s="5"/>
      <c r="FC21" s="5"/>
      <c r="FD21" s="5"/>
      <c r="FE21" s="5"/>
      <c r="FF21" s="5" t="str">
        <f t="shared" si="67"/>
        <v/>
      </c>
      <c r="FG21" s="5" t="str">
        <f t="shared" si="68"/>
        <v/>
      </c>
      <c r="FH21" s="5" t="str">
        <f t="shared" si="69"/>
        <v/>
      </c>
      <c r="FI21" s="62"/>
      <c r="FJ21" s="62"/>
      <c r="FK21" s="62"/>
      <c r="FL21" s="62"/>
      <c r="FM21" s="62"/>
      <c r="FN21" s="62"/>
      <c r="FO21" s="62"/>
      <c r="FP21" s="62"/>
      <c r="FQ21" s="62"/>
      <c r="FR21" s="62" t="str">
        <f t="shared" si="70"/>
        <v/>
      </c>
      <c r="FS21" s="62" t="str">
        <f t="shared" si="71"/>
        <v/>
      </c>
      <c r="FT21" s="62" t="str">
        <f t="shared" si="72"/>
        <v/>
      </c>
      <c r="FU21" s="5"/>
      <c r="FV21" s="5"/>
      <c r="FW21" s="5"/>
      <c r="FX21" s="5"/>
      <c r="FY21" s="5"/>
      <c r="FZ21" s="5"/>
      <c r="GA21" s="5"/>
      <c r="GB21" s="5"/>
      <c r="GC21" s="5"/>
      <c r="GD21" s="5" t="str">
        <f t="shared" si="73"/>
        <v/>
      </c>
      <c r="GE21" s="5" t="str">
        <f t="shared" si="74"/>
        <v/>
      </c>
      <c r="GF21" s="5" t="str">
        <f t="shared" si="75"/>
        <v/>
      </c>
      <c r="GG21" s="62"/>
      <c r="GH21" s="62"/>
      <c r="GI21" s="62"/>
      <c r="GJ21" s="62"/>
      <c r="GK21" s="62"/>
      <c r="GL21" s="62"/>
      <c r="GM21" s="62"/>
      <c r="GN21" s="62"/>
      <c r="GO21" s="62"/>
      <c r="GP21" s="62" t="str">
        <f t="shared" si="76"/>
        <v/>
      </c>
      <c r="GQ21" s="62" t="str">
        <f t="shared" si="77"/>
        <v/>
      </c>
      <c r="GR21" s="62" t="str">
        <f t="shared" si="78"/>
        <v/>
      </c>
      <c r="GS21" s="5"/>
      <c r="GT21" s="5"/>
      <c r="GU21" s="5"/>
      <c r="GV21" s="5"/>
      <c r="GW21" s="5"/>
      <c r="GX21" s="5"/>
      <c r="GY21" s="5"/>
      <c r="GZ21" s="5"/>
      <c r="HA21" s="5"/>
      <c r="HB21" s="5" t="str">
        <f t="shared" si="79"/>
        <v/>
      </c>
      <c r="HC21" s="5" t="str">
        <f t="shared" si="80"/>
        <v/>
      </c>
      <c r="HD21" s="5" t="str">
        <f t="shared" si="81"/>
        <v/>
      </c>
      <c r="HE21" s="62"/>
      <c r="HF21" s="62"/>
      <c r="HG21" s="62"/>
      <c r="HH21" s="62"/>
      <c r="HI21" s="62"/>
      <c r="HJ21" s="62"/>
      <c r="HK21" s="62"/>
      <c r="HL21" s="62"/>
      <c r="HM21" s="62"/>
      <c r="HN21" s="62" t="str">
        <f t="shared" si="82"/>
        <v/>
      </c>
      <c r="HO21" s="62" t="str">
        <f t="shared" si="83"/>
        <v/>
      </c>
      <c r="HP21" s="62" t="str">
        <f t="shared" si="84"/>
        <v/>
      </c>
      <c r="HQ21" s="5"/>
      <c r="HR21" s="5"/>
      <c r="HS21" s="5"/>
      <c r="HT21" s="5"/>
      <c r="HU21" s="5"/>
      <c r="HV21" s="5"/>
      <c r="HW21" s="5"/>
      <c r="HX21" s="5"/>
      <c r="HY21" s="5"/>
      <c r="HZ21" s="5" t="str">
        <f t="shared" si="85"/>
        <v/>
      </c>
      <c r="IA21" s="5" t="str">
        <f t="shared" si="86"/>
        <v/>
      </c>
      <c r="IB21" s="5" t="str">
        <f t="shared" si="87"/>
        <v/>
      </c>
      <c r="IC21" s="62"/>
      <c r="ID21" s="62"/>
      <c r="IE21" s="62"/>
      <c r="IF21" s="62"/>
      <c r="IG21" s="62"/>
      <c r="IH21" s="62"/>
      <c r="II21" s="62"/>
      <c r="IJ21" s="62"/>
      <c r="IK21" s="62"/>
      <c r="IL21" s="62" t="str">
        <f t="shared" si="88"/>
        <v/>
      </c>
      <c r="IM21" s="62" t="str">
        <f t="shared" si="89"/>
        <v/>
      </c>
      <c r="IN21" s="62" t="str">
        <f t="shared" si="90"/>
        <v/>
      </c>
      <c r="IO21" s="5"/>
      <c r="IP21" s="5"/>
      <c r="IQ21" s="5"/>
      <c r="IR21" s="5"/>
      <c r="IS21" s="5"/>
      <c r="IT21" s="5"/>
      <c r="IU21" s="5"/>
      <c r="IV21" s="5"/>
      <c r="IW21" s="5"/>
      <c r="IX21" s="5" t="str">
        <f t="shared" si="91"/>
        <v/>
      </c>
      <c r="IY21" s="5" t="str">
        <f t="shared" si="92"/>
        <v/>
      </c>
      <c r="IZ21" s="5" t="str">
        <f t="shared" si="93"/>
        <v/>
      </c>
    </row>
    <row r="22" spans="1:260" x14ac:dyDescent="0.35">
      <c r="A22" s="131">
        <v>18</v>
      </c>
      <c r="B22" s="170">
        <f>'BVEM Scorecard'!B21</f>
        <v>0</v>
      </c>
      <c r="C22" s="170">
        <f>'BVEM Scorecard'!C21</f>
        <v>0</v>
      </c>
      <c r="D22" s="152">
        <v>451</v>
      </c>
      <c r="E22" s="72" t="str">
        <f>'BVEM Scorecard'!F21</f>
        <v>Solar</v>
      </c>
      <c r="F22" s="94"/>
      <c r="G22" s="94"/>
      <c r="H22" s="94"/>
      <c r="I22" s="94"/>
      <c r="J22" s="55"/>
      <c r="K22" s="55"/>
      <c r="L22" s="55"/>
      <c r="M22" s="55"/>
      <c r="N22" s="5"/>
      <c r="O22" s="141"/>
      <c r="P22" s="142"/>
      <c r="Q22" s="114"/>
      <c r="R22" s="91"/>
      <c r="S22" s="5" t="str">
        <f t="shared" si="0"/>
        <v/>
      </c>
      <c r="T22" s="93"/>
      <c r="U22" s="143"/>
      <c r="V22" s="143"/>
      <c r="W22" s="143"/>
      <c r="X22" s="64"/>
      <c r="Y22" s="64"/>
      <c r="Z22" s="64"/>
      <c r="AA22" s="144"/>
      <c r="AB22" s="144"/>
      <c r="AC22" s="64"/>
      <c r="AD22" s="64" t="str">
        <f t="shared" si="34"/>
        <v/>
      </c>
      <c r="AE22" s="64" t="str">
        <f t="shared" si="35"/>
        <v/>
      </c>
      <c r="AF22" s="64" t="str">
        <f t="shared" si="36"/>
        <v/>
      </c>
      <c r="AG22" s="55"/>
      <c r="AH22" s="55"/>
      <c r="AI22" s="5"/>
      <c r="AJ22" s="5"/>
      <c r="AK22" s="5"/>
      <c r="AL22" s="5"/>
      <c r="AM22" s="5"/>
      <c r="AN22" s="5"/>
      <c r="AO22" s="5"/>
      <c r="AP22" s="35" t="str">
        <f t="shared" si="37"/>
        <v/>
      </c>
      <c r="AQ22" s="35" t="str">
        <f t="shared" si="38"/>
        <v/>
      </c>
      <c r="AR22" s="35" t="str">
        <f t="shared" si="39"/>
        <v/>
      </c>
      <c r="AS22" s="62"/>
      <c r="AT22" s="62"/>
      <c r="AU22" s="62"/>
      <c r="AV22" s="62"/>
      <c r="AW22" s="62"/>
      <c r="AX22" s="62"/>
      <c r="AY22" s="62"/>
      <c r="AZ22" s="62"/>
      <c r="BA22" s="62"/>
      <c r="BB22" s="62" t="str">
        <f t="shared" si="40"/>
        <v/>
      </c>
      <c r="BC22" s="95" t="str">
        <f t="shared" si="41"/>
        <v/>
      </c>
      <c r="BD22" s="62" t="str">
        <f t="shared" si="42"/>
        <v/>
      </c>
      <c r="BE22" s="5"/>
      <c r="BF22" s="5"/>
      <c r="BG22" s="5"/>
      <c r="BH22" s="5"/>
      <c r="BI22" s="5"/>
      <c r="BJ22" s="5"/>
      <c r="BK22" s="5"/>
      <c r="BL22" s="5"/>
      <c r="BM22" s="5"/>
      <c r="BN22" s="35" t="str">
        <f t="shared" si="43"/>
        <v/>
      </c>
      <c r="BO22" s="35" t="str">
        <f t="shared" si="44"/>
        <v/>
      </c>
      <c r="BP22" s="35" t="str">
        <f t="shared" si="45"/>
        <v/>
      </c>
      <c r="BQ22" s="62"/>
      <c r="BR22" s="62"/>
      <c r="BS22" s="62"/>
      <c r="BT22" s="62"/>
      <c r="BU22" s="62"/>
      <c r="BV22" s="62"/>
      <c r="BW22" s="62"/>
      <c r="BX22" s="62"/>
      <c r="BY22" s="62"/>
      <c r="BZ22" s="62" t="str">
        <f t="shared" si="46"/>
        <v/>
      </c>
      <c r="CA22" s="62" t="str">
        <f t="shared" si="47"/>
        <v/>
      </c>
      <c r="CB22" s="62" t="str">
        <f t="shared" si="48"/>
        <v/>
      </c>
      <c r="CC22" s="5"/>
      <c r="CD22" s="5"/>
      <c r="CE22" s="5"/>
      <c r="CF22" s="5"/>
      <c r="CG22" s="5"/>
      <c r="CH22" s="5"/>
      <c r="CI22" s="5"/>
      <c r="CJ22" s="5"/>
      <c r="CK22" s="5"/>
      <c r="CL22" s="35" t="str">
        <f t="shared" si="49"/>
        <v/>
      </c>
      <c r="CM22" s="35" t="str">
        <f t="shared" si="50"/>
        <v/>
      </c>
      <c r="CN22" s="35" t="str">
        <f t="shared" si="51"/>
        <v/>
      </c>
      <c r="CO22" s="62"/>
      <c r="CP22" s="62"/>
      <c r="CQ22" s="62"/>
      <c r="CR22" s="62"/>
      <c r="CS22" s="62"/>
      <c r="CT22" s="62"/>
      <c r="CU22" s="62"/>
      <c r="CV22" s="62"/>
      <c r="CW22" s="62"/>
      <c r="CX22" s="62" t="str">
        <f t="shared" si="52"/>
        <v/>
      </c>
      <c r="CY22" s="62" t="str">
        <f t="shared" si="53"/>
        <v/>
      </c>
      <c r="CZ22" s="62" t="str">
        <f t="shared" si="54"/>
        <v/>
      </c>
      <c r="DA22" s="5"/>
      <c r="DB22" s="5"/>
      <c r="DC22" s="5"/>
      <c r="DD22" s="5"/>
      <c r="DE22" s="5"/>
      <c r="DF22" s="5"/>
      <c r="DG22" s="5"/>
      <c r="DH22" s="5"/>
      <c r="DI22" s="5"/>
      <c r="DJ22" s="5" t="str">
        <f t="shared" si="55"/>
        <v/>
      </c>
      <c r="DK22" s="5" t="str">
        <f t="shared" si="56"/>
        <v/>
      </c>
      <c r="DL22" s="5" t="str">
        <f t="shared" si="57"/>
        <v/>
      </c>
      <c r="DM22" s="62"/>
      <c r="DN22" s="62"/>
      <c r="DO22" s="62"/>
      <c r="DP22" s="62"/>
      <c r="DQ22" s="62"/>
      <c r="DR22" s="62"/>
      <c r="DS22" s="62"/>
      <c r="DT22" s="62"/>
      <c r="DU22" s="62"/>
      <c r="DV22" s="62" t="str">
        <f t="shared" si="58"/>
        <v/>
      </c>
      <c r="DW22" s="62" t="str">
        <f t="shared" si="59"/>
        <v/>
      </c>
      <c r="DX22" s="62" t="str">
        <f t="shared" si="60"/>
        <v/>
      </c>
      <c r="DY22" s="5"/>
      <c r="DZ22" s="5"/>
      <c r="EA22" s="5"/>
      <c r="EB22" s="5"/>
      <c r="EC22" s="5"/>
      <c r="ED22" s="5"/>
      <c r="EE22" s="5"/>
      <c r="EF22" s="5"/>
      <c r="EG22" s="5"/>
      <c r="EH22" s="5" t="str">
        <f t="shared" si="61"/>
        <v/>
      </c>
      <c r="EI22" s="5" t="str">
        <f t="shared" si="62"/>
        <v/>
      </c>
      <c r="EJ22" s="5" t="str">
        <f t="shared" si="63"/>
        <v/>
      </c>
      <c r="EK22" s="62"/>
      <c r="EL22" s="62"/>
      <c r="EM22" s="62"/>
      <c r="EN22" s="62"/>
      <c r="EO22" s="62"/>
      <c r="EP22" s="62"/>
      <c r="EQ22" s="62"/>
      <c r="ER22" s="62"/>
      <c r="ES22" s="62"/>
      <c r="ET22" s="62" t="str">
        <f t="shared" si="64"/>
        <v/>
      </c>
      <c r="EU22" s="62" t="str">
        <f t="shared" si="65"/>
        <v/>
      </c>
      <c r="EV22" s="62" t="str">
        <f t="shared" si="66"/>
        <v/>
      </c>
      <c r="EW22" s="5"/>
      <c r="EX22" s="5"/>
      <c r="EY22" s="5"/>
      <c r="EZ22" s="5"/>
      <c r="FA22" s="5"/>
      <c r="FB22" s="5"/>
      <c r="FC22" s="5"/>
      <c r="FD22" s="5"/>
      <c r="FE22" s="5"/>
      <c r="FF22" s="5" t="str">
        <f t="shared" si="67"/>
        <v/>
      </c>
      <c r="FG22" s="5" t="str">
        <f t="shared" si="68"/>
        <v/>
      </c>
      <c r="FH22" s="5" t="str">
        <f t="shared" si="69"/>
        <v/>
      </c>
      <c r="FI22" s="62"/>
      <c r="FJ22" s="62"/>
      <c r="FK22" s="62"/>
      <c r="FL22" s="62"/>
      <c r="FM22" s="62"/>
      <c r="FN22" s="62"/>
      <c r="FO22" s="62"/>
      <c r="FP22" s="62"/>
      <c r="FQ22" s="62"/>
      <c r="FR22" s="62" t="str">
        <f t="shared" si="70"/>
        <v/>
      </c>
      <c r="FS22" s="62" t="str">
        <f t="shared" si="71"/>
        <v/>
      </c>
      <c r="FT22" s="62" t="str">
        <f t="shared" si="72"/>
        <v/>
      </c>
      <c r="FU22" s="5"/>
      <c r="FV22" s="5"/>
      <c r="FW22" s="5"/>
      <c r="FX22" s="5"/>
      <c r="FY22" s="5"/>
      <c r="FZ22" s="5"/>
      <c r="GA22" s="5"/>
      <c r="GB22" s="5"/>
      <c r="GC22" s="5"/>
      <c r="GD22" s="5" t="str">
        <f t="shared" si="73"/>
        <v/>
      </c>
      <c r="GE22" s="5" t="str">
        <f t="shared" si="74"/>
        <v/>
      </c>
      <c r="GF22" s="5" t="str">
        <f t="shared" si="75"/>
        <v/>
      </c>
      <c r="GG22" s="62"/>
      <c r="GH22" s="62"/>
      <c r="GI22" s="62"/>
      <c r="GJ22" s="62"/>
      <c r="GK22" s="62"/>
      <c r="GL22" s="62"/>
      <c r="GM22" s="62"/>
      <c r="GN22" s="62"/>
      <c r="GO22" s="62"/>
      <c r="GP22" s="62" t="str">
        <f t="shared" si="76"/>
        <v/>
      </c>
      <c r="GQ22" s="62" t="str">
        <f t="shared" si="77"/>
        <v/>
      </c>
      <c r="GR22" s="62" t="str">
        <f t="shared" si="78"/>
        <v/>
      </c>
      <c r="GS22" s="5"/>
      <c r="GT22" s="5"/>
      <c r="GU22" s="5"/>
      <c r="GV22" s="5"/>
      <c r="GW22" s="5"/>
      <c r="GX22" s="5"/>
      <c r="GY22" s="5"/>
      <c r="GZ22" s="5"/>
      <c r="HA22" s="5"/>
      <c r="HB22" s="5" t="str">
        <f t="shared" si="79"/>
        <v/>
      </c>
      <c r="HC22" s="5" t="str">
        <f t="shared" si="80"/>
        <v/>
      </c>
      <c r="HD22" s="5" t="str">
        <f t="shared" si="81"/>
        <v/>
      </c>
      <c r="HE22" s="62"/>
      <c r="HF22" s="62"/>
      <c r="HG22" s="62"/>
      <c r="HH22" s="62"/>
      <c r="HI22" s="62"/>
      <c r="HJ22" s="62"/>
      <c r="HK22" s="62"/>
      <c r="HL22" s="62"/>
      <c r="HM22" s="62"/>
      <c r="HN22" s="62" t="str">
        <f t="shared" si="82"/>
        <v/>
      </c>
      <c r="HO22" s="62" t="str">
        <f t="shared" si="83"/>
        <v/>
      </c>
      <c r="HP22" s="62" t="str">
        <f t="shared" si="84"/>
        <v/>
      </c>
      <c r="HQ22" s="5"/>
      <c r="HR22" s="5"/>
      <c r="HS22" s="5"/>
      <c r="HT22" s="5"/>
      <c r="HU22" s="5"/>
      <c r="HV22" s="5"/>
      <c r="HW22" s="5"/>
      <c r="HX22" s="5"/>
      <c r="HY22" s="5"/>
      <c r="HZ22" s="5" t="str">
        <f t="shared" si="85"/>
        <v/>
      </c>
      <c r="IA22" s="5" t="str">
        <f t="shared" si="86"/>
        <v/>
      </c>
      <c r="IB22" s="5" t="str">
        <f t="shared" si="87"/>
        <v/>
      </c>
      <c r="IC22" s="62"/>
      <c r="ID22" s="62"/>
      <c r="IE22" s="62"/>
      <c r="IF22" s="62"/>
      <c r="IG22" s="62"/>
      <c r="IH22" s="62"/>
      <c r="II22" s="62"/>
      <c r="IJ22" s="62"/>
      <c r="IK22" s="62"/>
      <c r="IL22" s="62" t="str">
        <f t="shared" si="88"/>
        <v/>
      </c>
      <c r="IM22" s="62" t="str">
        <f t="shared" si="89"/>
        <v/>
      </c>
      <c r="IN22" s="62" t="str">
        <f t="shared" si="90"/>
        <v/>
      </c>
      <c r="IO22" s="5"/>
      <c r="IP22" s="5"/>
      <c r="IQ22" s="5"/>
      <c r="IR22" s="5"/>
      <c r="IS22" s="5"/>
      <c r="IT22" s="5"/>
      <c r="IU22" s="5"/>
      <c r="IV22" s="5"/>
      <c r="IW22" s="5"/>
      <c r="IX22" s="5" t="str">
        <f t="shared" si="91"/>
        <v/>
      </c>
      <c r="IY22" s="5" t="str">
        <f t="shared" si="92"/>
        <v/>
      </c>
      <c r="IZ22" s="5" t="str">
        <f t="shared" si="93"/>
        <v/>
      </c>
    </row>
    <row r="23" spans="1:260" x14ac:dyDescent="0.35">
      <c r="A23" s="131">
        <v>19</v>
      </c>
      <c r="B23" s="170">
        <f>'BVEM Scorecard'!B22</f>
        <v>0</v>
      </c>
      <c r="C23" s="170">
        <f>'BVEM Scorecard'!C22</f>
        <v>0</v>
      </c>
      <c r="D23" s="152">
        <v>257</v>
      </c>
      <c r="E23" s="72" t="str">
        <f>'BVEM Scorecard'!F22</f>
        <v>Wind</v>
      </c>
      <c r="F23" s="94"/>
      <c r="G23" s="94"/>
      <c r="H23" s="94"/>
      <c r="I23" s="94"/>
      <c r="J23" s="55"/>
      <c r="K23" s="55"/>
      <c r="L23" s="55"/>
      <c r="M23" s="55"/>
      <c r="N23" s="5"/>
      <c r="O23" s="5"/>
      <c r="P23" s="142"/>
      <c r="Q23" s="114"/>
      <c r="R23" s="91"/>
      <c r="S23" s="5" t="str">
        <f t="shared" si="0"/>
        <v/>
      </c>
      <c r="T23" s="93"/>
      <c r="U23" s="143"/>
      <c r="V23" s="143"/>
      <c r="W23" s="143"/>
      <c r="X23" s="64"/>
      <c r="Y23" s="64"/>
      <c r="Z23" s="62"/>
      <c r="AA23" s="144"/>
      <c r="AB23" s="144"/>
      <c r="AC23" s="64"/>
      <c r="AD23" s="64" t="str">
        <f t="shared" si="34"/>
        <v/>
      </c>
      <c r="AE23" s="64" t="str">
        <f t="shared" si="35"/>
        <v/>
      </c>
      <c r="AF23" s="64" t="str">
        <f t="shared" si="36"/>
        <v/>
      </c>
      <c r="AG23" s="55"/>
      <c r="AH23" s="55"/>
      <c r="AI23" s="35"/>
      <c r="AJ23" s="35"/>
      <c r="AK23" s="35"/>
      <c r="AL23" s="35"/>
      <c r="AM23" s="142"/>
      <c r="AN23" s="142"/>
      <c r="AO23" s="35"/>
      <c r="AP23" s="35" t="str">
        <f t="shared" si="37"/>
        <v/>
      </c>
      <c r="AQ23" s="35" t="str">
        <f t="shared" si="38"/>
        <v/>
      </c>
      <c r="AR23" s="35" t="str">
        <f t="shared" si="39"/>
        <v/>
      </c>
      <c r="AS23" s="64"/>
      <c r="AT23" s="64"/>
      <c r="AU23" s="64"/>
      <c r="AV23" s="64"/>
      <c r="AW23" s="64"/>
      <c r="AX23" s="64"/>
      <c r="AY23" s="144"/>
      <c r="AZ23" s="144"/>
      <c r="BA23" s="64"/>
      <c r="BB23" s="64" t="str">
        <f t="shared" si="40"/>
        <v/>
      </c>
      <c r="BC23" s="64" t="str">
        <f t="shared" si="41"/>
        <v/>
      </c>
      <c r="BD23" s="64" t="str">
        <f t="shared" si="42"/>
        <v/>
      </c>
      <c r="BE23" s="35"/>
      <c r="BF23" s="35"/>
      <c r="BG23" s="35"/>
      <c r="BH23" s="35"/>
      <c r="BI23" s="35"/>
      <c r="BJ23" s="35"/>
      <c r="BK23" s="142"/>
      <c r="BL23" s="142"/>
      <c r="BM23" s="35"/>
      <c r="BN23" s="35" t="str">
        <f t="shared" si="43"/>
        <v/>
      </c>
      <c r="BO23" s="35" t="str">
        <f t="shared" si="44"/>
        <v/>
      </c>
      <c r="BP23" s="35" t="str">
        <f t="shared" si="45"/>
        <v/>
      </c>
      <c r="BQ23" s="64"/>
      <c r="BR23" s="64"/>
      <c r="BS23" s="64"/>
      <c r="BT23" s="64"/>
      <c r="BU23" s="64"/>
      <c r="BV23" s="64"/>
      <c r="BW23" s="144"/>
      <c r="BX23" s="144"/>
      <c r="BY23" s="64"/>
      <c r="BZ23" s="64" t="str">
        <f t="shared" si="46"/>
        <v/>
      </c>
      <c r="CA23" s="64" t="str">
        <f t="shared" si="47"/>
        <v/>
      </c>
      <c r="CB23" s="64" t="str">
        <f t="shared" si="48"/>
        <v/>
      </c>
      <c r="CC23" s="35"/>
      <c r="CD23" s="35"/>
      <c r="CE23" s="35"/>
      <c r="CF23" s="35"/>
      <c r="CG23" s="35"/>
      <c r="CH23" s="35"/>
      <c r="CI23" s="142"/>
      <c r="CJ23" s="142"/>
      <c r="CK23" s="35"/>
      <c r="CL23" s="35" t="str">
        <f t="shared" si="49"/>
        <v/>
      </c>
      <c r="CM23" s="35" t="str">
        <f t="shared" si="50"/>
        <v/>
      </c>
      <c r="CN23" s="35" t="str">
        <f t="shared" si="51"/>
        <v/>
      </c>
      <c r="CO23" s="64"/>
      <c r="CP23" s="64"/>
      <c r="CQ23" s="64"/>
      <c r="CR23" s="64"/>
      <c r="CS23" s="64"/>
      <c r="CT23" s="64"/>
      <c r="CU23" s="144"/>
      <c r="CV23" s="144"/>
      <c r="CW23" s="64"/>
      <c r="CX23" s="64" t="str">
        <f t="shared" si="52"/>
        <v/>
      </c>
      <c r="CY23" s="64" t="str">
        <f t="shared" si="53"/>
        <v/>
      </c>
      <c r="CZ23" s="64" t="str">
        <f t="shared" si="54"/>
        <v/>
      </c>
      <c r="DA23" s="35"/>
      <c r="DB23" s="35"/>
      <c r="DC23" s="35"/>
      <c r="DD23" s="35"/>
      <c r="DE23" s="35"/>
      <c r="DF23" s="35"/>
      <c r="DG23" s="142"/>
      <c r="DH23" s="142"/>
      <c r="DI23" s="35"/>
      <c r="DJ23" s="35" t="str">
        <f t="shared" si="55"/>
        <v/>
      </c>
      <c r="DK23" s="35" t="str">
        <f t="shared" si="56"/>
        <v/>
      </c>
      <c r="DL23" s="35" t="str">
        <f t="shared" si="57"/>
        <v/>
      </c>
      <c r="DM23" s="64"/>
      <c r="DN23" s="64"/>
      <c r="DO23" s="64"/>
      <c r="DP23" s="64"/>
      <c r="DQ23" s="64"/>
      <c r="DR23" s="64"/>
      <c r="DS23" s="144"/>
      <c r="DT23" s="144"/>
      <c r="DU23" s="64"/>
      <c r="DV23" s="64" t="str">
        <f t="shared" si="58"/>
        <v/>
      </c>
      <c r="DW23" s="64" t="str">
        <f t="shared" si="59"/>
        <v/>
      </c>
      <c r="DX23" s="64" t="str">
        <f t="shared" si="60"/>
        <v/>
      </c>
      <c r="DY23" s="35"/>
      <c r="DZ23" s="35"/>
      <c r="EA23" s="35"/>
      <c r="EB23" s="35"/>
      <c r="EC23" s="35"/>
      <c r="ED23" s="35"/>
      <c r="EE23" s="142"/>
      <c r="EF23" s="142"/>
      <c r="EG23" s="35"/>
      <c r="EH23" s="35" t="str">
        <f t="shared" si="61"/>
        <v/>
      </c>
      <c r="EI23" s="35" t="str">
        <f t="shared" si="62"/>
        <v/>
      </c>
      <c r="EJ23" s="35" t="str">
        <f t="shared" si="63"/>
        <v/>
      </c>
      <c r="EK23" s="62"/>
      <c r="EL23" s="62"/>
      <c r="EM23" s="62"/>
      <c r="EN23" s="62"/>
      <c r="EO23" s="62"/>
      <c r="EP23" s="62"/>
      <c r="EQ23" s="62"/>
      <c r="ER23" s="62"/>
      <c r="ES23" s="62"/>
      <c r="ET23" s="62" t="str">
        <f t="shared" si="64"/>
        <v/>
      </c>
      <c r="EU23" s="62" t="str">
        <f t="shared" si="65"/>
        <v/>
      </c>
      <c r="EV23" s="62" t="str">
        <f t="shared" si="66"/>
        <v/>
      </c>
      <c r="EW23" s="5"/>
      <c r="EX23" s="5"/>
      <c r="EY23" s="5"/>
      <c r="EZ23" s="5"/>
      <c r="FA23" s="5"/>
      <c r="FB23" s="5"/>
      <c r="FC23" s="5"/>
      <c r="FD23" s="5"/>
      <c r="FE23" s="5"/>
      <c r="FF23" s="5" t="str">
        <f t="shared" si="67"/>
        <v/>
      </c>
      <c r="FG23" s="5" t="str">
        <f t="shared" si="68"/>
        <v/>
      </c>
      <c r="FH23" s="5" t="str">
        <f t="shared" si="69"/>
        <v/>
      </c>
      <c r="FI23" s="62"/>
      <c r="FJ23" s="62"/>
      <c r="FK23" s="62"/>
      <c r="FL23" s="62"/>
      <c r="FM23" s="62"/>
      <c r="FN23" s="62"/>
      <c r="FO23" s="62"/>
      <c r="FP23" s="62"/>
      <c r="FQ23" s="62"/>
      <c r="FR23" s="62" t="str">
        <f t="shared" si="70"/>
        <v/>
      </c>
      <c r="FS23" s="62" t="str">
        <f t="shared" si="71"/>
        <v/>
      </c>
      <c r="FT23" s="62" t="str">
        <f t="shared" si="72"/>
        <v/>
      </c>
      <c r="FU23" s="5"/>
      <c r="FV23" s="5"/>
      <c r="FW23" s="5"/>
      <c r="FX23" s="5"/>
      <c r="FY23" s="5"/>
      <c r="FZ23" s="5"/>
      <c r="GA23" s="5"/>
      <c r="GB23" s="5"/>
      <c r="GC23" s="5"/>
      <c r="GD23" s="5" t="str">
        <f t="shared" si="73"/>
        <v/>
      </c>
      <c r="GE23" s="5" t="str">
        <f t="shared" si="74"/>
        <v/>
      </c>
      <c r="GF23" s="5" t="str">
        <f t="shared" si="75"/>
        <v/>
      </c>
      <c r="GG23" s="62"/>
      <c r="GH23" s="62"/>
      <c r="GI23" s="62"/>
      <c r="GJ23" s="62"/>
      <c r="GK23" s="62"/>
      <c r="GL23" s="62"/>
      <c r="GM23" s="62"/>
      <c r="GN23" s="62"/>
      <c r="GO23" s="62"/>
      <c r="GP23" s="62" t="str">
        <f t="shared" si="76"/>
        <v/>
      </c>
      <c r="GQ23" s="62" t="str">
        <f t="shared" si="77"/>
        <v/>
      </c>
      <c r="GR23" s="62" t="str">
        <f t="shared" si="78"/>
        <v/>
      </c>
      <c r="GS23" s="5"/>
      <c r="GT23" s="5"/>
      <c r="GU23" s="5"/>
      <c r="GV23" s="5"/>
      <c r="GW23" s="5"/>
      <c r="GX23" s="5"/>
      <c r="GY23" s="5"/>
      <c r="GZ23" s="5"/>
      <c r="HA23" s="5"/>
      <c r="HB23" s="5" t="str">
        <f t="shared" si="79"/>
        <v/>
      </c>
      <c r="HC23" s="5" t="str">
        <f t="shared" si="80"/>
        <v/>
      </c>
      <c r="HD23" s="5" t="str">
        <f t="shared" si="81"/>
        <v/>
      </c>
      <c r="HE23" s="62"/>
      <c r="HF23" s="62"/>
      <c r="HG23" s="62"/>
      <c r="HH23" s="62"/>
      <c r="HI23" s="62"/>
      <c r="HJ23" s="62"/>
      <c r="HK23" s="62"/>
      <c r="HL23" s="62"/>
      <c r="HM23" s="62"/>
      <c r="HN23" s="62" t="str">
        <f t="shared" si="82"/>
        <v/>
      </c>
      <c r="HO23" s="62" t="str">
        <f t="shared" si="83"/>
        <v/>
      </c>
      <c r="HP23" s="62" t="str">
        <f t="shared" si="84"/>
        <v/>
      </c>
      <c r="HQ23" s="5"/>
      <c r="HR23" s="5"/>
      <c r="HS23" s="5"/>
      <c r="HT23" s="5"/>
      <c r="HU23" s="5"/>
      <c r="HV23" s="5"/>
      <c r="HW23" s="5"/>
      <c r="HX23" s="5"/>
      <c r="HY23" s="5"/>
      <c r="HZ23" s="5" t="str">
        <f t="shared" si="85"/>
        <v/>
      </c>
      <c r="IA23" s="5" t="str">
        <f t="shared" si="86"/>
        <v/>
      </c>
      <c r="IB23" s="5" t="str">
        <f t="shared" si="87"/>
        <v/>
      </c>
      <c r="IC23" s="62"/>
      <c r="ID23" s="62"/>
      <c r="IE23" s="62"/>
      <c r="IF23" s="62"/>
      <c r="IG23" s="62"/>
      <c r="IH23" s="62"/>
      <c r="II23" s="62"/>
      <c r="IJ23" s="62"/>
      <c r="IK23" s="62"/>
      <c r="IL23" s="62" t="str">
        <f t="shared" si="88"/>
        <v/>
      </c>
      <c r="IM23" s="62" t="str">
        <f t="shared" si="89"/>
        <v/>
      </c>
      <c r="IN23" s="62" t="str">
        <f t="shared" si="90"/>
        <v/>
      </c>
      <c r="IO23" s="5"/>
      <c r="IP23" s="5"/>
      <c r="IQ23" s="5"/>
      <c r="IR23" s="5"/>
      <c r="IS23" s="5"/>
      <c r="IT23" s="5"/>
      <c r="IU23" s="5"/>
      <c r="IV23" s="5"/>
      <c r="IW23" s="5"/>
      <c r="IX23" s="5" t="str">
        <f t="shared" si="91"/>
        <v/>
      </c>
      <c r="IY23" s="5" t="str">
        <f t="shared" si="92"/>
        <v/>
      </c>
      <c r="IZ23" s="5" t="str">
        <f t="shared" si="93"/>
        <v/>
      </c>
    </row>
    <row r="24" spans="1:260" x14ac:dyDescent="0.35">
      <c r="A24" s="131">
        <v>20</v>
      </c>
      <c r="B24" s="170">
        <f>'BVEM Scorecard'!B23</f>
        <v>0</v>
      </c>
      <c r="C24" s="170">
        <f>'BVEM Scorecard'!C23</f>
        <v>0</v>
      </c>
      <c r="D24" s="152">
        <v>28</v>
      </c>
      <c r="E24" s="72" t="str">
        <f>'BVEM Scorecard'!F23</f>
        <v>Wind</v>
      </c>
      <c r="F24" s="94">
        <f t="shared" si="31"/>
        <v>6.0001514233797702E-2</v>
      </c>
      <c r="G24" s="94">
        <f t="shared" ref="G24" si="122">IFERROR(S24/3,0)</f>
        <v>1</v>
      </c>
      <c r="H24" s="94">
        <f t="shared" si="33"/>
        <v>4.9999999999999996E-2</v>
      </c>
      <c r="I24" s="94">
        <f>IFERROR(SUM(AD24,AP24,BB24,BN24,BZ24,CL24,CX24,DJ24,DV24,EH24,ET24,FF24,FR24,GD24,GP24,HB24,HN24,HZ24,IL24,IX24)/(SUM(V24,AH24,AT24,BF24,BR24,CD24,CP24,DB24,DN24,DZ24,EL24,EX24,FJ24,FV24,GH24,GT24,HF24,HR24,ID24,IP24)*3),0)</f>
        <v>1</v>
      </c>
      <c r="J24" s="55">
        <v>1</v>
      </c>
      <c r="K24" s="55">
        <v>1</v>
      </c>
      <c r="L24" s="55">
        <f t="shared" si="95"/>
        <v>254</v>
      </c>
      <c r="M24" s="55">
        <f t="shared" si="96"/>
        <v>3828960</v>
      </c>
      <c r="N24" s="5">
        <f t="shared" si="97"/>
        <v>1840.8461538461538</v>
      </c>
      <c r="O24" s="141">
        <v>1</v>
      </c>
      <c r="P24" s="142"/>
      <c r="Q24" s="114">
        <f t="shared" si="98"/>
        <v>7.0003028467595402E-2</v>
      </c>
      <c r="R24" s="91">
        <v>0.05</v>
      </c>
      <c r="S24" s="5">
        <f t="shared" si="0"/>
        <v>3</v>
      </c>
      <c r="T24" s="93">
        <f>IFERROR(Q24*Q$4+R24*R$4,0)</f>
        <v>6.0001514233797702E-2</v>
      </c>
      <c r="U24" s="143" t="str">
        <f>'Training Programs'!Y24</f>
        <v>Equipment
Operators</v>
      </c>
      <c r="V24" s="143">
        <v>1</v>
      </c>
      <c r="W24" s="143">
        <f>'Career Opportunities'!T24</f>
        <v>24</v>
      </c>
      <c r="X24" s="64">
        <f t="shared" si="99"/>
        <v>42240</v>
      </c>
      <c r="Y24" s="64">
        <f t="shared" si="100"/>
        <v>20.307692307692307</v>
      </c>
      <c r="Z24" s="64">
        <v>1</v>
      </c>
      <c r="AA24" s="144">
        <v>0.05</v>
      </c>
      <c r="AB24" s="144">
        <v>0.05</v>
      </c>
      <c r="AC24" s="64">
        <v>0.05</v>
      </c>
      <c r="AD24" s="64">
        <f t="shared" si="34"/>
        <v>3</v>
      </c>
      <c r="AE24" s="64">
        <f t="shared" si="35"/>
        <v>9.4488188976377951E-2</v>
      </c>
      <c r="AF24" s="64">
        <f t="shared" si="36"/>
        <v>4.7244094488188976E-3</v>
      </c>
      <c r="AG24" s="55" t="str">
        <f>'Training Programs'!AO24</f>
        <v>Crane Operators</v>
      </c>
      <c r="AH24" s="55">
        <v>1</v>
      </c>
      <c r="AI24" s="5">
        <f>'Training Programs'!AQ24</f>
        <v>15</v>
      </c>
      <c r="AJ24" s="5">
        <f t="shared" si="101"/>
        <v>18000</v>
      </c>
      <c r="AK24" s="5">
        <f t="shared" si="102"/>
        <v>8.6538461538461533</v>
      </c>
      <c r="AL24" s="5">
        <v>1</v>
      </c>
      <c r="AM24" s="5">
        <v>0.05</v>
      </c>
      <c r="AN24" s="5">
        <v>0.05</v>
      </c>
      <c r="AO24" s="5">
        <v>0.05</v>
      </c>
      <c r="AP24" s="35">
        <f t="shared" si="37"/>
        <v>3</v>
      </c>
      <c r="AQ24" s="35">
        <f t="shared" si="38"/>
        <v>5.905511811023622E-2</v>
      </c>
      <c r="AR24" s="35">
        <f t="shared" si="39"/>
        <v>2.952755905511811E-3</v>
      </c>
      <c r="AS24" s="62" t="str">
        <f>'Training Programs'!BE24</f>
        <v>Turbine Installers</v>
      </c>
      <c r="AT24" s="62">
        <v>1</v>
      </c>
      <c r="AU24" s="62">
        <f>'Training Programs'!BG24</f>
        <v>69</v>
      </c>
      <c r="AV24" s="62">
        <f t="shared" si="103"/>
        <v>82800</v>
      </c>
      <c r="AW24" s="62">
        <f t="shared" si="104"/>
        <v>39.807692307692307</v>
      </c>
      <c r="AX24" s="62">
        <v>1</v>
      </c>
      <c r="AY24" s="62">
        <v>0.05</v>
      </c>
      <c r="AZ24" s="62">
        <v>0.05</v>
      </c>
      <c r="BA24" s="62">
        <v>0.05</v>
      </c>
      <c r="BB24" s="62">
        <f t="shared" si="40"/>
        <v>3</v>
      </c>
      <c r="BC24" s="95">
        <f t="shared" si="41"/>
        <v>0.27165354330708663</v>
      </c>
      <c r="BD24" s="62">
        <f t="shared" si="42"/>
        <v>1.3582677165354332E-2</v>
      </c>
      <c r="BE24" s="5" t="str">
        <f>'Training Programs'!BU24</f>
        <v>Turbine Laborer</v>
      </c>
      <c r="BF24" s="5">
        <v>1</v>
      </c>
      <c r="BG24" s="5">
        <f>'Training Programs'!BW24</f>
        <v>69</v>
      </c>
      <c r="BH24" s="5">
        <f t="shared" si="105"/>
        <v>82800</v>
      </c>
      <c r="BI24" s="5">
        <f t="shared" si="106"/>
        <v>39.807692307692307</v>
      </c>
      <c r="BJ24" s="5">
        <v>1</v>
      </c>
      <c r="BK24" s="5">
        <v>0.05</v>
      </c>
      <c r="BL24" s="5">
        <v>0.05</v>
      </c>
      <c r="BM24" s="5">
        <v>0.05</v>
      </c>
      <c r="BN24" s="35">
        <f t="shared" si="43"/>
        <v>3</v>
      </c>
      <c r="BO24" s="35">
        <f t="shared" si="44"/>
        <v>0.27165354330708663</v>
      </c>
      <c r="BP24" s="35">
        <f t="shared" si="45"/>
        <v>1.3582677165354332E-2</v>
      </c>
      <c r="BQ24" s="62" t="str">
        <f>'Training Programs'!CK24</f>
        <v>Construction Managers</v>
      </c>
      <c r="BR24" s="62">
        <v>1</v>
      </c>
      <c r="BS24" s="62">
        <f>'Training Programs'!CM24</f>
        <v>21</v>
      </c>
      <c r="BT24" s="62">
        <f t="shared" si="107"/>
        <v>45360</v>
      </c>
      <c r="BU24" s="62">
        <f t="shared" si="108"/>
        <v>21.807692307692307</v>
      </c>
      <c r="BV24" s="62">
        <v>1</v>
      </c>
      <c r="BW24" s="62">
        <v>0.05</v>
      </c>
      <c r="BX24" s="62">
        <v>0.05</v>
      </c>
      <c r="BY24" s="62">
        <v>0.05</v>
      </c>
      <c r="BZ24" s="62">
        <f t="shared" si="46"/>
        <v>3</v>
      </c>
      <c r="CA24" s="62">
        <f t="shared" si="47"/>
        <v>8.2677165354330714E-2</v>
      </c>
      <c r="CB24" s="62">
        <f t="shared" si="48"/>
        <v>4.1338582677165362E-3</v>
      </c>
      <c r="CC24" s="5" t="str">
        <f>'Training Programs'!DA24</f>
        <v>Electricians</v>
      </c>
      <c r="CD24" s="5">
        <v>1</v>
      </c>
      <c r="CE24" s="5">
        <f>'Training Programs'!DC24</f>
        <v>12</v>
      </c>
      <c r="CF24" s="5">
        <f t="shared" si="109"/>
        <v>18720</v>
      </c>
      <c r="CG24" s="5">
        <f t="shared" si="110"/>
        <v>9</v>
      </c>
      <c r="CH24" s="5">
        <v>1</v>
      </c>
      <c r="CI24" s="5">
        <v>0.05</v>
      </c>
      <c r="CJ24" s="5">
        <v>0.05</v>
      </c>
      <c r="CK24" s="5">
        <v>0.05</v>
      </c>
      <c r="CL24" s="35">
        <f t="shared" si="49"/>
        <v>3</v>
      </c>
      <c r="CM24" s="35">
        <f t="shared" si="50"/>
        <v>4.7244094488188976E-2</v>
      </c>
      <c r="CN24" s="35">
        <f t="shared" si="51"/>
        <v>2.3622047244094488E-3</v>
      </c>
      <c r="CO24" s="62" t="str">
        <f>'Training Programs'!DQ24</f>
        <v>Apprentice</v>
      </c>
      <c r="CP24" s="62">
        <v>1</v>
      </c>
      <c r="CQ24" s="62">
        <f>'Training Programs'!DS24</f>
        <v>14</v>
      </c>
      <c r="CR24" s="62">
        <f t="shared" si="111"/>
        <v>21840</v>
      </c>
      <c r="CS24" s="62">
        <f t="shared" si="112"/>
        <v>10.5</v>
      </c>
      <c r="CT24" s="62">
        <v>1</v>
      </c>
      <c r="CU24" s="62">
        <v>0.05</v>
      </c>
      <c r="CV24" s="62">
        <v>0.05</v>
      </c>
      <c r="CW24" s="62">
        <v>0.05</v>
      </c>
      <c r="CX24" s="62">
        <f t="shared" si="52"/>
        <v>3</v>
      </c>
      <c r="CY24" s="62">
        <f t="shared" si="53"/>
        <v>5.5118110236220472E-2</v>
      </c>
      <c r="CZ24" s="62">
        <f t="shared" si="54"/>
        <v>2.7559055118110236E-3</v>
      </c>
      <c r="DA24" s="5" t="str">
        <f>'Training Programs'!EG24</f>
        <v>Foundation Laborer</v>
      </c>
      <c r="DB24" s="5">
        <v>1</v>
      </c>
      <c r="DC24" s="5">
        <f>'Training Programs'!EI24</f>
        <v>9</v>
      </c>
      <c r="DD24" s="5">
        <f t="shared" si="113"/>
        <v>5760</v>
      </c>
      <c r="DE24" s="5">
        <f t="shared" si="114"/>
        <v>2.7692307692307692</v>
      </c>
      <c r="DF24" s="5">
        <v>1</v>
      </c>
      <c r="DG24" s="5">
        <v>0.05</v>
      </c>
      <c r="DH24" s="5">
        <v>0.05</v>
      </c>
      <c r="DI24" s="5">
        <v>0.05</v>
      </c>
      <c r="DJ24" s="5">
        <f t="shared" si="55"/>
        <v>3</v>
      </c>
      <c r="DK24" s="5">
        <f t="shared" si="56"/>
        <v>3.5433070866141732E-2</v>
      </c>
      <c r="DL24" s="5">
        <f t="shared" si="57"/>
        <v>1.7716535433070866E-3</v>
      </c>
      <c r="DM24" s="62" t="str">
        <f>'Training Programs'!EW24</f>
        <v>Carpenters</v>
      </c>
      <c r="DN24" s="62">
        <v>1</v>
      </c>
      <c r="DO24" s="62">
        <f>'Training Programs'!EY24</f>
        <v>9</v>
      </c>
      <c r="DP24" s="62">
        <f t="shared" si="115"/>
        <v>5760</v>
      </c>
      <c r="DQ24" s="62">
        <f t="shared" si="116"/>
        <v>2.7692307692307692</v>
      </c>
      <c r="DR24" s="62">
        <v>1</v>
      </c>
      <c r="DS24" s="62">
        <v>0.05</v>
      </c>
      <c r="DT24" s="62">
        <v>0.05</v>
      </c>
      <c r="DU24" s="62">
        <v>0.05</v>
      </c>
      <c r="DV24" s="62">
        <f t="shared" si="58"/>
        <v>3</v>
      </c>
      <c r="DW24" s="62">
        <f t="shared" si="59"/>
        <v>3.5433070866141732E-2</v>
      </c>
      <c r="DX24" s="62">
        <f t="shared" si="60"/>
        <v>1.7716535433070866E-3</v>
      </c>
      <c r="DY24" s="5" t="str">
        <f>'Training Programs'!FM24</f>
        <v>Wind Technician</v>
      </c>
      <c r="DZ24" s="5">
        <v>1</v>
      </c>
      <c r="EA24" s="5">
        <f>'Training Programs'!FO24</f>
        <v>12</v>
      </c>
      <c r="EB24" s="5">
        <f t="shared" si="117"/>
        <v>24960</v>
      </c>
      <c r="EC24" s="5">
        <f t="shared" si="118"/>
        <v>12</v>
      </c>
      <c r="ED24" s="5">
        <f t="shared" si="119"/>
        <v>1</v>
      </c>
      <c r="EE24" s="5">
        <v>0.05</v>
      </c>
      <c r="EF24" s="5">
        <v>0.05</v>
      </c>
      <c r="EG24" s="5">
        <v>0.05</v>
      </c>
      <c r="EH24" s="5">
        <f t="shared" si="61"/>
        <v>3</v>
      </c>
      <c r="EI24" s="5">
        <f t="shared" si="62"/>
        <v>4.7244094488188976E-2</v>
      </c>
      <c r="EJ24" s="5">
        <f t="shared" si="63"/>
        <v>2.3622047244094488E-3</v>
      </c>
      <c r="EK24" s="62"/>
      <c r="EL24" s="62"/>
      <c r="EM24" s="62"/>
      <c r="EN24" s="62"/>
      <c r="EO24" s="62"/>
      <c r="EP24" s="62"/>
      <c r="EQ24" s="62"/>
      <c r="ER24" s="62"/>
      <c r="ES24" s="62"/>
      <c r="ET24" s="62"/>
      <c r="EU24" s="62"/>
      <c r="EV24" s="62"/>
      <c r="EW24" s="5"/>
      <c r="EX24" s="5"/>
      <c r="EY24" s="5"/>
      <c r="EZ24" s="5"/>
      <c r="FA24" s="5"/>
      <c r="FB24" s="5"/>
      <c r="FC24" s="5"/>
      <c r="FD24" s="5"/>
      <c r="FE24" s="5"/>
      <c r="FF24" s="5"/>
      <c r="FG24" s="5"/>
      <c r="FH24" s="5"/>
      <c r="FI24" s="62"/>
      <c r="FJ24" s="62"/>
      <c r="FK24" s="62"/>
      <c r="FL24" s="62"/>
      <c r="FM24" s="62"/>
      <c r="FN24" s="62"/>
      <c r="FO24" s="62"/>
      <c r="FP24" s="62"/>
      <c r="FQ24" s="62"/>
      <c r="FR24" s="62"/>
      <c r="FS24" s="62"/>
      <c r="FT24" s="62"/>
      <c r="FU24" s="5"/>
      <c r="FV24" s="5"/>
      <c r="FW24" s="5"/>
      <c r="FX24" s="5"/>
      <c r="FY24" s="5"/>
      <c r="FZ24" s="5"/>
      <c r="GA24" s="5"/>
      <c r="GB24" s="5"/>
      <c r="GC24" s="5"/>
      <c r="GD24" s="5"/>
      <c r="GE24" s="5"/>
      <c r="GF24" s="5"/>
      <c r="GG24" s="62"/>
      <c r="GH24" s="62"/>
      <c r="GI24" s="62"/>
      <c r="GJ24" s="62"/>
      <c r="GK24" s="62"/>
      <c r="GL24" s="62"/>
      <c r="GM24" s="62"/>
      <c r="GN24" s="62"/>
      <c r="GO24" s="62"/>
      <c r="GP24" s="62"/>
      <c r="GQ24" s="62"/>
      <c r="GR24" s="62"/>
      <c r="GS24" s="5"/>
      <c r="GT24" s="5"/>
      <c r="GU24" s="5"/>
      <c r="GV24" s="5"/>
      <c r="GW24" s="5"/>
      <c r="GX24" s="5"/>
      <c r="GY24" s="5"/>
      <c r="GZ24" s="5"/>
      <c r="HA24" s="5"/>
      <c r="HB24" s="5"/>
      <c r="HC24" s="5"/>
      <c r="HD24" s="5"/>
      <c r="HE24" s="62"/>
      <c r="HF24" s="62"/>
      <c r="HG24" s="62"/>
      <c r="HH24" s="62"/>
      <c r="HI24" s="62"/>
      <c r="HJ24" s="62"/>
      <c r="HK24" s="62"/>
      <c r="HL24" s="62"/>
      <c r="HM24" s="62"/>
      <c r="HN24" s="62"/>
      <c r="HO24" s="62"/>
      <c r="HP24" s="62"/>
      <c r="HQ24" s="5"/>
      <c r="HR24" s="5"/>
      <c r="HS24" s="5"/>
      <c r="HT24" s="5"/>
      <c r="HU24" s="5"/>
      <c r="HV24" s="5"/>
      <c r="HW24" s="5"/>
      <c r="HX24" s="5"/>
      <c r="HY24" s="5"/>
      <c r="HZ24" s="5"/>
      <c r="IA24" s="5"/>
      <c r="IB24" s="5"/>
      <c r="IC24" s="62"/>
      <c r="ID24" s="62"/>
      <c r="IE24" s="62"/>
      <c r="IF24" s="62"/>
      <c r="IG24" s="62"/>
      <c r="IH24" s="62"/>
      <c r="II24" s="62"/>
      <c r="IJ24" s="62"/>
      <c r="IK24" s="62"/>
      <c r="IL24" s="62"/>
      <c r="IM24" s="62"/>
      <c r="IN24" s="62"/>
      <c r="IO24" s="5"/>
      <c r="IP24" s="5"/>
      <c r="IQ24" s="5"/>
      <c r="IR24" s="5"/>
      <c r="IS24" s="5"/>
      <c r="IT24" s="5"/>
      <c r="IU24" s="5"/>
      <c r="IV24" s="5"/>
      <c r="IW24" s="5"/>
      <c r="IX24" s="5"/>
      <c r="IY24" s="5"/>
      <c r="IZ24" s="5"/>
    </row>
    <row r="25" spans="1:260" x14ac:dyDescent="0.35">
      <c r="A25" s="131">
        <v>21</v>
      </c>
      <c r="B25" s="170">
        <f>'BVEM Scorecard'!B24</f>
        <v>0</v>
      </c>
      <c r="C25" s="170">
        <f>'BVEM Scorecard'!C24</f>
        <v>0</v>
      </c>
      <c r="D25" s="152">
        <v>92</v>
      </c>
      <c r="E25" s="72" t="str">
        <f>'BVEM Scorecard'!F24</f>
        <v>Wind</v>
      </c>
      <c r="F25" s="94"/>
      <c r="G25" s="94"/>
      <c r="H25" s="94"/>
      <c r="I25" s="94"/>
      <c r="J25" s="55"/>
      <c r="K25" s="55"/>
      <c r="L25" s="55"/>
      <c r="M25" s="55"/>
      <c r="N25" s="5"/>
      <c r="O25" s="5"/>
      <c r="P25" s="142"/>
      <c r="Q25" s="114"/>
      <c r="R25" s="91"/>
      <c r="S25" s="5" t="str">
        <f t="shared" si="0"/>
        <v/>
      </c>
      <c r="T25" s="93"/>
      <c r="U25" s="143"/>
      <c r="V25" s="143"/>
      <c r="W25" s="143"/>
      <c r="X25" s="64"/>
      <c r="Y25" s="64"/>
      <c r="Z25" s="62"/>
      <c r="AA25" s="144"/>
      <c r="AB25" s="144"/>
      <c r="AC25" s="64"/>
      <c r="AD25" s="64" t="str">
        <f t="shared" si="34"/>
        <v/>
      </c>
      <c r="AE25" s="64" t="str">
        <f t="shared" si="35"/>
        <v/>
      </c>
      <c r="AF25" s="64" t="str">
        <f t="shared" si="36"/>
        <v/>
      </c>
      <c r="AG25" s="55"/>
      <c r="AH25" s="55"/>
      <c r="AI25" s="35"/>
      <c r="AJ25" s="35"/>
      <c r="AK25" s="35"/>
      <c r="AL25" s="35"/>
      <c r="AM25" s="142"/>
      <c r="AN25" s="142"/>
      <c r="AO25" s="35"/>
      <c r="AP25" s="35" t="str">
        <f t="shared" si="37"/>
        <v/>
      </c>
      <c r="AQ25" s="35" t="str">
        <f t="shared" si="38"/>
        <v/>
      </c>
      <c r="AR25" s="35" t="str">
        <f t="shared" si="39"/>
        <v/>
      </c>
      <c r="AS25" s="64"/>
      <c r="AT25" s="64"/>
      <c r="AU25" s="64"/>
      <c r="AV25" s="64"/>
      <c r="AW25" s="64"/>
      <c r="AX25" s="64"/>
      <c r="AY25" s="144"/>
      <c r="AZ25" s="144"/>
      <c r="BA25" s="64"/>
      <c r="BB25" s="64" t="str">
        <f t="shared" si="40"/>
        <v/>
      </c>
      <c r="BC25" s="64" t="str">
        <f t="shared" si="41"/>
        <v/>
      </c>
      <c r="BD25" s="64" t="str">
        <f t="shared" si="42"/>
        <v/>
      </c>
      <c r="BE25" s="35"/>
      <c r="BF25" s="35"/>
      <c r="BG25" s="35"/>
      <c r="BH25" s="35"/>
      <c r="BI25" s="35"/>
      <c r="BJ25" s="35"/>
      <c r="BK25" s="142"/>
      <c r="BL25" s="142"/>
      <c r="BM25" s="35"/>
      <c r="BN25" s="35" t="str">
        <f t="shared" si="43"/>
        <v/>
      </c>
      <c r="BO25" s="35" t="str">
        <f t="shared" si="44"/>
        <v/>
      </c>
      <c r="BP25" s="35" t="str">
        <f t="shared" si="45"/>
        <v/>
      </c>
      <c r="BQ25" s="64"/>
      <c r="BR25" s="64"/>
      <c r="BS25" s="64"/>
      <c r="BT25" s="64"/>
      <c r="BU25" s="64"/>
      <c r="BV25" s="64"/>
      <c r="BW25" s="144"/>
      <c r="BX25" s="144"/>
      <c r="BY25" s="64"/>
      <c r="BZ25" s="64" t="str">
        <f t="shared" si="46"/>
        <v/>
      </c>
      <c r="CA25" s="64" t="str">
        <f t="shared" si="47"/>
        <v/>
      </c>
      <c r="CB25" s="64" t="str">
        <f t="shared" si="48"/>
        <v/>
      </c>
      <c r="CC25" s="35"/>
      <c r="CD25" s="35"/>
      <c r="CE25" s="35"/>
      <c r="CF25" s="35"/>
      <c r="CG25" s="35"/>
      <c r="CH25" s="35"/>
      <c r="CI25" s="142"/>
      <c r="CJ25" s="142"/>
      <c r="CK25" s="35"/>
      <c r="CL25" s="35" t="str">
        <f t="shared" si="49"/>
        <v/>
      </c>
      <c r="CM25" s="35" t="str">
        <f t="shared" si="50"/>
        <v/>
      </c>
      <c r="CN25" s="35" t="str">
        <f t="shared" si="51"/>
        <v/>
      </c>
      <c r="CO25" s="64"/>
      <c r="CP25" s="64"/>
      <c r="CQ25" s="64"/>
      <c r="CR25" s="64"/>
      <c r="CS25" s="64"/>
      <c r="CT25" s="64"/>
      <c r="CU25" s="144"/>
      <c r="CV25" s="144"/>
      <c r="CW25" s="64"/>
      <c r="CX25" s="64" t="str">
        <f t="shared" si="52"/>
        <v/>
      </c>
      <c r="CY25" s="64" t="str">
        <f t="shared" si="53"/>
        <v/>
      </c>
      <c r="CZ25" s="64" t="str">
        <f t="shared" si="54"/>
        <v/>
      </c>
      <c r="DA25" s="35"/>
      <c r="DB25" s="35"/>
      <c r="DC25" s="35"/>
      <c r="DD25" s="35"/>
      <c r="DE25" s="35"/>
      <c r="DF25" s="35"/>
      <c r="DG25" s="142"/>
      <c r="DH25" s="142"/>
      <c r="DI25" s="35"/>
      <c r="DJ25" s="35" t="str">
        <f t="shared" si="55"/>
        <v/>
      </c>
      <c r="DK25" s="35" t="str">
        <f t="shared" si="56"/>
        <v/>
      </c>
      <c r="DL25" s="35" t="str">
        <f t="shared" si="57"/>
        <v/>
      </c>
      <c r="DM25" s="64"/>
      <c r="DN25" s="64"/>
      <c r="DO25" s="64"/>
      <c r="DP25" s="64"/>
      <c r="DQ25" s="64"/>
      <c r="DR25" s="64"/>
      <c r="DS25" s="144"/>
      <c r="DT25" s="144"/>
      <c r="DU25" s="64"/>
      <c r="DV25" s="64" t="str">
        <f t="shared" si="58"/>
        <v/>
      </c>
      <c r="DW25" s="64" t="str">
        <f t="shared" si="59"/>
        <v/>
      </c>
      <c r="DX25" s="64" t="str">
        <f t="shared" si="60"/>
        <v/>
      </c>
      <c r="DY25" s="35"/>
      <c r="DZ25" s="35"/>
      <c r="EA25" s="35"/>
      <c r="EB25" s="35"/>
      <c r="EC25" s="35"/>
      <c r="ED25" s="35"/>
      <c r="EE25" s="142"/>
      <c r="EF25" s="142"/>
      <c r="EG25" s="35"/>
      <c r="EH25" s="35" t="str">
        <f t="shared" si="61"/>
        <v/>
      </c>
      <c r="EI25" s="35" t="str">
        <f t="shared" si="62"/>
        <v/>
      </c>
      <c r="EJ25" s="35" t="str">
        <f t="shared" si="63"/>
        <v/>
      </c>
      <c r="EK25" s="62"/>
      <c r="EL25" s="62"/>
      <c r="EM25" s="62"/>
      <c r="EN25" s="62"/>
      <c r="EO25" s="62"/>
      <c r="EP25" s="62"/>
      <c r="EQ25" s="62"/>
      <c r="ER25" s="62"/>
      <c r="ES25" s="62"/>
      <c r="ET25" s="62" t="str">
        <f t="shared" si="64"/>
        <v/>
      </c>
      <c r="EU25" s="62" t="str">
        <f t="shared" si="65"/>
        <v/>
      </c>
      <c r="EV25" s="62" t="str">
        <f t="shared" si="66"/>
        <v/>
      </c>
      <c r="EW25" s="5"/>
      <c r="EX25" s="5"/>
      <c r="EY25" s="5"/>
      <c r="EZ25" s="5"/>
      <c r="FA25" s="5"/>
      <c r="FB25" s="5"/>
      <c r="FC25" s="5"/>
      <c r="FD25" s="5"/>
      <c r="FE25" s="5"/>
      <c r="FF25" s="5" t="str">
        <f t="shared" si="67"/>
        <v/>
      </c>
      <c r="FG25" s="5" t="str">
        <f t="shared" si="68"/>
        <v/>
      </c>
      <c r="FH25" s="5" t="str">
        <f t="shared" si="69"/>
        <v/>
      </c>
      <c r="FI25" s="62"/>
      <c r="FJ25" s="62"/>
      <c r="FK25" s="62"/>
      <c r="FL25" s="62"/>
      <c r="FM25" s="62"/>
      <c r="FN25" s="62"/>
      <c r="FO25" s="62"/>
      <c r="FP25" s="62"/>
      <c r="FQ25" s="62"/>
      <c r="FR25" s="62" t="str">
        <f t="shared" si="70"/>
        <v/>
      </c>
      <c r="FS25" s="62" t="str">
        <f t="shared" si="71"/>
        <v/>
      </c>
      <c r="FT25" s="62" t="str">
        <f t="shared" si="72"/>
        <v/>
      </c>
      <c r="FU25" s="5"/>
      <c r="FV25" s="5"/>
      <c r="FW25" s="5"/>
      <c r="FX25" s="5"/>
      <c r="FY25" s="5"/>
      <c r="FZ25" s="5"/>
      <c r="GA25" s="5"/>
      <c r="GB25" s="5"/>
      <c r="GC25" s="5"/>
      <c r="GD25" s="5" t="str">
        <f t="shared" si="73"/>
        <v/>
      </c>
      <c r="GE25" s="5" t="str">
        <f t="shared" si="74"/>
        <v/>
      </c>
      <c r="GF25" s="5" t="str">
        <f t="shared" si="75"/>
        <v/>
      </c>
      <c r="GG25" s="62"/>
      <c r="GH25" s="62"/>
      <c r="GI25" s="62"/>
      <c r="GJ25" s="62"/>
      <c r="GK25" s="62"/>
      <c r="GL25" s="62"/>
      <c r="GM25" s="62"/>
      <c r="GN25" s="62"/>
      <c r="GO25" s="62"/>
      <c r="GP25" s="62" t="str">
        <f t="shared" si="76"/>
        <v/>
      </c>
      <c r="GQ25" s="62" t="str">
        <f t="shared" si="77"/>
        <v/>
      </c>
      <c r="GR25" s="62" t="str">
        <f t="shared" si="78"/>
        <v/>
      </c>
      <c r="GS25" s="5"/>
      <c r="GT25" s="5"/>
      <c r="GU25" s="5"/>
      <c r="GV25" s="5"/>
      <c r="GW25" s="5"/>
      <c r="GX25" s="5"/>
      <c r="GY25" s="5"/>
      <c r="GZ25" s="5"/>
      <c r="HA25" s="5"/>
      <c r="HB25" s="5" t="str">
        <f t="shared" si="79"/>
        <v/>
      </c>
      <c r="HC25" s="5" t="str">
        <f t="shared" si="80"/>
        <v/>
      </c>
      <c r="HD25" s="5" t="str">
        <f t="shared" si="81"/>
        <v/>
      </c>
      <c r="HE25" s="62"/>
      <c r="HF25" s="62"/>
      <c r="HG25" s="62"/>
      <c r="HH25" s="62"/>
      <c r="HI25" s="62"/>
      <c r="HJ25" s="62"/>
      <c r="HK25" s="62"/>
      <c r="HL25" s="62"/>
      <c r="HM25" s="62"/>
      <c r="HN25" s="62" t="str">
        <f t="shared" si="82"/>
        <v/>
      </c>
      <c r="HO25" s="62" t="str">
        <f t="shared" si="83"/>
        <v/>
      </c>
      <c r="HP25" s="62" t="str">
        <f t="shared" si="84"/>
        <v/>
      </c>
      <c r="HQ25" s="5"/>
      <c r="HR25" s="5"/>
      <c r="HS25" s="5"/>
      <c r="HT25" s="5"/>
      <c r="HU25" s="5"/>
      <c r="HV25" s="5"/>
      <c r="HW25" s="5"/>
      <c r="HX25" s="5"/>
      <c r="HY25" s="5"/>
      <c r="HZ25" s="5" t="str">
        <f t="shared" si="85"/>
        <v/>
      </c>
      <c r="IA25" s="5" t="str">
        <f t="shared" si="86"/>
        <v/>
      </c>
      <c r="IB25" s="5" t="str">
        <f t="shared" si="87"/>
        <v/>
      </c>
      <c r="IC25" s="62"/>
      <c r="ID25" s="62"/>
      <c r="IE25" s="62"/>
      <c r="IF25" s="62"/>
      <c r="IG25" s="62"/>
      <c r="IH25" s="62"/>
      <c r="II25" s="62"/>
      <c r="IJ25" s="62"/>
      <c r="IK25" s="62"/>
      <c r="IL25" s="62" t="str">
        <f t="shared" si="88"/>
        <v/>
      </c>
      <c r="IM25" s="62" t="str">
        <f t="shared" si="89"/>
        <v/>
      </c>
      <c r="IN25" s="62" t="str">
        <f t="shared" si="90"/>
        <v/>
      </c>
      <c r="IO25" s="5"/>
      <c r="IP25" s="5"/>
      <c r="IQ25" s="5"/>
      <c r="IR25" s="5"/>
      <c r="IS25" s="5"/>
      <c r="IT25" s="5"/>
      <c r="IU25" s="5"/>
      <c r="IV25" s="5"/>
      <c r="IW25" s="5"/>
      <c r="IX25" s="5" t="str">
        <f t="shared" si="91"/>
        <v/>
      </c>
      <c r="IY25" s="5" t="str">
        <f t="shared" si="92"/>
        <v/>
      </c>
      <c r="IZ25" s="5" t="str">
        <f t="shared" si="93"/>
        <v/>
      </c>
    </row>
    <row r="26" spans="1:260" x14ac:dyDescent="0.35">
      <c r="A26" s="131">
        <v>22</v>
      </c>
      <c r="B26" s="170">
        <f>'BVEM Scorecard'!B25</f>
        <v>0</v>
      </c>
      <c r="C26" s="170">
        <f>'BVEM Scorecard'!C25</f>
        <v>0</v>
      </c>
      <c r="D26" s="152">
        <v>260</v>
      </c>
      <c r="E26" s="72" t="str">
        <f>'BVEM Scorecard'!F25</f>
        <v>Wind</v>
      </c>
      <c r="F26" s="94"/>
      <c r="G26" s="94"/>
      <c r="H26" s="94"/>
      <c r="I26" s="94"/>
      <c r="J26" s="55"/>
      <c r="K26" s="55"/>
      <c r="L26" s="55"/>
      <c r="M26" s="55"/>
      <c r="N26" s="5"/>
      <c r="O26" s="141"/>
      <c r="P26" s="142"/>
      <c r="Q26" s="114"/>
      <c r="R26" s="91"/>
      <c r="S26" s="5" t="str">
        <f t="shared" si="0"/>
        <v/>
      </c>
      <c r="T26" s="93"/>
      <c r="U26" s="143"/>
      <c r="V26" s="143"/>
      <c r="W26" s="143"/>
      <c r="X26" s="64"/>
      <c r="Y26" s="64"/>
      <c r="Z26" s="64"/>
      <c r="AA26" s="144"/>
      <c r="AB26" s="144"/>
      <c r="AC26" s="64"/>
      <c r="AD26" s="64" t="str">
        <f t="shared" si="34"/>
        <v/>
      </c>
      <c r="AE26" s="64" t="str">
        <f t="shared" si="35"/>
        <v/>
      </c>
      <c r="AF26" s="64" t="str">
        <f t="shared" si="36"/>
        <v/>
      </c>
      <c r="AG26" s="55"/>
      <c r="AH26" s="55"/>
      <c r="AI26" s="5"/>
      <c r="AJ26" s="5"/>
      <c r="AK26" s="5"/>
      <c r="AL26" s="5"/>
      <c r="AM26" s="5"/>
      <c r="AN26" s="5"/>
      <c r="AO26" s="5"/>
      <c r="AP26" s="35" t="str">
        <f t="shared" si="37"/>
        <v/>
      </c>
      <c r="AQ26" s="35" t="str">
        <f t="shared" si="38"/>
        <v/>
      </c>
      <c r="AR26" s="35" t="str">
        <f t="shared" si="39"/>
        <v/>
      </c>
      <c r="AS26" s="62"/>
      <c r="AT26" s="62"/>
      <c r="AU26" s="62"/>
      <c r="AV26" s="62"/>
      <c r="AW26" s="62"/>
      <c r="AX26" s="62"/>
      <c r="AY26" s="62"/>
      <c r="AZ26" s="62"/>
      <c r="BA26" s="62"/>
      <c r="BB26" s="62" t="str">
        <f t="shared" si="40"/>
        <v/>
      </c>
      <c r="BC26" s="95" t="str">
        <f t="shared" si="41"/>
        <v/>
      </c>
      <c r="BD26" s="62" t="str">
        <f t="shared" si="42"/>
        <v/>
      </c>
      <c r="BE26" s="5"/>
      <c r="BF26" s="5"/>
      <c r="BG26" s="5"/>
      <c r="BH26" s="5"/>
      <c r="BI26" s="5"/>
      <c r="BJ26" s="5"/>
      <c r="BK26" s="5"/>
      <c r="BL26" s="5"/>
      <c r="BM26" s="5"/>
      <c r="BN26" s="35" t="str">
        <f t="shared" si="43"/>
        <v/>
      </c>
      <c r="BO26" s="35" t="str">
        <f t="shared" si="44"/>
        <v/>
      </c>
      <c r="BP26" s="35" t="str">
        <f t="shared" si="45"/>
        <v/>
      </c>
      <c r="BQ26" s="62"/>
      <c r="BR26" s="62"/>
      <c r="BS26" s="62"/>
      <c r="BT26" s="62"/>
      <c r="BU26" s="62"/>
      <c r="BV26" s="62"/>
      <c r="BW26" s="62"/>
      <c r="BX26" s="62"/>
      <c r="BY26" s="62"/>
      <c r="BZ26" s="62" t="str">
        <f t="shared" si="46"/>
        <v/>
      </c>
      <c r="CA26" s="62" t="str">
        <f t="shared" si="47"/>
        <v/>
      </c>
      <c r="CB26" s="62" t="str">
        <f t="shared" si="48"/>
        <v/>
      </c>
      <c r="CC26" s="5"/>
      <c r="CD26" s="5"/>
      <c r="CE26" s="5"/>
      <c r="CF26" s="5"/>
      <c r="CG26" s="5"/>
      <c r="CH26" s="5"/>
      <c r="CI26" s="5"/>
      <c r="CJ26" s="5"/>
      <c r="CK26" s="5"/>
      <c r="CL26" s="35" t="str">
        <f t="shared" si="49"/>
        <v/>
      </c>
      <c r="CM26" s="35" t="str">
        <f t="shared" si="50"/>
        <v/>
      </c>
      <c r="CN26" s="35" t="str">
        <f t="shared" si="51"/>
        <v/>
      </c>
      <c r="CO26" s="62"/>
      <c r="CP26" s="62"/>
      <c r="CQ26" s="62"/>
      <c r="CR26" s="62"/>
      <c r="CS26" s="62"/>
      <c r="CT26" s="62"/>
      <c r="CU26" s="62"/>
      <c r="CV26" s="62"/>
      <c r="CW26" s="62"/>
      <c r="CX26" s="62" t="str">
        <f t="shared" si="52"/>
        <v/>
      </c>
      <c r="CY26" s="62" t="str">
        <f t="shared" si="53"/>
        <v/>
      </c>
      <c r="CZ26" s="62" t="str">
        <f t="shared" si="54"/>
        <v/>
      </c>
      <c r="DA26" s="5"/>
      <c r="DB26" s="5"/>
      <c r="DC26" s="5"/>
      <c r="DD26" s="5"/>
      <c r="DE26" s="5"/>
      <c r="DF26" s="5"/>
      <c r="DG26" s="5"/>
      <c r="DH26" s="5"/>
      <c r="DI26" s="5"/>
      <c r="DJ26" s="5" t="str">
        <f t="shared" si="55"/>
        <v/>
      </c>
      <c r="DK26" s="5" t="str">
        <f t="shared" si="56"/>
        <v/>
      </c>
      <c r="DL26" s="5" t="str">
        <f t="shared" si="57"/>
        <v/>
      </c>
      <c r="DM26" s="62"/>
      <c r="DN26" s="62"/>
      <c r="DO26" s="62"/>
      <c r="DP26" s="62"/>
      <c r="DQ26" s="62"/>
      <c r="DR26" s="62"/>
      <c r="DS26" s="62"/>
      <c r="DT26" s="62"/>
      <c r="DU26" s="62"/>
      <c r="DV26" s="62" t="str">
        <f t="shared" si="58"/>
        <v/>
      </c>
      <c r="DW26" s="62" t="str">
        <f t="shared" si="59"/>
        <v/>
      </c>
      <c r="DX26" s="62" t="str">
        <f t="shared" si="60"/>
        <v/>
      </c>
      <c r="DY26" s="5"/>
      <c r="DZ26" s="5"/>
      <c r="EA26" s="5"/>
      <c r="EB26" s="5"/>
      <c r="EC26" s="5"/>
      <c r="ED26" s="5"/>
      <c r="EE26" s="5"/>
      <c r="EF26" s="5"/>
      <c r="EG26" s="5"/>
      <c r="EH26" s="5" t="str">
        <f t="shared" si="61"/>
        <v/>
      </c>
      <c r="EI26" s="5" t="str">
        <f t="shared" si="62"/>
        <v/>
      </c>
      <c r="EJ26" s="5" t="str">
        <f t="shared" si="63"/>
        <v/>
      </c>
      <c r="EK26" s="62"/>
      <c r="EL26" s="62"/>
      <c r="EM26" s="62"/>
      <c r="EN26" s="62"/>
      <c r="EO26" s="62"/>
      <c r="EP26" s="62"/>
      <c r="EQ26" s="62"/>
      <c r="ER26" s="62"/>
      <c r="ES26" s="62"/>
      <c r="ET26" s="62" t="str">
        <f t="shared" si="64"/>
        <v/>
      </c>
      <c r="EU26" s="62" t="str">
        <f t="shared" si="65"/>
        <v/>
      </c>
      <c r="EV26" s="62" t="str">
        <f t="shared" si="66"/>
        <v/>
      </c>
      <c r="EW26" s="5"/>
      <c r="EX26" s="5"/>
      <c r="EY26" s="5"/>
      <c r="EZ26" s="5"/>
      <c r="FA26" s="5"/>
      <c r="FB26" s="5"/>
      <c r="FC26" s="5"/>
      <c r="FD26" s="5"/>
      <c r="FE26" s="5"/>
      <c r="FF26" s="5" t="str">
        <f t="shared" si="67"/>
        <v/>
      </c>
      <c r="FG26" s="5" t="str">
        <f t="shared" si="68"/>
        <v/>
      </c>
      <c r="FH26" s="5" t="str">
        <f t="shared" si="69"/>
        <v/>
      </c>
      <c r="FI26" s="62"/>
      <c r="FJ26" s="62"/>
      <c r="FK26" s="62"/>
      <c r="FL26" s="62"/>
      <c r="FM26" s="62"/>
      <c r="FN26" s="62"/>
      <c r="FO26" s="62"/>
      <c r="FP26" s="62"/>
      <c r="FQ26" s="62"/>
      <c r="FR26" s="62" t="str">
        <f t="shared" si="70"/>
        <v/>
      </c>
      <c r="FS26" s="62" t="str">
        <f t="shared" si="71"/>
        <v/>
      </c>
      <c r="FT26" s="62" t="str">
        <f t="shared" si="72"/>
        <v/>
      </c>
      <c r="FU26" s="5"/>
      <c r="FV26" s="5"/>
      <c r="FW26" s="5"/>
      <c r="FX26" s="5"/>
      <c r="FY26" s="5"/>
      <c r="FZ26" s="5"/>
      <c r="GA26" s="5"/>
      <c r="GB26" s="5"/>
      <c r="GC26" s="5"/>
      <c r="GD26" s="5" t="str">
        <f t="shared" si="73"/>
        <v/>
      </c>
      <c r="GE26" s="5" t="str">
        <f t="shared" si="74"/>
        <v/>
      </c>
      <c r="GF26" s="5" t="str">
        <f t="shared" si="75"/>
        <v/>
      </c>
      <c r="GG26" s="62"/>
      <c r="GH26" s="62"/>
      <c r="GI26" s="62"/>
      <c r="GJ26" s="62"/>
      <c r="GK26" s="62"/>
      <c r="GL26" s="62"/>
      <c r="GM26" s="62"/>
      <c r="GN26" s="62"/>
      <c r="GO26" s="62"/>
      <c r="GP26" s="62" t="str">
        <f t="shared" si="76"/>
        <v/>
      </c>
      <c r="GQ26" s="62" t="str">
        <f t="shared" si="77"/>
        <v/>
      </c>
      <c r="GR26" s="62" t="str">
        <f t="shared" si="78"/>
        <v/>
      </c>
      <c r="GS26" s="5"/>
      <c r="GT26" s="5"/>
      <c r="GU26" s="5"/>
      <c r="GV26" s="5"/>
      <c r="GW26" s="5"/>
      <c r="GX26" s="5"/>
      <c r="GY26" s="5"/>
      <c r="GZ26" s="5"/>
      <c r="HA26" s="5"/>
      <c r="HB26" s="5" t="str">
        <f t="shared" si="79"/>
        <v/>
      </c>
      <c r="HC26" s="5" t="str">
        <f t="shared" si="80"/>
        <v/>
      </c>
      <c r="HD26" s="5" t="str">
        <f t="shared" si="81"/>
        <v/>
      </c>
      <c r="HE26" s="62"/>
      <c r="HF26" s="62"/>
      <c r="HG26" s="62"/>
      <c r="HH26" s="62"/>
      <c r="HI26" s="62"/>
      <c r="HJ26" s="62"/>
      <c r="HK26" s="62"/>
      <c r="HL26" s="62"/>
      <c r="HM26" s="62"/>
      <c r="HN26" s="62" t="str">
        <f t="shared" si="82"/>
        <v/>
      </c>
      <c r="HO26" s="62" t="str">
        <f t="shared" si="83"/>
        <v/>
      </c>
      <c r="HP26" s="62" t="str">
        <f t="shared" si="84"/>
        <v/>
      </c>
      <c r="HQ26" s="5"/>
      <c r="HR26" s="5"/>
      <c r="HS26" s="5"/>
      <c r="HT26" s="5"/>
      <c r="HU26" s="5"/>
      <c r="HV26" s="5"/>
      <c r="HW26" s="5"/>
      <c r="HX26" s="5"/>
      <c r="HY26" s="5"/>
      <c r="HZ26" s="5" t="str">
        <f t="shared" si="85"/>
        <v/>
      </c>
      <c r="IA26" s="5" t="str">
        <f t="shared" si="86"/>
        <v/>
      </c>
      <c r="IB26" s="5" t="str">
        <f t="shared" si="87"/>
        <v/>
      </c>
      <c r="IC26" s="62"/>
      <c r="ID26" s="62"/>
      <c r="IE26" s="62"/>
      <c r="IF26" s="62"/>
      <c r="IG26" s="62"/>
      <c r="IH26" s="62"/>
      <c r="II26" s="62"/>
      <c r="IJ26" s="62"/>
      <c r="IK26" s="62"/>
      <c r="IL26" s="62" t="str">
        <f t="shared" si="88"/>
        <v/>
      </c>
      <c r="IM26" s="62" t="str">
        <f t="shared" si="89"/>
        <v/>
      </c>
      <c r="IN26" s="62" t="str">
        <f t="shared" si="90"/>
        <v/>
      </c>
      <c r="IO26" s="5"/>
      <c r="IP26" s="5"/>
      <c r="IQ26" s="5"/>
      <c r="IR26" s="5"/>
      <c r="IS26" s="5"/>
      <c r="IT26" s="5"/>
      <c r="IU26" s="5"/>
      <c r="IV26" s="5"/>
      <c r="IW26" s="5"/>
      <c r="IX26" s="5" t="str">
        <f t="shared" si="91"/>
        <v/>
      </c>
      <c r="IY26" s="5" t="str">
        <f t="shared" si="92"/>
        <v/>
      </c>
      <c r="IZ26" s="5" t="str">
        <f t="shared" si="93"/>
        <v/>
      </c>
    </row>
    <row r="27" spans="1:260" x14ac:dyDescent="0.35">
      <c r="A27" s="131">
        <v>23</v>
      </c>
      <c r="B27" s="170">
        <f>'BVEM Scorecard'!B26</f>
        <v>0</v>
      </c>
      <c r="C27" s="170">
        <f>'BVEM Scorecard'!C26</f>
        <v>0</v>
      </c>
      <c r="D27" s="152">
        <v>104</v>
      </c>
      <c r="E27" s="72" t="str">
        <f>'BVEM Scorecard'!F26</f>
        <v>Wind</v>
      </c>
      <c r="F27" s="94"/>
      <c r="G27" s="94"/>
      <c r="H27" s="94"/>
      <c r="I27" s="94"/>
      <c r="J27" s="55"/>
      <c r="K27" s="55"/>
      <c r="L27" s="55"/>
      <c r="M27" s="55"/>
      <c r="N27" s="5"/>
      <c r="O27" s="5"/>
      <c r="P27" s="142"/>
      <c r="Q27" s="114"/>
      <c r="R27" s="91"/>
      <c r="S27" s="5" t="str">
        <f t="shared" si="0"/>
        <v/>
      </c>
      <c r="T27" s="93"/>
      <c r="U27" s="143"/>
      <c r="V27" s="143"/>
      <c r="W27" s="143"/>
      <c r="X27" s="64"/>
      <c r="Y27" s="64"/>
      <c r="Z27" s="62"/>
      <c r="AA27" s="144"/>
      <c r="AB27" s="144"/>
      <c r="AC27" s="64"/>
      <c r="AD27" s="64" t="str">
        <f t="shared" si="34"/>
        <v/>
      </c>
      <c r="AE27" s="64" t="str">
        <f t="shared" si="35"/>
        <v/>
      </c>
      <c r="AF27" s="64" t="str">
        <f t="shared" si="36"/>
        <v/>
      </c>
      <c r="AG27" s="55"/>
      <c r="AH27" s="55"/>
      <c r="AI27" s="35"/>
      <c r="AJ27" s="35"/>
      <c r="AK27" s="35"/>
      <c r="AL27" s="35"/>
      <c r="AM27" s="142"/>
      <c r="AN27" s="142"/>
      <c r="AO27" s="35"/>
      <c r="AP27" s="35" t="str">
        <f t="shared" si="37"/>
        <v/>
      </c>
      <c r="AQ27" s="35" t="str">
        <f t="shared" si="38"/>
        <v/>
      </c>
      <c r="AR27" s="35" t="str">
        <f t="shared" si="39"/>
        <v/>
      </c>
      <c r="AS27" s="64"/>
      <c r="AT27" s="64"/>
      <c r="AU27" s="64"/>
      <c r="AV27" s="64"/>
      <c r="AW27" s="64"/>
      <c r="AX27" s="64"/>
      <c r="AY27" s="144"/>
      <c r="AZ27" s="144"/>
      <c r="BA27" s="64"/>
      <c r="BB27" s="64" t="str">
        <f t="shared" si="40"/>
        <v/>
      </c>
      <c r="BC27" s="64" t="str">
        <f t="shared" si="41"/>
        <v/>
      </c>
      <c r="BD27" s="64" t="str">
        <f t="shared" si="42"/>
        <v/>
      </c>
      <c r="BE27" s="35"/>
      <c r="BF27" s="35"/>
      <c r="BG27" s="35"/>
      <c r="BH27" s="35"/>
      <c r="BI27" s="35"/>
      <c r="BJ27" s="35"/>
      <c r="BK27" s="142"/>
      <c r="BL27" s="142"/>
      <c r="BM27" s="35"/>
      <c r="BN27" s="35" t="str">
        <f t="shared" si="43"/>
        <v/>
      </c>
      <c r="BO27" s="35" t="str">
        <f t="shared" si="44"/>
        <v/>
      </c>
      <c r="BP27" s="35" t="str">
        <f t="shared" si="45"/>
        <v/>
      </c>
      <c r="BQ27" s="64"/>
      <c r="BR27" s="64"/>
      <c r="BS27" s="64"/>
      <c r="BT27" s="64"/>
      <c r="BU27" s="64"/>
      <c r="BV27" s="64"/>
      <c r="BW27" s="144"/>
      <c r="BX27" s="144"/>
      <c r="BY27" s="64"/>
      <c r="BZ27" s="64" t="str">
        <f t="shared" si="46"/>
        <v/>
      </c>
      <c r="CA27" s="64" t="str">
        <f t="shared" si="47"/>
        <v/>
      </c>
      <c r="CB27" s="64" t="str">
        <f t="shared" si="48"/>
        <v/>
      </c>
      <c r="CC27" s="35"/>
      <c r="CD27" s="35"/>
      <c r="CE27" s="35"/>
      <c r="CF27" s="35"/>
      <c r="CG27" s="35"/>
      <c r="CH27" s="35"/>
      <c r="CI27" s="142"/>
      <c r="CJ27" s="142"/>
      <c r="CK27" s="35"/>
      <c r="CL27" s="35" t="str">
        <f t="shared" si="49"/>
        <v/>
      </c>
      <c r="CM27" s="35" t="str">
        <f t="shared" si="50"/>
        <v/>
      </c>
      <c r="CN27" s="35" t="str">
        <f t="shared" si="51"/>
        <v/>
      </c>
      <c r="CO27" s="64"/>
      <c r="CP27" s="64"/>
      <c r="CQ27" s="64"/>
      <c r="CR27" s="64"/>
      <c r="CS27" s="64"/>
      <c r="CT27" s="64"/>
      <c r="CU27" s="144"/>
      <c r="CV27" s="144"/>
      <c r="CW27" s="64"/>
      <c r="CX27" s="64" t="str">
        <f t="shared" si="52"/>
        <v/>
      </c>
      <c r="CY27" s="64" t="str">
        <f t="shared" si="53"/>
        <v/>
      </c>
      <c r="CZ27" s="64" t="str">
        <f t="shared" si="54"/>
        <v/>
      </c>
      <c r="DA27" s="35"/>
      <c r="DB27" s="35"/>
      <c r="DC27" s="35"/>
      <c r="DD27" s="35"/>
      <c r="DE27" s="35"/>
      <c r="DF27" s="35"/>
      <c r="DG27" s="142"/>
      <c r="DH27" s="142"/>
      <c r="DI27" s="35"/>
      <c r="DJ27" s="35" t="str">
        <f t="shared" si="55"/>
        <v/>
      </c>
      <c r="DK27" s="35" t="str">
        <f t="shared" si="56"/>
        <v/>
      </c>
      <c r="DL27" s="35" t="str">
        <f t="shared" si="57"/>
        <v/>
      </c>
      <c r="DM27" s="64"/>
      <c r="DN27" s="64"/>
      <c r="DO27" s="64"/>
      <c r="DP27" s="64"/>
      <c r="DQ27" s="64"/>
      <c r="DR27" s="64"/>
      <c r="DS27" s="144"/>
      <c r="DT27" s="144"/>
      <c r="DU27" s="64"/>
      <c r="DV27" s="64" t="str">
        <f t="shared" si="58"/>
        <v/>
      </c>
      <c r="DW27" s="64" t="str">
        <f t="shared" si="59"/>
        <v/>
      </c>
      <c r="DX27" s="64" t="str">
        <f t="shared" si="60"/>
        <v/>
      </c>
      <c r="DY27" s="35"/>
      <c r="DZ27" s="35"/>
      <c r="EA27" s="35"/>
      <c r="EB27" s="35"/>
      <c r="EC27" s="35"/>
      <c r="ED27" s="35"/>
      <c r="EE27" s="142"/>
      <c r="EF27" s="142"/>
      <c r="EG27" s="35"/>
      <c r="EH27" s="35" t="str">
        <f t="shared" si="61"/>
        <v/>
      </c>
      <c r="EI27" s="35" t="str">
        <f t="shared" si="62"/>
        <v/>
      </c>
      <c r="EJ27" s="35" t="str">
        <f t="shared" si="63"/>
        <v/>
      </c>
      <c r="EK27" s="62"/>
      <c r="EL27" s="62"/>
      <c r="EM27" s="62"/>
      <c r="EN27" s="62"/>
      <c r="EO27" s="62"/>
      <c r="EP27" s="62"/>
      <c r="EQ27" s="62"/>
      <c r="ER27" s="62"/>
      <c r="ES27" s="62"/>
      <c r="ET27" s="62" t="str">
        <f t="shared" si="64"/>
        <v/>
      </c>
      <c r="EU27" s="62" t="str">
        <f t="shared" si="65"/>
        <v/>
      </c>
      <c r="EV27" s="62" t="str">
        <f t="shared" si="66"/>
        <v/>
      </c>
      <c r="EW27" s="5"/>
      <c r="EX27" s="5"/>
      <c r="EY27" s="5"/>
      <c r="EZ27" s="5"/>
      <c r="FA27" s="5"/>
      <c r="FB27" s="5"/>
      <c r="FC27" s="5"/>
      <c r="FD27" s="5"/>
      <c r="FE27" s="5"/>
      <c r="FF27" s="5" t="str">
        <f t="shared" si="67"/>
        <v/>
      </c>
      <c r="FG27" s="5" t="str">
        <f t="shared" si="68"/>
        <v/>
      </c>
      <c r="FH27" s="5" t="str">
        <f t="shared" si="69"/>
        <v/>
      </c>
      <c r="FI27" s="62"/>
      <c r="FJ27" s="62"/>
      <c r="FK27" s="62"/>
      <c r="FL27" s="62"/>
      <c r="FM27" s="62"/>
      <c r="FN27" s="62"/>
      <c r="FO27" s="62"/>
      <c r="FP27" s="62"/>
      <c r="FQ27" s="62"/>
      <c r="FR27" s="62" t="str">
        <f t="shared" si="70"/>
        <v/>
      </c>
      <c r="FS27" s="62" t="str">
        <f t="shared" si="71"/>
        <v/>
      </c>
      <c r="FT27" s="62" t="str">
        <f t="shared" si="72"/>
        <v/>
      </c>
      <c r="FU27" s="5"/>
      <c r="FV27" s="5"/>
      <c r="FW27" s="5"/>
      <c r="FX27" s="5"/>
      <c r="FY27" s="5"/>
      <c r="FZ27" s="5"/>
      <c r="GA27" s="5"/>
      <c r="GB27" s="5"/>
      <c r="GC27" s="5"/>
      <c r="GD27" s="5" t="str">
        <f t="shared" si="73"/>
        <v/>
      </c>
      <c r="GE27" s="5" t="str">
        <f t="shared" si="74"/>
        <v/>
      </c>
      <c r="GF27" s="5" t="str">
        <f t="shared" si="75"/>
        <v/>
      </c>
      <c r="GG27" s="62"/>
      <c r="GH27" s="62"/>
      <c r="GI27" s="62"/>
      <c r="GJ27" s="62"/>
      <c r="GK27" s="62"/>
      <c r="GL27" s="62"/>
      <c r="GM27" s="62"/>
      <c r="GN27" s="62"/>
      <c r="GO27" s="62"/>
      <c r="GP27" s="62" t="str">
        <f t="shared" si="76"/>
        <v/>
      </c>
      <c r="GQ27" s="62" t="str">
        <f t="shared" si="77"/>
        <v/>
      </c>
      <c r="GR27" s="62" t="str">
        <f t="shared" si="78"/>
        <v/>
      </c>
      <c r="GS27" s="5"/>
      <c r="GT27" s="5"/>
      <c r="GU27" s="5"/>
      <c r="GV27" s="5"/>
      <c r="GW27" s="5"/>
      <c r="GX27" s="5"/>
      <c r="GY27" s="5"/>
      <c r="GZ27" s="5"/>
      <c r="HA27" s="5"/>
      <c r="HB27" s="5" t="str">
        <f t="shared" si="79"/>
        <v/>
      </c>
      <c r="HC27" s="5" t="str">
        <f t="shared" si="80"/>
        <v/>
      </c>
      <c r="HD27" s="5" t="str">
        <f t="shared" si="81"/>
        <v/>
      </c>
      <c r="HE27" s="62"/>
      <c r="HF27" s="62"/>
      <c r="HG27" s="62"/>
      <c r="HH27" s="62"/>
      <c r="HI27" s="62"/>
      <c r="HJ27" s="62"/>
      <c r="HK27" s="62"/>
      <c r="HL27" s="62"/>
      <c r="HM27" s="62"/>
      <c r="HN27" s="62" t="str">
        <f t="shared" si="82"/>
        <v/>
      </c>
      <c r="HO27" s="62" t="str">
        <f t="shared" si="83"/>
        <v/>
      </c>
      <c r="HP27" s="62" t="str">
        <f t="shared" si="84"/>
        <v/>
      </c>
      <c r="HQ27" s="5"/>
      <c r="HR27" s="5"/>
      <c r="HS27" s="5"/>
      <c r="HT27" s="5"/>
      <c r="HU27" s="5"/>
      <c r="HV27" s="5"/>
      <c r="HW27" s="5"/>
      <c r="HX27" s="5"/>
      <c r="HY27" s="5"/>
      <c r="HZ27" s="5" t="str">
        <f t="shared" si="85"/>
        <v/>
      </c>
      <c r="IA27" s="5" t="str">
        <f t="shared" si="86"/>
        <v/>
      </c>
      <c r="IB27" s="5" t="str">
        <f t="shared" si="87"/>
        <v/>
      </c>
      <c r="IC27" s="62"/>
      <c r="ID27" s="62"/>
      <c r="IE27" s="62"/>
      <c r="IF27" s="62"/>
      <c r="IG27" s="62"/>
      <c r="IH27" s="62"/>
      <c r="II27" s="62"/>
      <c r="IJ27" s="62"/>
      <c r="IK27" s="62"/>
      <c r="IL27" s="62" t="str">
        <f t="shared" si="88"/>
        <v/>
      </c>
      <c r="IM27" s="62" t="str">
        <f t="shared" si="89"/>
        <v/>
      </c>
      <c r="IN27" s="62" t="str">
        <f t="shared" si="90"/>
        <v/>
      </c>
      <c r="IO27" s="5"/>
      <c r="IP27" s="5"/>
      <c r="IQ27" s="5"/>
      <c r="IR27" s="5"/>
      <c r="IS27" s="5"/>
      <c r="IT27" s="5"/>
      <c r="IU27" s="5"/>
      <c r="IV27" s="5"/>
      <c r="IW27" s="5"/>
      <c r="IX27" s="5" t="str">
        <f t="shared" si="91"/>
        <v/>
      </c>
      <c r="IY27" s="5" t="str">
        <f t="shared" si="92"/>
        <v/>
      </c>
      <c r="IZ27" s="5" t="str">
        <f t="shared" si="93"/>
        <v/>
      </c>
    </row>
    <row r="28" spans="1:260" x14ac:dyDescent="0.35">
      <c r="A28" s="131">
        <v>24</v>
      </c>
      <c r="B28" s="170">
        <f>'BVEM Scorecard'!B27</f>
        <v>0</v>
      </c>
      <c r="C28" s="170">
        <f>'BVEM Scorecard'!C27</f>
        <v>0</v>
      </c>
      <c r="D28" s="152">
        <v>105</v>
      </c>
      <c r="E28" s="72" t="str">
        <f>'BVEM Scorecard'!F27</f>
        <v>Wind</v>
      </c>
      <c r="F28" s="94"/>
      <c r="G28" s="94"/>
      <c r="H28" s="94"/>
      <c r="I28" s="94"/>
      <c r="J28" s="55"/>
      <c r="K28" s="55"/>
      <c r="L28" s="55"/>
      <c r="M28" s="55"/>
      <c r="N28" s="5"/>
      <c r="O28" s="141"/>
      <c r="P28" s="142"/>
      <c r="Q28" s="114"/>
      <c r="R28" s="91"/>
      <c r="S28" s="5" t="str">
        <f t="shared" si="0"/>
        <v/>
      </c>
      <c r="T28" s="93"/>
      <c r="U28" s="143"/>
      <c r="V28" s="143"/>
      <c r="W28" s="143"/>
      <c r="X28" s="64"/>
      <c r="Y28" s="64"/>
      <c r="Z28" s="64"/>
      <c r="AA28" s="144"/>
      <c r="AB28" s="144"/>
      <c r="AC28" s="64"/>
      <c r="AD28" s="64" t="str">
        <f t="shared" si="34"/>
        <v/>
      </c>
      <c r="AE28" s="64" t="str">
        <f t="shared" si="35"/>
        <v/>
      </c>
      <c r="AF28" s="64" t="str">
        <f t="shared" si="36"/>
        <v/>
      </c>
      <c r="AG28" s="55"/>
      <c r="AH28" s="55"/>
      <c r="AI28" s="5"/>
      <c r="AJ28" s="5"/>
      <c r="AK28" s="5"/>
      <c r="AL28" s="5"/>
      <c r="AM28" s="5"/>
      <c r="AN28" s="5"/>
      <c r="AO28" s="5"/>
      <c r="AP28" s="35" t="str">
        <f t="shared" si="37"/>
        <v/>
      </c>
      <c r="AQ28" s="35" t="str">
        <f t="shared" si="38"/>
        <v/>
      </c>
      <c r="AR28" s="35" t="str">
        <f t="shared" si="39"/>
        <v/>
      </c>
      <c r="AS28" s="62"/>
      <c r="AT28" s="62"/>
      <c r="AU28" s="62"/>
      <c r="AV28" s="62"/>
      <c r="AW28" s="62"/>
      <c r="AX28" s="62"/>
      <c r="AY28" s="62"/>
      <c r="AZ28" s="62"/>
      <c r="BA28" s="62"/>
      <c r="BB28" s="62" t="str">
        <f t="shared" si="40"/>
        <v/>
      </c>
      <c r="BC28" s="95" t="str">
        <f t="shared" si="41"/>
        <v/>
      </c>
      <c r="BD28" s="62" t="str">
        <f t="shared" si="42"/>
        <v/>
      </c>
      <c r="BE28" s="5"/>
      <c r="BF28" s="5"/>
      <c r="BG28" s="5"/>
      <c r="BH28" s="5"/>
      <c r="BI28" s="5"/>
      <c r="BJ28" s="5"/>
      <c r="BK28" s="5"/>
      <c r="BL28" s="5"/>
      <c r="BM28" s="5"/>
      <c r="BN28" s="35" t="str">
        <f t="shared" si="43"/>
        <v/>
      </c>
      <c r="BO28" s="35" t="str">
        <f t="shared" si="44"/>
        <v/>
      </c>
      <c r="BP28" s="35" t="str">
        <f t="shared" si="45"/>
        <v/>
      </c>
      <c r="BQ28" s="62"/>
      <c r="BR28" s="62"/>
      <c r="BS28" s="62"/>
      <c r="BT28" s="62"/>
      <c r="BU28" s="62"/>
      <c r="BV28" s="62"/>
      <c r="BW28" s="62"/>
      <c r="BX28" s="62"/>
      <c r="BY28" s="62"/>
      <c r="BZ28" s="62" t="str">
        <f t="shared" si="46"/>
        <v/>
      </c>
      <c r="CA28" s="62" t="str">
        <f t="shared" si="47"/>
        <v/>
      </c>
      <c r="CB28" s="62" t="str">
        <f t="shared" si="48"/>
        <v/>
      </c>
      <c r="CC28" s="5"/>
      <c r="CD28" s="5"/>
      <c r="CE28" s="5"/>
      <c r="CF28" s="5"/>
      <c r="CG28" s="5"/>
      <c r="CH28" s="5"/>
      <c r="CI28" s="5"/>
      <c r="CJ28" s="5"/>
      <c r="CK28" s="5"/>
      <c r="CL28" s="35" t="str">
        <f t="shared" si="49"/>
        <v/>
      </c>
      <c r="CM28" s="35" t="str">
        <f t="shared" si="50"/>
        <v/>
      </c>
      <c r="CN28" s="35" t="str">
        <f t="shared" si="51"/>
        <v/>
      </c>
      <c r="CO28" s="62"/>
      <c r="CP28" s="62"/>
      <c r="CQ28" s="62"/>
      <c r="CR28" s="62"/>
      <c r="CS28" s="62"/>
      <c r="CT28" s="62"/>
      <c r="CU28" s="62"/>
      <c r="CV28" s="62"/>
      <c r="CW28" s="62"/>
      <c r="CX28" s="62" t="str">
        <f t="shared" si="52"/>
        <v/>
      </c>
      <c r="CY28" s="62" t="str">
        <f t="shared" si="53"/>
        <v/>
      </c>
      <c r="CZ28" s="62" t="str">
        <f t="shared" si="54"/>
        <v/>
      </c>
      <c r="DA28" s="5"/>
      <c r="DB28" s="5"/>
      <c r="DC28" s="5"/>
      <c r="DD28" s="5"/>
      <c r="DE28" s="5"/>
      <c r="DF28" s="5"/>
      <c r="DG28" s="5"/>
      <c r="DH28" s="5"/>
      <c r="DI28" s="5"/>
      <c r="DJ28" s="5" t="str">
        <f t="shared" si="55"/>
        <v/>
      </c>
      <c r="DK28" s="5" t="str">
        <f t="shared" si="56"/>
        <v/>
      </c>
      <c r="DL28" s="5" t="str">
        <f t="shared" si="57"/>
        <v/>
      </c>
      <c r="DM28" s="62"/>
      <c r="DN28" s="62"/>
      <c r="DO28" s="62"/>
      <c r="DP28" s="62"/>
      <c r="DQ28" s="62"/>
      <c r="DR28" s="62"/>
      <c r="DS28" s="62"/>
      <c r="DT28" s="62"/>
      <c r="DU28" s="62"/>
      <c r="DV28" s="62" t="str">
        <f t="shared" si="58"/>
        <v/>
      </c>
      <c r="DW28" s="62" t="str">
        <f t="shared" si="59"/>
        <v/>
      </c>
      <c r="DX28" s="62" t="str">
        <f t="shared" si="60"/>
        <v/>
      </c>
      <c r="DY28" s="5"/>
      <c r="DZ28" s="5"/>
      <c r="EA28" s="5"/>
      <c r="EB28" s="5"/>
      <c r="EC28" s="5"/>
      <c r="ED28" s="5"/>
      <c r="EE28" s="5"/>
      <c r="EF28" s="5"/>
      <c r="EG28" s="5"/>
      <c r="EH28" s="5" t="str">
        <f t="shared" si="61"/>
        <v/>
      </c>
      <c r="EI28" s="5" t="str">
        <f t="shared" si="62"/>
        <v/>
      </c>
      <c r="EJ28" s="5" t="str">
        <f t="shared" si="63"/>
        <v/>
      </c>
      <c r="EK28" s="62"/>
      <c r="EL28" s="62"/>
      <c r="EM28" s="62"/>
      <c r="EN28" s="62"/>
      <c r="EO28" s="62"/>
      <c r="EP28" s="62"/>
      <c r="EQ28" s="62"/>
      <c r="ER28" s="62"/>
      <c r="ES28" s="62"/>
      <c r="ET28" s="62" t="str">
        <f t="shared" si="64"/>
        <v/>
      </c>
      <c r="EU28" s="62" t="str">
        <f t="shared" si="65"/>
        <v/>
      </c>
      <c r="EV28" s="62" t="str">
        <f t="shared" si="66"/>
        <v/>
      </c>
      <c r="EW28" s="5"/>
      <c r="EX28" s="5"/>
      <c r="EY28" s="5"/>
      <c r="EZ28" s="5"/>
      <c r="FA28" s="5"/>
      <c r="FB28" s="5"/>
      <c r="FC28" s="5"/>
      <c r="FD28" s="5"/>
      <c r="FE28" s="5"/>
      <c r="FF28" s="5" t="str">
        <f t="shared" si="67"/>
        <v/>
      </c>
      <c r="FG28" s="5" t="str">
        <f t="shared" si="68"/>
        <v/>
      </c>
      <c r="FH28" s="5" t="str">
        <f t="shared" si="69"/>
        <v/>
      </c>
      <c r="FI28" s="62"/>
      <c r="FJ28" s="62"/>
      <c r="FK28" s="62"/>
      <c r="FL28" s="62"/>
      <c r="FM28" s="62"/>
      <c r="FN28" s="62"/>
      <c r="FO28" s="62"/>
      <c r="FP28" s="62"/>
      <c r="FQ28" s="62"/>
      <c r="FR28" s="62" t="str">
        <f t="shared" si="70"/>
        <v/>
      </c>
      <c r="FS28" s="62" t="str">
        <f t="shared" si="71"/>
        <v/>
      </c>
      <c r="FT28" s="62" t="str">
        <f t="shared" si="72"/>
        <v/>
      </c>
      <c r="FU28" s="5"/>
      <c r="FV28" s="5"/>
      <c r="FW28" s="5"/>
      <c r="FX28" s="5"/>
      <c r="FY28" s="5"/>
      <c r="FZ28" s="5"/>
      <c r="GA28" s="5"/>
      <c r="GB28" s="5"/>
      <c r="GC28" s="5"/>
      <c r="GD28" s="5" t="str">
        <f t="shared" si="73"/>
        <v/>
      </c>
      <c r="GE28" s="5" t="str">
        <f t="shared" si="74"/>
        <v/>
      </c>
      <c r="GF28" s="5" t="str">
        <f t="shared" si="75"/>
        <v/>
      </c>
      <c r="GG28" s="62"/>
      <c r="GH28" s="62"/>
      <c r="GI28" s="62"/>
      <c r="GJ28" s="62"/>
      <c r="GK28" s="62"/>
      <c r="GL28" s="62"/>
      <c r="GM28" s="62"/>
      <c r="GN28" s="62"/>
      <c r="GO28" s="62"/>
      <c r="GP28" s="62" t="str">
        <f t="shared" si="76"/>
        <v/>
      </c>
      <c r="GQ28" s="62" t="str">
        <f t="shared" si="77"/>
        <v/>
      </c>
      <c r="GR28" s="62" t="str">
        <f t="shared" si="78"/>
        <v/>
      </c>
      <c r="GS28" s="5"/>
      <c r="GT28" s="5"/>
      <c r="GU28" s="5"/>
      <c r="GV28" s="5"/>
      <c r="GW28" s="5"/>
      <c r="GX28" s="5"/>
      <c r="GY28" s="5"/>
      <c r="GZ28" s="5"/>
      <c r="HA28" s="5"/>
      <c r="HB28" s="5" t="str">
        <f t="shared" si="79"/>
        <v/>
      </c>
      <c r="HC28" s="5" t="str">
        <f t="shared" si="80"/>
        <v/>
      </c>
      <c r="HD28" s="5" t="str">
        <f t="shared" si="81"/>
        <v/>
      </c>
      <c r="HE28" s="62"/>
      <c r="HF28" s="62"/>
      <c r="HG28" s="62"/>
      <c r="HH28" s="62"/>
      <c r="HI28" s="62"/>
      <c r="HJ28" s="62"/>
      <c r="HK28" s="62"/>
      <c r="HL28" s="62"/>
      <c r="HM28" s="62"/>
      <c r="HN28" s="62" t="str">
        <f t="shared" si="82"/>
        <v/>
      </c>
      <c r="HO28" s="62" t="str">
        <f t="shared" si="83"/>
        <v/>
      </c>
      <c r="HP28" s="62" t="str">
        <f t="shared" si="84"/>
        <v/>
      </c>
      <c r="HQ28" s="5"/>
      <c r="HR28" s="5"/>
      <c r="HS28" s="5"/>
      <c r="HT28" s="5"/>
      <c r="HU28" s="5"/>
      <c r="HV28" s="5"/>
      <c r="HW28" s="5"/>
      <c r="HX28" s="5"/>
      <c r="HY28" s="5"/>
      <c r="HZ28" s="5" t="str">
        <f t="shared" si="85"/>
        <v/>
      </c>
      <c r="IA28" s="5" t="str">
        <f t="shared" si="86"/>
        <v/>
      </c>
      <c r="IB28" s="5" t="str">
        <f t="shared" si="87"/>
        <v/>
      </c>
      <c r="IC28" s="62"/>
      <c r="ID28" s="62"/>
      <c r="IE28" s="62"/>
      <c r="IF28" s="62"/>
      <c r="IG28" s="62"/>
      <c r="IH28" s="62"/>
      <c r="II28" s="62"/>
      <c r="IJ28" s="62"/>
      <c r="IK28" s="62"/>
      <c r="IL28" s="62" t="str">
        <f t="shared" si="88"/>
        <v/>
      </c>
      <c r="IM28" s="62" t="str">
        <f t="shared" si="89"/>
        <v/>
      </c>
      <c r="IN28" s="62" t="str">
        <f t="shared" si="90"/>
        <v/>
      </c>
      <c r="IO28" s="5"/>
      <c r="IP28" s="5"/>
      <c r="IQ28" s="5"/>
      <c r="IR28" s="5"/>
      <c r="IS28" s="5"/>
      <c r="IT28" s="5"/>
      <c r="IU28" s="5"/>
      <c r="IV28" s="5"/>
      <c r="IW28" s="5"/>
      <c r="IX28" s="5" t="str">
        <f t="shared" si="91"/>
        <v/>
      </c>
      <c r="IY28" s="5" t="str">
        <f t="shared" si="92"/>
        <v/>
      </c>
      <c r="IZ28" s="5" t="str">
        <f t="shared" si="93"/>
        <v/>
      </c>
    </row>
    <row r="29" spans="1:260" x14ac:dyDescent="0.35">
      <c r="A29" s="131">
        <v>25</v>
      </c>
      <c r="B29" s="170">
        <f>'BVEM Scorecard'!B28</f>
        <v>0</v>
      </c>
      <c r="C29" s="170">
        <f>'BVEM Scorecard'!C28</f>
        <v>0</v>
      </c>
      <c r="D29" s="152">
        <v>122</v>
      </c>
      <c r="E29" s="72" t="str">
        <f>'BVEM Scorecard'!F28</f>
        <v>Wind</v>
      </c>
      <c r="F29" s="94"/>
      <c r="G29" s="94"/>
      <c r="H29" s="94"/>
      <c r="I29" s="94"/>
      <c r="J29" s="55"/>
      <c r="K29" s="55"/>
      <c r="L29" s="55"/>
      <c r="M29" s="55"/>
      <c r="N29" s="5"/>
      <c r="O29" s="5"/>
      <c r="P29" s="142"/>
      <c r="Q29" s="114"/>
      <c r="R29" s="91"/>
      <c r="S29" s="5" t="str">
        <f t="shared" si="0"/>
        <v/>
      </c>
      <c r="T29" s="93"/>
      <c r="U29" s="143"/>
      <c r="V29" s="143"/>
      <c r="W29" s="143"/>
      <c r="X29" s="64"/>
      <c r="Y29" s="64"/>
      <c r="Z29" s="62"/>
      <c r="AA29" s="144"/>
      <c r="AB29" s="144"/>
      <c r="AC29" s="64"/>
      <c r="AD29" s="64" t="str">
        <f t="shared" si="34"/>
        <v/>
      </c>
      <c r="AE29" s="64" t="str">
        <f t="shared" si="35"/>
        <v/>
      </c>
      <c r="AF29" s="64" t="str">
        <f t="shared" si="36"/>
        <v/>
      </c>
      <c r="AG29" s="55"/>
      <c r="AH29" s="55"/>
      <c r="AI29" s="35"/>
      <c r="AJ29" s="35"/>
      <c r="AK29" s="35"/>
      <c r="AL29" s="35"/>
      <c r="AM29" s="142"/>
      <c r="AN29" s="142"/>
      <c r="AO29" s="35"/>
      <c r="AP29" s="35" t="str">
        <f t="shared" si="37"/>
        <v/>
      </c>
      <c r="AQ29" s="35" t="str">
        <f t="shared" si="38"/>
        <v/>
      </c>
      <c r="AR29" s="35" t="str">
        <f t="shared" si="39"/>
        <v/>
      </c>
      <c r="AS29" s="64"/>
      <c r="AT29" s="64"/>
      <c r="AU29" s="64"/>
      <c r="AV29" s="64"/>
      <c r="AW29" s="64"/>
      <c r="AX29" s="64"/>
      <c r="AY29" s="144"/>
      <c r="AZ29" s="144"/>
      <c r="BA29" s="64"/>
      <c r="BB29" s="64" t="str">
        <f t="shared" si="40"/>
        <v/>
      </c>
      <c r="BC29" s="64" t="str">
        <f t="shared" si="41"/>
        <v/>
      </c>
      <c r="BD29" s="64" t="str">
        <f t="shared" si="42"/>
        <v/>
      </c>
      <c r="BE29" s="35"/>
      <c r="BF29" s="35"/>
      <c r="BG29" s="35"/>
      <c r="BH29" s="35"/>
      <c r="BI29" s="35"/>
      <c r="BJ29" s="35"/>
      <c r="BK29" s="142"/>
      <c r="BL29" s="142"/>
      <c r="BM29" s="35"/>
      <c r="BN29" s="35" t="str">
        <f t="shared" si="43"/>
        <v/>
      </c>
      <c r="BO29" s="35" t="str">
        <f t="shared" si="44"/>
        <v/>
      </c>
      <c r="BP29" s="35" t="str">
        <f t="shared" si="45"/>
        <v/>
      </c>
      <c r="BQ29" s="64"/>
      <c r="BR29" s="64"/>
      <c r="BS29" s="64"/>
      <c r="BT29" s="64"/>
      <c r="BU29" s="64"/>
      <c r="BV29" s="64"/>
      <c r="BW29" s="144"/>
      <c r="BX29" s="144"/>
      <c r="BY29" s="64"/>
      <c r="BZ29" s="64" t="str">
        <f t="shared" si="46"/>
        <v/>
      </c>
      <c r="CA29" s="64" t="str">
        <f t="shared" si="47"/>
        <v/>
      </c>
      <c r="CB29" s="64" t="str">
        <f t="shared" si="48"/>
        <v/>
      </c>
      <c r="CC29" s="35"/>
      <c r="CD29" s="35"/>
      <c r="CE29" s="35"/>
      <c r="CF29" s="35"/>
      <c r="CG29" s="35"/>
      <c r="CH29" s="35"/>
      <c r="CI29" s="142"/>
      <c r="CJ29" s="142"/>
      <c r="CK29" s="35"/>
      <c r="CL29" s="35" t="str">
        <f t="shared" si="49"/>
        <v/>
      </c>
      <c r="CM29" s="35" t="str">
        <f t="shared" si="50"/>
        <v/>
      </c>
      <c r="CN29" s="35" t="str">
        <f t="shared" si="51"/>
        <v/>
      </c>
      <c r="CO29" s="64"/>
      <c r="CP29" s="64"/>
      <c r="CQ29" s="64"/>
      <c r="CR29" s="64"/>
      <c r="CS29" s="64"/>
      <c r="CT29" s="64"/>
      <c r="CU29" s="144"/>
      <c r="CV29" s="144"/>
      <c r="CW29" s="64"/>
      <c r="CX29" s="64" t="str">
        <f t="shared" si="52"/>
        <v/>
      </c>
      <c r="CY29" s="64" t="str">
        <f t="shared" si="53"/>
        <v/>
      </c>
      <c r="CZ29" s="64" t="str">
        <f t="shared" si="54"/>
        <v/>
      </c>
      <c r="DA29" s="35"/>
      <c r="DB29" s="35"/>
      <c r="DC29" s="35"/>
      <c r="DD29" s="35"/>
      <c r="DE29" s="35"/>
      <c r="DF29" s="35"/>
      <c r="DG29" s="142"/>
      <c r="DH29" s="142"/>
      <c r="DI29" s="35"/>
      <c r="DJ29" s="35" t="str">
        <f t="shared" si="55"/>
        <v/>
      </c>
      <c r="DK29" s="35" t="str">
        <f t="shared" si="56"/>
        <v/>
      </c>
      <c r="DL29" s="35" t="str">
        <f t="shared" si="57"/>
        <v/>
      </c>
      <c r="DM29" s="64"/>
      <c r="DN29" s="64"/>
      <c r="DO29" s="64"/>
      <c r="DP29" s="64"/>
      <c r="DQ29" s="64"/>
      <c r="DR29" s="64"/>
      <c r="DS29" s="144"/>
      <c r="DT29" s="144"/>
      <c r="DU29" s="64"/>
      <c r="DV29" s="64" t="str">
        <f t="shared" si="58"/>
        <v/>
      </c>
      <c r="DW29" s="64" t="str">
        <f t="shared" si="59"/>
        <v/>
      </c>
      <c r="DX29" s="64" t="str">
        <f t="shared" si="60"/>
        <v/>
      </c>
      <c r="DY29" s="35"/>
      <c r="DZ29" s="35"/>
      <c r="EA29" s="35"/>
      <c r="EB29" s="35"/>
      <c r="EC29" s="35"/>
      <c r="ED29" s="35"/>
      <c r="EE29" s="142"/>
      <c r="EF29" s="142"/>
      <c r="EG29" s="35"/>
      <c r="EH29" s="35" t="str">
        <f t="shared" si="61"/>
        <v/>
      </c>
      <c r="EI29" s="35" t="str">
        <f t="shared" si="62"/>
        <v/>
      </c>
      <c r="EJ29" s="35" t="str">
        <f t="shared" si="63"/>
        <v/>
      </c>
      <c r="EK29" s="62"/>
      <c r="EL29" s="62"/>
      <c r="EM29" s="62"/>
      <c r="EN29" s="62"/>
      <c r="EO29" s="62"/>
      <c r="EP29" s="62"/>
      <c r="EQ29" s="62"/>
      <c r="ER29" s="62"/>
      <c r="ES29" s="62"/>
      <c r="ET29" s="62" t="str">
        <f t="shared" si="64"/>
        <v/>
      </c>
      <c r="EU29" s="62" t="str">
        <f t="shared" si="65"/>
        <v/>
      </c>
      <c r="EV29" s="62" t="str">
        <f t="shared" si="66"/>
        <v/>
      </c>
      <c r="EW29" s="5"/>
      <c r="EX29" s="5"/>
      <c r="EY29" s="5"/>
      <c r="EZ29" s="5"/>
      <c r="FA29" s="5"/>
      <c r="FB29" s="5"/>
      <c r="FC29" s="5"/>
      <c r="FD29" s="5"/>
      <c r="FE29" s="5"/>
      <c r="FF29" s="5" t="str">
        <f t="shared" si="67"/>
        <v/>
      </c>
      <c r="FG29" s="5" t="str">
        <f t="shared" si="68"/>
        <v/>
      </c>
      <c r="FH29" s="5" t="str">
        <f t="shared" si="69"/>
        <v/>
      </c>
      <c r="FI29" s="62"/>
      <c r="FJ29" s="62"/>
      <c r="FK29" s="62"/>
      <c r="FL29" s="62"/>
      <c r="FM29" s="62"/>
      <c r="FN29" s="62"/>
      <c r="FO29" s="62"/>
      <c r="FP29" s="62"/>
      <c r="FQ29" s="62"/>
      <c r="FR29" s="62" t="str">
        <f t="shared" si="70"/>
        <v/>
      </c>
      <c r="FS29" s="62" t="str">
        <f t="shared" si="71"/>
        <v/>
      </c>
      <c r="FT29" s="62" t="str">
        <f t="shared" si="72"/>
        <v/>
      </c>
      <c r="FU29" s="5"/>
      <c r="FV29" s="5"/>
      <c r="FW29" s="5"/>
      <c r="FX29" s="5"/>
      <c r="FY29" s="5"/>
      <c r="FZ29" s="5"/>
      <c r="GA29" s="5"/>
      <c r="GB29" s="5"/>
      <c r="GC29" s="5"/>
      <c r="GD29" s="5" t="str">
        <f t="shared" si="73"/>
        <v/>
      </c>
      <c r="GE29" s="5" t="str">
        <f t="shared" si="74"/>
        <v/>
      </c>
      <c r="GF29" s="5" t="str">
        <f t="shared" si="75"/>
        <v/>
      </c>
      <c r="GG29" s="62"/>
      <c r="GH29" s="62"/>
      <c r="GI29" s="62"/>
      <c r="GJ29" s="62"/>
      <c r="GK29" s="62"/>
      <c r="GL29" s="62"/>
      <c r="GM29" s="62"/>
      <c r="GN29" s="62"/>
      <c r="GO29" s="62"/>
      <c r="GP29" s="62" t="str">
        <f t="shared" si="76"/>
        <v/>
      </c>
      <c r="GQ29" s="62" t="str">
        <f t="shared" si="77"/>
        <v/>
      </c>
      <c r="GR29" s="62" t="str">
        <f t="shared" si="78"/>
        <v/>
      </c>
      <c r="GS29" s="5"/>
      <c r="GT29" s="5"/>
      <c r="GU29" s="5"/>
      <c r="GV29" s="5"/>
      <c r="GW29" s="5"/>
      <c r="GX29" s="5"/>
      <c r="GY29" s="5"/>
      <c r="GZ29" s="5"/>
      <c r="HA29" s="5"/>
      <c r="HB29" s="5" t="str">
        <f t="shared" si="79"/>
        <v/>
      </c>
      <c r="HC29" s="5" t="str">
        <f t="shared" si="80"/>
        <v/>
      </c>
      <c r="HD29" s="5" t="str">
        <f t="shared" si="81"/>
        <v/>
      </c>
      <c r="HE29" s="62"/>
      <c r="HF29" s="62"/>
      <c r="HG29" s="62"/>
      <c r="HH29" s="62"/>
      <c r="HI29" s="62"/>
      <c r="HJ29" s="62"/>
      <c r="HK29" s="62"/>
      <c r="HL29" s="62"/>
      <c r="HM29" s="62"/>
      <c r="HN29" s="62" t="str">
        <f t="shared" si="82"/>
        <v/>
      </c>
      <c r="HO29" s="62" t="str">
        <f t="shared" si="83"/>
        <v/>
      </c>
      <c r="HP29" s="62" t="str">
        <f t="shared" si="84"/>
        <v/>
      </c>
      <c r="HQ29" s="5"/>
      <c r="HR29" s="5"/>
      <c r="HS29" s="5"/>
      <c r="HT29" s="5"/>
      <c r="HU29" s="5"/>
      <c r="HV29" s="5"/>
      <c r="HW29" s="5"/>
      <c r="HX29" s="5"/>
      <c r="HY29" s="5"/>
      <c r="HZ29" s="5" t="str">
        <f t="shared" si="85"/>
        <v/>
      </c>
      <c r="IA29" s="5" t="str">
        <f t="shared" si="86"/>
        <v/>
      </c>
      <c r="IB29" s="5" t="str">
        <f t="shared" si="87"/>
        <v/>
      </c>
      <c r="IC29" s="62"/>
      <c r="ID29" s="62"/>
      <c r="IE29" s="62"/>
      <c r="IF29" s="62"/>
      <c r="IG29" s="62"/>
      <c r="IH29" s="62"/>
      <c r="II29" s="62"/>
      <c r="IJ29" s="62"/>
      <c r="IK29" s="62"/>
      <c r="IL29" s="62" t="str">
        <f t="shared" si="88"/>
        <v/>
      </c>
      <c r="IM29" s="62" t="str">
        <f t="shared" si="89"/>
        <v/>
      </c>
      <c r="IN29" s="62" t="str">
        <f t="shared" si="90"/>
        <v/>
      </c>
      <c r="IO29" s="5"/>
      <c r="IP29" s="5"/>
      <c r="IQ29" s="5"/>
      <c r="IR29" s="5"/>
      <c r="IS29" s="5"/>
      <c r="IT29" s="5"/>
      <c r="IU29" s="5"/>
      <c r="IV29" s="5"/>
      <c r="IW29" s="5"/>
      <c r="IX29" s="5" t="str">
        <f t="shared" si="91"/>
        <v/>
      </c>
      <c r="IY29" s="5" t="str">
        <f t="shared" si="92"/>
        <v/>
      </c>
      <c r="IZ29" s="5" t="str">
        <f t="shared" si="93"/>
        <v/>
      </c>
    </row>
    <row r="30" spans="1:260" x14ac:dyDescent="0.35">
      <c r="A30" s="131">
        <v>26</v>
      </c>
      <c r="B30" s="170">
        <f>'BVEM Scorecard'!B29</f>
        <v>0</v>
      </c>
      <c r="C30" s="170">
        <f>'BVEM Scorecard'!C29</f>
        <v>0</v>
      </c>
      <c r="D30" s="152">
        <v>30</v>
      </c>
      <c r="E30" s="72" t="str">
        <f>'BVEM Scorecard'!F29</f>
        <v>Wind</v>
      </c>
      <c r="F30" s="94">
        <f t="shared" si="31"/>
        <v>6.0001514233797702E-2</v>
      </c>
      <c r="G30" s="94">
        <f t="shared" ref="G30" si="123">IFERROR(S30/3,0)</f>
        <v>1</v>
      </c>
      <c r="H30" s="94">
        <f t="shared" si="33"/>
        <v>4.9999999999999996E-2</v>
      </c>
      <c r="I30" s="94">
        <f>IFERROR(SUM(AD30,AP30,BB30,BN30,BZ30,CL30,CX30,DJ30,DV30,EH30,ET30,FF30,FR30,GD30,GP30,HB30,HN30,HZ30,IL30,IX30)/(SUM(V30,AH30,AT30,BF30,BR30,CD30,CP30,DB30,DN30,DZ30,EL30,EX30,FJ30,FV30,GH30,GT30,HF30,HR30,ID30,IP30)*3),0)</f>
        <v>1</v>
      </c>
      <c r="J30" s="55">
        <v>1</v>
      </c>
      <c r="K30" s="55">
        <v>1</v>
      </c>
      <c r="L30" s="55">
        <f t="shared" si="95"/>
        <v>254</v>
      </c>
      <c r="M30" s="55">
        <f t="shared" si="96"/>
        <v>3828960</v>
      </c>
      <c r="N30" s="5">
        <f t="shared" si="97"/>
        <v>1840.8461538461538</v>
      </c>
      <c r="O30" s="141">
        <v>1</v>
      </c>
      <c r="P30" s="142"/>
      <c r="Q30" s="114">
        <f t="shared" si="98"/>
        <v>7.0003028467595402E-2</v>
      </c>
      <c r="R30" s="91">
        <v>0.05</v>
      </c>
      <c r="S30" s="5">
        <f t="shared" si="0"/>
        <v>3</v>
      </c>
      <c r="T30" s="93">
        <f>IFERROR(Q30*Q$4+R30*R$4,0)</f>
        <v>6.0001514233797702E-2</v>
      </c>
      <c r="U30" s="143" t="str">
        <f>'Training Programs'!Y30</f>
        <v>Equipment
Operators</v>
      </c>
      <c r="V30" s="143">
        <v>1</v>
      </c>
      <c r="W30" s="143">
        <f>'Career Opportunities'!T30</f>
        <v>24</v>
      </c>
      <c r="X30" s="64">
        <f t="shared" si="99"/>
        <v>42240</v>
      </c>
      <c r="Y30" s="64">
        <f t="shared" si="100"/>
        <v>20.307692307692307</v>
      </c>
      <c r="Z30" s="64">
        <v>1</v>
      </c>
      <c r="AA30" s="144">
        <v>0.05</v>
      </c>
      <c r="AB30" s="144">
        <v>0.05</v>
      </c>
      <c r="AC30" s="64">
        <v>0.05</v>
      </c>
      <c r="AD30" s="64">
        <f t="shared" si="34"/>
        <v>3</v>
      </c>
      <c r="AE30" s="64">
        <f t="shared" si="35"/>
        <v>9.4488188976377951E-2</v>
      </c>
      <c r="AF30" s="64">
        <f t="shared" si="36"/>
        <v>4.7244094488188976E-3</v>
      </c>
      <c r="AG30" s="55" t="str">
        <f>'Training Programs'!AO30</f>
        <v>Crane Operators</v>
      </c>
      <c r="AH30" s="55">
        <v>1</v>
      </c>
      <c r="AI30" s="5">
        <f>'Training Programs'!AQ30</f>
        <v>15</v>
      </c>
      <c r="AJ30" s="5">
        <f t="shared" si="101"/>
        <v>18000</v>
      </c>
      <c r="AK30" s="5">
        <f t="shared" si="102"/>
        <v>8.6538461538461533</v>
      </c>
      <c r="AL30" s="5">
        <v>1</v>
      </c>
      <c r="AM30" s="5">
        <v>0.05</v>
      </c>
      <c r="AN30" s="5">
        <v>0.05</v>
      </c>
      <c r="AO30" s="5">
        <v>0.05</v>
      </c>
      <c r="AP30" s="35">
        <f t="shared" si="37"/>
        <v>3</v>
      </c>
      <c r="AQ30" s="35">
        <f t="shared" si="38"/>
        <v>5.905511811023622E-2</v>
      </c>
      <c r="AR30" s="35">
        <f t="shared" si="39"/>
        <v>2.952755905511811E-3</v>
      </c>
      <c r="AS30" s="62" t="str">
        <f>'Training Programs'!BE30</f>
        <v>Turbine Installers</v>
      </c>
      <c r="AT30" s="62">
        <v>1</v>
      </c>
      <c r="AU30" s="62">
        <f>'Training Programs'!BG30</f>
        <v>69</v>
      </c>
      <c r="AV30" s="62">
        <f t="shared" si="103"/>
        <v>82800</v>
      </c>
      <c r="AW30" s="62">
        <f t="shared" si="104"/>
        <v>39.807692307692307</v>
      </c>
      <c r="AX30" s="62">
        <v>1</v>
      </c>
      <c r="AY30" s="62">
        <v>0.05</v>
      </c>
      <c r="AZ30" s="62">
        <v>0.05</v>
      </c>
      <c r="BA30" s="62">
        <v>0.05</v>
      </c>
      <c r="BB30" s="62">
        <f t="shared" si="40"/>
        <v>3</v>
      </c>
      <c r="BC30" s="95">
        <f t="shared" si="41"/>
        <v>0.27165354330708663</v>
      </c>
      <c r="BD30" s="62">
        <f t="shared" si="42"/>
        <v>1.3582677165354332E-2</v>
      </c>
      <c r="BE30" s="5" t="str">
        <f>'Training Programs'!BU30</f>
        <v>Turbine Laborer</v>
      </c>
      <c r="BF30" s="5">
        <v>1</v>
      </c>
      <c r="BG30" s="5">
        <f>'Training Programs'!BW30</f>
        <v>69</v>
      </c>
      <c r="BH30" s="5">
        <f t="shared" si="105"/>
        <v>82800</v>
      </c>
      <c r="BI30" s="5">
        <f t="shared" si="106"/>
        <v>39.807692307692307</v>
      </c>
      <c r="BJ30" s="5">
        <v>1</v>
      </c>
      <c r="BK30" s="5">
        <v>0.05</v>
      </c>
      <c r="BL30" s="5">
        <v>0.05</v>
      </c>
      <c r="BM30" s="5">
        <v>0.05</v>
      </c>
      <c r="BN30" s="35">
        <f t="shared" si="43"/>
        <v>3</v>
      </c>
      <c r="BO30" s="35">
        <f t="shared" si="44"/>
        <v>0.27165354330708663</v>
      </c>
      <c r="BP30" s="35">
        <f t="shared" si="45"/>
        <v>1.3582677165354332E-2</v>
      </c>
      <c r="BQ30" s="62" t="str">
        <f>'Training Programs'!CK30</f>
        <v>Construction Managers</v>
      </c>
      <c r="BR30" s="62">
        <v>1</v>
      </c>
      <c r="BS30" s="62">
        <f>'Training Programs'!CM30</f>
        <v>21</v>
      </c>
      <c r="BT30" s="62">
        <f t="shared" si="107"/>
        <v>45360</v>
      </c>
      <c r="BU30" s="62">
        <f t="shared" si="108"/>
        <v>21.807692307692307</v>
      </c>
      <c r="BV30" s="62">
        <v>1</v>
      </c>
      <c r="BW30" s="62">
        <v>0.05</v>
      </c>
      <c r="BX30" s="62">
        <v>0.05</v>
      </c>
      <c r="BY30" s="62">
        <v>0.05</v>
      </c>
      <c r="BZ30" s="62">
        <f t="shared" si="46"/>
        <v>3</v>
      </c>
      <c r="CA30" s="62">
        <f t="shared" si="47"/>
        <v>8.2677165354330714E-2</v>
      </c>
      <c r="CB30" s="62">
        <f t="shared" si="48"/>
        <v>4.1338582677165362E-3</v>
      </c>
      <c r="CC30" s="5" t="str">
        <f>'Training Programs'!DA30</f>
        <v>Electricians</v>
      </c>
      <c r="CD30" s="5">
        <v>1</v>
      </c>
      <c r="CE30" s="5">
        <f>'Training Programs'!DC30</f>
        <v>12</v>
      </c>
      <c r="CF30" s="5">
        <f t="shared" si="109"/>
        <v>18720</v>
      </c>
      <c r="CG30" s="5">
        <f t="shared" si="110"/>
        <v>9</v>
      </c>
      <c r="CH30" s="5">
        <v>1</v>
      </c>
      <c r="CI30" s="5">
        <v>0.05</v>
      </c>
      <c r="CJ30" s="5">
        <v>0.05</v>
      </c>
      <c r="CK30" s="5">
        <v>0.05</v>
      </c>
      <c r="CL30" s="35">
        <f t="shared" si="49"/>
        <v>3</v>
      </c>
      <c r="CM30" s="35">
        <f t="shared" si="50"/>
        <v>4.7244094488188976E-2</v>
      </c>
      <c r="CN30" s="35">
        <f t="shared" si="51"/>
        <v>2.3622047244094488E-3</v>
      </c>
      <c r="CO30" s="62" t="str">
        <f>'Training Programs'!DQ30</f>
        <v>Apprentice</v>
      </c>
      <c r="CP30" s="62">
        <v>1</v>
      </c>
      <c r="CQ30" s="62">
        <f>'Training Programs'!DS30</f>
        <v>14</v>
      </c>
      <c r="CR30" s="62">
        <f t="shared" si="111"/>
        <v>21840</v>
      </c>
      <c r="CS30" s="62">
        <f t="shared" si="112"/>
        <v>10.5</v>
      </c>
      <c r="CT30" s="62">
        <v>1</v>
      </c>
      <c r="CU30" s="62">
        <v>0.05</v>
      </c>
      <c r="CV30" s="62">
        <v>0.05</v>
      </c>
      <c r="CW30" s="62">
        <v>0.05</v>
      </c>
      <c r="CX30" s="62">
        <f t="shared" si="52"/>
        <v>3</v>
      </c>
      <c r="CY30" s="62">
        <f t="shared" si="53"/>
        <v>5.5118110236220472E-2</v>
      </c>
      <c r="CZ30" s="62">
        <f t="shared" si="54"/>
        <v>2.7559055118110236E-3</v>
      </c>
      <c r="DA30" s="5" t="str">
        <f>'Training Programs'!EG30</f>
        <v>Foundation Laborer</v>
      </c>
      <c r="DB30" s="5">
        <v>1</v>
      </c>
      <c r="DC30" s="5">
        <f>'Training Programs'!EI30</f>
        <v>9</v>
      </c>
      <c r="DD30" s="5">
        <f t="shared" si="113"/>
        <v>5760</v>
      </c>
      <c r="DE30" s="5">
        <f t="shared" si="114"/>
        <v>2.7692307692307692</v>
      </c>
      <c r="DF30" s="5">
        <v>1</v>
      </c>
      <c r="DG30" s="5">
        <v>0.05</v>
      </c>
      <c r="DH30" s="5">
        <v>0.05</v>
      </c>
      <c r="DI30" s="5">
        <v>0.05</v>
      </c>
      <c r="DJ30" s="5">
        <f t="shared" si="55"/>
        <v>3</v>
      </c>
      <c r="DK30" s="5">
        <f t="shared" si="56"/>
        <v>3.5433070866141732E-2</v>
      </c>
      <c r="DL30" s="5">
        <f t="shared" si="57"/>
        <v>1.7716535433070866E-3</v>
      </c>
      <c r="DM30" s="62" t="str">
        <f>'Training Programs'!EW30</f>
        <v>Carpenters</v>
      </c>
      <c r="DN30" s="62">
        <v>1</v>
      </c>
      <c r="DO30" s="62">
        <f>'Training Programs'!EY30</f>
        <v>9</v>
      </c>
      <c r="DP30" s="62">
        <f t="shared" si="115"/>
        <v>5760</v>
      </c>
      <c r="DQ30" s="62">
        <f t="shared" si="116"/>
        <v>2.7692307692307692</v>
      </c>
      <c r="DR30" s="62">
        <v>1</v>
      </c>
      <c r="DS30" s="62">
        <v>0.05</v>
      </c>
      <c r="DT30" s="62">
        <v>0.05</v>
      </c>
      <c r="DU30" s="62">
        <v>0.05</v>
      </c>
      <c r="DV30" s="62">
        <f t="shared" si="58"/>
        <v>3</v>
      </c>
      <c r="DW30" s="62">
        <f t="shared" si="59"/>
        <v>3.5433070866141732E-2</v>
      </c>
      <c r="DX30" s="62">
        <f t="shared" si="60"/>
        <v>1.7716535433070866E-3</v>
      </c>
      <c r="DY30" s="5" t="str">
        <f>'Training Programs'!FM30</f>
        <v>Wind Technician</v>
      </c>
      <c r="DZ30" s="5">
        <v>1</v>
      </c>
      <c r="EA30" s="5">
        <f>'Training Programs'!FO30</f>
        <v>12</v>
      </c>
      <c r="EB30" s="5">
        <f t="shared" si="117"/>
        <v>24960</v>
      </c>
      <c r="EC30" s="5">
        <f t="shared" si="118"/>
        <v>12</v>
      </c>
      <c r="ED30" s="5">
        <f t="shared" si="119"/>
        <v>1</v>
      </c>
      <c r="EE30" s="5">
        <v>0.05</v>
      </c>
      <c r="EF30" s="5">
        <v>0.05</v>
      </c>
      <c r="EG30" s="5">
        <v>0.05</v>
      </c>
      <c r="EH30" s="5">
        <f t="shared" si="61"/>
        <v>3</v>
      </c>
      <c r="EI30" s="5">
        <f t="shared" si="62"/>
        <v>4.7244094488188976E-2</v>
      </c>
      <c r="EJ30" s="5">
        <f t="shared" si="63"/>
        <v>2.3622047244094488E-3</v>
      </c>
      <c r="EK30" s="62"/>
      <c r="EL30" s="62"/>
      <c r="EM30" s="62"/>
      <c r="EN30" s="62"/>
      <c r="EO30" s="62"/>
      <c r="EP30" s="62"/>
      <c r="EQ30" s="62"/>
      <c r="ER30" s="62"/>
      <c r="ES30" s="62"/>
      <c r="ET30" s="62"/>
      <c r="EU30" s="62"/>
      <c r="EV30" s="62"/>
      <c r="EW30" s="5"/>
      <c r="EX30" s="5"/>
      <c r="EY30" s="5"/>
      <c r="EZ30" s="5"/>
      <c r="FA30" s="5"/>
      <c r="FB30" s="5"/>
      <c r="FC30" s="5"/>
      <c r="FD30" s="5"/>
      <c r="FE30" s="5"/>
      <c r="FF30" s="5"/>
      <c r="FG30" s="5"/>
      <c r="FH30" s="5"/>
      <c r="FI30" s="62"/>
      <c r="FJ30" s="62"/>
      <c r="FK30" s="62"/>
      <c r="FL30" s="62"/>
      <c r="FM30" s="62"/>
      <c r="FN30" s="62"/>
      <c r="FO30" s="62"/>
      <c r="FP30" s="62"/>
      <c r="FQ30" s="62"/>
      <c r="FR30" s="62"/>
      <c r="FS30" s="62"/>
      <c r="FT30" s="62"/>
      <c r="FU30" s="5"/>
      <c r="FV30" s="5"/>
      <c r="FW30" s="5"/>
      <c r="FX30" s="5"/>
      <c r="FY30" s="5"/>
      <c r="FZ30" s="5"/>
      <c r="GA30" s="5"/>
      <c r="GB30" s="5"/>
      <c r="GC30" s="5"/>
      <c r="GD30" s="5"/>
      <c r="GE30" s="5"/>
      <c r="GF30" s="5"/>
      <c r="GG30" s="62"/>
      <c r="GH30" s="62"/>
      <c r="GI30" s="62"/>
      <c r="GJ30" s="62"/>
      <c r="GK30" s="62"/>
      <c r="GL30" s="62"/>
      <c r="GM30" s="62"/>
      <c r="GN30" s="62"/>
      <c r="GO30" s="62"/>
      <c r="GP30" s="62"/>
      <c r="GQ30" s="62"/>
      <c r="GR30" s="62"/>
      <c r="GS30" s="5"/>
      <c r="GT30" s="5"/>
      <c r="GU30" s="5"/>
      <c r="GV30" s="5"/>
      <c r="GW30" s="5"/>
      <c r="GX30" s="5"/>
      <c r="GY30" s="5"/>
      <c r="GZ30" s="5"/>
      <c r="HA30" s="5"/>
      <c r="HB30" s="5"/>
      <c r="HC30" s="5"/>
      <c r="HD30" s="5"/>
      <c r="HE30" s="62"/>
      <c r="HF30" s="62"/>
      <c r="HG30" s="62"/>
      <c r="HH30" s="62"/>
      <c r="HI30" s="62"/>
      <c r="HJ30" s="62"/>
      <c r="HK30" s="62"/>
      <c r="HL30" s="62"/>
      <c r="HM30" s="62"/>
      <c r="HN30" s="62"/>
      <c r="HO30" s="62"/>
      <c r="HP30" s="62"/>
      <c r="HQ30" s="5"/>
      <c r="HR30" s="5"/>
      <c r="HS30" s="5"/>
      <c r="HT30" s="5"/>
      <c r="HU30" s="5"/>
      <c r="HV30" s="5"/>
      <c r="HW30" s="5"/>
      <c r="HX30" s="5"/>
      <c r="HY30" s="5"/>
      <c r="HZ30" s="5"/>
      <c r="IA30" s="5"/>
      <c r="IB30" s="5"/>
      <c r="IC30" s="62"/>
      <c r="ID30" s="62"/>
      <c r="IE30" s="62"/>
      <c r="IF30" s="62"/>
      <c r="IG30" s="62"/>
      <c r="IH30" s="62"/>
      <c r="II30" s="62"/>
      <c r="IJ30" s="62"/>
      <c r="IK30" s="62"/>
      <c r="IL30" s="62"/>
      <c r="IM30" s="62"/>
      <c r="IN30" s="62"/>
      <c r="IO30" s="5"/>
      <c r="IP30" s="5"/>
      <c r="IQ30" s="5"/>
      <c r="IR30" s="5"/>
      <c r="IS30" s="5"/>
      <c r="IT30" s="5"/>
      <c r="IU30" s="5"/>
      <c r="IV30" s="5"/>
      <c r="IW30" s="5"/>
      <c r="IX30" s="5"/>
      <c r="IY30" s="5"/>
      <c r="IZ30" s="5"/>
    </row>
    <row r="31" spans="1:260" x14ac:dyDescent="0.35">
      <c r="A31" s="131">
        <v>27</v>
      </c>
      <c r="B31" s="170">
        <f>'BVEM Scorecard'!B30</f>
        <v>0</v>
      </c>
      <c r="C31" s="170">
        <f>'BVEM Scorecard'!C30</f>
        <v>0</v>
      </c>
      <c r="D31" s="152">
        <v>31</v>
      </c>
      <c r="E31" s="72" t="str">
        <f>'BVEM Scorecard'!F30</f>
        <v>Wind</v>
      </c>
      <c r="F31" s="94"/>
      <c r="G31" s="94"/>
      <c r="H31" s="94"/>
      <c r="I31" s="94"/>
      <c r="J31" s="55"/>
      <c r="K31" s="55"/>
      <c r="L31" s="55"/>
      <c r="M31" s="55"/>
      <c r="N31" s="5"/>
      <c r="O31" s="5"/>
      <c r="P31" s="142"/>
      <c r="Q31" s="114"/>
      <c r="R31" s="91"/>
      <c r="S31" s="5" t="str">
        <f t="shared" si="0"/>
        <v/>
      </c>
      <c r="T31" s="93"/>
      <c r="U31" s="143"/>
      <c r="V31" s="143"/>
      <c r="W31" s="143"/>
      <c r="X31" s="64"/>
      <c r="Y31" s="64"/>
      <c r="Z31" s="62"/>
      <c r="AA31" s="144"/>
      <c r="AB31" s="144"/>
      <c r="AC31" s="64"/>
      <c r="AD31" s="64" t="str">
        <f t="shared" si="34"/>
        <v/>
      </c>
      <c r="AE31" s="64" t="str">
        <f t="shared" si="35"/>
        <v/>
      </c>
      <c r="AF31" s="64" t="str">
        <f t="shared" si="36"/>
        <v/>
      </c>
      <c r="AG31" s="55"/>
      <c r="AH31" s="55"/>
      <c r="AI31" s="35"/>
      <c r="AJ31" s="35"/>
      <c r="AK31" s="35"/>
      <c r="AL31" s="35"/>
      <c r="AM31" s="142"/>
      <c r="AN31" s="142"/>
      <c r="AO31" s="35"/>
      <c r="AP31" s="35" t="str">
        <f t="shared" si="37"/>
        <v/>
      </c>
      <c r="AQ31" s="35" t="str">
        <f t="shared" si="38"/>
        <v/>
      </c>
      <c r="AR31" s="35" t="str">
        <f t="shared" si="39"/>
        <v/>
      </c>
      <c r="AS31" s="64"/>
      <c r="AT31" s="64"/>
      <c r="AU31" s="64"/>
      <c r="AV31" s="64"/>
      <c r="AW31" s="64"/>
      <c r="AX31" s="64"/>
      <c r="AY31" s="144"/>
      <c r="AZ31" s="144"/>
      <c r="BA31" s="64"/>
      <c r="BB31" s="64" t="str">
        <f t="shared" si="40"/>
        <v/>
      </c>
      <c r="BC31" s="64" t="str">
        <f t="shared" si="41"/>
        <v/>
      </c>
      <c r="BD31" s="64" t="str">
        <f t="shared" si="42"/>
        <v/>
      </c>
      <c r="BE31" s="35"/>
      <c r="BF31" s="35"/>
      <c r="BG31" s="35"/>
      <c r="BH31" s="35"/>
      <c r="BI31" s="35"/>
      <c r="BJ31" s="35"/>
      <c r="BK31" s="142"/>
      <c r="BL31" s="142"/>
      <c r="BM31" s="35"/>
      <c r="BN31" s="35" t="str">
        <f t="shared" si="43"/>
        <v/>
      </c>
      <c r="BO31" s="35" t="str">
        <f t="shared" si="44"/>
        <v/>
      </c>
      <c r="BP31" s="35" t="str">
        <f t="shared" si="45"/>
        <v/>
      </c>
      <c r="BQ31" s="64"/>
      <c r="BR31" s="64"/>
      <c r="BS31" s="64"/>
      <c r="BT31" s="64"/>
      <c r="BU31" s="64"/>
      <c r="BV31" s="64"/>
      <c r="BW31" s="144"/>
      <c r="BX31" s="144"/>
      <c r="BY31" s="64"/>
      <c r="BZ31" s="64" t="str">
        <f t="shared" si="46"/>
        <v/>
      </c>
      <c r="CA31" s="64" t="str">
        <f t="shared" si="47"/>
        <v/>
      </c>
      <c r="CB31" s="64" t="str">
        <f t="shared" si="48"/>
        <v/>
      </c>
      <c r="CC31" s="35"/>
      <c r="CD31" s="35"/>
      <c r="CE31" s="35"/>
      <c r="CF31" s="35"/>
      <c r="CG31" s="35"/>
      <c r="CH31" s="35"/>
      <c r="CI31" s="142"/>
      <c r="CJ31" s="142"/>
      <c r="CK31" s="35"/>
      <c r="CL31" s="35" t="str">
        <f t="shared" si="49"/>
        <v/>
      </c>
      <c r="CM31" s="35" t="str">
        <f t="shared" si="50"/>
        <v/>
      </c>
      <c r="CN31" s="35" t="str">
        <f t="shared" si="51"/>
        <v/>
      </c>
      <c r="CO31" s="64"/>
      <c r="CP31" s="64"/>
      <c r="CQ31" s="64"/>
      <c r="CR31" s="64"/>
      <c r="CS31" s="64"/>
      <c r="CT31" s="64"/>
      <c r="CU31" s="144"/>
      <c r="CV31" s="144"/>
      <c r="CW31" s="64"/>
      <c r="CX31" s="64" t="str">
        <f t="shared" si="52"/>
        <v/>
      </c>
      <c r="CY31" s="64" t="str">
        <f t="shared" si="53"/>
        <v/>
      </c>
      <c r="CZ31" s="64" t="str">
        <f t="shared" si="54"/>
        <v/>
      </c>
      <c r="DA31" s="35"/>
      <c r="DB31" s="35"/>
      <c r="DC31" s="35"/>
      <c r="DD31" s="35"/>
      <c r="DE31" s="35"/>
      <c r="DF31" s="35"/>
      <c r="DG31" s="142"/>
      <c r="DH31" s="142"/>
      <c r="DI31" s="35"/>
      <c r="DJ31" s="35" t="str">
        <f t="shared" si="55"/>
        <v/>
      </c>
      <c r="DK31" s="35" t="str">
        <f t="shared" si="56"/>
        <v/>
      </c>
      <c r="DL31" s="35" t="str">
        <f t="shared" si="57"/>
        <v/>
      </c>
      <c r="DM31" s="64"/>
      <c r="DN31" s="64"/>
      <c r="DO31" s="64"/>
      <c r="DP31" s="64"/>
      <c r="DQ31" s="64"/>
      <c r="DR31" s="64"/>
      <c r="DS31" s="144"/>
      <c r="DT31" s="144"/>
      <c r="DU31" s="64"/>
      <c r="DV31" s="64" t="str">
        <f t="shared" si="58"/>
        <v/>
      </c>
      <c r="DW31" s="64" t="str">
        <f t="shared" si="59"/>
        <v/>
      </c>
      <c r="DX31" s="64" t="str">
        <f t="shared" si="60"/>
        <v/>
      </c>
      <c r="DY31" s="35"/>
      <c r="DZ31" s="35"/>
      <c r="EA31" s="35"/>
      <c r="EB31" s="35"/>
      <c r="EC31" s="35"/>
      <c r="ED31" s="35"/>
      <c r="EE31" s="142"/>
      <c r="EF31" s="142"/>
      <c r="EG31" s="35"/>
      <c r="EH31" s="35" t="str">
        <f t="shared" si="61"/>
        <v/>
      </c>
      <c r="EI31" s="35" t="str">
        <f t="shared" si="62"/>
        <v/>
      </c>
      <c r="EJ31" s="35" t="str">
        <f t="shared" si="63"/>
        <v/>
      </c>
      <c r="EK31" s="62"/>
      <c r="EL31" s="62"/>
      <c r="EM31" s="62"/>
      <c r="EN31" s="62"/>
      <c r="EO31" s="62"/>
      <c r="EP31" s="62"/>
      <c r="EQ31" s="62"/>
      <c r="ER31" s="62"/>
      <c r="ES31" s="62"/>
      <c r="ET31" s="62" t="str">
        <f t="shared" si="64"/>
        <v/>
      </c>
      <c r="EU31" s="62" t="str">
        <f t="shared" si="65"/>
        <v/>
      </c>
      <c r="EV31" s="62" t="str">
        <f t="shared" si="66"/>
        <v/>
      </c>
      <c r="EW31" s="5"/>
      <c r="EX31" s="5"/>
      <c r="EY31" s="5"/>
      <c r="EZ31" s="5"/>
      <c r="FA31" s="5"/>
      <c r="FB31" s="5"/>
      <c r="FC31" s="5"/>
      <c r="FD31" s="5"/>
      <c r="FE31" s="5"/>
      <c r="FF31" s="5" t="str">
        <f t="shared" si="67"/>
        <v/>
      </c>
      <c r="FG31" s="5" t="str">
        <f t="shared" si="68"/>
        <v/>
      </c>
      <c r="FH31" s="5" t="str">
        <f t="shared" si="69"/>
        <v/>
      </c>
      <c r="FI31" s="62"/>
      <c r="FJ31" s="62"/>
      <c r="FK31" s="62"/>
      <c r="FL31" s="62"/>
      <c r="FM31" s="62"/>
      <c r="FN31" s="62"/>
      <c r="FO31" s="62"/>
      <c r="FP31" s="62"/>
      <c r="FQ31" s="62"/>
      <c r="FR31" s="62" t="str">
        <f t="shared" si="70"/>
        <v/>
      </c>
      <c r="FS31" s="62" t="str">
        <f t="shared" si="71"/>
        <v/>
      </c>
      <c r="FT31" s="62" t="str">
        <f t="shared" si="72"/>
        <v/>
      </c>
      <c r="FU31" s="5"/>
      <c r="FV31" s="5"/>
      <c r="FW31" s="5"/>
      <c r="FX31" s="5"/>
      <c r="FY31" s="5"/>
      <c r="FZ31" s="5"/>
      <c r="GA31" s="5"/>
      <c r="GB31" s="5"/>
      <c r="GC31" s="5"/>
      <c r="GD31" s="5" t="str">
        <f t="shared" si="73"/>
        <v/>
      </c>
      <c r="GE31" s="5" t="str">
        <f t="shared" si="74"/>
        <v/>
      </c>
      <c r="GF31" s="5" t="str">
        <f t="shared" si="75"/>
        <v/>
      </c>
      <c r="GG31" s="62"/>
      <c r="GH31" s="62"/>
      <c r="GI31" s="62"/>
      <c r="GJ31" s="62"/>
      <c r="GK31" s="62"/>
      <c r="GL31" s="62"/>
      <c r="GM31" s="62"/>
      <c r="GN31" s="62"/>
      <c r="GO31" s="62"/>
      <c r="GP31" s="62" t="str">
        <f t="shared" si="76"/>
        <v/>
      </c>
      <c r="GQ31" s="62" t="str">
        <f t="shared" si="77"/>
        <v/>
      </c>
      <c r="GR31" s="62" t="str">
        <f t="shared" si="78"/>
        <v/>
      </c>
      <c r="GS31" s="5"/>
      <c r="GT31" s="5"/>
      <c r="GU31" s="5"/>
      <c r="GV31" s="5"/>
      <c r="GW31" s="5"/>
      <c r="GX31" s="5"/>
      <c r="GY31" s="5"/>
      <c r="GZ31" s="5"/>
      <c r="HA31" s="5"/>
      <c r="HB31" s="5" t="str">
        <f t="shared" si="79"/>
        <v/>
      </c>
      <c r="HC31" s="5" t="str">
        <f t="shared" si="80"/>
        <v/>
      </c>
      <c r="HD31" s="5" t="str">
        <f t="shared" si="81"/>
        <v/>
      </c>
      <c r="HE31" s="62"/>
      <c r="HF31" s="62"/>
      <c r="HG31" s="62"/>
      <c r="HH31" s="62"/>
      <c r="HI31" s="62"/>
      <c r="HJ31" s="62"/>
      <c r="HK31" s="62"/>
      <c r="HL31" s="62"/>
      <c r="HM31" s="62"/>
      <c r="HN31" s="62" t="str">
        <f t="shared" si="82"/>
        <v/>
      </c>
      <c r="HO31" s="62" t="str">
        <f t="shared" si="83"/>
        <v/>
      </c>
      <c r="HP31" s="62" t="str">
        <f t="shared" si="84"/>
        <v/>
      </c>
      <c r="HQ31" s="5"/>
      <c r="HR31" s="5"/>
      <c r="HS31" s="5"/>
      <c r="HT31" s="5"/>
      <c r="HU31" s="5"/>
      <c r="HV31" s="5"/>
      <c r="HW31" s="5"/>
      <c r="HX31" s="5"/>
      <c r="HY31" s="5"/>
      <c r="HZ31" s="5" t="str">
        <f t="shared" si="85"/>
        <v/>
      </c>
      <c r="IA31" s="5" t="str">
        <f t="shared" si="86"/>
        <v/>
      </c>
      <c r="IB31" s="5" t="str">
        <f t="shared" si="87"/>
        <v/>
      </c>
      <c r="IC31" s="62"/>
      <c r="ID31" s="62"/>
      <c r="IE31" s="62"/>
      <c r="IF31" s="62"/>
      <c r="IG31" s="62"/>
      <c r="IH31" s="62"/>
      <c r="II31" s="62"/>
      <c r="IJ31" s="62"/>
      <c r="IK31" s="62"/>
      <c r="IL31" s="62" t="str">
        <f t="shared" si="88"/>
        <v/>
      </c>
      <c r="IM31" s="62" t="str">
        <f t="shared" si="89"/>
        <v/>
      </c>
      <c r="IN31" s="62" t="str">
        <f t="shared" si="90"/>
        <v/>
      </c>
      <c r="IO31" s="5"/>
      <c r="IP31" s="5"/>
      <c r="IQ31" s="5"/>
      <c r="IR31" s="5"/>
      <c r="IS31" s="5"/>
      <c r="IT31" s="5"/>
      <c r="IU31" s="5"/>
      <c r="IV31" s="5"/>
      <c r="IW31" s="5"/>
      <c r="IX31" s="5" t="str">
        <f t="shared" si="91"/>
        <v/>
      </c>
      <c r="IY31" s="5" t="str">
        <f t="shared" si="92"/>
        <v/>
      </c>
      <c r="IZ31" s="5" t="str">
        <f t="shared" si="93"/>
        <v/>
      </c>
    </row>
    <row r="32" spans="1:260" x14ac:dyDescent="0.35">
      <c r="A32" s="131">
        <v>28</v>
      </c>
      <c r="B32" s="170">
        <f>'BVEM Scorecard'!B31</f>
        <v>0</v>
      </c>
      <c r="C32" s="170">
        <f>'BVEM Scorecard'!C31</f>
        <v>0</v>
      </c>
      <c r="D32" s="152">
        <v>120</v>
      </c>
      <c r="E32" s="72" t="str">
        <f>'BVEM Scorecard'!F31</f>
        <v>Wind</v>
      </c>
      <c r="F32" s="94"/>
      <c r="G32" s="94"/>
      <c r="H32" s="94"/>
      <c r="I32" s="94"/>
      <c r="J32" s="55"/>
      <c r="K32" s="55"/>
      <c r="L32" s="55"/>
      <c r="M32" s="55"/>
      <c r="N32" s="5"/>
      <c r="O32" s="141"/>
      <c r="P32" s="142"/>
      <c r="Q32" s="114"/>
      <c r="R32" s="91"/>
      <c r="S32" s="5" t="str">
        <f t="shared" si="0"/>
        <v/>
      </c>
      <c r="T32" s="93"/>
      <c r="U32" s="143"/>
      <c r="V32" s="143"/>
      <c r="W32" s="143"/>
      <c r="X32" s="64"/>
      <c r="Y32" s="64"/>
      <c r="Z32" s="64"/>
      <c r="AA32" s="144"/>
      <c r="AB32" s="144"/>
      <c r="AC32" s="64"/>
      <c r="AD32" s="64" t="str">
        <f t="shared" si="34"/>
        <v/>
      </c>
      <c r="AE32" s="64" t="str">
        <f t="shared" si="35"/>
        <v/>
      </c>
      <c r="AF32" s="64" t="str">
        <f t="shared" si="36"/>
        <v/>
      </c>
      <c r="AG32" s="55"/>
      <c r="AH32" s="55"/>
      <c r="AI32" s="5"/>
      <c r="AJ32" s="5"/>
      <c r="AK32" s="5"/>
      <c r="AL32" s="5"/>
      <c r="AM32" s="5"/>
      <c r="AN32" s="5"/>
      <c r="AO32" s="5"/>
      <c r="AP32" s="35" t="str">
        <f t="shared" si="37"/>
        <v/>
      </c>
      <c r="AQ32" s="35" t="str">
        <f t="shared" si="38"/>
        <v/>
      </c>
      <c r="AR32" s="35" t="str">
        <f t="shared" si="39"/>
        <v/>
      </c>
      <c r="AS32" s="62"/>
      <c r="AT32" s="62"/>
      <c r="AU32" s="62"/>
      <c r="AV32" s="62"/>
      <c r="AW32" s="62"/>
      <c r="AX32" s="62"/>
      <c r="AY32" s="62"/>
      <c r="AZ32" s="62"/>
      <c r="BA32" s="62"/>
      <c r="BB32" s="62" t="str">
        <f t="shared" si="40"/>
        <v/>
      </c>
      <c r="BC32" s="95" t="str">
        <f t="shared" si="41"/>
        <v/>
      </c>
      <c r="BD32" s="62" t="str">
        <f t="shared" si="42"/>
        <v/>
      </c>
      <c r="BE32" s="5"/>
      <c r="BF32" s="5"/>
      <c r="BG32" s="5"/>
      <c r="BH32" s="5"/>
      <c r="BI32" s="5"/>
      <c r="BJ32" s="5"/>
      <c r="BK32" s="5"/>
      <c r="BL32" s="5"/>
      <c r="BM32" s="5"/>
      <c r="BN32" s="35" t="str">
        <f t="shared" si="43"/>
        <v/>
      </c>
      <c r="BO32" s="35" t="str">
        <f t="shared" si="44"/>
        <v/>
      </c>
      <c r="BP32" s="35" t="str">
        <f t="shared" si="45"/>
        <v/>
      </c>
      <c r="BQ32" s="62"/>
      <c r="BR32" s="62"/>
      <c r="BS32" s="62"/>
      <c r="BT32" s="62"/>
      <c r="BU32" s="62"/>
      <c r="BV32" s="62"/>
      <c r="BW32" s="62"/>
      <c r="BX32" s="62"/>
      <c r="BY32" s="62"/>
      <c r="BZ32" s="62" t="str">
        <f t="shared" si="46"/>
        <v/>
      </c>
      <c r="CA32" s="62" t="str">
        <f t="shared" si="47"/>
        <v/>
      </c>
      <c r="CB32" s="62" t="str">
        <f t="shared" si="48"/>
        <v/>
      </c>
      <c r="CC32" s="5"/>
      <c r="CD32" s="5"/>
      <c r="CE32" s="5"/>
      <c r="CF32" s="5"/>
      <c r="CG32" s="5"/>
      <c r="CH32" s="5"/>
      <c r="CI32" s="5"/>
      <c r="CJ32" s="5"/>
      <c r="CK32" s="5"/>
      <c r="CL32" s="35" t="str">
        <f t="shared" si="49"/>
        <v/>
      </c>
      <c r="CM32" s="35" t="str">
        <f t="shared" si="50"/>
        <v/>
      </c>
      <c r="CN32" s="35" t="str">
        <f t="shared" si="51"/>
        <v/>
      </c>
      <c r="CO32" s="62"/>
      <c r="CP32" s="62"/>
      <c r="CQ32" s="62"/>
      <c r="CR32" s="62"/>
      <c r="CS32" s="62"/>
      <c r="CT32" s="62"/>
      <c r="CU32" s="62"/>
      <c r="CV32" s="62"/>
      <c r="CW32" s="62"/>
      <c r="CX32" s="62" t="str">
        <f t="shared" si="52"/>
        <v/>
      </c>
      <c r="CY32" s="62" t="str">
        <f t="shared" si="53"/>
        <v/>
      </c>
      <c r="CZ32" s="62" t="str">
        <f t="shared" si="54"/>
        <v/>
      </c>
      <c r="DA32" s="5"/>
      <c r="DB32" s="5"/>
      <c r="DC32" s="5"/>
      <c r="DD32" s="5"/>
      <c r="DE32" s="5"/>
      <c r="DF32" s="5"/>
      <c r="DG32" s="5"/>
      <c r="DH32" s="5"/>
      <c r="DI32" s="5"/>
      <c r="DJ32" s="5" t="str">
        <f t="shared" si="55"/>
        <v/>
      </c>
      <c r="DK32" s="5" t="str">
        <f t="shared" si="56"/>
        <v/>
      </c>
      <c r="DL32" s="5" t="str">
        <f t="shared" si="57"/>
        <v/>
      </c>
      <c r="DM32" s="62"/>
      <c r="DN32" s="62"/>
      <c r="DO32" s="62"/>
      <c r="DP32" s="62"/>
      <c r="DQ32" s="62"/>
      <c r="DR32" s="62"/>
      <c r="DS32" s="62"/>
      <c r="DT32" s="62"/>
      <c r="DU32" s="62"/>
      <c r="DV32" s="62" t="str">
        <f t="shared" si="58"/>
        <v/>
      </c>
      <c r="DW32" s="62" t="str">
        <f t="shared" si="59"/>
        <v/>
      </c>
      <c r="DX32" s="62" t="str">
        <f t="shared" si="60"/>
        <v/>
      </c>
      <c r="DY32" s="5"/>
      <c r="DZ32" s="5"/>
      <c r="EA32" s="5"/>
      <c r="EB32" s="5"/>
      <c r="EC32" s="5"/>
      <c r="ED32" s="5"/>
      <c r="EE32" s="5"/>
      <c r="EF32" s="5"/>
      <c r="EG32" s="5"/>
      <c r="EH32" s="5" t="str">
        <f t="shared" si="61"/>
        <v/>
      </c>
      <c r="EI32" s="5" t="str">
        <f t="shared" si="62"/>
        <v/>
      </c>
      <c r="EJ32" s="5" t="str">
        <f t="shared" si="63"/>
        <v/>
      </c>
      <c r="EK32" s="62"/>
      <c r="EL32" s="62"/>
      <c r="EM32" s="62"/>
      <c r="EN32" s="62"/>
      <c r="EO32" s="62"/>
      <c r="EP32" s="62"/>
      <c r="EQ32" s="62"/>
      <c r="ER32" s="62"/>
      <c r="ES32" s="62"/>
      <c r="ET32" s="62" t="str">
        <f t="shared" si="64"/>
        <v/>
      </c>
      <c r="EU32" s="62" t="str">
        <f t="shared" si="65"/>
        <v/>
      </c>
      <c r="EV32" s="62" t="str">
        <f t="shared" si="66"/>
        <v/>
      </c>
      <c r="EW32" s="5"/>
      <c r="EX32" s="5"/>
      <c r="EY32" s="5"/>
      <c r="EZ32" s="5"/>
      <c r="FA32" s="5"/>
      <c r="FB32" s="5"/>
      <c r="FC32" s="5"/>
      <c r="FD32" s="5"/>
      <c r="FE32" s="5"/>
      <c r="FF32" s="5" t="str">
        <f t="shared" si="67"/>
        <v/>
      </c>
      <c r="FG32" s="5" t="str">
        <f t="shared" si="68"/>
        <v/>
      </c>
      <c r="FH32" s="5" t="str">
        <f t="shared" si="69"/>
        <v/>
      </c>
      <c r="FI32" s="62"/>
      <c r="FJ32" s="62"/>
      <c r="FK32" s="62"/>
      <c r="FL32" s="62"/>
      <c r="FM32" s="62"/>
      <c r="FN32" s="62"/>
      <c r="FO32" s="62"/>
      <c r="FP32" s="62"/>
      <c r="FQ32" s="62"/>
      <c r="FR32" s="62" t="str">
        <f t="shared" si="70"/>
        <v/>
      </c>
      <c r="FS32" s="62" t="str">
        <f t="shared" si="71"/>
        <v/>
      </c>
      <c r="FT32" s="62" t="str">
        <f t="shared" si="72"/>
        <v/>
      </c>
      <c r="FU32" s="5"/>
      <c r="FV32" s="5"/>
      <c r="FW32" s="5"/>
      <c r="FX32" s="5"/>
      <c r="FY32" s="5"/>
      <c r="FZ32" s="5"/>
      <c r="GA32" s="5"/>
      <c r="GB32" s="5"/>
      <c r="GC32" s="5"/>
      <c r="GD32" s="5" t="str">
        <f t="shared" si="73"/>
        <v/>
      </c>
      <c r="GE32" s="5" t="str">
        <f t="shared" si="74"/>
        <v/>
      </c>
      <c r="GF32" s="5" t="str">
        <f t="shared" si="75"/>
        <v/>
      </c>
      <c r="GG32" s="62"/>
      <c r="GH32" s="62"/>
      <c r="GI32" s="62"/>
      <c r="GJ32" s="62"/>
      <c r="GK32" s="62"/>
      <c r="GL32" s="62"/>
      <c r="GM32" s="62"/>
      <c r="GN32" s="62"/>
      <c r="GO32" s="62"/>
      <c r="GP32" s="62" t="str">
        <f t="shared" si="76"/>
        <v/>
      </c>
      <c r="GQ32" s="62" t="str">
        <f t="shared" si="77"/>
        <v/>
      </c>
      <c r="GR32" s="62" t="str">
        <f t="shared" si="78"/>
        <v/>
      </c>
      <c r="GS32" s="5"/>
      <c r="GT32" s="5"/>
      <c r="GU32" s="5"/>
      <c r="GV32" s="5"/>
      <c r="GW32" s="5"/>
      <c r="GX32" s="5"/>
      <c r="GY32" s="5"/>
      <c r="GZ32" s="5"/>
      <c r="HA32" s="5"/>
      <c r="HB32" s="5" t="str">
        <f t="shared" si="79"/>
        <v/>
      </c>
      <c r="HC32" s="5" t="str">
        <f t="shared" si="80"/>
        <v/>
      </c>
      <c r="HD32" s="5" t="str">
        <f t="shared" si="81"/>
        <v/>
      </c>
      <c r="HE32" s="62"/>
      <c r="HF32" s="62"/>
      <c r="HG32" s="62"/>
      <c r="HH32" s="62"/>
      <c r="HI32" s="62"/>
      <c r="HJ32" s="62"/>
      <c r="HK32" s="62"/>
      <c r="HL32" s="62"/>
      <c r="HM32" s="62"/>
      <c r="HN32" s="62" t="str">
        <f t="shared" si="82"/>
        <v/>
      </c>
      <c r="HO32" s="62" t="str">
        <f t="shared" si="83"/>
        <v/>
      </c>
      <c r="HP32" s="62" t="str">
        <f t="shared" si="84"/>
        <v/>
      </c>
      <c r="HQ32" s="5"/>
      <c r="HR32" s="5"/>
      <c r="HS32" s="5"/>
      <c r="HT32" s="5"/>
      <c r="HU32" s="5"/>
      <c r="HV32" s="5"/>
      <c r="HW32" s="5"/>
      <c r="HX32" s="5"/>
      <c r="HY32" s="5"/>
      <c r="HZ32" s="5" t="str">
        <f t="shared" si="85"/>
        <v/>
      </c>
      <c r="IA32" s="5" t="str">
        <f t="shared" si="86"/>
        <v/>
      </c>
      <c r="IB32" s="5" t="str">
        <f t="shared" si="87"/>
        <v/>
      </c>
      <c r="IC32" s="62"/>
      <c r="ID32" s="62"/>
      <c r="IE32" s="62"/>
      <c r="IF32" s="62"/>
      <c r="IG32" s="62"/>
      <c r="IH32" s="62"/>
      <c r="II32" s="62"/>
      <c r="IJ32" s="62"/>
      <c r="IK32" s="62"/>
      <c r="IL32" s="62" t="str">
        <f t="shared" si="88"/>
        <v/>
      </c>
      <c r="IM32" s="62" t="str">
        <f t="shared" si="89"/>
        <v/>
      </c>
      <c r="IN32" s="62" t="str">
        <f t="shared" si="90"/>
        <v/>
      </c>
      <c r="IO32" s="5"/>
      <c r="IP32" s="5"/>
      <c r="IQ32" s="5"/>
      <c r="IR32" s="5"/>
      <c r="IS32" s="5"/>
      <c r="IT32" s="5"/>
      <c r="IU32" s="5"/>
      <c r="IV32" s="5"/>
      <c r="IW32" s="5"/>
      <c r="IX32" s="5" t="str">
        <f t="shared" si="91"/>
        <v/>
      </c>
      <c r="IY32" s="5" t="str">
        <f t="shared" si="92"/>
        <v/>
      </c>
      <c r="IZ32" s="5" t="str">
        <f t="shared" si="93"/>
        <v/>
      </c>
    </row>
    <row r="33" spans="1:260" x14ac:dyDescent="0.35">
      <c r="A33" s="131">
        <v>29</v>
      </c>
      <c r="B33" s="170">
        <f>'BVEM Scorecard'!B32</f>
        <v>0</v>
      </c>
      <c r="C33" s="170">
        <f>'BVEM Scorecard'!C32</f>
        <v>0</v>
      </c>
      <c r="D33" s="152">
        <v>34</v>
      </c>
      <c r="E33" s="72" t="str">
        <f>'BVEM Scorecard'!F32</f>
        <v>Wind</v>
      </c>
      <c r="F33" s="94"/>
      <c r="G33" s="94"/>
      <c r="H33" s="94"/>
      <c r="I33" s="94"/>
      <c r="J33" s="55"/>
      <c r="K33" s="55"/>
      <c r="L33" s="55"/>
      <c r="M33" s="55"/>
      <c r="N33" s="5"/>
      <c r="O33" s="5"/>
      <c r="P33" s="142"/>
      <c r="Q33" s="114"/>
      <c r="R33" s="91"/>
      <c r="S33" s="5" t="str">
        <f t="shared" si="0"/>
        <v/>
      </c>
      <c r="T33" s="93"/>
      <c r="U33" s="143"/>
      <c r="V33" s="143"/>
      <c r="W33" s="143"/>
      <c r="X33" s="64"/>
      <c r="Y33" s="64"/>
      <c r="Z33" s="62"/>
      <c r="AA33" s="144"/>
      <c r="AB33" s="144"/>
      <c r="AC33" s="64"/>
      <c r="AD33" s="64" t="str">
        <f t="shared" si="34"/>
        <v/>
      </c>
      <c r="AE33" s="64" t="str">
        <f t="shared" si="35"/>
        <v/>
      </c>
      <c r="AF33" s="64" t="str">
        <f t="shared" si="36"/>
        <v/>
      </c>
      <c r="AG33" s="55"/>
      <c r="AH33" s="55"/>
      <c r="AI33" s="35"/>
      <c r="AJ33" s="35"/>
      <c r="AK33" s="35"/>
      <c r="AL33" s="35"/>
      <c r="AM33" s="142"/>
      <c r="AN33" s="142"/>
      <c r="AO33" s="35"/>
      <c r="AP33" s="35" t="str">
        <f t="shared" si="37"/>
        <v/>
      </c>
      <c r="AQ33" s="35" t="str">
        <f t="shared" si="38"/>
        <v/>
      </c>
      <c r="AR33" s="35" t="str">
        <f t="shared" si="39"/>
        <v/>
      </c>
      <c r="AS33" s="64"/>
      <c r="AT33" s="64"/>
      <c r="AU33" s="64"/>
      <c r="AV33" s="64"/>
      <c r="AW33" s="64"/>
      <c r="AX33" s="64"/>
      <c r="AY33" s="144"/>
      <c r="AZ33" s="144"/>
      <c r="BA33" s="64"/>
      <c r="BB33" s="64" t="str">
        <f t="shared" si="40"/>
        <v/>
      </c>
      <c r="BC33" s="64" t="str">
        <f t="shared" si="41"/>
        <v/>
      </c>
      <c r="BD33" s="64" t="str">
        <f t="shared" si="42"/>
        <v/>
      </c>
      <c r="BE33" s="35"/>
      <c r="BF33" s="35"/>
      <c r="BG33" s="35"/>
      <c r="BH33" s="35"/>
      <c r="BI33" s="35"/>
      <c r="BJ33" s="35"/>
      <c r="BK33" s="142"/>
      <c r="BL33" s="142"/>
      <c r="BM33" s="35"/>
      <c r="BN33" s="35" t="str">
        <f t="shared" si="43"/>
        <v/>
      </c>
      <c r="BO33" s="35" t="str">
        <f t="shared" si="44"/>
        <v/>
      </c>
      <c r="BP33" s="35" t="str">
        <f t="shared" si="45"/>
        <v/>
      </c>
      <c r="BQ33" s="64"/>
      <c r="BR33" s="64"/>
      <c r="BS33" s="64"/>
      <c r="BT33" s="64"/>
      <c r="BU33" s="64"/>
      <c r="BV33" s="64"/>
      <c r="BW33" s="144"/>
      <c r="BX33" s="144"/>
      <c r="BY33" s="64"/>
      <c r="BZ33" s="64" t="str">
        <f t="shared" si="46"/>
        <v/>
      </c>
      <c r="CA33" s="64" t="str">
        <f t="shared" si="47"/>
        <v/>
      </c>
      <c r="CB33" s="64" t="str">
        <f t="shared" si="48"/>
        <v/>
      </c>
      <c r="CC33" s="35"/>
      <c r="CD33" s="35"/>
      <c r="CE33" s="35"/>
      <c r="CF33" s="35"/>
      <c r="CG33" s="35"/>
      <c r="CH33" s="35"/>
      <c r="CI33" s="142"/>
      <c r="CJ33" s="142"/>
      <c r="CK33" s="35"/>
      <c r="CL33" s="35" t="str">
        <f t="shared" si="49"/>
        <v/>
      </c>
      <c r="CM33" s="35" t="str">
        <f t="shared" si="50"/>
        <v/>
      </c>
      <c r="CN33" s="35" t="str">
        <f t="shared" si="51"/>
        <v/>
      </c>
      <c r="CO33" s="64"/>
      <c r="CP33" s="64"/>
      <c r="CQ33" s="64"/>
      <c r="CR33" s="64"/>
      <c r="CS33" s="64"/>
      <c r="CT33" s="64"/>
      <c r="CU33" s="144"/>
      <c r="CV33" s="144"/>
      <c r="CW33" s="64"/>
      <c r="CX33" s="64" t="str">
        <f t="shared" si="52"/>
        <v/>
      </c>
      <c r="CY33" s="64" t="str">
        <f t="shared" si="53"/>
        <v/>
      </c>
      <c r="CZ33" s="64" t="str">
        <f t="shared" si="54"/>
        <v/>
      </c>
      <c r="DA33" s="35"/>
      <c r="DB33" s="35"/>
      <c r="DC33" s="35"/>
      <c r="DD33" s="35"/>
      <c r="DE33" s="35"/>
      <c r="DF33" s="35"/>
      <c r="DG33" s="142"/>
      <c r="DH33" s="142"/>
      <c r="DI33" s="35"/>
      <c r="DJ33" s="35" t="str">
        <f t="shared" si="55"/>
        <v/>
      </c>
      <c r="DK33" s="35" t="str">
        <f t="shared" si="56"/>
        <v/>
      </c>
      <c r="DL33" s="35" t="str">
        <f t="shared" si="57"/>
        <v/>
      </c>
      <c r="DM33" s="64"/>
      <c r="DN33" s="64"/>
      <c r="DO33" s="64"/>
      <c r="DP33" s="64"/>
      <c r="DQ33" s="64"/>
      <c r="DR33" s="64"/>
      <c r="DS33" s="144"/>
      <c r="DT33" s="144"/>
      <c r="DU33" s="64"/>
      <c r="DV33" s="64" t="str">
        <f t="shared" si="58"/>
        <v/>
      </c>
      <c r="DW33" s="64" t="str">
        <f t="shared" si="59"/>
        <v/>
      </c>
      <c r="DX33" s="64" t="str">
        <f t="shared" si="60"/>
        <v/>
      </c>
      <c r="DY33" s="35"/>
      <c r="DZ33" s="35"/>
      <c r="EA33" s="35"/>
      <c r="EB33" s="35"/>
      <c r="EC33" s="35"/>
      <c r="ED33" s="35"/>
      <c r="EE33" s="142"/>
      <c r="EF33" s="142"/>
      <c r="EG33" s="35"/>
      <c r="EH33" s="35" t="str">
        <f t="shared" si="61"/>
        <v/>
      </c>
      <c r="EI33" s="35" t="str">
        <f t="shared" si="62"/>
        <v/>
      </c>
      <c r="EJ33" s="35" t="str">
        <f t="shared" si="63"/>
        <v/>
      </c>
      <c r="EK33" s="62"/>
      <c r="EL33" s="62"/>
      <c r="EM33" s="62"/>
      <c r="EN33" s="62"/>
      <c r="EO33" s="62"/>
      <c r="EP33" s="62"/>
      <c r="EQ33" s="62"/>
      <c r="ER33" s="62"/>
      <c r="ES33" s="62"/>
      <c r="ET33" s="62" t="str">
        <f t="shared" si="64"/>
        <v/>
      </c>
      <c r="EU33" s="62" t="str">
        <f t="shared" si="65"/>
        <v/>
      </c>
      <c r="EV33" s="62" t="str">
        <f t="shared" si="66"/>
        <v/>
      </c>
      <c r="EW33" s="5"/>
      <c r="EX33" s="5"/>
      <c r="EY33" s="5"/>
      <c r="EZ33" s="5"/>
      <c r="FA33" s="5"/>
      <c r="FB33" s="5"/>
      <c r="FC33" s="5"/>
      <c r="FD33" s="5"/>
      <c r="FE33" s="5"/>
      <c r="FF33" s="5" t="str">
        <f t="shared" si="67"/>
        <v/>
      </c>
      <c r="FG33" s="5" t="str">
        <f t="shared" si="68"/>
        <v/>
      </c>
      <c r="FH33" s="5" t="str">
        <f t="shared" si="69"/>
        <v/>
      </c>
      <c r="FI33" s="62"/>
      <c r="FJ33" s="62"/>
      <c r="FK33" s="62"/>
      <c r="FL33" s="62"/>
      <c r="FM33" s="62"/>
      <c r="FN33" s="62"/>
      <c r="FO33" s="62"/>
      <c r="FP33" s="62"/>
      <c r="FQ33" s="62"/>
      <c r="FR33" s="62" t="str">
        <f t="shared" si="70"/>
        <v/>
      </c>
      <c r="FS33" s="62" t="str">
        <f t="shared" si="71"/>
        <v/>
      </c>
      <c r="FT33" s="62" t="str">
        <f t="shared" si="72"/>
        <v/>
      </c>
      <c r="FU33" s="5"/>
      <c r="FV33" s="5"/>
      <c r="FW33" s="5"/>
      <c r="FX33" s="5"/>
      <c r="FY33" s="5"/>
      <c r="FZ33" s="5"/>
      <c r="GA33" s="5"/>
      <c r="GB33" s="5"/>
      <c r="GC33" s="5"/>
      <c r="GD33" s="5" t="str">
        <f t="shared" si="73"/>
        <v/>
      </c>
      <c r="GE33" s="5" t="str">
        <f t="shared" si="74"/>
        <v/>
      </c>
      <c r="GF33" s="5" t="str">
        <f t="shared" si="75"/>
        <v/>
      </c>
      <c r="GG33" s="62"/>
      <c r="GH33" s="62"/>
      <c r="GI33" s="62"/>
      <c r="GJ33" s="62"/>
      <c r="GK33" s="62"/>
      <c r="GL33" s="62"/>
      <c r="GM33" s="62"/>
      <c r="GN33" s="62"/>
      <c r="GO33" s="62"/>
      <c r="GP33" s="62" t="str">
        <f t="shared" si="76"/>
        <v/>
      </c>
      <c r="GQ33" s="62" t="str">
        <f t="shared" si="77"/>
        <v/>
      </c>
      <c r="GR33" s="62" t="str">
        <f t="shared" si="78"/>
        <v/>
      </c>
      <c r="GS33" s="5"/>
      <c r="GT33" s="5"/>
      <c r="GU33" s="5"/>
      <c r="GV33" s="5"/>
      <c r="GW33" s="5"/>
      <c r="GX33" s="5"/>
      <c r="GY33" s="5"/>
      <c r="GZ33" s="5"/>
      <c r="HA33" s="5"/>
      <c r="HB33" s="5" t="str">
        <f t="shared" si="79"/>
        <v/>
      </c>
      <c r="HC33" s="5" t="str">
        <f t="shared" si="80"/>
        <v/>
      </c>
      <c r="HD33" s="5" t="str">
        <f t="shared" si="81"/>
        <v/>
      </c>
      <c r="HE33" s="62"/>
      <c r="HF33" s="62"/>
      <c r="HG33" s="62"/>
      <c r="HH33" s="62"/>
      <c r="HI33" s="62"/>
      <c r="HJ33" s="62"/>
      <c r="HK33" s="62"/>
      <c r="HL33" s="62"/>
      <c r="HM33" s="62"/>
      <c r="HN33" s="62" t="str">
        <f t="shared" si="82"/>
        <v/>
      </c>
      <c r="HO33" s="62" t="str">
        <f t="shared" si="83"/>
        <v/>
      </c>
      <c r="HP33" s="62" t="str">
        <f t="shared" si="84"/>
        <v/>
      </c>
      <c r="HQ33" s="5"/>
      <c r="HR33" s="5"/>
      <c r="HS33" s="5"/>
      <c r="HT33" s="5"/>
      <c r="HU33" s="5"/>
      <c r="HV33" s="5"/>
      <c r="HW33" s="5"/>
      <c r="HX33" s="5"/>
      <c r="HY33" s="5"/>
      <c r="HZ33" s="5" t="str">
        <f t="shared" si="85"/>
        <v/>
      </c>
      <c r="IA33" s="5" t="str">
        <f t="shared" si="86"/>
        <v/>
      </c>
      <c r="IB33" s="5" t="str">
        <f t="shared" si="87"/>
        <v/>
      </c>
      <c r="IC33" s="62"/>
      <c r="ID33" s="62"/>
      <c r="IE33" s="62"/>
      <c r="IF33" s="62"/>
      <c r="IG33" s="62"/>
      <c r="IH33" s="62"/>
      <c r="II33" s="62"/>
      <c r="IJ33" s="62"/>
      <c r="IK33" s="62"/>
      <c r="IL33" s="62" t="str">
        <f t="shared" si="88"/>
        <v/>
      </c>
      <c r="IM33" s="62" t="str">
        <f t="shared" si="89"/>
        <v/>
      </c>
      <c r="IN33" s="62" t="str">
        <f t="shared" si="90"/>
        <v/>
      </c>
      <c r="IO33" s="5"/>
      <c r="IP33" s="5"/>
      <c r="IQ33" s="5"/>
      <c r="IR33" s="5"/>
      <c r="IS33" s="5"/>
      <c r="IT33" s="5"/>
      <c r="IU33" s="5"/>
      <c r="IV33" s="5"/>
      <c r="IW33" s="5"/>
      <c r="IX33" s="5" t="str">
        <f t="shared" si="91"/>
        <v/>
      </c>
      <c r="IY33" s="5" t="str">
        <f t="shared" si="92"/>
        <v/>
      </c>
      <c r="IZ33" s="5" t="str">
        <f t="shared" si="93"/>
        <v/>
      </c>
    </row>
    <row r="34" spans="1:260" x14ac:dyDescent="0.35">
      <c r="A34" s="131">
        <v>30</v>
      </c>
      <c r="B34" s="170">
        <f>'BVEM Scorecard'!B33</f>
        <v>0</v>
      </c>
      <c r="C34" s="170">
        <f>'BVEM Scorecard'!C33</f>
        <v>0</v>
      </c>
      <c r="D34" s="152">
        <v>35</v>
      </c>
      <c r="E34" s="72" t="str">
        <f>'BVEM Scorecard'!F33</f>
        <v>Wind</v>
      </c>
      <c r="F34" s="94"/>
      <c r="G34" s="94"/>
      <c r="H34" s="94"/>
      <c r="I34" s="94"/>
      <c r="J34" s="55"/>
      <c r="K34" s="55"/>
      <c r="L34" s="55"/>
      <c r="M34" s="55"/>
      <c r="N34" s="5"/>
      <c r="O34" s="141"/>
      <c r="P34" s="142"/>
      <c r="Q34" s="114"/>
      <c r="R34" s="91"/>
      <c r="S34" s="5" t="str">
        <f t="shared" si="0"/>
        <v/>
      </c>
      <c r="T34" s="93"/>
      <c r="U34" s="143"/>
      <c r="V34" s="143"/>
      <c r="W34" s="143"/>
      <c r="X34" s="64"/>
      <c r="Y34" s="64"/>
      <c r="Z34" s="64"/>
      <c r="AA34" s="144"/>
      <c r="AB34" s="144"/>
      <c r="AC34" s="64"/>
      <c r="AD34" s="64" t="str">
        <f t="shared" si="34"/>
        <v/>
      </c>
      <c r="AE34" s="64" t="str">
        <f t="shared" si="35"/>
        <v/>
      </c>
      <c r="AF34" s="64" t="str">
        <f t="shared" si="36"/>
        <v/>
      </c>
      <c r="AG34" s="55"/>
      <c r="AH34" s="55"/>
      <c r="AI34" s="5"/>
      <c r="AJ34" s="5"/>
      <c r="AK34" s="5"/>
      <c r="AL34" s="5"/>
      <c r="AM34" s="5"/>
      <c r="AN34" s="5"/>
      <c r="AO34" s="5"/>
      <c r="AP34" s="35" t="str">
        <f t="shared" si="37"/>
        <v/>
      </c>
      <c r="AQ34" s="35" t="str">
        <f t="shared" si="38"/>
        <v/>
      </c>
      <c r="AR34" s="35" t="str">
        <f t="shared" si="39"/>
        <v/>
      </c>
      <c r="AS34" s="62"/>
      <c r="AT34" s="62"/>
      <c r="AU34" s="62"/>
      <c r="AV34" s="62"/>
      <c r="AW34" s="62"/>
      <c r="AX34" s="62"/>
      <c r="AY34" s="62"/>
      <c r="AZ34" s="62"/>
      <c r="BA34" s="62"/>
      <c r="BB34" s="62" t="str">
        <f t="shared" si="40"/>
        <v/>
      </c>
      <c r="BC34" s="95" t="str">
        <f t="shared" si="41"/>
        <v/>
      </c>
      <c r="BD34" s="62" t="str">
        <f t="shared" si="42"/>
        <v/>
      </c>
      <c r="BE34" s="5"/>
      <c r="BF34" s="5"/>
      <c r="BG34" s="5"/>
      <c r="BH34" s="5"/>
      <c r="BI34" s="5"/>
      <c r="BJ34" s="5"/>
      <c r="BK34" s="5"/>
      <c r="BL34" s="5"/>
      <c r="BM34" s="5"/>
      <c r="BN34" s="35" t="str">
        <f t="shared" si="43"/>
        <v/>
      </c>
      <c r="BO34" s="35" t="str">
        <f t="shared" si="44"/>
        <v/>
      </c>
      <c r="BP34" s="35" t="str">
        <f t="shared" si="45"/>
        <v/>
      </c>
      <c r="BQ34" s="62"/>
      <c r="BR34" s="62"/>
      <c r="BS34" s="62"/>
      <c r="BT34" s="62"/>
      <c r="BU34" s="62"/>
      <c r="BV34" s="62"/>
      <c r="BW34" s="62"/>
      <c r="BX34" s="62"/>
      <c r="BY34" s="62"/>
      <c r="BZ34" s="62" t="str">
        <f t="shared" si="46"/>
        <v/>
      </c>
      <c r="CA34" s="62" t="str">
        <f t="shared" si="47"/>
        <v/>
      </c>
      <c r="CB34" s="62" t="str">
        <f t="shared" si="48"/>
        <v/>
      </c>
      <c r="CC34" s="5"/>
      <c r="CD34" s="5"/>
      <c r="CE34" s="5"/>
      <c r="CF34" s="5"/>
      <c r="CG34" s="5"/>
      <c r="CH34" s="5"/>
      <c r="CI34" s="5"/>
      <c r="CJ34" s="5"/>
      <c r="CK34" s="5"/>
      <c r="CL34" s="35" t="str">
        <f t="shared" si="49"/>
        <v/>
      </c>
      <c r="CM34" s="35" t="str">
        <f t="shared" si="50"/>
        <v/>
      </c>
      <c r="CN34" s="35" t="str">
        <f t="shared" si="51"/>
        <v/>
      </c>
      <c r="CO34" s="62"/>
      <c r="CP34" s="62"/>
      <c r="CQ34" s="62"/>
      <c r="CR34" s="62"/>
      <c r="CS34" s="62"/>
      <c r="CT34" s="62"/>
      <c r="CU34" s="62"/>
      <c r="CV34" s="62"/>
      <c r="CW34" s="62"/>
      <c r="CX34" s="62" t="str">
        <f t="shared" si="52"/>
        <v/>
      </c>
      <c r="CY34" s="62" t="str">
        <f t="shared" si="53"/>
        <v/>
      </c>
      <c r="CZ34" s="62" t="str">
        <f t="shared" si="54"/>
        <v/>
      </c>
      <c r="DA34" s="5"/>
      <c r="DB34" s="5"/>
      <c r="DC34" s="5"/>
      <c r="DD34" s="5"/>
      <c r="DE34" s="5"/>
      <c r="DF34" s="5"/>
      <c r="DG34" s="5"/>
      <c r="DH34" s="5"/>
      <c r="DI34" s="5"/>
      <c r="DJ34" s="5" t="str">
        <f t="shared" si="55"/>
        <v/>
      </c>
      <c r="DK34" s="5" t="str">
        <f t="shared" si="56"/>
        <v/>
      </c>
      <c r="DL34" s="5" t="str">
        <f t="shared" si="57"/>
        <v/>
      </c>
      <c r="DM34" s="62"/>
      <c r="DN34" s="62"/>
      <c r="DO34" s="62"/>
      <c r="DP34" s="62"/>
      <c r="DQ34" s="62"/>
      <c r="DR34" s="62"/>
      <c r="DS34" s="62"/>
      <c r="DT34" s="62"/>
      <c r="DU34" s="62"/>
      <c r="DV34" s="62" t="str">
        <f t="shared" si="58"/>
        <v/>
      </c>
      <c r="DW34" s="62" t="str">
        <f t="shared" si="59"/>
        <v/>
      </c>
      <c r="DX34" s="62" t="str">
        <f t="shared" si="60"/>
        <v/>
      </c>
      <c r="DY34" s="5"/>
      <c r="DZ34" s="5"/>
      <c r="EA34" s="5"/>
      <c r="EB34" s="5"/>
      <c r="EC34" s="5"/>
      <c r="ED34" s="5"/>
      <c r="EE34" s="5"/>
      <c r="EF34" s="5"/>
      <c r="EG34" s="5"/>
      <c r="EH34" s="5" t="str">
        <f t="shared" si="61"/>
        <v/>
      </c>
      <c r="EI34" s="5" t="str">
        <f t="shared" si="62"/>
        <v/>
      </c>
      <c r="EJ34" s="5" t="str">
        <f t="shared" si="63"/>
        <v/>
      </c>
      <c r="EK34" s="62"/>
      <c r="EL34" s="62"/>
      <c r="EM34" s="62"/>
      <c r="EN34" s="62"/>
      <c r="EO34" s="62"/>
      <c r="EP34" s="62"/>
      <c r="EQ34" s="62"/>
      <c r="ER34" s="62"/>
      <c r="ES34" s="62"/>
      <c r="ET34" s="62" t="str">
        <f t="shared" si="64"/>
        <v/>
      </c>
      <c r="EU34" s="62" t="str">
        <f t="shared" si="65"/>
        <v/>
      </c>
      <c r="EV34" s="62" t="str">
        <f t="shared" si="66"/>
        <v/>
      </c>
      <c r="EW34" s="5"/>
      <c r="EX34" s="5"/>
      <c r="EY34" s="5"/>
      <c r="EZ34" s="5"/>
      <c r="FA34" s="5"/>
      <c r="FB34" s="5"/>
      <c r="FC34" s="5"/>
      <c r="FD34" s="5"/>
      <c r="FE34" s="5"/>
      <c r="FF34" s="5" t="str">
        <f t="shared" si="67"/>
        <v/>
      </c>
      <c r="FG34" s="5" t="str">
        <f t="shared" si="68"/>
        <v/>
      </c>
      <c r="FH34" s="5" t="str">
        <f t="shared" si="69"/>
        <v/>
      </c>
      <c r="FI34" s="62"/>
      <c r="FJ34" s="62"/>
      <c r="FK34" s="62"/>
      <c r="FL34" s="62"/>
      <c r="FM34" s="62"/>
      <c r="FN34" s="62"/>
      <c r="FO34" s="62"/>
      <c r="FP34" s="62"/>
      <c r="FQ34" s="62"/>
      <c r="FR34" s="62" t="str">
        <f t="shared" si="70"/>
        <v/>
      </c>
      <c r="FS34" s="62" t="str">
        <f t="shared" si="71"/>
        <v/>
      </c>
      <c r="FT34" s="62" t="str">
        <f t="shared" si="72"/>
        <v/>
      </c>
      <c r="FU34" s="5"/>
      <c r="FV34" s="5"/>
      <c r="FW34" s="5"/>
      <c r="FX34" s="5"/>
      <c r="FY34" s="5"/>
      <c r="FZ34" s="5"/>
      <c r="GA34" s="5"/>
      <c r="GB34" s="5"/>
      <c r="GC34" s="5"/>
      <c r="GD34" s="5" t="str">
        <f t="shared" si="73"/>
        <v/>
      </c>
      <c r="GE34" s="5" t="str">
        <f t="shared" si="74"/>
        <v/>
      </c>
      <c r="GF34" s="5" t="str">
        <f t="shared" si="75"/>
        <v/>
      </c>
      <c r="GG34" s="62"/>
      <c r="GH34" s="62"/>
      <c r="GI34" s="62"/>
      <c r="GJ34" s="62"/>
      <c r="GK34" s="62"/>
      <c r="GL34" s="62"/>
      <c r="GM34" s="62"/>
      <c r="GN34" s="62"/>
      <c r="GO34" s="62"/>
      <c r="GP34" s="62" t="str">
        <f t="shared" si="76"/>
        <v/>
      </c>
      <c r="GQ34" s="62" t="str">
        <f t="shared" si="77"/>
        <v/>
      </c>
      <c r="GR34" s="62" t="str">
        <f t="shared" si="78"/>
        <v/>
      </c>
      <c r="GS34" s="5"/>
      <c r="GT34" s="5"/>
      <c r="GU34" s="5"/>
      <c r="GV34" s="5"/>
      <c r="GW34" s="5"/>
      <c r="GX34" s="5"/>
      <c r="GY34" s="5"/>
      <c r="GZ34" s="5"/>
      <c r="HA34" s="5"/>
      <c r="HB34" s="5" t="str">
        <f t="shared" si="79"/>
        <v/>
      </c>
      <c r="HC34" s="5" t="str">
        <f t="shared" si="80"/>
        <v/>
      </c>
      <c r="HD34" s="5" t="str">
        <f t="shared" si="81"/>
        <v/>
      </c>
      <c r="HE34" s="62"/>
      <c r="HF34" s="62"/>
      <c r="HG34" s="62"/>
      <c r="HH34" s="62"/>
      <c r="HI34" s="62"/>
      <c r="HJ34" s="62"/>
      <c r="HK34" s="62"/>
      <c r="HL34" s="62"/>
      <c r="HM34" s="62"/>
      <c r="HN34" s="62" t="str">
        <f t="shared" si="82"/>
        <v/>
      </c>
      <c r="HO34" s="62" t="str">
        <f t="shared" si="83"/>
        <v/>
      </c>
      <c r="HP34" s="62" t="str">
        <f t="shared" si="84"/>
        <v/>
      </c>
      <c r="HQ34" s="5"/>
      <c r="HR34" s="5"/>
      <c r="HS34" s="5"/>
      <c r="HT34" s="5"/>
      <c r="HU34" s="5"/>
      <c r="HV34" s="5"/>
      <c r="HW34" s="5"/>
      <c r="HX34" s="5"/>
      <c r="HY34" s="5"/>
      <c r="HZ34" s="5" t="str">
        <f t="shared" si="85"/>
        <v/>
      </c>
      <c r="IA34" s="5" t="str">
        <f t="shared" si="86"/>
        <v/>
      </c>
      <c r="IB34" s="5" t="str">
        <f t="shared" si="87"/>
        <v/>
      </c>
      <c r="IC34" s="62"/>
      <c r="ID34" s="62"/>
      <c r="IE34" s="62"/>
      <c r="IF34" s="62"/>
      <c r="IG34" s="62"/>
      <c r="IH34" s="62"/>
      <c r="II34" s="62"/>
      <c r="IJ34" s="62"/>
      <c r="IK34" s="62"/>
      <c r="IL34" s="62" t="str">
        <f t="shared" si="88"/>
        <v/>
      </c>
      <c r="IM34" s="62" t="str">
        <f t="shared" si="89"/>
        <v/>
      </c>
      <c r="IN34" s="62" t="str">
        <f t="shared" si="90"/>
        <v/>
      </c>
      <c r="IO34" s="5"/>
      <c r="IP34" s="5"/>
      <c r="IQ34" s="5"/>
      <c r="IR34" s="5"/>
      <c r="IS34" s="5"/>
      <c r="IT34" s="5"/>
      <c r="IU34" s="5"/>
      <c r="IV34" s="5"/>
      <c r="IW34" s="5"/>
      <c r="IX34" s="5" t="str">
        <f t="shared" si="91"/>
        <v/>
      </c>
      <c r="IY34" s="5" t="str">
        <f t="shared" si="92"/>
        <v/>
      </c>
      <c r="IZ34" s="5" t="str">
        <f t="shared" si="93"/>
        <v/>
      </c>
    </row>
    <row r="35" spans="1:260" x14ac:dyDescent="0.35">
      <c r="A35" s="131">
        <v>31</v>
      </c>
      <c r="B35" s="170">
        <f>'BVEM Scorecard'!B34</f>
        <v>0</v>
      </c>
      <c r="C35" s="170">
        <f>'BVEM Scorecard'!C34</f>
        <v>0</v>
      </c>
      <c r="D35" s="152">
        <v>93</v>
      </c>
      <c r="E35" s="72" t="str">
        <f>'BVEM Scorecard'!F34</f>
        <v>Wind</v>
      </c>
      <c r="F35" s="94"/>
      <c r="G35" s="94"/>
      <c r="H35" s="94"/>
      <c r="I35" s="94"/>
      <c r="J35" s="55"/>
      <c r="K35" s="55"/>
      <c r="L35" s="55"/>
      <c r="M35" s="55"/>
      <c r="N35" s="5"/>
      <c r="O35" s="5"/>
      <c r="P35" s="142"/>
      <c r="Q35" s="114"/>
      <c r="R35" s="91"/>
      <c r="S35" s="5" t="str">
        <f t="shared" si="0"/>
        <v/>
      </c>
      <c r="T35" s="93"/>
      <c r="U35" s="143"/>
      <c r="V35" s="143"/>
      <c r="W35" s="143"/>
      <c r="X35" s="64"/>
      <c r="Y35" s="64"/>
      <c r="Z35" s="62"/>
      <c r="AA35" s="144"/>
      <c r="AB35" s="144"/>
      <c r="AC35" s="64"/>
      <c r="AD35" s="64" t="str">
        <f t="shared" si="34"/>
        <v/>
      </c>
      <c r="AE35" s="64" t="str">
        <f t="shared" si="35"/>
        <v/>
      </c>
      <c r="AF35" s="64" t="str">
        <f t="shared" si="36"/>
        <v/>
      </c>
      <c r="AG35" s="55"/>
      <c r="AH35" s="55"/>
      <c r="AI35" s="35"/>
      <c r="AJ35" s="35"/>
      <c r="AK35" s="35"/>
      <c r="AL35" s="35"/>
      <c r="AM35" s="142"/>
      <c r="AN35" s="142"/>
      <c r="AO35" s="35"/>
      <c r="AP35" s="35" t="str">
        <f t="shared" si="37"/>
        <v/>
      </c>
      <c r="AQ35" s="35" t="str">
        <f t="shared" si="38"/>
        <v/>
      </c>
      <c r="AR35" s="35" t="str">
        <f t="shared" si="39"/>
        <v/>
      </c>
      <c r="AS35" s="64"/>
      <c r="AT35" s="64"/>
      <c r="AU35" s="64"/>
      <c r="AV35" s="64"/>
      <c r="AW35" s="64"/>
      <c r="AX35" s="64"/>
      <c r="AY35" s="144"/>
      <c r="AZ35" s="144"/>
      <c r="BA35" s="64"/>
      <c r="BB35" s="64" t="str">
        <f t="shared" si="40"/>
        <v/>
      </c>
      <c r="BC35" s="64" t="str">
        <f t="shared" si="41"/>
        <v/>
      </c>
      <c r="BD35" s="64" t="str">
        <f t="shared" si="42"/>
        <v/>
      </c>
      <c r="BE35" s="35"/>
      <c r="BF35" s="35"/>
      <c r="BG35" s="35"/>
      <c r="BH35" s="35"/>
      <c r="BI35" s="35"/>
      <c r="BJ35" s="35"/>
      <c r="BK35" s="142"/>
      <c r="BL35" s="142"/>
      <c r="BM35" s="35"/>
      <c r="BN35" s="35" t="str">
        <f t="shared" si="43"/>
        <v/>
      </c>
      <c r="BO35" s="35" t="str">
        <f t="shared" si="44"/>
        <v/>
      </c>
      <c r="BP35" s="35" t="str">
        <f t="shared" si="45"/>
        <v/>
      </c>
      <c r="BQ35" s="64"/>
      <c r="BR35" s="64"/>
      <c r="BS35" s="64"/>
      <c r="BT35" s="64"/>
      <c r="BU35" s="64"/>
      <c r="BV35" s="64"/>
      <c r="BW35" s="144"/>
      <c r="BX35" s="144"/>
      <c r="BY35" s="64"/>
      <c r="BZ35" s="64" t="str">
        <f t="shared" si="46"/>
        <v/>
      </c>
      <c r="CA35" s="64" t="str">
        <f t="shared" si="47"/>
        <v/>
      </c>
      <c r="CB35" s="64" t="str">
        <f t="shared" si="48"/>
        <v/>
      </c>
      <c r="CC35" s="35"/>
      <c r="CD35" s="35"/>
      <c r="CE35" s="35"/>
      <c r="CF35" s="35"/>
      <c r="CG35" s="35"/>
      <c r="CH35" s="35"/>
      <c r="CI35" s="142"/>
      <c r="CJ35" s="142"/>
      <c r="CK35" s="35"/>
      <c r="CL35" s="35" t="str">
        <f t="shared" si="49"/>
        <v/>
      </c>
      <c r="CM35" s="35" t="str">
        <f t="shared" si="50"/>
        <v/>
      </c>
      <c r="CN35" s="35" t="str">
        <f t="shared" si="51"/>
        <v/>
      </c>
      <c r="CO35" s="64"/>
      <c r="CP35" s="64"/>
      <c r="CQ35" s="64"/>
      <c r="CR35" s="64"/>
      <c r="CS35" s="64"/>
      <c r="CT35" s="64"/>
      <c r="CU35" s="144"/>
      <c r="CV35" s="144"/>
      <c r="CW35" s="64"/>
      <c r="CX35" s="64" t="str">
        <f t="shared" si="52"/>
        <v/>
      </c>
      <c r="CY35" s="64" t="str">
        <f t="shared" si="53"/>
        <v/>
      </c>
      <c r="CZ35" s="64" t="str">
        <f t="shared" si="54"/>
        <v/>
      </c>
      <c r="DA35" s="35"/>
      <c r="DB35" s="35"/>
      <c r="DC35" s="35"/>
      <c r="DD35" s="35"/>
      <c r="DE35" s="35"/>
      <c r="DF35" s="35"/>
      <c r="DG35" s="142"/>
      <c r="DH35" s="142"/>
      <c r="DI35" s="35"/>
      <c r="DJ35" s="35" t="str">
        <f t="shared" si="55"/>
        <v/>
      </c>
      <c r="DK35" s="35" t="str">
        <f t="shared" si="56"/>
        <v/>
      </c>
      <c r="DL35" s="35" t="str">
        <f t="shared" si="57"/>
        <v/>
      </c>
      <c r="DM35" s="64"/>
      <c r="DN35" s="64"/>
      <c r="DO35" s="64"/>
      <c r="DP35" s="64"/>
      <c r="DQ35" s="64"/>
      <c r="DR35" s="64"/>
      <c r="DS35" s="144"/>
      <c r="DT35" s="144"/>
      <c r="DU35" s="64"/>
      <c r="DV35" s="64" t="str">
        <f t="shared" si="58"/>
        <v/>
      </c>
      <c r="DW35" s="64" t="str">
        <f t="shared" si="59"/>
        <v/>
      </c>
      <c r="DX35" s="64" t="str">
        <f t="shared" si="60"/>
        <v/>
      </c>
      <c r="DY35" s="35"/>
      <c r="DZ35" s="35"/>
      <c r="EA35" s="35"/>
      <c r="EB35" s="35"/>
      <c r="EC35" s="35"/>
      <c r="ED35" s="35"/>
      <c r="EE35" s="142"/>
      <c r="EF35" s="142"/>
      <c r="EG35" s="35"/>
      <c r="EH35" s="35" t="str">
        <f t="shared" si="61"/>
        <v/>
      </c>
      <c r="EI35" s="35" t="str">
        <f t="shared" si="62"/>
        <v/>
      </c>
      <c r="EJ35" s="35" t="str">
        <f t="shared" si="63"/>
        <v/>
      </c>
      <c r="EK35" s="62"/>
      <c r="EL35" s="62"/>
      <c r="EM35" s="62"/>
      <c r="EN35" s="62"/>
      <c r="EO35" s="62"/>
      <c r="EP35" s="62"/>
      <c r="EQ35" s="62"/>
      <c r="ER35" s="62"/>
      <c r="ES35" s="62"/>
      <c r="ET35" s="62" t="str">
        <f t="shared" si="64"/>
        <v/>
      </c>
      <c r="EU35" s="62" t="str">
        <f t="shared" si="65"/>
        <v/>
      </c>
      <c r="EV35" s="62" t="str">
        <f t="shared" si="66"/>
        <v/>
      </c>
      <c r="EW35" s="5"/>
      <c r="EX35" s="5"/>
      <c r="EY35" s="5"/>
      <c r="EZ35" s="5"/>
      <c r="FA35" s="5"/>
      <c r="FB35" s="5"/>
      <c r="FC35" s="5"/>
      <c r="FD35" s="5"/>
      <c r="FE35" s="5"/>
      <c r="FF35" s="5" t="str">
        <f t="shared" si="67"/>
        <v/>
      </c>
      <c r="FG35" s="5" t="str">
        <f t="shared" si="68"/>
        <v/>
      </c>
      <c r="FH35" s="5" t="str">
        <f t="shared" si="69"/>
        <v/>
      </c>
      <c r="FI35" s="62"/>
      <c r="FJ35" s="62"/>
      <c r="FK35" s="62"/>
      <c r="FL35" s="62"/>
      <c r="FM35" s="62"/>
      <c r="FN35" s="62"/>
      <c r="FO35" s="62"/>
      <c r="FP35" s="62"/>
      <c r="FQ35" s="62"/>
      <c r="FR35" s="62" t="str">
        <f t="shared" si="70"/>
        <v/>
      </c>
      <c r="FS35" s="62" t="str">
        <f t="shared" si="71"/>
        <v/>
      </c>
      <c r="FT35" s="62" t="str">
        <f t="shared" si="72"/>
        <v/>
      </c>
      <c r="FU35" s="5"/>
      <c r="FV35" s="5"/>
      <c r="FW35" s="5"/>
      <c r="FX35" s="5"/>
      <c r="FY35" s="5"/>
      <c r="FZ35" s="5"/>
      <c r="GA35" s="5"/>
      <c r="GB35" s="5"/>
      <c r="GC35" s="5"/>
      <c r="GD35" s="5" t="str">
        <f t="shared" si="73"/>
        <v/>
      </c>
      <c r="GE35" s="5" t="str">
        <f t="shared" si="74"/>
        <v/>
      </c>
      <c r="GF35" s="5" t="str">
        <f t="shared" si="75"/>
        <v/>
      </c>
      <c r="GG35" s="62"/>
      <c r="GH35" s="62"/>
      <c r="GI35" s="62"/>
      <c r="GJ35" s="62"/>
      <c r="GK35" s="62"/>
      <c r="GL35" s="62"/>
      <c r="GM35" s="62"/>
      <c r="GN35" s="62"/>
      <c r="GO35" s="62"/>
      <c r="GP35" s="62" t="str">
        <f t="shared" si="76"/>
        <v/>
      </c>
      <c r="GQ35" s="62" t="str">
        <f t="shared" si="77"/>
        <v/>
      </c>
      <c r="GR35" s="62" t="str">
        <f t="shared" si="78"/>
        <v/>
      </c>
      <c r="GS35" s="5"/>
      <c r="GT35" s="5"/>
      <c r="GU35" s="5"/>
      <c r="GV35" s="5"/>
      <c r="GW35" s="5"/>
      <c r="GX35" s="5"/>
      <c r="GY35" s="5"/>
      <c r="GZ35" s="5"/>
      <c r="HA35" s="5"/>
      <c r="HB35" s="5" t="str">
        <f t="shared" si="79"/>
        <v/>
      </c>
      <c r="HC35" s="5" t="str">
        <f t="shared" si="80"/>
        <v/>
      </c>
      <c r="HD35" s="5" t="str">
        <f t="shared" si="81"/>
        <v/>
      </c>
      <c r="HE35" s="62"/>
      <c r="HF35" s="62"/>
      <c r="HG35" s="62"/>
      <c r="HH35" s="62"/>
      <c r="HI35" s="62"/>
      <c r="HJ35" s="62"/>
      <c r="HK35" s="62"/>
      <c r="HL35" s="62"/>
      <c r="HM35" s="62"/>
      <c r="HN35" s="62" t="str">
        <f t="shared" si="82"/>
        <v/>
      </c>
      <c r="HO35" s="62" t="str">
        <f t="shared" si="83"/>
        <v/>
      </c>
      <c r="HP35" s="62" t="str">
        <f t="shared" si="84"/>
        <v/>
      </c>
      <c r="HQ35" s="5"/>
      <c r="HR35" s="5"/>
      <c r="HS35" s="5"/>
      <c r="HT35" s="5"/>
      <c r="HU35" s="5"/>
      <c r="HV35" s="5"/>
      <c r="HW35" s="5"/>
      <c r="HX35" s="5"/>
      <c r="HY35" s="5"/>
      <c r="HZ35" s="5" t="str">
        <f t="shared" si="85"/>
        <v/>
      </c>
      <c r="IA35" s="5" t="str">
        <f t="shared" si="86"/>
        <v/>
      </c>
      <c r="IB35" s="5" t="str">
        <f t="shared" si="87"/>
        <v/>
      </c>
      <c r="IC35" s="62"/>
      <c r="ID35" s="62"/>
      <c r="IE35" s="62"/>
      <c r="IF35" s="62"/>
      <c r="IG35" s="62"/>
      <c r="IH35" s="62"/>
      <c r="II35" s="62"/>
      <c r="IJ35" s="62"/>
      <c r="IK35" s="62"/>
      <c r="IL35" s="62" t="str">
        <f t="shared" si="88"/>
        <v/>
      </c>
      <c r="IM35" s="62" t="str">
        <f t="shared" si="89"/>
        <v/>
      </c>
      <c r="IN35" s="62" t="str">
        <f t="shared" si="90"/>
        <v/>
      </c>
      <c r="IO35" s="5"/>
      <c r="IP35" s="5"/>
      <c r="IQ35" s="5"/>
      <c r="IR35" s="5"/>
      <c r="IS35" s="5"/>
      <c r="IT35" s="5"/>
      <c r="IU35" s="5"/>
      <c r="IV35" s="5"/>
      <c r="IW35" s="5"/>
      <c r="IX35" s="5" t="str">
        <f t="shared" si="91"/>
        <v/>
      </c>
      <c r="IY35" s="5" t="str">
        <f t="shared" si="92"/>
        <v/>
      </c>
      <c r="IZ35" s="5" t="str">
        <f t="shared" si="93"/>
        <v/>
      </c>
    </row>
    <row r="36" spans="1:260" x14ac:dyDescent="0.35">
      <c r="A36" s="131">
        <v>32</v>
      </c>
      <c r="B36" s="170">
        <f>'BVEM Scorecard'!B35</f>
        <v>0</v>
      </c>
      <c r="C36" s="170">
        <f>'BVEM Scorecard'!C35</f>
        <v>0</v>
      </c>
      <c r="D36" s="152">
        <v>116</v>
      </c>
      <c r="E36" s="72" t="str">
        <f>'BVEM Scorecard'!F35</f>
        <v>Wind</v>
      </c>
      <c r="F36" s="94"/>
      <c r="G36" s="94"/>
      <c r="H36" s="94"/>
      <c r="I36" s="94"/>
      <c r="J36" s="55"/>
      <c r="K36" s="55"/>
      <c r="L36" s="55"/>
      <c r="M36" s="55"/>
      <c r="N36" s="5"/>
      <c r="O36" s="141"/>
      <c r="P36" s="142"/>
      <c r="Q36" s="114"/>
      <c r="R36" s="91"/>
      <c r="S36" s="5" t="str">
        <f t="shared" si="0"/>
        <v/>
      </c>
      <c r="T36" s="93"/>
      <c r="U36" s="143"/>
      <c r="V36" s="143"/>
      <c r="W36" s="143"/>
      <c r="X36" s="64"/>
      <c r="Y36" s="64"/>
      <c r="Z36" s="64"/>
      <c r="AA36" s="144"/>
      <c r="AB36" s="144"/>
      <c r="AC36" s="64"/>
      <c r="AD36" s="64" t="str">
        <f t="shared" si="34"/>
        <v/>
      </c>
      <c r="AE36" s="64" t="str">
        <f t="shared" si="35"/>
        <v/>
      </c>
      <c r="AF36" s="64" t="str">
        <f t="shared" si="36"/>
        <v/>
      </c>
      <c r="AG36" s="55"/>
      <c r="AH36" s="55"/>
      <c r="AI36" s="5"/>
      <c r="AJ36" s="5"/>
      <c r="AK36" s="5"/>
      <c r="AL36" s="5"/>
      <c r="AM36" s="5"/>
      <c r="AN36" s="5"/>
      <c r="AO36" s="5"/>
      <c r="AP36" s="35" t="str">
        <f t="shared" si="37"/>
        <v/>
      </c>
      <c r="AQ36" s="35" t="str">
        <f t="shared" si="38"/>
        <v/>
      </c>
      <c r="AR36" s="35" t="str">
        <f t="shared" si="39"/>
        <v/>
      </c>
      <c r="AS36" s="62"/>
      <c r="AT36" s="62"/>
      <c r="AU36" s="62"/>
      <c r="AV36" s="62"/>
      <c r="AW36" s="62"/>
      <c r="AX36" s="62"/>
      <c r="AY36" s="62"/>
      <c r="AZ36" s="62"/>
      <c r="BA36" s="62"/>
      <c r="BB36" s="62" t="str">
        <f t="shared" si="40"/>
        <v/>
      </c>
      <c r="BC36" s="95" t="str">
        <f t="shared" si="41"/>
        <v/>
      </c>
      <c r="BD36" s="62" t="str">
        <f t="shared" si="42"/>
        <v/>
      </c>
      <c r="BE36" s="5"/>
      <c r="BF36" s="5"/>
      <c r="BG36" s="5"/>
      <c r="BH36" s="5"/>
      <c r="BI36" s="5"/>
      <c r="BJ36" s="5"/>
      <c r="BK36" s="5"/>
      <c r="BL36" s="5"/>
      <c r="BM36" s="5"/>
      <c r="BN36" s="35" t="str">
        <f t="shared" si="43"/>
        <v/>
      </c>
      <c r="BO36" s="35" t="str">
        <f t="shared" si="44"/>
        <v/>
      </c>
      <c r="BP36" s="35" t="str">
        <f t="shared" si="45"/>
        <v/>
      </c>
      <c r="BQ36" s="62"/>
      <c r="BR36" s="62"/>
      <c r="BS36" s="62"/>
      <c r="BT36" s="62"/>
      <c r="BU36" s="62"/>
      <c r="BV36" s="62"/>
      <c r="BW36" s="62"/>
      <c r="BX36" s="62"/>
      <c r="BY36" s="62"/>
      <c r="BZ36" s="62" t="str">
        <f t="shared" si="46"/>
        <v/>
      </c>
      <c r="CA36" s="62" t="str">
        <f t="shared" si="47"/>
        <v/>
      </c>
      <c r="CB36" s="62" t="str">
        <f t="shared" si="48"/>
        <v/>
      </c>
      <c r="CC36" s="5"/>
      <c r="CD36" s="5"/>
      <c r="CE36" s="5"/>
      <c r="CF36" s="5"/>
      <c r="CG36" s="5"/>
      <c r="CH36" s="5"/>
      <c r="CI36" s="5"/>
      <c r="CJ36" s="5"/>
      <c r="CK36" s="5"/>
      <c r="CL36" s="35" t="str">
        <f t="shared" si="49"/>
        <v/>
      </c>
      <c r="CM36" s="35" t="str">
        <f t="shared" si="50"/>
        <v/>
      </c>
      <c r="CN36" s="35" t="str">
        <f t="shared" si="51"/>
        <v/>
      </c>
      <c r="CO36" s="62"/>
      <c r="CP36" s="62"/>
      <c r="CQ36" s="62"/>
      <c r="CR36" s="62"/>
      <c r="CS36" s="62"/>
      <c r="CT36" s="62"/>
      <c r="CU36" s="62"/>
      <c r="CV36" s="62"/>
      <c r="CW36" s="62"/>
      <c r="CX36" s="62" t="str">
        <f t="shared" si="52"/>
        <v/>
      </c>
      <c r="CY36" s="62" t="str">
        <f t="shared" si="53"/>
        <v/>
      </c>
      <c r="CZ36" s="62" t="str">
        <f t="shared" si="54"/>
        <v/>
      </c>
      <c r="DA36" s="5"/>
      <c r="DB36" s="5"/>
      <c r="DC36" s="5"/>
      <c r="DD36" s="5"/>
      <c r="DE36" s="5"/>
      <c r="DF36" s="5"/>
      <c r="DG36" s="5"/>
      <c r="DH36" s="5"/>
      <c r="DI36" s="5"/>
      <c r="DJ36" s="5" t="str">
        <f t="shared" si="55"/>
        <v/>
      </c>
      <c r="DK36" s="5" t="str">
        <f t="shared" si="56"/>
        <v/>
      </c>
      <c r="DL36" s="5" t="str">
        <f t="shared" si="57"/>
        <v/>
      </c>
      <c r="DM36" s="62"/>
      <c r="DN36" s="62"/>
      <c r="DO36" s="62"/>
      <c r="DP36" s="62"/>
      <c r="DQ36" s="62"/>
      <c r="DR36" s="62"/>
      <c r="DS36" s="62"/>
      <c r="DT36" s="62"/>
      <c r="DU36" s="62"/>
      <c r="DV36" s="62" t="str">
        <f t="shared" si="58"/>
        <v/>
      </c>
      <c r="DW36" s="62" t="str">
        <f t="shared" si="59"/>
        <v/>
      </c>
      <c r="DX36" s="62" t="str">
        <f t="shared" si="60"/>
        <v/>
      </c>
      <c r="DY36" s="5"/>
      <c r="DZ36" s="5"/>
      <c r="EA36" s="5"/>
      <c r="EB36" s="5"/>
      <c r="EC36" s="5"/>
      <c r="ED36" s="5"/>
      <c r="EE36" s="5"/>
      <c r="EF36" s="5"/>
      <c r="EG36" s="5"/>
      <c r="EH36" s="5" t="str">
        <f t="shared" si="61"/>
        <v/>
      </c>
      <c r="EI36" s="5" t="str">
        <f t="shared" si="62"/>
        <v/>
      </c>
      <c r="EJ36" s="5" t="str">
        <f t="shared" si="63"/>
        <v/>
      </c>
      <c r="EK36" s="62"/>
      <c r="EL36" s="62"/>
      <c r="EM36" s="62"/>
      <c r="EN36" s="62"/>
      <c r="EO36" s="62"/>
      <c r="EP36" s="62"/>
      <c r="EQ36" s="62"/>
      <c r="ER36" s="62"/>
      <c r="ES36" s="62"/>
      <c r="ET36" s="62" t="str">
        <f t="shared" si="64"/>
        <v/>
      </c>
      <c r="EU36" s="62" t="str">
        <f t="shared" si="65"/>
        <v/>
      </c>
      <c r="EV36" s="62" t="str">
        <f t="shared" si="66"/>
        <v/>
      </c>
      <c r="EW36" s="5"/>
      <c r="EX36" s="5"/>
      <c r="EY36" s="5"/>
      <c r="EZ36" s="5"/>
      <c r="FA36" s="5"/>
      <c r="FB36" s="5"/>
      <c r="FC36" s="5"/>
      <c r="FD36" s="5"/>
      <c r="FE36" s="5"/>
      <c r="FF36" s="5" t="str">
        <f t="shared" si="67"/>
        <v/>
      </c>
      <c r="FG36" s="5" t="str">
        <f t="shared" si="68"/>
        <v/>
      </c>
      <c r="FH36" s="5" t="str">
        <f t="shared" si="69"/>
        <v/>
      </c>
      <c r="FI36" s="62"/>
      <c r="FJ36" s="62"/>
      <c r="FK36" s="62"/>
      <c r="FL36" s="62"/>
      <c r="FM36" s="62"/>
      <c r="FN36" s="62"/>
      <c r="FO36" s="62"/>
      <c r="FP36" s="62"/>
      <c r="FQ36" s="62"/>
      <c r="FR36" s="62" t="str">
        <f t="shared" si="70"/>
        <v/>
      </c>
      <c r="FS36" s="62" t="str">
        <f t="shared" si="71"/>
        <v/>
      </c>
      <c r="FT36" s="62" t="str">
        <f t="shared" si="72"/>
        <v/>
      </c>
      <c r="FU36" s="5"/>
      <c r="FV36" s="5"/>
      <c r="FW36" s="5"/>
      <c r="FX36" s="5"/>
      <c r="FY36" s="5"/>
      <c r="FZ36" s="5"/>
      <c r="GA36" s="5"/>
      <c r="GB36" s="5"/>
      <c r="GC36" s="5"/>
      <c r="GD36" s="5" t="str">
        <f t="shared" si="73"/>
        <v/>
      </c>
      <c r="GE36" s="5" t="str">
        <f t="shared" si="74"/>
        <v/>
      </c>
      <c r="GF36" s="5" t="str">
        <f t="shared" si="75"/>
        <v/>
      </c>
      <c r="GG36" s="62"/>
      <c r="GH36" s="62"/>
      <c r="GI36" s="62"/>
      <c r="GJ36" s="62"/>
      <c r="GK36" s="62"/>
      <c r="GL36" s="62"/>
      <c r="GM36" s="62"/>
      <c r="GN36" s="62"/>
      <c r="GO36" s="62"/>
      <c r="GP36" s="62" t="str">
        <f t="shared" si="76"/>
        <v/>
      </c>
      <c r="GQ36" s="62" t="str">
        <f t="shared" si="77"/>
        <v/>
      </c>
      <c r="GR36" s="62" t="str">
        <f t="shared" si="78"/>
        <v/>
      </c>
      <c r="GS36" s="5"/>
      <c r="GT36" s="5"/>
      <c r="GU36" s="5"/>
      <c r="GV36" s="5"/>
      <c r="GW36" s="5"/>
      <c r="GX36" s="5"/>
      <c r="GY36" s="5"/>
      <c r="GZ36" s="5"/>
      <c r="HA36" s="5"/>
      <c r="HB36" s="5" t="str">
        <f t="shared" si="79"/>
        <v/>
      </c>
      <c r="HC36" s="5" t="str">
        <f t="shared" si="80"/>
        <v/>
      </c>
      <c r="HD36" s="5" t="str">
        <f t="shared" si="81"/>
        <v/>
      </c>
      <c r="HE36" s="62"/>
      <c r="HF36" s="62"/>
      <c r="HG36" s="62"/>
      <c r="HH36" s="62"/>
      <c r="HI36" s="62"/>
      <c r="HJ36" s="62"/>
      <c r="HK36" s="62"/>
      <c r="HL36" s="62"/>
      <c r="HM36" s="62"/>
      <c r="HN36" s="62" t="str">
        <f t="shared" si="82"/>
        <v/>
      </c>
      <c r="HO36" s="62" t="str">
        <f t="shared" si="83"/>
        <v/>
      </c>
      <c r="HP36" s="62" t="str">
        <f t="shared" si="84"/>
        <v/>
      </c>
      <c r="HQ36" s="5"/>
      <c r="HR36" s="5"/>
      <c r="HS36" s="5"/>
      <c r="HT36" s="5"/>
      <c r="HU36" s="5"/>
      <c r="HV36" s="5"/>
      <c r="HW36" s="5"/>
      <c r="HX36" s="5"/>
      <c r="HY36" s="5"/>
      <c r="HZ36" s="5" t="str">
        <f t="shared" si="85"/>
        <v/>
      </c>
      <c r="IA36" s="5" t="str">
        <f t="shared" si="86"/>
        <v/>
      </c>
      <c r="IB36" s="5" t="str">
        <f t="shared" si="87"/>
        <v/>
      </c>
      <c r="IC36" s="62"/>
      <c r="ID36" s="62"/>
      <c r="IE36" s="62"/>
      <c r="IF36" s="62"/>
      <c r="IG36" s="62"/>
      <c r="IH36" s="62"/>
      <c r="II36" s="62"/>
      <c r="IJ36" s="62"/>
      <c r="IK36" s="62"/>
      <c r="IL36" s="62" t="str">
        <f t="shared" si="88"/>
        <v/>
      </c>
      <c r="IM36" s="62" t="str">
        <f t="shared" si="89"/>
        <v/>
      </c>
      <c r="IN36" s="62" t="str">
        <f t="shared" si="90"/>
        <v/>
      </c>
      <c r="IO36" s="5"/>
      <c r="IP36" s="5"/>
      <c r="IQ36" s="5"/>
      <c r="IR36" s="5"/>
      <c r="IS36" s="5"/>
      <c r="IT36" s="5"/>
      <c r="IU36" s="5"/>
      <c r="IV36" s="5"/>
      <c r="IW36" s="5"/>
      <c r="IX36" s="5" t="str">
        <f t="shared" si="91"/>
        <v/>
      </c>
      <c r="IY36" s="5" t="str">
        <f t="shared" si="92"/>
        <v/>
      </c>
      <c r="IZ36" s="5" t="str">
        <f t="shared" si="93"/>
        <v/>
      </c>
    </row>
    <row r="37" spans="1:260" x14ac:dyDescent="0.35">
      <c r="A37" s="131">
        <v>33</v>
      </c>
      <c r="B37" s="170">
        <f>'BVEM Scorecard'!B36</f>
        <v>0</v>
      </c>
      <c r="C37" s="170">
        <f>'BVEM Scorecard'!C36</f>
        <v>0</v>
      </c>
      <c r="D37" s="152">
        <v>532</v>
      </c>
      <c r="E37" s="72" t="str">
        <f>'BVEM Scorecard'!F36</f>
        <v>Wind + Solar + Storage</v>
      </c>
      <c r="F37" s="94"/>
      <c r="G37" s="94"/>
      <c r="H37" s="94"/>
      <c r="I37" s="94"/>
      <c r="J37" s="55"/>
      <c r="K37" s="55"/>
      <c r="L37" s="55"/>
      <c r="M37" s="55"/>
      <c r="N37" s="5"/>
      <c r="O37" s="5"/>
      <c r="P37" s="142"/>
      <c r="Q37" s="114"/>
      <c r="R37" s="91"/>
      <c r="S37" s="5" t="str">
        <f t="shared" si="0"/>
        <v/>
      </c>
      <c r="T37" s="93"/>
      <c r="U37" s="143"/>
      <c r="V37" s="143"/>
      <c r="W37" s="143"/>
      <c r="X37" s="64"/>
      <c r="Y37" s="64"/>
      <c r="Z37" s="62"/>
      <c r="AA37" s="144"/>
      <c r="AB37" s="144"/>
      <c r="AC37" s="64"/>
      <c r="AD37" s="64" t="str">
        <f t="shared" si="34"/>
        <v/>
      </c>
      <c r="AE37" s="64" t="str">
        <f t="shared" si="35"/>
        <v/>
      </c>
      <c r="AF37" s="64" t="str">
        <f t="shared" si="36"/>
        <v/>
      </c>
      <c r="AG37" s="55"/>
      <c r="AH37" s="55"/>
      <c r="AI37" s="35"/>
      <c r="AJ37" s="35"/>
      <c r="AK37" s="35"/>
      <c r="AL37" s="35"/>
      <c r="AM37" s="142"/>
      <c r="AN37" s="142"/>
      <c r="AO37" s="35"/>
      <c r="AP37" s="35" t="str">
        <f t="shared" si="37"/>
        <v/>
      </c>
      <c r="AQ37" s="35" t="str">
        <f t="shared" si="38"/>
        <v/>
      </c>
      <c r="AR37" s="35" t="str">
        <f t="shared" si="39"/>
        <v/>
      </c>
      <c r="AS37" s="64"/>
      <c r="AT37" s="64"/>
      <c r="AU37" s="64"/>
      <c r="AV37" s="64"/>
      <c r="AW37" s="64"/>
      <c r="AX37" s="64"/>
      <c r="AY37" s="144"/>
      <c r="AZ37" s="144"/>
      <c r="BA37" s="64"/>
      <c r="BB37" s="64" t="str">
        <f t="shared" si="40"/>
        <v/>
      </c>
      <c r="BC37" s="64" t="str">
        <f t="shared" si="41"/>
        <v/>
      </c>
      <c r="BD37" s="64" t="str">
        <f t="shared" si="42"/>
        <v/>
      </c>
      <c r="BE37" s="35"/>
      <c r="BF37" s="35"/>
      <c r="BG37" s="35"/>
      <c r="BH37" s="35"/>
      <c r="BI37" s="35"/>
      <c r="BJ37" s="35"/>
      <c r="BK37" s="142"/>
      <c r="BL37" s="142"/>
      <c r="BM37" s="35"/>
      <c r="BN37" s="35" t="str">
        <f t="shared" si="43"/>
        <v/>
      </c>
      <c r="BO37" s="35" t="str">
        <f t="shared" si="44"/>
        <v/>
      </c>
      <c r="BP37" s="35" t="str">
        <f t="shared" si="45"/>
        <v/>
      </c>
      <c r="BQ37" s="64"/>
      <c r="BR37" s="64"/>
      <c r="BS37" s="64"/>
      <c r="BT37" s="64"/>
      <c r="BU37" s="64"/>
      <c r="BV37" s="64"/>
      <c r="BW37" s="144"/>
      <c r="BX37" s="144"/>
      <c r="BY37" s="64"/>
      <c r="BZ37" s="64" t="str">
        <f t="shared" si="46"/>
        <v/>
      </c>
      <c r="CA37" s="64" t="str">
        <f t="shared" si="47"/>
        <v/>
      </c>
      <c r="CB37" s="64" t="str">
        <f t="shared" si="48"/>
        <v/>
      </c>
      <c r="CC37" s="35"/>
      <c r="CD37" s="35"/>
      <c r="CE37" s="35"/>
      <c r="CF37" s="35"/>
      <c r="CG37" s="35"/>
      <c r="CH37" s="35"/>
      <c r="CI37" s="142"/>
      <c r="CJ37" s="142"/>
      <c r="CK37" s="35"/>
      <c r="CL37" s="35" t="str">
        <f t="shared" si="49"/>
        <v/>
      </c>
      <c r="CM37" s="35" t="str">
        <f t="shared" si="50"/>
        <v/>
      </c>
      <c r="CN37" s="35" t="str">
        <f t="shared" si="51"/>
        <v/>
      </c>
      <c r="CO37" s="64"/>
      <c r="CP37" s="64"/>
      <c r="CQ37" s="64"/>
      <c r="CR37" s="64"/>
      <c r="CS37" s="64"/>
      <c r="CT37" s="64"/>
      <c r="CU37" s="144"/>
      <c r="CV37" s="144"/>
      <c r="CW37" s="64"/>
      <c r="CX37" s="64" t="str">
        <f t="shared" si="52"/>
        <v/>
      </c>
      <c r="CY37" s="64" t="str">
        <f t="shared" si="53"/>
        <v/>
      </c>
      <c r="CZ37" s="64" t="str">
        <f t="shared" si="54"/>
        <v/>
      </c>
      <c r="DA37" s="35"/>
      <c r="DB37" s="35"/>
      <c r="DC37" s="35"/>
      <c r="DD37" s="35"/>
      <c r="DE37" s="35"/>
      <c r="DF37" s="35"/>
      <c r="DG37" s="142"/>
      <c r="DH37" s="142"/>
      <c r="DI37" s="35"/>
      <c r="DJ37" s="35" t="str">
        <f t="shared" si="55"/>
        <v/>
      </c>
      <c r="DK37" s="35" t="str">
        <f t="shared" si="56"/>
        <v/>
      </c>
      <c r="DL37" s="35" t="str">
        <f t="shared" si="57"/>
        <v/>
      </c>
      <c r="DM37" s="64"/>
      <c r="DN37" s="64"/>
      <c r="DO37" s="64"/>
      <c r="DP37" s="64"/>
      <c r="DQ37" s="64"/>
      <c r="DR37" s="64"/>
      <c r="DS37" s="144"/>
      <c r="DT37" s="144"/>
      <c r="DU37" s="64"/>
      <c r="DV37" s="64" t="str">
        <f t="shared" si="58"/>
        <v/>
      </c>
      <c r="DW37" s="64" t="str">
        <f t="shared" si="59"/>
        <v/>
      </c>
      <c r="DX37" s="64" t="str">
        <f t="shared" si="60"/>
        <v/>
      </c>
      <c r="DY37" s="35"/>
      <c r="DZ37" s="35"/>
      <c r="EA37" s="35"/>
      <c r="EB37" s="35"/>
      <c r="EC37" s="35"/>
      <c r="ED37" s="35"/>
      <c r="EE37" s="142"/>
      <c r="EF37" s="142"/>
      <c r="EG37" s="35"/>
      <c r="EH37" s="35" t="str">
        <f t="shared" si="61"/>
        <v/>
      </c>
      <c r="EI37" s="35" t="str">
        <f t="shared" si="62"/>
        <v/>
      </c>
      <c r="EJ37" s="35" t="str">
        <f t="shared" si="63"/>
        <v/>
      </c>
      <c r="EK37" s="62"/>
      <c r="EL37" s="62"/>
      <c r="EM37" s="62"/>
      <c r="EN37" s="62"/>
      <c r="EO37" s="62"/>
      <c r="EP37" s="62"/>
      <c r="EQ37" s="62"/>
      <c r="ER37" s="62"/>
      <c r="ES37" s="62"/>
      <c r="ET37" s="62" t="str">
        <f t="shared" si="64"/>
        <v/>
      </c>
      <c r="EU37" s="62" t="str">
        <f t="shared" si="65"/>
        <v/>
      </c>
      <c r="EV37" s="62" t="str">
        <f t="shared" si="66"/>
        <v/>
      </c>
      <c r="EW37" s="5"/>
      <c r="EX37" s="5"/>
      <c r="EY37" s="5"/>
      <c r="EZ37" s="5"/>
      <c r="FA37" s="5"/>
      <c r="FB37" s="5"/>
      <c r="FC37" s="5"/>
      <c r="FD37" s="5"/>
      <c r="FE37" s="5"/>
      <c r="FF37" s="5" t="str">
        <f t="shared" si="67"/>
        <v/>
      </c>
      <c r="FG37" s="5" t="str">
        <f t="shared" si="68"/>
        <v/>
      </c>
      <c r="FH37" s="5" t="str">
        <f t="shared" si="69"/>
        <v/>
      </c>
      <c r="FI37" s="62"/>
      <c r="FJ37" s="62"/>
      <c r="FK37" s="62"/>
      <c r="FL37" s="62"/>
      <c r="FM37" s="62"/>
      <c r="FN37" s="62"/>
      <c r="FO37" s="62"/>
      <c r="FP37" s="62"/>
      <c r="FQ37" s="62"/>
      <c r="FR37" s="62" t="str">
        <f t="shared" si="70"/>
        <v/>
      </c>
      <c r="FS37" s="62" t="str">
        <f t="shared" si="71"/>
        <v/>
      </c>
      <c r="FT37" s="62" t="str">
        <f t="shared" si="72"/>
        <v/>
      </c>
      <c r="FU37" s="5"/>
      <c r="FV37" s="5"/>
      <c r="FW37" s="5"/>
      <c r="FX37" s="5"/>
      <c r="FY37" s="5"/>
      <c r="FZ37" s="5"/>
      <c r="GA37" s="5"/>
      <c r="GB37" s="5"/>
      <c r="GC37" s="5"/>
      <c r="GD37" s="5" t="str">
        <f t="shared" si="73"/>
        <v/>
      </c>
      <c r="GE37" s="5" t="str">
        <f t="shared" si="74"/>
        <v/>
      </c>
      <c r="GF37" s="5" t="str">
        <f t="shared" si="75"/>
        <v/>
      </c>
      <c r="GG37" s="62"/>
      <c r="GH37" s="62"/>
      <c r="GI37" s="62"/>
      <c r="GJ37" s="62"/>
      <c r="GK37" s="62"/>
      <c r="GL37" s="62"/>
      <c r="GM37" s="62"/>
      <c r="GN37" s="62"/>
      <c r="GO37" s="62"/>
      <c r="GP37" s="62" t="str">
        <f t="shared" si="76"/>
        <v/>
      </c>
      <c r="GQ37" s="62" t="str">
        <f t="shared" si="77"/>
        <v/>
      </c>
      <c r="GR37" s="62" t="str">
        <f t="shared" si="78"/>
        <v/>
      </c>
      <c r="GS37" s="5"/>
      <c r="GT37" s="5"/>
      <c r="GU37" s="5"/>
      <c r="GV37" s="5"/>
      <c r="GW37" s="5"/>
      <c r="GX37" s="5"/>
      <c r="GY37" s="5"/>
      <c r="GZ37" s="5"/>
      <c r="HA37" s="5"/>
      <c r="HB37" s="5" t="str">
        <f t="shared" si="79"/>
        <v/>
      </c>
      <c r="HC37" s="5" t="str">
        <f t="shared" si="80"/>
        <v/>
      </c>
      <c r="HD37" s="5" t="str">
        <f t="shared" si="81"/>
        <v/>
      </c>
      <c r="HE37" s="62"/>
      <c r="HF37" s="62"/>
      <c r="HG37" s="62"/>
      <c r="HH37" s="62"/>
      <c r="HI37" s="62"/>
      <c r="HJ37" s="62"/>
      <c r="HK37" s="62"/>
      <c r="HL37" s="62"/>
      <c r="HM37" s="62"/>
      <c r="HN37" s="62" t="str">
        <f t="shared" si="82"/>
        <v/>
      </c>
      <c r="HO37" s="62" t="str">
        <f t="shared" si="83"/>
        <v/>
      </c>
      <c r="HP37" s="62" t="str">
        <f t="shared" si="84"/>
        <v/>
      </c>
      <c r="HQ37" s="5"/>
      <c r="HR37" s="5"/>
      <c r="HS37" s="5"/>
      <c r="HT37" s="5"/>
      <c r="HU37" s="5"/>
      <c r="HV37" s="5"/>
      <c r="HW37" s="5"/>
      <c r="HX37" s="5"/>
      <c r="HY37" s="5"/>
      <c r="HZ37" s="5" t="str">
        <f t="shared" si="85"/>
        <v/>
      </c>
      <c r="IA37" s="5" t="str">
        <f t="shared" si="86"/>
        <v/>
      </c>
      <c r="IB37" s="5" t="str">
        <f t="shared" si="87"/>
        <v/>
      </c>
      <c r="IC37" s="62"/>
      <c r="ID37" s="62"/>
      <c r="IE37" s="62"/>
      <c r="IF37" s="62"/>
      <c r="IG37" s="62"/>
      <c r="IH37" s="62"/>
      <c r="II37" s="62"/>
      <c r="IJ37" s="62"/>
      <c r="IK37" s="62"/>
      <c r="IL37" s="62" t="str">
        <f t="shared" si="88"/>
        <v/>
      </c>
      <c r="IM37" s="62" t="str">
        <f t="shared" si="89"/>
        <v/>
      </c>
      <c r="IN37" s="62" t="str">
        <f t="shared" si="90"/>
        <v/>
      </c>
      <c r="IO37" s="5"/>
      <c r="IP37" s="5"/>
      <c r="IQ37" s="5"/>
      <c r="IR37" s="5"/>
      <c r="IS37" s="5"/>
      <c r="IT37" s="5"/>
      <c r="IU37" s="5"/>
      <c r="IV37" s="5"/>
      <c r="IW37" s="5"/>
      <c r="IX37" s="5" t="str">
        <f t="shared" si="91"/>
        <v/>
      </c>
      <c r="IY37" s="5" t="str">
        <f t="shared" si="92"/>
        <v/>
      </c>
      <c r="IZ37" s="5" t="str">
        <f t="shared" si="93"/>
        <v/>
      </c>
    </row>
    <row r="38" spans="1:260" x14ac:dyDescent="0.35">
      <c r="A38" s="131">
        <v>34</v>
      </c>
      <c r="B38" s="170">
        <f>'BVEM Scorecard'!B37</f>
        <v>0</v>
      </c>
      <c r="C38" s="170">
        <f>'BVEM Scorecard'!C37</f>
        <v>0</v>
      </c>
      <c r="D38" s="152">
        <v>537</v>
      </c>
      <c r="E38" s="72" t="str">
        <f>'BVEM Scorecard'!F37</f>
        <v>Wind + Solar + Storage</v>
      </c>
      <c r="F38" s="94"/>
      <c r="G38" s="94"/>
      <c r="H38" s="94"/>
      <c r="I38" s="94"/>
      <c r="J38" s="55"/>
      <c r="K38" s="55"/>
      <c r="L38" s="55"/>
      <c r="M38" s="55"/>
      <c r="N38" s="5"/>
      <c r="O38" s="141"/>
      <c r="P38" s="142"/>
      <c r="Q38" s="114"/>
      <c r="R38" s="91"/>
      <c r="S38" s="5" t="str">
        <f t="shared" si="0"/>
        <v/>
      </c>
      <c r="T38" s="93"/>
      <c r="U38" s="143"/>
      <c r="V38" s="143"/>
      <c r="W38" s="143"/>
      <c r="X38" s="64"/>
      <c r="Y38" s="64"/>
      <c r="Z38" s="64"/>
      <c r="AA38" s="144"/>
      <c r="AB38" s="144"/>
      <c r="AC38" s="64"/>
      <c r="AD38" s="64" t="str">
        <f t="shared" si="34"/>
        <v/>
      </c>
      <c r="AE38" s="64" t="str">
        <f t="shared" si="35"/>
        <v/>
      </c>
      <c r="AF38" s="64" t="str">
        <f t="shared" si="36"/>
        <v/>
      </c>
      <c r="AG38" s="55"/>
      <c r="AH38" s="55"/>
      <c r="AI38" s="5"/>
      <c r="AJ38" s="5"/>
      <c r="AK38" s="5"/>
      <c r="AL38" s="5"/>
      <c r="AM38" s="5"/>
      <c r="AN38" s="5"/>
      <c r="AO38" s="5"/>
      <c r="AP38" s="35" t="str">
        <f t="shared" si="37"/>
        <v/>
      </c>
      <c r="AQ38" s="35" t="str">
        <f t="shared" si="38"/>
        <v/>
      </c>
      <c r="AR38" s="35" t="str">
        <f t="shared" si="39"/>
        <v/>
      </c>
      <c r="AS38" s="62"/>
      <c r="AT38" s="62"/>
      <c r="AU38" s="62"/>
      <c r="AV38" s="62"/>
      <c r="AW38" s="62"/>
      <c r="AX38" s="62"/>
      <c r="AY38" s="62"/>
      <c r="AZ38" s="62"/>
      <c r="BA38" s="62"/>
      <c r="BB38" s="62" t="str">
        <f t="shared" si="40"/>
        <v/>
      </c>
      <c r="BC38" s="95" t="str">
        <f t="shared" si="41"/>
        <v/>
      </c>
      <c r="BD38" s="62" t="str">
        <f t="shared" si="42"/>
        <v/>
      </c>
      <c r="BE38" s="5"/>
      <c r="BF38" s="5"/>
      <c r="BG38" s="5"/>
      <c r="BH38" s="5"/>
      <c r="BI38" s="5"/>
      <c r="BJ38" s="5"/>
      <c r="BK38" s="5"/>
      <c r="BL38" s="5"/>
      <c r="BM38" s="5"/>
      <c r="BN38" s="35" t="str">
        <f t="shared" si="43"/>
        <v/>
      </c>
      <c r="BO38" s="35" t="str">
        <f t="shared" si="44"/>
        <v/>
      </c>
      <c r="BP38" s="35" t="str">
        <f t="shared" si="45"/>
        <v/>
      </c>
      <c r="BQ38" s="62"/>
      <c r="BR38" s="62"/>
      <c r="BS38" s="62"/>
      <c r="BT38" s="62"/>
      <c r="BU38" s="62"/>
      <c r="BV38" s="62"/>
      <c r="BW38" s="62"/>
      <c r="BX38" s="62"/>
      <c r="BY38" s="62"/>
      <c r="BZ38" s="62" t="str">
        <f t="shared" si="46"/>
        <v/>
      </c>
      <c r="CA38" s="62" t="str">
        <f t="shared" si="47"/>
        <v/>
      </c>
      <c r="CB38" s="62" t="str">
        <f t="shared" si="48"/>
        <v/>
      </c>
      <c r="CC38" s="5"/>
      <c r="CD38" s="5"/>
      <c r="CE38" s="5"/>
      <c r="CF38" s="5"/>
      <c r="CG38" s="5"/>
      <c r="CH38" s="5"/>
      <c r="CI38" s="5"/>
      <c r="CJ38" s="5"/>
      <c r="CK38" s="5"/>
      <c r="CL38" s="35" t="str">
        <f t="shared" si="49"/>
        <v/>
      </c>
      <c r="CM38" s="35" t="str">
        <f t="shared" si="50"/>
        <v/>
      </c>
      <c r="CN38" s="35" t="str">
        <f t="shared" si="51"/>
        <v/>
      </c>
      <c r="CO38" s="62"/>
      <c r="CP38" s="62"/>
      <c r="CQ38" s="62"/>
      <c r="CR38" s="62"/>
      <c r="CS38" s="62"/>
      <c r="CT38" s="62"/>
      <c r="CU38" s="62"/>
      <c r="CV38" s="62"/>
      <c r="CW38" s="62"/>
      <c r="CX38" s="62" t="str">
        <f t="shared" si="52"/>
        <v/>
      </c>
      <c r="CY38" s="62" t="str">
        <f t="shared" si="53"/>
        <v/>
      </c>
      <c r="CZ38" s="62" t="str">
        <f t="shared" si="54"/>
        <v/>
      </c>
      <c r="DA38" s="5"/>
      <c r="DB38" s="5"/>
      <c r="DC38" s="5"/>
      <c r="DD38" s="5"/>
      <c r="DE38" s="5"/>
      <c r="DF38" s="5"/>
      <c r="DG38" s="5"/>
      <c r="DH38" s="5"/>
      <c r="DI38" s="5"/>
      <c r="DJ38" s="5" t="str">
        <f t="shared" si="55"/>
        <v/>
      </c>
      <c r="DK38" s="5" t="str">
        <f t="shared" si="56"/>
        <v/>
      </c>
      <c r="DL38" s="5" t="str">
        <f t="shared" si="57"/>
        <v/>
      </c>
      <c r="DM38" s="62"/>
      <c r="DN38" s="62"/>
      <c r="DO38" s="62"/>
      <c r="DP38" s="62"/>
      <c r="DQ38" s="62"/>
      <c r="DR38" s="62"/>
      <c r="DS38" s="62"/>
      <c r="DT38" s="62"/>
      <c r="DU38" s="62"/>
      <c r="DV38" s="62" t="str">
        <f t="shared" si="58"/>
        <v/>
      </c>
      <c r="DW38" s="62" t="str">
        <f t="shared" si="59"/>
        <v/>
      </c>
      <c r="DX38" s="62" t="str">
        <f t="shared" si="60"/>
        <v/>
      </c>
      <c r="DY38" s="5"/>
      <c r="DZ38" s="5"/>
      <c r="EA38" s="5"/>
      <c r="EB38" s="5"/>
      <c r="EC38" s="5"/>
      <c r="ED38" s="5"/>
      <c r="EE38" s="5"/>
      <c r="EF38" s="5"/>
      <c r="EG38" s="5"/>
      <c r="EH38" s="5" t="str">
        <f t="shared" si="61"/>
        <v/>
      </c>
      <c r="EI38" s="5" t="str">
        <f t="shared" si="62"/>
        <v/>
      </c>
      <c r="EJ38" s="5" t="str">
        <f t="shared" si="63"/>
        <v/>
      </c>
      <c r="EK38" s="62"/>
      <c r="EL38" s="62"/>
      <c r="EM38" s="62"/>
      <c r="EN38" s="62"/>
      <c r="EO38" s="62"/>
      <c r="EP38" s="62"/>
      <c r="EQ38" s="62"/>
      <c r="ER38" s="62"/>
      <c r="ES38" s="62"/>
      <c r="ET38" s="62" t="str">
        <f t="shared" si="64"/>
        <v/>
      </c>
      <c r="EU38" s="62" t="str">
        <f t="shared" si="65"/>
        <v/>
      </c>
      <c r="EV38" s="62" t="str">
        <f t="shared" si="66"/>
        <v/>
      </c>
      <c r="EW38" s="5"/>
      <c r="EX38" s="5"/>
      <c r="EY38" s="5"/>
      <c r="EZ38" s="5"/>
      <c r="FA38" s="5"/>
      <c r="FB38" s="5"/>
      <c r="FC38" s="5"/>
      <c r="FD38" s="5"/>
      <c r="FE38" s="5"/>
      <c r="FF38" s="5" t="str">
        <f t="shared" si="67"/>
        <v/>
      </c>
      <c r="FG38" s="5" t="str">
        <f t="shared" si="68"/>
        <v/>
      </c>
      <c r="FH38" s="5" t="str">
        <f t="shared" si="69"/>
        <v/>
      </c>
      <c r="FI38" s="62"/>
      <c r="FJ38" s="62"/>
      <c r="FK38" s="62"/>
      <c r="FL38" s="62"/>
      <c r="FM38" s="62"/>
      <c r="FN38" s="62"/>
      <c r="FO38" s="62"/>
      <c r="FP38" s="62"/>
      <c r="FQ38" s="62"/>
      <c r="FR38" s="62" t="str">
        <f t="shared" si="70"/>
        <v/>
      </c>
      <c r="FS38" s="62" t="str">
        <f t="shared" si="71"/>
        <v/>
      </c>
      <c r="FT38" s="62" t="str">
        <f t="shared" si="72"/>
        <v/>
      </c>
      <c r="FU38" s="5"/>
      <c r="FV38" s="5"/>
      <c r="FW38" s="5"/>
      <c r="FX38" s="5"/>
      <c r="FY38" s="5"/>
      <c r="FZ38" s="5"/>
      <c r="GA38" s="5"/>
      <c r="GB38" s="5"/>
      <c r="GC38" s="5"/>
      <c r="GD38" s="5" t="str">
        <f t="shared" si="73"/>
        <v/>
      </c>
      <c r="GE38" s="5" t="str">
        <f t="shared" si="74"/>
        <v/>
      </c>
      <c r="GF38" s="5" t="str">
        <f t="shared" si="75"/>
        <v/>
      </c>
      <c r="GG38" s="62"/>
      <c r="GH38" s="62"/>
      <c r="GI38" s="62"/>
      <c r="GJ38" s="62"/>
      <c r="GK38" s="62"/>
      <c r="GL38" s="62"/>
      <c r="GM38" s="62"/>
      <c r="GN38" s="62"/>
      <c r="GO38" s="62"/>
      <c r="GP38" s="62" t="str">
        <f t="shared" si="76"/>
        <v/>
      </c>
      <c r="GQ38" s="62" t="str">
        <f t="shared" si="77"/>
        <v/>
      </c>
      <c r="GR38" s="62" t="str">
        <f t="shared" si="78"/>
        <v/>
      </c>
      <c r="GS38" s="5"/>
      <c r="GT38" s="5"/>
      <c r="GU38" s="5"/>
      <c r="GV38" s="5"/>
      <c r="GW38" s="5"/>
      <c r="GX38" s="5"/>
      <c r="GY38" s="5"/>
      <c r="GZ38" s="5"/>
      <c r="HA38" s="5"/>
      <c r="HB38" s="5" t="str">
        <f t="shared" si="79"/>
        <v/>
      </c>
      <c r="HC38" s="5" t="str">
        <f t="shared" si="80"/>
        <v/>
      </c>
      <c r="HD38" s="5" t="str">
        <f t="shared" si="81"/>
        <v/>
      </c>
      <c r="HE38" s="62"/>
      <c r="HF38" s="62"/>
      <c r="HG38" s="62"/>
      <c r="HH38" s="62"/>
      <c r="HI38" s="62"/>
      <c r="HJ38" s="62"/>
      <c r="HK38" s="62"/>
      <c r="HL38" s="62"/>
      <c r="HM38" s="62"/>
      <c r="HN38" s="62" t="str">
        <f t="shared" si="82"/>
        <v/>
      </c>
      <c r="HO38" s="62" t="str">
        <f t="shared" si="83"/>
        <v/>
      </c>
      <c r="HP38" s="62" t="str">
        <f t="shared" si="84"/>
        <v/>
      </c>
      <c r="HQ38" s="5"/>
      <c r="HR38" s="5"/>
      <c r="HS38" s="5"/>
      <c r="HT38" s="5"/>
      <c r="HU38" s="5"/>
      <c r="HV38" s="5"/>
      <c r="HW38" s="5"/>
      <c r="HX38" s="5"/>
      <c r="HY38" s="5"/>
      <c r="HZ38" s="5" t="str">
        <f t="shared" si="85"/>
        <v/>
      </c>
      <c r="IA38" s="5" t="str">
        <f t="shared" si="86"/>
        <v/>
      </c>
      <c r="IB38" s="5" t="str">
        <f t="shared" si="87"/>
        <v/>
      </c>
      <c r="IC38" s="62"/>
      <c r="ID38" s="62"/>
      <c r="IE38" s="62"/>
      <c r="IF38" s="62"/>
      <c r="IG38" s="62"/>
      <c r="IH38" s="62"/>
      <c r="II38" s="62"/>
      <c r="IJ38" s="62"/>
      <c r="IK38" s="62"/>
      <c r="IL38" s="62" t="str">
        <f t="shared" si="88"/>
        <v/>
      </c>
      <c r="IM38" s="62" t="str">
        <f t="shared" si="89"/>
        <v/>
      </c>
      <c r="IN38" s="62" t="str">
        <f t="shared" si="90"/>
        <v/>
      </c>
      <c r="IO38" s="5"/>
      <c r="IP38" s="5"/>
      <c r="IQ38" s="5"/>
      <c r="IR38" s="5"/>
      <c r="IS38" s="5"/>
      <c r="IT38" s="5"/>
      <c r="IU38" s="5"/>
      <c r="IV38" s="5"/>
      <c r="IW38" s="5"/>
      <c r="IX38" s="5" t="str">
        <f t="shared" si="91"/>
        <v/>
      </c>
      <c r="IY38" s="5" t="str">
        <f t="shared" si="92"/>
        <v/>
      </c>
      <c r="IZ38" s="5" t="str">
        <f t="shared" si="93"/>
        <v/>
      </c>
    </row>
    <row r="39" spans="1:260" x14ac:dyDescent="0.35">
      <c r="A39" s="131">
        <v>35</v>
      </c>
      <c r="B39" s="170">
        <f>'BVEM Scorecard'!B38</f>
        <v>0</v>
      </c>
      <c r="C39" s="170">
        <f>'BVEM Scorecard'!C38</f>
        <v>0</v>
      </c>
      <c r="D39" s="152">
        <v>486</v>
      </c>
      <c r="E39" s="72" t="str">
        <f>'BVEM Scorecard'!F38</f>
        <v>Wind + Solar + Storage</v>
      </c>
      <c r="F39" s="94"/>
      <c r="G39" s="94"/>
      <c r="H39" s="94"/>
      <c r="I39" s="94"/>
      <c r="J39" s="55"/>
      <c r="K39" s="55"/>
      <c r="L39" s="55"/>
      <c r="M39" s="55"/>
      <c r="N39" s="5"/>
      <c r="O39" s="5"/>
      <c r="P39" s="142"/>
      <c r="Q39" s="114"/>
      <c r="R39" s="91"/>
      <c r="S39" s="5" t="str">
        <f t="shared" si="0"/>
        <v/>
      </c>
      <c r="T39" s="93"/>
      <c r="U39" s="143"/>
      <c r="V39" s="143"/>
      <c r="W39" s="143"/>
      <c r="X39" s="64"/>
      <c r="Y39" s="64"/>
      <c r="Z39" s="62"/>
      <c r="AA39" s="144"/>
      <c r="AB39" s="144"/>
      <c r="AC39" s="64"/>
      <c r="AD39" s="64" t="str">
        <f t="shared" si="34"/>
        <v/>
      </c>
      <c r="AE39" s="64" t="str">
        <f t="shared" si="35"/>
        <v/>
      </c>
      <c r="AF39" s="64" t="str">
        <f t="shared" si="36"/>
        <v/>
      </c>
      <c r="AG39" s="55"/>
      <c r="AH39" s="55"/>
      <c r="AI39" s="35"/>
      <c r="AJ39" s="35"/>
      <c r="AK39" s="35"/>
      <c r="AL39" s="35"/>
      <c r="AM39" s="142"/>
      <c r="AN39" s="142"/>
      <c r="AO39" s="35"/>
      <c r="AP39" s="35" t="str">
        <f t="shared" si="37"/>
        <v/>
      </c>
      <c r="AQ39" s="35" t="str">
        <f t="shared" si="38"/>
        <v/>
      </c>
      <c r="AR39" s="35" t="str">
        <f t="shared" si="39"/>
        <v/>
      </c>
      <c r="AS39" s="64"/>
      <c r="AT39" s="64"/>
      <c r="AU39" s="64"/>
      <c r="AV39" s="64"/>
      <c r="AW39" s="64"/>
      <c r="AX39" s="64"/>
      <c r="AY39" s="144"/>
      <c r="AZ39" s="144"/>
      <c r="BA39" s="64"/>
      <c r="BB39" s="64" t="str">
        <f t="shared" si="40"/>
        <v/>
      </c>
      <c r="BC39" s="64" t="str">
        <f t="shared" si="41"/>
        <v/>
      </c>
      <c r="BD39" s="64" t="str">
        <f t="shared" si="42"/>
        <v/>
      </c>
      <c r="BE39" s="35"/>
      <c r="BF39" s="35"/>
      <c r="BG39" s="35"/>
      <c r="BH39" s="35"/>
      <c r="BI39" s="35"/>
      <c r="BJ39" s="35"/>
      <c r="BK39" s="142"/>
      <c r="BL39" s="142"/>
      <c r="BM39" s="35"/>
      <c r="BN39" s="35" t="str">
        <f t="shared" si="43"/>
        <v/>
      </c>
      <c r="BO39" s="35" t="str">
        <f t="shared" si="44"/>
        <v/>
      </c>
      <c r="BP39" s="35" t="str">
        <f t="shared" si="45"/>
        <v/>
      </c>
      <c r="BQ39" s="64"/>
      <c r="BR39" s="64"/>
      <c r="BS39" s="64"/>
      <c r="BT39" s="64"/>
      <c r="BU39" s="64"/>
      <c r="BV39" s="64"/>
      <c r="BW39" s="144"/>
      <c r="BX39" s="144"/>
      <c r="BY39" s="64"/>
      <c r="BZ39" s="64" t="str">
        <f t="shared" si="46"/>
        <v/>
      </c>
      <c r="CA39" s="64" t="str">
        <f t="shared" si="47"/>
        <v/>
      </c>
      <c r="CB39" s="64" t="str">
        <f t="shared" si="48"/>
        <v/>
      </c>
      <c r="CC39" s="35"/>
      <c r="CD39" s="35"/>
      <c r="CE39" s="35"/>
      <c r="CF39" s="35"/>
      <c r="CG39" s="35"/>
      <c r="CH39" s="35"/>
      <c r="CI39" s="142"/>
      <c r="CJ39" s="142"/>
      <c r="CK39" s="35"/>
      <c r="CL39" s="35" t="str">
        <f t="shared" si="49"/>
        <v/>
      </c>
      <c r="CM39" s="35" t="str">
        <f t="shared" si="50"/>
        <v/>
      </c>
      <c r="CN39" s="35" t="str">
        <f t="shared" si="51"/>
        <v/>
      </c>
      <c r="CO39" s="64"/>
      <c r="CP39" s="64"/>
      <c r="CQ39" s="64"/>
      <c r="CR39" s="64"/>
      <c r="CS39" s="64"/>
      <c r="CT39" s="64"/>
      <c r="CU39" s="144"/>
      <c r="CV39" s="144"/>
      <c r="CW39" s="64"/>
      <c r="CX39" s="64" t="str">
        <f t="shared" si="52"/>
        <v/>
      </c>
      <c r="CY39" s="64" t="str">
        <f t="shared" si="53"/>
        <v/>
      </c>
      <c r="CZ39" s="64" t="str">
        <f t="shared" si="54"/>
        <v/>
      </c>
      <c r="DA39" s="35"/>
      <c r="DB39" s="35"/>
      <c r="DC39" s="35"/>
      <c r="DD39" s="35"/>
      <c r="DE39" s="35"/>
      <c r="DF39" s="35"/>
      <c r="DG39" s="142"/>
      <c r="DH39" s="142"/>
      <c r="DI39" s="35"/>
      <c r="DJ39" s="35" t="str">
        <f t="shared" si="55"/>
        <v/>
      </c>
      <c r="DK39" s="35" t="str">
        <f t="shared" si="56"/>
        <v/>
      </c>
      <c r="DL39" s="35" t="str">
        <f t="shared" si="57"/>
        <v/>
      </c>
      <c r="DM39" s="64"/>
      <c r="DN39" s="64"/>
      <c r="DO39" s="64"/>
      <c r="DP39" s="64"/>
      <c r="DQ39" s="64"/>
      <c r="DR39" s="64"/>
      <c r="DS39" s="144"/>
      <c r="DT39" s="144"/>
      <c r="DU39" s="64"/>
      <c r="DV39" s="64" t="str">
        <f t="shared" si="58"/>
        <v/>
      </c>
      <c r="DW39" s="64" t="str">
        <f t="shared" si="59"/>
        <v/>
      </c>
      <c r="DX39" s="64" t="str">
        <f t="shared" si="60"/>
        <v/>
      </c>
      <c r="DY39" s="35"/>
      <c r="DZ39" s="35"/>
      <c r="EA39" s="35"/>
      <c r="EB39" s="35"/>
      <c r="EC39" s="35"/>
      <c r="ED39" s="35"/>
      <c r="EE39" s="142"/>
      <c r="EF39" s="142"/>
      <c r="EG39" s="35"/>
      <c r="EH39" s="35" t="str">
        <f t="shared" si="61"/>
        <v/>
      </c>
      <c r="EI39" s="35" t="str">
        <f t="shared" si="62"/>
        <v/>
      </c>
      <c r="EJ39" s="35" t="str">
        <f t="shared" si="63"/>
        <v/>
      </c>
      <c r="EK39" s="62"/>
      <c r="EL39" s="62"/>
      <c r="EM39" s="62"/>
      <c r="EN39" s="62"/>
      <c r="EO39" s="62"/>
      <c r="EP39" s="62"/>
      <c r="EQ39" s="62"/>
      <c r="ER39" s="62"/>
      <c r="ES39" s="62"/>
      <c r="ET39" s="62" t="str">
        <f t="shared" si="64"/>
        <v/>
      </c>
      <c r="EU39" s="62" t="str">
        <f t="shared" si="65"/>
        <v/>
      </c>
      <c r="EV39" s="62" t="str">
        <f t="shared" si="66"/>
        <v/>
      </c>
      <c r="EW39" s="5"/>
      <c r="EX39" s="5"/>
      <c r="EY39" s="5"/>
      <c r="EZ39" s="5"/>
      <c r="FA39" s="5"/>
      <c r="FB39" s="5"/>
      <c r="FC39" s="5"/>
      <c r="FD39" s="5"/>
      <c r="FE39" s="5"/>
      <c r="FF39" s="5" t="str">
        <f t="shared" si="67"/>
        <v/>
      </c>
      <c r="FG39" s="5" t="str">
        <f t="shared" si="68"/>
        <v/>
      </c>
      <c r="FH39" s="5" t="str">
        <f t="shared" si="69"/>
        <v/>
      </c>
      <c r="FI39" s="62"/>
      <c r="FJ39" s="62"/>
      <c r="FK39" s="62"/>
      <c r="FL39" s="62"/>
      <c r="FM39" s="62"/>
      <c r="FN39" s="62"/>
      <c r="FO39" s="62"/>
      <c r="FP39" s="62"/>
      <c r="FQ39" s="62"/>
      <c r="FR39" s="62" t="str">
        <f t="shared" si="70"/>
        <v/>
      </c>
      <c r="FS39" s="62" t="str">
        <f t="shared" si="71"/>
        <v/>
      </c>
      <c r="FT39" s="62" t="str">
        <f t="shared" si="72"/>
        <v/>
      </c>
      <c r="FU39" s="5"/>
      <c r="FV39" s="5"/>
      <c r="FW39" s="5"/>
      <c r="FX39" s="5"/>
      <c r="FY39" s="5"/>
      <c r="FZ39" s="5"/>
      <c r="GA39" s="5"/>
      <c r="GB39" s="5"/>
      <c r="GC39" s="5"/>
      <c r="GD39" s="5" t="str">
        <f t="shared" si="73"/>
        <v/>
      </c>
      <c r="GE39" s="5" t="str">
        <f t="shared" si="74"/>
        <v/>
      </c>
      <c r="GF39" s="5" t="str">
        <f t="shared" si="75"/>
        <v/>
      </c>
      <c r="GG39" s="62"/>
      <c r="GH39" s="62"/>
      <c r="GI39" s="62"/>
      <c r="GJ39" s="62"/>
      <c r="GK39" s="62"/>
      <c r="GL39" s="62"/>
      <c r="GM39" s="62"/>
      <c r="GN39" s="62"/>
      <c r="GO39" s="62"/>
      <c r="GP39" s="62" t="str">
        <f t="shared" si="76"/>
        <v/>
      </c>
      <c r="GQ39" s="62" t="str">
        <f t="shared" si="77"/>
        <v/>
      </c>
      <c r="GR39" s="62" t="str">
        <f t="shared" si="78"/>
        <v/>
      </c>
      <c r="GS39" s="5"/>
      <c r="GT39" s="5"/>
      <c r="GU39" s="5"/>
      <c r="GV39" s="5"/>
      <c r="GW39" s="5"/>
      <c r="GX39" s="5"/>
      <c r="GY39" s="5"/>
      <c r="GZ39" s="5"/>
      <c r="HA39" s="5"/>
      <c r="HB39" s="5" t="str">
        <f t="shared" si="79"/>
        <v/>
      </c>
      <c r="HC39" s="5" t="str">
        <f t="shared" si="80"/>
        <v/>
      </c>
      <c r="HD39" s="5" t="str">
        <f t="shared" si="81"/>
        <v/>
      </c>
      <c r="HE39" s="62"/>
      <c r="HF39" s="62"/>
      <c r="HG39" s="62"/>
      <c r="HH39" s="62"/>
      <c r="HI39" s="62"/>
      <c r="HJ39" s="62"/>
      <c r="HK39" s="62"/>
      <c r="HL39" s="62"/>
      <c r="HM39" s="62"/>
      <c r="HN39" s="62" t="str">
        <f t="shared" si="82"/>
        <v/>
      </c>
      <c r="HO39" s="62" t="str">
        <f t="shared" si="83"/>
        <v/>
      </c>
      <c r="HP39" s="62" t="str">
        <f t="shared" si="84"/>
        <v/>
      </c>
      <c r="HQ39" s="5"/>
      <c r="HR39" s="5"/>
      <c r="HS39" s="5"/>
      <c r="HT39" s="5"/>
      <c r="HU39" s="5"/>
      <c r="HV39" s="5"/>
      <c r="HW39" s="5"/>
      <c r="HX39" s="5"/>
      <c r="HY39" s="5"/>
      <c r="HZ39" s="5" t="str">
        <f t="shared" si="85"/>
        <v/>
      </c>
      <c r="IA39" s="5" t="str">
        <f t="shared" si="86"/>
        <v/>
      </c>
      <c r="IB39" s="5" t="str">
        <f t="shared" si="87"/>
        <v/>
      </c>
      <c r="IC39" s="62"/>
      <c r="ID39" s="62"/>
      <c r="IE39" s="62"/>
      <c r="IF39" s="62"/>
      <c r="IG39" s="62"/>
      <c r="IH39" s="62"/>
      <c r="II39" s="62"/>
      <c r="IJ39" s="62"/>
      <c r="IK39" s="62"/>
      <c r="IL39" s="62" t="str">
        <f t="shared" si="88"/>
        <v/>
      </c>
      <c r="IM39" s="62" t="str">
        <f t="shared" si="89"/>
        <v/>
      </c>
      <c r="IN39" s="62" t="str">
        <f t="shared" si="90"/>
        <v/>
      </c>
      <c r="IO39" s="5"/>
      <c r="IP39" s="5"/>
      <c r="IQ39" s="5"/>
      <c r="IR39" s="5"/>
      <c r="IS39" s="5"/>
      <c r="IT39" s="5"/>
      <c r="IU39" s="5"/>
      <c r="IV39" s="5"/>
      <c r="IW39" s="5"/>
      <c r="IX39" s="5" t="str">
        <f t="shared" si="91"/>
        <v/>
      </c>
      <c r="IY39" s="5" t="str">
        <f t="shared" si="92"/>
        <v/>
      </c>
      <c r="IZ39" s="5" t="str">
        <f t="shared" si="93"/>
        <v/>
      </c>
    </row>
    <row r="40" spans="1:260" x14ac:dyDescent="0.35">
      <c r="A40" s="131">
        <v>36</v>
      </c>
      <c r="B40" s="170">
        <f>'BVEM Scorecard'!B39</f>
        <v>0</v>
      </c>
      <c r="C40" s="170">
        <f>'BVEM Scorecard'!C39</f>
        <v>0</v>
      </c>
      <c r="D40" s="152">
        <v>490</v>
      </c>
      <c r="E40" s="72" t="str">
        <f>'BVEM Scorecard'!F39</f>
        <v>Wind + Solar + Storage</v>
      </c>
      <c r="F40" s="94"/>
      <c r="G40" s="94"/>
      <c r="H40" s="94"/>
      <c r="I40" s="94"/>
      <c r="J40" s="55"/>
      <c r="K40" s="55"/>
      <c r="L40" s="55"/>
      <c r="M40" s="55"/>
      <c r="N40" s="5"/>
      <c r="O40" s="141"/>
      <c r="P40" s="142"/>
      <c r="Q40" s="114"/>
      <c r="R40" s="91"/>
      <c r="S40" s="5" t="str">
        <f t="shared" si="0"/>
        <v/>
      </c>
      <c r="T40" s="93"/>
      <c r="U40" s="143"/>
      <c r="V40" s="143"/>
      <c r="W40" s="143"/>
      <c r="X40" s="64"/>
      <c r="Y40" s="64"/>
      <c r="Z40" s="64"/>
      <c r="AA40" s="144"/>
      <c r="AB40" s="144"/>
      <c r="AC40" s="64"/>
      <c r="AD40" s="64" t="str">
        <f t="shared" si="34"/>
        <v/>
      </c>
      <c r="AE40" s="64" t="str">
        <f t="shared" si="35"/>
        <v/>
      </c>
      <c r="AF40" s="64" t="str">
        <f t="shared" si="36"/>
        <v/>
      </c>
      <c r="AG40" s="55"/>
      <c r="AH40" s="55"/>
      <c r="AI40" s="5"/>
      <c r="AJ40" s="5"/>
      <c r="AK40" s="5"/>
      <c r="AL40" s="5"/>
      <c r="AM40" s="5"/>
      <c r="AN40" s="5"/>
      <c r="AO40" s="5"/>
      <c r="AP40" s="35" t="str">
        <f t="shared" si="37"/>
        <v/>
      </c>
      <c r="AQ40" s="35" t="str">
        <f t="shared" si="38"/>
        <v/>
      </c>
      <c r="AR40" s="35" t="str">
        <f t="shared" si="39"/>
        <v/>
      </c>
      <c r="AS40" s="62"/>
      <c r="AT40" s="62"/>
      <c r="AU40" s="62"/>
      <c r="AV40" s="62"/>
      <c r="AW40" s="62"/>
      <c r="AX40" s="62"/>
      <c r="AY40" s="62"/>
      <c r="AZ40" s="62"/>
      <c r="BA40" s="62"/>
      <c r="BB40" s="62" t="str">
        <f t="shared" si="40"/>
        <v/>
      </c>
      <c r="BC40" s="95" t="str">
        <f t="shared" si="41"/>
        <v/>
      </c>
      <c r="BD40" s="62" t="str">
        <f t="shared" si="42"/>
        <v/>
      </c>
      <c r="BE40" s="5"/>
      <c r="BF40" s="5"/>
      <c r="BG40" s="5"/>
      <c r="BH40" s="5"/>
      <c r="BI40" s="5"/>
      <c r="BJ40" s="5"/>
      <c r="BK40" s="5"/>
      <c r="BL40" s="5"/>
      <c r="BM40" s="5"/>
      <c r="BN40" s="35" t="str">
        <f t="shared" si="43"/>
        <v/>
      </c>
      <c r="BO40" s="35" t="str">
        <f t="shared" si="44"/>
        <v/>
      </c>
      <c r="BP40" s="35" t="str">
        <f t="shared" si="45"/>
        <v/>
      </c>
      <c r="BQ40" s="62"/>
      <c r="BR40" s="62"/>
      <c r="BS40" s="62"/>
      <c r="BT40" s="62"/>
      <c r="BU40" s="62"/>
      <c r="BV40" s="62"/>
      <c r="BW40" s="62"/>
      <c r="BX40" s="62"/>
      <c r="BY40" s="62"/>
      <c r="BZ40" s="62" t="str">
        <f t="shared" si="46"/>
        <v/>
      </c>
      <c r="CA40" s="62" t="str">
        <f t="shared" si="47"/>
        <v/>
      </c>
      <c r="CB40" s="62" t="str">
        <f t="shared" si="48"/>
        <v/>
      </c>
      <c r="CC40" s="5"/>
      <c r="CD40" s="5"/>
      <c r="CE40" s="5"/>
      <c r="CF40" s="5"/>
      <c r="CG40" s="5"/>
      <c r="CH40" s="5"/>
      <c r="CI40" s="5"/>
      <c r="CJ40" s="5"/>
      <c r="CK40" s="5"/>
      <c r="CL40" s="35" t="str">
        <f t="shared" si="49"/>
        <v/>
      </c>
      <c r="CM40" s="35" t="str">
        <f t="shared" si="50"/>
        <v/>
      </c>
      <c r="CN40" s="35" t="str">
        <f t="shared" si="51"/>
        <v/>
      </c>
      <c r="CO40" s="62"/>
      <c r="CP40" s="62"/>
      <c r="CQ40" s="62"/>
      <c r="CR40" s="62"/>
      <c r="CS40" s="62"/>
      <c r="CT40" s="62"/>
      <c r="CU40" s="62"/>
      <c r="CV40" s="62"/>
      <c r="CW40" s="62"/>
      <c r="CX40" s="62" t="str">
        <f t="shared" si="52"/>
        <v/>
      </c>
      <c r="CY40" s="62" t="str">
        <f t="shared" si="53"/>
        <v/>
      </c>
      <c r="CZ40" s="62" t="str">
        <f t="shared" si="54"/>
        <v/>
      </c>
      <c r="DA40" s="5"/>
      <c r="DB40" s="5"/>
      <c r="DC40" s="5"/>
      <c r="DD40" s="5"/>
      <c r="DE40" s="5"/>
      <c r="DF40" s="5"/>
      <c r="DG40" s="5"/>
      <c r="DH40" s="5"/>
      <c r="DI40" s="5"/>
      <c r="DJ40" s="5" t="str">
        <f t="shared" si="55"/>
        <v/>
      </c>
      <c r="DK40" s="5" t="str">
        <f t="shared" si="56"/>
        <v/>
      </c>
      <c r="DL40" s="5" t="str">
        <f t="shared" si="57"/>
        <v/>
      </c>
      <c r="DM40" s="62"/>
      <c r="DN40" s="62"/>
      <c r="DO40" s="62"/>
      <c r="DP40" s="62"/>
      <c r="DQ40" s="62"/>
      <c r="DR40" s="62"/>
      <c r="DS40" s="62"/>
      <c r="DT40" s="62"/>
      <c r="DU40" s="62"/>
      <c r="DV40" s="62" t="str">
        <f t="shared" si="58"/>
        <v/>
      </c>
      <c r="DW40" s="62" t="str">
        <f t="shared" si="59"/>
        <v/>
      </c>
      <c r="DX40" s="62" t="str">
        <f t="shared" si="60"/>
        <v/>
      </c>
      <c r="DY40" s="5"/>
      <c r="DZ40" s="5"/>
      <c r="EA40" s="5"/>
      <c r="EB40" s="5"/>
      <c r="EC40" s="5"/>
      <c r="ED40" s="5"/>
      <c r="EE40" s="5"/>
      <c r="EF40" s="5"/>
      <c r="EG40" s="5"/>
      <c r="EH40" s="5" t="str">
        <f t="shared" si="61"/>
        <v/>
      </c>
      <c r="EI40" s="5" t="str">
        <f t="shared" si="62"/>
        <v/>
      </c>
      <c r="EJ40" s="5" t="str">
        <f t="shared" si="63"/>
        <v/>
      </c>
      <c r="EK40" s="62"/>
      <c r="EL40" s="62"/>
      <c r="EM40" s="62"/>
      <c r="EN40" s="62"/>
      <c r="EO40" s="62"/>
      <c r="EP40" s="62"/>
      <c r="EQ40" s="62"/>
      <c r="ER40" s="62"/>
      <c r="ES40" s="62"/>
      <c r="ET40" s="62" t="str">
        <f t="shared" si="64"/>
        <v/>
      </c>
      <c r="EU40" s="62" t="str">
        <f t="shared" si="65"/>
        <v/>
      </c>
      <c r="EV40" s="62" t="str">
        <f t="shared" si="66"/>
        <v/>
      </c>
      <c r="EW40" s="5"/>
      <c r="EX40" s="5"/>
      <c r="EY40" s="5"/>
      <c r="EZ40" s="5"/>
      <c r="FA40" s="5"/>
      <c r="FB40" s="5"/>
      <c r="FC40" s="5"/>
      <c r="FD40" s="5"/>
      <c r="FE40" s="5"/>
      <c r="FF40" s="5" t="str">
        <f t="shared" si="67"/>
        <v/>
      </c>
      <c r="FG40" s="5" t="str">
        <f t="shared" si="68"/>
        <v/>
      </c>
      <c r="FH40" s="5" t="str">
        <f t="shared" si="69"/>
        <v/>
      </c>
      <c r="FI40" s="62"/>
      <c r="FJ40" s="62"/>
      <c r="FK40" s="62"/>
      <c r="FL40" s="62"/>
      <c r="FM40" s="62"/>
      <c r="FN40" s="62"/>
      <c r="FO40" s="62"/>
      <c r="FP40" s="62"/>
      <c r="FQ40" s="62"/>
      <c r="FR40" s="62" t="str">
        <f t="shared" si="70"/>
        <v/>
      </c>
      <c r="FS40" s="62" t="str">
        <f t="shared" si="71"/>
        <v/>
      </c>
      <c r="FT40" s="62" t="str">
        <f t="shared" si="72"/>
        <v/>
      </c>
      <c r="FU40" s="5"/>
      <c r="FV40" s="5"/>
      <c r="FW40" s="5"/>
      <c r="FX40" s="5"/>
      <c r="FY40" s="5"/>
      <c r="FZ40" s="5"/>
      <c r="GA40" s="5"/>
      <c r="GB40" s="5"/>
      <c r="GC40" s="5"/>
      <c r="GD40" s="5" t="str">
        <f t="shared" si="73"/>
        <v/>
      </c>
      <c r="GE40" s="5" t="str">
        <f t="shared" si="74"/>
        <v/>
      </c>
      <c r="GF40" s="5" t="str">
        <f t="shared" si="75"/>
        <v/>
      </c>
      <c r="GG40" s="62"/>
      <c r="GH40" s="62"/>
      <c r="GI40" s="62"/>
      <c r="GJ40" s="62"/>
      <c r="GK40" s="62"/>
      <c r="GL40" s="62"/>
      <c r="GM40" s="62"/>
      <c r="GN40" s="62"/>
      <c r="GO40" s="62"/>
      <c r="GP40" s="62" t="str">
        <f t="shared" si="76"/>
        <v/>
      </c>
      <c r="GQ40" s="62" t="str">
        <f t="shared" si="77"/>
        <v/>
      </c>
      <c r="GR40" s="62" t="str">
        <f t="shared" si="78"/>
        <v/>
      </c>
      <c r="GS40" s="5"/>
      <c r="GT40" s="5"/>
      <c r="GU40" s="5"/>
      <c r="GV40" s="5"/>
      <c r="GW40" s="5"/>
      <c r="GX40" s="5"/>
      <c r="GY40" s="5"/>
      <c r="GZ40" s="5"/>
      <c r="HA40" s="5"/>
      <c r="HB40" s="5" t="str">
        <f t="shared" si="79"/>
        <v/>
      </c>
      <c r="HC40" s="5" t="str">
        <f t="shared" si="80"/>
        <v/>
      </c>
      <c r="HD40" s="5" t="str">
        <f t="shared" si="81"/>
        <v/>
      </c>
      <c r="HE40" s="62"/>
      <c r="HF40" s="62"/>
      <c r="HG40" s="62"/>
      <c r="HH40" s="62"/>
      <c r="HI40" s="62"/>
      <c r="HJ40" s="62"/>
      <c r="HK40" s="62"/>
      <c r="HL40" s="62"/>
      <c r="HM40" s="62"/>
      <c r="HN40" s="62" t="str">
        <f t="shared" si="82"/>
        <v/>
      </c>
      <c r="HO40" s="62" t="str">
        <f t="shared" si="83"/>
        <v/>
      </c>
      <c r="HP40" s="62" t="str">
        <f t="shared" si="84"/>
        <v/>
      </c>
      <c r="HQ40" s="5"/>
      <c r="HR40" s="5"/>
      <c r="HS40" s="5"/>
      <c r="HT40" s="5"/>
      <c r="HU40" s="5"/>
      <c r="HV40" s="5"/>
      <c r="HW40" s="5"/>
      <c r="HX40" s="5"/>
      <c r="HY40" s="5"/>
      <c r="HZ40" s="5" t="str">
        <f t="shared" si="85"/>
        <v/>
      </c>
      <c r="IA40" s="5" t="str">
        <f t="shared" si="86"/>
        <v/>
      </c>
      <c r="IB40" s="5" t="str">
        <f t="shared" si="87"/>
        <v/>
      </c>
      <c r="IC40" s="62"/>
      <c r="ID40" s="62"/>
      <c r="IE40" s="62"/>
      <c r="IF40" s="62"/>
      <c r="IG40" s="62"/>
      <c r="IH40" s="62"/>
      <c r="II40" s="62"/>
      <c r="IJ40" s="62"/>
      <c r="IK40" s="62"/>
      <c r="IL40" s="62" t="str">
        <f t="shared" si="88"/>
        <v/>
      </c>
      <c r="IM40" s="62" t="str">
        <f t="shared" si="89"/>
        <v/>
      </c>
      <c r="IN40" s="62" t="str">
        <f t="shared" si="90"/>
        <v/>
      </c>
      <c r="IO40" s="5"/>
      <c r="IP40" s="5"/>
      <c r="IQ40" s="5"/>
      <c r="IR40" s="5"/>
      <c r="IS40" s="5"/>
      <c r="IT40" s="5"/>
      <c r="IU40" s="5"/>
      <c r="IV40" s="5"/>
      <c r="IW40" s="5"/>
      <c r="IX40" s="5" t="str">
        <f t="shared" si="91"/>
        <v/>
      </c>
      <c r="IY40" s="5" t="str">
        <f t="shared" si="92"/>
        <v/>
      </c>
      <c r="IZ40" s="5" t="str">
        <f t="shared" si="93"/>
        <v/>
      </c>
    </row>
    <row r="41" spans="1:260" x14ac:dyDescent="0.35">
      <c r="A41" s="131">
        <v>37</v>
      </c>
      <c r="B41" s="170">
        <f>'BVEM Scorecard'!B40</f>
        <v>0</v>
      </c>
      <c r="C41" s="170">
        <f>'BVEM Scorecard'!C40</f>
        <v>0</v>
      </c>
      <c r="D41" s="152">
        <v>478</v>
      </c>
      <c r="E41" s="72" t="str">
        <f>'BVEM Scorecard'!F40</f>
        <v>Wind + Solar + Storage</v>
      </c>
      <c r="F41" s="94"/>
      <c r="G41" s="94"/>
      <c r="H41" s="94"/>
      <c r="I41" s="94"/>
      <c r="J41" s="55"/>
      <c r="K41" s="55"/>
      <c r="L41" s="55"/>
      <c r="M41" s="55"/>
      <c r="N41" s="5"/>
      <c r="O41" s="5"/>
      <c r="P41" s="142"/>
      <c r="Q41" s="114"/>
      <c r="R41" s="91"/>
      <c r="S41" s="5" t="str">
        <f t="shared" si="0"/>
        <v/>
      </c>
      <c r="T41" s="93"/>
      <c r="U41" s="143"/>
      <c r="V41" s="143"/>
      <c r="W41" s="143"/>
      <c r="X41" s="64"/>
      <c r="Y41" s="64"/>
      <c r="Z41" s="62"/>
      <c r="AA41" s="144"/>
      <c r="AB41" s="144"/>
      <c r="AC41" s="64"/>
      <c r="AD41" s="64" t="str">
        <f t="shared" si="34"/>
        <v/>
      </c>
      <c r="AE41" s="64" t="str">
        <f t="shared" si="35"/>
        <v/>
      </c>
      <c r="AF41" s="64" t="str">
        <f t="shared" si="36"/>
        <v/>
      </c>
      <c r="AG41" s="55"/>
      <c r="AH41" s="55"/>
      <c r="AI41" s="35"/>
      <c r="AJ41" s="35"/>
      <c r="AK41" s="35"/>
      <c r="AL41" s="35"/>
      <c r="AM41" s="142"/>
      <c r="AN41" s="142"/>
      <c r="AO41" s="35"/>
      <c r="AP41" s="35" t="str">
        <f t="shared" si="37"/>
        <v/>
      </c>
      <c r="AQ41" s="35" t="str">
        <f t="shared" si="38"/>
        <v/>
      </c>
      <c r="AR41" s="35" t="str">
        <f t="shared" si="39"/>
        <v/>
      </c>
      <c r="AS41" s="64"/>
      <c r="AT41" s="64"/>
      <c r="AU41" s="64"/>
      <c r="AV41" s="64"/>
      <c r="AW41" s="64"/>
      <c r="AX41" s="64"/>
      <c r="AY41" s="144"/>
      <c r="AZ41" s="144"/>
      <c r="BA41" s="64"/>
      <c r="BB41" s="64" t="str">
        <f t="shared" si="40"/>
        <v/>
      </c>
      <c r="BC41" s="64" t="str">
        <f t="shared" si="41"/>
        <v/>
      </c>
      <c r="BD41" s="64" t="str">
        <f t="shared" si="42"/>
        <v/>
      </c>
      <c r="BE41" s="35"/>
      <c r="BF41" s="35"/>
      <c r="BG41" s="35"/>
      <c r="BH41" s="35"/>
      <c r="BI41" s="35"/>
      <c r="BJ41" s="35"/>
      <c r="BK41" s="142"/>
      <c r="BL41" s="142"/>
      <c r="BM41" s="35"/>
      <c r="BN41" s="35" t="str">
        <f t="shared" si="43"/>
        <v/>
      </c>
      <c r="BO41" s="35" t="str">
        <f t="shared" si="44"/>
        <v/>
      </c>
      <c r="BP41" s="35" t="str">
        <f t="shared" si="45"/>
        <v/>
      </c>
      <c r="BQ41" s="64"/>
      <c r="BR41" s="64"/>
      <c r="BS41" s="64"/>
      <c r="BT41" s="64"/>
      <c r="BU41" s="64"/>
      <c r="BV41" s="64"/>
      <c r="BW41" s="144"/>
      <c r="BX41" s="144"/>
      <c r="BY41" s="64"/>
      <c r="BZ41" s="64" t="str">
        <f t="shared" si="46"/>
        <v/>
      </c>
      <c r="CA41" s="64" t="str">
        <f t="shared" si="47"/>
        <v/>
      </c>
      <c r="CB41" s="64" t="str">
        <f t="shared" si="48"/>
        <v/>
      </c>
      <c r="CC41" s="35"/>
      <c r="CD41" s="35"/>
      <c r="CE41" s="35"/>
      <c r="CF41" s="35"/>
      <c r="CG41" s="35"/>
      <c r="CH41" s="35"/>
      <c r="CI41" s="142"/>
      <c r="CJ41" s="142"/>
      <c r="CK41" s="35"/>
      <c r="CL41" s="35" t="str">
        <f t="shared" si="49"/>
        <v/>
      </c>
      <c r="CM41" s="35" t="str">
        <f t="shared" si="50"/>
        <v/>
      </c>
      <c r="CN41" s="35" t="str">
        <f t="shared" si="51"/>
        <v/>
      </c>
      <c r="CO41" s="64"/>
      <c r="CP41" s="64"/>
      <c r="CQ41" s="64"/>
      <c r="CR41" s="64"/>
      <c r="CS41" s="64"/>
      <c r="CT41" s="64"/>
      <c r="CU41" s="144"/>
      <c r="CV41" s="144"/>
      <c r="CW41" s="64"/>
      <c r="CX41" s="64" t="str">
        <f t="shared" si="52"/>
        <v/>
      </c>
      <c r="CY41" s="64" t="str">
        <f t="shared" si="53"/>
        <v/>
      </c>
      <c r="CZ41" s="64" t="str">
        <f t="shared" si="54"/>
        <v/>
      </c>
      <c r="DA41" s="35"/>
      <c r="DB41" s="35"/>
      <c r="DC41" s="35"/>
      <c r="DD41" s="35"/>
      <c r="DE41" s="35"/>
      <c r="DF41" s="35"/>
      <c r="DG41" s="142"/>
      <c r="DH41" s="142"/>
      <c r="DI41" s="35"/>
      <c r="DJ41" s="35" t="str">
        <f t="shared" si="55"/>
        <v/>
      </c>
      <c r="DK41" s="35" t="str">
        <f t="shared" si="56"/>
        <v/>
      </c>
      <c r="DL41" s="35" t="str">
        <f t="shared" si="57"/>
        <v/>
      </c>
      <c r="DM41" s="64"/>
      <c r="DN41" s="64"/>
      <c r="DO41" s="64"/>
      <c r="DP41" s="64"/>
      <c r="DQ41" s="64"/>
      <c r="DR41" s="64"/>
      <c r="DS41" s="144"/>
      <c r="DT41" s="144"/>
      <c r="DU41" s="64"/>
      <c r="DV41" s="64" t="str">
        <f t="shared" si="58"/>
        <v/>
      </c>
      <c r="DW41" s="64" t="str">
        <f t="shared" si="59"/>
        <v/>
      </c>
      <c r="DX41" s="64" t="str">
        <f t="shared" si="60"/>
        <v/>
      </c>
      <c r="DY41" s="35"/>
      <c r="DZ41" s="35"/>
      <c r="EA41" s="35"/>
      <c r="EB41" s="35"/>
      <c r="EC41" s="35"/>
      <c r="ED41" s="35"/>
      <c r="EE41" s="142"/>
      <c r="EF41" s="142"/>
      <c r="EG41" s="35"/>
      <c r="EH41" s="35" t="str">
        <f t="shared" si="61"/>
        <v/>
      </c>
      <c r="EI41" s="35" t="str">
        <f t="shared" si="62"/>
        <v/>
      </c>
      <c r="EJ41" s="35" t="str">
        <f t="shared" si="63"/>
        <v/>
      </c>
      <c r="EK41" s="62"/>
      <c r="EL41" s="62"/>
      <c r="EM41" s="62"/>
      <c r="EN41" s="62"/>
      <c r="EO41" s="62"/>
      <c r="EP41" s="62"/>
      <c r="EQ41" s="62"/>
      <c r="ER41" s="62"/>
      <c r="ES41" s="62"/>
      <c r="ET41" s="62" t="str">
        <f t="shared" si="64"/>
        <v/>
      </c>
      <c r="EU41" s="62" t="str">
        <f t="shared" si="65"/>
        <v/>
      </c>
      <c r="EV41" s="62" t="str">
        <f t="shared" si="66"/>
        <v/>
      </c>
      <c r="EW41" s="5"/>
      <c r="EX41" s="5"/>
      <c r="EY41" s="5"/>
      <c r="EZ41" s="5"/>
      <c r="FA41" s="5"/>
      <c r="FB41" s="5"/>
      <c r="FC41" s="5"/>
      <c r="FD41" s="5"/>
      <c r="FE41" s="5"/>
      <c r="FF41" s="5" t="str">
        <f t="shared" si="67"/>
        <v/>
      </c>
      <c r="FG41" s="5" t="str">
        <f t="shared" si="68"/>
        <v/>
      </c>
      <c r="FH41" s="5" t="str">
        <f t="shared" si="69"/>
        <v/>
      </c>
      <c r="FI41" s="62"/>
      <c r="FJ41" s="62"/>
      <c r="FK41" s="62"/>
      <c r="FL41" s="62"/>
      <c r="FM41" s="62"/>
      <c r="FN41" s="62"/>
      <c r="FO41" s="62"/>
      <c r="FP41" s="62"/>
      <c r="FQ41" s="62"/>
      <c r="FR41" s="62" t="str">
        <f t="shared" si="70"/>
        <v/>
      </c>
      <c r="FS41" s="62" t="str">
        <f t="shared" si="71"/>
        <v/>
      </c>
      <c r="FT41" s="62" t="str">
        <f t="shared" si="72"/>
        <v/>
      </c>
      <c r="FU41" s="5"/>
      <c r="FV41" s="5"/>
      <c r="FW41" s="5"/>
      <c r="FX41" s="5"/>
      <c r="FY41" s="5"/>
      <c r="FZ41" s="5"/>
      <c r="GA41" s="5"/>
      <c r="GB41" s="5"/>
      <c r="GC41" s="5"/>
      <c r="GD41" s="5" t="str">
        <f t="shared" si="73"/>
        <v/>
      </c>
      <c r="GE41" s="5" t="str">
        <f t="shared" si="74"/>
        <v/>
      </c>
      <c r="GF41" s="5" t="str">
        <f t="shared" si="75"/>
        <v/>
      </c>
      <c r="GG41" s="62"/>
      <c r="GH41" s="62"/>
      <c r="GI41" s="62"/>
      <c r="GJ41" s="62"/>
      <c r="GK41" s="62"/>
      <c r="GL41" s="62"/>
      <c r="GM41" s="62"/>
      <c r="GN41" s="62"/>
      <c r="GO41" s="62"/>
      <c r="GP41" s="62" t="str">
        <f t="shared" si="76"/>
        <v/>
      </c>
      <c r="GQ41" s="62" t="str">
        <f t="shared" si="77"/>
        <v/>
      </c>
      <c r="GR41" s="62" t="str">
        <f t="shared" si="78"/>
        <v/>
      </c>
      <c r="GS41" s="5"/>
      <c r="GT41" s="5"/>
      <c r="GU41" s="5"/>
      <c r="GV41" s="5"/>
      <c r="GW41" s="5"/>
      <c r="GX41" s="5"/>
      <c r="GY41" s="5"/>
      <c r="GZ41" s="5"/>
      <c r="HA41" s="5"/>
      <c r="HB41" s="5" t="str">
        <f t="shared" si="79"/>
        <v/>
      </c>
      <c r="HC41" s="5" t="str">
        <f t="shared" si="80"/>
        <v/>
      </c>
      <c r="HD41" s="5" t="str">
        <f t="shared" si="81"/>
        <v/>
      </c>
      <c r="HE41" s="62"/>
      <c r="HF41" s="62"/>
      <c r="HG41" s="62"/>
      <c r="HH41" s="62"/>
      <c r="HI41" s="62"/>
      <c r="HJ41" s="62"/>
      <c r="HK41" s="62"/>
      <c r="HL41" s="62"/>
      <c r="HM41" s="62"/>
      <c r="HN41" s="62" t="str">
        <f t="shared" si="82"/>
        <v/>
      </c>
      <c r="HO41" s="62" t="str">
        <f t="shared" si="83"/>
        <v/>
      </c>
      <c r="HP41" s="62" t="str">
        <f t="shared" si="84"/>
        <v/>
      </c>
      <c r="HQ41" s="5"/>
      <c r="HR41" s="5"/>
      <c r="HS41" s="5"/>
      <c r="HT41" s="5"/>
      <c r="HU41" s="5"/>
      <c r="HV41" s="5"/>
      <c r="HW41" s="5"/>
      <c r="HX41" s="5"/>
      <c r="HY41" s="5"/>
      <c r="HZ41" s="5" t="str">
        <f t="shared" si="85"/>
        <v/>
      </c>
      <c r="IA41" s="5" t="str">
        <f t="shared" si="86"/>
        <v/>
      </c>
      <c r="IB41" s="5" t="str">
        <f t="shared" si="87"/>
        <v/>
      </c>
      <c r="IC41" s="62"/>
      <c r="ID41" s="62"/>
      <c r="IE41" s="62"/>
      <c r="IF41" s="62"/>
      <c r="IG41" s="62"/>
      <c r="IH41" s="62"/>
      <c r="II41" s="62"/>
      <c r="IJ41" s="62"/>
      <c r="IK41" s="62"/>
      <c r="IL41" s="62" t="str">
        <f t="shared" si="88"/>
        <v/>
      </c>
      <c r="IM41" s="62" t="str">
        <f t="shared" si="89"/>
        <v/>
      </c>
      <c r="IN41" s="62" t="str">
        <f t="shared" si="90"/>
        <v/>
      </c>
      <c r="IO41" s="5"/>
      <c r="IP41" s="5"/>
      <c r="IQ41" s="5"/>
      <c r="IR41" s="5"/>
      <c r="IS41" s="5"/>
      <c r="IT41" s="5"/>
      <c r="IU41" s="5"/>
      <c r="IV41" s="5"/>
      <c r="IW41" s="5"/>
      <c r="IX41" s="5" t="str">
        <f t="shared" si="91"/>
        <v/>
      </c>
      <c r="IY41" s="5" t="str">
        <f t="shared" si="92"/>
        <v/>
      </c>
      <c r="IZ41" s="5" t="str">
        <f t="shared" si="93"/>
        <v/>
      </c>
    </row>
    <row r="42" spans="1:260" x14ac:dyDescent="0.35">
      <c r="A42" s="131">
        <v>38</v>
      </c>
      <c r="B42" s="170">
        <f>'BVEM Scorecard'!B41</f>
        <v>0</v>
      </c>
      <c r="C42" s="170">
        <f>'BVEM Scorecard'!C41</f>
        <v>0</v>
      </c>
      <c r="D42" s="152">
        <v>338</v>
      </c>
      <c r="E42" s="72" t="str">
        <f>'BVEM Scorecard'!F41</f>
        <v>Wind + Solar + Storage</v>
      </c>
      <c r="F42" s="94"/>
      <c r="G42" s="94"/>
      <c r="H42" s="94"/>
      <c r="I42" s="94"/>
      <c r="J42" s="55"/>
      <c r="K42" s="55"/>
      <c r="L42" s="55"/>
      <c r="M42" s="55"/>
      <c r="N42" s="5"/>
      <c r="O42" s="141"/>
      <c r="P42" s="142"/>
      <c r="Q42" s="114"/>
      <c r="R42" s="91"/>
      <c r="S42" s="5" t="str">
        <f t="shared" si="0"/>
        <v/>
      </c>
      <c r="T42" s="93"/>
      <c r="U42" s="143"/>
      <c r="V42" s="143"/>
      <c r="W42" s="143"/>
      <c r="X42" s="64"/>
      <c r="Y42" s="64"/>
      <c r="Z42" s="64"/>
      <c r="AA42" s="144"/>
      <c r="AB42" s="144"/>
      <c r="AC42" s="64"/>
      <c r="AD42" s="64" t="str">
        <f t="shared" si="34"/>
        <v/>
      </c>
      <c r="AE42" s="64" t="str">
        <f t="shared" si="35"/>
        <v/>
      </c>
      <c r="AF42" s="64" t="str">
        <f t="shared" si="36"/>
        <v/>
      </c>
      <c r="AG42" s="55"/>
      <c r="AH42" s="55"/>
      <c r="AI42" s="5"/>
      <c r="AJ42" s="5"/>
      <c r="AK42" s="5"/>
      <c r="AL42" s="5"/>
      <c r="AM42" s="5"/>
      <c r="AN42" s="5"/>
      <c r="AO42" s="5"/>
      <c r="AP42" s="35" t="str">
        <f t="shared" si="37"/>
        <v/>
      </c>
      <c r="AQ42" s="35" t="str">
        <f t="shared" si="38"/>
        <v/>
      </c>
      <c r="AR42" s="35" t="str">
        <f t="shared" si="39"/>
        <v/>
      </c>
      <c r="AS42" s="62"/>
      <c r="AT42" s="62"/>
      <c r="AU42" s="62"/>
      <c r="AV42" s="62"/>
      <c r="AW42" s="62"/>
      <c r="AX42" s="62"/>
      <c r="AY42" s="62"/>
      <c r="AZ42" s="62"/>
      <c r="BA42" s="62"/>
      <c r="BB42" s="62" t="str">
        <f t="shared" si="40"/>
        <v/>
      </c>
      <c r="BC42" s="95" t="str">
        <f t="shared" si="41"/>
        <v/>
      </c>
      <c r="BD42" s="62" t="str">
        <f t="shared" si="42"/>
        <v/>
      </c>
      <c r="BE42" s="5"/>
      <c r="BF42" s="5"/>
      <c r="BG42" s="5"/>
      <c r="BH42" s="5"/>
      <c r="BI42" s="5"/>
      <c r="BJ42" s="5"/>
      <c r="BK42" s="5"/>
      <c r="BL42" s="5"/>
      <c r="BM42" s="5"/>
      <c r="BN42" s="35" t="str">
        <f t="shared" si="43"/>
        <v/>
      </c>
      <c r="BO42" s="35" t="str">
        <f t="shared" si="44"/>
        <v/>
      </c>
      <c r="BP42" s="35" t="str">
        <f t="shared" si="45"/>
        <v/>
      </c>
      <c r="BQ42" s="62"/>
      <c r="BR42" s="62"/>
      <c r="BS42" s="62"/>
      <c r="BT42" s="62"/>
      <c r="BU42" s="62"/>
      <c r="BV42" s="62"/>
      <c r="BW42" s="62"/>
      <c r="BX42" s="62"/>
      <c r="BY42" s="62"/>
      <c r="BZ42" s="62" t="str">
        <f t="shared" si="46"/>
        <v/>
      </c>
      <c r="CA42" s="62" t="str">
        <f t="shared" si="47"/>
        <v/>
      </c>
      <c r="CB42" s="62" t="str">
        <f t="shared" si="48"/>
        <v/>
      </c>
      <c r="CC42" s="5"/>
      <c r="CD42" s="5"/>
      <c r="CE42" s="5"/>
      <c r="CF42" s="5"/>
      <c r="CG42" s="5"/>
      <c r="CH42" s="5"/>
      <c r="CI42" s="5"/>
      <c r="CJ42" s="5"/>
      <c r="CK42" s="5"/>
      <c r="CL42" s="35" t="str">
        <f t="shared" si="49"/>
        <v/>
      </c>
      <c r="CM42" s="35" t="str">
        <f t="shared" si="50"/>
        <v/>
      </c>
      <c r="CN42" s="35" t="str">
        <f t="shared" si="51"/>
        <v/>
      </c>
      <c r="CO42" s="62"/>
      <c r="CP42" s="62"/>
      <c r="CQ42" s="62"/>
      <c r="CR42" s="62"/>
      <c r="CS42" s="62"/>
      <c r="CT42" s="62"/>
      <c r="CU42" s="62"/>
      <c r="CV42" s="62"/>
      <c r="CW42" s="62"/>
      <c r="CX42" s="62" t="str">
        <f t="shared" si="52"/>
        <v/>
      </c>
      <c r="CY42" s="62" t="str">
        <f t="shared" si="53"/>
        <v/>
      </c>
      <c r="CZ42" s="62" t="str">
        <f t="shared" si="54"/>
        <v/>
      </c>
      <c r="DA42" s="5"/>
      <c r="DB42" s="5"/>
      <c r="DC42" s="5"/>
      <c r="DD42" s="5"/>
      <c r="DE42" s="5"/>
      <c r="DF42" s="5"/>
      <c r="DG42" s="5"/>
      <c r="DH42" s="5"/>
      <c r="DI42" s="5"/>
      <c r="DJ42" s="5" t="str">
        <f t="shared" si="55"/>
        <v/>
      </c>
      <c r="DK42" s="5" t="str">
        <f t="shared" si="56"/>
        <v/>
      </c>
      <c r="DL42" s="5" t="str">
        <f t="shared" si="57"/>
        <v/>
      </c>
      <c r="DM42" s="62"/>
      <c r="DN42" s="62"/>
      <c r="DO42" s="62"/>
      <c r="DP42" s="62"/>
      <c r="DQ42" s="62"/>
      <c r="DR42" s="62"/>
      <c r="DS42" s="62"/>
      <c r="DT42" s="62"/>
      <c r="DU42" s="62"/>
      <c r="DV42" s="62" t="str">
        <f t="shared" si="58"/>
        <v/>
      </c>
      <c r="DW42" s="62" t="str">
        <f t="shared" si="59"/>
        <v/>
      </c>
      <c r="DX42" s="62" t="str">
        <f t="shared" si="60"/>
        <v/>
      </c>
      <c r="DY42" s="5"/>
      <c r="DZ42" s="5"/>
      <c r="EA42" s="5"/>
      <c r="EB42" s="5"/>
      <c r="EC42" s="5"/>
      <c r="ED42" s="5"/>
      <c r="EE42" s="5"/>
      <c r="EF42" s="5"/>
      <c r="EG42" s="5"/>
      <c r="EH42" s="5" t="str">
        <f t="shared" si="61"/>
        <v/>
      </c>
      <c r="EI42" s="5" t="str">
        <f t="shared" si="62"/>
        <v/>
      </c>
      <c r="EJ42" s="5" t="str">
        <f t="shared" si="63"/>
        <v/>
      </c>
      <c r="EK42" s="62"/>
      <c r="EL42" s="62"/>
      <c r="EM42" s="62"/>
      <c r="EN42" s="62"/>
      <c r="EO42" s="62"/>
      <c r="EP42" s="62"/>
      <c r="EQ42" s="62"/>
      <c r="ER42" s="62"/>
      <c r="ES42" s="62"/>
      <c r="ET42" s="62" t="str">
        <f t="shared" si="64"/>
        <v/>
      </c>
      <c r="EU42" s="62" t="str">
        <f t="shared" si="65"/>
        <v/>
      </c>
      <c r="EV42" s="62" t="str">
        <f t="shared" si="66"/>
        <v/>
      </c>
      <c r="EW42" s="5"/>
      <c r="EX42" s="5"/>
      <c r="EY42" s="5"/>
      <c r="EZ42" s="5"/>
      <c r="FA42" s="5"/>
      <c r="FB42" s="5"/>
      <c r="FC42" s="5"/>
      <c r="FD42" s="5"/>
      <c r="FE42" s="5"/>
      <c r="FF42" s="5" t="str">
        <f t="shared" si="67"/>
        <v/>
      </c>
      <c r="FG42" s="5" t="str">
        <f t="shared" si="68"/>
        <v/>
      </c>
      <c r="FH42" s="5" t="str">
        <f t="shared" si="69"/>
        <v/>
      </c>
      <c r="FI42" s="62"/>
      <c r="FJ42" s="62"/>
      <c r="FK42" s="62"/>
      <c r="FL42" s="62"/>
      <c r="FM42" s="62"/>
      <c r="FN42" s="62"/>
      <c r="FO42" s="62"/>
      <c r="FP42" s="62"/>
      <c r="FQ42" s="62"/>
      <c r="FR42" s="62" t="str">
        <f t="shared" si="70"/>
        <v/>
      </c>
      <c r="FS42" s="62" t="str">
        <f t="shared" si="71"/>
        <v/>
      </c>
      <c r="FT42" s="62" t="str">
        <f t="shared" si="72"/>
        <v/>
      </c>
      <c r="FU42" s="5"/>
      <c r="FV42" s="5"/>
      <c r="FW42" s="5"/>
      <c r="FX42" s="5"/>
      <c r="FY42" s="5"/>
      <c r="FZ42" s="5"/>
      <c r="GA42" s="5"/>
      <c r="GB42" s="5"/>
      <c r="GC42" s="5"/>
      <c r="GD42" s="5" t="str">
        <f t="shared" si="73"/>
        <v/>
      </c>
      <c r="GE42" s="5" t="str">
        <f t="shared" si="74"/>
        <v/>
      </c>
      <c r="GF42" s="5" t="str">
        <f t="shared" si="75"/>
        <v/>
      </c>
      <c r="GG42" s="62"/>
      <c r="GH42" s="62"/>
      <c r="GI42" s="62"/>
      <c r="GJ42" s="62"/>
      <c r="GK42" s="62"/>
      <c r="GL42" s="62"/>
      <c r="GM42" s="62"/>
      <c r="GN42" s="62"/>
      <c r="GO42" s="62"/>
      <c r="GP42" s="62" t="str">
        <f t="shared" si="76"/>
        <v/>
      </c>
      <c r="GQ42" s="62" t="str">
        <f t="shared" si="77"/>
        <v/>
      </c>
      <c r="GR42" s="62" t="str">
        <f t="shared" si="78"/>
        <v/>
      </c>
      <c r="GS42" s="5"/>
      <c r="GT42" s="5"/>
      <c r="GU42" s="5"/>
      <c r="GV42" s="5"/>
      <c r="GW42" s="5"/>
      <c r="GX42" s="5"/>
      <c r="GY42" s="5"/>
      <c r="GZ42" s="5"/>
      <c r="HA42" s="5"/>
      <c r="HB42" s="5" t="str">
        <f t="shared" si="79"/>
        <v/>
      </c>
      <c r="HC42" s="5" t="str">
        <f t="shared" si="80"/>
        <v/>
      </c>
      <c r="HD42" s="5" t="str">
        <f t="shared" si="81"/>
        <v/>
      </c>
      <c r="HE42" s="62"/>
      <c r="HF42" s="62"/>
      <c r="HG42" s="62"/>
      <c r="HH42" s="62"/>
      <c r="HI42" s="62"/>
      <c r="HJ42" s="62"/>
      <c r="HK42" s="62"/>
      <c r="HL42" s="62"/>
      <c r="HM42" s="62"/>
      <c r="HN42" s="62" t="str">
        <f t="shared" si="82"/>
        <v/>
      </c>
      <c r="HO42" s="62" t="str">
        <f t="shared" si="83"/>
        <v/>
      </c>
      <c r="HP42" s="62" t="str">
        <f t="shared" si="84"/>
        <v/>
      </c>
      <c r="HQ42" s="5"/>
      <c r="HR42" s="5"/>
      <c r="HS42" s="5"/>
      <c r="HT42" s="5"/>
      <c r="HU42" s="5"/>
      <c r="HV42" s="5"/>
      <c r="HW42" s="5"/>
      <c r="HX42" s="5"/>
      <c r="HY42" s="5"/>
      <c r="HZ42" s="5" t="str">
        <f t="shared" si="85"/>
        <v/>
      </c>
      <c r="IA42" s="5" t="str">
        <f t="shared" si="86"/>
        <v/>
      </c>
      <c r="IB42" s="5" t="str">
        <f t="shared" si="87"/>
        <v/>
      </c>
      <c r="IC42" s="62"/>
      <c r="ID42" s="62"/>
      <c r="IE42" s="62"/>
      <c r="IF42" s="62"/>
      <c r="IG42" s="62"/>
      <c r="IH42" s="62"/>
      <c r="II42" s="62"/>
      <c r="IJ42" s="62"/>
      <c r="IK42" s="62"/>
      <c r="IL42" s="62" t="str">
        <f t="shared" si="88"/>
        <v/>
      </c>
      <c r="IM42" s="62" t="str">
        <f t="shared" si="89"/>
        <v/>
      </c>
      <c r="IN42" s="62" t="str">
        <f t="shared" si="90"/>
        <v/>
      </c>
      <c r="IO42" s="5"/>
      <c r="IP42" s="5"/>
      <c r="IQ42" s="5"/>
      <c r="IR42" s="5"/>
      <c r="IS42" s="5"/>
      <c r="IT42" s="5"/>
      <c r="IU42" s="5"/>
      <c r="IV42" s="5"/>
      <c r="IW42" s="5"/>
      <c r="IX42" s="5" t="str">
        <f t="shared" si="91"/>
        <v/>
      </c>
      <c r="IY42" s="5" t="str">
        <f t="shared" si="92"/>
        <v/>
      </c>
      <c r="IZ42" s="5" t="str">
        <f t="shared" si="93"/>
        <v/>
      </c>
    </row>
    <row r="43" spans="1:260" x14ac:dyDescent="0.35">
      <c r="A43" s="131">
        <v>39</v>
      </c>
      <c r="B43" s="170">
        <f>'BVEM Scorecard'!B42</f>
        <v>0</v>
      </c>
      <c r="C43" s="170">
        <f>'BVEM Scorecard'!C42</f>
        <v>0</v>
      </c>
      <c r="D43" s="152">
        <v>41</v>
      </c>
      <c r="E43" s="72" t="str">
        <f>'BVEM Scorecard'!F42</f>
        <v>Wind</v>
      </c>
      <c r="F43" s="94">
        <f t="shared" si="31"/>
        <v>6.0001514233797702E-2</v>
      </c>
      <c r="G43" s="94">
        <f t="shared" ref="G43:G44" si="124">IFERROR(S43/3,0)</f>
        <v>1</v>
      </c>
      <c r="H43" s="94">
        <f t="shared" si="33"/>
        <v>4.9999999999999996E-2</v>
      </c>
      <c r="I43" s="94">
        <f t="shared" ref="I43:I44" si="125">IFERROR(SUM(AD43,AP43,BB43,BN43,BZ43,CL43,CX43,DJ43,DV43,EH43,ET43,FF43,FR43,GD43,GP43,HB43,HN43,HZ43,IL43,IX43)/(SUM(V43,AH43,AT43,BF43,BR43,CD43,CP43,DB43,DN43,DZ43,EL43,EX43,FJ43,FV43,GH43,GT43,HF43,HR43,ID43,IP43)*3),0)</f>
        <v>1</v>
      </c>
      <c r="J43" s="55">
        <v>1</v>
      </c>
      <c r="K43" s="55">
        <v>1</v>
      </c>
      <c r="L43" s="55">
        <f t="shared" si="95"/>
        <v>254</v>
      </c>
      <c r="M43" s="55">
        <f t="shared" si="96"/>
        <v>3828960</v>
      </c>
      <c r="N43" s="5">
        <f t="shared" si="97"/>
        <v>1840.8461538461538</v>
      </c>
      <c r="O43" s="5">
        <v>1</v>
      </c>
      <c r="P43" s="142"/>
      <c r="Q43" s="114">
        <f t="shared" si="98"/>
        <v>7.0003028467595402E-2</v>
      </c>
      <c r="R43" s="91">
        <v>0.05</v>
      </c>
      <c r="S43" s="5">
        <f t="shared" si="0"/>
        <v>3</v>
      </c>
      <c r="T43" s="93">
        <f>IFERROR(Q43*Q$4+R43*R$4,0)</f>
        <v>6.0001514233797702E-2</v>
      </c>
      <c r="U43" s="143" t="str">
        <f>'Training Programs'!Y43</f>
        <v>Equipment
Operators</v>
      </c>
      <c r="V43" s="143">
        <v>1</v>
      </c>
      <c r="W43" s="143">
        <f>'Career Opportunities'!T43</f>
        <v>24</v>
      </c>
      <c r="X43" s="64">
        <f t="shared" si="99"/>
        <v>42240</v>
      </c>
      <c r="Y43" s="64">
        <f t="shared" si="100"/>
        <v>20.307692307692307</v>
      </c>
      <c r="Z43" s="62">
        <v>1</v>
      </c>
      <c r="AA43" s="144">
        <v>0.05</v>
      </c>
      <c r="AB43" s="144">
        <v>0.05</v>
      </c>
      <c r="AC43" s="64">
        <v>0.05</v>
      </c>
      <c r="AD43" s="64">
        <f t="shared" si="34"/>
        <v>3</v>
      </c>
      <c r="AE43" s="64">
        <f t="shared" si="35"/>
        <v>9.4488188976377951E-2</v>
      </c>
      <c r="AF43" s="64">
        <f t="shared" si="36"/>
        <v>4.7244094488188976E-3</v>
      </c>
      <c r="AG43" s="55" t="str">
        <f>'Training Programs'!AO43</f>
        <v>Crane Operators</v>
      </c>
      <c r="AH43" s="55">
        <v>1</v>
      </c>
      <c r="AI43" s="35">
        <f>'Training Programs'!AQ43</f>
        <v>15</v>
      </c>
      <c r="AJ43" s="35">
        <f t="shared" si="101"/>
        <v>18000</v>
      </c>
      <c r="AK43" s="35">
        <f t="shared" si="102"/>
        <v>8.6538461538461533</v>
      </c>
      <c r="AL43" s="35">
        <v>1</v>
      </c>
      <c r="AM43" s="142">
        <v>0.05</v>
      </c>
      <c r="AN43" s="142">
        <v>0.05</v>
      </c>
      <c r="AO43" s="35">
        <v>0.05</v>
      </c>
      <c r="AP43" s="35">
        <f t="shared" si="37"/>
        <v>3</v>
      </c>
      <c r="AQ43" s="35">
        <f t="shared" si="38"/>
        <v>5.905511811023622E-2</v>
      </c>
      <c r="AR43" s="35">
        <f t="shared" si="39"/>
        <v>2.952755905511811E-3</v>
      </c>
      <c r="AS43" s="64" t="str">
        <f>'Training Programs'!BE43</f>
        <v>Turbine Installers</v>
      </c>
      <c r="AT43" s="64">
        <v>1</v>
      </c>
      <c r="AU43" s="64">
        <f>'Training Programs'!BG43</f>
        <v>69</v>
      </c>
      <c r="AV43" s="64">
        <f t="shared" si="103"/>
        <v>82800</v>
      </c>
      <c r="AW43" s="64">
        <f t="shared" si="104"/>
        <v>39.807692307692307</v>
      </c>
      <c r="AX43" s="64">
        <v>1</v>
      </c>
      <c r="AY43" s="144">
        <v>0.05</v>
      </c>
      <c r="AZ43" s="144">
        <v>0.05</v>
      </c>
      <c r="BA43" s="64">
        <v>0.05</v>
      </c>
      <c r="BB43" s="64">
        <f t="shared" si="40"/>
        <v>3</v>
      </c>
      <c r="BC43" s="64">
        <f t="shared" si="41"/>
        <v>0.27165354330708663</v>
      </c>
      <c r="BD43" s="64">
        <f t="shared" si="42"/>
        <v>1.3582677165354332E-2</v>
      </c>
      <c r="BE43" s="35" t="str">
        <f>'Training Programs'!BU43</f>
        <v>Turbine Laborer</v>
      </c>
      <c r="BF43" s="35">
        <v>1</v>
      </c>
      <c r="BG43" s="35">
        <f>'Training Programs'!BW43</f>
        <v>69</v>
      </c>
      <c r="BH43" s="35">
        <f t="shared" si="105"/>
        <v>82800</v>
      </c>
      <c r="BI43" s="35">
        <f t="shared" si="106"/>
        <v>39.807692307692307</v>
      </c>
      <c r="BJ43" s="35">
        <v>1</v>
      </c>
      <c r="BK43" s="142">
        <v>0.05</v>
      </c>
      <c r="BL43" s="142">
        <v>0.05</v>
      </c>
      <c r="BM43" s="35">
        <v>0.05</v>
      </c>
      <c r="BN43" s="35">
        <f t="shared" si="43"/>
        <v>3</v>
      </c>
      <c r="BO43" s="35">
        <f t="shared" si="44"/>
        <v>0.27165354330708663</v>
      </c>
      <c r="BP43" s="35">
        <f t="shared" si="45"/>
        <v>1.3582677165354332E-2</v>
      </c>
      <c r="BQ43" s="64" t="str">
        <f>'Training Programs'!CK43</f>
        <v>Construction Managers</v>
      </c>
      <c r="BR43" s="64">
        <v>1</v>
      </c>
      <c r="BS43" s="64">
        <f>'Training Programs'!CM43</f>
        <v>21</v>
      </c>
      <c r="BT43" s="64">
        <f t="shared" si="107"/>
        <v>45360</v>
      </c>
      <c r="BU43" s="64">
        <f t="shared" si="108"/>
        <v>21.807692307692307</v>
      </c>
      <c r="BV43" s="64">
        <v>1</v>
      </c>
      <c r="BW43" s="144">
        <v>0.05</v>
      </c>
      <c r="BX43" s="144">
        <v>0.05</v>
      </c>
      <c r="BY43" s="64">
        <v>0.05</v>
      </c>
      <c r="BZ43" s="64">
        <f t="shared" si="46"/>
        <v>3</v>
      </c>
      <c r="CA43" s="64">
        <f t="shared" si="47"/>
        <v>8.2677165354330714E-2</v>
      </c>
      <c r="CB43" s="64">
        <f t="shared" si="48"/>
        <v>4.1338582677165362E-3</v>
      </c>
      <c r="CC43" s="35" t="str">
        <f>'Training Programs'!DA43</f>
        <v>Electricians</v>
      </c>
      <c r="CD43" s="35">
        <v>1</v>
      </c>
      <c r="CE43" s="35">
        <f>'Training Programs'!DC43</f>
        <v>12</v>
      </c>
      <c r="CF43" s="35">
        <f t="shared" si="109"/>
        <v>18720</v>
      </c>
      <c r="CG43" s="35">
        <f t="shared" si="110"/>
        <v>9</v>
      </c>
      <c r="CH43" s="35">
        <v>1</v>
      </c>
      <c r="CI43" s="142">
        <v>0.05</v>
      </c>
      <c r="CJ43" s="142">
        <v>0.05</v>
      </c>
      <c r="CK43" s="35">
        <v>0.05</v>
      </c>
      <c r="CL43" s="35">
        <f t="shared" si="49"/>
        <v>3</v>
      </c>
      <c r="CM43" s="35">
        <f t="shared" si="50"/>
        <v>4.7244094488188976E-2</v>
      </c>
      <c r="CN43" s="35">
        <f t="shared" si="51"/>
        <v>2.3622047244094488E-3</v>
      </c>
      <c r="CO43" s="64" t="str">
        <f>'Training Programs'!DQ43</f>
        <v>Apprentice</v>
      </c>
      <c r="CP43" s="64">
        <v>1</v>
      </c>
      <c r="CQ43" s="64">
        <f>'Training Programs'!DS43</f>
        <v>14</v>
      </c>
      <c r="CR43" s="64">
        <f t="shared" si="111"/>
        <v>21840</v>
      </c>
      <c r="CS43" s="64">
        <f t="shared" si="112"/>
        <v>10.5</v>
      </c>
      <c r="CT43" s="64">
        <v>1</v>
      </c>
      <c r="CU43" s="144">
        <v>0.05</v>
      </c>
      <c r="CV43" s="144">
        <v>0.05</v>
      </c>
      <c r="CW43" s="64">
        <v>0.05</v>
      </c>
      <c r="CX43" s="64">
        <f t="shared" si="52"/>
        <v>3</v>
      </c>
      <c r="CY43" s="64">
        <f t="shared" si="53"/>
        <v>5.5118110236220472E-2</v>
      </c>
      <c r="CZ43" s="64">
        <f t="shared" si="54"/>
        <v>2.7559055118110236E-3</v>
      </c>
      <c r="DA43" s="35" t="str">
        <f>'Training Programs'!EG43</f>
        <v>Foundation Laborer</v>
      </c>
      <c r="DB43" s="35">
        <v>1</v>
      </c>
      <c r="DC43" s="35">
        <f>'Training Programs'!EI43</f>
        <v>9</v>
      </c>
      <c r="DD43" s="35">
        <f t="shared" si="113"/>
        <v>5760</v>
      </c>
      <c r="DE43" s="35">
        <f t="shared" si="114"/>
        <v>2.7692307692307692</v>
      </c>
      <c r="DF43" s="35">
        <v>1</v>
      </c>
      <c r="DG43" s="142">
        <v>0.05</v>
      </c>
      <c r="DH43" s="142">
        <v>0.05</v>
      </c>
      <c r="DI43" s="35">
        <v>0.05</v>
      </c>
      <c r="DJ43" s="35">
        <f t="shared" si="55"/>
        <v>3</v>
      </c>
      <c r="DK43" s="35">
        <f t="shared" si="56"/>
        <v>3.5433070866141732E-2</v>
      </c>
      <c r="DL43" s="35">
        <f t="shared" si="57"/>
        <v>1.7716535433070866E-3</v>
      </c>
      <c r="DM43" s="64" t="str">
        <f>'Training Programs'!EW43</f>
        <v>Carpenters</v>
      </c>
      <c r="DN43" s="64">
        <v>1</v>
      </c>
      <c r="DO43" s="64">
        <f>'Training Programs'!EY43</f>
        <v>9</v>
      </c>
      <c r="DP43" s="64">
        <f t="shared" si="115"/>
        <v>5760</v>
      </c>
      <c r="DQ43" s="64">
        <f t="shared" si="116"/>
        <v>2.7692307692307692</v>
      </c>
      <c r="DR43" s="64">
        <v>1</v>
      </c>
      <c r="DS43" s="144">
        <v>0.05</v>
      </c>
      <c r="DT43" s="144">
        <v>0.05</v>
      </c>
      <c r="DU43" s="64">
        <v>0.05</v>
      </c>
      <c r="DV43" s="64">
        <f t="shared" si="58"/>
        <v>3</v>
      </c>
      <c r="DW43" s="64">
        <f t="shared" si="59"/>
        <v>3.5433070866141732E-2</v>
      </c>
      <c r="DX43" s="64">
        <f t="shared" si="60"/>
        <v>1.7716535433070866E-3</v>
      </c>
      <c r="DY43" s="35" t="str">
        <f>'Training Programs'!FM43</f>
        <v>Wind Technician</v>
      </c>
      <c r="DZ43" s="35">
        <v>1</v>
      </c>
      <c r="EA43" s="35">
        <f>'Training Programs'!FO43</f>
        <v>12</v>
      </c>
      <c r="EB43" s="35">
        <f t="shared" si="117"/>
        <v>24960</v>
      </c>
      <c r="EC43" s="35">
        <f t="shared" si="118"/>
        <v>12</v>
      </c>
      <c r="ED43" s="35">
        <f t="shared" si="119"/>
        <v>1</v>
      </c>
      <c r="EE43" s="142">
        <v>0.05</v>
      </c>
      <c r="EF43" s="142">
        <v>0.05</v>
      </c>
      <c r="EG43" s="35">
        <v>0.05</v>
      </c>
      <c r="EH43" s="35">
        <f t="shared" si="61"/>
        <v>3</v>
      </c>
      <c r="EI43" s="35">
        <f t="shared" si="62"/>
        <v>4.7244094488188976E-2</v>
      </c>
      <c r="EJ43" s="35">
        <f t="shared" si="63"/>
        <v>2.3622047244094488E-3</v>
      </c>
      <c r="EK43" s="62"/>
      <c r="EL43" s="62"/>
      <c r="EM43" s="62"/>
      <c r="EN43" s="62"/>
      <c r="EO43" s="62"/>
      <c r="EP43" s="62"/>
      <c r="EQ43" s="62"/>
      <c r="ER43" s="62"/>
      <c r="ES43" s="62"/>
      <c r="ET43" s="62"/>
      <c r="EU43" s="62"/>
      <c r="EV43" s="62"/>
      <c r="EW43" s="5"/>
      <c r="EX43" s="5"/>
      <c r="EY43" s="5"/>
      <c r="EZ43" s="5"/>
      <c r="FA43" s="5"/>
      <c r="FB43" s="5"/>
      <c r="FC43" s="5"/>
      <c r="FD43" s="5"/>
      <c r="FE43" s="5"/>
      <c r="FF43" s="5"/>
      <c r="FG43" s="5"/>
      <c r="FH43" s="5"/>
      <c r="FI43" s="62"/>
      <c r="FJ43" s="62"/>
      <c r="FK43" s="62"/>
      <c r="FL43" s="62"/>
      <c r="FM43" s="62"/>
      <c r="FN43" s="62"/>
      <c r="FO43" s="62"/>
      <c r="FP43" s="62"/>
      <c r="FQ43" s="62"/>
      <c r="FR43" s="62"/>
      <c r="FS43" s="62"/>
      <c r="FT43" s="62"/>
      <c r="FU43" s="5"/>
      <c r="FV43" s="5"/>
      <c r="FW43" s="5"/>
      <c r="FX43" s="5"/>
      <c r="FY43" s="5"/>
      <c r="FZ43" s="5"/>
      <c r="GA43" s="5"/>
      <c r="GB43" s="5"/>
      <c r="GC43" s="5"/>
      <c r="GD43" s="5"/>
      <c r="GE43" s="5"/>
      <c r="GF43" s="5"/>
      <c r="GG43" s="62"/>
      <c r="GH43" s="62"/>
      <c r="GI43" s="62"/>
      <c r="GJ43" s="62"/>
      <c r="GK43" s="62"/>
      <c r="GL43" s="62"/>
      <c r="GM43" s="62"/>
      <c r="GN43" s="62"/>
      <c r="GO43" s="62"/>
      <c r="GP43" s="62"/>
      <c r="GQ43" s="62"/>
      <c r="GR43" s="62"/>
      <c r="GS43" s="5"/>
      <c r="GT43" s="5"/>
      <c r="GU43" s="5"/>
      <c r="GV43" s="5"/>
      <c r="GW43" s="5"/>
      <c r="GX43" s="5"/>
      <c r="GY43" s="5"/>
      <c r="GZ43" s="5"/>
      <c r="HA43" s="5"/>
      <c r="HB43" s="5"/>
      <c r="HC43" s="5"/>
      <c r="HD43" s="5"/>
      <c r="HE43" s="62"/>
      <c r="HF43" s="62"/>
      <c r="HG43" s="62"/>
      <c r="HH43" s="62"/>
      <c r="HI43" s="62"/>
      <c r="HJ43" s="62"/>
      <c r="HK43" s="62"/>
      <c r="HL43" s="62"/>
      <c r="HM43" s="62"/>
      <c r="HN43" s="62"/>
      <c r="HO43" s="62"/>
      <c r="HP43" s="62"/>
      <c r="HQ43" s="5"/>
      <c r="HR43" s="5"/>
      <c r="HS43" s="5"/>
      <c r="HT43" s="5"/>
      <c r="HU43" s="5"/>
      <c r="HV43" s="5"/>
      <c r="HW43" s="5"/>
      <c r="HX43" s="5"/>
      <c r="HY43" s="5"/>
      <c r="HZ43" s="5"/>
      <c r="IA43" s="5"/>
      <c r="IB43" s="5"/>
      <c r="IC43" s="62"/>
      <c r="ID43" s="62"/>
      <c r="IE43" s="62"/>
      <c r="IF43" s="62"/>
      <c r="IG43" s="62"/>
      <c r="IH43" s="62"/>
      <c r="II43" s="62"/>
      <c r="IJ43" s="62"/>
      <c r="IK43" s="62"/>
      <c r="IL43" s="62"/>
      <c r="IM43" s="62"/>
      <c r="IN43" s="62"/>
      <c r="IO43" s="5"/>
      <c r="IP43" s="5"/>
      <c r="IQ43" s="5"/>
      <c r="IR43" s="5"/>
      <c r="IS43" s="5"/>
      <c r="IT43" s="5"/>
      <c r="IU43" s="5"/>
      <c r="IV43" s="5"/>
      <c r="IW43" s="5"/>
      <c r="IX43" s="5"/>
      <c r="IY43" s="5"/>
      <c r="IZ43" s="5"/>
    </row>
    <row r="44" spans="1:260" x14ac:dyDescent="0.35">
      <c r="A44" s="131">
        <v>40</v>
      </c>
      <c r="B44" s="170">
        <f>'BVEM Scorecard'!B43</f>
        <v>0</v>
      </c>
      <c r="C44" s="170">
        <f>'BVEM Scorecard'!C43</f>
        <v>0</v>
      </c>
      <c r="D44" s="152">
        <v>43</v>
      </c>
      <c r="E44" s="72" t="str">
        <f>'BVEM Scorecard'!F43</f>
        <v>Wind</v>
      </c>
      <c r="F44" s="94">
        <f t="shared" si="31"/>
        <v>6.0001514233797702E-2</v>
      </c>
      <c r="G44" s="94">
        <f t="shared" si="124"/>
        <v>1</v>
      </c>
      <c r="H44" s="94">
        <f t="shared" si="33"/>
        <v>4.9999999999999996E-2</v>
      </c>
      <c r="I44" s="94">
        <f t="shared" si="125"/>
        <v>1</v>
      </c>
      <c r="J44" s="55">
        <v>1</v>
      </c>
      <c r="K44" s="55">
        <v>1</v>
      </c>
      <c r="L44" s="55">
        <f t="shared" si="95"/>
        <v>254</v>
      </c>
      <c r="M44" s="55">
        <f t="shared" si="96"/>
        <v>3828960</v>
      </c>
      <c r="N44" s="5">
        <f t="shared" si="97"/>
        <v>1840.8461538461538</v>
      </c>
      <c r="O44" s="141">
        <v>1</v>
      </c>
      <c r="P44" s="142"/>
      <c r="Q44" s="114">
        <f t="shared" si="98"/>
        <v>7.0003028467595402E-2</v>
      </c>
      <c r="R44" s="91">
        <v>0.05</v>
      </c>
      <c r="S44" s="5">
        <f t="shared" si="0"/>
        <v>3</v>
      </c>
      <c r="T44" s="93">
        <f>IFERROR(Q44*Q$4+R44*R$4,0)</f>
        <v>6.0001514233797702E-2</v>
      </c>
      <c r="U44" s="143" t="str">
        <f>'Training Programs'!Y44</f>
        <v>Equipment
Operators</v>
      </c>
      <c r="V44" s="143">
        <v>1</v>
      </c>
      <c r="W44" s="143">
        <f>'Career Opportunities'!T44</f>
        <v>24</v>
      </c>
      <c r="X44" s="64">
        <f t="shared" si="99"/>
        <v>42240</v>
      </c>
      <c r="Y44" s="64">
        <f t="shared" si="100"/>
        <v>20.307692307692307</v>
      </c>
      <c r="Z44" s="64">
        <v>1</v>
      </c>
      <c r="AA44" s="144">
        <v>0.05</v>
      </c>
      <c r="AB44" s="144">
        <v>0.05</v>
      </c>
      <c r="AC44" s="64">
        <v>0.05</v>
      </c>
      <c r="AD44" s="64">
        <f t="shared" si="34"/>
        <v>3</v>
      </c>
      <c r="AE44" s="64">
        <f t="shared" si="35"/>
        <v>9.4488188976377951E-2</v>
      </c>
      <c r="AF44" s="64">
        <f t="shared" si="36"/>
        <v>4.7244094488188976E-3</v>
      </c>
      <c r="AG44" s="55" t="str">
        <f>'Training Programs'!AO44</f>
        <v>Crane Operators</v>
      </c>
      <c r="AH44" s="55">
        <v>1</v>
      </c>
      <c r="AI44" s="5">
        <f>'Training Programs'!AQ44</f>
        <v>15</v>
      </c>
      <c r="AJ44" s="5">
        <f t="shared" si="101"/>
        <v>18000</v>
      </c>
      <c r="AK44" s="5">
        <f t="shared" si="102"/>
        <v>8.6538461538461533</v>
      </c>
      <c r="AL44" s="5">
        <v>1</v>
      </c>
      <c r="AM44" s="5">
        <v>0.05</v>
      </c>
      <c r="AN44" s="5">
        <v>0.05</v>
      </c>
      <c r="AO44" s="5">
        <v>0.05</v>
      </c>
      <c r="AP44" s="35">
        <f t="shared" si="37"/>
        <v>3</v>
      </c>
      <c r="AQ44" s="35">
        <f t="shared" si="38"/>
        <v>5.905511811023622E-2</v>
      </c>
      <c r="AR44" s="35">
        <f t="shared" si="39"/>
        <v>2.952755905511811E-3</v>
      </c>
      <c r="AS44" s="62" t="str">
        <f>'Training Programs'!BE44</f>
        <v>Turbine Installers</v>
      </c>
      <c r="AT44" s="62">
        <v>1</v>
      </c>
      <c r="AU44" s="62">
        <f>'Training Programs'!BG44</f>
        <v>69</v>
      </c>
      <c r="AV44" s="62">
        <f t="shared" si="103"/>
        <v>82800</v>
      </c>
      <c r="AW44" s="62">
        <f t="shared" si="104"/>
        <v>39.807692307692307</v>
      </c>
      <c r="AX44" s="62">
        <v>1</v>
      </c>
      <c r="AY44" s="62">
        <v>0.05</v>
      </c>
      <c r="AZ44" s="62">
        <v>0.05</v>
      </c>
      <c r="BA44" s="62">
        <v>0.05</v>
      </c>
      <c r="BB44" s="62">
        <f t="shared" si="40"/>
        <v>3</v>
      </c>
      <c r="BC44" s="95">
        <f t="shared" si="41"/>
        <v>0.27165354330708663</v>
      </c>
      <c r="BD44" s="62">
        <f t="shared" si="42"/>
        <v>1.3582677165354332E-2</v>
      </c>
      <c r="BE44" s="5" t="str">
        <f>'Training Programs'!BU44</f>
        <v>Turbine Laborer</v>
      </c>
      <c r="BF44" s="5">
        <v>1</v>
      </c>
      <c r="BG44" s="5">
        <f>'Training Programs'!BW44</f>
        <v>69</v>
      </c>
      <c r="BH44" s="5">
        <f t="shared" si="105"/>
        <v>82800</v>
      </c>
      <c r="BI44" s="5">
        <f t="shared" si="106"/>
        <v>39.807692307692307</v>
      </c>
      <c r="BJ44" s="5">
        <v>1</v>
      </c>
      <c r="BK44" s="5">
        <v>0.05</v>
      </c>
      <c r="BL44" s="5">
        <v>0.05</v>
      </c>
      <c r="BM44" s="5">
        <v>0.05</v>
      </c>
      <c r="BN44" s="35">
        <f t="shared" si="43"/>
        <v>3</v>
      </c>
      <c r="BO44" s="35">
        <f t="shared" si="44"/>
        <v>0.27165354330708663</v>
      </c>
      <c r="BP44" s="35">
        <f t="shared" si="45"/>
        <v>1.3582677165354332E-2</v>
      </c>
      <c r="BQ44" s="62" t="str">
        <f>'Training Programs'!CK44</f>
        <v>Construction Managers</v>
      </c>
      <c r="BR44" s="62">
        <v>1</v>
      </c>
      <c r="BS44" s="62">
        <f>'Training Programs'!CM44</f>
        <v>21</v>
      </c>
      <c r="BT44" s="62">
        <f t="shared" si="107"/>
        <v>45360</v>
      </c>
      <c r="BU44" s="62">
        <f t="shared" si="108"/>
        <v>21.807692307692307</v>
      </c>
      <c r="BV44" s="62">
        <v>1</v>
      </c>
      <c r="BW44" s="62">
        <v>0.05</v>
      </c>
      <c r="BX44" s="62">
        <v>0.05</v>
      </c>
      <c r="BY44" s="62">
        <v>0.05</v>
      </c>
      <c r="BZ44" s="62">
        <f t="shared" si="46"/>
        <v>3</v>
      </c>
      <c r="CA44" s="62">
        <f t="shared" si="47"/>
        <v>8.2677165354330714E-2</v>
      </c>
      <c r="CB44" s="62">
        <f t="shared" si="48"/>
        <v>4.1338582677165362E-3</v>
      </c>
      <c r="CC44" s="5" t="str">
        <f>'Training Programs'!DA44</f>
        <v>Electricians</v>
      </c>
      <c r="CD44" s="5">
        <v>1</v>
      </c>
      <c r="CE44" s="5">
        <f>'Training Programs'!DC44</f>
        <v>12</v>
      </c>
      <c r="CF44" s="5">
        <f t="shared" si="109"/>
        <v>18720</v>
      </c>
      <c r="CG44" s="5">
        <f t="shared" si="110"/>
        <v>9</v>
      </c>
      <c r="CH44" s="5">
        <v>1</v>
      </c>
      <c r="CI44" s="5">
        <v>0.05</v>
      </c>
      <c r="CJ44" s="5">
        <v>0.05</v>
      </c>
      <c r="CK44" s="5">
        <v>0.05</v>
      </c>
      <c r="CL44" s="35">
        <f t="shared" si="49"/>
        <v>3</v>
      </c>
      <c r="CM44" s="35">
        <f t="shared" si="50"/>
        <v>4.7244094488188976E-2</v>
      </c>
      <c r="CN44" s="35">
        <f t="shared" si="51"/>
        <v>2.3622047244094488E-3</v>
      </c>
      <c r="CO44" s="62" t="str">
        <f>'Training Programs'!DQ44</f>
        <v>Apprentice</v>
      </c>
      <c r="CP44" s="62">
        <v>1</v>
      </c>
      <c r="CQ44" s="62">
        <f>'Training Programs'!DS44</f>
        <v>14</v>
      </c>
      <c r="CR44" s="62">
        <f t="shared" si="111"/>
        <v>21840</v>
      </c>
      <c r="CS44" s="62">
        <f t="shared" si="112"/>
        <v>10.5</v>
      </c>
      <c r="CT44" s="62">
        <v>1</v>
      </c>
      <c r="CU44" s="62">
        <v>0.05</v>
      </c>
      <c r="CV44" s="62">
        <v>0.05</v>
      </c>
      <c r="CW44" s="62">
        <v>0.05</v>
      </c>
      <c r="CX44" s="62">
        <f t="shared" si="52"/>
        <v>3</v>
      </c>
      <c r="CY44" s="62">
        <f t="shared" si="53"/>
        <v>5.5118110236220472E-2</v>
      </c>
      <c r="CZ44" s="62">
        <f t="shared" si="54"/>
        <v>2.7559055118110236E-3</v>
      </c>
      <c r="DA44" s="5" t="str">
        <f>'Training Programs'!EG44</f>
        <v>Foundation Laborer</v>
      </c>
      <c r="DB44" s="5">
        <v>1</v>
      </c>
      <c r="DC44" s="5">
        <f>'Training Programs'!EI44</f>
        <v>9</v>
      </c>
      <c r="DD44" s="5">
        <f t="shared" si="113"/>
        <v>5760</v>
      </c>
      <c r="DE44" s="5">
        <f t="shared" si="114"/>
        <v>2.7692307692307692</v>
      </c>
      <c r="DF44" s="5">
        <v>1</v>
      </c>
      <c r="DG44" s="5">
        <v>0.05</v>
      </c>
      <c r="DH44" s="5">
        <v>0.05</v>
      </c>
      <c r="DI44" s="5">
        <v>0.05</v>
      </c>
      <c r="DJ44" s="5">
        <f t="shared" si="55"/>
        <v>3</v>
      </c>
      <c r="DK44" s="5">
        <f t="shared" si="56"/>
        <v>3.5433070866141732E-2</v>
      </c>
      <c r="DL44" s="5">
        <f t="shared" si="57"/>
        <v>1.7716535433070866E-3</v>
      </c>
      <c r="DM44" s="62" t="str">
        <f>'Training Programs'!EW44</f>
        <v>Carpenters</v>
      </c>
      <c r="DN44" s="62">
        <v>1</v>
      </c>
      <c r="DO44" s="62">
        <f>'Training Programs'!EY44</f>
        <v>9</v>
      </c>
      <c r="DP44" s="62">
        <f t="shared" si="115"/>
        <v>5760</v>
      </c>
      <c r="DQ44" s="62">
        <f t="shared" si="116"/>
        <v>2.7692307692307692</v>
      </c>
      <c r="DR44" s="62">
        <v>1</v>
      </c>
      <c r="DS44" s="62">
        <v>0.05</v>
      </c>
      <c r="DT44" s="62">
        <v>0.05</v>
      </c>
      <c r="DU44" s="62">
        <v>0.05</v>
      </c>
      <c r="DV44" s="62">
        <f t="shared" si="58"/>
        <v>3</v>
      </c>
      <c r="DW44" s="62">
        <f t="shared" si="59"/>
        <v>3.5433070866141732E-2</v>
      </c>
      <c r="DX44" s="62">
        <f t="shared" si="60"/>
        <v>1.7716535433070866E-3</v>
      </c>
      <c r="DY44" s="5" t="str">
        <f>'Training Programs'!FM44</f>
        <v>Wind Technician</v>
      </c>
      <c r="DZ44" s="5">
        <v>1</v>
      </c>
      <c r="EA44" s="5">
        <f>'Training Programs'!FO44</f>
        <v>12</v>
      </c>
      <c r="EB44" s="5">
        <f t="shared" si="117"/>
        <v>24960</v>
      </c>
      <c r="EC44" s="5">
        <f t="shared" si="118"/>
        <v>12</v>
      </c>
      <c r="ED44" s="5">
        <f t="shared" si="119"/>
        <v>1</v>
      </c>
      <c r="EE44" s="5">
        <v>0.05</v>
      </c>
      <c r="EF44" s="5">
        <v>0.05</v>
      </c>
      <c r="EG44" s="5">
        <v>0.05</v>
      </c>
      <c r="EH44" s="5">
        <f t="shared" si="61"/>
        <v>3</v>
      </c>
      <c r="EI44" s="5">
        <f t="shared" si="62"/>
        <v>4.7244094488188976E-2</v>
      </c>
      <c r="EJ44" s="5">
        <f t="shared" si="63"/>
        <v>2.3622047244094488E-3</v>
      </c>
      <c r="EK44" s="62"/>
      <c r="EL44" s="62"/>
      <c r="EM44" s="62"/>
      <c r="EN44" s="62"/>
      <c r="EO44" s="62"/>
      <c r="EP44" s="62"/>
      <c r="EQ44" s="62"/>
      <c r="ER44" s="62"/>
      <c r="ES44" s="62"/>
      <c r="ET44" s="62"/>
      <c r="EU44" s="62"/>
      <c r="EV44" s="62"/>
      <c r="EW44" s="5"/>
      <c r="EX44" s="5"/>
      <c r="EY44" s="5"/>
      <c r="EZ44" s="5"/>
      <c r="FA44" s="5"/>
      <c r="FB44" s="5"/>
      <c r="FC44" s="5"/>
      <c r="FD44" s="5"/>
      <c r="FE44" s="5"/>
      <c r="FF44" s="5"/>
      <c r="FG44" s="5"/>
      <c r="FH44" s="5"/>
      <c r="FI44" s="62"/>
      <c r="FJ44" s="62"/>
      <c r="FK44" s="62"/>
      <c r="FL44" s="62"/>
      <c r="FM44" s="62"/>
      <c r="FN44" s="62"/>
      <c r="FO44" s="62"/>
      <c r="FP44" s="62"/>
      <c r="FQ44" s="62"/>
      <c r="FR44" s="62"/>
      <c r="FS44" s="62"/>
      <c r="FT44" s="62"/>
      <c r="FU44" s="5"/>
      <c r="FV44" s="5"/>
      <c r="FW44" s="5"/>
      <c r="FX44" s="5"/>
      <c r="FY44" s="5"/>
      <c r="FZ44" s="5"/>
      <c r="GA44" s="5"/>
      <c r="GB44" s="5"/>
      <c r="GC44" s="5"/>
      <c r="GD44" s="5"/>
      <c r="GE44" s="5"/>
      <c r="GF44" s="5"/>
      <c r="GG44" s="62"/>
      <c r="GH44" s="62"/>
      <c r="GI44" s="62"/>
      <c r="GJ44" s="62"/>
      <c r="GK44" s="62"/>
      <c r="GL44" s="62"/>
      <c r="GM44" s="62"/>
      <c r="GN44" s="62"/>
      <c r="GO44" s="62"/>
      <c r="GP44" s="62"/>
      <c r="GQ44" s="62"/>
      <c r="GR44" s="62"/>
      <c r="GS44" s="5"/>
      <c r="GT44" s="5"/>
      <c r="GU44" s="5"/>
      <c r="GV44" s="5"/>
      <c r="GW44" s="5"/>
      <c r="GX44" s="5"/>
      <c r="GY44" s="5"/>
      <c r="GZ44" s="5"/>
      <c r="HA44" s="5"/>
      <c r="HB44" s="5"/>
      <c r="HC44" s="5"/>
      <c r="HD44" s="5"/>
      <c r="HE44" s="62"/>
      <c r="HF44" s="62"/>
      <c r="HG44" s="62"/>
      <c r="HH44" s="62"/>
      <c r="HI44" s="62"/>
      <c r="HJ44" s="62"/>
      <c r="HK44" s="62"/>
      <c r="HL44" s="62"/>
      <c r="HM44" s="62"/>
      <c r="HN44" s="62"/>
      <c r="HO44" s="62"/>
      <c r="HP44" s="62"/>
      <c r="HQ44" s="5"/>
      <c r="HR44" s="5"/>
      <c r="HS44" s="5"/>
      <c r="HT44" s="5"/>
      <c r="HU44" s="5"/>
      <c r="HV44" s="5"/>
      <c r="HW44" s="5"/>
      <c r="HX44" s="5"/>
      <c r="HY44" s="5"/>
      <c r="HZ44" s="5"/>
      <c r="IA44" s="5"/>
      <c r="IB44" s="5"/>
      <c r="IC44" s="62"/>
      <c r="ID44" s="62"/>
      <c r="IE44" s="62"/>
      <c r="IF44" s="62"/>
      <c r="IG44" s="62"/>
      <c r="IH44" s="62"/>
      <c r="II44" s="62"/>
      <c r="IJ44" s="62"/>
      <c r="IK44" s="62"/>
      <c r="IL44" s="62"/>
      <c r="IM44" s="62"/>
      <c r="IN44" s="62"/>
      <c r="IO44" s="5"/>
      <c r="IP44" s="5"/>
      <c r="IQ44" s="5"/>
      <c r="IR44" s="5"/>
      <c r="IS44" s="5"/>
      <c r="IT44" s="5"/>
      <c r="IU44" s="5"/>
      <c r="IV44" s="5"/>
      <c r="IW44" s="5"/>
      <c r="IX44" s="5"/>
      <c r="IY44" s="5"/>
      <c r="IZ44" s="5"/>
    </row>
    <row r="45" spans="1:260" x14ac:dyDescent="0.35">
      <c r="A45" s="131">
        <v>41</v>
      </c>
      <c r="B45" s="170">
        <f>'BVEM Scorecard'!B44</f>
        <v>0</v>
      </c>
      <c r="C45" s="170">
        <f>'BVEM Scorecard'!C44</f>
        <v>0</v>
      </c>
      <c r="D45" s="152">
        <v>52</v>
      </c>
      <c r="E45" s="72" t="str">
        <f>'BVEM Scorecard'!F44</f>
        <v>Wind</v>
      </c>
      <c r="F45" s="94"/>
      <c r="G45" s="94"/>
      <c r="H45" s="94"/>
      <c r="I45" s="94"/>
      <c r="J45" s="55"/>
      <c r="K45" s="55"/>
      <c r="L45" s="55"/>
      <c r="M45" s="55"/>
      <c r="N45" s="5"/>
      <c r="O45" s="5"/>
      <c r="P45" s="142"/>
      <c r="Q45" s="114"/>
      <c r="R45" s="91"/>
      <c r="S45" s="5" t="str">
        <f t="shared" si="0"/>
        <v/>
      </c>
      <c r="T45" s="93"/>
      <c r="U45" s="143"/>
      <c r="V45" s="143"/>
      <c r="W45" s="143"/>
      <c r="X45" s="64"/>
      <c r="Y45" s="64"/>
      <c r="Z45" s="62"/>
      <c r="AA45" s="144"/>
      <c r="AB45" s="144"/>
      <c r="AC45" s="64"/>
      <c r="AD45" s="64" t="str">
        <f t="shared" si="34"/>
        <v/>
      </c>
      <c r="AE45" s="64" t="str">
        <f t="shared" si="35"/>
        <v/>
      </c>
      <c r="AF45" s="64" t="str">
        <f t="shared" si="36"/>
        <v/>
      </c>
      <c r="AG45" s="55"/>
      <c r="AH45" s="55"/>
      <c r="AI45" s="35"/>
      <c r="AJ45" s="35"/>
      <c r="AK45" s="35"/>
      <c r="AL45" s="35"/>
      <c r="AM45" s="142"/>
      <c r="AN45" s="142"/>
      <c r="AO45" s="35"/>
      <c r="AP45" s="35" t="str">
        <f t="shared" si="37"/>
        <v/>
      </c>
      <c r="AQ45" s="35" t="str">
        <f t="shared" si="38"/>
        <v/>
      </c>
      <c r="AR45" s="35" t="str">
        <f t="shared" si="39"/>
        <v/>
      </c>
      <c r="AS45" s="64"/>
      <c r="AT45" s="64"/>
      <c r="AU45" s="64"/>
      <c r="AV45" s="64"/>
      <c r="AW45" s="64"/>
      <c r="AX45" s="64"/>
      <c r="AY45" s="144"/>
      <c r="AZ45" s="144"/>
      <c r="BA45" s="64"/>
      <c r="BB45" s="64" t="str">
        <f t="shared" si="40"/>
        <v/>
      </c>
      <c r="BC45" s="64" t="str">
        <f t="shared" si="41"/>
        <v/>
      </c>
      <c r="BD45" s="64" t="str">
        <f t="shared" si="42"/>
        <v/>
      </c>
      <c r="BE45" s="35"/>
      <c r="BF45" s="35"/>
      <c r="BG45" s="35"/>
      <c r="BH45" s="35"/>
      <c r="BI45" s="35"/>
      <c r="BJ45" s="35"/>
      <c r="BK45" s="142"/>
      <c r="BL45" s="142"/>
      <c r="BM45" s="35"/>
      <c r="BN45" s="35" t="str">
        <f t="shared" si="43"/>
        <v/>
      </c>
      <c r="BO45" s="35" t="str">
        <f t="shared" si="44"/>
        <v/>
      </c>
      <c r="BP45" s="35" t="str">
        <f t="shared" si="45"/>
        <v/>
      </c>
      <c r="BQ45" s="64"/>
      <c r="BR45" s="64"/>
      <c r="BS45" s="64"/>
      <c r="BT45" s="64"/>
      <c r="BU45" s="64"/>
      <c r="BV45" s="64"/>
      <c r="BW45" s="144"/>
      <c r="BX45" s="144"/>
      <c r="BY45" s="64"/>
      <c r="BZ45" s="64" t="str">
        <f t="shared" si="46"/>
        <v/>
      </c>
      <c r="CA45" s="64" t="str">
        <f t="shared" si="47"/>
        <v/>
      </c>
      <c r="CB45" s="64" t="str">
        <f t="shared" si="48"/>
        <v/>
      </c>
      <c r="CC45" s="35"/>
      <c r="CD45" s="35"/>
      <c r="CE45" s="35"/>
      <c r="CF45" s="35"/>
      <c r="CG45" s="35"/>
      <c r="CH45" s="35"/>
      <c r="CI45" s="142"/>
      <c r="CJ45" s="142"/>
      <c r="CK45" s="35"/>
      <c r="CL45" s="35" t="str">
        <f t="shared" si="49"/>
        <v/>
      </c>
      <c r="CM45" s="35" t="str">
        <f t="shared" si="50"/>
        <v/>
      </c>
      <c r="CN45" s="35" t="str">
        <f t="shared" si="51"/>
        <v/>
      </c>
      <c r="CO45" s="64"/>
      <c r="CP45" s="64"/>
      <c r="CQ45" s="64"/>
      <c r="CR45" s="64"/>
      <c r="CS45" s="64"/>
      <c r="CT45" s="64"/>
      <c r="CU45" s="144"/>
      <c r="CV45" s="144"/>
      <c r="CW45" s="64"/>
      <c r="CX45" s="64" t="str">
        <f t="shared" si="52"/>
        <v/>
      </c>
      <c r="CY45" s="64" t="str">
        <f t="shared" si="53"/>
        <v/>
      </c>
      <c r="CZ45" s="64" t="str">
        <f t="shared" si="54"/>
        <v/>
      </c>
      <c r="DA45" s="35"/>
      <c r="DB45" s="35"/>
      <c r="DC45" s="35"/>
      <c r="DD45" s="35"/>
      <c r="DE45" s="35"/>
      <c r="DF45" s="35"/>
      <c r="DG45" s="142"/>
      <c r="DH45" s="142"/>
      <c r="DI45" s="35"/>
      <c r="DJ45" s="35" t="str">
        <f t="shared" si="55"/>
        <v/>
      </c>
      <c r="DK45" s="35" t="str">
        <f t="shared" si="56"/>
        <v/>
      </c>
      <c r="DL45" s="35" t="str">
        <f t="shared" si="57"/>
        <v/>
      </c>
      <c r="DM45" s="64"/>
      <c r="DN45" s="64"/>
      <c r="DO45" s="64"/>
      <c r="DP45" s="64"/>
      <c r="DQ45" s="64"/>
      <c r="DR45" s="64"/>
      <c r="DS45" s="144"/>
      <c r="DT45" s="144"/>
      <c r="DU45" s="64"/>
      <c r="DV45" s="64" t="str">
        <f t="shared" si="58"/>
        <v/>
      </c>
      <c r="DW45" s="64" t="str">
        <f t="shared" si="59"/>
        <v/>
      </c>
      <c r="DX45" s="64" t="str">
        <f t="shared" si="60"/>
        <v/>
      </c>
      <c r="DY45" s="35"/>
      <c r="DZ45" s="35"/>
      <c r="EA45" s="35"/>
      <c r="EB45" s="35"/>
      <c r="EC45" s="35"/>
      <c r="ED45" s="35"/>
      <c r="EE45" s="142"/>
      <c r="EF45" s="142"/>
      <c r="EG45" s="35"/>
      <c r="EH45" s="35" t="str">
        <f t="shared" si="61"/>
        <v/>
      </c>
      <c r="EI45" s="35" t="str">
        <f t="shared" si="62"/>
        <v/>
      </c>
      <c r="EJ45" s="35" t="str">
        <f t="shared" si="63"/>
        <v/>
      </c>
      <c r="EK45" s="62"/>
      <c r="EL45" s="62"/>
      <c r="EM45" s="62"/>
      <c r="EN45" s="62"/>
      <c r="EO45" s="62"/>
      <c r="EP45" s="62"/>
      <c r="EQ45" s="62"/>
      <c r="ER45" s="62"/>
      <c r="ES45" s="62"/>
      <c r="ET45" s="62" t="str">
        <f t="shared" si="64"/>
        <v/>
      </c>
      <c r="EU45" s="62" t="str">
        <f t="shared" si="65"/>
        <v/>
      </c>
      <c r="EV45" s="62" t="str">
        <f t="shared" si="66"/>
        <v/>
      </c>
      <c r="EW45" s="5"/>
      <c r="EX45" s="5"/>
      <c r="EY45" s="5"/>
      <c r="EZ45" s="5"/>
      <c r="FA45" s="5"/>
      <c r="FB45" s="5"/>
      <c r="FC45" s="5"/>
      <c r="FD45" s="5"/>
      <c r="FE45" s="5"/>
      <c r="FF45" s="5" t="str">
        <f t="shared" si="67"/>
        <v/>
      </c>
      <c r="FG45" s="5" t="str">
        <f t="shared" si="68"/>
        <v/>
      </c>
      <c r="FH45" s="5" t="str">
        <f t="shared" si="69"/>
        <v/>
      </c>
      <c r="FI45" s="62"/>
      <c r="FJ45" s="62"/>
      <c r="FK45" s="62"/>
      <c r="FL45" s="62"/>
      <c r="FM45" s="62"/>
      <c r="FN45" s="62"/>
      <c r="FO45" s="62"/>
      <c r="FP45" s="62"/>
      <c r="FQ45" s="62"/>
      <c r="FR45" s="62" t="str">
        <f t="shared" si="70"/>
        <v/>
      </c>
      <c r="FS45" s="62" t="str">
        <f t="shared" si="71"/>
        <v/>
      </c>
      <c r="FT45" s="62" t="str">
        <f t="shared" si="72"/>
        <v/>
      </c>
      <c r="FU45" s="5"/>
      <c r="FV45" s="5"/>
      <c r="FW45" s="5"/>
      <c r="FX45" s="5"/>
      <c r="FY45" s="5"/>
      <c r="FZ45" s="5"/>
      <c r="GA45" s="5"/>
      <c r="GB45" s="5"/>
      <c r="GC45" s="5"/>
      <c r="GD45" s="5" t="str">
        <f t="shared" si="73"/>
        <v/>
      </c>
      <c r="GE45" s="5" t="str">
        <f t="shared" si="74"/>
        <v/>
      </c>
      <c r="GF45" s="5" t="str">
        <f t="shared" si="75"/>
        <v/>
      </c>
      <c r="GG45" s="62"/>
      <c r="GH45" s="62"/>
      <c r="GI45" s="62"/>
      <c r="GJ45" s="62"/>
      <c r="GK45" s="62"/>
      <c r="GL45" s="62"/>
      <c r="GM45" s="62"/>
      <c r="GN45" s="62"/>
      <c r="GO45" s="62"/>
      <c r="GP45" s="62" t="str">
        <f t="shared" si="76"/>
        <v/>
      </c>
      <c r="GQ45" s="62" t="str">
        <f t="shared" si="77"/>
        <v/>
      </c>
      <c r="GR45" s="62" t="str">
        <f t="shared" si="78"/>
        <v/>
      </c>
      <c r="GS45" s="5"/>
      <c r="GT45" s="5"/>
      <c r="GU45" s="5"/>
      <c r="GV45" s="5"/>
      <c r="GW45" s="5"/>
      <c r="GX45" s="5"/>
      <c r="GY45" s="5"/>
      <c r="GZ45" s="5"/>
      <c r="HA45" s="5"/>
      <c r="HB45" s="5" t="str">
        <f t="shared" si="79"/>
        <v/>
      </c>
      <c r="HC45" s="5" t="str">
        <f t="shared" si="80"/>
        <v/>
      </c>
      <c r="HD45" s="5" t="str">
        <f t="shared" si="81"/>
        <v/>
      </c>
      <c r="HE45" s="62"/>
      <c r="HF45" s="62"/>
      <c r="HG45" s="62"/>
      <c r="HH45" s="62"/>
      <c r="HI45" s="62"/>
      <c r="HJ45" s="62"/>
      <c r="HK45" s="62"/>
      <c r="HL45" s="62"/>
      <c r="HM45" s="62"/>
      <c r="HN45" s="62" t="str">
        <f t="shared" si="82"/>
        <v/>
      </c>
      <c r="HO45" s="62" t="str">
        <f t="shared" si="83"/>
        <v/>
      </c>
      <c r="HP45" s="62" t="str">
        <f t="shared" si="84"/>
        <v/>
      </c>
      <c r="HQ45" s="5"/>
      <c r="HR45" s="5"/>
      <c r="HS45" s="5"/>
      <c r="HT45" s="5"/>
      <c r="HU45" s="5"/>
      <c r="HV45" s="5"/>
      <c r="HW45" s="5"/>
      <c r="HX45" s="5"/>
      <c r="HY45" s="5"/>
      <c r="HZ45" s="5" t="str">
        <f t="shared" si="85"/>
        <v/>
      </c>
      <c r="IA45" s="5" t="str">
        <f t="shared" si="86"/>
        <v/>
      </c>
      <c r="IB45" s="5" t="str">
        <f t="shared" si="87"/>
        <v/>
      </c>
      <c r="IC45" s="62"/>
      <c r="ID45" s="62"/>
      <c r="IE45" s="62"/>
      <c r="IF45" s="62"/>
      <c r="IG45" s="62"/>
      <c r="IH45" s="62"/>
      <c r="II45" s="62"/>
      <c r="IJ45" s="62"/>
      <c r="IK45" s="62"/>
      <c r="IL45" s="62" t="str">
        <f t="shared" si="88"/>
        <v/>
      </c>
      <c r="IM45" s="62" t="str">
        <f t="shared" si="89"/>
        <v/>
      </c>
      <c r="IN45" s="62" t="str">
        <f t="shared" si="90"/>
        <v/>
      </c>
      <c r="IO45" s="5"/>
      <c r="IP45" s="5"/>
      <c r="IQ45" s="5"/>
      <c r="IR45" s="5"/>
      <c r="IS45" s="5"/>
      <c r="IT45" s="5"/>
      <c r="IU45" s="5"/>
      <c r="IV45" s="5"/>
      <c r="IW45" s="5"/>
      <c r="IX45" s="5" t="str">
        <f t="shared" si="91"/>
        <v/>
      </c>
      <c r="IY45" s="5" t="str">
        <f t="shared" si="92"/>
        <v/>
      </c>
      <c r="IZ45" s="5" t="str">
        <f t="shared" si="93"/>
        <v/>
      </c>
    </row>
    <row r="46" spans="1:260" x14ac:dyDescent="0.35">
      <c r="A46" s="131">
        <v>42</v>
      </c>
      <c r="B46" s="170">
        <f>'BVEM Scorecard'!B45</f>
        <v>0</v>
      </c>
      <c r="C46" s="170">
        <f>'BVEM Scorecard'!C45</f>
        <v>0</v>
      </c>
      <c r="D46" s="152">
        <v>16</v>
      </c>
      <c r="E46" s="72" t="str">
        <f>'BVEM Scorecard'!F45</f>
        <v>Wind</v>
      </c>
      <c r="F46" s="94"/>
      <c r="G46" s="94"/>
      <c r="H46" s="94"/>
      <c r="I46" s="94"/>
      <c r="J46" s="55"/>
      <c r="K46" s="55"/>
      <c r="L46" s="55"/>
      <c r="M46" s="55"/>
      <c r="N46" s="5"/>
      <c r="O46" s="141"/>
      <c r="P46" s="142"/>
      <c r="Q46" s="114"/>
      <c r="R46" s="91"/>
      <c r="S46" s="5" t="str">
        <f t="shared" si="0"/>
        <v/>
      </c>
      <c r="T46" s="93"/>
      <c r="U46" s="143"/>
      <c r="V46" s="143"/>
      <c r="W46" s="143"/>
      <c r="X46" s="64"/>
      <c r="Y46" s="64"/>
      <c r="Z46" s="64"/>
      <c r="AA46" s="144"/>
      <c r="AB46" s="144"/>
      <c r="AC46" s="64"/>
      <c r="AD46" s="64" t="str">
        <f t="shared" si="34"/>
        <v/>
      </c>
      <c r="AE46" s="64" t="str">
        <f t="shared" si="35"/>
        <v/>
      </c>
      <c r="AF46" s="64" t="str">
        <f t="shared" si="36"/>
        <v/>
      </c>
      <c r="AG46" s="55"/>
      <c r="AH46" s="55"/>
      <c r="AI46" s="5"/>
      <c r="AJ46" s="5"/>
      <c r="AK46" s="5"/>
      <c r="AL46" s="5"/>
      <c r="AM46" s="5"/>
      <c r="AN46" s="5"/>
      <c r="AO46" s="5"/>
      <c r="AP46" s="35" t="str">
        <f t="shared" si="37"/>
        <v/>
      </c>
      <c r="AQ46" s="35" t="str">
        <f t="shared" si="38"/>
        <v/>
      </c>
      <c r="AR46" s="35" t="str">
        <f t="shared" si="39"/>
        <v/>
      </c>
      <c r="AS46" s="62"/>
      <c r="AT46" s="62"/>
      <c r="AU46" s="62"/>
      <c r="AV46" s="62"/>
      <c r="AW46" s="62"/>
      <c r="AX46" s="62"/>
      <c r="AY46" s="62"/>
      <c r="AZ46" s="62"/>
      <c r="BA46" s="62"/>
      <c r="BB46" s="62" t="str">
        <f t="shared" si="40"/>
        <v/>
      </c>
      <c r="BC46" s="95" t="str">
        <f t="shared" si="41"/>
        <v/>
      </c>
      <c r="BD46" s="62" t="str">
        <f t="shared" si="42"/>
        <v/>
      </c>
      <c r="BE46" s="5"/>
      <c r="BF46" s="5"/>
      <c r="BG46" s="5"/>
      <c r="BH46" s="5"/>
      <c r="BI46" s="5"/>
      <c r="BJ46" s="5"/>
      <c r="BK46" s="5"/>
      <c r="BL46" s="5"/>
      <c r="BM46" s="5"/>
      <c r="BN46" s="35" t="str">
        <f t="shared" si="43"/>
        <v/>
      </c>
      <c r="BO46" s="35" t="str">
        <f t="shared" si="44"/>
        <v/>
      </c>
      <c r="BP46" s="35" t="str">
        <f t="shared" si="45"/>
        <v/>
      </c>
      <c r="BQ46" s="62"/>
      <c r="BR46" s="62"/>
      <c r="BS46" s="62"/>
      <c r="BT46" s="62"/>
      <c r="BU46" s="62"/>
      <c r="BV46" s="62"/>
      <c r="BW46" s="62"/>
      <c r="BX46" s="62"/>
      <c r="BY46" s="62"/>
      <c r="BZ46" s="62" t="str">
        <f t="shared" si="46"/>
        <v/>
      </c>
      <c r="CA46" s="62" t="str">
        <f t="shared" si="47"/>
        <v/>
      </c>
      <c r="CB46" s="62" t="str">
        <f t="shared" si="48"/>
        <v/>
      </c>
      <c r="CC46" s="5"/>
      <c r="CD46" s="5"/>
      <c r="CE46" s="5"/>
      <c r="CF46" s="5"/>
      <c r="CG46" s="5"/>
      <c r="CH46" s="5"/>
      <c r="CI46" s="5"/>
      <c r="CJ46" s="5"/>
      <c r="CK46" s="5"/>
      <c r="CL46" s="35" t="str">
        <f t="shared" si="49"/>
        <v/>
      </c>
      <c r="CM46" s="35" t="str">
        <f t="shared" si="50"/>
        <v/>
      </c>
      <c r="CN46" s="35" t="str">
        <f t="shared" si="51"/>
        <v/>
      </c>
      <c r="CO46" s="62"/>
      <c r="CP46" s="62"/>
      <c r="CQ46" s="62"/>
      <c r="CR46" s="62"/>
      <c r="CS46" s="62"/>
      <c r="CT46" s="62"/>
      <c r="CU46" s="62"/>
      <c r="CV46" s="62"/>
      <c r="CW46" s="62"/>
      <c r="CX46" s="62" t="str">
        <f t="shared" si="52"/>
        <v/>
      </c>
      <c r="CY46" s="62" t="str">
        <f t="shared" si="53"/>
        <v/>
      </c>
      <c r="CZ46" s="62" t="str">
        <f t="shared" si="54"/>
        <v/>
      </c>
      <c r="DA46" s="5"/>
      <c r="DB46" s="5"/>
      <c r="DC46" s="5"/>
      <c r="DD46" s="5"/>
      <c r="DE46" s="5"/>
      <c r="DF46" s="5"/>
      <c r="DG46" s="5"/>
      <c r="DH46" s="5"/>
      <c r="DI46" s="5"/>
      <c r="DJ46" s="5" t="str">
        <f t="shared" si="55"/>
        <v/>
      </c>
      <c r="DK46" s="5" t="str">
        <f t="shared" si="56"/>
        <v/>
      </c>
      <c r="DL46" s="5" t="str">
        <f t="shared" si="57"/>
        <v/>
      </c>
      <c r="DM46" s="62"/>
      <c r="DN46" s="62"/>
      <c r="DO46" s="62"/>
      <c r="DP46" s="62"/>
      <c r="DQ46" s="62"/>
      <c r="DR46" s="62"/>
      <c r="DS46" s="62"/>
      <c r="DT46" s="62"/>
      <c r="DU46" s="62"/>
      <c r="DV46" s="62" t="str">
        <f t="shared" si="58"/>
        <v/>
      </c>
      <c r="DW46" s="62" t="str">
        <f t="shared" si="59"/>
        <v/>
      </c>
      <c r="DX46" s="62" t="str">
        <f t="shared" si="60"/>
        <v/>
      </c>
      <c r="DY46" s="5"/>
      <c r="DZ46" s="5"/>
      <c r="EA46" s="5"/>
      <c r="EB46" s="5"/>
      <c r="EC46" s="5"/>
      <c r="ED46" s="5"/>
      <c r="EE46" s="5"/>
      <c r="EF46" s="5"/>
      <c r="EG46" s="5"/>
      <c r="EH46" s="5" t="str">
        <f t="shared" si="61"/>
        <v/>
      </c>
      <c r="EI46" s="5" t="str">
        <f t="shared" si="62"/>
        <v/>
      </c>
      <c r="EJ46" s="5" t="str">
        <f t="shared" si="63"/>
        <v/>
      </c>
      <c r="EK46" s="62"/>
      <c r="EL46" s="62"/>
      <c r="EM46" s="62"/>
      <c r="EN46" s="62"/>
      <c r="EO46" s="62"/>
      <c r="EP46" s="62"/>
      <c r="EQ46" s="62"/>
      <c r="ER46" s="62"/>
      <c r="ES46" s="62"/>
      <c r="ET46" s="62" t="str">
        <f t="shared" si="64"/>
        <v/>
      </c>
      <c r="EU46" s="62" t="str">
        <f t="shared" si="65"/>
        <v/>
      </c>
      <c r="EV46" s="62" t="str">
        <f t="shared" si="66"/>
        <v/>
      </c>
      <c r="EW46" s="5"/>
      <c r="EX46" s="5"/>
      <c r="EY46" s="5"/>
      <c r="EZ46" s="5"/>
      <c r="FA46" s="5"/>
      <c r="FB46" s="5"/>
      <c r="FC46" s="5"/>
      <c r="FD46" s="5"/>
      <c r="FE46" s="5"/>
      <c r="FF46" s="5" t="str">
        <f t="shared" si="67"/>
        <v/>
      </c>
      <c r="FG46" s="5" t="str">
        <f t="shared" si="68"/>
        <v/>
      </c>
      <c r="FH46" s="5" t="str">
        <f t="shared" si="69"/>
        <v/>
      </c>
      <c r="FI46" s="62"/>
      <c r="FJ46" s="62"/>
      <c r="FK46" s="62"/>
      <c r="FL46" s="62"/>
      <c r="FM46" s="62"/>
      <c r="FN46" s="62"/>
      <c r="FO46" s="62"/>
      <c r="FP46" s="62"/>
      <c r="FQ46" s="62"/>
      <c r="FR46" s="62" t="str">
        <f t="shared" si="70"/>
        <v/>
      </c>
      <c r="FS46" s="62" t="str">
        <f t="shared" si="71"/>
        <v/>
      </c>
      <c r="FT46" s="62" t="str">
        <f t="shared" si="72"/>
        <v/>
      </c>
      <c r="FU46" s="5"/>
      <c r="FV46" s="5"/>
      <c r="FW46" s="5"/>
      <c r="FX46" s="5"/>
      <c r="FY46" s="5"/>
      <c r="FZ46" s="5"/>
      <c r="GA46" s="5"/>
      <c r="GB46" s="5"/>
      <c r="GC46" s="5"/>
      <c r="GD46" s="5" t="str">
        <f t="shared" si="73"/>
        <v/>
      </c>
      <c r="GE46" s="5" t="str">
        <f t="shared" si="74"/>
        <v/>
      </c>
      <c r="GF46" s="5" t="str">
        <f t="shared" si="75"/>
        <v/>
      </c>
      <c r="GG46" s="62"/>
      <c r="GH46" s="62"/>
      <c r="GI46" s="62"/>
      <c r="GJ46" s="62"/>
      <c r="GK46" s="62"/>
      <c r="GL46" s="62"/>
      <c r="GM46" s="62"/>
      <c r="GN46" s="62"/>
      <c r="GO46" s="62"/>
      <c r="GP46" s="62" t="str">
        <f t="shared" si="76"/>
        <v/>
      </c>
      <c r="GQ46" s="62" t="str">
        <f t="shared" si="77"/>
        <v/>
      </c>
      <c r="GR46" s="62" t="str">
        <f t="shared" si="78"/>
        <v/>
      </c>
      <c r="GS46" s="5"/>
      <c r="GT46" s="5"/>
      <c r="GU46" s="5"/>
      <c r="GV46" s="5"/>
      <c r="GW46" s="5"/>
      <c r="GX46" s="5"/>
      <c r="GY46" s="5"/>
      <c r="GZ46" s="5"/>
      <c r="HA46" s="5"/>
      <c r="HB46" s="5" t="str">
        <f t="shared" si="79"/>
        <v/>
      </c>
      <c r="HC46" s="5" t="str">
        <f t="shared" si="80"/>
        <v/>
      </c>
      <c r="HD46" s="5" t="str">
        <f t="shared" si="81"/>
        <v/>
      </c>
      <c r="HE46" s="62"/>
      <c r="HF46" s="62"/>
      <c r="HG46" s="62"/>
      <c r="HH46" s="62"/>
      <c r="HI46" s="62"/>
      <c r="HJ46" s="62"/>
      <c r="HK46" s="62"/>
      <c r="HL46" s="62"/>
      <c r="HM46" s="62"/>
      <c r="HN46" s="62" t="str">
        <f t="shared" si="82"/>
        <v/>
      </c>
      <c r="HO46" s="62" t="str">
        <f t="shared" si="83"/>
        <v/>
      </c>
      <c r="HP46" s="62" t="str">
        <f t="shared" si="84"/>
        <v/>
      </c>
      <c r="HQ46" s="5"/>
      <c r="HR46" s="5"/>
      <c r="HS46" s="5"/>
      <c r="HT46" s="5"/>
      <c r="HU46" s="5"/>
      <c r="HV46" s="5"/>
      <c r="HW46" s="5"/>
      <c r="HX46" s="5"/>
      <c r="HY46" s="5"/>
      <c r="HZ46" s="5" t="str">
        <f t="shared" si="85"/>
        <v/>
      </c>
      <c r="IA46" s="5" t="str">
        <f t="shared" si="86"/>
        <v/>
      </c>
      <c r="IB46" s="5" t="str">
        <f t="shared" si="87"/>
        <v/>
      </c>
      <c r="IC46" s="62"/>
      <c r="ID46" s="62"/>
      <c r="IE46" s="62"/>
      <c r="IF46" s="62"/>
      <c r="IG46" s="62"/>
      <c r="IH46" s="62"/>
      <c r="II46" s="62"/>
      <c r="IJ46" s="62"/>
      <c r="IK46" s="62"/>
      <c r="IL46" s="62" t="str">
        <f t="shared" si="88"/>
        <v/>
      </c>
      <c r="IM46" s="62" t="str">
        <f t="shared" si="89"/>
        <v/>
      </c>
      <c r="IN46" s="62" t="str">
        <f t="shared" si="90"/>
        <v/>
      </c>
      <c r="IO46" s="5"/>
      <c r="IP46" s="5"/>
      <c r="IQ46" s="5"/>
      <c r="IR46" s="5"/>
      <c r="IS46" s="5"/>
      <c r="IT46" s="5"/>
      <c r="IU46" s="5"/>
      <c r="IV46" s="5"/>
      <c r="IW46" s="5"/>
      <c r="IX46" s="5" t="str">
        <f t="shared" si="91"/>
        <v/>
      </c>
      <c r="IY46" s="5" t="str">
        <f t="shared" si="92"/>
        <v/>
      </c>
      <c r="IZ46" s="5" t="str">
        <f t="shared" si="93"/>
        <v/>
      </c>
    </row>
    <row r="47" spans="1:260" x14ac:dyDescent="0.35">
      <c r="A47" s="131">
        <v>43</v>
      </c>
      <c r="B47" s="170">
        <f>'BVEM Scorecard'!B46</f>
        <v>0</v>
      </c>
      <c r="C47" s="170">
        <f>'BVEM Scorecard'!C46</f>
        <v>0</v>
      </c>
      <c r="D47" s="152">
        <v>53</v>
      </c>
      <c r="E47" s="72" t="str">
        <f>'BVEM Scorecard'!F46</f>
        <v>Wind</v>
      </c>
      <c r="F47" s="94"/>
      <c r="G47" s="94"/>
      <c r="H47" s="94"/>
      <c r="I47" s="94"/>
      <c r="J47" s="55"/>
      <c r="K47" s="55"/>
      <c r="L47" s="55"/>
      <c r="M47" s="55"/>
      <c r="N47" s="5"/>
      <c r="O47" s="5"/>
      <c r="P47" s="142"/>
      <c r="Q47" s="114"/>
      <c r="R47" s="91"/>
      <c r="S47" s="5" t="str">
        <f t="shared" si="0"/>
        <v/>
      </c>
      <c r="T47" s="93"/>
      <c r="U47" s="143"/>
      <c r="V47" s="143"/>
      <c r="W47" s="143"/>
      <c r="X47" s="64"/>
      <c r="Y47" s="64"/>
      <c r="Z47" s="62"/>
      <c r="AA47" s="144"/>
      <c r="AB47" s="144"/>
      <c r="AC47" s="64"/>
      <c r="AD47" s="64" t="str">
        <f t="shared" si="34"/>
        <v/>
      </c>
      <c r="AE47" s="64" t="str">
        <f t="shared" si="35"/>
        <v/>
      </c>
      <c r="AF47" s="64" t="str">
        <f t="shared" si="36"/>
        <v/>
      </c>
      <c r="AG47" s="55"/>
      <c r="AH47" s="55"/>
      <c r="AI47" s="35"/>
      <c r="AJ47" s="35"/>
      <c r="AK47" s="35"/>
      <c r="AL47" s="35"/>
      <c r="AM47" s="142"/>
      <c r="AN47" s="142"/>
      <c r="AO47" s="35"/>
      <c r="AP47" s="35" t="str">
        <f t="shared" si="37"/>
        <v/>
      </c>
      <c r="AQ47" s="35" t="str">
        <f t="shared" si="38"/>
        <v/>
      </c>
      <c r="AR47" s="35" t="str">
        <f t="shared" si="39"/>
        <v/>
      </c>
      <c r="AS47" s="64"/>
      <c r="AT47" s="64"/>
      <c r="AU47" s="64"/>
      <c r="AV47" s="64"/>
      <c r="AW47" s="64"/>
      <c r="AX47" s="64"/>
      <c r="AY47" s="144"/>
      <c r="AZ47" s="144"/>
      <c r="BA47" s="64"/>
      <c r="BB47" s="64" t="str">
        <f t="shared" si="40"/>
        <v/>
      </c>
      <c r="BC47" s="64" t="str">
        <f t="shared" si="41"/>
        <v/>
      </c>
      <c r="BD47" s="64" t="str">
        <f t="shared" si="42"/>
        <v/>
      </c>
      <c r="BE47" s="35"/>
      <c r="BF47" s="35"/>
      <c r="BG47" s="35"/>
      <c r="BH47" s="35"/>
      <c r="BI47" s="35"/>
      <c r="BJ47" s="35"/>
      <c r="BK47" s="142"/>
      <c r="BL47" s="142"/>
      <c r="BM47" s="35"/>
      <c r="BN47" s="35" t="str">
        <f t="shared" si="43"/>
        <v/>
      </c>
      <c r="BO47" s="35" t="str">
        <f t="shared" si="44"/>
        <v/>
      </c>
      <c r="BP47" s="35" t="str">
        <f t="shared" si="45"/>
        <v/>
      </c>
      <c r="BQ47" s="64"/>
      <c r="BR47" s="64"/>
      <c r="BS47" s="64"/>
      <c r="BT47" s="64"/>
      <c r="BU47" s="64"/>
      <c r="BV47" s="64"/>
      <c r="BW47" s="144"/>
      <c r="BX47" s="144"/>
      <c r="BY47" s="64"/>
      <c r="BZ47" s="64" t="str">
        <f t="shared" si="46"/>
        <v/>
      </c>
      <c r="CA47" s="64" t="str">
        <f t="shared" si="47"/>
        <v/>
      </c>
      <c r="CB47" s="64" t="str">
        <f t="shared" si="48"/>
        <v/>
      </c>
      <c r="CC47" s="35"/>
      <c r="CD47" s="35"/>
      <c r="CE47" s="35"/>
      <c r="CF47" s="35"/>
      <c r="CG47" s="35"/>
      <c r="CH47" s="35"/>
      <c r="CI47" s="142"/>
      <c r="CJ47" s="142"/>
      <c r="CK47" s="35"/>
      <c r="CL47" s="35" t="str">
        <f t="shared" si="49"/>
        <v/>
      </c>
      <c r="CM47" s="35" t="str">
        <f t="shared" si="50"/>
        <v/>
      </c>
      <c r="CN47" s="35" t="str">
        <f t="shared" si="51"/>
        <v/>
      </c>
      <c r="CO47" s="64"/>
      <c r="CP47" s="64"/>
      <c r="CQ47" s="64"/>
      <c r="CR47" s="64"/>
      <c r="CS47" s="64"/>
      <c r="CT47" s="64"/>
      <c r="CU47" s="144"/>
      <c r="CV47" s="144"/>
      <c r="CW47" s="64"/>
      <c r="CX47" s="64" t="str">
        <f t="shared" si="52"/>
        <v/>
      </c>
      <c r="CY47" s="64" t="str">
        <f t="shared" si="53"/>
        <v/>
      </c>
      <c r="CZ47" s="64" t="str">
        <f t="shared" si="54"/>
        <v/>
      </c>
      <c r="DA47" s="35"/>
      <c r="DB47" s="35"/>
      <c r="DC47" s="35"/>
      <c r="DD47" s="35"/>
      <c r="DE47" s="35"/>
      <c r="DF47" s="35"/>
      <c r="DG47" s="142"/>
      <c r="DH47" s="142"/>
      <c r="DI47" s="35"/>
      <c r="DJ47" s="35" t="str">
        <f t="shared" si="55"/>
        <v/>
      </c>
      <c r="DK47" s="35" t="str">
        <f t="shared" si="56"/>
        <v/>
      </c>
      <c r="DL47" s="35" t="str">
        <f t="shared" si="57"/>
        <v/>
      </c>
      <c r="DM47" s="64"/>
      <c r="DN47" s="64"/>
      <c r="DO47" s="64"/>
      <c r="DP47" s="64"/>
      <c r="DQ47" s="64"/>
      <c r="DR47" s="64"/>
      <c r="DS47" s="144"/>
      <c r="DT47" s="144"/>
      <c r="DU47" s="64"/>
      <c r="DV47" s="64" t="str">
        <f t="shared" si="58"/>
        <v/>
      </c>
      <c r="DW47" s="64" t="str">
        <f t="shared" si="59"/>
        <v/>
      </c>
      <c r="DX47" s="64" t="str">
        <f t="shared" si="60"/>
        <v/>
      </c>
      <c r="DY47" s="35"/>
      <c r="DZ47" s="35"/>
      <c r="EA47" s="35"/>
      <c r="EB47" s="35"/>
      <c r="EC47" s="35"/>
      <c r="ED47" s="35"/>
      <c r="EE47" s="142"/>
      <c r="EF47" s="142"/>
      <c r="EG47" s="35"/>
      <c r="EH47" s="35" t="str">
        <f t="shared" si="61"/>
        <v/>
      </c>
      <c r="EI47" s="35" t="str">
        <f t="shared" si="62"/>
        <v/>
      </c>
      <c r="EJ47" s="35" t="str">
        <f t="shared" si="63"/>
        <v/>
      </c>
      <c r="EK47" s="62"/>
      <c r="EL47" s="62"/>
      <c r="EM47" s="62"/>
      <c r="EN47" s="62"/>
      <c r="EO47" s="62"/>
      <c r="EP47" s="62"/>
      <c r="EQ47" s="62"/>
      <c r="ER47" s="62"/>
      <c r="ES47" s="62"/>
      <c r="ET47" s="62" t="str">
        <f t="shared" si="64"/>
        <v/>
      </c>
      <c r="EU47" s="62" t="str">
        <f t="shared" si="65"/>
        <v/>
      </c>
      <c r="EV47" s="62" t="str">
        <f t="shared" si="66"/>
        <v/>
      </c>
      <c r="EW47" s="5"/>
      <c r="EX47" s="5"/>
      <c r="EY47" s="5"/>
      <c r="EZ47" s="5"/>
      <c r="FA47" s="5"/>
      <c r="FB47" s="5"/>
      <c r="FC47" s="5"/>
      <c r="FD47" s="5"/>
      <c r="FE47" s="5"/>
      <c r="FF47" s="5" t="str">
        <f t="shared" si="67"/>
        <v/>
      </c>
      <c r="FG47" s="5" t="str">
        <f t="shared" si="68"/>
        <v/>
      </c>
      <c r="FH47" s="5" t="str">
        <f t="shared" si="69"/>
        <v/>
      </c>
      <c r="FI47" s="62"/>
      <c r="FJ47" s="62"/>
      <c r="FK47" s="62"/>
      <c r="FL47" s="62"/>
      <c r="FM47" s="62"/>
      <c r="FN47" s="62"/>
      <c r="FO47" s="62"/>
      <c r="FP47" s="62"/>
      <c r="FQ47" s="62"/>
      <c r="FR47" s="62" t="str">
        <f t="shared" si="70"/>
        <v/>
      </c>
      <c r="FS47" s="62" t="str">
        <f t="shared" si="71"/>
        <v/>
      </c>
      <c r="FT47" s="62" t="str">
        <f t="shared" si="72"/>
        <v/>
      </c>
      <c r="FU47" s="5"/>
      <c r="FV47" s="5"/>
      <c r="FW47" s="5"/>
      <c r="FX47" s="5"/>
      <c r="FY47" s="5"/>
      <c r="FZ47" s="5"/>
      <c r="GA47" s="5"/>
      <c r="GB47" s="5"/>
      <c r="GC47" s="5"/>
      <c r="GD47" s="5" t="str">
        <f t="shared" si="73"/>
        <v/>
      </c>
      <c r="GE47" s="5" t="str">
        <f t="shared" si="74"/>
        <v/>
      </c>
      <c r="GF47" s="5" t="str">
        <f t="shared" si="75"/>
        <v/>
      </c>
      <c r="GG47" s="62"/>
      <c r="GH47" s="62"/>
      <c r="GI47" s="62"/>
      <c r="GJ47" s="62"/>
      <c r="GK47" s="62"/>
      <c r="GL47" s="62"/>
      <c r="GM47" s="62"/>
      <c r="GN47" s="62"/>
      <c r="GO47" s="62"/>
      <c r="GP47" s="62" t="str">
        <f t="shared" si="76"/>
        <v/>
      </c>
      <c r="GQ47" s="62" t="str">
        <f t="shared" si="77"/>
        <v/>
      </c>
      <c r="GR47" s="62" t="str">
        <f t="shared" si="78"/>
        <v/>
      </c>
      <c r="GS47" s="5"/>
      <c r="GT47" s="5"/>
      <c r="GU47" s="5"/>
      <c r="GV47" s="5"/>
      <c r="GW47" s="5"/>
      <c r="GX47" s="5"/>
      <c r="GY47" s="5"/>
      <c r="GZ47" s="5"/>
      <c r="HA47" s="5"/>
      <c r="HB47" s="5" t="str">
        <f t="shared" si="79"/>
        <v/>
      </c>
      <c r="HC47" s="5" t="str">
        <f t="shared" si="80"/>
        <v/>
      </c>
      <c r="HD47" s="5" t="str">
        <f t="shared" si="81"/>
        <v/>
      </c>
      <c r="HE47" s="62"/>
      <c r="HF47" s="62"/>
      <c r="HG47" s="62"/>
      <c r="HH47" s="62"/>
      <c r="HI47" s="62"/>
      <c r="HJ47" s="62"/>
      <c r="HK47" s="62"/>
      <c r="HL47" s="62"/>
      <c r="HM47" s="62"/>
      <c r="HN47" s="62" t="str">
        <f t="shared" si="82"/>
        <v/>
      </c>
      <c r="HO47" s="62" t="str">
        <f t="shared" si="83"/>
        <v/>
      </c>
      <c r="HP47" s="62" t="str">
        <f t="shared" si="84"/>
        <v/>
      </c>
      <c r="HQ47" s="5"/>
      <c r="HR47" s="5"/>
      <c r="HS47" s="5"/>
      <c r="HT47" s="5"/>
      <c r="HU47" s="5"/>
      <c r="HV47" s="5"/>
      <c r="HW47" s="5"/>
      <c r="HX47" s="5"/>
      <c r="HY47" s="5"/>
      <c r="HZ47" s="5" t="str">
        <f t="shared" si="85"/>
        <v/>
      </c>
      <c r="IA47" s="5" t="str">
        <f t="shared" si="86"/>
        <v/>
      </c>
      <c r="IB47" s="5" t="str">
        <f t="shared" si="87"/>
        <v/>
      </c>
      <c r="IC47" s="62"/>
      <c r="ID47" s="62"/>
      <c r="IE47" s="62"/>
      <c r="IF47" s="62"/>
      <c r="IG47" s="62"/>
      <c r="IH47" s="62"/>
      <c r="II47" s="62"/>
      <c r="IJ47" s="62"/>
      <c r="IK47" s="62"/>
      <c r="IL47" s="62" t="str">
        <f t="shared" si="88"/>
        <v/>
      </c>
      <c r="IM47" s="62" t="str">
        <f t="shared" si="89"/>
        <v/>
      </c>
      <c r="IN47" s="62" t="str">
        <f t="shared" si="90"/>
        <v/>
      </c>
      <c r="IO47" s="5"/>
      <c r="IP47" s="5"/>
      <c r="IQ47" s="5"/>
      <c r="IR47" s="5"/>
      <c r="IS47" s="5"/>
      <c r="IT47" s="5"/>
      <c r="IU47" s="5"/>
      <c r="IV47" s="5"/>
      <c r="IW47" s="5"/>
      <c r="IX47" s="5" t="str">
        <f t="shared" si="91"/>
        <v/>
      </c>
      <c r="IY47" s="5" t="str">
        <f t="shared" si="92"/>
        <v/>
      </c>
      <c r="IZ47" s="5" t="str">
        <f t="shared" si="93"/>
        <v/>
      </c>
    </row>
    <row r="48" spans="1:260" x14ac:dyDescent="0.35">
      <c r="A48" s="131">
        <v>44</v>
      </c>
      <c r="B48" s="170">
        <f>'BVEM Scorecard'!B47</f>
        <v>0</v>
      </c>
      <c r="C48" s="170">
        <f>'BVEM Scorecard'!C47</f>
        <v>0</v>
      </c>
      <c r="D48" s="152">
        <v>19</v>
      </c>
      <c r="E48" s="72" t="str">
        <f>'BVEM Scorecard'!F47</f>
        <v>Wind</v>
      </c>
      <c r="F48" s="94"/>
      <c r="G48" s="94"/>
      <c r="H48" s="94"/>
      <c r="I48" s="94"/>
      <c r="J48" s="55"/>
      <c r="K48" s="55"/>
      <c r="L48" s="55"/>
      <c r="M48" s="55"/>
      <c r="N48" s="5"/>
      <c r="O48" s="141"/>
      <c r="P48" s="142"/>
      <c r="Q48" s="114"/>
      <c r="R48" s="91"/>
      <c r="S48" s="5" t="str">
        <f t="shared" si="0"/>
        <v/>
      </c>
      <c r="T48" s="93"/>
      <c r="U48" s="143"/>
      <c r="V48" s="143"/>
      <c r="W48" s="143"/>
      <c r="X48" s="64"/>
      <c r="Y48" s="64"/>
      <c r="Z48" s="64"/>
      <c r="AA48" s="144"/>
      <c r="AB48" s="144"/>
      <c r="AC48" s="64"/>
      <c r="AD48" s="64" t="str">
        <f t="shared" si="34"/>
        <v/>
      </c>
      <c r="AE48" s="64" t="str">
        <f t="shared" si="35"/>
        <v/>
      </c>
      <c r="AF48" s="64" t="str">
        <f t="shared" si="36"/>
        <v/>
      </c>
      <c r="AG48" s="55"/>
      <c r="AH48" s="55"/>
      <c r="AI48" s="5"/>
      <c r="AJ48" s="5"/>
      <c r="AK48" s="5"/>
      <c r="AL48" s="5"/>
      <c r="AM48" s="5"/>
      <c r="AN48" s="5"/>
      <c r="AO48" s="5"/>
      <c r="AP48" s="35" t="str">
        <f t="shared" si="37"/>
        <v/>
      </c>
      <c r="AQ48" s="35" t="str">
        <f t="shared" si="38"/>
        <v/>
      </c>
      <c r="AR48" s="35" t="str">
        <f t="shared" si="39"/>
        <v/>
      </c>
      <c r="AS48" s="62"/>
      <c r="AT48" s="62"/>
      <c r="AU48" s="62"/>
      <c r="AV48" s="62"/>
      <c r="AW48" s="62"/>
      <c r="AX48" s="62"/>
      <c r="AY48" s="62"/>
      <c r="AZ48" s="62"/>
      <c r="BA48" s="62"/>
      <c r="BB48" s="62" t="str">
        <f t="shared" si="40"/>
        <v/>
      </c>
      <c r="BC48" s="95" t="str">
        <f t="shared" si="41"/>
        <v/>
      </c>
      <c r="BD48" s="62" t="str">
        <f t="shared" si="42"/>
        <v/>
      </c>
      <c r="BE48" s="5"/>
      <c r="BF48" s="5"/>
      <c r="BG48" s="5"/>
      <c r="BH48" s="5"/>
      <c r="BI48" s="5"/>
      <c r="BJ48" s="5"/>
      <c r="BK48" s="5"/>
      <c r="BL48" s="5"/>
      <c r="BM48" s="5"/>
      <c r="BN48" s="35" t="str">
        <f t="shared" si="43"/>
        <v/>
      </c>
      <c r="BO48" s="35" t="str">
        <f t="shared" si="44"/>
        <v/>
      </c>
      <c r="BP48" s="35" t="str">
        <f t="shared" si="45"/>
        <v/>
      </c>
      <c r="BQ48" s="62"/>
      <c r="BR48" s="62"/>
      <c r="BS48" s="62"/>
      <c r="BT48" s="62"/>
      <c r="BU48" s="62"/>
      <c r="BV48" s="62"/>
      <c r="BW48" s="62"/>
      <c r="BX48" s="62"/>
      <c r="BY48" s="62"/>
      <c r="BZ48" s="62" t="str">
        <f t="shared" si="46"/>
        <v/>
      </c>
      <c r="CA48" s="62" t="str">
        <f t="shared" si="47"/>
        <v/>
      </c>
      <c r="CB48" s="62" t="str">
        <f t="shared" si="48"/>
        <v/>
      </c>
      <c r="CC48" s="5"/>
      <c r="CD48" s="5"/>
      <c r="CE48" s="5"/>
      <c r="CF48" s="5"/>
      <c r="CG48" s="5"/>
      <c r="CH48" s="5"/>
      <c r="CI48" s="5"/>
      <c r="CJ48" s="5"/>
      <c r="CK48" s="5"/>
      <c r="CL48" s="35" t="str">
        <f t="shared" si="49"/>
        <v/>
      </c>
      <c r="CM48" s="35" t="str">
        <f t="shared" si="50"/>
        <v/>
      </c>
      <c r="CN48" s="35" t="str">
        <f t="shared" si="51"/>
        <v/>
      </c>
      <c r="CO48" s="62"/>
      <c r="CP48" s="62"/>
      <c r="CQ48" s="62"/>
      <c r="CR48" s="62"/>
      <c r="CS48" s="62"/>
      <c r="CT48" s="62"/>
      <c r="CU48" s="62"/>
      <c r="CV48" s="62"/>
      <c r="CW48" s="62"/>
      <c r="CX48" s="62" t="str">
        <f t="shared" si="52"/>
        <v/>
      </c>
      <c r="CY48" s="62" t="str">
        <f t="shared" si="53"/>
        <v/>
      </c>
      <c r="CZ48" s="62" t="str">
        <f t="shared" si="54"/>
        <v/>
      </c>
      <c r="DA48" s="5"/>
      <c r="DB48" s="5"/>
      <c r="DC48" s="5"/>
      <c r="DD48" s="5"/>
      <c r="DE48" s="5"/>
      <c r="DF48" s="5"/>
      <c r="DG48" s="5"/>
      <c r="DH48" s="5"/>
      <c r="DI48" s="5"/>
      <c r="DJ48" s="5" t="str">
        <f t="shared" si="55"/>
        <v/>
      </c>
      <c r="DK48" s="5" t="str">
        <f t="shared" si="56"/>
        <v/>
      </c>
      <c r="DL48" s="5" t="str">
        <f t="shared" si="57"/>
        <v/>
      </c>
      <c r="DM48" s="62"/>
      <c r="DN48" s="62"/>
      <c r="DO48" s="62"/>
      <c r="DP48" s="62"/>
      <c r="DQ48" s="62"/>
      <c r="DR48" s="62"/>
      <c r="DS48" s="62"/>
      <c r="DT48" s="62"/>
      <c r="DU48" s="62"/>
      <c r="DV48" s="62" t="str">
        <f t="shared" si="58"/>
        <v/>
      </c>
      <c r="DW48" s="62" t="str">
        <f t="shared" si="59"/>
        <v/>
      </c>
      <c r="DX48" s="62" t="str">
        <f t="shared" si="60"/>
        <v/>
      </c>
      <c r="DY48" s="5"/>
      <c r="DZ48" s="5"/>
      <c r="EA48" s="5"/>
      <c r="EB48" s="5"/>
      <c r="EC48" s="5"/>
      <c r="ED48" s="5"/>
      <c r="EE48" s="5"/>
      <c r="EF48" s="5"/>
      <c r="EG48" s="5"/>
      <c r="EH48" s="5" t="str">
        <f t="shared" si="61"/>
        <v/>
      </c>
      <c r="EI48" s="5" t="str">
        <f t="shared" si="62"/>
        <v/>
      </c>
      <c r="EJ48" s="5" t="str">
        <f t="shared" si="63"/>
        <v/>
      </c>
      <c r="EK48" s="62"/>
      <c r="EL48" s="62"/>
      <c r="EM48" s="62"/>
      <c r="EN48" s="62"/>
      <c r="EO48" s="62"/>
      <c r="EP48" s="62"/>
      <c r="EQ48" s="62"/>
      <c r="ER48" s="62"/>
      <c r="ES48" s="62"/>
      <c r="ET48" s="62" t="str">
        <f t="shared" si="64"/>
        <v/>
      </c>
      <c r="EU48" s="62" t="str">
        <f t="shared" si="65"/>
        <v/>
      </c>
      <c r="EV48" s="62" t="str">
        <f t="shared" si="66"/>
        <v/>
      </c>
      <c r="EW48" s="5"/>
      <c r="EX48" s="5"/>
      <c r="EY48" s="5"/>
      <c r="EZ48" s="5"/>
      <c r="FA48" s="5"/>
      <c r="FB48" s="5"/>
      <c r="FC48" s="5"/>
      <c r="FD48" s="5"/>
      <c r="FE48" s="5"/>
      <c r="FF48" s="5" t="str">
        <f t="shared" si="67"/>
        <v/>
      </c>
      <c r="FG48" s="5" t="str">
        <f t="shared" si="68"/>
        <v/>
      </c>
      <c r="FH48" s="5" t="str">
        <f t="shared" si="69"/>
        <v/>
      </c>
      <c r="FI48" s="62"/>
      <c r="FJ48" s="62"/>
      <c r="FK48" s="62"/>
      <c r="FL48" s="62"/>
      <c r="FM48" s="62"/>
      <c r="FN48" s="62"/>
      <c r="FO48" s="62"/>
      <c r="FP48" s="62"/>
      <c r="FQ48" s="62"/>
      <c r="FR48" s="62" t="str">
        <f t="shared" si="70"/>
        <v/>
      </c>
      <c r="FS48" s="62" t="str">
        <f t="shared" si="71"/>
        <v/>
      </c>
      <c r="FT48" s="62" t="str">
        <f t="shared" si="72"/>
        <v/>
      </c>
      <c r="FU48" s="5"/>
      <c r="FV48" s="5"/>
      <c r="FW48" s="5"/>
      <c r="FX48" s="5"/>
      <c r="FY48" s="5"/>
      <c r="FZ48" s="5"/>
      <c r="GA48" s="5"/>
      <c r="GB48" s="5"/>
      <c r="GC48" s="5"/>
      <c r="GD48" s="5" t="str">
        <f t="shared" si="73"/>
        <v/>
      </c>
      <c r="GE48" s="5" t="str">
        <f t="shared" si="74"/>
        <v/>
      </c>
      <c r="GF48" s="5" t="str">
        <f t="shared" si="75"/>
        <v/>
      </c>
      <c r="GG48" s="62"/>
      <c r="GH48" s="62"/>
      <c r="GI48" s="62"/>
      <c r="GJ48" s="62"/>
      <c r="GK48" s="62"/>
      <c r="GL48" s="62"/>
      <c r="GM48" s="62"/>
      <c r="GN48" s="62"/>
      <c r="GO48" s="62"/>
      <c r="GP48" s="62" t="str">
        <f t="shared" si="76"/>
        <v/>
      </c>
      <c r="GQ48" s="62" t="str">
        <f t="shared" si="77"/>
        <v/>
      </c>
      <c r="GR48" s="62" t="str">
        <f t="shared" si="78"/>
        <v/>
      </c>
      <c r="GS48" s="5"/>
      <c r="GT48" s="5"/>
      <c r="GU48" s="5"/>
      <c r="GV48" s="5"/>
      <c r="GW48" s="5"/>
      <c r="GX48" s="5"/>
      <c r="GY48" s="5"/>
      <c r="GZ48" s="5"/>
      <c r="HA48" s="5"/>
      <c r="HB48" s="5" t="str">
        <f t="shared" si="79"/>
        <v/>
      </c>
      <c r="HC48" s="5" t="str">
        <f t="shared" si="80"/>
        <v/>
      </c>
      <c r="HD48" s="5" t="str">
        <f t="shared" si="81"/>
        <v/>
      </c>
      <c r="HE48" s="62"/>
      <c r="HF48" s="62"/>
      <c r="HG48" s="62"/>
      <c r="HH48" s="62"/>
      <c r="HI48" s="62"/>
      <c r="HJ48" s="62"/>
      <c r="HK48" s="62"/>
      <c r="HL48" s="62"/>
      <c r="HM48" s="62"/>
      <c r="HN48" s="62" t="str">
        <f t="shared" si="82"/>
        <v/>
      </c>
      <c r="HO48" s="62" t="str">
        <f t="shared" si="83"/>
        <v/>
      </c>
      <c r="HP48" s="62" t="str">
        <f t="shared" si="84"/>
        <v/>
      </c>
      <c r="HQ48" s="5"/>
      <c r="HR48" s="5"/>
      <c r="HS48" s="5"/>
      <c r="HT48" s="5"/>
      <c r="HU48" s="5"/>
      <c r="HV48" s="5"/>
      <c r="HW48" s="5"/>
      <c r="HX48" s="5"/>
      <c r="HY48" s="5"/>
      <c r="HZ48" s="5" t="str">
        <f t="shared" si="85"/>
        <v/>
      </c>
      <c r="IA48" s="5" t="str">
        <f t="shared" si="86"/>
        <v/>
      </c>
      <c r="IB48" s="5" t="str">
        <f t="shared" si="87"/>
        <v/>
      </c>
      <c r="IC48" s="62"/>
      <c r="ID48" s="62"/>
      <c r="IE48" s="62"/>
      <c r="IF48" s="62"/>
      <c r="IG48" s="62"/>
      <c r="IH48" s="62"/>
      <c r="II48" s="62"/>
      <c r="IJ48" s="62"/>
      <c r="IK48" s="62"/>
      <c r="IL48" s="62" t="str">
        <f t="shared" si="88"/>
        <v/>
      </c>
      <c r="IM48" s="62" t="str">
        <f t="shared" si="89"/>
        <v/>
      </c>
      <c r="IN48" s="62" t="str">
        <f t="shared" si="90"/>
        <v/>
      </c>
      <c r="IO48" s="5"/>
      <c r="IP48" s="5"/>
      <c r="IQ48" s="5"/>
      <c r="IR48" s="5"/>
      <c r="IS48" s="5"/>
      <c r="IT48" s="5"/>
      <c r="IU48" s="5"/>
      <c r="IV48" s="5"/>
      <c r="IW48" s="5"/>
      <c r="IX48" s="5" t="str">
        <f t="shared" si="91"/>
        <v/>
      </c>
      <c r="IY48" s="5" t="str">
        <f t="shared" si="92"/>
        <v/>
      </c>
      <c r="IZ48" s="5" t="str">
        <f t="shared" si="93"/>
        <v/>
      </c>
    </row>
    <row r="49" spans="1:260" x14ac:dyDescent="0.35">
      <c r="A49" s="131">
        <v>45</v>
      </c>
      <c r="B49" s="170">
        <f>'BVEM Scorecard'!B48</f>
        <v>0</v>
      </c>
      <c r="C49" s="170">
        <f>'BVEM Scorecard'!C48</f>
        <v>0</v>
      </c>
      <c r="D49" s="152">
        <v>44</v>
      </c>
      <c r="E49" s="72" t="str">
        <f>'BVEM Scorecard'!F48</f>
        <v>Wind</v>
      </c>
      <c r="F49" s="94">
        <f t="shared" si="31"/>
        <v>6.0001514233797702E-2</v>
      </c>
      <c r="G49" s="94">
        <f t="shared" ref="G49:G50" si="126">IFERROR(S49/3,0)</f>
        <v>1</v>
      </c>
      <c r="H49" s="94">
        <f t="shared" si="33"/>
        <v>4.9999999999999996E-2</v>
      </c>
      <c r="I49" s="94">
        <f t="shared" ref="I49:I50" si="127">IFERROR(SUM(AD49,AP49,BB49,BN49,BZ49,CL49,CX49,DJ49,DV49,EH49,ET49,FF49,FR49,GD49,GP49,HB49,HN49,HZ49,IL49,IX49)/(SUM(V49,AH49,AT49,BF49,BR49,CD49,CP49,DB49,DN49,DZ49,EL49,EX49,FJ49,FV49,GH49,GT49,HF49,HR49,ID49,IP49)*3),0)</f>
        <v>1</v>
      </c>
      <c r="J49" s="55">
        <v>1</v>
      </c>
      <c r="K49" s="55">
        <v>1</v>
      </c>
      <c r="L49" s="55">
        <f t="shared" si="95"/>
        <v>254</v>
      </c>
      <c r="M49" s="55">
        <f t="shared" si="96"/>
        <v>3828960</v>
      </c>
      <c r="N49" s="5">
        <f t="shared" si="97"/>
        <v>1840.8461538461538</v>
      </c>
      <c r="O49" s="5">
        <v>1</v>
      </c>
      <c r="P49" s="142"/>
      <c r="Q49" s="114">
        <f t="shared" si="98"/>
        <v>7.0003028467595402E-2</v>
      </c>
      <c r="R49" s="91">
        <v>0.05</v>
      </c>
      <c r="S49" s="5">
        <f t="shared" si="0"/>
        <v>3</v>
      </c>
      <c r="T49" s="93">
        <f>IFERROR(Q49*Q$4+R49*R$4,0)</f>
        <v>6.0001514233797702E-2</v>
      </c>
      <c r="U49" s="143" t="str">
        <f>'Training Programs'!Y49</f>
        <v>Equipment
Operators</v>
      </c>
      <c r="V49" s="143">
        <v>1</v>
      </c>
      <c r="W49" s="143">
        <f>'Career Opportunities'!T49</f>
        <v>24</v>
      </c>
      <c r="X49" s="64">
        <f t="shared" si="99"/>
        <v>42240</v>
      </c>
      <c r="Y49" s="64">
        <f t="shared" si="100"/>
        <v>20.307692307692307</v>
      </c>
      <c r="Z49" s="62">
        <v>1</v>
      </c>
      <c r="AA49" s="144">
        <v>0.05</v>
      </c>
      <c r="AB49" s="144">
        <v>0.05</v>
      </c>
      <c r="AC49" s="64">
        <v>0.05</v>
      </c>
      <c r="AD49" s="64">
        <f t="shared" si="34"/>
        <v>3</v>
      </c>
      <c r="AE49" s="64">
        <f t="shared" si="35"/>
        <v>9.4488188976377951E-2</v>
      </c>
      <c r="AF49" s="64">
        <f t="shared" si="36"/>
        <v>4.7244094488188976E-3</v>
      </c>
      <c r="AG49" s="55" t="str">
        <f>'Training Programs'!AO49</f>
        <v>Crane Operators</v>
      </c>
      <c r="AH49" s="55">
        <v>1</v>
      </c>
      <c r="AI49" s="35">
        <f>'Training Programs'!AQ49</f>
        <v>15</v>
      </c>
      <c r="AJ49" s="35">
        <f t="shared" si="101"/>
        <v>18000</v>
      </c>
      <c r="AK49" s="35">
        <f t="shared" si="102"/>
        <v>8.6538461538461533</v>
      </c>
      <c r="AL49" s="35">
        <v>1</v>
      </c>
      <c r="AM49" s="142">
        <v>0.05</v>
      </c>
      <c r="AN49" s="142">
        <v>0.05</v>
      </c>
      <c r="AO49" s="35">
        <v>0.05</v>
      </c>
      <c r="AP49" s="35">
        <f t="shared" si="37"/>
        <v>3</v>
      </c>
      <c r="AQ49" s="35">
        <f t="shared" si="38"/>
        <v>5.905511811023622E-2</v>
      </c>
      <c r="AR49" s="35">
        <f t="shared" si="39"/>
        <v>2.952755905511811E-3</v>
      </c>
      <c r="AS49" s="64" t="str">
        <f>'Training Programs'!BE49</f>
        <v>Turbine Installers</v>
      </c>
      <c r="AT49" s="64">
        <v>1</v>
      </c>
      <c r="AU49" s="64">
        <f>'Training Programs'!BG49</f>
        <v>69</v>
      </c>
      <c r="AV49" s="64">
        <f t="shared" si="103"/>
        <v>82800</v>
      </c>
      <c r="AW49" s="64">
        <f t="shared" si="104"/>
        <v>39.807692307692307</v>
      </c>
      <c r="AX49" s="64">
        <v>1</v>
      </c>
      <c r="AY49" s="144">
        <v>0.05</v>
      </c>
      <c r="AZ49" s="144">
        <v>0.05</v>
      </c>
      <c r="BA49" s="64">
        <v>0.05</v>
      </c>
      <c r="BB49" s="64">
        <f t="shared" si="40"/>
        <v>3</v>
      </c>
      <c r="BC49" s="64">
        <f t="shared" si="41"/>
        <v>0.27165354330708663</v>
      </c>
      <c r="BD49" s="64">
        <f t="shared" si="42"/>
        <v>1.3582677165354332E-2</v>
      </c>
      <c r="BE49" s="35" t="str">
        <f>'Training Programs'!BU49</f>
        <v>Turbine Laborer</v>
      </c>
      <c r="BF49" s="35">
        <v>1</v>
      </c>
      <c r="BG49" s="35">
        <f>'Training Programs'!BW49</f>
        <v>69</v>
      </c>
      <c r="BH49" s="35">
        <f t="shared" si="105"/>
        <v>82800</v>
      </c>
      <c r="BI49" s="35">
        <f t="shared" si="106"/>
        <v>39.807692307692307</v>
      </c>
      <c r="BJ49" s="35">
        <v>1</v>
      </c>
      <c r="BK49" s="142">
        <v>0.05</v>
      </c>
      <c r="BL49" s="142">
        <v>0.05</v>
      </c>
      <c r="BM49" s="35">
        <v>0.05</v>
      </c>
      <c r="BN49" s="35">
        <f t="shared" si="43"/>
        <v>3</v>
      </c>
      <c r="BO49" s="35">
        <f t="shared" si="44"/>
        <v>0.27165354330708663</v>
      </c>
      <c r="BP49" s="35">
        <f t="shared" si="45"/>
        <v>1.3582677165354332E-2</v>
      </c>
      <c r="BQ49" s="64" t="str">
        <f>'Training Programs'!CK49</f>
        <v>Construction Managers</v>
      </c>
      <c r="BR49" s="64">
        <v>1</v>
      </c>
      <c r="BS49" s="64">
        <f>'Training Programs'!CM49</f>
        <v>21</v>
      </c>
      <c r="BT49" s="64">
        <f t="shared" si="107"/>
        <v>45360</v>
      </c>
      <c r="BU49" s="64">
        <f t="shared" si="108"/>
        <v>21.807692307692307</v>
      </c>
      <c r="BV49" s="64">
        <v>1</v>
      </c>
      <c r="BW49" s="144">
        <v>0.05</v>
      </c>
      <c r="BX49" s="144">
        <v>0.05</v>
      </c>
      <c r="BY49" s="64">
        <v>0.05</v>
      </c>
      <c r="BZ49" s="64">
        <f t="shared" si="46"/>
        <v>3</v>
      </c>
      <c r="CA49" s="64">
        <f t="shared" si="47"/>
        <v>8.2677165354330714E-2</v>
      </c>
      <c r="CB49" s="64">
        <f t="shared" si="48"/>
        <v>4.1338582677165362E-3</v>
      </c>
      <c r="CC49" s="35" t="str">
        <f>'Training Programs'!DA49</f>
        <v>Electricians</v>
      </c>
      <c r="CD49" s="35">
        <v>1</v>
      </c>
      <c r="CE49" s="35">
        <f>'Training Programs'!DC49</f>
        <v>12</v>
      </c>
      <c r="CF49" s="35">
        <f t="shared" si="109"/>
        <v>18720</v>
      </c>
      <c r="CG49" s="35">
        <f t="shared" si="110"/>
        <v>9</v>
      </c>
      <c r="CH49" s="35">
        <v>1</v>
      </c>
      <c r="CI49" s="142">
        <v>0.05</v>
      </c>
      <c r="CJ49" s="142">
        <v>0.05</v>
      </c>
      <c r="CK49" s="35">
        <v>0.05</v>
      </c>
      <c r="CL49" s="35">
        <f t="shared" si="49"/>
        <v>3</v>
      </c>
      <c r="CM49" s="35">
        <f t="shared" si="50"/>
        <v>4.7244094488188976E-2</v>
      </c>
      <c r="CN49" s="35">
        <f t="shared" si="51"/>
        <v>2.3622047244094488E-3</v>
      </c>
      <c r="CO49" s="64" t="str">
        <f>'Training Programs'!DQ49</f>
        <v>Apprentice</v>
      </c>
      <c r="CP49" s="64">
        <v>1</v>
      </c>
      <c r="CQ49" s="64">
        <f>'Training Programs'!DS49</f>
        <v>14</v>
      </c>
      <c r="CR49" s="64">
        <f t="shared" si="111"/>
        <v>21840</v>
      </c>
      <c r="CS49" s="64">
        <f t="shared" si="112"/>
        <v>10.5</v>
      </c>
      <c r="CT49" s="64">
        <v>1</v>
      </c>
      <c r="CU49" s="144">
        <v>0.05</v>
      </c>
      <c r="CV49" s="144">
        <v>0.05</v>
      </c>
      <c r="CW49" s="64">
        <v>0.05</v>
      </c>
      <c r="CX49" s="64">
        <f t="shared" si="52"/>
        <v>3</v>
      </c>
      <c r="CY49" s="64">
        <f t="shared" si="53"/>
        <v>5.5118110236220472E-2</v>
      </c>
      <c r="CZ49" s="64">
        <f t="shared" si="54"/>
        <v>2.7559055118110236E-3</v>
      </c>
      <c r="DA49" s="35" t="str">
        <f>'Training Programs'!EG49</f>
        <v>Foundation Laborer</v>
      </c>
      <c r="DB49" s="35">
        <v>1</v>
      </c>
      <c r="DC49" s="35">
        <f>'Training Programs'!EI49</f>
        <v>9</v>
      </c>
      <c r="DD49" s="35">
        <f t="shared" si="113"/>
        <v>5760</v>
      </c>
      <c r="DE49" s="35">
        <f t="shared" si="114"/>
        <v>2.7692307692307692</v>
      </c>
      <c r="DF49" s="35">
        <v>1</v>
      </c>
      <c r="DG49" s="142">
        <v>0.05</v>
      </c>
      <c r="DH49" s="142">
        <v>0.05</v>
      </c>
      <c r="DI49" s="35">
        <v>0.05</v>
      </c>
      <c r="DJ49" s="35">
        <f t="shared" si="55"/>
        <v>3</v>
      </c>
      <c r="DK49" s="35">
        <f t="shared" si="56"/>
        <v>3.5433070866141732E-2</v>
      </c>
      <c r="DL49" s="35">
        <f t="shared" si="57"/>
        <v>1.7716535433070866E-3</v>
      </c>
      <c r="DM49" s="64" t="str">
        <f>'Training Programs'!EW49</f>
        <v>Carpenters</v>
      </c>
      <c r="DN49" s="64">
        <v>1</v>
      </c>
      <c r="DO49" s="64">
        <f>'Training Programs'!EY49</f>
        <v>9</v>
      </c>
      <c r="DP49" s="64">
        <f t="shared" si="115"/>
        <v>5760</v>
      </c>
      <c r="DQ49" s="64">
        <f t="shared" si="116"/>
        <v>2.7692307692307692</v>
      </c>
      <c r="DR49" s="64">
        <v>1</v>
      </c>
      <c r="DS49" s="144">
        <v>0.05</v>
      </c>
      <c r="DT49" s="144">
        <v>0.05</v>
      </c>
      <c r="DU49" s="64">
        <v>0.05</v>
      </c>
      <c r="DV49" s="64">
        <f t="shared" si="58"/>
        <v>3</v>
      </c>
      <c r="DW49" s="64">
        <f t="shared" si="59"/>
        <v>3.5433070866141732E-2</v>
      </c>
      <c r="DX49" s="64">
        <f t="shared" si="60"/>
        <v>1.7716535433070866E-3</v>
      </c>
      <c r="DY49" s="35" t="str">
        <f>'Training Programs'!FM49</f>
        <v>Wind Technician</v>
      </c>
      <c r="DZ49" s="35">
        <v>1</v>
      </c>
      <c r="EA49" s="35">
        <f>'Training Programs'!FO49</f>
        <v>12</v>
      </c>
      <c r="EB49" s="35">
        <f t="shared" si="117"/>
        <v>24960</v>
      </c>
      <c r="EC49" s="35">
        <f t="shared" si="118"/>
        <v>12</v>
      </c>
      <c r="ED49" s="35">
        <f t="shared" si="119"/>
        <v>1</v>
      </c>
      <c r="EE49" s="142">
        <v>0.05</v>
      </c>
      <c r="EF49" s="142">
        <v>0.05</v>
      </c>
      <c r="EG49" s="35">
        <v>0.05</v>
      </c>
      <c r="EH49" s="35">
        <f t="shared" si="61"/>
        <v>3</v>
      </c>
      <c r="EI49" s="35">
        <f t="shared" si="62"/>
        <v>4.7244094488188976E-2</v>
      </c>
      <c r="EJ49" s="35">
        <f t="shared" si="63"/>
        <v>2.3622047244094488E-3</v>
      </c>
      <c r="EK49" s="62"/>
      <c r="EL49" s="62"/>
      <c r="EM49" s="62"/>
      <c r="EN49" s="62"/>
      <c r="EO49" s="62"/>
      <c r="EP49" s="62"/>
      <c r="EQ49" s="62"/>
      <c r="ER49" s="62"/>
      <c r="ES49" s="62"/>
      <c r="ET49" s="62"/>
      <c r="EU49" s="62"/>
      <c r="EV49" s="62"/>
      <c r="EW49" s="5"/>
      <c r="EX49" s="5"/>
      <c r="EY49" s="5"/>
      <c r="EZ49" s="5"/>
      <c r="FA49" s="5"/>
      <c r="FB49" s="5"/>
      <c r="FC49" s="5"/>
      <c r="FD49" s="5"/>
      <c r="FE49" s="5"/>
      <c r="FF49" s="5"/>
      <c r="FG49" s="5"/>
      <c r="FH49" s="5"/>
      <c r="FI49" s="62"/>
      <c r="FJ49" s="62"/>
      <c r="FK49" s="62"/>
      <c r="FL49" s="62"/>
      <c r="FM49" s="62"/>
      <c r="FN49" s="62"/>
      <c r="FO49" s="62"/>
      <c r="FP49" s="62"/>
      <c r="FQ49" s="62"/>
      <c r="FR49" s="62"/>
      <c r="FS49" s="62"/>
      <c r="FT49" s="62"/>
      <c r="FU49" s="5"/>
      <c r="FV49" s="5"/>
      <c r="FW49" s="5"/>
      <c r="FX49" s="5"/>
      <c r="FY49" s="5"/>
      <c r="FZ49" s="5"/>
      <c r="GA49" s="5"/>
      <c r="GB49" s="5"/>
      <c r="GC49" s="5"/>
      <c r="GD49" s="5"/>
      <c r="GE49" s="5"/>
      <c r="GF49" s="5"/>
      <c r="GG49" s="62"/>
      <c r="GH49" s="62"/>
      <c r="GI49" s="62"/>
      <c r="GJ49" s="62"/>
      <c r="GK49" s="62"/>
      <c r="GL49" s="62"/>
      <c r="GM49" s="62"/>
      <c r="GN49" s="62"/>
      <c r="GO49" s="62"/>
      <c r="GP49" s="62"/>
      <c r="GQ49" s="62"/>
      <c r="GR49" s="62"/>
      <c r="GS49" s="5"/>
      <c r="GT49" s="5"/>
      <c r="GU49" s="5"/>
      <c r="GV49" s="5"/>
      <c r="GW49" s="5"/>
      <c r="GX49" s="5"/>
      <c r="GY49" s="5"/>
      <c r="GZ49" s="5"/>
      <c r="HA49" s="5"/>
      <c r="HB49" s="5"/>
      <c r="HC49" s="5"/>
      <c r="HD49" s="5"/>
      <c r="HE49" s="62"/>
      <c r="HF49" s="62"/>
      <c r="HG49" s="62"/>
      <c r="HH49" s="62"/>
      <c r="HI49" s="62"/>
      <c r="HJ49" s="62"/>
      <c r="HK49" s="62"/>
      <c r="HL49" s="62"/>
      <c r="HM49" s="62"/>
      <c r="HN49" s="62"/>
      <c r="HO49" s="62"/>
      <c r="HP49" s="62"/>
      <c r="HQ49" s="5"/>
      <c r="HR49" s="5"/>
      <c r="HS49" s="5"/>
      <c r="HT49" s="5"/>
      <c r="HU49" s="5"/>
      <c r="HV49" s="5"/>
      <c r="HW49" s="5"/>
      <c r="HX49" s="5"/>
      <c r="HY49" s="5"/>
      <c r="HZ49" s="5"/>
      <c r="IA49" s="5"/>
      <c r="IB49" s="5"/>
      <c r="IC49" s="62"/>
      <c r="ID49" s="62"/>
      <c r="IE49" s="62"/>
      <c r="IF49" s="62"/>
      <c r="IG49" s="62"/>
      <c r="IH49" s="62"/>
      <c r="II49" s="62"/>
      <c r="IJ49" s="62"/>
      <c r="IK49" s="62"/>
      <c r="IL49" s="62"/>
      <c r="IM49" s="62"/>
      <c r="IN49" s="62"/>
      <c r="IO49" s="5"/>
      <c r="IP49" s="5"/>
      <c r="IQ49" s="5"/>
      <c r="IR49" s="5"/>
      <c r="IS49" s="5"/>
      <c r="IT49" s="5"/>
      <c r="IU49" s="5"/>
      <c r="IV49" s="5"/>
      <c r="IW49" s="5"/>
      <c r="IX49" s="5"/>
      <c r="IY49" s="5"/>
      <c r="IZ49" s="5"/>
    </row>
    <row r="50" spans="1:260" x14ac:dyDescent="0.35">
      <c r="A50" s="131">
        <v>46</v>
      </c>
      <c r="B50" s="170">
        <f>'BVEM Scorecard'!B49</f>
        <v>0</v>
      </c>
      <c r="C50" s="170">
        <f>'BVEM Scorecard'!C49</f>
        <v>0</v>
      </c>
      <c r="D50" s="152">
        <v>45</v>
      </c>
      <c r="E50" s="72" t="str">
        <f>'BVEM Scorecard'!F49</f>
        <v>Wind</v>
      </c>
      <c r="F50" s="94">
        <f t="shared" si="31"/>
        <v>6.0001514233797702E-2</v>
      </c>
      <c r="G50" s="94">
        <f t="shared" si="126"/>
        <v>1</v>
      </c>
      <c r="H50" s="94">
        <f t="shared" si="33"/>
        <v>4.9999999999999996E-2</v>
      </c>
      <c r="I50" s="94">
        <f t="shared" si="127"/>
        <v>1</v>
      </c>
      <c r="J50" s="55">
        <v>1</v>
      </c>
      <c r="K50" s="55">
        <v>1</v>
      </c>
      <c r="L50" s="55">
        <f t="shared" si="95"/>
        <v>254</v>
      </c>
      <c r="M50" s="55">
        <f t="shared" si="96"/>
        <v>3828960</v>
      </c>
      <c r="N50" s="5">
        <f t="shared" si="97"/>
        <v>1840.8461538461538</v>
      </c>
      <c r="O50" s="141">
        <v>1</v>
      </c>
      <c r="P50" s="142"/>
      <c r="Q50" s="114">
        <f t="shared" si="98"/>
        <v>7.0003028467595402E-2</v>
      </c>
      <c r="R50" s="91">
        <v>0.05</v>
      </c>
      <c r="S50" s="5">
        <f t="shared" si="0"/>
        <v>3</v>
      </c>
      <c r="T50" s="93">
        <f>IFERROR(Q50*Q$4+R50*R$4,0)</f>
        <v>6.0001514233797702E-2</v>
      </c>
      <c r="U50" s="143" t="str">
        <f>'Training Programs'!Y50</f>
        <v>Equipment
Operators</v>
      </c>
      <c r="V50" s="143">
        <v>1</v>
      </c>
      <c r="W50" s="143">
        <f>'Career Opportunities'!T50</f>
        <v>24</v>
      </c>
      <c r="X50" s="64">
        <f t="shared" si="99"/>
        <v>42240</v>
      </c>
      <c r="Y50" s="64">
        <f t="shared" si="100"/>
        <v>20.307692307692307</v>
      </c>
      <c r="Z50" s="64">
        <v>1</v>
      </c>
      <c r="AA50" s="144">
        <v>0.05</v>
      </c>
      <c r="AB50" s="144">
        <v>0.05</v>
      </c>
      <c r="AC50" s="64">
        <v>0.05</v>
      </c>
      <c r="AD50" s="64">
        <f t="shared" si="34"/>
        <v>3</v>
      </c>
      <c r="AE50" s="64">
        <f t="shared" si="35"/>
        <v>9.4488188976377951E-2</v>
      </c>
      <c r="AF50" s="64">
        <f t="shared" si="36"/>
        <v>4.7244094488188976E-3</v>
      </c>
      <c r="AG50" s="55" t="str">
        <f>'Training Programs'!AO50</f>
        <v>Crane Operators</v>
      </c>
      <c r="AH50" s="55">
        <v>1</v>
      </c>
      <c r="AI50" s="5">
        <f>'Training Programs'!AQ50</f>
        <v>15</v>
      </c>
      <c r="AJ50" s="5">
        <f t="shared" si="101"/>
        <v>18000</v>
      </c>
      <c r="AK50" s="5">
        <f t="shared" si="102"/>
        <v>8.6538461538461533</v>
      </c>
      <c r="AL50" s="5">
        <v>1</v>
      </c>
      <c r="AM50" s="5">
        <v>0.05</v>
      </c>
      <c r="AN50" s="5">
        <v>0.05</v>
      </c>
      <c r="AO50" s="5">
        <v>0.05</v>
      </c>
      <c r="AP50" s="35">
        <f t="shared" si="37"/>
        <v>3</v>
      </c>
      <c r="AQ50" s="35">
        <f t="shared" si="38"/>
        <v>5.905511811023622E-2</v>
      </c>
      <c r="AR50" s="35">
        <f t="shared" si="39"/>
        <v>2.952755905511811E-3</v>
      </c>
      <c r="AS50" s="62" t="str">
        <f>'Training Programs'!BE50</f>
        <v>Turbine Installers</v>
      </c>
      <c r="AT50" s="62">
        <v>1</v>
      </c>
      <c r="AU50" s="62">
        <f>'Training Programs'!BG50</f>
        <v>69</v>
      </c>
      <c r="AV50" s="62">
        <f t="shared" si="103"/>
        <v>82800</v>
      </c>
      <c r="AW50" s="62">
        <f t="shared" si="104"/>
        <v>39.807692307692307</v>
      </c>
      <c r="AX50" s="62">
        <v>1</v>
      </c>
      <c r="AY50" s="62">
        <v>0.05</v>
      </c>
      <c r="AZ50" s="62">
        <v>0.05</v>
      </c>
      <c r="BA50" s="62">
        <v>0.05</v>
      </c>
      <c r="BB50" s="62">
        <f t="shared" si="40"/>
        <v>3</v>
      </c>
      <c r="BC50" s="95">
        <f t="shared" si="41"/>
        <v>0.27165354330708663</v>
      </c>
      <c r="BD50" s="62">
        <f t="shared" si="42"/>
        <v>1.3582677165354332E-2</v>
      </c>
      <c r="BE50" s="5" t="str">
        <f>'Training Programs'!BU50</f>
        <v>Turbine Laborer</v>
      </c>
      <c r="BF50" s="5">
        <v>1</v>
      </c>
      <c r="BG50" s="5">
        <f>'Training Programs'!BW50</f>
        <v>69</v>
      </c>
      <c r="BH50" s="5">
        <f t="shared" si="105"/>
        <v>82800</v>
      </c>
      <c r="BI50" s="5">
        <f t="shared" si="106"/>
        <v>39.807692307692307</v>
      </c>
      <c r="BJ50" s="5">
        <v>1</v>
      </c>
      <c r="BK50" s="5">
        <v>0.05</v>
      </c>
      <c r="BL50" s="5">
        <v>0.05</v>
      </c>
      <c r="BM50" s="5">
        <v>0.05</v>
      </c>
      <c r="BN50" s="35">
        <f t="shared" si="43"/>
        <v>3</v>
      </c>
      <c r="BO50" s="35">
        <f t="shared" si="44"/>
        <v>0.27165354330708663</v>
      </c>
      <c r="BP50" s="35">
        <f t="shared" si="45"/>
        <v>1.3582677165354332E-2</v>
      </c>
      <c r="BQ50" s="62" t="str">
        <f>'Training Programs'!CK50</f>
        <v>Construction Managers</v>
      </c>
      <c r="BR50" s="62">
        <v>1</v>
      </c>
      <c r="BS50" s="62">
        <f>'Training Programs'!CM50</f>
        <v>21</v>
      </c>
      <c r="BT50" s="62">
        <f t="shared" si="107"/>
        <v>45360</v>
      </c>
      <c r="BU50" s="62">
        <f t="shared" si="108"/>
        <v>21.807692307692307</v>
      </c>
      <c r="BV50" s="62">
        <v>1</v>
      </c>
      <c r="BW50" s="62">
        <v>0.05</v>
      </c>
      <c r="BX50" s="62">
        <v>0.05</v>
      </c>
      <c r="BY50" s="62">
        <v>0.05</v>
      </c>
      <c r="BZ50" s="62">
        <f t="shared" si="46"/>
        <v>3</v>
      </c>
      <c r="CA50" s="62">
        <f t="shared" si="47"/>
        <v>8.2677165354330714E-2</v>
      </c>
      <c r="CB50" s="62">
        <f t="shared" si="48"/>
        <v>4.1338582677165362E-3</v>
      </c>
      <c r="CC50" s="5" t="str">
        <f>'Training Programs'!DA50</f>
        <v>Electricians</v>
      </c>
      <c r="CD50" s="5">
        <v>1</v>
      </c>
      <c r="CE50" s="5">
        <f>'Training Programs'!DC50</f>
        <v>12</v>
      </c>
      <c r="CF50" s="5">
        <f t="shared" si="109"/>
        <v>18720</v>
      </c>
      <c r="CG50" s="5">
        <f t="shared" si="110"/>
        <v>9</v>
      </c>
      <c r="CH50" s="5">
        <v>1</v>
      </c>
      <c r="CI50" s="5">
        <v>0.05</v>
      </c>
      <c r="CJ50" s="5">
        <v>0.05</v>
      </c>
      <c r="CK50" s="5">
        <v>0.05</v>
      </c>
      <c r="CL50" s="35">
        <f t="shared" si="49"/>
        <v>3</v>
      </c>
      <c r="CM50" s="35">
        <f t="shared" si="50"/>
        <v>4.7244094488188976E-2</v>
      </c>
      <c r="CN50" s="35">
        <f t="shared" si="51"/>
        <v>2.3622047244094488E-3</v>
      </c>
      <c r="CO50" s="62" t="str">
        <f>'Training Programs'!DQ50</f>
        <v>Apprentice</v>
      </c>
      <c r="CP50" s="62">
        <v>1</v>
      </c>
      <c r="CQ50" s="62">
        <f>'Training Programs'!DS50</f>
        <v>14</v>
      </c>
      <c r="CR50" s="62">
        <f t="shared" si="111"/>
        <v>21840</v>
      </c>
      <c r="CS50" s="62">
        <f t="shared" si="112"/>
        <v>10.5</v>
      </c>
      <c r="CT50" s="62">
        <v>1</v>
      </c>
      <c r="CU50" s="62">
        <v>0.05</v>
      </c>
      <c r="CV50" s="62">
        <v>0.05</v>
      </c>
      <c r="CW50" s="62">
        <v>0.05</v>
      </c>
      <c r="CX50" s="62">
        <f t="shared" si="52"/>
        <v>3</v>
      </c>
      <c r="CY50" s="62">
        <f t="shared" si="53"/>
        <v>5.5118110236220472E-2</v>
      </c>
      <c r="CZ50" s="62">
        <f t="shared" si="54"/>
        <v>2.7559055118110236E-3</v>
      </c>
      <c r="DA50" s="5" t="str">
        <f>'Training Programs'!EG50</f>
        <v>Foundation Laborer</v>
      </c>
      <c r="DB50" s="5">
        <v>1</v>
      </c>
      <c r="DC50" s="5">
        <f>'Training Programs'!EI50</f>
        <v>9</v>
      </c>
      <c r="DD50" s="5">
        <f t="shared" si="113"/>
        <v>5760</v>
      </c>
      <c r="DE50" s="5">
        <f t="shared" si="114"/>
        <v>2.7692307692307692</v>
      </c>
      <c r="DF50" s="5">
        <v>1</v>
      </c>
      <c r="DG50" s="5">
        <v>0.05</v>
      </c>
      <c r="DH50" s="5">
        <v>0.05</v>
      </c>
      <c r="DI50" s="5">
        <v>0.05</v>
      </c>
      <c r="DJ50" s="5">
        <f t="shared" si="55"/>
        <v>3</v>
      </c>
      <c r="DK50" s="5">
        <f t="shared" si="56"/>
        <v>3.5433070866141732E-2</v>
      </c>
      <c r="DL50" s="5">
        <f t="shared" si="57"/>
        <v>1.7716535433070866E-3</v>
      </c>
      <c r="DM50" s="62" t="str">
        <f>'Training Programs'!EW50</f>
        <v>Carpenters</v>
      </c>
      <c r="DN50" s="62">
        <v>1</v>
      </c>
      <c r="DO50" s="62">
        <f>'Training Programs'!EY50</f>
        <v>9</v>
      </c>
      <c r="DP50" s="62">
        <f t="shared" si="115"/>
        <v>5760</v>
      </c>
      <c r="DQ50" s="62">
        <f t="shared" si="116"/>
        <v>2.7692307692307692</v>
      </c>
      <c r="DR50" s="62">
        <v>1</v>
      </c>
      <c r="DS50" s="62">
        <v>0.05</v>
      </c>
      <c r="DT50" s="62">
        <v>0.05</v>
      </c>
      <c r="DU50" s="62">
        <v>0.05</v>
      </c>
      <c r="DV50" s="62">
        <f t="shared" si="58"/>
        <v>3</v>
      </c>
      <c r="DW50" s="62">
        <f t="shared" si="59"/>
        <v>3.5433070866141732E-2</v>
      </c>
      <c r="DX50" s="62">
        <f t="shared" si="60"/>
        <v>1.7716535433070866E-3</v>
      </c>
      <c r="DY50" s="5" t="str">
        <f>'Training Programs'!FM50</f>
        <v>Wind Technician</v>
      </c>
      <c r="DZ50" s="5">
        <v>1</v>
      </c>
      <c r="EA50" s="5">
        <f>'Training Programs'!FO50</f>
        <v>12</v>
      </c>
      <c r="EB50" s="5">
        <f t="shared" si="117"/>
        <v>24960</v>
      </c>
      <c r="EC50" s="5">
        <f t="shared" si="118"/>
        <v>12</v>
      </c>
      <c r="ED50" s="5">
        <f t="shared" si="119"/>
        <v>1</v>
      </c>
      <c r="EE50" s="5">
        <v>0.05</v>
      </c>
      <c r="EF50" s="5">
        <v>0.05</v>
      </c>
      <c r="EG50" s="5">
        <v>0.05</v>
      </c>
      <c r="EH50" s="5">
        <f t="shared" si="61"/>
        <v>3</v>
      </c>
      <c r="EI50" s="5">
        <f t="shared" si="62"/>
        <v>4.7244094488188976E-2</v>
      </c>
      <c r="EJ50" s="5">
        <f t="shared" si="63"/>
        <v>2.3622047244094488E-3</v>
      </c>
      <c r="EK50" s="62"/>
      <c r="EL50" s="62"/>
      <c r="EM50" s="62"/>
      <c r="EN50" s="62"/>
      <c r="EO50" s="62"/>
      <c r="EP50" s="62"/>
      <c r="EQ50" s="62"/>
      <c r="ER50" s="62"/>
      <c r="ES50" s="62"/>
      <c r="ET50" s="62"/>
      <c r="EU50" s="62"/>
      <c r="EV50" s="62"/>
      <c r="EW50" s="5"/>
      <c r="EX50" s="5"/>
      <c r="EY50" s="5"/>
      <c r="EZ50" s="5"/>
      <c r="FA50" s="5"/>
      <c r="FB50" s="5"/>
      <c r="FC50" s="5"/>
      <c r="FD50" s="5"/>
      <c r="FE50" s="5"/>
      <c r="FF50" s="5"/>
      <c r="FG50" s="5"/>
      <c r="FH50" s="5"/>
      <c r="FI50" s="62"/>
      <c r="FJ50" s="62"/>
      <c r="FK50" s="62"/>
      <c r="FL50" s="62"/>
      <c r="FM50" s="62"/>
      <c r="FN50" s="62"/>
      <c r="FO50" s="62"/>
      <c r="FP50" s="62"/>
      <c r="FQ50" s="62"/>
      <c r="FR50" s="62"/>
      <c r="FS50" s="62"/>
      <c r="FT50" s="62"/>
      <c r="FU50" s="5"/>
      <c r="FV50" s="5"/>
      <c r="FW50" s="5"/>
      <c r="FX50" s="5"/>
      <c r="FY50" s="5"/>
      <c r="FZ50" s="5"/>
      <c r="GA50" s="5"/>
      <c r="GB50" s="5"/>
      <c r="GC50" s="5"/>
      <c r="GD50" s="5"/>
      <c r="GE50" s="5"/>
      <c r="GF50" s="5"/>
      <c r="GG50" s="62"/>
      <c r="GH50" s="62"/>
      <c r="GI50" s="62"/>
      <c r="GJ50" s="62"/>
      <c r="GK50" s="62"/>
      <c r="GL50" s="62"/>
      <c r="GM50" s="62"/>
      <c r="GN50" s="62"/>
      <c r="GO50" s="62"/>
      <c r="GP50" s="62"/>
      <c r="GQ50" s="62"/>
      <c r="GR50" s="62"/>
      <c r="GS50" s="5"/>
      <c r="GT50" s="5"/>
      <c r="GU50" s="5"/>
      <c r="GV50" s="5"/>
      <c r="GW50" s="5"/>
      <c r="GX50" s="5"/>
      <c r="GY50" s="5"/>
      <c r="GZ50" s="5"/>
      <c r="HA50" s="5"/>
      <c r="HB50" s="5"/>
      <c r="HC50" s="5"/>
      <c r="HD50" s="5"/>
      <c r="HE50" s="62"/>
      <c r="HF50" s="62"/>
      <c r="HG50" s="62"/>
      <c r="HH50" s="62"/>
      <c r="HI50" s="62"/>
      <c r="HJ50" s="62"/>
      <c r="HK50" s="62"/>
      <c r="HL50" s="62"/>
      <c r="HM50" s="62"/>
      <c r="HN50" s="62"/>
      <c r="HO50" s="62"/>
      <c r="HP50" s="62"/>
      <c r="HQ50" s="5"/>
      <c r="HR50" s="5"/>
      <c r="HS50" s="5"/>
      <c r="HT50" s="5"/>
      <c r="HU50" s="5"/>
      <c r="HV50" s="5"/>
      <c r="HW50" s="5"/>
      <c r="HX50" s="5"/>
      <c r="HY50" s="5"/>
      <c r="HZ50" s="5"/>
      <c r="IA50" s="5"/>
      <c r="IB50" s="5"/>
      <c r="IC50" s="62"/>
      <c r="ID50" s="62"/>
      <c r="IE50" s="62"/>
      <c r="IF50" s="62"/>
      <c r="IG50" s="62"/>
      <c r="IH50" s="62"/>
      <c r="II50" s="62"/>
      <c r="IJ50" s="62"/>
      <c r="IK50" s="62"/>
      <c r="IL50" s="62"/>
      <c r="IM50" s="62"/>
      <c r="IN50" s="62"/>
      <c r="IO50" s="5"/>
      <c r="IP50" s="5"/>
      <c r="IQ50" s="5"/>
      <c r="IR50" s="5"/>
      <c r="IS50" s="5"/>
      <c r="IT50" s="5"/>
      <c r="IU50" s="5"/>
      <c r="IV50" s="5"/>
      <c r="IW50" s="5"/>
      <c r="IX50" s="5"/>
      <c r="IY50" s="5"/>
      <c r="IZ50" s="5"/>
    </row>
    <row r="51" spans="1:260" x14ac:dyDescent="0.35">
      <c r="A51" s="131">
        <v>47</v>
      </c>
      <c r="B51" s="170">
        <f>'BVEM Scorecard'!B50</f>
        <v>0</v>
      </c>
      <c r="C51" s="170">
        <f>'BVEM Scorecard'!C50</f>
        <v>0</v>
      </c>
      <c r="D51" s="152">
        <v>48</v>
      </c>
      <c r="E51" s="72" t="str">
        <f>'BVEM Scorecard'!F50</f>
        <v>Wind</v>
      </c>
      <c r="F51" s="94"/>
      <c r="G51" s="94"/>
      <c r="H51" s="94"/>
      <c r="I51" s="94"/>
      <c r="J51" s="55"/>
      <c r="K51" s="55"/>
      <c r="L51" s="55"/>
      <c r="M51" s="55"/>
      <c r="N51" s="5"/>
      <c r="O51" s="5"/>
      <c r="P51" s="142"/>
      <c r="Q51" s="114"/>
      <c r="R51" s="91"/>
      <c r="S51" s="5" t="str">
        <f t="shared" si="0"/>
        <v/>
      </c>
      <c r="T51" s="93"/>
      <c r="U51" s="143"/>
      <c r="V51" s="143"/>
      <c r="W51" s="143"/>
      <c r="X51" s="64"/>
      <c r="Y51" s="64"/>
      <c r="Z51" s="62"/>
      <c r="AA51" s="144"/>
      <c r="AB51" s="144"/>
      <c r="AC51" s="64"/>
      <c r="AD51" s="64" t="str">
        <f t="shared" si="34"/>
        <v/>
      </c>
      <c r="AE51" s="64" t="str">
        <f t="shared" si="35"/>
        <v/>
      </c>
      <c r="AF51" s="64" t="str">
        <f t="shared" si="36"/>
        <v/>
      </c>
      <c r="AG51" s="55"/>
      <c r="AH51" s="55"/>
      <c r="AI51" s="35"/>
      <c r="AJ51" s="35"/>
      <c r="AK51" s="35"/>
      <c r="AL51" s="35"/>
      <c r="AM51" s="142"/>
      <c r="AN51" s="142"/>
      <c r="AO51" s="35"/>
      <c r="AP51" s="35" t="str">
        <f t="shared" si="37"/>
        <v/>
      </c>
      <c r="AQ51" s="35" t="str">
        <f t="shared" si="38"/>
        <v/>
      </c>
      <c r="AR51" s="35" t="str">
        <f t="shared" si="39"/>
        <v/>
      </c>
      <c r="AS51" s="64"/>
      <c r="AT51" s="64"/>
      <c r="AU51" s="64"/>
      <c r="AV51" s="64"/>
      <c r="AW51" s="64"/>
      <c r="AX51" s="64"/>
      <c r="AY51" s="144"/>
      <c r="AZ51" s="144"/>
      <c r="BA51" s="64"/>
      <c r="BB51" s="64" t="str">
        <f t="shared" si="40"/>
        <v/>
      </c>
      <c r="BC51" s="64" t="str">
        <f t="shared" si="41"/>
        <v/>
      </c>
      <c r="BD51" s="64" t="str">
        <f t="shared" si="42"/>
        <v/>
      </c>
      <c r="BE51" s="35"/>
      <c r="BF51" s="35"/>
      <c r="BG51" s="35"/>
      <c r="BH51" s="35"/>
      <c r="BI51" s="35"/>
      <c r="BJ51" s="35"/>
      <c r="BK51" s="142"/>
      <c r="BL51" s="142"/>
      <c r="BM51" s="35"/>
      <c r="BN51" s="35" t="str">
        <f t="shared" si="43"/>
        <v/>
      </c>
      <c r="BO51" s="35" t="str">
        <f t="shared" si="44"/>
        <v/>
      </c>
      <c r="BP51" s="35" t="str">
        <f t="shared" si="45"/>
        <v/>
      </c>
      <c r="BQ51" s="64"/>
      <c r="BR51" s="64"/>
      <c r="BS51" s="64"/>
      <c r="BT51" s="64"/>
      <c r="BU51" s="64"/>
      <c r="BV51" s="64"/>
      <c r="BW51" s="144"/>
      <c r="BX51" s="144"/>
      <c r="BY51" s="64"/>
      <c r="BZ51" s="64" t="str">
        <f t="shared" si="46"/>
        <v/>
      </c>
      <c r="CA51" s="64" t="str">
        <f t="shared" si="47"/>
        <v/>
      </c>
      <c r="CB51" s="64" t="str">
        <f t="shared" si="48"/>
        <v/>
      </c>
      <c r="CC51" s="35"/>
      <c r="CD51" s="35"/>
      <c r="CE51" s="35"/>
      <c r="CF51" s="35"/>
      <c r="CG51" s="35"/>
      <c r="CH51" s="35"/>
      <c r="CI51" s="142"/>
      <c r="CJ51" s="142"/>
      <c r="CK51" s="35"/>
      <c r="CL51" s="35" t="str">
        <f t="shared" si="49"/>
        <v/>
      </c>
      <c r="CM51" s="35" t="str">
        <f t="shared" si="50"/>
        <v/>
      </c>
      <c r="CN51" s="35" t="str">
        <f t="shared" si="51"/>
        <v/>
      </c>
      <c r="CO51" s="64"/>
      <c r="CP51" s="64"/>
      <c r="CQ51" s="64"/>
      <c r="CR51" s="64"/>
      <c r="CS51" s="64"/>
      <c r="CT51" s="64"/>
      <c r="CU51" s="144"/>
      <c r="CV51" s="144"/>
      <c r="CW51" s="64"/>
      <c r="CX51" s="64" t="str">
        <f t="shared" si="52"/>
        <v/>
      </c>
      <c r="CY51" s="64" t="str">
        <f t="shared" si="53"/>
        <v/>
      </c>
      <c r="CZ51" s="64" t="str">
        <f t="shared" si="54"/>
        <v/>
      </c>
      <c r="DA51" s="35"/>
      <c r="DB51" s="35"/>
      <c r="DC51" s="35"/>
      <c r="DD51" s="35"/>
      <c r="DE51" s="35"/>
      <c r="DF51" s="35"/>
      <c r="DG51" s="142"/>
      <c r="DH51" s="142"/>
      <c r="DI51" s="35"/>
      <c r="DJ51" s="35" t="str">
        <f t="shared" si="55"/>
        <v/>
      </c>
      <c r="DK51" s="35" t="str">
        <f t="shared" si="56"/>
        <v/>
      </c>
      <c r="DL51" s="35" t="str">
        <f t="shared" si="57"/>
        <v/>
      </c>
      <c r="DM51" s="64"/>
      <c r="DN51" s="64"/>
      <c r="DO51" s="64"/>
      <c r="DP51" s="64"/>
      <c r="DQ51" s="64"/>
      <c r="DR51" s="64"/>
      <c r="DS51" s="144"/>
      <c r="DT51" s="144"/>
      <c r="DU51" s="64"/>
      <c r="DV51" s="64" t="str">
        <f t="shared" si="58"/>
        <v/>
      </c>
      <c r="DW51" s="64" t="str">
        <f t="shared" si="59"/>
        <v/>
      </c>
      <c r="DX51" s="64" t="str">
        <f t="shared" si="60"/>
        <v/>
      </c>
      <c r="DY51" s="35"/>
      <c r="DZ51" s="35"/>
      <c r="EA51" s="35"/>
      <c r="EB51" s="35"/>
      <c r="EC51" s="35"/>
      <c r="ED51" s="35"/>
      <c r="EE51" s="142"/>
      <c r="EF51" s="142"/>
      <c r="EG51" s="35"/>
      <c r="EH51" s="35" t="str">
        <f t="shared" si="61"/>
        <v/>
      </c>
      <c r="EI51" s="35" t="str">
        <f t="shared" si="62"/>
        <v/>
      </c>
      <c r="EJ51" s="35" t="str">
        <f t="shared" si="63"/>
        <v/>
      </c>
      <c r="EK51" s="62"/>
      <c r="EL51" s="62"/>
      <c r="EM51" s="62"/>
      <c r="EN51" s="62"/>
      <c r="EO51" s="62"/>
      <c r="EP51" s="62"/>
      <c r="EQ51" s="62"/>
      <c r="ER51" s="62"/>
      <c r="ES51" s="62"/>
      <c r="ET51" s="62" t="str">
        <f t="shared" si="64"/>
        <v/>
      </c>
      <c r="EU51" s="62" t="str">
        <f t="shared" si="65"/>
        <v/>
      </c>
      <c r="EV51" s="62" t="str">
        <f t="shared" si="66"/>
        <v/>
      </c>
      <c r="EW51" s="5"/>
      <c r="EX51" s="5"/>
      <c r="EY51" s="5"/>
      <c r="EZ51" s="5"/>
      <c r="FA51" s="5"/>
      <c r="FB51" s="5"/>
      <c r="FC51" s="5"/>
      <c r="FD51" s="5"/>
      <c r="FE51" s="5"/>
      <c r="FF51" s="5" t="str">
        <f t="shared" si="67"/>
        <v/>
      </c>
      <c r="FG51" s="5" t="str">
        <f t="shared" si="68"/>
        <v/>
      </c>
      <c r="FH51" s="5" t="str">
        <f t="shared" si="69"/>
        <v/>
      </c>
      <c r="FI51" s="62"/>
      <c r="FJ51" s="62"/>
      <c r="FK51" s="62"/>
      <c r="FL51" s="62"/>
      <c r="FM51" s="62"/>
      <c r="FN51" s="62"/>
      <c r="FO51" s="62"/>
      <c r="FP51" s="62"/>
      <c r="FQ51" s="62"/>
      <c r="FR51" s="62" t="str">
        <f t="shared" si="70"/>
        <v/>
      </c>
      <c r="FS51" s="62" t="str">
        <f t="shared" si="71"/>
        <v/>
      </c>
      <c r="FT51" s="62" t="str">
        <f t="shared" si="72"/>
        <v/>
      </c>
      <c r="FU51" s="5"/>
      <c r="FV51" s="5"/>
      <c r="FW51" s="5"/>
      <c r="FX51" s="5"/>
      <c r="FY51" s="5"/>
      <c r="FZ51" s="5"/>
      <c r="GA51" s="5"/>
      <c r="GB51" s="5"/>
      <c r="GC51" s="5"/>
      <c r="GD51" s="5" t="str">
        <f t="shared" si="73"/>
        <v/>
      </c>
      <c r="GE51" s="5" t="str">
        <f t="shared" si="74"/>
        <v/>
      </c>
      <c r="GF51" s="5" t="str">
        <f t="shared" si="75"/>
        <v/>
      </c>
      <c r="GG51" s="62"/>
      <c r="GH51" s="62"/>
      <c r="GI51" s="62"/>
      <c r="GJ51" s="62"/>
      <c r="GK51" s="62"/>
      <c r="GL51" s="62"/>
      <c r="GM51" s="62"/>
      <c r="GN51" s="62"/>
      <c r="GO51" s="62"/>
      <c r="GP51" s="62" t="str">
        <f t="shared" si="76"/>
        <v/>
      </c>
      <c r="GQ51" s="62" t="str">
        <f t="shared" si="77"/>
        <v/>
      </c>
      <c r="GR51" s="62" t="str">
        <f t="shared" si="78"/>
        <v/>
      </c>
      <c r="GS51" s="5"/>
      <c r="GT51" s="5"/>
      <c r="GU51" s="5"/>
      <c r="GV51" s="5"/>
      <c r="GW51" s="5"/>
      <c r="GX51" s="5"/>
      <c r="GY51" s="5"/>
      <c r="GZ51" s="5"/>
      <c r="HA51" s="5"/>
      <c r="HB51" s="5" t="str">
        <f t="shared" si="79"/>
        <v/>
      </c>
      <c r="HC51" s="5" t="str">
        <f t="shared" si="80"/>
        <v/>
      </c>
      <c r="HD51" s="5" t="str">
        <f t="shared" si="81"/>
        <v/>
      </c>
      <c r="HE51" s="62"/>
      <c r="HF51" s="62"/>
      <c r="HG51" s="62"/>
      <c r="HH51" s="62"/>
      <c r="HI51" s="62"/>
      <c r="HJ51" s="62"/>
      <c r="HK51" s="62"/>
      <c r="HL51" s="62"/>
      <c r="HM51" s="62"/>
      <c r="HN51" s="62" t="str">
        <f t="shared" si="82"/>
        <v/>
      </c>
      <c r="HO51" s="62" t="str">
        <f t="shared" si="83"/>
        <v/>
      </c>
      <c r="HP51" s="62" t="str">
        <f t="shared" si="84"/>
        <v/>
      </c>
      <c r="HQ51" s="5"/>
      <c r="HR51" s="5"/>
      <c r="HS51" s="5"/>
      <c r="HT51" s="5"/>
      <c r="HU51" s="5"/>
      <c r="HV51" s="5"/>
      <c r="HW51" s="5"/>
      <c r="HX51" s="5"/>
      <c r="HY51" s="5"/>
      <c r="HZ51" s="5" t="str">
        <f t="shared" si="85"/>
        <v/>
      </c>
      <c r="IA51" s="5" t="str">
        <f t="shared" si="86"/>
        <v/>
      </c>
      <c r="IB51" s="5" t="str">
        <f t="shared" si="87"/>
        <v/>
      </c>
      <c r="IC51" s="62"/>
      <c r="ID51" s="62"/>
      <c r="IE51" s="62"/>
      <c r="IF51" s="62"/>
      <c r="IG51" s="62"/>
      <c r="IH51" s="62"/>
      <c r="II51" s="62"/>
      <c r="IJ51" s="62"/>
      <c r="IK51" s="62"/>
      <c r="IL51" s="62" t="str">
        <f t="shared" si="88"/>
        <v/>
      </c>
      <c r="IM51" s="62" t="str">
        <f t="shared" si="89"/>
        <v/>
      </c>
      <c r="IN51" s="62" t="str">
        <f t="shared" si="90"/>
        <v/>
      </c>
      <c r="IO51" s="5"/>
      <c r="IP51" s="5"/>
      <c r="IQ51" s="5"/>
      <c r="IR51" s="5"/>
      <c r="IS51" s="5"/>
      <c r="IT51" s="5"/>
      <c r="IU51" s="5"/>
      <c r="IV51" s="5"/>
      <c r="IW51" s="5"/>
      <c r="IX51" s="5" t="str">
        <f t="shared" si="91"/>
        <v/>
      </c>
      <c r="IY51" s="5" t="str">
        <f t="shared" si="92"/>
        <v/>
      </c>
      <c r="IZ51" s="5" t="str">
        <f t="shared" si="93"/>
        <v/>
      </c>
    </row>
    <row r="52" spans="1:260" x14ac:dyDescent="0.35">
      <c r="A52" s="131">
        <v>48</v>
      </c>
      <c r="B52" s="170">
        <f>'BVEM Scorecard'!B51</f>
        <v>0</v>
      </c>
      <c r="C52" s="170">
        <f>'BVEM Scorecard'!C51</f>
        <v>0</v>
      </c>
      <c r="D52" s="152">
        <v>18</v>
      </c>
      <c r="E52" s="72" t="str">
        <f>'BVEM Scorecard'!F51</f>
        <v>Wind</v>
      </c>
      <c r="F52" s="94"/>
      <c r="G52" s="94"/>
      <c r="H52" s="94"/>
      <c r="I52" s="94"/>
      <c r="J52" s="55"/>
      <c r="K52" s="55"/>
      <c r="L52" s="55"/>
      <c r="M52" s="55"/>
      <c r="N52" s="5"/>
      <c r="O52" s="141"/>
      <c r="P52" s="142"/>
      <c r="Q52" s="114"/>
      <c r="R52" s="91"/>
      <c r="S52" s="5" t="str">
        <f t="shared" si="0"/>
        <v/>
      </c>
      <c r="T52" s="93"/>
      <c r="U52" s="143"/>
      <c r="V52" s="143"/>
      <c r="W52" s="143"/>
      <c r="X52" s="64"/>
      <c r="Y52" s="64"/>
      <c r="Z52" s="64"/>
      <c r="AA52" s="144"/>
      <c r="AB52" s="144"/>
      <c r="AC52" s="64"/>
      <c r="AD52" s="64" t="str">
        <f t="shared" si="34"/>
        <v/>
      </c>
      <c r="AE52" s="64" t="str">
        <f t="shared" si="35"/>
        <v/>
      </c>
      <c r="AF52" s="64" t="str">
        <f t="shared" si="36"/>
        <v/>
      </c>
      <c r="AG52" s="55"/>
      <c r="AH52" s="55"/>
      <c r="AI52" s="5"/>
      <c r="AJ52" s="5"/>
      <c r="AK52" s="5"/>
      <c r="AL52" s="5"/>
      <c r="AM52" s="5"/>
      <c r="AN52" s="5"/>
      <c r="AO52" s="5"/>
      <c r="AP52" s="35" t="str">
        <f t="shared" si="37"/>
        <v/>
      </c>
      <c r="AQ52" s="35" t="str">
        <f t="shared" si="38"/>
        <v/>
      </c>
      <c r="AR52" s="35" t="str">
        <f t="shared" si="39"/>
        <v/>
      </c>
      <c r="AS52" s="62"/>
      <c r="AT52" s="62"/>
      <c r="AU52" s="62"/>
      <c r="AV52" s="62"/>
      <c r="AW52" s="62"/>
      <c r="AX52" s="62"/>
      <c r="AY52" s="62"/>
      <c r="AZ52" s="62"/>
      <c r="BA52" s="62"/>
      <c r="BB52" s="62" t="str">
        <f t="shared" si="40"/>
        <v/>
      </c>
      <c r="BC52" s="95" t="str">
        <f t="shared" si="41"/>
        <v/>
      </c>
      <c r="BD52" s="62" t="str">
        <f t="shared" si="42"/>
        <v/>
      </c>
      <c r="BE52" s="5"/>
      <c r="BF52" s="5"/>
      <c r="BG52" s="5"/>
      <c r="BH52" s="5"/>
      <c r="BI52" s="5"/>
      <c r="BJ52" s="5"/>
      <c r="BK52" s="5"/>
      <c r="BL52" s="5"/>
      <c r="BM52" s="5"/>
      <c r="BN52" s="35" t="str">
        <f t="shared" si="43"/>
        <v/>
      </c>
      <c r="BO52" s="35" t="str">
        <f t="shared" si="44"/>
        <v/>
      </c>
      <c r="BP52" s="35" t="str">
        <f t="shared" si="45"/>
        <v/>
      </c>
      <c r="BQ52" s="62"/>
      <c r="BR52" s="62"/>
      <c r="BS52" s="62"/>
      <c r="BT52" s="62"/>
      <c r="BU52" s="62"/>
      <c r="BV52" s="62"/>
      <c r="BW52" s="62"/>
      <c r="BX52" s="62"/>
      <c r="BY52" s="62"/>
      <c r="BZ52" s="62" t="str">
        <f t="shared" si="46"/>
        <v/>
      </c>
      <c r="CA52" s="62" t="str">
        <f t="shared" si="47"/>
        <v/>
      </c>
      <c r="CB52" s="62" t="str">
        <f t="shared" si="48"/>
        <v/>
      </c>
      <c r="CC52" s="5"/>
      <c r="CD52" s="5"/>
      <c r="CE52" s="5"/>
      <c r="CF52" s="5"/>
      <c r="CG52" s="5"/>
      <c r="CH52" s="5"/>
      <c r="CI52" s="5"/>
      <c r="CJ52" s="5"/>
      <c r="CK52" s="5"/>
      <c r="CL52" s="35" t="str">
        <f t="shared" si="49"/>
        <v/>
      </c>
      <c r="CM52" s="35" t="str">
        <f t="shared" si="50"/>
        <v/>
      </c>
      <c r="CN52" s="35" t="str">
        <f t="shared" si="51"/>
        <v/>
      </c>
      <c r="CO52" s="62"/>
      <c r="CP52" s="62"/>
      <c r="CQ52" s="62"/>
      <c r="CR52" s="62"/>
      <c r="CS52" s="62"/>
      <c r="CT52" s="62"/>
      <c r="CU52" s="62"/>
      <c r="CV52" s="62"/>
      <c r="CW52" s="62"/>
      <c r="CX52" s="62" t="str">
        <f t="shared" si="52"/>
        <v/>
      </c>
      <c r="CY52" s="62" t="str">
        <f t="shared" si="53"/>
        <v/>
      </c>
      <c r="CZ52" s="62" t="str">
        <f t="shared" si="54"/>
        <v/>
      </c>
      <c r="DA52" s="5"/>
      <c r="DB52" s="5"/>
      <c r="DC52" s="5"/>
      <c r="DD52" s="5"/>
      <c r="DE52" s="5"/>
      <c r="DF52" s="5"/>
      <c r="DG52" s="5"/>
      <c r="DH52" s="5"/>
      <c r="DI52" s="5"/>
      <c r="DJ52" s="5" t="str">
        <f t="shared" si="55"/>
        <v/>
      </c>
      <c r="DK52" s="5" t="str">
        <f t="shared" si="56"/>
        <v/>
      </c>
      <c r="DL52" s="5" t="str">
        <f t="shared" si="57"/>
        <v/>
      </c>
      <c r="DM52" s="62"/>
      <c r="DN52" s="62"/>
      <c r="DO52" s="62"/>
      <c r="DP52" s="62"/>
      <c r="DQ52" s="62"/>
      <c r="DR52" s="62"/>
      <c r="DS52" s="62"/>
      <c r="DT52" s="62"/>
      <c r="DU52" s="62"/>
      <c r="DV52" s="62" t="str">
        <f t="shared" si="58"/>
        <v/>
      </c>
      <c r="DW52" s="62" t="str">
        <f t="shared" si="59"/>
        <v/>
      </c>
      <c r="DX52" s="62" t="str">
        <f t="shared" si="60"/>
        <v/>
      </c>
      <c r="DY52" s="5"/>
      <c r="DZ52" s="5"/>
      <c r="EA52" s="5"/>
      <c r="EB52" s="5"/>
      <c r="EC52" s="5"/>
      <c r="ED52" s="5"/>
      <c r="EE52" s="5"/>
      <c r="EF52" s="5"/>
      <c r="EG52" s="5"/>
      <c r="EH52" s="5" t="str">
        <f t="shared" si="61"/>
        <v/>
      </c>
      <c r="EI52" s="5" t="str">
        <f t="shared" si="62"/>
        <v/>
      </c>
      <c r="EJ52" s="5" t="str">
        <f t="shared" si="63"/>
        <v/>
      </c>
      <c r="EK52" s="62"/>
      <c r="EL52" s="62"/>
      <c r="EM52" s="62"/>
      <c r="EN52" s="62"/>
      <c r="EO52" s="62"/>
      <c r="EP52" s="62"/>
      <c r="EQ52" s="62"/>
      <c r="ER52" s="62"/>
      <c r="ES52" s="62"/>
      <c r="ET52" s="62" t="str">
        <f t="shared" si="64"/>
        <v/>
      </c>
      <c r="EU52" s="62" t="str">
        <f t="shared" si="65"/>
        <v/>
      </c>
      <c r="EV52" s="62" t="str">
        <f t="shared" si="66"/>
        <v/>
      </c>
      <c r="EW52" s="5"/>
      <c r="EX52" s="5"/>
      <c r="EY52" s="5"/>
      <c r="EZ52" s="5"/>
      <c r="FA52" s="5"/>
      <c r="FB52" s="5"/>
      <c r="FC52" s="5"/>
      <c r="FD52" s="5"/>
      <c r="FE52" s="5"/>
      <c r="FF52" s="5" t="str">
        <f t="shared" si="67"/>
        <v/>
      </c>
      <c r="FG52" s="5" t="str">
        <f t="shared" si="68"/>
        <v/>
      </c>
      <c r="FH52" s="5" t="str">
        <f t="shared" si="69"/>
        <v/>
      </c>
      <c r="FI52" s="62"/>
      <c r="FJ52" s="62"/>
      <c r="FK52" s="62"/>
      <c r="FL52" s="62"/>
      <c r="FM52" s="62"/>
      <c r="FN52" s="62"/>
      <c r="FO52" s="62"/>
      <c r="FP52" s="62"/>
      <c r="FQ52" s="62"/>
      <c r="FR52" s="62" t="str">
        <f t="shared" si="70"/>
        <v/>
      </c>
      <c r="FS52" s="62" t="str">
        <f t="shared" si="71"/>
        <v/>
      </c>
      <c r="FT52" s="62" t="str">
        <f t="shared" si="72"/>
        <v/>
      </c>
      <c r="FU52" s="5"/>
      <c r="FV52" s="5"/>
      <c r="FW52" s="5"/>
      <c r="FX52" s="5"/>
      <c r="FY52" s="5"/>
      <c r="FZ52" s="5"/>
      <c r="GA52" s="5"/>
      <c r="GB52" s="5"/>
      <c r="GC52" s="5"/>
      <c r="GD52" s="5" t="str">
        <f t="shared" si="73"/>
        <v/>
      </c>
      <c r="GE52" s="5" t="str">
        <f t="shared" si="74"/>
        <v/>
      </c>
      <c r="GF52" s="5" t="str">
        <f t="shared" si="75"/>
        <v/>
      </c>
      <c r="GG52" s="62"/>
      <c r="GH52" s="62"/>
      <c r="GI52" s="62"/>
      <c r="GJ52" s="62"/>
      <c r="GK52" s="62"/>
      <c r="GL52" s="62"/>
      <c r="GM52" s="62"/>
      <c r="GN52" s="62"/>
      <c r="GO52" s="62"/>
      <c r="GP52" s="62" t="str">
        <f t="shared" si="76"/>
        <v/>
      </c>
      <c r="GQ52" s="62" t="str">
        <f t="shared" si="77"/>
        <v/>
      </c>
      <c r="GR52" s="62" t="str">
        <f t="shared" si="78"/>
        <v/>
      </c>
      <c r="GS52" s="5"/>
      <c r="GT52" s="5"/>
      <c r="GU52" s="5"/>
      <c r="GV52" s="5"/>
      <c r="GW52" s="5"/>
      <c r="GX52" s="5"/>
      <c r="GY52" s="5"/>
      <c r="GZ52" s="5"/>
      <c r="HA52" s="5"/>
      <c r="HB52" s="5" t="str">
        <f t="shared" si="79"/>
        <v/>
      </c>
      <c r="HC52" s="5" t="str">
        <f t="shared" si="80"/>
        <v/>
      </c>
      <c r="HD52" s="5" t="str">
        <f t="shared" si="81"/>
        <v/>
      </c>
      <c r="HE52" s="62"/>
      <c r="HF52" s="62"/>
      <c r="HG52" s="62"/>
      <c r="HH52" s="62"/>
      <c r="HI52" s="62"/>
      <c r="HJ52" s="62"/>
      <c r="HK52" s="62"/>
      <c r="HL52" s="62"/>
      <c r="HM52" s="62"/>
      <c r="HN52" s="62" t="str">
        <f t="shared" si="82"/>
        <v/>
      </c>
      <c r="HO52" s="62" t="str">
        <f t="shared" si="83"/>
        <v/>
      </c>
      <c r="HP52" s="62" t="str">
        <f t="shared" si="84"/>
        <v/>
      </c>
      <c r="HQ52" s="5"/>
      <c r="HR52" s="5"/>
      <c r="HS52" s="5"/>
      <c r="HT52" s="5"/>
      <c r="HU52" s="5"/>
      <c r="HV52" s="5"/>
      <c r="HW52" s="5"/>
      <c r="HX52" s="5"/>
      <c r="HY52" s="5"/>
      <c r="HZ52" s="5" t="str">
        <f t="shared" si="85"/>
        <v/>
      </c>
      <c r="IA52" s="5" t="str">
        <f t="shared" si="86"/>
        <v/>
      </c>
      <c r="IB52" s="5" t="str">
        <f t="shared" si="87"/>
        <v/>
      </c>
      <c r="IC52" s="62"/>
      <c r="ID52" s="62"/>
      <c r="IE52" s="62"/>
      <c r="IF52" s="62"/>
      <c r="IG52" s="62"/>
      <c r="IH52" s="62"/>
      <c r="II52" s="62"/>
      <c r="IJ52" s="62"/>
      <c r="IK52" s="62"/>
      <c r="IL52" s="62" t="str">
        <f t="shared" si="88"/>
        <v/>
      </c>
      <c r="IM52" s="62" t="str">
        <f t="shared" si="89"/>
        <v/>
      </c>
      <c r="IN52" s="62" t="str">
        <f t="shared" si="90"/>
        <v/>
      </c>
      <c r="IO52" s="5"/>
      <c r="IP52" s="5"/>
      <c r="IQ52" s="5"/>
      <c r="IR52" s="5"/>
      <c r="IS52" s="5"/>
      <c r="IT52" s="5"/>
      <c r="IU52" s="5"/>
      <c r="IV52" s="5"/>
      <c r="IW52" s="5"/>
      <c r="IX52" s="5" t="str">
        <f t="shared" si="91"/>
        <v/>
      </c>
      <c r="IY52" s="5" t="str">
        <f t="shared" si="92"/>
        <v/>
      </c>
      <c r="IZ52" s="5" t="str">
        <f t="shared" si="93"/>
        <v/>
      </c>
    </row>
    <row r="53" spans="1:260" x14ac:dyDescent="0.35">
      <c r="A53" s="131">
        <v>49</v>
      </c>
      <c r="B53" s="170">
        <f>'BVEM Scorecard'!B52</f>
        <v>0</v>
      </c>
      <c r="C53" s="170">
        <f>'BVEM Scorecard'!C52</f>
        <v>0</v>
      </c>
      <c r="D53" s="152">
        <v>46</v>
      </c>
      <c r="E53" s="72" t="str">
        <f>'BVEM Scorecard'!F52</f>
        <v>Wind</v>
      </c>
      <c r="F53" s="94">
        <f t="shared" si="31"/>
        <v>6.0001514233797702E-2</v>
      </c>
      <c r="G53" s="94">
        <f t="shared" ref="G53:G54" si="128">IFERROR(S53/3,0)</f>
        <v>1</v>
      </c>
      <c r="H53" s="94">
        <f t="shared" si="33"/>
        <v>4.9999999999999996E-2</v>
      </c>
      <c r="I53" s="94">
        <f t="shared" ref="I53:I54" si="129">IFERROR(SUM(AD53,AP53,BB53,BN53,BZ53,CL53,CX53,DJ53,DV53,EH53,ET53,FF53,FR53,GD53,GP53,HB53,HN53,HZ53,IL53,IX53)/(SUM(V53,AH53,AT53,BF53,BR53,CD53,CP53,DB53,DN53,DZ53,EL53,EX53,FJ53,FV53,GH53,GT53,HF53,HR53,ID53,IP53)*3),0)</f>
        <v>1</v>
      </c>
      <c r="J53" s="55">
        <v>1</v>
      </c>
      <c r="K53" s="55">
        <v>1</v>
      </c>
      <c r="L53" s="55">
        <f t="shared" si="95"/>
        <v>254</v>
      </c>
      <c r="M53" s="55">
        <f t="shared" si="96"/>
        <v>3828960</v>
      </c>
      <c r="N53" s="5">
        <f t="shared" si="97"/>
        <v>1840.8461538461538</v>
      </c>
      <c r="O53" s="5">
        <v>1</v>
      </c>
      <c r="P53" s="142"/>
      <c r="Q53" s="114">
        <f t="shared" si="98"/>
        <v>7.0003028467595402E-2</v>
      </c>
      <c r="R53" s="91">
        <v>0.05</v>
      </c>
      <c r="S53" s="5">
        <f t="shared" si="0"/>
        <v>3</v>
      </c>
      <c r="T53" s="93">
        <f>IFERROR(Q53*Q$4+R53*R$4,0)</f>
        <v>6.0001514233797702E-2</v>
      </c>
      <c r="U53" s="143" t="str">
        <f>'Training Programs'!Y53</f>
        <v>Equipment
Operators</v>
      </c>
      <c r="V53" s="143">
        <v>1</v>
      </c>
      <c r="W53" s="143">
        <f>'Career Opportunities'!T53</f>
        <v>24</v>
      </c>
      <c r="X53" s="64">
        <f t="shared" si="99"/>
        <v>42240</v>
      </c>
      <c r="Y53" s="64">
        <f t="shared" si="100"/>
        <v>20.307692307692307</v>
      </c>
      <c r="Z53" s="62">
        <v>1</v>
      </c>
      <c r="AA53" s="144">
        <v>0.05</v>
      </c>
      <c r="AB53" s="144">
        <v>0.05</v>
      </c>
      <c r="AC53" s="64">
        <v>0.05</v>
      </c>
      <c r="AD53" s="64">
        <f t="shared" si="34"/>
        <v>3</v>
      </c>
      <c r="AE53" s="64">
        <f t="shared" si="35"/>
        <v>9.4488188976377951E-2</v>
      </c>
      <c r="AF53" s="64">
        <f t="shared" si="36"/>
        <v>4.7244094488188976E-3</v>
      </c>
      <c r="AG53" s="55" t="str">
        <f>'Training Programs'!AO53</f>
        <v>Crane Operators</v>
      </c>
      <c r="AH53" s="55">
        <v>1</v>
      </c>
      <c r="AI53" s="35">
        <f>'Training Programs'!AQ53</f>
        <v>15</v>
      </c>
      <c r="AJ53" s="35">
        <f t="shared" si="101"/>
        <v>18000</v>
      </c>
      <c r="AK53" s="35">
        <f t="shared" si="102"/>
        <v>8.6538461538461533</v>
      </c>
      <c r="AL53" s="35">
        <v>1</v>
      </c>
      <c r="AM53" s="142">
        <v>0.05</v>
      </c>
      <c r="AN53" s="142">
        <v>0.05</v>
      </c>
      <c r="AO53" s="35">
        <v>0.05</v>
      </c>
      <c r="AP53" s="35">
        <f t="shared" si="37"/>
        <v>3</v>
      </c>
      <c r="AQ53" s="35">
        <f t="shared" si="38"/>
        <v>5.905511811023622E-2</v>
      </c>
      <c r="AR53" s="35">
        <f t="shared" si="39"/>
        <v>2.952755905511811E-3</v>
      </c>
      <c r="AS53" s="64" t="str">
        <f>'Training Programs'!BE53</f>
        <v>Turbine Installers</v>
      </c>
      <c r="AT53" s="64">
        <v>1</v>
      </c>
      <c r="AU53" s="64">
        <f>'Training Programs'!BG53</f>
        <v>69</v>
      </c>
      <c r="AV53" s="64">
        <f t="shared" si="103"/>
        <v>82800</v>
      </c>
      <c r="AW53" s="64">
        <f t="shared" si="104"/>
        <v>39.807692307692307</v>
      </c>
      <c r="AX53" s="64">
        <v>1</v>
      </c>
      <c r="AY53" s="144">
        <v>0.05</v>
      </c>
      <c r="AZ53" s="144">
        <v>0.05</v>
      </c>
      <c r="BA53" s="64">
        <v>0.05</v>
      </c>
      <c r="BB53" s="64">
        <f t="shared" si="40"/>
        <v>3</v>
      </c>
      <c r="BC53" s="64">
        <f t="shared" si="41"/>
        <v>0.27165354330708663</v>
      </c>
      <c r="BD53" s="64">
        <f t="shared" si="42"/>
        <v>1.3582677165354332E-2</v>
      </c>
      <c r="BE53" s="35" t="str">
        <f>'Training Programs'!BU53</f>
        <v>Turbine Laborer</v>
      </c>
      <c r="BF53" s="35">
        <v>1</v>
      </c>
      <c r="BG53" s="35">
        <f>'Training Programs'!BW53</f>
        <v>69</v>
      </c>
      <c r="BH53" s="35">
        <f t="shared" si="105"/>
        <v>82800</v>
      </c>
      <c r="BI53" s="35">
        <f t="shared" si="106"/>
        <v>39.807692307692307</v>
      </c>
      <c r="BJ53" s="35">
        <v>1</v>
      </c>
      <c r="BK53" s="142">
        <v>0.05</v>
      </c>
      <c r="BL53" s="142">
        <v>0.05</v>
      </c>
      <c r="BM53" s="35">
        <v>0.05</v>
      </c>
      <c r="BN53" s="35">
        <f t="shared" si="43"/>
        <v>3</v>
      </c>
      <c r="BO53" s="35">
        <f t="shared" si="44"/>
        <v>0.27165354330708663</v>
      </c>
      <c r="BP53" s="35">
        <f t="shared" si="45"/>
        <v>1.3582677165354332E-2</v>
      </c>
      <c r="BQ53" s="64" t="str">
        <f>'Training Programs'!CK53</f>
        <v>Construction Managers</v>
      </c>
      <c r="BR53" s="64">
        <v>1</v>
      </c>
      <c r="BS53" s="64">
        <f>'Training Programs'!CM53</f>
        <v>21</v>
      </c>
      <c r="BT53" s="64">
        <f t="shared" si="107"/>
        <v>45360</v>
      </c>
      <c r="BU53" s="64">
        <f t="shared" si="108"/>
        <v>21.807692307692307</v>
      </c>
      <c r="BV53" s="64">
        <v>1</v>
      </c>
      <c r="BW53" s="144">
        <v>0.05</v>
      </c>
      <c r="BX53" s="144">
        <v>0.05</v>
      </c>
      <c r="BY53" s="64">
        <v>0.05</v>
      </c>
      <c r="BZ53" s="64">
        <f t="shared" si="46"/>
        <v>3</v>
      </c>
      <c r="CA53" s="64">
        <f t="shared" si="47"/>
        <v>8.2677165354330714E-2</v>
      </c>
      <c r="CB53" s="64">
        <f t="shared" si="48"/>
        <v>4.1338582677165362E-3</v>
      </c>
      <c r="CC53" s="35" t="str">
        <f>'Training Programs'!DA53</f>
        <v>Electricians</v>
      </c>
      <c r="CD53" s="35">
        <v>1</v>
      </c>
      <c r="CE53" s="35">
        <f>'Training Programs'!DC53</f>
        <v>12</v>
      </c>
      <c r="CF53" s="35">
        <f t="shared" si="109"/>
        <v>18720</v>
      </c>
      <c r="CG53" s="35">
        <f t="shared" si="110"/>
        <v>9</v>
      </c>
      <c r="CH53" s="35">
        <v>1</v>
      </c>
      <c r="CI53" s="142">
        <v>0.05</v>
      </c>
      <c r="CJ53" s="142">
        <v>0.05</v>
      </c>
      <c r="CK53" s="35">
        <v>0.05</v>
      </c>
      <c r="CL53" s="35">
        <f t="shared" si="49"/>
        <v>3</v>
      </c>
      <c r="CM53" s="35">
        <f t="shared" si="50"/>
        <v>4.7244094488188976E-2</v>
      </c>
      <c r="CN53" s="35">
        <f t="shared" si="51"/>
        <v>2.3622047244094488E-3</v>
      </c>
      <c r="CO53" s="64" t="str">
        <f>'Training Programs'!DQ53</f>
        <v>Apprentice</v>
      </c>
      <c r="CP53" s="64">
        <v>1</v>
      </c>
      <c r="CQ53" s="64">
        <f>'Training Programs'!DS53</f>
        <v>14</v>
      </c>
      <c r="CR53" s="64">
        <f t="shared" si="111"/>
        <v>21840</v>
      </c>
      <c r="CS53" s="64">
        <f t="shared" si="112"/>
        <v>10.5</v>
      </c>
      <c r="CT53" s="64">
        <v>1</v>
      </c>
      <c r="CU53" s="144">
        <v>0.05</v>
      </c>
      <c r="CV53" s="144">
        <v>0.05</v>
      </c>
      <c r="CW53" s="64">
        <v>0.05</v>
      </c>
      <c r="CX53" s="64">
        <f t="shared" si="52"/>
        <v>3</v>
      </c>
      <c r="CY53" s="64">
        <f t="shared" si="53"/>
        <v>5.5118110236220472E-2</v>
      </c>
      <c r="CZ53" s="64">
        <f t="shared" si="54"/>
        <v>2.7559055118110236E-3</v>
      </c>
      <c r="DA53" s="35" t="str">
        <f>'Training Programs'!EG53</f>
        <v>Foundation Laborer</v>
      </c>
      <c r="DB53" s="35">
        <v>1</v>
      </c>
      <c r="DC53" s="35">
        <f>'Training Programs'!EI53</f>
        <v>9</v>
      </c>
      <c r="DD53" s="35">
        <f t="shared" si="113"/>
        <v>5760</v>
      </c>
      <c r="DE53" s="35">
        <f t="shared" si="114"/>
        <v>2.7692307692307692</v>
      </c>
      <c r="DF53" s="35">
        <v>1</v>
      </c>
      <c r="DG53" s="142">
        <v>0.05</v>
      </c>
      <c r="DH53" s="142">
        <v>0.05</v>
      </c>
      <c r="DI53" s="35">
        <v>0.05</v>
      </c>
      <c r="DJ53" s="35">
        <f t="shared" si="55"/>
        <v>3</v>
      </c>
      <c r="DK53" s="35">
        <f t="shared" si="56"/>
        <v>3.5433070866141732E-2</v>
      </c>
      <c r="DL53" s="35">
        <f t="shared" si="57"/>
        <v>1.7716535433070866E-3</v>
      </c>
      <c r="DM53" s="64" t="str">
        <f>'Training Programs'!EW53</f>
        <v>Carpenters</v>
      </c>
      <c r="DN53" s="64">
        <v>1</v>
      </c>
      <c r="DO53" s="64">
        <f>'Training Programs'!EY53</f>
        <v>9</v>
      </c>
      <c r="DP53" s="64">
        <f t="shared" si="115"/>
        <v>5760</v>
      </c>
      <c r="DQ53" s="64">
        <f t="shared" si="116"/>
        <v>2.7692307692307692</v>
      </c>
      <c r="DR53" s="64">
        <v>1</v>
      </c>
      <c r="DS53" s="144">
        <v>0.05</v>
      </c>
      <c r="DT53" s="144">
        <v>0.05</v>
      </c>
      <c r="DU53" s="64">
        <v>0.05</v>
      </c>
      <c r="DV53" s="64">
        <f t="shared" si="58"/>
        <v>3</v>
      </c>
      <c r="DW53" s="64">
        <f t="shared" si="59"/>
        <v>3.5433070866141732E-2</v>
      </c>
      <c r="DX53" s="64">
        <f t="shared" si="60"/>
        <v>1.7716535433070866E-3</v>
      </c>
      <c r="DY53" s="35" t="str">
        <f>'Training Programs'!FM53</f>
        <v>Wind Technician</v>
      </c>
      <c r="DZ53" s="35">
        <v>1</v>
      </c>
      <c r="EA53" s="35">
        <f>'Training Programs'!FO53</f>
        <v>12</v>
      </c>
      <c r="EB53" s="35">
        <f t="shared" si="117"/>
        <v>24960</v>
      </c>
      <c r="EC53" s="35">
        <f t="shared" si="118"/>
        <v>12</v>
      </c>
      <c r="ED53" s="35">
        <f t="shared" si="119"/>
        <v>1</v>
      </c>
      <c r="EE53" s="142">
        <v>0.05</v>
      </c>
      <c r="EF53" s="142">
        <v>0.05</v>
      </c>
      <c r="EG53" s="35">
        <v>0.05</v>
      </c>
      <c r="EH53" s="35">
        <f t="shared" si="61"/>
        <v>3</v>
      </c>
      <c r="EI53" s="35">
        <f t="shared" si="62"/>
        <v>4.7244094488188976E-2</v>
      </c>
      <c r="EJ53" s="35">
        <f t="shared" si="63"/>
        <v>2.3622047244094488E-3</v>
      </c>
      <c r="EK53" s="62"/>
      <c r="EL53" s="62"/>
      <c r="EM53" s="62"/>
      <c r="EN53" s="62"/>
      <c r="EO53" s="62"/>
      <c r="EP53" s="62"/>
      <c r="EQ53" s="62"/>
      <c r="ER53" s="62"/>
      <c r="ES53" s="62"/>
      <c r="ET53" s="62"/>
      <c r="EU53" s="62"/>
      <c r="EV53" s="62"/>
      <c r="EW53" s="5"/>
      <c r="EX53" s="5"/>
      <c r="EY53" s="5"/>
      <c r="EZ53" s="5"/>
      <c r="FA53" s="5"/>
      <c r="FB53" s="5"/>
      <c r="FC53" s="5"/>
      <c r="FD53" s="5"/>
      <c r="FE53" s="5"/>
      <c r="FF53" s="5"/>
      <c r="FG53" s="5"/>
      <c r="FH53" s="5"/>
      <c r="FI53" s="62"/>
      <c r="FJ53" s="62"/>
      <c r="FK53" s="62"/>
      <c r="FL53" s="62"/>
      <c r="FM53" s="62"/>
      <c r="FN53" s="62"/>
      <c r="FO53" s="62"/>
      <c r="FP53" s="62"/>
      <c r="FQ53" s="62"/>
      <c r="FR53" s="62"/>
      <c r="FS53" s="62"/>
      <c r="FT53" s="62"/>
      <c r="FU53" s="5"/>
      <c r="FV53" s="5"/>
      <c r="FW53" s="5"/>
      <c r="FX53" s="5"/>
      <c r="FY53" s="5"/>
      <c r="FZ53" s="5"/>
      <c r="GA53" s="5"/>
      <c r="GB53" s="5"/>
      <c r="GC53" s="5"/>
      <c r="GD53" s="5"/>
      <c r="GE53" s="5"/>
      <c r="GF53" s="5"/>
      <c r="GG53" s="62"/>
      <c r="GH53" s="62"/>
      <c r="GI53" s="62"/>
      <c r="GJ53" s="62"/>
      <c r="GK53" s="62"/>
      <c r="GL53" s="62"/>
      <c r="GM53" s="62"/>
      <c r="GN53" s="62"/>
      <c r="GO53" s="62"/>
      <c r="GP53" s="62"/>
      <c r="GQ53" s="62"/>
      <c r="GR53" s="62"/>
      <c r="GS53" s="5"/>
      <c r="GT53" s="5"/>
      <c r="GU53" s="5"/>
      <c r="GV53" s="5"/>
      <c r="GW53" s="5"/>
      <c r="GX53" s="5"/>
      <c r="GY53" s="5"/>
      <c r="GZ53" s="5"/>
      <c r="HA53" s="5"/>
      <c r="HB53" s="5"/>
      <c r="HC53" s="5"/>
      <c r="HD53" s="5"/>
      <c r="HE53" s="62"/>
      <c r="HF53" s="62"/>
      <c r="HG53" s="62"/>
      <c r="HH53" s="62"/>
      <c r="HI53" s="62"/>
      <c r="HJ53" s="62"/>
      <c r="HK53" s="62"/>
      <c r="HL53" s="62"/>
      <c r="HM53" s="62"/>
      <c r="HN53" s="62"/>
      <c r="HO53" s="62"/>
      <c r="HP53" s="62"/>
      <c r="HQ53" s="5"/>
      <c r="HR53" s="5"/>
      <c r="HS53" s="5"/>
      <c r="HT53" s="5"/>
      <c r="HU53" s="5"/>
      <c r="HV53" s="5"/>
      <c r="HW53" s="5"/>
      <c r="HX53" s="5"/>
      <c r="HY53" s="5"/>
      <c r="HZ53" s="5"/>
      <c r="IA53" s="5"/>
      <c r="IB53" s="5"/>
      <c r="IC53" s="62"/>
      <c r="ID53" s="62"/>
      <c r="IE53" s="62"/>
      <c r="IF53" s="62"/>
      <c r="IG53" s="62"/>
      <c r="IH53" s="62"/>
      <c r="II53" s="62"/>
      <c r="IJ53" s="62"/>
      <c r="IK53" s="62"/>
      <c r="IL53" s="62"/>
      <c r="IM53" s="62"/>
      <c r="IN53" s="62"/>
      <c r="IO53" s="5"/>
      <c r="IP53" s="5"/>
      <c r="IQ53" s="5"/>
      <c r="IR53" s="5"/>
      <c r="IS53" s="5"/>
      <c r="IT53" s="5"/>
      <c r="IU53" s="5"/>
      <c r="IV53" s="5"/>
      <c r="IW53" s="5"/>
      <c r="IX53" s="5"/>
      <c r="IY53" s="5"/>
      <c r="IZ53" s="5"/>
    </row>
    <row r="54" spans="1:260" x14ac:dyDescent="0.35">
      <c r="A54" s="131">
        <v>50</v>
      </c>
      <c r="B54" s="170">
        <f>'BVEM Scorecard'!B53</f>
        <v>0</v>
      </c>
      <c r="C54" s="170">
        <f>'BVEM Scorecard'!C53</f>
        <v>0</v>
      </c>
      <c r="D54" s="152">
        <v>71</v>
      </c>
      <c r="E54" s="72" t="str">
        <f>'BVEM Scorecard'!F53</f>
        <v>Wind</v>
      </c>
      <c r="F54" s="94">
        <f t="shared" si="31"/>
        <v>6.0001514233797702E-2</v>
      </c>
      <c r="G54" s="94">
        <f t="shared" si="128"/>
        <v>1</v>
      </c>
      <c r="H54" s="94">
        <f t="shared" si="33"/>
        <v>4.9999999999999996E-2</v>
      </c>
      <c r="I54" s="94">
        <f t="shared" si="129"/>
        <v>1</v>
      </c>
      <c r="J54" s="55">
        <v>1</v>
      </c>
      <c r="K54" s="55">
        <v>1</v>
      </c>
      <c r="L54" s="55">
        <f t="shared" si="95"/>
        <v>254</v>
      </c>
      <c r="M54" s="55">
        <f t="shared" si="96"/>
        <v>3828960</v>
      </c>
      <c r="N54" s="5">
        <f t="shared" si="97"/>
        <v>1840.8461538461538</v>
      </c>
      <c r="O54" s="141">
        <v>1</v>
      </c>
      <c r="P54" s="142"/>
      <c r="Q54" s="114">
        <f t="shared" si="98"/>
        <v>7.0003028467595402E-2</v>
      </c>
      <c r="R54" s="91">
        <v>0.05</v>
      </c>
      <c r="S54" s="5">
        <f t="shared" si="0"/>
        <v>3</v>
      </c>
      <c r="T54" s="93">
        <f>IFERROR(Q54*Q$4+R54*R$4,0)</f>
        <v>6.0001514233797702E-2</v>
      </c>
      <c r="U54" s="143" t="str">
        <f>'Training Programs'!Y54</f>
        <v>Equipment
Operators</v>
      </c>
      <c r="V54" s="143">
        <v>1</v>
      </c>
      <c r="W54" s="143">
        <f>'Career Opportunities'!T54</f>
        <v>24</v>
      </c>
      <c r="X54" s="64">
        <f t="shared" si="99"/>
        <v>42240</v>
      </c>
      <c r="Y54" s="64">
        <f t="shared" si="100"/>
        <v>20.307692307692307</v>
      </c>
      <c r="Z54" s="64">
        <v>1</v>
      </c>
      <c r="AA54" s="144">
        <v>0.05</v>
      </c>
      <c r="AB54" s="144">
        <v>0.05</v>
      </c>
      <c r="AC54" s="64">
        <v>0.05</v>
      </c>
      <c r="AD54" s="64">
        <f t="shared" si="34"/>
        <v>3</v>
      </c>
      <c r="AE54" s="64">
        <f t="shared" si="35"/>
        <v>9.4488188976377951E-2</v>
      </c>
      <c r="AF54" s="64">
        <f t="shared" si="36"/>
        <v>4.7244094488188976E-3</v>
      </c>
      <c r="AG54" s="55" t="str">
        <f>'Training Programs'!AO54</f>
        <v>Crane Operators</v>
      </c>
      <c r="AH54" s="55">
        <v>1</v>
      </c>
      <c r="AI54" s="5">
        <f>'Training Programs'!AQ54</f>
        <v>15</v>
      </c>
      <c r="AJ54" s="5">
        <f t="shared" si="101"/>
        <v>18000</v>
      </c>
      <c r="AK54" s="5">
        <f t="shared" si="102"/>
        <v>8.6538461538461533</v>
      </c>
      <c r="AL54" s="5">
        <v>1</v>
      </c>
      <c r="AM54" s="5">
        <v>0.05</v>
      </c>
      <c r="AN54" s="5">
        <v>0.05</v>
      </c>
      <c r="AO54" s="5">
        <v>0.05</v>
      </c>
      <c r="AP54" s="35">
        <f t="shared" si="37"/>
        <v>3</v>
      </c>
      <c r="AQ54" s="35">
        <f t="shared" si="38"/>
        <v>5.905511811023622E-2</v>
      </c>
      <c r="AR54" s="35">
        <f t="shared" si="39"/>
        <v>2.952755905511811E-3</v>
      </c>
      <c r="AS54" s="62" t="str">
        <f>'Training Programs'!BE54</f>
        <v>Turbine Installers</v>
      </c>
      <c r="AT54" s="62">
        <v>1</v>
      </c>
      <c r="AU54" s="62">
        <f>'Training Programs'!BG54</f>
        <v>69</v>
      </c>
      <c r="AV54" s="62">
        <f t="shared" si="103"/>
        <v>82800</v>
      </c>
      <c r="AW54" s="62">
        <f t="shared" si="104"/>
        <v>39.807692307692307</v>
      </c>
      <c r="AX54" s="62">
        <v>1</v>
      </c>
      <c r="AY54" s="62">
        <v>0.05</v>
      </c>
      <c r="AZ54" s="62">
        <v>0.05</v>
      </c>
      <c r="BA54" s="62">
        <v>0.05</v>
      </c>
      <c r="BB54" s="62">
        <f t="shared" si="40"/>
        <v>3</v>
      </c>
      <c r="BC54" s="95">
        <f t="shared" si="41"/>
        <v>0.27165354330708663</v>
      </c>
      <c r="BD54" s="62">
        <f t="shared" si="42"/>
        <v>1.3582677165354332E-2</v>
      </c>
      <c r="BE54" s="5" t="str">
        <f>'Training Programs'!BU54</f>
        <v>Turbine Laborer</v>
      </c>
      <c r="BF54" s="5">
        <v>1</v>
      </c>
      <c r="BG54" s="5">
        <f>'Training Programs'!BW54</f>
        <v>69</v>
      </c>
      <c r="BH54" s="5">
        <f t="shared" si="105"/>
        <v>82800</v>
      </c>
      <c r="BI54" s="5">
        <f t="shared" si="106"/>
        <v>39.807692307692307</v>
      </c>
      <c r="BJ54" s="5">
        <v>1</v>
      </c>
      <c r="BK54" s="5">
        <v>0.05</v>
      </c>
      <c r="BL54" s="5">
        <v>0.05</v>
      </c>
      <c r="BM54" s="5">
        <v>0.05</v>
      </c>
      <c r="BN54" s="35">
        <f t="shared" si="43"/>
        <v>3</v>
      </c>
      <c r="BO54" s="35">
        <f t="shared" si="44"/>
        <v>0.27165354330708663</v>
      </c>
      <c r="BP54" s="35">
        <f t="shared" si="45"/>
        <v>1.3582677165354332E-2</v>
      </c>
      <c r="BQ54" s="62" t="str">
        <f>'Training Programs'!CK54</f>
        <v>Construction Managers</v>
      </c>
      <c r="BR54" s="62">
        <v>1</v>
      </c>
      <c r="BS54" s="62">
        <f>'Training Programs'!CM54</f>
        <v>21</v>
      </c>
      <c r="BT54" s="62">
        <f t="shared" si="107"/>
        <v>45360</v>
      </c>
      <c r="BU54" s="62">
        <f t="shared" si="108"/>
        <v>21.807692307692307</v>
      </c>
      <c r="BV54" s="62">
        <v>1</v>
      </c>
      <c r="BW54" s="62">
        <v>0.05</v>
      </c>
      <c r="BX54" s="62">
        <v>0.05</v>
      </c>
      <c r="BY54" s="62">
        <v>0.05</v>
      </c>
      <c r="BZ54" s="62">
        <f t="shared" si="46"/>
        <v>3</v>
      </c>
      <c r="CA54" s="62">
        <f t="shared" si="47"/>
        <v>8.2677165354330714E-2</v>
      </c>
      <c r="CB54" s="62">
        <f t="shared" si="48"/>
        <v>4.1338582677165362E-3</v>
      </c>
      <c r="CC54" s="5" t="str">
        <f>'Training Programs'!DA54</f>
        <v>Electricians</v>
      </c>
      <c r="CD54" s="5">
        <v>1</v>
      </c>
      <c r="CE54" s="5">
        <f>'Training Programs'!DC54</f>
        <v>12</v>
      </c>
      <c r="CF54" s="5">
        <f t="shared" si="109"/>
        <v>18720</v>
      </c>
      <c r="CG54" s="5">
        <f t="shared" si="110"/>
        <v>9</v>
      </c>
      <c r="CH54" s="5">
        <v>1</v>
      </c>
      <c r="CI54" s="5">
        <v>0.05</v>
      </c>
      <c r="CJ54" s="5">
        <v>0.05</v>
      </c>
      <c r="CK54" s="5">
        <v>0.05</v>
      </c>
      <c r="CL54" s="35">
        <f t="shared" si="49"/>
        <v>3</v>
      </c>
      <c r="CM54" s="35">
        <f t="shared" si="50"/>
        <v>4.7244094488188976E-2</v>
      </c>
      <c r="CN54" s="35">
        <f t="shared" si="51"/>
        <v>2.3622047244094488E-3</v>
      </c>
      <c r="CO54" s="62" t="str">
        <f>'Training Programs'!DQ54</f>
        <v>Apprentice</v>
      </c>
      <c r="CP54" s="62">
        <v>1</v>
      </c>
      <c r="CQ54" s="62">
        <f>'Training Programs'!DS54</f>
        <v>14</v>
      </c>
      <c r="CR54" s="62">
        <f t="shared" si="111"/>
        <v>21840</v>
      </c>
      <c r="CS54" s="62">
        <f t="shared" si="112"/>
        <v>10.5</v>
      </c>
      <c r="CT54" s="62">
        <v>1</v>
      </c>
      <c r="CU54" s="62">
        <v>0.05</v>
      </c>
      <c r="CV54" s="62">
        <v>0.05</v>
      </c>
      <c r="CW54" s="62">
        <v>0.05</v>
      </c>
      <c r="CX54" s="62">
        <f t="shared" si="52"/>
        <v>3</v>
      </c>
      <c r="CY54" s="62">
        <f t="shared" si="53"/>
        <v>5.5118110236220472E-2</v>
      </c>
      <c r="CZ54" s="62">
        <f t="shared" si="54"/>
        <v>2.7559055118110236E-3</v>
      </c>
      <c r="DA54" s="5" t="str">
        <f>'Training Programs'!EG54</f>
        <v>Foundation Laborer</v>
      </c>
      <c r="DB54" s="5">
        <v>1</v>
      </c>
      <c r="DC54" s="5">
        <f>'Training Programs'!EI54</f>
        <v>9</v>
      </c>
      <c r="DD54" s="5">
        <f t="shared" si="113"/>
        <v>5760</v>
      </c>
      <c r="DE54" s="5">
        <f t="shared" si="114"/>
        <v>2.7692307692307692</v>
      </c>
      <c r="DF54" s="5">
        <v>1</v>
      </c>
      <c r="DG54" s="5">
        <v>0.05</v>
      </c>
      <c r="DH54" s="5">
        <v>0.05</v>
      </c>
      <c r="DI54" s="5">
        <v>0.05</v>
      </c>
      <c r="DJ54" s="5">
        <f t="shared" si="55"/>
        <v>3</v>
      </c>
      <c r="DK54" s="5">
        <f t="shared" si="56"/>
        <v>3.5433070866141732E-2</v>
      </c>
      <c r="DL54" s="5">
        <f t="shared" si="57"/>
        <v>1.7716535433070866E-3</v>
      </c>
      <c r="DM54" s="62" t="str">
        <f>'Training Programs'!EW54</f>
        <v>Carpenters</v>
      </c>
      <c r="DN54" s="62">
        <v>1</v>
      </c>
      <c r="DO54" s="62">
        <f>'Training Programs'!EY54</f>
        <v>9</v>
      </c>
      <c r="DP54" s="62">
        <f t="shared" si="115"/>
        <v>5760</v>
      </c>
      <c r="DQ54" s="62">
        <f t="shared" si="116"/>
        <v>2.7692307692307692</v>
      </c>
      <c r="DR54" s="62">
        <v>1</v>
      </c>
      <c r="DS54" s="62">
        <v>0.05</v>
      </c>
      <c r="DT54" s="62">
        <v>0.05</v>
      </c>
      <c r="DU54" s="62">
        <v>0.05</v>
      </c>
      <c r="DV54" s="62">
        <f t="shared" si="58"/>
        <v>3</v>
      </c>
      <c r="DW54" s="62">
        <f t="shared" si="59"/>
        <v>3.5433070866141732E-2</v>
      </c>
      <c r="DX54" s="62">
        <f t="shared" si="60"/>
        <v>1.7716535433070866E-3</v>
      </c>
      <c r="DY54" s="5" t="str">
        <f>'Training Programs'!FM54</f>
        <v>Wind Technician</v>
      </c>
      <c r="DZ54" s="5">
        <v>1</v>
      </c>
      <c r="EA54" s="5">
        <f>'Training Programs'!FO54</f>
        <v>12</v>
      </c>
      <c r="EB54" s="5">
        <f t="shared" si="117"/>
        <v>24960</v>
      </c>
      <c r="EC54" s="5">
        <f t="shared" si="118"/>
        <v>12</v>
      </c>
      <c r="ED54" s="5">
        <f t="shared" si="119"/>
        <v>1</v>
      </c>
      <c r="EE54" s="5">
        <v>0.05</v>
      </c>
      <c r="EF54" s="5">
        <v>0.05</v>
      </c>
      <c r="EG54" s="5">
        <v>0.05</v>
      </c>
      <c r="EH54" s="5">
        <f t="shared" si="61"/>
        <v>3</v>
      </c>
      <c r="EI54" s="5">
        <f t="shared" si="62"/>
        <v>4.7244094488188976E-2</v>
      </c>
      <c r="EJ54" s="5">
        <f t="shared" si="63"/>
        <v>2.3622047244094488E-3</v>
      </c>
      <c r="EK54" s="62"/>
      <c r="EL54" s="62"/>
      <c r="EM54" s="62"/>
      <c r="EN54" s="62"/>
      <c r="EO54" s="62"/>
      <c r="EP54" s="62"/>
      <c r="EQ54" s="62"/>
      <c r="ER54" s="62"/>
      <c r="ES54" s="62"/>
      <c r="ET54" s="62"/>
      <c r="EU54" s="62"/>
      <c r="EV54" s="62"/>
      <c r="EW54" s="5"/>
      <c r="EX54" s="5"/>
      <c r="EY54" s="5"/>
      <c r="EZ54" s="5"/>
      <c r="FA54" s="5"/>
      <c r="FB54" s="5"/>
      <c r="FC54" s="5"/>
      <c r="FD54" s="5"/>
      <c r="FE54" s="5"/>
      <c r="FF54" s="5"/>
      <c r="FG54" s="5"/>
      <c r="FH54" s="5"/>
      <c r="FI54" s="62"/>
      <c r="FJ54" s="62"/>
      <c r="FK54" s="62"/>
      <c r="FL54" s="62"/>
      <c r="FM54" s="62"/>
      <c r="FN54" s="62"/>
      <c r="FO54" s="62"/>
      <c r="FP54" s="62"/>
      <c r="FQ54" s="62"/>
      <c r="FR54" s="62"/>
      <c r="FS54" s="62"/>
      <c r="FT54" s="62"/>
      <c r="FU54" s="5"/>
      <c r="FV54" s="5"/>
      <c r="FW54" s="5"/>
      <c r="FX54" s="5"/>
      <c r="FY54" s="5"/>
      <c r="FZ54" s="5"/>
      <c r="GA54" s="5"/>
      <c r="GB54" s="5"/>
      <c r="GC54" s="5"/>
      <c r="GD54" s="5"/>
      <c r="GE54" s="5"/>
      <c r="GF54" s="5"/>
      <c r="GG54" s="62"/>
      <c r="GH54" s="62"/>
      <c r="GI54" s="62"/>
      <c r="GJ54" s="62"/>
      <c r="GK54" s="62"/>
      <c r="GL54" s="62"/>
      <c r="GM54" s="62"/>
      <c r="GN54" s="62"/>
      <c r="GO54" s="62"/>
      <c r="GP54" s="62"/>
      <c r="GQ54" s="62"/>
      <c r="GR54" s="62"/>
      <c r="GS54" s="5"/>
      <c r="GT54" s="5"/>
      <c r="GU54" s="5"/>
      <c r="GV54" s="5"/>
      <c r="GW54" s="5"/>
      <c r="GX54" s="5"/>
      <c r="GY54" s="5"/>
      <c r="GZ54" s="5"/>
      <c r="HA54" s="5"/>
      <c r="HB54" s="5"/>
      <c r="HC54" s="5"/>
      <c r="HD54" s="5"/>
      <c r="HE54" s="62"/>
      <c r="HF54" s="62"/>
      <c r="HG54" s="62"/>
      <c r="HH54" s="62"/>
      <c r="HI54" s="62"/>
      <c r="HJ54" s="62"/>
      <c r="HK54" s="62"/>
      <c r="HL54" s="62"/>
      <c r="HM54" s="62"/>
      <c r="HN54" s="62"/>
      <c r="HO54" s="62"/>
      <c r="HP54" s="62"/>
      <c r="HQ54" s="5"/>
      <c r="HR54" s="5"/>
      <c r="HS54" s="5"/>
      <c r="HT54" s="5"/>
      <c r="HU54" s="5"/>
      <c r="HV54" s="5"/>
      <c r="HW54" s="5"/>
      <c r="HX54" s="5"/>
      <c r="HY54" s="5"/>
      <c r="HZ54" s="5"/>
      <c r="IA54" s="5"/>
      <c r="IB54" s="5"/>
      <c r="IC54" s="62"/>
      <c r="ID54" s="62"/>
      <c r="IE54" s="62"/>
      <c r="IF54" s="62"/>
      <c r="IG54" s="62"/>
      <c r="IH54" s="62"/>
      <c r="II54" s="62"/>
      <c r="IJ54" s="62"/>
      <c r="IK54" s="62"/>
      <c r="IL54" s="62"/>
      <c r="IM54" s="62"/>
      <c r="IN54" s="62"/>
      <c r="IO54" s="5"/>
      <c r="IP54" s="5"/>
      <c r="IQ54" s="5"/>
      <c r="IR54" s="5"/>
      <c r="IS54" s="5"/>
      <c r="IT54" s="5"/>
      <c r="IU54" s="5"/>
      <c r="IV54" s="5"/>
      <c r="IW54" s="5"/>
      <c r="IX54" s="5"/>
      <c r="IY54" s="5"/>
      <c r="IZ54" s="5"/>
    </row>
    <row r="55" spans="1:260" x14ac:dyDescent="0.35">
      <c r="A55" s="131">
        <v>51</v>
      </c>
      <c r="B55" s="170">
        <f>'BVEM Scorecard'!B54</f>
        <v>0</v>
      </c>
      <c r="C55" s="170">
        <f>'BVEM Scorecard'!C54</f>
        <v>0</v>
      </c>
      <c r="D55" s="152">
        <v>21</v>
      </c>
      <c r="E55" s="72" t="str">
        <f>'BVEM Scorecard'!F54</f>
        <v>Wind</v>
      </c>
      <c r="F55" s="94"/>
      <c r="G55" s="94"/>
      <c r="H55" s="94"/>
      <c r="I55" s="94"/>
      <c r="J55" s="55"/>
      <c r="K55" s="55"/>
      <c r="L55" s="55"/>
      <c r="M55" s="55"/>
      <c r="N55" s="5"/>
      <c r="O55" s="5"/>
      <c r="P55" s="142"/>
      <c r="Q55" s="114"/>
      <c r="R55" s="91"/>
      <c r="S55" s="5" t="str">
        <f t="shared" si="0"/>
        <v/>
      </c>
      <c r="T55" s="93"/>
      <c r="U55" s="143"/>
      <c r="V55" s="143"/>
      <c r="W55" s="143"/>
      <c r="X55" s="64"/>
      <c r="Y55" s="64"/>
      <c r="Z55" s="62"/>
      <c r="AA55" s="144"/>
      <c r="AB55" s="144"/>
      <c r="AC55" s="64"/>
      <c r="AD55" s="64" t="str">
        <f t="shared" si="34"/>
        <v/>
      </c>
      <c r="AE55" s="64" t="str">
        <f t="shared" si="35"/>
        <v/>
      </c>
      <c r="AF55" s="64" t="str">
        <f t="shared" si="36"/>
        <v/>
      </c>
      <c r="AG55" s="55"/>
      <c r="AH55" s="55"/>
      <c r="AI55" s="35"/>
      <c r="AJ55" s="35"/>
      <c r="AK55" s="35"/>
      <c r="AL55" s="35"/>
      <c r="AM55" s="142"/>
      <c r="AN55" s="142"/>
      <c r="AO55" s="35"/>
      <c r="AP55" s="35" t="str">
        <f t="shared" si="37"/>
        <v/>
      </c>
      <c r="AQ55" s="35" t="str">
        <f t="shared" si="38"/>
        <v/>
      </c>
      <c r="AR55" s="35" t="str">
        <f t="shared" si="39"/>
        <v/>
      </c>
      <c r="AS55" s="64"/>
      <c r="AT55" s="64"/>
      <c r="AU55" s="64"/>
      <c r="AV55" s="64"/>
      <c r="AW55" s="64"/>
      <c r="AX55" s="64"/>
      <c r="AY55" s="144"/>
      <c r="AZ55" s="144"/>
      <c r="BA55" s="64"/>
      <c r="BB55" s="64" t="str">
        <f t="shared" si="40"/>
        <v/>
      </c>
      <c r="BC55" s="64" t="str">
        <f t="shared" si="41"/>
        <v/>
      </c>
      <c r="BD55" s="64" t="str">
        <f t="shared" si="42"/>
        <v/>
      </c>
      <c r="BE55" s="35"/>
      <c r="BF55" s="35"/>
      <c r="BG55" s="35"/>
      <c r="BH55" s="35"/>
      <c r="BI55" s="35"/>
      <c r="BJ55" s="35"/>
      <c r="BK55" s="142"/>
      <c r="BL55" s="142"/>
      <c r="BM55" s="35"/>
      <c r="BN55" s="35" t="str">
        <f t="shared" si="43"/>
        <v/>
      </c>
      <c r="BO55" s="35" t="str">
        <f t="shared" si="44"/>
        <v/>
      </c>
      <c r="BP55" s="35" t="str">
        <f t="shared" si="45"/>
        <v/>
      </c>
      <c r="BQ55" s="64"/>
      <c r="BR55" s="64"/>
      <c r="BS55" s="64"/>
      <c r="BT55" s="64"/>
      <c r="BU55" s="64"/>
      <c r="BV55" s="64"/>
      <c r="BW55" s="144"/>
      <c r="BX55" s="144"/>
      <c r="BY55" s="64"/>
      <c r="BZ55" s="64" t="str">
        <f t="shared" si="46"/>
        <v/>
      </c>
      <c r="CA55" s="64" t="str">
        <f t="shared" si="47"/>
        <v/>
      </c>
      <c r="CB55" s="64" t="str">
        <f t="shared" si="48"/>
        <v/>
      </c>
      <c r="CC55" s="35"/>
      <c r="CD55" s="35"/>
      <c r="CE55" s="35"/>
      <c r="CF55" s="35"/>
      <c r="CG55" s="35"/>
      <c r="CH55" s="35"/>
      <c r="CI55" s="142"/>
      <c r="CJ55" s="142"/>
      <c r="CK55" s="35"/>
      <c r="CL55" s="35" t="str">
        <f t="shared" si="49"/>
        <v/>
      </c>
      <c r="CM55" s="35" t="str">
        <f t="shared" si="50"/>
        <v/>
      </c>
      <c r="CN55" s="35" t="str">
        <f t="shared" si="51"/>
        <v/>
      </c>
      <c r="CO55" s="64"/>
      <c r="CP55" s="64"/>
      <c r="CQ55" s="64"/>
      <c r="CR55" s="64"/>
      <c r="CS55" s="64"/>
      <c r="CT55" s="64"/>
      <c r="CU55" s="144"/>
      <c r="CV55" s="144"/>
      <c r="CW55" s="64"/>
      <c r="CX55" s="64" t="str">
        <f t="shared" si="52"/>
        <v/>
      </c>
      <c r="CY55" s="64" t="str">
        <f t="shared" si="53"/>
        <v/>
      </c>
      <c r="CZ55" s="64" t="str">
        <f t="shared" si="54"/>
        <v/>
      </c>
      <c r="DA55" s="35"/>
      <c r="DB55" s="35"/>
      <c r="DC55" s="35"/>
      <c r="DD55" s="35"/>
      <c r="DE55" s="35"/>
      <c r="DF55" s="35"/>
      <c r="DG55" s="142"/>
      <c r="DH55" s="142"/>
      <c r="DI55" s="35"/>
      <c r="DJ55" s="35" t="str">
        <f t="shared" si="55"/>
        <v/>
      </c>
      <c r="DK55" s="35" t="str">
        <f t="shared" si="56"/>
        <v/>
      </c>
      <c r="DL55" s="35" t="str">
        <f t="shared" si="57"/>
        <v/>
      </c>
      <c r="DM55" s="64"/>
      <c r="DN55" s="64"/>
      <c r="DO55" s="64"/>
      <c r="DP55" s="64"/>
      <c r="DQ55" s="64"/>
      <c r="DR55" s="64"/>
      <c r="DS55" s="144"/>
      <c r="DT55" s="144"/>
      <c r="DU55" s="64"/>
      <c r="DV55" s="64" t="str">
        <f t="shared" si="58"/>
        <v/>
      </c>
      <c r="DW55" s="64" t="str">
        <f t="shared" si="59"/>
        <v/>
      </c>
      <c r="DX55" s="64" t="str">
        <f t="shared" si="60"/>
        <v/>
      </c>
      <c r="DY55" s="35"/>
      <c r="DZ55" s="35"/>
      <c r="EA55" s="35"/>
      <c r="EB55" s="35"/>
      <c r="EC55" s="35"/>
      <c r="ED55" s="35"/>
      <c r="EE55" s="142"/>
      <c r="EF55" s="142"/>
      <c r="EG55" s="35"/>
      <c r="EH55" s="35" t="str">
        <f t="shared" si="61"/>
        <v/>
      </c>
      <c r="EI55" s="35" t="str">
        <f t="shared" si="62"/>
        <v/>
      </c>
      <c r="EJ55" s="35" t="str">
        <f t="shared" si="63"/>
        <v/>
      </c>
      <c r="EK55" s="62"/>
      <c r="EL55" s="62"/>
      <c r="EM55" s="62"/>
      <c r="EN55" s="62"/>
      <c r="EO55" s="62"/>
      <c r="EP55" s="62"/>
      <c r="EQ55" s="62"/>
      <c r="ER55" s="62"/>
      <c r="ES55" s="62"/>
      <c r="ET55" s="62" t="str">
        <f t="shared" si="64"/>
        <v/>
      </c>
      <c r="EU55" s="62" t="str">
        <f t="shared" si="65"/>
        <v/>
      </c>
      <c r="EV55" s="62" t="str">
        <f t="shared" si="66"/>
        <v/>
      </c>
      <c r="EW55" s="5"/>
      <c r="EX55" s="5"/>
      <c r="EY55" s="5"/>
      <c r="EZ55" s="5"/>
      <c r="FA55" s="5"/>
      <c r="FB55" s="5"/>
      <c r="FC55" s="5"/>
      <c r="FD55" s="5"/>
      <c r="FE55" s="5"/>
      <c r="FF55" s="5" t="str">
        <f t="shared" si="67"/>
        <v/>
      </c>
      <c r="FG55" s="5" t="str">
        <f t="shared" si="68"/>
        <v/>
      </c>
      <c r="FH55" s="5" t="str">
        <f t="shared" si="69"/>
        <v/>
      </c>
      <c r="FI55" s="62"/>
      <c r="FJ55" s="62"/>
      <c r="FK55" s="62"/>
      <c r="FL55" s="62"/>
      <c r="FM55" s="62"/>
      <c r="FN55" s="62"/>
      <c r="FO55" s="62"/>
      <c r="FP55" s="62"/>
      <c r="FQ55" s="62"/>
      <c r="FR55" s="62" t="str">
        <f t="shared" si="70"/>
        <v/>
      </c>
      <c r="FS55" s="62" t="str">
        <f t="shared" si="71"/>
        <v/>
      </c>
      <c r="FT55" s="62" t="str">
        <f t="shared" si="72"/>
        <v/>
      </c>
      <c r="FU55" s="5"/>
      <c r="FV55" s="5"/>
      <c r="FW55" s="5"/>
      <c r="FX55" s="5"/>
      <c r="FY55" s="5"/>
      <c r="FZ55" s="5"/>
      <c r="GA55" s="5"/>
      <c r="GB55" s="5"/>
      <c r="GC55" s="5"/>
      <c r="GD55" s="5" t="str">
        <f t="shared" si="73"/>
        <v/>
      </c>
      <c r="GE55" s="5" t="str">
        <f t="shared" si="74"/>
        <v/>
      </c>
      <c r="GF55" s="5" t="str">
        <f t="shared" si="75"/>
        <v/>
      </c>
      <c r="GG55" s="62"/>
      <c r="GH55" s="62"/>
      <c r="GI55" s="62"/>
      <c r="GJ55" s="62"/>
      <c r="GK55" s="62"/>
      <c r="GL55" s="62"/>
      <c r="GM55" s="62"/>
      <c r="GN55" s="62"/>
      <c r="GO55" s="62"/>
      <c r="GP55" s="62" t="str">
        <f t="shared" si="76"/>
        <v/>
      </c>
      <c r="GQ55" s="62" t="str">
        <f t="shared" si="77"/>
        <v/>
      </c>
      <c r="GR55" s="62" t="str">
        <f t="shared" si="78"/>
        <v/>
      </c>
      <c r="GS55" s="5"/>
      <c r="GT55" s="5"/>
      <c r="GU55" s="5"/>
      <c r="GV55" s="5"/>
      <c r="GW55" s="5"/>
      <c r="GX55" s="5"/>
      <c r="GY55" s="5"/>
      <c r="GZ55" s="5"/>
      <c r="HA55" s="5"/>
      <c r="HB55" s="5" t="str">
        <f t="shared" si="79"/>
        <v/>
      </c>
      <c r="HC55" s="5" t="str">
        <f t="shared" si="80"/>
        <v/>
      </c>
      <c r="HD55" s="5" t="str">
        <f t="shared" si="81"/>
        <v/>
      </c>
      <c r="HE55" s="62"/>
      <c r="HF55" s="62"/>
      <c r="HG55" s="62"/>
      <c r="HH55" s="62"/>
      <c r="HI55" s="62"/>
      <c r="HJ55" s="62"/>
      <c r="HK55" s="62"/>
      <c r="HL55" s="62"/>
      <c r="HM55" s="62"/>
      <c r="HN55" s="62" t="str">
        <f t="shared" si="82"/>
        <v/>
      </c>
      <c r="HO55" s="62" t="str">
        <f t="shared" si="83"/>
        <v/>
      </c>
      <c r="HP55" s="62" t="str">
        <f t="shared" si="84"/>
        <v/>
      </c>
      <c r="HQ55" s="5"/>
      <c r="HR55" s="5"/>
      <c r="HS55" s="5"/>
      <c r="HT55" s="5"/>
      <c r="HU55" s="5"/>
      <c r="HV55" s="5"/>
      <c r="HW55" s="5"/>
      <c r="HX55" s="5"/>
      <c r="HY55" s="5"/>
      <c r="HZ55" s="5" t="str">
        <f t="shared" si="85"/>
        <v/>
      </c>
      <c r="IA55" s="5" t="str">
        <f t="shared" si="86"/>
        <v/>
      </c>
      <c r="IB55" s="5" t="str">
        <f t="shared" si="87"/>
        <v/>
      </c>
      <c r="IC55" s="62"/>
      <c r="ID55" s="62"/>
      <c r="IE55" s="62"/>
      <c r="IF55" s="62"/>
      <c r="IG55" s="62"/>
      <c r="IH55" s="62"/>
      <c r="II55" s="62"/>
      <c r="IJ55" s="62"/>
      <c r="IK55" s="62"/>
      <c r="IL55" s="62" t="str">
        <f t="shared" si="88"/>
        <v/>
      </c>
      <c r="IM55" s="62" t="str">
        <f t="shared" si="89"/>
        <v/>
      </c>
      <c r="IN55" s="62" t="str">
        <f t="shared" si="90"/>
        <v/>
      </c>
      <c r="IO55" s="5"/>
      <c r="IP55" s="5"/>
      <c r="IQ55" s="5"/>
      <c r="IR55" s="5"/>
      <c r="IS55" s="5"/>
      <c r="IT55" s="5"/>
      <c r="IU55" s="5"/>
      <c r="IV55" s="5"/>
      <c r="IW55" s="5"/>
      <c r="IX55" s="5" t="str">
        <f t="shared" si="91"/>
        <v/>
      </c>
      <c r="IY55" s="5" t="str">
        <f t="shared" si="92"/>
        <v/>
      </c>
      <c r="IZ55" s="5" t="str">
        <f t="shared" si="93"/>
        <v/>
      </c>
    </row>
    <row r="56" spans="1:260" x14ac:dyDescent="0.35">
      <c r="A56" s="131">
        <v>52</v>
      </c>
      <c r="B56" s="170">
        <f>'BVEM Scorecard'!B55</f>
        <v>0</v>
      </c>
      <c r="C56" s="170">
        <f>'BVEM Scorecard'!C55</f>
        <v>0</v>
      </c>
      <c r="D56" s="152">
        <v>55</v>
      </c>
      <c r="E56" s="72" t="str">
        <f>'BVEM Scorecard'!F55</f>
        <v>Wind</v>
      </c>
      <c r="F56" s="94"/>
      <c r="G56" s="94"/>
      <c r="H56" s="94"/>
      <c r="I56" s="94"/>
      <c r="J56" s="55"/>
      <c r="K56" s="55"/>
      <c r="L56" s="55"/>
      <c r="M56" s="55"/>
      <c r="N56" s="5"/>
      <c r="O56" s="141"/>
      <c r="P56" s="142"/>
      <c r="Q56" s="114"/>
      <c r="R56" s="91"/>
      <c r="S56" s="5" t="str">
        <f t="shared" si="0"/>
        <v/>
      </c>
      <c r="T56" s="93"/>
      <c r="U56" s="143"/>
      <c r="V56" s="143"/>
      <c r="W56" s="143"/>
      <c r="X56" s="64"/>
      <c r="Y56" s="64"/>
      <c r="Z56" s="64"/>
      <c r="AA56" s="144"/>
      <c r="AB56" s="144"/>
      <c r="AC56" s="64"/>
      <c r="AD56" s="64" t="str">
        <f t="shared" si="34"/>
        <v/>
      </c>
      <c r="AE56" s="64" t="str">
        <f t="shared" si="35"/>
        <v/>
      </c>
      <c r="AF56" s="64" t="str">
        <f t="shared" si="36"/>
        <v/>
      </c>
      <c r="AG56" s="55"/>
      <c r="AH56" s="55"/>
      <c r="AI56" s="5"/>
      <c r="AJ56" s="5"/>
      <c r="AK56" s="5"/>
      <c r="AL56" s="5"/>
      <c r="AM56" s="5"/>
      <c r="AN56" s="5"/>
      <c r="AO56" s="5"/>
      <c r="AP56" s="35" t="str">
        <f t="shared" si="37"/>
        <v/>
      </c>
      <c r="AQ56" s="35" t="str">
        <f t="shared" si="38"/>
        <v/>
      </c>
      <c r="AR56" s="35" t="str">
        <f t="shared" si="39"/>
        <v/>
      </c>
      <c r="AS56" s="62"/>
      <c r="AT56" s="62"/>
      <c r="AU56" s="62"/>
      <c r="AV56" s="62"/>
      <c r="AW56" s="62"/>
      <c r="AX56" s="62"/>
      <c r="AY56" s="62"/>
      <c r="AZ56" s="62"/>
      <c r="BA56" s="62"/>
      <c r="BB56" s="62" t="str">
        <f t="shared" si="40"/>
        <v/>
      </c>
      <c r="BC56" s="95" t="str">
        <f t="shared" si="41"/>
        <v/>
      </c>
      <c r="BD56" s="62" t="str">
        <f t="shared" si="42"/>
        <v/>
      </c>
      <c r="BE56" s="5"/>
      <c r="BF56" s="5"/>
      <c r="BG56" s="5"/>
      <c r="BH56" s="5"/>
      <c r="BI56" s="5"/>
      <c r="BJ56" s="5"/>
      <c r="BK56" s="5"/>
      <c r="BL56" s="5"/>
      <c r="BM56" s="5"/>
      <c r="BN56" s="35" t="str">
        <f t="shared" si="43"/>
        <v/>
      </c>
      <c r="BO56" s="35" t="str">
        <f t="shared" si="44"/>
        <v/>
      </c>
      <c r="BP56" s="35" t="str">
        <f t="shared" si="45"/>
        <v/>
      </c>
      <c r="BQ56" s="62"/>
      <c r="BR56" s="62"/>
      <c r="BS56" s="62"/>
      <c r="BT56" s="62"/>
      <c r="BU56" s="62"/>
      <c r="BV56" s="62"/>
      <c r="BW56" s="62"/>
      <c r="BX56" s="62"/>
      <c r="BY56" s="62"/>
      <c r="BZ56" s="62" t="str">
        <f t="shared" si="46"/>
        <v/>
      </c>
      <c r="CA56" s="62" t="str">
        <f t="shared" si="47"/>
        <v/>
      </c>
      <c r="CB56" s="62" t="str">
        <f t="shared" si="48"/>
        <v/>
      </c>
      <c r="CC56" s="5"/>
      <c r="CD56" s="5"/>
      <c r="CE56" s="5"/>
      <c r="CF56" s="5"/>
      <c r="CG56" s="5"/>
      <c r="CH56" s="5"/>
      <c r="CI56" s="5"/>
      <c r="CJ56" s="5"/>
      <c r="CK56" s="5"/>
      <c r="CL56" s="35" t="str">
        <f t="shared" si="49"/>
        <v/>
      </c>
      <c r="CM56" s="35" t="str">
        <f t="shared" si="50"/>
        <v/>
      </c>
      <c r="CN56" s="35" t="str">
        <f t="shared" si="51"/>
        <v/>
      </c>
      <c r="CO56" s="62"/>
      <c r="CP56" s="62"/>
      <c r="CQ56" s="62"/>
      <c r="CR56" s="62"/>
      <c r="CS56" s="62"/>
      <c r="CT56" s="62"/>
      <c r="CU56" s="62"/>
      <c r="CV56" s="62"/>
      <c r="CW56" s="62"/>
      <c r="CX56" s="62" t="str">
        <f t="shared" si="52"/>
        <v/>
      </c>
      <c r="CY56" s="62" t="str">
        <f t="shared" si="53"/>
        <v/>
      </c>
      <c r="CZ56" s="62" t="str">
        <f t="shared" si="54"/>
        <v/>
      </c>
      <c r="DA56" s="5"/>
      <c r="DB56" s="5"/>
      <c r="DC56" s="5"/>
      <c r="DD56" s="5"/>
      <c r="DE56" s="5"/>
      <c r="DF56" s="5"/>
      <c r="DG56" s="5"/>
      <c r="DH56" s="5"/>
      <c r="DI56" s="5"/>
      <c r="DJ56" s="5" t="str">
        <f t="shared" si="55"/>
        <v/>
      </c>
      <c r="DK56" s="5" t="str">
        <f t="shared" si="56"/>
        <v/>
      </c>
      <c r="DL56" s="5" t="str">
        <f t="shared" si="57"/>
        <v/>
      </c>
      <c r="DM56" s="62"/>
      <c r="DN56" s="62"/>
      <c r="DO56" s="62"/>
      <c r="DP56" s="62"/>
      <c r="DQ56" s="62"/>
      <c r="DR56" s="62"/>
      <c r="DS56" s="62"/>
      <c r="DT56" s="62"/>
      <c r="DU56" s="62"/>
      <c r="DV56" s="62" t="str">
        <f t="shared" si="58"/>
        <v/>
      </c>
      <c r="DW56" s="62" t="str">
        <f t="shared" si="59"/>
        <v/>
      </c>
      <c r="DX56" s="62" t="str">
        <f t="shared" si="60"/>
        <v/>
      </c>
      <c r="DY56" s="5"/>
      <c r="DZ56" s="5"/>
      <c r="EA56" s="5"/>
      <c r="EB56" s="5"/>
      <c r="EC56" s="5"/>
      <c r="ED56" s="5"/>
      <c r="EE56" s="5"/>
      <c r="EF56" s="5"/>
      <c r="EG56" s="5"/>
      <c r="EH56" s="5" t="str">
        <f t="shared" si="61"/>
        <v/>
      </c>
      <c r="EI56" s="5" t="str">
        <f t="shared" si="62"/>
        <v/>
      </c>
      <c r="EJ56" s="5" t="str">
        <f t="shared" si="63"/>
        <v/>
      </c>
      <c r="EK56" s="62"/>
      <c r="EL56" s="62"/>
      <c r="EM56" s="62"/>
      <c r="EN56" s="62"/>
      <c r="EO56" s="62"/>
      <c r="EP56" s="62"/>
      <c r="EQ56" s="62"/>
      <c r="ER56" s="62"/>
      <c r="ES56" s="62"/>
      <c r="ET56" s="62" t="str">
        <f t="shared" si="64"/>
        <v/>
      </c>
      <c r="EU56" s="62" t="str">
        <f t="shared" si="65"/>
        <v/>
      </c>
      <c r="EV56" s="62" t="str">
        <f t="shared" si="66"/>
        <v/>
      </c>
      <c r="EW56" s="5"/>
      <c r="EX56" s="5"/>
      <c r="EY56" s="5"/>
      <c r="EZ56" s="5"/>
      <c r="FA56" s="5"/>
      <c r="FB56" s="5"/>
      <c r="FC56" s="5"/>
      <c r="FD56" s="5"/>
      <c r="FE56" s="5"/>
      <c r="FF56" s="5" t="str">
        <f t="shared" si="67"/>
        <v/>
      </c>
      <c r="FG56" s="5" t="str">
        <f t="shared" si="68"/>
        <v/>
      </c>
      <c r="FH56" s="5" t="str">
        <f t="shared" si="69"/>
        <v/>
      </c>
      <c r="FI56" s="62"/>
      <c r="FJ56" s="62"/>
      <c r="FK56" s="62"/>
      <c r="FL56" s="62"/>
      <c r="FM56" s="62"/>
      <c r="FN56" s="62"/>
      <c r="FO56" s="62"/>
      <c r="FP56" s="62"/>
      <c r="FQ56" s="62"/>
      <c r="FR56" s="62" t="str">
        <f t="shared" si="70"/>
        <v/>
      </c>
      <c r="FS56" s="62" t="str">
        <f t="shared" si="71"/>
        <v/>
      </c>
      <c r="FT56" s="62" t="str">
        <f t="shared" si="72"/>
        <v/>
      </c>
      <c r="FU56" s="5"/>
      <c r="FV56" s="5"/>
      <c r="FW56" s="5"/>
      <c r="FX56" s="5"/>
      <c r="FY56" s="5"/>
      <c r="FZ56" s="5"/>
      <c r="GA56" s="5"/>
      <c r="GB56" s="5"/>
      <c r="GC56" s="5"/>
      <c r="GD56" s="5" t="str">
        <f t="shared" si="73"/>
        <v/>
      </c>
      <c r="GE56" s="5" t="str">
        <f t="shared" si="74"/>
        <v/>
      </c>
      <c r="GF56" s="5" t="str">
        <f t="shared" si="75"/>
        <v/>
      </c>
      <c r="GG56" s="62"/>
      <c r="GH56" s="62"/>
      <c r="GI56" s="62"/>
      <c r="GJ56" s="62"/>
      <c r="GK56" s="62"/>
      <c r="GL56" s="62"/>
      <c r="GM56" s="62"/>
      <c r="GN56" s="62"/>
      <c r="GO56" s="62"/>
      <c r="GP56" s="62" t="str">
        <f t="shared" si="76"/>
        <v/>
      </c>
      <c r="GQ56" s="62" t="str">
        <f t="shared" si="77"/>
        <v/>
      </c>
      <c r="GR56" s="62" t="str">
        <f t="shared" si="78"/>
        <v/>
      </c>
      <c r="GS56" s="5"/>
      <c r="GT56" s="5"/>
      <c r="GU56" s="5"/>
      <c r="GV56" s="5"/>
      <c r="GW56" s="5"/>
      <c r="GX56" s="5"/>
      <c r="GY56" s="5"/>
      <c r="GZ56" s="5"/>
      <c r="HA56" s="5"/>
      <c r="HB56" s="5" t="str">
        <f t="shared" si="79"/>
        <v/>
      </c>
      <c r="HC56" s="5" t="str">
        <f t="shared" si="80"/>
        <v/>
      </c>
      <c r="HD56" s="5" t="str">
        <f t="shared" si="81"/>
        <v/>
      </c>
      <c r="HE56" s="62"/>
      <c r="HF56" s="62"/>
      <c r="HG56" s="62"/>
      <c r="HH56" s="62"/>
      <c r="HI56" s="62"/>
      <c r="HJ56" s="62"/>
      <c r="HK56" s="62"/>
      <c r="HL56" s="62"/>
      <c r="HM56" s="62"/>
      <c r="HN56" s="62" t="str">
        <f t="shared" si="82"/>
        <v/>
      </c>
      <c r="HO56" s="62" t="str">
        <f t="shared" si="83"/>
        <v/>
      </c>
      <c r="HP56" s="62" t="str">
        <f t="shared" si="84"/>
        <v/>
      </c>
      <c r="HQ56" s="5"/>
      <c r="HR56" s="5"/>
      <c r="HS56" s="5"/>
      <c r="HT56" s="5"/>
      <c r="HU56" s="5"/>
      <c r="HV56" s="5"/>
      <c r="HW56" s="5"/>
      <c r="HX56" s="5"/>
      <c r="HY56" s="5"/>
      <c r="HZ56" s="5" t="str">
        <f t="shared" si="85"/>
        <v/>
      </c>
      <c r="IA56" s="5" t="str">
        <f t="shared" si="86"/>
        <v/>
      </c>
      <c r="IB56" s="5" t="str">
        <f t="shared" si="87"/>
        <v/>
      </c>
      <c r="IC56" s="62"/>
      <c r="ID56" s="62"/>
      <c r="IE56" s="62"/>
      <c r="IF56" s="62"/>
      <c r="IG56" s="62"/>
      <c r="IH56" s="62"/>
      <c r="II56" s="62"/>
      <c r="IJ56" s="62"/>
      <c r="IK56" s="62"/>
      <c r="IL56" s="62" t="str">
        <f t="shared" si="88"/>
        <v/>
      </c>
      <c r="IM56" s="62" t="str">
        <f t="shared" si="89"/>
        <v/>
      </c>
      <c r="IN56" s="62" t="str">
        <f t="shared" si="90"/>
        <v/>
      </c>
      <c r="IO56" s="5"/>
      <c r="IP56" s="5"/>
      <c r="IQ56" s="5"/>
      <c r="IR56" s="5"/>
      <c r="IS56" s="5"/>
      <c r="IT56" s="5"/>
      <c r="IU56" s="5"/>
      <c r="IV56" s="5"/>
      <c r="IW56" s="5"/>
      <c r="IX56" s="5" t="str">
        <f t="shared" si="91"/>
        <v/>
      </c>
      <c r="IY56" s="5" t="str">
        <f t="shared" si="92"/>
        <v/>
      </c>
      <c r="IZ56" s="5" t="str">
        <f t="shared" si="93"/>
        <v/>
      </c>
    </row>
    <row r="57" spans="1:260" x14ac:dyDescent="0.35">
      <c r="A57" s="131">
        <v>53</v>
      </c>
      <c r="B57" s="170">
        <f>'BVEM Scorecard'!B56</f>
        <v>0</v>
      </c>
      <c r="C57" s="170">
        <f>'BVEM Scorecard'!C56</f>
        <v>0</v>
      </c>
      <c r="D57" s="152">
        <v>22</v>
      </c>
      <c r="E57" s="72" t="str">
        <f>'BVEM Scorecard'!F56</f>
        <v>Wind</v>
      </c>
      <c r="F57" s="94"/>
      <c r="G57" s="94"/>
      <c r="H57" s="94"/>
      <c r="I57" s="94"/>
      <c r="J57" s="55"/>
      <c r="K57" s="55"/>
      <c r="L57" s="55"/>
      <c r="M57" s="55"/>
      <c r="N57" s="5"/>
      <c r="O57" s="5"/>
      <c r="P57" s="142"/>
      <c r="Q57" s="114"/>
      <c r="R57" s="91"/>
      <c r="S57" s="5" t="str">
        <f t="shared" si="0"/>
        <v/>
      </c>
      <c r="T57" s="93"/>
      <c r="U57" s="143"/>
      <c r="V57" s="143"/>
      <c r="W57" s="143"/>
      <c r="X57" s="64"/>
      <c r="Y57" s="64"/>
      <c r="Z57" s="62"/>
      <c r="AA57" s="144"/>
      <c r="AB57" s="144"/>
      <c r="AC57" s="64"/>
      <c r="AD57" s="64" t="str">
        <f t="shared" si="34"/>
        <v/>
      </c>
      <c r="AE57" s="64" t="str">
        <f t="shared" si="35"/>
        <v/>
      </c>
      <c r="AF57" s="64" t="str">
        <f t="shared" si="36"/>
        <v/>
      </c>
      <c r="AG57" s="55"/>
      <c r="AH57" s="55"/>
      <c r="AI57" s="35"/>
      <c r="AJ57" s="35"/>
      <c r="AK57" s="35"/>
      <c r="AL57" s="35"/>
      <c r="AM57" s="142"/>
      <c r="AN57" s="142"/>
      <c r="AO57" s="35"/>
      <c r="AP57" s="35" t="str">
        <f t="shared" si="37"/>
        <v/>
      </c>
      <c r="AQ57" s="35" t="str">
        <f t="shared" si="38"/>
        <v/>
      </c>
      <c r="AR57" s="35" t="str">
        <f t="shared" si="39"/>
        <v/>
      </c>
      <c r="AS57" s="64"/>
      <c r="AT57" s="64"/>
      <c r="AU57" s="64"/>
      <c r="AV57" s="64"/>
      <c r="AW57" s="64"/>
      <c r="AX57" s="64"/>
      <c r="AY57" s="144"/>
      <c r="AZ57" s="144"/>
      <c r="BA57" s="64"/>
      <c r="BB57" s="64" t="str">
        <f t="shared" si="40"/>
        <v/>
      </c>
      <c r="BC57" s="64" t="str">
        <f t="shared" si="41"/>
        <v/>
      </c>
      <c r="BD57" s="64" t="str">
        <f t="shared" si="42"/>
        <v/>
      </c>
      <c r="BE57" s="35"/>
      <c r="BF57" s="35"/>
      <c r="BG57" s="35"/>
      <c r="BH57" s="35"/>
      <c r="BI57" s="35"/>
      <c r="BJ57" s="35"/>
      <c r="BK57" s="142"/>
      <c r="BL57" s="142"/>
      <c r="BM57" s="35"/>
      <c r="BN57" s="35" t="str">
        <f t="shared" si="43"/>
        <v/>
      </c>
      <c r="BO57" s="35" t="str">
        <f t="shared" si="44"/>
        <v/>
      </c>
      <c r="BP57" s="35" t="str">
        <f t="shared" si="45"/>
        <v/>
      </c>
      <c r="BQ57" s="64"/>
      <c r="BR57" s="64"/>
      <c r="BS57" s="64"/>
      <c r="BT57" s="64"/>
      <c r="BU57" s="64"/>
      <c r="BV57" s="64"/>
      <c r="BW57" s="144"/>
      <c r="BX57" s="144"/>
      <c r="BY57" s="64"/>
      <c r="BZ57" s="64" t="str">
        <f t="shared" si="46"/>
        <v/>
      </c>
      <c r="CA57" s="64" t="str">
        <f t="shared" si="47"/>
        <v/>
      </c>
      <c r="CB57" s="64" t="str">
        <f t="shared" si="48"/>
        <v/>
      </c>
      <c r="CC57" s="35"/>
      <c r="CD57" s="35"/>
      <c r="CE57" s="35"/>
      <c r="CF57" s="35"/>
      <c r="CG57" s="35"/>
      <c r="CH57" s="35"/>
      <c r="CI57" s="142"/>
      <c r="CJ57" s="142"/>
      <c r="CK57" s="35"/>
      <c r="CL57" s="35" t="str">
        <f t="shared" si="49"/>
        <v/>
      </c>
      <c r="CM57" s="35" t="str">
        <f t="shared" si="50"/>
        <v/>
      </c>
      <c r="CN57" s="35" t="str">
        <f t="shared" si="51"/>
        <v/>
      </c>
      <c r="CO57" s="64"/>
      <c r="CP57" s="64"/>
      <c r="CQ57" s="64"/>
      <c r="CR57" s="64"/>
      <c r="CS57" s="64"/>
      <c r="CT57" s="64"/>
      <c r="CU57" s="144"/>
      <c r="CV57" s="144"/>
      <c r="CW57" s="64"/>
      <c r="CX57" s="64" t="str">
        <f t="shared" si="52"/>
        <v/>
      </c>
      <c r="CY57" s="64" t="str">
        <f t="shared" si="53"/>
        <v/>
      </c>
      <c r="CZ57" s="64" t="str">
        <f t="shared" si="54"/>
        <v/>
      </c>
      <c r="DA57" s="35"/>
      <c r="DB57" s="35"/>
      <c r="DC57" s="35"/>
      <c r="DD57" s="35"/>
      <c r="DE57" s="35"/>
      <c r="DF57" s="35"/>
      <c r="DG57" s="142"/>
      <c r="DH57" s="142"/>
      <c r="DI57" s="35"/>
      <c r="DJ57" s="35" t="str">
        <f t="shared" si="55"/>
        <v/>
      </c>
      <c r="DK57" s="35" t="str">
        <f t="shared" si="56"/>
        <v/>
      </c>
      <c r="DL57" s="35" t="str">
        <f t="shared" si="57"/>
        <v/>
      </c>
      <c r="DM57" s="64"/>
      <c r="DN57" s="64"/>
      <c r="DO57" s="64"/>
      <c r="DP57" s="64"/>
      <c r="DQ57" s="64"/>
      <c r="DR57" s="64"/>
      <c r="DS57" s="144"/>
      <c r="DT57" s="144"/>
      <c r="DU57" s="64"/>
      <c r="DV57" s="64" t="str">
        <f t="shared" si="58"/>
        <v/>
      </c>
      <c r="DW57" s="64" t="str">
        <f t="shared" si="59"/>
        <v/>
      </c>
      <c r="DX57" s="64" t="str">
        <f t="shared" si="60"/>
        <v/>
      </c>
      <c r="DY57" s="35"/>
      <c r="DZ57" s="35"/>
      <c r="EA57" s="35"/>
      <c r="EB57" s="35"/>
      <c r="EC57" s="35"/>
      <c r="ED57" s="35"/>
      <c r="EE57" s="142"/>
      <c r="EF57" s="142"/>
      <c r="EG57" s="35"/>
      <c r="EH57" s="35" t="str">
        <f t="shared" si="61"/>
        <v/>
      </c>
      <c r="EI57" s="35" t="str">
        <f t="shared" si="62"/>
        <v/>
      </c>
      <c r="EJ57" s="35" t="str">
        <f t="shared" si="63"/>
        <v/>
      </c>
      <c r="EK57" s="62"/>
      <c r="EL57" s="62"/>
      <c r="EM57" s="62"/>
      <c r="EN57" s="62"/>
      <c r="EO57" s="62"/>
      <c r="EP57" s="62"/>
      <c r="EQ57" s="62"/>
      <c r="ER57" s="62"/>
      <c r="ES57" s="62"/>
      <c r="ET57" s="62" t="str">
        <f t="shared" si="64"/>
        <v/>
      </c>
      <c r="EU57" s="62" t="str">
        <f t="shared" si="65"/>
        <v/>
      </c>
      <c r="EV57" s="62" t="str">
        <f t="shared" si="66"/>
        <v/>
      </c>
      <c r="EW57" s="5"/>
      <c r="EX57" s="5"/>
      <c r="EY57" s="5"/>
      <c r="EZ57" s="5"/>
      <c r="FA57" s="5"/>
      <c r="FB57" s="5"/>
      <c r="FC57" s="5"/>
      <c r="FD57" s="5"/>
      <c r="FE57" s="5"/>
      <c r="FF57" s="5" t="str">
        <f t="shared" si="67"/>
        <v/>
      </c>
      <c r="FG57" s="5" t="str">
        <f t="shared" si="68"/>
        <v/>
      </c>
      <c r="FH57" s="5" t="str">
        <f t="shared" si="69"/>
        <v/>
      </c>
      <c r="FI57" s="62"/>
      <c r="FJ57" s="62"/>
      <c r="FK57" s="62"/>
      <c r="FL57" s="62"/>
      <c r="FM57" s="62"/>
      <c r="FN57" s="62"/>
      <c r="FO57" s="62"/>
      <c r="FP57" s="62"/>
      <c r="FQ57" s="62"/>
      <c r="FR57" s="62" t="str">
        <f t="shared" si="70"/>
        <v/>
      </c>
      <c r="FS57" s="62" t="str">
        <f t="shared" si="71"/>
        <v/>
      </c>
      <c r="FT57" s="62" t="str">
        <f t="shared" si="72"/>
        <v/>
      </c>
      <c r="FU57" s="5"/>
      <c r="FV57" s="5"/>
      <c r="FW57" s="5"/>
      <c r="FX57" s="5"/>
      <c r="FY57" s="5"/>
      <c r="FZ57" s="5"/>
      <c r="GA57" s="5"/>
      <c r="GB57" s="5"/>
      <c r="GC57" s="5"/>
      <c r="GD57" s="5" t="str">
        <f t="shared" si="73"/>
        <v/>
      </c>
      <c r="GE57" s="5" t="str">
        <f t="shared" si="74"/>
        <v/>
      </c>
      <c r="GF57" s="5" t="str">
        <f t="shared" si="75"/>
        <v/>
      </c>
      <c r="GG57" s="62"/>
      <c r="GH57" s="62"/>
      <c r="GI57" s="62"/>
      <c r="GJ57" s="62"/>
      <c r="GK57" s="62"/>
      <c r="GL57" s="62"/>
      <c r="GM57" s="62"/>
      <c r="GN57" s="62"/>
      <c r="GO57" s="62"/>
      <c r="GP57" s="62" t="str">
        <f t="shared" si="76"/>
        <v/>
      </c>
      <c r="GQ57" s="62" t="str">
        <f t="shared" si="77"/>
        <v/>
      </c>
      <c r="GR57" s="62" t="str">
        <f t="shared" si="78"/>
        <v/>
      </c>
      <c r="GS57" s="5"/>
      <c r="GT57" s="5"/>
      <c r="GU57" s="5"/>
      <c r="GV57" s="5"/>
      <c r="GW57" s="5"/>
      <c r="GX57" s="5"/>
      <c r="GY57" s="5"/>
      <c r="GZ57" s="5"/>
      <c r="HA57" s="5"/>
      <c r="HB57" s="5" t="str">
        <f t="shared" si="79"/>
        <v/>
      </c>
      <c r="HC57" s="5" t="str">
        <f t="shared" si="80"/>
        <v/>
      </c>
      <c r="HD57" s="5" t="str">
        <f t="shared" si="81"/>
        <v/>
      </c>
      <c r="HE57" s="62"/>
      <c r="HF57" s="62"/>
      <c r="HG57" s="62"/>
      <c r="HH57" s="62"/>
      <c r="HI57" s="62"/>
      <c r="HJ57" s="62"/>
      <c r="HK57" s="62"/>
      <c r="HL57" s="62"/>
      <c r="HM57" s="62"/>
      <c r="HN57" s="62" t="str">
        <f t="shared" si="82"/>
        <v/>
      </c>
      <c r="HO57" s="62" t="str">
        <f t="shared" si="83"/>
        <v/>
      </c>
      <c r="HP57" s="62" t="str">
        <f t="shared" si="84"/>
        <v/>
      </c>
      <c r="HQ57" s="5"/>
      <c r="HR57" s="5"/>
      <c r="HS57" s="5"/>
      <c r="HT57" s="5"/>
      <c r="HU57" s="5"/>
      <c r="HV57" s="5"/>
      <c r="HW57" s="5"/>
      <c r="HX57" s="5"/>
      <c r="HY57" s="5"/>
      <c r="HZ57" s="5" t="str">
        <f t="shared" si="85"/>
        <v/>
      </c>
      <c r="IA57" s="5" t="str">
        <f t="shared" si="86"/>
        <v/>
      </c>
      <c r="IB57" s="5" t="str">
        <f t="shared" si="87"/>
        <v/>
      </c>
      <c r="IC57" s="62"/>
      <c r="ID57" s="62"/>
      <c r="IE57" s="62"/>
      <c r="IF57" s="62"/>
      <c r="IG57" s="62"/>
      <c r="IH57" s="62"/>
      <c r="II57" s="62"/>
      <c r="IJ57" s="62"/>
      <c r="IK57" s="62"/>
      <c r="IL57" s="62" t="str">
        <f t="shared" si="88"/>
        <v/>
      </c>
      <c r="IM57" s="62" t="str">
        <f t="shared" si="89"/>
        <v/>
      </c>
      <c r="IN57" s="62" t="str">
        <f t="shared" si="90"/>
        <v/>
      </c>
      <c r="IO57" s="5"/>
      <c r="IP57" s="5"/>
      <c r="IQ57" s="5"/>
      <c r="IR57" s="5"/>
      <c r="IS57" s="5"/>
      <c r="IT57" s="5"/>
      <c r="IU57" s="5"/>
      <c r="IV57" s="5"/>
      <c r="IW57" s="5"/>
      <c r="IX57" s="5" t="str">
        <f t="shared" si="91"/>
        <v/>
      </c>
      <c r="IY57" s="5" t="str">
        <f t="shared" si="92"/>
        <v/>
      </c>
      <c r="IZ57" s="5" t="str">
        <f t="shared" si="93"/>
        <v/>
      </c>
    </row>
    <row r="58" spans="1:260" x14ac:dyDescent="0.35">
      <c r="A58" s="131">
        <v>54</v>
      </c>
      <c r="B58" s="170">
        <f>'BVEM Scorecard'!B57</f>
        <v>0</v>
      </c>
      <c r="C58" s="170">
        <f>'BVEM Scorecard'!C57</f>
        <v>0</v>
      </c>
      <c r="D58" s="152">
        <v>29</v>
      </c>
      <c r="E58" s="72" t="str">
        <f>'BVEM Scorecard'!F57</f>
        <v>Wind</v>
      </c>
      <c r="F58" s="94"/>
      <c r="G58" s="94"/>
      <c r="H58" s="94"/>
      <c r="I58" s="94"/>
      <c r="J58" s="55"/>
      <c r="K58" s="55"/>
      <c r="L58" s="55"/>
      <c r="M58" s="55"/>
      <c r="N58" s="5"/>
      <c r="O58" s="141"/>
      <c r="P58" s="142"/>
      <c r="Q58" s="114"/>
      <c r="R58" s="91"/>
      <c r="S58" s="5" t="str">
        <f t="shared" si="0"/>
        <v/>
      </c>
      <c r="T58" s="93"/>
      <c r="U58" s="143"/>
      <c r="V58" s="143"/>
      <c r="W58" s="143"/>
      <c r="X58" s="64"/>
      <c r="Y58" s="64"/>
      <c r="Z58" s="64"/>
      <c r="AA58" s="144"/>
      <c r="AB58" s="144"/>
      <c r="AC58" s="64"/>
      <c r="AD58" s="64" t="str">
        <f t="shared" si="34"/>
        <v/>
      </c>
      <c r="AE58" s="64" t="str">
        <f t="shared" si="35"/>
        <v/>
      </c>
      <c r="AF58" s="64" t="str">
        <f t="shared" si="36"/>
        <v/>
      </c>
      <c r="AG58" s="55"/>
      <c r="AH58" s="55"/>
      <c r="AI58" s="5"/>
      <c r="AJ58" s="5"/>
      <c r="AK58" s="5"/>
      <c r="AL58" s="5"/>
      <c r="AM58" s="5"/>
      <c r="AN58" s="5"/>
      <c r="AO58" s="5"/>
      <c r="AP58" s="35" t="str">
        <f t="shared" si="37"/>
        <v/>
      </c>
      <c r="AQ58" s="35" t="str">
        <f t="shared" si="38"/>
        <v/>
      </c>
      <c r="AR58" s="35" t="str">
        <f t="shared" si="39"/>
        <v/>
      </c>
      <c r="AS58" s="62"/>
      <c r="AT58" s="62"/>
      <c r="AU58" s="62"/>
      <c r="AV58" s="62"/>
      <c r="AW58" s="62"/>
      <c r="AX58" s="62"/>
      <c r="AY58" s="62"/>
      <c r="AZ58" s="62"/>
      <c r="BA58" s="62"/>
      <c r="BB58" s="62" t="str">
        <f t="shared" si="40"/>
        <v/>
      </c>
      <c r="BC58" s="95" t="str">
        <f t="shared" si="41"/>
        <v/>
      </c>
      <c r="BD58" s="62" t="str">
        <f t="shared" si="42"/>
        <v/>
      </c>
      <c r="BE58" s="5"/>
      <c r="BF58" s="5"/>
      <c r="BG58" s="5"/>
      <c r="BH58" s="5"/>
      <c r="BI58" s="5"/>
      <c r="BJ58" s="5"/>
      <c r="BK58" s="5"/>
      <c r="BL58" s="5"/>
      <c r="BM58" s="5"/>
      <c r="BN58" s="35" t="str">
        <f t="shared" si="43"/>
        <v/>
      </c>
      <c r="BO58" s="35" t="str">
        <f t="shared" si="44"/>
        <v/>
      </c>
      <c r="BP58" s="35" t="str">
        <f t="shared" si="45"/>
        <v/>
      </c>
      <c r="BQ58" s="62"/>
      <c r="BR58" s="62"/>
      <c r="BS58" s="62"/>
      <c r="BT58" s="62"/>
      <c r="BU58" s="62"/>
      <c r="BV58" s="62"/>
      <c r="BW58" s="62"/>
      <c r="BX58" s="62"/>
      <c r="BY58" s="62"/>
      <c r="BZ58" s="62" t="str">
        <f t="shared" si="46"/>
        <v/>
      </c>
      <c r="CA58" s="62" t="str">
        <f t="shared" si="47"/>
        <v/>
      </c>
      <c r="CB58" s="62" t="str">
        <f t="shared" si="48"/>
        <v/>
      </c>
      <c r="CC58" s="5"/>
      <c r="CD58" s="5"/>
      <c r="CE58" s="5"/>
      <c r="CF58" s="5"/>
      <c r="CG58" s="5"/>
      <c r="CH58" s="5"/>
      <c r="CI58" s="5"/>
      <c r="CJ58" s="5"/>
      <c r="CK58" s="5"/>
      <c r="CL58" s="35" t="str">
        <f t="shared" si="49"/>
        <v/>
      </c>
      <c r="CM58" s="35" t="str">
        <f t="shared" si="50"/>
        <v/>
      </c>
      <c r="CN58" s="35" t="str">
        <f t="shared" si="51"/>
        <v/>
      </c>
      <c r="CO58" s="62"/>
      <c r="CP58" s="62"/>
      <c r="CQ58" s="62"/>
      <c r="CR58" s="62"/>
      <c r="CS58" s="62"/>
      <c r="CT58" s="62"/>
      <c r="CU58" s="62"/>
      <c r="CV58" s="62"/>
      <c r="CW58" s="62"/>
      <c r="CX58" s="62" t="str">
        <f t="shared" si="52"/>
        <v/>
      </c>
      <c r="CY58" s="62" t="str">
        <f t="shared" si="53"/>
        <v/>
      </c>
      <c r="CZ58" s="62" t="str">
        <f t="shared" si="54"/>
        <v/>
      </c>
      <c r="DA58" s="5"/>
      <c r="DB58" s="5"/>
      <c r="DC58" s="5"/>
      <c r="DD58" s="5"/>
      <c r="DE58" s="5"/>
      <c r="DF58" s="5"/>
      <c r="DG58" s="5"/>
      <c r="DH58" s="5"/>
      <c r="DI58" s="5"/>
      <c r="DJ58" s="5" t="str">
        <f t="shared" si="55"/>
        <v/>
      </c>
      <c r="DK58" s="5" t="str">
        <f t="shared" si="56"/>
        <v/>
      </c>
      <c r="DL58" s="5" t="str">
        <f t="shared" si="57"/>
        <v/>
      </c>
      <c r="DM58" s="62"/>
      <c r="DN58" s="62"/>
      <c r="DO58" s="62"/>
      <c r="DP58" s="62"/>
      <c r="DQ58" s="62"/>
      <c r="DR58" s="62"/>
      <c r="DS58" s="62"/>
      <c r="DT58" s="62"/>
      <c r="DU58" s="62"/>
      <c r="DV58" s="62" t="str">
        <f t="shared" si="58"/>
        <v/>
      </c>
      <c r="DW58" s="62" t="str">
        <f t="shared" si="59"/>
        <v/>
      </c>
      <c r="DX58" s="62" t="str">
        <f t="shared" si="60"/>
        <v/>
      </c>
      <c r="DY58" s="5"/>
      <c r="DZ58" s="5"/>
      <c r="EA58" s="5"/>
      <c r="EB58" s="5"/>
      <c r="EC58" s="5"/>
      <c r="ED58" s="5"/>
      <c r="EE58" s="5"/>
      <c r="EF58" s="5"/>
      <c r="EG58" s="5"/>
      <c r="EH58" s="5" t="str">
        <f t="shared" si="61"/>
        <v/>
      </c>
      <c r="EI58" s="5" t="str">
        <f t="shared" si="62"/>
        <v/>
      </c>
      <c r="EJ58" s="5" t="str">
        <f t="shared" si="63"/>
        <v/>
      </c>
      <c r="EK58" s="62"/>
      <c r="EL58" s="62"/>
      <c r="EM58" s="62"/>
      <c r="EN58" s="62"/>
      <c r="EO58" s="62"/>
      <c r="EP58" s="62"/>
      <c r="EQ58" s="62"/>
      <c r="ER58" s="62"/>
      <c r="ES58" s="62"/>
      <c r="ET58" s="62" t="str">
        <f t="shared" si="64"/>
        <v/>
      </c>
      <c r="EU58" s="62" t="str">
        <f t="shared" si="65"/>
        <v/>
      </c>
      <c r="EV58" s="62" t="str">
        <f t="shared" si="66"/>
        <v/>
      </c>
      <c r="EW58" s="5"/>
      <c r="EX58" s="5"/>
      <c r="EY58" s="5"/>
      <c r="EZ58" s="5"/>
      <c r="FA58" s="5"/>
      <c r="FB58" s="5"/>
      <c r="FC58" s="5"/>
      <c r="FD58" s="5"/>
      <c r="FE58" s="5"/>
      <c r="FF58" s="5" t="str">
        <f t="shared" si="67"/>
        <v/>
      </c>
      <c r="FG58" s="5" t="str">
        <f t="shared" si="68"/>
        <v/>
      </c>
      <c r="FH58" s="5" t="str">
        <f t="shared" si="69"/>
        <v/>
      </c>
      <c r="FI58" s="62"/>
      <c r="FJ58" s="62"/>
      <c r="FK58" s="62"/>
      <c r="FL58" s="62"/>
      <c r="FM58" s="62"/>
      <c r="FN58" s="62"/>
      <c r="FO58" s="62"/>
      <c r="FP58" s="62"/>
      <c r="FQ58" s="62"/>
      <c r="FR58" s="62" t="str">
        <f t="shared" si="70"/>
        <v/>
      </c>
      <c r="FS58" s="62" t="str">
        <f t="shared" si="71"/>
        <v/>
      </c>
      <c r="FT58" s="62" t="str">
        <f t="shared" si="72"/>
        <v/>
      </c>
      <c r="FU58" s="5"/>
      <c r="FV58" s="5"/>
      <c r="FW58" s="5"/>
      <c r="FX58" s="5"/>
      <c r="FY58" s="5"/>
      <c r="FZ58" s="5"/>
      <c r="GA58" s="5"/>
      <c r="GB58" s="5"/>
      <c r="GC58" s="5"/>
      <c r="GD58" s="5" t="str">
        <f t="shared" si="73"/>
        <v/>
      </c>
      <c r="GE58" s="5" t="str">
        <f t="shared" si="74"/>
        <v/>
      </c>
      <c r="GF58" s="5" t="str">
        <f t="shared" si="75"/>
        <v/>
      </c>
      <c r="GG58" s="62"/>
      <c r="GH58" s="62"/>
      <c r="GI58" s="62"/>
      <c r="GJ58" s="62"/>
      <c r="GK58" s="62"/>
      <c r="GL58" s="62"/>
      <c r="GM58" s="62"/>
      <c r="GN58" s="62"/>
      <c r="GO58" s="62"/>
      <c r="GP58" s="62" t="str">
        <f t="shared" si="76"/>
        <v/>
      </c>
      <c r="GQ58" s="62" t="str">
        <f t="shared" si="77"/>
        <v/>
      </c>
      <c r="GR58" s="62" t="str">
        <f t="shared" si="78"/>
        <v/>
      </c>
      <c r="GS58" s="5"/>
      <c r="GT58" s="5"/>
      <c r="GU58" s="5"/>
      <c r="GV58" s="5"/>
      <c r="GW58" s="5"/>
      <c r="GX58" s="5"/>
      <c r="GY58" s="5"/>
      <c r="GZ58" s="5"/>
      <c r="HA58" s="5"/>
      <c r="HB58" s="5" t="str">
        <f t="shared" si="79"/>
        <v/>
      </c>
      <c r="HC58" s="5" t="str">
        <f t="shared" si="80"/>
        <v/>
      </c>
      <c r="HD58" s="5" t="str">
        <f t="shared" si="81"/>
        <v/>
      </c>
      <c r="HE58" s="62"/>
      <c r="HF58" s="62"/>
      <c r="HG58" s="62"/>
      <c r="HH58" s="62"/>
      <c r="HI58" s="62"/>
      <c r="HJ58" s="62"/>
      <c r="HK58" s="62"/>
      <c r="HL58" s="62"/>
      <c r="HM58" s="62"/>
      <c r="HN58" s="62" t="str">
        <f t="shared" si="82"/>
        <v/>
      </c>
      <c r="HO58" s="62" t="str">
        <f t="shared" si="83"/>
        <v/>
      </c>
      <c r="HP58" s="62" t="str">
        <f t="shared" si="84"/>
        <v/>
      </c>
      <c r="HQ58" s="5"/>
      <c r="HR58" s="5"/>
      <c r="HS58" s="5"/>
      <c r="HT58" s="5"/>
      <c r="HU58" s="5"/>
      <c r="HV58" s="5"/>
      <c r="HW58" s="5"/>
      <c r="HX58" s="5"/>
      <c r="HY58" s="5"/>
      <c r="HZ58" s="5" t="str">
        <f t="shared" si="85"/>
        <v/>
      </c>
      <c r="IA58" s="5" t="str">
        <f t="shared" si="86"/>
        <v/>
      </c>
      <c r="IB58" s="5" t="str">
        <f t="shared" si="87"/>
        <v/>
      </c>
      <c r="IC58" s="62"/>
      <c r="ID58" s="62"/>
      <c r="IE58" s="62"/>
      <c r="IF58" s="62"/>
      <c r="IG58" s="62"/>
      <c r="IH58" s="62"/>
      <c r="II58" s="62"/>
      <c r="IJ58" s="62"/>
      <c r="IK58" s="62"/>
      <c r="IL58" s="62" t="str">
        <f t="shared" si="88"/>
        <v/>
      </c>
      <c r="IM58" s="62" t="str">
        <f t="shared" si="89"/>
        <v/>
      </c>
      <c r="IN58" s="62" t="str">
        <f t="shared" si="90"/>
        <v/>
      </c>
      <c r="IO58" s="5"/>
      <c r="IP58" s="5"/>
      <c r="IQ58" s="5"/>
      <c r="IR58" s="5"/>
      <c r="IS58" s="5"/>
      <c r="IT58" s="5"/>
      <c r="IU58" s="5"/>
      <c r="IV58" s="5"/>
      <c r="IW58" s="5"/>
      <c r="IX58" s="5" t="str">
        <f t="shared" si="91"/>
        <v/>
      </c>
      <c r="IY58" s="5" t="str">
        <f t="shared" si="92"/>
        <v/>
      </c>
      <c r="IZ58" s="5" t="str">
        <f t="shared" si="93"/>
        <v/>
      </c>
    </row>
    <row r="59" spans="1:260" x14ac:dyDescent="0.35">
      <c r="A59" s="131">
        <v>55</v>
      </c>
      <c r="B59" s="170">
        <f>'BVEM Scorecard'!B58</f>
        <v>0</v>
      </c>
      <c r="C59" s="170">
        <f>'BVEM Scorecard'!C58</f>
        <v>0</v>
      </c>
      <c r="D59" s="152">
        <v>77</v>
      </c>
      <c r="E59" s="72" t="str">
        <f>'BVEM Scorecard'!F58</f>
        <v>Wind</v>
      </c>
      <c r="F59" s="94">
        <f t="shared" si="31"/>
        <v>6.0001514233797702E-2</v>
      </c>
      <c r="G59" s="94">
        <f t="shared" ref="G59:G60" si="130">IFERROR(S59/3,0)</f>
        <v>1</v>
      </c>
      <c r="H59" s="94">
        <f t="shared" si="33"/>
        <v>4.9999999999999996E-2</v>
      </c>
      <c r="I59" s="94">
        <f t="shared" ref="I59:I60" si="131">IFERROR(SUM(AD59,AP59,BB59,BN59,BZ59,CL59,CX59,DJ59,DV59,EH59,ET59,FF59,FR59,GD59,GP59,HB59,HN59,HZ59,IL59,IX59)/(SUM(V59,AH59,AT59,BF59,BR59,CD59,CP59,DB59,DN59,DZ59,EL59,EX59,FJ59,FV59,GH59,GT59,HF59,HR59,ID59,IP59)*3),0)</f>
        <v>1</v>
      </c>
      <c r="J59" s="55">
        <v>1</v>
      </c>
      <c r="K59" s="55">
        <v>1</v>
      </c>
      <c r="L59" s="55">
        <f t="shared" si="95"/>
        <v>254</v>
      </c>
      <c r="M59" s="55">
        <f t="shared" si="96"/>
        <v>3828960</v>
      </c>
      <c r="N59" s="5">
        <f t="shared" si="97"/>
        <v>1840.8461538461538</v>
      </c>
      <c r="O59" s="5">
        <v>1</v>
      </c>
      <c r="P59" s="142"/>
      <c r="Q59" s="114">
        <f t="shared" si="98"/>
        <v>7.0003028467595402E-2</v>
      </c>
      <c r="R59" s="91">
        <v>0.05</v>
      </c>
      <c r="S59" s="5">
        <f t="shared" si="0"/>
        <v>3</v>
      </c>
      <c r="T59" s="93">
        <f>IFERROR(Q59*Q$4+R59*R$4,0)</f>
        <v>6.0001514233797702E-2</v>
      </c>
      <c r="U59" s="143" t="str">
        <f>'Training Programs'!Y59</f>
        <v>Equipment
Operators</v>
      </c>
      <c r="V59" s="143">
        <v>1</v>
      </c>
      <c r="W59" s="143">
        <f>'Career Opportunities'!T59</f>
        <v>24</v>
      </c>
      <c r="X59" s="64">
        <f t="shared" si="99"/>
        <v>42240</v>
      </c>
      <c r="Y59" s="64">
        <f t="shared" si="100"/>
        <v>20.307692307692307</v>
      </c>
      <c r="Z59" s="62">
        <v>1</v>
      </c>
      <c r="AA59" s="144">
        <v>0.05</v>
      </c>
      <c r="AB59" s="144">
        <v>0.05</v>
      </c>
      <c r="AC59" s="64">
        <v>0.05</v>
      </c>
      <c r="AD59" s="64">
        <f t="shared" si="34"/>
        <v>3</v>
      </c>
      <c r="AE59" s="64">
        <f t="shared" si="35"/>
        <v>9.4488188976377951E-2</v>
      </c>
      <c r="AF59" s="64">
        <f t="shared" si="36"/>
        <v>4.7244094488188976E-3</v>
      </c>
      <c r="AG59" s="55" t="str">
        <f>'Training Programs'!AO59</f>
        <v>Crane Operators</v>
      </c>
      <c r="AH59" s="55">
        <v>1</v>
      </c>
      <c r="AI59" s="35">
        <f>'Training Programs'!AQ59</f>
        <v>15</v>
      </c>
      <c r="AJ59" s="35">
        <f t="shared" si="101"/>
        <v>18000</v>
      </c>
      <c r="AK59" s="35">
        <f t="shared" si="102"/>
        <v>8.6538461538461533</v>
      </c>
      <c r="AL59" s="35">
        <v>1</v>
      </c>
      <c r="AM59" s="142">
        <v>0.05</v>
      </c>
      <c r="AN59" s="142">
        <v>0.05</v>
      </c>
      <c r="AO59" s="35">
        <v>0.05</v>
      </c>
      <c r="AP59" s="35">
        <f t="shared" si="37"/>
        <v>3</v>
      </c>
      <c r="AQ59" s="35">
        <f t="shared" si="38"/>
        <v>5.905511811023622E-2</v>
      </c>
      <c r="AR59" s="35">
        <f t="shared" si="39"/>
        <v>2.952755905511811E-3</v>
      </c>
      <c r="AS59" s="64" t="str">
        <f>'Training Programs'!BE59</f>
        <v>Turbine Installers</v>
      </c>
      <c r="AT59" s="64">
        <v>1</v>
      </c>
      <c r="AU59" s="64">
        <f>'Training Programs'!BG59</f>
        <v>69</v>
      </c>
      <c r="AV59" s="64">
        <f t="shared" si="103"/>
        <v>82800</v>
      </c>
      <c r="AW59" s="64">
        <f t="shared" si="104"/>
        <v>39.807692307692307</v>
      </c>
      <c r="AX59" s="64">
        <v>1</v>
      </c>
      <c r="AY59" s="144">
        <v>0.05</v>
      </c>
      <c r="AZ59" s="144">
        <v>0.05</v>
      </c>
      <c r="BA59" s="64">
        <v>0.05</v>
      </c>
      <c r="BB59" s="64">
        <f t="shared" si="40"/>
        <v>3</v>
      </c>
      <c r="BC59" s="64">
        <f t="shared" si="41"/>
        <v>0.27165354330708663</v>
      </c>
      <c r="BD59" s="64">
        <f t="shared" si="42"/>
        <v>1.3582677165354332E-2</v>
      </c>
      <c r="BE59" s="35" t="str">
        <f>'Training Programs'!BU59</f>
        <v>Turbine Laborer</v>
      </c>
      <c r="BF59" s="35">
        <v>1</v>
      </c>
      <c r="BG59" s="35">
        <f>'Training Programs'!BW59</f>
        <v>69</v>
      </c>
      <c r="BH59" s="35">
        <f t="shared" si="105"/>
        <v>82800</v>
      </c>
      <c r="BI59" s="35">
        <f t="shared" si="106"/>
        <v>39.807692307692307</v>
      </c>
      <c r="BJ59" s="35">
        <v>1</v>
      </c>
      <c r="BK59" s="142">
        <v>0.05</v>
      </c>
      <c r="BL59" s="142">
        <v>0.05</v>
      </c>
      <c r="BM59" s="35">
        <v>0.05</v>
      </c>
      <c r="BN59" s="35">
        <f t="shared" si="43"/>
        <v>3</v>
      </c>
      <c r="BO59" s="35">
        <f t="shared" si="44"/>
        <v>0.27165354330708663</v>
      </c>
      <c r="BP59" s="35">
        <f t="shared" si="45"/>
        <v>1.3582677165354332E-2</v>
      </c>
      <c r="BQ59" s="64" t="str">
        <f>'Training Programs'!CK59</f>
        <v>Construction Managers</v>
      </c>
      <c r="BR59" s="64">
        <v>1</v>
      </c>
      <c r="BS59" s="64">
        <f>'Training Programs'!CM59</f>
        <v>21</v>
      </c>
      <c r="BT59" s="64">
        <f t="shared" si="107"/>
        <v>45360</v>
      </c>
      <c r="BU59" s="64">
        <f t="shared" si="108"/>
        <v>21.807692307692307</v>
      </c>
      <c r="BV59" s="64">
        <v>1</v>
      </c>
      <c r="BW59" s="144">
        <v>0.05</v>
      </c>
      <c r="BX59" s="144">
        <v>0.05</v>
      </c>
      <c r="BY59" s="64">
        <v>0.05</v>
      </c>
      <c r="BZ59" s="64">
        <f t="shared" si="46"/>
        <v>3</v>
      </c>
      <c r="CA59" s="64">
        <f t="shared" si="47"/>
        <v>8.2677165354330714E-2</v>
      </c>
      <c r="CB59" s="64">
        <f t="shared" si="48"/>
        <v>4.1338582677165362E-3</v>
      </c>
      <c r="CC59" s="35" t="str">
        <f>'Training Programs'!DA59</f>
        <v>Electricians</v>
      </c>
      <c r="CD59" s="35">
        <v>1</v>
      </c>
      <c r="CE59" s="35">
        <f>'Training Programs'!DC59</f>
        <v>12</v>
      </c>
      <c r="CF59" s="35">
        <f t="shared" si="109"/>
        <v>18720</v>
      </c>
      <c r="CG59" s="35">
        <f t="shared" si="110"/>
        <v>9</v>
      </c>
      <c r="CH59" s="35">
        <v>1</v>
      </c>
      <c r="CI59" s="142">
        <v>0.05</v>
      </c>
      <c r="CJ59" s="142">
        <v>0.05</v>
      </c>
      <c r="CK59" s="35">
        <v>0.05</v>
      </c>
      <c r="CL59" s="35">
        <f t="shared" si="49"/>
        <v>3</v>
      </c>
      <c r="CM59" s="35">
        <f t="shared" si="50"/>
        <v>4.7244094488188976E-2</v>
      </c>
      <c r="CN59" s="35">
        <f t="shared" si="51"/>
        <v>2.3622047244094488E-3</v>
      </c>
      <c r="CO59" s="64" t="str">
        <f>'Training Programs'!DQ59</f>
        <v>Apprentice</v>
      </c>
      <c r="CP59" s="64">
        <v>1</v>
      </c>
      <c r="CQ59" s="64">
        <f>'Training Programs'!DS59</f>
        <v>14</v>
      </c>
      <c r="CR59" s="64">
        <f t="shared" si="111"/>
        <v>21840</v>
      </c>
      <c r="CS59" s="64">
        <f t="shared" si="112"/>
        <v>10.5</v>
      </c>
      <c r="CT59" s="64">
        <v>1</v>
      </c>
      <c r="CU59" s="144">
        <v>0.05</v>
      </c>
      <c r="CV59" s="144">
        <v>0.05</v>
      </c>
      <c r="CW59" s="64">
        <v>0.05</v>
      </c>
      <c r="CX59" s="64">
        <f t="shared" si="52"/>
        <v>3</v>
      </c>
      <c r="CY59" s="64">
        <f t="shared" si="53"/>
        <v>5.5118110236220472E-2</v>
      </c>
      <c r="CZ59" s="64">
        <f t="shared" si="54"/>
        <v>2.7559055118110236E-3</v>
      </c>
      <c r="DA59" s="35" t="str">
        <f>'Training Programs'!EG59</f>
        <v>Foundation Laborer</v>
      </c>
      <c r="DB59" s="35">
        <v>1</v>
      </c>
      <c r="DC59" s="35">
        <f>'Training Programs'!EI59</f>
        <v>9</v>
      </c>
      <c r="DD59" s="35">
        <f t="shared" si="113"/>
        <v>5760</v>
      </c>
      <c r="DE59" s="35">
        <f t="shared" si="114"/>
        <v>2.7692307692307692</v>
      </c>
      <c r="DF59" s="35">
        <v>1</v>
      </c>
      <c r="DG59" s="142">
        <v>0.05</v>
      </c>
      <c r="DH59" s="142">
        <v>0.05</v>
      </c>
      <c r="DI59" s="35">
        <v>0.05</v>
      </c>
      <c r="DJ59" s="35">
        <f t="shared" si="55"/>
        <v>3</v>
      </c>
      <c r="DK59" s="35">
        <f t="shared" si="56"/>
        <v>3.5433070866141732E-2</v>
      </c>
      <c r="DL59" s="35">
        <f t="shared" si="57"/>
        <v>1.7716535433070866E-3</v>
      </c>
      <c r="DM59" s="64" t="str">
        <f>'Training Programs'!EW59</f>
        <v>Carpenters</v>
      </c>
      <c r="DN59" s="64">
        <v>1</v>
      </c>
      <c r="DO59" s="64">
        <f>'Training Programs'!EY59</f>
        <v>9</v>
      </c>
      <c r="DP59" s="64">
        <f t="shared" si="115"/>
        <v>5760</v>
      </c>
      <c r="DQ59" s="64">
        <f t="shared" si="116"/>
        <v>2.7692307692307692</v>
      </c>
      <c r="DR59" s="64">
        <v>1</v>
      </c>
      <c r="DS59" s="144">
        <v>0.05</v>
      </c>
      <c r="DT59" s="144">
        <v>0.05</v>
      </c>
      <c r="DU59" s="64">
        <v>0.05</v>
      </c>
      <c r="DV59" s="64">
        <f t="shared" si="58"/>
        <v>3</v>
      </c>
      <c r="DW59" s="64">
        <f t="shared" si="59"/>
        <v>3.5433070866141732E-2</v>
      </c>
      <c r="DX59" s="64">
        <f t="shared" si="60"/>
        <v>1.7716535433070866E-3</v>
      </c>
      <c r="DY59" s="35" t="str">
        <f>'Training Programs'!FM59</f>
        <v>Wind Technician</v>
      </c>
      <c r="DZ59" s="35">
        <v>1</v>
      </c>
      <c r="EA59" s="35">
        <f>'Training Programs'!FO59</f>
        <v>12</v>
      </c>
      <c r="EB59" s="35">
        <f t="shared" si="117"/>
        <v>24960</v>
      </c>
      <c r="EC59" s="35">
        <f t="shared" si="118"/>
        <v>12</v>
      </c>
      <c r="ED59" s="35">
        <f t="shared" si="119"/>
        <v>1</v>
      </c>
      <c r="EE59" s="142">
        <v>0.05</v>
      </c>
      <c r="EF59" s="142">
        <v>0.05</v>
      </c>
      <c r="EG59" s="35">
        <v>0.05</v>
      </c>
      <c r="EH59" s="35">
        <f t="shared" si="61"/>
        <v>3</v>
      </c>
      <c r="EI59" s="35">
        <f t="shared" si="62"/>
        <v>4.7244094488188976E-2</v>
      </c>
      <c r="EJ59" s="35">
        <f t="shared" si="63"/>
        <v>2.3622047244094488E-3</v>
      </c>
      <c r="EK59" s="62"/>
      <c r="EL59" s="62"/>
      <c r="EM59" s="62"/>
      <c r="EN59" s="62"/>
      <c r="EO59" s="62"/>
      <c r="EP59" s="62"/>
      <c r="EQ59" s="62"/>
      <c r="ER59" s="62"/>
      <c r="ES59" s="62"/>
      <c r="ET59" s="62"/>
      <c r="EU59" s="62"/>
      <c r="EV59" s="62"/>
      <c r="EW59" s="5"/>
      <c r="EX59" s="5"/>
      <c r="EY59" s="5"/>
      <c r="EZ59" s="5"/>
      <c r="FA59" s="5"/>
      <c r="FB59" s="5"/>
      <c r="FC59" s="5"/>
      <c r="FD59" s="5"/>
      <c r="FE59" s="5"/>
      <c r="FF59" s="5"/>
      <c r="FG59" s="5"/>
      <c r="FH59" s="5"/>
      <c r="FI59" s="62"/>
      <c r="FJ59" s="62"/>
      <c r="FK59" s="62"/>
      <c r="FL59" s="62"/>
      <c r="FM59" s="62"/>
      <c r="FN59" s="62"/>
      <c r="FO59" s="62"/>
      <c r="FP59" s="62"/>
      <c r="FQ59" s="62"/>
      <c r="FR59" s="62"/>
      <c r="FS59" s="62"/>
      <c r="FT59" s="62"/>
      <c r="FU59" s="5"/>
      <c r="FV59" s="5"/>
      <c r="FW59" s="5"/>
      <c r="FX59" s="5"/>
      <c r="FY59" s="5"/>
      <c r="FZ59" s="5"/>
      <c r="GA59" s="5"/>
      <c r="GB59" s="5"/>
      <c r="GC59" s="5"/>
      <c r="GD59" s="5"/>
      <c r="GE59" s="5"/>
      <c r="GF59" s="5"/>
      <c r="GG59" s="62"/>
      <c r="GH59" s="62"/>
      <c r="GI59" s="62"/>
      <c r="GJ59" s="62"/>
      <c r="GK59" s="62"/>
      <c r="GL59" s="62"/>
      <c r="GM59" s="62"/>
      <c r="GN59" s="62"/>
      <c r="GO59" s="62"/>
      <c r="GP59" s="62"/>
      <c r="GQ59" s="62"/>
      <c r="GR59" s="62"/>
      <c r="GS59" s="5"/>
      <c r="GT59" s="5"/>
      <c r="GU59" s="5"/>
      <c r="GV59" s="5"/>
      <c r="GW59" s="5"/>
      <c r="GX59" s="5"/>
      <c r="GY59" s="5"/>
      <c r="GZ59" s="5"/>
      <c r="HA59" s="5"/>
      <c r="HB59" s="5"/>
      <c r="HC59" s="5"/>
      <c r="HD59" s="5"/>
      <c r="HE59" s="62"/>
      <c r="HF59" s="62"/>
      <c r="HG59" s="62"/>
      <c r="HH59" s="62"/>
      <c r="HI59" s="62"/>
      <c r="HJ59" s="62"/>
      <c r="HK59" s="62"/>
      <c r="HL59" s="62"/>
      <c r="HM59" s="62"/>
      <c r="HN59" s="62"/>
      <c r="HO59" s="62"/>
      <c r="HP59" s="62"/>
      <c r="HQ59" s="5"/>
      <c r="HR59" s="5"/>
      <c r="HS59" s="5"/>
      <c r="HT59" s="5"/>
      <c r="HU59" s="5"/>
      <c r="HV59" s="5"/>
      <c r="HW59" s="5"/>
      <c r="HX59" s="5"/>
      <c r="HY59" s="5"/>
      <c r="HZ59" s="5"/>
      <c r="IA59" s="5"/>
      <c r="IB59" s="5"/>
      <c r="IC59" s="62"/>
      <c r="ID59" s="62"/>
      <c r="IE59" s="62"/>
      <c r="IF59" s="62"/>
      <c r="IG59" s="62"/>
      <c r="IH59" s="62"/>
      <c r="II59" s="62"/>
      <c r="IJ59" s="62"/>
      <c r="IK59" s="62"/>
      <c r="IL59" s="62"/>
      <c r="IM59" s="62"/>
      <c r="IN59" s="62"/>
      <c r="IO59" s="5"/>
      <c r="IP59" s="5"/>
      <c r="IQ59" s="5"/>
      <c r="IR59" s="5"/>
      <c r="IS59" s="5"/>
      <c r="IT59" s="5"/>
      <c r="IU59" s="5"/>
      <c r="IV59" s="5"/>
      <c r="IW59" s="5"/>
      <c r="IX59" s="5"/>
      <c r="IY59" s="5"/>
      <c r="IZ59" s="5"/>
    </row>
    <row r="60" spans="1:260" x14ac:dyDescent="0.35">
      <c r="A60" s="131">
        <v>56</v>
      </c>
      <c r="B60" s="170">
        <f>'BVEM Scorecard'!B59</f>
        <v>0</v>
      </c>
      <c r="C60" s="170">
        <f>'BVEM Scorecard'!C59</f>
        <v>0</v>
      </c>
      <c r="D60" s="152">
        <v>78</v>
      </c>
      <c r="E60" s="72" t="str">
        <f>'BVEM Scorecard'!F59</f>
        <v>Wind</v>
      </c>
      <c r="F60" s="94">
        <f t="shared" si="31"/>
        <v>6.0001514233797702E-2</v>
      </c>
      <c r="G60" s="94">
        <f t="shared" si="130"/>
        <v>1</v>
      </c>
      <c r="H60" s="94">
        <f t="shared" si="33"/>
        <v>4.9999999999999996E-2</v>
      </c>
      <c r="I60" s="94">
        <f t="shared" si="131"/>
        <v>1</v>
      </c>
      <c r="J60" s="55">
        <v>1</v>
      </c>
      <c r="K60" s="55">
        <v>1</v>
      </c>
      <c r="L60" s="55">
        <f t="shared" si="95"/>
        <v>254</v>
      </c>
      <c r="M60" s="55">
        <f t="shared" si="96"/>
        <v>3828960</v>
      </c>
      <c r="N60" s="5">
        <f t="shared" si="97"/>
        <v>1840.8461538461538</v>
      </c>
      <c r="O60" s="141">
        <v>1</v>
      </c>
      <c r="P60" s="142"/>
      <c r="Q60" s="114">
        <f t="shared" si="98"/>
        <v>7.0003028467595402E-2</v>
      </c>
      <c r="R60" s="91">
        <v>0.05</v>
      </c>
      <c r="S60" s="5">
        <f t="shared" si="0"/>
        <v>3</v>
      </c>
      <c r="T60" s="93">
        <f>IFERROR(Q60*Q$4+R60*R$4,0)</f>
        <v>6.0001514233797702E-2</v>
      </c>
      <c r="U60" s="143" t="str">
        <f>'Training Programs'!Y60</f>
        <v>Equipment
Operators</v>
      </c>
      <c r="V60" s="143">
        <v>1</v>
      </c>
      <c r="W60" s="143">
        <f>'Career Opportunities'!T60</f>
        <v>24</v>
      </c>
      <c r="X60" s="64">
        <f t="shared" si="99"/>
        <v>42240</v>
      </c>
      <c r="Y60" s="64">
        <f t="shared" si="100"/>
        <v>20.307692307692307</v>
      </c>
      <c r="Z60" s="64">
        <v>1</v>
      </c>
      <c r="AA60" s="144">
        <v>0.05</v>
      </c>
      <c r="AB60" s="144">
        <v>0.05</v>
      </c>
      <c r="AC60" s="64">
        <v>0.05</v>
      </c>
      <c r="AD60" s="64">
        <f t="shared" si="34"/>
        <v>3</v>
      </c>
      <c r="AE60" s="64">
        <f t="shared" si="35"/>
        <v>9.4488188976377951E-2</v>
      </c>
      <c r="AF60" s="64">
        <f t="shared" si="36"/>
        <v>4.7244094488188976E-3</v>
      </c>
      <c r="AG60" s="55" t="str">
        <f>'Training Programs'!AO60</f>
        <v>Crane Operators</v>
      </c>
      <c r="AH60" s="55">
        <v>1</v>
      </c>
      <c r="AI60" s="5">
        <f>'Training Programs'!AQ60</f>
        <v>15</v>
      </c>
      <c r="AJ60" s="5">
        <f t="shared" si="101"/>
        <v>18000</v>
      </c>
      <c r="AK60" s="5">
        <f t="shared" si="102"/>
        <v>8.6538461538461533</v>
      </c>
      <c r="AL60" s="5">
        <v>1</v>
      </c>
      <c r="AM60" s="5">
        <v>0.05</v>
      </c>
      <c r="AN60" s="5">
        <v>0.05</v>
      </c>
      <c r="AO60" s="5">
        <v>0.05</v>
      </c>
      <c r="AP60" s="35">
        <f t="shared" si="37"/>
        <v>3</v>
      </c>
      <c r="AQ60" s="35">
        <f t="shared" si="38"/>
        <v>5.905511811023622E-2</v>
      </c>
      <c r="AR60" s="35">
        <f t="shared" si="39"/>
        <v>2.952755905511811E-3</v>
      </c>
      <c r="AS60" s="62" t="str">
        <f>'Training Programs'!BE60</f>
        <v>Turbine Installers</v>
      </c>
      <c r="AT60" s="62">
        <v>1</v>
      </c>
      <c r="AU60" s="62">
        <f>'Training Programs'!BG60</f>
        <v>69</v>
      </c>
      <c r="AV60" s="62">
        <f t="shared" si="103"/>
        <v>82800</v>
      </c>
      <c r="AW60" s="62">
        <f t="shared" si="104"/>
        <v>39.807692307692307</v>
      </c>
      <c r="AX60" s="62">
        <v>1</v>
      </c>
      <c r="AY60" s="62">
        <v>0.05</v>
      </c>
      <c r="AZ60" s="62">
        <v>0.05</v>
      </c>
      <c r="BA60" s="62">
        <v>0.05</v>
      </c>
      <c r="BB60" s="62">
        <f t="shared" si="40"/>
        <v>3</v>
      </c>
      <c r="BC60" s="95">
        <f t="shared" si="41"/>
        <v>0.27165354330708663</v>
      </c>
      <c r="BD60" s="62">
        <f t="shared" si="42"/>
        <v>1.3582677165354332E-2</v>
      </c>
      <c r="BE60" s="5" t="str">
        <f>'Training Programs'!BU60</f>
        <v>Turbine Laborer</v>
      </c>
      <c r="BF60" s="5">
        <v>1</v>
      </c>
      <c r="BG60" s="5">
        <f>'Training Programs'!BW60</f>
        <v>69</v>
      </c>
      <c r="BH60" s="5">
        <f t="shared" si="105"/>
        <v>82800</v>
      </c>
      <c r="BI60" s="5">
        <f t="shared" si="106"/>
        <v>39.807692307692307</v>
      </c>
      <c r="BJ60" s="5">
        <v>1</v>
      </c>
      <c r="BK60" s="5">
        <v>0.05</v>
      </c>
      <c r="BL60" s="5">
        <v>0.05</v>
      </c>
      <c r="BM60" s="5">
        <v>0.05</v>
      </c>
      <c r="BN60" s="35">
        <f t="shared" si="43"/>
        <v>3</v>
      </c>
      <c r="BO60" s="35">
        <f t="shared" si="44"/>
        <v>0.27165354330708663</v>
      </c>
      <c r="BP60" s="35">
        <f t="shared" si="45"/>
        <v>1.3582677165354332E-2</v>
      </c>
      <c r="BQ60" s="62" t="str">
        <f>'Training Programs'!CK60</f>
        <v>Construction Managers</v>
      </c>
      <c r="BR60" s="62">
        <v>1</v>
      </c>
      <c r="BS60" s="62">
        <f>'Training Programs'!CM60</f>
        <v>21</v>
      </c>
      <c r="BT60" s="62">
        <f t="shared" si="107"/>
        <v>45360</v>
      </c>
      <c r="BU60" s="62">
        <f t="shared" si="108"/>
        <v>21.807692307692307</v>
      </c>
      <c r="BV60" s="62">
        <v>1</v>
      </c>
      <c r="BW60" s="62">
        <v>0.05</v>
      </c>
      <c r="BX60" s="62">
        <v>0.05</v>
      </c>
      <c r="BY60" s="62">
        <v>0.05</v>
      </c>
      <c r="BZ60" s="62">
        <f t="shared" si="46"/>
        <v>3</v>
      </c>
      <c r="CA60" s="62">
        <f t="shared" si="47"/>
        <v>8.2677165354330714E-2</v>
      </c>
      <c r="CB60" s="62">
        <f t="shared" si="48"/>
        <v>4.1338582677165362E-3</v>
      </c>
      <c r="CC60" s="5" t="str">
        <f>'Training Programs'!DA60</f>
        <v>Electricians</v>
      </c>
      <c r="CD60" s="5">
        <v>1</v>
      </c>
      <c r="CE60" s="5">
        <f>'Training Programs'!DC60</f>
        <v>12</v>
      </c>
      <c r="CF60" s="5">
        <f t="shared" si="109"/>
        <v>18720</v>
      </c>
      <c r="CG60" s="5">
        <f t="shared" si="110"/>
        <v>9</v>
      </c>
      <c r="CH60" s="5">
        <v>1</v>
      </c>
      <c r="CI60" s="5">
        <v>0.05</v>
      </c>
      <c r="CJ60" s="5">
        <v>0.05</v>
      </c>
      <c r="CK60" s="5">
        <v>0.05</v>
      </c>
      <c r="CL60" s="35">
        <f t="shared" si="49"/>
        <v>3</v>
      </c>
      <c r="CM60" s="35">
        <f t="shared" si="50"/>
        <v>4.7244094488188976E-2</v>
      </c>
      <c r="CN60" s="35">
        <f t="shared" si="51"/>
        <v>2.3622047244094488E-3</v>
      </c>
      <c r="CO60" s="62" t="str">
        <f>'Training Programs'!DQ60</f>
        <v>Apprentice</v>
      </c>
      <c r="CP60" s="62">
        <v>1</v>
      </c>
      <c r="CQ60" s="62">
        <f>'Training Programs'!DS60</f>
        <v>14</v>
      </c>
      <c r="CR60" s="62">
        <f t="shared" si="111"/>
        <v>21840</v>
      </c>
      <c r="CS60" s="62">
        <f t="shared" si="112"/>
        <v>10.5</v>
      </c>
      <c r="CT60" s="62">
        <v>1</v>
      </c>
      <c r="CU60" s="62">
        <v>0.05</v>
      </c>
      <c r="CV60" s="62">
        <v>0.05</v>
      </c>
      <c r="CW60" s="62">
        <v>0.05</v>
      </c>
      <c r="CX60" s="62">
        <f t="shared" si="52"/>
        <v>3</v>
      </c>
      <c r="CY60" s="62">
        <f t="shared" si="53"/>
        <v>5.5118110236220472E-2</v>
      </c>
      <c r="CZ60" s="62">
        <f t="shared" si="54"/>
        <v>2.7559055118110236E-3</v>
      </c>
      <c r="DA60" s="5" t="str">
        <f>'Training Programs'!EG60</f>
        <v>Foundation Laborer</v>
      </c>
      <c r="DB60" s="5">
        <v>1</v>
      </c>
      <c r="DC60" s="5">
        <f>'Training Programs'!EI60</f>
        <v>9</v>
      </c>
      <c r="DD60" s="5">
        <f t="shared" si="113"/>
        <v>5760</v>
      </c>
      <c r="DE60" s="5">
        <f t="shared" si="114"/>
        <v>2.7692307692307692</v>
      </c>
      <c r="DF60" s="5">
        <v>1</v>
      </c>
      <c r="DG60" s="5">
        <v>0.05</v>
      </c>
      <c r="DH60" s="5">
        <v>0.05</v>
      </c>
      <c r="DI60" s="5">
        <v>0.05</v>
      </c>
      <c r="DJ60" s="5">
        <f t="shared" si="55"/>
        <v>3</v>
      </c>
      <c r="DK60" s="5">
        <f t="shared" si="56"/>
        <v>3.5433070866141732E-2</v>
      </c>
      <c r="DL60" s="5">
        <f t="shared" si="57"/>
        <v>1.7716535433070866E-3</v>
      </c>
      <c r="DM60" s="62" t="str">
        <f>'Training Programs'!EW60</f>
        <v>Carpenters</v>
      </c>
      <c r="DN60" s="62">
        <v>1</v>
      </c>
      <c r="DO60" s="62">
        <f>'Training Programs'!EY60</f>
        <v>9</v>
      </c>
      <c r="DP60" s="62">
        <f t="shared" si="115"/>
        <v>5760</v>
      </c>
      <c r="DQ60" s="62">
        <f t="shared" si="116"/>
        <v>2.7692307692307692</v>
      </c>
      <c r="DR60" s="62">
        <v>1</v>
      </c>
      <c r="DS60" s="62">
        <v>0.05</v>
      </c>
      <c r="DT60" s="62">
        <v>0.05</v>
      </c>
      <c r="DU60" s="62">
        <v>0.05</v>
      </c>
      <c r="DV60" s="62">
        <f t="shared" si="58"/>
        <v>3</v>
      </c>
      <c r="DW60" s="62">
        <f t="shared" si="59"/>
        <v>3.5433070866141732E-2</v>
      </c>
      <c r="DX60" s="62">
        <f t="shared" si="60"/>
        <v>1.7716535433070866E-3</v>
      </c>
      <c r="DY60" s="5" t="str">
        <f>'Training Programs'!FM60</f>
        <v>Wind Technician</v>
      </c>
      <c r="DZ60" s="5">
        <v>1</v>
      </c>
      <c r="EA60" s="5">
        <f>'Training Programs'!FO60</f>
        <v>12</v>
      </c>
      <c r="EB60" s="5">
        <f t="shared" si="117"/>
        <v>24960</v>
      </c>
      <c r="EC60" s="5">
        <f t="shared" si="118"/>
        <v>12</v>
      </c>
      <c r="ED60" s="5">
        <f t="shared" si="119"/>
        <v>1</v>
      </c>
      <c r="EE60" s="5">
        <v>0.05</v>
      </c>
      <c r="EF60" s="5">
        <v>0.05</v>
      </c>
      <c r="EG60" s="5">
        <v>0.05</v>
      </c>
      <c r="EH60" s="5">
        <f t="shared" si="61"/>
        <v>3</v>
      </c>
      <c r="EI60" s="5">
        <f t="shared" si="62"/>
        <v>4.7244094488188976E-2</v>
      </c>
      <c r="EJ60" s="5">
        <f t="shared" si="63"/>
        <v>2.3622047244094488E-3</v>
      </c>
      <c r="EK60" s="62"/>
      <c r="EL60" s="62"/>
      <c r="EM60" s="62"/>
      <c r="EN60" s="62"/>
      <c r="EO60" s="62"/>
      <c r="EP60" s="62"/>
      <c r="EQ60" s="62"/>
      <c r="ER60" s="62"/>
      <c r="ES60" s="62"/>
      <c r="ET60" s="62"/>
      <c r="EU60" s="62"/>
      <c r="EV60" s="62"/>
      <c r="EW60" s="5"/>
      <c r="EX60" s="5"/>
      <c r="EY60" s="5"/>
      <c r="EZ60" s="5"/>
      <c r="FA60" s="5"/>
      <c r="FB60" s="5"/>
      <c r="FC60" s="5"/>
      <c r="FD60" s="5"/>
      <c r="FE60" s="5"/>
      <c r="FF60" s="5"/>
      <c r="FG60" s="5"/>
      <c r="FH60" s="5"/>
      <c r="FI60" s="62"/>
      <c r="FJ60" s="62"/>
      <c r="FK60" s="62"/>
      <c r="FL60" s="62"/>
      <c r="FM60" s="62"/>
      <c r="FN60" s="62"/>
      <c r="FO60" s="62"/>
      <c r="FP60" s="62"/>
      <c r="FQ60" s="62"/>
      <c r="FR60" s="62"/>
      <c r="FS60" s="62"/>
      <c r="FT60" s="62"/>
      <c r="FU60" s="5"/>
      <c r="FV60" s="5"/>
      <c r="FW60" s="5"/>
      <c r="FX60" s="5"/>
      <c r="FY60" s="5"/>
      <c r="FZ60" s="5"/>
      <c r="GA60" s="5"/>
      <c r="GB60" s="5"/>
      <c r="GC60" s="5"/>
      <c r="GD60" s="5"/>
      <c r="GE60" s="5"/>
      <c r="GF60" s="5"/>
      <c r="GG60" s="62"/>
      <c r="GH60" s="62"/>
      <c r="GI60" s="62"/>
      <c r="GJ60" s="62"/>
      <c r="GK60" s="62"/>
      <c r="GL60" s="62"/>
      <c r="GM60" s="62"/>
      <c r="GN60" s="62"/>
      <c r="GO60" s="62"/>
      <c r="GP60" s="62"/>
      <c r="GQ60" s="62"/>
      <c r="GR60" s="62"/>
      <c r="GS60" s="5"/>
      <c r="GT60" s="5"/>
      <c r="GU60" s="5"/>
      <c r="GV60" s="5"/>
      <c r="GW60" s="5"/>
      <c r="GX60" s="5"/>
      <c r="GY60" s="5"/>
      <c r="GZ60" s="5"/>
      <c r="HA60" s="5"/>
      <c r="HB60" s="5"/>
      <c r="HC60" s="5"/>
      <c r="HD60" s="5"/>
      <c r="HE60" s="62"/>
      <c r="HF60" s="62"/>
      <c r="HG60" s="62"/>
      <c r="HH60" s="62"/>
      <c r="HI60" s="62"/>
      <c r="HJ60" s="62"/>
      <c r="HK60" s="62"/>
      <c r="HL60" s="62"/>
      <c r="HM60" s="62"/>
      <c r="HN60" s="62"/>
      <c r="HO60" s="62"/>
      <c r="HP60" s="62"/>
      <c r="HQ60" s="5"/>
      <c r="HR60" s="5"/>
      <c r="HS60" s="5"/>
      <c r="HT60" s="5"/>
      <c r="HU60" s="5"/>
      <c r="HV60" s="5"/>
      <c r="HW60" s="5"/>
      <c r="HX60" s="5"/>
      <c r="HY60" s="5"/>
      <c r="HZ60" s="5"/>
      <c r="IA60" s="5"/>
      <c r="IB60" s="5"/>
      <c r="IC60" s="62"/>
      <c r="ID60" s="62"/>
      <c r="IE60" s="62"/>
      <c r="IF60" s="62"/>
      <c r="IG60" s="62"/>
      <c r="IH60" s="62"/>
      <c r="II60" s="62"/>
      <c r="IJ60" s="62"/>
      <c r="IK60" s="62"/>
      <c r="IL60" s="62"/>
      <c r="IM60" s="62"/>
      <c r="IN60" s="62"/>
      <c r="IO60" s="5"/>
      <c r="IP60" s="5"/>
      <c r="IQ60" s="5"/>
      <c r="IR60" s="5"/>
      <c r="IS60" s="5"/>
      <c r="IT60" s="5"/>
      <c r="IU60" s="5"/>
      <c r="IV60" s="5"/>
      <c r="IW60" s="5"/>
      <c r="IX60" s="5"/>
      <c r="IY60" s="5"/>
      <c r="IZ60" s="5"/>
    </row>
    <row r="61" spans="1:260" x14ac:dyDescent="0.35">
      <c r="A61" s="131">
        <v>57</v>
      </c>
      <c r="B61" s="170">
        <f>'BVEM Scorecard'!B60</f>
        <v>0</v>
      </c>
      <c r="C61" s="170">
        <f>'BVEM Scorecard'!C60</f>
        <v>0</v>
      </c>
      <c r="D61" s="152">
        <v>25</v>
      </c>
      <c r="E61" s="72" t="str">
        <f>'BVEM Scorecard'!F60</f>
        <v>Wind</v>
      </c>
      <c r="F61" s="94"/>
      <c r="G61" s="94"/>
      <c r="H61" s="94"/>
      <c r="I61" s="94"/>
      <c r="J61" s="55"/>
      <c r="K61" s="55"/>
      <c r="L61" s="55"/>
      <c r="M61" s="55"/>
      <c r="N61" s="5"/>
      <c r="O61" s="5"/>
      <c r="P61" s="142"/>
      <c r="Q61" s="114"/>
      <c r="R61" s="91"/>
      <c r="S61" s="5" t="str">
        <f t="shared" si="0"/>
        <v/>
      </c>
      <c r="T61" s="93"/>
      <c r="U61" s="143"/>
      <c r="V61" s="143"/>
      <c r="W61" s="143"/>
      <c r="X61" s="64"/>
      <c r="Y61" s="64"/>
      <c r="Z61" s="62"/>
      <c r="AA61" s="144"/>
      <c r="AB61" s="144"/>
      <c r="AC61" s="64"/>
      <c r="AD61" s="64" t="str">
        <f t="shared" si="34"/>
        <v/>
      </c>
      <c r="AE61" s="64" t="str">
        <f t="shared" si="35"/>
        <v/>
      </c>
      <c r="AF61" s="64" t="str">
        <f t="shared" si="36"/>
        <v/>
      </c>
      <c r="AG61" s="55"/>
      <c r="AH61" s="55"/>
      <c r="AI61" s="35"/>
      <c r="AJ61" s="35"/>
      <c r="AK61" s="35"/>
      <c r="AL61" s="35"/>
      <c r="AM61" s="142"/>
      <c r="AN61" s="142"/>
      <c r="AO61" s="35"/>
      <c r="AP61" s="35" t="str">
        <f t="shared" si="37"/>
        <v/>
      </c>
      <c r="AQ61" s="35" t="str">
        <f t="shared" si="38"/>
        <v/>
      </c>
      <c r="AR61" s="35" t="str">
        <f t="shared" si="39"/>
        <v/>
      </c>
      <c r="AS61" s="64"/>
      <c r="AT61" s="64"/>
      <c r="AU61" s="64"/>
      <c r="AV61" s="64"/>
      <c r="AW61" s="64"/>
      <c r="AX61" s="64"/>
      <c r="AY61" s="144"/>
      <c r="AZ61" s="144"/>
      <c r="BA61" s="64"/>
      <c r="BB61" s="64" t="str">
        <f t="shared" si="40"/>
        <v/>
      </c>
      <c r="BC61" s="64" t="str">
        <f t="shared" si="41"/>
        <v/>
      </c>
      <c r="BD61" s="64" t="str">
        <f t="shared" si="42"/>
        <v/>
      </c>
      <c r="BE61" s="35"/>
      <c r="BF61" s="35"/>
      <c r="BG61" s="35"/>
      <c r="BH61" s="35"/>
      <c r="BI61" s="35"/>
      <c r="BJ61" s="35"/>
      <c r="BK61" s="142"/>
      <c r="BL61" s="142"/>
      <c r="BM61" s="35"/>
      <c r="BN61" s="35" t="str">
        <f t="shared" si="43"/>
        <v/>
      </c>
      <c r="BO61" s="35" t="str">
        <f t="shared" si="44"/>
        <v/>
      </c>
      <c r="BP61" s="35" t="str">
        <f t="shared" si="45"/>
        <v/>
      </c>
      <c r="BQ61" s="64"/>
      <c r="BR61" s="64"/>
      <c r="BS61" s="64"/>
      <c r="BT61" s="64"/>
      <c r="BU61" s="64"/>
      <c r="BV61" s="64"/>
      <c r="BW61" s="144"/>
      <c r="BX61" s="144"/>
      <c r="BY61" s="64"/>
      <c r="BZ61" s="64" t="str">
        <f t="shared" si="46"/>
        <v/>
      </c>
      <c r="CA61" s="64" t="str">
        <f t="shared" si="47"/>
        <v/>
      </c>
      <c r="CB61" s="64" t="str">
        <f t="shared" si="48"/>
        <v/>
      </c>
      <c r="CC61" s="35"/>
      <c r="CD61" s="35"/>
      <c r="CE61" s="35"/>
      <c r="CF61" s="35"/>
      <c r="CG61" s="35"/>
      <c r="CH61" s="35"/>
      <c r="CI61" s="142"/>
      <c r="CJ61" s="142"/>
      <c r="CK61" s="35"/>
      <c r="CL61" s="35" t="str">
        <f t="shared" si="49"/>
        <v/>
      </c>
      <c r="CM61" s="35" t="str">
        <f t="shared" si="50"/>
        <v/>
      </c>
      <c r="CN61" s="35" t="str">
        <f t="shared" si="51"/>
        <v/>
      </c>
      <c r="CO61" s="64"/>
      <c r="CP61" s="64"/>
      <c r="CQ61" s="64"/>
      <c r="CR61" s="64"/>
      <c r="CS61" s="64"/>
      <c r="CT61" s="64"/>
      <c r="CU61" s="144"/>
      <c r="CV61" s="144"/>
      <c r="CW61" s="64"/>
      <c r="CX61" s="64" t="str">
        <f t="shared" si="52"/>
        <v/>
      </c>
      <c r="CY61" s="64" t="str">
        <f t="shared" si="53"/>
        <v/>
      </c>
      <c r="CZ61" s="64" t="str">
        <f t="shared" si="54"/>
        <v/>
      </c>
      <c r="DA61" s="35"/>
      <c r="DB61" s="35"/>
      <c r="DC61" s="35"/>
      <c r="DD61" s="35"/>
      <c r="DE61" s="35"/>
      <c r="DF61" s="35"/>
      <c r="DG61" s="142"/>
      <c r="DH61" s="142"/>
      <c r="DI61" s="35"/>
      <c r="DJ61" s="35" t="str">
        <f t="shared" si="55"/>
        <v/>
      </c>
      <c r="DK61" s="35" t="str">
        <f t="shared" si="56"/>
        <v/>
      </c>
      <c r="DL61" s="35" t="str">
        <f t="shared" si="57"/>
        <v/>
      </c>
      <c r="DM61" s="64"/>
      <c r="DN61" s="64"/>
      <c r="DO61" s="64"/>
      <c r="DP61" s="64"/>
      <c r="DQ61" s="64"/>
      <c r="DR61" s="64"/>
      <c r="DS61" s="144"/>
      <c r="DT61" s="144"/>
      <c r="DU61" s="64"/>
      <c r="DV61" s="64" t="str">
        <f t="shared" si="58"/>
        <v/>
      </c>
      <c r="DW61" s="64" t="str">
        <f t="shared" si="59"/>
        <v/>
      </c>
      <c r="DX61" s="64" t="str">
        <f t="shared" si="60"/>
        <v/>
      </c>
      <c r="DY61" s="35"/>
      <c r="DZ61" s="35"/>
      <c r="EA61" s="35"/>
      <c r="EB61" s="35"/>
      <c r="EC61" s="35"/>
      <c r="ED61" s="35"/>
      <c r="EE61" s="142"/>
      <c r="EF61" s="142"/>
      <c r="EG61" s="35"/>
      <c r="EH61" s="35" t="str">
        <f t="shared" si="61"/>
        <v/>
      </c>
      <c r="EI61" s="35" t="str">
        <f t="shared" si="62"/>
        <v/>
      </c>
      <c r="EJ61" s="35" t="str">
        <f t="shared" si="63"/>
        <v/>
      </c>
      <c r="EK61" s="62"/>
      <c r="EL61" s="62"/>
      <c r="EM61" s="62"/>
      <c r="EN61" s="62"/>
      <c r="EO61" s="62"/>
      <c r="EP61" s="62"/>
      <c r="EQ61" s="62"/>
      <c r="ER61" s="62"/>
      <c r="ES61" s="62"/>
      <c r="ET61" s="62" t="str">
        <f t="shared" si="64"/>
        <v/>
      </c>
      <c r="EU61" s="62" t="str">
        <f t="shared" si="65"/>
        <v/>
      </c>
      <c r="EV61" s="62" t="str">
        <f t="shared" si="66"/>
        <v/>
      </c>
      <c r="EW61" s="5"/>
      <c r="EX61" s="5"/>
      <c r="EY61" s="5"/>
      <c r="EZ61" s="5"/>
      <c r="FA61" s="5"/>
      <c r="FB61" s="5"/>
      <c r="FC61" s="5"/>
      <c r="FD61" s="5"/>
      <c r="FE61" s="5"/>
      <c r="FF61" s="5" t="str">
        <f t="shared" si="67"/>
        <v/>
      </c>
      <c r="FG61" s="5" t="str">
        <f t="shared" si="68"/>
        <v/>
      </c>
      <c r="FH61" s="5" t="str">
        <f t="shared" si="69"/>
        <v/>
      </c>
      <c r="FI61" s="62"/>
      <c r="FJ61" s="62"/>
      <c r="FK61" s="62"/>
      <c r="FL61" s="62"/>
      <c r="FM61" s="62"/>
      <c r="FN61" s="62"/>
      <c r="FO61" s="62"/>
      <c r="FP61" s="62"/>
      <c r="FQ61" s="62"/>
      <c r="FR61" s="62" t="str">
        <f t="shared" si="70"/>
        <v/>
      </c>
      <c r="FS61" s="62" t="str">
        <f t="shared" si="71"/>
        <v/>
      </c>
      <c r="FT61" s="62" t="str">
        <f t="shared" si="72"/>
        <v/>
      </c>
      <c r="FU61" s="5"/>
      <c r="FV61" s="5"/>
      <c r="FW61" s="5"/>
      <c r="FX61" s="5"/>
      <c r="FY61" s="5"/>
      <c r="FZ61" s="5"/>
      <c r="GA61" s="5"/>
      <c r="GB61" s="5"/>
      <c r="GC61" s="5"/>
      <c r="GD61" s="5" t="str">
        <f t="shared" si="73"/>
        <v/>
      </c>
      <c r="GE61" s="5" t="str">
        <f t="shared" si="74"/>
        <v/>
      </c>
      <c r="GF61" s="5" t="str">
        <f t="shared" si="75"/>
        <v/>
      </c>
      <c r="GG61" s="62"/>
      <c r="GH61" s="62"/>
      <c r="GI61" s="62"/>
      <c r="GJ61" s="62"/>
      <c r="GK61" s="62"/>
      <c r="GL61" s="62"/>
      <c r="GM61" s="62"/>
      <c r="GN61" s="62"/>
      <c r="GO61" s="62"/>
      <c r="GP61" s="62" t="str">
        <f t="shared" si="76"/>
        <v/>
      </c>
      <c r="GQ61" s="62" t="str">
        <f t="shared" si="77"/>
        <v/>
      </c>
      <c r="GR61" s="62" t="str">
        <f t="shared" si="78"/>
        <v/>
      </c>
      <c r="GS61" s="5"/>
      <c r="GT61" s="5"/>
      <c r="GU61" s="5"/>
      <c r="GV61" s="5"/>
      <c r="GW61" s="5"/>
      <c r="GX61" s="5"/>
      <c r="GY61" s="5"/>
      <c r="GZ61" s="5"/>
      <c r="HA61" s="5"/>
      <c r="HB61" s="5" t="str">
        <f t="shared" si="79"/>
        <v/>
      </c>
      <c r="HC61" s="5" t="str">
        <f t="shared" si="80"/>
        <v/>
      </c>
      <c r="HD61" s="5" t="str">
        <f t="shared" si="81"/>
        <v/>
      </c>
      <c r="HE61" s="62"/>
      <c r="HF61" s="62"/>
      <c r="HG61" s="62"/>
      <c r="HH61" s="62"/>
      <c r="HI61" s="62"/>
      <c r="HJ61" s="62"/>
      <c r="HK61" s="62"/>
      <c r="HL61" s="62"/>
      <c r="HM61" s="62"/>
      <c r="HN61" s="62" t="str">
        <f t="shared" si="82"/>
        <v/>
      </c>
      <c r="HO61" s="62" t="str">
        <f t="shared" si="83"/>
        <v/>
      </c>
      <c r="HP61" s="62" t="str">
        <f t="shared" si="84"/>
        <v/>
      </c>
      <c r="HQ61" s="5"/>
      <c r="HR61" s="5"/>
      <c r="HS61" s="5"/>
      <c r="HT61" s="5"/>
      <c r="HU61" s="5"/>
      <c r="HV61" s="5"/>
      <c r="HW61" s="5"/>
      <c r="HX61" s="5"/>
      <c r="HY61" s="5"/>
      <c r="HZ61" s="5" t="str">
        <f t="shared" si="85"/>
        <v/>
      </c>
      <c r="IA61" s="5" t="str">
        <f t="shared" si="86"/>
        <v/>
      </c>
      <c r="IB61" s="5" t="str">
        <f t="shared" si="87"/>
        <v/>
      </c>
      <c r="IC61" s="62"/>
      <c r="ID61" s="62"/>
      <c r="IE61" s="62"/>
      <c r="IF61" s="62"/>
      <c r="IG61" s="62"/>
      <c r="IH61" s="62"/>
      <c r="II61" s="62"/>
      <c r="IJ61" s="62"/>
      <c r="IK61" s="62"/>
      <c r="IL61" s="62" t="str">
        <f t="shared" si="88"/>
        <v/>
      </c>
      <c r="IM61" s="62" t="str">
        <f t="shared" si="89"/>
        <v/>
      </c>
      <c r="IN61" s="62" t="str">
        <f t="shared" si="90"/>
        <v/>
      </c>
      <c r="IO61" s="5"/>
      <c r="IP61" s="5"/>
      <c r="IQ61" s="5"/>
      <c r="IR61" s="5"/>
      <c r="IS61" s="5"/>
      <c r="IT61" s="5"/>
      <c r="IU61" s="5"/>
      <c r="IV61" s="5"/>
      <c r="IW61" s="5"/>
      <c r="IX61" s="5" t="str">
        <f t="shared" si="91"/>
        <v/>
      </c>
      <c r="IY61" s="5" t="str">
        <f t="shared" si="92"/>
        <v/>
      </c>
      <c r="IZ61" s="5" t="str">
        <f t="shared" si="93"/>
        <v/>
      </c>
    </row>
    <row r="62" spans="1:260" x14ac:dyDescent="0.35">
      <c r="A62" s="131">
        <v>58</v>
      </c>
      <c r="B62" s="170">
        <f>'BVEM Scorecard'!B61</f>
        <v>0</v>
      </c>
      <c r="C62" s="170">
        <f>'BVEM Scorecard'!C61</f>
        <v>0</v>
      </c>
      <c r="D62" s="152">
        <v>56</v>
      </c>
      <c r="E62" s="72" t="str">
        <f>'BVEM Scorecard'!F61</f>
        <v>Wind</v>
      </c>
      <c r="F62" s="94"/>
      <c r="G62" s="94"/>
      <c r="H62" s="94"/>
      <c r="I62" s="94"/>
      <c r="J62" s="55"/>
      <c r="K62" s="55"/>
      <c r="L62" s="55"/>
      <c r="M62" s="55"/>
      <c r="N62" s="5"/>
      <c r="O62" s="141"/>
      <c r="P62" s="142"/>
      <c r="Q62" s="114"/>
      <c r="R62" s="91"/>
      <c r="S62" s="5" t="str">
        <f t="shared" si="0"/>
        <v/>
      </c>
      <c r="T62" s="93"/>
      <c r="U62" s="143"/>
      <c r="V62" s="143"/>
      <c r="W62" s="143"/>
      <c r="X62" s="64"/>
      <c r="Y62" s="64"/>
      <c r="Z62" s="64"/>
      <c r="AA62" s="144"/>
      <c r="AB62" s="144"/>
      <c r="AC62" s="64"/>
      <c r="AD62" s="64" t="str">
        <f t="shared" si="34"/>
        <v/>
      </c>
      <c r="AE62" s="64" t="str">
        <f t="shared" si="35"/>
        <v/>
      </c>
      <c r="AF62" s="64" t="str">
        <f t="shared" si="36"/>
        <v/>
      </c>
      <c r="AG62" s="55"/>
      <c r="AH62" s="55"/>
      <c r="AI62" s="5"/>
      <c r="AJ62" s="5"/>
      <c r="AK62" s="5"/>
      <c r="AL62" s="5"/>
      <c r="AM62" s="5"/>
      <c r="AN62" s="5"/>
      <c r="AO62" s="5"/>
      <c r="AP62" s="35" t="str">
        <f t="shared" si="37"/>
        <v/>
      </c>
      <c r="AQ62" s="35" t="str">
        <f t="shared" si="38"/>
        <v/>
      </c>
      <c r="AR62" s="35" t="str">
        <f t="shared" si="39"/>
        <v/>
      </c>
      <c r="AS62" s="62"/>
      <c r="AT62" s="62"/>
      <c r="AU62" s="62"/>
      <c r="AV62" s="62"/>
      <c r="AW62" s="62"/>
      <c r="AX62" s="62"/>
      <c r="AY62" s="62"/>
      <c r="AZ62" s="62"/>
      <c r="BA62" s="62"/>
      <c r="BB62" s="62" t="str">
        <f t="shared" si="40"/>
        <v/>
      </c>
      <c r="BC62" s="95" t="str">
        <f t="shared" si="41"/>
        <v/>
      </c>
      <c r="BD62" s="62" t="str">
        <f t="shared" si="42"/>
        <v/>
      </c>
      <c r="BE62" s="5"/>
      <c r="BF62" s="5"/>
      <c r="BG62" s="5"/>
      <c r="BH62" s="5"/>
      <c r="BI62" s="5"/>
      <c r="BJ62" s="5"/>
      <c r="BK62" s="5"/>
      <c r="BL62" s="5"/>
      <c r="BM62" s="5"/>
      <c r="BN62" s="35" t="str">
        <f t="shared" si="43"/>
        <v/>
      </c>
      <c r="BO62" s="35" t="str">
        <f t="shared" si="44"/>
        <v/>
      </c>
      <c r="BP62" s="35" t="str">
        <f t="shared" si="45"/>
        <v/>
      </c>
      <c r="BQ62" s="62"/>
      <c r="BR62" s="62"/>
      <c r="BS62" s="62"/>
      <c r="BT62" s="62"/>
      <c r="BU62" s="62"/>
      <c r="BV62" s="62"/>
      <c r="BW62" s="62"/>
      <c r="BX62" s="62"/>
      <c r="BY62" s="62"/>
      <c r="BZ62" s="62" t="str">
        <f t="shared" si="46"/>
        <v/>
      </c>
      <c r="CA62" s="62" t="str">
        <f t="shared" si="47"/>
        <v/>
      </c>
      <c r="CB62" s="62" t="str">
        <f t="shared" si="48"/>
        <v/>
      </c>
      <c r="CC62" s="5"/>
      <c r="CD62" s="5"/>
      <c r="CE62" s="5"/>
      <c r="CF62" s="5"/>
      <c r="CG62" s="5"/>
      <c r="CH62" s="5"/>
      <c r="CI62" s="5"/>
      <c r="CJ62" s="5"/>
      <c r="CK62" s="5"/>
      <c r="CL62" s="35" t="str">
        <f t="shared" si="49"/>
        <v/>
      </c>
      <c r="CM62" s="35" t="str">
        <f t="shared" si="50"/>
        <v/>
      </c>
      <c r="CN62" s="35" t="str">
        <f t="shared" si="51"/>
        <v/>
      </c>
      <c r="CO62" s="62"/>
      <c r="CP62" s="62"/>
      <c r="CQ62" s="62"/>
      <c r="CR62" s="62"/>
      <c r="CS62" s="62"/>
      <c r="CT62" s="62"/>
      <c r="CU62" s="62"/>
      <c r="CV62" s="62"/>
      <c r="CW62" s="62"/>
      <c r="CX62" s="62" t="str">
        <f t="shared" si="52"/>
        <v/>
      </c>
      <c r="CY62" s="62" t="str">
        <f t="shared" si="53"/>
        <v/>
      </c>
      <c r="CZ62" s="62" t="str">
        <f t="shared" si="54"/>
        <v/>
      </c>
      <c r="DA62" s="5"/>
      <c r="DB62" s="5"/>
      <c r="DC62" s="5"/>
      <c r="DD62" s="5"/>
      <c r="DE62" s="5"/>
      <c r="DF62" s="5"/>
      <c r="DG62" s="5"/>
      <c r="DH62" s="5"/>
      <c r="DI62" s="5"/>
      <c r="DJ62" s="5" t="str">
        <f t="shared" si="55"/>
        <v/>
      </c>
      <c r="DK62" s="5" t="str">
        <f t="shared" si="56"/>
        <v/>
      </c>
      <c r="DL62" s="5" t="str">
        <f t="shared" si="57"/>
        <v/>
      </c>
      <c r="DM62" s="62"/>
      <c r="DN62" s="62"/>
      <c r="DO62" s="62"/>
      <c r="DP62" s="62"/>
      <c r="DQ62" s="62"/>
      <c r="DR62" s="62"/>
      <c r="DS62" s="62"/>
      <c r="DT62" s="62"/>
      <c r="DU62" s="62"/>
      <c r="DV62" s="62" t="str">
        <f t="shared" si="58"/>
        <v/>
      </c>
      <c r="DW62" s="62" t="str">
        <f t="shared" si="59"/>
        <v/>
      </c>
      <c r="DX62" s="62" t="str">
        <f t="shared" si="60"/>
        <v/>
      </c>
      <c r="DY62" s="5"/>
      <c r="DZ62" s="5"/>
      <c r="EA62" s="5"/>
      <c r="EB62" s="5"/>
      <c r="EC62" s="5"/>
      <c r="ED62" s="5"/>
      <c r="EE62" s="5"/>
      <c r="EF62" s="5"/>
      <c r="EG62" s="5"/>
      <c r="EH62" s="5" t="str">
        <f t="shared" si="61"/>
        <v/>
      </c>
      <c r="EI62" s="5" t="str">
        <f t="shared" si="62"/>
        <v/>
      </c>
      <c r="EJ62" s="5" t="str">
        <f t="shared" si="63"/>
        <v/>
      </c>
      <c r="EK62" s="62"/>
      <c r="EL62" s="62"/>
      <c r="EM62" s="62"/>
      <c r="EN62" s="62"/>
      <c r="EO62" s="62"/>
      <c r="EP62" s="62"/>
      <c r="EQ62" s="62"/>
      <c r="ER62" s="62"/>
      <c r="ES62" s="62"/>
      <c r="ET62" s="62" t="str">
        <f t="shared" si="64"/>
        <v/>
      </c>
      <c r="EU62" s="62" t="str">
        <f t="shared" si="65"/>
        <v/>
      </c>
      <c r="EV62" s="62" t="str">
        <f t="shared" si="66"/>
        <v/>
      </c>
      <c r="EW62" s="5"/>
      <c r="EX62" s="5"/>
      <c r="EY62" s="5"/>
      <c r="EZ62" s="5"/>
      <c r="FA62" s="5"/>
      <c r="FB62" s="5"/>
      <c r="FC62" s="5"/>
      <c r="FD62" s="5"/>
      <c r="FE62" s="5"/>
      <c r="FF62" s="5" t="str">
        <f t="shared" si="67"/>
        <v/>
      </c>
      <c r="FG62" s="5" t="str">
        <f t="shared" si="68"/>
        <v/>
      </c>
      <c r="FH62" s="5" t="str">
        <f t="shared" si="69"/>
        <v/>
      </c>
      <c r="FI62" s="62"/>
      <c r="FJ62" s="62"/>
      <c r="FK62" s="62"/>
      <c r="FL62" s="62"/>
      <c r="FM62" s="62"/>
      <c r="FN62" s="62"/>
      <c r="FO62" s="62"/>
      <c r="FP62" s="62"/>
      <c r="FQ62" s="62"/>
      <c r="FR62" s="62" t="str">
        <f t="shared" si="70"/>
        <v/>
      </c>
      <c r="FS62" s="62" t="str">
        <f t="shared" si="71"/>
        <v/>
      </c>
      <c r="FT62" s="62" t="str">
        <f t="shared" si="72"/>
        <v/>
      </c>
      <c r="FU62" s="5"/>
      <c r="FV62" s="5"/>
      <c r="FW62" s="5"/>
      <c r="FX62" s="5"/>
      <c r="FY62" s="5"/>
      <c r="FZ62" s="5"/>
      <c r="GA62" s="5"/>
      <c r="GB62" s="5"/>
      <c r="GC62" s="5"/>
      <c r="GD62" s="5" t="str">
        <f t="shared" si="73"/>
        <v/>
      </c>
      <c r="GE62" s="5" t="str">
        <f t="shared" si="74"/>
        <v/>
      </c>
      <c r="GF62" s="5" t="str">
        <f t="shared" si="75"/>
        <v/>
      </c>
      <c r="GG62" s="62"/>
      <c r="GH62" s="62"/>
      <c r="GI62" s="62"/>
      <c r="GJ62" s="62"/>
      <c r="GK62" s="62"/>
      <c r="GL62" s="62"/>
      <c r="GM62" s="62"/>
      <c r="GN62" s="62"/>
      <c r="GO62" s="62"/>
      <c r="GP62" s="62" t="str">
        <f t="shared" si="76"/>
        <v/>
      </c>
      <c r="GQ62" s="62" t="str">
        <f t="shared" si="77"/>
        <v/>
      </c>
      <c r="GR62" s="62" t="str">
        <f t="shared" si="78"/>
        <v/>
      </c>
      <c r="GS62" s="5"/>
      <c r="GT62" s="5"/>
      <c r="GU62" s="5"/>
      <c r="GV62" s="5"/>
      <c r="GW62" s="5"/>
      <c r="GX62" s="5"/>
      <c r="GY62" s="5"/>
      <c r="GZ62" s="5"/>
      <c r="HA62" s="5"/>
      <c r="HB62" s="5" t="str">
        <f t="shared" si="79"/>
        <v/>
      </c>
      <c r="HC62" s="5" t="str">
        <f t="shared" si="80"/>
        <v/>
      </c>
      <c r="HD62" s="5" t="str">
        <f t="shared" si="81"/>
        <v/>
      </c>
      <c r="HE62" s="62"/>
      <c r="HF62" s="62"/>
      <c r="HG62" s="62"/>
      <c r="HH62" s="62"/>
      <c r="HI62" s="62"/>
      <c r="HJ62" s="62"/>
      <c r="HK62" s="62"/>
      <c r="HL62" s="62"/>
      <c r="HM62" s="62"/>
      <c r="HN62" s="62" t="str">
        <f t="shared" si="82"/>
        <v/>
      </c>
      <c r="HO62" s="62" t="str">
        <f t="shared" si="83"/>
        <v/>
      </c>
      <c r="HP62" s="62" t="str">
        <f t="shared" si="84"/>
        <v/>
      </c>
      <c r="HQ62" s="5"/>
      <c r="HR62" s="5"/>
      <c r="HS62" s="5"/>
      <c r="HT62" s="5"/>
      <c r="HU62" s="5"/>
      <c r="HV62" s="5"/>
      <c r="HW62" s="5"/>
      <c r="HX62" s="5"/>
      <c r="HY62" s="5"/>
      <c r="HZ62" s="5" t="str">
        <f t="shared" si="85"/>
        <v/>
      </c>
      <c r="IA62" s="5" t="str">
        <f t="shared" si="86"/>
        <v/>
      </c>
      <c r="IB62" s="5" t="str">
        <f t="shared" si="87"/>
        <v/>
      </c>
      <c r="IC62" s="62"/>
      <c r="ID62" s="62"/>
      <c r="IE62" s="62"/>
      <c r="IF62" s="62"/>
      <c r="IG62" s="62"/>
      <c r="IH62" s="62"/>
      <c r="II62" s="62"/>
      <c r="IJ62" s="62"/>
      <c r="IK62" s="62"/>
      <c r="IL62" s="62" t="str">
        <f t="shared" si="88"/>
        <v/>
      </c>
      <c r="IM62" s="62" t="str">
        <f t="shared" si="89"/>
        <v/>
      </c>
      <c r="IN62" s="62" t="str">
        <f t="shared" si="90"/>
        <v/>
      </c>
      <c r="IO62" s="5"/>
      <c r="IP62" s="5"/>
      <c r="IQ62" s="5"/>
      <c r="IR62" s="5"/>
      <c r="IS62" s="5"/>
      <c r="IT62" s="5"/>
      <c r="IU62" s="5"/>
      <c r="IV62" s="5"/>
      <c r="IW62" s="5"/>
      <c r="IX62" s="5" t="str">
        <f t="shared" si="91"/>
        <v/>
      </c>
      <c r="IY62" s="5" t="str">
        <f t="shared" si="92"/>
        <v/>
      </c>
      <c r="IZ62" s="5" t="str">
        <f t="shared" si="93"/>
        <v/>
      </c>
    </row>
    <row r="63" spans="1:260" x14ac:dyDescent="0.35">
      <c r="A63" s="131">
        <v>59</v>
      </c>
      <c r="B63" s="170">
        <f>'BVEM Scorecard'!B62</f>
        <v>0</v>
      </c>
      <c r="C63" s="170">
        <f>'BVEM Scorecard'!C62</f>
        <v>0</v>
      </c>
      <c r="D63" s="152">
        <v>26</v>
      </c>
      <c r="E63" s="72" t="str">
        <f>'BVEM Scorecard'!F62</f>
        <v>Wind</v>
      </c>
      <c r="F63" s="94"/>
      <c r="G63" s="94"/>
      <c r="H63" s="94"/>
      <c r="I63" s="94"/>
      <c r="J63" s="55"/>
      <c r="K63" s="55"/>
      <c r="L63" s="55"/>
      <c r="M63" s="55"/>
      <c r="N63" s="5"/>
      <c r="O63" s="5"/>
      <c r="P63" s="142"/>
      <c r="Q63" s="114"/>
      <c r="R63" s="91"/>
      <c r="S63" s="5" t="str">
        <f t="shared" si="0"/>
        <v/>
      </c>
      <c r="T63" s="93"/>
      <c r="U63" s="143"/>
      <c r="V63" s="143"/>
      <c r="W63" s="143"/>
      <c r="X63" s="64"/>
      <c r="Y63" s="64"/>
      <c r="Z63" s="62"/>
      <c r="AA63" s="144"/>
      <c r="AB63" s="144"/>
      <c r="AC63" s="64"/>
      <c r="AD63" s="64" t="str">
        <f t="shared" si="34"/>
        <v/>
      </c>
      <c r="AE63" s="64" t="str">
        <f t="shared" si="35"/>
        <v/>
      </c>
      <c r="AF63" s="64" t="str">
        <f t="shared" si="36"/>
        <v/>
      </c>
      <c r="AG63" s="55"/>
      <c r="AH63" s="55"/>
      <c r="AI63" s="35"/>
      <c r="AJ63" s="35"/>
      <c r="AK63" s="35"/>
      <c r="AL63" s="35"/>
      <c r="AM63" s="142"/>
      <c r="AN63" s="142"/>
      <c r="AO63" s="35"/>
      <c r="AP63" s="35" t="str">
        <f t="shared" si="37"/>
        <v/>
      </c>
      <c r="AQ63" s="35" t="str">
        <f t="shared" si="38"/>
        <v/>
      </c>
      <c r="AR63" s="35" t="str">
        <f t="shared" si="39"/>
        <v/>
      </c>
      <c r="AS63" s="64"/>
      <c r="AT63" s="64"/>
      <c r="AU63" s="64"/>
      <c r="AV63" s="64"/>
      <c r="AW63" s="64"/>
      <c r="AX63" s="64"/>
      <c r="AY63" s="144"/>
      <c r="AZ63" s="144"/>
      <c r="BA63" s="64"/>
      <c r="BB63" s="64" t="str">
        <f t="shared" si="40"/>
        <v/>
      </c>
      <c r="BC63" s="64" t="str">
        <f t="shared" si="41"/>
        <v/>
      </c>
      <c r="BD63" s="64" t="str">
        <f t="shared" si="42"/>
        <v/>
      </c>
      <c r="BE63" s="35"/>
      <c r="BF63" s="35"/>
      <c r="BG63" s="35"/>
      <c r="BH63" s="35"/>
      <c r="BI63" s="35"/>
      <c r="BJ63" s="35"/>
      <c r="BK63" s="142"/>
      <c r="BL63" s="142"/>
      <c r="BM63" s="35"/>
      <c r="BN63" s="35" t="str">
        <f t="shared" si="43"/>
        <v/>
      </c>
      <c r="BO63" s="35" t="str">
        <f t="shared" si="44"/>
        <v/>
      </c>
      <c r="BP63" s="35" t="str">
        <f t="shared" si="45"/>
        <v/>
      </c>
      <c r="BQ63" s="64"/>
      <c r="BR63" s="64"/>
      <c r="BS63" s="64"/>
      <c r="BT63" s="64"/>
      <c r="BU63" s="64"/>
      <c r="BV63" s="64"/>
      <c r="BW63" s="144"/>
      <c r="BX63" s="144"/>
      <c r="BY63" s="64"/>
      <c r="BZ63" s="64" t="str">
        <f t="shared" si="46"/>
        <v/>
      </c>
      <c r="CA63" s="64" t="str">
        <f t="shared" si="47"/>
        <v/>
      </c>
      <c r="CB63" s="64" t="str">
        <f t="shared" si="48"/>
        <v/>
      </c>
      <c r="CC63" s="35"/>
      <c r="CD63" s="35"/>
      <c r="CE63" s="35"/>
      <c r="CF63" s="35"/>
      <c r="CG63" s="35"/>
      <c r="CH63" s="35"/>
      <c r="CI63" s="142"/>
      <c r="CJ63" s="142"/>
      <c r="CK63" s="35"/>
      <c r="CL63" s="35" t="str">
        <f t="shared" si="49"/>
        <v/>
      </c>
      <c r="CM63" s="35" t="str">
        <f t="shared" si="50"/>
        <v/>
      </c>
      <c r="CN63" s="35" t="str">
        <f t="shared" si="51"/>
        <v/>
      </c>
      <c r="CO63" s="64"/>
      <c r="CP63" s="64"/>
      <c r="CQ63" s="64"/>
      <c r="CR63" s="64"/>
      <c r="CS63" s="64"/>
      <c r="CT63" s="64"/>
      <c r="CU63" s="144"/>
      <c r="CV63" s="144"/>
      <c r="CW63" s="64"/>
      <c r="CX63" s="64" t="str">
        <f t="shared" si="52"/>
        <v/>
      </c>
      <c r="CY63" s="64" t="str">
        <f t="shared" si="53"/>
        <v/>
      </c>
      <c r="CZ63" s="64" t="str">
        <f t="shared" si="54"/>
        <v/>
      </c>
      <c r="DA63" s="35"/>
      <c r="DB63" s="35"/>
      <c r="DC63" s="35"/>
      <c r="DD63" s="35"/>
      <c r="DE63" s="35"/>
      <c r="DF63" s="35"/>
      <c r="DG63" s="142"/>
      <c r="DH63" s="142"/>
      <c r="DI63" s="35"/>
      <c r="DJ63" s="35" t="str">
        <f t="shared" si="55"/>
        <v/>
      </c>
      <c r="DK63" s="35" t="str">
        <f t="shared" si="56"/>
        <v/>
      </c>
      <c r="DL63" s="35" t="str">
        <f t="shared" si="57"/>
        <v/>
      </c>
      <c r="DM63" s="64"/>
      <c r="DN63" s="64"/>
      <c r="DO63" s="64"/>
      <c r="DP63" s="64"/>
      <c r="DQ63" s="64"/>
      <c r="DR63" s="64"/>
      <c r="DS63" s="144"/>
      <c r="DT63" s="144"/>
      <c r="DU63" s="64"/>
      <c r="DV63" s="64" t="str">
        <f t="shared" si="58"/>
        <v/>
      </c>
      <c r="DW63" s="64" t="str">
        <f t="shared" si="59"/>
        <v/>
      </c>
      <c r="DX63" s="64" t="str">
        <f t="shared" si="60"/>
        <v/>
      </c>
      <c r="DY63" s="35"/>
      <c r="DZ63" s="35"/>
      <c r="EA63" s="35"/>
      <c r="EB63" s="35"/>
      <c r="EC63" s="35"/>
      <c r="ED63" s="35"/>
      <c r="EE63" s="142"/>
      <c r="EF63" s="142"/>
      <c r="EG63" s="35"/>
      <c r="EH63" s="35" t="str">
        <f t="shared" si="61"/>
        <v/>
      </c>
      <c r="EI63" s="35" t="str">
        <f t="shared" si="62"/>
        <v/>
      </c>
      <c r="EJ63" s="35" t="str">
        <f t="shared" si="63"/>
        <v/>
      </c>
      <c r="EK63" s="62"/>
      <c r="EL63" s="62"/>
      <c r="EM63" s="62"/>
      <c r="EN63" s="62"/>
      <c r="EO63" s="62"/>
      <c r="EP63" s="62"/>
      <c r="EQ63" s="62"/>
      <c r="ER63" s="62"/>
      <c r="ES63" s="62"/>
      <c r="ET63" s="62" t="str">
        <f t="shared" si="64"/>
        <v/>
      </c>
      <c r="EU63" s="62" t="str">
        <f t="shared" si="65"/>
        <v/>
      </c>
      <c r="EV63" s="62" t="str">
        <f t="shared" si="66"/>
        <v/>
      </c>
      <c r="EW63" s="5"/>
      <c r="EX63" s="5"/>
      <c r="EY63" s="5"/>
      <c r="EZ63" s="5"/>
      <c r="FA63" s="5"/>
      <c r="FB63" s="5"/>
      <c r="FC63" s="5"/>
      <c r="FD63" s="5"/>
      <c r="FE63" s="5"/>
      <c r="FF63" s="5" t="str">
        <f t="shared" si="67"/>
        <v/>
      </c>
      <c r="FG63" s="5" t="str">
        <f t="shared" si="68"/>
        <v/>
      </c>
      <c r="FH63" s="5" t="str">
        <f t="shared" si="69"/>
        <v/>
      </c>
      <c r="FI63" s="62"/>
      <c r="FJ63" s="62"/>
      <c r="FK63" s="62"/>
      <c r="FL63" s="62"/>
      <c r="FM63" s="62"/>
      <c r="FN63" s="62"/>
      <c r="FO63" s="62"/>
      <c r="FP63" s="62"/>
      <c r="FQ63" s="62"/>
      <c r="FR63" s="62" t="str">
        <f t="shared" si="70"/>
        <v/>
      </c>
      <c r="FS63" s="62" t="str">
        <f t="shared" si="71"/>
        <v/>
      </c>
      <c r="FT63" s="62" t="str">
        <f t="shared" si="72"/>
        <v/>
      </c>
      <c r="FU63" s="5"/>
      <c r="FV63" s="5"/>
      <c r="FW63" s="5"/>
      <c r="FX63" s="5"/>
      <c r="FY63" s="5"/>
      <c r="FZ63" s="5"/>
      <c r="GA63" s="5"/>
      <c r="GB63" s="5"/>
      <c r="GC63" s="5"/>
      <c r="GD63" s="5" t="str">
        <f t="shared" si="73"/>
        <v/>
      </c>
      <c r="GE63" s="5" t="str">
        <f t="shared" si="74"/>
        <v/>
      </c>
      <c r="GF63" s="5" t="str">
        <f t="shared" si="75"/>
        <v/>
      </c>
      <c r="GG63" s="62"/>
      <c r="GH63" s="62"/>
      <c r="GI63" s="62"/>
      <c r="GJ63" s="62"/>
      <c r="GK63" s="62"/>
      <c r="GL63" s="62"/>
      <c r="GM63" s="62"/>
      <c r="GN63" s="62"/>
      <c r="GO63" s="62"/>
      <c r="GP63" s="62" t="str">
        <f t="shared" si="76"/>
        <v/>
      </c>
      <c r="GQ63" s="62" t="str">
        <f t="shared" si="77"/>
        <v/>
      </c>
      <c r="GR63" s="62" t="str">
        <f t="shared" si="78"/>
        <v/>
      </c>
      <c r="GS63" s="5"/>
      <c r="GT63" s="5"/>
      <c r="GU63" s="5"/>
      <c r="GV63" s="5"/>
      <c r="GW63" s="5"/>
      <c r="GX63" s="5"/>
      <c r="GY63" s="5"/>
      <c r="GZ63" s="5"/>
      <c r="HA63" s="5"/>
      <c r="HB63" s="5" t="str">
        <f t="shared" si="79"/>
        <v/>
      </c>
      <c r="HC63" s="5" t="str">
        <f t="shared" si="80"/>
        <v/>
      </c>
      <c r="HD63" s="5" t="str">
        <f t="shared" si="81"/>
        <v/>
      </c>
      <c r="HE63" s="62"/>
      <c r="HF63" s="62"/>
      <c r="HG63" s="62"/>
      <c r="HH63" s="62"/>
      <c r="HI63" s="62"/>
      <c r="HJ63" s="62"/>
      <c r="HK63" s="62"/>
      <c r="HL63" s="62"/>
      <c r="HM63" s="62"/>
      <c r="HN63" s="62" t="str">
        <f t="shared" si="82"/>
        <v/>
      </c>
      <c r="HO63" s="62" t="str">
        <f t="shared" si="83"/>
        <v/>
      </c>
      <c r="HP63" s="62" t="str">
        <f t="shared" si="84"/>
        <v/>
      </c>
      <c r="HQ63" s="5"/>
      <c r="HR63" s="5"/>
      <c r="HS63" s="5"/>
      <c r="HT63" s="5"/>
      <c r="HU63" s="5"/>
      <c r="HV63" s="5"/>
      <c r="HW63" s="5"/>
      <c r="HX63" s="5"/>
      <c r="HY63" s="5"/>
      <c r="HZ63" s="5" t="str">
        <f t="shared" si="85"/>
        <v/>
      </c>
      <c r="IA63" s="5" t="str">
        <f t="shared" si="86"/>
        <v/>
      </c>
      <c r="IB63" s="5" t="str">
        <f t="shared" si="87"/>
        <v/>
      </c>
      <c r="IC63" s="62"/>
      <c r="ID63" s="62"/>
      <c r="IE63" s="62"/>
      <c r="IF63" s="62"/>
      <c r="IG63" s="62"/>
      <c r="IH63" s="62"/>
      <c r="II63" s="62"/>
      <c r="IJ63" s="62"/>
      <c r="IK63" s="62"/>
      <c r="IL63" s="62" t="str">
        <f t="shared" si="88"/>
        <v/>
      </c>
      <c r="IM63" s="62" t="str">
        <f t="shared" si="89"/>
        <v/>
      </c>
      <c r="IN63" s="62" t="str">
        <f t="shared" si="90"/>
        <v/>
      </c>
      <c r="IO63" s="5"/>
      <c r="IP63" s="5"/>
      <c r="IQ63" s="5"/>
      <c r="IR63" s="5"/>
      <c r="IS63" s="5"/>
      <c r="IT63" s="5"/>
      <c r="IU63" s="5"/>
      <c r="IV63" s="5"/>
      <c r="IW63" s="5"/>
      <c r="IX63" s="5" t="str">
        <f t="shared" si="91"/>
        <v/>
      </c>
      <c r="IY63" s="5" t="str">
        <f t="shared" si="92"/>
        <v/>
      </c>
      <c r="IZ63" s="5" t="str">
        <f t="shared" si="93"/>
        <v/>
      </c>
    </row>
    <row r="64" spans="1:260" x14ac:dyDescent="0.35">
      <c r="A64" s="131">
        <v>60</v>
      </c>
      <c r="B64" s="170">
        <f>'BVEM Scorecard'!B63</f>
        <v>0</v>
      </c>
      <c r="C64" s="170">
        <f>'BVEM Scorecard'!C63</f>
        <v>0</v>
      </c>
      <c r="D64" s="152">
        <v>42</v>
      </c>
      <c r="E64" s="72" t="str">
        <f>'BVEM Scorecard'!F63</f>
        <v>Wind</v>
      </c>
      <c r="F64" s="94"/>
      <c r="G64" s="94"/>
      <c r="H64" s="94"/>
      <c r="I64" s="94"/>
      <c r="J64" s="55"/>
      <c r="K64" s="55"/>
      <c r="L64" s="55"/>
      <c r="M64" s="55"/>
      <c r="N64" s="5"/>
      <c r="O64" s="141"/>
      <c r="P64" s="142"/>
      <c r="Q64" s="114"/>
      <c r="R64" s="91"/>
      <c r="S64" s="5" t="str">
        <f t="shared" si="0"/>
        <v/>
      </c>
      <c r="T64" s="93"/>
      <c r="U64" s="143"/>
      <c r="V64" s="143"/>
      <c r="W64" s="143"/>
      <c r="X64" s="64"/>
      <c r="Y64" s="64"/>
      <c r="Z64" s="64"/>
      <c r="AA64" s="144"/>
      <c r="AB64" s="144"/>
      <c r="AC64" s="64"/>
      <c r="AD64" s="64" t="str">
        <f t="shared" si="34"/>
        <v/>
      </c>
      <c r="AE64" s="64" t="str">
        <f t="shared" si="35"/>
        <v/>
      </c>
      <c r="AF64" s="64" t="str">
        <f t="shared" si="36"/>
        <v/>
      </c>
      <c r="AG64" s="55"/>
      <c r="AH64" s="55"/>
      <c r="AI64" s="5"/>
      <c r="AJ64" s="5"/>
      <c r="AK64" s="5"/>
      <c r="AL64" s="5"/>
      <c r="AM64" s="5"/>
      <c r="AN64" s="5"/>
      <c r="AO64" s="5"/>
      <c r="AP64" s="35" t="str">
        <f t="shared" si="37"/>
        <v/>
      </c>
      <c r="AQ64" s="35" t="str">
        <f t="shared" si="38"/>
        <v/>
      </c>
      <c r="AR64" s="35" t="str">
        <f t="shared" si="39"/>
        <v/>
      </c>
      <c r="AS64" s="62"/>
      <c r="AT64" s="62"/>
      <c r="AU64" s="62"/>
      <c r="AV64" s="62"/>
      <c r="AW64" s="62"/>
      <c r="AX64" s="62"/>
      <c r="AY64" s="62"/>
      <c r="AZ64" s="62"/>
      <c r="BA64" s="62"/>
      <c r="BB64" s="62" t="str">
        <f t="shared" si="40"/>
        <v/>
      </c>
      <c r="BC64" s="95" t="str">
        <f t="shared" si="41"/>
        <v/>
      </c>
      <c r="BD64" s="62" t="str">
        <f t="shared" si="42"/>
        <v/>
      </c>
      <c r="BE64" s="5"/>
      <c r="BF64" s="5"/>
      <c r="BG64" s="5"/>
      <c r="BH64" s="5"/>
      <c r="BI64" s="5"/>
      <c r="BJ64" s="5"/>
      <c r="BK64" s="5"/>
      <c r="BL64" s="5"/>
      <c r="BM64" s="5"/>
      <c r="BN64" s="35" t="str">
        <f t="shared" si="43"/>
        <v/>
      </c>
      <c r="BO64" s="35" t="str">
        <f t="shared" si="44"/>
        <v/>
      </c>
      <c r="BP64" s="35" t="str">
        <f t="shared" si="45"/>
        <v/>
      </c>
      <c r="BQ64" s="62"/>
      <c r="BR64" s="62"/>
      <c r="BS64" s="62"/>
      <c r="BT64" s="62"/>
      <c r="BU64" s="62"/>
      <c r="BV64" s="62"/>
      <c r="BW64" s="62"/>
      <c r="BX64" s="62"/>
      <c r="BY64" s="62"/>
      <c r="BZ64" s="62" t="str">
        <f t="shared" si="46"/>
        <v/>
      </c>
      <c r="CA64" s="62" t="str">
        <f t="shared" si="47"/>
        <v/>
      </c>
      <c r="CB64" s="62" t="str">
        <f t="shared" si="48"/>
        <v/>
      </c>
      <c r="CC64" s="5"/>
      <c r="CD64" s="5"/>
      <c r="CE64" s="5"/>
      <c r="CF64" s="5"/>
      <c r="CG64" s="5"/>
      <c r="CH64" s="5"/>
      <c r="CI64" s="5"/>
      <c r="CJ64" s="5"/>
      <c r="CK64" s="5"/>
      <c r="CL64" s="35" t="str">
        <f t="shared" si="49"/>
        <v/>
      </c>
      <c r="CM64" s="35" t="str">
        <f t="shared" si="50"/>
        <v/>
      </c>
      <c r="CN64" s="35" t="str">
        <f t="shared" si="51"/>
        <v/>
      </c>
      <c r="CO64" s="62"/>
      <c r="CP64" s="62"/>
      <c r="CQ64" s="62"/>
      <c r="CR64" s="62"/>
      <c r="CS64" s="62"/>
      <c r="CT64" s="62"/>
      <c r="CU64" s="62"/>
      <c r="CV64" s="62"/>
      <c r="CW64" s="62"/>
      <c r="CX64" s="62" t="str">
        <f t="shared" si="52"/>
        <v/>
      </c>
      <c r="CY64" s="62" t="str">
        <f t="shared" si="53"/>
        <v/>
      </c>
      <c r="CZ64" s="62" t="str">
        <f t="shared" si="54"/>
        <v/>
      </c>
      <c r="DA64" s="5"/>
      <c r="DB64" s="5"/>
      <c r="DC64" s="5"/>
      <c r="DD64" s="5"/>
      <c r="DE64" s="5"/>
      <c r="DF64" s="5"/>
      <c r="DG64" s="5"/>
      <c r="DH64" s="5"/>
      <c r="DI64" s="5"/>
      <c r="DJ64" s="5" t="str">
        <f t="shared" si="55"/>
        <v/>
      </c>
      <c r="DK64" s="5" t="str">
        <f t="shared" si="56"/>
        <v/>
      </c>
      <c r="DL64" s="5" t="str">
        <f t="shared" si="57"/>
        <v/>
      </c>
      <c r="DM64" s="62"/>
      <c r="DN64" s="62"/>
      <c r="DO64" s="62"/>
      <c r="DP64" s="62"/>
      <c r="DQ64" s="62"/>
      <c r="DR64" s="62"/>
      <c r="DS64" s="62"/>
      <c r="DT64" s="62"/>
      <c r="DU64" s="62"/>
      <c r="DV64" s="62" t="str">
        <f t="shared" si="58"/>
        <v/>
      </c>
      <c r="DW64" s="62" t="str">
        <f t="shared" si="59"/>
        <v/>
      </c>
      <c r="DX64" s="62" t="str">
        <f t="shared" si="60"/>
        <v/>
      </c>
      <c r="DY64" s="5"/>
      <c r="DZ64" s="5"/>
      <c r="EA64" s="5"/>
      <c r="EB64" s="5"/>
      <c r="EC64" s="5"/>
      <c r="ED64" s="5"/>
      <c r="EE64" s="5"/>
      <c r="EF64" s="5"/>
      <c r="EG64" s="5"/>
      <c r="EH64" s="5" t="str">
        <f t="shared" si="61"/>
        <v/>
      </c>
      <c r="EI64" s="5" t="str">
        <f t="shared" si="62"/>
        <v/>
      </c>
      <c r="EJ64" s="5" t="str">
        <f t="shared" si="63"/>
        <v/>
      </c>
      <c r="EK64" s="62"/>
      <c r="EL64" s="62"/>
      <c r="EM64" s="62"/>
      <c r="EN64" s="62"/>
      <c r="EO64" s="62"/>
      <c r="EP64" s="62"/>
      <c r="EQ64" s="62"/>
      <c r="ER64" s="62"/>
      <c r="ES64" s="62"/>
      <c r="ET64" s="62" t="str">
        <f t="shared" si="64"/>
        <v/>
      </c>
      <c r="EU64" s="62" t="str">
        <f t="shared" si="65"/>
        <v/>
      </c>
      <c r="EV64" s="62" t="str">
        <f t="shared" si="66"/>
        <v/>
      </c>
      <c r="EW64" s="5"/>
      <c r="EX64" s="5"/>
      <c r="EY64" s="5"/>
      <c r="EZ64" s="5"/>
      <c r="FA64" s="5"/>
      <c r="FB64" s="5"/>
      <c r="FC64" s="5"/>
      <c r="FD64" s="5"/>
      <c r="FE64" s="5"/>
      <c r="FF64" s="5" t="str">
        <f t="shared" si="67"/>
        <v/>
      </c>
      <c r="FG64" s="5" t="str">
        <f t="shared" si="68"/>
        <v/>
      </c>
      <c r="FH64" s="5" t="str">
        <f t="shared" si="69"/>
        <v/>
      </c>
      <c r="FI64" s="62"/>
      <c r="FJ64" s="62"/>
      <c r="FK64" s="62"/>
      <c r="FL64" s="62"/>
      <c r="FM64" s="62"/>
      <c r="FN64" s="62"/>
      <c r="FO64" s="62"/>
      <c r="FP64" s="62"/>
      <c r="FQ64" s="62"/>
      <c r="FR64" s="62" t="str">
        <f t="shared" si="70"/>
        <v/>
      </c>
      <c r="FS64" s="62" t="str">
        <f t="shared" si="71"/>
        <v/>
      </c>
      <c r="FT64" s="62" t="str">
        <f t="shared" si="72"/>
        <v/>
      </c>
      <c r="FU64" s="5"/>
      <c r="FV64" s="5"/>
      <c r="FW64" s="5"/>
      <c r="FX64" s="5"/>
      <c r="FY64" s="5"/>
      <c r="FZ64" s="5"/>
      <c r="GA64" s="5"/>
      <c r="GB64" s="5"/>
      <c r="GC64" s="5"/>
      <c r="GD64" s="5" t="str">
        <f t="shared" si="73"/>
        <v/>
      </c>
      <c r="GE64" s="5" t="str">
        <f t="shared" si="74"/>
        <v/>
      </c>
      <c r="GF64" s="5" t="str">
        <f t="shared" si="75"/>
        <v/>
      </c>
      <c r="GG64" s="62"/>
      <c r="GH64" s="62"/>
      <c r="GI64" s="62"/>
      <c r="GJ64" s="62"/>
      <c r="GK64" s="62"/>
      <c r="GL64" s="62"/>
      <c r="GM64" s="62"/>
      <c r="GN64" s="62"/>
      <c r="GO64" s="62"/>
      <c r="GP64" s="62" t="str">
        <f t="shared" si="76"/>
        <v/>
      </c>
      <c r="GQ64" s="62" t="str">
        <f t="shared" si="77"/>
        <v/>
      </c>
      <c r="GR64" s="62" t="str">
        <f t="shared" si="78"/>
        <v/>
      </c>
      <c r="GS64" s="5"/>
      <c r="GT64" s="5"/>
      <c r="GU64" s="5"/>
      <c r="GV64" s="5"/>
      <c r="GW64" s="5"/>
      <c r="GX64" s="5"/>
      <c r="GY64" s="5"/>
      <c r="GZ64" s="5"/>
      <c r="HA64" s="5"/>
      <c r="HB64" s="5" t="str">
        <f t="shared" si="79"/>
        <v/>
      </c>
      <c r="HC64" s="5" t="str">
        <f t="shared" si="80"/>
        <v/>
      </c>
      <c r="HD64" s="5" t="str">
        <f t="shared" si="81"/>
        <v/>
      </c>
      <c r="HE64" s="62"/>
      <c r="HF64" s="62"/>
      <c r="HG64" s="62"/>
      <c r="HH64" s="62"/>
      <c r="HI64" s="62"/>
      <c r="HJ64" s="62"/>
      <c r="HK64" s="62"/>
      <c r="HL64" s="62"/>
      <c r="HM64" s="62"/>
      <c r="HN64" s="62" t="str">
        <f t="shared" si="82"/>
        <v/>
      </c>
      <c r="HO64" s="62" t="str">
        <f t="shared" si="83"/>
        <v/>
      </c>
      <c r="HP64" s="62" t="str">
        <f t="shared" si="84"/>
        <v/>
      </c>
      <c r="HQ64" s="5"/>
      <c r="HR64" s="5"/>
      <c r="HS64" s="5"/>
      <c r="HT64" s="5"/>
      <c r="HU64" s="5"/>
      <c r="HV64" s="5"/>
      <c r="HW64" s="5"/>
      <c r="HX64" s="5"/>
      <c r="HY64" s="5"/>
      <c r="HZ64" s="5" t="str">
        <f t="shared" si="85"/>
        <v/>
      </c>
      <c r="IA64" s="5" t="str">
        <f t="shared" si="86"/>
        <v/>
      </c>
      <c r="IB64" s="5" t="str">
        <f t="shared" si="87"/>
        <v/>
      </c>
      <c r="IC64" s="62"/>
      <c r="ID64" s="62"/>
      <c r="IE64" s="62"/>
      <c r="IF64" s="62"/>
      <c r="IG64" s="62"/>
      <c r="IH64" s="62"/>
      <c r="II64" s="62"/>
      <c r="IJ64" s="62"/>
      <c r="IK64" s="62"/>
      <c r="IL64" s="62" t="str">
        <f t="shared" si="88"/>
        <v/>
      </c>
      <c r="IM64" s="62" t="str">
        <f t="shared" si="89"/>
        <v/>
      </c>
      <c r="IN64" s="62" t="str">
        <f t="shared" si="90"/>
        <v/>
      </c>
      <c r="IO64" s="5"/>
      <c r="IP64" s="5"/>
      <c r="IQ64" s="5"/>
      <c r="IR64" s="5"/>
      <c r="IS64" s="5"/>
      <c r="IT64" s="5"/>
      <c r="IU64" s="5"/>
      <c r="IV64" s="5"/>
      <c r="IW64" s="5"/>
      <c r="IX64" s="5" t="str">
        <f t="shared" si="91"/>
        <v/>
      </c>
      <c r="IY64" s="5" t="str">
        <f t="shared" si="92"/>
        <v/>
      </c>
      <c r="IZ64" s="5" t="str">
        <f t="shared" si="93"/>
        <v/>
      </c>
    </row>
    <row r="65" spans="1:260" x14ac:dyDescent="0.35">
      <c r="A65" s="131">
        <v>61</v>
      </c>
      <c r="B65" s="170">
        <f>'BVEM Scorecard'!B64</f>
        <v>0</v>
      </c>
      <c r="C65" s="170">
        <f>'BVEM Scorecard'!C64</f>
        <v>0</v>
      </c>
      <c r="D65" s="152">
        <v>75</v>
      </c>
      <c r="E65" s="72" t="str">
        <f>'BVEM Scorecard'!F64</f>
        <v>Wind</v>
      </c>
      <c r="F65" s="94"/>
      <c r="G65" s="94"/>
      <c r="H65" s="94"/>
      <c r="I65" s="94"/>
      <c r="J65" s="55"/>
      <c r="K65" s="55"/>
      <c r="L65" s="55"/>
      <c r="M65" s="55"/>
      <c r="N65" s="5"/>
      <c r="O65" s="5"/>
      <c r="P65" s="142"/>
      <c r="Q65" s="114"/>
      <c r="R65" s="91"/>
      <c r="S65" s="5" t="str">
        <f t="shared" si="0"/>
        <v/>
      </c>
      <c r="T65" s="93"/>
      <c r="U65" s="143"/>
      <c r="V65" s="143"/>
      <c r="W65" s="143"/>
      <c r="X65" s="64"/>
      <c r="Y65" s="64"/>
      <c r="Z65" s="62"/>
      <c r="AA65" s="144"/>
      <c r="AB65" s="144"/>
      <c r="AC65" s="64"/>
      <c r="AD65" s="64" t="str">
        <f t="shared" si="34"/>
        <v/>
      </c>
      <c r="AE65" s="64" t="str">
        <f t="shared" si="35"/>
        <v/>
      </c>
      <c r="AF65" s="64" t="str">
        <f t="shared" si="36"/>
        <v/>
      </c>
      <c r="AG65" s="55"/>
      <c r="AH65" s="55"/>
      <c r="AI65" s="35"/>
      <c r="AJ65" s="35"/>
      <c r="AK65" s="35"/>
      <c r="AL65" s="35"/>
      <c r="AM65" s="142"/>
      <c r="AN65" s="142"/>
      <c r="AO65" s="35"/>
      <c r="AP65" s="35" t="str">
        <f t="shared" si="37"/>
        <v/>
      </c>
      <c r="AQ65" s="35" t="str">
        <f t="shared" si="38"/>
        <v/>
      </c>
      <c r="AR65" s="35" t="str">
        <f t="shared" si="39"/>
        <v/>
      </c>
      <c r="AS65" s="64"/>
      <c r="AT65" s="64"/>
      <c r="AU65" s="64"/>
      <c r="AV65" s="64"/>
      <c r="AW65" s="64"/>
      <c r="AX65" s="64"/>
      <c r="AY65" s="144"/>
      <c r="AZ65" s="144"/>
      <c r="BA65" s="64"/>
      <c r="BB65" s="64" t="str">
        <f t="shared" si="40"/>
        <v/>
      </c>
      <c r="BC65" s="64" t="str">
        <f t="shared" si="41"/>
        <v/>
      </c>
      <c r="BD65" s="64" t="str">
        <f t="shared" si="42"/>
        <v/>
      </c>
      <c r="BE65" s="35"/>
      <c r="BF65" s="35"/>
      <c r="BG65" s="35"/>
      <c r="BH65" s="35"/>
      <c r="BI65" s="35"/>
      <c r="BJ65" s="35"/>
      <c r="BK65" s="142"/>
      <c r="BL65" s="142"/>
      <c r="BM65" s="35"/>
      <c r="BN65" s="35" t="str">
        <f t="shared" si="43"/>
        <v/>
      </c>
      <c r="BO65" s="35" t="str">
        <f t="shared" si="44"/>
        <v/>
      </c>
      <c r="BP65" s="35" t="str">
        <f t="shared" si="45"/>
        <v/>
      </c>
      <c r="BQ65" s="64"/>
      <c r="BR65" s="64"/>
      <c r="BS65" s="64"/>
      <c r="BT65" s="64"/>
      <c r="BU65" s="64"/>
      <c r="BV65" s="64"/>
      <c r="BW65" s="144"/>
      <c r="BX65" s="144"/>
      <c r="BY65" s="64"/>
      <c r="BZ65" s="64" t="str">
        <f t="shared" si="46"/>
        <v/>
      </c>
      <c r="CA65" s="64" t="str">
        <f t="shared" si="47"/>
        <v/>
      </c>
      <c r="CB65" s="64" t="str">
        <f t="shared" si="48"/>
        <v/>
      </c>
      <c r="CC65" s="35"/>
      <c r="CD65" s="35"/>
      <c r="CE65" s="35"/>
      <c r="CF65" s="35"/>
      <c r="CG65" s="35"/>
      <c r="CH65" s="35"/>
      <c r="CI65" s="142"/>
      <c r="CJ65" s="142"/>
      <c r="CK65" s="35"/>
      <c r="CL65" s="35" t="str">
        <f t="shared" si="49"/>
        <v/>
      </c>
      <c r="CM65" s="35" t="str">
        <f t="shared" si="50"/>
        <v/>
      </c>
      <c r="CN65" s="35" t="str">
        <f t="shared" si="51"/>
        <v/>
      </c>
      <c r="CO65" s="64"/>
      <c r="CP65" s="64"/>
      <c r="CQ65" s="64"/>
      <c r="CR65" s="64"/>
      <c r="CS65" s="64"/>
      <c r="CT65" s="64"/>
      <c r="CU65" s="144"/>
      <c r="CV65" s="144"/>
      <c r="CW65" s="64"/>
      <c r="CX65" s="64" t="str">
        <f t="shared" si="52"/>
        <v/>
      </c>
      <c r="CY65" s="64" t="str">
        <f t="shared" si="53"/>
        <v/>
      </c>
      <c r="CZ65" s="64" t="str">
        <f t="shared" si="54"/>
        <v/>
      </c>
      <c r="DA65" s="35"/>
      <c r="DB65" s="35"/>
      <c r="DC65" s="35"/>
      <c r="DD65" s="35"/>
      <c r="DE65" s="35"/>
      <c r="DF65" s="35"/>
      <c r="DG65" s="142"/>
      <c r="DH65" s="142"/>
      <c r="DI65" s="35"/>
      <c r="DJ65" s="35" t="str">
        <f t="shared" si="55"/>
        <v/>
      </c>
      <c r="DK65" s="35" t="str">
        <f t="shared" si="56"/>
        <v/>
      </c>
      <c r="DL65" s="35" t="str">
        <f t="shared" si="57"/>
        <v/>
      </c>
      <c r="DM65" s="64"/>
      <c r="DN65" s="64"/>
      <c r="DO65" s="64"/>
      <c r="DP65" s="64"/>
      <c r="DQ65" s="64"/>
      <c r="DR65" s="64"/>
      <c r="DS65" s="144"/>
      <c r="DT65" s="144"/>
      <c r="DU65" s="64"/>
      <c r="DV65" s="64" t="str">
        <f t="shared" si="58"/>
        <v/>
      </c>
      <c r="DW65" s="64" t="str">
        <f t="shared" si="59"/>
        <v/>
      </c>
      <c r="DX65" s="64" t="str">
        <f t="shared" si="60"/>
        <v/>
      </c>
      <c r="DY65" s="35"/>
      <c r="DZ65" s="35"/>
      <c r="EA65" s="35"/>
      <c r="EB65" s="35"/>
      <c r="EC65" s="35"/>
      <c r="ED65" s="35"/>
      <c r="EE65" s="142"/>
      <c r="EF65" s="142"/>
      <c r="EG65" s="35"/>
      <c r="EH65" s="35" t="str">
        <f t="shared" si="61"/>
        <v/>
      </c>
      <c r="EI65" s="35" t="str">
        <f t="shared" si="62"/>
        <v/>
      </c>
      <c r="EJ65" s="35" t="str">
        <f t="shared" si="63"/>
        <v/>
      </c>
      <c r="EK65" s="62"/>
      <c r="EL65" s="62"/>
      <c r="EM65" s="62"/>
      <c r="EN65" s="62"/>
      <c r="EO65" s="62"/>
      <c r="EP65" s="62"/>
      <c r="EQ65" s="62"/>
      <c r="ER65" s="62"/>
      <c r="ES65" s="62"/>
      <c r="ET65" s="62" t="str">
        <f t="shared" si="64"/>
        <v/>
      </c>
      <c r="EU65" s="62" t="str">
        <f t="shared" si="65"/>
        <v/>
      </c>
      <c r="EV65" s="62" t="str">
        <f t="shared" si="66"/>
        <v/>
      </c>
      <c r="EW65" s="5"/>
      <c r="EX65" s="5"/>
      <c r="EY65" s="5"/>
      <c r="EZ65" s="5"/>
      <c r="FA65" s="5"/>
      <c r="FB65" s="5"/>
      <c r="FC65" s="5"/>
      <c r="FD65" s="5"/>
      <c r="FE65" s="5"/>
      <c r="FF65" s="5" t="str">
        <f t="shared" si="67"/>
        <v/>
      </c>
      <c r="FG65" s="5" t="str">
        <f t="shared" si="68"/>
        <v/>
      </c>
      <c r="FH65" s="5" t="str">
        <f t="shared" si="69"/>
        <v/>
      </c>
      <c r="FI65" s="62"/>
      <c r="FJ65" s="62"/>
      <c r="FK65" s="62"/>
      <c r="FL65" s="62"/>
      <c r="FM65" s="62"/>
      <c r="FN65" s="62"/>
      <c r="FO65" s="62"/>
      <c r="FP65" s="62"/>
      <c r="FQ65" s="62"/>
      <c r="FR65" s="62" t="str">
        <f t="shared" si="70"/>
        <v/>
      </c>
      <c r="FS65" s="62" t="str">
        <f t="shared" si="71"/>
        <v/>
      </c>
      <c r="FT65" s="62" t="str">
        <f t="shared" si="72"/>
        <v/>
      </c>
      <c r="FU65" s="5"/>
      <c r="FV65" s="5"/>
      <c r="FW65" s="5"/>
      <c r="FX65" s="5"/>
      <c r="FY65" s="5"/>
      <c r="FZ65" s="5"/>
      <c r="GA65" s="5"/>
      <c r="GB65" s="5"/>
      <c r="GC65" s="5"/>
      <c r="GD65" s="5" t="str">
        <f t="shared" si="73"/>
        <v/>
      </c>
      <c r="GE65" s="5" t="str">
        <f t="shared" si="74"/>
        <v/>
      </c>
      <c r="GF65" s="5" t="str">
        <f t="shared" si="75"/>
        <v/>
      </c>
      <c r="GG65" s="62"/>
      <c r="GH65" s="62"/>
      <c r="GI65" s="62"/>
      <c r="GJ65" s="62"/>
      <c r="GK65" s="62"/>
      <c r="GL65" s="62"/>
      <c r="GM65" s="62"/>
      <c r="GN65" s="62"/>
      <c r="GO65" s="62"/>
      <c r="GP65" s="62" t="str">
        <f t="shared" si="76"/>
        <v/>
      </c>
      <c r="GQ65" s="62" t="str">
        <f t="shared" si="77"/>
        <v/>
      </c>
      <c r="GR65" s="62" t="str">
        <f t="shared" si="78"/>
        <v/>
      </c>
      <c r="GS65" s="5"/>
      <c r="GT65" s="5"/>
      <c r="GU65" s="5"/>
      <c r="GV65" s="5"/>
      <c r="GW65" s="5"/>
      <c r="GX65" s="5"/>
      <c r="GY65" s="5"/>
      <c r="GZ65" s="5"/>
      <c r="HA65" s="5"/>
      <c r="HB65" s="5" t="str">
        <f t="shared" si="79"/>
        <v/>
      </c>
      <c r="HC65" s="5" t="str">
        <f t="shared" si="80"/>
        <v/>
      </c>
      <c r="HD65" s="5" t="str">
        <f t="shared" si="81"/>
        <v/>
      </c>
      <c r="HE65" s="62"/>
      <c r="HF65" s="62"/>
      <c r="HG65" s="62"/>
      <c r="HH65" s="62"/>
      <c r="HI65" s="62"/>
      <c r="HJ65" s="62"/>
      <c r="HK65" s="62"/>
      <c r="HL65" s="62"/>
      <c r="HM65" s="62"/>
      <c r="HN65" s="62" t="str">
        <f t="shared" si="82"/>
        <v/>
      </c>
      <c r="HO65" s="62" t="str">
        <f t="shared" si="83"/>
        <v/>
      </c>
      <c r="HP65" s="62" t="str">
        <f t="shared" si="84"/>
        <v/>
      </c>
      <c r="HQ65" s="5"/>
      <c r="HR65" s="5"/>
      <c r="HS65" s="5"/>
      <c r="HT65" s="5"/>
      <c r="HU65" s="5"/>
      <c r="HV65" s="5"/>
      <c r="HW65" s="5"/>
      <c r="HX65" s="5"/>
      <c r="HY65" s="5"/>
      <c r="HZ65" s="5" t="str">
        <f t="shared" si="85"/>
        <v/>
      </c>
      <c r="IA65" s="5" t="str">
        <f t="shared" si="86"/>
        <v/>
      </c>
      <c r="IB65" s="5" t="str">
        <f t="shared" si="87"/>
        <v/>
      </c>
      <c r="IC65" s="62"/>
      <c r="ID65" s="62"/>
      <c r="IE65" s="62"/>
      <c r="IF65" s="62"/>
      <c r="IG65" s="62"/>
      <c r="IH65" s="62"/>
      <c r="II65" s="62"/>
      <c r="IJ65" s="62"/>
      <c r="IK65" s="62"/>
      <c r="IL65" s="62" t="str">
        <f t="shared" si="88"/>
        <v/>
      </c>
      <c r="IM65" s="62" t="str">
        <f t="shared" si="89"/>
        <v/>
      </c>
      <c r="IN65" s="62" t="str">
        <f t="shared" si="90"/>
        <v/>
      </c>
      <c r="IO65" s="5"/>
      <c r="IP65" s="5"/>
      <c r="IQ65" s="5"/>
      <c r="IR65" s="5"/>
      <c r="IS65" s="5"/>
      <c r="IT65" s="5"/>
      <c r="IU65" s="5"/>
      <c r="IV65" s="5"/>
      <c r="IW65" s="5"/>
      <c r="IX65" s="5" t="str">
        <f t="shared" si="91"/>
        <v/>
      </c>
      <c r="IY65" s="5" t="str">
        <f t="shared" si="92"/>
        <v/>
      </c>
      <c r="IZ65" s="5" t="str">
        <f t="shared" si="93"/>
        <v/>
      </c>
    </row>
    <row r="66" spans="1:260" x14ac:dyDescent="0.35">
      <c r="A66" s="131">
        <v>62</v>
      </c>
      <c r="B66" s="170">
        <f>'BVEM Scorecard'!B65</f>
        <v>0</v>
      </c>
      <c r="C66" s="170">
        <f>'BVEM Scorecard'!C65</f>
        <v>0</v>
      </c>
      <c r="D66" s="152">
        <v>244</v>
      </c>
      <c r="E66" s="72" t="str">
        <f>'BVEM Scorecard'!F65</f>
        <v>Wind</v>
      </c>
      <c r="F66" s="94"/>
      <c r="G66" s="94"/>
      <c r="H66" s="94"/>
      <c r="I66" s="94"/>
      <c r="J66" s="55"/>
      <c r="K66" s="55"/>
      <c r="L66" s="55"/>
      <c r="M66" s="55"/>
      <c r="N66" s="5"/>
      <c r="O66" s="141"/>
      <c r="P66" s="142"/>
      <c r="Q66" s="114"/>
      <c r="R66" s="91"/>
      <c r="S66" s="5" t="str">
        <f t="shared" si="0"/>
        <v/>
      </c>
      <c r="T66" s="93"/>
      <c r="U66" s="143"/>
      <c r="V66" s="143"/>
      <c r="W66" s="143"/>
      <c r="X66" s="64"/>
      <c r="Y66" s="64"/>
      <c r="Z66" s="64"/>
      <c r="AA66" s="144"/>
      <c r="AB66" s="144"/>
      <c r="AC66" s="64"/>
      <c r="AD66" s="64" t="str">
        <f t="shared" si="34"/>
        <v/>
      </c>
      <c r="AE66" s="64" t="str">
        <f t="shared" si="35"/>
        <v/>
      </c>
      <c r="AF66" s="64" t="str">
        <f t="shared" si="36"/>
        <v/>
      </c>
      <c r="AG66" s="55"/>
      <c r="AH66" s="55"/>
      <c r="AI66" s="5"/>
      <c r="AJ66" s="5"/>
      <c r="AK66" s="5"/>
      <c r="AL66" s="5"/>
      <c r="AM66" s="5"/>
      <c r="AN66" s="5"/>
      <c r="AO66" s="5"/>
      <c r="AP66" s="35" t="str">
        <f t="shared" si="37"/>
        <v/>
      </c>
      <c r="AQ66" s="35" t="str">
        <f t="shared" si="38"/>
        <v/>
      </c>
      <c r="AR66" s="35" t="str">
        <f t="shared" si="39"/>
        <v/>
      </c>
      <c r="AS66" s="62"/>
      <c r="AT66" s="62"/>
      <c r="AU66" s="62"/>
      <c r="AV66" s="62"/>
      <c r="AW66" s="62"/>
      <c r="AX66" s="62"/>
      <c r="AY66" s="62"/>
      <c r="AZ66" s="62"/>
      <c r="BA66" s="62"/>
      <c r="BB66" s="62" t="str">
        <f t="shared" si="40"/>
        <v/>
      </c>
      <c r="BC66" s="95" t="str">
        <f t="shared" si="41"/>
        <v/>
      </c>
      <c r="BD66" s="62" t="str">
        <f t="shared" si="42"/>
        <v/>
      </c>
      <c r="BE66" s="5"/>
      <c r="BF66" s="5"/>
      <c r="BG66" s="5"/>
      <c r="BH66" s="5"/>
      <c r="BI66" s="5"/>
      <c r="BJ66" s="5"/>
      <c r="BK66" s="5"/>
      <c r="BL66" s="5"/>
      <c r="BM66" s="5"/>
      <c r="BN66" s="35" t="str">
        <f t="shared" si="43"/>
        <v/>
      </c>
      <c r="BO66" s="35" t="str">
        <f t="shared" si="44"/>
        <v/>
      </c>
      <c r="BP66" s="35" t="str">
        <f t="shared" si="45"/>
        <v/>
      </c>
      <c r="BQ66" s="62"/>
      <c r="BR66" s="62"/>
      <c r="BS66" s="62"/>
      <c r="BT66" s="62"/>
      <c r="BU66" s="62"/>
      <c r="BV66" s="62"/>
      <c r="BW66" s="62"/>
      <c r="BX66" s="62"/>
      <c r="BY66" s="62"/>
      <c r="BZ66" s="62" t="str">
        <f t="shared" si="46"/>
        <v/>
      </c>
      <c r="CA66" s="62" t="str">
        <f t="shared" si="47"/>
        <v/>
      </c>
      <c r="CB66" s="62" t="str">
        <f t="shared" si="48"/>
        <v/>
      </c>
      <c r="CC66" s="5"/>
      <c r="CD66" s="5"/>
      <c r="CE66" s="5"/>
      <c r="CF66" s="5"/>
      <c r="CG66" s="5"/>
      <c r="CH66" s="5"/>
      <c r="CI66" s="5"/>
      <c r="CJ66" s="5"/>
      <c r="CK66" s="5"/>
      <c r="CL66" s="35" t="str">
        <f t="shared" si="49"/>
        <v/>
      </c>
      <c r="CM66" s="35" t="str">
        <f t="shared" si="50"/>
        <v/>
      </c>
      <c r="CN66" s="35" t="str">
        <f t="shared" si="51"/>
        <v/>
      </c>
      <c r="CO66" s="62"/>
      <c r="CP66" s="62"/>
      <c r="CQ66" s="62"/>
      <c r="CR66" s="62"/>
      <c r="CS66" s="62"/>
      <c r="CT66" s="62"/>
      <c r="CU66" s="62"/>
      <c r="CV66" s="62"/>
      <c r="CW66" s="62"/>
      <c r="CX66" s="62" t="str">
        <f t="shared" si="52"/>
        <v/>
      </c>
      <c r="CY66" s="62" t="str">
        <f t="shared" si="53"/>
        <v/>
      </c>
      <c r="CZ66" s="62" t="str">
        <f t="shared" si="54"/>
        <v/>
      </c>
      <c r="DA66" s="5"/>
      <c r="DB66" s="5"/>
      <c r="DC66" s="5"/>
      <c r="DD66" s="5"/>
      <c r="DE66" s="5"/>
      <c r="DF66" s="5"/>
      <c r="DG66" s="5"/>
      <c r="DH66" s="5"/>
      <c r="DI66" s="5"/>
      <c r="DJ66" s="5" t="str">
        <f t="shared" si="55"/>
        <v/>
      </c>
      <c r="DK66" s="5" t="str">
        <f t="shared" si="56"/>
        <v/>
      </c>
      <c r="DL66" s="5" t="str">
        <f t="shared" si="57"/>
        <v/>
      </c>
      <c r="DM66" s="62"/>
      <c r="DN66" s="62"/>
      <c r="DO66" s="62"/>
      <c r="DP66" s="62"/>
      <c r="DQ66" s="62"/>
      <c r="DR66" s="62"/>
      <c r="DS66" s="62"/>
      <c r="DT66" s="62"/>
      <c r="DU66" s="62"/>
      <c r="DV66" s="62" t="str">
        <f t="shared" si="58"/>
        <v/>
      </c>
      <c r="DW66" s="62" t="str">
        <f t="shared" si="59"/>
        <v/>
      </c>
      <c r="DX66" s="62" t="str">
        <f t="shared" si="60"/>
        <v/>
      </c>
      <c r="DY66" s="5"/>
      <c r="DZ66" s="5"/>
      <c r="EA66" s="5"/>
      <c r="EB66" s="5"/>
      <c r="EC66" s="5"/>
      <c r="ED66" s="5"/>
      <c r="EE66" s="5"/>
      <c r="EF66" s="5"/>
      <c r="EG66" s="5"/>
      <c r="EH66" s="5" t="str">
        <f t="shared" si="61"/>
        <v/>
      </c>
      <c r="EI66" s="5" t="str">
        <f t="shared" si="62"/>
        <v/>
      </c>
      <c r="EJ66" s="5" t="str">
        <f t="shared" si="63"/>
        <v/>
      </c>
      <c r="EK66" s="62"/>
      <c r="EL66" s="62"/>
      <c r="EM66" s="62"/>
      <c r="EN66" s="62"/>
      <c r="EO66" s="62"/>
      <c r="EP66" s="62"/>
      <c r="EQ66" s="62"/>
      <c r="ER66" s="62"/>
      <c r="ES66" s="62"/>
      <c r="ET66" s="62" t="str">
        <f t="shared" si="64"/>
        <v/>
      </c>
      <c r="EU66" s="62" t="str">
        <f t="shared" si="65"/>
        <v/>
      </c>
      <c r="EV66" s="62" t="str">
        <f t="shared" si="66"/>
        <v/>
      </c>
      <c r="EW66" s="5"/>
      <c r="EX66" s="5"/>
      <c r="EY66" s="5"/>
      <c r="EZ66" s="5"/>
      <c r="FA66" s="5"/>
      <c r="FB66" s="5"/>
      <c r="FC66" s="5"/>
      <c r="FD66" s="5"/>
      <c r="FE66" s="5"/>
      <c r="FF66" s="5" t="str">
        <f t="shared" si="67"/>
        <v/>
      </c>
      <c r="FG66" s="5" t="str">
        <f t="shared" si="68"/>
        <v/>
      </c>
      <c r="FH66" s="5" t="str">
        <f t="shared" si="69"/>
        <v/>
      </c>
      <c r="FI66" s="62"/>
      <c r="FJ66" s="62"/>
      <c r="FK66" s="62"/>
      <c r="FL66" s="62"/>
      <c r="FM66" s="62"/>
      <c r="FN66" s="62"/>
      <c r="FO66" s="62"/>
      <c r="FP66" s="62"/>
      <c r="FQ66" s="62"/>
      <c r="FR66" s="62" t="str">
        <f t="shared" si="70"/>
        <v/>
      </c>
      <c r="FS66" s="62" t="str">
        <f t="shared" si="71"/>
        <v/>
      </c>
      <c r="FT66" s="62" t="str">
        <f t="shared" si="72"/>
        <v/>
      </c>
      <c r="FU66" s="5"/>
      <c r="FV66" s="5"/>
      <c r="FW66" s="5"/>
      <c r="FX66" s="5"/>
      <c r="FY66" s="5"/>
      <c r="FZ66" s="5"/>
      <c r="GA66" s="5"/>
      <c r="GB66" s="5"/>
      <c r="GC66" s="5"/>
      <c r="GD66" s="5" t="str">
        <f t="shared" si="73"/>
        <v/>
      </c>
      <c r="GE66" s="5" t="str">
        <f t="shared" si="74"/>
        <v/>
      </c>
      <c r="GF66" s="5" t="str">
        <f t="shared" si="75"/>
        <v/>
      </c>
      <c r="GG66" s="62"/>
      <c r="GH66" s="62"/>
      <c r="GI66" s="62"/>
      <c r="GJ66" s="62"/>
      <c r="GK66" s="62"/>
      <c r="GL66" s="62"/>
      <c r="GM66" s="62"/>
      <c r="GN66" s="62"/>
      <c r="GO66" s="62"/>
      <c r="GP66" s="62" t="str">
        <f t="shared" si="76"/>
        <v/>
      </c>
      <c r="GQ66" s="62" t="str">
        <f t="shared" si="77"/>
        <v/>
      </c>
      <c r="GR66" s="62" t="str">
        <f t="shared" si="78"/>
        <v/>
      </c>
      <c r="GS66" s="5"/>
      <c r="GT66" s="5"/>
      <c r="GU66" s="5"/>
      <c r="GV66" s="5"/>
      <c r="GW66" s="5"/>
      <c r="GX66" s="5"/>
      <c r="GY66" s="5"/>
      <c r="GZ66" s="5"/>
      <c r="HA66" s="5"/>
      <c r="HB66" s="5" t="str">
        <f t="shared" si="79"/>
        <v/>
      </c>
      <c r="HC66" s="5" t="str">
        <f t="shared" si="80"/>
        <v/>
      </c>
      <c r="HD66" s="5" t="str">
        <f t="shared" si="81"/>
        <v/>
      </c>
      <c r="HE66" s="62"/>
      <c r="HF66" s="62"/>
      <c r="HG66" s="62"/>
      <c r="HH66" s="62"/>
      <c r="HI66" s="62"/>
      <c r="HJ66" s="62"/>
      <c r="HK66" s="62"/>
      <c r="HL66" s="62"/>
      <c r="HM66" s="62"/>
      <c r="HN66" s="62" t="str">
        <f t="shared" si="82"/>
        <v/>
      </c>
      <c r="HO66" s="62" t="str">
        <f t="shared" si="83"/>
        <v/>
      </c>
      <c r="HP66" s="62" t="str">
        <f t="shared" si="84"/>
        <v/>
      </c>
      <c r="HQ66" s="5"/>
      <c r="HR66" s="5"/>
      <c r="HS66" s="5"/>
      <c r="HT66" s="5"/>
      <c r="HU66" s="5"/>
      <c r="HV66" s="5"/>
      <c r="HW66" s="5"/>
      <c r="HX66" s="5"/>
      <c r="HY66" s="5"/>
      <c r="HZ66" s="5" t="str">
        <f t="shared" si="85"/>
        <v/>
      </c>
      <c r="IA66" s="5" t="str">
        <f t="shared" si="86"/>
        <v/>
      </c>
      <c r="IB66" s="5" t="str">
        <f t="shared" si="87"/>
        <v/>
      </c>
      <c r="IC66" s="62"/>
      <c r="ID66" s="62"/>
      <c r="IE66" s="62"/>
      <c r="IF66" s="62"/>
      <c r="IG66" s="62"/>
      <c r="IH66" s="62"/>
      <c r="II66" s="62"/>
      <c r="IJ66" s="62"/>
      <c r="IK66" s="62"/>
      <c r="IL66" s="62" t="str">
        <f t="shared" si="88"/>
        <v/>
      </c>
      <c r="IM66" s="62" t="str">
        <f t="shared" si="89"/>
        <v/>
      </c>
      <c r="IN66" s="62" t="str">
        <f t="shared" si="90"/>
        <v/>
      </c>
      <c r="IO66" s="5"/>
      <c r="IP66" s="5"/>
      <c r="IQ66" s="5"/>
      <c r="IR66" s="5"/>
      <c r="IS66" s="5"/>
      <c r="IT66" s="5"/>
      <c r="IU66" s="5"/>
      <c r="IV66" s="5"/>
      <c r="IW66" s="5"/>
      <c r="IX66" s="5" t="str">
        <f t="shared" si="91"/>
        <v/>
      </c>
      <c r="IY66" s="5" t="str">
        <f t="shared" si="92"/>
        <v/>
      </c>
      <c r="IZ66" s="5" t="str">
        <f t="shared" si="93"/>
        <v/>
      </c>
    </row>
    <row r="67" spans="1:260" x14ac:dyDescent="0.35">
      <c r="A67" s="131">
        <v>63</v>
      </c>
      <c r="B67" s="170">
        <f>'BVEM Scorecard'!B66</f>
        <v>0</v>
      </c>
      <c r="C67" s="170">
        <f>'BVEM Scorecard'!C66</f>
        <v>0</v>
      </c>
      <c r="D67" s="152">
        <v>76</v>
      </c>
      <c r="E67" s="72" t="str">
        <f>'BVEM Scorecard'!F66</f>
        <v>Wind</v>
      </c>
      <c r="F67" s="94"/>
      <c r="G67" s="94"/>
      <c r="H67" s="94"/>
      <c r="I67" s="94"/>
      <c r="J67" s="55"/>
      <c r="K67" s="55"/>
      <c r="L67" s="55"/>
      <c r="M67" s="55"/>
      <c r="N67" s="5"/>
      <c r="O67" s="5"/>
      <c r="P67" s="142"/>
      <c r="Q67" s="114"/>
      <c r="R67" s="91"/>
      <c r="S67" s="5" t="str">
        <f t="shared" si="0"/>
        <v/>
      </c>
      <c r="T67" s="93"/>
      <c r="U67" s="143"/>
      <c r="V67" s="143"/>
      <c r="W67" s="143"/>
      <c r="X67" s="64"/>
      <c r="Y67" s="64"/>
      <c r="Z67" s="62"/>
      <c r="AA67" s="144"/>
      <c r="AB67" s="144"/>
      <c r="AC67" s="64"/>
      <c r="AD67" s="64" t="str">
        <f t="shared" si="34"/>
        <v/>
      </c>
      <c r="AE67" s="64" t="str">
        <f t="shared" si="35"/>
        <v/>
      </c>
      <c r="AF67" s="64" t="str">
        <f t="shared" si="36"/>
        <v/>
      </c>
      <c r="AG67" s="55"/>
      <c r="AH67" s="55"/>
      <c r="AI67" s="35"/>
      <c r="AJ67" s="35"/>
      <c r="AK67" s="35"/>
      <c r="AL67" s="35"/>
      <c r="AM67" s="142"/>
      <c r="AN67" s="142"/>
      <c r="AO67" s="35"/>
      <c r="AP67" s="35" t="str">
        <f t="shared" si="37"/>
        <v/>
      </c>
      <c r="AQ67" s="35" t="str">
        <f t="shared" si="38"/>
        <v/>
      </c>
      <c r="AR67" s="35" t="str">
        <f t="shared" si="39"/>
        <v/>
      </c>
      <c r="AS67" s="64"/>
      <c r="AT67" s="64"/>
      <c r="AU67" s="64"/>
      <c r="AV67" s="64"/>
      <c r="AW67" s="64"/>
      <c r="AX67" s="64"/>
      <c r="AY67" s="144"/>
      <c r="AZ67" s="144"/>
      <c r="BA67" s="64"/>
      <c r="BB67" s="64" t="str">
        <f t="shared" si="40"/>
        <v/>
      </c>
      <c r="BC67" s="64" t="str">
        <f t="shared" si="41"/>
        <v/>
      </c>
      <c r="BD67" s="64" t="str">
        <f t="shared" si="42"/>
        <v/>
      </c>
      <c r="BE67" s="35"/>
      <c r="BF67" s="35"/>
      <c r="BG67" s="35"/>
      <c r="BH67" s="35"/>
      <c r="BI67" s="35"/>
      <c r="BJ67" s="35"/>
      <c r="BK67" s="142"/>
      <c r="BL67" s="142"/>
      <c r="BM67" s="35"/>
      <c r="BN67" s="35" t="str">
        <f t="shared" si="43"/>
        <v/>
      </c>
      <c r="BO67" s="35" t="str">
        <f t="shared" si="44"/>
        <v/>
      </c>
      <c r="BP67" s="35" t="str">
        <f t="shared" si="45"/>
        <v/>
      </c>
      <c r="BQ67" s="64"/>
      <c r="BR67" s="64"/>
      <c r="BS67" s="64"/>
      <c r="BT67" s="64"/>
      <c r="BU67" s="64"/>
      <c r="BV67" s="64"/>
      <c r="BW67" s="144"/>
      <c r="BX67" s="144"/>
      <c r="BY67" s="64"/>
      <c r="BZ67" s="64" t="str">
        <f t="shared" si="46"/>
        <v/>
      </c>
      <c r="CA67" s="64" t="str">
        <f t="shared" si="47"/>
        <v/>
      </c>
      <c r="CB67" s="64" t="str">
        <f t="shared" si="48"/>
        <v/>
      </c>
      <c r="CC67" s="35"/>
      <c r="CD67" s="35"/>
      <c r="CE67" s="35"/>
      <c r="CF67" s="35"/>
      <c r="CG67" s="35"/>
      <c r="CH67" s="35"/>
      <c r="CI67" s="142"/>
      <c r="CJ67" s="142"/>
      <c r="CK67" s="35"/>
      <c r="CL67" s="35" t="str">
        <f t="shared" si="49"/>
        <v/>
      </c>
      <c r="CM67" s="35" t="str">
        <f t="shared" si="50"/>
        <v/>
      </c>
      <c r="CN67" s="35" t="str">
        <f t="shared" si="51"/>
        <v/>
      </c>
      <c r="CO67" s="64"/>
      <c r="CP67" s="64"/>
      <c r="CQ67" s="64"/>
      <c r="CR67" s="64"/>
      <c r="CS67" s="64"/>
      <c r="CT67" s="64"/>
      <c r="CU67" s="144"/>
      <c r="CV67" s="144"/>
      <c r="CW67" s="64"/>
      <c r="CX67" s="64" t="str">
        <f t="shared" si="52"/>
        <v/>
      </c>
      <c r="CY67" s="64" t="str">
        <f t="shared" si="53"/>
        <v/>
      </c>
      <c r="CZ67" s="64" t="str">
        <f t="shared" si="54"/>
        <v/>
      </c>
      <c r="DA67" s="35"/>
      <c r="DB67" s="35"/>
      <c r="DC67" s="35"/>
      <c r="DD67" s="35"/>
      <c r="DE67" s="35"/>
      <c r="DF67" s="35"/>
      <c r="DG67" s="142"/>
      <c r="DH67" s="142"/>
      <c r="DI67" s="35"/>
      <c r="DJ67" s="35" t="str">
        <f t="shared" si="55"/>
        <v/>
      </c>
      <c r="DK67" s="35" t="str">
        <f t="shared" si="56"/>
        <v/>
      </c>
      <c r="DL67" s="35" t="str">
        <f t="shared" si="57"/>
        <v/>
      </c>
      <c r="DM67" s="64"/>
      <c r="DN67" s="64"/>
      <c r="DO67" s="64"/>
      <c r="DP67" s="64"/>
      <c r="DQ67" s="64"/>
      <c r="DR67" s="64"/>
      <c r="DS67" s="144"/>
      <c r="DT67" s="144"/>
      <c r="DU67" s="64"/>
      <c r="DV67" s="64" t="str">
        <f t="shared" si="58"/>
        <v/>
      </c>
      <c r="DW67" s="64" t="str">
        <f t="shared" si="59"/>
        <v/>
      </c>
      <c r="DX67" s="64" t="str">
        <f t="shared" si="60"/>
        <v/>
      </c>
      <c r="DY67" s="35"/>
      <c r="DZ67" s="35"/>
      <c r="EA67" s="35"/>
      <c r="EB67" s="35"/>
      <c r="EC67" s="35"/>
      <c r="ED67" s="35"/>
      <c r="EE67" s="142"/>
      <c r="EF67" s="142"/>
      <c r="EG67" s="35"/>
      <c r="EH67" s="35" t="str">
        <f t="shared" si="61"/>
        <v/>
      </c>
      <c r="EI67" s="35" t="str">
        <f t="shared" si="62"/>
        <v/>
      </c>
      <c r="EJ67" s="35" t="str">
        <f t="shared" si="63"/>
        <v/>
      </c>
      <c r="EK67" s="62"/>
      <c r="EL67" s="62"/>
      <c r="EM67" s="62"/>
      <c r="EN67" s="62"/>
      <c r="EO67" s="62"/>
      <c r="EP67" s="62"/>
      <c r="EQ67" s="62"/>
      <c r="ER67" s="62"/>
      <c r="ES67" s="62"/>
      <c r="ET67" s="62" t="str">
        <f t="shared" si="64"/>
        <v/>
      </c>
      <c r="EU67" s="62" t="str">
        <f t="shared" si="65"/>
        <v/>
      </c>
      <c r="EV67" s="62" t="str">
        <f t="shared" si="66"/>
        <v/>
      </c>
      <c r="EW67" s="5"/>
      <c r="EX67" s="5"/>
      <c r="EY67" s="5"/>
      <c r="EZ67" s="5"/>
      <c r="FA67" s="5"/>
      <c r="FB67" s="5"/>
      <c r="FC67" s="5"/>
      <c r="FD67" s="5"/>
      <c r="FE67" s="5"/>
      <c r="FF67" s="5" t="str">
        <f t="shared" si="67"/>
        <v/>
      </c>
      <c r="FG67" s="5" t="str">
        <f t="shared" si="68"/>
        <v/>
      </c>
      <c r="FH67" s="5" t="str">
        <f t="shared" si="69"/>
        <v/>
      </c>
      <c r="FI67" s="62"/>
      <c r="FJ67" s="62"/>
      <c r="FK67" s="62"/>
      <c r="FL67" s="62"/>
      <c r="FM67" s="62"/>
      <c r="FN67" s="62"/>
      <c r="FO67" s="62"/>
      <c r="FP67" s="62"/>
      <c r="FQ67" s="62"/>
      <c r="FR67" s="62" t="str">
        <f t="shared" si="70"/>
        <v/>
      </c>
      <c r="FS67" s="62" t="str">
        <f t="shared" si="71"/>
        <v/>
      </c>
      <c r="FT67" s="62" t="str">
        <f t="shared" si="72"/>
        <v/>
      </c>
      <c r="FU67" s="5"/>
      <c r="FV67" s="5"/>
      <c r="FW67" s="5"/>
      <c r="FX67" s="5"/>
      <c r="FY67" s="5"/>
      <c r="FZ67" s="5"/>
      <c r="GA67" s="5"/>
      <c r="GB67" s="5"/>
      <c r="GC67" s="5"/>
      <c r="GD67" s="5" t="str">
        <f t="shared" si="73"/>
        <v/>
      </c>
      <c r="GE67" s="5" t="str">
        <f t="shared" si="74"/>
        <v/>
      </c>
      <c r="GF67" s="5" t="str">
        <f t="shared" si="75"/>
        <v/>
      </c>
      <c r="GG67" s="62"/>
      <c r="GH67" s="62"/>
      <c r="GI67" s="62"/>
      <c r="GJ67" s="62"/>
      <c r="GK67" s="62"/>
      <c r="GL67" s="62"/>
      <c r="GM67" s="62"/>
      <c r="GN67" s="62"/>
      <c r="GO67" s="62"/>
      <c r="GP67" s="62" t="str">
        <f t="shared" si="76"/>
        <v/>
      </c>
      <c r="GQ67" s="62" t="str">
        <f t="shared" si="77"/>
        <v/>
      </c>
      <c r="GR67" s="62" t="str">
        <f t="shared" si="78"/>
        <v/>
      </c>
      <c r="GS67" s="5"/>
      <c r="GT67" s="5"/>
      <c r="GU67" s="5"/>
      <c r="GV67" s="5"/>
      <c r="GW67" s="5"/>
      <c r="GX67" s="5"/>
      <c r="GY67" s="5"/>
      <c r="GZ67" s="5"/>
      <c r="HA67" s="5"/>
      <c r="HB67" s="5" t="str">
        <f t="shared" si="79"/>
        <v/>
      </c>
      <c r="HC67" s="5" t="str">
        <f t="shared" si="80"/>
        <v/>
      </c>
      <c r="HD67" s="5" t="str">
        <f t="shared" si="81"/>
        <v/>
      </c>
      <c r="HE67" s="62"/>
      <c r="HF67" s="62"/>
      <c r="HG67" s="62"/>
      <c r="HH67" s="62"/>
      <c r="HI67" s="62"/>
      <c r="HJ67" s="62"/>
      <c r="HK67" s="62"/>
      <c r="HL67" s="62"/>
      <c r="HM67" s="62"/>
      <c r="HN67" s="62" t="str">
        <f t="shared" si="82"/>
        <v/>
      </c>
      <c r="HO67" s="62" t="str">
        <f t="shared" si="83"/>
        <v/>
      </c>
      <c r="HP67" s="62" t="str">
        <f t="shared" si="84"/>
        <v/>
      </c>
      <c r="HQ67" s="5"/>
      <c r="HR67" s="5"/>
      <c r="HS67" s="5"/>
      <c r="HT67" s="5"/>
      <c r="HU67" s="5"/>
      <c r="HV67" s="5"/>
      <c r="HW67" s="5"/>
      <c r="HX67" s="5"/>
      <c r="HY67" s="5"/>
      <c r="HZ67" s="5" t="str">
        <f t="shared" si="85"/>
        <v/>
      </c>
      <c r="IA67" s="5" t="str">
        <f t="shared" si="86"/>
        <v/>
      </c>
      <c r="IB67" s="5" t="str">
        <f t="shared" si="87"/>
        <v/>
      </c>
      <c r="IC67" s="62"/>
      <c r="ID67" s="62"/>
      <c r="IE67" s="62"/>
      <c r="IF67" s="62"/>
      <c r="IG67" s="62"/>
      <c r="IH67" s="62"/>
      <c r="II67" s="62"/>
      <c r="IJ67" s="62"/>
      <c r="IK67" s="62"/>
      <c r="IL67" s="62" t="str">
        <f t="shared" si="88"/>
        <v/>
      </c>
      <c r="IM67" s="62" t="str">
        <f t="shared" si="89"/>
        <v/>
      </c>
      <c r="IN67" s="62" t="str">
        <f t="shared" si="90"/>
        <v/>
      </c>
      <c r="IO67" s="5"/>
      <c r="IP67" s="5"/>
      <c r="IQ67" s="5"/>
      <c r="IR67" s="5"/>
      <c r="IS67" s="5"/>
      <c r="IT67" s="5"/>
      <c r="IU67" s="5"/>
      <c r="IV67" s="5"/>
      <c r="IW67" s="5"/>
      <c r="IX67" s="5" t="str">
        <f t="shared" si="91"/>
        <v/>
      </c>
      <c r="IY67" s="5" t="str">
        <f t="shared" si="92"/>
        <v/>
      </c>
      <c r="IZ67" s="5" t="str">
        <f t="shared" si="93"/>
        <v/>
      </c>
    </row>
    <row r="68" spans="1:260" x14ac:dyDescent="0.35">
      <c r="A68" s="131">
        <v>64</v>
      </c>
      <c r="B68" s="170">
        <f>'BVEM Scorecard'!B67</f>
        <v>0</v>
      </c>
      <c r="C68" s="170">
        <f>'BVEM Scorecard'!C67</f>
        <v>0</v>
      </c>
      <c r="D68" s="152">
        <v>79</v>
      </c>
      <c r="E68" s="72" t="str">
        <f>'BVEM Scorecard'!F67</f>
        <v>Wind</v>
      </c>
      <c r="F68" s="94"/>
      <c r="G68" s="94"/>
      <c r="H68" s="94"/>
      <c r="I68" s="94"/>
      <c r="J68" s="55"/>
      <c r="K68" s="55"/>
      <c r="L68" s="55"/>
      <c r="M68" s="55"/>
      <c r="N68" s="5"/>
      <c r="O68" s="141"/>
      <c r="P68" s="142"/>
      <c r="Q68" s="114"/>
      <c r="R68" s="91"/>
      <c r="S68" s="5" t="str">
        <f t="shared" si="0"/>
        <v/>
      </c>
      <c r="T68" s="93"/>
      <c r="U68" s="143"/>
      <c r="V68" s="143"/>
      <c r="W68" s="143"/>
      <c r="X68" s="64"/>
      <c r="Y68" s="64"/>
      <c r="Z68" s="64"/>
      <c r="AA68" s="144"/>
      <c r="AB68" s="144"/>
      <c r="AC68" s="64"/>
      <c r="AD68" s="64" t="str">
        <f t="shared" si="34"/>
        <v/>
      </c>
      <c r="AE68" s="64" t="str">
        <f t="shared" si="35"/>
        <v/>
      </c>
      <c r="AF68" s="64" t="str">
        <f t="shared" si="36"/>
        <v/>
      </c>
      <c r="AG68" s="55"/>
      <c r="AH68" s="55"/>
      <c r="AI68" s="5"/>
      <c r="AJ68" s="5"/>
      <c r="AK68" s="5"/>
      <c r="AL68" s="5"/>
      <c r="AM68" s="5"/>
      <c r="AN68" s="5"/>
      <c r="AO68" s="5"/>
      <c r="AP68" s="35" t="str">
        <f t="shared" si="37"/>
        <v/>
      </c>
      <c r="AQ68" s="35" t="str">
        <f t="shared" si="38"/>
        <v/>
      </c>
      <c r="AR68" s="35" t="str">
        <f t="shared" si="39"/>
        <v/>
      </c>
      <c r="AS68" s="62"/>
      <c r="AT68" s="62"/>
      <c r="AU68" s="62"/>
      <c r="AV68" s="62"/>
      <c r="AW68" s="62"/>
      <c r="AX68" s="62"/>
      <c r="AY68" s="62"/>
      <c r="AZ68" s="62"/>
      <c r="BA68" s="62"/>
      <c r="BB68" s="62" t="str">
        <f t="shared" si="40"/>
        <v/>
      </c>
      <c r="BC68" s="95" t="str">
        <f t="shared" si="41"/>
        <v/>
      </c>
      <c r="BD68" s="62" t="str">
        <f t="shared" si="42"/>
        <v/>
      </c>
      <c r="BE68" s="5"/>
      <c r="BF68" s="5"/>
      <c r="BG68" s="5"/>
      <c r="BH68" s="5"/>
      <c r="BI68" s="5"/>
      <c r="BJ68" s="5"/>
      <c r="BK68" s="5"/>
      <c r="BL68" s="5"/>
      <c r="BM68" s="5"/>
      <c r="BN68" s="35" t="str">
        <f t="shared" si="43"/>
        <v/>
      </c>
      <c r="BO68" s="35" t="str">
        <f t="shared" si="44"/>
        <v/>
      </c>
      <c r="BP68" s="35" t="str">
        <f t="shared" si="45"/>
        <v/>
      </c>
      <c r="BQ68" s="62"/>
      <c r="BR68" s="62"/>
      <c r="BS68" s="62"/>
      <c r="BT68" s="62"/>
      <c r="BU68" s="62"/>
      <c r="BV68" s="62"/>
      <c r="BW68" s="62"/>
      <c r="BX68" s="62"/>
      <c r="BY68" s="62"/>
      <c r="BZ68" s="62" t="str">
        <f t="shared" si="46"/>
        <v/>
      </c>
      <c r="CA68" s="62" t="str">
        <f t="shared" si="47"/>
        <v/>
      </c>
      <c r="CB68" s="62" t="str">
        <f t="shared" si="48"/>
        <v/>
      </c>
      <c r="CC68" s="5"/>
      <c r="CD68" s="5"/>
      <c r="CE68" s="5"/>
      <c r="CF68" s="5"/>
      <c r="CG68" s="5"/>
      <c r="CH68" s="5"/>
      <c r="CI68" s="5"/>
      <c r="CJ68" s="5"/>
      <c r="CK68" s="5"/>
      <c r="CL68" s="35" t="str">
        <f t="shared" si="49"/>
        <v/>
      </c>
      <c r="CM68" s="35" t="str">
        <f t="shared" si="50"/>
        <v/>
      </c>
      <c r="CN68" s="35" t="str">
        <f t="shared" si="51"/>
        <v/>
      </c>
      <c r="CO68" s="62"/>
      <c r="CP68" s="62"/>
      <c r="CQ68" s="62"/>
      <c r="CR68" s="62"/>
      <c r="CS68" s="62"/>
      <c r="CT68" s="62"/>
      <c r="CU68" s="62"/>
      <c r="CV68" s="62"/>
      <c r="CW68" s="62"/>
      <c r="CX68" s="62" t="str">
        <f t="shared" si="52"/>
        <v/>
      </c>
      <c r="CY68" s="62" t="str">
        <f t="shared" si="53"/>
        <v/>
      </c>
      <c r="CZ68" s="62" t="str">
        <f t="shared" si="54"/>
        <v/>
      </c>
      <c r="DA68" s="5"/>
      <c r="DB68" s="5"/>
      <c r="DC68" s="5"/>
      <c r="DD68" s="5"/>
      <c r="DE68" s="5"/>
      <c r="DF68" s="5"/>
      <c r="DG68" s="5"/>
      <c r="DH68" s="5"/>
      <c r="DI68" s="5"/>
      <c r="DJ68" s="5" t="str">
        <f t="shared" si="55"/>
        <v/>
      </c>
      <c r="DK68" s="5" t="str">
        <f t="shared" si="56"/>
        <v/>
      </c>
      <c r="DL68" s="5" t="str">
        <f t="shared" si="57"/>
        <v/>
      </c>
      <c r="DM68" s="62"/>
      <c r="DN68" s="62"/>
      <c r="DO68" s="62"/>
      <c r="DP68" s="62"/>
      <c r="DQ68" s="62"/>
      <c r="DR68" s="62"/>
      <c r="DS68" s="62"/>
      <c r="DT68" s="62"/>
      <c r="DU68" s="62"/>
      <c r="DV68" s="62" t="str">
        <f t="shared" si="58"/>
        <v/>
      </c>
      <c r="DW68" s="62" t="str">
        <f t="shared" si="59"/>
        <v/>
      </c>
      <c r="DX68" s="62" t="str">
        <f t="shared" si="60"/>
        <v/>
      </c>
      <c r="DY68" s="5"/>
      <c r="DZ68" s="5"/>
      <c r="EA68" s="5"/>
      <c r="EB68" s="5"/>
      <c r="EC68" s="5"/>
      <c r="ED68" s="5"/>
      <c r="EE68" s="5"/>
      <c r="EF68" s="5"/>
      <c r="EG68" s="5"/>
      <c r="EH68" s="5" t="str">
        <f t="shared" si="61"/>
        <v/>
      </c>
      <c r="EI68" s="5" t="str">
        <f t="shared" si="62"/>
        <v/>
      </c>
      <c r="EJ68" s="5" t="str">
        <f t="shared" si="63"/>
        <v/>
      </c>
      <c r="EK68" s="62"/>
      <c r="EL68" s="62"/>
      <c r="EM68" s="62"/>
      <c r="EN68" s="62"/>
      <c r="EO68" s="62"/>
      <c r="EP68" s="62"/>
      <c r="EQ68" s="62"/>
      <c r="ER68" s="62"/>
      <c r="ES68" s="62"/>
      <c r="ET68" s="62" t="str">
        <f t="shared" si="64"/>
        <v/>
      </c>
      <c r="EU68" s="62" t="str">
        <f t="shared" si="65"/>
        <v/>
      </c>
      <c r="EV68" s="62" t="str">
        <f t="shared" si="66"/>
        <v/>
      </c>
      <c r="EW68" s="5"/>
      <c r="EX68" s="5"/>
      <c r="EY68" s="5"/>
      <c r="EZ68" s="5"/>
      <c r="FA68" s="5"/>
      <c r="FB68" s="5"/>
      <c r="FC68" s="5"/>
      <c r="FD68" s="5"/>
      <c r="FE68" s="5"/>
      <c r="FF68" s="5" t="str">
        <f t="shared" si="67"/>
        <v/>
      </c>
      <c r="FG68" s="5" t="str">
        <f t="shared" si="68"/>
        <v/>
      </c>
      <c r="FH68" s="5" t="str">
        <f t="shared" si="69"/>
        <v/>
      </c>
      <c r="FI68" s="62"/>
      <c r="FJ68" s="62"/>
      <c r="FK68" s="62"/>
      <c r="FL68" s="62"/>
      <c r="FM68" s="62"/>
      <c r="FN68" s="62"/>
      <c r="FO68" s="62"/>
      <c r="FP68" s="62"/>
      <c r="FQ68" s="62"/>
      <c r="FR68" s="62" t="str">
        <f t="shared" si="70"/>
        <v/>
      </c>
      <c r="FS68" s="62" t="str">
        <f t="shared" si="71"/>
        <v/>
      </c>
      <c r="FT68" s="62" t="str">
        <f t="shared" si="72"/>
        <v/>
      </c>
      <c r="FU68" s="5"/>
      <c r="FV68" s="5"/>
      <c r="FW68" s="5"/>
      <c r="FX68" s="5"/>
      <c r="FY68" s="5"/>
      <c r="FZ68" s="5"/>
      <c r="GA68" s="5"/>
      <c r="GB68" s="5"/>
      <c r="GC68" s="5"/>
      <c r="GD68" s="5" t="str">
        <f t="shared" si="73"/>
        <v/>
      </c>
      <c r="GE68" s="5" t="str">
        <f t="shared" si="74"/>
        <v/>
      </c>
      <c r="GF68" s="5" t="str">
        <f t="shared" si="75"/>
        <v/>
      </c>
      <c r="GG68" s="62"/>
      <c r="GH68" s="62"/>
      <c r="GI68" s="62"/>
      <c r="GJ68" s="62"/>
      <c r="GK68" s="62"/>
      <c r="GL68" s="62"/>
      <c r="GM68" s="62"/>
      <c r="GN68" s="62"/>
      <c r="GO68" s="62"/>
      <c r="GP68" s="62" t="str">
        <f t="shared" si="76"/>
        <v/>
      </c>
      <c r="GQ68" s="62" t="str">
        <f t="shared" si="77"/>
        <v/>
      </c>
      <c r="GR68" s="62" t="str">
        <f t="shared" si="78"/>
        <v/>
      </c>
      <c r="GS68" s="5"/>
      <c r="GT68" s="5"/>
      <c r="GU68" s="5"/>
      <c r="GV68" s="5"/>
      <c r="GW68" s="5"/>
      <c r="GX68" s="5"/>
      <c r="GY68" s="5"/>
      <c r="GZ68" s="5"/>
      <c r="HA68" s="5"/>
      <c r="HB68" s="5" t="str">
        <f t="shared" si="79"/>
        <v/>
      </c>
      <c r="HC68" s="5" t="str">
        <f t="shared" si="80"/>
        <v/>
      </c>
      <c r="HD68" s="5" t="str">
        <f t="shared" si="81"/>
        <v/>
      </c>
      <c r="HE68" s="62"/>
      <c r="HF68" s="62"/>
      <c r="HG68" s="62"/>
      <c r="HH68" s="62"/>
      <c r="HI68" s="62"/>
      <c r="HJ68" s="62"/>
      <c r="HK68" s="62"/>
      <c r="HL68" s="62"/>
      <c r="HM68" s="62"/>
      <c r="HN68" s="62" t="str">
        <f t="shared" si="82"/>
        <v/>
      </c>
      <c r="HO68" s="62" t="str">
        <f t="shared" si="83"/>
        <v/>
      </c>
      <c r="HP68" s="62" t="str">
        <f t="shared" si="84"/>
        <v/>
      </c>
      <c r="HQ68" s="5"/>
      <c r="HR68" s="5"/>
      <c r="HS68" s="5"/>
      <c r="HT68" s="5"/>
      <c r="HU68" s="5"/>
      <c r="HV68" s="5"/>
      <c r="HW68" s="5"/>
      <c r="HX68" s="5"/>
      <c r="HY68" s="5"/>
      <c r="HZ68" s="5" t="str">
        <f t="shared" si="85"/>
        <v/>
      </c>
      <c r="IA68" s="5" t="str">
        <f t="shared" si="86"/>
        <v/>
      </c>
      <c r="IB68" s="5" t="str">
        <f t="shared" si="87"/>
        <v/>
      </c>
      <c r="IC68" s="62"/>
      <c r="ID68" s="62"/>
      <c r="IE68" s="62"/>
      <c r="IF68" s="62"/>
      <c r="IG68" s="62"/>
      <c r="IH68" s="62"/>
      <c r="II68" s="62"/>
      <c r="IJ68" s="62"/>
      <c r="IK68" s="62"/>
      <c r="IL68" s="62" t="str">
        <f t="shared" si="88"/>
        <v/>
      </c>
      <c r="IM68" s="62" t="str">
        <f t="shared" si="89"/>
        <v/>
      </c>
      <c r="IN68" s="62" t="str">
        <f t="shared" si="90"/>
        <v/>
      </c>
      <c r="IO68" s="5"/>
      <c r="IP68" s="5"/>
      <c r="IQ68" s="5"/>
      <c r="IR68" s="5"/>
      <c r="IS68" s="5"/>
      <c r="IT68" s="5"/>
      <c r="IU68" s="5"/>
      <c r="IV68" s="5"/>
      <c r="IW68" s="5"/>
      <c r="IX68" s="5" t="str">
        <f t="shared" si="91"/>
        <v/>
      </c>
      <c r="IY68" s="5" t="str">
        <f t="shared" si="92"/>
        <v/>
      </c>
      <c r="IZ68" s="5" t="str">
        <f t="shared" si="93"/>
        <v/>
      </c>
    </row>
    <row r="69" spans="1:260" x14ac:dyDescent="0.35">
      <c r="A69" s="131">
        <v>65</v>
      </c>
      <c r="B69" s="170">
        <f>'BVEM Scorecard'!B68</f>
        <v>0</v>
      </c>
      <c r="C69" s="170">
        <f>'BVEM Scorecard'!C68</f>
        <v>0</v>
      </c>
      <c r="D69" s="152">
        <v>119</v>
      </c>
      <c r="E69" s="72" t="str">
        <f>'BVEM Scorecard'!F68</f>
        <v>Wind</v>
      </c>
      <c r="F69" s="94"/>
      <c r="G69" s="94"/>
      <c r="H69" s="94"/>
      <c r="I69" s="94"/>
      <c r="J69" s="55"/>
      <c r="K69" s="55"/>
      <c r="L69" s="55"/>
      <c r="M69" s="55"/>
      <c r="N69" s="5"/>
      <c r="O69" s="5"/>
      <c r="P69" s="142"/>
      <c r="Q69" s="114"/>
      <c r="R69" s="91"/>
      <c r="S69" s="5" t="str">
        <f t="shared" si="0"/>
        <v/>
      </c>
      <c r="T69" s="93"/>
      <c r="U69" s="143"/>
      <c r="V69" s="143"/>
      <c r="W69" s="143"/>
      <c r="X69" s="64"/>
      <c r="Y69" s="64"/>
      <c r="Z69" s="62"/>
      <c r="AA69" s="144"/>
      <c r="AB69" s="144"/>
      <c r="AC69" s="64"/>
      <c r="AD69" s="64" t="str">
        <f t="shared" si="34"/>
        <v/>
      </c>
      <c r="AE69" s="64" t="str">
        <f t="shared" si="35"/>
        <v/>
      </c>
      <c r="AF69" s="64" t="str">
        <f t="shared" si="36"/>
        <v/>
      </c>
      <c r="AG69" s="55"/>
      <c r="AH69" s="55"/>
      <c r="AI69" s="35"/>
      <c r="AJ69" s="35"/>
      <c r="AK69" s="35"/>
      <c r="AL69" s="35"/>
      <c r="AM69" s="142"/>
      <c r="AN69" s="142"/>
      <c r="AO69" s="35"/>
      <c r="AP69" s="35" t="str">
        <f t="shared" si="37"/>
        <v/>
      </c>
      <c r="AQ69" s="35" t="str">
        <f t="shared" si="38"/>
        <v/>
      </c>
      <c r="AR69" s="35" t="str">
        <f t="shared" si="39"/>
        <v/>
      </c>
      <c r="AS69" s="64"/>
      <c r="AT69" s="64"/>
      <c r="AU69" s="64"/>
      <c r="AV69" s="64"/>
      <c r="AW69" s="64"/>
      <c r="AX69" s="64"/>
      <c r="AY69" s="144"/>
      <c r="AZ69" s="144"/>
      <c r="BA69" s="64"/>
      <c r="BB69" s="64" t="str">
        <f t="shared" si="40"/>
        <v/>
      </c>
      <c r="BC69" s="64" t="str">
        <f t="shared" si="41"/>
        <v/>
      </c>
      <c r="BD69" s="64" t="str">
        <f t="shared" si="42"/>
        <v/>
      </c>
      <c r="BE69" s="35"/>
      <c r="BF69" s="35"/>
      <c r="BG69" s="35"/>
      <c r="BH69" s="35"/>
      <c r="BI69" s="35"/>
      <c r="BJ69" s="35"/>
      <c r="BK69" s="142"/>
      <c r="BL69" s="142"/>
      <c r="BM69" s="35"/>
      <c r="BN69" s="35" t="str">
        <f t="shared" si="43"/>
        <v/>
      </c>
      <c r="BO69" s="35" t="str">
        <f t="shared" si="44"/>
        <v/>
      </c>
      <c r="BP69" s="35" t="str">
        <f t="shared" si="45"/>
        <v/>
      </c>
      <c r="BQ69" s="64"/>
      <c r="BR69" s="64"/>
      <c r="BS69" s="64"/>
      <c r="BT69" s="64"/>
      <c r="BU69" s="64"/>
      <c r="BV69" s="64"/>
      <c r="BW69" s="144"/>
      <c r="BX69" s="144"/>
      <c r="BY69" s="64"/>
      <c r="BZ69" s="64" t="str">
        <f t="shared" si="46"/>
        <v/>
      </c>
      <c r="CA69" s="64" t="str">
        <f t="shared" si="47"/>
        <v/>
      </c>
      <c r="CB69" s="64" t="str">
        <f t="shared" si="48"/>
        <v/>
      </c>
      <c r="CC69" s="35"/>
      <c r="CD69" s="35"/>
      <c r="CE69" s="35"/>
      <c r="CF69" s="35"/>
      <c r="CG69" s="35"/>
      <c r="CH69" s="35"/>
      <c r="CI69" s="142"/>
      <c r="CJ69" s="142"/>
      <c r="CK69" s="35"/>
      <c r="CL69" s="35" t="str">
        <f t="shared" si="49"/>
        <v/>
      </c>
      <c r="CM69" s="35" t="str">
        <f t="shared" si="50"/>
        <v/>
      </c>
      <c r="CN69" s="35" t="str">
        <f t="shared" si="51"/>
        <v/>
      </c>
      <c r="CO69" s="64"/>
      <c r="CP69" s="64"/>
      <c r="CQ69" s="64"/>
      <c r="CR69" s="64"/>
      <c r="CS69" s="64"/>
      <c r="CT69" s="64"/>
      <c r="CU69" s="144"/>
      <c r="CV69" s="144"/>
      <c r="CW69" s="64"/>
      <c r="CX69" s="64" t="str">
        <f t="shared" si="52"/>
        <v/>
      </c>
      <c r="CY69" s="64" t="str">
        <f t="shared" si="53"/>
        <v/>
      </c>
      <c r="CZ69" s="64" t="str">
        <f t="shared" si="54"/>
        <v/>
      </c>
      <c r="DA69" s="35"/>
      <c r="DB69" s="35"/>
      <c r="DC69" s="35"/>
      <c r="DD69" s="35"/>
      <c r="DE69" s="35"/>
      <c r="DF69" s="35"/>
      <c r="DG69" s="142"/>
      <c r="DH69" s="142"/>
      <c r="DI69" s="35"/>
      <c r="DJ69" s="35" t="str">
        <f t="shared" si="55"/>
        <v/>
      </c>
      <c r="DK69" s="35" t="str">
        <f t="shared" si="56"/>
        <v/>
      </c>
      <c r="DL69" s="35" t="str">
        <f t="shared" si="57"/>
        <v/>
      </c>
      <c r="DM69" s="64"/>
      <c r="DN69" s="64"/>
      <c r="DO69" s="64"/>
      <c r="DP69" s="64"/>
      <c r="DQ69" s="64"/>
      <c r="DR69" s="64"/>
      <c r="DS69" s="144"/>
      <c r="DT69" s="144"/>
      <c r="DU69" s="64"/>
      <c r="DV69" s="64" t="str">
        <f t="shared" si="58"/>
        <v/>
      </c>
      <c r="DW69" s="64" t="str">
        <f t="shared" si="59"/>
        <v/>
      </c>
      <c r="DX69" s="64" t="str">
        <f t="shared" si="60"/>
        <v/>
      </c>
      <c r="DY69" s="35"/>
      <c r="DZ69" s="35"/>
      <c r="EA69" s="35"/>
      <c r="EB69" s="35"/>
      <c r="EC69" s="35"/>
      <c r="ED69" s="35"/>
      <c r="EE69" s="142"/>
      <c r="EF69" s="142"/>
      <c r="EG69" s="35"/>
      <c r="EH69" s="35" t="str">
        <f t="shared" si="61"/>
        <v/>
      </c>
      <c r="EI69" s="35" t="str">
        <f t="shared" si="62"/>
        <v/>
      </c>
      <c r="EJ69" s="35" t="str">
        <f t="shared" si="63"/>
        <v/>
      </c>
      <c r="EK69" s="62"/>
      <c r="EL69" s="62"/>
      <c r="EM69" s="62"/>
      <c r="EN69" s="62"/>
      <c r="EO69" s="62"/>
      <c r="EP69" s="62"/>
      <c r="EQ69" s="62"/>
      <c r="ER69" s="62"/>
      <c r="ES69" s="62"/>
      <c r="ET69" s="62" t="str">
        <f t="shared" si="64"/>
        <v/>
      </c>
      <c r="EU69" s="62" t="str">
        <f t="shared" si="65"/>
        <v/>
      </c>
      <c r="EV69" s="62" t="str">
        <f t="shared" si="66"/>
        <v/>
      </c>
      <c r="EW69" s="5"/>
      <c r="EX69" s="5"/>
      <c r="EY69" s="5"/>
      <c r="EZ69" s="5"/>
      <c r="FA69" s="5"/>
      <c r="FB69" s="5"/>
      <c r="FC69" s="5"/>
      <c r="FD69" s="5"/>
      <c r="FE69" s="5"/>
      <c r="FF69" s="5" t="str">
        <f t="shared" si="67"/>
        <v/>
      </c>
      <c r="FG69" s="5" t="str">
        <f t="shared" si="68"/>
        <v/>
      </c>
      <c r="FH69" s="5" t="str">
        <f t="shared" si="69"/>
        <v/>
      </c>
      <c r="FI69" s="62"/>
      <c r="FJ69" s="62"/>
      <c r="FK69" s="62"/>
      <c r="FL69" s="62"/>
      <c r="FM69" s="62"/>
      <c r="FN69" s="62"/>
      <c r="FO69" s="62"/>
      <c r="FP69" s="62"/>
      <c r="FQ69" s="62"/>
      <c r="FR69" s="62" t="str">
        <f t="shared" si="70"/>
        <v/>
      </c>
      <c r="FS69" s="62" t="str">
        <f t="shared" si="71"/>
        <v/>
      </c>
      <c r="FT69" s="62" t="str">
        <f t="shared" si="72"/>
        <v/>
      </c>
      <c r="FU69" s="5"/>
      <c r="FV69" s="5"/>
      <c r="FW69" s="5"/>
      <c r="FX69" s="5"/>
      <c r="FY69" s="5"/>
      <c r="FZ69" s="5"/>
      <c r="GA69" s="5"/>
      <c r="GB69" s="5"/>
      <c r="GC69" s="5"/>
      <c r="GD69" s="5" t="str">
        <f t="shared" si="73"/>
        <v/>
      </c>
      <c r="GE69" s="5" t="str">
        <f t="shared" si="74"/>
        <v/>
      </c>
      <c r="GF69" s="5" t="str">
        <f t="shared" si="75"/>
        <v/>
      </c>
      <c r="GG69" s="62"/>
      <c r="GH69" s="62"/>
      <c r="GI69" s="62"/>
      <c r="GJ69" s="62"/>
      <c r="GK69" s="62"/>
      <c r="GL69" s="62"/>
      <c r="GM69" s="62"/>
      <c r="GN69" s="62"/>
      <c r="GO69" s="62"/>
      <c r="GP69" s="62" t="str">
        <f t="shared" si="76"/>
        <v/>
      </c>
      <c r="GQ69" s="62" t="str">
        <f t="shared" si="77"/>
        <v/>
      </c>
      <c r="GR69" s="62" t="str">
        <f t="shared" si="78"/>
        <v/>
      </c>
      <c r="GS69" s="5"/>
      <c r="GT69" s="5"/>
      <c r="GU69" s="5"/>
      <c r="GV69" s="5"/>
      <c r="GW69" s="5"/>
      <c r="GX69" s="5"/>
      <c r="GY69" s="5"/>
      <c r="GZ69" s="5"/>
      <c r="HA69" s="5"/>
      <c r="HB69" s="5" t="str">
        <f t="shared" si="79"/>
        <v/>
      </c>
      <c r="HC69" s="5" t="str">
        <f t="shared" si="80"/>
        <v/>
      </c>
      <c r="HD69" s="5" t="str">
        <f t="shared" si="81"/>
        <v/>
      </c>
      <c r="HE69" s="62"/>
      <c r="HF69" s="62"/>
      <c r="HG69" s="62"/>
      <c r="HH69" s="62"/>
      <c r="HI69" s="62"/>
      <c r="HJ69" s="62"/>
      <c r="HK69" s="62"/>
      <c r="HL69" s="62"/>
      <c r="HM69" s="62"/>
      <c r="HN69" s="62" t="str">
        <f t="shared" si="82"/>
        <v/>
      </c>
      <c r="HO69" s="62" t="str">
        <f t="shared" si="83"/>
        <v/>
      </c>
      <c r="HP69" s="62" t="str">
        <f t="shared" si="84"/>
        <v/>
      </c>
      <c r="HQ69" s="5"/>
      <c r="HR69" s="5"/>
      <c r="HS69" s="5"/>
      <c r="HT69" s="5"/>
      <c r="HU69" s="5"/>
      <c r="HV69" s="5"/>
      <c r="HW69" s="5"/>
      <c r="HX69" s="5"/>
      <c r="HY69" s="5"/>
      <c r="HZ69" s="5" t="str">
        <f t="shared" si="85"/>
        <v/>
      </c>
      <c r="IA69" s="5" t="str">
        <f t="shared" si="86"/>
        <v/>
      </c>
      <c r="IB69" s="5" t="str">
        <f t="shared" si="87"/>
        <v/>
      </c>
      <c r="IC69" s="62"/>
      <c r="ID69" s="62"/>
      <c r="IE69" s="62"/>
      <c r="IF69" s="62"/>
      <c r="IG69" s="62"/>
      <c r="IH69" s="62"/>
      <c r="II69" s="62"/>
      <c r="IJ69" s="62"/>
      <c r="IK69" s="62"/>
      <c r="IL69" s="62" t="str">
        <f t="shared" si="88"/>
        <v/>
      </c>
      <c r="IM69" s="62" t="str">
        <f t="shared" si="89"/>
        <v/>
      </c>
      <c r="IN69" s="62" t="str">
        <f t="shared" si="90"/>
        <v/>
      </c>
      <c r="IO69" s="5"/>
      <c r="IP69" s="5"/>
      <c r="IQ69" s="5"/>
      <c r="IR69" s="5"/>
      <c r="IS69" s="5"/>
      <c r="IT69" s="5"/>
      <c r="IU69" s="5"/>
      <c r="IV69" s="5"/>
      <c r="IW69" s="5"/>
      <c r="IX69" s="5" t="str">
        <f t="shared" si="91"/>
        <v/>
      </c>
      <c r="IY69" s="5" t="str">
        <f t="shared" si="92"/>
        <v/>
      </c>
      <c r="IZ69" s="5" t="str">
        <f t="shared" si="93"/>
        <v/>
      </c>
    </row>
    <row r="70" spans="1:260" x14ac:dyDescent="0.35">
      <c r="A70" s="131">
        <v>66</v>
      </c>
      <c r="B70" s="170">
        <f>'BVEM Scorecard'!B69</f>
        <v>0</v>
      </c>
      <c r="C70" s="170">
        <f>'BVEM Scorecard'!C69</f>
        <v>0</v>
      </c>
      <c r="D70" s="152">
        <v>123</v>
      </c>
      <c r="E70" s="72" t="str">
        <f>'BVEM Scorecard'!F69</f>
        <v>Wind</v>
      </c>
      <c r="F70" s="94"/>
      <c r="G70" s="94"/>
      <c r="H70" s="94"/>
      <c r="I70" s="94"/>
      <c r="J70" s="55"/>
      <c r="K70" s="55"/>
      <c r="L70" s="55"/>
      <c r="M70" s="55"/>
      <c r="N70" s="5"/>
      <c r="O70" s="141"/>
      <c r="P70" s="142"/>
      <c r="Q70" s="114"/>
      <c r="R70" s="91"/>
      <c r="S70" s="5" t="str">
        <f t="shared" ref="S70:S133" si="132">IF(IF(O70&gt;0,1,0)+IF(Q70&gt;0,1,0)+IF(R70&gt;0,1,0)=0,"",IF(O70&gt;0,1,0)+IF(Q70&gt;0,1,0)+IF(R70&gt;0,1,0))</f>
        <v/>
      </c>
      <c r="T70" s="93"/>
      <c r="U70" s="143"/>
      <c r="V70" s="143"/>
      <c r="W70" s="143"/>
      <c r="X70" s="64"/>
      <c r="Y70" s="64"/>
      <c r="Z70" s="64"/>
      <c r="AA70" s="144"/>
      <c r="AB70" s="144"/>
      <c r="AC70" s="64"/>
      <c r="AD70" s="64" t="str">
        <f t="shared" si="34"/>
        <v/>
      </c>
      <c r="AE70" s="64" t="str">
        <f t="shared" si="35"/>
        <v/>
      </c>
      <c r="AF70" s="64" t="str">
        <f t="shared" si="36"/>
        <v/>
      </c>
      <c r="AG70" s="55"/>
      <c r="AH70" s="55"/>
      <c r="AI70" s="5"/>
      <c r="AJ70" s="5"/>
      <c r="AK70" s="5"/>
      <c r="AL70" s="5"/>
      <c r="AM70" s="5"/>
      <c r="AN70" s="5"/>
      <c r="AO70" s="5"/>
      <c r="AP70" s="35" t="str">
        <f t="shared" si="37"/>
        <v/>
      </c>
      <c r="AQ70" s="35" t="str">
        <f t="shared" si="38"/>
        <v/>
      </c>
      <c r="AR70" s="35" t="str">
        <f t="shared" si="39"/>
        <v/>
      </c>
      <c r="AS70" s="62"/>
      <c r="AT70" s="62"/>
      <c r="AU70" s="62"/>
      <c r="AV70" s="62"/>
      <c r="AW70" s="62"/>
      <c r="AX70" s="62"/>
      <c r="AY70" s="62"/>
      <c r="AZ70" s="62"/>
      <c r="BA70" s="62"/>
      <c r="BB70" s="62" t="str">
        <f t="shared" si="40"/>
        <v/>
      </c>
      <c r="BC70" s="95" t="str">
        <f t="shared" si="41"/>
        <v/>
      </c>
      <c r="BD70" s="62" t="str">
        <f t="shared" si="42"/>
        <v/>
      </c>
      <c r="BE70" s="5"/>
      <c r="BF70" s="5"/>
      <c r="BG70" s="5"/>
      <c r="BH70" s="5"/>
      <c r="BI70" s="5"/>
      <c r="BJ70" s="5"/>
      <c r="BK70" s="5"/>
      <c r="BL70" s="5"/>
      <c r="BM70" s="5"/>
      <c r="BN70" s="35" t="str">
        <f t="shared" si="43"/>
        <v/>
      </c>
      <c r="BO70" s="35" t="str">
        <f t="shared" si="44"/>
        <v/>
      </c>
      <c r="BP70" s="35" t="str">
        <f t="shared" si="45"/>
        <v/>
      </c>
      <c r="BQ70" s="62"/>
      <c r="BR70" s="62"/>
      <c r="BS70" s="62"/>
      <c r="BT70" s="62"/>
      <c r="BU70" s="62"/>
      <c r="BV70" s="62"/>
      <c r="BW70" s="62"/>
      <c r="BX70" s="62"/>
      <c r="BY70" s="62"/>
      <c r="BZ70" s="62" t="str">
        <f t="shared" si="46"/>
        <v/>
      </c>
      <c r="CA70" s="62" t="str">
        <f t="shared" si="47"/>
        <v/>
      </c>
      <c r="CB70" s="62" t="str">
        <f t="shared" si="48"/>
        <v/>
      </c>
      <c r="CC70" s="5"/>
      <c r="CD70" s="5"/>
      <c r="CE70" s="5"/>
      <c r="CF70" s="5"/>
      <c r="CG70" s="5"/>
      <c r="CH70" s="5"/>
      <c r="CI70" s="5"/>
      <c r="CJ70" s="5"/>
      <c r="CK70" s="5"/>
      <c r="CL70" s="35" t="str">
        <f t="shared" si="49"/>
        <v/>
      </c>
      <c r="CM70" s="35" t="str">
        <f t="shared" si="50"/>
        <v/>
      </c>
      <c r="CN70" s="35" t="str">
        <f t="shared" si="51"/>
        <v/>
      </c>
      <c r="CO70" s="62"/>
      <c r="CP70" s="62"/>
      <c r="CQ70" s="62"/>
      <c r="CR70" s="62"/>
      <c r="CS70" s="62"/>
      <c r="CT70" s="62"/>
      <c r="CU70" s="62"/>
      <c r="CV70" s="62"/>
      <c r="CW70" s="62"/>
      <c r="CX70" s="62" t="str">
        <f t="shared" si="52"/>
        <v/>
      </c>
      <c r="CY70" s="62" t="str">
        <f t="shared" si="53"/>
        <v/>
      </c>
      <c r="CZ70" s="62" t="str">
        <f t="shared" si="54"/>
        <v/>
      </c>
      <c r="DA70" s="5"/>
      <c r="DB70" s="5"/>
      <c r="DC70" s="5"/>
      <c r="DD70" s="5"/>
      <c r="DE70" s="5"/>
      <c r="DF70" s="5"/>
      <c r="DG70" s="5"/>
      <c r="DH70" s="5"/>
      <c r="DI70" s="5"/>
      <c r="DJ70" s="5" t="str">
        <f t="shared" si="55"/>
        <v/>
      </c>
      <c r="DK70" s="5" t="str">
        <f t="shared" si="56"/>
        <v/>
      </c>
      <c r="DL70" s="5" t="str">
        <f t="shared" si="57"/>
        <v/>
      </c>
      <c r="DM70" s="62"/>
      <c r="DN70" s="62"/>
      <c r="DO70" s="62"/>
      <c r="DP70" s="62"/>
      <c r="DQ70" s="62"/>
      <c r="DR70" s="62"/>
      <c r="DS70" s="62"/>
      <c r="DT70" s="62"/>
      <c r="DU70" s="62"/>
      <c r="DV70" s="62" t="str">
        <f t="shared" si="58"/>
        <v/>
      </c>
      <c r="DW70" s="62" t="str">
        <f t="shared" si="59"/>
        <v/>
      </c>
      <c r="DX70" s="62" t="str">
        <f t="shared" si="60"/>
        <v/>
      </c>
      <c r="DY70" s="5"/>
      <c r="DZ70" s="5"/>
      <c r="EA70" s="5"/>
      <c r="EB70" s="5"/>
      <c r="EC70" s="5"/>
      <c r="ED70" s="5"/>
      <c r="EE70" s="5"/>
      <c r="EF70" s="5"/>
      <c r="EG70" s="5"/>
      <c r="EH70" s="5" t="str">
        <f t="shared" si="61"/>
        <v/>
      </c>
      <c r="EI70" s="5" t="str">
        <f t="shared" si="62"/>
        <v/>
      </c>
      <c r="EJ70" s="5" t="str">
        <f t="shared" si="63"/>
        <v/>
      </c>
      <c r="EK70" s="62"/>
      <c r="EL70" s="62"/>
      <c r="EM70" s="62"/>
      <c r="EN70" s="62"/>
      <c r="EO70" s="62"/>
      <c r="EP70" s="62"/>
      <c r="EQ70" s="62"/>
      <c r="ER70" s="62"/>
      <c r="ES70" s="62"/>
      <c r="ET70" s="62" t="str">
        <f t="shared" si="64"/>
        <v/>
      </c>
      <c r="EU70" s="62" t="str">
        <f t="shared" si="65"/>
        <v/>
      </c>
      <c r="EV70" s="62" t="str">
        <f t="shared" si="66"/>
        <v/>
      </c>
      <c r="EW70" s="5"/>
      <c r="EX70" s="5"/>
      <c r="EY70" s="5"/>
      <c r="EZ70" s="5"/>
      <c r="FA70" s="5"/>
      <c r="FB70" s="5"/>
      <c r="FC70" s="5"/>
      <c r="FD70" s="5"/>
      <c r="FE70" s="5"/>
      <c r="FF70" s="5" t="str">
        <f t="shared" si="67"/>
        <v/>
      </c>
      <c r="FG70" s="5" t="str">
        <f t="shared" si="68"/>
        <v/>
      </c>
      <c r="FH70" s="5" t="str">
        <f t="shared" si="69"/>
        <v/>
      </c>
      <c r="FI70" s="62"/>
      <c r="FJ70" s="62"/>
      <c r="FK70" s="62"/>
      <c r="FL70" s="62"/>
      <c r="FM70" s="62"/>
      <c r="FN70" s="62"/>
      <c r="FO70" s="62"/>
      <c r="FP70" s="62"/>
      <c r="FQ70" s="62"/>
      <c r="FR70" s="62" t="str">
        <f t="shared" si="70"/>
        <v/>
      </c>
      <c r="FS70" s="62" t="str">
        <f t="shared" si="71"/>
        <v/>
      </c>
      <c r="FT70" s="62" t="str">
        <f t="shared" si="72"/>
        <v/>
      </c>
      <c r="FU70" s="5"/>
      <c r="FV70" s="5"/>
      <c r="FW70" s="5"/>
      <c r="FX70" s="5"/>
      <c r="FY70" s="5"/>
      <c r="FZ70" s="5"/>
      <c r="GA70" s="5"/>
      <c r="GB70" s="5"/>
      <c r="GC70" s="5"/>
      <c r="GD70" s="5" t="str">
        <f t="shared" si="73"/>
        <v/>
      </c>
      <c r="GE70" s="5" t="str">
        <f t="shared" si="74"/>
        <v/>
      </c>
      <c r="GF70" s="5" t="str">
        <f t="shared" si="75"/>
        <v/>
      </c>
      <c r="GG70" s="62"/>
      <c r="GH70" s="62"/>
      <c r="GI70" s="62"/>
      <c r="GJ70" s="62"/>
      <c r="GK70" s="62"/>
      <c r="GL70" s="62"/>
      <c r="GM70" s="62"/>
      <c r="GN70" s="62"/>
      <c r="GO70" s="62"/>
      <c r="GP70" s="62" t="str">
        <f t="shared" si="76"/>
        <v/>
      </c>
      <c r="GQ70" s="62" t="str">
        <f t="shared" si="77"/>
        <v/>
      </c>
      <c r="GR70" s="62" t="str">
        <f t="shared" si="78"/>
        <v/>
      </c>
      <c r="GS70" s="5"/>
      <c r="GT70" s="5"/>
      <c r="GU70" s="5"/>
      <c r="GV70" s="5"/>
      <c r="GW70" s="5"/>
      <c r="GX70" s="5"/>
      <c r="GY70" s="5"/>
      <c r="GZ70" s="5"/>
      <c r="HA70" s="5"/>
      <c r="HB70" s="5" t="str">
        <f t="shared" si="79"/>
        <v/>
      </c>
      <c r="HC70" s="5" t="str">
        <f t="shared" si="80"/>
        <v/>
      </c>
      <c r="HD70" s="5" t="str">
        <f t="shared" si="81"/>
        <v/>
      </c>
      <c r="HE70" s="62"/>
      <c r="HF70" s="62"/>
      <c r="HG70" s="62"/>
      <c r="HH70" s="62"/>
      <c r="HI70" s="62"/>
      <c r="HJ70" s="62"/>
      <c r="HK70" s="62"/>
      <c r="HL70" s="62"/>
      <c r="HM70" s="62"/>
      <c r="HN70" s="62" t="str">
        <f t="shared" si="82"/>
        <v/>
      </c>
      <c r="HO70" s="62" t="str">
        <f t="shared" si="83"/>
        <v/>
      </c>
      <c r="HP70" s="62" t="str">
        <f t="shared" si="84"/>
        <v/>
      </c>
      <c r="HQ70" s="5"/>
      <c r="HR70" s="5"/>
      <c r="HS70" s="5"/>
      <c r="HT70" s="5"/>
      <c r="HU70" s="5"/>
      <c r="HV70" s="5"/>
      <c r="HW70" s="5"/>
      <c r="HX70" s="5"/>
      <c r="HY70" s="5"/>
      <c r="HZ70" s="5" t="str">
        <f t="shared" si="85"/>
        <v/>
      </c>
      <c r="IA70" s="5" t="str">
        <f t="shared" si="86"/>
        <v/>
      </c>
      <c r="IB70" s="5" t="str">
        <f t="shared" si="87"/>
        <v/>
      </c>
      <c r="IC70" s="62"/>
      <c r="ID70" s="62"/>
      <c r="IE70" s="62"/>
      <c r="IF70" s="62"/>
      <c r="IG70" s="62"/>
      <c r="IH70" s="62"/>
      <c r="II70" s="62"/>
      <c r="IJ70" s="62"/>
      <c r="IK70" s="62"/>
      <c r="IL70" s="62" t="str">
        <f t="shared" si="88"/>
        <v/>
      </c>
      <c r="IM70" s="62" t="str">
        <f t="shared" si="89"/>
        <v/>
      </c>
      <c r="IN70" s="62" t="str">
        <f t="shared" si="90"/>
        <v/>
      </c>
      <c r="IO70" s="5"/>
      <c r="IP70" s="5"/>
      <c r="IQ70" s="5"/>
      <c r="IR70" s="5"/>
      <c r="IS70" s="5"/>
      <c r="IT70" s="5"/>
      <c r="IU70" s="5"/>
      <c r="IV70" s="5"/>
      <c r="IW70" s="5"/>
      <c r="IX70" s="5" t="str">
        <f t="shared" si="91"/>
        <v/>
      </c>
      <c r="IY70" s="5" t="str">
        <f t="shared" si="92"/>
        <v/>
      </c>
      <c r="IZ70" s="5" t="str">
        <f t="shared" si="93"/>
        <v/>
      </c>
    </row>
    <row r="71" spans="1:260" x14ac:dyDescent="0.35">
      <c r="A71" s="131">
        <v>67</v>
      </c>
      <c r="B71" s="170">
        <f>'BVEM Scorecard'!B70</f>
        <v>0</v>
      </c>
      <c r="C71" s="170">
        <f>'BVEM Scorecard'!C70</f>
        <v>0</v>
      </c>
      <c r="D71" s="152">
        <v>60</v>
      </c>
      <c r="E71" s="72" t="str">
        <f>'BVEM Scorecard'!F70</f>
        <v>Wind</v>
      </c>
      <c r="F71" s="94"/>
      <c r="G71" s="94"/>
      <c r="H71" s="94"/>
      <c r="I71" s="94"/>
      <c r="J71" s="55"/>
      <c r="K71" s="55"/>
      <c r="L71" s="55"/>
      <c r="M71" s="55"/>
      <c r="N71" s="5"/>
      <c r="O71" s="5"/>
      <c r="P71" s="142"/>
      <c r="Q71" s="114"/>
      <c r="R71" s="91"/>
      <c r="S71" s="5" t="str">
        <f t="shared" si="132"/>
        <v/>
      </c>
      <c r="T71" s="93"/>
      <c r="U71" s="143"/>
      <c r="V71" s="143"/>
      <c r="W71" s="143"/>
      <c r="X71" s="64"/>
      <c r="Y71" s="64"/>
      <c r="Z71" s="62"/>
      <c r="AA71" s="144"/>
      <c r="AB71" s="144"/>
      <c r="AC71" s="64"/>
      <c r="AD71" s="64" t="str">
        <f t="shared" si="34"/>
        <v/>
      </c>
      <c r="AE71" s="64" t="str">
        <f t="shared" si="35"/>
        <v/>
      </c>
      <c r="AF71" s="64" t="str">
        <f t="shared" si="36"/>
        <v/>
      </c>
      <c r="AG71" s="55"/>
      <c r="AH71" s="55"/>
      <c r="AI71" s="35"/>
      <c r="AJ71" s="35"/>
      <c r="AK71" s="35"/>
      <c r="AL71" s="35"/>
      <c r="AM71" s="142"/>
      <c r="AN71" s="142"/>
      <c r="AO71" s="35"/>
      <c r="AP71" s="35" t="str">
        <f t="shared" si="37"/>
        <v/>
      </c>
      <c r="AQ71" s="35" t="str">
        <f t="shared" si="38"/>
        <v/>
      </c>
      <c r="AR71" s="35" t="str">
        <f t="shared" si="39"/>
        <v/>
      </c>
      <c r="AS71" s="64"/>
      <c r="AT71" s="64"/>
      <c r="AU71" s="64"/>
      <c r="AV71" s="64"/>
      <c r="AW71" s="64"/>
      <c r="AX71" s="64"/>
      <c r="AY71" s="144"/>
      <c r="AZ71" s="144"/>
      <c r="BA71" s="64"/>
      <c r="BB71" s="64" t="str">
        <f t="shared" si="40"/>
        <v/>
      </c>
      <c r="BC71" s="64" t="str">
        <f t="shared" si="41"/>
        <v/>
      </c>
      <c r="BD71" s="64" t="str">
        <f t="shared" si="42"/>
        <v/>
      </c>
      <c r="BE71" s="35"/>
      <c r="BF71" s="35"/>
      <c r="BG71" s="35"/>
      <c r="BH71" s="35"/>
      <c r="BI71" s="35"/>
      <c r="BJ71" s="35"/>
      <c r="BK71" s="142"/>
      <c r="BL71" s="142"/>
      <c r="BM71" s="35"/>
      <c r="BN71" s="35" t="str">
        <f t="shared" si="43"/>
        <v/>
      </c>
      <c r="BO71" s="35" t="str">
        <f t="shared" si="44"/>
        <v/>
      </c>
      <c r="BP71" s="35" t="str">
        <f t="shared" si="45"/>
        <v/>
      </c>
      <c r="BQ71" s="64"/>
      <c r="BR71" s="64"/>
      <c r="BS71" s="64"/>
      <c r="BT71" s="64"/>
      <c r="BU71" s="64"/>
      <c r="BV71" s="64"/>
      <c r="BW71" s="144"/>
      <c r="BX71" s="144"/>
      <c r="BY71" s="64"/>
      <c r="BZ71" s="64" t="str">
        <f t="shared" si="46"/>
        <v/>
      </c>
      <c r="CA71" s="64" t="str">
        <f t="shared" si="47"/>
        <v/>
      </c>
      <c r="CB71" s="64" t="str">
        <f t="shared" si="48"/>
        <v/>
      </c>
      <c r="CC71" s="35"/>
      <c r="CD71" s="35"/>
      <c r="CE71" s="35"/>
      <c r="CF71" s="35"/>
      <c r="CG71" s="35"/>
      <c r="CH71" s="35"/>
      <c r="CI71" s="142"/>
      <c r="CJ71" s="142"/>
      <c r="CK71" s="35"/>
      <c r="CL71" s="35" t="str">
        <f t="shared" si="49"/>
        <v/>
      </c>
      <c r="CM71" s="35" t="str">
        <f t="shared" si="50"/>
        <v/>
      </c>
      <c r="CN71" s="35" t="str">
        <f t="shared" si="51"/>
        <v/>
      </c>
      <c r="CO71" s="64"/>
      <c r="CP71" s="64"/>
      <c r="CQ71" s="64"/>
      <c r="CR71" s="64"/>
      <c r="CS71" s="64"/>
      <c r="CT71" s="64"/>
      <c r="CU71" s="144"/>
      <c r="CV71" s="144"/>
      <c r="CW71" s="64"/>
      <c r="CX71" s="64" t="str">
        <f t="shared" si="52"/>
        <v/>
      </c>
      <c r="CY71" s="64" t="str">
        <f t="shared" si="53"/>
        <v/>
      </c>
      <c r="CZ71" s="64" t="str">
        <f t="shared" si="54"/>
        <v/>
      </c>
      <c r="DA71" s="35"/>
      <c r="DB71" s="35"/>
      <c r="DC71" s="35"/>
      <c r="DD71" s="35"/>
      <c r="DE71" s="35"/>
      <c r="DF71" s="35"/>
      <c r="DG71" s="142"/>
      <c r="DH71" s="142"/>
      <c r="DI71" s="35"/>
      <c r="DJ71" s="35" t="str">
        <f t="shared" si="55"/>
        <v/>
      </c>
      <c r="DK71" s="35" t="str">
        <f t="shared" si="56"/>
        <v/>
      </c>
      <c r="DL71" s="35" t="str">
        <f t="shared" si="57"/>
        <v/>
      </c>
      <c r="DM71" s="64"/>
      <c r="DN71" s="64"/>
      <c r="DO71" s="64"/>
      <c r="DP71" s="64"/>
      <c r="DQ71" s="64"/>
      <c r="DR71" s="64"/>
      <c r="DS71" s="144"/>
      <c r="DT71" s="144"/>
      <c r="DU71" s="64"/>
      <c r="DV71" s="64" t="str">
        <f t="shared" si="58"/>
        <v/>
      </c>
      <c r="DW71" s="64" t="str">
        <f t="shared" si="59"/>
        <v/>
      </c>
      <c r="DX71" s="64" t="str">
        <f t="shared" si="60"/>
        <v/>
      </c>
      <c r="DY71" s="35"/>
      <c r="DZ71" s="35"/>
      <c r="EA71" s="35"/>
      <c r="EB71" s="35"/>
      <c r="EC71" s="35"/>
      <c r="ED71" s="35"/>
      <c r="EE71" s="142"/>
      <c r="EF71" s="142"/>
      <c r="EG71" s="35"/>
      <c r="EH71" s="35" t="str">
        <f t="shared" si="61"/>
        <v/>
      </c>
      <c r="EI71" s="35" t="str">
        <f t="shared" si="62"/>
        <v/>
      </c>
      <c r="EJ71" s="35" t="str">
        <f t="shared" si="63"/>
        <v/>
      </c>
      <c r="EK71" s="62"/>
      <c r="EL71" s="62"/>
      <c r="EM71" s="62"/>
      <c r="EN71" s="62"/>
      <c r="EO71" s="62"/>
      <c r="EP71" s="62"/>
      <c r="EQ71" s="62"/>
      <c r="ER71" s="62"/>
      <c r="ES71" s="62"/>
      <c r="ET71" s="62" t="str">
        <f t="shared" si="64"/>
        <v/>
      </c>
      <c r="EU71" s="62" t="str">
        <f t="shared" si="65"/>
        <v/>
      </c>
      <c r="EV71" s="62" t="str">
        <f t="shared" si="66"/>
        <v/>
      </c>
      <c r="EW71" s="5"/>
      <c r="EX71" s="5"/>
      <c r="EY71" s="5"/>
      <c r="EZ71" s="5"/>
      <c r="FA71" s="5"/>
      <c r="FB71" s="5"/>
      <c r="FC71" s="5"/>
      <c r="FD71" s="5"/>
      <c r="FE71" s="5"/>
      <c r="FF71" s="5" t="str">
        <f t="shared" si="67"/>
        <v/>
      </c>
      <c r="FG71" s="5" t="str">
        <f t="shared" si="68"/>
        <v/>
      </c>
      <c r="FH71" s="5" t="str">
        <f t="shared" si="69"/>
        <v/>
      </c>
      <c r="FI71" s="62"/>
      <c r="FJ71" s="62"/>
      <c r="FK71" s="62"/>
      <c r="FL71" s="62"/>
      <c r="FM71" s="62"/>
      <c r="FN71" s="62"/>
      <c r="FO71" s="62"/>
      <c r="FP71" s="62"/>
      <c r="FQ71" s="62"/>
      <c r="FR71" s="62" t="str">
        <f t="shared" si="70"/>
        <v/>
      </c>
      <c r="FS71" s="62" t="str">
        <f t="shared" si="71"/>
        <v/>
      </c>
      <c r="FT71" s="62" t="str">
        <f t="shared" si="72"/>
        <v/>
      </c>
      <c r="FU71" s="5"/>
      <c r="FV71" s="5"/>
      <c r="FW71" s="5"/>
      <c r="FX71" s="5"/>
      <c r="FY71" s="5"/>
      <c r="FZ71" s="5"/>
      <c r="GA71" s="5"/>
      <c r="GB71" s="5"/>
      <c r="GC71" s="5"/>
      <c r="GD71" s="5" t="str">
        <f t="shared" si="73"/>
        <v/>
      </c>
      <c r="GE71" s="5" t="str">
        <f t="shared" si="74"/>
        <v/>
      </c>
      <c r="GF71" s="5" t="str">
        <f t="shared" si="75"/>
        <v/>
      </c>
      <c r="GG71" s="62"/>
      <c r="GH71" s="62"/>
      <c r="GI71" s="62"/>
      <c r="GJ71" s="62"/>
      <c r="GK71" s="62"/>
      <c r="GL71" s="62"/>
      <c r="GM71" s="62"/>
      <c r="GN71" s="62"/>
      <c r="GO71" s="62"/>
      <c r="GP71" s="62" t="str">
        <f t="shared" si="76"/>
        <v/>
      </c>
      <c r="GQ71" s="62" t="str">
        <f t="shared" si="77"/>
        <v/>
      </c>
      <c r="GR71" s="62" t="str">
        <f t="shared" si="78"/>
        <v/>
      </c>
      <c r="GS71" s="5"/>
      <c r="GT71" s="5"/>
      <c r="GU71" s="5"/>
      <c r="GV71" s="5"/>
      <c r="GW71" s="5"/>
      <c r="GX71" s="5"/>
      <c r="GY71" s="5"/>
      <c r="GZ71" s="5"/>
      <c r="HA71" s="5"/>
      <c r="HB71" s="5" t="str">
        <f t="shared" si="79"/>
        <v/>
      </c>
      <c r="HC71" s="5" t="str">
        <f t="shared" si="80"/>
        <v/>
      </c>
      <c r="HD71" s="5" t="str">
        <f t="shared" si="81"/>
        <v/>
      </c>
      <c r="HE71" s="62"/>
      <c r="HF71" s="62"/>
      <c r="HG71" s="62"/>
      <c r="HH71" s="62"/>
      <c r="HI71" s="62"/>
      <c r="HJ71" s="62"/>
      <c r="HK71" s="62"/>
      <c r="HL71" s="62"/>
      <c r="HM71" s="62"/>
      <c r="HN71" s="62" t="str">
        <f t="shared" si="82"/>
        <v/>
      </c>
      <c r="HO71" s="62" t="str">
        <f t="shared" si="83"/>
        <v/>
      </c>
      <c r="HP71" s="62" t="str">
        <f t="shared" si="84"/>
        <v/>
      </c>
      <c r="HQ71" s="5"/>
      <c r="HR71" s="5"/>
      <c r="HS71" s="5"/>
      <c r="HT71" s="5"/>
      <c r="HU71" s="5"/>
      <c r="HV71" s="5"/>
      <c r="HW71" s="5"/>
      <c r="HX71" s="5"/>
      <c r="HY71" s="5"/>
      <c r="HZ71" s="5" t="str">
        <f t="shared" si="85"/>
        <v/>
      </c>
      <c r="IA71" s="5" t="str">
        <f t="shared" si="86"/>
        <v/>
      </c>
      <c r="IB71" s="5" t="str">
        <f t="shared" si="87"/>
        <v/>
      </c>
      <c r="IC71" s="62"/>
      <c r="ID71" s="62"/>
      <c r="IE71" s="62"/>
      <c r="IF71" s="62"/>
      <c r="IG71" s="62"/>
      <c r="IH71" s="62"/>
      <c r="II71" s="62"/>
      <c r="IJ71" s="62"/>
      <c r="IK71" s="62"/>
      <c r="IL71" s="62" t="str">
        <f t="shared" si="88"/>
        <v/>
      </c>
      <c r="IM71" s="62" t="str">
        <f t="shared" si="89"/>
        <v/>
      </c>
      <c r="IN71" s="62" t="str">
        <f t="shared" si="90"/>
        <v/>
      </c>
      <c r="IO71" s="5"/>
      <c r="IP71" s="5"/>
      <c r="IQ71" s="5"/>
      <c r="IR71" s="5"/>
      <c r="IS71" s="5"/>
      <c r="IT71" s="5"/>
      <c r="IU71" s="5"/>
      <c r="IV71" s="5"/>
      <c r="IW71" s="5"/>
      <c r="IX71" s="5" t="str">
        <f t="shared" si="91"/>
        <v/>
      </c>
      <c r="IY71" s="5" t="str">
        <f t="shared" si="92"/>
        <v/>
      </c>
      <c r="IZ71" s="5" t="str">
        <f t="shared" si="93"/>
        <v/>
      </c>
    </row>
    <row r="72" spans="1:260" x14ac:dyDescent="0.35">
      <c r="A72" s="131">
        <v>68</v>
      </c>
      <c r="B72" s="170">
        <f>'BVEM Scorecard'!B71</f>
        <v>0</v>
      </c>
      <c r="C72" s="170">
        <f>'BVEM Scorecard'!C71</f>
        <v>0</v>
      </c>
      <c r="D72" s="152">
        <v>245</v>
      </c>
      <c r="E72" s="72" t="str">
        <f>'BVEM Scorecard'!F71</f>
        <v>Wind</v>
      </c>
      <c r="F72" s="94"/>
      <c r="G72" s="94"/>
      <c r="H72" s="94"/>
      <c r="I72" s="94"/>
      <c r="J72" s="55"/>
      <c r="K72" s="55"/>
      <c r="L72" s="55"/>
      <c r="M72" s="55"/>
      <c r="N72" s="5"/>
      <c r="O72" s="141"/>
      <c r="P72" s="142"/>
      <c r="Q72" s="114"/>
      <c r="R72" s="91"/>
      <c r="S72" s="5" t="str">
        <f t="shared" si="132"/>
        <v/>
      </c>
      <c r="T72" s="93"/>
      <c r="U72" s="143"/>
      <c r="V72" s="143"/>
      <c r="W72" s="143"/>
      <c r="X72" s="64"/>
      <c r="Y72" s="64"/>
      <c r="Z72" s="64"/>
      <c r="AA72" s="144"/>
      <c r="AB72" s="144"/>
      <c r="AC72" s="64"/>
      <c r="AD72" s="64" t="str">
        <f t="shared" ref="AD72:AD131" si="133">IF(IF(Z72&gt;0,1,0)+IF(AA72&gt;0,1,0)+IF(AB72&gt;0,1,0)=0,"",IF(Z72&gt;0,1,0)+IF(AA72&gt;0,1,0)+IF(AB72&gt;0,1,0))</f>
        <v/>
      </c>
      <c r="AE72" s="64" t="str">
        <f t="shared" ref="AE72:AE131" si="134">IFERROR(W72/SUM($W72,$AI72,$AU72,$BG72,$BS72,$CE72,$CQ72,$DC72,$DO72,$EA72,$EM72,$EY72,$FK72,$FW72,$GI72,$GU72,$HG72,$HS72,$IE72,$IQ72),"")</f>
        <v/>
      </c>
      <c r="AF72" s="64" t="str">
        <f t="shared" ref="AF72:AF131" si="135">IFERROR((AA72*AA$4+AB72*AB$4)*AE72,"")</f>
        <v/>
      </c>
      <c r="AG72" s="55"/>
      <c r="AH72" s="55"/>
      <c r="AI72" s="5"/>
      <c r="AJ72" s="5"/>
      <c r="AK72" s="5"/>
      <c r="AL72" s="5"/>
      <c r="AM72" s="5"/>
      <c r="AN72" s="5"/>
      <c r="AO72" s="5"/>
      <c r="AP72" s="35" t="str">
        <f t="shared" ref="AP72:AP131" si="136">IF(IF(AL72&gt;0,1,0)+IF(AM72&gt;0,1,0)+IF(AN72&gt;0,1,0)=0,"",IF(AL72&gt;0,1,0)+IF(AM72&gt;0,1,0)+IF(AN72&gt;0,1,0))</f>
        <v/>
      </c>
      <c r="AQ72" s="35" t="str">
        <f t="shared" ref="AQ72:AQ131" si="137">IFERROR(AI72/SUM($W72,$AI72,$AU72,$BG72,$BS72,$CE72,$CQ72,$DC72,$DO72,$EA72,$EM72,$EY72,$FK72,$FW72,$GI72,$GU72,$HG72,$HS72,$IE72,$IQ72),"")</f>
        <v/>
      </c>
      <c r="AR72" s="35" t="str">
        <f t="shared" ref="AR72:AR131" si="138">IFERROR((AM72*AM$4+AN72*AN$4)*AQ72,"")</f>
        <v/>
      </c>
      <c r="AS72" s="62"/>
      <c r="AT72" s="62"/>
      <c r="AU72" s="62"/>
      <c r="AV72" s="62"/>
      <c r="AW72" s="62"/>
      <c r="AX72" s="62"/>
      <c r="AY72" s="62"/>
      <c r="AZ72" s="62"/>
      <c r="BA72" s="62"/>
      <c r="BB72" s="62" t="str">
        <f t="shared" ref="BB72:BB131" si="139">IF(IF(AX72&gt;0,1,0)+IF(AY72&gt;0,1,0)+IF(AZ72&gt;0,1,0)=0,"",IF(AX72&gt;0,1,0)+IF(AY72&gt;0,1,0)+IF(AZ72&gt;0,1,0))</f>
        <v/>
      </c>
      <c r="BC72" s="95" t="str">
        <f t="shared" ref="BC72:BC131" si="140">IFERROR(AU72/SUM($W72,$AI72,$AU72,$BG72,$BS72,$CE72,$CQ72,$DC72,$DO72,$EA72,$EM72,$EY72,$FK72,$FW72,$GI72,$GU72,$HG72,$HS72,$IE72,$IQ72),"")</f>
        <v/>
      </c>
      <c r="BD72" s="62" t="str">
        <f t="shared" ref="BD72:BD131" si="141">IFERROR((AY72*AY$4+AZ72*AZ$4)*BC72,"")</f>
        <v/>
      </c>
      <c r="BE72" s="5"/>
      <c r="BF72" s="5"/>
      <c r="BG72" s="5"/>
      <c r="BH72" s="5"/>
      <c r="BI72" s="5"/>
      <c r="BJ72" s="5"/>
      <c r="BK72" s="5"/>
      <c r="BL72" s="5"/>
      <c r="BM72" s="5"/>
      <c r="BN72" s="35" t="str">
        <f t="shared" ref="BN72:BN131" si="142">IF(IF(BJ72&gt;0,1,0)+IF(BK72&gt;0,1,0)+IF(BL72&gt;0,1,0)=0,"",IF(BJ72&gt;0,1,0)+IF(BK72&gt;0,1,0)+IF(BL72&gt;0,1,0))</f>
        <v/>
      </c>
      <c r="BO72" s="35" t="str">
        <f t="shared" ref="BO72:BO131" si="143">IFERROR(BG72/SUM($W72,$AI72,$AU72,$BG72,$BS72,$CE72,$CQ72,$DC72,$DO72,$EA72,$EM72,$EY72,$FK72,$FW72,$GI72,$GU72,$HG72,$HS72,$IE72,$IQ72),"")</f>
        <v/>
      </c>
      <c r="BP72" s="35" t="str">
        <f t="shared" ref="BP72:BP131" si="144">IFERROR((BK72*BK$4+BL72*BL$4)*BO72,"")</f>
        <v/>
      </c>
      <c r="BQ72" s="62"/>
      <c r="BR72" s="62"/>
      <c r="BS72" s="62"/>
      <c r="BT72" s="62"/>
      <c r="BU72" s="62"/>
      <c r="BV72" s="62"/>
      <c r="BW72" s="62"/>
      <c r="BX72" s="62"/>
      <c r="BY72" s="62"/>
      <c r="BZ72" s="62" t="str">
        <f t="shared" ref="BZ72:BZ131" si="145">IF(IF(BV72&gt;0,1,0)+IF(BW72&gt;0,1,0)+IF(BX72&gt;0,1,0)=0,"",IF(BV72&gt;0,1,0)+IF(BW72&gt;0,1,0)+IF(BX72&gt;0,1,0))</f>
        <v/>
      </c>
      <c r="CA72" s="62" t="str">
        <f t="shared" ref="CA72:CA131" si="146">IFERROR(BS72/SUM($W72,$AI72,$AU72,$BG72,$BS72,$CE72,$CQ72,$DC72,$DO72,$EA72,$EM72,$EY72,$FK72,$FW72,$GI72,$GU72,$HG72,$HS72,$IE72,$IQ72),"")</f>
        <v/>
      </c>
      <c r="CB72" s="62" t="str">
        <f t="shared" ref="CB72:CB131" si="147">IFERROR((BW72*BW$4+BX72*BX$4)*CA72,"")</f>
        <v/>
      </c>
      <c r="CC72" s="5"/>
      <c r="CD72" s="5"/>
      <c r="CE72" s="5"/>
      <c r="CF72" s="5"/>
      <c r="CG72" s="5"/>
      <c r="CH72" s="5"/>
      <c r="CI72" s="5"/>
      <c r="CJ72" s="5"/>
      <c r="CK72" s="5"/>
      <c r="CL72" s="35" t="str">
        <f t="shared" ref="CL72:CL131" si="148">IF(IF(CH72&gt;0,1,0)+IF(CI72&gt;0,1,0)+IF(CJ72&gt;0,1,0)=0,"",IF(CH72&gt;0,1,0)+IF(CI72&gt;0,1,0)+IF(CJ72&gt;0,1,0))</f>
        <v/>
      </c>
      <c r="CM72" s="35" t="str">
        <f t="shared" ref="CM72:CM131" si="149">IFERROR(CE72/SUM($W72,$AI72,$AU72,$BG72,$BS72,$CE72,$CQ72,$DC72,$DO72,$EA72,$EM72,$EY72,$FK72,$FW72,$GI72,$GU72,$HG72,$HS72,$IE72,$IQ72),"")</f>
        <v/>
      </c>
      <c r="CN72" s="35" t="str">
        <f t="shared" ref="CN72:CN131" si="150">IFERROR((CI72*CI$4+CJ72*CJ$4)*CM72,"")</f>
        <v/>
      </c>
      <c r="CO72" s="62"/>
      <c r="CP72" s="62"/>
      <c r="CQ72" s="62"/>
      <c r="CR72" s="62"/>
      <c r="CS72" s="62"/>
      <c r="CT72" s="62"/>
      <c r="CU72" s="62"/>
      <c r="CV72" s="62"/>
      <c r="CW72" s="62"/>
      <c r="CX72" s="62" t="str">
        <f t="shared" ref="CX72:CX131" si="151">IF(IF(CT72&gt;0,1,0)+IF(CU72&gt;0,1,0)+IF(CV72&gt;0,1,0)=0,"",IF(CT72&gt;0,1,0)+IF(CU72&gt;0,1,0)+IF(CV72&gt;0,1,0))</f>
        <v/>
      </c>
      <c r="CY72" s="62" t="str">
        <f t="shared" ref="CY72:CY131" si="152">IFERROR(CQ72/SUM($W72,$AI72,$AU72,$BG72,$BS72,$CE72,$CQ72,$DC72,$DO72,$EA72,$EM72,$EY72,$FK72,$FW72,$GI72,$GU72,$HG72,$HS72,$IE72,$IQ72),"")</f>
        <v/>
      </c>
      <c r="CZ72" s="62" t="str">
        <f t="shared" ref="CZ72:CZ131" si="153">IFERROR((CU72*CU$4+CV72*CV$4)*CY72,"")</f>
        <v/>
      </c>
      <c r="DA72" s="5"/>
      <c r="DB72" s="5"/>
      <c r="DC72" s="5"/>
      <c r="DD72" s="5"/>
      <c r="DE72" s="5"/>
      <c r="DF72" s="5"/>
      <c r="DG72" s="5"/>
      <c r="DH72" s="5"/>
      <c r="DI72" s="5"/>
      <c r="DJ72" s="5" t="str">
        <f t="shared" ref="DJ72:DJ131" si="154">IF(IF(DF72&gt;0,1,0)+IF(DG72&gt;0,1,0)+IF(DH72&gt;0,1,0)=0,"",IF(DF72&gt;0,1,0)+IF(DG72&gt;0,1,0)+IF(DH72&gt;0,1,0))</f>
        <v/>
      </c>
      <c r="DK72" s="5" t="str">
        <f t="shared" ref="DK72:DK131" si="155">IFERROR(DC72/SUM($W72,$AI72,$AU72,$BG72,$BS72,$CE72,$CQ72,$DC72,$DO72,$EA72,$EM72,$EY72,$FK72,$FW72,$GI72,$GU72,$HG72,$HS72,$IE72,$IQ72),"")</f>
        <v/>
      </c>
      <c r="DL72" s="5" t="str">
        <f t="shared" ref="DL72:DL131" si="156">IFERROR((DG72*DG$4+DH72*DH$4)*DK72,"")</f>
        <v/>
      </c>
      <c r="DM72" s="62"/>
      <c r="DN72" s="62"/>
      <c r="DO72" s="62"/>
      <c r="DP72" s="62"/>
      <c r="DQ72" s="62"/>
      <c r="DR72" s="62"/>
      <c r="DS72" s="62"/>
      <c r="DT72" s="62"/>
      <c r="DU72" s="62"/>
      <c r="DV72" s="62" t="str">
        <f t="shared" ref="DV72:DV131" si="157">IF(IF(DR72&gt;0,1,0)+IF(DS72&gt;0,1,0)+IF(DT72&gt;0,1,0)=0,"",IF(DR72&gt;0,1,0)+IF(DS72&gt;0,1,0)+IF(DT72&gt;0,1,0))</f>
        <v/>
      </c>
      <c r="DW72" s="62" t="str">
        <f t="shared" ref="DW72:DW131" si="158">IFERROR(DO72/SUM($W72,$AI72,$AU72,$BG72,$BS72,$CE72,$CQ72,$DC72,$DO72,$EA72,$EM72,$EY72,$FK72,$FW72,$GI72,$GU72,$HG72,$HS72,$IE72,$IQ72),"")</f>
        <v/>
      </c>
      <c r="DX72" s="62" t="str">
        <f t="shared" ref="DX72:DX131" si="159">IFERROR((DS72*DS$4+DT72*DT$4)*DW72,"")</f>
        <v/>
      </c>
      <c r="DY72" s="5"/>
      <c r="DZ72" s="5"/>
      <c r="EA72" s="5"/>
      <c r="EB72" s="5"/>
      <c r="EC72" s="5"/>
      <c r="ED72" s="5"/>
      <c r="EE72" s="5"/>
      <c r="EF72" s="5"/>
      <c r="EG72" s="5"/>
      <c r="EH72" s="5" t="str">
        <f t="shared" ref="EH72:EH131" si="160">IF(IF(ED72&gt;0,1,0)+IF(EE72&gt;0,1,0)+IF(EF72&gt;0,1,0)=0,"",IF(ED72&gt;0,1,0)+IF(EE72&gt;0,1,0)+IF(EF72&gt;0,1,0))</f>
        <v/>
      </c>
      <c r="EI72" s="5" t="str">
        <f t="shared" ref="EI72:EI131" si="161">IFERROR(EA72/SUM($W72,$AI72,$AU72,$BG72,$BS72,$CE72,$CQ72,$DC72,$DO72,$EA72,$EM72,$EY72,$FK72,$FW72,$GI72,$GU72,$HG72,$HS72,$IE72,$IQ72),"")</f>
        <v/>
      </c>
      <c r="EJ72" s="5" t="str">
        <f t="shared" ref="EJ72:EJ131" si="162">IFERROR((EE72*EE$4+EF72*EF$4)*EI72,"")</f>
        <v/>
      </c>
      <c r="EK72" s="62"/>
      <c r="EL72" s="62"/>
      <c r="EM72" s="62"/>
      <c r="EN72" s="62"/>
      <c r="EO72" s="62"/>
      <c r="EP72" s="62"/>
      <c r="EQ72" s="62"/>
      <c r="ER72" s="62"/>
      <c r="ES72" s="62"/>
      <c r="ET72" s="62" t="str">
        <f t="shared" ref="ET72:ET128" si="163">IF(IF(EP72&gt;0,1,0)+IF(EQ72&gt;0,1,0)+IF(ER72&gt;0,1,0)=0,"",IF(EP72&gt;0,1,0)+IF(EQ72&gt;0,1,0)+IF(ER72&gt;0,1,0))</f>
        <v/>
      </c>
      <c r="EU72" s="62" t="str">
        <f t="shared" ref="EU72:EU128" si="164">IFERROR(EM72/SUM($W72,$AI72,$AU72,$BG72,$BS72,$CE72,$CQ72,$DC72,$DO72,$EA72,$EM72,$EY72,$FK72,$FW72,$GI72,$GU72,$HG72,$HS72,$IE72,$IQ72),"")</f>
        <v/>
      </c>
      <c r="EV72" s="62" t="str">
        <f t="shared" ref="EV72:EV128" si="165">IFERROR((EQ72*EQ$4+ER72*ER$4)*EU72,"")</f>
        <v/>
      </c>
      <c r="EW72" s="5"/>
      <c r="EX72" s="5"/>
      <c r="EY72" s="5"/>
      <c r="EZ72" s="5"/>
      <c r="FA72" s="5"/>
      <c r="FB72" s="5"/>
      <c r="FC72" s="5"/>
      <c r="FD72" s="5"/>
      <c r="FE72" s="5"/>
      <c r="FF72" s="5" t="str">
        <f t="shared" ref="FF72:FF128" si="166">IF(IF(FB72&gt;0,1,0)+IF(FC72&gt;0,1,0)+IF(FD72&gt;0,1,0)=0,"",IF(FB72&gt;0,1,0)+IF(FC72&gt;0,1,0)+IF(FD72&gt;0,1,0))</f>
        <v/>
      </c>
      <c r="FG72" s="5" t="str">
        <f t="shared" ref="FG72:FG128" si="167">IFERROR(EY72/SUM($W72,$AI72,$AU72,$BG72,$BS72,$CE72,$CQ72,$DC72,$DO72,$EA72,$EM72,$EY72,$FK72,$FW72,$GI72,$GU72,$HG72,$HS72,$IE72,$IQ72),"")</f>
        <v/>
      </c>
      <c r="FH72" s="5" t="str">
        <f t="shared" ref="FH72:FH128" si="168">IFERROR((FC72*FC$4+FD72*FD$4)*FG72,"")</f>
        <v/>
      </c>
      <c r="FI72" s="62"/>
      <c r="FJ72" s="62"/>
      <c r="FK72" s="62"/>
      <c r="FL72" s="62"/>
      <c r="FM72" s="62"/>
      <c r="FN72" s="62"/>
      <c r="FO72" s="62"/>
      <c r="FP72" s="62"/>
      <c r="FQ72" s="62"/>
      <c r="FR72" s="62" t="str">
        <f t="shared" ref="FR72:FR128" si="169">IF(IF(FN72&gt;0,1,0)+IF(FO72&gt;0,1,0)+IF(FP72&gt;0,1,0)=0,"",IF(FN72&gt;0,1,0)+IF(FO72&gt;0,1,0)+IF(FP72&gt;0,1,0))</f>
        <v/>
      </c>
      <c r="FS72" s="62" t="str">
        <f t="shared" ref="FS72:FS128" si="170">IFERROR(FK72/SUM($W72,$AI72,$AU72,$BG72,$BS72,$CE72,$CQ72,$DC72,$DO72,$EA72,$EM72,$EY72,$FK72,$FW72,$GI72,$GU72,$HG72,$HS72,$IE72,$IQ72),"")</f>
        <v/>
      </c>
      <c r="FT72" s="62" t="str">
        <f t="shared" ref="FT72:FT128" si="171">IFERROR((FO72*FO$4+FP72*FP$4)*FS72,"")</f>
        <v/>
      </c>
      <c r="FU72" s="5"/>
      <c r="FV72" s="5"/>
      <c r="FW72" s="5"/>
      <c r="FX72" s="5"/>
      <c r="FY72" s="5"/>
      <c r="FZ72" s="5"/>
      <c r="GA72" s="5"/>
      <c r="GB72" s="5"/>
      <c r="GC72" s="5"/>
      <c r="GD72" s="5" t="str">
        <f t="shared" ref="GD72:GD128" si="172">IF(IF(FZ72&gt;0,1,0)+IF(GA72&gt;0,1,0)+IF(GB72&gt;0,1,0)=0,"",IF(FZ72&gt;0,1,0)+IF(GA72&gt;0,1,0)+IF(GB72&gt;0,1,0))</f>
        <v/>
      </c>
      <c r="GE72" s="5" t="str">
        <f t="shared" ref="GE72:GE128" si="173">IFERROR(FW72/SUM($W72,$AI72,$AU72,$BG72,$BS72,$CE72,$CQ72,$DC72,$DO72,$EA72,$EM72,$EY72,$FK72,$FW72,$GI72,$GU72,$HG72,$HS72,$IE72,$IQ72),"")</f>
        <v/>
      </c>
      <c r="GF72" s="5" t="str">
        <f t="shared" ref="GF72:GF128" si="174">IFERROR((GA72*GA$4+GB72*GB$4)*GE72,"")</f>
        <v/>
      </c>
      <c r="GG72" s="62"/>
      <c r="GH72" s="62"/>
      <c r="GI72" s="62"/>
      <c r="GJ72" s="62"/>
      <c r="GK72" s="62"/>
      <c r="GL72" s="62"/>
      <c r="GM72" s="62"/>
      <c r="GN72" s="62"/>
      <c r="GO72" s="62"/>
      <c r="GP72" s="62" t="str">
        <f t="shared" ref="GP72:GP128" si="175">IF(IF(GL72&gt;0,1,0)+IF(GM72&gt;0,1,0)+IF(GN72&gt;0,1,0)=0,"",IF(GL72&gt;0,1,0)+IF(GM72&gt;0,1,0)+IF(GN72&gt;0,1,0))</f>
        <v/>
      </c>
      <c r="GQ72" s="62" t="str">
        <f t="shared" ref="GQ72:GQ128" si="176">IFERROR(GI72/SUM($W72,$AI72,$AU72,$BG72,$BS72,$CE72,$CQ72,$DC72,$DO72,$EA72,$EM72,$EY72,$FK72,$FW72,$GI72,$GU72,$HG72,$HS72,$IE72,$IQ72),"")</f>
        <v/>
      </c>
      <c r="GR72" s="62" t="str">
        <f t="shared" ref="GR72:GR128" si="177">IFERROR((GM72*GM$4+GN72*GN$4)*GQ72,"")</f>
        <v/>
      </c>
      <c r="GS72" s="5"/>
      <c r="GT72" s="5"/>
      <c r="GU72" s="5"/>
      <c r="GV72" s="5"/>
      <c r="GW72" s="5"/>
      <c r="GX72" s="5"/>
      <c r="GY72" s="5"/>
      <c r="GZ72" s="5"/>
      <c r="HA72" s="5"/>
      <c r="HB72" s="5" t="str">
        <f t="shared" ref="HB72:HB128" si="178">IF(IF(GX72&gt;0,1,0)+IF(GY72&gt;0,1,0)+IF(GZ72&gt;0,1,0)=0,"",IF(GX72&gt;0,1,0)+IF(GY72&gt;0,1,0)+IF(GZ72&gt;0,1,0))</f>
        <v/>
      </c>
      <c r="HC72" s="5" t="str">
        <f t="shared" ref="HC72:HC128" si="179">IFERROR(GU72/SUM($W72,$AI72,$AU72,$BG72,$BS72,$CE72,$CQ72,$DC72,$DO72,$EA72,$EM72,$EY72,$FK72,$FW72,$GI72,$GU72,$HG72,$HS72,$IE72,$IQ72),"")</f>
        <v/>
      </c>
      <c r="HD72" s="5" t="str">
        <f t="shared" ref="HD72:HD128" si="180">IFERROR((GY72*GY$4+GZ72*GZ$4)*HC72,"")</f>
        <v/>
      </c>
      <c r="HE72" s="62"/>
      <c r="HF72" s="62"/>
      <c r="HG72" s="62"/>
      <c r="HH72" s="62"/>
      <c r="HI72" s="62"/>
      <c r="HJ72" s="62"/>
      <c r="HK72" s="62"/>
      <c r="HL72" s="62"/>
      <c r="HM72" s="62"/>
      <c r="HN72" s="62" t="str">
        <f t="shared" ref="HN72:HN128" si="181">IF(IF(HJ72&gt;0,1,0)+IF(HK72&gt;0,1,0)+IF(HL72&gt;0,1,0)=0,"",IF(HJ72&gt;0,1,0)+IF(HK72&gt;0,1,0)+IF(HL72&gt;0,1,0))</f>
        <v/>
      </c>
      <c r="HO72" s="62" t="str">
        <f t="shared" ref="HO72:HO128" si="182">IFERROR(HG72/SUM($W72,$AI72,$AU72,$BG72,$BS72,$CE72,$CQ72,$DC72,$DO72,$EA72,$EM72,$EY72,$FK72,$FW72,$GI72,$GU72,$HG72,$HS72,$IE72,$IQ72),"")</f>
        <v/>
      </c>
      <c r="HP72" s="62" t="str">
        <f t="shared" ref="HP72:HP128" si="183">IFERROR((HK72*HK$4+HL72*HL$4)*HO72,"")</f>
        <v/>
      </c>
      <c r="HQ72" s="5"/>
      <c r="HR72" s="5"/>
      <c r="HS72" s="5"/>
      <c r="HT72" s="5"/>
      <c r="HU72" s="5"/>
      <c r="HV72" s="5"/>
      <c r="HW72" s="5"/>
      <c r="HX72" s="5"/>
      <c r="HY72" s="5"/>
      <c r="HZ72" s="5" t="str">
        <f t="shared" ref="HZ72:HZ128" si="184">IF(IF(HV72&gt;0,1,0)+IF(HW72&gt;0,1,0)+IF(HX72&gt;0,1,0)=0,"",IF(HV72&gt;0,1,0)+IF(HW72&gt;0,1,0)+IF(HX72&gt;0,1,0))</f>
        <v/>
      </c>
      <c r="IA72" s="5" t="str">
        <f t="shared" ref="IA72:IA128" si="185">IFERROR(HS72/SUM($W72,$AI72,$AU72,$BG72,$BS72,$CE72,$CQ72,$DC72,$DO72,$EA72,$EM72,$EY72,$FK72,$FW72,$GI72,$GU72,$HG72,$HS72,$IE72,$IQ72),"")</f>
        <v/>
      </c>
      <c r="IB72" s="5" t="str">
        <f t="shared" ref="IB72:IB128" si="186">IFERROR((HW72*HW$4+HX72*HX$4)*IA72,"")</f>
        <v/>
      </c>
      <c r="IC72" s="62"/>
      <c r="ID72" s="62"/>
      <c r="IE72" s="62"/>
      <c r="IF72" s="62"/>
      <c r="IG72" s="62"/>
      <c r="IH72" s="62"/>
      <c r="II72" s="62"/>
      <c r="IJ72" s="62"/>
      <c r="IK72" s="62"/>
      <c r="IL72" s="62" t="str">
        <f t="shared" ref="IL72:IL128" si="187">IF(IF(IH72&gt;0,1,0)+IF(II72&gt;0,1,0)+IF(IJ72&gt;0,1,0)=0,"",IF(IH72&gt;0,1,0)+IF(II72&gt;0,1,0)+IF(IJ72&gt;0,1,0))</f>
        <v/>
      </c>
      <c r="IM72" s="62" t="str">
        <f t="shared" ref="IM72:IM128" si="188">IFERROR(IE72/SUM($W72,$AI72,$AU72,$BG72,$BS72,$CE72,$CQ72,$DC72,$DO72,$EA72,$EM72,$EY72,$FK72,$FW72,$GI72,$GU72,$HG72,$HS72,$IE72,$IQ72),"")</f>
        <v/>
      </c>
      <c r="IN72" s="62" t="str">
        <f t="shared" ref="IN72:IN128" si="189">IFERROR((II72*II$4+IJ72*IJ$4)*IM72,"")</f>
        <v/>
      </c>
      <c r="IO72" s="5"/>
      <c r="IP72" s="5"/>
      <c r="IQ72" s="5"/>
      <c r="IR72" s="5"/>
      <c r="IS72" s="5"/>
      <c r="IT72" s="5"/>
      <c r="IU72" s="5"/>
      <c r="IV72" s="5"/>
      <c r="IW72" s="5"/>
      <c r="IX72" s="5" t="str">
        <f t="shared" ref="IX72:IX128" si="190">IF(IF(IT72&gt;0,1,0)+IF(IU72&gt;0,1,0)+IF(IV72&gt;0,1,0)=0,"",IF(IT72&gt;0,1,0)+IF(IU72&gt;0,1,0)+IF(IV72&gt;0,1,0))</f>
        <v/>
      </c>
      <c r="IY72" s="5" t="str">
        <f t="shared" ref="IY72:IY128" si="191">IFERROR(IQ72/SUM($W72,$AI72,$AU72,$BG72,$BS72,$CE72,$CQ72,$DC72,$DO72,$EA72,$EM72,$EY72,$FK72,$FW72,$GI72,$GU72,$HG72,$HS72,$IE72,$IQ72),"")</f>
        <v/>
      </c>
      <c r="IZ72" s="5" t="str">
        <f t="shared" ref="IZ72:IZ128" si="192">IFERROR((IU72*IU$4+IV72*IV$4)*IY72,"")</f>
        <v/>
      </c>
    </row>
    <row r="73" spans="1:260" x14ac:dyDescent="0.35">
      <c r="A73" s="131">
        <v>69</v>
      </c>
      <c r="B73" s="170">
        <f>'BVEM Scorecard'!B72</f>
        <v>0</v>
      </c>
      <c r="C73" s="170">
        <f>'BVEM Scorecard'!C72</f>
        <v>0</v>
      </c>
      <c r="D73" s="152">
        <v>110</v>
      </c>
      <c r="E73" s="72" t="str">
        <f>'BVEM Scorecard'!F72</f>
        <v>Wind</v>
      </c>
      <c r="F73" s="94"/>
      <c r="G73" s="94"/>
      <c r="H73" s="94"/>
      <c r="I73" s="94"/>
      <c r="J73" s="55"/>
      <c r="K73" s="55"/>
      <c r="L73" s="55"/>
      <c r="M73" s="55"/>
      <c r="N73" s="5"/>
      <c r="O73" s="5"/>
      <c r="P73" s="142"/>
      <c r="Q73" s="114"/>
      <c r="R73" s="91"/>
      <c r="S73" s="5" t="str">
        <f t="shared" si="132"/>
        <v/>
      </c>
      <c r="T73" s="93"/>
      <c r="U73" s="143"/>
      <c r="V73" s="143"/>
      <c r="W73" s="143"/>
      <c r="X73" s="64"/>
      <c r="Y73" s="64"/>
      <c r="Z73" s="62"/>
      <c r="AA73" s="144"/>
      <c r="AB73" s="144"/>
      <c r="AC73" s="64"/>
      <c r="AD73" s="64" t="str">
        <f t="shared" si="133"/>
        <v/>
      </c>
      <c r="AE73" s="64" t="str">
        <f t="shared" si="134"/>
        <v/>
      </c>
      <c r="AF73" s="64" t="str">
        <f t="shared" si="135"/>
        <v/>
      </c>
      <c r="AG73" s="55"/>
      <c r="AH73" s="55"/>
      <c r="AI73" s="35"/>
      <c r="AJ73" s="35"/>
      <c r="AK73" s="35"/>
      <c r="AL73" s="35"/>
      <c r="AM73" s="142"/>
      <c r="AN73" s="142"/>
      <c r="AO73" s="35"/>
      <c r="AP73" s="35" t="str">
        <f t="shared" si="136"/>
        <v/>
      </c>
      <c r="AQ73" s="35" t="str">
        <f t="shared" si="137"/>
        <v/>
      </c>
      <c r="AR73" s="35" t="str">
        <f t="shared" si="138"/>
        <v/>
      </c>
      <c r="AS73" s="64"/>
      <c r="AT73" s="64"/>
      <c r="AU73" s="64"/>
      <c r="AV73" s="64"/>
      <c r="AW73" s="64"/>
      <c r="AX73" s="64"/>
      <c r="AY73" s="144"/>
      <c r="AZ73" s="144"/>
      <c r="BA73" s="64"/>
      <c r="BB73" s="64" t="str">
        <f t="shared" si="139"/>
        <v/>
      </c>
      <c r="BC73" s="64" t="str">
        <f t="shared" si="140"/>
        <v/>
      </c>
      <c r="BD73" s="64" t="str">
        <f t="shared" si="141"/>
        <v/>
      </c>
      <c r="BE73" s="35"/>
      <c r="BF73" s="35"/>
      <c r="BG73" s="35"/>
      <c r="BH73" s="35"/>
      <c r="BI73" s="35"/>
      <c r="BJ73" s="35"/>
      <c r="BK73" s="142"/>
      <c r="BL73" s="142"/>
      <c r="BM73" s="35"/>
      <c r="BN73" s="35" t="str">
        <f t="shared" si="142"/>
        <v/>
      </c>
      <c r="BO73" s="35" t="str">
        <f t="shared" si="143"/>
        <v/>
      </c>
      <c r="BP73" s="35" t="str">
        <f t="shared" si="144"/>
        <v/>
      </c>
      <c r="BQ73" s="64"/>
      <c r="BR73" s="64"/>
      <c r="BS73" s="64"/>
      <c r="BT73" s="64"/>
      <c r="BU73" s="64"/>
      <c r="BV73" s="64"/>
      <c r="BW73" s="144"/>
      <c r="BX73" s="144"/>
      <c r="BY73" s="64"/>
      <c r="BZ73" s="64" t="str">
        <f t="shared" si="145"/>
        <v/>
      </c>
      <c r="CA73" s="64" t="str">
        <f t="shared" si="146"/>
        <v/>
      </c>
      <c r="CB73" s="64" t="str">
        <f t="shared" si="147"/>
        <v/>
      </c>
      <c r="CC73" s="35"/>
      <c r="CD73" s="35"/>
      <c r="CE73" s="35"/>
      <c r="CF73" s="35"/>
      <c r="CG73" s="35"/>
      <c r="CH73" s="35"/>
      <c r="CI73" s="142"/>
      <c r="CJ73" s="142"/>
      <c r="CK73" s="35"/>
      <c r="CL73" s="35" t="str">
        <f t="shared" si="148"/>
        <v/>
      </c>
      <c r="CM73" s="35" t="str">
        <f t="shared" si="149"/>
        <v/>
      </c>
      <c r="CN73" s="35" t="str">
        <f t="shared" si="150"/>
        <v/>
      </c>
      <c r="CO73" s="64"/>
      <c r="CP73" s="64"/>
      <c r="CQ73" s="64"/>
      <c r="CR73" s="64"/>
      <c r="CS73" s="64"/>
      <c r="CT73" s="64"/>
      <c r="CU73" s="144"/>
      <c r="CV73" s="144"/>
      <c r="CW73" s="64"/>
      <c r="CX73" s="64" t="str">
        <f t="shared" si="151"/>
        <v/>
      </c>
      <c r="CY73" s="64" t="str">
        <f t="shared" si="152"/>
        <v/>
      </c>
      <c r="CZ73" s="64" t="str">
        <f t="shared" si="153"/>
        <v/>
      </c>
      <c r="DA73" s="35"/>
      <c r="DB73" s="35"/>
      <c r="DC73" s="35"/>
      <c r="DD73" s="35"/>
      <c r="DE73" s="35"/>
      <c r="DF73" s="35"/>
      <c r="DG73" s="142"/>
      <c r="DH73" s="142"/>
      <c r="DI73" s="35"/>
      <c r="DJ73" s="35" t="str">
        <f t="shared" si="154"/>
        <v/>
      </c>
      <c r="DK73" s="35" t="str">
        <f t="shared" si="155"/>
        <v/>
      </c>
      <c r="DL73" s="35" t="str">
        <f t="shared" si="156"/>
        <v/>
      </c>
      <c r="DM73" s="64"/>
      <c r="DN73" s="64"/>
      <c r="DO73" s="64"/>
      <c r="DP73" s="64"/>
      <c r="DQ73" s="64"/>
      <c r="DR73" s="64"/>
      <c r="DS73" s="144"/>
      <c r="DT73" s="144"/>
      <c r="DU73" s="64"/>
      <c r="DV73" s="64" t="str">
        <f t="shared" si="157"/>
        <v/>
      </c>
      <c r="DW73" s="64" t="str">
        <f t="shared" si="158"/>
        <v/>
      </c>
      <c r="DX73" s="64" t="str">
        <f t="shared" si="159"/>
        <v/>
      </c>
      <c r="DY73" s="35"/>
      <c r="DZ73" s="35"/>
      <c r="EA73" s="35"/>
      <c r="EB73" s="35"/>
      <c r="EC73" s="35"/>
      <c r="ED73" s="35"/>
      <c r="EE73" s="142"/>
      <c r="EF73" s="142"/>
      <c r="EG73" s="35"/>
      <c r="EH73" s="35" t="str">
        <f t="shared" si="160"/>
        <v/>
      </c>
      <c r="EI73" s="35" t="str">
        <f t="shared" si="161"/>
        <v/>
      </c>
      <c r="EJ73" s="35" t="str">
        <f t="shared" si="162"/>
        <v/>
      </c>
      <c r="EK73" s="62"/>
      <c r="EL73" s="62"/>
      <c r="EM73" s="62"/>
      <c r="EN73" s="62"/>
      <c r="EO73" s="62"/>
      <c r="EP73" s="62"/>
      <c r="EQ73" s="62"/>
      <c r="ER73" s="62"/>
      <c r="ES73" s="62"/>
      <c r="ET73" s="62" t="str">
        <f t="shared" si="163"/>
        <v/>
      </c>
      <c r="EU73" s="62" t="str">
        <f t="shared" si="164"/>
        <v/>
      </c>
      <c r="EV73" s="62" t="str">
        <f t="shared" si="165"/>
        <v/>
      </c>
      <c r="EW73" s="5"/>
      <c r="EX73" s="5"/>
      <c r="EY73" s="5"/>
      <c r="EZ73" s="5"/>
      <c r="FA73" s="5"/>
      <c r="FB73" s="5"/>
      <c r="FC73" s="5"/>
      <c r="FD73" s="5"/>
      <c r="FE73" s="5"/>
      <c r="FF73" s="5" t="str">
        <f t="shared" si="166"/>
        <v/>
      </c>
      <c r="FG73" s="5" t="str">
        <f t="shared" si="167"/>
        <v/>
      </c>
      <c r="FH73" s="5" t="str">
        <f t="shared" si="168"/>
        <v/>
      </c>
      <c r="FI73" s="62"/>
      <c r="FJ73" s="62"/>
      <c r="FK73" s="62"/>
      <c r="FL73" s="62"/>
      <c r="FM73" s="62"/>
      <c r="FN73" s="62"/>
      <c r="FO73" s="62"/>
      <c r="FP73" s="62"/>
      <c r="FQ73" s="62"/>
      <c r="FR73" s="62" t="str">
        <f t="shared" si="169"/>
        <v/>
      </c>
      <c r="FS73" s="62" t="str">
        <f t="shared" si="170"/>
        <v/>
      </c>
      <c r="FT73" s="62" t="str">
        <f t="shared" si="171"/>
        <v/>
      </c>
      <c r="FU73" s="5"/>
      <c r="FV73" s="5"/>
      <c r="FW73" s="5"/>
      <c r="FX73" s="5"/>
      <c r="FY73" s="5"/>
      <c r="FZ73" s="5"/>
      <c r="GA73" s="5"/>
      <c r="GB73" s="5"/>
      <c r="GC73" s="5"/>
      <c r="GD73" s="5" t="str">
        <f t="shared" si="172"/>
        <v/>
      </c>
      <c r="GE73" s="5" t="str">
        <f t="shared" si="173"/>
        <v/>
      </c>
      <c r="GF73" s="5" t="str">
        <f t="shared" si="174"/>
        <v/>
      </c>
      <c r="GG73" s="62"/>
      <c r="GH73" s="62"/>
      <c r="GI73" s="62"/>
      <c r="GJ73" s="62"/>
      <c r="GK73" s="62"/>
      <c r="GL73" s="62"/>
      <c r="GM73" s="62"/>
      <c r="GN73" s="62"/>
      <c r="GO73" s="62"/>
      <c r="GP73" s="62" t="str">
        <f t="shared" si="175"/>
        <v/>
      </c>
      <c r="GQ73" s="62" t="str">
        <f t="shared" si="176"/>
        <v/>
      </c>
      <c r="GR73" s="62" t="str">
        <f t="shared" si="177"/>
        <v/>
      </c>
      <c r="GS73" s="5"/>
      <c r="GT73" s="5"/>
      <c r="GU73" s="5"/>
      <c r="GV73" s="5"/>
      <c r="GW73" s="5"/>
      <c r="GX73" s="5"/>
      <c r="GY73" s="5"/>
      <c r="GZ73" s="5"/>
      <c r="HA73" s="5"/>
      <c r="HB73" s="5" t="str">
        <f t="shared" si="178"/>
        <v/>
      </c>
      <c r="HC73" s="5" t="str">
        <f t="shared" si="179"/>
        <v/>
      </c>
      <c r="HD73" s="5" t="str">
        <f t="shared" si="180"/>
        <v/>
      </c>
      <c r="HE73" s="62"/>
      <c r="HF73" s="62"/>
      <c r="HG73" s="62"/>
      <c r="HH73" s="62"/>
      <c r="HI73" s="62"/>
      <c r="HJ73" s="62"/>
      <c r="HK73" s="62"/>
      <c r="HL73" s="62"/>
      <c r="HM73" s="62"/>
      <c r="HN73" s="62" t="str">
        <f t="shared" si="181"/>
        <v/>
      </c>
      <c r="HO73" s="62" t="str">
        <f t="shared" si="182"/>
        <v/>
      </c>
      <c r="HP73" s="62" t="str">
        <f t="shared" si="183"/>
        <v/>
      </c>
      <c r="HQ73" s="5"/>
      <c r="HR73" s="5"/>
      <c r="HS73" s="5"/>
      <c r="HT73" s="5"/>
      <c r="HU73" s="5"/>
      <c r="HV73" s="5"/>
      <c r="HW73" s="5"/>
      <c r="HX73" s="5"/>
      <c r="HY73" s="5"/>
      <c r="HZ73" s="5" t="str">
        <f t="shared" si="184"/>
        <v/>
      </c>
      <c r="IA73" s="5" t="str">
        <f t="shared" si="185"/>
        <v/>
      </c>
      <c r="IB73" s="5" t="str">
        <f t="shared" si="186"/>
        <v/>
      </c>
      <c r="IC73" s="62"/>
      <c r="ID73" s="62"/>
      <c r="IE73" s="62"/>
      <c r="IF73" s="62"/>
      <c r="IG73" s="62"/>
      <c r="IH73" s="62"/>
      <c r="II73" s="62"/>
      <c r="IJ73" s="62"/>
      <c r="IK73" s="62"/>
      <c r="IL73" s="62" t="str">
        <f t="shared" si="187"/>
        <v/>
      </c>
      <c r="IM73" s="62" t="str">
        <f t="shared" si="188"/>
        <v/>
      </c>
      <c r="IN73" s="62" t="str">
        <f t="shared" si="189"/>
        <v/>
      </c>
      <c r="IO73" s="5"/>
      <c r="IP73" s="5"/>
      <c r="IQ73" s="5"/>
      <c r="IR73" s="5"/>
      <c r="IS73" s="5"/>
      <c r="IT73" s="5"/>
      <c r="IU73" s="5"/>
      <c r="IV73" s="5"/>
      <c r="IW73" s="5"/>
      <c r="IX73" s="5" t="str">
        <f t="shared" si="190"/>
        <v/>
      </c>
      <c r="IY73" s="5" t="str">
        <f t="shared" si="191"/>
        <v/>
      </c>
      <c r="IZ73" s="5" t="str">
        <f t="shared" si="192"/>
        <v/>
      </c>
    </row>
    <row r="74" spans="1:260" x14ac:dyDescent="0.35">
      <c r="A74" s="131">
        <v>70</v>
      </c>
      <c r="B74" s="170">
        <f>'BVEM Scorecard'!B73</f>
        <v>0</v>
      </c>
      <c r="C74" s="170">
        <f>'BVEM Scorecard'!C73</f>
        <v>0</v>
      </c>
      <c r="D74" s="152">
        <v>258</v>
      </c>
      <c r="E74" s="72" t="str">
        <f>'BVEM Scorecard'!F73</f>
        <v>Wind</v>
      </c>
      <c r="F74" s="94"/>
      <c r="G74" s="94"/>
      <c r="H74" s="94"/>
      <c r="I74" s="94"/>
      <c r="J74" s="55"/>
      <c r="K74" s="55"/>
      <c r="L74" s="55"/>
      <c r="M74" s="55"/>
      <c r="N74" s="5"/>
      <c r="O74" s="141"/>
      <c r="P74" s="142"/>
      <c r="Q74" s="114"/>
      <c r="R74" s="91"/>
      <c r="S74" s="5" t="str">
        <f t="shared" si="132"/>
        <v/>
      </c>
      <c r="T74" s="93"/>
      <c r="U74" s="143"/>
      <c r="V74" s="143"/>
      <c r="W74" s="143"/>
      <c r="X74" s="64"/>
      <c r="Y74" s="64"/>
      <c r="Z74" s="64"/>
      <c r="AA74" s="144"/>
      <c r="AB74" s="144"/>
      <c r="AC74" s="64"/>
      <c r="AD74" s="64" t="str">
        <f t="shared" si="133"/>
        <v/>
      </c>
      <c r="AE74" s="64" t="str">
        <f t="shared" si="134"/>
        <v/>
      </c>
      <c r="AF74" s="64" t="str">
        <f t="shared" si="135"/>
        <v/>
      </c>
      <c r="AG74" s="55"/>
      <c r="AH74" s="55"/>
      <c r="AI74" s="5"/>
      <c r="AJ74" s="5"/>
      <c r="AK74" s="5"/>
      <c r="AL74" s="5"/>
      <c r="AM74" s="5"/>
      <c r="AN74" s="5"/>
      <c r="AO74" s="5"/>
      <c r="AP74" s="35" t="str">
        <f t="shared" si="136"/>
        <v/>
      </c>
      <c r="AQ74" s="35" t="str">
        <f t="shared" si="137"/>
        <v/>
      </c>
      <c r="AR74" s="35" t="str">
        <f t="shared" si="138"/>
        <v/>
      </c>
      <c r="AS74" s="62"/>
      <c r="AT74" s="62"/>
      <c r="AU74" s="62"/>
      <c r="AV74" s="62"/>
      <c r="AW74" s="62"/>
      <c r="AX74" s="62"/>
      <c r="AY74" s="62"/>
      <c r="AZ74" s="62"/>
      <c r="BA74" s="62"/>
      <c r="BB74" s="62" t="str">
        <f t="shared" si="139"/>
        <v/>
      </c>
      <c r="BC74" s="95" t="str">
        <f t="shared" si="140"/>
        <v/>
      </c>
      <c r="BD74" s="62" t="str">
        <f t="shared" si="141"/>
        <v/>
      </c>
      <c r="BE74" s="5"/>
      <c r="BF74" s="5"/>
      <c r="BG74" s="5"/>
      <c r="BH74" s="5"/>
      <c r="BI74" s="5"/>
      <c r="BJ74" s="5"/>
      <c r="BK74" s="5"/>
      <c r="BL74" s="5"/>
      <c r="BM74" s="5"/>
      <c r="BN74" s="35" t="str">
        <f t="shared" si="142"/>
        <v/>
      </c>
      <c r="BO74" s="35" t="str">
        <f t="shared" si="143"/>
        <v/>
      </c>
      <c r="BP74" s="35" t="str">
        <f t="shared" si="144"/>
        <v/>
      </c>
      <c r="BQ74" s="62"/>
      <c r="BR74" s="62"/>
      <c r="BS74" s="62"/>
      <c r="BT74" s="62"/>
      <c r="BU74" s="62"/>
      <c r="BV74" s="62"/>
      <c r="BW74" s="62"/>
      <c r="BX74" s="62"/>
      <c r="BY74" s="62"/>
      <c r="BZ74" s="62" t="str">
        <f t="shared" si="145"/>
        <v/>
      </c>
      <c r="CA74" s="62" t="str">
        <f t="shared" si="146"/>
        <v/>
      </c>
      <c r="CB74" s="62" t="str">
        <f t="shared" si="147"/>
        <v/>
      </c>
      <c r="CC74" s="5"/>
      <c r="CD74" s="5"/>
      <c r="CE74" s="5"/>
      <c r="CF74" s="5"/>
      <c r="CG74" s="5"/>
      <c r="CH74" s="5"/>
      <c r="CI74" s="5"/>
      <c r="CJ74" s="5"/>
      <c r="CK74" s="5"/>
      <c r="CL74" s="35" t="str">
        <f t="shared" si="148"/>
        <v/>
      </c>
      <c r="CM74" s="35" t="str">
        <f t="shared" si="149"/>
        <v/>
      </c>
      <c r="CN74" s="35" t="str">
        <f t="shared" si="150"/>
        <v/>
      </c>
      <c r="CO74" s="62"/>
      <c r="CP74" s="62"/>
      <c r="CQ74" s="62"/>
      <c r="CR74" s="62"/>
      <c r="CS74" s="62"/>
      <c r="CT74" s="62"/>
      <c r="CU74" s="62"/>
      <c r="CV74" s="62"/>
      <c r="CW74" s="62"/>
      <c r="CX74" s="62" t="str">
        <f t="shared" si="151"/>
        <v/>
      </c>
      <c r="CY74" s="62" t="str">
        <f t="shared" si="152"/>
        <v/>
      </c>
      <c r="CZ74" s="62" t="str">
        <f t="shared" si="153"/>
        <v/>
      </c>
      <c r="DA74" s="5"/>
      <c r="DB74" s="5"/>
      <c r="DC74" s="5"/>
      <c r="DD74" s="5"/>
      <c r="DE74" s="5"/>
      <c r="DF74" s="5"/>
      <c r="DG74" s="5"/>
      <c r="DH74" s="5"/>
      <c r="DI74" s="5"/>
      <c r="DJ74" s="5" t="str">
        <f t="shared" si="154"/>
        <v/>
      </c>
      <c r="DK74" s="5" t="str">
        <f t="shared" si="155"/>
        <v/>
      </c>
      <c r="DL74" s="5" t="str">
        <f t="shared" si="156"/>
        <v/>
      </c>
      <c r="DM74" s="62"/>
      <c r="DN74" s="62"/>
      <c r="DO74" s="62"/>
      <c r="DP74" s="62"/>
      <c r="DQ74" s="62"/>
      <c r="DR74" s="62"/>
      <c r="DS74" s="62"/>
      <c r="DT74" s="62"/>
      <c r="DU74" s="62"/>
      <c r="DV74" s="62" t="str">
        <f t="shared" si="157"/>
        <v/>
      </c>
      <c r="DW74" s="62" t="str">
        <f t="shared" si="158"/>
        <v/>
      </c>
      <c r="DX74" s="62" t="str">
        <f t="shared" si="159"/>
        <v/>
      </c>
      <c r="DY74" s="5"/>
      <c r="DZ74" s="5"/>
      <c r="EA74" s="5"/>
      <c r="EB74" s="5"/>
      <c r="EC74" s="5"/>
      <c r="ED74" s="5"/>
      <c r="EE74" s="5"/>
      <c r="EF74" s="5"/>
      <c r="EG74" s="5"/>
      <c r="EH74" s="5" t="str">
        <f t="shared" si="160"/>
        <v/>
      </c>
      <c r="EI74" s="5" t="str">
        <f t="shared" si="161"/>
        <v/>
      </c>
      <c r="EJ74" s="5" t="str">
        <f t="shared" si="162"/>
        <v/>
      </c>
      <c r="EK74" s="62"/>
      <c r="EL74" s="62"/>
      <c r="EM74" s="62"/>
      <c r="EN74" s="62"/>
      <c r="EO74" s="62"/>
      <c r="EP74" s="62"/>
      <c r="EQ74" s="62"/>
      <c r="ER74" s="62"/>
      <c r="ES74" s="62"/>
      <c r="ET74" s="62" t="str">
        <f t="shared" si="163"/>
        <v/>
      </c>
      <c r="EU74" s="62" t="str">
        <f t="shared" si="164"/>
        <v/>
      </c>
      <c r="EV74" s="62" t="str">
        <f t="shared" si="165"/>
        <v/>
      </c>
      <c r="EW74" s="5"/>
      <c r="EX74" s="5"/>
      <c r="EY74" s="5"/>
      <c r="EZ74" s="5"/>
      <c r="FA74" s="5"/>
      <c r="FB74" s="5"/>
      <c r="FC74" s="5"/>
      <c r="FD74" s="5"/>
      <c r="FE74" s="5"/>
      <c r="FF74" s="5" t="str">
        <f t="shared" si="166"/>
        <v/>
      </c>
      <c r="FG74" s="5" t="str">
        <f t="shared" si="167"/>
        <v/>
      </c>
      <c r="FH74" s="5" t="str">
        <f t="shared" si="168"/>
        <v/>
      </c>
      <c r="FI74" s="62"/>
      <c r="FJ74" s="62"/>
      <c r="FK74" s="62"/>
      <c r="FL74" s="62"/>
      <c r="FM74" s="62"/>
      <c r="FN74" s="62"/>
      <c r="FO74" s="62"/>
      <c r="FP74" s="62"/>
      <c r="FQ74" s="62"/>
      <c r="FR74" s="62" t="str">
        <f t="shared" si="169"/>
        <v/>
      </c>
      <c r="FS74" s="62" t="str">
        <f t="shared" si="170"/>
        <v/>
      </c>
      <c r="FT74" s="62" t="str">
        <f t="shared" si="171"/>
        <v/>
      </c>
      <c r="FU74" s="5"/>
      <c r="FV74" s="5"/>
      <c r="FW74" s="5"/>
      <c r="FX74" s="5"/>
      <c r="FY74" s="5"/>
      <c r="FZ74" s="5"/>
      <c r="GA74" s="5"/>
      <c r="GB74" s="5"/>
      <c r="GC74" s="5"/>
      <c r="GD74" s="5" t="str">
        <f t="shared" si="172"/>
        <v/>
      </c>
      <c r="GE74" s="5" t="str">
        <f t="shared" si="173"/>
        <v/>
      </c>
      <c r="GF74" s="5" t="str">
        <f t="shared" si="174"/>
        <v/>
      </c>
      <c r="GG74" s="62"/>
      <c r="GH74" s="62"/>
      <c r="GI74" s="62"/>
      <c r="GJ74" s="62"/>
      <c r="GK74" s="62"/>
      <c r="GL74" s="62"/>
      <c r="GM74" s="62"/>
      <c r="GN74" s="62"/>
      <c r="GO74" s="62"/>
      <c r="GP74" s="62" t="str">
        <f t="shared" si="175"/>
        <v/>
      </c>
      <c r="GQ74" s="62" t="str">
        <f t="shared" si="176"/>
        <v/>
      </c>
      <c r="GR74" s="62" t="str">
        <f t="shared" si="177"/>
        <v/>
      </c>
      <c r="GS74" s="5"/>
      <c r="GT74" s="5"/>
      <c r="GU74" s="5"/>
      <c r="GV74" s="5"/>
      <c r="GW74" s="5"/>
      <c r="GX74" s="5"/>
      <c r="GY74" s="5"/>
      <c r="GZ74" s="5"/>
      <c r="HA74" s="5"/>
      <c r="HB74" s="5" t="str">
        <f t="shared" si="178"/>
        <v/>
      </c>
      <c r="HC74" s="5" t="str">
        <f t="shared" si="179"/>
        <v/>
      </c>
      <c r="HD74" s="5" t="str">
        <f t="shared" si="180"/>
        <v/>
      </c>
      <c r="HE74" s="62"/>
      <c r="HF74" s="62"/>
      <c r="HG74" s="62"/>
      <c r="HH74" s="62"/>
      <c r="HI74" s="62"/>
      <c r="HJ74" s="62"/>
      <c r="HK74" s="62"/>
      <c r="HL74" s="62"/>
      <c r="HM74" s="62"/>
      <c r="HN74" s="62" t="str">
        <f t="shared" si="181"/>
        <v/>
      </c>
      <c r="HO74" s="62" t="str">
        <f t="shared" si="182"/>
        <v/>
      </c>
      <c r="HP74" s="62" t="str">
        <f t="shared" si="183"/>
        <v/>
      </c>
      <c r="HQ74" s="5"/>
      <c r="HR74" s="5"/>
      <c r="HS74" s="5"/>
      <c r="HT74" s="5"/>
      <c r="HU74" s="5"/>
      <c r="HV74" s="5"/>
      <c r="HW74" s="5"/>
      <c r="HX74" s="5"/>
      <c r="HY74" s="5"/>
      <c r="HZ74" s="5" t="str">
        <f t="shared" si="184"/>
        <v/>
      </c>
      <c r="IA74" s="5" t="str">
        <f t="shared" si="185"/>
        <v/>
      </c>
      <c r="IB74" s="5" t="str">
        <f t="shared" si="186"/>
        <v/>
      </c>
      <c r="IC74" s="62"/>
      <c r="ID74" s="62"/>
      <c r="IE74" s="62"/>
      <c r="IF74" s="62"/>
      <c r="IG74" s="62"/>
      <c r="IH74" s="62"/>
      <c r="II74" s="62"/>
      <c r="IJ74" s="62"/>
      <c r="IK74" s="62"/>
      <c r="IL74" s="62" t="str">
        <f t="shared" si="187"/>
        <v/>
      </c>
      <c r="IM74" s="62" t="str">
        <f t="shared" si="188"/>
        <v/>
      </c>
      <c r="IN74" s="62" t="str">
        <f t="shared" si="189"/>
        <v/>
      </c>
      <c r="IO74" s="5"/>
      <c r="IP74" s="5"/>
      <c r="IQ74" s="5"/>
      <c r="IR74" s="5"/>
      <c r="IS74" s="5"/>
      <c r="IT74" s="5"/>
      <c r="IU74" s="5"/>
      <c r="IV74" s="5"/>
      <c r="IW74" s="5"/>
      <c r="IX74" s="5" t="str">
        <f t="shared" si="190"/>
        <v/>
      </c>
      <c r="IY74" s="5" t="str">
        <f t="shared" si="191"/>
        <v/>
      </c>
      <c r="IZ74" s="5" t="str">
        <f t="shared" si="192"/>
        <v/>
      </c>
    </row>
    <row r="75" spans="1:260" x14ac:dyDescent="0.35">
      <c r="A75" s="131">
        <v>71</v>
      </c>
      <c r="B75" s="170">
        <f>'BVEM Scorecard'!B74</f>
        <v>0</v>
      </c>
      <c r="C75" s="170">
        <f>'BVEM Scorecard'!C74</f>
        <v>0</v>
      </c>
      <c r="D75" s="152">
        <v>61</v>
      </c>
      <c r="E75" s="72" t="str">
        <f>'BVEM Scorecard'!F74</f>
        <v>Wind</v>
      </c>
      <c r="F75" s="94"/>
      <c r="G75" s="94"/>
      <c r="H75" s="94"/>
      <c r="I75" s="94"/>
      <c r="J75" s="55"/>
      <c r="K75" s="55"/>
      <c r="L75" s="55"/>
      <c r="M75" s="55"/>
      <c r="N75" s="5"/>
      <c r="O75" s="5"/>
      <c r="P75" s="142"/>
      <c r="Q75" s="114"/>
      <c r="R75" s="91"/>
      <c r="S75" s="5" t="str">
        <f t="shared" si="132"/>
        <v/>
      </c>
      <c r="T75" s="93"/>
      <c r="U75" s="143"/>
      <c r="V75" s="143"/>
      <c r="W75" s="143"/>
      <c r="X75" s="64"/>
      <c r="Y75" s="64"/>
      <c r="Z75" s="62"/>
      <c r="AA75" s="144"/>
      <c r="AB75" s="144"/>
      <c r="AC75" s="64"/>
      <c r="AD75" s="64" t="str">
        <f t="shared" si="133"/>
        <v/>
      </c>
      <c r="AE75" s="64" t="str">
        <f t="shared" si="134"/>
        <v/>
      </c>
      <c r="AF75" s="64" t="str">
        <f t="shared" si="135"/>
        <v/>
      </c>
      <c r="AG75" s="55"/>
      <c r="AH75" s="55"/>
      <c r="AI75" s="35"/>
      <c r="AJ75" s="35"/>
      <c r="AK75" s="35"/>
      <c r="AL75" s="35"/>
      <c r="AM75" s="142"/>
      <c r="AN75" s="142"/>
      <c r="AO75" s="35"/>
      <c r="AP75" s="35" t="str">
        <f t="shared" si="136"/>
        <v/>
      </c>
      <c r="AQ75" s="35" t="str">
        <f t="shared" si="137"/>
        <v/>
      </c>
      <c r="AR75" s="35" t="str">
        <f t="shared" si="138"/>
        <v/>
      </c>
      <c r="AS75" s="64"/>
      <c r="AT75" s="64"/>
      <c r="AU75" s="64"/>
      <c r="AV75" s="64"/>
      <c r="AW75" s="64"/>
      <c r="AX75" s="64"/>
      <c r="AY75" s="144"/>
      <c r="AZ75" s="144"/>
      <c r="BA75" s="64"/>
      <c r="BB75" s="64" t="str">
        <f t="shared" si="139"/>
        <v/>
      </c>
      <c r="BC75" s="64" t="str">
        <f t="shared" si="140"/>
        <v/>
      </c>
      <c r="BD75" s="64" t="str">
        <f t="shared" si="141"/>
        <v/>
      </c>
      <c r="BE75" s="35"/>
      <c r="BF75" s="35"/>
      <c r="BG75" s="35"/>
      <c r="BH75" s="35"/>
      <c r="BI75" s="35"/>
      <c r="BJ75" s="35"/>
      <c r="BK75" s="142"/>
      <c r="BL75" s="142"/>
      <c r="BM75" s="35"/>
      <c r="BN75" s="35" t="str">
        <f t="shared" si="142"/>
        <v/>
      </c>
      <c r="BO75" s="35" t="str">
        <f t="shared" si="143"/>
        <v/>
      </c>
      <c r="BP75" s="35" t="str">
        <f t="shared" si="144"/>
        <v/>
      </c>
      <c r="BQ75" s="64"/>
      <c r="BR75" s="64"/>
      <c r="BS75" s="64"/>
      <c r="BT75" s="64"/>
      <c r="BU75" s="64"/>
      <c r="BV75" s="64"/>
      <c r="BW75" s="144"/>
      <c r="BX75" s="144"/>
      <c r="BY75" s="64"/>
      <c r="BZ75" s="64" t="str">
        <f t="shared" si="145"/>
        <v/>
      </c>
      <c r="CA75" s="64" t="str">
        <f t="shared" si="146"/>
        <v/>
      </c>
      <c r="CB75" s="64" t="str">
        <f t="shared" si="147"/>
        <v/>
      </c>
      <c r="CC75" s="35"/>
      <c r="CD75" s="35"/>
      <c r="CE75" s="35"/>
      <c r="CF75" s="35"/>
      <c r="CG75" s="35"/>
      <c r="CH75" s="35"/>
      <c r="CI75" s="142"/>
      <c r="CJ75" s="142"/>
      <c r="CK75" s="35"/>
      <c r="CL75" s="35" t="str">
        <f t="shared" si="148"/>
        <v/>
      </c>
      <c r="CM75" s="35" t="str">
        <f t="shared" si="149"/>
        <v/>
      </c>
      <c r="CN75" s="35" t="str">
        <f t="shared" si="150"/>
        <v/>
      </c>
      <c r="CO75" s="64"/>
      <c r="CP75" s="64"/>
      <c r="CQ75" s="64"/>
      <c r="CR75" s="64"/>
      <c r="CS75" s="64"/>
      <c r="CT75" s="64"/>
      <c r="CU75" s="144"/>
      <c r="CV75" s="144"/>
      <c r="CW75" s="64"/>
      <c r="CX75" s="64" t="str">
        <f t="shared" si="151"/>
        <v/>
      </c>
      <c r="CY75" s="64" t="str">
        <f t="shared" si="152"/>
        <v/>
      </c>
      <c r="CZ75" s="64" t="str">
        <f t="shared" si="153"/>
        <v/>
      </c>
      <c r="DA75" s="35"/>
      <c r="DB75" s="35"/>
      <c r="DC75" s="35"/>
      <c r="DD75" s="35"/>
      <c r="DE75" s="35"/>
      <c r="DF75" s="35"/>
      <c r="DG75" s="142"/>
      <c r="DH75" s="142"/>
      <c r="DI75" s="35"/>
      <c r="DJ75" s="35" t="str">
        <f t="shared" si="154"/>
        <v/>
      </c>
      <c r="DK75" s="35" t="str">
        <f t="shared" si="155"/>
        <v/>
      </c>
      <c r="DL75" s="35" t="str">
        <f t="shared" si="156"/>
        <v/>
      </c>
      <c r="DM75" s="64"/>
      <c r="DN75" s="64"/>
      <c r="DO75" s="64"/>
      <c r="DP75" s="64"/>
      <c r="DQ75" s="64"/>
      <c r="DR75" s="64"/>
      <c r="DS75" s="144"/>
      <c r="DT75" s="144"/>
      <c r="DU75" s="64"/>
      <c r="DV75" s="64" t="str">
        <f t="shared" si="157"/>
        <v/>
      </c>
      <c r="DW75" s="64" t="str">
        <f t="shared" si="158"/>
        <v/>
      </c>
      <c r="DX75" s="64" t="str">
        <f t="shared" si="159"/>
        <v/>
      </c>
      <c r="DY75" s="35"/>
      <c r="DZ75" s="35"/>
      <c r="EA75" s="35"/>
      <c r="EB75" s="35"/>
      <c r="EC75" s="35"/>
      <c r="ED75" s="35"/>
      <c r="EE75" s="142"/>
      <c r="EF75" s="142"/>
      <c r="EG75" s="35"/>
      <c r="EH75" s="35" t="str">
        <f t="shared" si="160"/>
        <v/>
      </c>
      <c r="EI75" s="35" t="str">
        <f t="shared" si="161"/>
        <v/>
      </c>
      <c r="EJ75" s="35" t="str">
        <f t="shared" si="162"/>
        <v/>
      </c>
      <c r="EK75" s="62"/>
      <c r="EL75" s="62"/>
      <c r="EM75" s="62"/>
      <c r="EN75" s="62"/>
      <c r="EO75" s="62"/>
      <c r="EP75" s="62"/>
      <c r="EQ75" s="62"/>
      <c r="ER75" s="62"/>
      <c r="ES75" s="62"/>
      <c r="ET75" s="62" t="str">
        <f t="shared" si="163"/>
        <v/>
      </c>
      <c r="EU75" s="62" t="str">
        <f t="shared" si="164"/>
        <v/>
      </c>
      <c r="EV75" s="62" t="str">
        <f t="shared" si="165"/>
        <v/>
      </c>
      <c r="EW75" s="5"/>
      <c r="EX75" s="5"/>
      <c r="EY75" s="5"/>
      <c r="EZ75" s="5"/>
      <c r="FA75" s="5"/>
      <c r="FB75" s="5"/>
      <c r="FC75" s="5"/>
      <c r="FD75" s="5"/>
      <c r="FE75" s="5"/>
      <c r="FF75" s="5" t="str">
        <f t="shared" si="166"/>
        <v/>
      </c>
      <c r="FG75" s="5" t="str">
        <f t="shared" si="167"/>
        <v/>
      </c>
      <c r="FH75" s="5" t="str">
        <f t="shared" si="168"/>
        <v/>
      </c>
      <c r="FI75" s="62"/>
      <c r="FJ75" s="62"/>
      <c r="FK75" s="62"/>
      <c r="FL75" s="62"/>
      <c r="FM75" s="62"/>
      <c r="FN75" s="62"/>
      <c r="FO75" s="62"/>
      <c r="FP75" s="62"/>
      <c r="FQ75" s="62"/>
      <c r="FR75" s="62" t="str">
        <f t="shared" si="169"/>
        <v/>
      </c>
      <c r="FS75" s="62" t="str">
        <f t="shared" si="170"/>
        <v/>
      </c>
      <c r="FT75" s="62" t="str">
        <f t="shared" si="171"/>
        <v/>
      </c>
      <c r="FU75" s="5"/>
      <c r="FV75" s="5"/>
      <c r="FW75" s="5"/>
      <c r="FX75" s="5"/>
      <c r="FY75" s="5"/>
      <c r="FZ75" s="5"/>
      <c r="GA75" s="5"/>
      <c r="GB75" s="5"/>
      <c r="GC75" s="5"/>
      <c r="GD75" s="5" t="str">
        <f t="shared" si="172"/>
        <v/>
      </c>
      <c r="GE75" s="5" t="str">
        <f t="shared" si="173"/>
        <v/>
      </c>
      <c r="GF75" s="5" t="str">
        <f t="shared" si="174"/>
        <v/>
      </c>
      <c r="GG75" s="62"/>
      <c r="GH75" s="62"/>
      <c r="GI75" s="62"/>
      <c r="GJ75" s="62"/>
      <c r="GK75" s="62"/>
      <c r="GL75" s="62"/>
      <c r="GM75" s="62"/>
      <c r="GN75" s="62"/>
      <c r="GO75" s="62"/>
      <c r="GP75" s="62" t="str">
        <f t="shared" si="175"/>
        <v/>
      </c>
      <c r="GQ75" s="62" t="str">
        <f t="shared" si="176"/>
        <v/>
      </c>
      <c r="GR75" s="62" t="str">
        <f t="shared" si="177"/>
        <v/>
      </c>
      <c r="GS75" s="5"/>
      <c r="GT75" s="5"/>
      <c r="GU75" s="5"/>
      <c r="GV75" s="5"/>
      <c r="GW75" s="5"/>
      <c r="GX75" s="5"/>
      <c r="GY75" s="5"/>
      <c r="GZ75" s="5"/>
      <c r="HA75" s="5"/>
      <c r="HB75" s="5" t="str">
        <f t="shared" si="178"/>
        <v/>
      </c>
      <c r="HC75" s="5" t="str">
        <f t="shared" si="179"/>
        <v/>
      </c>
      <c r="HD75" s="5" t="str">
        <f t="shared" si="180"/>
        <v/>
      </c>
      <c r="HE75" s="62"/>
      <c r="HF75" s="62"/>
      <c r="HG75" s="62"/>
      <c r="HH75" s="62"/>
      <c r="HI75" s="62"/>
      <c r="HJ75" s="62"/>
      <c r="HK75" s="62"/>
      <c r="HL75" s="62"/>
      <c r="HM75" s="62"/>
      <c r="HN75" s="62" t="str">
        <f t="shared" si="181"/>
        <v/>
      </c>
      <c r="HO75" s="62" t="str">
        <f t="shared" si="182"/>
        <v/>
      </c>
      <c r="HP75" s="62" t="str">
        <f t="shared" si="183"/>
        <v/>
      </c>
      <c r="HQ75" s="5"/>
      <c r="HR75" s="5"/>
      <c r="HS75" s="5"/>
      <c r="HT75" s="5"/>
      <c r="HU75" s="5"/>
      <c r="HV75" s="5"/>
      <c r="HW75" s="5"/>
      <c r="HX75" s="5"/>
      <c r="HY75" s="5"/>
      <c r="HZ75" s="5" t="str">
        <f t="shared" si="184"/>
        <v/>
      </c>
      <c r="IA75" s="5" t="str">
        <f t="shared" si="185"/>
        <v/>
      </c>
      <c r="IB75" s="5" t="str">
        <f t="shared" si="186"/>
        <v/>
      </c>
      <c r="IC75" s="62"/>
      <c r="ID75" s="62"/>
      <c r="IE75" s="62"/>
      <c r="IF75" s="62"/>
      <c r="IG75" s="62"/>
      <c r="IH75" s="62"/>
      <c r="II75" s="62"/>
      <c r="IJ75" s="62"/>
      <c r="IK75" s="62"/>
      <c r="IL75" s="62" t="str">
        <f t="shared" si="187"/>
        <v/>
      </c>
      <c r="IM75" s="62" t="str">
        <f t="shared" si="188"/>
        <v/>
      </c>
      <c r="IN75" s="62" t="str">
        <f t="shared" si="189"/>
        <v/>
      </c>
      <c r="IO75" s="5"/>
      <c r="IP75" s="5"/>
      <c r="IQ75" s="5"/>
      <c r="IR75" s="5"/>
      <c r="IS75" s="5"/>
      <c r="IT75" s="5"/>
      <c r="IU75" s="5"/>
      <c r="IV75" s="5"/>
      <c r="IW75" s="5"/>
      <c r="IX75" s="5" t="str">
        <f t="shared" si="190"/>
        <v/>
      </c>
      <c r="IY75" s="5" t="str">
        <f t="shared" si="191"/>
        <v/>
      </c>
      <c r="IZ75" s="5" t="str">
        <f t="shared" si="192"/>
        <v/>
      </c>
    </row>
    <row r="76" spans="1:260" x14ac:dyDescent="0.35">
      <c r="A76" s="131">
        <v>72</v>
      </c>
      <c r="B76" s="170">
        <f>'BVEM Scorecard'!B75</f>
        <v>0</v>
      </c>
      <c r="C76" s="170">
        <f>'BVEM Scorecard'!C75</f>
        <v>0</v>
      </c>
      <c r="D76" s="152">
        <v>241</v>
      </c>
      <c r="E76" s="72" t="str">
        <f>'BVEM Scorecard'!F75</f>
        <v>Wind</v>
      </c>
      <c r="F76" s="94"/>
      <c r="G76" s="94"/>
      <c r="H76" s="94"/>
      <c r="I76" s="94"/>
      <c r="J76" s="55"/>
      <c r="K76" s="55"/>
      <c r="L76" s="55"/>
      <c r="M76" s="55"/>
      <c r="N76" s="5"/>
      <c r="O76" s="141"/>
      <c r="P76" s="142"/>
      <c r="Q76" s="114"/>
      <c r="R76" s="91"/>
      <c r="S76" s="5" t="str">
        <f t="shared" si="132"/>
        <v/>
      </c>
      <c r="T76" s="93"/>
      <c r="U76" s="143"/>
      <c r="V76" s="143"/>
      <c r="W76" s="143"/>
      <c r="X76" s="64"/>
      <c r="Y76" s="64"/>
      <c r="Z76" s="64"/>
      <c r="AA76" s="144"/>
      <c r="AB76" s="144"/>
      <c r="AC76" s="64"/>
      <c r="AD76" s="64" t="str">
        <f t="shared" si="133"/>
        <v/>
      </c>
      <c r="AE76" s="64" t="str">
        <f t="shared" si="134"/>
        <v/>
      </c>
      <c r="AF76" s="64" t="str">
        <f t="shared" si="135"/>
        <v/>
      </c>
      <c r="AG76" s="55"/>
      <c r="AH76" s="55"/>
      <c r="AI76" s="5"/>
      <c r="AJ76" s="5"/>
      <c r="AK76" s="5"/>
      <c r="AL76" s="5"/>
      <c r="AM76" s="5"/>
      <c r="AN76" s="5"/>
      <c r="AO76" s="5"/>
      <c r="AP76" s="35" t="str">
        <f t="shared" si="136"/>
        <v/>
      </c>
      <c r="AQ76" s="35" t="str">
        <f t="shared" si="137"/>
        <v/>
      </c>
      <c r="AR76" s="35" t="str">
        <f t="shared" si="138"/>
        <v/>
      </c>
      <c r="AS76" s="62"/>
      <c r="AT76" s="62"/>
      <c r="AU76" s="62"/>
      <c r="AV76" s="62"/>
      <c r="AW76" s="62"/>
      <c r="AX76" s="62"/>
      <c r="AY76" s="62"/>
      <c r="AZ76" s="62"/>
      <c r="BA76" s="62"/>
      <c r="BB76" s="62" t="str">
        <f t="shared" si="139"/>
        <v/>
      </c>
      <c r="BC76" s="95" t="str">
        <f t="shared" si="140"/>
        <v/>
      </c>
      <c r="BD76" s="62" t="str">
        <f t="shared" si="141"/>
        <v/>
      </c>
      <c r="BE76" s="5"/>
      <c r="BF76" s="5"/>
      <c r="BG76" s="5"/>
      <c r="BH76" s="5"/>
      <c r="BI76" s="5"/>
      <c r="BJ76" s="5"/>
      <c r="BK76" s="5"/>
      <c r="BL76" s="5"/>
      <c r="BM76" s="5"/>
      <c r="BN76" s="35" t="str">
        <f t="shared" si="142"/>
        <v/>
      </c>
      <c r="BO76" s="35" t="str">
        <f t="shared" si="143"/>
        <v/>
      </c>
      <c r="BP76" s="35" t="str">
        <f t="shared" si="144"/>
        <v/>
      </c>
      <c r="BQ76" s="62"/>
      <c r="BR76" s="62"/>
      <c r="BS76" s="62"/>
      <c r="BT76" s="62"/>
      <c r="BU76" s="62"/>
      <c r="BV76" s="62"/>
      <c r="BW76" s="62"/>
      <c r="BX76" s="62"/>
      <c r="BY76" s="62"/>
      <c r="BZ76" s="62" t="str">
        <f t="shared" si="145"/>
        <v/>
      </c>
      <c r="CA76" s="62" t="str">
        <f t="shared" si="146"/>
        <v/>
      </c>
      <c r="CB76" s="62" t="str">
        <f t="shared" si="147"/>
        <v/>
      </c>
      <c r="CC76" s="5"/>
      <c r="CD76" s="5"/>
      <c r="CE76" s="5"/>
      <c r="CF76" s="5"/>
      <c r="CG76" s="5"/>
      <c r="CH76" s="5"/>
      <c r="CI76" s="5"/>
      <c r="CJ76" s="5"/>
      <c r="CK76" s="5"/>
      <c r="CL76" s="35" t="str">
        <f t="shared" si="148"/>
        <v/>
      </c>
      <c r="CM76" s="35" t="str">
        <f t="shared" si="149"/>
        <v/>
      </c>
      <c r="CN76" s="35" t="str">
        <f t="shared" si="150"/>
        <v/>
      </c>
      <c r="CO76" s="62"/>
      <c r="CP76" s="62"/>
      <c r="CQ76" s="62"/>
      <c r="CR76" s="62"/>
      <c r="CS76" s="62"/>
      <c r="CT76" s="62"/>
      <c r="CU76" s="62"/>
      <c r="CV76" s="62"/>
      <c r="CW76" s="62"/>
      <c r="CX76" s="62" t="str">
        <f t="shared" si="151"/>
        <v/>
      </c>
      <c r="CY76" s="62" t="str">
        <f t="shared" si="152"/>
        <v/>
      </c>
      <c r="CZ76" s="62" t="str">
        <f t="shared" si="153"/>
        <v/>
      </c>
      <c r="DA76" s="5"/>
      <c r="DB76" s="5"/>
      <c r="DC76" s="5"/>
      <c r="DD76" s="5"/>
      <c r="DE76" s="5"/>
      <c r="DF76" s="5"/>
      <c r="DG76" s="5"/>
      <c r="DH76" s="5"/>
      <c r="DI76" s="5"/>
      <c r="DJ76" s="5" t="str">
        <f t="shared" si="154"/>
        <v/>
      </c>
      <c r="DK76" s="5" t="str">
        <f t="shared" si="155"/>
        <v/>
      </c>
      <c r="DL76" s="5" t="str">
        <f t="shared" si="156"/>
        <v/>
      </c>
      <c r="DM76" s="62"/>
      <c r="DN76" s="62"/>
      <c r="DO76" s="62"/>
      <c r="DP76" s="62"/>
      <c r="DQ76" s="62"/>
      <c r="DR76" s="62"/>
      <c r="DS76" s="62"/>
      <c r="DT76" s="62"/>
      <c r="DU76" s="62"/>
      <c r="DV76" s="62" t="str">
        <f t="shared" si="157"/>
        <v/>
      </c>
      <c r="DW76" s="62" t="str">
        <f t="shared" si="158"/>
        <v/>
      </c>
      <c r="DX76" s="62" t="str">
        <f t="shared" si="159"/>
        <v/>
      </c>
      <c r="DY76" s="5"/>
      <c r="DZ76" s="5"/>
      <c r="EA76" s="5"/>
      <c r="EB76" s="5"/>
      <c r="EC76" s="5"/>
      <c r="ED76" s="5"/>
      <c r="EE76" s="5"/>
      <c r="EF76" s="5"/>
      <c r="EG76" s="5"/>
      <c r="EH76" s="5" t="str">
        <f t="shared" si="160"/>
        <v/>
      </c>
      <c r="EI76" s="5" t="str">
        <f t="shared" si="161"/>
        <v/>
      </c>
      <c r="EJ76" s="5" t="str">
        <f t="shared" si="162"/>
        <v/>
      </c>
      <c r="EK76" s="62"/>
      <c r="EL76" s="62"/>
      <c r="EM76" s="62"/>
      <c r="EN76" s="62"/>
      <c r="EO76" s="62"/>
      <c r="EP76" s="62"/>
      <c r="EQ76" s="62"/>
      <c r="ER76" s="62"/>
      <c r="ES76" s="62"/>
      <c r="ET76" s="62" t="str">
        <f t="shared" si="163"/>
        <v/>
      </c>
      <c r="EU76" s="62" t="str">
        <f t="shared" si="164"/>
        <v/>
      </c>
      <c r="EV76" s="62" t="str">
        <f t="shared" si="165"/>
        <v/>
      </c>
      <c r="EW76" s="5"/>
      <c r="EX76" s="5"/>
      <c r="EY76" s="5"/>
      <c r="EZ76" s="5"/>
      <c r="FA76" s="5"/>
      <c r="FB76" s="5"/>
      <c r="FC76" s="5"/>
      <c r="FD76" s="5"/>
      <c r="FE76" s="5"/>
      <c r="FF76" s="5" t="str">
        <f t="shared" si="166"/>
        <v/>
      </c>
      <c r="FG76" s="5" t="str">
        <f t="shared" si="167"/>
        <v/>
      </c>
      <c r="FH76" s="5" t="str">
        <f t="shared" si="168"/>
        <v/>
      </c>
      <c r="FI76" s="62"/>
      <c r="FJ76" s="62"/>
      <c r="FK76" s="62"/>
      <c r="FL76" s="62"/>
      <c r="FM76" s="62"/>
      <c r="FN76" s="62"/>
      <c r="FO76" s="62"/>
      <c r="FP76" s="62"/>
      <c r="FQ76" s="62"/>
      <c r="FR76" s="62" t="str">
        <f t="shared" si="169"/>
        <v/>
      </c>
      <c r="FS76" s="62" t="str">
        <f t="shared" si="170"/>
        <v/>
      </c>
      <c r="FT76" s="62" t="str">
        <f t="shared" si="171"/>
        <v/>
      </c>
      <c r="FU76" s="5"/>
      <c r="FV76" s="5"/>
      <c r="FW76" s="5"/>
      <c r="FX76" s="5"/>
      <c r="FY76" s="5"/>
      <c r="FZ76" s="5"/>
      <c r="GA76" s="5"/>
      <c r="GB76" s="5"/>
      <c r="GC76" s="5"/>
      <c r="GD76" s="5" t="str">
        <f t="shared" si="172"/>
        <v/>
      </c>
      <c r="GE76" s="5" t="str">
        <f t="shared" si="173"/>
        <v/>
      </c>
      <c r="GF76" s="5" t="str">
        <f t="shared" si="174"/>
        <v/>
      </c>
      <c r="GG76" s="62"/>
      <c r="GH76" s="62"/>
      <c r="GI76" s="62"/>
      <c r="GJ76" s="62"/>
      <c r="GK76" s="62"/>
      <c r="GL76" s="62"/>
      <c r="GM76" s="62"/>
      <c r="GN76" s="62"/>
      <c r="GO76" s="62"/>
      <c r="GP76" s="62" t="str">
        <f t="shared" si="175"/>
        <v/>
      </c>
      <c r="GQ76" s="62" t="str">
        <f t="shared" si="176"/>
        <v/>
      </c>
      <c r="GR76" s="62" t="str">
        <f t="shared" si="177"/>
        <v/>
      </c>
      <c r="GS76" s="5"/>
      <c r="GT76" s="5"/>
      <c r="GU76" s="5"/>
      <c r="GV76" s="5"/>
      <c r="GW76" s="5"/>
      <c r="GX76" s="5"/>
      <c r="GY76" s="5"/>
      <c r="GZ76" s="5"/>
      <c r="HA76" s="5"/>
      <c r="HB76" s="5" t="str">
        <f t="shared" si="178"/>
        <v/>
      </c>
      <c r="HC76" s="5" t="str">
        <f t="shared" si="179"/>
        <v/>
      </c>
      <c r="HD76" s="5" t="str">
        <f t="shared" si="180"/>
        <v/>
      </c>
      <c r="HE76" s="62"/>
      <c r="HF76" s="62"/>
      <c r="HG76" s="62"/>
      <c r="HH76" s="62"/>
      <c r="HI76" s="62"/>
      <c r="HJ76" s="62"/>
      <c r="HK76" s="62"/>
      <c r="HL76" s="62"/>
      <c r="HM76" s="62"/>
      <c r="HN76" s="62" t="str">
        <f t="shared" si="181"/>
        <v/>
      </c>
      <c r="HO76" s="62" t="str">
        <f t="shared" si="182"/>
        <v/>
      </c>
      <c r="HP76" s="62" t="str">
        <f t="shared" si="183"/>
        <v/>
      </c>
      <c r="HQ76" s="5"/>
      <c r="HR76" s="5"/>
      <c r="HS76" s="5"/>
      <c r="HT76" s="5"/>
      <c r="HU76" s="5"/>
      <c r="HV76" s="5"/>
      <c r="HW76" s="5"/>
      <c r="HX76" s="5"/>
      <c r="HY76" s="5"/>
      <c r="HZ76" s="5" t="str">
        <f t="shared" si="184"/>
        <v/>
      </c>
      <c r="IA76" s="5" t="str">
        <f t="shared" si="185"/>
        <v/>
      </c>
      <c r="IB76" s="5" t="str">
        <f t="shared" si="186"/>
        <v/>
      </c>
      <c r="IC76" s="62"/>
      <c r="ID76" s="62"/>
      <c r="IE76" s="62"/>
      <c r="IF76" s="62"/>
      <c r="IG76" s="62"/>
      <c r="IH76" s="62"/>
      <c r="II76" s="62"/>
      <c r="IJ76" s="62"/>
      <c r="IK76" s="62"/>
      <c r="IL76" s="62" t="str">
        <f t="shared" si="187"/>
        <v/>
      </c>
      <c r="IM76" s="62" t="str">
        <f t="shared" si="188"/>
        <v/>
      </c>
      <c r="IN76" s="62" t="str">
        <f t="shared" si="189"/>
        <v/>
      </c>
      <c r="IO76" s="5"/>
      <c r="IP76" s="5"/>
      <c r="IQ76" s="5"/>
      <c r="IR76" s="5"/>
      <c r="IS76" s="5"/>
      <c r="IT76" s="5"/>
      <c r="IU76" s="5"/>
      <c r="IV76" s="5"/>
      <c r="IW76" s="5"/>
      <c r="IX76" s="5" t="str">
        <f t="shared" si="190"/>
        <v/>
      </c>
      <c r="IY76" s="5" t="str">
        <f t="shared" si="191"/>
        <v/>
      </c>
      <c r="IZ76" s="5" t="str">
        <f t="shared" si="192"/>
        <v/>
      </c>
    </row>
    <row r="77" spans="1:260" x14ac:dyDescent="0.35">
      <c r="A77" s="131">
        <v>73</v>
      </c>
      <c r="B77" s="170">
        <f>'BVEM Scorecard'!B76</f>
        <v>0</v>
      </c>
      <c r="C77" s="170">
        <f>'BVEM Scorecard'!C76</f>
        <v>0</v>
      </c>
      <c r="D77" s="152">
        <v>111</v>
      </c>
      <c r="E77" s="72" t="str">
        <f>'BVEM Scorecard'!F76</f>
        <v>Wind</v>
      </c>
      <c r="F77" s="94"/>
      <c r="G77" s="94"/>
      <c r="H77" s="94"/>
      <c r="I77" s="94"/>
      <c r="J77" s="55"/>
      <c r="K77" s="55"/>
      <c r="L77" s="55"/>
      <c r="M77" s="55"/>
      <c r="N77" s="5"/>
      <c r="O77" s="5"/>
      <c r="P77" s="142"/>
      <c r="Q77" s="114"/>
      <c r="R77" s="91"/>
      <c r="S77" s="5" t="str">
        <f t="shared" si="132"/>
        <v/>
      </c>
      <c r="T77" s="93"/>
      <c r="U77" s="143"/>
      <c r="V77" s="143"/>
      <c r="W77" s="143"/>
      <c r="X77" s="64"/>
      <c r="Y77" s="64"/>
      <c r="Z77" s="62"/>
      <c r="AA77" s="144"/>
      <c r="AB77" s="144"/>
      <c r="AC77" s="64"/>
      <c r="AD77" s="64" t="str">
        <f t="shared" si="133"/>
        <v/>
      </c>
      <c r="AE77" s="64" t="str">
        <f t="shared" si="134"/>
        <v/>
      </c>
      <c r="AF77" s="64" t="str">
        <f t="shared" si="135"/>
        <v/>
      </c>
      <c r="AG77" s="55"/>
      <c r="AH77" s="55"/>
      <c r="AI77" s="35"/>
      <c r="AJ77" s="35"/>
      <c r="AK77" s="35"/>
      <c r="AL77" s="35"/>
      <c r="AM77" s="142"/>
      <c r="AN77" s="142"/>
      <c r="AO77" s="35"/>
      <c r="AP77" s="35" t="str">
        <f t="shared" si="136"/>
        <v/>
      </c>
      <c r="AQ77" s="35" t="str">
        <f t="shared" si="137"/>
        <v/>
      </c>
      <c r="AR77" s="35" t="str">
        <f t="shared" si="138"/>
        <v/>
      </c>
      <c r="AS77" s="64"/>
      <c r="AT77" s="64"/>
      <c r="AU77" s="64"/>
      <c r="AV77" s="64"/>
      <c r="AW77" s="64"/>
      <c r="AX77" s="64"/>
      <c r="AY77" s="144"/>
      <c r="AZ77" s="144"/>
      <c r="BA77" s="64"/>
      <c r="BB77" s="64" t="str">
        <f t="shared" si="139"/>
        <v/>
      </c>
      <c r="BC77" s="64" t="str">
        <f t="shared" si="140"/>
        <v/>
      </c>
      <c r="BD77" s="64" t="str">
        <f t="shared" si="141"/>
        <v/>
      </c>
      <c r="BE77" s="35"/>
      <c r="BF77" s="35"/>
      <c r="BG77" s="35"/>
      <c r="BH77" s="35"/>
      <c r="BI77" s="35"/>
      <c r="BJ77" s="35"/>
      <c r="BK77" s="142"/>
      <c r="BL77" s="142"/>
      <c r="BM77" s="35"/>
      <c r="BN77" s="35" t="str">
        <f t="shared" si="142"/>
        <v/>
      </c>
      <c r="BO77" s="35" t="str">
        <f t="shared" si="143"/>
        <v/>
      </c>
      <c r="BP77" s="35" t="str">
        <f t="shared" si="144"/>
        <v/>
      </c>
      <c r="BQ77" s="64"/>
      <c r="BR77" s="64"/>
      <c r="BS77" s="64"/>
      <c r="BT77" s="64"/>
      <c r="BU77" s="64"/>
      <c r="BV77" s="64"/>
      <c r="BW77" s="144"/>
      <c r="BX77" s="144"/>
      <c r="BY77" s="64"/>
      <c r="BZ77" s="64" t="str">
        <f t="shared" si="145"/>
        <v/>
      </c>
      <c r="CA77" s="64" t="str">
        <f t="shared" si="146"/>
        <v/>
      </c>
      <c r="CB77" s="64" t="str">
        <f t="shared" si="147"/>
        <v/>
      </c>
      <c r="CC77" s="35"/>
      <c r="CD77" s="35"/>
      <c r="CE77" s="35"/>
      <c r="CF77" s="35"/>
      <c r="CG77" s="35"/>
      <c r="CH77" s="35"/>
      <c r="CI77" s="142"/>
      <c r="CJ77" s="142"/>
      <c r="CK77" s="35"/>
      <c r="CL77" s="35" t="str">
        <f t="shared" si="148"/>
        <v/>
      </c>
      <c r="CM77" s="35" t="str">
        <f t="shared" si="149"/>
        <v/>
      </c>
      <c r="CN77" s="35" t="str">
        <f t="shared" si="150"/>
        <v/>
      </c>
      <c r="CO77" s="64"/>
      <c r="CP77" s="64"/>
      <c r="CQ77" s="64"/>
      <c r="CR77" s="64"/>
      <c r="CS77" s="64"/>
      <c r="CT77" s="64"/>
      <c r="CU77" s="144"/>
      <c r="CV77" s="144"/>
      <c r="CW77" s="64"/>
      <c r="CX77" s="64" t="str">
        <f t="shared" si="151"/>
        <v/>
      </c>
      <c r="CY77" s="64" t="str">
        <f t="shared" si="152"/>
        <v/>
      </c>
      <c r="CZ77" s="64" t="str">
        <f t="shared" si="153"/>
        <v/>
      </c>
      <c r="DA77" s="35"/>
      <c r="DB77" s="35"/>
      <c r="DC77" s="35"/>
      <c r="DD77" s="35"/>
      <c r="DE77" s="35"/>
      <c r="DF77" s="35"/>
      <c r="DG77" s="142"/>
      <c r="DH77" s="142"/>
      <c r="DI77" s="35"/>
      <c r="DJ77" s="35" t="str">
        <f t="shared" si="154"/>
        <v/>
      </c>
      <c r="DK77" s="35" t="str">
        <f t="shared" si="155"/>
        <v/>
      </c>
      <c r="DL77" s="35" t="str">
        <f t="shared" si="156"/>
        <v/>
      </c>
      <c r="DM77" s="64"/>
      <c r="DN77" s="64"/>
      <c r="DO77" s="64"/>
      <c r="DP77" s="64"/>
      <c r="DQ77" s="64"/>
      <c r="DR77" s="64"/>
      <c r="DS77" s="144"/>
      <c r="DT77" s="144"/>
      <c r="DU77" s="64"/>
      <c r="DV77" s="64" t="str">
        <f t="shared" si="157"/>
        <v/>
      </c>
      <c r="DW77" s="64" t="str">
        <f t="shared" si="158"/>
        <v/>
      </c>
      <c r="DX77" s="64" t="str">
        <f t="shared" si="159"/>
        <v/>
      </c>
      <c r="DY77" s="35"/>
      <c r="DZ77" s="35"/>
      <c r="EA77" s="35"/>
      <c r="EB77" s="35"/>
      <c r="EC77" s="35"/>
      <c r="ED77" s="35"/>
      <c r="EE77" s="142"/>
      <c r="EF77" s="142"/>
      <c r="EG77" s="35"/>
      <c r="EH77" s="35" t="str">
        <f t="shared" si="160"/>
        <v/>
      </c>
      <c r="EI77" s="35" t="str">
        <f t="shared" si="161"/>
        <v/>
      </c>
      <c r="EJ77" s="35" t="str">
        <f t="shared" si="162"/>
        <v/>
      </c>
      <c r="EK77" s="62"/>
      <c r="EL77" s="62"/>
      <c r="EM77" s="62"/>
      <c r="EN77" s="62"/>
      <c r="EO77" s="62"/>
      <c r="EP77" s="62"/>
      <c r="EQ77" s="62"/>
      <c r="ER77" s="62"/>
      <c r="ES77" s="62"/>
      <c r="ET77" s="62" t="str">
        <f t="shared" si="163"/>
        <v/>
      </c>
      <c r="EU77" s="62" t="str">
        <f t="shared" si="164"/>
        <v/>
      </c>
      <c r="EV77" s="62" t="str">
        <f t="shared" si="165"/>
        <v/>
      </c>
      <c r="EW77" s="5"/>
      <c r="EX77" s="5"/>
      <c r="EY77" s="5"/>
      <c r="EZ77" s="5"/>
      <c r="FA77" s="5"/>
      <c r="FB77" s="5"/>
      <c r="FC77" s="5"/>
      <c r="FD77" s="5"/>
      <c r="FE77" s="5"/>
      <c r="FF77" s="5" t="str">
        <f t="shared" si="166"/>
        <v/>
      </c>
      <c r="FG77" s="5" t="str">
        <f t="shared" si="167"/>
        <v/>
      </c>
      <c r="FH77" s="5" t="str">
        <f t="shared" si="168"/>
        <v/>
      </c>
      <c r="FI77" s="62"/>
      <c r="FJ77" s="62"/>
      <c r="FK77" s="62"/>
      <c r="FL77" s="62"/>
      <c r="FM77" s="62"/>
      <c r="FN77" s="62"/>
      <c r="FO77" s="62"/>
      <c r="FP77" s="62"/>
      <c r="FQ77" s="62"/>
      <c r="FR77" s="62" t="str">
        <f t="shared" si="169"/>
        <v/>
      </c>
      <c r="FS77" s="62" t="str">
        <f t="shared" si="170"/>
        <v/>
      </c>
      <c r="FT77" s="62" t="str">
        <f t="shared" si="171"/>
        <v/>
      </c>
      <c r="FU77" s="5"/>
      <c r="FV77" s="5"/>
      <c r="FW77" s="5"/>
      <c r="FX77" s="5"/>
      <c r="FY77" s="5"/>
      <c r="FZ77" s="5"/>
      <c r="GA77" s="5"/>
      <c r="GB77" s="5"/>
      <c r="GC77" s="5"/>
      <c r="GD77" s="5" t="str">
        <f t="shared" si="172"/>
        <v/>
      </c>
      <c r="GE77" s="5" t="str">
        <f t="shared" si="173"/>
        <v/>
      </c>
      <c r="GF77" s="5" t="str">
        <f t="shared" si="174"/>
        <v/>
      </c>
      <c r="GG77" s="62"/>
      <c r="GH77" s="62"/>
      <c r="GI77" s="62"/>
      <c r="GJ77" s="62"/>
      <c r="GK77" s="62"/>
      <c r="GL77" s="62"/>
      <c r="GM77" s="62"/>
      <c r="GN77" s="62"/>
      <c r="GO77" s="62"/>
      <c r="GP77" s="62" t="str">
        <f t="shared" si="175"/>
        <v/>
      </c>
      <c r="GQ77" s="62" t="str">
        <f t="shared" si="176"/>
        <v/>
      </c>
      <c r="GR77" s="62" t="str">
        <f t="shared" si="177"/>
        <v/>
      </c>
      <c r="GS77" s="5"/>
      <c r="GT77" s="5"/>
      <c r="GU77" s="5"/>
      <c r="GV77" s="5"/>
      <c r="GW77" s="5"/>
      <c r="GX77" s="5"/>
      <c r="GY77" s="5"/>
      <c r="GZ77" s="5"/>
      <c r="HA77" s="5"/>
      <c r="HB77" s="5" t="str">
        <f t="shared" si="178"/>
        <v/>
      </c>
      <c r="HC77" s="5" t="str">
        <f t="shared" si="179"/>
        <v/>
      </c>
      <c r="HD77" s="5" t="str">
        <f t="shared" si="180"/>
        <v/>
      </c>
      <c r="HE77" s="62"/>
      <c r="HF77" s="62"/>
      <c r="HG77" s="62"/>
      <c r="HH77" s="62"/>
      <c r="HI77" s="62"/>
      <c r="HJ77" s="62"/>
      <c r="HK77" s="62"/>
      <c r="HL77" s="62"/>
      <c r="HM77" s="62"/>
      <c r="HN77" s="62" t="str">
        <f t="shared" si="181"/>
        <v/>
      </c>
      <c r="HO77" s="62" t="str">
        <f t="shared" si="182"/>
        <v/>
      </c>
      <c r="HP77" s="62" t="str">
        <f t="shared" si="183"/>
        <v/>
      </c>
      <c r="HQ77" s="5"/>
      <c r="HR77" s="5"/>
      <c r="HS77" s="5"/>
      <c r="HT77" s="5"/>
      <c r="HU77" s="5"/>
      <c r="HV77" s="5"/>
      <c r="HW77" s="5"/>
      <c r="HX77" s="5"/>
      <c r="HY77" s="5"/>
      <c r="HZ77" s="5" t="str">
        <f t="shared" si="184"/>
        <v/>
      </c>
      <c r="IA77" s="5" t="str">
        <f t="shared" si="185"/>
        <v/>
      </c>
      <c r="IB77" s="5" t="str">
        <f t="shared" si="186"/>
        <v/>
      </c>
      <c r="IC77" s="62"/>
      <c r="ID77" s="62"/>
      <c r="IE77" s="62"/>
      <c r="IF77" s="62"/>
      <c r="IG77" s="62"/>
      <c r="IH77" s="62"/>
      <c r="II77" s="62"/>
      <c r="IJ77" s="62"/>
      <c r="IK77" s="62"/>
      <c r="IL77" s="62" t="str">
        <f t="shared" si="187"/>
        <v/>
      </c>
      <c r="IM77" s="62" t="str">
        <f t="shared" si="188"/>
        <v/>
      </c>
      <c r="IN77" s="62" t="str">
        <f t="shared" si="189"/>
        <v/>
      </c>
      <c r="IO77" s="5"/>
      <c r="IP77" s="5"/>
      <c r="IQ77" s="5"/>
      <c r="IR77" s="5"/>
      <c r="IS77" s="5"/>
      <c r="IT77" s="5"/>
      <c r="IU77" s="5"/>
      <c r="IV77" s="5"/>
      <c r="IW77" s="5"/>
      <c r="IX77" s="5" t="str">
        <f t="shared" si="190"/>
        <v/>
      </c>
      <c r="IY77" s="5" t="str">
        <f t="shared" si="191"/>
        <v/>
      </c>
      <c r="IZ77" s="5" t="str">
        <f t="shared" si="192"/>
        <v/>
      </c>
    </row>
    <row r="78" spans="1:260" x14ac:dyDescent="0.35">
      <c r="A78" s="131">
        <v>74</v>
      </c>
      <c r="B78" s="170">
        <f>'BVEM Scorecard'!B77</f>
        <v>0</v>
      </c>
      <c r="C78" s="170">
        <f>'BVEM Scorecard'!C77</f>
        <v>0</v>
      </c>
      <c r="D78" s="152">
        <v>261</v>
      </c>
      <c r="E78" s="72" t="str">
        <f>'BVEM Scorecard'!F77</f>
        <v>Wind</v>
      </c>
      <c r="F78" s="94"/>
      <c r="G78" s="94"/>
      <c r="H78" s="94"/>
      <c r="I78" s="94"/>
      <c r="J78" s="55"/>
      <c r="K78" s="55"/>
      <c r="L78" s="55"/>
      <c r="M78" s="55"/>
      <c r="N78" s="5"/>
      <c r="O78" s="141"/>
      <c r="P78" s="142"/>
      <c r="Q78" s="114"/>
      <c r="R78" s="91"/>
      <c r="S78" s="5" t="str">
        <f t="shared" si="132"/>
        <v/>
      </c>
      <c r="T78" s="93"/>
      <c r="U78" s="143"/>
      <c r="V78" s="143"/>
      <c r="W78" s="143"/>
      <c r="X78" s="64"/>
      <c r="Y78" s="64"/>
      <c r="Z78" s="64"/>
      <c r="AA78" s="144"/>
      <c r="AB78" s="144"/>
      <c r="AC78" s="64"/>
      <c r="AD78" s="64" t="str">
        <f t="shared" si="133"/>
        <v/>
      </c>
      <c r="AE78" s="64" t="str">
        <f t="shared" si="134"/>
        <v/>
      </c>
      <c r="AF78" s="64" t="str">
        <f t="shared" si="135"/>
        <v/>
      </c>
      <c r="AG78" s="55"/>
      <c r="AH78" s="55"/>
      <c r="AI78" s="5"/>
      <c r="AJ78" s="5"/>
      <c r="AK78" s="5"/>
      <c r="AL78" s="5"/>
      <c r="AM78" s="5"/>
      <c r="AN78" s="5"/>
      <c r="AO78" s="5"/>
      <c r="AP78" s="35" t="str">
        <f t="shared" si="136"/>
        <v/>
      </c>
      <c r="AQ78" s="35" t="str">
        <f t="shared" si="137"/>
        <v/>
      </c>
      <c r="AR78" s="35" t="str">
        <f t="shared" si="138"/>
        <v/>
      </c>
      <c r="AS78" s="62"/>
      <c r="AT78" s="62"/>
      <c r="AU78" s="62"/>
      <c r="AV78" s="62"/>
      <c r="AW78" s="62"/>
      <c r="AX78" s="62"/>
      <c r="AY78" s="62"/>
      <c r="AZ78" s="62"/>
      <c r="BA78" s="62"/>
      <c r="BB78" s="62" t="str">
        <f t="shared" si="139"/>
        <v/>
      </c>
      <c r="BC78" s="95" t="str">
        <f t="shared" si="140"/>
        <v/>
      </c>
      <c r="BD78" s="62" t="str">
        <f t="shared" si="141"/>
        <v/>
      </c>
      <c r="BE78" s="5"/>
      <c r="BF78" s="5"/>
      <c r="BG78" s="5"/>
      <c r="BH78" s="5"/>
      <c r="BI78" s="5"/>
      <c r="BJ78" s="5"/>
      <c r="BK78" s="5"/>
      <c r="BL78" s="5"/>
      <c r="BM78" s="5"/>
      <c r="BN78" s="35" t="str">
        <f t="shared" si="142"/>
        <v/>
      </c>
      <c r="BO78" s="35" t="str">
        <f t="shared" si="143"/>
        <v/>
      </c>
      <c r="BP78" s="35" t="str">
        <f t="shared" si="144"/>
        <v/>
      </c>
      <c r="BQ78" s="62"/>
      <c r="BR78" s="62"/>
      <c r="BS78" s="62"/>
      <c r="BT78" s="62"/>
      <c r="BU78" s="62"/>
      <c r="BV78" s="62"/>
      <c r="BW78" s="62"/>
      <c r="BX78" s="62"/>
      <c r="BY78" s="62"/>
      <c r="BZ78" s="62" t="str">
        <f t="shared" si="145"/>
        <v/>
      </c>
      <c r="CA78" s="62" t="str">
        <f t="shared" si="146"/>
        <v/>
      </c>
      <c r="CB78" s="62" t="str">
        <f t="shared" si="147"/>
        <v/>
      </c>
      <c r="CC78" s="5"/>
      <c r="CD78" s="5"/>
      <c r="CE78" s="5"/>
      <c r="CF78" s="5"/>
      <c r="CG78" s="5"/>
      <c r="CH78" s="5"/>
      <c r="CI78" s="5"/>
      <c r="CJ78" s="5"/>
      <c r="CK78" s="5"/>
      <c r="CL78" s="35" t="str">
        <f t="shared" si="148"/>
        <v/>
      </c>
      <c r="CM78" s="35" t="str">
        <f t="shared" si="149"/>
        <v/>
      </c>
      <c r="CN78" s="35" t="str">
        <f t="shared" si="150"/>
        <v/>
      </c>
      <c r="CO78" s="62"/>
      <c r="CP78" s="62"/>
      <c r="CQ78" s="62"/>
      <c r="CR78" s="62"/>
      <c r="CS78" s="62"/>
      <c r="CT78" s="62"/>
      <c r="CU78" s="62"/>
      <c r="CV78" s="62"/>
      <c r="CW78" s="62"/>
      <c r="CX78" s="62" t="str">
        <f t="shared" si="151"/>
        <v/>
      </c>
      <c r="CY78" s="62" t="str">
        <f t="shared" si="152"/>
        <v/>
      </c>
      <c r="CZ78" s="62" t="str">
        <f t="shared" si="153"/>
        <v/>
      </c>
      <c r="DA78" s="5"/>
      <c r="DB78" s="5"/>
      <c r="DC78" s="5"/>
      <c r="DD78" s="5"/>
      <c r="DE78" s="5"/>
      <c r="DF78" s="5"/>
      <c r="DG78" s="5"/>
      <c r="DH78" s="5"/>
      <c r="DI78" s="5"/>
      <c r="DJ78" s="5" t="str">
        <f t="shared" si="154"/>
        <v/>
      </c>
      <c r="DK78" s="5" t="str">
        <f t="shared" si="155"/>
        <v/>
      </c>
      <c r="DL78" s="5" t="str">
        <f t="shared" si="156"/>
        <v/>
      </c>
      <c r="DM78" s="62"/>
      <c r="DN78" s="62"/>
      <c r="DO78" s="62"/>
      <c r="DP78" s="62"/>
      <c r="DQ78" s="62"/>
      <c r="DR78" s="62"/>
      <c r="DS78" s="62"/>
      <c r="DT78" s="62"/>
      <c r="DU78" s="62"/>
      <c r="DV78" s="62" t="str">
        <f t="shared" si="157"/>
        <v/>
      </c>
      <c r="DW78" s="62" t="str">
        <f t="shared" si="158"/>
        <v/>
      </c>
      <c r="DX78" s="62" t="str">
        <f t="shared" si="159"/>
        <v/>
      </c>
      <c r="DY78" s="5"/>
      <c r="DZ78" s="5"/>
      <c r="EA78" s="5"/>
      <c r="EB78" s="5"/>
      <c r="EC78" s="5"/>
      <c r="ED78" s="5"/>
      <c r="EE78" s="5"/>
      <c r="EF78" s="5"/>
      <c r="EG78" s="5"/>
      <c r="EH78" s="5" t="str">
        <f t="shared" si="160"/>
        <v/>
      </c>
      <c r="EI78" s="5" t="str">
        <f t="shared" si="161"/>
        <v/>
      </c>
      <c r="EJ78" s="5" t="str">
        <f t="shared" si="162"/>
        <v/>
      </c>
      <c r="EK78" s="62"/>
      <c r="EL78" s="62"/>
      <c r="EM78" s="62"/>
      <c r="EN78" s="62"/>
      <c r="EO78" s="62"/>
      <c r="EP78" s="62"/>
      <c r="EQ78" s="62"/>
      <c r="ER78" s="62"/>
      <c r="ES78" s="62"/>
      <c r="ET78" s="62" t="str">
        <f t="shared" si="163"/>
        <v/>
      </c>
      <c r="EU78" s="62" t="str">
        <f t="shared" si="164"/>
        <v/>
      </c>
      <c r="EV78" s="62" t="str">
        <f t="shared" si="165"/>
        <v/>
      </c>
      <c r="EW78" s="5"/>
      <c r="EX78" s="5"/>
      <c r="EY78" s="5"/>
      <c r="EZ78" s="5"/>
      <c r="FA78" s="5"/>
      <c r="FB78" s="5"/>
      <c r="FC78" s="5"/>
      <c r="FD78" s="5"/>
      <c r="FE78" s="5"/>
      <c r="FF78" s="5" t="str">
        <f t="shared" si="166"/>
        <v/>
      </c>
      <c r="FG78" s="5" t="str">
        <f t="shared" si="167"/>
        <v/>
      </c>
      <c r="FH78" s="5" t="str">
        <f t="shared" si="168"/>
        <v/>
      </c>
      <c r="FI78" s="62"/>
      <c r="FJ78" s="62"/>
      <c r="FK78" s="62"/>
      <c r="FL78" s="62"/>
      <c r="FM78" s="62"/>
      <c r="FN78" s="62"/>
      <c r="FO78" s="62"/>
      <c r="FP78" s="62"/>
      <c r="FQ78" s="62"/>
      <c r="FR78" s="62" t="str">
        <f t="shared" si="169"/>
        <v/>
      </c>
      <c r="FS78" s="62" t="str">
        <f t="shared" si="170"/>
        <v/>
      </c>
      <c r="FT78" s="62" t="str">
        <f t="shared" si="171"/>
        <v/>
      </c>
      <c r="FU78" s="5"/>
      <c r="FV78" s="5"/>
      <c r="FW78" s="5"/>
      <c r="FX78" s="5"/>
      <c r="FY78" s="5"/>
      <c r="FZ78" s="5"/>
      <c r="GA78" s="5"/>
      <c r="GB78" s="5"/>
      <c r="GC78" s="5"/>
      <c r="GD78" s="5" t="str">
        <f t="shared" si="172"/>
        <v/>
      </c>
      <c r="GE78" s="5" t="str">
        <f t="shared" si="173"/>
        <v/>
      </c>
      <c r="GF78" s="5" t="str">
        <f t="shared" si="174"/>
        <v/>
      </c>
      <c r="GG78" s="62"/>
      <c r="GH78" s="62"/>
      <c r="GI78" s="62"/>
      <c r="GJ78" s="62"/>
      <c r="GK78" s="62"/>
      <c r="GL78" s="62"/>
      <c r="GM78" s="62"/>
      <c r="GN78" s="62"/>
      <c r="GO78" s="62"/>
      <c r="GP78" s="62" t="str">
        <f t="shared" si="175"/>
        <v/>
      </c>
      <c r="GQ78" s="62" t="str">
        <f t="shared" si="176"/>
        <v/>
      </c>
      <c r="GR78" s="62" t="str">
        <f t="shared" si="177"/>
        <v/>
      </c>
      <c r="GS78" s="5"/>
      <c r="GT78" s="5"/>
      <c r="GU78" s="5"/>
      <c r="GV78" s="5"/>
      <c r="GW78" s="5"/>
      <c r="GX78" s="5"/>
      <c r="GY78" s="5"/>
      <c r="GZ78" s="5"/>
      <c r="HA78" s="5"/>
      <c r="HB78" s="5" t="str">
        <f t="shared" si="178"/>
        <v/>
      </c>
      <c r="HC78" s="5" t="str">
        <f t="shared" si="179"/>
        <v/>
      </c>
      <c r="HD78" s="5" t="str">
        <f t="shared" si="180"/>
        <v/>
      </c>
      <c r="HE78" s="62"/>
      <c r="HF78" s="62"/>
      <c r="HG78" s="62"/>
      <c r="HH78" s="62"/>
      <c r="HI78" s="62"/>
      <c r="HJ78" s="62"/>
      <c r="HK78" s="62"/>
      <c r="HL78" s="62"/>
      <c r="HM78" s="62"/>
      <c r="HN78" s="62" t="str">
        <f t="shared" si="181"/>
        <v/>
      </c>
      <c r="HO78" s="62" t="str">
        <f t="shared" si="182"/>
        <v/>
      </c>
      <c r="HP78" s="62" t="str">
        <f t="shared" si="183"/>
        <v/>
      </c>
      <c r="HQ78" s="5"/>
      <c r="HR78" s="5"/>
      <c r="HS78" s="5"/>
      <c r="HT78" s="5"/>
      <c r="HU78" s="5"/>
      <c r="HV78" s="5"/>
      <c r="HW78" s="5"/>
      <c r="HX78" s="5"/>
      <c r="HY78" s="5"/>
      <c r="HZ78" s="5" t="str">
        <f t="shared" si="184"/>
        <v/>
      </c>
      <c r="IA78" s="5" t="str">
        <f t="shared" si="185"/>
        <v/>
      </c>
      <c r="IB78" s="5" t="str">
        <f t="shared" si="186"/>
        <v/>
      </c>
      <c r="IC78" s="62"/>
      <c r="ID78" s="62"/>
      <c r="IE78" s="62"/>
      <c r="IF78" s="62"/>
      <c r="IG78" s="62"/>
      <c r="IH78" s="62"/>
      <c r="II78" s="62"/>
      <c r="IJ78" s="62"/>
      <c r="IK78" s="62"/>
      <c r="IL78" s="62" t="str">
        <f t="shared" si="187"/>
        <v/>
      </c>
      <c r="IM78" s="62" t="str">
        <f t="shared" si="188"/>
        <v/>
      </c>
      <c r="IN78" s="62" t="str">
        <f t="shared" si="189"/>
        <v/>
      </c>
      <c r="IO78" s="5"/>
      <c r="IP78" s="5"/>
      <c r="IQ78" s="5"/>
      <c r="IR78" s="5"/>
      <c r="IS78" s="5"/>
      <c r="IT78" s="5"/>
      <c r="IU78" s="5"/>
      <c r="IV78" s="5"/>
      <c r="IW78" s="5"/>
      <c r="IX78" s="5" t="str">
        <f t="shared" si="190"/>
        <v/>
      </c>
      <c r="IY78" s="5" t="str">
        <f t="shared" si="191"/>
        <v/>
      </c>
      <c r="IZ78" s="5" t="str">
        <f t="shared" si="192"/>
        <v/>
      </c>
    </row>
    <row r="79" spans="1:260" x14ac:dyDescent="0.35">
      <c r="A79" s="131">
        <v>75</v>
      </c>
      <c r="B79" s="170">
        <f>'BVEM Scorecard'!B78</f>
        <v>0</v>
      </c>
      <c r="C79" s="170">
        <f>'BVEM Scorecard'!C78</f>
        <v>0</v>
      </c>
      <c r="D79" s="152">
        <v>62</v>
      </c>
      <c r="E79" s="72" t="str">
        <f>'BVEM Scorecard'!F78</f>
        <v>Wind</v>
      </c>
      <c r="F79" s="94"/>
      <c r="G79" s="94"/>
      <c r="H79" s="94"/>
      <c r="I79" s="94"/>
      <c r="J79" s="55"/>
      <c r="K79" s="55"/>
      <c r="L79" s="55"/>
      <c r="M79" s="55"/>
      <c r="N79" s="5"/>
      <c r="O79" s="5"/>
      <c r="P79" s="142"/>
      <c r="Q79" s="114"/>
      <c r="R79" s="91"/>
      <c r="S79" s="5" t="str">
        <f t="shared" si="132"/>
        <v/>
      </c>
      <c r="T79" s="93"/>
      <c r="U79" s="143"/>
      <c r="V79" s="143"/>
      <c r="W79" s="143"/>
      <c r="X79" s="64"/>
      <c r="Y79" s="64"/>
      <c r="Z79" s="62"/>
      <c r="AA79" s="144"/>
      <c r="AB79" s="144"/>
      <c r="AC79" s="64"/>
      <c r="AD79" s="64" t="str">
        <f t="shared" si="133"/>
        <v/>
      </c>
      <c r="AE79" s="64" t="str">
        <f t="shared" si="134"/>
        <v/>
      </c>
      <c r="AF79" s="64" t="str">
        <f t="shared" si="135"/>
        <v/>
      </c>
      <c r="AG79" s="55"/>
      <c r="AH79" s="55"/>
      <c r="AI79" s="35"/>
      <c r="AJ79" s="35"/>
      <c r="AK79" s="35"/>
      <c r="AL79" s="35"/>
      <c r="AM79" s="142"/>
      <c r="AN79" s="142"/>
      <c r="AO79" s="35"/>
      <c r="AP79" s="35" t="str">
        <f t="shared" si="136"/>
        <v/>
      </c>
      <c r="AQ79" s="35" t="str">
        <f t="shared" si="137"/>
        <v/>
      </c>
      <c r="AR79" s="35" t="str">
        <f t="shared" si="138"/>
        <v/>
      </c>
      <c r="AS79" s="64"/>
      <c r="AT79" s="64"/>
      <c r="AU79" s="64"/>
      <c r="AV79" s="64"/>
      <c r="AW79" s="64"/>
      <c r="AX79" s="64"/>
      <c r="AY79" s="144"/>
      <c r="AZ79" s="144"/>
      <c r="BA79" s="64"/>
      <c r="BB79" s="64" t="str">
        <f t="shared" si="139"/>
        <v/>
      </c>
      <c r="BC79" s="64" t="str">
        <f t="shared" si="140"/>
        <v/>
      </c>
      <c r="BD79" s="64" t="str">
        <f t="shared" si="141"/>
        <v/>
      </c>
      <c r="BE79" s="35"/>
      <c r="BF79" s="35"/>
      <c r="BG79" s="35"/>
      <c r="BH79" s="35"/>
      <c r="BI79" s="35"/>
      <c r="BJ79" s="35"/>
      <c r="BK79" s="142"/>
      <c r="BL79" s="142"/>
      <c r="BM79" s="35"/>
      <c r="BN79" s="35" t="str">
        <f t="shared" si="142"/>
        <v/>
      </c>
      <c r="BO79" s="35" t="str">
        <f t="shared" si="143"/>
        <v/>
      </c>
      <c r="BP79" s="35" t="str">
        <f t="shared" si="144"/>
        <v/>
      </c>
      <c r="BQ79" s="64"/>
      <c r="BR79" s="64"/>
      <c r="BS79" s="64"/>
      <c r="BT79" s="64"/>
      <c r="BU79" s="64"/>
      <c r="BV79" s="64"/>
      <c r="BW79" s="144"/>
      <c r="BX79" s="144"/>
      <c r="BY79" s="64"/>
      <c r="BZ79" s="64" t="str">
        <f t="shared" si="145"/>
        <v/>
      </c>
      <c r="CA79" s="64" t="str">
        <f t="shared" si="146"/>
        <v/>
      </c>
      <c r="CB79" s="64" t="str">
        <f t="shared" si="147"/>
        <v/>
      </c>
      <c r="CC79" s="35"/>
      <c r="CD79" s="35"/>
      <c r="CE79" s="35"/>
      <c r="CF79" s="35"/>
      <c r="CG79" s="35"/>
      <c r="CH79" s="35"/>
      <c r="CI79" s="142"/>
      <c r="CJ79" s="142"/>
      <c r="CK79" s="35"/>
      <c r="CL79" s="35" t="str">
        <f t="shared" si="148"/>
        <v/>
      </c>
      <c r="CM79" s="35" t="str">
        <f t="shared" si="149"/>
        <v/>
      </c>
      <c r="CN79" s="35" t="str">
        <f t="shared" si="150"/>
        <v/>
      </c>
      <c r="CO79" s="64"/>
      <c r="CP79" s="64"/>
      <c r="CQ79" s="64"/>
      <c r="CR79" s="64"/>
      <c r="CS79" s="64"/>
      <c r="CT79" s="64"/>
      <c r="CU79" s="144"/>
      <c r="CV79" s="144"/>
      <c r="CW79" s="64"/>
      <c r="CX79" s="64" t="str">
        <f t="shared" si="151"/>
        <v/>
      </c>
      <c r="CY79" s="64" t="str">
        <f t="shared" si="152"/>
        <v/>
      </c>
      <c r="CZ79" s="64" t="str">
        <f t="shared" si="153"/>
        <v/>
      </c>
      <c r="DA79" s="35"/>
      <c r="DB79" s="35"/>
      <c r="DC79" s="35"/>
      <c r="DD79" s="35"/>
      <c r="DE79" s="35"/>
      <c r="DF79" s="35"/>
      <c r="DG79" s="142"/>
      <c r="DH79" s="142"/>
      <c r="DI79" s="35"/>
      <c r="DJ79" s="35" t="str">
        <f t="shared" si="154"/>
        <v/>
      </c>
      <c r="DK79" s="35" t="str">
        <f t="shared" si="155"/>
        <v/>
      </c>
      <c r="DL79" s="35" t="str">
        <f t="shared" si="156"/>
        <v/>
      </c>
      <c r="DM79" s="64"/>
      <c r="DN79" s="64"/>
      <c r="DO79" s="64"/>
      <c r="DP79" s="64"/>
      <c r="DQ79" s="64"/>
      <c r="DR79" s="64"/>
      <c r="DS79" s="144"/>
      <c r="DT79" s="144"/>
      <c r="DU79" s="64"/>
      <c r="DV79" s="64" t="str">
        <f t="shared" si="157"/>
        <v/>
      </c>
      <c r="DW79" s="64" t="str">
        <f t="shared" si="158"/>
        <v/>
      </c>
      <c r="DX79" s="64" t="str">
        <f t="shared" si="159"/>
        <v/>
      </c>
      <c r="DY79" s="35"/>
      <c r="DZ79" s="35"/>
      <c r="EA79" s="35"/>
      <c r="EB79" s="35"/>
      <c r="EC79" s="35"/>
      <c r="ED79" s="35"/>
      <c r="EE79" s="142"/>
      <c r="EF79" s="142"/>
      <c r="EG79" s="35"/>
      <c r="EH79" s="35" t="str">
        <f t="shared" si="160"/>
        <v/>
      </c>
      <c r="EI79" s="35" t="str">
        <f t="shared" si="161"/>
        <v/>
      </c>
      <c r="EJ79" s="35" t="str">
        <f t="shared" si="162"/>
        <v/>
      </c>
      <c r="EK79" s="62"/>
      <c r="EL79" s="62"/>
      <c r="EM79" s="62"/>
      <c r="EN79" s="62"/>
      <c r="EO79" s="62"/>
      <c r="EP79" s="62"/>
      <c r="EQ79" s="62"/>
      <c r="ER79" s="62"/>
      <c r="ES79" s="62"/>
      <c r="ET79" s="62" t="str">
        <f t="shared" si="163"/>
        <v/>
      </c>
      <c r="EU79" s="62" t="str">
        <f t="shared" si="164"/>
        <v/>
      </c>
      <c r="EV79" s="62" t="str">
        <f t="shared" si="165"/>
        <v/>
      </c>
      <c r="EW79" s="5"/>
      <c r="EX79" s="5"/>
      <c r="EY79" s="5"/>
      <c r="EZ79" s="5"/>
      <c r="FA79" s="5"/>
      <c r="FB79" s="5"/>
      <c r="FC79" s="5"/>
      <c r="FD79" s="5"/>
      <c r="FE79" s="5"/>
      <c r="FF79" s="5" t="str">
        <f t="shared" si="166"/>
        <v/>
      </c>
      <c r="FG79" s="5" t="str">
        <f t="shared" si="167"/>
        <v/>
      </c>
      <c r="FH79" s="5" t="str">
        <f t="shared" si="168"/>
        <v/>
      </c>
      <c r="FI79" s="62"/>
      <c r="FJ79" s="62"/>
      <c r="FK79" s="62"/>
      <c r="FL79" s="62"/>
      <c r="FM79" s="62"/>
      <c r="FN79" s="62"/>
      <c r="FO79" s="62"/>
      <c r="FP79" s="62"/>
      <c r="FQ79" s="62"/>
      <c r="FR79" s="62" t="str">
        <f t="shared" si="169"/>
        <v/>
      </c>
      <c r="FS79" s="62" t="str">
        <f t="shared" si="170"/>
        <v/>
      </c>
      <c r="FT79" s="62" t="str">
        <f t="shared" si="171"/>
        <v/>
      </c>
      <c r="FU79" s="5"/>
      <c r="FV79" s="5"/>
      <c r="FW79" s="5"/>
      <c r="FX79" s="5"/>
      <c r="FY79" s="5"/>
      <c r="FZ79" s="5"/>
      <c r="GA79" s="5"/>
      <c r="GB79" s="5"/>
      <c r="GC79" s="5"/>
      <c r="GD79" s="5" t="str">
        <f t="shared" si="172"/>
        <v/>
      </c>
      <c r="GE79" s="5" t="str">
        <f t="shared" si="173"/>
        <v/>
      </c>
      <c r="GF79" s="5" t="str">
        <f t="shared" si="174"/>
        <v/>
      </c>
      <c r="GG79" s="62"/>
      <c r="GH79" s="62"/>
      <c r="GI79" s="62"/>
      <c r="GJ79" s="62"/>
      <c r="GK79" s="62"/>
      <c r="GL79" s="62"/>
      <c r="GM79" s="62"/>
      <c r="GN79" s="62"/>
      <c r="GO79" s="62"/>
      <c r="GP79" s="62" t="str">
        <f t="shared" si="175"/>
        <v/>
      </c>
      <c r="GQ79" s="62" t="str">
        <f t="shared" si="176"/>
        <v/>
      </c>
      <c r="GR79" s="62" t="str">
        <f t="shared" si="177"/>
        <v/>
      </c>
      <c r="GS79" s="5"/>
      <c r="GT79" s="5"/>
      <c r="GU79" s="5"/>
      <c r="GV79" s="5"/>
      <c r="GW79" s="5"/>
      <c r="GX79" s="5"/>
      <c r="GY79" s="5"/>
      <c r="GZ79" s="5"/>
      <c r="HA79" s="5"/>
      <c r="HB79" s="5" t="str">
        <f t="shared" si="178"/>
        <v/>
      </c>
      <c r="HC79" s="5" t="str">
        <f t="shared" si="179"/>
        <v/>
      </c>
      <c r="HD79" s="5" t="str">
        <f t="shared" si="180"/>
        <v/>
      </c>
      <c r="HE79" s="62"/>
      <c r="HF79" s="62"/>
      <c r="HG79" s="62"/>
      <c r="HH79" s="62"/>
      <c r="HI79" s="62"/>
      <c r="HJ79" s="62"/>
      <c r="HK79" s="62"/>
      <c r="HL79" s="62"/>
      <c r="HM79" s="62"/>
      <c r="HN79" s="62" t="str">
        <f t="shared" si="181"/>
        <v/>
      </c>
      <c r="HO79" s="62" t="str">
        <f t="shared" si="182"/>
        <v/>
      </c>
      <c r="HP79" s="62" t="str">
        <f t="shared" si="183"/>
        <v/>
      </c>
      <c r="HQ79" s="5"/>
      <c r="HR79" s="5"/>
      <c r="HS79" s="5"/>
      <c r="HT79" s="5"/>
      <c r="HU79" s="5"/>
      <c r="HV79" s="5"/>
      <c r="HW79" s="5"/>
      <c r="HX79" s="5"/>
      <c r="HY79" s="5"/>
      <c r="HZ79" s="5" t="str">
        <f t="shared" si="184"/>
        <v/>
      </c>
      <c r="IA79" s="5" t="str">
        <f t="shared" si="185"/>
        <v/>
      </c>
      <c r="IB79" s="5" t="str">
        <f t="shared" si="186"/>
        <v/>
      </c>
      <c r="IC79" s="62"/>
      <c r="ID79" s="62"/>
      <c r="IE79" s="62"/>
      <c r="IF79" s="62"/>
      <c r="IG79" s="62"/>
      <c r="IH79" s="62"/>
      <c r="II79" s="62"/>
      <c r="IJ79" s="62"/>
      <c r="IK79" s="62"/>
      <c r="IL79" s="62" t="str">
        <f t="shared" si="187"/>
        <v/>
      </c>
      <c r="IM79" s="62" t="str">
        <f t="shared" si="188"/>
        <v/>
      </c>
      <c r="IN79" s="62" t="str">
        <f t="shared" si="189"/>
        <v/>
      </c>
      <c r="IO79" s="5"/>
      <c r="IP79" s="5"/>
      <c r="IQ79" s="5"/>
      <c r="IR79" s="5"/>
      <c r="IS79" s="5"/>
      <c r="IT79" s="5"/>
      <c r="IU79" s="5"/>
      <c r="IV79" s="5"/>
      <c r="IW79" s="5"/>
      <c r="IX79" s="5" t="str">
        <f t="shared" si="190"/>
        <v/>
      </c>
      <c r="IY79" s="5" t="str">
        <f t="shared" si="191"/>
        <v/>
      </c>
      <c r="IZ79" s="5" t="str">
        <f t="shared" si="192"/>
        <v/>
      </c>
    </row>
    <row r="80" spans="1:260" x14ac:dyDescent="0.35">
      <c r="A80" s="131">
        <v>76</v>
      </c>
      <c r="B80" s="170">
        <f>'BVEM Scorecard'!B79</f>
        <v>0</v>
      </c>
      <c r="C80" s="170">
        <f>'BVEM Scorecard'!C79</f>
        <v>0</v>
      </c>
      <c r="D80" s="152">
        <v>80</v>
      </c>
      <c r="E80" s="72" t="str">
        <f>'BVEM Scorecard'!F79</f>
        <v>Wind</v>
      </c>
      <c r="F80" s="94"/>
      <c r="G80" s="94"/>
      <c r="H80" s="94"/>
      <c r="I80" s="94"/>
      <c r="J80" s="55"/>
      <c r="K80" s="55"/>
      <c r="L80" s="55"/>
      <c r="M80" s="55"/>
      <c r="N80" s="5"/>
      <c r="O80" s="141"/>
      <c r="P80" s="142"/>
      <c r="Q80" s="114"/>
      <c r="R80" s="91"/>
      <c r="S80" s="5" t="str">
        <f t="shared" si="132"/>
        <v/>
      </c>
      <c r="T80" s="93"/>
      <c r="U80" s="143"/>
      <c r="V80" s="143"/>
      <c r="W80" s="143"/>
      <c r="X80" s="64"/>
      <c r="Y80" s="64"/>
      <c r="Z80" s="64"/>
      <c r="AA80" s="144"/>
      <c r="AB80" s="144"/>
      <c r="AC80" s="64"/>
      <c r="AD80" s="64" t="str">
        <f t="shared" si="133"/>
        <v/>
      </c>
      <c r="AE80" s="64" t="str">
        <f t="shared" si="134"/>
        <v/>
      </c>
      <c r="AF80" s="64" t="str">
        <f t="shared" si="135"/>
        <v/>
      </c>
      <c r="AG80" s="55"/>
      <c r="AH80" s="55"/>
      <c r="AI80" s="5"/>
      <c r="AJ80" s="5"/>
      <c r="AK80" s="5"/>
      <c r="AL80" s="5"/>
      <c r="AM80" s="5"/>
      <c r="AN80" s="5"/>
      <c r="AO80" s="5"/>
      <c r="AP80" s="35" t="str">
        <f t="shared" si="136"/>
        <v/>
      </c>
      <c r="AQ80" s="35" t="str">
        <f t="shared" si="137"/>
        <v/>
      </c>
      <c r="AR80" s="35" t="str">
        <f t="shared" si="138"/>
        <v/>
      </c>
      <c r="AS80" s="62"/>
      <c r="AT80" s="62"/>
      <c r="AU80" s="62"/>
      <c r="AV80" s="62"/>
      <c r="AW80" s="62"/>
      <c r="AX80" s="62"/>
      <c r="AY80" s="62"/>
      <c r="AZ80" s="62"/>
      <c r="BA80" s="62"/>
      <c r="BB80" s="62" t="str">
        <f t="shared" si="139"/>
        <v/>
      </c>
      <c r="BC80" s="95" t="str">
        <f t="shared" si="140"/>
        <v/>
      </c>
      <c r="BD80" s="62" t="str">
        <f t="shared" si="141"/>
        <v/>
      </c>
      <c r="BE80" s="5"/>
      <c r="BF80" s="5"/>
      <c r="BG80" s="5"/>
      <c r="BH80" s="5"/>
      <c r="BI80" s="5"/>
      <c r="BJ80" s="5"/>
      <c r="BK80" s="5"/>
      <c r="BL80" s="5"/>
      <c r="BM80" s="5"/>
      <c r="BN80" s="35" t="str">
        <f t="shared" si="142"/>
        <v/>
      </c>
      <c r="BO80" s="35" t="str">
        <f t="shared" si="143"/>
        <v/>
      </c>
      <c r="BP80" s="35" t="str">
        <f t="shared" si="144"/>
        <v/>
      </c>
      <c r="BQ80" s="62"/>
      <c r="BR80" s="62"/>
      <c r="BS80" s="62"/>
      <c r="BT80" s="62"/>
      <c r="BU80" s="62"/>
      <c r="BV80" s="62"/>
      <c r="BW80" s="62"/>
      <c r="BX80" s="62"/>
      <c r="BY80" s="62"/>
      <c r="BZ80" s="62" t="str">
        <f t="shared" si="145"/>
        <v/>
      </c>
      <c r="CA80" s="62" t="str">
        <f t="shared" si="146"/>
        <v/>
      </c>
      <c r="CB80" s="62" t="str">
        <f t="shared" si="147"/>
        <v/>
      </c>
      <c r="CC80" s="5"/>
      <c r="CD80" s="5"/>
      <c r="CE80" s="5"/>
      <c r="CF80" s="5"/>
      <c r="CG80" s="5"/>
      <c r="CH80" s="5"/>
      <c r="CI80" s="5"/>
      <c r="CJ80" s="5"/>
      <c r="CK80" s="5"/>
      <c r="CL80" s="35" t="str">
        <f t="shared" si="148"/>
        <v/>
      </c>
      <c r="CM80" s="35" t="str">
        <f t="shared" si="149"/>
        <v/>
      </c>
      <c r="CN80" s="35" t="str">
        <f t="shared" si="150"/>
        <v/>
      </c>
      <c r="CO80" s="62"/>
      <c r="CP80" s="62"/>
      <c r="CQ80" s="62"/>
      <c r="CR80" s="62"/>
      <c r="CS80" s="62"/>
      <c r="CT80" s="62"/>
      <c r="CU80" s="62"/>
      <c r="CV80" s="62"/>
      <c r="CW80" s="62"/>
      <c r="CX80" s="62" t="str">
        <f t="shared" si="151"/>
        <v/>
      </c>
      <c r="CY80" s="62" t="str">
        <f t="shared" si="152"/>
        <v/>
      </c>
      <c r="CZ80" s="62" t="str">
        <f t="shared" si="153"/>
        <v/>
      </c>
      <c r="DA80" s="5"/>
      <c r="DB80" s="5"/>
      <c r="DC80" s="5"/>
      <c r="DD80" s="5"/>
      <c r="DE80" s="5"/>
      <c r="DF80" s="5"/>
      <c r="DG80" s="5"/>
      <c r="DH80" s="5"/>
      <c r="DI80" s="5"/>
      <c r="DJ80" s="5" t="str">
        <f t="shared" si="154"/>
        <v/>
      </c>
      <c r="DK80" s="5" t="str">
        <f t="shared" si="155"/>
        <v/>
      </c>
      <c r="DL80" s="5" t="str">
        <f t="shared" si="156"/>
        <v/>
      </c>
      <c r="DM80" s="62"/>
      <c r="DN80" s="62"/>
      <c r="DO80" s="62"/>
      <c r="DP80" s="62"/>
      <c r="DQ80" s="62"/>
      <c r="DR80" s="62"/>
      <c r="DS80" s="62"/>
      <c r="DT80" s="62"/>
      <c r="DU80" s="62"/>
      <c r="DV80" s="62" t="str">
        <f t="shared" si="157"/>
        <v/>
      </c>
      <c r="DW80" s="62" t="str">
        <f t="shared" si="158"/>
        <v/>
      </c>
      <c r="DX80" s="62" t="str">
        <f t="shared" si="159"/>
        <v/>
      </c>
      <c r="DY80" s="5"/>
      <c r="DZ80" s="5"/>
      <c r="EA80" s="5"/>
      <c r="EB80" s="5"/>
      <c r="EC80" s="5"/>
      <c r="ED80" s="5"/>
      <c r="EE80" s="5"/>
      <c r="EF80" s="5"/>
      <c r="EG80" s="5"/>
      <c r="EH80" s="5" t="str">
        <f t="shared" si="160"/>
        <v/>
      </c>
      <c r="EI80" s="5" t="str">
        <f t="shared" si="161"/>
        <v/>
      </c>
      <c r="EJ80" s="5" t="str">
        <f t="shared" si="162"/>
        <v/>
      </c>
      <c r="EK80" s="62"/>
      <c r="EL80" s="62"/>
      <c r="EM80" s="62"/>
      <c r="EN80" s="62"/>
      <c r="EO80" s="62"/>
      <c r="EP80" s="62"/>
      <c r="EQ80" s="62"/>
      <c r="ER80" s="62"/>
      <c r="ES80" s="62"/>
      <c r="ET80" s="62" t="str">
        <f t="shared" si="163"/>
        <v/>
      </c>
      <c r="EU80" s="62" t="str">
        <f t="shared" si="164"/>
        <v/>
      </c>
      <c r="EV80" s="62" t="str">
        <f t="shared" si="165"/>
        <v/>
      </c>
      <c r="EW80" s="5"/>
      <c r="EX80" s="5"/>
      <c r="EY80" s="5"/>
      <c r="EZ80" s="5"/>
      <c r="FA80" s="5"/>
      <c r="FB80" s="5"/>
      <c r="FC80" s="5"/>
      <c r="FD80" s="5"/>
      <c r="FE80" s="5"/>
      <c r="FF80" s="5" t="str">
        <f t="shared" si="166"/>
        <v/>
      </c>
      <c r="FG80" s="5" t="str">
        <f t="shared" si="167"/>
        <v/>
      </c>
      <c r="FH80" s="5" t="str">
        <f t="shared" si="168"/>
        <v/>
      </c>
      <c r="FI80" s="62"/>
      <c r="FJ80" s="62"/>
      <c r="FK80" s="62"/>
      <c r="FL80" s="62"/>
      <c r="FM80" s="62"/>
      <c r="FN80" s="62"/>
      <c r="FO80" s="62"/>
      <c r="FP80" s="62"/>
      <c r="FQ80" s="62"/>
      <c r="FR80" s="62" t="str">
        <f t="shared" si="169"/>
        <v/>
      </c>
      <c r="FS80" s="62" t="str">
        <f t="shared" si="170"/>
        <v/>
      </c>
      <c r="FT80" s="62" t="str">
        <f t="shared" si="171"/>
        <v/>
      </c>
      <c r="FU80" s="5"/>
      <c r="FV80" s="5"/>
      <c r="FW80" s="5"/>
      <c r="FX80" s="5"/>
      <c r="FY80" s="5"/>
      <c r="FZ80" s="5"/>
      <c r="GA80" s="5"/>
      <c r="GB80" s="5"/>
      <c r="GC80" s="5"/>
      <c r="GD80" s="5" t="str">
        <f t="shared" si="172"/>
        <v/>
      </c>
      <c r="GE80" s="5" t="str">
        <f t="shared" si="173"/>
        <v/>
      </c>
      <c r="GF80" s="5" t="str">
        <f t="shared" si="174"/>
        <v/>
      </c>
      <c r="GG80" s="62"/>
      <c r="GH80" s="62"/>
      <c r="GI80" s="62"/>
      <c r="GJ80" s="62"/>
      <c r="GK80" s="62"/>
      <c r="GL80" s="62"/>
      <c r="GM80" s="62"/>
      <c r="GN80" s="62"/>
      <c r="GO80" s="62"/>
      <c r="GP80" s="62" t="str">
        <f t="shared" si="175"/>
        <v/>
      </c>
      <c r="GQ80" s="62" t="str">
        <f t="shared" si="176"/>
        <v/>
      </c>
      <c r="GR80" s="62" t="str">
        <f t="shared" si="177"/>
        <v/>
      </c>
      <c r="GS80" s="5"/>
      <c r="GT80" s="5"/>
      <c r="GU80" s="5"/>
      <c r="GV80" s="5"/>
      <c r="GW80" s="5"/>
      <c r="GX80" s="5"/>
      <c r="GY80" s="5"/>
      <c r="GZ80" s="5"/>
      <c r="HA80" s="5"/>
      <c r="HB80" s="5" t="str">
        <f t="shared" si="178"/>
        <v/>
      </c>
      <c r="HC80" s="5" t="str">
        <f t="shared" si="179"/>
        <v/>
      </c>
      <c r="HD80" s="5" t="str">
        <f t="shared" si="180"/>
        <v/>
      </c>
      <c r="HE80" s="62"/>
      <c r="HF80" s="62"/>
      <c r="HG80" s="62"/>
      <c r="HH80" s="62"/>
      <c r="HI80" s="62"/>
      <c r="HJ80" s="62"/>
      <c r="HK80" s="62"/>
      <c r="HL80" s="62"/>
      <c r="HM80" s="62"/>
      <c r="HN80" s="62" t="str">
        <f t="shared" si="181"/>
        <v/>
      </c>
      <c r="HO80" s="62" t="str">
        <f t="shared" si="182"/>
        <v/>
      </c>
      <c r="HP80" s="62" t="str">
        <f t="shared" si="183"/>
        <v/>
      </c>
      <c r="HQ80" s="5"/>
      <c r="HR80" s="5"/>
      <c r="HS80" s="5"/>
      <c r="HT80" s="5"/>
      <c r="HU80" s="5"/>
      <c r="HV80" s="5"/>
      <c r="HW80" s="5"/>
      <c r="HX80" s="5"/>
      <c r="HY80" s="5"/>
      <c r="HZ80" s="5" t="str">
        <f t="shared" si="184"/>
        <v/>
      </c>
      <c r="IA80" s="5" t="str">
        <f t="shared" si="185"/>
        <v/>
      </c>
      <c r="IB80" s="5" t="str">
        <f t="shared" si="186"/>
        <v/>
      </c>
      <c r="IC80" s="62"/>
      <c r="ID80" s="62"/>
      <c r="IE80" s="62"/>
      <c r="IF80" s="62"/>
      <c r="IG80" s="62"/>
      <c r="IH80" s="62"/>
      <c r="II80" s="62"/>
      <c r="IJ80" s="62"/>
      <c r="IK80" s="62"/>
      <c r="IL80" s="62" t="str">
        <f t="shared" si="187"/>
        <v/>
      </c>
      <c r="IM80" s="62" t="str">
        <f t="shared" si="188"/>
        <v/>
      </c>
      <c r="IN80" s="62" t="str">
        <f t="shared" si="189"/>
        <v/>
      </c>
      <c r="IO80" s="5"/>
      <c r="IP80" s="5"/>
      <c r="IQ80" s="5"/>
      <c r="IR80" s="5"/>
      <c r="IS80" s="5"/>
      <c r="IT80" s="5"/>
      <c r="IU80" s="5"/>
      <c r="IV80" s="5"/>
      <c r="IW80" s="5"/>
      <c r="IX80" s="5" t="str">
        <f t="shared" si="190"/>
        <v/>
      </c>
      <c r="IY80" s="5" t="str">
        <f t="shared" si="191"/>
        <v/>
      </c>
      <c r="IZ80" s="5" t="str">
        <f t="shared" si="192"/>
        <v/>
      </c>
    </row>
    <row r="81" spans="1:260" x14ac:dyDescent="0.35">
      <c r="A81" s="131">
        <v>77</v>
      </c>
      <c r="B81" s="170">
        <f>'BVEM Scorecard'!B80</f>
        <v>0</v>
      </c>
      <c r="C81" s="170">
        <f>'BVEM Scorecard'!C80</f>
        <v>0</v>
      </c>
      <c r="D81" s="152">
        <v>112</v>
      </c>
      <c r="E81" s="72" t="str">
        <f>'BVEM Scorecard'!F80</f>
        <v>Wind</v>
      </c>
      <c r="F81" s="94"/>
      <c r="G81" s="94"/>
      <c r="H81" s="94"/>
      <c r="I81" s="94"/>
      <c r="J81" s="55"/>
      <c r="K81" s="55"/>
      <c r="L81" s="55"/>
      <c r="M81" s="55"/>
      <c r="N81" s="5"/>
      <c r="O81" s="5"/>
      <c r="P81" s="142"/>
      <c r="Q81" s="114"/>
      <c r="R81" s="91"/>
      <c r="S81" s="5" t="str">
        <f t="shared" si="132"/>
        <v/>
      </c>
      <c r="T81" s="93"/>
      <c r="U81" s="143"/>
      <c r="V81" s="143"/>
      <c r="W81" s="143"/>
      <c r="X81" s="64"/>
      <c r="Y81" s="64"/>
      <c r="Z81" s="62"/>
      <c r="AA81" s="144"/>
      <c r="AB81" s="144"/>
      <c r="AC81" s="64"/>
      <c r="AD81" s="64" t="str">
        <f t="shared" si="133"/>
        <v/>
      </c>
      <c r="AE81" s="64" t="str">
        <f t="shared" si="134"/>
        <v/>
      </c>
      <c r="AF81" s="64" t="str">
        <f t="shared" si="135"/>
        <v/>
      </c>
      <c r="AG81" s="55"/>
      <c r="AH81" s="55"/>
      <c r="AI81" s="35"/>
      <c r="AJ81" s="35"/>
      <c r="AK81" s="35"/>
      <c r="AL81" s="35"/>
      <c r="AM81" s="142"/>
      <c r="AN81" s="142"/>
      <c r="AO81" s="35"/>
      <c r="AP81" s="35" t="str">
        <f t="shared" si="136"/>
        <v/>
      </c>
      <c r="AQ81" s="35" t="str">
        <f t="shared" si="137"/>
        <v/>
      </c>
      <c r="AR81" s="35" t="str">
        <f t="shared" si="138"/>
        <v/>
      </c>
      <c r="AS81" s="64"/>
      <c r="AT81" s="64"/>
      <c r="AU81" s="64"/>
      <c r="AV81" s="64"/>
      <c r="AW81" s="64"/>
      <c r="AX81" s="64"/>
      <c r="AY81" s="144"/>
      <c r="AZ81" s="144"/>
      <c r="BA81" s="64"/>
      <c r="BB81" s="64" t="str">
        <f t="shared" si="139"/>
        <v/>
      </c>
      <c r="BC81" s="64" t="str">
        <f t="shared" si="140"/>
        <v/>
      </c>
      <c r="BD81" s="64" t="str">
        <f t="shared" si="141"/>
        <v/>
      </c>
      <c r="BE81" s="35"/>
      <c r="BF81" s="35"/>
      <c r="BG81" s="35"/>
      <c r="BH81" s="35"/>
      <c r="BI81" s="35"/>
      <c r="BJ81" s="35"/>
      <c r="BK81" s="142"/>
      <c r="BL81" s="142"/>
      <c r="BM81" s="35"/>
      <c r="BN81" s="35" t="str">
        <f t="shared" si="142"/>
        <v/>
      </c>
      <c r="BO81" s="35" t="str">
        <f t="shared" si="143"/>
        <v/>
      </c>
      <c r="BP81" s="35" t="str">
        <f t="shared" si="144"/>
        <v/>
      </c>
      <c r="BQ81" s="64"/>
      <c r="BR81" s="64"/>
      <c r="BS81" s="64"/>
      <c r="BT81" s="64"/>
      <c r="BU81" s="64"/>
      <c r="BV81" s="64"/>
      <c r="BW81" s="144"/>
      <c r="BX81" s="144"/>
      <c r="BY81" s="64"/>
      <c r="BZ81" s="64" t="str">
        <f t="shared" si="145"/>
        <v/>
      </c>
      <c r="CA81" s="64" t="str">
        <f t="shared" si="146"/>
        <v/>
      </c>
      <c r="CB81" s="64" t="str">
        <f t="shared" si="147"/>
        <v/>
      </c>
      <c r="CC81" s="35"/>
      <c r="CD81" s="35"/>
      <c r="CE81" s="35"/>
      <c r="CF81" s="35"/>
      <c r="CG81" s="35"/>
      <c r="CH81" s="35"/>
      <c r="CI81" s="142"/>
      <c r="CJ81" s="142"/>
      <c r="CK81" s="35"/>
      <c r="CL81" s="35" t="str">
        <f t="shared" si="148"/>
        <v/>
      </c>
      <c r="CM81" s="35" t="str">
        <f t="shared" si="149"/>
        <v/>
      </c>
      <c r="CN81" s="35" t="str">
        <f t="shared" si="150"/>
        <v/>
      </c>
      <c r="CO81" s="64"/>
      <c r="CP81" s="64"/>
      <c r="CQ81" s="64"/>
      <c r="CR81" s="64"/>
      <c r="CS81" s="64"/>
      <c r="CT81" s="64"/>
      <c r="CU81" s="144"/>
      <c r="CV81" s="144"/>
      <c r="CW81" s="64"/>
      <c r="CX81" s="64" t="str">
        <f t="shared" si="151"/>
        <v/>
      </c>
      <c r="CY81" s="64" t="str">
        <f t="shared" si="152"/>
        <v/>
      </c>
      <c r="CZ81" s="64" t="str">
        <f t="shared" si="153"/>
        <v/>
      </c>
      <c r="DA81" s="35"/>
      <c r="DB81" s="35"/>
      <c r="DC81" s="35"/>
      <c r="DD81" s="35"/>
      <c r="DE81" s="35"/>
      <c r="DF81" s="35"/>
      <c r="DG81" s="142"/>
      <c r="DH81" s="142"/>
      <c r="DI81" s="35"/>
      <c r="DJ81" s="35" t="str">
        <f t="shared" si="154"/>
        <v/>
      </c>
      <c r="DK81" s="35" t="str">
        <f t="shared" si="155"/>
        <v/>
      </c>
      <c r="DL81" s="35" t="str">
        <f t="shared" si="156"/>
        <v/>
      </c>
      <c r="DM81" s="64"/>
      <c r="DN81" s="64"/>
      <c r="DO81" s="64"/>
      <c r="DP81" s="64"/>
      <c r="DQ81" s="64"/>
      <c r="DR81" s="64"/>
      <c r="DS81" s="144"/>
      <c r="DT81" s="144"/>
      <c r="DU81" s="64"/>
      <c r="DV81" s="64" t="str">
        <f t="shared" si="157"/>
        <v/>
      </c>
      <c r="DW81" s="64" t="str">
        <f t="shared" si="158"/>
        <v/>
      </c>
      <c r="DX81" s="64" t="str">
        <f t="shared" si="159"/>
        <v/>
      </c>
      <c r="DY81" s="35"/>
      <c r="DZ81" s="35"/>
      <c r="EA81" s="35"/>
      <c r="EB81" s="35"/>
      <c r="EC81" s="35"/>
      <c r="ED81" s="35"/>
      <c r="EE81" s="142"/>
      <c r="EF81" s="142"/>
      <c r="EG81" s="35"/>
      <c r="EH81" s="35" t="str">
        <f t="shared" si="160"/>
        <v/>
      </c>
      <c r="EI81" s="35" t="str">
        <f t="shared" si="161"/>
        <v/>
      </c>
      <c r="EJ81" s="35" t="str">
        <f t="shared" si="162"/>
        <v/>
      </c>
      <c r="EK81" s="62"/>
      <c r="EL81" s="62"/>
      <c r="EM81" s="62"/>
      <c r="EN81" s="62"/>
      <c r="EO81" s="62"/>
      <c r="EP81" s="62"/>
      <c r="EQ81" s="62"/>
      <c r="ER81" s="62"/>
      <c r="ES81" s="62"/>
      <c r="ET81" s="62" t="str">
        <f t="shared" si="163"/>
        <v/>
      </c>
      <c r="EU81" s="62" t="str">
        <f t="shared" si="164"/>
        <v/>
      </c>
      <c r="EV81" s="62" t="str">
        <f t="shared" si="165"/>
        <v/>
      </c>
      <c r="EW81" s="5"/>
      <c r="EX81" s="5"/>
      <c r="EY81" s="5"/>
      <c r="EZ81" s="5"/>
      <c r="FA81" s="5"/>
      <c r="FB81" s="5"/>
      <c r="FC81" s="5"/>
      <c r="FD81" s="5"/>
      <c r="FE81" s="5"/>
      <c r="FF81" s="5" t="str">
        <f t="shared" si="166"/>
        <v/>
      </c>
      <c r="FG81" s="5" t="str">
        <f t="shared" si="167"/>
        <v/>
      </c>
      <c r="FH81" s="5" t="str">
        <f t="shared" si="168"/>
        <v/>
      </c>
      <c r="FI81" s="62"/>
      <c r="FJ81" s="62"/>
      <c r="FK81" s="62"/>
      <c r="FL81" s="62"/>
      <c r="FM81" s="62"/>
      <c r="FN81" s="62"/>
      <c r="FO81" s="62"/>
      <c r="FP81" s="62"/>
      <c r="FQ81" s="62"/>
      <c r="FR81" s="62" t="str">
        <f t="shared" si="169"/>
        <v/>
      </c>
      <c r="FS81" s="62" t="str">
        <f t="shared" si="170"/>
        <v/>
      </c>
      <c r="FT81" s="62" t="str">
        <f t="shared" si="171"/>
        <v/>
      </c>
      <c r="FU81" s="5"/>
      <c r="FV81" s="5"/>
      <c r="FW81" s="5"/>
      <c r="FX81" s="5"/>
      <c r="FY81" s="5"/>
      <c r="FZ81" s="5"/>
      <c r="GA81" s="5"/>
      <c r="GB81" s="5"/>
      <c r="GC81" s="5"/>
      <c r="GD81" s="5" t="str">
        <f t="shared" si="172"/>
        <v/>
      </c>
      <c r="GE81" s="5" t="str">
        <f t="shared" si="173"/>
        <v/>
      </c>
      <c r="GF81" s="5" t="str">
        <f t="shared" si="174"/>
        <v/>
      </c>
      <c r="GG81" s="62"/>
      <c r="GH81" s="62"/>
      <c r="GI81" s="62"/>
      <c r="GJ81" s="62"/>
      <c r="GK81" s="62"/>
      <c r="GL81" s="62"/>
      <c r="GM81" s="62"/>
      <c r="GN81" s="62"/>
      <c r="GO81" s="62"/>
      <c r="GP81" s="62" t="str">
        <f t="shared" si="175"/>
        <v/>
      </c>
      <c r="GQ81" s="62" t="str">
        <f t="shared" si="176"/>
        <v/>
      </c>
      <c r="GR81" s="62" t="str">
        <f t="shared" si="177"/>
        <v/>
      </c>
      <c r="GS81" s="5"/>
      <c r="GT81" s="5"/>
      <c r="GU81" s="5"/>
      <c r="GV81" s="5"/>
      <c r="GW81" s="5"/>
      <c r="GX81" s="5"/>
      <c r="GY81" s="5"/>
      <c r="GZ81" s="5"/>
      <c r="HA81" s="5"/>
      <c r="HB81" s="5" t="str">
        <f t="shared" si="178"/>
        <v/>
      </c>
      <c r="HC81" s="5" t="str">
        <f t="shared" si="179"/>
        <v/>
      </c>
      <c r="HD81" s="5" t="str">
        <f t="shared" si="180"/>
        <v/>
      </c>
      <c r="HE81" s="62"/>
      <c r="HF81" s="62"/>
      <c r="HG81" s="62"/>
      <c r="HH81" s="62"/>
      <c r="HI81" s="62"/>
      <c r="HJ81" s="62"/>
      <c r="HK81" s="62"/>
      <c r="HL81" s="62"/>
      <c r="HM81" s="62"/>
      <c r="HN81" s="62" t="str">
        <f t="shared" si="181"/>
        <v/>
      </c>
      <c r="HO81" s="62" t="str">
        <f t="shared" si="182"/>
        <v/>
      </c>
      <c r="HP81" s="62" t="str">
        <f t="shared" si="183"/>
        <v/>
      </c>
      <c r="HQ81" s="5"/>
      <c r="HR81" s="5"/>
      <c r="HS81" s="5"/>
      <c r="HT81" s="5"/>
      <c r="HU81" s="5"/>
      <c r="HV81" s="5"/>
      <c r="HW81" s="5"/>
      <c r="HX81" s="5"/>
      <c r="HY81" s="5"/>
      <c r="HZ81" s="5" t="str">
        <f t="shared" si="184"/>
        <v/>
      </c>
      <c r="IA81" s="5" t="str">
        <f t="shared" si="185"/>
        <v/>
      </c>
      <c r="IB81" s="5" t="str">
        <f t="shared" si="186"/>
        <v/>
      </c>
      <c r="IC81" s="62"/>
      <c r="ID81" s="62"/>
      <c r="IE81" s="62"/>
      <c r="IF81" s="62"/>
      <c r="IG81" s="62"/>
      <c r="IH81" s="62"/>
      <c r="II81" s="62"/>
      <c r="IJ81" s="62"/>
      <c r="IK81" s="62"/>
      <c r="IL81" s="62" t="str">
        <f t="shared" si="187"/>
        <v/>
      </c>
      <c r="IM81" s="62" t="str">
        <f t="shared" si="188"/>
        <v/>
      </c>
      <c r="IN81" s="62" t="str">
        <f t="shared" si="189"/>
        <v/>
      </c>
      <c r="IO81" s="5"/>
      <c r="IP81" s="5"/>
      <c r="IQ81" s="5"/>
      <c r="IR81" s="5"/>
      <c r="IS81" s="5"/>
      <c r="IT81" s="5"/>
      <c r="IU81" s="5"/>
      <c r="IV81" s="5"/>
      <c r="IW81" s="5"/>
      <c r="IX81" s="5" t="str">
        <f t="shared" si="190"/>
        <v/>
      </c>
      <c r="IY81" s="5" t="str">
        <f t="shared" si="191"/>
        <v/>
      </c>
      <c r="IZ81" s="5" t="str">
        <f t="shared" si="192"/>
        <v/>
      </c>
    </row>
    <row r="82" spans="1:260" x14ac:dyDescent="0.35">
      <c r="A82" s="131">
        <v>78</v>
      </c>
      <c r="B82" s="170">
        <f>'BVEM Scorecard'!B81</f>
        <v>0</v>
      </c>
      <c r="C82" s="170">
        <f>'BVEM Scorecard'!C81</f>
        <v>0</v>
      </c>
      <c r="D82" s="152">
        <v>124</v>
      </c>
      <c r="E82" s="72" t="str">
        <f>'BVEM Scorecard'!F81</f>
        <v>Wind</v>
      </c>
      <c r="F82" s="94"/>
      <c r="G82" s="94"/>
      <c r="H82" s="94"/>
      <c r="I82" s="94"/>
      <c r="J82" s="55"/>
      <c r="K82" s="55"/>
      <c r="L82" s="55"/>
      <c r="M82" s="55"/>
      <c r="N82" s="5"/>
      <c r="O82" s="141"/>
      <c r="P82" s="142"/>
      <c r="Q82" s="114"/>
      <c r="R82" s="91"/>
      <c r="S82" s="5" t="str">
        <f t="shared" si="132"/>
        <v/>
      </c>
      <c r="T82" s="93"/>
      <c r="U82" s="143"/>
      <c r="V82" s="143"/>
      <c r="W82" s="143"/>
      <c r="X82" s="64"/>
      <c r="Y82" s="64"/>
      <c r="Z82" s="64"/>
      <c r="AA82" s="144"/>
      <c r="AB82" s="144"/>
      <c r="AC82" s="64"/>
      <c r="AD82" s="64" t="str">
        <f t="shared" si="133"/>
        <v/>
      </c>
      <c r="AE82" s="64" t="str">
        <f t="shared" si="134"/>
        <v/>
      </c>
      <c r="AF82" s="64" t="str">
        <f t="shared" si="135"/>
        <v/>
      </c>
      <c r="AG82" s="55"/>
      <c r="AH82" s="55"/>
      <c r="AI82" s="5"/>
      <c r="AJ82" s="5"/>
      <c r="AK82" s="5"/>
      <c r="AL82" s="5"/>
      <c r="AM82" s="5"/>
      <c r="AN82" s="5"/>
      <c r="AO82" s="5"/>
      <c r="AP82" s="35" t="str">
        <f t="shared" si="136"/>
        <v/>
      </c>
      <c r="AQ82" s="35" t="str">
        <f t="shared" si="137"/>
        <v/>
      </c>
      <c r="AR82" s="35" t="str">
        <f t="shared" si="138"/>
        <v/>
      </c>
      <c r="AS82" s="62"/>
      <c r="AT82" s="62"/>
      <c r="AU82" s="62"/>
      <c r="AV82" s="62"/>
      <c r="AW82" s="62"/>
      <c r="AX82" s="62"/>
      <c r="AY82" s="62"/>
      <c r="AZ82" s="62"/>
      <c r="BA82" s="62"/>
      <c r="BB82" s="62" t="str">
        <f t="shared" si="139"/>
        <v/>
      </c>
      <c r="BC82" s="95" t="str">
        <f t="shared" si="140"/>
        <v/>
      </c>
      <c r="BD82" s="62" t="str">
        <f t="shared" si="141"/>
        <v/>
      </c>
      <c r="BE82" s="5"/>
      <c r="BF82" s="5"/>
      <c r="BG82" s="5"/>
      <c r="BH82" s="5"/>
      <c r="BI82" s="5"/>
      <c r="BJ82" s="5"/>
      <c r="BK82" s="5"/>
      <c r="BL82" s="5"/>
      <c r="BM82" s="5"/>
      <c r="BN82" s="35" t="str">
        <f t="shared" si="142"/>
        <v/>
      </c>
      <c r="BO82" s="35" t="str">
        <f t="shared" si="143"/>
        <v/>
      </c>
      <c r="BP82" s="35" t="str">
        <f t="shared" si="144"/>
        <v/>
      </c>
      <c r="BQ82" s="62"/>
      <c r="BR82" s="62"/>
      <c r="BS82" s="62"/>
      <c r="BT82" s="62"/>
      <c r="BU82" s="62"/>
      <c r="BV82" s="62"/>
      <c r="BW82" s="62"/>
      <c r="BX82" s="62"/>
      <c r="BY82" s="62"/>
      <c r="BZ82" s="62" t="str">
        <f t="shared" si="145"/>
        <v/>
      </c>
      <c r="CA82" s="62" t="str">
        <f t="shared" si="146"/>
        <v/>
      </c>
      <c r="CB82" s="62" t="str">
        <f t="shared" si="147"/>
        <v/>
      </c>
      <c r="CC82" s="5"/>
      <c r="CD82" s="5"/>
      <c r="CE82" s="5"/>
      <c r="CF82" s="5"/>
      <c r="CG82" s="5"/>
      <c r="CH82" s="5"/>
      <c r="CI82" s="5"/>
      <c r="CJ82" s="5"/>
      <c r="CK82" s="5"/>
      <c r="CL82" s="35" t="str">
        <f t="shared" si="148"/>
        <v/>
      </c>
      <c r="CM82" s="35" t="str">
        <f t="shared" si="149"/>
        <v/>
      </c>
      <c r="CN82" s="35" t="str">
        <f t="shared" si="150"/>
        <v/>
      </c>
      <c r="CO82" s="62"/>
      <c r="CP82" s="62"/>
      <c r="CQ82" s="62"/>
      <c r="CR82" s="62"/>
      <c r="CS82" s="62"/>
      <c r="CT82" s="62"/>
      <c r="CU82" s="62"/>
      <c r="CV82" s="62"/>
      <c r="CW82" s="62"/>
      <c r="CX82" s="62" t="str">
        <f t="shared" si="151"/>
        <v/>
      </c>
      <c r="CY82" s="62" t="str">
        <f t="shared" si="152"/>
        <v/>
      </c>
      <c r="CZ82" s="62" t="str">
        <f t="shared" si="153"/>
        <v/>
      </c>
      <c r="DA82" s="5"/>
      <c r="DB82" s="5"/>
      <c r="DC82" s="5"/>
      <c r="DD82" s="5"/>
      <c r="DE82" s="5"/>
      <c r="DF82" s="5"/>
      <c r="DG82" s="5"/>
      <c r="DH82" s="5"/>
      <c r="DI82" s="5"/>
      <c r="DJ82" s="5" t="str">
        <f t="shared" si="154"/>
        <v/>
      </c>
      <c r="DK82" s="5" t="str">
        <f t="shared" si="155"/>
        <v/>
      </c>
      <c r="DL82" s="5" t="str">
        <f t="shared" si="156"/>
        <v/>
      </c>
      <c r="DM82" s="62"/>
      <c r="DN82" s="62"/>
      <c r="DO82" s="62"/>
      <c r="DP82" s="62"/>
      <c r="DQ82" s="62"/>
      <c r="DR82" s="62"/>
      <c r="DS82" s="62"/>
      <c r="DT82" s="62"/>
      <c r="DU82" s="62"/>
      <c r="DV82" s="62" t="str">
        <f t="shared" si="157"/>
        <v/>
      </c>
      <c r="DW82" s="62" t="str">
        <f t="shared" si="158"/>
        <v/>
      </c>
      <c r="DX82" s="62" t="str">
        <f t="shared" si="159"/>
        <v/>
      </c>
      <c r="DY82" s="5"/>
      <c r="DZ82" s="5"/>
      <c r="EA82" s="5"/>
      <c r="EB82" s="5"/>
      <c r="EC82" s="5"/>
      <c r="ED82" s="5"/>
      <c r="EE82" s="5"/>
      <c r="EF82" s="5"/>
      <c r="EG82" s="5"/>
      <c r="EH82" s="5" t="str">
        <f t="shared" si="160"/>
        <v/>
      </c>
      <c r="EI82" s="5" t="str">
        <f t="shared" si="161"/>
        <v/>
      </c>
      <c r="EJ82" s="5" t="str">
        <f t="shared" si="162"/>
        <v/>
      </c>
      <c r="EK82" s="62"/>
      <c r="EL82" s="62"/>
      <c r="EM82" s="62"/>
      <c r="EN82" s="62"/>
      <c r="EO82" s="62"/>
      <c r="EP82" s="62"/>
      <c r="EQ82" s="62"/>
      <c r="ER82" s="62"/>
      <c r="ES82" s="62"/>
      <c r="ET82" s="62" t="str">
        <f t="shared" si="163"/>
        <v/>
      </c>
      <c r="EU82" s="62" t="str">
        <f t="shared" si="164"/>
        <v/>
      </c>
      <c r="EV82" s="62" t="str">
        <f t="shared" si="165"/>
        <v/>
      </c>
      <c r="EW82" s="5"/>
      <c r="EX82" s="5"/>
      <c r="EY82" s="5"/>
      <c r="EZ82" s="5"/>
      <c r="FA82" s="5"/>
      <c r="FB82" s="5"/>
      <c r="FC82" s="5"/>
      <c r="FD82" s="5"/>
      <c r="FE82" s="5"/>
      <c r="FF82" s="5" t="str">
        <f t="shared" si="166"/>
        <v/>
      </c>
      <c r="FG82" s="5" t="str">
        <f t="shared" si="167"/>
        <v/>
      </c>
      <c r="FH82" s="5" t="str">
        <f t="shared" si="168"/>
        <v/>
      </c>
      <c r="FI82" s="62"/>
      <c r="FJ82" s="62"/>
      <c r="FK82" s="62"/>
      <c r="FL82" s="62"/>
      <c r="FM82" s="62"/>
      <c r="FN82" s="62"/>
      <c r="FO82" s="62"/>
      <c r="FP82" s="62"/>
      <c r="FQ82" s="62"/>
      <c r="FR82" s="62" t="str">
        <f t="shared" si="169"/>
        <v/>
      </c>
      <c r="FS82" s="62" t="str">
        <f t="shared" si="170"/>
        <v/>
      </c>
      <c r="FT82" s="62" t="str">
        <f t="shared" si="171"/>
        <v/>
      </c>
      <c r="FU82" s="5"/>
      <c r="FV82" s="5"/>
      <c r="FW82" s="5"/>
      <c r="FX82" s="5"/>
      <c r="FY82" s="5"/>
      <c r="FZ82" s="5"/>
      <c r="GA82" s="5"/>
      <c r="GB82" s="5"/>
      <c r="GC82" s="5"/>
      <c r="GD82" s="5" t="str">
        <f t="shared" si="172"/>
        <v/>
      </c>
      <c r="GE82" s="5" t="str">
        <f t="shared" si="173"/>
        <v/>
      </c>
      <c r="GF82" s="5" t="str">
        <f t="shared" si="174"/>
        <v/>
      </c>
      <c r="GG82" s="62"/>
      <c r="GH82" s="62"/>
      <c r="GI82" s="62"/>
      <c r="GJ82" s="62"/>
      <c r="GK82" s="62"/>
      <c r="GL82" s="62"/>
      <c r="GM82" s="62"/>
      <c r="GN82" s="62"/>
      <c r="GO82" s="62"/>
      <c r="GP82" s="62" t="str">
        <f t="shared" si="175"/>
        <v/>
      </c>
      <c r="GQ82" s="62" t="str">
        <f t="shared" si="176"/>
        <v/>
      </c>
      <c r="GR82" s="62" t="str">
        <f t="shared" si="177"/>
        <v/>
      </c>
      <c r="GS82" s="5"/>
      <c r="GT82" s="5"/>
      <c r="GU82" s="5"/>
      <c r="GV82" s="5"/>
      <c r="GW82" s="5"/>
      <c r="GX82" s="5"/>
      <c r="GY82" s="5"/>
      <c r="GZ82" s="5"/>
      <c r="HA82" s="5"/>
      <c r="HB82" s="5" t="str">
        <f t="shared" si="178"/>
        <v/>
      </c>
      <c r="HC82" s="5" t="str">
        <f t="shared" si="179"/>
        <v/>
      </c>
      <c r="HD82" s="5" t="str">
        <f t="shared" si="180"/>
        <v/>
      </c>
      <c r="HE82" s="62"/>
      <c r="HF82" s="62"/>
      <c r="HG82" s="62"/>
      <c r="HH82" s="62"/>
      <c r="HI82" s="62"/>
      <c r="HJ82" s="62"/>
      <c r="HK82" s="62"/>
      <c r="HL82" s="62"/>
      <c r="HM82" s="62"/>
      <c r="HN82" s="62" t="str">
        <f t="shared" si="181"/>
        <v/>
      </c>
      <c r="HO82" s="62" t="str">
        <f t="shared" si="182"/>
        <v/>
      </c>
      <c r="HP82" s="62" t="str">
        <f t="shared" si="183"/>
        <v/>
      </c>
      <c r="HQ82" s="5"/>
      <c r="HR82" s="5"/>
      <c r="HS82" s="5"/>
      <c r="HT82" s="5"/>
      <c r="HU82" s="5"/>
      <c r="HV82" s="5"/>
      <c r="HW82" s="5"/>
      <c r="HX82" s="5"/>
      <c r="HY82" s="5"/>
      <c r="HZ82" s="5" t="str">
        <f t="shared" si="184"/>
        <v/>
      </c>
      <c r="IA82" s="5" t="str">
        <f t="shared" si="185"/>
        <v/>
      </c>
      <c r="IB82" s="5" t="str">
        <f t="shared" si="186"/>
        <v/>
      </c>
      <c r="IC82" s="62"/>
      <c r="ID82" s="62"/>
      <c r="IE82" s="62"/>
      <c r="IF82" s="62"/>
      <c r="IG82" s="62"/>
      <c r="IH82" s="62"/>
      <c r="II82" s="62"/>
      <c r="IJ82" s="62"/>
      <c r="IK82" s="62"/>
      <c r="IL82" s="62" t="str">
        <f t="shared" si="187"/>
        <v/>
      </c>
      <c r="IM82" s="62" t="str">
        <f t="shared" si="188"/>
        <v/>
      </c>
      <c r="IN82" s="62" t="str">
        <f t="shared" si="189"/>
        <v/>
      </c>
      <c r="IO82" s="5"/>
      <c r="IP82" s="5"/>
      <c r="IQ82" s="5"/>
      <c r="IR82" s="5"/>
      <c r="IS82" s="5"/>
      <c r="IT82" s="5"/>
      <c r="IU82" s="5"/>
      <c r="IV82" s="5"/>
      <c r="IW82" s="5"/>
      <c r="IX82" s="5" t="str">
        <f t="shared" si="190"/>
        <v/>
      </c>
      <c r="IY82" s="5" t="str">
        <f t="shared" si="191"/>
        <v/>
      </c>
      <c r="IZ82" s="5" t="str">
        <f t="shared" si="192"/>
        <v/>
      </c>
    </row>
    <row r="83" spans="1:260" x14ac:dyDescent="0.35">
      <c r="A83" s="131">
        <v>79</v>
      </c>
      <c r="B83" s="170">
        <f>'BVEM Scorecard'!B82</f>
        <v>0</v>
      </c>
      <c r="C83" s="170">
        <f>'BVEM Scorecard'!C82</f>
        <v>0</v>
      </c>
      <c r="D83" s="152">
        <v>63</v>
      </c>
      <c r="E83" s="72" t="str">
        <f>'BVEM Scorecard'!F82</f>
        <v>Wind</v>
      </c>
      <c r="F83" s="94"/>
      <c r="G83" s="94"/>
      <c r="H83" s="94"/>
      <c r="I83" s="94"/>
      <c r="J83" s="55"/>
      <c r="K83" s="55"/>
      <c r="L83" s="55"/>
      <c r="M83" s="55"/>
      <c r="N83" s="5"/>
      <c r="O83" s="5"/>
      <c r="P83" s="142"/>
      <c r="Q83" s="114"/>
      <c r="R83" s="91"/>
      <c r="S83" s="5" t="str">
        <f t="shared" si="132"/>
        <v/>
      </c>
      <c r="T83" s="93"/>
      <c r="U83" s="143"/>
      <c r="V83" s="143"/>
      <c r="W83" s="143"/>
      <c r="X83" s="64"/>
      <c r="Y83" s="64"/>
      <c r="Z83" s="62"/>
      <c r="AA83" s="144"/>
      <c r="AB83" s="144"/>
      <c r="AC83" s="64"/>
      <c r="AD83" s="64" t="str">
        <f t="shared" si="133"/>
        <v/>
      </c>
      <c r="AE83" s="64" t="str">
        <f t="shared" si="134"/>
        <v/>
      </c>
      <c r="AF83" s="64" t="str">
        <f t="shared" si="135"/>
        <v/>
      </c>
      <c r="AG83" s="55"/>
      <c r="AH83" s="55"/>
      <c r="AI83" s="35"/>
      <c r="AJ83" s="35"/>
      <c r="AK83" s="35"/>
      <c r="AL83" s="35"/>
      <c r="AM83" s="142"/>
      <c r="AN83" s="142"/>
      <c r="AO83" s="35"/>
      <c r="AP83" s="35" t="str">
        <f t="shared" si="136"/>
        <v/>
      </c>
      <c r="AQ83" s="35" t="str">
        <f t="shared" si="137"/>
        <v/>
      </c>
      <c r="AR83" s="35" t="str">
        <f t="shared" si="138"/>
        <v/>
      </c>
      <c r="AS83" s="64"/>
      <c r="AT83" s="64"/>
      <c r="AU83" s="64"/>
      <c r="AV83" s="64"/>
      <c r="AW83" s="64"/>
      <c r="AX83" s="64"/>
      <c r="AY83" s="144"/>
      <c r="AZ83" s="144"/>
      <c r="BA83" s="64"/>
      <c r="BB83" s="64" t="str">
        <f t="shared" si="139"/>
        <v/>
      </c>
      <c r="BC83" s="64" t="str">
        <f t="shared" si="140"/>
        <v/>
      </c>
      <c r="BD83" s="64" t="str">
        <f t="shared" si="141"/>
        <v/>
      </c>
      <c r="BE83" s="35"/>
      <c r="BF83" s="35"/>
      <c r="BG83" s="35"/>
      <c r="BH83" s="35"/>
      <c r="BI83" s="35"/>
      <c r="BJ83" s="35"/>
      <c r="BK83" s="142"/>
      <c r="BL83" s="142"/>
      <c r="BM83" s="35"/>
      <c r="BN83" s="35" t="str">
        <f t="shared" si="142"/>
        <v/>
      </c>
      <c r="BO83" s="35" t="str">
        <f t="shared" si="143"/>
        <v/>
      </c>
      <c r="BP83" s="35" t="str">
        <f t="shared" si="144"/>
        <v/>
      </c>
      <c r="BQ83" s="64"/>
      <c r="BR83" s="64"/>
      <c r="BS83" s="64"/>
      <c r="BT83" s="64"/>
      <c r="BU83" s="64"/>
      <c r="BV83" s="64"/>
      <c r="BW83" s="144"/>
      <c r="BX83" s="144"/>
      <c r="BY83" s="64"/>
      <c r="BZ83" s="64" t="str">
        <f t="shared" si="145"/>
        <v/>
      </c>
      <c r="CA83" s="64" t="str">
        <f t="shared" si="146"/>
        <v/>
      </c>
      <c r="CB83" s="64" t="str">
        <f t="shared" si="147"/>
        <v/>
      </c>
      <c r="CC83" s="35"/>
      <c r="CD83" s="35"/>
      <c r="CE83" s="35"/>
      <c r="CF83" s="35"/>
      <c r="CG83" s="35"/>
      <c r="CH83" s="35"/>
      <c r="CI83" s="142"/>
      <c r="CJ83" s="142"/>
      <c r="CK83" s="35"/>
      <c r="CL83" s="35" t="str">
        <f t="shared" si="148"/>
        <v/>
      </c>
      <c r="CM83" s="35" t="str">
        <f t="shared" si="149"/>
        <v/>
      </c>
      <c r="CN83" s="35" t="str">
        <f t="shared" si="150"/>
        <v/>
      </c>
      <c r="CO83" s="64"/>
      <c r="CP83" s="64"/>
      <c r="CQ83" s="64"/>
      <c r="CR83" s="64"/>
      <c r="CS83" s="64"/>
      <c r="CT83" s="64"/>
      <c r="CU83" s="144"/>
      <c r="CV83" s="144"/>
      <c r="CW83" s="64"/>
      <c r="CX83" s="64" t="str">
        <f t="shared" si="151"/>
        <v/>
      </c>
      <c r="CY83" s="64" t="str">
        <f t="shared" si="152"/>
        <v/>
      </c>
      <c r="CZ83" s="64" t="str">
        <f t="shared" si="153"/>
        <v/>
      </c>
      <c r="DA83" s="35"/>
      <c r="DB83" s="35"/>
      <c r="DC83" s="35"/>
      <c r="DD83" s="35"/>
      <c r="DE83" s="35"/>
      <c r="DF83" s="35"/>
      <c r="DG83" s="142"/>
      <c r="DH83" s="142"/>
      <c r="DI83" s="35"/>
      <c r="DJ83" s="35" t="str">
        <f t="shared" si="154"/>
        <v/>
      </c>
      <c r="DK83" s="35" t="str">
        <f t="shared" si="155"/>
        <v/>
      </c>
      <c r="DL83" s="35" t="str">
        <f t="shared" si="156"/>
        <v/>
      </c>
      <c r="DM83" s="64"/>
      <c r="DN83" s="64"/>
      <c r="DO83" s="64"/>
      <c r="DP83" s="64"/>
      <c r="DQ83" s="64"/>
      <c r="DR83" s="64"/>
      <c r="DS83" s="144"/>
      <c r="DT83" s="144"/>
      <c r="DU83" s="64"/>
      <c r="DV83" s="64" t="str">
        <f t="shared" si="157"/>
        <v/>
      </c>
      <c r="DW83" s="64" t="str">
        <f t="shared" si="158"/>
        <v/>
      </c>
      <c r="DX83" s="64" t="str">
        <f t="shared" si="159"/>
        <v/>
      </c>
      <c r="DY83" s="35"/>
      <c r="DZ83" s="35"/>
      <c r="EA83" s="35"/>
      <c r="EB83" s="35"/>
      <c r="EC83" s="35"/>
      <c r="ED83" s="35"/>
      <c r="EE83" s="142"/>
      <c r="EF83" s="142"/>
      <c r="EG83" s="35"/>
      <c r="EH83" s="35" t="str">
        <f t="shared" si="160"/>
        <v/>
      </c>
      <c r="EI83" s="35" t="str">
        <f t="shared" si="161"/>
        <v/>
      </c>
      <c r="EJ83" s="35" t="str">
        <f t="shared" si="162"/>
        <v/>
      </c>
      <c r="EK83" s="62"/>
      <c r="EL83" s="62"/>
      <c r="EM83" s="62"/>
      <c r="EN83" s="62"/>
      <c r="EO83" s="62"/>
      <c r="EP83" s="62"/>
      <c r="EQ83" s="62"/>
      <c r="ER83" s="62"/>
      <c r="ES83" s="62"/>
      <c r="ET83" s="62" t="str">
        <f t="shared" si="163"/>
        <v/>
      </c>
      <c r="EU83" s="62" t="str">
        <f t="shared" si="164"/>
        <v/>
      </c>
      <c r="EV83" s="62" t="str">
        <f t="shared" si="165"/>
        <v/>
      </c>
      <c r="EW83" s="5"/>
      <c r="EX83" s="5"/>
      <c r="EY83" s="5"/>
      <c r="EZ83" s="5"/>
      <c r="FA83" s="5"/>
      <c r="FB83" s="5"/>
      <c r="FC83" s="5"/>
      <c r="FD83" s="5"/>
      <c r="FE83" s="5"/>
      <c r="FF83" s="5" t="str">
        <f t="shared" si="166"/>
        <v/>
      </c>
      <c r="FG83" s="5" t="str">
        <f t="shared" si="167"/>
        <v/>
      </c>
      <c r="FH83" s="5" t="str">
        <f t="shared" si="168"/>
        <v/>
      </c>
      <c r="FI83" s="62"/>
      <c r="FJ83" s="62"/>
      <c r="FK83" s="62"/>
      <c r="FL83" s="62"/>
      <c r="FM83" s="62"/>
      <c r="FN83" s="62"/>
      <c r="FO83" s="62"/>
      <c r="FP83" s="62"/>
      <c r="FQ83" s="62"/>
      <c r="FR83" s="62" t="str">
        <f t="shared" si="169"/>
        <v/>
      </c>
      <c r="FS83" s="62" t="str">
        <f t="shared" si="170"/>
        <v/>
      </c>
      <c r="FT83" s="62" t="str">
        <f t="shared" si="171"/>
        <v/>
      </c>
      <c r="FU83" s="5"/>
      <c r="FV83" s="5"/>
      <c r="FW83" s="5"/>
      <c r="FX83" s="5"/>
      <c r="FY83" s="5"/>
      <c r="FZ83" s="5"/>
      <c r="GA83" s="5"/>
      <c r="GB83" s="5"/>
      <c r="GC83" s="5"/>
      <c r="GD83" s="5" t="str">
        <f t="shared" si="172"/>
        <v/>
      </c>
      <c r="GE83" s="5" t="str">
        <f t="shared" si="173"/>
        <v/>
      </c>
      <c r="GF83" s="5" t="str">
        <f t="shared" si="174"/>
        <v/>
      </c>
      <c r="GG83" s="62"/>
      <c r="GH83" s="62"/>
      <c r="GI83" s="62"/>
      <c r="GJ83" s="62"/>
      <c r="GK83" s="62"/>
      <c r="GL83" s="62"/>
      <c r="GM83" s="62"/>
      <c r="GN83" s="62"/>
      <c r="GO83" s="62"/>
      <c r="GP83" s="62" t="str">
        <f t="shared" si="175"/>
        <v/>
      </c>
      <c r="GQ83" s="62" t="str">
        <f t="shared" si="176"/>
        <v/>
      </c>
      <c r="GR83" s="62" t="str">
        <f t="shared" si="177"/>
        <v/>
      </c>
      <c r="GS83" s="5"/>
      <c r="GT83" s="5"/>
      <c r="GU83" s="5"/>
      <c r="GV83" s="5"/>
      <c r="GW83" s="5"/>
      <c r="GX83" s="5"/>
      <c r="GY83" s="5"/>
      <c r="GZ83" s="5"/>
      <c r="HA83" s="5"/>
      <c r="HB83" s="5" t="str">
        <f t="shared" si="178"/>
        <v/>
      </c>
      <c r="HC83" s="5" t="str">
        <f t="shared" si="179"/>
        <v/>
      </c>
      <c r="HD83" s="5" t="str">
        <f t="shared" si="180"/>
        <v/>
      </c>
      <c r="HE83" s="62"/>
      <c r="HF83" s="62"/>
      <c r="HG83" s="62"/>
      <c r="HH83" s="62"/>
      <c r="HI83" s="62"/>
      <c r="HJ83" s="62"/>
      <c r="HK83" s="62"/>
      <c r="HL83" s="62"/>
      <c r="HM83" s="62"/>
      <c r="HN83" s="62" t="str">
        <f t="shared" si="181"/>
        <v/>
      </c>
      <c r="HO83" s="62" t="str">
        <f t="shared" si="182"/>
        <v/>
      </c>
      <c r="HP83" s="62" t="str">
        <f t="shared" si="183"/>
        <v/>
      </c>
      <c r="HQ83" s="5"/>
      <c r="HR83" s="5"/>
      <c r="HS83" s="5"/>
      <c r="HT83" s="5"/>
      <c r="HU83" s="5"/>
      <c r="HV83" s="5"/>
      <c r="HW83" s="5"/>
      <c r="HX83" s="5"/>
      <c r="HY83" s="5"/>
      <c r="HZ83" s="5" t="str">
        <f t="shared" si="184"/>
        <v/>
      </c>
      <c r="IA83" s="5" t="str">
        <f t="shared" si="185"/>
        <v/>
      </c>
      <c r="IB83" s="5" t="str">
        <f t="shared" si="186"/>
        <v/>
      </c>
      <c r="IC83" s="62"/>
      <c r="ID83" s="62"/>
      <c r="IE83" s="62"/>
      <c r="IF83" s="62"/>
      <c r="IG83" s="62"/>
      <c r="IH83" s="62"/>
      <c r="II83" s="62"/>
      <c r="IJ83" s="62"/>
      <c r="IK83" s="62"/>
      <c r="IL83" s="62" t="str">
        <f t="shared" si="187"/>
        <v/>
      </c>
      <c r="IM83" s="62" t="str">
        <f t="shared" si="188"/>
        <v/>
      </c>
      <c r="IN83" s="62" t="str">
        <f t="shared" si="189"/>
        <v/>
      </c>
      <c r="IO83" s="5"/>
      <c r="IP83" s="5"/>
      <c r="IQ83" s="5"/>
      <c r="IR83" s="5"/>
      <c r="IS83" s="5"/>
      <c r="IT83" s="5"/>
      <c r="IU83" s="5"/>
      <c r="IV83" s="5"/>
      <c r="IW83" s="5"/>
      <c r="IX83" s="5" t="str">
        <f t="shared" si="190"/>
        <v/>
      </c>
      <c r="IY83" s="5" t="str">
        <f t="shared" si="191"/>
        <v/>
      </c>
      <c r="IZ83" s="5" t="str">
        <f t="shared" si="192"/>
        <v/>
      </c>
    </row>
    <row r="84" spans="1:260" x14ac:dyDescent="0.35">
      <c r="A84" s="131">
        <v>80</v>
      </c>
      <c r="B84" s="170">
        <f>'BVEM Scorecard'!B83</f>
        <v>0</v>
      </c>
      <c r="C84" s="170">
        <f>'BVEM Scorecard'!C83</f>
        <v>0</v>
      </c>
      <c r="D84" s="152">
        <v>73</v>
      </c>
      <c r="E84" s="72" t="str">
        <f>'BVEM Scorecard'!F83</f>
        <v>Wind</v>
      </c>
      <c r="F84" s="94"/>
      <c r="G84" s="94"/>
      <c r="H84" s="94"/>
      <c r="I84" s="94"/>
      <c r="J84" s="55"/>
      <c r="K84" s="55"/>
      <c r="L84" s="55"/>
      <c r="M84" s="55"/>
      <c r="N84" s="5"/>
      <c r="O84" s="141"/>
      <c r="P84" s="142"/>
      <c r="Q84" s="114"/>
      <c r="R84" s="91"/>
      <c r="S84" s="5" t="str">
        <f t="shared" si="132"/>
        <v/>
      </c>
      <c r="T84" s="93"/>
      <c r="U84" s="143"/>
      <c r="V84" s="143"/>
      <c r="W84" s="143"/>
      <c r="X84" s="64"/>
      <c r="Y84" s="64"/>
      <c r="Z84" s="64"/>
      <c r="AA84" s="144"/>
      <c r="AB84" s="144"/>
      <c r="AC84" s="64"/>
      <c r="AD84" s="64" t="str">
        <f t="shared" si="133"/>
        <v/>
      </c>
      <c r="AE84" s="64" t="str">
        <f t="shared" si="134"/>
        <v/>
      </c>
      <c r="AF84" s="64" t="str">
        <f t="shared" si="135"/>
        <v/>
      </c>
      <c r="AG84" s="55"/>
      <c r="AH84" s="55"/>
      <c r="AI84" s="5"/>
      <c r="AJ84" s="5"/>
      <c r="AK84" s="5"/>
      <c r="AL84" s="5"/>
      <c r="AM84" s="5"/>
      <c r="AN84" s="5"/>
      <c r="AO84" s="5"/>
      <c r="AP84" s="35" t="str">
        <f t="shared" si="136"/>
        <v/>
      </c>
      <c r="AQ84" s="35" t="str">
        <f t="shared" si="137"/>
        <v/>
      </c>
      <c r="AR84" s="35" t="str">
        <f t="shared" si="138"/>
        <v/>
      </c>
      <c r="AS84" s="62"/>
      <c r="AT84" s="62"/>
      <c r="AU84" s="62"/>
      <c r="AV84" s="62"/>
      <c r="AW84" s="62"/>
      <c r="AX84" s="62"/>
      <c r="AY84" s="62"/>
      <c r="AZ84" s="62"/>
      <c r="BA84" s="62"/>
      <c r="BB84" s="62" t="str">
        <f t="shared" si="139"/>
        <v/>
      </c>
      <c r="BC84" s="95" t="str">
        <f t="shared" si="140"/>
        <v/>
      </c>
      <c r="BD84" s="62" t="str">
        <f t="shared" si="141"/>
        <v/>
      </c>
      <c r="BE84" s="5"/>
      <c r="BF84" s="5"/>
      <c r="BG84" s="5"/>
      <c r="BH84" s="5"/>
      <c r="BI84" s="5"/>
      <c r="BJ84" s="5"/>
      <c r="BK84" s="5"/>
      <c r="BL84" s="5"/>
      <c r="BM84" s="5"/>
      <c r="BN84" s="35" t="str">
        <f t="shared" si="142"/>
        <v/>
      </c>
      <c r="BO84" s="35" t="str">
        <f t="shared" si="143"/>
        <v/>
      </c>
      <c r="BP84" s="35" t="str">
        <f t="shared" si="144"/>
        <v/>
      </c>
      <c r="BQ84" s="62"/>
      <c r="BR84" s="62"/>
      <c r="BS84" s="62"/>
      <c r="BT84" s="62"/>
      <c r="BU84" s="62"/>
      <c r="BV84" s="62"/>
      <c r="BW84" s="62"/>
      <c r="BX84" s="62"/>
      <c r="BY84" s="62"/>
      <c r="BZ84" s="62" t="str">
        <f t="shared" si="145"/>
        <v/>
      </c>
      <c r="CA84" s="62" t="str">
        <f t="shared" si="146"/>
        <v/>
      </c>
      <c r="CB84" s="62" t="str">
        <f t="shared" si="147"/>
        <v/>
      </c>
      <c r="CC84" s="5"/>
      <c r="CD84" s="5"/>
      <c r="CE84" s="5"/>
      <c r="CF84" s="5"/>
      <c r="CG84" s="5"/>
      <c r="CH84" s="5"/>
      <c r="CI84" s="5"/>
      <c r="CJ84" s="5"/>
      <c r="CK84" s="5"/>
      <c r="CL84" s="35" t="str">
        <f t="shared" si="148"/>
        <v/>
      </c>
      <c r="CM84" s="35" t="str">
        <f t="shared" si="149"/>
        <v/>
      </c>
      <c r="CN84" s="35" t="str">
        <f t="shared" si="150"/>
        <v/>
      </c>
      <c r="CO84" s="62"/>
      <c r="CP84" s="62"/>
      <c r="CQ84" s="62"/>
      <c r="CR84" s="62"/>
      <c r="CS84" s="62"/>
      <c r="CT84" s="62"/>
      <c r="CU84" s="62"/>
      <c r="CV84" s="62"/>
      <c r="CW84" s="62"/>
      <c r="CX84" s="62" t="str">
        <f t="shared" si="151"/>
        <v/>
      </c>
      <c r="CY84" s="62" t="str">
        <f t="shared" si="152"/>
        <v/>
      </c>
      <c r="CZ84" s="62" t="str">
        <f t="shared" si="153"/>
        <v/>
      </c>
      <c r="DA84" s="5"/>
      <c r="DB84" s="5"/>
      <c r="DC84" s="5"/>
      <c r="DD84" s="5"/>
      <c r="DE84" s="5"/>
      <c r="DF84" s="5"/>
      <c r="DG84" s="5"/>
      <c r="DH84" s="5"/>
      <c r="DI84" s="5"/>
      <c r="DJ84" s="5" t="str">
        <f t="shared" si="154"/>
        <v/>
      </c>
      <c r="DK84" s="5" t="str">
        <f t="shared" si="155"/>
        <v/>
      </c>
      <c r="DL84" s="5" t="str">
        <f t="shared" si="156"/>
        <v/>
      </c>
      <c r="DM84" s="62"/>
      <c r="DN84" s="62"/>
      <c r="DO84" s="62"/>
      <c r="DP84" s="62"/>
      <c r="DQ84" s="62"/>
      <c r="DR84" s="62"/>
      <c r="DS84" s="62"/>
      <c r="DT84" s="62"/>
      <c r="DU84" s="62"/>
      <c r="DV84" s="62" t="str">
        <f t="shared" si="157"/>
        <v/>
      </c>
      <c r="DW84" s="62" t="str">
        <f t="shared" si="158"/>
        <v/>
      </c>
      <c r="DX84" s="62" t="str">
        <f t="shared" si="159"/>
        <v/>
      </c>
      <c r="DY84" s="5"/>
      <c r="DZ84" s="5"/>
      <c r="EA84" s="5"/>
      <c r="EB84" s="5"/>
      <c r="EC84" s="5"/>
      <c r="ED84" s="5"/>
      <c r="EE84" s="5"/>
      <c r="EF84" s="5"/>
      <c r="EG84" s="5"/>
      <c r="EH84" s="5" t="str">
        <f t="shared" si="160"/>
        <v/>
      </c>
      <c r="EI84" s="5" t="str">
        <f t="shared" si="161"/>
        <v/>
      </c>
      <c r="EJ84" s="5" t="str">
        <f t="shared" si="162"/>
        <v/>
      </c>
      <c r="EK84" s="62"/>
      <c r="EL84" s="62"/>
      <c r="EM84" s="62"/>
      <c r="EN84" s="62"/>
      <c r="EO84" s="62"/>
      <c r="EP84" s="62"/>
      <c r="EQ84" s="62"/>
      <c r="ER84" s="62"/>
      <c r="ES84" s="62"/>
      <c r="ET84" s="62" t="str">
        <f t="shared" si="163"/>
        <v/>
      </c>
      <c r="EU84" s="62" t="str">
        <f t="shared" si="164"/>
        <v/>
      </c>
      <c r="EV84" s="62" t="str">
        <f t="shared" si="165"/>
        <v/>
      </c>
      <c r="EW84" s="5"/>
      <c r="EX84" s="5"/>
      <c r="EY84" s="5"/>
      <c r="EZ84" s="5"/>
      <c r="FA84" s="5"/>
      <c r="FB84" s="5"/>
      <c r="FC84" s="5"/>
      <c r="FD84" s="5"/>
      <c r="FE84" s="5"/>
      <c r="FF84" s="5" t="str">
        <f t="shared" si="166"/>
        <v/>
      </c>
      <c r="FG84" s="5" t="str">
        <f t="shared" si="167"/>
        <v/>
      </c>
      <c r="FH84" s="5" t="str">
        <f t="shared" si="168"/>
        <v/>
      </c>
      <c r="FI84" s="62"/>
      <c r="FJ84" s="62"/>
      <c r="FK84" s="62"/>
      <c r="FL84" s="62"/>
      <c r="FM84" s="62"/>
      <c r="FN84" s="62"/>
      <c r="FO84" s="62"/>
      <c r="FP84" s="62"/>
      <c r="FQ84" s="62"/>
      <c r="FR84" s="62" t="str">
        <f t="shared" si="169"/>
        <v/>
      </c>
      <c r="FS84" s="62" t="str">
        <f t="shared" si="170"/>
        <v/>
      </c>
      <c r="FT84" s="62" t="str">
        <f t="shared" si="171"/>
        <v/>
      </c>
      <c r="FU84" s="5"/>
      <c r="FV84" s="5"/>
      <c r="FW84" s="5"/>
      <c r="FX84" s="5"/>
      <c r="FY84" s="5"/>
      <c r="FZ84" s="5"/>
      <c r="GA84" s="5"/>
      <c r="GB84" s="5"/>
      <c r="GC84" s="5"/>
      <c r="GD84" s="5" t="str">
        <f t="shared" si="172"/>
        <v/>
      </c>
      <c r="GE84" s="5" t="str">
        <f t="shared" si="173"/>
        <v/>
      </c>
      <c r="GF84" s="5" t="str">
        <f t="shared" si="174"/>
        <v/>
      </c>
      <c r="GG84" s="62"/>
      <c r="GH84" s="62"/>
      <c r="GI84" s="62"/>
      <c r="GJ84" s="62"/>
      <c r="GK84" s="62"/>
      <c r="GL84" s="62"/>
      <c r="GM84" s="62"/>
      <c r="GN84" s="62"/>
      <c r="GO84" s="62"/>
      <c r="GP84" s="62" t="str">
        <f t="shared" si="175"/>
        <v/>
      </c>
      <c r="GQ84" s="62" t="str">
        <f t="shared" si="176"/>
        <v/>
      </c>
      <c r="GR84" s="62" t="str">
        <f t="shared" si="177"/>
        <v/>
      </c>
      <c r="GS84" s="5"/>
      <c r="GT84" s="5"/>
      <c r="GU84" s="5"/>
      <c r="GV84" s="5"/>
      <c r="GW84" s="5"/>
      <c r="GX84" s="5"/>
      <c r="GY84" s="5"/>
      <c r="GZ84" s="5"/>
      <c r="HA84" s="5"/>
      <c r="HB84" s="5" t="str">
        <f t="shared" si="178"/>
        <v/>
      </c>
      <c r="HC84" s="5" t="str">
        <f t="shared" si="179"/>
        <v/>
      </c>
      <c r="HD84" s="5" t="str">
        <f t="shared" si="180"/>
        <v/>
      </c>
      <c r="HE84" s="62"/>
      <c r="HF84" s="62"/>
      <c r="HG84" s="62"/>
      <c r="HH84" s="62"/>
      <c r="HI84" s="62"/>
      <c r="HJ84" s="62"/>
      <c r="HK84" s="62"/>
      <c r="HL84" s="62"/>
      <c r="HM84" s="62"/>
      <c r="HN84" s="62" t="str">
        <f t="shared" si="181"/>
        <v/>
      </c>
      <c r="HO84" s="62" t="str">
        <f t="shared" si="182"/>
        <v/>
      </c>
      <c r="HP84" s="62" t="str">
        <f t="shared" si="183"/>
        <v/>
      </c>
      <c r="HQ84" s="5"/>
      <c r="HR84" s="5"/>
      <c r="HS84" s="5"/>
      <c r="HT84" s="5"/>
      <c r="HU84" s="5"/>
      <c r="HV84" s="5"/>
      <c r="HW84" s="5"/>
      <c r="HX84" s="5"/>
      <c r="HY84" s="5"/>
      <c r="HZ84" s="5" t="str">
        <f t="shared" si="184"/>
        <v/>
      </c>
      <c r="IA84" s="5" t="str">
        <f t="shared" si="185"/>
        <v/>
      </c>
      <c r="IB84" s="5" t="str">
        <f t="shared" si="186"/>
        <v/>
      </c>
      <c r="IC84" s="62"/>
      <c r="ID84" s="62"/>
      <c r="IE84" s="62"/>
      <c r="IF84" s="62"/>
      <c r="IG84" s="62"/>
      <c r="IH84" s="62"/>
      <c r="II84" s="62"/>
      <c r="IJ84" s="62"/>
      <c r="IK84" s="62"/>
      <c r="IL84" s="62" t="str">
        <f t="shared" si="187"/>
        <v/>
      </c>
      <c r="IM84" s="62" t="str">
        <f t="shared" si="188"/>
        <v/>
      </c>
      <c r="IN84" s="62" t="str">
        <f t="shared" si="189"/>
        <v/>
      </c>
      <c r="IO84" s="5"/>
      <c r="IP84" s="5"/>
      <c r="IQ84" s="5"/>
      <c r="IR84" s="5"/>
      <c r="IS84" s="5"/>
      <c r="IT84" s="5"/>
      <c r="IU84" s="5"/>
      <c r="IV84" s="5"/>
      <c r="IW84" s="5"/>
      <c r="IX84" s="5" t="str">
        <f t="shared" si="190"/>
        <v/>
      </c>
      <c r="IY84" s="5" t="str">
        <f t="shared" si="191"/>
        <v/>
      </c>
      <c r="IZ84" s="5" t="str">
        <f t="shared" si="192"/>
        <v/>
      </c>
    </row>
    <row r="85" spans="1:260" x14ac:dyDescent="0.35">
      <c r="A85" s="131">
        <v>81</v>
      </c>
      <c r="B85" s="170">
        <f>'BVEM Scorecard'!B84</f>
        <v>0</v>
      </c>
      <c r="C85" s="170">
        <f>'BVEM Scorecard'!C84</f>
        <v>0</v>
      </c>
      <c r="D85" s="152">
        <v>113</v>
      </c>
      <c r="E85" s="72" t="str">
        <f>'BVEM Scorecard'!F84</f>
        <v>Wind</v>
      </c>
      <c r="F85" s="94"/>
      <c r="G85" s="94"/>
      <c r="H85" s="94"/>
      <c r="I85" s="94"/>
      <c r="J85" s="55"/>
      <c r="K85" s="55"/>
      <c r="L85" s="55"/>
      <c r="M85" s="55"/>
      <c r="N85" s="5"/>
      <c r="O85" s="5"/>
      <c r="P85" s="142"/>
      <c r="Q85" s="114"/>
      <c r="R85" s="91"/>
      <c r="S85" s="5" t="str">
        <f t="shared" si="132"/>
        <v/>
      </c>
      <c r="T85" s="93"/>
      <c r="U85" s="143"/>
      <c r="V85" s="143"/>
      <c r="W85" s="143"/>
      <c r="X85" s="64"/>
      <c r="Y85" s="64"/>
      <c r="Z85" s="62"/>
      <c r="AA85" s="144"/>
      <c r="AB85" s="144"/>
      <c r="AC85" s="64"/>
      <c r="AD85" s="64" t="str">
        <f t="shared" si="133"/>
        <v/>
      </c>
      <c r="AE85" s="64" t="str">
        <f t="shared" si="134"/>
        <v/>
      </c>
      <c r="AF85" s="64" t="str">
        <f t="shared" si="135"/>
        <v/>
      </c>
      <c r="AG85" s="55"/>
      <c r="AH85" s="55"/>
      <c r="AI85" s="35"/>
      <c r="AJ85" s="35"/>
      <c r="AK85" s="35"/>
      <c r="AL85" s="35"/>
      <c r="AM85" s="142"/>
      <c r="AN85" s="142"/>
      <c r="AO85" s="35"/>
      <c r="AP85" s="35" t="str">
        <f t="shared" si="136"/>
        <v/>
      </c>
      <c r="AQ85" s="35" t="str">
        <f t="shared" si="137"/>
        <v/>
      </c>
      <c r="AR85" s="35" t="str">
        <f t="shared" si="138"/>
        <v/>
      </c>
      <c r="AS85" s="64"/>
      <c r="AT85" s="64"/>
      <c r="AU85" s="64"/>
      <c r="AV85" s="64"/>
      <c r="AW85" s="64"/>
      <c r="AX85" s="64"/>
      <c r="AY85" s="144"/>
      <c r="AZ85" s="144"/>
      <c r="BA85" s="64"/>
      <c r="BB85" s="64" t="str">
        <f t="shared" si="139"/>
        <v/>
      </c>
      <c r="BC85" s="64" t="str">
        <f t="shared" si="140"/>
        <v/>
      </c>
      <c r="BD85" s="64" t="str">
        <f t="shared" si="141"/>
        <v/>
      </c>
      <c r="BE85" s="35"/>
      <c r="BF85" s="35"/>
      <c r="BG85" s="35"/>
      <c r="BH85" s="35"/>
      <c r="BI85" s="35"/>
      <c r="BJ85" s="35"/>
      <c r="BK85" s="142"/>
      <c r="BL85" s="142"/>
      <c r="BM85" s="35"/>
      <c r="BN85" s="35" t="str">
        <f t="shared" si="142"/>
        <v/>
      </c>
      <c r="BO85" s="35" t="str">
        <f t="shared" si="143"/>
        <v/>
      </c>
      <c r="BP85" s="35" t="str">
        <f t="shared" si="144"/>
        <v/>
      </c>
      <c r="BQ85" s="64"/>
      <c r="BR85" s="64"/>
      <c r="BS85" s="64"/>
      <c r="BT85" s="64"/>
      <c r="BU85" s="64"/>
      <c r="BV85" s="64"/>
      <c r="BW85" s="144"/>
      <c r="BX85" s="144"/>
      <c r="BY85" s="64"/>
      <c r="BZ85" s="64" t="str">
        <f t="shared" si="145"/>
        <v/>
      </c>
      <c r="CA85" s="64" t="str">
        <f t="shared" si="146"/>
        <v/>
      </c>
      <c r="CB85" s="64" t="str">
        <f t="shared" si="147"/>
        <v/>
      </c>
      <c r="CC85" s="35"/>
      <c r="CD85" s="35"/>
      <c r="CE85" s="35"/>
      <c r="CF85" s="35"/>
      <c r="CG85" s="35"/>
      <c r="CH85" s="35"/>
      <c r="CI85" s="142"/>
      <c r="CJ85" s="142"/>
      <c r="CK85" s="35"/>
      <c r="CL85" s="35" t="str">
        <f t="shared" si="148"/>
        <v/>
      </c>
      <c r="CM85" s="35" t="str">
        <f t="shared" si="149"/>
        <v/>
      </c>
      <c r="CN85" s="35" t="str">
        <f t="shared" si="150"/>
        <v/>
      </c>
      <c r="CO85" s="64"/>
      <c r="CP85" s="64"/>
      <c r="CQ85" s="64"/>
      <c r="CR85" s="64"/>
      <c r="CS85" s="64"/>
      <c r="CT85" s="64"/>
      <c r="CU85" s="144"/>
      <c r="CV85" s="144"/>
      <c r="CW85" s="64"/>
      <c r="CX85" s="64" t="str">
        <f t="shared" si="151"/>
        <v/>
      </c>
      <c r="CY85" s="64" t="str">
        <f t="shared" si="152"/>
        <v/>
      </c>
      <c r="CZ85" s="64" t="str">
        <f t="shared" si="153"/>
        <v/>
      </c>
      <c r="DA85" s="35"/>
      <c r="DB85" s="35"/>
      <c r="DC85" s="35"/>
      <c r="DD85" s="35"/>
      <c r="DE85" s="35"/>
      <c r="DF85" s="35"/>
      <c r="DG85" s="142"/>
      <c r="DH85" s="142"/>
      <c r="DI85" s="35"/>
      <c r="DJ85" s="35" t="str">
        <f t="shared" si="154"/>
        <v/>
      </c>
      <c r="DK85" s="35" t="str">
        <f t="shared" si="155"/>
        <v/>
      </c>
      <c r="DL85" s="35" t="str">
        <f t="shared" si="156"/>
        <v/>
      </c>
      <c r="DM85" s="64"/>
      <c r="DN85" s="64"/>
      <c r="DO85" s="64"/>
      <c r="DP85" s="64"/>
      <c r="DQ85" s="64"/>
      <c r="DR85" s="64"/>
      <c r="DS85" s="144"/>
      <c r="DT85" s="144"/>
      <c r="DU85" s="64"/>
      <c r="DV85" s="64" t="str">
        <f t="shared" si="157"/>
        <v/>
      </c>
      <c r="DW85" s="64" t="str">
        <f t="shared" si="158"/>
        <v/>
      </c>
      <c r="DX85" s="64" t="str">
        <f t="shared" si="159"/>
        <v/>
      </c>
      <c r="DY85" s="35"/>
      <c r="DZ85" s="35"/>
      <c r="EA85" s="35"/>
      <c r="EB85" s="35"/>
      <c r="EC85" s="35"/>
      <c r="ED85" s="35"/>
      <c r="EE85" s="142"/>
      <c r="EF85" s="142"/>
      <c r="EG85" s="35"/>
      <c r="EH85" s="35" t="str">
        <f t="shared" si="160"/>
        <v/>
      </c>
      <c r="EI85" s="35" t="str">
        <f t="shared" si="161"/>
        <v/>
      </c>
      <c r="EJ85" s="35" t="str">
        <f t="shared" si="162"/>
        <v/>
      </c>
      <c r="EK85" s="62"/>
      <c r="EL85" s="62"/>
      <c r="EM85" s="62"/>
      <c r="EN85" s="62"/>
      <c r="EO85" s="62"/>
      <c r="EP85" s="62"/>
      <c r="EQ85" s="62"/>
      <c r="ER85" s="62"/>
      <c r="ES85" s="62"/>
      <c r="ET85" s="62" t="str">
        <f t="shared" si="163"/>
        <v/>
      </c>
      <c r="EU85" s="62" t="str">
        <f t="shared" si="164"/>
        <v/>
      </c>
      <c r="EV85" s="62" t="str">
        <f t="shared" si="165"/>
        <v/>
      </c>
      <c r="EW85" s="5"/>
      <c r="EX85" s="5"/>
      <c r="EY85" s="5"/>
      <c r="EZ85" s="5"/>
      <c r="FA85" s="5"/>
      <c r="FB85" s="5"/>
      <c r="FC85" s="5"/>
      <c r="FD85" s="5"/>
      <c r="FE85" s="5"/>
      <c r="FF85" s="5" t="str">
        <f t="shared" si="166"/>
        <v/>
      </c>
      <c r="FG85" s="5" t="str">
        <f t="shared" si="167"/>
        <v/>
      </c>
      <c r="FH85" s="5" t="str">
        <f t="shared" si="168"/>
        <v/>
      </c>
      <c r="FI85" s="62"/>
      <c r="FJ85" s="62"/>
      <c r="FK85" s="62"/>
      <c r="FL85" s="62"/>
      <c r="FM85" s="62"/>
      <c r="FN85" s="62"/>
      <c r="FO85" s="62"/>
      <c r="FP85" s="62"/>
      <c r="FQ85" s="62"/>
      <c r="FR85" s="62" t="str">
        <f t="shared" si="169"/>
        <v/>
      </c>
      <c r="FS85" s="62" t="str">
        <f t="shared" si="170"/>
        <v/>
      </c>
      <c r="FT85" s="62" t="str">
        <f t="shared" si="171"/>
        <v/>
      </c>
      <c r="FU85" s="5"/>
      <c r="FV85" s="5"/>
      <c r="FW85" s="5"/>
      <c r="FX85" s="5"/>
      <c r="FY85" s="5"/>
      <c r="FZ85" s="5"/>
      <c r="GA85" s="5"/>
      <c r="GB85" s="5"/>
      <c r="GC85" s="5"/>
      <c r="GD85" s="5" t="str">
        <f t="shared" si="172"/>
        <v/>
      </c>
      <c r="GE85" s="5" t="str">
        <f t="shared" si="173"/>
        <v/>
      </c>
      <c r="GF85" s="5" t="str">
        <f t="shared" si="174"/>
        <v/>
      </c>
      <c r="GG85" s="62"/>
      <c r="GH85" s="62"/>
      <c r="GI85" s="62"/>
      <c r="GJ85" s="62"/>
      <c r="GK85" s="62"/>
      <c r="GL85" s="62"/>
      <c r="GM85" s="62"/>
      <c r="GN85" s="62"/>
      <c r="GO85" s="62"/>
      <c r="GP85" s="62" t="str">
        <f t="shared" si="175"/>
        <v/>
      </c>
      <c r="GQ85" s="62" t="str">
        <f t="shared" si="176"/>
        <v/>
      </c>
      <c r="GR85" s="62" t="str">
        <f t="shared" si="177"/>
        <v/>
      </c>
      <c r="GS85" s="5"/>
      <c r="GT85" s="5"/>
      <c r="GU85" s="5"/>
      <c r="GV85" s="5"/>
      <c r="GW85" s="5"/>
      <c r="GX85" s="5"/>
      <c r="GY85" s="5"/>
      <c r="GZ85" s="5"/>
      <c r="HA85" s="5"/>
      <c r="HB85" s="5" t="str">
        <f t="shared" si="178"/>
        <v/>
      </c>
      <c r="HC85" s="5" t="str">
        <f t="shared" si="179"/>
        <v/>
      </c>
      <c r="HD85" s="5" t="str">
        <f t="shared" si="180"/>
        <v/>
      </c>
      <c r="HE85" s="62"/>
      <c r="HF85" s="62"/>
      <c r="HG85" s="62"/>
      <c r="HH85" s="62"/>
      <c r="HI85" s="62"/>
      <c r="HJ85" s="62"/>
      <c r="HK85" s="62"/>
      <c r="HL85" s="62"/>
      <c r="HM85" s="62"/>
      <c r="HN85" s="62" t="str">
        <f t="shared" si="181"/>
        <v/>
      </c>
      <c r="HO85" s="62" t="str">
        <f t="shared" si="182"/>
        <v/>
      </c>
      <c r="HP85" s="62" t="str">
        <f t="shared" si="183"/>
        <v/>
      </c>
      <c r="HQ85" s="5"/>
      <c r="HR85" s="5"/>
      <c r="HS85" s="5"/>
      <c r="HT85" s="5"/>
      <c r="HU85" s="5"/>
      <c r="HV85" s="5"/>
      <c r="HW85" s="5"/>
      <c r="HX85" s="5"/>
      <c r="HY85" s="5"/>
      <c r="HZ85" s="5" t="str">
        <f t="shared" si="184"/>
        <v/>
      </c>
      <c r="IA85" s="5" t="str">
        <f t="shared" si="185"/>
        <v/>
      </c>
      <c r="IB85" s="5" t="str">
        <f t="shared" si="186"/>
        <v/>
      </c>
      <c r="IC85" s="62"/>
      <c r="ID85" s="62"/>
      <c r="IE85" s="62"/>
      <c r="IF85" s="62"/>
      <c r="IG85" s="62"/>
      <c r="IH85" s="62"/>
      <c r="II85" s="62"/>
      <c r="IJ85" s="62"/>
      <c r="IK85" s="62"/>
      <c r="IL85" s="62" t="str">
        <f t="shared" si="187"/>
        <v/>
      </c>
      <c r="IM85" s="62" t="str">
        <f t="shared" si="188"/>
        <v/>
      </c>
      <c r="IN85" s="62" t="str">
        <f t="shared" si="189"/>
        <v/>
      </c>
      <c r="IO85" s="5"/>
      <c r="IP85" s="5"/>
      <c r="IQ85" s="5"/>
      <c r="IR85" s="5"/>
      <c r="IS85" s="5"/>
      <c r="IT85" s="5"/>
      <c r="IU85" s="5"/>
      <c r="IV85" s="5"/>
      <c r="IW85" s="5"/>
      <c r="IX85" s="5" t="str">
        <f t="shared" si="190"/>
        <v/>
      </c>
      <c r="IY85" s="5" t="str">
        <f t="shared" si="191"/>
        <v/>
      </c>
      <c r="IZ85" s="5" t="str">
        <f t="shared" si="192"/>
        <v/>
      </c>
    </row>
    <row r="86" spans="1:260" x14ac:dyDescent="0.35">
      <c r="A86" s="131">
        <v>82</v>
      </c>
      <c r="B86" s="170">
        <f>'BVEM Scorecard'!B85</f>
        <v>0</v>
      </c>
      <c r="C86" s="170">
        <f>'BVEM Scorecard'!C85</f>
        <v>0</v>
      </c>
      <c r="D86" s="152">
        <v>121</v>
      </c>
      <c r="E86" s="72" t="str">
        <f>'BVEM Scorecard'!F85</f>
        <v>Wind</v>
      </c>
      <c r="F86" s="94"/>
      <c r="G86" s="94"/>
      <c r="H86" s="94"/>
      <c r="I86" s="94"/>
      <c r="J86" s="55"/>
      <c r="K86" s="55"/>
      <c r="L86" s="55"/>
      <c r="M86" s="55"/>
      <c r="N86" s="5"/>
      <c r="O86" s="141"/>
      <c r="P86" s="142"/>
      <c r="Q86" s="114"/>
      <c r="R86" s="91"/>
      <c r="S86" s="5" t="str">
        <f t="shared" si="132"/>
        <v/>
      </c>
      <c r="T86" s="93"/>
      <c r="U86" s="143"/>
      <c r="V86" s="143"/>
      <c r="W86" s="143"/>
      <c r="X86" s="64"/>
      <c r="Y86" s="64"/>
      <c r="Z86" s="64"/>
      <c r="AA86" s="144"/>
      <c r="AB86" s="144"/>
      <c r="AC86" s="64"/>
      <c r="AD86" s="64" t="str">
        <f t="shared" si="133"/>
        <v/>
      </c>
      <c r="AE86" s="64" t="str">
        <f t="shared" si="134"/>
        <v/>
      </c>
      <c r="AF86" s="64" t="str">
        <f t="shared" si="135"/>
        <v/>
      </c>
      <c r="AG86" s="55"/>
      <c r="AH86" s="55"/>
      <c r="AI86" s="5"/>
      <c r="AJ86" s="5"/>
      <c r="AK86" s="5"/>
      <c r="AL86" s="5"/>
      <c r="AM86" s="5"/>
      <c r="AN86" s="5"/>
      <c r="AO86" s="5"/>
      <c r="AP86" s="35" t="str">
        <f t="shared" si="136"/>
        <v/>
      </c>
      <c r="AQ86" s="35" t="str">
        <f t="shared" si="137"/>
        <v/>
      </c>
      <c r="AR86" s="35" t="str">
        <f t="shared" si="138"/>
        <v/>
      </c>
      <c r="AS86" s="62"/>
      <c r="AT86" s="62"/>
      <c r="AU86" s="62"/>
      <c r="AV86" s="62"/>
      <c r="AW86" s="62"/>
      <c r="AX86" s="62"/>
      <c r="AY86" s="62"/>
      <c r="AZ86" s="62"/>
      <c r="BA86" s="62"/>
      <c r="BB86" s="62" t="str">
        <f t="shared" si="139"/>
        <v/>
      </c>
      <c r="BC86" s="95" t="str">
        <f t="shared" si="140"/>
        <v/>
      </c>
      <c r="BD86" s="62" t="str">
        <f t="shared" si="141"/>
        <v/>
      </c>
      <c r="BE86" s="5"/>
      <c r="BF86" s="5"/>
      <c r="BG86" s="5"/>
      <c r="BH86" s="5"/>
      <c r="BI86" s="5"/>
      <c r="BJ86" s="5"/>
      <c r="BK86" s="5"/>
      <c r="BL86" s="5"/>
      <c r="BM86" s="5"/>
      <c r="BN86" s="35" t="str">
        <f t="shared" si="142"/>
        <v/>
      </c>
      <c r="BO86" s="35" t="str">
        <f t="shared" si="143"/>
        <v/>
      </c>
      <c r="BP86" s="35" t="str">
        <f t="shared" si="144"/>
        <v/>
      </c>
      <c r="BQ86" s="62"/>
      <c r="BR86" s="62"/>
      <c r="BS86" s="62"/>
      <c r="BT86" s="62"/>
      <c r="BU86" s="62"/>
      <c r="BV86" s="62"/>
      <c r="BW86" s="62"/>
      <c r="BX86" s="62"/>
      <c r="BY86" s="62"/>
      <c r="BZ86" s="62" t="str">
        <f t="shared" si="145"/>
        <v/>
      </c>
      <c r="CA86" s="62" t="str">
        <f t="shared" si="146"/>
        <v/>
      </c>
      <c r="CB86" s="62" t="str">
        <f t="shared" si="147"/>
        <v/>
      </c>
      <c r="CC86" s="5"/>
      <c r="CD86" s="5"/>
      <c r="CE86" s="5"/>
      <c r="CF86" s="5"/>
      <c r="CG86" s="5"/>
      <c r="CH86" s="5"/>
      <c r="CI86" s="5"/>
      <c r="CJ86" s="5"/>
      <c r="CK86" s="5"/>
      <c r="CL86" s="35" t="str">
        <f t="shared" si="148"/>
        <v/>
      </c>
      <c r="CM86" s="35" t="str">
        <f t="shared" si="149"/>
        <v/>
      </c>
      <c r="CN86" s="35" t="str">
        <f t="shared" si="150"/>
        <v/>
      </c>
      <c r="CO86" s="62"/>
      <c r="CP86" s="62"/>
      <c r="CQ86" s="62"/>
      <c r="CR86" s="62"/>
      <c r="CS86" s="62"/>
      <c r="CT86" s="62"/>
      <c r="CU86" s="62"/>
      <c r="CV86" s="62"/>
      <c r="CW86" s="62"/>
      <c r="CX86" s="62" t="str">
        <f t="shared" si="151"/>
        <v/>
      </c>
      <c r="CY86" s="62" t="str">
        <f t="shared" si="152"/>
        <v/>
      </c>
      <c r="CZ86" s="62" t="str">
        <f t="shared" si="153"/>
        <v/>
      </c>
      <c r="DA86" s="5"/>
      <c r="DB86" s="5"/>
      <c r="DC86" s="5"/>
      <c r="DD86" s="5"/>
      <c r="DE86" s="5"/>
      <c r="DF86" s="5"/>
      <c r="DG86" s="5"/>
      <c r="DH86" s="5"/>
      <c r="DI86" s="5"/>
      <c r="DJ86" s="5" t="str">
        <f t="shared" si="154"/>
        <v/>
      </c>
      <c r="DK86" s="5" t="str">
        <f t="shared" si="155"/>
        <v/>
      </c>
      <c r="DL86" s="5" t="str">
        <f t="shared" si="156"/>
        <v/>
      </c>
      <c r="DM86" s="62"/>
      <c r="DN86" s="62"/>
      <c r="DO86" s="62"/>
      <c r="DP86" s="62"/>
      <c r="DQ86" s="62"/>
      <c r="DR86" s="62"/>
      <c r="DS86" s="62"/>
      <c r="DT86" s="62"/>
      <c r="DU86" s="62"/>
      <c r="DV86" s="62" t="str">
        <f t="shared" si="157"/>
        <v/>
      </c>
      <c r="DW86" s="62" t="str">
        <f t="shared" si="158"/>
        <v/>
      </c>
      <c r="DX86" s="62" t="str">
        <f t="shared" si="159"/>
        <v/>
      </c>
      <c r="DY86" s="5"/>
      <c r="DZ86" s="5"/>
      <c r="EA86" s="5"/>
      <c r="EB86" s="5"/>
      <c r="EC86" s="5"/>
      <c r="ED86" s="5"/>
      <c r="EE86" s="5"/>
      <c r="EF86" s="5"/>
      <c r="EG86" s="5"/>
      <c r="EH86" s="5" t="str">
        <f t="shared" si="160"/>
        <v/>
      </c>
      <c r="EI86" s="5" t="str">
        <f t="shared" si="161"/>
        <v/>
      </c>
      <c r="EJ86" s="5" t="str">
        <f t="shared" si="162"/>
        <v/>
      </c>
      <c r="EK86" s="62"/>
      <c r="EL86" s="62"/>
      <c r="EM86" s="62"/>
      <c r="EN86" s="62"/>
      <c r="EO86" s="62"/>
      <c r="EP86" s="62"/>
      <c r="EQ86" s="62"/>
      <c r="ER86" s="62"/>
      <c r="ES86" s="62"/>
      <c r="ET86" s="62" t="str">
        <f t="shared" si="163"/>
        <v/>
      </c>
      <c r="EU86" s="62" t="str">
        <f t="shared" si="164"/>
        <v/>
      </c>
      <c r="EV86" s="62" t="str">
        <f t="shared" si="165"/>
        <v/>
      </c>
      <c r="EW86" s="5"/>
      <c r="EX86" s="5"/>
      <c r="EY86" s="5"/>
      <c r="EZ86" s="5"/>
      <c r="FA86" s="5"/>
      <c r="FB86" s="5"/>
      <c r="FC86" s="5"/>
      <c r="FD86" s="5"/>
      <c r="FE86" s="5"/>
      <c r="FF86" s="5" t="str">
        <f t="shared" si="166"/>
        <v/>
      </c>
      <c r="FG86" s="5" t="str">
        <f t="shared" si="167"/>
        <v/>
      </c>
      <c r="FH86" s="5" t="str">
        <f t="shared" si="168"/>
        <v/>
      </c>
      <c r="FI86" s="62"/>
      <c r="FJ86" s="62"/>
      <c r="FK86" s="62"/>
      <c r="FL86" s="62"/>
      <c r="FM86" s="62"/>
      <c r="FN86" s="62"/>
      <c r="FO86" s="62"/>
      <c r="FP86" s="62"/>
      <c r="FQ86" s="62"/>
      <c r="FR86" s="62" t="str">
        <f t="shared" si="169"/>
        <v/>
      </c>
      <c r="FS86" s="62" t="str">
        <f t="shared" si="170"/>
        <v/>
      </c>
      <c r="FT86" s="62" t="str">
        <f t="shared" si="171"/>
        <v/>
      </c>
      <c r="FU86" s="5"/>
      <c r="FV86" s="5"/>
      <c r="FW86" s="5"/>
      <c r="FX86" s="5"/>
      <c r="FY86" s="5"/>
      <c r="FZ86" s="5"/>
      <c r="GA86" s="5"/>
      <c r="GB86" s="5"/>
      <c r="GC86" s="5"/>
      <c r="GD86" s="5" t="str">
        <f t="shared" si="172"/>
        <v/>
      </c>
      <c r="GE86" s="5" t="str">
        <f t="shared" si="173"/>
        <v/>
      </c>
      <c r="GF86" s="5" t="str">
        <f t="shared" si="174"/>
        <v/>
      </c>
      <c r="GG86" s="62"/>
      <c r="GH86" s="62"/>
      <c r="GI86" s="62"/>
      <c r="GJ86" s="62"/>
      <c r="GK86" s="62"/>
      <c r="GL86" s="62"/>
      <c r="GM86" s="62"/>
      <c r="GN86" s="62"/>
      <c r="GO86" s="62"/>
      <c r="GP86" s="62" t="str">
        <f t="shared" si="175"/>
        <v/>
      </c>
      <c r="GQ86" s="62" t="str">
        <f t="shared" si="176"/>
        <v/>
      </c>
      <c r="GR86" s="62" t="str">
        <f t="shared" si="177"/>
        <v/>
      </c>
      <c r="GS86" s="5"/>
      <c r="GT86" s="5"/>
      <c r="GU86" s="5"/>
      <c r="GV86" s="5"/>
      <c r="GW86" s="5"/>
      <c r="GX86" s="5"/>
      <c r="GY86" s="5"/>
      <c r="GZ86" s="5"/>
      <c r="HA86" s="5"/>
      <c r="HB86" s="5" t="str">
        <f t="shared" si="178"/>
        <v/>
      </c>
      <c r="HC86" s="5" t="str">
        <f t="shared" si="179"/>
        <v/>
      </c>
      <c r="HD86" s="5" t="str">
        <f t="shared" si="180"/>
        <v/>
      </c>
      <c r="HE86" s="62"/>
      <c r="HF86" s="62"/>
      <c r="HG86" s="62"/>
      <c r="HH86" s="62"/>
      <c r="HI86" s="62"/>
      <c r="HJ86" s="62"/>
      <c r="HK86" s="62"/>
      <c r="HL86" s="62"/>
      <c r="HM86" s="62"/>
      <c r="HN86" s="62" t="str">
        <f t="shared" si="181"/>
        <v/>
      </c>
      <c r="HO86" s="62" t="str">
        <f t="shared" si="182"/>
        <v/>
      </c>
      <c r="HP86" s="62" t="str">
        <f t="shared" si="183"/>
        <v/>
      </c>
      <c r="HQ86" s="5"/>
      <c r="HR86" s="5"/>
      <c r="HS86" s="5"/>
      <c r="HT86" s="5"/>
      <c r="HU86" s="5"/>
      <c r="HV86" s="5"/>
      <c r="HW86" s="5"/>
      <c r="HX86" s="5"/>
      <c r="HY86" s="5"/>
      <c r="HZ86" s="5" t="str">
        <f t="shared" si="184"/>
        <v/>
      </c>
      <c r="IA86" s="5" t="str">
        <f t="shared" si="185"/>
        <v/>
      </c>
      <c r="IB86" s="5" t="str">
        <f t="shared" si="186"/>
        <v/>
      </c>
      <c r="IC86" s="62"/>
      <c r="ID86" s="62"/>
      <c r="IE86" s="62"/>
      <c r="IF86" s="62"/>
      <c r="IG86" s="62"/>
      <c r="IH86" s="62"/>
      <c r="II86" s="62"/>
      <c r="IJ86" s="62"/>
      <c r="IK86" s="62"/>
      <c r="IL86" s="62" t="str">
        <f t="shared" si="187"/>
        <v/>
      </c>
      <c r="IM86" s="62" t="str">
        <f t="shared" si="188"/>
        <v/>
      </c>
      <c r="IN86" s="62" t="str">
        <f t="shared" si="189"/>
        <v/>
      </c>
      <c r="IO86" s="5"/>
      <c r="IP86" s="5"/>
      <c r="IQ86" s="5"/>
      <c r="IR86" s="5"/>
      <c r="IS86" s="5"/>
      <c r="IT86" s="5"/>
      <c r="IU86" s="5"/>
      <c r="IV86" s="5"/>
      <c r="IW86" s="5"/>
      <c r="IX86" s="5" t="str">
        <f t="shared" si="190"/>
        <v/>
      </c>
      <c r="IY86" s="5" t="str">
        <f t="shared" si="191"/>
        <v/>
      </c>
      <c r="IZ86" s="5" t="str">
        <f t="shared" si="192"/>
        <v/>
      </c>
    </row>
    <row r="87" spans="1:260" x14ac:dyDescent="0.35">
      <c r="A87" s="131">
        <v>83</v>
      </c>
      <c r="B87" s="170">
        <f>'BVEM Scorecard'!B86</f>
        <v>0</v>
      </c>
      <c r="C87" s="170">
        <f>'BVEM Scorecard'!C86</f>
        <v>0</v>
      </c>
      <c r="D87" s="152">
        <v>195</v>
      </c>
      <c r="E87" s="72" t="str">
        <f>'BVEM Scorecard'!F86</f>
        <v>Wind</v>
      </c>
      <c r="F87" s="94"/>
      <c r="G87" s="94"/>
      <c r="H87" s="94"/>
      <c r="I87" s="94"/>
      <c r="J87" s="55"/>
      <c r="K87" s="55"/>
      <c r="L87" s="55"/>
      <c r="M87" s="55"/>
      <c r="N87" s="5"/>
      <c r="O87" s="5"/>
      <c r="P87" s="142"/>
      <c r="Q87" s="114"/>
      <c r="R87" s="91"/>
      <c r="S87" s="5" t="str">
        <f t="shared" si="132"/>
        <v/>
      </c>
      <c r="T87" s="93"/>
      <c r="U87" s="143"/>
      <c r="V87" s="143"/>
      <c r="W87" s="143"/>
      <c r="X87" s="64"/>
      <c r="Y87" s="64"/>
      <c r="Z87" s="62"/>
      <c r="AA87" s="144"/>
      <c r="AB87" s="144"/>
      <c r="AC87" s="64"/>
      <c r="AD87" s="64" t="str">
        <f t="shared" si="133"/>
        <v/>
      </c>
      <c r="AE87" s="64" t="str">
        <f t="shared" si="134"/>
        <v/>
      </c>
      <c r="AF87" s="64" t="str">
        <f t="shared" si="135"/>
        <v/>
      </c>
      <c r="AG87" s="55"/>
      <c r="AH87" s="55"/>
      <c r="AI87" s="35"/>
      <c r="AJ87" s="35"/>
      <c r="AK87" s="35"/>
      <c r="AL87" s="35"/>
      <c r="AM87" s="142"/>
      <c r="AN87" s="142"/>
      <c r="AO87" s="35"/>
      <c r="AP87" s="35" t="str">
        <f t="shared" si="136"/>
        <v/>
      </c>
      <c r="AQ87" s="35" t="str">
        <f t="shared" si="137"/>
        <v/>
      </c>
      <c r="AR87" s="35" t="str">
        <f t="shared" si="138"/>
        <v/>
      </c>
      <c r="AS87" s="64"/>
      <c r="AT87" s="64"/>
      <c r="AU87" s="64"/>
      <c r="AV87" s="64"/>
      <c r="AW87" s="64"/>
      <c r="AX87" s="64"/>
      <c r="AY87" s="144"/>
      <c r="AZ87" s="144"/>
      <c r="BA87" s="64"/>
      <c r="BB87" s="64" t="str">
        <f t="shared" si="139"/>
        <v/>
      </c>
      <c r="BC87" s="64" t="str">
        <f t="shared" si="140"/>
        <v/>
      </c>
      <c r="BD87" s="64" t="str">
        <f t="shared" si="141"/>
        <v/>
      </c>
      <c r="BE87" s="35"/>
      <c r="BF87" s="35"/>
      <c r="BG87" s="35"/>
      <c r="BH87" s="35"/>
      <c r="BI87" s="35"/>
      <c r="BJ87" s="35"/>
      <c r="BK87" s="142"/>
      <c r="BL87" s="142"/>
      <c r="BM87" s="35"/>
      <c r="BN87" s="35" t="str">
        <f t="shared" si="142"/>
        <v/>
      </c>
      <c r="BO87" s="35" t="str">
        <f t="shared" si="143"/>
        <v/>
      </c>
      <c r="BP87" s="35" t="str">
        <f t="shared" si="144"/>
        <v/>
      </c>
      <c r="BQ87" s="64"/>
      <c r="BR87" s="64"/>
      <c r="BS87" s="64"/>
      <c r="BT87" s="64"/>
      <c r="BU87" s="64"/>
      <c r="BV87" s="64"/>
      <c r="BW87" s="144"/>
      <c r="BX87" s="144"/>
      <c r="BY87" s="64"/>
      <c r="BZ87" s="64" t="str">
        <f t="shared" si="145"/>
        <v/>
      </c>
      <c r="CA87" s="64" t="str">
        <f t="shared" si="146"/>
        <v/>
      </c>
      <c r="CB87" s="64" t="str">
        <f t="shared" si="147"/>
        <v/>
      </c>
      <c r="CC87" s="35"/>
      <c r="CD87" s="35"/>
      <c r="CE87" s="35"/>
      <c r="CF87" s="35"/>
      <c r="CG87" s="35"/>
      <c r="CH87" s="35"/>
      <c r="CI87" s="142"/>
      <c r="CJ87" s="142"/>
      <c r="CK87" s="35"/>
      <c r="CL87" s="35" t="str">
        <f t="shared" si="148"/>
        <v/>
      </c>
      <c r="CM87" s="35" t="str">
        <f t="shared" si="149"/>
        <v/>
      </c>
      <c r="CN87" s="35" t="str">
        <f t="shared" si="150"/>
        <v/>
      </c>
      <c r="CO87" s="64"/>
      <c r="CP87" s="64"/>
      <c r="CQ87" s="64"/>
      <c r="CR87" s="64"/>
      <c r="CS87" s="64"/>
      <c r="CT87" s="64"/>
      <c r="CU87" s="144"/>
      <c r="CV87" s="144"/>
      <c r="CW87" s="64"/>
      <c r="CX87" s="64" t="str">
        <f t="shared" si="151"/>
        <v/>
      </c>
      <c r="CY87" s="64" t="str">
        <f t="shared" si="152"/>
        <v/>
      </c>
      <c r="CZ87" s="64" t="str">
        <f t="shared" si="153"/>
        <v/>
      </c>
      <c r="DA87" s="35"/>
      <c r="DB87" s="35"/>
      <c r="DC87" s="35"/>
      <c r="DD87" s="35"/>
      <c r="DE87" s="35"/>
      <c r="DF87" s="35"/>
      <c r="DG87" s="142"/>
      <c r="DH87" s="142"/>
      <c r="DI87" s="35"/>
      <c r="DJ87" s="35" t="str">
        <f t="shared" si="154"/>
        <v/>
      </c>
      <c r="DK87" s="35" t="str">
        <f t="shared" si="155"/>
        <v/>
      </c>
      <c r="DL87" s="35" t="str">
        <f t="shared" si="156"/>
        <v/>
      </c>
      <c r="DM87" s="64"/>
      <c r="DN87" s="64"/>
      <c r="DO87" s="64"/>
      <c r="DP87" s="64"/>
      <c r="DQ87" s="64"/>
      <c r="DR87" s="64"/>
      <c r="DS87" s="144"/>
      <c r="DT87" s="144"/>
      <c r="DU87" s="64"/>
      <c r="DV87" s="64" t="str">
        <f t="shared" si="157"/>
        <v/>
      </c>
      <c r="DW87" s="64" t="str">
        <f t="shared" si="158"/>
        <v/>
      </c>
      <c r="DX87" s="64" t="str">
        <f t="shared" si="159"/>
        <v/>
      </c>
      <c r="DY87" s="35"/>
      <c r="DZ87" s="35"/>
      <c r="EA87" s="35"/>
      <c r="EB87" s="35"/>
      <c r="EC87" s="35"/>
      <c r="ED87" s="35"/>
      <c r="EE87" s="142"/>
      <c r="EF87" s="142"/>
      <c r="EG87" s="35"/>
      <c r="EH87" s="35" t="str">
        <f t="shared" si="160"/>
        <v/>
      </c>
      <c r="EI87" s="35" t="str">
        <f t="shared" si="161"/>
        <v/>
      </c>
      <c r="EJ87" s="35" t="str">
        <f t="shared" si="162"/>
        <v/>
      </c>
      <c r="EK87" s="62"/>
      <c r="EL87" s="62"/>
      <c r="EM87" s="62"/>
      <c r="EN87" s="62"/>
      <c r="EO87" s="62"/>
      <c r="EP87" s="62"/>
      <c r="EQ87" s="62"/>
      <c r="ER87" s="62"/>
      <c r="ES87" s="62"/>
      <c r="ET87" s="62" t="str">
        <f t="shared" si="163"/>
        <v/>
      </c>
      <c r="EU87" s="62" t="str">
        <f t="shared" si="164"/>
        <v/>
      </c>
      <c r="EV87" s="62" t="str">
        <f t="shared" si="165"/>
        <v/>
      </c>
      <c r="EW87" s="5"/>
      <c r="EX87" s="5"/>
      <c r="EY87" s="5"/>
      <c r="EZ87" s="5"/>
      <c r="FA87" s="5"/>
      <c r="FB87" s="5"/>
      <c r="FC87" s="5"/>
      <c r="FD87" s="5"/>
      <c r="FE87" s="5"/>
      <c r="FF87" s="5" t="str">
        <f t="shared" si="166"/>
        <v/>
      </c>
      <c r="FG87" s="5" t="str">
        <f t="shared" si="167"/>
        <v/>
      </c>
      <c r="FH87" s="5" t="str">
        <f t="shared" si="168"/>
        <v/>
      </c>
      <c r="FI87" s="62"/>
      <c r="FJ87" s="62"/>
      <c r="FK87" s="62"/>
      <c r="FL87" s="62"/>
      <c r="FM87" s="62"/>
      <c r="FN87" s="62"/>
      <c r="FO87" s="62"/>
      <c r="FP87" s="62"/>
      <c r="FQ87" s="62"/>
      <c r="FR87" s="62" t="str">
        <f t="shared" si="169"/>
        <v/>
      </c>
      <c r="FS87" s="62" t="str">
        <f t="shared" si="170"/>
        <v/>
      </c>
      <c r="FT87" s="62" t="str">
        <f t="shared" si="171"/>
        <v/>
      </c>
      <c r="FU87" s="5"/>
      <c r="FV87" s="5"/>
      <c r="FW87" s="5"/>
      <c r="FX87" s="5"/>
      <c r="FY87" s="5"/>
      <c r="FZ87" s="5"/>
      <c r="GA87" s="5"/>
      <c r="GB87" s="5"/>
      <c r="GC87" s="5"/>
      <c r="GD87" s="5" t="str">
        <f t="shared" si="172"/>
        <v/>
      </c>
      <c r="GE87" s="5" t="str">
        <f t="shared" si="173"/>
        <v/>
      </c>
      <c r="GF87" s="5" t="str">
        <f t="shared" si="174"/>
        <v/>
      </c>
      <c r="GG87" s="62"/>
      <c r="GH87" s="62"/>
      <c r="GI87" s="62"/>
      <c r="GJ87" s="62"/>
      <c r="GK87" s="62"/>
      <c r="GL87" s="62"/>
      <c r="GM87" s="62"/>
      <c r="GN87" s="62"/>
      <c r="GO87" s="62"/>
      <c r="GP87" s="62" t="str">
        <f t="shared" si="175"/>
        <v/>
      </c>
      <c r="GQ87" s="62" t="str">
        <f t="shared" si="176"/>
        <v/>
      </c>
      <c r="GR87" s="62" t="str">
        <f t="shared" si="177"/>
        <v/>
      </c>
      <c r="GS87" s="5"/>
      <c r="GT87" s="5"/>
      <c r="GU87" s="5"/>
      <c r="GV87" s="5"/>
      <c r="GW87" s="5"/>
      <c r="GX87" s="5"/>
      <c r="GY87" s="5"/>
      <c r="GZ87" s="5"/>
      <c r="HA87" s="5"/>
      <c r="HB87" s="5" t="str">
        <f t="shared" si="178"/>
        <v/>
      </c>
      <c r="HC87" s="5" t="str">
        <f t="shared" si="179"/>
        <v/>
      </c>
      <c r="HD87" s="5" t="str">
        <f t="shared" si="180"/>
        <v/>
      </c>
      <c r="HE87" s="62"/>
      <c r="HF87" s="62"/>
      <c r="HG87" s="62"/>
      <c r="HH87" s="62"/>
      <c r="HI87" s="62"/>
      <c r="HJ87" s="62"/>
      <c r="HK87" s="62"/>
      <c r="HL87" s="62"/>
      <c r="HM87" s="62"/>
      <c r="HN87" s="62" t="str">
        <f t="shared" si="181"/>
        <v/>
      </c>
      <c r="HO87" s="62" t="str">
        <f t="shared" si="182"/>
        <v/>
      </c>
      <c r="HP87" s="62" t="str">
        <f t="shared" si="183"/>
        <v/>
      </c>
      <c r="HQ87" s="5"/>
      <c r="HR87" s="5"/>
      <c r="HS87" s="5"/>
      <c r="HT87" s="5"/>
      <c r="HU87" s="5"/>
      <c r="HV87" s="5"/>
      <c r="HW87" s="5"/>
      <c r="HX87" s="5"/>
      <c r="HY87" s="5"/>
      <c r="HZ87" s="5" t="str">
        <f t="shared" si="184"/>
        <v/>
      </c>
      <c r="IA87" s="5" t="str">
        <f t="shared" si="185"/>
        <v/>
      </c>
      <c r="IB87" s="5" t="str">
        <f t="shared" si="186"/>
        <v/>
      </c>
      <c r="IC87" s="62"/>
      <c r="ID87" s="62"/>
      <c r="IE87" s="62"/>
      <c r="IF87" s="62"/>
      <c r="IG87" s="62"/>
      <c r="IH87" s="62"/>
      <c r="II87" s="62"/>
      <c r="IJ87" s="62"/>
      <c r="IK87" s="62"/>
      <c r="IL87" s="62" t="str">
        <f t="shared" si="187"/>
        <v/>
      </c>
      <c r="IM87" s="62" t="str">
        <f t="shared" si="188"/>
        <v/>
      </c>
      <c r="IN87" s="62" t="str">
        <f t="shared" si="189"/>
        <v/>
      </c>
      <c r="IO87" s="5"/>
      <c r="IP87" s="5"/>
      <c r="IQ87" s="5"/>
      <c r="IR87" s="5"/>
      <c r="IS87" s="5"/>
      <c r="IT87" s="5"/>
      <c r="IU87" s="5"/>
      <c r="IV87" s="5"/>
      <c r="IW87" s="5"/>
      <c r="IX87" s="5" t="str">
        <f t="shared" si="190"/>
        <v/>
      </c>
      <c r="IY87" s="5" t="str">
        <f t="shared" si="191"/>
        <v/>
      </c>
      <c r="IZ87" s="5" t="str">
        <f t="shared" si="192"/>
        <v/>
      </c>
    </row>
    <row r="88" spans="1:260" x14ac:dyDescent="0.35">
      <c r="A88" s="131">
        <v>84</v>
      </c>
      <c r="B88" s="170">
        <f>'BVEM Scorecard'!B87</f>
        <v>0</v>
      </c>
      <c r="C88" s="170">
        <f>'BVEM Scorecard'!C87</f>
        <v>0</v>
      </c>
      <c r="D88" s="152">
        <v>90</v>
      </c>
      <c r="E88" s="72" t="str">
        <f>'BVEM Scorecard'!F87</f>
        <v>Wind</v>
      </c>
      <c r="F88" s="94"/>
      <c r="G88" s="94"/>
      <c r="H88" s="94"/>
      <c r="I88" s="94"/>
      <c r="J88" s="55"/>
      <c r="K88" s="55"/>
      <c r="L88" s="55"/>
      <c r="M88" s="55"/>
      <c r="N88" s="5"/>
      <c r="O88" s="141"/>
      <c r="P88" s="142"/>
      <c r="Q88" s="114"/>
      <c r="R88" s="91"/>
      <c r="S88" s="5" t="str">
        <f t="shared" si="132"/>
        <v/>
      </c>
      <c r="T88" s="93"/>
      <c r="U88" s="143"/>
      <c r="V88" s="143"/>
      <c r="W88" s="143"/>
      <c r="X88" s="64"/>
      <c r="Y88" s="64"/>
      <c r="Z88" s="64"/>
      <c r="AA88" s="144"/>
      <c r="AB88" s="144"/>
      <c r="AC88" s="64"/>
      <c r="AD88" s="64" t="str">
        <f t="shared" si="133"/>
        <v/>
      </c>
      <c r="AE88" s="64" t="str">
        <f t="shared" si="134"/>
        <v/>
      </c>
      <c r="AF88" s="64" t="str">
        <f t="shared" si="135"/>
        <v/>
      </c>
      <c r="AG88" s="55"/>
      <c r="AH88" s="55"/>
      <c r="AI88" s="5"/>
      <c r="AJ88" s="5"/>
      <c r="AK88" s="5"/>
      <c r="AL88" s="5"/>
      <c r="AM88" s="5"/>
      <c r="AN88" s="5"/>
      <c r="AO88" s="5"/>
      <c r="AP88" s="35" t="str">
        <f t="shared" si="136"/>
        <v/>
      </c>
      <c r="AQ88" s="35" t="str">
        <f t="shared" si="137"/>
        <v/>
      </c>
      <c r="AR88" s="35" t="str">
        <f t="shared" si="138"/>
        <v/>
      </c>
      <c r="AS88" s="62"/>
      <c r="AT88" s="62"/>
      <c r="AU88" s="62"/>
      <c r="AV88" s="62"/>
      <c r="AW88" s="62"/>
      <c r="AX88" s="62"/>
      <c r="AY88" s="62"/>
      <c r="AZ88" s="62"/>
      <c r="BA88" s="62"/>
      <c r="BB88" s="62" t="str">
        <f t="shared" si="139"/>
        <v/>
      </c>
      <c r="BC88" s="95" t="str">
        <f t="shared" si="140"/>
        <v/>
      </c>
      <c r="BD88" s="62" t="str">
        <f t="shared" si="141"/>
        <v/>
      </c>
      <c r="BE88" s="5"/>
      <c r="BF88" s="5"/>
      <c r="BG88" s="5"/>
      <c r="BH88" s="5"/>
      <c r="BI88" s="5"/>
      <c r="BJ88" s="5"/>
      <c r="BK88" s="5"/>
      <c r="BL88" s="5"/>
      <c r="BM88" s="5"/>
      <c r="BN88" s="35" t="str">
        <f t="shared" si="142"/>
        <v/>
      </c>
      <c r="BO88" s="35" t="str">
        <f t="shared" si="143"/>
        <v/>
      </c>
      <c r="BP88" s="35" t="str">
        <f t="shared" si="144"/>
        <v/>
      </c>
      <c r="BQ88" s="62"/>
      <c r="BR88" s="62"/>
      <c r="BS88" s="62"/>
      <c r="BT88" s="62"/>
      <c r="BU88" s="62"/>
      <c r="BV88" s="62"/>
      <c r="BW88" s="62"/>
      <c r="BX88" s="62"/>
      <c r="BY88" s="62"/>
      <c r="BZ88" s="62" t="str">
        <f t="shared" si="145"/>
        <v/>
      </c>
      <c r="CA88" s="62" t="str">
        <f t="shared" si="146"/>
        <v/>
      </c>
      <c r="CB88" s="62" t="str">
        <f t="shared" si="147"/>
        <v/>
      </c>
      <c r="CC88" s="5"/>
      <c r="CD88" s="5"/>
      <c r="CE88" s="5"/>
      <c r="CF88" s="5"/>
      <c r="CG88" s="5"/>
      <c r="CH88" s="5"/>
      <c r="CI88" s="5"/>
      <c r="CJ88" s="5"/>
      <c r="CK88" s="5"/>
      <c r="CL88" s="35" t="str">
        <f t="shared" si="148"/>
        <v/>
      </c>
      <c r="CM88" s="35" t="str">
        <f t="shared" si="149"/>
        <v/>
      </c>
      <c r="CN88" s="35" t="str">
        <f t="shared" si="150"/>
        <v/>
      </c>
      <c r="CO88" s="62"/>
      <c r="CP88" s="62"/>
      <c r="CQ88" s="62"/>
      <c r="CR88" s="62"/>
      <c r="CS88" s="62"/>
      <c r="CT88" s="62"/>
      <c r="CU88" s="62"/>
      <c r="CV88" s="62"/>
      <c r="CW88" s="62"/>
      <c r="CX88" s="62" t="str">
        <f t="shared" si="151"/>
        <v/>
      </c>
      <c r="CY88" s="62" t="str">
        <f t="shared" si="152"/>
        <v/>
      </c>
      <c r="CZ88" s="62" t="str">
        <f t="shared" si="153"/>
        <v/>
      </c>
      <c r="DA88" s="5"/>
      <c r="DB88" s="5"/>
      <c r="DC88" s="5"/>
      <c r="DD88" s="5"/>
      <c r="DE88" s="5"/>
      <c r="DF88" s="5"/>
      <c r="DG88" s="5"/>
      <c r="DH88" s="5"/>
      <c r="DI88" s="5"/>
      <c r="DJ88" s="5" t="str">
        <f t="shared" si="154"/>
        <v/>
      </c>
      <c r="DK88" s="5" t="str">
        <f t="shared" si="155"/>
        <v/>
      </c>
      <c r="DL88" s="5" t="str">
        <f t="shared" si="156"/>
        <v/>
      </c>
      <c r="DM88" s="62"/>
      <c r="DN88" s="62"/>
      <c r="DO88" s="62"/>
      <c r="DP88" s="62"/>
      <c r="DQ88" s="62"/>
      <c r="DR88" s="62"/>
      <c r="DS88" s="62"/>
      <c r="DT88" s="62"/>
      <c r="DU88" s="62"/>
      <c r="DV88" s="62" t="str">
        <f t="shared" si="157"/>
        <v/>
      </c>
      <c r="DW88" s="62" t="str">
        <f t="shared" si="158"/>
        <v/>
      </c>
      <c r="DX88" s="62" t="str">
        <f t="shared" si="159"/>
        <v/>
      </c>
      <c r="DY88" s="5"/>
      <c r="DZ88" s="5"/>
      <c r="EA88" s="5"/>
      <c r="EB88" s="5"/>
      <c r="EC88" s="5"/>
      <c r="ED88" s="5"/>
      <c r="EE88" s="5"/>
      <c r="EF88" s="5"/>
      <c r="EG88" s="5"/>
      <c r="EH88" s="5" t="str">
        <f t="shared" si="160"/>
        <v/>
      </c>
      <c r="EI88" s="5" t="str">
        <f t="shared" si="161"/>
        <v/>
      </c>
      <c r="EJ88" s="5" t="str">
        <f t="shared" si="162"/>
        <v/>
      </c>
      <c r="EK88" s="62"/>
      <c r="EL88" s="62"/>
      <c r="EM88" s="62"/>
      <c r="EN88" s="62"/>
      <c r="EO88" s="62"/>
      <c r="EP88" s="62"/>
      <c r="EQ88" s="62"/>
      <c r="ER88" s="62"/>
      <c r="ES88" s="62"/>
      <c r="ET88" s="62" t="str">
        <f t="shared" si="163"/>
        <v/>
      </c>
      <c r="EU88" s="62" t="str">
        <f t="shared" si="164"/>
        <v/>
      </c>
      <c r="EV88" s="62" t="str">
        <f t="shared" si="165"/>
        <v/>
      </c>
      <c r="EW88" s="5"/>
      <c r="EX88" s="5"/>
      <c r="EY88" s="5"/>
      <c r="EZ88" s="5"/>
      <c r="FA88" s="5"/>
      <c r="FB88" s="5"/>
      <c r="FC88" s="5"/>
      <c r="FD88" s="5"/>
      <c r="FE88" s="5"/>
      <c r="FF88" s="5" t="str">
        <f t="shared" si="166"/>
        <v/>
      </c>
      <c r="FG88" s="5" t="str">
        <f t="shared" si="167"/>
        <v/>
      </c>
      <c r="FH88" s="5" t="str">
        <f t="shared" si="168"/>
        <v/>
      </c>
      <c r="FI88" s="62"/>
      <c r="FJ88" s="62"/>
      <c r="FK88" s="62"/>
      <c r="FL88" s="62"/>
      <c r="FM88" s="62"/>
      <c r="FN88" s="62"/>
      <c r="FO88" s="62"/>
      <c r="FP88" s="62"/>
      <c r="FQ88" s="62"/>
      <c r="FR88" s="62" t="str">
        <f t="shared" si="169"/>
        <v/>
      </c>
      <c r="FS88" s="62" t="str">
        <f t="shared" si="170"/>
        <v/>
      </c>
      <c r="FT88" s="62" t="str">
        <f t="shared" si="171"/>
        <v/>
      </c>
      <c r="FU88" s="5"/>
      <c r="FV88" s="5"/>
      <c r="FW88" s="5"/>
      <c r="FX88" s="5"/>
      <c r="FY88" s="5"/>
      <c r="FZ88" s="5"/>
      <c r="GA88" s="5"/>
      <c r="GB88" s="5"/>
      <c r="GC88" s="5"/>
      <c r="GD88" s="5" t="str">
        <f t="shared" si="172"/>
        <v/>
      </c>
      <c r="GE88" s="5" t="str">
        <f t="shared" si="173"/>
        <v/>
      </c>
      <c r="GF88" s="5" t="str">
        <f t="shared" si="174"/>
        <v/>
      </c>
      <c r="GG88" s="62"/>
      <c r="GH88" s="62"/>
      <c r="GI88" s="62"/>
      <c r="GJ88" s="62"/>
      <c r="GK88" s="62"/>
      <c r="GL88" s="62"/>
      <c r="GM88" s="62"/>
      <c r="GN88" s="62"/>
      <c r="GO88" s="62"/>
      <c r="GP88" s="62" t="str">
        <f t="shared" si="175"/>
        <v/>
      </c>
      <c r="GQ88" s="62" t="str">
        <f t="shared" si="176"/>
        <v/>
      </c>
      <c r="GR88" s="62" t="str">
        <f t="shared" si="177"/>
        <v/>
      </c>
      <c r="GS88" s="5"/>
      <c r="GT88" s="5"/>
      <c r="GU88" s="5"/>
      <c r="GV88" s="5"/>
      <c r="GW88" s="5"/>
      <c r="GX88" s="5"/>
      <c r="GY88" s="5"/>
      <c r="GZ88" s="5"/>
      <c r="HA88" s="5"/>
      <c r="HB88" s="5" t="str">
        <f t="shared" si="178"/>
        <v/>
      </c>
      <c r="HC88" s="5" t="str">
        <f t="shared" si="179"/>
        <v/>
      </c>
      <c r="HD88" s="5" t="str">
        <f t="shared" si="180"/>
        <v/>
      </c>
      <c r="HE88" s="62"/>
      <c r="HF88" s="62"/>
      <c r="HG88" s="62"/>
      <c r="HH88" s="62"/>
      <c r="HI88" s="62"/>
      <c r="HJ88" s="62"/>
      <c r="HK88" s="62"/>
      <c r="HL88" s="62"/>
      <c r="HM88" s="62"/>
      <c r="HN88" s="62" t="str">
        <f t="shared" si="181"/>
        <v/>
      </c>
      <c r="HO88" s="62" t="str">
        <f t="shared" si="182"/>
        <v/>
      </c>
      <c r="HP88" s="62" t="str">
        <f t="shared" si="183"/>
        <v/>
      </c>
      <c r="HQ88" s="5"/>
      <c r="HR88" s="5"/>
      <c r="HS88" s="5"/>
      <c r="HT88" s="5"/>
      <c r="HU88" s="5"/>
      <c r="HV88" s="5"/>
      <c r="HW88" s="5"/>
      <c r="HX88" s="5"/>
      <c r="HY88" s="5"/>
      <c r="HZ88" s="5" t="str">
        <f t="shared" si="184"/>
        <v/>
      </c>
      <c r="IA88" s="5" t="str">
        <f t="shared" si="185"/>
        <v/>
      </c>
      <c r="IB88" s="5" t="str">
        <f t="shared" si="186"/>
        <v/>
      </c>
      <c r="IC88" s="62"/>
      <c r="ID88" s="62"/>
      <c r="IE88" s="62"/>
      <c r="IF88" s="62"/>
      <c r="IG88" s="62"/>
      <c r="IH88" s="62"/>
      <c r="II88" s="62"/>
      <c r="IJ88" s="62"/>
      <c r="IK88" s="62"/>
      <c r="IL88" s="62" t="str">
        <f t="shared" si="187"/>
        <v/>
      </c>
      <c r="IM88" s="62" t="str">
        <f t="shared" si="188"/>
        <v/>
      </c>
      <c r="IN88" s="62" t="str">
        <f t="shared" si="189"/>
        <v/>
      </c>
      <c r="IO88" s="5"/>
      <c r="IP88" s="5"/>
      <c r="IQ88" s="5"/>
      <c r="IR88" s="5"/>
      <c r="IS88" s="5"/>
      <c r="IT88" s="5"/>
      <c r="IU88" s="5"/>
      <c r="IV88" s="5"/>
      <c r="IW88" s="5"/>
      <c r="IX88" s="5" t="str">
        <f t="shared" si="190"/>
        <v/>
      </c>
      <c r="IY88" s="5" t="str">
        <f t="shared" si="191"/>
        <v/>
      </c>
      <c r="IZ88" s="5" t="str">
        <f t="shared" si="192"/>
        <v/>
      </c>
    </row>
    <row r="89" spans="1:260" x14ac:dyDescent="0.35">
      <c r="A89" s="131">
        <v>85</v>
      </c>
      <c r="B89" s="170">
        <f>'BVEM Scorecard'!B88</f>
        <v>0</v>
      </c>
      <c r="C89" s="170">
        <f>'BVEM Scorecard'!C88</f>
        <v>0</v>
      </c>
      <c r="D89" s="152">
        <v>32</v>
      </c>
      <c r="E89" s="72" t="str">
        <f>'BVEM Scorecard'!F88</f>
        <v>Wind</v>
      </c>
      <c r="F89" s="94"/>
      <c r="G89" s="94"/>
      <c r="H89" s="94"/>
      <c r="I89" s="94"/>
      <c r="J89" s="55"/>
      <c r="K89" s="55"/>
      <c r="L89" s="55"/>
      <c r="M89" s="55"/>
      <c r="N89" s="5"/>
      <c r="O89" s="5"/>
      <c r="P89" s="142"/>
      <c r="Q89" s="114"/>
      <c r="R89" s="91"/>
      <c r="S89" s="5" t="str">
        <f t="shared" si="132"/>
        <v/>
      </c>
      <c r="T89" s="93"/>
      <c r="U89" s="143"/>
      <c r="V89" s="143"/>
      <c r="W89" s="143"/>
      <c r="X89" s="64"/>
      <c r="Y89" s="64"/>
      <c r="Z89" s="62"/>
      <c r="AA89" s="144"/>
      <c r="AB89" s="144"/>
      <c r="AC89" s="64"/>
      <c r="AD89" s="64" t="str">
        <f t="shared" si="133"/>
        <v/>
      </c>
      <c r="AE89" s="64" t="str">
        <f t="shared" si="134"/>
        <v/>
      </c>
      <c r="AF89" s="64" t="str">
        <f t="shared" si="135"/>
        <v/>
      </c>
      <c r="AG89" s="55"/>
      <c r="AH89" s="55"/>
      <c r="AI89" s="35"/>
      <c r="AJ89" s="35"/>
      <c r="AK89" s="35"/>
      <c r="AL89" s="35"/>
      <c r="AM89" s="142"/>
      <c r="AN89" s="142"/>
      <c r="AO89" s="35"/>
      <c r="AP89" s="35" t="str">
        <f t="shared" si="136"/>
        <v/>
      </c>
      <c r="AQ89" s="35" t="str">
        <f t="shared" si="137"/>
        <v/>
      </c>
      <c r="AR89" s="35" t="str">
        <f t="shared" si="138"/>
        <v/>
      </c>
      <c r="AS89" s="64"/>
      <c r="AT89" s="64"/>
      <c r="AU89" s="64"/>
      <c r="AV89" s="64"/>
      <c r="AW89" s="64"/>
      <c r="AX89" s="64"/>
      <c r="AY89" s="144"/>
      <c r="AZ89" s="144"/>
      <c r="BA89" s="64"/>
      <c r="BB89" s="64" t="str">
        <f t="shared" si="139"/>
        <v/>
      </c>
      <c r="BC89" s="64" t="str">
        <f t="shared" si="140"/>
        <v/>
      </c>
      <c r="BD89" s="64" t="str">
        <f t="shared" si="141"/>
        <v/>
      </c>
      <c r="BE89" s="35"/>
      <c r="BF89" s="35"/>
      <c r="BG89" s="35"/>
      <c r="BH89" s="35"/>
      <c r="BI89" s="35"/>
      <c r="BJ89" s="35"/>
      <c r="BK89" s="142"/>
      <c r="BL89" s="142"/>
      <c r="BM89" s="35"/>
      <c r="BN89" s="35" t="str">
        <f t="shared" si="142"/>
        <v/>
      </c>
      <c r="BO89" s="35" t="str">
        <f t="shared" si="143"/>
        <v/>
      </c>
      <c r="BP89" s="35" t="str">
        <f t="shared" si="144"/>
        <v/>
      </c>
      <c r="BQ89" s="64"/>
      <c r="BR89" s="64"/>
      <c r="BS89" s="64"/>
      <c r="BT89" s="64"/>
      <c r="BU89" s="64"/>
      <c r="BV89" s="64"/>
      <c r="BW89" s="144"/>
      <c r="BX89" s="144"/>
      <c r="BY89" s="64"/>
      <c r="BZ89" s="64" t="str">
        <f t="shared" si="145"/>
        <v/>
      </c>
      <c r="CA89" s="64" t="str">
        <f t="shared" si="146"/>
        <v/>
      </c>
      <c r="CB89" s="64" t="str">
        <f t="shared" si="147"/>
        <v/>
      </c>
      <c r="CC89" s="35"/>
      <c r="CD89" s="35"/>
      <c r="CE89" s="35"/>
      <c r="CF89" s="35"/>
      <c r="CG89" s="35"/>
      <c r="CH89" s="35"/>
      <c r="CI89" s="142"/>
      <c r="CJ89" s="142"/>
      <c r="CK89" s="35"/>
      <c r="CL89" s="35" t="str">
        <f t="shared" si="148"/>
        <v/>
      </c>
      <c r="CM89" s="35" t="str">
        <f t="shared" si="149"/>
        <v/>
      </c>
      <c r="CN89" s="35" t="str">
        <f t="shared" si="150"/>
        <v/>
      </c>
      <c r="CO89" s="64"/>
      <c r="CP89" s="64"/>
      <c r="CQ89" s="64"/>
      <c r="CR89" s="64"/>
      <c r="CS89" s="64"/>
      <c r="CT89" s="64"/>
      <c r="CU89" s="144"/>
      <c r="CV89" s="144"/>
      <c r="CW89" s="64"/>
      <c r="CX89" s="64" t="str">
        <f t="shared" si="151"/>
        <v/>
      </c>
      <c r="CY89" s="64" t="str">
        <f t="shared" si="152"/>
        <v/>
      </c>
      <c r="CZ89" s="64" t="str">
        <f t="shared" si="153"/>
        <v/>
      </c>
      <c r="DA89" s="35"/>
      <c r="DB89" s="35"/>
      <c r="DC89" s="35"/>
      <c r="DD89" s="35"/>
      <c r="DE89" s="35"/>
      <c r="DF89" s="35"/>
      <c r="DG89" s="142"/>
      <c r="DH89" s="142"/>
      <c r="DI89" s="35"/>
      <c r="DJ89" s="35" t="str">
        <f t="shared" si="154"/>
        <v/>
      </c>
      <c r="DK89" s="35" t="str">
        <f t="shared" si="155"/>
        <v/>
      </c>
      <c r="DL89" s="35" t="str">
        <f t="shared" si="156"/>
        <v/>
      </c>
      <c r="DM89" s="64"/>
      <c r="DN89" s="64"/>
      <c r="DO89" s="64"/>
      <c r="DP89" s="64"/>
      <c r="DQ89" s="64"/>
      <c r="DR89" s="64"/>
      <c r="DS89" s="144"/>
      <c r="DT89" s="144"/>
      <c r="DU89" s="64"/>
      <c r="DV89" s="64" t="str">
        <f t="shared" si="157"/>
        <v/>
      </c>
      <c r="DW89" s="64" t="str">
        <f t="shared" si="158"/>
        <v/>
      </c>
      <c r="DX89" s="64" t="str">
        <f t="shared" si="159"/>
        <v/>
      </c>
      <c r="DY89" s="35"/>
      <c r="DZ89" s="35"/>
      <c r="EA89" s="35"/>
      <c r="EB89" s="35"/>
      <c r="EC89" s="35"/>
      <c r="ED89" s="35"/>
      <c r="EE89" s="142"/>
      <c r="EF89" s="142"/>
      <c r="EG89" s="35"/>
      <c r="EH89" s="35" t="str">
        <f t="shared" si="160"/>
        <v/>
      </c>
      <c r="EI89" s="35" t="str">
        <f t="shared" si="161"/>
        <v/>
      </c>
      <c r="EJ89" s="35" t="str">
        <f t="shared" si="162"/>
        <v/>
      </c>
      <c r="EK89" s="62"/>
      <c r="EL89" s="62"/>
      <c r="EM89" s="62"/>
      <c r="EN89" s="62"/>
      <c r="EO89" s="62"/>
      <c r="EP89" s="62"/>
      <c r="EQ89" s="62"/>
      <c r="ER89" s="62"/>
      <c r="ES89" s="62"/>
      <c r="ET89" s="62" t="str">
        <f t="shared" si="163"/>
        <v/>
      </c>
      <c r="EU89" s="62" t="str">
        <f t="shared" si="164"/>
        <v/>
      </c>
      <c r="EV89" s="62" t="str">
        <f t="shared" si="165"/>
        <v/>
      </c>
      <c r="EW89" s="5"/>
      <c r="EX89" s="5"/>
      <c r="EY89" s="5"/>
      <c r="EZ89" s="5"/>
      <c r="FA89" s="5"/>
      <c r="FB89" s="5"/>
      <c r="FC89" s="5"/>
      <c r="FD89" s="5"/>
      <c r="FE89" s="5"/>
      <c r="FF89" s="5" t="str">
        <f t="shared" si="166"/>
        <v/>
      </c>
      <c r="FG89" s="5" t="str">
        <f t="shared" si="167"/>
        <v/>
      </c>
      <c r="FH89" s="5" t="str">
        <f t="shared" si="168"/>
        <v/>
      </c>
      <c r="FI89" s="62"/>
      <c r="FJ89" s="62"/>
      <c r="FK89" s="62"/>
      <c r="FL89" s="62"/>
      <c r="FM89" s="62"/>
      <c r="FN89" s="62"/>
      <c r="FO89" s="62"/>
      <c r="FP89" s="62"/>
      <c r="FQ89" s="62"/>
      <c r="FR89" s="62" t="str">
        <f t="shared" si="169"/>
        <v/>
      </c>
      <c r="FS89" s="62" t="str">
        <f t="shared" si="170"/>
        <v/>
      </c>
      <c r="FT89" s="62" t="str">
        <f t="shared" si="171"/>
        <v/>
      </c>
      <c r="FU89" s="5"/>
      <c r="FV89" s="5"/>
      <c r="FW89" s="5"/>
      <c r="FX89" s="5"/>
      <c r="FY89" s="5"/>
      <c r="FZ89" s="5"/>
      <c r="GA89" s="5"/>
      <c r="GB89" s="5"/>
      <c r="GC89" s="5"/>
      <c r="GD89" s="5" t="str">
        <f t="shared" si="172"/>
        <v/>
      </c>
      <c r="GE89" s="5" t="str">
        <f t="shared" si="173"/>
        <v/>
      </c>
      <c r="GF89" s="5" t="str">
        <f t="shared" si="174"/>
        <v/>
      </c>
      <c r="GG89" s="62"/>
      <c r="GH89" s="62"/>
      <c r="GI89" s="62"/>
      <c r="GJ89" s="62"/>
      <c r="GK89" s="62"/>
      <c r="GL89" s="62"/>
      <c r="GM89" s="62"/>
      <c r="GN89" s="62"/>
      <c r="GO89" s="62"/>
      <c r="GP89" s="62" t="str">
        <f t="shared" si="175"/>
        <v/>
      </c>
      <c r="GQ89" s="62" t="str">
        <f t="shared" si="176"/>
        <v/>
      </c>
      <c r="GR89" s="62" t="str">
        <f t="shared" si="177"/>
        <v/>
      </c>
      <c r="GS89" s="5"/>
      <c r="GT89" s="5"/>
      <c r="GU89" s="5"/>
      <c r="GV89" s="5"/>
      <c r="GW89" s="5"/>
      <c r="GX89" s="5"/>
      <c r="GY89" s="5"/>
      <c r="GZ89" s="5"/>
      <c r="HA89" s="5"/>
      <c r="HB89" s="5" t="str">
        <f t="shared" si="178"/>
        <v/>
      </c>
      <c r="HC89" s="5" t="str">
        <f t="shared" si="179"/>
        <v/>
      </c>
      <c r="HD89" s="5" t="str">
        <f t="shared" si="180"/>
        <v/>
      </c>
      <c r="HE89" s="62"/>
      <c r="HF89" s="62"/>
      <c r="HG89" s="62"/>
      <c r="HH89" s="62"/>
      <c r="HI89" s="62"/>
      <c r="HJ89" s="62"/>
      <c r="HK89" s="62"/>
      <c r="HL89" s="62"/>
      <c r="HM89" s="62"/>
      <c r="HN89" s="62" t="str">
        <f t="shared" si="181"/>
        <v/>
      </c>
      <c r="HO89" s="62" t="str">
        <f t="shared" si="182"/>
        <v/>
      </c>
      <c r="HP89" s="62" t="str">
        <f t="shared" si="183"/>
        <v/>
      </c>
      <c r="HQ89" s="5"/>
      <c r="HR89" s="5"/>
      <c r="HS89" s="5"/>
      <c r="HT89" s="5"/>
      <c r="HU89" s="5"/>
      <c r="HV89" s="5"/>
      <c r="HW89" s="5"/>
      <c r="HX89" s="5"/>
      <c r="HY89" s="5"/>
      <c r="HZ89" s="5" t="str">
        <f t="shared" si="184"/>
        <v/>
      </c>
      <c r="IA89" s="5" t="str">
        <f t="shared" si="185"/>
        <v/>
      </c>
      <c r="IB89" s="5" t="str">
        <f t="shared" si="186"/>
        <v/>
      </c>
      <c r="IC89" s="62"/>
      <c r="ID89" s="62"/>
      <c r="IE89" s="62"/>
      <c r="IF89" s="62"/>
      <c r="IG89" s="62"/>
      <c r="IH89" s="62"/>
      <c r="II89" s="62"/>
      <c r="IJ89" s="62"/>
      <c r="IK89" s="62"/>
      <c r="IL89" s="62" t="str">
        <f t="shared" si="187"/>
        <v/>
      </c>
      <c r="IM89" s="62" t="str">
        <f t="shared" si="188"/>
        <v/>
      </c>
      <c r="IN89" s="62" t="str">
        <f t="shared" si="189"/>
        <v/>
      </c>
      <c r="IO89" s="5"/>
      <c r="IP89" s="5"/>
      <c r="IQ89" s="5"/>
      <c r="IR89" s="5"/>
      <c r="IS89" s="5"/>
      <c r="IT89" s="5"/>
      <c r="IU89" s="5"/>
      <c r="IV89" s="5"/>
      <c r="IW89" s="5"/>
      <c r="IX89" s="5" t="str">
        <f t="shared" si="190"/>
        <v/>
      </c>
      <c r="IY89" s="5" t="str">
        <f t="shared" si="191"/>
        <v/>
      </c>
      <c r="IZ89" s="5" t="str">
        <f t="shared" si="192"/>
        <v/>
      </c>
    </row>
    <row r="90" spans="1:260" x14ac:dyDescent="0.35">
      <c r="A90" s="131">
        <v>86</v>
      </c>
      <c r="B90" s="170">
        <f>'BVEM Scorecard'!B89</f>
        <v>0</v>
      </c>
      <c r="C90" s="170">
        <f>'BVEM Scorecard'!C89</f>
        <v>0</v>
      </c>
      <c r="D90" s="152">
        <v>288</v>
      </c>
      <c r="E90" s="72" t="str">
        <f>'BVEM Scorecard'!F89</f>
        <v>Wind</v>
      </c>
      <c r="F90" s="94"/>
      <c r="G90" s="94"/>
      <c r="H90" s="94"/>
      <c r="I90" s="94"/>
      <c r="J90" s="55"/>
      <c r="K90" s="55"/>
      <c r="L90" s="55"/>
      <c r="M90" s="55"/>
      <c r="N90" s="5"/>
      <c r="O90" s="141"/>
      <c r="P90" s="142"/>
      <c r="Q90" s="114"/>
      <c r="R90" s="91"/>
      <c r="S90" s="5" t="str">
        <f t="shared" si="132"/>
        <v/>
      </c>
      <c r="T90" s="93"/>
      <c r="U90" s="143"/>
      <c r="V90" s="143"/>
      <c r="W90" s="143"/>
      <c r="X90" s="64"/>
      <c r="Y90" s="64"/>
      <c r="Z90" s="64"/>
      <c r="AA90" s="144"/>
      <c r="AB90" s="144"/>
      <c r="AC90" s="64"/>
      <c r="AD90" s="64" t="str">
        <f t="shared" si="133"/>
        <v/>
      </c>
      <c r="AE90" s="64" t="str">
        <f t="shared" si="134"/>
        <v/>
      </c>
      <c r="AF90" s="64" t="str">
        <f t="shared" si="135"/>
        <v/>
      </c>
      <c r="AG90" s="55"/>
      <c r="AH90" s="55"/>
      <c r="AI90" s="5"/>
      <c r="AJ90" s="5"/>
      <c r="AK90" s="5"/>
      <c r="AL90" s="5"/>
      <c r="AM90" s="5"/>
      <c r="AN90" s="5"/>
      <c r="AO90" s="5"/>
      <c r="AP90" s="35" t="str">
        <f t="shared" si="136"/>
        <v/>
      </c>
      <c r="AQ90" s="35" t="str">
        <f t="shared" si="137"/>
        <v/>
      </c>
      <c r="AR90" s="35" t="str">
        <f t="shared" si="138"/>
        <v/>
      </c>
      <c r="AS90" s="62"/>
      <c r="AT90" s="62"/>
      <c r="AU90" s="62"/>
      <c r="AV90" s="62"/>
      <c r="AW90" s="62"/>
      <c r="AX90" s="62"/>
      <c r="AY90" s="62"/>
      <c r="AZ90" s="62"/>
      <c r="BA90" s="62"/>
      <c r="BB90" s="62" t="str">
        <f t="shared" si="139"/>
        <v/>
      </c>
      <c r="BC90" s="95" t="str">
        <f t="shared" si="140"/>
        <v/>
      </c>
      <c r="BD90" s="62" t="str">
        <f t="shared" si="141"/>
        <v/>
      </c>
      <c r="BE90" s="5"/>
      <c r="BF90" s="5"/>
      <c r="BG90" s="5"/>
      <c r="BH90" s="5"/>
      <c r="BI90" s="5"/>
      <c r="BJ90" s="5"/>
      <c r="BK90" s="5"/>
      <c r="BL90" s="5"/>
      <c r="BM90" s="5"/>
      <c r="BN90" s="35" t="str">
        <f t="shared" si="142"/>
        <v/>
      </c>
      <c r="BO90" s="35" t="str">
        <f t="shared" si="143"/>
        <v/>
      </c>
      <c r="BP90" s="35" t="str">
        <f t="shared" si="144"/>
        <v/>
      </c>
      <c r="BQ90" s="62"/>
      <c r="BR90" s="62"/>
      <c r="BS90" s="62"/>
      <c r="BT90" s="62"/>
      <c r="BU90" s="62"/>
      <c r="BV90" s="62"/>
      <c r="BW90" s="62"/>
      <c r="BX90" s="62"/>
      <c r="BY90" s="62"/>
      <c r="BZ90" s="62" t="str">
        <f t="shared" si="145"/>
        <v/>
      </c>
      <c r="CA90" s="62" t="str">
        <f t="shared" si="146"/>
        <v/>
      </c>
      <c r="CB90" s="62" t="str">
        <f t="shared" si="147"/>
        <v/>
      </c>
      <c r="CC90" s="5"/>
      <c r="CD90" s="5"/>
      <c r="CE90" s="5"/>
      <c r="CF90" s="5"/>
      <c r="CG90" s="5"/>
      <c r="CH90" s="5"/>
      <c r="CI90" s="5"/>
      <c r="CJ90" s="5"/>
      <c r="CK90" s="5"/>
      <c r="CL90" s="35" t="str">
        <f t="shared" si="148"/>
        <v/>
      </c>
      <c r="CM90" s="35" t="str">
        <f t="shared" si="149"/>
        <v/>
      </c>
      <c r="CN90" s="35" t="str">
        <f t="shared" si="150"/>
        <v/>
      </c>
      <c r="CO90" s="62"/>
      <c r="CP90" s="62"/>
      <c r="CQ90" s="62"/>
      <c r="CR90" s="62"/>
      <c r="CS90" s="62"/>
      <c r="CT90" s="62"/>
      <c r="CU90" s="62"/>
      <c r="CV90" s="62"/>
      <c r="CW90" s="62"/>
      <c r="CX90" s="62" t="str">
        <f t="shared" si="151"/>
        <v/>
      </c>
      <c r="CY90" s="62" t="str">
        <f t="shared" si="152"/>
        <v/>
      </c>
      <c r="CZ90" s="62" t="str">
        <f t="shared" si="153"/>
        <v/>
      </c>
      <c r="DA90" s="5"/>
      <c r="DB90" s="5"/>
      <c r="DC90" s="5"/>
      <c r="DD90" s="5"/>
      <c r="DE90" s="5"/>
      <c r="DF90" s="5"/>
      <c r="DG90" s="5"/>
      <c r="DH90" s="5"/>
      <c r="DI90" s="5"/>
      <c r="DJ90" s="5" t="str">
        <f t="shared" si="154"/>
        <v/>
      </c>
      <c r="DK90" s="5" t="str">
        <f t="shared" si="155"/>
        <v/>
      </c>
      <c r="DL90" s="5" t="str">
        <f t="shared" si="156"/>
        <v/>
      </c>
      <c r="DM90" s="62"/>
      <c r="DN90" s="62"/>
      <c r="DO90" s="62"/>
      <c r="DP90" s="62"/>
      <c r="DQ90" s="62"/>
      <c r="DR90" s="62"/>
      <c r="DS90" s="62"/>
      <c r="DT90" s="62"/>
      <c r="DU90" s="62"/>
      <c r="DV90" s="62" t="str">
        <f t="shared" si="157"/>
        <v/>
      </c>
      <c r="DW90" s="62" t="str">
        <f t="shared" si="158"/>
        <v/>
      </c>
      <c r="DX90" s="62" t="str">
        <f t="shared" si="159"/>
        <v/>
      </c>
      <c r="DY90" s="5"/>
      <c r="DZ90" s="5"/>
      <c r="EA90" s="5"/>
      <c r="EB90" s="5"/>
      <c r="EC90" s="5"/>
      <c r="ED90" s="5"/>
      <c r="EE90" s="5"/>
      <c r="EF90" s="5"/>
      <c r="EG90" s="5"/>
      <c r="EH90" s="5" t="str">
        <f t="shared" si="160"/>
        <v/>
      </c>
      <c r="EI90" s="5" t="str">
        <f t="shared" si="161"/>
        <v/>
      </c>
      <c r="EJ90" s="5" t="str">
        <f t="shared" si="162"/>
        <v/>
      </c>
      <c r="EK90" s="62"/>
      <c r="EL90" s="62"/>
      <c r="EM90" s="62"/>
      <c r="EN90" s="62"/>
      <c r="EO90" s="62"/>
      <c r="EP90" s="62"/>
      <c r="EQ90" s="62"/>
      <c r="ER90" s="62"/>
      <c r="ES90" s="62"/>
      <c r="ET90" s="62" t="str">
        <f t="shared" si="163"/>
        <v/>
      </c>
      <c r="EU90" s="62" t="str">
        <f t="shared" si="164"/>
        <v/>
      </c>
      <c r="EV90" s="62" t="str">
        <f t="shared" si="165"/>
        <v/>
      </c>
      <c r="EW90" s="5"/>
      <c r="EX90" s="5"/>
      <c r="EY90" s="5"/>
      <c r="EZ90" s="5"/>
      <c r="FA90" s="5"/>
      <c r="FB90" s="5"/>
      <c r="FC90" s="5"/>
      <c r="FD90" s="5"/>
      <c r="FE90" s="5"/>
      <c r="FF90" s="5" t="str">
        <f t="shared" si="166"/>
        <v/>
      </c>
      <c r="FG90" s="5" t="str">
        <f t="shared" si="167"/>
        <v/>
      </c>
      <c r="FH90" s="5" t="str">
        <f t="shared" si="168"/>
        <v/>
      </c>
      <c r="FI90" s="62"/>
      <c r="FJ90" s="62"/>
      <c r="FK90" s="62"/>
      <c r="FL90" s="62"/>
      <c r="FM90" s="62"/>
      <c r="FN90" s="62"/>
      <c r="FO90" s="62"/>
      <c r="FP90" s="62"/>
      <c r="FQ90" s="62"/>
      <c r="FR90" s="62" t="str">
        <f t="shared" si="169"/>
        <v/>
      </c>
      <c r="FS90" s="62" t="str">
        <f t="shared" si="170"/>
        <v/>
      </c>
      <c r="FT90" s="62" t="str">
        <f t="shared" si="171"/>
        <v/>
      </c>
      <c r="FU90" s="5"/>
      <c r="FV90" s="5"/>
      <c r="FW90" s="5"/>
      <c r="FX90" s="5"/>
      <c r="FY90" s="5"/>
      <c r="FZ90" s="5"/>
      <c r="GA90" s="5"/>
      <c r="GB90" s="5"/>
      <c r="GC90" s="5"/>
      <c r="GD90" s="5" t="str">
        <f t="shared" si="172"/>
        <v/>
      </c>
      <c r="GE90" s="5" t="str">
        <f t="shared" si="173"/>
        <v/>
      </c>
      <c r="GF90" s="5" t="str">
        <f t="shared" si="174"/>
        <v/>
      </c>
      <c r="GG90" s="62"/>
      <c r="GH90" s="62"/>
      <c r="GI90" s="62"/>
      <c r="GJ90" s="62"/>
      <c r="GK90" s="62"/>
      <c r="GL90" s="62"/>
      <c r="GM90" s="62"/>
      <c r="GN90" s="62"/>
      <c r="GO90" s="62"/>
      <c r="GP90" s="62" t="str">
        <f t="shared" si="175"/>
        <v/>
      </c>
      <c r="GQ90" s="62" t="str">
        <f t="shared" si="176"/>
        <v/>
      </c>
      <c r="GR90" s="62" t="str">
        <f t="shared" si="177"/>
        <v/>
      </c>
      <c r="GS90" s="5"/>
      <c r="GT90" s="5"/>
      <c r="GU90" s="5"/>
      <c r="GV90" s="5"/>
      <c r="GW90" s="5"/>
      <c r="GX90" s="5"/>
      <c r="GY90" s="5"/>
      <c r="GZ90" s="5"/>
      <c r="HA90" s="5"/>
      <c r="HB90" s="5" t="str">
        <f t="shared" si="178"/>
        <v/>
      </c>
      <c r="HC90" s="5" t="str">
        <f t="shared" si="179"/>
        <v/>
      </c>
      <c r="HD90" s="5" t="str">
        <f t="shared" si="180"/>
        <v/>
      </c>
      <c r="HE90" s="62"/>
      <c r="HF90" s="62"/>
      <c r="HG90" s="62"/>
      <c r="HH90" s="62"/>
      <c r="HI90" s="62"/>
      <c r="HJ90" s="62"/>
      <c r="HK90" s="62"/>
      <c r="HL90" s="62"/>
      <c r="HM90" s="62"/>
      <c r="HN90" s="62" t="str">
        <f t="shared" si="181"/>
        <v/>
      </c>
      <c r="HO90" s="62" t="str">
        <f t="shared" si="182"/>
        <v/>
      </c>
      <c r="HP90" s="62" t="str">
        <f t="shared" si="183"/>
        <v/>
      </c>
      <c r="HQ90" s="5"/>
      <c r="HR90" s="5"/>
      <c r="HS90" s="5"/>
      <c r="HT90" s="5"/>
      <c r="HU90" s="5"/>
      <c r="HV90" s="5"/>
      <c r="HW90" s="5"/>
      <c r="HX90" s="5"/>
      <c r="HY90" s="5"/>
      <c r="HZ90" s="5" t="str">
        <f t="shared" si="184"/>
        <v/>
      </c>
      <c r="IA90" s="5" t="str">
        <f t="shared" si="185"/>
        <v/>
      </c>
      <c r="IB90" s="5" t="str">
        <f t="shared" si="186"/>
        <v/>
      </c>
      <c r="IC90" s="62"/>
      <c r="ID90" s="62"/>
      <c r="IE90" s="62"/>
      <c r="IF90" s="62"/>
      <c r="IG90" s="62"/>
      <c r="IH90" s="62"/>
      <c r="II90" s="62"/>
      <c r="IJ90" s="62"/>
      <c r="IK90" s="62"/>
      <c r="IL90" s="62" t="str">
        <f t="shared" si="187"/>
        <v/>
      </c>
      <c r="IM90" s="62" t="str">
        <f t="shared" si="188"/>
        <v/>
      </c>
      <c r="IN90" s="62" t="str">
        <f t="shared" si="189"/>
        <v/>
      </c>
      <c r="IO90" s="5"/>
      <c r="IP90" s="5"/>
      <c r="IQ90" s="5"/>
      <c r="IR90" s="5"/>
      <c r="IS90" s="5"/>
      <c r="IT90" s="5"/>
      <c r="IU90" s="5"/>
      <c r="IV90" s="5"/>
      <c r="IW90" s="5"/>
      <c r="IX90" s="5" t="str">
        <f t="shared" si="190"/>
        <v/>
      </c>
      <c r="IY90" s="5" t="str">
        <f t="shared" si="191"/>
        <v/>
      </c>
      <c r="IZ90" s="5" t="str">
        <f t="shared" si="192"/>
        <v/>
      </c>
    </row>
    <row r="91" spans="1:260" x14ac:dyDescent="0.35">
      <c r="A91" s="131">
        <v>87</v>
      </c>
      <c r="B91" s="170">
        <f>'BVEM Scorecard'!B90</f>
        <v>0</v>
      </c>
      <c r="C91" s="170">
        <f>'BVEM Scorecard'!C90</f>
        <v>0</v>
      </c>
      <c r="D91" s="152">
        <v>33</v>
      </c>
      <c r="E91" s="72" t="str">
        <f>'BVEM Scorecard'!F90</f>
        <v>Wind</v>
      </c>
      <c r="F91" s="94"/>
      <c r="G91" s="94"/>
      <c r="H91" s="94"/>
      <c r="I91" s="94"/>
      <c r="J91" s="55"/>
      <c r="K91" s="55"/>
      <c r="L91" s="55"/>
      <c r="M91" s="55"/>
      <c r="N91" s="5"/>
      <c r="O91" s="5"/>
      <c r="P91" s="142"/>
      <c r="Q91" s="114"/>
      <c r="R91" s="91"/>
      <c r="S91" s="5" t="str">
        <f t="shared" si="132"/>
        <v/>
      </c>
      <c r="T91" s="93"/>
      <c r="U91" s="143"/>
      <c r="V91" s="143"/>
      <c r="W91" s="143"/>
      <c r="X91" s="64"/>
      <c r="Y91" s="64"/>
      <c r="Z91" s="62"/>
      <c r="AA91" s="144"/>
      <c r="AB91" s="144"/>
      <c r="AC91" s="64"/>
      <c r="AD91" s="64" t="str">
        <f t="shared" si="133"/>
        <v/>
      </c>
      <c r="AE91" s="64" t="str">
        <f t="shared" si="134"/>
        <v/>
      </c>
      <c r="AF91" s="64" t="str">
        <f t="shared" si="135"/>
        <v/>
      </c>
      <c r="AG91" s="55"/>
      <c r="AH91" s="55"/>
      <c r="AI91" s="35"/>
      <c r="AJ91" s="35"/>
      <c r="AK91" s="35"/>
      <c r="AL91" s="35"/>
      <c r="AM91" s="142"/>
      <c r="AN91" s="142"/>
      <c r="AO91" s="35"/>
      <c r="AP91" s="35" t="str">
        <f t="shared" si="136"/>
        <v/>
      </c>
      <c r="AQ91" s="35" t="str">
        <f t="shared" si="137"/>
        <v/>
      </c>
      <c r="AR91" s="35" t="str">
        <f t="shared" si="138"/>
        <v/>
      </c>
      <c r="AS91" s="64"/>
      <c r="AT91" s="64"/>
      <c r="AU91" s="64"/>
      <c r="AV91" s="64"/>
      <c r="AW91" s="64"/>
      <c r="AX91" s="64"/>
      <c r="AY91" s="144"/>
      <c r="AZ91" s="144"/>
      <c r="BA91" s="64"/>
      <c r="BB91" s="64" t="str">
        <f t="shared" si="139"/>
        <v/>
      </c>
      <c r="BC91" s="64" t="str">
        <f t="shared" si="140"/>
        <v/>
      </c>
      <c r="BD91" s="64" t="str">
        <f t="shared" si="141"/>
        <v/>
      </c>
      <c r="BE91" s="35"/>
      <c r="BF91" s="35"/>
      <c r="BG91" s="35"/>
      <c r="BH91" s="35"/>
      <c r="BI91" s="35"/>
      <c r="BJ91" s="35"/>
      <c r="BK91" s="142"/>
      <c r="BL91" s="142"/>
      <c r="BM91" s="35"/>
      <c r="BN91" s="35" t="str">
        <f t="shared" si="142"/>
        <v/>
      </c>
      <c r="BO91" s="35" t="str">
        <f t="shared" si="143"/>
        <v/>
      </c>
      <c r="BP91" s="35" t="str">
        <f t="shared" si="144"/>
        <v/>
      </c>
      <c r="BQ91" s="64"/>
      <c r="BR91" s="64"/>
      <c r="BS91" s="64"/>
      <c r="BT91" s="64"/>
      <c r="BU91" s="64"/>
      <c r="BV91" s="64"/>
      <c r="BW91" s="144"/>
      <c r="BX91" s="144"/>
      <c r="BY91" s="64"/>
      <c r="BZ91" s="64" t="str">
        <f t="shared" si="145"/>
        <v/>
      </c>
      <c r="CA91" s="64" t="str">
        <f t="shared" si="146"/>
        <v/>
      </c>
      <c r="CB91" s="64" t="str">
        <f t="shared" si="147"/>
        <v/>
      </c>
      <c r="CC91" s="35"/>
      <c r="CD91" s="35"/>
      <c r="CE91" s="35"/>
      <c r="CF91" s="35"/>
      <c r="CG91" s="35"/>
      <c r="CH91" s="35"/>
      <c r="CI91" s="142"/>
      <c r="CJ91" s="142"/>
      <c r="CK91" s="35"/>
      <c r="CL91" s="35" t="str">
        <f t="shared" si="148"/>
        <v/>
      </c>
      <c r="CM91" s="35" t="str">
        <f t="shared" si="149"/>
        <v/>
      </c>
      <c r="CN91" s="35" t="str">
        <f t="shared" si="150"/>
        <v/>
      </c>
      <c r="CO91" s="64"/>
      <c r="CP91" s="64"/>
      <c r="CQ91" s="64"/>
      <c r="CR91" s="64"/>
      <c r="CS91" s="64"/>
      <c r="CT91" s="64"/>
      <c r="CU91" s="144"/>
      <c r="CV91" s="144"/>
      <c r="CW91" s="64"/>
      <c r="CX91" s="64" t="str">
        <f t="shared" si="151"/>
        <v/>
      </c>
      <c r="CY91" s="64" t="str">
        <f t="shared" si="152"/>
        <v/>
      </c>
      <c r="CZ91" s="64" t="str">
        <f t="shared" si="153"/>
        <v/>
      </c>
      <c r="DA91" s="35"/>
      <c r="DB91" s="35"/>
      <c r="DC91" s="35"/>
      <c r="DD91" s="35"/>
      <c r="DE91" s="35"/>
      <c r="DF91" s="35"/>
      <c r="DG91" s="142"/>
      <c r="DH91" s="142"/>
      <c r="DI91" s="35"/>
      <c r="DJ91" s="35" t="str">
        <f t="shared" si="154"/>
        <v/>
      </c>
      <c r="DK91" s="35" t="str">
        <f t="shared" si="155"/>
        <v/>
      </c>
      <c r="DL91" s="35" t="str">
        <f t="shared" si="156"/>
        <v/>
      </c>
      <c r="DM91" s="64"/>
      <c r="DN91" s="64"/>
      <c r="DO91" s="64"/>
      <c r="DP91" s="64"/>
      <c r="DQ91" s="64"/>
      <c r="DR91" s="64"/>
      <c r="DS91" s="144"/>
      <c r="DT91" s="144"/>
      <c r="DU91" s="64"/>
      <c r="DV91" s="64" t="str">
        <f t="shared" si="157"/>
        <v/>
      </c>
      <c r="DW91" s="64" t="str">
        <f t="shared" si="158"/>
        <v/>
      </c>
      <c r="DX91" s="64" t="str">
        <f t="shared" si="159"/>
        <v/>
      </c>
      <c r="DY91" s="35"/>
      <c r="DZ91" s="35"/>
      <c r="EA91" s="35"/>
      <c r="EB91" s="35"/>
      <c r="EC91" s="35"/>
      <c r="ED91" s="35"/>
      <c r="EE91" s="142"/>
      <c r="EF91" s="142"/>
      <c r="EG91" s="35"/>
      <c r="EH91" s="35" t="str">
        <f t="shared" si="160"/>
        <v/>
      </c>
      <c r="EI91" s="35" t="str">
        <f t="shared" si="161"/>
        <v/>
      </c>
      <c r="EJ91" s="35" t="str">
        <f t="shared" si="162"/>
        <v/>
      </c>
      <c r="EK91" s="62"/>
      <c r="EL91" s="62"/>
      <c r="EM91" s="62"/>
      <c r="EN91" s="62"/>
      <c r="EO91" s="62"/>
      <c r="EP91" s="62"/>
      <c r="EQ91" s="62"/>
      <c r="ER91" s="62"/>
      <c r="ES91" s="62"/>
      <c r="ET91" s="62" t="str">
        <f t="shared" si="163"/>
        <v/>
      </c>
      <c r="EU91" s="62" t="str">
        <f t="shared" si="164"/>
        <v/>
      </c>
      <c r="EV91" s="62" t="str">
        <f t="shared" si="165"/>
        <v/>
      </c>
      <c r="EW91" s="5"/>
      <c r="EX91" s="5"/>
      <c r="EY91" s="5"/>
      <c r="EZ91" s="5"/>
      <c r="FA91" s="5"/>
      <c r="FB91" s="5"/>
      <c r="FC91" s="5"/>
      <c r="FD91" s="5"/>
      <c r="FE91" s="5"/>
      <c r="FF91" s="5" t="str">
        <f t="shared" si="166"/>
        <v/>
      </c>
      <c r="FG91" s="5" t="str">
        <f t="shared" si="167"/>
        <v/>
      </c>
      <c r="FH91" s="5" t="str">
        <f t="shared" si="168"/>
        <v/>
      </c>
      <c r="FI91" s="62"/>
      <c r="FJ91" s="62"/>
      <c r="FK91" s="62"/>
      <c r="FL91" s="62"/>
      <c r="FM91" s="62"/>
      <c r="FN91" s="62"/>
      <c r="FO91" s="62"/>
      <c r="FP91" s="62"/>
      <c r="FQ91" s="62"/>
      <c r="FR91" s="62" t="str">
        <f t="shared" si="169"/>
        <v/>
      </c>
      <c r="FS91" s="62" t="str">
        <f t="shared" si="170"/>
        <v/>
      </c>
      <c r="FT91" s="62" t="str">
        <f t="shared" si="171"/>
        <v/>
      </c>
      <c r="FU91" s="5"/>
      <c r="FV91" s="5"/>
      <c r="FW91" s="5"/>
      <c r="FX91" s="5"/>
      <c r="FY91" s="5"/>
      <c r="FZ91" s="5"/>
      <c r="GA91" s="5"/>
      <c r="GB91" s="5"/>
      <c r="GC91" s="5"/>
      <c r="GD91" s="5" t="str">
        <f t="shared" si="172"/>
        <v/>
      </c>
      <c r="GE91" s="5" t="str">
        <f t="shared" si="173"/>
        <v/>
      </c>
      <c r="GF91" s="5" t="str">
        <f t="shared" si="174"/>
        <v/>
      </c>
      <c r="GG91" s="62"/>
      <c r="GH91" s="62"/>
      <c r="GI91" s="62"/>
      <c r="GJ91" s="62"/>
      <c r="GK91" s="62"/>
      <c r="GL91" s="62"/>
      <c r="GM91" s="62"/>
      <c r="GN91" s="62"/>
      <c r="GO91" s="62"/>
      <c r="GP91" s="62" t="str">
        <f t="shared" si="175"/>
        <v/>
      </c>
      <c r="GQ91" s="62" t="str">
        <f t="shared" si="176"/>
        <v/>
      </c>
      <c r="GR91" s="62" t="str">
        <f t="shared" si="177"/>
        <v/>
      </c>
      <c r="GS91" s="5"/>
      <c r="GT91" s="5"/>
      <c r="GU91" s="5"/>
      <c r="GV91" s="5"/>
      <c r="GW91" s="5"/>
      <c r="GX91" s="5"/>
      <c r="GY91" s="5"/>
      <c r="GZ91" s="5"/>
      <c r="HA91" s="5"/>
      <c r="HB91" s="5" t="str">
        <f t="shared" si="178"/>
        <v/>
      </c>
      <c r="HC91" s="5" t="str">
        <f t="shared" si="179"/>
        <v/>
      </c>
      <c r="HD91" s="5" t="str">
        <f t="shared" si="180"/>
        <v/>
      </c>
      <c r="HE91" s="62"/>
      <c r="HF91" s="62"/>
      <c r="HG91" s="62"/>
      <c r="HH91" s="62"/>
      <c r="HI91" s="62"/>
      <c r="HJ91" s="62"/>
      <c r="HK91" s="62"/>
      <c r="HL91" s="62"/>
      <c r="HM91" s="62"/>
      <c r="HN91" s="62" t="str">
        <f t="shared" si="181"/>
        <v/>
      </c>
      <c r="HO91" s="62" t="str">
        <f t="shared" si="182"/>
        <v/>
      </c>
      <c r="HP91" s="62" t="str">
        <f t="shared" si="183"/>
        <v/>
      </c>
      <c r="HQ91" s="5"/>
      <c r="HR91" s="5"/>
      <c r="HS91" s="5"/>
      <c r="HT91" s="5"/>
      <c r="HU91" s="5"/>
      <c r="HV91" s="5"/>
      <c r="HW91" s="5"/>
      <c r="HX91" s="5"/>
      <c r="HY91" s="5"/>
      <c r="HZ91" s="5" t="str">
        <f t="shared" si="184"/>
        <v/>
      </c>
      <c r="IA91" s="5" t="str">
        <f t="shared" si="185"/>
        <v/>
      </c>
      <c r="IB91" s="5" t="str">
        <f t="shared" si="186"/>
        <v/>
      </c>
      <c r="IC91" s="62"/>
      <c r="ID91" s="62"/>
      <c r="IE91" s="62"/>
      <c r="IF91" s="62"/>
      <c r="IG91" s="62"/>
      <c r="IH91" s="62"/>
      <c r="II91" s="62"/>
      <c r="IJ91" s="62"/>
      <c r="IK91" s="62"/>
      <c r="IL91" s="62" t="str">
        <f t="shared" si="187"/>
        <v/>
      </c>
      <c r="IM91" s="62" t="str">
        <f t="shared" si="188"/>
        <v/>
      </c>
      <c r="IN91" s="62" t="str">
        <f t="shared" si="189"/>
        <v/>
      </c>
      <c r="IO91" s="5"/>
      <c r="IP91" s="5"/>
      <c r="IQ91" s="5"/>
      <c r="IR91" s="5"/>
      <c r="IS91" s="5"/>
      <c r="IT91" s="5"/>
      <c r="IU91" s="5"/>
      <c r="IV91" s="5"/>
      <c r="IW91" s="5"/>
      <c r="IX91" s="5" t="str">
        <f t="shared" si="190"/>
        <v/>
      </c>
      <c r="IY91" s="5" t="str">
        <f t="shared" si="191"/>
        <v/>
      </c>
      <c r="IZ91" s="5" t="str">
        <f t="shared" si="192"/>
        <v/>
      </c>
    </row>
    <row r="92" spans="1:260" x14ac:dyDescent="0.35">
      <c r="A92" s="131">
        <v>88</v>
      </c>
      <c r="B92" s="170">
        <f>'BVEM Scorecard'!B91</f>
        <v>0</v>
      </c>
      <c r="C92" s="170">
        <f>'BVEM Scorecard'!C91</f>
        <v>0</v>
      </c>
      <c r="D92" s="152">
        <v>307</v>
      </c>
      <c r="E92" s="72" t="str">
        <f>'BVEM Scorecard'!F91</f>
        <v>Wind</v>
      </c>
      <c r="F92" s="94"/>
      <c r="G92" s="94"/>
      <c r="H92" s="94"/>
      <c r="I92" s="94"/>
      <c r="J92" s="55"/>
      <c r="K92" s="55"/>
      <c r="L92" s="55"/>
      <c r="M92" s="55"/>
      <c r="N92" s="5"/>
      <c r="O92" s="141"/>
      <c r="P92" s="142"/>
      <c r="Q92" s="114"/>
      <c r="R92" s="91"/>
      <c r="S92" s="5" t="str">
        <f t="shared" si="132"/>
        <v/>
      </c>
      <c r="T92" s="93"/>
      <c r="U92" s="143"/>
      <c r="V92" s="143"/>
      <c r="W92" s="143"/>
      <c r="X92" s="64"/>
      <c r="Y92" s="64"/>
      <c r="Z92" s="64"/>
      <c r="AA92" s="144"/>
      <c r="AB92" s="144"/>
      <c r="AC92" s="64"/>
      <c r="AD92" s="64" t="str">
        <f t="shared" si="133"/>
        <v/>
      </c>
      <c r="AE92" s="64" t="str">
        <f t="shared" si="134"/>
        <v/>
      </c>
      <c r="AF92" s="64" t="str">
        <f t="shared" si="135"/>
        <v/>
      </c>
      <c r="AG92" s="55"/>
      <c r="AH92" s="55"/>
      <c r="AI92" s="5"/>
      <c r="AJ92" s="5"/>
      <c r="AK92" s="5"/>
      <c r="AL92" s="5"/>
      <c r="AM92" s="5"/>
      <c r="AN92" s="5"/>
      <c r="AO92" s="5"/>
      <c r="AP92" s="35" t="str">
        <f t="shared" si="136"/>
        <v/>
      </c>
      <c r="AQ92" s="35" t="str">
        <f t="shared" si="137"/>
        <v/>
      </c>
      <c r="AR92" s="35" t="str">
        <f t="shared" si="138"/>
        <v/>
      </c>
      <c r="AS92" s="62"/>
      <c r="AT92" s="62"/>
      <c r="AU92" s="62"/>
      <c r="AV92" s="62"/>
      <c r="AW92" s="62"/>
      <c r="AX92" s="62"/>
      <c r="AY92" s="62"/>
      <c r="AZ92" s="62"/>
      <c r="BA92" s="62"/>
      <c r="BB92" s="62" t="str">
        <f t="shared" si="139"/>
        <v/>
      </c>
      <c r="BC92" s="95" t="str">
        <f t="shared" si="140"/>
        <v/>
      </c>
      <c r="BD92" s="62" t="str">
        <f t="shared" si="141"/>
        <v/>
      </c>
      <c r="BE92" s="5"/>
      <c r="BF92" s="5"/>
      <c r="BG92" s="5"/>
      <c r="BH92" s="5"/>
      <c r="BI92" s="5"/>
      <c r="BJ92" s="5"/>
      <c r="BK92" s="5"/>
      <c r="BL92" s="5"/>
      <c r="BM92" s="5"/>
      <c r="BN92" s="35" t="str">
        <f t="shared" si="142"/>
        <v/>
      </c>
      <c r="BO92" s="35" t="str">
        <f t="shared" si="143"/>
        <v/>
      </c>
      <c r="BP92" s="35" t="str">
        <f t="shared" si="144"/>
        <v/>
      </c>
      <c r="BQ92" s="62"/>
      <c r="BR92" s="62"/>
      <c r="BS92" s="62"/>
      <c r="BT92" s="62"/>
      <c r="BU92" s="62"/>
      <c r="BV92" s="62"/>
      <c r="BW92" s="62"/>
      <c r="BX92" s="62"/>
      <c r="BY92" s="62"/>
      <c r="BZ92" s="62" t="str">
        <f t="shared" si="145"/>
        <v/>
      </c>
      <c r="CA92" s="62" t="str">
        <f t="shared" si="146"/>
        <v/>
      </c>
      <c r="CB92" s="62" t="str">
        <f t="shared" si="147"/>
        <v/>
      </c>
      <c r="CC92" s="5"/>
      <c r="CD92" s="5"/>
      <c r="CE92" s="5"/>
      <c r="CF92" s="5"/>
      <c r="CG92" s="5"/>
      <c r="CH92" s="5"/>
      <c r="CI92" s="5"/>
      <c r="CJ92" s="5"/>
      <c r="CK92" s="5"/>
      <c r="CL92" s="35" t="str">
        <f t="shared" si="148"/>
        <v/>
      </c>
      <c r="CM92" s="35" t="str">
        <f t="shared" si="149"/>
        <v/>
      </c>
      <c r="CN92" s="35" t="str">
        <f t="shared" si="150"/>
        <v/>
      </c>
      <c r="CO92" s="62"/>
      <c r="CP92" s="62"/>
      <c r="CQ92" s="62"/>
      <c r="CR92" s="62"/>
      <c r="CS92" s="62"/>
      <c r="CT92" s="62"/>
      <c r="CU92" s="62"/>
      <c r="CV92" s="62"/>
      <c r="CW92" s="62"/>
      <c r="CX92" s="62" t="str">
        <f t="shared" si="151"/>
        <v/>
      </c>
      <c r="CY92" s="62" t="str">
        <f t="shared" si="152"/>
        <v/>
      </c>
      <c r="CZ92" s="62" t="str">
        <f t="shared" si="153"/>
        <v/>
      </c>
      <c r="DA92" s="5"/>
      <c r="DB92" s="5"/>
      <c r="DC92" s="5"/>
      <c r="DD92" s="5"/>
      <c r="DE92" s="5"/>
      <c r="DF92" s="5"/>
      <c r="DG92" s="5"/>
      <c r="DH92" s="5"/>
      <c r="DI92" s="5"/>
      <c r="DJ92" s="5" t="str">
        <f t="shared" si="154"/>
        <v/>
      </c>
      <c r="DK92" s="5" t="str">
        <f t="shared" si="155"/>
        <v/>
      </c>
      <c r="DL92" s="5" t="str">
        <f t="shared" si="156"/>
        <v/>
      </c>
      <c r="DM92" s="62"/>
      <c r="DN92" s="62"/>
      <c r="DO92" s="62"/>
      <c r="DP92" s="62"/>
      <c r="DQ92" s="62"/>
      <c r="DR92" s="62"/>
      <c r="DS92" s="62"/>
      <c r="DT92" s="62"/>
      <c r="DU92" s="62"/>
      <c r="DV92" s="62" t="str">
        <f t="shared" si="157"/>
        <v/>
      </c>
      <c r="DW92" s="62" t="str">
        <f t="shared" si="158"/>
        <v/>
      </c>
      <c r="DX92" s="62" t="str">
        <f t="shared" si="159"/>
        <v/>
      </c>
      <c r="DY92" s="5"/>
      <c r="DZ92" s="5"/>
      <c r="EA92" s="5"/>
      <c r="EB92" s="5"/>
      <c r="EC92" s="5"/>
      <c r="ED92" s="5"/>
      <c r="EE92" s="5"/>
      <c r="EF92" s="5"/>
      <c r="EG92" s="5"/>
      <c r="EH92" s="5" t="str">
        <f t="shared" si="160"/>
        <v/>
      </c>
      <c r="EI92" s="5" t="str">
        <f t="shared" si="161"/>
        <v/>
      </c>
      <c r="EJ92" s="5" t="str">
        <f t="shared" si="162"/>
        <v/>
      </c>
      <c r="EK92" s="62"/>
      <c r="EL92" s="62"/>
      <c r="EM92" s="62"/>
      <c r="EN92" s="62"/>
      <c r="EO92" s="62"/>
      <c r="EP92" s="62"/>
      <c r="EQ92" s="62"/>
      <c r="ER92" s="62"/>
      <c r="ES92" s="62"/>
      <c r="ET92" s="62" t="str">
        <f t="shared" si="163"/>
        <v/>
      </c>
      <c r="EU92" s="62" t="str">
        <f t="shared" si="164"/>
        <v/>
      </c>
      <c r="EV92" s="62" t="str">
        <f t="shared" si="165"/>
        <v/>
      </c>
      <c r="EW92" s="5"/>
      <c r="EX92" s="5"/>
      <c r="EY92" s="5"/>
      <c r="EZ92" s="5"/>
      <c r="FA92" s="5"/>
      <c r="FB92" s="5"/>
      <c r="FC92" s="5"/>
      <c r="FD92" s="5"/>
      <c r="FE92" s="5"/>
      <c r="FF92" s="5" t="str">
        <f t="shared" si="166"/>
        <v/>
      </c>
      <c r="FG92" s="5" t="str">
        <f t="shared" si="167"/>
        <v/>
      </c>
      <c r="FH92" s="5" t="str">
        <f t="shared" si="168"/>
        <v/>
      </c>
      <c r="FI92" s="62"/>
      <c r="FJ92" s="62"/>
      <c r="FK92" s="62"/>
      <c r="FL92" s="62"/>
      <c r="FM92" s="62"/>
      <c r="FN92" s="62"/>
      <c r="FO92" s="62"/>
      <c r="FP92" s="62"/>
      <c r="FQ92" s="62"/>
      <c r="FR92" s="62" t="str">
        <f t="shared" si="169"/>
        <v/>
      </c>
      <c r="FS92" s="62" t="str">
        <f t="shared" si="170"/>
        <v/>
      </c>
      <c r="FT92" s="62" t="str">
        <f t="shared" si="171"/>
        <v/>
      </c>
      <c r="FU92" s="5"/>
      <c r="FV92" s="5"/>
      <c r="FW92" s="5"/>
      <c r="FX92" s="5"/>
      <c r="FY92" s="5"/>
      <c r="FZ92" s="5"/>
      <c r="GA92" s="5"/>
      <c r="GB92" s="5"/>
      <c r="GC92" s="5"/>
      <c r="GD92" s="5" t="str">
        <f t="shared" si="172"/>
        <v/>
      </c>
      <c r="GE92" s="5" t="str">
        <f t="shared" si="173"/>
        <v/>
      </c>
      <c r="GF92" s="5" t="str">
        <f t="shared" si="174"/>
        <v/>
      </c>
      <c r="GG92" s="62"/>
      <c r="GH92" s="62"/>
      <c r="GI92" s="62"/>
      <c r="GJ92" s="62"/>
      <c r="GK92" s="62"/>
      <c r="GL92" s="62"/>
      <c r="GM92" s="62"/>
      <c r="GN92" s="62"/>
      <c r="GO92" s="62"/>
      <c r="GP92" s="62" t="str">
        <f t="shared" si="175"/>
        <v/>
      </c>
      <c r="GQ92" s="62" t="str">
        <f t="shared" si="176"/>
        <v/>
      </c>
      <c r="GR92" s="62" t="str">
        <f t="shared" si="177"/>
        <v/>
      </c>
      <c r="GS92" s="5"/>
      <c r="GT92" s="5"/>
      <c r="GU92" s="5"/>
      <c r="GV92" s="5"/>
      <c r="GW92" s="5"/>
      <c r="GX92" s="5"/>
      <c r="GY92" s="5"/>
      <c r="GZ92" s="5"/>
      <c r="HA92" s="5"/>
      <c r="HB92" s="5" t="str">
        <f t="shared" si="178"/>
        <v/>
      </c>
      <c r="HC92" s="5" t="str">
        <f t="shared" si="179"/>
        <v/>
      </c>
      <c r="HD92" s="5" t="str">
        <f t="shared" si="180"/>
        <v/>
      </c>
      <c r="HE92" s="62"/>
      <c r="HF92" s="62"/>
      <c r="HG92" s="62"/>
      <c r="HH92" s="62"/>
      <c r="HI92" s="62"/>
      <c r="HJ92" s="62"/>
      <c r="HK92" s="62"/>
      <c r="HL92" s="62"/>
      <c r="HM92" s="62"/>
      <c r="HN92" s="62" t="str">
        <f t="shared" si="181"/>
        <v/>
      </c>
      <c r="HO92" s="62" t="str">
        <f t="shared" si="182"/>
        <v/>
      </c>
      <c r="HP92" s="62" t="str">
        <f t="shared" si="183"/>
        <v/>
      </c>
      <c r="HQ92" s="5"/>
      <c r="HR92" s="5"/>
      <c r="HS92" s="5"/>
      <c r="HT92" s="5"/>
      <c r="HU92" s="5"/>
      <c r="HV92" s="5"/>
      <c r="HW92" s="5"/>
      <c r="HX92" s="5"/>
      <c r="HY92" s="5"/>
      <c r="HZ92" s="5" t="str">
        <f t="shared" si="184"/>
        <v/>
      </c>
      <c r="IA92" s="5" t="str">
        <f t="shared" si="185"/>
        <v/>
      </c>
      <c r="IB92" s="5" t="str">
        <f t="shared" si="186"/>
        <v/>
      </c>
      <c r="IC92" s="62"/>
      <c r="ID92" s="62"/>
      <c r="IE92" s="62"/>
      <c r="IF92" s="62"/>
      <c r="IG92" s="62"/>
      <c r="IH92" s="62"/>
      <c r="II92" s="62"/>
      <c r="IJ92" s="62"/>
      <c r="IK92" s="62"/>
      <c r="IL92" s="62" t="str">
        <f t="shared" si="187"/>
        <v/>
      </c>
      <c r="IM92" s="62" t="str">
        <f t="shared" si="188"/>
        <v/>
      </c>
      <c r="IN92" s="62" t="str">
        <f t="shared" si="189"/>
        <v/>
      </c>
      <c r="IO92" s="5"/>
      <c r="IP92" s="5"/>
      <c r="IQ92" s="5"/>
      <c r="IR92" s="5"/>
      <c r="IS92" s="5"/>
      <c r="IT92" s="5"/>
      <c r="IU92" s="5"/>
      <c r="IV92" s="5"/>
      <c r="IW92" s="5"/>
      <c r="IX92" s="5" t="str">
        <f t="shared" si="190"/>
        <v/>
      </c>
      <c r="IY92" s="5" t="str">
        <f t="shared" si="191"/>
        <v/>
      </c>
      <c r="IZ92" s="5" t="str">
        <f t="shared" si="192"/>
        <v/>
      </c>
    </row>
    <row r="93" spans="1:260" x14ac:dyDescent="0.35">
      <c r="A93" s="131">
        <v>89</v>
      </c>
      <c r="B93" s="170">
        <f>'BVEM Scorecard'!B92</f>
        <v>0</v>
      </c>
      <c r="C93" s="170">
        <f>'BVEM Scorecard'!C92</f>
        <v>0</v>
      </c>
      <c r="D93" s="152">
        <v>91</v>
      </c>
      <c r="E93" s="72" t="str">
        <f>'BVEM Scorecard'!F92</f>
        <v>Wind</v>
      </c>
      <c r="F93" s="94">
        <f t="shared" ref="F93:F132" si="193">T93</f>
        <v>6.0001514233797702E-2</v>
      </c>
      <c r="G93" s="94">
        <f t="shared" ref="G93:G94" si="194">IFERROR(S93/3,0)</f>
        <v>1</v>
      </c>
      <c r="H93" s="94">
        <f t="shared" ref="H93:H132" si="195">IFERROR(SUM(AF93,AR93,BD93,BP93,CB93,CN93,CZ93,DL93,DX93,EJ93,EV93,FH93,FT93,GF93,GR93,HD93,HP93,IB93,IN93,IZ93),0)</f>
        <v>4.9999999999999996E-2</v>
      </c>
      <c r="I93" s="94">
        <f t="shared" ref="I93:I94" si="196">IFERROR(SUM(AD93,AP93,BB93,BN93,BZ93,CL93,CX93,DJ93,DV93,EH93,ET93,FF93,FR93,GD93,GP93,HB93,HN93,HZ93,IL93,IX93)/(SUM(V93,AH93,AT93,BF93,BR93,CD93,CP93,DB93,DN93,DZ93,EL93,EX93,FJ93,FV93,GH93,GT93,HF93,HR93,ID93,IP93)*3),0)</f>
        <v>1</v>
      </c>
      <c r="J93" s="55">
        <v>1</v>
      </c>
      <c r="K93" s="55">
        <v>1</v>
      </c>
      <c r="L93" s="55">
        <f t="shared" ref="L93:L94" si="197">24+15+69+69+21+12+14+9+9+12</f>
        <v>254</v>
      </c>
      <c r="M93" s="55">
        <f t="shared" ref="M93:M94" si="198">(24*44+15*30+69*30+21*54+12*39+14*39+9*16+9*16*12*52)*40</f>
        <v>3828960</v>
      </c>
      <c r="N93" s="5">
        <f t="shared" ref="N93:N94" si="199">M93/2080</f>
        <v>1840.8461538461538</v>
      </c>
      <c r="O93" s="5">
        <v>1</v>
      </c>
      <c r="P93" s="142"/>
      <c r="Q93" s="114">
        <f t="shared" ref="Q93:Q94" si="200">(24*44*5%+15*30*5%+69*30*5%+21*54*5%+12*39*5%+14*39*5%+9*16*5%+9*16*5%+12*52*100%)*40/2080/L93</f>
        <v>7.0003028467595402E-2</v>
      </c>
      <c r="R93" s="91">
        <v>0.05</v>
      </c>
      <c r="S93" s="5">
        <f t="shared" si="132"/>
        <v>3</v>
      </c>
      <c r="T93" s="93">
        <f>IFERROR(Q93*Q$4+R93*R$4,0)</f>
        <v>6.0001514233797702E-2</v>
      </c>
      <c r="U93" s="143" t="str">
        <f>'Training Programs'!Y93</f>
        <v>Equipment
Operators</v>
      </c>
      <c r="V93" s="143">
        <v>1</v>
      </c>
      <c r="W93" s="143">
        <f>'Career Opportunities'!T93</f>
        <v>24</v>
      </c>
      <c r="X93" s="64">
        <f t="shared" ref="X93:X94" si="201">24*44*40</f>
        <v>42240</v>
      </c>
      <c r="Y93" s="64">
        <f t="shared" ref="Y93:Y108" si="202">X93/2080</f>
        <v>20.307692307692307</v>
      </c>
      <c r="Z93" s="62">
        <v>1</v>
      </c>
      <c r="AA93" s="144">
        <v>0.05</v>
      </c>
      <c r="AB93" s="144">
        <v>0.05</v>
      </c>
      <c r="AC93" s="64">
        <v>0.05</v>
      </c>
      <c r="AD93" s="64">
        <f t="shared" si="133"/>
        <v>3</v>
      </c>
      <c r="AE93" s="64">
        <f t="shared" si="134"/>
        <v>9.4488188976377951E-2</v>
      </c>
      <c r="AF93" s="64">
        <f t="shared" si="135"/>
        <v>4.7244094488188976E-3</v>
      </c>
      <c r="AG93" s="55" t="str">
        <f>'Training Programs'!AO93</f>
        <v>Crane Operators</v>
      </c>
      <c r="AH93" s="55">
        <v>1</v>
      </c>
      <c r="AI93" s="35">
        <f>'Training Programs'!AQ93</f>
        <v>15</v>
      </c>
      <c r="AJ93" s="35">
        <f t="shared" ref="AJ93:AJ94" si="203">15*30*40</f>
        <v>18000</v>
      </c>
      <c r="AK93" s="35">
        <f t="shared" ref="AK93:AK94" si="204">AJ93/2080</f>
        <v>8.6538461538461533</v>
      </c>
      <c r="AL93" s="35">
        <v>1</v>
      </c>
      <c r="AM93" s="142">
        <v>0.05</v>
      </c>
      <c r="AN93" s="142">
        <v>0.05</v>
      </c>
      <c r="AO93" s="35">
        <v>0.05</v>
      </c>
      <c r="AP93" s="35">
        <f t="shared" si="136"/>
        <v>3</v>
      </c>
      <c r="AQ93" s="35">
        <f t="shared" si="137"/>
        <v>5.905511811023622E-2</v>
      </c>
      <c r="AR93" s="35">
        <f t="shared" si="138"/>
        <v>2.952755905511811E-3</v>
      </c>
      <c r="AS93" s="64" t="str">
        <f>'Training Programs'!BE93</f>
        <v>Turbine Installers</v>
      </c>
      <c r="AT93" s="64">
        <v>1</v>
      </c>
      <c r="AU93" s="64">
        <f>'Training Programs'!BG93</f>
        <v>69</v>
      </c>
      <c r="AV93" s="64">
        <f t="shared" ref="AV93:AV94" si="205">69*30*40</f>
        <v>82800</v>
      </c>
      <c r="AW93" s="64">
        <f t="shared" ref="AW93:AW94" si="206">AV93/2080</f>
        <v>39.807692307692307</v>
      </c>
      <c r="AX93" s="64">
        <v>1</v>
      </c>
      <c r="AY93" s="144">
        <v>0.05</v>
      </c>
      <c r="AZ93" s="144">
        <v>0.05</v>
      </c>
      <c r="BA93" s="64">
        <v>0.05</v>
      </c>
      <c r="BB93" s="64">
        <f t="shared" si="139"/>
        <v>3</v>
      </c>
      <c r="BC93" s="64">
        <f t="shared" si="140"/>
        <v>0.27165354330708663</v>
      </c>
      <c r="BD93" s="64">
        <f t="shared" si="141"/>
        <v>1.3582677165354332E-2</v>
      </c>
      <c r="BE93" s="35" t="str">
        <f>'Training Programs'!BU93</f>
        <v>Turbine Laborer</v>
      </c>
      <c r="BF93" s="35">
        <v>1</v>
      </c>
      <c r="BG93" s="35">
        <f>'Training Programs'!BW93</f>
        <v>69</v>
      </c>
      <c r="BH93" s="35">
        <f t="shared" ref="BH93:BH94" si="207">69*30*40</f>
        <v>82800</v>
      </c>
      <c r="BI93" s="35">
        <f t="shared" ref="BI93:BI94" si="208">BH93/2080</f>
        <v>39.807692307692307</v>
      </c>
      <c r="BJ93" s="35">
        <v>1</v>
      </c>
      <c r="BK93" s="142">
        <v>0.05</v>
      </c>
      <c r="BL93" s="142">
        <v>0.05</v>
      </c>
      <c r="BM93" s="35">
        <v>0.05</v>
      </c>
      <c r="BN93" s="35">
        <f t="shared" si="142"/>
        <v>3</v>
      </c>
      <c r="BO93" s="35">
        <f t="shared" si="143"/>
        <v>0.27165354330708663</v>
      </c>
      <c r="BP93" s="35">
        <f t="shared" si="144"/>
        <v>1.3582677165354332E-2</v>
      </c>
      <c r="BQ93" s="64" t="str">
        <f>'Training Programs'!CK93</f>
        <v>Construction Managers</v>
      </c>
      <c r="BR93" s="64">
        <v>1</v>
      </c>
      <c r="BS93" s="64">
        <f>'Training Programs'!CM93</f>
        <v>21</v>
      </c>
      <c r="BT93" s="64">
        <f t="shared" ref="BT93:BT94" si="209">21*54*40</f>
        <v>45360</v>
      </c>
      <c r="BU93" s="64">
        <f t="shared" ref="BU93:BU94" si="210">BT93/2080</f>
        <v>21.807692307692307</v>
      </c>
      <c r="BV93" s="64">
        <v>1</v>
      </c>
      <c r="BW93" s="144">
        <v>0.05</v>
      </c>
      <c r="BX93" s="144">
        <v>0.05</v>
      </c>
      <c r="BY93" s="64">
        <v>0.05</v>
      </c>
      <c r="BZ93" s="64">
        <f t="shared" si="145"/>
        <v>3</v>
      </c>
      <c r="CA93" s="64">
        <f t="shared" si="146"/>
        <v>8.2677165354330714E-2</v>
      </c>
      <c r="CB93" s="64">
        <f t="shared" si="147"/>
        <v>4.1338582677165362E-3</v>
      </c>
      <c r="CC93" s="35" t="str">
        <f>'Training Programs'!DA93</f>
        <v>Electricians</v>
      </c>
      <c r="CD93" s="35">
        <v>1</v>
      </c>
      <c r="CE93" s="35">
        <f>'Training Programs'!DC93</f>
        <v>12</v>
      </c>
      <c r="CF93" s="35">
        <f t="shared" ref="CF93:CF94" si="211">12*39*40</f>
        <v>18720</v>
      </c>
      <c r="CG93" s="35">
        <f t="shared" ref="CG93:CG94" si="212">CF93/2080</f>
        <v>9</v>
      </c>
      <c r="CH93" s="35">
        <v>1</v>
      </c>
      <c r="CI93" s="142">
        <v>0.05</v>
      </c>
      <c r="CJ93" s="142">
        <v>0.05</v>
      </c>
      <c r="CK93" s="35">
        <v>0.05</v>
      </c>
      <c r="CL93" s="35">
        <f t="shared" si="148"/>
        <v>3</v>
      </c>
      <c r="CM93" s="35">
        <f t="shared" si="149"/>
        <v>4.7244094488188976E-2</v>
      </c>
      <c r="CN93" s="35">
        <f t="shared" si="150"/>
        <v>2.3622047244094488E-3</v>
      </c>
      <c r="CO93" s="64" t="str">
        <f>'Training Programs'!DQ93</f>
        <v>Apprentice</v>
      </c>
      <c r="CP93" s="64">
        <v>1</v>
      </c>
      <c r="CQ93" s="64">
        <f>'Training Programs'!DS93</f>
        <v>14</v>
      </c>
      <c r="CR93" s="64">
        <f t="shared" ref="CR93:CR94" si="213">14*39*40</f>
        <v>21840</v>
      </c>
      <c r="CS93" s="64">
        <f t="shared" ref="CS93:CS94" si="214">CR93/2080</f>
        <v>10.5</v>
      </c>
      <c r="CT93" s="64">
        <v>1</v>
      </c>
      <c r="CU93" s="144">
        <v>0.05</v>
      </c>
      <c r="CV93" s="144">
        <v>0.05</v>
      </c>
      <c r="CW93" s="64">
        <v>0.05</v>
      </c>
      <c r="CX93" s="64">
        <f t="shared" si="151"/>
        <v>3</v>
      </c>
      <c r="CY93" s="64">
        <f t="shared" si="152"/>
        <v>5.5118110236220472E-2</v>
      </c>
      <c r="CZ93" s="64">
        <f t="shared" si="153"/>
        <v>2.7559055118110236E-3</v>
      </c>
      <c r="DA93" s="35" t="str">
        <f>'Training Programs'!EG93</f>
        <v>Foundation Laborer</v>
      </c>
      <c r="DB93" s="35">
        <v>1</v>
      </c>
      <c r="DC93" s="35">
        <f>'Training Programs'!EI93</f>
        <v>9</v>
      </c>
      <c r="DD93" s="35">
        <f t="shared" ref="DD93:DD94" si="215">9*16*40</f>
        <v>5760</v>
      </c>
      <c r="DE93" s="35">
        <f t="shared" ref="DE93:DE94" si="216">DD93/2080</f>
        <v>2.7692307692307692</v>
      </c>
      <c r="DF93" s="35">
        <v>1</v>
      </c>
      <c r="DG93" s="142">
        <v>0.05</v>
      </c>
      <c r="DH93" s="142">
        <v>0.05</v>
      </c>
      <c r="DI93" s="35">
        <v>0.05</v>
      </c>
      <c r="DJ93" s="35">
        <f t="shared" si="154"/>
        <v>3</v>
      </c>
      <c r="DK93" s="35">
        <f t="shared" si="155"/>
        <v>3.5433070866141732E-2</v>
      </c>
      <c r="DL93" s="35">
        <f t="shared" si="156"/>
        <v>1.7716535433070866E-3</v>
      </c>
      <c r="DM93" s="64" t="str">
        <f>'Training Programs'!EW93</f>
        <v>Carpenters</v>
      </c>
      <c r="DN93" s="64">
        <v>1</v>
      </c>
      <c r="DO93" s="64">
        <f>'Training Programs'!EY93</f>
        <v>9</v>
      </c>
      <c r="DP93" s="64">
        <f t="shared" ref="DP93:DP94" si="217">9*16*40</f>
        <v>5760</v>
      </c>
      <c r="DQ93" s="64">
        <f t="shared" ref="DQ93:DQ94" si="218">DP93/2080</f>
        <v>2.7692307692307692</v>
      </c>
      <c r="DR93" s="64">
        <v>1</v>
      </c>
      <c r="DS93" s="144">
        <v>0.05</v>
      </c>
      <c r="DT93" s="144">
        <v>0.05</v>
      </c>
      <c r="DU93" s="64">
        <v>0.05</v>
      </c>
      <c r="DV93" s="64">
        <f t="shared" si="157"/>
        <v>3</v>
      </c>
      <c r="DW93" s="64">
        <f t="shared" si="158"/>
        <v>3.5433070866141732E-2</v>
      </c>
      <c r="DX93" s="64">
        <f t="shared" si="159"/>
        <v>1.7716535433070866E-3</v>
      </c>
      <c r="DY93" s="35" t="str">
        <f>'Training Programs'!FM93</f>
        <v>Wind Technician</v>
      </c>
      <c r="DZ93" s="35">
        <v>1</v>
      </c>
      <c r="EA93" s="35">
        <f>'Training Programs'!FO93</f>
        <v>12</v>
      </c>
      <c r="EB93" s="35">
        <f t="shared" ref="EB93:EB94" si="219">12*52*40</f>
        <v>24960</v>
      </c>
      <c r="EC93" s="35">
        <f t="shared" ref="EC93:EC94" si="220">EB93/2080</f>
        <v>12</v>
      </c>
      <c r="ED93" s="35">
        <f t="shared" ref="ED93:ED94" si="221">EC93/EA93</f>
        <v>1</v>
      </c>
      <c r="EE93" s="142">
        <v>0.05</v>
      </c>
      <c r="EF93" s="142">
        <v>0.05</v>
      </c>
      <c r="EG93" s="35">
        <v>0.05</v>
      </c>
      <c r="EH93" s="35">
        <f t="shared" si="160"/>
        <v>3</v>
      </c>
      <c r="EI93" s="35">
        <f t="shared" si="161"/>
        <v>4.7244094488188976E-2</v>
      </c>
      <c r="EJ93" s="35">
        <f t="shared" si="162"/>
        <v>2.3622047244094488E-3</v>
      </c>
      <c r="EK93" s="62"/>
      <c r="EL93" s="62"/>
      <c r="EM93" s="62"/>
      <c r="EN93" s="62"/>
      <c r="EO93" s="62"/>
      <c r="EP93" s="62"/>
      <c r="EQ93" s="62"/>
      <c r="ER93" s="62"/>
      <c r="ES93" s="62"/>
      <c r="ET93" s="62"/>
      <c r="EU93" s="62"/>
      <c r="EV93" s="62"/>
      <c r="EW93" s="5"/>
      <c r="EX93" s="5"/>
      <c r="EY93" s="5"/>
      <c r="EZ93" s="5"/>
      <c r="FA93" s="5"/>
      <c r="FB93" s="5"/>
      <c r="FC93" s="5"/>
      <c r="FD93" s="5"/>
      <c r="FE93" s="5"/>
      <c r="FF93" s="5"/>
      <c r="FG93" s="5"/>
      <c r="FH93" s="5"/>
      <c r="FI93" s="62"/>
      <c r="FJ93" s="62"/>
      <c r="FK93" s="62"/>
      <c r="FL93" s="62"/>
      <c r="FM93" s="62"/>
      <c r="FN93" s="62"/>
      <c r="FO93" s="62"/>
      <c r="FP93" s="62"/>
      <c r="FQ93" s="62"/>
      <c r="FR93" s="62"/>
      <c r="FS93" s="62"/>
      <c r="FT93" s="62"/>
      <c r="FU93" s="5"/>
      <c r="FV93" s="5"/>
      <c r="FW93" s="5"/>
      <c r="FX93" s="5"/>
      <c r="FY93" s="5"/>
      <c r="FZ93" s="5"/>
      <c r="GA93" s="5"/>
      <c r="GB93" s="5"/>
      <c r="GC93" s="5"/>
      <c r="GD93" s="5"/>
      <c r="GE93" s="5"/>
      <c r="GF93" s="5"/>
      <c r="GG93" s="62"/>
      <c r="GH93" s="62"/>
      <c r="GI93" s="62"/>
      <c r="GJ93" s="62"/>
      <c r="GK93" s="62"/>
      <c r="GL93" s="62"/>
      <c r="GM93" s="62"/>
      <c r="GN93" s="62"/>
      <c r="GO93" s="62"/>
      <c r="GP93" s="62"/>
      <c r="GQ93" s="62"/>
      <c r="GR93" s="62"/>
      <c r="GS93" s="5"/>
      <c r="GT93" s="5"/>
      <c r="GU93" s="5"/>
      <c r="GV93" s="5"/>
      <c r="GW93" s="5"/>
      <c r="GX93" s="5"/>
      <c r="GY93" s="5"/>
      <c r="GZ93" s="5"/>
      <c r="HA93" s="5"/>
      <c r="HB93" s="5"/>
      <c r="HC93" s="5"/>
      <c r="HD93" s="5"/>
      <c r="HE93" s="62"/>
      <c r="HF93" s="62"/>
      <c r="HG93" s="62"/>
      <c r="HH93" s="62"/>
      <c r="HI93" s="62"/>
      <c r="HJ93" s="62"/>
      <c r="HK93" s="62"/>
      <c r="HL93" s="62"/>
      <c r="HM93" s="62"/>
      <c r="HN93" s="62"/>
      <c r="HO93" s="62"/>
      <c r="HP93" s="62"/>
      <c r="HQ93" s="5"/>
      <c r="HR93" s="5"/>
      <c r="HS93" s="5"/>
      <c r="HT93" s="5"/>
      <c r="HU93" s="5"/>
      <c r="HV93" s="5"/>
      <c r="HW93" s="5"/>
      <c r="HX93" s="5"/>
      <c r="HY93" s="5"/>
      <c r="HZ93" s="5"/>
      <c r="IA93" s="5"/>
      <c r="IB93" s="5"/>
      <c r="IC93" s="62"/>
      <c r="ID93" s="62"/>
      <c r="IE93" s="62"/>
      <c r="IF93" s="62"/>
      <c r="IG93" s="62"/>
      <c r="IH93" s="62"/>
      <c r="II93" s="62"/>
      <c r="IJ93" s="62"/>
      <c r="IK93" s="62"/>
      <c r="IL93" s="62"/>
      <c r="IM93" s="62"/>
      <c r="IN93" s="62"/>
      <c r="IO93" s="5"/>
      <c r="IP93" s="5"/>
      <c r="IQ93" s="5"/>
      <c r="IR93" s="5"/>
      <c r="IS93" s="5"/>
      <c r="IT93" s="5"/>
      <c r="IU93" s="5"/>
      <c r="IV93" s="5"/>
      <c r="IW93" s="5"/>
      <c r="IX93" s="5"/>
      <c r="IY93" s="5"/>
      <c r="IZ93" s="5"/>
    </row>
    <row r="94" spans="1:260" x14ac:dyDescent="0.35">
      <c r="A94" s="131">
        <v>90</v>
      </c>
      <c r="B94" s="170">
        <f>'BVEM Scorecard'!B93</f>
        <v>0</v>
      </c>
      <c r="C94" s="170">
        <f>'BVEM Scorecard'!C93</f>
        <v>0</v>
      </c>
      <c r="D94" s="152">
        <v>94</v>
      </c>
      <c r="E94" s="72" t="str">
        <f>'BVEM Scorecard'!F93</f>
        <v>Wind</v>
      </c>
      <c r="F94" s="94">
        <f t="shared" si="193"/>
        <v>6.0001514233797702E-2</v>
      </c>
      <c r="G94" s="94">
        <f t="shared" si="194"/>
        <v>1</v>
      </c>
      <c r="H94" s="94">
        <f t="shared" si="195"/>
        <v>4.9999999999999996E-2</v>
      </c>
      <c r="I94" s="94">
        <f t="shared" si="196"/>
        <v>1</v>
      </c>
      <c r="J94" s="55">
        <v>1</v>
      </c>
      <c r="K94" s="55">
        <v>1</v>
      </c>
      <c r="L94" s="55">
        <f t="shared" si="197"/>
        <v>254</v>
      </c>
      <c r="M94" s="55">
        <f t="shared" si="198"/>
        <v>3828960</v>
      </c>
      <c r="N94" s="5">
        <f t="shared" si="199"/>
        <v>1840.8461538461538</v>
      </c>
      <c r="O94" s="141">
        <v>1</v>
      </c>
      <c r="P94" s="142"/>
      <c r="Q94" s="114">
        <f t="shared" si="200"/>
        <v>7.0003028467595402E-2</v>
      </c>
      <c r="R94" s="91">
        <v>0.05</v>
      </c>
      <c r="S94" s="5">
        <f t="shared" si="132"/>
        <v>3</v>
      </c>
      <c r="T94" s="93">
        <f>IFERROR(Q94*Q$4+R94*R$4,0)</f>
        <v>6.0001514233797702E-2</v>
      </c>
      <c r="U94" s="143" t="str">
        <f>'Training Programs'!Y94</f>
        <v>Equipment
Operators</v>
      </c>
      <c r="V94" s="143">
        <v>1</v>
      </c>
      <c r="W94" s="143">
        <f>'Career Opportunities'!T94</f>
        <v>24</v>
      </c>
      <c r="X94" s="64">
        <f t="shared" si="201"/>
        <v>42240</v>
      </c>
      <c r="Y94" s="64">
        <f t="shared" si="202"/>
        <v>20.307692307692307</v>
      </c>
      <c r="Z94" s="64">
        <v>1</v>
      </c>
      <c r="AA94" s="144">
        <v>0.05</v>
      </c>
      <c r="AB94" s="144">
        <v>0.05</v>
      </c>
      <c r="AC94" s="64">
        <v>0.05</v>
      </c>
      <c r="AD94" s="64">
        <f t="shared" si="133"/>
        <v>3</v>
      </c>
      <c r="AE94" s="64">
        <f t="shared" si="134"/>
        <v>9.4488188976377951E-2</v>
      </c>
      <c r="AF94" s="64">
        <f t="shared" si="135"/>
        <v>4.7244094488188976E-3</v>
      </c>
      <c r="AG94" s="55" t="str">
        <f>'Training Programs'!AO94</f>
        <v>Crane Operators</v>
      </c>
      <c r="AH94" s="55">
        <v>1</v>
      </c>
      <c r="AI94" s="5">
        <f>'Training Programs'!AQ94</f>
        <v>15</v>
      </c>
      <c r="AJ94" s="5">
        <f t="shared" si="203"/>
        <v>18000</v>
      </c>
      <c r="AK94" s="5">
        <f t="shared" si="204"/>
        <v>8.6538461538461533</v>
      </c>
      <c r="AL94" s="5">
        <v>1</v>
      </c>
      <c r="AM94" s="5">
        <v>0.05</v>
      </c>
      <c r="AN94" s="5">
        <v>0.05</v>
      </c>
      <c r="AO94" s="5">
        <v>0.05</v>
      </c>
      <c r="AP94" s="35">
        <f t="shared" si="136"/>
        <v>3</v>
      </c>
      <c r="AQ94" s="35">
        <f t="shared" si="137"/>
        <v>5.905511811023622E-2</v>
      </c>
      <c r="AR94" s="35">
        <f t="shared" si="138"/>
        <v>2.952755905511811E-3</v>
      </c>
      <c r="AS94" s="62" t="str">
        <f>'Training Programs'!BE94</f>
        <v>Turbine Installers</v>
      </c>
      <c r="AT94" s="62">
        <v>1</v>
      </c>
      <c r="AU94" s="62">
        <f>'Training Programs'!BG94</f>
        <v>69</v>
      </c>
      <c r="AV94" s="62">
        <f t="shared" si="205"/>
        <v>82800</v>
      </c>
      <c r="AW94" s="62">
        <f t="shared" si="206"/>
        <v>39.807692307692307</v>
      </c>
      <c r="AX94" s="62">
        <v>1</v>
      </c>
      <c r="AY94" s="62">
        <v>0.05</v>
      </c>
      <c r="AZ94" s="62">
        <v>0.05</v>
      </c>
      <c r="BA94" s="62">
        <v>0.05</v>
      </c>
      <c r="BB94" s="62">
        <f t="shared" si="139"/>
        <v>3</v>
      </c>
      <c r="BC94" s="95">
        <f t="shared" si="140"/>
        <v>0.27165354330708663</v>
      </c>
      <c r="BD94" s="62">
        <f t="shared" si="141"/>
        <v>1.3582677165354332E-2</v>
      </c>
      <c r="BE94" s="5" t="str">
        <f>'Training Programs'!BU94</f>
        <v>Turbine Laborer</v>
      </c>
      <c r="BF94" s="5">
        <v>1</v>
      </c>
      <c r="BG94" s="5">
        <f>'Training Programs'!BW94</f>
        <v>69</v>
      </c>
      <c r="BH94" s="5">
        <f t="shared" si="207"/>
        <v>82800</v>
      </c>
      <c r="BI94" s="5">
        <f t="shared" si="208"/>
        <v>39.807692307692307</v>
      </c>
      <c r="BJ94" s="5">
        <v>1</v>
      </c>
      <c r="BK94" s="5">
        <v>0.05</v>
      </c>
      <c r="BL94" s="5">
        <v>0.05</v>
      </c>
      <c r="BM94" s="5">
        <v>0.05</v>
      </c>
      <c r="BN94" s="35">
        <f t="shared" si="142"/>
        <v>3</v>
      </c>
      <c r="BO94" s="35">
        <f t="shared" si="143"/>
        <v>0.27165354330708663</v>
      </c>
      <c r="BP94" s="35">
        <f t="shared" si="144"/>
        <v>1.3582677165354332E-2</v>
      </c>
      <c r="BQ94" s="62" t="str">
        <f>'Training Programs'!CK94</f>
        <v>Construction Managers</v>
      </c>
      <c r="BR94" s="62">
        <v>1</v>
      </c>
      <c r="BS94" s="62">
        <f>'Training Programs'!CM94</f>
        <v>21</v>
      </c>
      <c r="BT94" s="62">
        <f t="shared" si="209"/>
        <v>45360</v>
      </c>
      <c r="BU94" s="62">
        <f t="shared" si="210"/>
        <v>21.807692307692307</v>
      </c>
      <c r="BV94" s="62">
        <v>1</v>
      </c>
      <c r="BW94" s="62">
        <v>0.05</v>
      </c>
      <c r="BX94" s="62">
        <v>0.05</v>
      </c>
      <c r="BY94" s="62">
        <v>0.05</v>
      </c>
      <c r="BZ94" s="62">
        <f t="shared" si="145"/>
        <v>3</v>
      </c>
      <c r="CA94" s="62">
        <f t="shared" si="146"/>
        <v>8.2677165354330714E-2</v>
      </c>
      <c r="CB94" s="62">
        <f t="shared" si="147"/>
        <v>4.1338582677165362E-3</v>
      </c>
      <c r="CC94" s="5" t="str">
        <f>'Training Programs'!DA94</f>
        <v>Electricians</v>
      </c>
      <c r="CD94" s="5">
        <v>1</v>
      </c>
      <c r="CE94" s="5">
        <f>'Training Programs'!DC94</f>
        <v>12</v>
      </c>
      <c r="CF94" s="5">
        <f t="shared" si="211"/>
        <v>18720</v>
      </c>
      <c r="CG94" s="5">
        <f t="shared" si="212"/>
        <v>9</v>
      </c>
      <c r="CH94" s="5">
        <v>1</v>
      </c>
      <c r="CI94" s="5">
        <v>0.05</v>
      </c>
      <c r="CJ94" s="5">
        <v>0.05</v>
      </c>
      <c r="CK94" s="5">
        <v>0.05</v>
      </c>
      <c r="CL94" s="35">
        <f t="shared" si="148"/>
        <v>3</v>
      </c>
      <c r="CM94" s="35">
        <f t="shared" si="149"/>
        <v>4.7244094488188976E-2</v>
      </c>
      <c r="CN94" s="35">
        <f t="shared" si="150"/>
        <v>2.3622047244094488E-3</v>
      </c>
      <c r="CO94" s="62" t="str">
        <f>'Training Programs'!DQ94</f>
        <v>Apprentice</v>
      </c>
      <c r="CP94" s="62">
        <v>1</v>
      </c>
      <c r="CQ94" s="62">
        <f>'Training Programs'!DS94</f>
        <v>14</v>
      </c>
      <c r="CR94" s="62">
        <f t="shared" si="213"/>
        <v>21840</v>
      </c>
      <c r="CS94" s="62">
        <f t="shared" si="214"/>
        <v>10.5</v>
      </c>
      <c r="CT94" s="62">
        <v>1</v>
      </c>
      <c r="CU94" s="62">
        <v>0.05</v>
      </c>
      <c r="CV94" s="62">
        <v>0.05</v>
      </c>
      <c r="CW94" s="62">
        <v>0.05</v>
      </c>
      <c r="CX94" s="62">
        <f t="shared" si="151"/>
        <v>3</v>
      </c>
      <c r="CY94" s="62">
        <f t="shared" si="152"/>
        <v>5.5118110236220472E-2</v>
      </c>
      <c r="CZ94" s="62">
        <f t="shared" si="153"/>
        <v>2.7559055118110236E-3</v>
      </c>
      <c r="DA94" s="5" t="str">
        <f>'Training Programs'!EG94</f>
        <v>Foundation Laborer</v>
      </c>
      <c r="DB94" s="5">
        <v>1</v>
      </c>
      <c r="DC94" s="5">
        <f>'Training Programs'!EI94</f>
        <v>9</v>
      </c>
      <c r="DD94" s="5">
        <f t="shared" si="215"/>
        <v>5760</v>
      </c>
      <c r="DE94" s="5">
        <f t="shared" si="216"/>
        <v>2.7692307692307692</v>
      </c>
      <c r="DF94" s="5">
        <v>1</v>
      </c>
      <c r="DG94" s="5">
        <v>0.05</v>
      </c>
      <c r="DH94" s="5">
        <v>0.05</v>
      </c>
      <c r="DI94" s="5">
        <v>0.05</v>
      </c>
      <c r="DJ94" s="5">
        <f t="shared" si="154"/>
        <v>3</v>
      </c>
      <c r="DK94" s="5">
        <f t="shared" si="155"/>
        <v>3.5433070866141732E-2</v>
      </c>
      <c r="DL94" s="5">
        <f t="shared" si="156"/>
        <v>1.7716535433070866E-3</v>
      </c>
      <c r="DM94" s="62" t="str">
        <f>'Training Programs'!EW94</f>
        <v>Carpenters</v>
      </c>
      <c r="DN94" s="62">
        <v>1</v>
      </c>
      <c r="DO94" s="62">
        <f>'Training Programs'!EY94</f>
        <v>9</v>
      </c>
      <c r="DP94" s="62">
        <f t="shared" si="217"/>
        <v>5760</v>
      </c>
      <c r="DQ94" s="62">
        <f t="shared" si="218"/>
        <v>2.7692307692307692</v>
      </c>
      <c r="DR94" s="62">
        <v>1</v>
      </c>
      <c r="DS94" s="62">
        <v>0.05</v>
      </c>
      <c r="DT94" s="62">
        <v>0.05</v>
      </c>
      <c r="DU94" s="62">
        <v>0.05</v>
      </c>
      <c r="DV94" s="62">
        <f t="shared" si="157"/>
        <v>3</v>
      </c>
      <c r="DW94" s="62">
        <f t="shared" si="158"/>
        <v>3.5433070866141732E-2</v>
      </c>
      <c r="DX94" s="62">
        <f t="shared" si="159"/>
        <v>1.7716535433070866E-3</v>
      </c>
      <c r="DY94" s="5" t="str">
        <f>'Training Programs'!FM94</f>
        <v>Wind Technician</v>
      </c>
      <c r="DZ94" s="5">
        <v>1</v>
      </c>
      <c r="EA94" s="5">
        <f>'Training Programs'!FO94</f>
        <v>12</v>
      </c>
      <c r="EB94" s="5">
        <f t="shared" si="219"/>
        <v>24960</v>
      </c>
      <c r="EC94" s="5">
        <f t="shared" si="220"/>
        <v>12</v>
      </c>
      <c r="ED94" s="5">
        <f t="shared" si="221"/>
        <v>1</v>
      </c>
      <c r="EE94" s="5">
        <v>0.05</v>
      </c>
      <c r="EF94" s="5">
        <v>0.05</v>
      </c>
      <c r="EG94" s="5">
        <v>0.05</v>
      </c>
      <c r="EH94" s="5">
        <f t="shared" si="160"/>
        <v>3</v>
      </c>
      <c r="EI94" s="5">
        <f t="shared" si="161"/>
        <v>4.7244094488188976E-2</v>
      </c>
      <c r="EJ94" s="5">
        <f t="shared" si="162"/>
        <v>2.3622047244094488E-3</v>
      </c>
      <c r="EK94" s="62"/>
      <c r="EL94" s="62"/>
      <c r="EM94" s="62"/>
      <c r="EN94" s="62"/>
      <c r="EO94" s="62"/>
      <c r="EP94" s="62"/>
      <c r="EQ94" s="62"/>
      <c r="ER94" s="62"/>
      <c r="ES94" s="62"/>
      <c r="ET94" s="62"/>
      <c r="EU94" s="62"/>
      <c r="EV94" s="62"/>
      <c r="EW94" s="5"/>
      <c r="EX94" s="5"/>
      <c r="EY94" s="5"/>
      <c r="EZ94" s="5"/>
      <c r="FA94" s="5"/>
      <c r="FB94" s="5"/>
      <c r="FC94" s="5"/>
      <c r="FD94" s="5"/>
      <c r="FE94" s="5"/>
      <c r="FF94" s="5"/>
      <c r="FG94" s="5"/>
      <c r="FH94" s="5"/>
      <c r="FI94" s="62"/>
      <c r="FJ94" s="62"/>
      <c r="FK94" s="62"/>
      <c r="FL94" s="62"/>
      <c r="FM94" s="62"/>
      <c r="FN94" s="62"/>
      <c r="FO94" s="62"/>
      <c r="FP94" s="62"/>
      <c r="FQ94" s="62"/>
      <c r="FR94" s="62"/>
      <c r="FS94" s="62"/>
      <c r="FT94" s="62"/>
      <c r="FU94" s="5"/>
      <c r="FV94" s="5"/>
      <c r="FW94" s="5"/>
      <c r="FX94" s="5"/>
      <c r="FY94" s="5"/>
      <c r="FZ94" s="5"/>
      <c r="GA94" s="5"/>
      <c r="GB94" s="5"/>
      <c r="GC94" s="5"/>
      <c r="GD94" s="5"/>
      <c r="GE94" s="5"/>
      <c r="GF94" s="5"/>
      <c r="GG94" s="62"/>
      <c r="GH94" s="62"/>
      <c r="GI94" s="62"/>
      <c r="GJ94" s="62"/>
      <c r="GK94" s="62"/>
      <c r="GL94" s="62"/>
      <c r="GM94" s="62"/>
      <c r="GN94" s="62"/>
      <c r="GO94" s="62"/>
      <c r="GP94" s="62"/>
      <c r="GQ94" s="62"/>
      <c r="GR94" s="62"/>
      <c r="GS94" s="5"/>
      <c r="GT94" s="5"/>
      <c r="GU94" s="5"/>
      <c r="GV94" s="5"/>
      <c r="GW94" s="5"/>
      <c r="GX94" s="5"/>
      <c r="GY94" s="5"/>
      <c r="GZ94" s="5"/>
      <c r="HA94" s="5"/>
      <c r="HB94" s="5"/>
      <c r="HC94" s="5"/>
      <c r="HD94" s="5"/>
      <c r="HE94" s="62"/>
      <c r="HF94" s="62"/>
      <c r="HG94" s="62"/>
      <c r="HH94" s="62"/>
      <c r="HI94" s="62"/>
      <c r="HJ94" s="62"/>
      <c r="HK94" s="62"/>
      <c r="HL94" s="62"/>
      <c r="HM94" s="62"/>
      <c r="HN94" s="62"/>
      <c r="HO94" s="62"/>
      <c r="HP94" s="62"/>
      <c r="HQ94" s="5"/>
      <c r="HR94" s="5"/>
      <c r="HS94" s="5"/>
      <c r="HT94" s="5"/>
      <c r="HU94" s="5"/>
      <c r="HV94" s="5"/>
      <c r="HW94" s="5"/>
      <c r="HX94" s="5"/>
      <c r="HY94" s="5"/>
      <c r="HZ94" s="5"/>
      <c r="IA94" s="5"/>
      <c r="IB94" s="5"/>
      <c r="IC94" s="62"/>
      <c r="ID94" s="62"/>
      <c r="IE94" s="62"/>
      <c r="IF94" s="62"/>
      <c r="IG94" s="62"/>
      <c r="IH94" s="62"/>
      <c r="II94" s="62"/>
      <c r="IJ94" s="62"/>
      <c r="IK94" s="62"/>
      <c r="IL94" s="62"/>
      <c r="IM94" s="62"/>
      <c r="IN94" s="62"/>
      <c r="IO94" s="5"/>
      <c r="IP94" s="5"/>
      <c r="IQ94" s="5"/>
      <c r="IR94" s="5"/>
      <c r="IS94" s="5"/>
      <c r="IT94" s="5"/>
      <c r="IU94" s="5"/>
      <c r="IV94" s="5"/>
      <c r="IW94" s="5"/>
      <c r="IX94" s="5"/>
      <c r="IY94" s="5"/>
      <c r="IZ94" s="5"/>
    </row>
    <row r="95" spans="1:260" x14ac:dyDescent="0.35">
      <c r="A95" s="131">
        <v>91</v>
      </c>
      <c r="B95" s="170">
        <f>'BVEM Scorecard'!B94</f>
        <v>0</v>
      </c>
      <c r="C95" s="170">
        <f>'BVEM Scorecard'!C94</f>
        <v>0</v>
      </c>
      <c r="D95" s="152">
        <v>36</v>
      </c>
      <c r="E95" s="72" t="str">
        <f>'BVEM Scorecard'!F94</f>
        <v>Wind</v>
      </c>
      <c r="F95" s="94"/>
      <c r="G95" s="94"/>
      <c r="H95" s="94"/>
      <c r="I95" s="94"/>
      <c r="J95" s="55"/>
      <c r="K95" s="55"/>
      <c r="L95" s="55"/>
      <c r="M95" s="55"/>
      <c r="N95" s="5"/>
      <c r="O95" s="5"/>
      <c r="P95" s="142"/>
      <c r="Q95" s="114"/>
      <c r="R95" s="91"/>
      <c r="S95" s="5" t="str">
        <f t="shared" si="132"/>
        <v/>
      </c>
      <c r="T95" s="93"/>
      <c r="U95" s="143"/>
      <c r="V95" s="143"/>
      <c r="W95" s="143"/>
      <c r="X95" s="64"/>
      <c r="Y95" s="64"/>
      <c r="Z95" s="62"/>
      <c r="AA95" s="144"/>
      <c r="AB95" s="144"/>
      <c r="AC95" s="64"/>
      <c r="AD95" s="64" t="str">
        <f t="shared" si="133"/>
        <v/>
      </c>
      <c r="AE95" s="64" t="str">
        <f t="shared" si="134"/>
        <v/>
      </c>
      <c r="AF95" s="64" t="str">
        <f t="shared" si="135"/>
        <v/>
      </c>
      <c r="AG95" s="55"/>
      <c r="AH95" s="55"/>
      <c r="AI95" s="35"/>
      <c r="AJ95" s="35"/>
      <c r="AK95" s="35"/>
      <c r="AL95" s="35"/>
      <c r="AM95" s="142"/>
      <c r="AN95" s="142"/>
      <c r="AO95" s="35"/>
      <c r="AP95" s="35" t="str">
        <f t="shared" si="136"/>
        <v/>
      </c>
      <c r="AQ95" s="35" t="str">
        <f t="shared" si="137"/>
        <v/>
      </c>
      <c r="AR95" s="35" t="str">
        <f t="shared" si="138"/>
        <v/>
      </c>
      <c r="AS95" s="64"/>
      <c r="AT95" s="64"/>
      <c r="AU95" s="64"/>
      <c r="AV95" s="64"/>
      <c r="AW95" s="64"/>
      <c r="AX95" s="64"/>
      <c r="AY95" s="144"/>
      <c r="AZ95" s="144"/>
      <c r="BA95" s="64"/>
      <c r="BB95" s="64" t="str">
        <f t="shared" si="139"/>
        <v/>
      </c>
      <c r="BC95" s="64" t="str">
        <f t="shared" si="140"/>
        <v/>
      </c>
      <c r="BD95" s="64" t="str">
        <f t="shared" si="141"/>
        <v/>
      </c>
      <c r="BE95" s="35"/>
      <c r="BF95" s="35"/>
      <c r="BG95" s="35"/>
      <c r="BH95" s="35"/>
      <c r="BI95" s="35"/>
      <c r="BJ95" s="35"/>
      <c r="BK95" s="142"/>
      <c r="BL95" s="142"/>
      <c r="BM95" s="35"/>
      <c r="BN95" s="35" t="str">
        <f t="shared" si="142"/>
        <v/>
      </c>
      <c r="BO95" s="35" t="str">
        <f t="shared" si="143"/>
        <v/>
      </c>
      <c r="BP95" s="35" t="str">
        <f t="shared" si="144"/>
        <v/>
      </c>
      <c r="BQ95" s="64"/>
      <c r="BR95" s="64"/>
      <c r="BS95" s="64"/>
      <c r="BT95" s="64"/>
      <c r="BU95" s="64"/>
      <c r="BV95" s="64"/>
      <c r="BW95" s="144"/>
      <c r="BX95" s="144"/>
      <c r="BY95" s="64"/>
      <c r="BZ95" s="64" t="str">
        <f t="shared" si="145"/>
        <v/>
      </c>
      <c r="CA95" s="64" t="str">
        <f t="shared" si="146"/>
        <v/>
      </c>
      <c r="CB95" s="64" t="str">
        <f t="shared" si="147"/>
        <v/>
      </c>
      <c r="CC95" s="35"/>
      <c r="CD95" s="35"/>
      <c r="CE95" s="35"/>
      <c r="CF95" s="35"/>
      <c r="CG95" s="35"/>
      <c r="CH95" s="35"/>
      <c r="CI95" s="142"/>
      <c r="CJ95" s="142"/>
      <c r="CK95" s="35"/>
      <c r="CL95" s="35" t="str">
        <f t="shared" si="148"/>
        <v/>
      </c>
      <c r="CM95" s="35" t="str">
        <f t="shared" si="149"/>
        <v/>
      </c>
      <c r="CN95" s="35" t="str">
        <f t="shared" si="150"/>
        <v/>
      </c>
      <c r="CO95" s="64"/>
      <c r="CP95" s="64"/>
      <c r="CQ95" s="64"/>
      <c r="CR95" s="64"/>
      <c r="CS95" s="64"/>
      <c r="CT95" s="64"/>
      <c r="CU95" s="144"/>
      <c r="CV95" s="144"/>
      <c r="CW95" s="64"/>
      <c r="CX95" s="64" t="str">
        <f t="shared" si="151"/>
        <v/>
      </c>
      <c r="CY95" s="64" t="str">
        <f t="shared" si="152"/>
        <v/>
      </c>
      <c r="CZ95" s="64" t="str">
        <f t="shared" si="153"/>
        <v/>
      </c>
      <c r="DA95" s="35"/>
      <c r="DB95" s="35"/>
      <c r="DC95" s="35"/>
      <c r="DD95" s="35"/>
      <c r="DE95" s="35"/>
      <c r="DF95" s="35"/>
      <c r="DG95" s="142"/>
      <c r="DH95" s="142"/>
      <c r="DI95" s="35"/>
      <c r="DJ95" s="35" t="str">
        <f t="shared" si="154"/>
        <v/>
      </c>
      <c r="DK95" s="35" t="str">
        <f t="shared" si="155"/>
        <v/>
      </c>
      <c r="DL95" s="35" t="str">
        <f t="shared" si="156"/>
        <v/>
      </c>
      <c r="DM95" s="64"/>
      <c r="DN95" s="64"/>
      <c r="DO95" s="64"/>
      <c r="DP95" s="64"/>
      <c r="DQ95" s="64"/>
      <c r="DR95" s="64"/>
      <c r="DS95" s="144"/>
      <c r="DT95" s="144"/>
      <c r="DU95" s="64"/>
      <c r="DV95" s="64" t="str">
        <f t="shared" si="157"/>
        <v/>
      </c>
      <c r="DW95" s="64" t="str">
        <f t="shared" si="158"/>
        <v/>
      </c>
      <c r="DX95" s="64" t="str">
        <f t="shared" si="159"/>
        <v/>
      </c>
      <c r="DY95" s="35"/>
      <c r="DZ95" s="35"/>
      <c r="EA95" s="35"/>
      <c r="EB95" s="35"/>
      <c r="EC95" s="35"/>
      <c r="ED95" s="35"/>
      <c r="EE95" s="142"/>
      <c r="EF95" s="142"/>
      <c r="EG95" s="35"/>
      <c r="EH95" s="35" t="str">
        <f t="shared" si="160"/>
        <v/>
      </c>
      <c r="EI95" s="35" t="str">
        <f t="shared" si="161"/>
        <v/>
      </c>
      <c r="EJ95" s="35" t="str">
        <f t="shared" si="162"/>
        <v/>
      </c>
      <c r="EK95" s="62"/>
      <c r="EL95" s="62"/>
      <c r="EM95" s="62"/>
      <c r="EN95" s="62"/>
      <c r="EO95" s="62"/>
      <c r="EP95" s="62"/>
      <c r="EQ95" s="62"/>
      <c r="ER95" s="62"/>
      <c r="ES95" s="62"/>
      <c r="ET95" s="62" t="str">
        <f t="shared" si="163"/>
        <v/>
      </c>
      <c r="EU95" s="62" t="str">
        <f t="shared" si="164"/>
        <v/>
      </c>
      <c r="EV95" s="62" t="str">
        <f t="shared" si="165"/>
        <v/>
      </c>
      <c r="EW95" s="5"/>
      <c r="EX95" s="5"/>
      <c r="EY95" s="5"/>
      <c r="EZ95" s="5"/>
      <c r="FA95" s="5"/>
      <c r="FB95" s="5"/>
      <c r="FC95" s="5"/>
      <c r="FD95" s="5"/>
      <c r="FE95" s="5"/>
      <c r="FF95" s="5" t="str">
        <f t="shared" si="166"/>
        <v/>
      </c>
      <c r="FG95" s="5" t="str">
        <f t="shared" si="167"/>
        <v/>
      </c>
      <c r="FH95" s="5" t="str">
        <f t="shared" si="168"/>
        <v/>
      </c>
      <c r="FI95" s="62"/>
      <c r="FJ95" s="62"/>
      <c r="FK95" s="62"/>
      <c r="FL95" s="62"/>
      <c r="FM95" s="62"/>
      <c r="FN95" s="62"/>
      <c r="FO95" s="62"/>
      <c r="FP95" s="62"/>
      <c r="FQ95" s="62"/>
      <c r="FR95" s="62" t="str">
        <f t="shared" si="169"/>
        <v/>
      </c>
      <c r="FS95" s="62" t="str">
        <f t="shared" si="170"/>
        <v/>
      </c>
      <c r="FT95" s="62" t="str">
        <f t="shared" si="171"/>
        <v/>
      </c>
      <c r="FU95" s="5"/>
      <c r="FV95" s="5"/>
      <c r="FW95" s="5"/>
      <c r="FX95" s="5"/>
      <c r="FY95" s="5"/>
      <c r="FZ95" s="5"/>
      <c r="GA95" s="5"/>
      <c r="GB95" s="5"/>
      <c r="GC95" s="5"/>
      <c r="GD95" s="5" t="str">
        <f t="shared" si="172"/>
        <v/>
      </c>
      <c r="GE95" s="5" t="str">
        <f t="shared" si="173"/>
        <v/>
      </c>
      <c r="GF95" s="5" t="str">
        <f t="shared" si="174"/>
        <v/>
      </c>
      <c r="GG95" s="62"/>
      <c r="GH95" s="62"/>
      <c r="GI95" s="62"/>
      <c r="GJ95" s="62"/>
      <c r="GK95" s="62"/>
      <c r="GL95" s="62"/>
      <c r="GM95" s="62"/>
      <c r="GN95" s="62"/>
      <c r="GO95" s="62"/>
      <c r="GP95" s="62" t="str">
        <f t="shared" si="175"/>
        <v/>
      </c>
      <c r="GQ95" s="62" t="str">
        <f t="shared" si="176"/>
        <v/>
      </c>
      <c r="GR95" s="62" t="str">
        <f t="shared" si="177"/>
        <v/>
      </c>
      <c r="GS95" s="5"/>
      <c r="GT95" s="5"/>
      <c r="GU95" s="5"/>
      <c r="GV95" s="5"/>
      <c r="GW95" s="5"/>
      <c r="GX95" s="5"/>
      <c r="GY95" s="5"/>
      <c r="GZ95" s="5"/>
      <c r="HA95" s="5"/>
      <c r="HB95" s="5" t="str">
        <f t="shared" si="178"/>
        <v/>
      </c>
      <c r="HC95" s="5" t="str">
        <f t="shared" si="179"/>
        <v/>
      </c>
      <c r="HD95" s="5" t="str">
        <f t="shared" si="180"/>
        <v/>
      </c>
      <c r="HE95" s="62"/>
      <c r="HF95" s="62"/>
      <c r="HG95" s="62"/>
      <c r="HH95" s="62"/>
      <c r="HI95" s="62"/>
      <c r="HJ95" s="62"/>
      <c r="HK95" s="62"/>
      <c r="HL95" s="62"/>
      <c r="HM95" s="62"/>
      <c r="HN95" s="62" t="str">
        <f t="shared" si="181"/>
        <v/>
      </c>
      <c r="HO95" s="62" t="str">
        <f t="shared" si="182"/>
        <v/>
      </c>
      <c r="HP95" s="62" t="str">
        <f t="shared" si="183"/>
        <v/>
      </c>
      <c r="HQ95" s="5"/>
      <c r="HR95" s="5"/>
      <c r="HS95" s="5"/>
      <c r="HT95" s="5"/>
      <c r="HU95" s="5"/>
      <c r="HV95" s="5"/>
      <c r="HW95" s="5"/>
      <c r="HX95" s="5"/>
      <c r="HY95" s="5"/>
      <c r="HZ95" s="5" t="str">
        <f t="shared" si="184"/>
        <v/>
      </c>
      <c r="IA95" s="5" t="str">
        <f t="shared" si="185"/>
        <v/>
      </c>
      <c r="IB95" s="5" t="str">
        <f t="shared" si="186"/>
        <v/>
      </c>
      <c r="IC95" s="62"/>
      <c r="ID95" s="62"/>
      <c r="IE95" s="62"/>
      <c r="IF95" s="62"/>
      <c r="IG95" s="62"/>
      <c r="IH95" s="62"/>
      <c r="II95" s="62"/>
      <c r="IJ95" s="62"/>
      <c r="IK95" s="62"/>
      <c r="IL95" s="62" t="str">
        <f t="shared" si="187"/>
        <v/>
      </c>
      <c r="IM95" s="62" t="str">
        <f t="shared" si="188"/>
        <v/>
      </c>
      <c r="IN95" s="62" t="str">
        <f t="shared" si="189"/>
        <v/>
      </c>
      <c r="IO95" s="5"/>
      <c r="IP95" s="5"/>
      <c r="IQ95" s="5"/>
      <c r="IR95" s="5"/>
      <c r="IS95" s="5"/>
      <c r="IT95" s="5"/>
      <c r="IU95" s="5"/>
      <c r="IV95" s="5"/>
      <c r="IW95" s="5"/>
      <c r="IX95" s="5" t="str">
        <f t="shared" si="190"/>
        <v/>
      </c>
      <c r="IY95" s="5" t="str">
        <f t="shared" si="191"/>
        <v/>
      </c>
      <c r="IZ95" s="5" t="str">
        <f t="shared" si="192"/>
        <v/>
      </c>
    </row>
    <row r="96" spans="1:260" x14ac:dyDescent="0.35">
      <c r="A96" s="131">
        <v>92</v>
      </c>
      <c r="B96" s="170">
        <f>'BVEM Scorecard'!B95</f>
        <v>0</v>
      </c>
      <c r="C96" s="170">
        <f>'BVEM Scorecard'!C95</f>
        <v>0</v>
      </c>
      <c r="D96" s="152">
        <v>289</v>
      </c>
      <c r="E96" s="72" t="str">
        <f>'BVEM Scorecard'!F95</f>
        <v>Wind</v>
      </c>
      <c r="F96" s="94"/>
      <c r="G96" s="94"/>
      <c r="H96" s="94"/>
      <c r="I96" s="94"/>
      <c r="J96" s="55"/>
      <c r="K96" s="55"/>
      <c r="L96" s="55"/>
      <c r="M96" s="55"/>
      <c r="N96" s="5"/>
      <c r="O96" s="141"/>
      <c r="P96" s="142"/>
      <c r="Q96" s="114"/>
      <c r="R96" s="91"/>
      <c r="S96" s="5" t="str">
        <f t="shared" si="132"/>
        <v/>
      </c>
      <c r="T96" s="93"/>
      <c r="U96" s="143"/>
      <c r="V96" s="143"/>
      <c r="W96" s="143"/>
      <c r="X96" s="64"/>
      <c r="Y96" s="64"/>
      <c r="Z96" s="64"/>
      <c r="AA96" s="144"/>
      <c r="AB96" s="144"/>
      <c r="AC96" s="64"/>
      <c r="AD96" s="64" t="str">
        <f t="shared" si="133"/>
        <v/>
      </c>
      <c r="AE96" s="64" t="str">
        <f t="shared" si="134"/>
        <v/>
      </c>
      <c r="AF96" s="64" t="str">
        <f t="shared" si="135"/>
        <v/>
      </c>
      <c r="AG96" s="55"/>
      <c r="AH96" s="55"/>
      <c r="AI96" s="5"/>
      <c r="AJ96" s="5"/>
      <c r="AK96" s="5"/>
      <c r="AL96" s="5"/>
      <c r="AM96" s="5"/>
      <c r="AN96" s="5"/>
      <c r="AO96" s="5"/>
      <c r="AP96" s="35" t="str">
        <f t="shared" si="136"/>
        <v/>
      </c>
      <c r="AQ96" s="35" t="str">
        <f t="shared" si="137"/>
        <v/>
      </c>
      <c r="AR96" s="35" t="str">
        <f t="shared" si="138"/>
        <v/>
      </c>
      <c r="AS96" s="62"/>
      <c r="AT96" s="62"/>
      <c r="AU96" s="62"/>
      <c r="AV96" s="62"/>
      <c r="AW96" s="62"/>
      <c r="AX96" s="62"/>
      <c r="AY96" s="62"/>
      <c r="AZ96" s="62"/>
      <c r="BA96" s="62"/>
      <c r="BB96" s="62" t="str">
        <f t="shared" si="139"/>
        <v/>
      </c>
      <c r="BC96" s="95" t="str">
        <f t="shared" si="140"/>
        <v/>
      </c>
      <c r="BD96" s="62" t="str">
        <f t="shared" si="141"/>
        <v/>
      </c>
      <c r="BE96" s="5"/>
      <c r="BF96" s="5"/>
      <c r="BG96" s="5"/>
      <c r="BH96" s="5"/>
      <c r="BI96" s="5"/>
      <c r="BJ96" s="5"/>
      <c r="BK96" s="5"/>
      <c r="BL96" s="5"/>
      <c r="BM96" s="5"/>
      <c r="BN96" s="35" t="str">
        <f t="shared" si="142"/>
        <v/>
      </c>
      <c r="BO96" s="35" t="str">
        <f t="shared" si="143"/>
        <v/>
      </c>
      <c r="BP96" s="35" t="str">
        <f t="shared" si="144"/>
        <v/>
      </c>
      <c r="BQ96" s="62"/>
      <c r="BR96" s="62"/>
      <c r="BS96" s="62"/>
      <c r="BT96" s="62"/>
      <c r="BU96" s="62"/>
      <c r="BV96" s="62"/>
      <c r="BW96" s="62"/>
      <c r="BX96" s="62"/>
      <c r="BY96" s="62"/>
      <c r="BZ96" s="62" t="str">
        <f t="shared" si="145"/>
        <v/>
      </c>
      <c r="CA96" s="62" t="str">
        <f t="shared" si="146"/>
        <v/>
      </c>
      <c r="CB96" s="62" t="str">
        <f t="shared" si="147"/>
        <v/>
      </c>
      <c r="CC96" s="5"/>
      <c r="CD96" s="5"/>
      <c r="CE96" s="5"/>
      <c r="CF96" s="5"/>
      <c r="CG96" s="5"/>
      <c r="CH96" s="5"/>
      <c r="CI96" s="5"/>
      <c r="CJ96" s="5"/>
      <c r="CK96" s="5"/>
      <c r="CL96" s="35" t="str">
        <f t="shared" si="148"/>
        <v/>
      </c>
      <c r="CM96" s="35" t="str">
        <f t="shared" si="149"/>
        <v/>
      </c>
      <c r="CN96" s="35" t="str">
        <f t="shared" si="150"/>
        <v/>
      </c>
      <c r="CO96" s="62"/>
      <c r="CP96" s="62"/>
      <c r="CQ96" s="62"/>
      <c r="CR96" s="62"/>
      <c r="CS96" s="62"/>
      <c r="CT96" s="62"/>
      <c r="CU96" s="62"/>
      <c r="CV96" s="62"/>
      <c r="CW96" s="62"/>
      <c r="CX96" s="62" t="str">
        <f t="shared" si="151"/>
        <v/>
      </c>
      <c r="CY96" s="62" t="str">
        <f t="shared" si="152"/>
        <v/>
      </c>
      <c r="CZ96" s="62" t="str">
        <f t="shared" si="153"/>
        <v/>
      </c>
      <c r="DA96" s="5"/>
      <c r="DB96" s="5"/>
      <c r="DC96" s="5"/>
      <c r="DD96" s="5"/>
      <c r="DE96" s="5"/>
      <c r="DF96" s="5"/>
      <c r="DG96" s="5"/>
      <c r="DH96" s="5"/>
      <c r="DI96" s="5"/>
      <c r="DJ96" s="5" t="str">
        <f t="shared" si="154"/>
        <v/>
      </c>
      <c r="DK96" s="5" t="str">
        <f t="shared" si="155"/>
        <v/>
      </c>
      <c r="DL96" s="5" t="str">
        <f t="shared" si="156"/>
        <v/>
      </c>
      <c r="DM96" s="62"/>
      <c r="DN96" s="62"/>
      <c r="DO96" s="62"/>
      <c r="DP96" s="62"/>
      <c r="DQ96" s="62"/>
      <c r="DR96" s="62"/>
      <c r="DS96" s="62"/>
      <c r="DT96" s="62"/>
      <c r="DU96" s="62"/>
      <c r="DV96" s="62" t="str">
        <f t="shared" si="157"/>
        <v/>
      </c>
      <c r="DW96" s="62" t="str">
        <f t="shared" si="158"/>
        <v/>
      </c>
      <c r="DX96" s="62" t="str">
        <f t="shared" si="159"/>
        <v/>
      </c>
      <c r="DY96" s="5"/>
      <c r="DZ96" s="5"/>
      <c r="EA96" s="5"/>
      <c r="EB96" s="5"/>
      <c r="EC96" s="5"/>
      <c r="ED96" s="5"/>
      <c r="EE96" s="5"/>
      <c r="EF96" s="5"/>
      <c r="EG96" s="5"/>
      <c r="EH96" s="5" t="str">
        <f t="shared" si="160"/>
        <v/>
      </c>
      <c r="EI96" s="5" t="str">
        <f t="shared" si="161"/>
        <v/>
      </c>
      <c r="EJ96" s="5" t="str">
        <f t="shared" si="162"/>
        <v/>
      </c>
      <c r="EK96" s="62"/>
      <c r="EL96" s="62"/>
      <c r="EM96" s="62"/>
      <c r="EN96" s="62"/>
      <c r="EO96" s="62"/>
      <c r="EP96" s="62"/>
      <c r="EQ96" s="62"/>
      <c r="ER96" s="62"/>
      <c r="ES96" s="62"/>
      <c r="ET96" s="62" t="str">
        <f t="shared" si="163"/>
        <v/>
      </c>
      <c r="EU96" s="62" t="str">
        <f t="shared" si="164"/>
        <v/>
      </c>
      <c r="EV96" s="62" t="str">
        <f t="shared" si="165"/>
        <v/>
      </c>
      <c r="EW96" s="5"/>
      <c r="EX96" s="5"/>
      <c r="EY96" s="5"/>
      <c r="EZ96" s="5"/>
      <c r="FA96" s="5"/>
      <c r="FB96" s="5"/>
      <c r="FC96" s="5"/>
      <c r="FD96" s="5"/>
      <c r="FE96" s="5"/>
      <c r="FF96" s="5" t="str">
        <f t="shared" si="166"/>
        <v/>
      </c>
      <c r="FG96" s="5" t="str">
        <f t="shared" si="167"/>
        <v/>
      </c>
      <c r="FH96" s="5" t="str">
        <f t="shared" si="168"/>
        <v/>
      </c>
      <c r="FI96" s="62"/>
      <c r="FJ96" s="62"/>
      <c r="FK96" s="62"/>
      <c r="FL96" s="62"/>
      <c r="FM96" s="62"/>
      <c r="FN96" s="62"/>
      <c r="FO96" s="62"/>
      <c r="FP96" s="62"/>
      <c r="FQ96" s="62"/>
      <c r="FR96" s="62" t="str">
        <f t="shared" si="169"/>
        <v/>
      </c>
      <c r="FS96" s="62" t="str">
        <f t="shared" si="170"/>
        <v/>
      </c>
      <c r="FT96" s="62" t="str">
        <f t="shared" si="171"/>
        <v/>
      </c>
      <c r="FU96" s="5"/>
      <c r="FV96" s="5"/>
      <c r="FW96" s="5"/>
      <c r="FX96" s="5"/>
      <c r="FY96" s="5"/>
      <c r="FZ96" s="5"/>
      <c r="GA96" s="5"/>
      <c r="GB96" s="5"/>
      <c r="GC96" s="5"/>
      <c r="GD96" s="5" t="str">
        <f t="shared" si="172"/>
        <v/>
      </c>
      <c r="GE96" s="5" t="str">
        <f t="shared" si="173"/>
        <v/>
      </c>
      <c r="GF96" s="5" t="str">
        <f t="shared" si="174"/>
        <v/>
      </c>
      <c r="GG96" s="62"/>
      <c r="GH96" s="62"/>
      <c r="GI96" s="62"/>
      <c r="GJ96" s="62"/>
      <c r="GK96" s="62"/>
      <c r="GL96" s="62"/>
      <c r="GM96" s="62"/>
      <c r="GN96" s="62"/>
      <c r="GO96" s="62"/>
      <c r="GP96" s="62" t="str">
        <f t="shared" si="175"/>
        <v/>
      </c>
      <c r="GQ96" s="62" t="str">
        <f t="shared" si="176"/>
        <v/>
      </c>
      <c r="GR96" s="62" t="str">
        <f t="shared" si="177"/>
        <v/>
      </c>
      <c r="GS96" s="5"/>
      <c r="GT96" s="5"/>
      <c r="GU96" s="5"/>
      <c r="GV96" s="5"/>
      <c r="GW96" s="5"/>
      <c r="GX96" s="5"/>
      <c r="GY96" s="5"/>
      <c r="GZ96" s="5"/>
      <c r="HA96" s="5"/>
      <c r="HB96" s="5" t="str">
        <f t="shared" si="178"/>
        <v/>
      </c>
      <c r="HC96" s="5" t="str">
        <f t="shared" si="179"/>
        <v/>
      </c>
      <c r="HD96" s="5" t="str">
        <f t="shared" si="180"/>
        <v/>
      </c>
      <c r="HE96" s="62"/>
      <c r="HF96" s="62"/>
      <c r="HG96" s="62"/>
      <c r="HH96" s="62"/>
      <c r="HI96" s="62"/>
      <c r="HJ96" s="62"/>
      <c r="HK96" s="62"/>
      <c r="HL96" s="62"/>
      <c r="HM96" s="62"/>
      <c r="HN96" s="62" t="str">
        <f t="shared" si="181"/>
        <v/>
      </c>
      <c r="HO96" s="62" t="str">
        <f t="shared" si="182"/>
        <v/>
      </c>
      <c r="HP96" s="62" t="str">
        <f t="shared" si="183"/>
        <v/>
      </c>
      <c r="HQ96" s="5"/>
      <c r="HR96" s="5"/>
      <c r="HS96" s="5"/>
      <c r="HT96" s="5"/>
      <c r="HU96" s="5"/>
      <c r="HV96" s="5"/>
      <c r="HW96" s="5"/>
      <c r="HX96" s="5"/>
      <c r="HY96" s="5"/>
      <c r="HZ96" s="5" t="str">
        <f t="shared" si="184"/>
        <v/>
      </c>
      <c r="IA96" s="5" t="str">
        <f t="shared" si="185"/>
        <v/>
      </c>
      <c r="IB96" s="5" t="str">
        <f t="shared" si="186"/>
        <v/>
      </c>
      <c r="IC96" s="62"/>
      <c r="ID96" s="62"/>
      <c r="IE96" s="62"/>
      <c r="IF96" s="62"/>
      <c r="IG96" s="62"/>
      <c r="IH96" s="62"/>
      <c r="II96" s="62"/>
      <c r="IJ96" s="62"/>
      <c r="IK96" s="62"/>
      <c r="IL96" s="62" t="str">
        <f t="shared" si="187"/>
        <v/>
      </c>
      <c r="IM96" s="62" t="str">
        <f t="shared" si="188"/>
        <v/>
      </c>
      <c r="IN96" s="62" t="str">
        <f t="shared" si="189"/>
        <v/>
      </c>
      <c r="IO96" s="5"/>
      <c r="IP96" s="5"/>
      <c r="IQ96" s="5"/>
      <c r="IR96" s="5"/>
      <c r="IS96" s="5"/>
      <c r="IT96" s="5"/>
      <c r="IU96" s="5"/>
      <c r="IV96" s="5"/>
      <c r="IW96" s="5"/>
      <c r="IX96" s="5" t="str">
        <f t="shared" si="190"/>
        <v/>
      </c>
      <c r="IY96" s="5" t="str">
        <f t="shared" si="191"/>
        <v/>
      </c>
      <c r="IZ96" s="5" t="str">
        <f t="shared" si="192"/>
        <v/>
      </c>
    </row>
    <row r="97" spans="1:260" x14ac:dyDescent="0.35">
      <c r="A97" s="131">
        <v>93</v>
      </c>
      <c r="B97" s="170">
        <f>'BVEM Scorecard'!B96</f>
        <v>0</v>
      </c>
      <c r="C97" s="170">
        <f>'BVEM Scorecard'!C96</f>
        <v>0</v>
      </c>
      <c r="D97" s="152">
        <v>214</v>
      </c>
      <c r="E97" s="72" t="str">
        <f>'BVEM Scorecard'!F96</f>
        <v>Wind</v>
      </c>
      <c r="F97" s="94"/>
      <c r="G97" s="94"/>
      <c r="H97" s="94"/>
      <c r="I97" s="94"/>
      <c r="J97" s="55"/>
      <c r="K97" s="55"/>
      <c r="L97" s="55"/>
      <c r="M97" s="55"/>
      <c r="N97" s="5"/>
      <c r="O97" s="5"/>
      <c r="P97" s="142"/>
      <c r="Q97" s="114"/>
      <c r="R97" s="91"/>
      <c r="S97" s="5" t="str">
        <f t="shared" si="132"/>
        <v/>
      </c>
      <c r="T97" s="93"/>
      <c r="U97" s="143"/>
      <c r="V97" s="143"/>
      <c r="W97" s="143"/>
      <c r="X97" s="64"/>
      <c r="Y97" s="64"/>
      <c r="Z97" s="62"/>
      <c r="AA97" s="144"/>
      <c r="AB97" s="144"/>
      <c r="AC97" s="64"/>
      <c r="AD97" s="64" t="str">
        <f t="shared" si="133"/>
        <v/>
      </c>
      <c r="AE97" s="64" t="str">
        <f t="shared" si="134"/>
        <v/>
      </c>
      <c r="AF97" s="64" t="str">
        <f t="shared" si="135"/>
        <v/>
      </c>
      <c r="AG97" s="55"/>
      <c r="AH97" s="55"/>
      <c r="AI97" s="35"/>
      <c r="AJ97" s="35"/>
      <c r="AK97" s="35"/>
      <c r="AL97" s="35"/>
      <c r="AM97" s="142"/>
      <c r="AN97" s="142"/>
      <c r="AO97" s="35"/>
      <c r="AP97" s="35" t="str">
        <f t="shared" si="136"/>
        <v/>
      </c>
      <c r="AQ97" s="35" t="str">
        <f t="shared" si="137"/>
        <v/>
      </c>
      <c r="AR97" s="35" t="str">
        <f t="shared" si="138"/>
        <v/>
      </c>
      <c r="AS97" s="64"/>
      <c r="AT97" s="64"/>
      <c r="AU97" s="64"/>
      <c r="AV97" s="64"/>
      <c r="AW97" s="64"/>
      <c r="AX97" s="64"/>
      <c r="AY97" s="144"/>
      <c r="AZ97" s="144"/>
      <c r="BA97" s="64"/>
      <c r="BB97" s="64" t="str">
        <f t="shared" si="139"/>
        <v/>
      </c>
      <c r="BC97" s="64" t="str">
        <f t="shared" si="140"/>
        <v/>
      </c>
      <c r="BD97" s="64" t="str">
        <f t="shared" si="141"/>
        <v/>
      </c>
      <c r="BE97" s="35"/>
      <c r="BF97" s="35"/>
      <c r="BG97" s="35"/>
      <c r="BH97" s="35"/>
      <c r="BI97" s="35"/>
      <c r="BJ97" s="35"/>
      <c r="BK97" s="142"/>
      <c r="BL97" s="142"/>
      <c r="BM97" s="35"/>
      <c r="BN97" s="35" t="str">
        <f t="shared" si="142"/>
        <v/>
      </c>
      <c r="BO97" s="35" t="str">
        <f t="shared" si="143"/>
        <v/>
      </c>
      <c r="BP97" s="35" t="str">
        <f t="shared" si="144"/>
        <v/>
      </c>
      <c r="BQ97" s="64"/>
      <c r="BR97" s="64"/>
      <c r="BS97" s="64"/>
      <c r="BT97" s="64"/>
      <c r="BU97" s="64"/>
      <c r="BV97" s="64"/>
      <c r="BW97" s="144"/>
      <c r="BX97" s="144"/>
      <c r="BY97" s="64"/>
      <c r="BZ97" s="64" t="str">
        <f t="shared" si="145"/>
        <v/>
      </c>
      <c r="CA97" s="64" t="str">
        <f t="shared" si="146"/>
        <v/>
      </c>
      <c r="CB97" s="64" t="str">
        <f t="shared" si="147"/>
        <v/>
      </c>
      <c r="CC97" s="35"/>
      <c r="CD97" s="35"/>
      <c r="CE97" s="35"/>
      <c r="CF97" s="35"/>
      <c r="CG97" s="35"/>
      <c r="CH97" s="35"/>
      <c r="CI97" s="142"/>
      <c r="CJ97" s="142"/>
      <c r="CK97" s="35"/>
      <c r="CL97" s="35" t="str">
        <f t="shared" si="148"/>
        <v/>
      </c>
      <c r="CM97" s="35" t="str">
        <f t="shared" si="149"/>
        <v/>
      </c>
      <c r="CN97" s="35" t="str">
        <f t="shared" si="150"/>
        <v/>
      </c>
      <c r="CO97" s="64"/>
      <c r="CP97" s="64"/>
      <c r="CQ97" s="64"/>
      <c r="CR97" s="64"/>
      <c r="CS97" s="64"/>
      <c r="CT97" s="64"/>
      <c r="CU97" s="144"/>
      <c r="CV97" s="144"/>
      <c r="CW97" s="64"/>
      <c r="CX97" s="64" t="str">
        <f t="shared" si="151"/>
        <v/>
      </c>
      <c r="CY97" s="64" t="str">
        <f t="shared" si="152"/>
        <v/>
      </c>
      <c r="CZ97" s="64" t="str">
        <f t="shared" si="153"/>
        <v/>
      </c>
      <c r="DA97" s="35"/>
      <c r="DB97" s="35"/>
      <c r="DC97" s="35"/>
      <c r="DD97" s="35"/>
      <c r="DE97" s="35"/>
      <c r="DF97" s="35"/>
      <c r="DG97" s="142"/>
      <c r="DH97" s="142"/>
      <c r="DI97" s="35"/>
      <c r="DJ97" s="35" t="str">
        <f t="shared" si="154"/>
        <v/>
      </c>
      <c r="DK97" s="35" t="str">
        <f t="shared" si="155"/>
        <v/>
      </c>
      <c r="DL97" s="35" t="str">
        <f t="shared" si="156"/>
        <v/>
      </c>
      <c r="DM97" s="64"/>
      <c r="DN97" s="64"/>
      <c r="DO97" s="64"/>
      <c r="DP97" s="64"/>
      <c r="DQ97" s="64"/>
      <c r="DR97" s="64"/>
      <c r="DS97" s="144"/>
      <c r="DT97" s="144"/>
      <c r="DU97" s="64"/>
      <c r="DV97" s="64" t="str">
        <f t="shared" si="157"/>
        <v/>
      </c>
      <c r="DW97" s="64" t="str">
        <f t="shared" si="158"/>
        <v/>
      </c>
      <c r="DX97" s="64" t="str">
        <f t="shared" si="159"/>
        <v/>
      </c>
      <c r="DY97" s="35"/>
      <c r="DZ97" s="35"/>
      <c r="EA97" s="35"/>
      <c r="EB97" s="35"/>
      <c r="EC97" s="35"/>
      <c r="ED97" s="35"/>
      <c r="EE97" s="142"/>
      <c r="EF97" s="142"/>
      <c r="EG97" s="35"/>
      <c r="EH97" s="35" t="str">
        <f t="shared" si="160"/>
        <v/>
      </c>
      <c r="EI97" s="35" t="str">
        <f t="shared" si="161"/>
        <v/>
      </c>
      <c r="EJ97" s="35" t="str">
        <f t="shared" si="162"/>
        <v/>
      </c>
      <c r="EK97" s="62"/>
      <c r="EL97" s="62"/>
      <c r="EM97" s="62"/>
      <c r="EN97" s="62"/>
      <c r="EO97" s="62"/>
      <c r="EP97" s="62"/>
      <c r="EQ97" s="62"/>
      <c r="ER97" s="62"/>
      <c r="ES97" s="62"/>
      <c r="ET97" s="62" t="str">
        <f t="shared" si="163"/>
        <v/>
      </c>
      <c r="EU97" s="62" t="str">
        <f t="shared" si="164"/>
        <v/>
      </c>
      <c r="EV97" s="62" t="str">
        <f t="shared" si="165"/>
        <v/>
      </c>
      <c r="EW97" s="5"/>
      <c r="EX97" s="5"/>
      <c r="EY97" s="5"/>
      <c r="EZ97" s="5"/>
      <c r="FA97" s="5"/>
      <c r="FB97" s="5"/>
      <c r="FC97" s="5"/>
      <c r="FD97" s="5"/>
      <c r="FE97" s="5"/>
      <c r="FF97" s="5" t="str">
        <f t="shared" si="166"/>
        <v/>
      </c>
      <c r="FG97" s="5" t="str">
        <f t="shared" si="167"/>
        <v/>
      </c>
      <c r="FH97" s="5" t="str">
        <f t="shared" si="168"/>
        <v/>
      </c>
      <c r="FI97" s="62"/>
      <c r="FJ97" s="62"/>
      <c r="FK97" s="62"/>
      <c r="FL97" s="62"/>
      <c r="FM97" s="62"/>
      <c r="FN97" s="62"/>
      <c r="FO97" s="62"/>
      <c r="FP97" s="62"/>
      <c r="FQ97" s="62"/>
      <c r="FR97" s="62" t="str">
        <f t="shared" si="169"/>
        <v/>
      </c>
      <c r="FS97" s="62" t="str">
        <f t="shared" si="170"/>
        <v/>
      </c>
      <c r="FT97" s="62" t="str">
        <f t="shared" si="171"/>
        <v/>
      </c>
      <c r="FU97" s="5"/>
      <c r="FV97" s="5"/>
      <c r="FW97" s="5"/>
      <c r="FX97" s="5"/>
      <c r="FY97" s="5"/>
      <c r="FZ97" s="5"/>
      <c r="GA97" s="5"/>
      <c r="GB97" s="5"/>
      <c r="GC97" s="5"/>
      <c r="GD97" s="5" t="str">
        <f t="shared" si="172"/>
        <v/>
      </c>
      <c r="GE97" s="5" t="str">
        <f t="shared" si="173"/>
        <v/>
      </c>
      <c r="GF97" s="5" t="str">
        <f t="shared" si="174"/>
        <v/>
      </c>
      <c r="GG97" s="62"/>
      <c r="GH97" s="62"/>
      <c r="GI97" s="62"/>
      <c r="GJ97" s="62"/>
      <c r="GK97" s="62"/>
      <c r="GL97" s="62"/>
      <c r="GM97" s="62"/>
      <c r="GN97" s="62"/>
      <c r="GO97" s="62"/>
      <c r="GP97" s="62" t="str">
        <f t="shared" si="175"/>
        <v/>
      </c>
      <c r="GQ97" s="62" t="str">
        <f t="shared" si="176"/>
        <v/>
      </c>
      <c r="GR97" s="62" t="str">
        <f t="shared" si="177"/>
        <v/>
      </c>
      <c r="GS97" s="5"/>
      <c r="GT97" s="5"/>
      <c r="GU97" s="5"/>
      <c r="GV97" s="5"/>
      <c r="GW97" s="5"/>
      <c r="GX97" s="5"/>
      <c r="GY97" s="5"/>
      <c r="GZ97" s="5"/>
      <c r="HA97" s="5"/>
      <c r="HB97" s="5" t="str">
        <f t="shared" si="178"/>
        <v/>
      </c>
      <c r="HC97" s="5" t="str">
        <f t="shared" si="179"/>
        <v/>
      </c>
      <c r="HD97" s="5" t="str">
        <f t="shared" si="180"/>
        <v/>
      </c>
      <c r="HE97" s="62"/>
      <c r="HF97" s="62"/>
      <c r="HG97" s="62"/>
      <c r="HH97" s="62"/>
      <c r="HI97" s="62"/>
      <c r="HJ97" s="62"/>
      <c r="HK97" s="62"/>
      <c r="HL97" s="62"/>
      <c r="HM97" s="62"/>
      <c r="HN97" s="62" t="str">
        <f t="shared" si="181"/>
        <v/>
      </c>
      <c r="HO97" s="62" t="str">
        <f t="shared" si="182"/>
        <v/>
      </c>
      <c r="HP97" s="62" t="str">
        <f t="shared" si="183"/>
        <v/>
      </c>
      <c r="HQ97" s="5"/>
      <c r="HR97" s="5"/>
      <c r="HS97" s="5"/>
      <c r="HT97" s="5"/>
      <c r="HU97" s="5"/>
      <c r="HV97" s="5"/>
      <c r="HW97" s="5"/>
      <c r="HX97" s="5"/>
      <c r="HY97" s="5"/>
      <c r="HZ97" s="5" t="str">
        <f t="shared" si="184"/>
        <v/>
      </c>
      <c r="IA97" s="5" t="str">
        <f t="shared" si="185"/>
        <v/>
      </c>
      <c r="IB97" s="5" t="str">
        <f t="shared" si="186"/>
        <v/>
      </c>
      <c r="IC97" s="62"/>
      <c r="ID97" s="62"/>
      <c r="IE97" s="62"/>
      <c r="IF97" s="62"/>
      <c r="IG97" s="62"/>
      <c r="IH97" s="62"/>
      <c r="II97" s="62"/>
      <c r="IJ97" s="62"/>
      <c r="IK97" s="62"/>
      <c r="IL97" s="62" t="str">
        <f t="shared" si="187"/>
        <v/>
      </c>
      <c r="IM97" s="62" t="str">
        <f t="shared" si="188"/>
        <v/>
      </c>
      <c r="IN97" s="62" t="str">
        <f t="shared" si="189"/>
        <v/>
      </c>
      <c r="IO97" s="5"/>
      <c r="IP97" s="5"/>
      <c r="IQ97" s="5"/>
      <c r="IR97" s="5"/>
      <c r="IS97" s="5"/>
      <c r="IT97" s="5"/>
      <c r="IU97" s="5"/>
      <c r="IV97" s="5"/>
      <c r="IW97" s="5"/>
      <c r="IX97" s="5" t="str">
        <f t="shared" si="190"/>
        <v/>
      </c>
      <c r="IY97" s="5" t="str">
        <f t="shared" si="191"/>
        <v/>
      </c>
      <c r="IZ97" s="5" t="str">
        <f t="shared" si="192"/>
        <v/>
      </c>
    </row>
    <row r="98" spans="1:260" x14ac:dyDescent="0.35">
      <c r="A98" s="131">
        <v>94</v>
      </c>
      <c r="B98" s="170">
        <f>'BVEM Scorecard'!B97</f>
        <v>0</v>
      </c>
      <c r="C98" s="170">
        <f>'BVEM Scorecard'!C97</f>
        <v>0</v>
      </c>
      <c r="D98" s="152">
        <v>10</v>
      </c>
      <c r="E98" s="72" t="str">
        <f>'BVEM Scorecard'!F97</f>
        <v>Wind</v>
      </c>
      <c r="F98" s="94"/>
      <c r="G98" s="94"/>
      <c r="H98" s="94"/>
      <c r="I98" s="94"/>
      <c r="J98" s="55"/>
      <c r="K98" s="55"/>
      <c r="L98" s="55"/>
      <c r="M98" s="55"/>
      <c r="N98" s="5"/>
      <c r="O98" s="141"/>
      <c r="P98" s="142"/>
      <c r="Q98" s="114"/>
      <c r="R98" s="91"/>
      <c r="S98" s="5" t="str">
        <f t="shared" si="132"/>
        <v/>
      </c>
      <c r="T98" s="93"/>
      <c r="U98" s="143"/>
      <c r="V98" s="143"/>
      <c r="W98" s="143"/>
      <c r="X98" s="64"/>
      <c r="Y98" s="64"/>
      <c r="Z98" s="64"/>
      <c r="AA98" s="144"/>
      <c r="AB98" s="144"/>
      <c r="AC98" s="64"/>
      <c r="AD98" s="64" t="str">
        <f t="shared" si="133"/>
        <v/>
      </c>
      <c r="AE98" s="64" t="str">
        <f t="shared" si="134"/>
        <v/>
      </c>
      <c r="AF98" s="64" t="str">
        <f t="shared" si="135"/>
        <v/>
      </c>
      <c r="AG98" s="55"/>
      <c r="AH98" s="55"/>
      <c r="AI98" s="5"/>
      <c r="AJ98" s="5"/>
      <c r="AK98" s="5"/>
      <c r="AL98" s="5"/>
      <c r="AM98" s="5"/>
      <c r="AN98" s="5"/>
      <c r="AO98" s="5"/>
      <c r="AP98" s="35" t="str">
        <f t="shared" si="136"/>
        <v/>
      </c>
      <c r="AQ98" s="35" t="str">
        <f t="shared" si="137"/>
        <v/>
      </c>
      <c r="AR98" s="35" t="str">
        <f t="shared" si="138"/>
        <v/>
      </c>
      <c r="AS98" s="62"/>
      <c r="AT98" s="62"/>
      <c r="AU98" s="62"/>
      <c r="AV98" s="62"/>
      <c r="AW98" s="62"/>
      <c r="AX98" s="62"/>
      <c r="AY98" s="62"/>
      <c r="AZ98" s="62"/>
      <c r="BA98" s="62"/>
      <c r="BB98" s="62" t="str">
        <f t="shared" si="139"/>
        <v/>
      </c>
      <c r="BC98" s="95" t="str">
        <f t="shared" si="140"/>
        <v/>
      </c>
      <c r="BD98" s="62" t="str">
        <f t="shared" si="141"/>
        <v/>
      </c>
      <c r="BE98" s="5"/>
      <c r="BF98" s="5"/>
      <c r="BG98" s="5"/>
      <c r="BH98" s="5"/>
      <c r="BI98" s="5"/>
      <c r="BJ98" s="5"/>
      <c r="BK98" s="5"/>
      <c r="BL98" s="5"/>
      <c r="BM98" s="5"/>
      <c r="BN98" s="35" t="str">
        <f t="shared" si="142"/>
        <v/>
      </c>
      <c r="BO98" s="35" t="str">
        <f t="shared" si="143"/>
        <v/>
      </c>
      <c r="BP98" s="35" t="str">
        <f t="shared" si="144"/>
        <v/>
      </c>
      <c r="BQ98" s="62"/>
      <c r="BR98" s="62"/>
      <c r="BS98" s="62"/>
      <c r="BT98" s="62"/>
      <c r="BU98" s="62"/>
      <c r="BV98" s="62"/>
      <c r="BW98" s="62"/>
      <c r="BX98" s="62"/>
      <c r="BY98" s="62"/>
      <c r="BZ98" s="62" t="str">
        <f t="shared" si="145"/>
        <v/>
      </c>
      <c r="CA98" s="62" t="str">
        <f t="shared" si="146"/>
        <v/>
      </c>
      <c r="CB98" s="62" t="str">
        <f t="shared" si="147"/>
        <v/>
      </c>
      <c r="CC98" s="5"/>
      <c r="CD98" s="5"/>
      <c r="CE98" s="5"/>
      <c r="CF98" s="5"/>
      <c r="CG98" s="5"/>
      <c r="CH98" s="5"/>
      <c r="CI98" s="5"/>
      <c r="CJ98" s="5"/>
      <c r="CK98" s="5"/>
      <c r="CL98" s="35" t="str">
        <f t="shared" si="148"/>
        <v/>
      </c>
      <c r="CM98" s="35" t="str">
        <f t="shared" si="149"/>
        <v/>
      </c>
      <c r="CN98" s="35" t="str">
        <f t="shared" si="150"/>
        <v/>
      </c>
      <c r="CO98" s="62"/>
      <c r="CP98" s="62"/>
      <c r="CQ98" s="62"/>
      <c r="CR98" s="62"/>
      <c r="CS98" s="62"/>
      <c r="CT98" s="62"/>
      <c r="CU98" s="62"/>
      <c r="CV98" s="62"/>
      <c r="CW98" s="62"/>
      <c r="CX98" s="62" t="str">
        <f t="shared" si="151"/>
        <v/>
      </c>
      <c r="CY98" s="62" t="str">
        <f t="shared" si="152"/>
        <v/>
      </c>
      <c r="CZ98" s="62" t="str">
        <f t="shared" si="153"/>
        <v/>
      </c>
      <c r="DA98" s="5"/>
      <c r="DB98" s="5"/>
      <c r="DC98" s="5"/>
      <c r="DD98" s="5"/>
      <c r="DE98" s="5"/>
      <c r="DF98" s="5"/>
      <c r="DG98" s="5"/>
      <c r="DH98" s="5"/>
      <c r="DI98" s="5"/>
      <c r="DJ98" s="5" t="str">
        <f t="shared" si="154"/>
        <v/>
      </c>
      <c r="DK98" s="5" t="str">
        <f t="shared" si="155"/>
        <v/>
      </c>
      <c r="DL98" s="5" t="str">
        <f t="shared" si="156"/>
        <v/>
      </c>
      <c r="DM98" s="62"/>
      <c r="DN98" s="62"/>
      <c r="DO98" s="62"/>
      <c r="DP98" s="62"/>
      <c r="DQ98" s="62"/>
      <c r="DR98" s="62"/>
      <c r="DS98" s="62"/>
      <c r="DT98" s="62"/>
      <c r="DU98" s="62"/>
      <c r="DV98" s="62" t="str">
        <f t="shared" si="157"/>
        <v/>
      </c>
      <c r="DW98" s="62" t="str">
        <f t="shared" si="158"/>
        <v/>
      </c>
      <c r="DX98" s="62" t="str">
        <f t="shared" si="159"/>
        <v/>
      </c>
      <c r="DY98" s="5"/>
      <c r="DZ98" s="5"/>
      <c r="EA98" s="5"/>
      <c r="EB98" s="5"/>
      <c r="EC98" s="5"/>
      <c r="ED98" s="5"/>
      <c r="EE98" s="5"/>
      <c r="EF98" s="5"/>
      <c r="EG98" s="5"/>
      <c r="EH98" s="5" t="str">
        <f t="shared" si="160"/>
        <v/>
      </c>
      <c r="EI98" s="5" t="str">
        <f t="shared" si="161"/>
        <v/>
      </c>
      <c r="EJ98" s="5" t="str">
        <f t="shared" si="162"/>
        <v/>
      </c>
      <c r="EK98" s="62"/>
      <c r="EL98" s="62"/>
      <c r="EM98" s="62"/>
      <c r="EN98" s="62"/>
      <c r="EO98" s="62"/>
      <c r="EP98" s="62"/>
      <c r="EQ98" s="62"/>
      <c r="ER98" s="62"/>
      <c r="ES98" s="62"/>
      <c r="ET98" s="62" t="str">
        <f t="shared" si="163"/>
        <v/>
      </c>
      <c r="EU98" s="62" t="str">
        <f t="shared" si="164"/>
        <v/>
      </c>
      <c r="EV98" s="62" t="str">
        <f t="shared" si="165"/>
        <v/>
      </c>
      <c r="EW98" s="5"/>
      <c r="EX98" s="5"/>
      <c r="EY98" s="5"/>
      <c r="EZ98" s="5"/>
      <c r="FA98" s="5"/>
      <c r="FB98" s="5"/>
      <c r="FC98" s="5"/>
      <c r="FD98" s="5"/>
      <c r="FE98" s="5"/>
      <c r="FF98" s="5" t="str">
        <f t="shared" si="166"/>
        <v/>
      </c>
      <c r="FG98" s="5" t="str">
        <f t="shared" si="167"/>
        <v/>
      </c>
      <c r="FH98" s="5" t="str">
        <f t="shared" si="168"/>
        <v/>
      </c>
      <c r="FI98" s="62"/>
      <c r="FJ98" s="62"/>
      <c r="FK98" s="62"/>
      <c r="FL98" s="62"/>
      <c r="FM98" s="62"/>
      <c r="FN98" s="62"/>
      <c r="FO98" s="62"/>
      <c r="FP98" s="62"/>
      <c r="FQ98" s="62"/>
      <c r="FR98" s="62" t="str">
        <f t="shared" si="169"/>
        <v/>
      </c>
      <c r="FS98" s="62" t="str">
        <f t="shared" si="170"/>
        <v/>
      </c>
      <c r="FT98" s="62" t="str">
        <f t="shared" si="171"/>
        <v/>
      </c>
      <c r="FU98" s="5"/>
      <c r="FV98" s="5"/>
      <c r="FW98" s="5"/>
      <c r="FX98" s="5"/>
      <c r="FY98" s="5"/>
      <c r="FZ98" s="5"/>
      <c r="GA98" s="5"/>
      <c r="GB98" s="5"/>
      <c r="GC98" s="5"/>
      <c r="GD98" s="5" t="str">
        <f t="shared" si="172"/>
        <v/>
      </c>
      <c r="GE98" s="5" t="str">
        <f t="shared" si="173"/>
        <v/>
      </c>
      <c r="GF98" s="5" t="str">
        <f t="shared" si="174"/>
        <v/>
      </c>
      <c r="GG98" s="62"/>
      <c r="GH98" s="62"/>
      <c r="GI98" s="62"/>
      <c r="GJ98" s="62"/>
      <c r="GK98" s="62"/>
      <c r="GL98" s="62"/>
      <c r="GM98" s="62"/>
      <c r="GN98" s="62"/>
      <c r="GO98" s="62"/>
      <c r="GP98" s="62" t="str">
        <f t="shared" si="175"/>
        <v/>
      </c>
      <c r="GQ98" s="62" t="str">
        <f t="shared" si="176"/>
        <v/>
      </c>
      <c r="GR98" s="62" t="str">
        <f t="shared" si="177"/>
        <v/>
      </c>
      <c r="GS98" s="5"/>
      <c r="GT98" s="5"/>
      <c r="GU98" s="5"/>
      <c r="GV98" s="5"/>
      <c r="GW98" s="5"/>
      <c r="GX98" s="5"/>
      <c r="GY98" s="5"/>
      <c r="GZ98" s="5"/>
      <c r="HA98" s="5"/>
      <c r="HB98" s="5" t="str">
        <f t="shared" si="178"/>
        <v/>
      </c>
      <c r="HC98" s="5" t="str">
        <f t="shared" si="179"/>
        <v/>
      </c>
      <c r="HD98" s="5" t="str">
        <f t="shared" si="180"/>
        <v/>
      </c>
      <c r="HE98" s="62"/>
      <c r="HF98" s="62"/>
      <c r="HG98" s="62"/>
      <c r="HH98" s="62"/>
      <c r="HI98" s="62"/>
      <c r="HJ98" s="62"/>
      <c r="HK98" s="62"/>
      <c r="HL98" s="62"/>
      <c r="HM98" s="62"/>
      <c r="HN98" s="62" t="str">
        <f t="shared" si="181"/>
        <v/>
      </c>
      <c r="HO98" s="62" t="str">
        <f t="shared" si="182"/>
        <v/>
      </c>
      <c r="HP98" s="62" t="str">
        <f t="shared" si="183"/>
        <v/>
      </c>
      <c r="HQ98" s="5"/>
      <c r="HR98" s="5"/>
      <c r="HS98" s="5"/>
      <c r="HT98" s="5"/>
      <c r="HU98" s="5"/>
      <c r="HV98" s="5"/>
      <c r="HW98" s="5"/>
      <c r="HX98" s="5"/>
      <c r="HY98" s="5"/>
      <c r="HZ98" s="5" t="str">
        <f t="shared" si="184"/>
        <v/>
      </c>
      <c r="IA98" s="5" t="str">
        <f t="shared" si="185"/>
        <v/>
      </c>
      <c r="IB98" s="5" t="str">
        <f t="shared" si="186"/>
        <v/>
      </c>
      <c r="IC98" s="62"/>
      <c r="ID98" s="62"/>
      <c r="IE98" s="62"/>
      <c r="IF98" s="62"/>
      <c r="IG98" s="62"/>
      <c r="IH98" s="62"/>
      <c r="II98" s="62"/>
      <c r="IJ98" s="62"/>
      <c r="IK98" s="62"/>
      <c r="IL98" s="62" t="str">
        <f t="shared" si="187"/>
        <v/>
      </c>
      <c r="IM98" s="62" t="str">
        <f t="shared" si="188"/>
        <v/>
      </c>
      <c r="IN98" s="62" t="str">
        <f t="shared" si="189"/>
        <v/>
      </c>
      <c r="IO98" s="5"/>
      <c r="IP98" s="5"/>
      <c r="IQ98" s="5"/>
      <c r="IR98" s="5"/>
      <c r="IS98" s="5"/>
      <c r="IT98" s="5"/>
      <c r="IU98" s="5"/>
      <c r="IV98" s="5"/>
      <c r="IW98" s="5"/>
      <c r="IX98" s="5" t="str">
        <f t="shared" si="190"/>
        <v/>
      </c>
      <c r="IY98" s="5" t="str">
        <f t="shared" si="191"/>
        <v/>
      </c>
      <c r="IZ98" s="5" t="str">
        <f t="shared" si="192"/>
        <v/>
      </c>
    </row>
    <row r="99" spans="1:260" x14ac:dyDescent="0.35">
      <c r="A99" s="131">
        <v>95</v>
      </c>
      <c r="B99" s="170">
        <f>'BVEM Scorecard'!B98</f>
        <v>0</v>
      </c>
      <c r="C99" s="170">
        <f>'BVEM Scorecard'!C98</f>
        <v>0</v>
      </c>
      <c r="D99" s="152">
        <v>37</v>
      </c>
      <c r="E99" s="72" t="str">
        <f>'BVEM Scorecard'!F98</f>
        <v>Wind</v>
      </c>
      <c r="F99" s="94"/>
      <c r="G99" s="94"/>
      <c r="H99" s="94"/>
      <c r="I99" s="94"/>
      <c r="J99" s="55"/>
      <c r="K99" s="55"/>
      <c r="L99" s="55"/>
      <c r="M99" s="55"/>
      <c r="N99" s="5"/>
      <c r="O99" s="5"/>
      <c r="P99" s="142"/>
      <c r="Q99" s="114"/>
      <c r="R99" s="91"/>
      <c r="S99" s="5" t="str">
        <f t="shared" si="132"/>
        <v/>
      </c>
      <c r="T99" s="93"/>
      <c r="U99" s="143"/>
      <c r="V99" s="143"/>
      <c r="W99" s="143"/>
      <c r="X99" s="64"/>
      <c r="Y99" s="64"/>
      <c r="Z99" s="62"/>
      <c r="AA99" s="144"/>
      <c r="AB99" s="144"/>
      <c r="AC99" s="64"/>
      <c r="AD99" s="64" t="str">
        <f t="shared" si="133"/>
        <v/>
      </c>
      <c r="AE99" s="64" t="str">
        <f t="shared" si="134"/>
        <v/>
      </c>
      <c r="AF99" s="64" t="str">
        <f t="shared" si="135"/>
        <v/>
      </c>
      <c r="AG99" s="55"/>
      <c r="AH99" s="55"/>
      <c r="AI99" s="35"/>
      <c r="AJ99" s="35"/>
      <c r="AK99" s="35"/>
      <c r="AL99" s="35"/>
      <c r="AM99" s="142"/>
      <c r="AN99" s="142"/>
      <c r="AO99" s="35"/>
      <c r="AP99" s="35" t="str">
        <f t="shared" si="136"/>
        <v/>
      </c>
      <c r="AQ99" s="35" t="str">
        <f t="shared" si="137"/>
        <v/>
      </c>
      <c r="AR99" s="35" t="str">
        <f t="shared" si="138"/>
        <v/>
      </c>
      <c r="AS99" s="64"/>
      <c r="AT99" s="64"/>
      <c r="AU99" s="64"/>
      <c r="AV99" s="64"/>
      <c r="AW99" s="64"/>
      <c r="AX99" s="64"/>
      <c r="AY99" s="144"/>
      <c r="AZ99" s="144"/>
      <c r="BA99" s="64"/>
      <c r="BB99" s="64" t="str">
        <f t="shared" si="139"/>
        <v/>
      </c>
      <c r="BC99" s="64" t="str">
        <f t="shared" si="140"/>
        <v/>
      </c>
      <c r="BD99" s="64" t="str">
        <f t="shared" si="141"/>
        <v/>
      </c>
      <c r="BE99" s="35"/>
      <c r="BF99" s="35"/>
      <c r="BG99" s="35"/>
      <c r="BH99" s="35"/>
      <c r="BI99" s="35"/>
      <c r="BJ99" s="35"/>
      <c r="BK99" s="142"/>
      <c r="BL99" s="142"/>
      <c r="BM99" s="35"/>
      <c r="BN99" s="35" t="str">
        <f t="shared" si="142"/>
        <v/>
      </c>
      <c r="BO99" s="35" t="str">
        <f t="shared" si="143"/>
        <v/>
      </c>
      <c r="BP99" s="35" t="str">
        <f t="shared" si="144"/>
        <v/>
      </c>
      <c r="BQ99" s="64"/>
      <c r="BR99" s="64"/>
      <c r="BS99" s="64"/>
      <c r="BT99" s="64"/>
      <c r="BU99" s="64"/>
      <c r="BV99" s="64"/>
      <c r="BW99" s="144"/>
      <c r="BX99" s="144"/>
      <c r="BY99" s="64"/>
      <c r="BZ99" s="64" t="str">
        <f t="shared" si="145"/>
        <v/>
      </c>
      <c r="CA99" s="64" t="str">
        <f t="shared" si="146"/>
        <v/>
      </c>
      <c r="CB99" s="64" t="str">
        <f t="shared" si="147"/>
        <v/>
      </c>
      <c r="CC99" s="35"/>
      <c r="CD99" s="35"/>
      <c r="CE99" s="35"/>
      <c r="CF99" s="35"/>
      <c r="CG99" s="35"/>
      <c r="CH99" s="35"/>
      <c r="CI99" s="142"/>
      <c r="CJ99" s="142"/>
      <c r="CK99" s="35"/>
      <c r="CL99" s="35" t="str">
        <f t="shared" si="148"/>
        <v/>
      </c>
      <c r="CM99" s="35" t="str">
        <f t="shared" si="149"/>
        <v/>
      </c>
      <c r="CN99" s="35" t="str">
        <f t="shared" si="150"/>
        <v/>
      </c>
      <c r="CO99" s="64"/>
      <c r="CP99" s="64"/>
      <c r="CQ99" s="64"/>
      <c r="CR99" s="64"/>
      <c r="CS99" s="64"/>
      <c r="CT99" s="64"/>
      <c r="CU99" s="144"/>
      <c r="CV99" s="144"/>
      <c r="CW99" s="64"/>
      <c r="CX99" s="64" t="str">
        <f t="shared" si="151"/>
        <v/>
      </c>
      <c r="CY99" s="64" t="str">
        <f t="shared" si="152"/>
        <v/>
      </c>
      <c r="CZ99" s="64" t="str">
        <f t="shared" si="153"/>
        <v/>
      </c>
      <c r="DA99" s="35"/>
      <c r="DB99" s="35"/>
      <c r="DC99" s="35"/>
      <c r="DD99" s="35"/>
      <c r="DE99" s="35"/>
      <c r="DF99" s="35"/>
      <c r="DG99" s="142"/>
      <c r="DH99" s="142"/>
      <c r="DI99" s="35"/>
      <c r="DJ99" s="35" t="str">
        <f t="shared" si="154"/>
        <v/>
      </c>
      <c r="DK99" s="35" t="str">
        <f t="shared" si="155"/>
        <v/>
      </c>
      <c r="DL99" s="35" t="str">
        <f t="shared" si="156"/>
        <v/>
      </c>
      <c r="DM99" s="64"/>
      <c r="DN99" s="64"/>
      <c r="DO99" s="64"/>
      <c r="DP99" s="64"/>
      <c r="DQ99" s="64"/>
      <c r="DR99" s="64"/>
      <c r="DS99" s="144"/>
      <c r="DT99" s="144"/>
      <c r="DU99" s="64"/>
      <c r="DV99" s="64" t="str">
        <f t="shared" si="157"/>
        <v/>
      </c>
      <c r="DW99" s="64" t="str">
        <f t="shared" si="158"/>
        <v/>
      </c>
      <c r="DX99" s="64" t="str">
        <f t="shared" si="159"/>
        <v/>
      </c>
      <c r="DY99" s="35"/>
      <c r="DZ99" s="35"/>
      <c r="EA99" s="35"/>
      <c r="EB99" s="35"/>
      <c r="EC99" s="35"/>
      <c r="ED99" s="35"/>
      <c r="EE99" s="142"/>
      <c r="EF99" s="142"/>
      <c r="EG99" s="35"/>
      <c r="EH99" s="35" t="str">
        <f t="shared" si="160"/>
        <v/>
      </c>
      <c r="EI99" s="35" t="str">
        <f t="shared" si="161"/>
        <v/>
      </c>
      <c r="EJ99" s="35" t="str">
        <f t="shared" si="162"/>
        <v/>
      </c>
      <c r="EK99" s="62"/>
      <c r="EL99" s="62"/>
      <c r="EM99" s="62"/>
      <c r="EN99" s="62"/>
      <c r="EO99" s="62"/>
      <c r="EP99" s="62"/>
      <c r="EQ99" s="62"/>
      <c r="ER99" s="62"/>
      <c r="ES99" s="62"/>
      <c r="ET99" s="62" t="str">
        <f t="shared" si="163"/>
        <v/>
      </c>
      <c r="EU99" s="62" t="str">
        <f t="shared" si="164"/>
        <v/>
      </c>
      <c r="EV99" s="62" t="str">
        <f t="shared" si="165"/>
        <v/>
      </c>
      <c r="EW99" s="5"/>
      <c r="EX99" s="5"/>
      <c r="EY99" s="5"/>
      <c r="EZ99" s="5"/>
      <c r="FA99" s="5"/>
      <c r="FB99" s="5"/>
      <c r="FC99" s="5"/>
      <c r="FD99" s="5"/>
      <c r="FE99" s="5"/>
      <c r="FF99" s="5" t="str">
        <f t="shared" si="166"/>
        <v/>
      </c>
      <c r="FG99" s="5" t="str">
        <f t="shared" si="167"/>
        <v/>
      </c>
      <c r="FH99" s="5" t="str">
        <f t="shared" si="168"/>
        <v/>
      </c>
      <c r="FI99" s="62"/>
      <c r="FJ99" s="62"/>
      <c r="FK99" s="62"/>
      <c r="FL99" s="62"/>
      <c r="FM99" s="62"/>
      <c r="FN99" s="62"/>
      <c r="FO99" s="62"/>
      <c r="FP99" s="62"/>
      <c r="FQ99" s="62"/>
      <c r="FR99" s="62" t="str">
        <f t="shared" si="169"/>
        <v/>
      </c>
      <c r="FS99" s="62" t="str">
        <f t="shared" si="170"/>
        <v/>
      </c>
      <c r="FT99" s="62" t="str">
        <f t="shared" si="171"/>
        <v/>
      </c>
      <c r="FU99" s="5"/>
      <c r="FV99" s="5"/>
      <c r="FW99" s="5"/>
      <c r="FX99" s="5"/>
      <c r="FY99" s="5"/>
      <c r="FZ99" s="5"/>
      <c r="GA99" s="5"/>
      <c r="GB99" s="5"/>
      <c r="GC99" s="5"/>
      <c r="GD99" s="5" t="str">
        <f t="shared" si="172"/>
        <v/>
      </c>
      <c r="GE99" s="5" t="str">
        <f t="shared" si="173"/>
        <v/>
      </c>
      <c r="GF99" s="5" t="str">
        <f t="shared" si="174"/>
        <v/>
      </c>
      <c r="GG99" s="62"/>
      <c r="GH99" s="62"/>
      <c r="GI99" s="62"/>
      <c r="GJ99" s="62"/>
      <c r="GK99" s="62"/>
      <c r="GL99" s="62"/>
      <c r="GM99" s="62"/>
      <c r="GN99" s="62"/>
      <c r="GO99" s="62"/>
      <c r="GP99" s="62" t="str">
        <f t="shared" si="175"/>
        <v/>
      </c>
      <c r="GQ99" s="62" t="str">
        <f t="shared" si="176"/>
        <v/>
      </c>
      <c r="GR99" s="62" t="str">
        <f t="shared" si="177"/>
        <v/>
      </c>
      <c r="GS99" s="5"/>
      <c r="GT99" s="5"/>
      <c r="GU99" s="5"/>
      <c r="GV99" s="5"/>
      <c r="GW99" s="5"/>
      <c r="GX99" s="5"/>
      <c r="GY99" s="5"/>
      <c r="GZ99" s="5"/>
      <c r="HA99" s="5"/>
      <c r="HB99" s="5" t="str">
        <f t="shared" si="178"/>
        <v/>
      </c>
      <c r="HC99" s="5" t="str">
        <f t="shared" si="179"/>
        <v/>
      </c>
      <c r="HD99" s="5" t="str">
        <f t="shared" si="180"/>
        <v/>
      </c>
      <c r="HE99" s="62"/>
      <c r="HF99" s="62"/>
      <c r="HG99" s="62"/>
      <c r="HH99" s="62"/>
      <c r="HI99" s="62"/>
      <c r="HJ99" s="62"/>
      <c r="HK99" s="62"/>
      <c r="HL99" s="62"/>
      <c r="HM99" s="62"/>
      <c r="HN99" s="62" t="str">
        <f t="shared" si="181"/>
        <v/>
      </c>
      <c r="HO99" s="62" t="str">
        <f t="shared" si="182"/>
        <v/>
      </c>
      <c r="HP99" s="62" t="str">
        <f t="shared" si="183"/>
        <v/>
      </c>
      <c r="HQ99" s="5"/>
      <c r="HR99" s="5"/>
      <c r="HS99" s="5"/>
      <c r="HT99" s="5"/>
      <c r="HU99" s="5"/>
      <c r="HV99" s="5"/>
      <c r="HW99" s="5"/>
      <c r="HX99" s="5"/>
      <c r="HY99" s="5"/>
      <c r="HZ99" s="5" t="str">
        <f t="shared" si="184"/>
        <v/>
      </c>
      <c r="IA99" s="5" t="str">
        <f t="shared" si="185"/>
        <v/>
      </c>
      <c r="IB99" s="5" t="str">
        <f t="shared" si="186"/>
        <v/>
      </c>
      <c r="IC99" s="62"/>
      <c r="ID99" s="62"/>
      <c r="IE99" s="62"/>
      <c r="IF99" s="62"/>
      <c r="IG99" s="62"/>
      <c r="IH99" s="62"/>
      <c r="II99" s="62"/>
      <c r="IJ99" s="62"/>
      <c r="IK99" s="62"/>
      <c r="IL99" s="62" t="str">
        <f t="shared" si="187"/>
        <v/>
      </c>
      <c r="IM99" s="62" t="str">
        <f t="shared" si="188"/>
        <v/>
      </c>
      <c r="IN99" s="62" t="str">
        <f t="shared" si="189"/>
        <v/>
      </c>
      <c r="IO99" s="5"/>
      <c r="IP99" s="5"/>
      <c r="IQ99" s="5"/>
      <c r="IR99" s="5"/>
      <c r="IS99" s="5"/>
      <c r="IT99" s="5"/>
      <c r="IU99" s="5"/>
      <c r="IV99" s="5"/>
      <c r="IW99" s="5"/>
      <c r="IX99" s="5" t="str">
        <f t="shared" si="190"/>
        <v/>
      </c>
      <c r="IY99" s="5" t="str">
        <f t="shared" si="191"/>
        <v/>
      </c>
      <c r="IZ99" s="5" t="str">
        <f t="shared" si="192"/>
        <v/>
      </c>
    </row>
    <row r="100" spans="1:260" x14ac:dyDescent="0.35">
      <c r="A100" s="131">
        <v>96</v>
      </c>
      <c r="B100" s="170">
        <f>'BVEM Scorecard'!B99</f>
        <v>0</v>
      </c>
      <c r="C100" s="170">
        <f>'BVEM Scorecard'!C99</f>
        <v>0</v>
      </c>
      <c r="D100" s="152">
        <v>308</v>
      </c>
      <c r="E100" s="72" t="str">
        <f>'BVEM Scorecard'!F99</f>
        <v>Wind</v>
      </c>
      <c r="F100" s="94"/>
      <c r="G100" s="94"/>
      <c r="H100" s="94"/>
      <c r="I100" s="94"/>
      <c r="J100" s="55"/>
      <c r="K100" s="55"/>
      <c r="L100" s="55"/>
      <c r="M100" s="55"/>
      <c r="N100" s="5"/>
      <c r="O100" s="141"/>
      <c r="P100" s="142"/>
      <c r="Q100" s="114"/>
      <c r="R100" s="91"/>
      <c r="S100" s="5" t="str">
        <f t="shared" si="132"/>
        <v/>
      </c>
      <c r="T100" s="93"/>
      <c r="U100" s="143"/>
      <c r="V100" s="143"/>
      <c r="W100" s="143"/>
      <c r="X100" s="64"/>
      <c r="Y100" s="64"/>
      <c r="Z100" s="64"/>
      <c r="AA100" s="144"/>
      <c r="AB100" s="144"/>
      <c r="AC100" s="64"/>
      <c r="AD100" s="64" t="str">
        <f t="shared" si="133"/>
        <v/>
      </c>
      <c r="AE100" s="64" t="str">
        <f t="shared" si="134"/>
        <v/>
      </c>
      <c r="AF100" s="64" t="str">
        <f t="shared" si="135"/>
        <v/>
      </c>
      <c r="AG100" s="55"/>
      <c r="AH100" s="55"/>
      <c r="AI100" s="5"/>
      <c r="AJ100" s="5"/>
      <c r="AK100" s="5"/>
      <c r="AL100" s="5"/>
      <c r="AM100" s="5"/>
      <c r="AN100" s="5"/>
      <c r="AO100" s="5"/>
      <c r="AP100" s="35" t="str">
        <f t="shared" si="136"/>
        <v/>
      </c>
      <c r="AQ100" s="35" t="str">
        <f t="shared" si="137"/>
        <v/>
      </c>
      <c r="AR100" s="35" t="str">
        <f t="shared" si="138"/>
        <v/>
      </c>
      <c r="AS100" s="62"/>
      <c r="AT100" s="62"/>
      <c r="AU100" s="62"/>
      <c r="AV100" s="62"/>
      <c r="AW100" s="62"/>
      <c r="AX100" s="62"/>
      <c r="AY100" s="62"/>
      <c r="AZ100" s="62"/>
      <c r="BA100" s="62"/>
      <c r="BB100" s="62" t="str">
        <f t="shared" si="139"/>
        <v/>
      </c>
      <c r="BC100" s="95" t="str">
        <f t="shared" si="140"/>
        <v/>
      </c>
      <c r="BD100" s="62" t="str">
        <f t="shared" si="141"/>
        <v/>
      </c>
      <c r="BE100" s="5"/>
      <c r="BF100" s="5"/>
      <c r="BG100" s="5"/>
      <c r="BH100" s="5"/>
      <c r="BI100" s="5"/>
      <c r="BJ100" s="5"/>
      <c r="BK100" s="5"/>
      <c r="BL100" s="5"/>
      <c r="BM100" s="5"/>
      <c r="BN100" s="35" t="str">
        <f t="shared" si="142"/>
        <v/>
      </c>
      <c r="BO100" s="35" t="str">
        <f t="shared" si="143"/>
        <v/>
      </c>
      <c r="BP100" s="35" t="str">
        <f t="shared" si="144"/>
        <v/>
      </c>
      <c r="BQ100" s="62"/>
      <c r="BR100" s="62"/>
      <c r="BS100" s="62"/>
      <c r="BT100" s="62"/>
      <c r="BU100" s="62"/>
      <c r="BV100" s="62"/>
      <c r="BW100" s="62"/>
      <c r="BX100" s="62"/>
      <c r="BY100" s="62"/>
      <c r="BZ100" s="62" t="str">
        <f t="shared" si="145"/>
        <v/>
      </c>
      <c r="CA100" s="62" t="str">
        <f t="shared" si="146"/>
        <v/>
      </c>
      <c r="CB100" s="62" t="str">
        <f t="shared" si="147"/>
        <v/>
      </c>
      <c r="CC100" s="5"/>
      <c r="CD100" s="5"/>
      <c r="CE100" s="5"/>
      <c r="CF100" s="5"/>
      <c r="CG100" s="5"/>
      <c r="CH100" s="5"/>
      <c r="CI100" s="5"/>
      <c r="CJ100" s="5"/>
      <c r="CK100" s="5"/>
      <c r="CL100" s="35" t="str">
        <f t="shared" si="148"/>
        <v/>
      </c>
      <c r="CM100" s="35" t="str">
        <f t="shared" si="149"/>
        <v/>
      </c>
      <c r="CN100" s="35" t="str">
        <f t="shared" si="150"/>
        <v/>
      </c>
      <c r="CO100" s="62"/>
      <c r="CP100" s="62"/>
      <c r="CQ100" s="62"/>
      <c r="CR100" s="62"/>
      <c r="CS100" s="62"/>
      <c r="CT100" s="62"/>
      <c r="CU100" s="62"/>
      <c r="CV100" s="62"/>
      <c r="CW100" s="62"/>
      <c r="CX100" s="62" t="str">
        <f t="shared" si="151"/>
        <v/>
      </c>
      <c r="CY100" s="62" t="str">
        <f t="shared" si="152"/>
        <v/>
      </c>
      <c r="CZ100" s="62" t="str">
        <f t="shared" si="153"/>
        <v/>
      </c>
      <c r="DA100" s="5"/>
      <c r="DB100" s="5"/>
      <c r="DC100" s="5"/>
      <c r="DD100" s="5"/>
      <c r="DE100" s="5"/>
      <c r="DF100" s="5"/>
      <c r="DG100" s="5"/>
      <c r="DH100" s="5"/>
      <c r="DI100" s="5"/>
      <c r="DJ100" s="5" t="str">
        <f t="shared" si="154"/>
        <v/>
      </c>
      <c r="DK100" s="5" t="str">
        <f t="shared" si="155"/>
        <v/>
      </c>
      <c r="DL100" s="5" t="str">
        <f t="shared" si="156"/>
        <v/>
      </c>
      <c r="DM100" s="62"/>
      <c r="DN100" s="62"/>
      <c r="DO100" s="62"/>
      <c r="DP100" s="62"/>
      <c r="DQ100" s="62"/>
      <c r="DR100" s="62"/>
      <c r="DS100" s="62"/>
      <c r="DT100" s="62"/>
      <c r="DU100" s="62"/>
      <c r="DV100" s="62" t="str">
        <f t="shared" si="157"/>
        <v/>
      </c>
      <c r="DW100" s="62" t="str">
        <f t="shared" si="158"/>
        <v/>
      </c>
      <c r="DX100" s="62" t="str">
        <f t="shared" si="159"/>
        <v/>
      </c>
      <c r="DY100" s="5"/>
      <c r="DZ100" s="5"/>
      <c r="EA100" s="5"/>
      <c r="EB100" s="5"/>
      <c r="EC100" s="5"/>
      <c r="ED100" s="5"/>
      <c r="EE100" s="5"/>
      <c r="EF100" s="5"/>
      <c r="EG100" s="5"/>
      <c r="EH100" s="5" t="str">
        <f t="shared" si="160"/>
        <v/>
      </c>
      <c r="EI100" s="5" t="str">
        <f t="shared" si="161"/>
        <v/>
      </c>
      <c r="EJ100" s="5" t="str">
        <f t="shared" si="162"/>
        <v/>
      </c>
      <c r="EK100" s="62"/>
      <c r="EL100" s="62"/>
      <c r="EM100" s="62"/>
      <c r="EN100" s="62"/>
      <c r="EO100" s="62"/>
      <c r="EP100" s="62"/>
      <c r="EQ100" s="62"/>
      <c r="ER100" s="62"/>
      <c r="ES100" s="62"/>
      <c r="ET100" s="62" t="str">
        <f t="shared" si="163"/>
        <v/>
      </c>
      <c r="EU100" s="62" t="str">
        <f t="shared" si="164"/>
        <v/>
      </c>
      <c r="EV100" s="62" t="str">
        <f t="shared" si="165"/>
        <v/>
      </c>
      <c r="EW100" s="5"/>
      <c r="EX100" s="5"/>
      <c r="EY100" s="5"/>
      <c r="EZ100" s="5"/>
      <c r="FA100" s="5"/>
      <c r="FB100" s="5"/>
      <c r="FC100" s="5"/>
      <c r="FD100" s="5"/>
      <c r="FE100" s="5"/>
      <c r="FF100" s="5" t="str">
        <f t="shared" si="166"/>
        <v/>
      </c>
      <c r="FG100" s="5" t="str">
        <f t="shared" si="167"/>
        <v/>
      </c>
      <c r="FH100" s="5" t="str">
        <f t="shared" si="168"/>
        <v/>
      </c>
      <c r="FI100" s="62"/>
      <c r="FJ100" s="62"/>
      <c r="FK100" s="62"/>
      <c r="FL100" s="62"/>
      <c r="FM100" s="62"/>
      <c r="FN100" s="62"/>
      <c r="FO100" s="62"/>
      <c r="FP100" s="62"/>
      <c r="FQ100" s="62"/>
      <c r="FR100" s="62" t="str">
        <f t="shared" si="169"/>
        <v/>
      </c>
      <c r="FS100" s="62" t="str">
        <f t="shared" si="170"/>
        <v/>
      </c>
      <c r="FT100" s="62" t="str">
        <f t="shared" si="171"/>
        <v/>
      </c>
      <c r="FU100" s="5"/>
      <c r="FV100" s="5"/>
      <c r="FW100" s="5"/>
      <c r="FX100" s="5"/>
      <c r="FY100" s="5"/>
      <c r="FZ100" s="5"/>
      <c r="GA100" s="5"/>
      <c r="GB100" s="5"/>
      <c r="GC100" s="5"/>
      <c r="GD100" s="5" t="str">
        <f t="shared" si="172"/>
        <v/>
      </c>
      <c r="GE100" s="5" t="str">
        <f t="shared" si="173"/>
        <v/>
      </c>
      <c r="GF100" s="5" t="str">
        <f t="shared" si="174"/>
        <v/>
      </c>
      <c r="GG100" s="62"/>
      <c r="GH100" s="62"/>
      <c r="GI100" s="62"/>
      <c r="GJ100" s="62"/>
      <c r="GK100" s="62"/>
      <c r="GL100" s="62"/>
      <c r="GM100" s="62"/>
      <c r="GN100" s="62"/>
      <c r="GO100" s="62"/>
      <c r="GP100" s="62" t="str">
        <f t="shared" si="175"/>
        <v/>
      </c>
      <c r="GQ100" s="62" t="str">
        <f t="shared" si="176"/>
        <v/>
      </c>
      <c r="GR100" s="62" t="str">
        <f t="shared" si="177"/>
        <v/>
      </c>
      <c r="GS100" s="5"/>
      <c r="GT100" s="5"/>
      <c r="GU100" s="5"/>
      <c r="GV100" s="5"/>
      <c r="GW100" s="5"/>
      <c r="GX100" s="5"/>
      <c r="GY100" s="5"/>
      <c r="GZ100" s="5"/>
      <c r="HA100" s="5"/>
      <c r="HB100" s="5" t="str">
        <f t="shared" si="178"/>
        <v/>
      </c>
      <c r="HC100" s="5" t="str">
        <f t="shared" si="179"/>
        <v/>
      </c>
      <c r="HD100" s="5" t="str">
        <f t="shared" si="180"/>
        <v/>
      </c>
      <c r="HE100" s="62"/>
      <c r="HF100" s="62"/>
      <c r="HG100" s="62"/>
      <c r="HH100" s="62"/>
      <c r="HI100" s="62"/>
      <c r="HJ100" s="62"/>
      <c r="HK100" s="62"/>
      <c r="HL100" s="62"/>
      <c r="HM100" s="62"/>
      <c r="HN100" s="62" t="str">
        <f t="shared" si="181"/>
        <v/>
      </c>
      <c r="HO100" s="62" t="str">
        <f t="shared" si="182"/>
        <v/>
      </c>
      <c r="HP100" s="62" t="str">
        <f t="shared" si="183"/>
        <v/>
      </c>
      <c r="HQ100" s="5"/>
      <c r="HR100" s="5"/>
      <c r="HS100" s="5"/>
      <c r="HT100" s="5"/>
      <c r="HU100" s="5"/>
      <c r="HV100" s="5"/>
      <c r="HW100" s="5"/>
      <c r="HX100" s="5"/>
      <c r="HY100" s="5"/>
      <c r="HZ100" s="5" t="str">
        <f t="shared" si="184"/>
        <v/>
      </c>
      <c r="IA100" s="5" t="str">
        <f t="shared" si="185"/>
        <v/>
      </c>
      <c r="IB100" s="5" t="str">
        <f t="shared" si="186"/>
        <v/>
      </c>
      <c r="IC100" s="62"/>
      <c r="ID100" s="62"/>
      <c r="IE100" s="62"/>
      <c r="IF100" s="62"/>
      <c r="IG100" s="62"/>
      <c r="IH100" s="62"/>
      <c r="II100" s="62"/>
      <c r="IJ100" s="62"/>
      <c r="IK100" s="62"/>
      <c r="IL100" s="62" t="str">
        <f t="shared" si="187"/>
        <v/>
      </c>
      <c r="IM100" s="62" t="str">
        <f t="shared" si="188"/>
        <v/>
      </c>
      <c r="IN100" s="62" t="str">
        <f t="shared" si="189"/>
        <v/>
      </c>
      <c r="IO100" s="5"/>
      <c r="IP100" s="5"/>
      <c r="IQ100" s="5"/>
      <c r="IR100" s="5"/>
      <c r="IS100" s="5"/>
      <c r="IT100" s="5"/>
      <c r="IU100" s="5"/>
      <c r="IV100" s="5"/>
      <c r="IW100" s="5"/>
      <c r="IX100" s="5" t="str">
        <f t="shared" si="190"/>
        <v/>
      </c>
      <c r="IY100" s="5" t="str">
        <f t="shared" si="191"/>
        <v/>
      </c>
      <c r="IZ100" s="5" t="str">
        <f t="shared" si="192"/>
        <v/>
      </c>
    </row>
    <row r="101" spans="1:260" x14ac:dyDescent="0.35">
      <c r="A101" s="131">
        <v>97</v>
      </c>
      <c r="B101" s="170">
        <f>'BVEM Scorecard'!B100</f>
        <v>0</v>
      </c>
      <c r="C101" s="170">
        <f>'BVEM Scorecard'!C100</f>
        <v>0</v>
      </c>
      <c r="D101" s="152">
        <v>174</v>
      </c>
      <c r="E101" s="72" t="str">
        <f>'BVEM Scorecard'!F100</f>
        <v>Wind</v>
      </c>
      <c r="F101" s="94"/>
      <c r="G101" s="94"/>
      <c r="H101" s="94"/>
      <c r="I101" s="94"/>
      <c r="J101" s="55"/>
      <c r="K101" s="55"/>
      <c r="L101" s="55"/>
      <c r="M101" s="55"/>
      <c r="N101" s="5"/>
      <c r="O101" s="5"/>
      <c r="P101" s="142"/>
      <c r="Q101" s="114"/>
      <c r="R101" s="91"/>
      <c r="S101" s="5" t="str">
        <f t="shared" si="132"/>
        <v/>
      </c>
      <c r="T101" s="93"/>
      <c r="U101" s="143"/>
      <c r="V101" s="143"/>
      <c r="W101" s="143"/>
      <c r="X101" s="64"/>
      <c r="Y101" s="64"/>
      <c r="Z101" s="62"/>
      <c r="AA101" s="144"/>
      <c r="AB101" s="144"/>
      <c r="AC101" s="64"/>
      <c r="AD101" s="64" t="str">
        <f t="shared" si="133"/>
        <v/>
      </c>
      <c r="AE101" s="64" t="str">
        <f t="shared" si="134"/>
        <v/>
      </c>
      <c r="AF101" s="64" t="str">
        <f t="shared" si="135"/>
        <v/>
      </c>
      <c r="AG101" s="55"/>
      <c r="AH101" s="55"/>
      <c r="AI101" s="35"/>
      <c r="AJ101" s="35"/>
      <c r="AK101" s="35"/>
      <c r="AL101" s="35"/>
      <c r="AM101" s="142"/>
      <c r="AN101" s="142"/>
      <c r="AO101" s="35"/>
      <c r="AP101" s="35" t="str">
        <f t="shared" si="136"/>
        <v/>
      </c>
      <c r="AQ101" s="35" t="str">
        <f t="shared" si="137"/>
        <v/>
      </c>
      <c r="AR101" s="35" t="str">
        <f t="shared" si="138"/>
        <v/>
      </c>
      <c r="AS101" s="64"/>
      <c r="AT101" s="64"/>
      <c r="AU101" s="64"/>
      <c r="AV101" s="64"/>
      <c r="AW101" s="64"/>
      <c r="AX101" s="64"/>
      <c r="AY101" s="144"/>
      <c r="AZ101" s="144"/>
      <c r="BA101" s="64"/>
      <c r="BB101" s="64" t="str">
        <f t="shared" si="139"/>
        <v/>
      </c>
      <c r="BC101" s="64" t="str">
        <f t="shared" si="140"/>
        <v/>
      </c>
      <c r="BD101" s="64" t="str">
        <f t="shared" si="141"/>
        <v/>
      </c>
      <c r="BE101" s="35"/>
      <c r="BF101" s="35"/>
      <c r="BG101" s="35"/>
      <c r="BH101" s="35"/>
      <c r="BI101" s="35"/>
      <c r="BJ101" s="35"/>
      <c r="BK101" s="142"/>
      <c r="BL101" s="142"/>
      <c r="BM101" s="35"/>
      <c r="BN101" s="35" t="str">
        <f t="shared" si="142"/>
        <v/>
      </c>
      <c r="BO101" s="35" t="str">
        <f t="shared" si="143"/>
        <v/>
      </c>
      <c r="BP101" s="35" t="str">
        <f t="shared" si="144"/>
        <v/>
      </c>
      <c r="BQ101" s="64"/>
      <c r="BR101" s="64"/>
      <c r="BS101" s="64"/>
      <c r="BT101" s="64"/>
      <c r="BU101" s="64"/>
      <c r="BV101" s="64"/>
      <c r="BW101" s="144"/>
      <c r="BX101" s="144"/>
      <c r="BY101" s="64"/>
      <c r="BZ101" s="64" t="str">
        <f t="shared" si="145"/>
        <v/>
      </c>
      <c r="CA101" s="64" t="str">
        <f t="shared" si="146"/>
        <v/>
      </c>
      <c r="CB101" s="64" t="str">
        <f t="shared" si="147"/>
        <v/>
      </c>
      <c r="CC101" s="35"/>
      <c r="CD101" s="35"/>
      <c r="CE101" s="35"/>
      <c r="CF101" s="35"/>
      <c r="CG101" s="35"/>
      <c r="CH101" s="35"/>
      <c r="CI101" s="142"/>
      <c r="CJ101" s="142"/>
      <c r="CK101" s="35"/>
      <c r="CL101" s="35" t="str">
        <f t="shared" si="148"/>
        <v/>
      </c>
      <c r="CM101" s="35" t="str">
        <f t="shared" si="149"/>
        <v/>
      </c>
      <c r="CN101" s="35" t="str">
        <f t="shared" si="150"/>
        <v/>
      </c>
      <c r="CO101" s="64"/>
      <c r="CP101" s="64"/>
      <c r="CQ101" s="64"/>
      <c r="CR101" s="64"/>
      <c r="CS101" s="64"/>
      <c r="CT101" s="64"/>
      <c r="CU101" s="144"/>
      <c r="CV101" s="144"/>
      <c r="CW101" s="64"/>
      <c r="CX101" s="64" t="str">
        <f t="shared" si="151"/>
        <v/>
      </c>
      <c r="CY101" s="64" t="str">
        <f t="shared" si="152"/>
        <v/>
      </c>
      <c r="CZ101" s="64" t="str">
        <f t="shared" si="153"/>
        <v/>
      </c>
      <c r="DA101" s="35"/>
      <c r="DB101" s="35"/>
      <c r="DC101" s="35"/>
      <c r="DD101" s="35"/>
      <c r="DE101" s="35"/>
      <c r="DF101" s="35"/>
      <c r="DG101" s="142"/>
      <c r="DH101" s="142"/>
      <c r="DI101" s="35"/>
      <c r="DJ101" s="35" t="str">
        <f t="shared" si="154"/>
        <v/>
      </c>
      <c r="DK101" s="35" t="str">
        <f t="shared" si="155"/>
        <v/>
      </c>
      <c r="DL101" s="35" t="str">
        <f t="shared" si="156"/>
        <v/>
      </c>
      <c r="DM101" s="64"/>
      <c r="DN101" s="64"/>
      <c r="DO101" s="64"/>
      <c r="DP101" s="64"/>
      <c r="DQ101" s="64"/>
      <c r="DR101" s="64"/>
      <c r="DS101" s="144"/>
      <c r="DT101" s="144"/>
      <c r="DU101" s="64"/>
      <c r="DV101" s="64" t="str">
        <f t="shared" si="157"/>
        <v/>
      </c>
      <c r="DW101" s="64" t="str">
        <f t="shared" si="158"/>
        <v/>
      </c>
      <c r="DX101" s="64" t="str">
        <f t="shared" si="159"/>
        <v/>
      </c>
      <c r="DY101" s="35"/>
      <c r="DZ101" s="35"/>
      <c r="EA101" s="35"/>
      <c r="EB101" s="35"/>
      <c r="EC101" s="35"/>
      <c r="ED101" s="35"/>
      <c r="EE101" s="142"/>
      <c r="EF101" s="142"/>
      <c r="EG101" s="35"/>
      <c r="EH101" s="35" t="str">
        <f t="shared" si="160"/>
        <v/>
      </c>
      <c r="EI101" s="35" t="str">
        <f t="shared" si="161"/>
        <v/>
      </c>
      <c r="EJ101" s="35" t="str">
        <f t="shared" si="162"/>
        <v/>
      </c>
      <c r="EK101" s="62"/>
      <c r="EL101" s="62"/>
      <c r="EM101" s="62"/>
      <c r="EN101" s="62"/>
      <c r="EO101" s="62"/>
      <c r="EP101" s="62"/>
      <c r="EQ101" s="62"/>
      <c r="ER101" s="62"/>
      <c r="ES101" s="62"/>
      <c r="ET101" s="62" t="str">
        <f t="shared" si="163"/>
        <v/>
      </c>
      <c r="EU101" s="62" t="str">
        <f t="shared" si="164"/>
        <v/>
      </c>
      <c r="EV101" s="62" t="str">
        <f t="shared" si="165"/>
        <v/>
      </c>
      <c r="EW101" s="5"/>
      <c r="EX101" s="5"/>
      <c r="EY101" s="5"/>
      <c r="EZ101" s="5"/>
      <c r="FA101" s="5"/>
      <c r="FB101" s="5"/>
      <c r="FC101" s="5"/>
      <c r="FD101" s="5"/>
      <c r="FE101" s="5"/>
      <c r="FF101" s="5" t="str">
        <f t="shared" si="166"/>
        <v/>
      </c>
      <c r="FG101" s="5" t="str">
        <f t="shared" si="167"/>
        <v/>
      </c>
      <c r="FH101" s="5" t="str">
        <f t="shared" si="168"/>
        <v/>
      </c>
      <c r="FI101" s="62"/>
      <c r="FJ101" s="62"/>
      <c r="FK101" s="62"/>
      <c r="FL101" s="62"/>
      <c r="FM101" s="62"/>
      <c r="FN101" s="62"/>
      <c r="FO101" s="62"/>
      <c r="FP101" s="62"/>
      <c r="FQ101" s="62"/>
      <c r="FR101" s="62" t="str">
        <f t="shared" si="169"/>
        <v/>
      </c>
      <c r="FS101" s="62" t="str">
        <f t="shared" si="170"/>
        <v/>
      </c>
      <c r="FT101" s="62" t="str">
        <f t="shared" si="171"/>
        <v/>
      </c>
      <c r="FU101" s="5"/>
      <c r="FV101" s="5"/>
      <c r="FW101" s="5"/>
      <c r="FX101" s="5"/>
      <c r="FY101" s="5"/>
      <c r="FZ101" s="5"/>
      <c r="GA101" s="5"/>
      <c r="GB101" s="5"/>
      <c r="GC101" s="5"/>
      <c r="GD101" s="5" t="str">
        <f t="shared" si="172"/>
        <v/>
      </c>
      <c r="GE101" s="5" t="str">
        <f t="shared" si="173"/>
        <v/>
      </c>
      <c r="GF101" s="5" t="str">
        <f t="shared" si="174"/>
        <v/>
      </c>
      <c r="GG101" s="62"/>
      <c r="GH101" s="62"/>
      <c r="GI101" s="62"/>
      <c r="GJ101" s="62"/>
      <c r="GK101" s="62"/>
      <c r="GL101" s="62"/>
      <c r="GM101" s="62"/>
      <c r="GN101" s="62"/>
      <c r="GO101" s="62"/>
      <c r="GP101" s="62" t="str">
        <f t="shared" si="175"/>
        <v/>
      </c>
      <c r="GQ101" s="62" t="str">
        <f t="shared" si="176"/>
        <v/>
      </c>
      <c r="GR101" s="62" t="str">
        <f t="shared" si="177"/>
        <v/>
      </c>
      <c r="GS101" s="5"/>
      <c r="GT101" s="5"/>
      <c r="GU101" s="5"/>
      <c r="GV101" s="5"/>
      <c r="GW101" s="5"/>
      <c r="GX101" s="5"/>
      <c r="GY101" s="5"/>
      <c r="GZ101" s="5"/>
      <c r="HA101" s="5"/>
      <c r="HB101" s="5" t="str">
        <f t="shared" si="178"/>
        <v/>
      </c>
      <c r="HC101" s="5" t="str">
        <f t="shared" si="179"/>
        <v/>
      </c>
      <c r="HD101" s="5" t="str">
        <f t="shared" si="180"/>
        <v/>
      </c>
      <c r="HE101" s="62"/>
      <c r="HF101" s="62"/>
      <c r="HG101" s="62"/>
      <c r="HH101" s="62"/>
      <c r="HI101" s="62"/>
      <c r="HJ101" s="62"/>
      <c r="HK101" s="62"/>
      <c r="HL101" s="62"/>
      <c r="HM101" s="62"/>
      <c r="HN101" s="62" t="str">
        <f t="shared" si="181"/>
        <v/>
      </c>
      <c r="HO101" s="62" t="str">
        <f t="shared" si="182"/>
        <v/>
      </c>
      <c r="HP101" s="62" t="str">
        <f t="shared" si="183"/>
        <v/>
      </c>
      <c r="HQ101" s="5"/>
      <c r="HR101" s="5"/>
      <c r="HS101" s="5"/>
      <c r="HT101" s="5"/>
      <c r="HU101" s="5"/>
      <c r="HV101" s="5"/>
      <c r="HW101" s="5"/>
      <c r="HX101" s="5"/>
      <c r="HY101" s="5"/>
      <c r="HZ101" s="5" t="str">
        <f t="shared" si="184"/>
        <v/>
      </c>
      <c r="IA101" s="5" t="str">
        <f t="shared" si="185"/>
        <v/>
      </c>
      <c r="IB101" s="5" t="str">
        <f t="shared" si="186"/>
        <v/>
      </c>
      <c r="IC101" s="62"/>
      <c r="ID101" s="62"/>
      <c r="IE101" s="62"/>
      <c r="IF101" s="62"/>
      <c r="IG101" s="62"/>
      <c r="IH101" s="62"/>
      <c r="II101" s="62"/>
      <c r="IJ101" s="62"/>
      <c r="IK101" s="62"/>
      <c r="IL101" s="62" t="str">
        <f t="shared" si="187"/>
        <v/>
      </c>
      <c r="IM101" s="62" t="str">
        <f t="shared" si="188"/>
        <v/>
      </c>
      <c r="IN101" s="62" t="str">
        <f t="shared" si="189"/>
        <v/>
      </c>
      <c r="IO101" s="5"/>
      <c r="IP101" s="5"/>
      <c r="IQ101" s="5"/>
      <c r="IR101" s="5"/>
      <c r="IS101" s="5"/>
      <c r="IT101" s="5"/>
      <c r="IU101" s="5"/>
      <c r="IV101" s="5"/>
      <c r="IW101" s="5"/>
      <c r="IX101" s="5" t="str">
        <f t="shared" si="190"/>
        <v/>
      </c>
      <c r="IY101" s="5" t="str">
        <f t="shared" si="191"/>
        <v/>
      </c>
      <c r="IZ101" s="5" t="str">
        <f t="shared" si="192"/>
        <v/>
      </c>
    </row>
    <row r="102" spans="1:260" x14ac:dyDescent="0.35">
      <c r="A102" s="131">
        <v>98</v>
      </c>
      <c r="B102" s="170">
        <f>'BVEM Scorecard'!B101</f>
        <v>0</v>
      </c>
      <c r="C102" s="170">
        <f>'BVEM Scorecard'!C101</f>
        <v>0</v>
      </c>
      <c r="D102" s="152">
        <v>103</v>
      </c>
      <c r="E102" s="72" t="str">
        <f>'BVEM Scorecard'!F101</f>
        <v>Wind</v>
      </c>
      <c r="F102" s="94"/>
      <c r="G102" s="94"/>
      <c r="H102" s="94"/>
      <c r="I102" s="94"/>
      <c r="J102" s="55"/>
      <c r="K102" s="55"/>
      <c r="L102" s="55"/>
      <c r="M102" s="55"/>
      <c r="N102" s="5"/>
      <c r="O102" s="141"/>
      <c r="P102" s="142"/>
      <c r="Q102" s="114"/>
      <c r="R102" s="91"/>
      <c r="S102" s="5" t="str">
        <f t="shared" si="132"/>
        <v/>
      </c>
      <c r="T102" s="93"/>
      <c r="U102" s="143"/>
      <c r="V102" s="143"/>
      <c r="W102" s="143"/>
      <c r="X102" s="64"/>
      <c r="Y102" s="64"/>
      <c r="Z102" s="64"/>
      <c r="AA102" s="144"/>
      <c r="AB102" s="144"/>
      <c r="AC102" s="64"/>
      <c r="AD102" s="64" t="str">
        <f t="shared" si="133"/>
        <v/>
      </c>
      <c r="AE102" s="64" t="str">
        <f t="shared" si="134"/>
        <v/>
      </c>
      <c r="AF102" s="64" t="str">
        <f t="shared" si="135"/>
        <v/>
      </c>
      <c r="AG102" s="55"/>
      <c r="AH102" s="55"/>
      <c r="AI102" s="5"/>
      <c r="AJ102" s="5"/>
      <c r="AK102" s="5"/>
      <c r="AL102" s="5"/>
      <c r="AM102" s="5"/>
      <c r="AN102" s="5"/>
      <c r="AO102" s="5"/>
      <c r="AP102" s="35" t="str">
        <f t="shared" si="136"/>
        <v/>
      </c>
      <c r="AQ102" s="35" t="str">
        <f t="shared" si="137"/>
        <v/>
      </c>
      <c r="AR102" s="35" t="str">
        <f t="shared" si="138"/>
        <v/>
      </c>
      <c r="AS102" s="62"/>
      <c r="AT102" s="62"/>
      <c r="AU102" s="62"/>
      <c r="AV102" s="62"/>
      <c r="AW102" s="62"/>
      <c r="AX102" s="62"/>
      <c r="AY102" s="62"/>
      <c r="AZ102" s="62"/>
      <c r="BA102" s="62"/>
      <c r="BB102" s="62" t="str">
        <f t="shared" si="139"/>
        <v/>
      </c>
      <c r="BC102" s="95" t="str">
        <f t="shared" si="140"/>
        <v/>
      </c>
      <c r="BD102" s="62" t="str">
        <f t="shared" si="141"/>
        <v/>
      </c>
      <c r="BE102" s="5"/>
      <c r="BF102" s="5"/>
      <c r="BG102" s="5"/>
      <c r="BH102" s="5"/>
      <c r="BI102" s="5"/>
      <c r="BJ102" s="5"/>
      <c r="BK102" s="5"/>
      <c r="BL102" s="5"/>
      <c r="BM102" s="5"/>
      <c r="BN102" s="35" t="str">
        <f t="shared" si="142"/>
        <v/>
      </c>
      <c r="BO102" s="35" t="str">
        <f t="shared" si="143"/>
        <v/>
      </c>
      <c r="BP102" s="35" t="str">
        <f t="shared" si="144"/>
        <v/>
      </c>
      <c r="BQ102" s="62"/>
      <c r="BR102" s="62"/>
      <c r="BS102" s="62"/>
      <c r="BT102" s="62"/>
      <c r="BU102" s="62"/>
      <c r="BV102" s="62"/>
      <c r="BW102" s="62"/>
      <c r="BX102" s="62"/>
      <c r="BY102" s="62"/>
      <c r="BZ102" s="62" t="str">
        <f t="shared" si="145"/>
        <v/>
      </c>
      <c r="CA102" s="62" t="str">
        <f t="shared" si="146"/>
        <v/>
      </c>
      <c r="CB102" s="62" t="str">
        <f t="shared" si="147"/>
        <v/>
      </c>
      <c r="CC102" s="5"/>
      <c r="CD102" s="5"/>
      <c r="CE102" s="5"/>
      <c r="CF102" s="5"/>
      <c r="CG102" s="5"/>
      <c r="CH102" s="5"/>
      <c r="CI102" s="5"/>
      <c r="CJ102" s="5"/>
      <c r="CK102" s="5"/>
      <c r="CL102" s="35" t="str">
        <f t="shared" si="148"/>
        <v/>
      </c>
      <c r="CM102" s="35" t="str">
        <f t="shared" si="149"/>
        <v/>
      </c>
      <c r="CN102" s="35" t="str">
        <f t="shared" si="150"/>
        <v/>
      </c>
      <c r="CO102" s="62"/>
      <c r="CP102" s="62"/>
      <c r="CQ102" s="62"/>
      <c r="CR102" s="62"/>
      <c r="CS102" s="62"/>
      <c r="CT102" s="62"/>
      <c r="CU102" s="62"/>
      <c r="CV102" s="62"/>
      <c r="CW102" s="62"/>
      <c r="CX102" s="62" t="str">
        <f t="shared" si="151"/>
        <v/>
      </c>
      <c r="CY102" s="62" t="str">
        <f t="shared" si="152"/>
        <v/>
      </c>
      <c r="CZ102" s="62" t="str">
        <f t="shared" si="153"/>
        <v/>
      </c>
      <c r="DA102" s="5"/>
      <c r="DB102" s="5"/>
      <c r="DC102" s="5"/>
      <c r="DD102" s="5"/>
      <c r="DE102" s="5"/>
      <c r="DF102" s="5"/>
      <c r="DG102" s="5"/>
      <c r="DH102" s="5"/>
      <c r="DI102" s="5"/>
      <c r="DJ102" s="5" t="str">
        <f t="shared" si="154"/>
        <v/>
      </c>
      <c r="DK102" s="5" t="str">
        <f t="shared" si="155"/>
        <v/>
      </c>
      <c r="DL102" s="5" t="str">
        <f t="shared" si="156"/>
        <v/>
      </c>
      <c r="DM102" s="62"/>
      <c r="DN102" s="62"/>
      <c r="DO102" s="62"/>
      <c r="DP102" s="62"/>
      <c r="DQ102" s="62"/>
      <c r="DR102" s="62"/>
      <c r="DS102" s="62"/>
      <c r="DT102" s="62"/>
      <c r="DU102" s="62"/>
      <c r="DV102" s="62" t="str">
        <f t="shared" si="157"/>
        <v/>
      </c>
      <c r="DW102" s="62" t="str">
        <f t="shared" si="158"/>
        <v/>
      </c>
      <c r="DX102" s="62" t="str">
        <f t="shared" si="159"/>
        <v/>
      </c>
      <c r="DY102" s="5"/>
      <c r="DZ102" s="5"/>
      <c r="EA102" s="5"/>
      <c r="EB102" s="5"/>
      <c r="EC102" s="5"/>
      <c r="ED102" s="5"/>
      <c r="EE102" s="5"/>
      <c r="EF102" s="5"/>
      <c r="EG102" s="5"/>
      <c r="EH102" s="5" t="str">
        <f t="shared" si="160"/>
        <v/>
      </c>
      <c r="EI102" s="5" t="str">
        <f t="shared" si="161"/>
        <v/>
      </c>
      <c r="EJ102" s="5" t="str">
        <f t="shared" si="162"/>
        <v/>
      </c>
      <c r="EK102" s="62"/>
      <c r="EL102" s="62"/>
      <c r="EM102" s="62"/>
      <c r="EN102" s="62"/>
      <c r="EO102" s="62"/>
      <c r="EP102" s="62"/>
      <c r="EQ102" s="62"/>
      <c r="ER102" s="62"/>
      <c r="ES102" s="62"/>
      <c r="ET102" s="62" t="str">
        <f t="shared" si="163"/>
        <v/>
      </c>
      <c r="EU102" s="62" t="str">
        <f t="shared" si="164"/>
        <v/>
      </c>
      <c r="EV102" s="62" t="str">
        <f t="shared" si="165"/>
        <v/>
      </c>
      <c r="EW102" s="5"/>
      <c r="EX102" s="5"/>
      <c r="EY102" s="5"/>
      <c r="EZ102" s="5"/>
      <c r="FA102" s="5"/>
      <c r="FB102" s="5"/>
      <c r="FC102" s="5"/>
      <c r="FD102" s="5"/>
      <c r="FE102" s="5"/>
      <c r="FF102" s="5" t="str">
        <f t="shared" si="166"/>
        <v/>
      </c>
      <c r="FG102" s="5" t="str">
        <f t="shared" si="167"/>
        <v/>
      </c>
      <c r="FH102" s="5" t="str">
        <f t="shared" si="168"/>
        <v/>
      </c>
      <c r="FI102" s="62"/>
      <c r="FJ102" s="62"/>
      <c r="FK102" s="62"/>
      <c r="FL102" s="62"/>
      <c r="FM102" s="62"/>
      <c r="FN102" s="62"/>
      <c r="FO102" s="62"/>
      <c r="FP102" s="62"/>
      <c r="FQ102" s="62"/>
      <c r="FR102" s="62" t="str">
        <f t="shared" si="169"/>
        <v/>
      </c>
      <c r="FS102" s="62" t="str">
        <f t="shared" si="170"/>
        <v/>
      </c>
      <c r="FT102" s="62" t="str">
        <f t="shared" si="171"/>
        <v/>
      </c>
      <c r="FU102" s="5"/>
      <c r="FV102" s="5"/>
      <c r="FW102" s="5"/>
      <c r="FX102" s="5"/>
      <c r="FY102" s="5"/>
      <c r="FZ102" s="5"/>
      <c r="GA102" s="5"/>
      <c r="GB102" s="5"/>
      <c r="GC102" s="5"/>
      <c r="GD102" s="5" t="str">
        <f t="shared" si="172"/>
        <v/>
      </c>
      <c r="GE102" s="5" t="str">
        <f t="shared" si="173"/>
        <v/>
      </c>
      <c r="GF102" s="5" t="str">
        <f t="shared" si="174"/>
        <v/>
      </c>
      <c r="GG102" s="62"/>
      <c r="GH102" s="62"/>
      <c r="GI102" s="62"/>
      <c r="GJ102" s="62"/>
      <c r="GK102" s="62"/>
      <c r="GL102" s="62"/>
      <c r="GM102" s="62"/>
      <c r="GN102" s="62"/>
      <c r="GO102" s="62"/>
      <c r="GP102" s="62" t="str">
        <f t="shared" si="175"/>
        <v/>
      </c>
      <c r="GQ102" s="62" t="str">
        <f t="shared" si="176"/>
        <v/>
      </c>
      <c r="GR102" s="62" t="str">
        <f t="shared" si="177"/>
        <v/>
      </c>
      <c r="GS102" s="5"/>
      <c r="GT102" s="5"/>
      <c r="GU102" s="5"/>
      <c r="GV102" s="5"/>
      <c r="GW102" s="5"/>
      <c r="GX102" s="5"/>
      <c r="GY102" s="5"/>
      <c r="GZ102" s="5"/>
      <c r="HA102" s="5"/>
      <c r="HB102" s="5" t="str">
        <f t="shared" si="178"/>
        <v/>
      </c>
      <c r="HC102" s="5" t="str">
        <f t="shared" si="179"/>
        <v/>
      </c>
      <c r="HD102" s="5" t="str">
        <f t="shared" si="180"/>
        <v/>
      </c>
      <c r="HE102" s="62"/>
      <c r="HF102" s="62"/>
      <c r="HG102" s="62"/>
      <c r="HH102" s="62"/>
      <c r="HI102" s="62"/>
      <c r="HJ102" s="62"/>
      <c r="HK102" s="62"/>
      <c r="HL102" s="62"/>
      <c r="HM102" s="62"/>
      <c r="HN102" s="62" t="str">
        <f t="shared" si="181"/>
        <v/>
      </c>
      <c r="HO102" s="62" t="str">
        <f t="shared" si="182"/>
        <v/>
      </c>
      <c r="HP102" s="62" t="str">
        <f t="shared" si="183"/>
        <v/>
      </c>
      <c r="HQ102" s="5"/>
      <c r="HR102" s="5"/>
      <c r="HS102" s="5"/>
      <c r="HT102" s="5"/>
      <c r="HU102" s="5"/>
      <c r="HV102" s="5"/>
      <c r="HW102" s="5"/>
      <c r="HX102" s="5"/>
      <c r="HY102" s="5"/>
      <c r="HZ102" s="5" t="str">
        <f t="shared" si="184"/>
        <v/>
      </c>
      <c r="IA102" s="5" t="str">
        <f t="shared" si="185"/>
        <v/>
      </c>
      <c r="IB102" s="5" t="str">
        <f t="shared" si="186"/>
        <v/>
      </c>
      <c r="IC102" s="62"/>
      <c r="ID102" s="62"/>
      <c r="IE102" s="62"/>
      <c r="IF102" s="62"/>
      <c r="IG102" s="62"/>
      <c r="IH102" s="62"/>
      <c r="II102" s="62"/>
      <c r="IJ102" s="62"/>
      <c r="IK102" s="62"/>
      <c r="IL102" s="62" t="str">
        <f t="shared" si="187"/>
        <v/>
      </c>
      <c r="IM102" s="62" t="str">
        <f t="shared" si="188"/>
        <v/>
      </c>
      <c r="IN102" s="62" t="str">
        <f t="shared" si="189"/>
        <v/>
      </c>
      <c r="IO102" s="5"/>
      <c r="IP102" s="5"/>
      <c r="IQ102" s="5"/>
      <c r="IR102" s="5"/>
      <c r="IS102" s="5"/>
      <c r="IT102" s="5"/>
      <c r="IU102" s="5"/>
      <c r="IV102" s="5"/>
      <c r="IW102" s="5"/>
      <c r="IX102" s="5" t="str">
        <f t="shared" si="190"/>
        <v/>
      </c>
      <c r="IY102" s="5" t="str">
        <f t="shared" si="191"/>
        <v/>
      </c>
      <c r="IZ102" s="5" t="str">
        <f t="shared" si="192"/>
        <v/>
      </c>
    </row>
    <row r="103" spans="1:260" x14ac:dyDescent="0.35">
      <c r="A103" s="131">
        <v>99</v>
      </c>
      <c r="B103" s="170">
        <f>'BVEM Scorecard'!B102</f>
        <v>0</v>
      </c>
      <c r="C103" s="170">
        <f>'BVEM Scorecard'!C102</f>
        <v>0</v>
      </c>
      <c r="D103" s="152">
        <v>38</v>
      </c>
      <c r="E103" s="72" t="str">
        <f>'BVEM Scorecard'!F102</f>
        <v>Wind</v>
      </c>
      <c r="F103" s="94"/>
      <c r="G103" s="94"/>
      <c r="H103" s="94"/>
      <c r="I103" s="94"/>
      <c r="J103" s="55"/>
      <c r="K103" s="55"/>
      <c r="L103" s="55"/>
      <c r="M103" s="55"/>
      <c r="N103" s="5"/>
      <c r="O103" s="5"/>
      <c r="P103" s="142"/>
      <c r="Q103" s="114"/>
      <c r="R103" s="91"/>
      <c r="S103" s="5" t="str">
        <f t="shared" si="132"/>
        <v/>
      </c>
      <c r="T103" s="93"/>
      <c r="U103" s="143"/>
      <c r="V103" s="143"/>
      <c r="W103" s="143"/>
      <c r="X103" s="64"/>
      <c r="Y103" s="64"/>
      <c r="Z103" s="62"/>
      <c r="AA103" s="144"/>
      <c r="AB103" s="144"/>
      <c r="AC103" s="64"/>
      <c r="AD103" s="64" t="str">
        <f t="shared" si="133"/>
        <v/>
      </c>
      <c r="AE103" s="64" t="str">
        <f t="shared" si="134"/>
        <v/>
      </c>
      <c r="AF103" s="64" t="str">
        <f t="shared" si="135"/>
        <v/>
      </c>
      <c r="AG103" s="55"/>
      <c r="AH103" s="55"/>
      <c r="AI103" s="35"/>
      <c r="AJ103" s="35"/>
      <c r="AK103" s="35"/>
      <c r="AL103" s="35"/>
      <c r="AM103" s="142"/>
      <c r="AN103" s="142"/>
      <c r="AO103" s="35"/>
      <c r="AP103" s="35" t="str">
        <f t="shared" si="136"/>
        <v/>
      </c>
      <c r="AQ103" s="35" t="str">
        <f t="shared" si="137"/>
        <v/>
      </c>
      <c r="AR103" s="35" t="str">
        <f t="shared" si="138"/>
        <v/>
      </c>
      <c r="AS103" s="64"/>
      <c r="AT103" s="64"/>
      <c r="AU103" s="64"/>
      <c r="AV103" s="64"/>
      <c r="AW103" s="64"/>
      <c r="AX103" s="64"/>
      <c r="AY103" s="144"/>
      <c r="AZ103" s="144"/>
      <c r="BA103" s="64"/>
      <c r="BB103" s="64" t="str">
        <f t="shared" si="139"/>
        <v/>
      </c>
      <c r="BC103" s="64" t="str">
        <f t="shared" si="140"/>
        <v/>
      </c>
      <c r="BD103" s="64" t="str">
        <f t="shared" si="141"/>
        <v/>
      </c>
      <c r="BE103" s="35"/>
      <c r="BF103" s="35"/>
      <c r="BG103" s="35"/>
      <c r="BH103" s="35"/>
      <c r="BI103" s="35"/>
      <c r="BJ103" s="35"/>
      <c r="BK103" s="142"/>
      <c r="BL103" s="142"/>
      <c r="BM103" s="35"/>
      <c r="BN103" s="35" t="str">
        <f t="shared" si="142"/>
        <v/>
      </c>
      <c r="BO103" s="35" t="str">
        <f t="shared" si="143"/>
        <v/>
      </c>
      <c r="BP103" s="35" t="str">
        <f t="shared" si="144"/>
        <v/>
      </c>
      <c r="BQ103" s="64"/>
      <c r="BR103" s="64"/>
      <c r="BS103" s="64"/>
      <c r="BT103" s="64"/>
      <c r="BU103" s="64"/>
      <c r="BV103" s="64"/>
      <c r="BW103" s="144"/>
      <c r="BX103" s="144"/>
      <c r="BY103" s="64"/>
      <c r="BZ103" s="64" t="str">
        <f t="shared" si="145"/>
        <v/>
      </c>
      <c r="CA103" s="64" t="str">
        <f t="shared" si="146"/>
        <v/>
      </c>
      <c r="CB103" s="64" t="str">
        <f t="shared" si="147"/>
        <v/>
      </c>
      <c r="CC103" s="35"/>
      <c r="CD103" s="35"/>
      <c r="CE103" s="35"/>
      <c r="CF103" s="35"/>
      <c r="CG103" s="35"/>
      <c r="CH103" s="35"/>
      <c r="CI103" s="142"/>
      <c r="CJ103" s="142"/>
      <c r="CK103" s="35"/>
      <c r="CL103" s="35" t="str">
        <f t="shared" si="148"/>
        <v/>
      </c>
      <c r="CM103" s="35" t="str">
        <f t="shared" si="149"/>
        <v/>
      </c>
      <c r="CN103" s="35" t="str">
        <f t="shared" si="150"/>
        <v/>
      </c>
      <c r="CO103" s="64"/>
      <c r="CP103" s="64"/>
      <c r="CQ103" s="64"/>
      <c r="CR103" s="64"/>
      <c r="CS103" s="64"/>
      <c r="CT103" s="64"/>
      <c r="CU103" s="144"/>
      <c r="CV103" s="144"/>
      <c r="CW103" s="64"/>
      <c r="CX103" s="64" t="str">
        <f t="shared" si="151"/>
        <v/>
      </c>
      <c r="CY103" s="64" t="str">
        <f t="shared" si="152"/>
        <v/>
      </c>
      <c r="CZ103" s="64" t="str">
        <f t="shared" si="153"/>
        <v/>
      </c>
      <c r="DA103" s="35"/>
      <c r="DB103" s="35"/>
      <c r="DC103" s="35"/>
      <c r="DD103" s="35"/>
      <c r="DE103" s="35"/>
      <c r="DF103" s="35"/>
      <c r="DG103" s="142"/>
      <c r="DH103" s="142"/>
      <c r="DI103" s="35"/>
      <c r="DJ103" s="35" t="str">
        <f t="shared" si="154"/>
        <v/>
      </c>
      <c r="DK103" s="35" t="str">
        <f t="shared" si="155"/>
        <v/>
      </c>
      <c r="DL103" s="35" t="str">
        <f t="shared" si="156"/>
        <v/>
      </c>
      <c r="DM103" s="64"/>
      <c r="DN103" s="64"/>
      <c r="DO103" s="64"/>
      <c r="DP103" s="64"/>
      <c r="DQ103" s="64"/>
      <c r="DR103" s="64"/>
      <c r="DS103" s="144"/>
      <c r="DT103" s="144"/>
      <c r="DU103" s="64"/>
      <c r="DV103" s="64" t="str">
        <f t="shared" si="157"/>
        <v/>
      </c>
      <c r="DW103" s="64" t="str">
        <f t="shared" si="158"/>
        <v/>
      </c>
      <c r="DX103" s="64" t="str">
        <f t="shared" si="159"/>
        <v/>
      </c>
      <c r="DY103" s="35"/>
      <c r="DZ103" s="35"/>
      <c r="EA103" s="35"/>
      <c r="EB103" s="35"/>
      <c r="EC103" s="35"/>
      <c r="ED103" s="35"/>
      <c r="EE103" s="142"/>
      <c r="EF103" s="142"/>
      <c r="EG103" s="35"/>
      <c r="EH103" s="35" t="str">
        <f t="shared" si="160"/>
        <v/>
      </c>
      <c r="EI103" s="35" t="str">
        <f t="shared" si="161"/>
        <v/>
      </c>
      <c r="EJ103" s="35" t="str">
        <f t="shared" si="162"/>
        <v/>
      </c>
      <c r="EK103" s="62"/>
      <c r="EL103" s="62"/>
      <c r="EM103" s="62"/>
      <c r="EN103" s="62"/>
      <c r="EO103" s="62"/>
      <c r="EP103" s="62"/>
      <c r="EQ103" s="62"/>
      <c r="ER103" s="62"/>
      <c r="ES103" s="62"/>
      <c r="ET103" s="62" t="str">
        <f t="shared" si="163"/>
        <v/>
      </c>
      <c r="EU103" s="62" t="str">
        <f t="shared" si="164"/>
        <v/>
      </c>
      <c r="EV103" s="62" t="str">
        <f t="shared" si="165"/>
        <v/>
      </c>
      <c r="EW103" s="5"/>
      <c r="EX103" s="5"/>
      <c r="EY103" s="5"/>
      <c r="EZ103" s="5"/>
      <c r="FA103" s="5"/>
      <c r="FB103" s="5"/>
      <c r="FC103" s="5"/>
      <c r="FD103" s="5"/>
      <c r="FE103" s="5"/>
      <c r="FF103" s="5" t="str">
        <f t="shared" si="166"/>
        <v/>
      </c>
      <c r="FG103" s="5" t="str">
        <f t="shared" si="167"/>
        <v/>
      </c>
      <c r="FH103" s="5" t="str">
        <f t="shared" si="168"/>
        <v/>
      </c>
      <c r="FI103" s="62"/>
      <c r="FJ103" s="62"/>
      <c r="FK103" s="62"/>
      <c r="FL103" s="62"/>
      <c r="FM103" s="62"/>
      <c r="FN103" s="62"/>
      <c r="FO103" s="62"/>
      <c r="FP103" s="62"/>
      <c r="FQ103" s="62"/>
      <c r="FR103" s="62" t="str">
        <f t="shared" si="169"/>
        <v/>
      </c>
      <c r="FS103" s="62" t="str">
        <f t="shared" si="170"/>
        <v/>
      </c>
      <c r="FT103" s="62" t="str">
        <f t="shared" si="171"/>
        <v/>
      </c>
      <c r="FU103" s="5"/>
      <c r="FV103" s="5"/>
      <c r="FW103" s="5"/>
      <c r="FX103" s="5"/>
      <c r="FY103" s="5"/>
      <c r="FZ103" s="5"/>
      <c r="GA103" s="5"/>
      <c r="GB103" s="5"/>
      <c r="GC103" s="5"/>
      <c r="GD103" s="5" t="str">
        <f t="shared" si="172"/>
        <v/>
      </c>
      <c r="GE103" s="5" t="str">
        <f t="shared" si="173"/>
        <v/>
      </c>
      <c r="GF103" s="5" t="str">
        <f t="shared" si="174"/>
        <v/>
      </c>
      <c r="GG103" s="62"/>
      <c r="GH103" s="62"/>
      <c r="GI103" s="62"/>
      <c r="GJ103" s="62"/>
      <c r="GK103" s="62"/>
      <c r="GL103" s="62"/>
      <c r="GM103" s="62"/>
      <c r="GN103" s="62"/>
      <c r="GO103" s="62"/>
      <c r="GP103" s="62" t="str">
        <f t="shared" si="175"/>
        <v/>
      </c>
      <c r="GQ103" s="62" t="str">
        <f t="shared" si="176"/>
        <v/>
      </c>
      <c r="GR103" s="62" t="str">
        <f t="shared" si="177"/>
        <v/>
      </c>
      <c r="GS103" s="5"/>
      <c r="GT103" s="5"/>
      <c r="GU103" s="5"/>
      <c r="GV103" s="5"/>
      <c r="GW103" s="5"/>
      <c r="GX103" s="5"/>
      <c r="GY103" s="5"/>
      <c r="GZ103" s="5"/>
      <c r="HA103" s="5"/>
      <c r="HB103" s="5" t="str">
        <f t="shared" si="178"/>
        <v/>
      </c>
      <c r="HC103" s="5" t="str">
        <f t="shared" si="179"/>
        <v/>
      </c>
      <c r="HD103" s="5" t="str">
        <f t="shared" si="180"/>
        <v/>
      </c>
      <c r="HE103" s="62"/>
      <c r="HF103" s="62"/>
      <c r="HG103" s="62"/>
      <c r="HH103" s="62"/>
      <c r="HI103" s="62"/>
      <c r="HJ103" s="62"/>
      <c r="HK103" s="62"/>
      <c r="HL103" s="62"/>
      <c r="HM103" s="62"/>
      <c r="HN103" s="62" t="str">
        <f t="shared" si="181"/>
        <v/>
      </c>
      <c r="HO103" s="62" t="str">
        <f t="shared" si="182"/>
        <v/>
      </c>
      <c r="HP103" s="62" t="str">
        <f t="shared" si="183"/>
        <v/>
      </c>
      <c r="HQ103" s="5"/>
      <c r="HR103" s="5"/>
      <c r="HS103" s="5"/>
      <c r="HT103" s="5"/>
      <c r="HU103" s="5"/>
      <c r="HV103" s="5"/>
      <c r="HW103" s="5"/>
      <c r="HX103" s="5"/>
      <c r="HY103" s="5"/>
      <c r="HZ103" s="5" t="str">
        <f t="shared" si="184"/>
        <v/>
      </c>
      <c r="IA103" s="5" t="str">
        <f t="shared" si="185"/>
        <v/>
      </c>
      <c r="IB103" s="5" t="str">
        <f t="shared" si="186"/>
        <v/>
      </c>
      <c r="IC103" s="62"/>
      <c r="ID103" s="62"/>
      <c r="IE103" s="62"/>
      <c r="IF103" s="62"/>
      <c r="IG103" s="62"/>
      <c r="IH103" s="62"/>
      <c r="II103" s="62"/>
      <c r="IJ103" s="62"/>
      <c r="IK103" s="62"/>
      <c r="IL103" s="62" t="str">
        <f t="shared" si="187"/>
        <v/>
      </c>
      <c r="IM103" s="62" t="str">
        <f t="shared" si="188"/>
        <v/>
      </c>
      <c r="IN103" s="62" t="str">
        <f t="shared" si="189"/>
        <v/>
      </c>
      <c r="IO103" s="5"/>
      <c r="IP103" s="5"/>
      <c r="IQ103" s="5"/>
      <c r="IR103" s="5"/>
      <c r="IS103" s="5"/>
      <c r="IT103" s="5"/>
      <c r="IU103" s="5"/>
      <c r="IV103" s="5"/>
      <c r="IW103" s="5"/>
      <c r="IX103" s="5" t="str">
        <f t="shared" si="190"/>
        <v/>
      </c>
      <c r="IY103" s="5" t="str">
        <f t="shared" si="191"/>
        <v/>
      </c>
      <c r="IZ103" s="5" t="str">
        <f t="shared" si="192"/>
        <v/>
      </c>
    </row>
    <row r="104" spans="1:260" x14ac:dyDescent="0.35">
      <c r="A104" s="131">
        <v>100</v>
      </c>
      <c r="B104" s="170">
        <f>'BVEM Scorecard'!B103</f>
        <v>0</v>
      </c>
      <c r="C104" s="170">
        <f>'BVEM Scorecard'!C103</f>
        <v>0</v>
      </c>
      <c r="D104" s="152">
        <v>294</v>
      </c>
      <c r="E104" s="72" t="str">
        <f>'BVEM Scorecard'!F103</f>
        <v>Wind</v>
      </c>
      <c r="F104" s="94"/>
      <c r="G104" s="94"/>
      <c r="H104" s="94"/>
      <c r="I104" s="94"/>
      <c r="J104" s="55"/>
      <c r="K104" s="55"/>
      <c r="L104" s="55"/>
      <c r="M104" s="55"/>
      <c r="N104" s="5"/>
      <c r="O104" s="141"/>
      <c r="P104" s="142"/>
      <c r="Q104" s="114"/>
      <c r="R104" s="91"/>
      <c r="S104" s="5" t="str">
        <f t="shared" si="132"/>
        <v/>
      </c>
      <c r="T104" s="93"/>
      <c r="U104" s="143"/>
      <c r="V104" s="143"/>
      <c r="W104" s="143"/>
      <c r="X104" s="64"/>
      <c r="Y104" s="64"/>
      <c r="Z104" s="64"/>
      <c r="AA104" s="144"/>
      <c r="AB104" s="144"/>
      <c r="AC104" s="64"/>
      <c r="AD104" s="64" t="str">
        <f t="shared" si="133"/>
        <v/>
      </c>
      <c r="AE104" s="64" t="str">
        <f t="shared" si="134"/>
        <v/>
      </c>
      <c r="AF104" s="64" t="str">
        <f t="shared" si="135"/>
        <v/>
      </c>
      <c r="AG104" s="55"/>
      <c r="AH104" s="55"/>
      <c r="AI104" s="5"/>
      <c r="AJ104" s="5"/>
      <c r="AK104" s="5"/>
      <c r="AL104" s="5"/>
      <c r="AM104" s="5"/>
      <c r="AN104" s="5"/>
      <c r="AO104" s="5"/>
      <c r="AP104" s="35" t="str">
        <f t="shared" si="136"/>
        <v/>
      </c>
      <c r="AQ104" s="35" t="str">
        <f t="shared" si="137"/>
        <v/>
      </c>
      <c r="AR104" s="35" t="str">
        <f t="shared" si="138"/>
        <v/>
      </c>
      <c r="AS104" s="62"/>
      <c r="AT104" s="62"/>
      <c r="AU104" s="62"/>
      <c r="AV104" s="62"/>
      <c r="AW104" s="62"/>
      <c r="AX104" s="62"/>
      <c r="AY104" s="62"/>
      <c r="AZ104" s="62"/>
      <c r="BA104" s="62"/>
      <c r="BB104" s="62" t="str">
        <f t="shared" si="139"/>
        <v/>
      </c>
      <c r="BC104" s="95" t="str">
        <f t="shared" si="140"/>
        <v/>
      </c>
      <c r="BD104" s="62" t="str">
        <f t="shared" si="141"/>
        <v/>
      </c>
      <c r="BE104" s="5"/>
      <c r="BF104" s="5"/>
      <c r="BG104" s="5"/>
      <c r="BH104" s="5"/>
      <c r="BI104" s="5"/>
      <c r="BJ104" s="5"/>
      <c r="BK104" s="5"/>
      <c r="BL104" s="5"/>
      <c r="BM104" s="5"/>
      <c r="BN104" s="35" t="str">
        <f t="shared" si="142"/>
        <v/>
      </c>
      <c r="BO104" s="35" t="str">
        <f t="shared" si="143"/>
        <v/>
      </c>
      <c r="BP104" s="35" t="str">
        <f t="shared" si="144"/>
        <v/>
      </c>
      <c r="BQ104" s="62"/>
      <c r="BR104" s="62"/>
      <c r="BS104" s="62"/>
      <c r="BT104" s="62"/>
      <c r="BU104" s="62"/>
      <c r="BV104" s="62"/>
      <c r="BW104" s="62"/>
      <c r="BX104" s="62"/>
      <c r="BY104" s="62"/>
      <c r="BZ104" s="62" t="str">
        <f t="shared" si="145"/>
        <v/>
      </c>
      <c r="CA104" s="62" t="str">
        <f t="shared" si="146"/>
        <v/>
      </c>
      <c r="CB104" s="62" t="str">
        <f t="shared" si="147"/>
        <v/>
      </c>
      <c r="CC104" s="5"/>
      <c r="CD104" s="5"/>
      <c r="CE104" s="5"/>
      <c r="CF104" s="5"/>
      <c r="CG104" s="5"/>
      <c r="CH104" s="5"/>
      <c r="CI104" s="5"/>
      <c r="CJ104" s="5"/>
      <c r="CK104" s="5"/>
      <c r="CL104" s="35" t="str">
        <f t="shared" si="148"/>
        <v/>
      </c>
      <c r="CM104" s="35" t="str">
        <f t="shared" si="149"/>
        <v/>
      </c>
      <c r="CN104" s="35" t="str">
        <f t="shared" si="150"/>
        <v/>
      </c>
      <c r="CO104" s="62"/>
      <c r="CP104" s="62"/>
      <c r="CQ104" s="62"/>
      <c r="CR104" s="62"/>
      <c r="CS104" s="62"/>
      <c r="CT104" s="62"/>
      <c r="CU104" s="62"/>
      <c r="CV104" s="62"/>
      <c r="CW104" s="62"/>
      <c r="CX104" s="62" t="str">
        <f t="shared" si="151"/>
        <v/>
      </c>
      <c r="CY104" s="62" t="str">
        <f t="shared" si="152"/>
        <v/>
      </c>
      <c r="CZ104" s="62" t="str">
        <f t="shared" si="153"/>
        <v/>
      </c>
      <c r="DA104" s="5"/>
      <c r="DB104" s="5"/>
      <c r="DC104" s="5"/>
      <c r="DD104" s="5"/>
      <c r="DE104" s="5"/>
      <c r="DF104" s="5"/>
      <c r="DG104" s="5"/>
      <c r="DH104" s="5"/>
      <c r="DI104" s="5"/>
      <c r="DJ104" s="5" t="str">
        <f t="shared" si="154"/>
        <v/>
      </c>
      <c r="DK104" s="5" t="str">
        <f t="shared" si="155"/>
        <v/>
      </c>
      <c r="DL104" s="5" t="str">
        <f t="shared" si="156"/>
        <v/>
      </c>
      <c r="DM104" s="62"/>
      <c r="DN104" s="62"/>
      <c r="DO104" s="62"/>
      <c r="DP104" s="62"/>
      <c r="DQ104" s="62"/>
      <c r="DR104" s="62"/>
      <c r="DS104" s="62"/>
      <c r="DT104" s="62"/>
      <c r="DU104" s="62"/>
      <c r="DV104" s="62" t="str">
        <f t="shared" si="157"/>
        <v/>
      </c>
      <c r="DW104" s="62" t="str">
        <f t="shared" si="158"/>
        <v/>
      </c>
      <c r="DX104" s="62" t="str">
        <f t="shared" si="159"/>
        <v/>
      </c>
      <c r="DY104" s="5"/>
      <c r="DZ104" s="5"/>
      <c r="EA104" s="5"/>
      <c r="EB104" s="5"/>
      <c r="EC104" s="5"/>
      <c r="ED104" s="5"/>
      <c r="EE104" s="5"/>
      <c r="EF104" s="5"/>
      <c r="EG104" s="5"/>
      <c r="EH104" s="5" t="str">
        <f t="shared" si="160"/>
        <v/>
      </c>
      <c r="EI104" s="5" t="str">
        <f t="shared" si="161"/>
        <v/>
      </c>
      <c r="EJ104" s="5" t="str">
        <f t="shared" si="162"/>
        <v/>
      </c>
      <c r="EK104" s="62"/>
      <c r="EL104" s="62"/>
      <c r="EM104" s="62"/>
      <c r="EN104" s="62"/>
      <c r="EO104" s="62"/>
      <c r="EP104" s="62"/>
      <c r="EQ104" s="62"/>
      <c r="ER104" s="62"/>
      <c r="ES104" s="62"/>
      <c r="ET104" s="62" t="str">
        <f t="shared" si="163"/>
        <v/>
      </c>
      <c r="EU104" s="62" t="str">
        <f t="shared" si="164"/>
        <v/>
      </c>
      <c r="EV104" s="62" t="str">
        <f t="shared" si="165"/>
        <v/>
      </c>
      <c r="EW104" s="5"/>
      <c r="EX104" s="5"/>
      <c r="EY104" s="5"/>
      <c r="EZ104" s="5"/>
      <c r="FA104" s="5"/>
      <c r="FB104" s="5"/>
      <c r="FC104" s="5"/>
      <c r="FD104" s="5"/>
      <c r="FE104" s="5"/>
      <c r="FF104" s="5" t="str">
        <f t="shared" si="166"/>
        <v/>
      </c>
      <c r="FG104" s="5" t="str">
        <f t="shared" si="167"/>
        <v/>
      </c>
      <c r="FH104" s="5" t="str">
        <f t="shared" si="168"/>
        <v/>
      </c>
      <c r="FI104" s="62"/>
      <c r="FJ104" s="62"/>
      <c r="FK104" s="62"/>
      <c r="FL104" s="62"/>
      <c r="FM104" s="62"/>
      <c r="FN104" s="62"/>
      <c r="FO104" s="62"/>
      <c r="FP104" s="62"/>
      <c r="FQ104" s="62"/>
      <c r="FR104" s="62" t="str">
        <f t="shared" si="169"/>
        <v/>
      </c>
      <c r="FS104" s="62" t="str">
        <f t="shared" si="170"/>
        <v/>
      </c>
      <c r="FT104" s="62" t="str">
        <f t="shared" si="171"/>
        <v/>
      </c>
      <c r="FU104" s="5"/>
      <c r="FV104" s="5"/>
      <c r="FW104" s="5"/>
      <c r="FX104" s="5"/>
      <c r="FY104" s="5"/>
      <c r="FZ104" s="5"/>
      <c r="GA104" s="5"/>
      <c r="GB104" s="5"/>
      <c r="GC104" s="5"/>
      <c r="GD104" s="5" t="str">
        <f t="shared" si="172"/>
        <v/>
      </c>
      <c r="GE104" s="5" t="str">
        <f t="shared" si="173"/>
        <v/>
      </c>
      <c r="GF104" s="5" t="str">
        <f t="shared" si="174"/>
        <v/>
      </c>
      <c r="GG104" s="62"/>
      <c r="GH104" s="62"/>
      <c r="GI104" s="62"/>
      <c r="GJ104" s="62"/>
      <c r="GK104" s="62"/>
      <c r="GL104" s="62"/>
      <c r="GM104" s="62"/>
      <c r="GN104" s="62"/>
      <c r="GO104" s="62"/>
      <c r="GP104" s="62" t="str">
        <f t="shared" si="175"/>
        <v/>
      </c>
      <c r="GQ104" s="62" t="str">
        <f t="shared" si="176"/>
        <v/>
      </c>
      <c r="GR104" s="62" t="str">
        <f t="shared" si="177"/>
        <v/>
      </c>
      <c r="GS104" s="5"/>
      <c r="GT104" s="5"/>
      <c r="GU104" s="5"/>
      <c r="GV104" s="5"/>
      <c r="GW104" s="5"/>
      <c r="GX104" s="5"/>
      <c r="GY104" s="5"/>
      <c r="GZ104" s="5"/>
      <c r="HA104" s="5"/>
      <c r="HB104" s="5" t="str">
        <f t="shared" si="178"/>
        <v/>
      </c>
      <c r="HC104" s="5" t="str">
        <f t="shared" si="179"/>
        <v/>
      </c>
      <c r="HD104" s="5" t="str">
        <f t="shared" si="180"/>
        <v/>
      </c>
      <c r="HE104" s="62"/>
      <c r="HF104" s="62"/>
      <c r="HG104" s="62"/>
      <c r="HH104" s="62"/>
      <c r="HI104" s="62"/>
      <c r="HJ104" s="62"/>
      <c r="HK104" s="62"/>
      <c r="HL104" s="62"/>
      <c r="HM104" s="62"/>
      <c r="HN104" s="62" t="str">
        <f t="shared" si="181"/>
        <v/>
      </c>
      <c r="HO104" s="62" t="str">
        <f t="shared" si="182"/>
        <v/>
      </c>
      <c r="HP104" s="62" t="str">
        <f t="shared" si="183"/>
        <v/>
      </c>
      <c r="HQ104" s="5"/>
      <c r="HR104" s="5"/>
      <c r="HS104" s="5"/>
      <c r="HT104" s="5"/>
      <c r="HU104" s="5"/>
      <c r="HV104" s="5"/>
      <c r="HW104" s="5"/>
      <c r="HX104" s="5"/>
      <c r="HY104" s="5"/>
      <c r="HZ104" s="5" t="str">
        <f t="shared" si="184"/>
        <v/>
      </c>
      <c r="IA104" s="5" t="str">
        <f t="shared" si="185"/>
        <v/>
      </c>
      <c r="IB104" s="5" t="str">
        <f t="shared" si="186"/>
        <v/>
      </c>
      <c r="IC104" s="62"/>
      <c r="ID104" s="62"/>
      <c r="IE104" s="62"/>
      <c r="IF104" s="62"/>
      <c r="IG104" s="62"/>
      <c r="IH104" s="62"/>
      <c r="II104" s="62"/>
      <c r="IJ104" s="62"/>
      <c r="IK104" s="62"/>
      <c r="IL104" s="62" t="str">
        <f t="shared" si="187"/>
        <v/>
      </c>
      <c r="IM104" s="62" t="str">
        <f t="shared" si="188"/>
        <v/>
      </c>
      <c r="IN104" s="62" t="str">
        <f t="shared" si="189"/>
        <v/>
      </c>
      <c r="IO104" s="5"/>
      <c r="IP104" s="5"/>
      <c r="IQ104" s="5"/>
      <c r="IR104" s="5"/>
      <c r="IS104" s="5"/>
      <c r="IT104" s="5"/>
      <c r="IU104" s="5"/>
      <c r="IV104" s="5"/>
      <c r="IW104" s="5"/>
      <c r="IX104" s="5" t="str">
        <f t="shared" si="190"/>
        <v/>
      </c>
      <c r="IY104" s="5" t="str">
        <f t="shared" si="191"/>
        <v/>
      </c>
      <c r="IZ104" s="5" t="str">
        <f t="shared" si="192"/>
        <v/>
      </c>
    </row>
    <row r="105" spans="1:260" x14ac:dyDescent="0.35">
      <c r="A105" s="131">
        <v>101</v>
      </c>
      <c r="B105" s="170">
        <f>'BVEM Scorecard'!B104</f>
        <v>0</v>
      </c>
      <c r="C105" s="170">
        <f>'BVEM Scorecard'!C104</f>
        <v>0</v>
      </c>
      <c r="D105" s="152">
        <v>39</v>
      </c>
      <c r="E105" s="72" t="str">
        <f>'BVEM Scorecard'!F104</f>
        <v>Wind</v>
      </c>
      <c r="F105" s="94"/>
      <c r="G105" s="94"/>
      <c r="H105" s="94"/>
      <c r="I105" s="94"/>
      <c r="J105" s="55"/>
      <c r="K105" s="55"/>
      <c r="L105" s="55"/>
      <c r="M105" s="55"/>
      <c r="N105" s="5"/>
      <c r="O105" s="5"/>
      <c r="P105" s="142"/>
      <c r="Q105" s="114"/>
      <c r="R105" s="91"/>
      <c r="S105" s="5" t="str">
        <f t="shared" si="132"/>
        <v/>
      </c>
      <c r="T105" s="93"/>
      <c r="U105" s="143"/>
      <c r="V105" s="143"/>
      <c r="W105" s="143"/>
      <c r="X105" s="64"/>
      <c r="Y105" s="64"/>
      <c r="Z105" s="62"/>
      <c r="AA105" s="144"/>
      <c r="AB105" s="144"/>
      <c r="AC105" s="64"/>
      <c r="AD105" s="64" t="str">
        <f t="shared" si="133"/>
        <v/>
      </c>
      <c r="AE105" s="64" t="str">
        <f t="shared" si="134"/>
        <v/>
      </c>
      <c r="AF105" s="64" t="str">
        <f t="shared" si="135"/>
        <v/>
      </c>
      <c r="AG105" s="55"/>
      <c r="AH105" s="55"/>
      <c r="AI105" s="35"/>
      <c r="AJ105" s="35"/>
      <c r="AK105" s="35"/>
      <c r="AL105" s="35"/>
      <c r="AM105" s="142"/>
      <c r="AN105" s="142"/>
      <c r="AO105" s="35"/>
      <c r="AP105" s="35" t="str">
        <f t="shared" si="136"/>
        <v/>
      </c>
      <c r="AQ105" s="35" t="str">
        <f t="shared" si="137"/>
        <v/>
      </c>
      <c r="AR105" s="35" t="str">
        <f t="shared" si="138"/>
        <v/>
      </c>
      <c r="AS105" s="64"/>
      <c r="AT105" s="64"/>
      <c r="AU105" s="64"/>
      <c r="AV105" s="64"/>
      <c r="AW105" s="64"/>
      <c r="AX105" s="64"/>
      <c r="AY105" s="144"/>
      <c r="AZ105" s="144"/>
      <c r="BA105" s="64"/>
      <c r="BB105" s="64" t="str">
        <f t="shared" si="139"/>
        <v/>
      </c>
      <c r="BC105" s="64" t="str">
        <f t="shared" si="140"/>
        <v/>
      </c>
      <c r="BD105" s="64" t="str">
        <f t="shared" si="141"/>
        <v/>
      </c>
      <c r="BE105" s="35"/>
      <c r="BF105" s="35"/>
      <c r="BG105" s="35"/>
      <c r="BH105" s="35"/>
      <c r="BI105" s="35"/>
      <c r="BJ105" s="35"/>
      <c r="BK105" s="142"/>
      <c r="BL105" s="142"/>
      <c r="BM105" s="35"/>
      <c r="BN105" s="35" t="str">
        <f t="shared" si="142"/>
        <v/>
      </c>
      <c r="BO105" s="35" t="str">
        <f t="shared" si="143"/>
        <v/>
      </c>
      <c r="BP105" s="35" t="str">
        <f t="shared" si="144"/>
        <v/>
      </c>
      <c r="BQ105" s="64"/>
      <c r="BR105" s="64"/>
      <c r="BS105" s="64"/>
      <c r="BT105" s="64"/>
      <c r="BU105" s="64"/>
      <c r="BV105" s="64"/>
      <c r="BW105" s="144"/>
      <c r="BX105" s="144"/>
      <c r="BY105" s="64"/>
      <c r="BZ105" s="64" t="str">
        <f t="shared" si="145"/>
        <v/>
      </c>
      <c r="CA105" s="64" t="str">
        <f t="shared" si="146"/>
        <v/>
      </c>
      <c r="CB105" s="64" t="str">
        <f t="shared" si="147"/>
        <v/>
      </c>
      <c r="CC105" s="35"/>
      <c r="CD105" s="35"/>
      <c r="CE105" s="35"/>
      <c r="CF105" s="35"/>
      <c r="CG105" s="35"/>
      <c r="CH105" s="35"/>
      <c r="CI105" s="142"/>
      <c r="CJ105" s="142"/>
      <c r="CK105" s="35"/>
      <c r="CL105" s="35" t="str">
        <f t="shared" si="148"/>
        <v/>
      </c>
      <c r="CM105" s="35" t="str">
        <f t="shared" si="149"/>
        <v/>
      </c>
      <c r="CN105" s="35" t="str">
        <f t="shared" si="150"/>
        <v/>
      </c>
      <c r="CO105" s="64"/>
      <c r="CP105" s="64"/>
      <c r="CQ105" s="64"/>
      <c r="CR105" s="64"/>
      <c r="CS105" s="64"/>
      <c r="CT105" s="64"/>
      <c r="CU105" s="144"/>
      <c r="CV105" s="144"/>
      <c r="CW105" s="64"/>
      <c r="CX105" s="64" t="str">
        <f t="shared" si="151"/>
        <v/>
      </c>
      <c r="CY105" s="64" t="str">
        <f t="shared" si="152"/>
        <v/>
      </c>
      <c r="CZ105" s="64" t="str">
        <f t="shared" si="153"/>
        <v/>
      </c>
      <c r="DA105" s="35"/>
      <c r="DB105" s="35"/>
      <c r="DC105" s="35"/>
      <c r="DD105" s="35"/>
      <c r="DE105" s="35"/>
      <c r="DF105" s="35"/>
      <c r="DG105" s="142"/>
      <c r="DH105" s="142"/>
      <c r="DI105" s="35"/>
      <c r="DJ105" s="35" t="str">
        <f t="shared" si="154"/>
        <v/>
      </c>
      <c r="DK105" s="35" t="str">
        <f t="shared" si="155"/>
        <v/>
      </c>
      <c r="DL105" s="35" t="str">
        <f t="shared" si="156"/>
        <v/>
      </c>
      <c r="DM105" s="64"/>
      <c r="DN105" s="64"/>
      <c r="DO105" s="64"/>
      <c r="DP105" s="64"/>
      <c r="DQ105" s="64"/>
      <c r="DR105" s="64"/>
      <c r="DS105" s="144"/>
      <c r="DT105" s="144"/>
      <c r="DU105" s="64"/>
      <c r="DV105" s="64" t="str">
        <f t="shared" si="157"/>
        <v/>
      </c>
      <c r="DW105" s="64" t="str">
        <f t="shared" si="158"/>
        <v/>
      </c>
      <c r="DX105" s="64" t="str">
        <f t="shared" si="159"/>
        <v/>
      </c>
      <c r="DY105" s="35"/>
      <c r="DZ105" s="35"/>
      <c r="EA105" s="35"/>
      <c r="EB105" s="35"/>
      <c r="EC105" s="35"/>
      <c r="ED105" s="35"/>
      <c r="EE105" s="142"/>
      <c r="EF105" s="142"/>
      <c r="EG105" s="35"/>
      <c r="EH105" s="35" t="str">
        <f t="shared" si="160"/>
        <v/>
      </c>
      <c r="EI105" s="35" t="str">
        <f t="shared" si="161"/>
        <v/>
      </c>
      <c r="EJ105" s="35" t="str">
        <f t="shared" si="162"/>
        <v/>
      </c>
      <c r="EK105" s="62"/>
      <c r="EL105" s="62"/>
      <c r="EM105" s="62"/>
      <c r="EN105" s="62"/>
      <c r="EO105" s="62"/>
      <c r="EP105" s="62"/>
      <c r="EQ105" s="62"/>
      <c r="ER105" s="62"/>
      <c r="ES105" s="62"/>
      <c r="ET105" s="62" t="str">
        <f t="shared" si="163"/>
        <v/>
      </c>
      <c r="EU105" s="62" t="str">
        <f t="shared" si="164"/>
        <v/>
      </c>
      <c r="EV105" s="62" t="str">
        <f t="shared" si="165"/>
        <v/>
      </c>
      <c r="EW105" s="5"/>
      <c r="EX105" s="5"/>
      <c r="EY105" s="5"/>
      <c r="EZ105" s="5"/>
      <c r="FA105" s="5"/>
      <c r="FB105" s="5"/>
      <c r="FC105" s="5"/>
      <c r="FD105" s="5"/>
      <c r="FE105" s="5"/>
      <c r="FF105" s="5" t="str">
        <f t="shared" si="166"/>
        <v/>
      </c>
      <c r="FG105" s="5" t="str">
        <f t="shared" si="167"/>
        <v/>
      </c>
      <c r="FH105" s="5" t="str">
        <f t="shared" si="168"/>
        <v/>
      </c>
      <c r="FI105" s="62"/>
      <c r="FJ105" s="62"/>
      <c r="FK105" s="62"/>
      <c r="FL105" s="62"/>
      <c r="FM105" s="62"/>
      <c r="FN105" s="62"/>
      <c r="FO105" s="62"/>
      <c r="FP105" s="62"/>
      <c r="FQ105" s="62"/>
      <c r="FR105" s="62" t="str">
        <f t="shared" si="169"/>
        <v/>
      </c>
      <c r="FS105" s="62" t="str">
        <f t="shared" si="170"/>
        <v/>
      </c>
      <c r="FT105" s="62" t="str">
        <f t="shared" si="171"/>
        <v/>
      </c>
      <c r="FU105" s="5"/>
      <c r="FV105" s="5"/>
      <c r="FW105" s="5"/>
      <c r="FX105" s="5"/>
      <c r="FY105" s="5"/>
      <c r="FZ105" s="5"/>
      <c r="GA105" s="5"/>
      <c r="GB105" s="5"/>
      <c r="GC105" s="5"/>
      <c r="GD105" s="5" t="str">
        <f t="shared" si="172"/>
        <v/>
      </c>
      <c r="GE105" s="5" t="str">
        <f t="shared" si="173"/>
        <v/>
      </c>
      <c r="GF105" s="5" t="str">
        <f t="shared" si="174"/>
        <v/>
      </c>
      <c r="GG105" s="62"/>
      <c r="GH105" s="62"/>
      <c r="GI105" s="62"/>
      <c r="GJ105" s="62"/>
      <c r="GK105" s="62"/>
      <c r="GL105" s="62"/>
      <c r="GM105" s="62"/>
      <c r="GN105" s="62"/>
      <c r="GO105" s="62"/>
      <c r="GP105" s="62" t="str">
        <f t="shared" si="175"/>
        <v/>
      </c>
      <c r="GQ105" s="62" t="str">
        <f t="shared" si="176"/>
        <v/>
      </c>
      <c r="GR105" s="62" t="str">
        <f t="shared" si="177"/>
        <v/>
      </c>
      <c r="GS105" s="5"/>
      <c r="GT105" s="5"/>
      <c r="GU105" s="5"/>
      <c r="GV105" s="5"/>
      <c r="GW105" s="5"/>
      <c r="GX105" s="5"/>
      <c r="GY105" s="5"/>
      <c r="GZ105" s="5"/>
      <c r="HA105" s="5"/>
      <c r="HB105" s="5" t="str">
        <f t="shared" si="178"/>
        <v/>
      </c>
      <c r="HC105" s="5" t="str">
        <f t="shared" si="179"/>
        <v/>
      </c>
      <c r="HD105" s="5" t="str">
        <f t="shared" si="180"/>
        <v/>
      </c>
      <c r="HE105" s="62"/>
      <c r="HF105" s="62"/>
      <c r="HG105" s="62"/>
      <c r="HH105" s="62"/>
      <c r="HI105" s="62"/>
      <c r="HJ105" s="62"/>
      <c r="HK105" s="62"/>
      <c r="HL105" s="62"/>
      <c r="HM105" s="62"/>
      <c r="HN105" s="62" t="str">
        <f t="shared" si="181"/>
        <v/>
      </c>
      <c r="HO105" s="62" t="str">
        <f t="shared" si="182"/>
        <v/>
      </c>
      <c r="HP105" s="62" t="str">
        <f t="shared" si="183"/>
        <v/>
      </c>
      <c r="HQ105" s="5"/>
      <c r="HR105" s="5"/>
      <c r="HS105" s="5"/>
      <c r="HT105" s="5"/>
      <c r="HU105" s="5"/>
      <c r="HV105" s="5"/>
      <c r="HW105" s="5"/>
      <c r="HX105" s="5"/>
      <c r="HY105" s="5"/>
      <c r="HZ105" s="5" t="str">
        <f t="shared" si="184"/>
        <v/>
      </c>
      <c r="IA105" s="5" t="str">
        <f t="shared" si="185"/>
        <v/>
      </c>
      <c r="IB105" s="5" t="str">
        <f t="shared" si="186"/>
        <v/>
      </c>
      <c r="IC105" s="62"/>
      <c r="ID105" s="62"/>
      <c r="IE105" s="62"/>
      <c r="IF105" s="62"/>
      <c r="IG105" s="62"/>
      <c r="IH105" s="62"/>
      <c r="II105" s="62"/>
      <c r="IJ105" s="62"/>
      <c r="IK105" s="62"/>
      <c r="IL105" s="62" t="str">
        <f t="shared" si="187"/>
        <v/>
      </c>
      <c r="IM105" s="62" t="str">
        <f t="shared" si="188"/>
        <v/>
      </c>
      <c r="IN105" s="62" t="str">
        <f t="shared" si="189"/>
        <v/>
      </c>
      <c r="IO105" s="5"/>
      <c r="IP105" s="5"/>
      <c r="IQ105" s="5"/>
      <c r="IR105" s="5"/>
      <c r="IS105" s="5"/>
      <c r="IT105" s="5"/>
      <c r="IU105" s="5"/>
      <c r="IV105" s="5"/>
      <c r="IW105" s="5"/>
      <c r="IX105" s="5" t="str">
        <f t="shared" si="190"/>
        <v/>
      </c>
      <c r="IY105" s="5" t="str">
        <f t="shared" si="191"/>
        <v/>
      </c>
      <c r="IZ105" s="5" t="str">
        <f t="shared" si="192"/>
        <v/>
      </c>
    </row>
    <row r="106" spans="1:260" x14ac:dyDescent="0.35">
      <c r="A106" s="131">
        <v>102</v>
      </c>
      <c r="B106" s="170">
        <f>'BVEM Scorecard'!B105</f>
        <v>0</v>
      </c>
      <c r="C106" s="170">
        <f>'BVEM Scorecard'!C105</f>
        <v>0</v>
      </c>
      <c r="D106" s="152">
        <v>311</v>
      </c>
      <c r="E106" s="72" t="str">
        <f>'BVEM Scorecard'!F105</f>
        <v>Wind</v>
      </c>
      <c r="F106" s="94"/>
      <c r="G106" s="94"/>
      <c r="H106" s="94"/>
      <c r="I106" s="94"/>
      <c r="J106" s="55"/>
      <c r="K106" s="55"/>
      <c r="L106" s="55"/>
      <c r="M106" s="55"/>
      <c r="N106" s="5"/>
      <c r="O106" s="141"/>
      <c r="P106" s="142"/>
      <c r="Q106" s="114"/>
      <c r="R106" s="91"/>
      <c r="S106" s="5" t="str">
        <f t="shared" si="132"/>
        <v/>
      </c>
      <c r="T106" s="93"/>
      <c r="U106" s="143"/>
      <c r="V106" s="143"/>
      <c r="W106" s="143"/>
      <c r="X106" s="64"/>
      <c r="Y106" s="64"/>
      <c r="Z106" s="64"/>
      <c r="AA106" s="144"/>
      <c r="AB106" s="144"/>
      <c r="AC106" s="64"/>
      <c r="AD106" s="64" t="str">
        <f t="shared" si="133"/>
        <v/>
      </c>
      <c r="AE106" s="64" t="str">
        <f t="shared" si="134"/>
        <v/>
      </c>
      <c r="AF106" s="64" t="str">
        <f t="shared" si="135"/>
        <v/>
      </c>
      <c r="AG106" s="55"/>
      <c r="AH106" s="55"/>
      <c r="AI106" s="5"/>
      <c r="AJ106" s="5"/>
      <c r="AK106" s="5"/>
      <c r="AL106" s="5"/>
      <c r="AM106" s="5"/>
      <c r="AN106" s="5"/>
      <c r="AO106" s="5"/>
      <c r="AP106" s="35" t="str">
        <f t="shared" si="136"/>
        <v/>
      </c>
      <c r="AQ106" s="35" t="str">
        <f t="shared" si="137"/>
        <v/>
      </c>
      <c r="AR106" s="35" t="str">
        <f t="shared" si="138"/>
        <v/>
      </c>
      <c r="AS106" s="62"/>
      <c r="AT106" s="62"/>
      <c r="AU106" s="62"/>
      <c r="AV106" s="62"/>
      <c r="AW106" s="62"/>
      <c r="AX106" s="62"/>
      <c r="AY106" s="62"/>
      <c r="AZ106" s="62"/>
      <c r="BA106" s="62"/>
      <c r="BB106" s="62" t="str">
        <f t="shared" si="139"/>
        <v/>
      </c>
      <c r="BC106" s="95" t="str">
        <f t="shared" si="140"/>
        <v/>
      </c>
      <c r="BD106" s="62" t="str">
        <f t="shared" si="141"/>
        <v/>
      </c>
      <c r="BE106" s="5"/>
      <c r="BF106" s="5"/>
      <c r="BG106" s="5"/>
      <c r="BH106" s="5"/>
      <c r="BI106" s="5"/>
      <c r="BJ106" s="5"/>
      <c r="BK106" s="5"/>
      <c r="BL106" s="5"/>
      <c r="BM106" s="5"/>
      <c r="BN106" s="35" t="str">
        <f t="shared" si="142"/>
        <v/>
      </c>
      <c r="BO106" s="35" t="str">
        <f t="shared" si="143"/>
        <v/>
      </c>
      <c r="BP106" s="35" t="str">
        <f t="shared" si="144"/>
        <v/>
      </c>
      <c r="BQ106" s="62"/>
      <c r="BR106" s="62"/>
      <c r="BS106" s="62"/>
      <c r="BT106" s="62"/>
      <c r="BU106" s="62"/>
      <c r="BV106" s="62"/>
      <c r="BW106" s="62"/>
      <c r="BX106" s="62"/>
      <c r="BY106" s="62"/>
      <c r="BZ106" s="62" t="str">
        <f t="shared" si="145"/>
        <v/>
      </c>
      <c r="CA106" s="62" t="str">
        <f t="shared" si="146"/>
        <v/>
      </c>
      <c r="CB106" s="62" t="str">
        <f t="shared" si="147"/>
        <v/>
      </c>
      <c r="CC106" s="5"/>
      <c r="CD106" s="5"/>
      <c r="CE106" s="5"/>
      <c r="CF106" s="5"/>
      <c r="CG106" s="5"/>
      <c r="CH106" s="5"/>
      <c r="CI106" s="5"/>
      <c r="CJ106" s="5"/>
      <c r="CK106" s="5"/>
      <c r="CL106" s="35" t="str">
        <f t="shared" si="148"/>
        <v/>
      </c>
      <c r="CM106" s="35" t="str">
        <f t="shared" si="149"/>
        <v/>
      </c>
      <c r="CN106" s="35" t="str">
        <f t="shared" si="150"/>
        <v/>
      </c>
      <c r="CO106" s="62"/>
      <c r="CP106" s="62"/>
      <c r="CQ106" s="62"/>
      <c r="CR106" s="62"/>
      <c r="CS106" s="62"/>
      <c r="CT106" s="62"/>
      <c r="CU106" s="62"/>
      <c r="CV106" s="62"/>
      <c r="CW106" s="62"/>
      <c r="CX106" s="62" t="str">
        <f t="shared" si="151"/>
        <v/>
      </c>
      <c r="CY106" s="62" t="str">
        <f t="shared" si="152"/>
        <v/>
      </c>
      <c r="CZ106" s="62" t="str">
        <f t="shared" si="153"/>
        <v/>
      </c>
      <c r="DA106" s="5"/>
      <c r="DB106" s="5"/>
      <c r="DC106" s="5"/>
      <c r="DD106" s="5"/>
      <c r="DE106" s="5"/>
      <c r="DF106" s="5"/>
      <c r="DG106" s="5"/>
      <c r="DH106" s="5"/>
      <c r="DI106" s="5"/>
      <c r="DJ106" s="5" t="str">
        <f t="shared" si="154"/>
        <v/>
      </c>
      <c r="DK106" s="5" t="str">
        <f t="shared" si="155"/>
        <v/>
      </c>
      <c r="DL106" s="5" t="str">
        <f t="shared" si="156"/>
        <v/>
      </c>
      <c r="DM106" s="62"/>
      <c r="DN106" s="62"/>
      <c r="DO106" s="62"/>
      <c r="DP106" s="62"/>
      <c r="DQ106" s="62"/>
      <c r="DR106" s="62"/>
      <c r="DS106" s="62"/>
      <c r="DT106" s="62"/>
      <c r="DU106" s="62"/>
      <c r="DV106" s="62" t="str">
        <f t="shared" si="157"/>
        <v/>
      </c>
      <c r="DW106" s="62" t="str">
        <f t="shared" si="158"/>
        <v/>
      </c>
      <c r="DX106" s="62" t="str">
        <f t="shared" si="159"/>
        <v/>
      </c>
      <c r="DY106" s="5"/>
      <c r="DZ106" s="5"/>
      <c r="EA106" s="5"/>
      <c r="EB106" s="5"/>
      <c r="EC106" s="5"/>
      <c r="ED106" s="5"/>
      <c r="EE106" s="5"/>
      <c r="EF106" s="5"/>
      <c r="EG106" s="5"/>
      <c r="EH106" s="5" t="str">
        <f t="shared" si="160"/>
        <v/>
      </c>
      <c r="EI106" s="5" t="str">
        <f t="shared" si="161"/>
        <v/>
      </c>
      <c r="EJ106" s="5" t="str">
        <f t="shared" si="162"/>
        <v/>
      </c>
      <c r="EK106" s="62"/>
      <c r="EL106" s="62"/>
      <c r="EM106" s="62"/>
      <c r="EN106" s="62"/>
      <c r="EO106" s="62"/>
      <c r="EP106" s="62"/>
      <c r="EQ106" s="62"/>
      <c r="ER106" s="62"/>
      <c r="ES106" s="62"/>
      <c r="ET106" s="62" t="str">
        <f t="shared" si="163"/>
        <v/>
      </c>
      <c r="EU106" s="62" t="str">
        <f t="shared" si="164"/>
        <v/>
      </c>
      <c r="EV106" s="62" t="str">
        <f t="shared" si="165"/>
        <v/>
      </c>
      <c r="EW106" s="5"/>
      <c r="EX106" s="5"/>
      <c r="EY106" s="5"/>
      <c r="EZ106" s="5"/>
      <c r="FA106" s="5"/>
      <c r="FB106" s="5"/>
      <c r="FC106" s="5"/>
      <c r="FD106" s="5"/>
      <c r="FE106" s="5"/>
      <c r="FF106" s="5" t="str">
        <f t="shared" si="166"/>
        <v/>
      </c>
      <c r="FG106" s="5" t="str">
        <f t="shared" si="167"/>
        <v/>
      </c>
      <c r="FH106" s="5" t="str">
        <f t="shared" si="168"/>
        <v/>
      </c>
      <c r="FI106" s="62"/>
      <c r="FJ106" s="62"/>
      <c r="FK106" s="62"/>
      <c r="FL106" s="62"/>
      <c r="FM106" s="62"/>
      <c r="FN106" s="62"/>
      <c r="FO106" s="62"/>
      <c r="FP106" s="62"/>
      <c r="FQ106" s="62"/>
      <c r="FR106" s="62" t="str">
        <f t="shared" si="169"/>
        <v/>
      </c>
      <c r="FS106" s="62" t="str">
        <f t="shared" si="170"/>
        <v/>
      </c>
      <c r="FT106" s="62" t="str">
        <f t="shared" si="171"/>
        <v/>
      </c>
      <c r="FU106" s="5"/>
      <c r="FV106" s="5"/>
      <c r="FW106" s="5"/>
      <c r="FX106" s="5"/>
      <c r="FY106" s="5"/>
      <c r="FZ106" s="5"/>
      <c r="GA106" s="5"/>
      <c r="GB106" s="5"/>
      <c r="GC106" s="5"/>
      <c r="GD106" s="5" t="str">
        <f t="shared" si="172"/>
        <v/>
      </c>
      <c r="GE106" s="5" t="str">
        <f t="shared" si="173"/>
        <v/>
      </c>
      <c r="GF106" s="5" t="str">
        <f t="shared" si="174"/>
        <v/>
      </c>
      <c r="GG106" s="62"/>
      <c r="GH106" s="62"/>
      <c r="GI106" s="62"/>
      <c r="GJ106" s="62"/>
      <c r="GK106" s="62"/>
      <c r="GL106" s="62"/>
      <c r="GM106" s="62"/>
      <c r="GN106" s="62"/>
      <c r="GO106" s="62"/>
      <c r="GP106" s="62" t="str">
        <f t="shared" si="175"/>
        <v/>
      </c>
      <c r="GQ106" s="62" t="str">
        <f t="shared" si="176"/>
        <v/>
      </c>
      <c r="GR106" s="62" t="str">
        <f t="shared" si="177"/>
        <v/>
      </c>
      <c r="GS106" s="5"/>
      <c r="GT106" s="5"/>
      <c r="GU106" s="5"/>
      <c r="GV106" s="5"/>
      <c r="GW106" s="5"/>
      <c r="GX106" s="5"/>
      <c r="GY106" s="5"/>
      <c r="GZ106" s="5"/>
      <c r="HA106" s="5"/>
      <c r="HB106" s="5" t="str">
        <f t="shared" si="178"/>
        <v/>
      </c>
      <c r="HC106" s="5" t="str">
        <f t="shared" si="179"/>
        <v/>
      </c>
      <c r="HD106" s="5" t="str">
        <f t="shared" si="180"/>
        <v/>
      </c>
      <c r="HE106" s="62"/>
      <c r="HF106" s="62"/>
      <c r="HG106" s="62"/>
      <c r="HH106" s="62"/>
      <c r="HI106" s="62"/>
      <c r="HJ106" s="62"/>
      <c r="HK106" s="62"/>
      <c r="HL106" s="62"/>
      <c r="HM106" s="62"/>
      <c r="HN106" s="62" t="str">
        <f t="shared" si="181"/>
        <v/>
      </c>
      <c r="HO106" s="62" t="str">
        <f t="shared" si="182"/>
        <v/>
      </c>
      <c r="HP106" s="62" t="str">
        <f t="shared" si="183"/>
        <v/>
      </c>
      <c r="HQ106" s="5"/>
      <c r="HR106" s="5"/>
      <c r="HS106" s="5"/>
      <c r="HT106" s="5"/>
      <c r="HU106" s="5"/>
      <c r="HV106" s="5"/>
      <c r="HW106" s="5"/>
      <c r="HX106" s="5"/>
      <c r="HY106" s="5"/>
      <c r="HZ106" s="5" t="str">
        <f t="shared" si="184"/>
        <v/>
      </c>
      <c r="IA106" s="5" t="str">
        <f t="shared" si="185"/>
        <v/>
      </c>
      <c r="IB106" s="5" t="str">
        <f t="shared" si="186"/>
        <v/>
      </c>
      <c r="IC106" s="62"/>
      <c r="ID106" s="62"/>
      <c r="IE106" s="62"/>
      <c r="IF106" s="62"/>
      <c r="IG106" s="62"/>
      <c r="IH106" s="62"/>
      <c r="II106" s="62"/>
      <c r="IJ106" s="62"/>
      <c r="IK106" s="62"/>
      <c r="IL106" s="62" t="str">
        <f t="shared" si="187"/>
        <v/>
      </c>
      <c r="IM106" s="62" t="str">
        <f t="shared" si="188"/>
        <v/>
      </c>
      <c r="IN106" s="62" t="str">
        <f t="shared" si="189"/>
        <v/>
      </c>
      <c r="IO106" s="5"/>
      <c r="IP106" s="5"/>
      <c r="IQ106" s="5"/>
      <c r="IR106" s="5"/>
      <c r="IS106" s="5"/>
      <c r="IT106" s="5"/>
      <c r="IU106" s="5"/>
      <c r="IV106" s="5"/>
      <c r="IW106" s="5"/>
      <c r="IX106" s="5" t="str">
        <f t="shared" si="190"/>
        <v/>
      </c>
      <c r="IY106" s="5" t="str">
        <f t="shared" si="191"/>
        <v/>
      </c>
      <c r="IZ106" s="5" t="str">
        <f t="shared" si="192"/>
        <v/>
      </c>
    </row>
    <row r="107" spans="1:260" x14ac:dyDescent="0.35">
      <c r="A107" s="131">
        <v>103</v>
      </c>
      <c r="B107" s="170">
        <f>'BVEM Scorecard'!B106</f>
        <v>0</v>
      </c>
      <c r="C107" s="170">
        <f>'BVEM Scorecard'!C106</f>
        <v>0</v>
      </c>
      <c r="D107" s="152">
        <v>1171</v>
      </c>
      <c r="E107" s="72" t="str">
        <f>'BVEM Scorecard'!F106</f>
        <v>Storage</v>
      </c>
      <c r="F107" s="94">
        <f t="shared" si="193"/>
        <v>2.5000000000000001E-2</v>
      </c>
      <c r="G107" s="94">
        <f t="shared" ref="G107:G125" si="222">IFERROR(S107/3,0)</f>
        <v>0.33333333333333331</v>
      </c>
      <c r="H107" s="94">
        <f t="shared" si="195"/>
        <v>0</v>
      </c>
      <c r="I107" s="94">
        <f t="shared" ref="I107:I125" si="223">IFERROR(SUM(AD107,AP107,BB107,BN107,BZ107,CL107,CX107,DJ107,DV107,EH107,ET107,FF107,FR107,GD107,GP107,HB107,HN107,HZ107,IL107,IX107)/(SUM(V107,AH107,AT107,BF107,BR107,CD107,CP107,DB107,DN107,DZ107,EL107,EX107,FJ107,FV107,GH107,GT107,HF107,HR107,ID107,IP107)*3),0)</f>
        <v>0</v>
      </c>
      <c r="J107" s="55">
        <v>0</v>
      </c>
      <c r="K107" s="55">
        <v>0</v>
      </c>
      <c r="L107" s="55">
        <v>0</v>
      </c>
      <c r="M107" s="55">
        <v>0</v>
      </c>
      <c r="N107" s="5">
        <v>0</v>
      </c>
      <c r="O107" s="5">
        <v>0</v>
      </c>
      <c r="P107" s="142"/>
      <c r="Q107" s="114">
        <v>0</v>
      </c>
      <c r="R107" s="91">
        <v>0.05</v>
      </c>
      <c r="S107" s="5">
        <f t="shared" si="132"/>
        <v>1</v>
      </c>
      <c r="T107" s="93">
        <f t="shared" ref="T107:T125" si="224">IFERROR(Q107*Q$4+R107*R$4,0)</f>
        <v>2.5000000000000001E-2</v>
      </c>
      <c r="U107" s="143"/>
      <c r="V107" s="143"/>
      <c r="W107" s="143"/>
      <c r="X107" s="64"/>
      <c r="Y107" s="64"/>
      <c r="Z107" s="62"/>
      <c r="AA107" s="144"/>
      <c r="AB107" s="144"/>
      <c r="AC107" s="64"/>
      <c r="AD107" s="64"/>
      <c r="AE107" s="64"/>
      <c r="AF107" s="64"/>
      <c r="AG107" s="55"/>
      <c r="AH107" s="55"/>
      <c r="AI107" s="35"/>
      <c r="AJ107" s="35"/>
      <c r="AK107" s="35"/>
      <c r="AL107" s="35"/>
      <c r="AM107" s="142"/>
      <c r="AN107" s="142"/>
      <c r="AO107" s="35"/>
      <c r="AP107" s="35"/>
      <c r="AQ107" s="35"/>
      <c r="AR107" s="35"/>
      <c r="AS107" s="64"/>
      <c r="AT107" s="64"/>
      <c r="AU107" s="64"/>
      <c r="AV107" s="64"/>
      <c r="AW107" s="64"/>
      <c r="AX107" s="64"/>
      <c r="AY107" s="144"/>
      <c r="AZ107" s="144"/>
      <c r="BA107" s="64"/>
      <c r="BB107" s="64"/>
      <c r="BC107" s="64"/>
      <c r="BD107" s="64"/>
      <c r="BE107" s="35"/>
      <c r="BF107" s="35"/>
      <c r="BG107" s="35"/>
      <c r="BH107" s="35"/>
      <c r="BI107" s="35"/>
      <c r="BJ107" s="35"/>
      <c r="BK107" s="142"/>
      <c r="BL107" s="142"/>
      <c r="BM107" s="35"/>
      <c r="BN107" s="35"/>
      <c r="BO107" s="35"/>
      <c r="BP107" s="35"/>
      <c r="BQ107" s="64"/>
      <c r="BR107" s="64"/>
      <c r="BS107" s="64"/>
      <c r="BT107" s="64"/>
      <c r="BU107" s="64"/>
      <c r="BV107" s="64"/>
      <c r="BW107" s="144"/>
      <c r="BX107" s="144"/>
      <c r="BY107" s="64"/>
      <c r="BZ107" s="64"/>
      <c r="CA107" s="64"/>
      <c r="CB107" s="64"/>
      <c r="CC107" s="35"/>
      <c r="CD107" s="35"/>
      <c r="CE107" s="35"/>
      <c r="CF107" s="35"/>
      <c r="CG107" s="35"/>
      <c r="CH107" s="35"/>
      <c r="CI107" s="142"/>
      <c r="CJ107" s="142"/>
      <c r="CK107" s="35"/>
      <c r="CL107" s="35"/>
      <c r="CM107" s="35"/>
      <c r="CN107" s="35"/>
      <c r="CO107" s="64"/>
      <c r="CP107" s="64"/>
      <c r="CQ107" s="64"/>
      <c r="CR107" s="64"/>
      <c r="CS107" s="64"/>
      <c r="CT107" s="64"/>
      <c r="CU107" s="144"/>
      <c r="CV107" s="144"/>
      <c r="CW107" s="64"/>
      <c r="CX107" s="64"/>
      <c r="CY107" s="64"/>
      <c r="CZ107" s="64"/>
      <c r="DA107" s="35"/>
      <c r="DB107" s="35"/>
      <c r="DC107" s="35"/>
      <c r="DD107" s="35"/>
      <c r="DE107" s="35"/>
      <c r="DF107" s="35"/>
      <c r="DG107" s="142"/>
      <c r="DH107" s="142"/>
      <c r="DI107" s="35"/>
      <c r="DJ107" s="35"/>
      <c r="DK107" s="35"/>
      <c r="DL107" s="35"/>
      <c r="DM107" s="64"/>
      <c r="DN107" s="64"/>
      <c r="DO107" s="64"/>
      <c r="DP107" s="64"/>
      <c r="DQ107" s="64"/>
      <c r="DR107" s="64"/>
      <c r="DS107" s="144"/>
      <c r="DT107" s="144"/>
      <c r="DU107" s="64"/>
      <c r="DV107" s="64"/>
      <c r="DW107" s="64"/>
      <c r="DX107" s="64"/>
      <c r="DY107" s="35"/>
      <c r="DZ107" s="35"/>
      <c r="EA107" s="35"/>
      <c r="EB107" s="35"/>
      <c r="EC107" s="35"/>
      <c r="ED107" s="35"/>
      <c r="EE107" s="142"/>
      <c r="EF107" s="142"/>
      <c r="EG107" s="35"/>
      <c r="EH107" s="35"/>
      <c r="EI107" s="35"/>
      <c r="EJ107" s="35"/>
      <c r="EK107" s="62"/>
      <c r="EL107" s="62"/>
      <c r="EM107" s="62"/>
      <c r="EN107" s="62"/>
      <c r="EO107" s="62"/>
      <c r="EP107" s="62"/>
      <c r="EQ107" s="62"/>
      <c r="ER107" s="62"/>
      <c r="ES107" s="62"/>
      <c r="ET107" s="62"/>
      <c r="EU107" s="62"/>
      <c r="EV107" s="62"/>
      <c r="EW107" s="5"/>
      <c r="EX107" s="5"/>
      <c r="EY107" s="5"/>
      <c r="EZ107" s="5"/>
      <c r="FA107" s="5"/>
      <c r="FB107" s="5"/>
      <c r="FC107" s="5"/>
      <c r="FD107" s="5"/>
      <c r="FE107" s="5"/>
      <c r="FF107" s="5"/>
      <c r="FG107" s="5"/>
      <c r="FH107" s="5"/>
      <c r="FI107" s="62"/>
      <c r="FJ107" s="62"/>
      <c r="FK107" s="62"/>
      <c r="FL107" s="62"/>
      <c r="FM107" s="62"/>
      <c r="FN107" s="62"/>
      <c r="FO107" s="62"/>
      <c r="FP107" s="62"/>
      <c r="FQ107" s="62"/>
      <c r="FR107" s="62"/>
      <c r="FS107" s="62"/>
      <c r="FT107" s="62"/>
      <c r="FU107" s="5"/>
      <c r="FV107" s="5"/>
      <c r="FW107" s="5"/>
      <c r="FX107" s="5"/>
      <c r="FY107" s="5"/>
      <c r="FZ107" s="5"/>
      <c r="GA107" s="5"/>
      <c r="GB107" s="5"/>
      <c r="GC107" s="5"/>
      <c r="GD107" s="5"/>
      <c r="GE107" s="5"/>
      <c r="GF107" s="5"/>
      <c r="GG107" s="62"/>
      <c r="GH107" s="62"/>
      <c r="GI107" s="62"/>
      <c r="GJ107" s="62"/>
      <c r="GK107" s="62"/>
      <c r="GL107" s="62"/>
      <c r="GM107" s="62"/>
      <c r="GN107" s="62"/>
      <c r="GO107" s="62"/>
      <c r="GP107" s="62"/>
      <c r="GQ107" s="62"/>
      <c r="GR107" s="62"/>
      <c r="GS107" s="5"/>
      <c r="GT107" s="5"/>
      <c r="GU107" s="5"/>
      <c r="GV107" s="5"/>
      <c r="GW107" s="5"/>
      <c r="GX107" s="5"/>
      <c r="GY107" s="5"/>
      <c r="GZ107" s="5"/>
      <c r="HA107" s="5"/>
      <c r="HB107" s="5"/>
      <c r="HC107" s="5"/>
      <c r="HD107" s="5"/>
      <c r="HE107" s="62"/>
      <c r="HF107" s="62"/>
      <c r="HG107" s="62"/>
      <c r="HH107" s="62"/>
      <c r="HI107" s="62"/>
      <c r="HJ107" s="62"/>
      <c r="HK107" s="62"/>
      <c r="HL107" s="62"/>
      <c r="HM107" s="62"/>
      <c r="HN107" s="62"/>
      <c r="HO107" s="62"/>
      <c r="HP107" s="62"/>
      <c r="HQ107" s="5"/>
      <c r="HR107" s="5"/>
      <c r="HS107" s="5"/>
      <c r="HT107" s="5"/>
      <c r="HU107" s="5"/>
      <c r="HV107" s="5"/>
      <c r="HW107" s="5"/>
      <c r="HX107" s="5"/>
      <c r="HY107" s="5"/>
      <c r="HZ107" s="5"/>
      <c r="IA107" s="5"/>
      <c r="IB107" s="5"/>
      <c r="IC107" s="62"/>
      <c r="ID107" s="62"/>
      <c r="IE107" s="62"/>
      <c r="IF107" s="62"/>
      <c r="IG107" s="62"/>
      <c r="IH107" s="62"/>
      <c r="II107" s="62"/>
      <c r="IJ107" s="62"/>
      <c r="IK107" s="62"/>
      <c r="IL107" s="62"/>
      <c r="IM107" s="62"/>
      <c r="IN107" s="62"/>
      <c r="IO107" s="5"/>
      <c r="IP107" s="5"/>
      <c r="IQ107" s="5"/>
      <c r="IR107" s="5"/>
      <c r="IS107" s="5"/>
      <c r="IT107" s="5"/>
      <c r="IU107" s="5"/>
      <c r="IV107" s="5"/>
      <c r="IW107" s="5"/>
      <c r="IX107" s="5"/>
      <c r="IY107" s="5"/>
      <c r="IZ107" s="5"/>
    </row>
    <row r="108" spans="1:260" x14ac:dyDescent="0.35">
      <c r="A108" s="131">
        <v>104</v>
      </c>
      <c r="B108" s="170">
        <f>'BVEM Scorecard'!B107</f>
        <v>0</v>
      </c>
      <c r="C108" s="170">
        <f>'BVEM Scorecard'!C107</f>
        <v>0</v>
      </c>
      <c r="D108" s="152">
        <v>145</v>
      </c>
      <c r="E108" s="72" t="str">
        <f>'BVEM Scorecard'!F107</f>
        <v>Solar + Storage</v>
      </c>
      <c r="F108" s="94">
        <f t="shared" si="193"/>
        <v>0.9</v>
      </c>
      <c r="G108" s="94">
        <f t="shared" si="222"/>
        <v>1</v>
      </c>
      <c r="H108" s="94">
        <f t="shared" si="195"/>
        <v>0.90000000000000013</v>
      </c>
      <c r="I108" s="94">
        <f t="shared" si="223"/>
        <v>1</v>
      </c>
      <c r="J108" s="55">
        <v>1</v>
      </c>
      <c r="K108" s="55">
        <v>1</v>
      </c>
      <c r="L108" s="55">
        <v>300</v>
      </c>
      <c r="M108" s="55">
        <v>196100</v>
      </c>
      <c r="N108" s="5">
        <f>M108/2080</f>
        <v>94.27884615384616</v>
      </c>
      <c r="O108" s="141">
        <v>1</v>
      </c>
      <c r="P108" s="142"/>
      <c r="Q108" s="114">
        <v>0.9</v>
      </c>
      <c r="R108" s="91">
        <v>0.9</v>
      </c>
      <c r="S108" s="5">
        <f t="shared" si="132"/>
        <v>3</v>
      </c>
      <c r="T108" s="93">
        <f t="shared" si="224"/>
        <v>0.9</v>
      </c>
      <c r="U108" s="143" t="str">
        <f>'Training Programs'!Y108</f>
        <v>Electrical Journeyman</v>
      </c>
      <c r="V108" s="143">
        <v>1</v>
      </c>
      <c r="W108" s="143">
        <f>'Career Opportunities'!T108</f>
        <v>43</v>
      </c>
      <c r="X108" s="64">
        <v>28320</v>
      </c>
      <c r="Y108" s="64">
        <f t="shared" si="202"/>
        <v>13.615384615384615</v>
      </c>
      <c r="Z108" s="64">
        <v>1</v>
      </c>
      <c r="AA108" s="144">
        <v>0.9</v>
      </c>
      <c r="AB108" s="144">
        <v>0.9</v>
      </c>
      <c r="AC108" s="64">
        <v>0.9</v>
      </c>
      <c r="AD108" s="64">
        <f t="shared" si="133"/>
        <v>3</v>
      </c>
      <c r="AE108" s="64">
        <f t="shared" si="134"/>
        <v>0.14333333333333334</v>
      </c>
      <c r="AF108" s="64">
        <f t="shared" si="135"/>
        <v>0.129</v>
      </c>
      <c r="AG108" s="55" t="str">
        <f>'Training Programs'!AO108</f>
        <v>Electrical Foreman</v>
      </c>
      <c r="AH108" s="55">
        <v>1</v>
      </c>
      <c r="AI108" s="5">
        <f>'Training Programs'!AQ108</f>
        <v>13</v>
      </c>
      <c r="AJ108" s="5">
        <v>8800</v>
      </c>
      <c r="AK108" s="5">
        <f t="shared" ref="AK108" si="225">AJ108/2080</f>
        <v>4.2307692307692308</v>
      </c>
      <c r="AL108" s="5">
        <v>1</v>
      </c>
      <c r="AM108" s="5">
        <v>0.9</v>
      </c>
      <c r="AN108" s="5">
        <v>0.9</v>
      </c>
      <c r="AO108" s="5">
        <v>0.9</v>
      </c>
      <c r="AP108" s="35">
        <f t="shared" si="136"/>
        <v>3</v>
      </c>
      <c r="AQ108" s="35">
        <f t="shared" si="137"/>
        <v>4.3333333333333335E-2</v>
      </c>
      <c r="AR108" s="35">
        <f t="shared" si="138"/>
        <v>3.9E-2</v>
      </c>
      <c r="AS108" s="62" t="str">
        <f>'Training Programs'!BE108</f>
        <v>Ironworker Journeyman</v>
      </c>
      <c r="AT108" s="62">
        <v>1</v>
      </c>
      <c r="AU108" s="62">
        <f>'Training Programs'!BG108</f>
        <v>25</v>
      </c>
      <c r="AV108" s="62">
        <v>16080</v>
      </c>
      <c r="AW108" s="62">
        <f t="shared" ref="AW108" si="226">AV108/2080</f>
        <v>7.7307692307692308</v>
      </c>
      <c r="AX108" s="62">
        <v>1</v>
      </c>
      <c r="AY108" s="62">
        <v>0.9</v>
      </c>
      <c r="AZ108" s="62">
        <v>0.9</v>
      </c>
      <c r="BA108" s="62">
        <v>0.9</v>
      </c>
      <c r="BB108" s="62">
        <f t="shared" si="139"/>
        <v>3</v>
      </c>
      <c r="BC108" s="95">
        <f t="shared" si="140"/>
        <v>8.3333333333333329E-2</v>
      </c>
      <c r="BD108" s="62">
        <f t="shared" si="141"/>
        <v>7.4999999999999997E-2</v>
      </c>
      <c r="BE108" s="5" t="str">
        <f>'Training Programs'!BU108</f>
        <v>Ironworker Foreman</v>
      </c>
      <c r="BF108" s="5">
        <v>1</v>
      </c>
      <c r="BG108" s="5">
        <f>'Training Programs'!BW108</f>
        <v>5</v>
      </c>
      <c r="BH108" s="5">
        <v>3280</v>
      </c>
      <c r="BI108" s="5">
        <f t="shared" ref="BI108" si="227">BH108/2080</f>
        <v>1.5769230769230769</v>
      </c>
      <c r="BJ108" s="5">
        <v>1</v>
      </c>
      <c r="BK108" s="5">
        <v>0.9</v>
      </c>
      <c r="BL108" s="5">
        <v>0.9</v>
      </c>
      <c r="BM108" s="5">
        <v>0.9</v>
      </c>
      <c r="BN108" s="35">
        <f t="shared" si="142"/>
        <v>3</v>
      </c>
      <c r="BO108" s="35">
        <f t="shared" si="143"/>
        <v>1.6666666666666666E-2</v>
      </c>
      <c r="BP108" s="35">
        <f t="shared" si="144"/>
        <v>1.4999999999999999E-2</v>
      </c>
      <c r="BQ108" s="62" t="str">
        <f>'Training Programs'!CK108</f>
        <v>Laborer Journeyman</v>
      </c>
      <c r="BR108" s="62">
        <v>1</v>
      </c>
      <c r="BS108" s="62">
        <f>'Training Programs'!CM108</f>
        <v>133</v>
      </c>
      <c r="BT108" s="62">
        <v>86800</v>
      </c>
      <c r="BU108" s="62">
        <f t="shared" ref="BU108" si="228">BT108/2080</f>
        <v>41.730769230769234</v>
      </c>
      <c r="BV108" s="62">
        <v>1</v>
      </c>
      <c r="BW108" s="62">
        <v>0.9</v>
      </c>
      <c r="BX108" s="62">
        <v>0.9</v>
      </c>
      <c r="BY108" s="62">
        <v>0.9</v>
      </c>
      <c r="BZ108" s="62">
        <f t="shared" si="145"/>
        <v>3</v>
      </c>
      <c r="CA108" s="62">
        <f t="shared" si="146"/>
        <v>0.44333333333333336</v>
      </c>
      <c r="CB108" s="62">
        <f t="shared" si="147"/>
        <v>0.39900000000000002</v>
      </c>
      <c r="CC108" s="5" t="str">
        <f>'Training Programs'!DA108</f>
        <v>Laborer Foreman</v>
      </c>
      <c r="CD108" s="5">
        <v>1</v>
      </c>
      <c r="CE108" s="5">
        <f>'Training Programs'!DC108</f>
        <v>16</v>
      </c>
      <c r="CF108" s="5">
        <v>10240</v>
      </c>
      <c r="CG108" s="5">
        <f t="shared" ref="CG108" si="229">CF108/2080</f>
        <v>4.9230769230769234</v>
      </c>
      <c r="CH108" s="5">
        <v>1</v>
      </c>
      <c r="CI108" s="5">
        <v>0.9</v>
      </c>
      <c r="CJ108" s="5">
        <v>0.9</v>
      </c>
      <c r="CK108" s="5">
        <v>0.9</v>
      </c>
      <c r="CL108" s="35">
        <f t="shared" si="148"/>
        <v>3</v>
      </c>
      <c r="CM108" s="35">
        <f t="shared" si="149"/>
        <v>5.3333333333333337E-2</v>
      </c>
      <c r="CN108" s="35">
        <f t="shared" si="150"/>
        <v>4.8000000000000001E-2</v>
      </c>
      <c r="CO108" s="62" t="str">
        <f>'Training Programs'!DQ108</f>
        <v>Operator</v>
      </c>
      <c r="CP108" s="62">
        <v>1</v>
      </c>
      <c r="CQ108" s="62">
        <f>'Training Programs'!DS108</f>
        <v>65</v>
      </c>
      <c r="CR108" s="62">
        <v>42580</v>
      </c>
      <c r="CS108" s="62">
        <f t="shared" ref="CS108" si="230">CR108/2080</f>
        <v>20.471153846153847</v>
      </c>
      <c r="CT108" s="62">
        <v>1</v>
      </c>
      <c r="CU108" s="62">
        <v>0.9</v>
      </c>
      <c r="CV108" s="62">
        <v>0.9</v>
      </c>
      <c r="CW108" s="62">
        <v>0.9</v>
      </c>
      <c r="CX108" s="62">
        <f t="shared" si="151"/>
        <v>3</v>
      </c>
      <c r="CY108" s="62">
        <f t="shared" si="152"/>
        <v>0.21666666666666667</v>
      </c>
      <c r="CZ108" s="62">
        <f t="shared" si="153"/>
        <v>0.19500000000000001</v>
      </c>
      <c r="DA108" s="5"/>
      <c r="DB108" s="5"/>
      <c r="DC108" s="5"/>
      <c r="DD108" s="5"/>
      <c r="DE108" s="5"/>
      <c r="DF108" s="5"/>
      <c r="DG108" s="5"/>
      <c r="DH108" s="5"/>
      <c r="DI108" s="5"/>
      <c r="DJ108" s="5"/>
      <c r="DK108" s="5"/>
      <c r="DL108" s="5"/>
      <c r="DM108" s="62"/>
      <c r="DN108" s="62"/>
      <c r="DO108" s="62"/>
      <c r="DP108" s="62"/>
      <c r="DQ108" s="62"/>
      <c r="DR108" s="62"/>
      <c r="DS108" s="62"/>
      <c r="DT108" s="62"/>
      <c r="DU108" s="62"/>
      <c r="DV108" s="62"/>
      <c r="DW108" s="62"/>
      <c r="DX108" s="62"/>
      <c r="DY108" s="5"/>
      <c r="DZ108" s="5"/>
      <c r="EA108" s="5"/>
      <c r="EB108" s="5"/>
      <c r="EC108" s="5"/>
      <c r="ED108" s="5"/>
      <c r="EE108" s="5"/>
      <c r="EF108" s="5"/>
      <c r="EG108" s="5"/>
      <c r="EH108" s="5"/>
      <c r="EI108" s="5"/>
      <c r="EJ108" s="5"/>
      <c r="EK108" s="62"/>
      <c r="EL108" s="62"/>
      <c r="EM108" s="62"/>
      <c r="EN108" s="62"/>
      <c r="EO108" s="62"/>
      <c r="EP108" s="62"/>
      <c r="EQ108" s="62"/>
      <c r="ER108" s="62"/>
      <c r="ES108" s="62"/>
      <c r="ET108" s="62"/>
      <c r="EU108" s="62"/>
      <c r="EV108" s="62"/>
      <c r="EW108" s="5"/>
      <c r="EX108" s="5"/>
      <c r="EY108" s="5"/>
      <c r="EZ108" s="5"/>
      <c r="FA108" s="5"/>
      <c r="FB108" s="5"/>
      <c r="FC108" s="5"/>
      <c r="FD108" s="5"/>
      <c r="FE108" s="5"/>
      <c r="FF108" s="5"/>
      <c r="FG108" s="5"/>
      <c r="FH108" s="5"/>
      <c r="FI108" s="62"/>
      <c r="FJ108" s="62"/>
      <c r="FK108" s="62"/>
      <c r="FL108" s="62"/>
      <c r="FM108" s="62"/>
      <c r="FN108" s="62"/>
      <c r="FO108" s="62"/>
      <c r="FP108" s="62"/>
      <c r="FQ108" s="62"/>
      <c r="FR108" s="62"/>
      <c r="FS108" s="62"/>
      <c r="FT108" s="62"/>
      <c r="FU108" s="5"/>
      <c r="FV108" s="5"/>
      <c r="FW108" s="5"/>
      <c r="FX108" s="5"/>
      <c r="FY108" s="5"/>
      <c r="FZ108" s="5"/>
      <c r="GA108" s="5"/>
      <c r="GB108" s="5"/>
      <c r="GC108" s="5"/>
      <c r="GD108" s="5"/>
      <c r="GE108" s="5"/>
      <c r="GF108" s="5"/>
      <c r="GG108" s="62"/>
      <c r="GH108" s="62"/>
      <c r="GI108" s="62"/>
      <c r="GJ108" s="62"/>
      <c r="GK108" s="62"/>
      <c r="GL108" s="62"/>
      <c r="GM108" s="62"/>
      <c r="GN108" s="62"/>
      <c r="GO108" s="62"/>
      <c r="GP108" s="62"/>
      <c r="GQ108" s="62"/>
      <c r="GR108" s="62"/>
      <c r="GS108" s="5"/>
      <c r="GT108" s="5"/>
      <c r="GU108" s="5"/>
      <c r="GV108" s="5"/>
      <c r="GW108" s="5"/>
      <c r="GX108" s="5"/>
      <c r="GY108" s="5"/>
      <c r="GZ108" s="5"/>
      <c r="HA108" s="5"/>
      <c r="HB108" s="5"/>
      <c r="HC108" s="5"/>
      <c r="HD108" s="5"/>
      <c r="HE108" s="62"/>
      <c r="HF108" s="62"/>
      <c r="HG108" s="62"/>
      <c r="HH108" s="62"/>
      <c r="HI108" s="62"/>
      <c r="HJ108" s="62"/>
      <c r="HK108" s="62"/>
      <c r="HL108" s="62"/>
      <c r="HM108" s="62"/>
      <c r="HN108" s="62"/>
      <c r="HO108" s="62"/>
      <c r="HP108" s="62"/>
      <c r="HQ108" s="5"/>
      <c r="HR108" s="5"/>
      <c r="HS108" s="5"/>
      <c r="HT108" s="5"/>
      <c r="HU108" s="5"/>
      <c r="HV108" s="5"/>
      <c r="HW108" s="5"/>
      <c r="HX108" s="5"/>
      <c r="HY108" s="5"/>
      <c r="HZ108" s="5"/>
      <c r="IA108" s="5"/>
      <c r="IB108" s="5"/>
      <c r="IC108" s="62"/>
      <c r="ID108" s="62"/>
      <c r="IE108" s="62"/>
      <c r="IF108" s="62"/>
      <c r="IG108" s="62"/>
      <c r="IH108" s="62"/>
      <c r="II108" s="62"/>
      <c r="IJ108" s="62"/>
      <c r="IK108" s="62"/>
      <c r="IL108" s="62"/>
      <c r="IM108" s="62"/>
      <c r="IN108" s="62"/>
      <c r="IO108" s="5"/>
      <c r="IP108" s="5"/>
      <c r="IQ108" s="5"/>
      <c r="IR108" s="5"/>
      <c r="IS108" s="5"/>
      <c r="IT108" s="5"/>
      <c r="IU108" s="5"/>
      <c r="IV108" s="5"/>
      <c r="IW108" s="5"/>
      <c r="IX108" s="5"/>
      <c r="IY108" s="5"/>
      <c r="IZ108" s="5"/>
    </row>
    <row r="109" spans="1:260" x14ac:dyDescent="0.35">
      <c r="A109" s="131">
        <v>105</v>
      </c>
      <c r="B109" s="170">
        <f>'BVEM Scorecard'!B108</f>
        <v>0</v>
      </c>
      <c r="C109" s="170">
        <f>'BVEM Scorecard'!C108</f>
        <v>0</v>
      </c>
      <c r="D109" s="152">
        <v>149</v>
      </c>
      <c r="E109" s="72" t="str">
        <f>'BVEM Scorecard'!F108</f>
        <v>Solar + Storage</v>
      </c>
      <c r="F109" s="94">
        <f t="shared" ref="F109" si="231">T109</f>
        <v>0.9</v>
      </c>
      <c r="G109" s="94">
        <f t="shared" si="222"/>
        <v>1</v>
      </c>
      <c r="H109" s="94">
        <f t="shared" ref="H109" si="232">IFERROR(SUM(AF109,AR109,BD109,BP109,CB109,CN109,CZ109,DL109,DX109,EJ109,EV109,FH109,FT109,GF109,GR109,HD109,HP109,IB109,IN109,IZ109),0)</f>
        <v>0.90000000000000013</v>
      </c>
      <c r="I109" s="94">
        <f t="shared" si="223"/>
        <v>1</v>
      </c>
      <c r="J109" s="55">
        <v>1</v>
      </c>
      <c r="K109" s="55">
        <v>1</v>
      </c>
      <c r="L109" s="55">
        <v>300</v>
      </c>
      <c r="M109" s="55">
        <v>196100</v>
      </c>
      <c r="N109" s="5">
        <f>M109/2080</f>
        <v>94.27884615384616</v>
      </c>
      <c r="O109" s="5">
        <v>1</v>
      </c>
      <c r="P109" s="142"/>
      <c r="Q109" s="114">
        <v>0.9</v>
      </c>
      <c r="R109" s="91">
        <v>0.9</v>
      </c>
      <c r="S109" s="5">
        <f t="shared" si="132"/>
        <v>3</v>
      </c>
      <c r="T109" s="93">
        <f t="shared" si="224"/>
        <v>0.9</v>
      </c>
      <c r="U109" s="143" t="str">
        <f>'Training Programs'!Y109</f>
        <v>Electrical Journeyman</v>
      </c>
      <c r="V109" s="143">
        <v>1</v>
      </c>
      <c r="W109" s="143">
        <f>'Career Opportunities'!T109</f>
        <v>43</v>
      </c>
      <c r="X109" s="64">
        <v>28320</v>
      </c>
      <c r="Y109" s="64">
        <f t="shared" ref="Y109" si="233">X109/2080</f>
        <v>13.615384615384615</v>
      </c>
      <c r="Z109" s="62">
        <v>1</v>
      </c>
      <c r="AA109" s="144">
        <v>0.9</v>
      </c>
      <c r="AB109" s="144">
        <v>0.9</v>
      </c>
      <c r="AC109" s="64">
        <v>0.9</v>
      </c>
      <c r="AD109" s="64">
        <f t="shared" si="133"/>
        <v>3</v>
      </c>
      <c r="AE109" s="64">
        <f t="shared" si="134"/>
        <v>0.14333333333333334</v>
      </c>
      <c r="AF109" s="64">
        <f t="shared" si="135"/>
        <v>0.129</v>
      </c>
      <c r="AG109" s="55" t="str">
        <f>'Training Programs'!AO109</f>
        <v>Electrical Foreman</v>
      </c>
      <c r="AH109" s="55">
        <v>1</v>
      </c>
      <c r="AI109" s="35">
        <f>'Training Programs'!AQ109</f>
        <v>13</v>
      </c>
      <c r="AJ109" s="35">
        <v>8800</v>
      </c>
      <c r="AK109" s="35">
        <f t="shared" ref="AK109" si="234">AJ109/2080</f>
        <v>4.2307692307692308</v>
      </c>
      <c r="AL109" s="35">
        <v>1</v>
      </c>
      <c r="AM109" s="142">
        <v>0.9</v>
      </c>
      <c r="AN109" s="142">
        <v>0.9</v>
      </c>
      <c r="AO109" s="35">
        <v>0.9</v>
      </c>
      <c r="AP109" s="35">
        <f t="shared" si="136"/>
        <v>3</v>
      </c>
      <c r="AQ109" s="35">
        <f t="shared" si="137"/>
        <v>4.3333333333333335E-2</v>
      </c>
      <c r="AR109" s="35">
        <f t="shared" si="138"/>
        <v>3.9E-2</v>
      </c>
      <c r="AS109" s="64" t="str">
        <f>'Training Programs'!BE109</f>
        <v>Ironworker Journeyman</v>
      </c>
      <c r="AT109" s="64">
        <v>1</v>
      </c>
      <c r="AU109" s="64">
        <f>'Training Programs'!BG109</f>
        <v>25</v>
      </c>
      <c r="AV109" s="64">
        <v>16080</v>
      </c>
      <c r="AW109" s="64">
        <f t="shared" ref="AW109" si="235">AV109/2080</f>
        <v>7.7307692307692308</v>
      </c>
      <c r="AX109" s="64">
        <v>1</v>
      </c>
      <c r="AY109" s="144">
        <v>0.9</v>
      </c>
      <c r="AZ109" s="144">
        <v>0.9</v>
      </c>
      <c r="BA109" s="64">
        <v>0.9</v>
      </c>
      <c r="BB109" s="64">
        <f t="shared" si="139"/>
        <v>3</v>
      </c>
      <c r="BC109" s="64">
        <f t="shared" si="140"/>
        <v>8.3333333333333329E-2</v>
      </c>
      <c r="BD109" s="64">
        <f t="shared" si="141"/>
        <v>7.4999999999999997E-2</v>
      </c>
      <c r="BE109" s="35" t="str">
        <f>'Training Programs'!BU109</f>
        <v>Ironworker Foreman</v>
      </c>
      <c r="BF109" s="35">
        <v>1</v>
      </c>
      <c r="BG109" s="35">
        <f>'Training Programs'!BW109</f>
        <v>5</v>
      </c>
      <c r="BH109" s="35">
        <v>3280</v>
      </c>
      <c r="BI109" s="35">
        <f t="shared" ref="BI109" si="236">BH109/2080</f>
        <v>1.5769230769230769</v>
      </c>
      <c r="BJ109" s="35">
        <v>1</v>
      </c>
      <c r="BK109" s="142">
        <v>0.9</v>
      </c>
      <c r="BL109" s="142">
        <v>0.9</v>
      </c>
      <c r="BM109" s="35">
        <v>0.9</v>
      </c>
      <c r="BN109" s="35">
        <f t="shared" si="142"/>
        <v>3</v>
      </c>
      <c r="BO109" s="35">
        <f t="shared" si="143"/>
        <v>1.6666666666666666E-2</v>
      </c>
      <c r="BP109" s="35">
        <f t="shared" si="144"/>
        <v>1.4999999999999999E-2</v>
      </c>
      <c r="BQ109" s="64" t="str">
        <f>'Training Programs'!CK109</f>
        <v>Laborer Journeyman</v>
      </c>
      <c r="BR109" s="64">
        <v>1</v>
      </c>
      <c r="BS109" s="64">
        <f>'Training Programs'!CM109</f>
        <v>133</v>
      </c>
      <c r="BT109" s="64">
        <v>86800</v>
      </c>
      <c r="BU109" s="64">
        <f t="shared" ref="BU109" si="237">BT109/2080</f>
        <v>41.730769230769234</v>
      </c>
      <c r="BV109" s="64">
        <v>1</v>
      </c>
      <c r="BW109" s="144">
        <v>0.9</v>
      </c>
      <c r="BX109" s="144">
        <v>0.9</v>
      </c>
      <c r="BY109" s="64">
        <v>0.9</v>
      </c>
      <c r="BZ109" s="64">
        <f t="shared" si="145"/>
        <v>3</v>
      </c>
      <c r="CA109" s="64">
        <f t="shared" si="146"/>
        <v>0.44333333333333336</v>
      </c>
      <c r="CB109" s="64">
        <f t="shared" si="147"/>
        <v>0.39900000000000002</v>
      </c>
      <c r="CC109" s="35" t="str">
        <f>'Training Programs'!DA109</f>
        <v>Laborer Foreman</v>
      </c>
      <c r="CD109" s="35">
        <v>1</v>
      </c>
      <c r="CE109" s="35">
        <f>'Training Programs'!DC109</f>
        <v>16</v>
      </c>
      <c r="CF109" s="35">
        <v>10240</v>
      </c>
      <c r="CG109" s="35">
        <f t="shared" ref="CG109" si="238">CF109/2080</f>
        <v>4.9230769230769234</v>
      </c>
      <c r="CH109" s="35">
        <v>1</v>
      </c>
      <c r="CI109" s="142">
        <v>0.9</v>
      </c>
      <c r="CJ109" s="142">
        <v>0.9</v>
      </c>
      <c r="CK109" s="35">
        <v>0.9</v>
      </c>
      <c r="CL109" s="35">
        <f t="shared" si="148"/>
        <v>3</v>
      </c>
      <c r="CM109" s="35">
        <f t="shared" si="149"/>
        <v>5.3333333333333337E-2</v>
      </c>
      <c r="CN109" s="35">
        <f t="shared" si="150"/>
        <v>4.8000000000000001E-2</v>
      </c>
      <c r="CO109" s="64" t="str">
        <f>'Training Programs'!DQ109</f>
        <v>Operator</v>
      </c>
      <c r="CP109" s="64">
        <v>1</v>
      </c>
      <c r="CQ109" s="64">
        <f>'Training Programs'!DS109</f>
        <v>65</v>
      </c>
      <c r="CR109" s="64">
        <v>42580</v>
      </c>
      <c r="CS109" s="64">
        <f t="shared" ref="CS109" si="239">CR109/2080</f>
        <v>20.471153846153847</v>
      </c>
      <c r="CT109" s="64">
        <v>1</v>
      </c>
      <c r="CU109" s="144">
        <v>0.9</v>
      </c>
      <c r="CV109" s="144">
        <v>0.9</v>
      </c>
      <c r="CW109" s="64">
        <v>0.9</v>
      </c>
      <c r="CX109" s="64">
        <f t="shared" si="151"/>
        <v>3</v>
      </c>
      <c r="CY109" s="64">
        <f t="shared" si="152"/>
        <v>0.21666666666666667</v>
      </c>
      <c r="CZ109" s="64">
        <f t="shared" si="153"/>
        <v>0.19500000000000001</v>
      </c>
      <c r="DA109" s="35"/>
      <c r="DB109" s="35"/>
      <c r="DC109" s="35"/>
      <c r="DD109" s="35"/>
      <c r="DE109" s="35"/>
      <c r="DF109" s="35"/>
      <c r="DG109" s="142"/>
      <c r="DH109" s="142"/>
      <c r="DI109" s="35"/>
      <c r="DJ109" s="35"/>
      <c r="DK109" s="35"/>
      <c r="DL109" s="35"/>
      <c r="DM109" s="64"/>
      <c r="DN109" s="64"/>
      <c r="DO109" s="64"/>
      <c r="DP109" s="64"/>
      <c r="DQ109" s="64"/>
      <c r="DR109" s="64"/>
      <c r="DS109" s="144"/>
      <c r="DT109" s="144"/>
      <c r="DU109" s="64"/>
      <c r="DV109" s="64"/>
      <c r="DW109" s="64"/>
      <c r="DX109" s="64"/>
      <c r="DY109" s="35"/>
      <c r="DZ109" s="35"/>
      <c r="EA109" s="35"/>
      <c r="EB109" s="35"/>
      <c r="EC109" s="35"/>
      <c r="ED109" s="35"/>
      <c r="EE109" s="142"/>
      <c r="EF109" s="142"/>
      <c r="EG109" s="35"/>
      <c r="EH109" s="35"/>
      <c r="EI109" s="35"/>
      <c r="EJ109" s="35"/>
      <c r="EK109" s="62"/>
      <c r="EL109" s="62"/>
      <c r="EM109" s="62"/>
      <c r="EN109" s="62"/>
      <c r="EO109" s="62"/>
      <c r="EP109" s="62"/>
      <c r="EQ109" s="62"/>
      <c r="ER109" s="62"/>
      <c r="ES109" s="62"/>
      <c r="ET109" s="62"/>
      <c r="EU109" s="62"/>
      <c r="EV109" s="62"/>
      <c r="EW109" s="5"/>
      <c r="EX109" s="5"/>
      <c r="EY109" s="5"/>
      <c r="EZ109" s="5"/>
      <c r="FA109" s="5"/>
      <c r="FB109" s="5"/>
      <c r="FC109" s="5"/>
      <c r="FD109" s="5"/>
      <c r="FE109" s="5"/>
      <c r="FF109" s="5"/>
      <c r="FG109" s="5"/>
      <c r="FH109" s="5"/>
      <c r="FI109" s="62"/>
      <c r="FJ109" s="62"/>
      <c r="FK109" s="62"/>
      <c r="FL109" s="62"/>
      <c r="FM109" s="62"/>
      <c r="FN109" s="62"/>
      <c r="FO109" s="62"/>
      <c r="FP109" s="62"/>
      <c r="FQ109" s="62"/>
      <c r="FR109" s="62"/>
      <c r="FS109" s="62"/>
      <c r="FT109" s="62"/>
      <c r="FU109" s="5"/>
      <c r="FV109" s="5"/>
      <c r="FW109" s="5"/>
      <c r="FX109" s="5"/>
      <c r="FY109" s="5"/>
      <c r="FZ109" s="5"/>
      <c r="GA109" s="5"/>
      <c r="GB109" s="5"/>
      <c r="GC109" s="5"/>
      <c r="GD109" s="5"/>
      <c r="GE109" s="5"/>
      <c r="GF109" s="5"/>
      <c r="GG109" s="62"/>
      <c r="GH109" s="62"/>
      <c r="GI109" s="62"/>
      <c r="GJ109" s="62"/>
      <c r="GK109" s="62"/>
      <c r="GL109" s="62"/>
      <c r="GM109" s="62"/>
      <c r="GN109" s="62"/>
      <c r="GO109" s="62"/>
      <c r="GP109" s="62"/>
      <c r="GQ109" s="62"/>
      <c r="GR109" s="62"/>
      <c r="GS109" s="5"/>
      <c r="GT109" s="5"/>
      <c r="GU109" s="5"/>
      <c r="GV109" s="5"/>
      <c r="GW109" s="5"/>
      <c r="GX109" s="5"/>
      <c r="GY109" s="5"/>
      <c r="GZ109" s="5"/>
      <c r="HA109" s="5"/>
      <c r="HB109" s="5"/>
      <c r="HC109" s="5"/>
      <c r="HD109" s="5"/>
      <c r="HE109" s="62"/>
      <c r="HF109" s="62"/>
      <c r="HG109" s="62"/>
      <c r="HH109" s="62"/>
      <c r="HI109" s="62"/>
      <c r="HJ109" s="62"/>
      <c r="HK109" s="62"/>
      <c r="HL109" s="62"/>
      <c r="HM109" s="62"/>
      <c r="HN109" s="62"/>
      <c r="HO109" s="62"/>
      <c r="HP109" s="62"/>
      <c r="HQ109" s="5"/>
      <c r="HR109" s="5"/>
      <c r="HS109" s="5"/>
      <c r="HT109" s="5"/>
      <c r="HU109" s="5"/>
      <c r="HV109" s="5"/>
      <c r="HW109" s="5"/>
      <c r="HX109" s="5"/>
      <c r="HY109" s="5"/>
      <c r="HZ109" s="5"/>
      <c r="IA109" s="5"/>
      <c r="IB109" s="5"/>
      <c r="IC109" s="62"/>
      <c r="ID109" s="62"/>
      <c r="IE109" s="62"/>
      <c r="IF109" s="62"/>
      <c r="IG109" s="62"/>
      <c r="IH109" s="62"/>
      <c r="II109" s="62"/>
      <c r="IJ109" s="62"/>
      <c r="IK109" s="62"/>
      <c r="IL109" s="62"/>
      <c r="IM109" s="62"/>
      <c r="IN109" s="62"/>
      <c r="IO109" s="5"/>
      <c r="IP109" s="5"/>
      <c r="IQ109" s="5"/>
      <c r="IR109" s="5"/>
      <c r="IS109" s="5"/>
      <c r="IT109" s="5"/>
      <c r="IU109" s="5"/>
      <c r="IV109" s="5"/>
      <c r="IW109" s="5"/>
      <c r="IX109" s="5"/>
      <c r="IY109" s="5"/>
      <c r="IZ109" s="5"/>
    </row>
    <row r="110" spans="1:260" x14ac:dyDescent="0.35">
      <c r="A110" s="131">
        <v>106</v>
      </c>
      <c r="B110" s="170">
        <f>'BVEM Scorecard'!B109</f>
        <v>0</v>
      </c>
      <c r="C110" s="170">
        <f>'BVEM Scorecard'!C109</f>
        <v>0</v>
      </c>
      <c r="D110" s="152">
        <v>150</v>
      </c>
      <c r="E110" s="72" t="str">
        <f>'BVEM Scorecard'!F109</f>
        <v>Wind</v>
      </c>
      <c r="F110" s="94">
        <f t="shared" si="193"/>
        <v>0.35</v>
      </c>
      <c r="G110" s="94">
        <f t="shared" si="222"/>
        <v>1</v>
      </c>
      <c r="H110" s="94">
        <f t="shared" si="195"/>
        <v>0.4088235294117647</v>
      </c>
      <c r="I110" s="94">
        <f t="shared" si="223"/>
        <v>0.66666666666666663</v>
      </c>
      <c r="J110" s="55">
        <v>1</v>
      </c>
      <c r="K110" s="55">
        <v>1</v>
      </c>
      <c r="L110" s="55">
        <v>340</v>
      </c>
      <c r="M110" s="55"/>
      <c r="N110" s="5"/>
      <c r="O110" s="141">
        <v>1</v>
      </c>
      <c r="P110" s="142"/>
      <c r="Q110" s="114">
        <v>0.35</v>
      </c>
      <c r="R110" s="91">
        <v>0.35</v>
      </c>
      <c r="S110" s="5">
        <f t="shared" si="132"/>
        <v>3</v>
      </c>
      <c r="T110" s="93">
        <f t="shared" si="224"/>
        <v>0.35</v>
      </c>
      <c r="U110" s="143" t="s">
        <v>219</v>
      </c>
      <c r="V110" s="143">
        <v>1</v>
      </c>
      <c r="W110" s="143">
        <v>40</v>
      </c>
      <c r="X110" s="64"/>
      <c r="Y110" s="64"/>
      <c r="Z110" s="64"/>
      <c r="AA110" s="144">
        <v>0.1</v>
      </c>
      <c r="AB110" s="144">
        <v>0.1</v>
      </c>
      <c r="AC110" s="64"/>
      <c r="AD110" s="64">
        <f t="shared" si="133"/>
        <v>2</v>
      </c>
      <c r="AE110" s="64">
        <f t="shared" si="134"/>
        <v>0.11764705882352941</v>
      </c>
      <c r="AF110" s="64">
        <f t="shared" si="135"/>
        <v>1.1764705882352941E-2</v>
      </c>
      <c r="AG110" s="55" t="s">
        <v>220</v>
      </c>
      <c r="AH110" s="55">
        <v>1</v>
      </c>
      <c r="AI110" s="5">
        <v>300</v>
      </c>
      <c r="AJ110" s="5"/>
      <c r="AK110" s="5"/>
      <c r="AL110" s="5"/>
      <c r="AM110" s="5">
        <v>0.45</v>
      </c>
      <c r="AN110" s="5">
        <v>0.45</v>
      </c>
      <c r="AO110" s="5"/>
      <c r="AP110" s="35">
        <f t="shared" si="136"/>
        <v>2</v>
      </c>
      <c r="AQ110" s="35">
        <f t="shared" si="137"/>
        <v>0.88235294117647056</v>
      </c>
      <c r="AR110" s="35">
        <f t="shared" si="138"/>
        <v>0.39705882352941174</v>
      </c>
      <c r="AS110" s="62"/>
      <c r="AT110" s="62"/>
      <c r="AU110" s="62"/>
      <c r="AV110" s="62"/>
      <c r="AW110" s="62"/>
      <c r="AX110" s="62"/>
      <c r="AY110" s="62"/>
      <c r="AZ110" s="62"/>
      <c r="BA110" s="62"/>
      <c r="BB110" s="62"/>
      <c r="BC110" s="95"/>
      <c r="BD110" s="62"/>
      <c r="BE110" s="5"/>
      <c r="BF110" s="5"/>
      <c r="BG110" s="5"/>
      <c r="BH110" s="5"/>
      <c r="BI110" s="5"/>
      <c r="BJ110" s="5"/>
      <c r="BK110" s="5"/>
      <c r="BL110" s="5"/>
      <c r="BM110" s="5"/>
      <c r="BN110" s="35"/>
      <c r="BO110" s="35"/>
      <c r="BP110" s="35"/>
      <c r="BQ110" s="62"/>
      <c r="BR110" s="62"/>
      <c r="BS110" s="62"/>
      <c r="BT110" s="62"/>
      <c r="BU110" s="62"/>
      <c r="BV110" s="62"/>
      <c r="BW110" s="62"/>
      <c r="BX110" s="62"/>
      <c r="BY110" s="62"/>
      <c r="BZ110" s="62"/>
      <c r="CA110" s="62"/>
      <c r="CB110" s="62"/>
      <c r="CC110" s="5"/>
      <c r="CD110" s="5"/>
      <c r="CE110" s="5"/>
      <c r="CF110" s="5"/>
      <c r="CG110" s="5"/>
      <c r="CH110" s="5"/>
      <c r="CI110" s="5"/>
      <c r="CJ110" s="5"/>
      <c r="CK110" s="5"/>
      <c r="CL110" s="35"/>
      <c r="CM110" s="35"/>
      <c r="CN110" s="35"/>
      <c r="CO110" s="62"/>
      <c r="CP110" s="62"/>
      <c r="CQ110" s="62"/>
      <c r="CR110" s="62"/>
      <c r="CS110" s="62"/>
      <c r="CT110" s="62"/>
      <c r="CU110" s="62"/>
      <c r="CV110" s="62"/>
      <c r="CW110" s="62"/>
      <c r="CX110" s="62"/>
      <c r="CY110" s="62"/>
      <c r="CZ110" s="62"/>
      <c r="DA110" s="5"/>
      <c r="DB110" s="5"/>
      <c r="DC110" s="5"/>
      <c r="DD110" s="5"/>
      <c r="DE110" s="5"/>
      <c r="DF110" s="5"/>
      <c r="DG110" s="5"/>
      <c r="DH110" s="5"/>
      <c r="DI110" s="5"/>
      <c r="DJ110" s="5"/>
      <c r="DK110" s="5"/>
      <c r="DL110" s="5"/>
      <c r="DM110" s="62"/>
      <c r="DN110" s="62"/>
      <c r="DO110" s="62"/>
      <c r="DP110" s="62"/>
      <c r="DQ110" s="62"/>
      <c r="DR110" s="62"/>
      <c r="DS110" s="62"/>
      <c r="DT110" s="62"/>
      <c r="DU110" s="62"/>
      <c r="DV110" s="62"/>
      <c r="DW110" s="62"/>
      <c r="DX110" s="62"/>
      <c r="DY110" s="5"/>
      <c r="DZ110" s="5"/>
      <c r="EA110" s="5"/>
      <c r="EB110" s="5"/>
      <c r="EC110" s="5"/>
      <c r="ED110" s="5"/>
      <c r="EE110" s="5"/>
      <c r="EF110" s="5"/>
      <c r="EG110" s="5"/>
      <c r="EH110" s="5"/>
      <c r="EI110" s="5"/>
      <c r="EJ110" s="5"/>
      <c r="EK110" s="62"/>
      <c r="EL110" s="62"/>
      <c r="EM110" s="62"/>
      <c r="EN110" s="62"/>
      <c r="EO110" s="62"/>
      <c r="EP110" s="62"/>
      <c r="EQ110" s="62"/>
      <c r="ER110" s="62"/>
      <c r="ES110" s="62"/>
      <c r="ET110" s="62"/>
      <c r="EU110" s="62"/>
      <c r="EV110" s="62"/>
      <c r="EW110" s="5"/>
      <c r="EX110" s="5"/>
      <c r="EY110" s="5"/>
      <c r="EZ110" s="5"/>
      <c r="FA110" s="5"/>
      <c r="FB110" s="5"/>
      <c r="FC110" s="5"/>
      <c r="FD110" s="5"/>
      <c r="FE110" s="5"/>
      <c r="FF110" s="5"/>
      <c r="FG110" s="5"/>
      <c r="FH110" s="5"/>
      <c r="FI110" s="62"/>
      <c r="FJ110" s="62"/>
      <c r="FK110" s="62"/>
      <c r="FL110" s="62"/>
      <c r="FM110" s="62"/>
      <c r="FN110" s="62"/>
      <c r="FO110" s="62"/>
      <c r="FP110" s="62"/>
      <c r="FQ110" s="62"/>
      <c r="FR110" s="62"/>
      <c r="FS110" s="62"/>
      <c r="FT110" s="62"/>
      <c r="FU110" s="5"/>
      <c r="FV110" s="5"/>
      <c r="FW110" s="5"/>
      <c r="FX110" s="5"/>
      <c r="FY110" s="5"/>
      <c r="FZ110" s="5"/>
      <c r="GA110" s="5"/>
      <c r="GB110" s="5"/>
      <c r="GC110" s="5"/>
      <c r="GD110" s="5"/>
      <c r="GE110" s="5"/>
      <c r="GF110" s="5"/>
      <c r="GG110" s="62"/>
      <c r="GH110" s="62"/>
      <c r="GI110" s="62"/>
      <c r="GJ110" s="62"/>
      <c r="GK110" s="62"/>
      <c r="GL110" s="62"/>
      <c r="GM110" s="62"/>
      <c r="GN110" s="62"/>
      <c r="GO110" s="62"/>
      <c r="GP110" s="62"/>
      <c r="GQ110" s="62"/>
      <c r="GR110" s="62"/>
      <c r="GS110" s="5"/>
      <c r="GT110" s="5"/>
      <c r="GU110" s="5"/>
      <c r="GV110" s="5"/>
      <c r="GW110" s="5"/>
      <c r="GX110" s="5"/>
      <c r="GY110" s="5"/>
      <c r="GZ110" s="5"/>
      <c r="HA110" s="5"/>
      <c r="HB110" s="5"/>
      <c r="HC110" s="5"/>
      <c r="HD110" s="5"/>
      <c r="HE110" s="62"/>
      <c r="HF110" s="62"/>
      <c r="HG110" s="62"/>
      <c r="HH110" s="62"/>
      <c r="HI110" s="62"/>
      <c r="HJ110" s="62"/>
      <c r="HK110" s="62"/>
      <c r="HL110" s="62"/>
      <c r="HM110" s="62"/>
      <c r="HN110" s="62"/>
      <c r="HO110" s="62"/>
      <c r="HP110" s="62"/>
      <c r="HQ110" s="5"/>
      <c r="HR110" s="5"/>
      <c r="HS110" s="5"/>
      <c r="HT110" s="5"/>
      <c r="HU110" s="5"/>
      <c r="HV110" s="5"/>
      <c r="HW110" s="5"/>
      <c r="HX110" s="5"/>
      <c r="HY110" s="5"/>
      <c r="HZ110" s="5"/>
      <c r="IA110" s="5"/>
      <c r="IB110" s="5"/>
      <c r="IC110" s="62"/>
      <c r="ID110" s="62"/>
      <c r="IE110" s="62"/>
      <c r="IF110" s="62"/>
      <c r="IG110" s="62"/>
      <c r="IH110" s="62"/>
      <c r="II110" s="62"/>
      <c r="IJ110" s="62"/>
      <c r="IK110" s="62"/>
      <c r="IL110" s="62"/>
      <c r="IM110" s="62"/>
      <c r="IN110" s="62"/>
      <c r="IO110" s="5"/>
      <c r="IP110" s="5"/>
      <c r="IQ110" s="5"/>
      <c r="IR110" s="5"/>
      <c r="IS110" s="5"/>
      <c r="IT110" s="5"/>
      <c r="IU110" s="5"/>
      <c r="IV110" s="5"/>
      <c r="IW110" s="5"/>
      <c r="IX110" s="5"/>
      <c r="IY110" s="5"/>
      <c r="IZ110" s="5"/>
    </row>
    <row r="111" spans="1:260" x14ac:dyDescent="0.35">
      <c r="A111" s="131">
        <v>107</v>
      </c>
      <c r="B111" s="170">
        <f>'BVEM Scorecard'!B110</f>
        <v>0</v>
      </c>
      <c r="C111" s="170">
        <f>'BVEM Scorecard'!C110</f>
        <v>0</v>
      </c>
      <c r="D111" s="152">
        <v>151</v>
      </c>
      <c r="E111" s="72" t="str">
        <f>'BVEM Scorecard'!F110</f>
        <v>Solar</v>
      </c>
      <c r="F111" s="94">
        <f t="shared" si="193"/>
        <v>0.35</v>
      </c>
      <c r="G111" s="94">
        <f t="shared" si="222"/>
        <v>1</v>
      </c>
      <c r="H111" s="94">
        <f t="shared" si="195"/>
        <v>0.41500000000000004</v>
      </c>
      <c r="I111" s="94">
        <f t="shared" si="223"/>
        <v>0.66666666666666663</v>
      </c>
      <c r="J111" s="55">
        <v>1</v>
      </c>
      <c r="K111" s="55">
        <v>1</v>
      </c>
      <c r="L111" s="55">
        <v>500</v>
      </c>
      <c r="M111" s="55"/>
      <c r="N111" s="5"/>
      <c r="O111" s="5">
        <v>1</v>
      </c>
      <c r="P111" s="142"/>
      <c r="Q111" s="114">
        <v>0.35</v>
      </c>
      <c r="R111" s="91">
        <v>0.35</v>
      </c>
      <c r="S111" s="5">
        <f t="shared" si="132"/>
        <v>3</v>
      </c>
      <c r="T111" s="93">
        <f t="shared" si="224"/>
        <v>0.35</v>
      </c>
      <c r="U111" s="143" t="s">
        <v>219</v>
      </c>
      <c r="V111" s="143">
        <v>1</v>
      </c>
      <c r="W111" s="143">
        <v>50</v>
      </c>
      <c r="X111" s="64"/>
      <c r="Y111" s="64"/>
      <c r="Z111" s="62"/>
      <c r="AA111" s="144">
        <v>0.1</v>
      </c>
      <c r="AB111" s="144">
        <v>0.1</v>
      </c>
      <c r="AC111" s="64"/>
      <c r="AD111" s="64">
        <f t="shared" si="133"/>
        <v>2</v>
      </c>
      <c r="AE111" s="64">
        <f t="shared" si="134"/>
        <v>0.1</v>
      </c>
      <c r="AF111" s="64">
        <f t="shared" si="135"/>
        <v>1.0000000000000002E-2</v>
      </c>
      <c r="AG111" s="55" t="s">
        <v>220</v>
      </c>
      <c r="AH111" s="55">
        <v>1</v>
      </c>
      <c r="AI111" s="35">
        <v>450</v>
      </c>
      <c r="AJ111" s="35"/>
      <c r="AK111" s="35"/>
      <c r="AL111" s="35"/>
      <c r="AM111" s="142">
        <v>0.45</v>
      </c>
      <c r="AN111" s="142">
        <v>0.45</v>
      </c>
      <c r="AO111" s="35"/>
      <c r="AP111" s="35">
        <f t="shared" si="136"/>
        <v>2</v>
      </c>
      <c r="AQ111" s="35">
        <f t="shared" si="137"/>
        <v>0.9</v>
      </c>
      <c r="AR111" s="35">
        <f t="shared" si="138"/>
        <v>0.40500000000000003</v>
      </c>
      <c r="AS111" s="64"/>
      <c r="AT111" s="64"/>
      <c r="AU111" s="64"/>
      <c r="AV111" s="64"/>
      <c r="AW111" s="64"/>
      <c r="AX111" s="64"/>
      <c r="AY111" s="144"/>
      <c r="AZ111" s="144"/>
      <c r="BA111" s="64"/>
      <c r="BB111" s="64"/>
      <c r="BC111" s="64"/>
      <c r="BD111" s="64"/>
      <c r="BE111" s="35"/>
      <c r="BF111" s="35"/>
      <c r="BG111" s="35"/>
      <c r="BH111" s="35"/>
      <c r="BI111" s="35"/>
      <c r="BJ111" s="35"/>
      <c r="BK111" s="142"/>
      <c r="BL111" s="142"/>
      <c r="BM111" s="35"/>
      <c r="BN111" s="35"/>
      <c r="BO111" s="35"/>
      <c r="BP111" s="35"/>
      <c r="BQ111" s="64"/>
      <c r="BR111" s="64"/>
      <c r="BS111" s="64"/>
      <c r="BT111" s="64"/>
      <c r="BU111" s="64"/>
      <c r="BV111" s="64"/>
      <c r="BW111" s="144"/>
      <c r="BX111" s="144"/>
      <c r="BY111" s="64"/>
      <c r="BZ111" s="64"/>
      <c r="CA111" s="64"/>
      <c r="CB111" s="64"/>
      <c r="CC111" s="35"/>
      <c r="CD111" s="35"/>
      <c r="CE111" s="35"/>
      <c r="CF111" s="35"/>
      <c r="CG111" s="35"/>
      <c r="CH111" s="35"/>
      <c r="CI111" s="142"/>
      <c r="CJ111" s="142"/>
      <c r="CK111" s="35"/>
      <c r="CL111" s="35"/>
      <c r="CM111" s="35"/>
      <c r="CN111" s="35"/>
      <c r="CO111" s="64"/>
      <c r="CP111" s="64"/>
      <c r="CQ111" s="64"/>
      <c r="CR111" s="64"/>
      <c r="CS111" s="64"/>
      <c r="CT111" s="64"/>
      <c r="CU111" s="144"/>
      <c r="CV111" s="144"/>
      <c r="CW111" s="64"/>
      <c r="CX111" s="64"/>
      <c r="CY111" s="64"/>
      <c r="CZ111" s="64"/>
      <c r="DA111" s="35"/>
      <c r="DB111" s="35"/>
      <c r="DC111" s="35"/>
      <c r="DD111" s="35"/>
      <c r="DE111" s="35"/>
      <c r="DF111" s="35"/>
      <c r="DG111" s="142"/>
      <c r="DH111" s="142"/>
      <c r="DI111" s="35"/>
      <c r="DJ111" s="35"/>
      <c r="DK111" s="35"/>
      <c r="DL111" s="35"/>
      <c r="DM111" s="64"/>
      <c r="DN111" s="64"/>
      <c r="DO111" s="64"/>
      <c r="DP111" s="64"/>
      <c r="DQ111" s="64"/>
      <c r="DR111" s="64"/>
      <c r="DS111" s="144"/>
      <c r="DT111" s="144"/>
      <c r="DU111" s="64"/>
      <c r="DV111" s="64"/>
      <c r="DW111" s="64"/>
      <c r="DX111" s="64"/>
      <c r="DY111" s="35"/>
      <c r="DZ111" s="35"/>
      <c r="EA111" s="35"/>
      <c r="EB111" s="35"/>
      <c r="EC111" s="35"/>
      <c r="ED111" s="35"/>
      <c r="EE111" s="142"/>
      <c r="EF111" s="142"/>
      <c r="EG111" s="35"/>
      <c r="EH111" s="35"/>
      <c r="EI111" s="35"/>
      <c r="EJ111" s="35"/>
      <c r="EK111" s="62"/>
      <c r="EL111" s="62"/>
      <c r="EM111" s="62"/>
      <c r="EN111" s="62"/>
      <c r="EO111" s="62"/>
      <c r="EP111" s="62"/>
      <c r="EQ111" s="62"/>
      <c r="ER111" s="62"/>
      <c r="ES111" s="62"/>
      <c r="ET111" s="62"/>
      <c r="EU111" s="62"/>
      <c r="EV111" s="62"/>
      <c r="EW111" s="5"/>
      <c r="EX111" s="5"/>
      <c r="EY111" s="5"/>
      <c r="EZ111" s="5"/>
      <c r="FA111" s="5"/>
      <c r="FB111" s="5"/>
      <c r="FC111" s="5"/>
      <c r="FD111" s="5"/>
      <c r="FE111" s="5"/>
      <c r="FF111" s="5"/>
      <c r="FG111" s="5"/>
      <c r="FH111" s="5"/>
      <c r="FI111" s="62"/>
      <c r="FJ111" s="62"/>
      <c r="FK111" s="62"/>
      <c r="FL111" s="62"/>
      <c r="FM111" s="62"/>
      <c r="FN111" s="62"/>
      <c r="FO111" s="62"/>
      <c r="FP111" s="62"/>
      <c r="FQ111" s="62"/>
      <c r="FR111" s="62"/>
      <c r="FS111" s="62"/>
      <c r="FT111" s="62"/>
      <c r="FU111" s="5"/>
      <c r="FV111" s="5"/>
      <c r="FW111" s="5"/>
      <c r="FX111" s="5"/>
      <c r="FY111" s="5"/>
      <c r="FZ111" s="5"/>
      <c r="GA111" s="5"/>
      <c r="GB111" s="5"/>
      <c r="GC111" s="5"/>
      <c r="GD111" s="5"/>
      <c r="GE111" s="5"/>
      <c r="GF111" s="5"/>
      <c r="GG111" s="62"/>
      <c r="GH111" s="62"/>
      <c r="GI111" s="62"/>
      <c r="GJ111" s="62"/>
      <c r="GK111" s="62"/>
      <c r="GL111" s="62"/>
      <c r="GM111" s="62"/>
      <c r="GN111" s="62"/>
      <c r="GO111" s="62"/>
      <c r="GP111" s="62"/>
      <c r="GQ111" s="62"/>
      <c r="GR111" s="62"/>
      <c r="GS111" s="5"/>
      <c r="GT111" s="5"/>
      <c r="GU111" s="5"/>
      <c r="GV111" s="5"/>
      <c r="GW111" s="5"/>
      <c r="GX111" s="5"/>
      <c r="GY111" s="5"/>
      <c r="GZ111" s="5"/>
      <c r="HA111" s="5"/>
      <c r="HB111" s="5"/>
      <c r="HC111" s="5"/>
      <c r="HD111" s="5"/>
      <c r="HE111" s="62"/>
      <c r="HF111" s="62"/>
      <c r="HG111" s="62"/>
      <c r="HH111" s="62"/>
      <c r="HI111" s="62"/>
      <c r="HJ111" s="62"/>
      <c r="HK111" s="62"/>
      <c r="HL111" s="62"/>
      <c r="HM111" s="62"/>
      <c r="HN111" s="62"/>
      <c r="HO111" s="62"/>
      <c r="HP111" s="62"/>
      <c r="HQ111" s="5"/>
      <c r="HR111" s="5"/>
      <c r="HS111" s="5"/>
      <c r="HT111" s="5"/>
      <c r="HU111" s="5"/>
      <c r="HV111" s="5"/>
      <c r="HW111" s="5"/>
      <c r="HX111" s="5"/>
      <c r="HY111" s="5"/>
      <c r="HZ111" s="5"/>
      <c r="IA111" s="5"/>
      <c r="IB111" s="5"/>
      <c r="IC111" s="62"/>
      <c r="ID111" s="62"/>
      <c r="IE111" s="62"/>
      <c r="IF111" s="62"/>
      <c r="IG111" s="62"/>
      <c r="IH111" s="62"/>
      <c r="II111" s="62"/>
      <c r="IJ111" s="62"/>
      <c r="IK111" s="62"/>
      <c r="IL111" s="62"/>
      <c r="IM111" s="62"/>
      <c r="IN111" s="62"/>
      <c r="IO111" s="5"/>
      <c r="IP111" s="5"/>
      <c r="IQ111" s="5"/>
      <c r="IR111" s="5"/>
      <c r="IS111" s="5"/>
      <c r="IT111" s="5"/>
      <c r="IU111" s="5"/>
      <c r="IV111" s="5"/>
      <c r="IW111" s="5"/>
      <c r="IX111" s="5"/>
      <c r="IY111" s="5"/>
      <c r="IZ111" s="5"/>
    </row>
    <row r="112" spans="1:260" x14ac:dyDescent="0.35">
      <c r="A112" s="131">
        <v>108</v>
      </c>
      <c r="B112" s="170">
        <f>'BVEM Scorecard'!B111</f>
        <v>0</v>
      </c>
      <c r="C112" s="170">
        <f>'BVEM Scorecard'!C111</f>
        <v>0</v>
      </c>
      <c r="D112" s="152">
        <v>162</v>
      </c>
      <c r="E112" s="72" t="str">
        <f>'BVEM Scorecard'!F111</f>
        <v>Wind</v>
      </c>
      <c r="F112" s="94">
        <f t="shared" si="193"/>
        <v>0</v>
      </c>
      <c r="G112" s="94">
        <f t="shared" si="222"/>
        <v>0</v>
      </c>
      <c r="H112" s="94">
        <f t="shared" si="195"/>
        <v>0</v>
      </c>
      <c r="I112" s="94">
        <f t="shared" si="223"/>
        <v>0</v>
      </c>
      <c r="J112" s="55"/>
      <c r="K112" s="55"/>
      <c r="L112" s="55"/>
      <c r="M112" s="55"/>
      <c r="N112" s="5"/>
      <c r="O112" s="141"/>
      <c r="P112" s="142"/>
      <c r="Q112" s="114"/>
      <c r="R112" s="91"/>
      <c r="S112" s="5" t="str">
        <f t="shared" si="132"/>
        <v/>
      </c>
      <c r="T112" s="93">
        <f t="shared" si="224"/>
        <v>0</v>
      </c>
      <c r="U112" s="143"/>
      <c r="V112" s="143"/>
      <c r="W112" s="143"/>
      <c r="X112" s="64"/>
      <c r="Y112" s="64"/>
      <c r="Z112" s="64"/>
      <c r="AA112" s="144"/>
      <c r="AB112" s="144"/>
      <c r="AC112" s="64"/>
      <c r="AD112" s="64"/>
      <c r="AE112" s="64"/>
      <c r="AF112" s="64"/>
      <c r="AG112" s="55"/>
      <c r="AH112" s="55"/>
      <c r="AI112" s="5"/>
      <c r="AJ112" s="5"/>
      <c r="AK112" s="5"/>
      <c r="AL112" s="5"/>
      <c r="AM112" s="5"/>
      <c r="AN112" s="5"/>
      <c r="AO112" s="5"/>
      <c r="AP112" s="35"/>
      <c r="AQ112" s="35"/>
      <c r="AR112" s="35"/>
      <c r="AS112" s="62"/>
      <c r="AT112" s="62"/>
      <c r="AU112" s="62"/>
      <c r="AV112" s="62"/>
      <c r="AW112" s="62"/>
      <c r="AX112" s="62"/>
      <c r="AY112" s="62"/>
      <c r="AZ112" s="62"/>
      <c r="BA112" s="62"/>
      <c r="BB112" s="62"/>
      <c r="BC112" s="95"/>
      <c r="BD112" s="62"/>
      <c r="BE112" s="5"/>
      <c r="BF112" s="5"/>
      <c r="BG112" s="5"/>
      <c r="BH112" s="5"/>
      <c r="BI112" s="5"/>
      <c r="BJ112" s="5"/>
      <c r="BK112" s="5"/>
      <c r="BL112" s="5"/>
      <c r="BM112" s="5"/>
      <c r="BN112" s="35"/>
      <c r="BO112" s="35"/>
      <c r="BP112" s="35"/>
      <c r="BQ112" s="62"/>
      <c r="BR112" s="62"/>
      <c r="BS112" s="62"/>
      <c r="BT112" s="62"/>
      <c r="BU112" s="62"/>
      <c r="BV112" s="62"/>
      <c r="BW112" s="62"/>
      <c r="BX112" s="62"/>
      <c r="BY112" s="62"/>
      <c r="BZ112" s="62"/>
      <c r="CA112" s="62"/>
      <c r="CB112" s="62"/>
      <c r="CC112" s="5"/>
      <c r="CD112" s="5"/>
      <c r="CE112" s="5"/>
      <c r="CF112" s="5"/>
      <c r="CG112" s="5"/>
      <c r="CH112" s="5"/>
      <c r="CI112" s="5"/>
      <c r="CJ112" s="5"/>
      <c r="CK112" s="5"/>
      <c r="CL112" s="35"/>
      <c r="CM112" s="35"/>
      <c r="CN112" s="35"/>
      <c r="CO112" s="62"/>
      <c r="CP112" s="62"/>
      <c r="CQ112" s="62"/>
      <c r="CR112" s="62"/>
      <c r="CS112" s="62"/>
      <c r="CT112" s="62"/>
      <c r="CU112" s="62"/>
      <c r="CV112" s="62"/>
      <c r="CW112" s="62"/>
      <c r="CX112" s="62"/>
      <c r="CY112" s="62"/>
      <c r="CZ112" s="62"/>
      <c r="DA112" s="5"/>
      <c r="DB112" s="5"/>
      <c r="DC112" s="5"/>
      <c r="DD112" s="5"/>
      <c r="DE112" s="5"/>
      <c r="DF112" s="5"/>
      <c r="DG112" s="5"/>
      <c r="DH112" s="5"/>
      <c r="DI112" s="5"/>
      <c r="DJ112" s="5"/>
      <c r="DK112" s="5"/>
      <c r="DL112" s="5"/>
      <c r="DM112" s="62"/>
      <c r="DN112" s="62"/>
      <c r="DO112" s="62"/>
      <c r="DP112" s="62"/>
      <c r="DQ112" s="62"/>
      <c r="DR112" s="62"/>
      <c r="DS112" s="62"/>
      <c r="DT112" s="62"/>
      <c r="DU112" s="62"/>
      <c r="DV112" s="62"/>
      <c r="DW112" s="62"/>
      <c r="DX112" s="62"/>
      <c r="DY112" s="5"/>
      <c r="DZ112" s="5"/>
      <c r="EA112" s="5"/>
      <c r="EB112" s="5"/>
      <c r="EC112" s="5"/>
      <c r="ED112" s="5"/>
      <c r="EE112" s="5"/>
      <c r="EF112" s="5"/>
      <c r="EG112" s="5"/>
      <c r="EH112" s="5"/>
      <c r="EI112" s="5"/>
      <c r="EJ112" s="5"/>
      <c r="EK112" s="62"/>
      <c r="EL112" s="62"/>
      <c r="EM112" s="62"/>
      <c r="EN112" s="62"/>
      <c r="EO112" s="62"/>
      <c r="EP112" s="62"/>
      <c r="EQ112" s="62"/>
      <c r="ER112" s="62"/>
      <c r="ES112" s="62"/>
      <c r="ET112" s="62"/>
      <c r="EU112" s="62"/>
      <c r="EV112" s="62"/>
      <c r="EW112" s="5"/>
      <c r="EX112" s="5"/>
      <c r="EY112" s="5"/>
      <c r="EZ112" s="5"/>
      <c r="FA112" s="5"/>
      <c r="FB112" s="5"/>
      <c r="FC112" s="5"/>
      <c r="FD112" s="5"/>
      <c r="FE112" s="5"/>
      <c r="FF112" s="5"/>
      <c r="FG112" s="5"/>
      <c r="FH112" s="5"/>
      <c r="FI112" s="62"/>
      <c r="FJ112" s="62"/>
      <c r="FK112" s="62"/>
      <c r="FL112" s="62"/>
      <c r="FM112" s="62"/>
      <c r="FN112" s="62"/>
      <c r="FO112" s="62"/>
      <c r="FP112" s="62"/>
      <c r="FQ112" s="62"/>
      <c r="FR112" s="62"/>
      <c r="FS112" s="62"/>
      <c r="FT112" s="62"/>
      <c r="FU112" s="5"/>
      <c r="FV112" s="5"/>
      <c r="FW112" s="5"/>
      <c r="FX112" s="5"/>
      <c r="FY112" s="5"/>
      <c r="FZ112" s="5"/>
      <c r="GA112" s="5"/>
      <c r="GB112" s="5"/>
      <c r="GC112" s="5"/>
      <c r="GD112" s="5"/>
      <c r="GE112" s="5"/>
      <c r="GF112" s="5"/>
      <c r="GG112" s="62"/>
      <c r="GH112" s="62"/>
      <c r="GI112" s="62"/>
      <c r="GJ112" s="62"/>
      <c r="GK112" s="62"/>
      <c r="GL112" s="62"/>
      <c r="GM112" s="62"/>
      <c r="GN112" s="62"/>
      <c r="GO112" s="62"/>
      <c r="GP112" s="62"/>
      <c r="GQ112" s="62"/>
      <c r="GR112" s="62"/>
      <c r="GS112" s="5"/>
      <c r="GT112" s="5"/>
      <c r="GU112" s="5"/>
      <c r="GV112" s="5"/>
      <c r="GW112" s="5"/>
      <c r="GX112" s="5"/>
      <c r="GY112" s="5"/>
      <c r="GZ112" s="5"/>
      <c r="HA112" s="5"/>
      <c r="HB112" s="5"/>
      <c r="HC112" s="5"/>
      <c r="HD112" s="5"/>
      <c r="HE112" s="62"/>
      <c r="HF112" s="62"/>
      <c r="HG112" s="62"/>
      <c r="HH112" s="62"/>
      <c r="HI112" s="62"/>
      <c r="HJ112" s="62"/>
      <c r="HK112" s="62"/>
      <c r="HL112" s="62"/>
      <c r="HM112" s="62"/>
      <c r="HN112" s="62"/>
      <c r="HO112" s="62"/>
      <c r="HP112" s="62"/>
      <c r="HQ112" s="5"/>
      <c r="HR112" s="5"/>
      <c r="HS112" s="5"/>
      <c r="HT112" s="5"/>
      <c r="HU112" s="5"/>
      <c r="HV112" s="5"/>
      <c r="HW112" s="5"/>
      <c r="HX112" s="5"/>
      <c r="HY112" s="5"/>
      <c r="HZ112" s="5"/>
      <c r="IA112" s="5"/>
      <c r="IB112" s="5"/>
      <c r="IC112" s="62"/>
      <c r="ID112" s="62"/>
      <c r="IE112" s="62"/>
      <c r="IF112" s="62"/>
      <c r="IG112" s="62"/>
      <c r="IH112" s="62"/>
      <c r="II112" s="62"/>
      <c r="IJ112" s="62"/>
      <c r="IK112" s="62"/>
      <c r="IL112" s="62"/>
      <c r="IM112" s="62"/>
      <c r="IN112" s="62"/>
      <c r="IO112" s="5"/>
      <c r="IP112" s="5"/>
      <c r="IQ112" s="5"/>
      <c r="IR112" s="5"/>
      <c r="IS112" s="5"/>
      <c r="IT112" s="5"/>
      <c r="IU112" s="5"/>
      <c r="IV112" s="5"/>
      <c r="IW112" s="5"/>
      <c r="IX112" s="5"/>
      <c r="IY112" s="5"/>
      <c r="IZ112" s="5"/>
    </row>
    <row r="113" spans="1:260" x14ac:dyDescent="0.35">
      <c r="A113" s="131">
        <v>109</v>
      </c>
      <c r="B113" s="170">
        <f>'BVEM Scorecard'!B112</f>
        <v>0</v>
      </c>
      <c r="C113" s="170">
        <f>'BVEM Scorecard'!C112</f>
        <v>0</v>
      </c>
      <c r="D113" s="152">
        <v>182</v>
      </c>
      <c r="E113" s="72" t="str">
        <f>'BVEM Scorecard'!F112</f>
        <v>Wind + Storage</v>
      </c>
      <c r="F113" s="94">
        <f t="shared" si="193"/>
        <v>3.2500000000000001E-2</v>
      </c>
      <c r="G113" s="94">
        <f t="shared" si="222"/>
        <v>0.33333333333333331</v>
      </c>
      <c r="H113" s="94">
        <f t="shared" si="195"/>
        <v>0</v>
      </c>
      <c r="I113" s="94">
        <f t="shared" si="223"/>
        <v>0</v>
      </c>
      <c r="J113" s="55">
        <v>1</v>
      </c>
      <c r="K113" s="55">
        <v>1</v>
      </c>
      <c r="L113" s="55">
        <v>379</v>
      </c>
      <c r="M113" s="55">
        <v>0</v>
      </c>
      <c r="N113" s="5">
        <v>0</v>
      </c>
      <c r="O113" s="5"/>
      <c r="P113" s="142">
        <v>6.5000000000000002E-2</v>
      </c>
      <c r="Q113" s="114"/>
      <c r="R113" s="91">
        <v>6.5000000000000002E-2</v>
      </c>
      <c r="S113" s="5">
        <f t="shared" si="132"/>
        <v>1</v>
      </c>
      <c r="T113" s="93">
        <f t="shared" si="224"/>
        <v>3.2500000000000001E-2</v>
      </c>
      <c r="U113" s="143" t="s">
        <v>221</v>
      </c>
      <c r="V113" s="143">
        <v>0</v>
      </c>
      <c r="W113" s="143">
        <v>0</v>
      </c>
      <c r="X113" s="64">
        <v>0</v>
      </c>
      <c r="Y113" s="64">
        <v>0</v>
      </c>
      <c r="Z113" s="62">
        <v>0</v>
      </c>
      <c r="AA113" s="144">
        <v>0.03</v>
      </c>
      <c r="AB113" s="144"/>
      <c r="AC113" s="64"/>
      <c r="AD113" s="64">
        <f t="shared" si="133"/>
        <v>1</v>
      </c>
      <c r="AE113" s="64" t="str">
        <f t="shared" si="134"/>
        <v/>
      </c>
      <c r="AF113" s="64" t="str">
        <f t="shared" si="135"/>
        <v/>
      </c>
      <c r="AG113" s="55" t="s">
        <v>222</v>
      </c>
      <c r="AH113" s="55">
        <v>0</v>
      </c>
      <c r="AI113" s="35">
        <v>0</v>
      </c>
      <c r="AJ113" s="35">
        <v>0</v>
      </c>
      <c r="AK113" s="35">
        <v>0</v>
      </c>
      <c r="AL113" s="35">
        <v>0</v>
      </c>
      <c r="AM113" s="142">
        <v>0.1</v>
      </c>
      <c r="AN113" s="142"/>
      <c r="AO113" s="35"/>
      <c r="AP113" s="35">
        <f t="shared" si="136"/>
        <v>1</v>
      </c>
      <c r="AQ113" s="35" t="str">
        <f t="shared" si="137"/>
        <v/>
      </c>
      <c r="AR113" s="35" t="str">
        <f t="shared" si="138"/>
        <v/>
      </c>
      <c r="AS113" s="64"/>
      <c r="AT113" s="64"/>
      <c r="AU113" s="64"/>
      <c r="AV113" s="64"/>
      <c r="AW113" s="64"/>
      <c r="AX113" s="64"/>
      <c r="AY113" s="144"/>
      <c r="AZ113" s="144"/>
      <c r="BA113" s="64"/>
      <c r="BB113" s="64"/>
      <c r="BC113" s="64"/>
      <c r="BD113" s="64"/>
      <c r="BE113" s="35"/>
      <c r="BF113" s="35"/>
      <c r="BG113" s="35"/>
      <c r="BH113" s="35"/>
      <c r="BI113" s="35"/>
      <c r="BJ113" s="35"/>
      <c r="BK113" s="142"/>
      <c r="BL113" s="142"/>
      <c r="BM113" s="35"/>
      <c r="BN113" s="35"/>
      <c r="BO113" s="35"/>
      <c r="BP113" s="35"/>
      <c r="BQ113" s="64"/>
      <c r="BR113" s="64"/>
      <c r="BS113" s="64"/>
      <c r="BT113" s="64"/>
      <c r="BU113" s="64"/>
      <c r="BV113" s="64"/>
      <c r="BW113" s="144"/>
      <c r="BX113" s="144"/>
      <c r="BY113" s="64"/>
      <c r="BZ113" s="64"/>
      <c r="CA113" s="64"/>
      <c r="CB113" s="64"/>
      <c r="CC113" s="35"/>
      <c r="CD113" s="35"/>
      <c r="CE113" s="35"/>
      <c r="CF113" s="35"/>
      <c r="CG113" s="35"/>
      <c r="CH113" s="35"/>
      <c r="CI113" s="142"/>
      <c r="CJ113" s="142"/>
      <c r="CK113" s="35"/>
      <c r="CL113" s="35"/>
      <c r="CM113" s="35"/>
      <c r="CN113" s="35"/>
      <c r="CO113" s="64"/>
      <c r="CP113" s="64"/>
      <c r="CQ113" s="64"/>
      <c r="CR113" s="64"/>
      <c r="CS113" s="64"/>
      <c r="CT113" s="64"/>
      <c r="CU113" s="144"/>
      <c r="CV113" s="144"/>
      <c r="CW113" s="64"/>
      <c r="CX113" s="64"/>
      <c r="CY113" s="64"/>
      <c r="CZ113" s="64"/>
      <c r="DA113" s="35"/>
      <c r="DB113" s="35"/>
      <c r="DC113" s="35"/>
      <c r="DD113" s="35"/>
      <c r="DE113" s="35"/>
      <c r="DF113" s="35"/>
      <c r="DG113" s="142"/>
      <c r="DH113" s="142"/>
      <c r="DI113" s="35"/>
      <c r="DJ113" s="35"/>
      <c r="DK113" s="35"/>
      <c r="DL113" s="35"/>
      <c r="DM113" s="64"/>
      <c r="DN113" s="64"/>
      <c r="DO113" s="64"/>
      <c r="DP113" s="64"/>
      <c r="DQ113" s="64"/>
      <c r="DR113" s="64"/>
      <c r="DS113" s="144"/>
      <c r="DT113" s="144"/>
      <c r="DU113" s="64"/>
      <c r="DV113" s="64"/>
      <c r="DW113" s="64"/>
      <c r="DX113" s="64"/>
      <c r="DY113" s="35"/>
      <c r="DZ113" s="35"/>
      <c r="EA113" s="35"/>
      <c r="EB113" s="35"/>
      <c r="EC113" s="35"/>
      <c r="ED113" s="35"/>
      <c r="EE113" s="142"/>
      <c r="EF113" s="142"/>
      <c r="EG113" s="35"/>
      <c r="EH113" s="35"/>
      <c r="EI113" s="35"/>
      <c r="EJ113" s="35"/>
      <c r="EK113" s="62"/>
      <c r="EL113" s="62"/>
      <c r="EM113" s="62"/>
      <c r="EN113" s="62"/>
      <c r="EO113" s="62"/>
      <c r="EP113" s="62"/>
      <c r="EQ113" s="62"/>
      <c r="ER113" s="62"/>
      <c r="ES113" s="62"/>
      <c r="ET113" s="62"/>
      <c r="EU113" s="62"/>
      <c r="EV113" s="62"/>
      <c r="EW113" s="5"/>
      <c r="EX113" s="5"/>
      <c r="EY113" s="5"/>
      <c r="EZ113" s="5"/>
      <c r="FA113" s="5"/>
      <c r="FB113" s="5"/>
      <c r="FC113" s="5"/>
      <c r="FD113" s="5"/>
      <c r="FE113" s="5"/>
      <c r="FF113" s="5"/>
      <c r="FG113" s="5"/>
      <c r="FH113" s="5"/>
      <c r="FI113" s="62"/>
      <c r="FJ113" s="62"/>
      <c r="FK113" s="62"/>
      <c r="FL113" s="62"/>
      <c r="FM113" s="62"/>
      <c r="FN113" s="62"/>
      <c r="FO113" s="62"/>
      <c r="FP113" s="62"/>
      <c r="FQ113" s="62"/>
      <c r="FR113" s="62"/>
      <c r="FS113" s="62"/>
      <c r="FT113" s="62"/>
      <c r="FU113" s="5"/>
      <c r="FV113" s="5"/>
      <c r="FW113" s="5"/>
      <c r="FX113" s="5"/>
      <c r="FY113" s="5"/>
      <c r="FZ113" s="5"/>
      <c r="GA113" s="5"/>
      <c r="GB113" s="5"/>
      <c r="GC113" s="5"/>
      <c r="GD113" s="5"/>
      <c r="GE113" s="5"/>
      <c r="GF113" s="5"/>
      <c r="GG113" s="62"/>
      <c r="GH113" s="62"/>
      <c r="GI113" s="62"/>
      <c r="GJ113" s="62"/>
      <c r="GK113" s="62"/>
      <c r="GL113" s="62"/>
      <c r="GM113" s="62"/>
      <c r="GN113" s="62"/>
      <c r="GO113" s="62"/>
      <c r="GP113" s="62"/>
      <c r="GQ113" s="62"/>
      <c r="GR113" s="62"/>
      <c r="GS113" s="5"/>
      <c r="GT113" s="5"/>
      <c r="GU113" s="5"/>
      <c r="GV113" s="5"/>
      <c r="GW113" s="5"/>
      <c r="GX113" s="5"/>
      <c r="GY113" s="5"/>
      <c r="GZ113" s="5"/>
      <c r="HA113" s="5"/>
      <c r="HB113" s="5"/>
      <c r="HC113" s="5"/>
      <c r="HD113" s="5"/>
      <c r="HE113" s="62"/>
      <c r="HF113" s="62"/>
      <c r="HG113" s="62"/>
      <c r="HH113" s="62"/>
      <c r="HI113" s="62"/>
      <c r="HJ113" s="62"/>
      <c r="HK113" s="62"/>
      <c r="HL113" s="62"/>
      <c r="HM113" s="62"/>
      <c r="HN113" s="62"/>
      <c r="HO113" s="62"/>
      <c r="HP113" s="62"/>
      <c r="HQ113" s="5"/>
      <c r="HR113" s="5"/>
      <c r="HS113" s="5"/>
      <c r="HT113" s="5"/>
      <c r="HU113" s="5"/>
      <c r="HV113" s="5"/>
      <c r="HW113" s="5"/>
      <c r="HX113" s="5"/>
      <c r="HY113" s="5"/>
      <c r="HZ113" s="5"/>
      <c r="IA113" s="5"/>
      <c r="IB113" s="5"/>
      <c r="IC113" s="62"/>
      <c r="ID113" s="62"/>
      <c r="IE113" s="62"/>
      <c r="IF113" s="62"/>
      <c r="IG113" s="62"/>
      <c r="IH113" s="62"/>
      <c r="II113" s="62"/>
      <c r="IJ113" s="62"/>
      <c r="IK113" s="62"/>
      <c r="IL113" s="62"/>
      <c r="IM113" s="62"/>
      <c r="IN113" s="62"/>
      <c r="IO113" s="5"/>
      <c r="IP113" s="5"/>
      <c r="IQ113" s="5"/>
      <c r="IR113" s="5"/>
      <c r="IS113" s="5"/>
      <c r="IT113" s="5"/>
      <c r="IU113" s="5"/>
      <c r="IV113" s="5"/>
      <c r="IW113" s="5"/>
      <c r="IX113" s="5"/>
      <c r="IY113" s="5"/>
      <c r="IZ113" s="5"/>
    </row>
    <row r="114" spans="1:260" x14ac:dyDescent="0.35">
      <c r="A114" s="131">
        <v>110</v>
      </c>
      <c r="B114" s="170">
        <f>'BVEM Scorecard'!B113</f>
        <v>0</v>
      </c>
      <c r="C114" s="170">
        <f>'BVEM Scorecard'!C113</f>
        <v>0</v>
      </c>
      <c r="D114" s="152">
        <v>184</v>
      </c>
      <c r="E114" s="72" t="str">
        <f>'BVEM Scorecard'!F113</f>
        <v>Wind + Storage</v>
      </c>
      <c r="F114" s="94">
        <f t="shared" ref="F114:F117" si="240">T114</f>
        <v>3.2500000000000001E-2</v>
      </c>
      <c r="G114" s="94">
        <f t="shared" si="222"/>
        <v>0.33333333333333331</v>
      </c>
      <c r="H114" s="94">
        <f t="shared" ref="H114:H117" si="241">IFERROR(SUM(AF114,AR114,BD114,BP114,CB114,CN114,CZ114,DL114,DX114,EJ114,EV114,FH114,FT114,GF114,GR114,HD114,HP114,IB114,IN114,IZ114),0)</f>
        <v>0</v>
      </c>
      <c r="I114" s="94">
        <f t="shared" si="223"/>
        <v>0</v>
      </c>
      <c r="J114" s="55">
        <v>1</v>
      </c>
      <c r="K114" s="55">
        <v>1</v>
      </c>
      <c r="L114" s="55">
        <v>379</v>
      </c>
      <c r="M114" s="55">
        <v>0</v>
      </c>
      <c r="N114" s="5">
        <v>0</v>
      </c>
      <c r="O114" s="141"/>
      <c r="P114" s="142">
        <v>6.5000000000000002E-2</v>
      </c>
      <c r="Q114" s="114"/>
      <c r="R114" s="91">
        <v>6.5000000000000002E-2</v>
      </c>
      <c r="S114" s="5">
        <f t="shared" si="132"/>
        <v>1</v>
      </c>
      <c r="T114" s="93">
        <f t="shared" si="224"/>
        <v>3.2500000000000001E-2</v>
      </c>
      <c r="U114" s="143" t="s">
        <v>221</v>
      </c>
      <c r="V114" s="143">
        <v>0</v>
      </c>
      <c r="W114" s="143">
        <v>0</v>
      </c>
      <c r="X114" s="64">
        <v>0</v>
      </c>
      <c r="Y114" s="64">
        <v>0</v>
      </c>
      <c r="Z114" s="64">
        <v>0</v>
      </c>
      <c r="AA114" s="144">
        <v>0.03</v>
      </c>
      <c r="AB114" s="144"/>
      <c r="AC114" s="64"/>
      <c r="AD114" s="64">
        <f t="shared" si="133"/>
        <v>1</v>
      </c>
      <c r="AE114" s="64" t="str">
        <f t="shared" si="134"/>
        <v/>
      </c>
      <c r="AF114" s="64" t="str">
        <f t="shared" si="135"/>
        <v/>
      </c>
      <c r="AG114" s="55" t="s">
        <v>222</v>
      </c>
      <c r="AH114" s="55">
        <v>0</v>
      </c>
      <c r="AI114" s="5">
        <v>0</v>
      </c>
      <c r="AJ114" s="5">
        <v>0</v>
      </c>
      <c r="AK114" s="5">
        <v>0</v>
      </c>
      <c r="AL114" s="5">
        <v>0</v>
      </c>
      <c r="AM114" s="5">
        <v>0.1</v>
      </c>
      <c r="AN114" s="5"/>
      <c r="AO114" s="5"/>
      <c r="AP114" s="35">
        <f t="shared" si="136"/>
        <v>1</v>
      </c>
      <c r="AQ114" s="35" t="str">
        <f t="shared" si="137"/>
        <v/>
      </c>
      <c r="AR114" s="35" t="str">
        <f t="shared" si="138"/>
        <v/>
      </c>
      <c r="AS114" s="62"/>
      <c r="AT114" s="62"/>
      <c r="AU114" s="62"/>
      <c r="AV114" s="62"/>
      <c r="AW114" s="62"/>
      <c r="AX114" s="62"/>
      <c r="AY114" s="62"/>
      <c r="AZ114" s="62"/>
      <c r="BA114" s="62"/>
      <c r="BB114" s="62"/>
      <c r="BC114" s="95"/>
      <c r="BD114" s="62"/>
      <c r="BE114" s="5"/>
      <c r="BF114" s="5"/>
      <c r="BG114" s="5"/>
      <c r="BH114" s="5"/>
      <c r="BI114" s="5"/>
      <c r="BJ114" s="5"/>
      <c r="BK114" s="5"/>
      <c r="BL114" s="5"/>
      <c r="BM114" s="5"/>
      <c r="BN114" s="35"/>
      <c r="BO114" s="35"/>
      <c r="BP114" s="35"/>
      <c r="BQ114" s="62"/>
      <c r="BR114" s="62"/>
      <c r="BS114" s="62"/>
      <c r="BT114" s="62"/>
      <c r="BU114" s="62"/>
      <c r="BV114" s="62"/>
      <c r="BW114" s="62"/>
      <c r="BX114" s="62"/>
      <c r="BY114" s="62"/>
      <c r="BZ114" s="62"/>
      <c r="CA114" s="62"/>
      <c r="CB114" s="62"/>
      <c r="CC114" s="5"/>
      <c r="CD114" s="5"/>
      <c r="CE114" s="5"/>
      <c r="CF114" s="5"/>
      <c r="CG114" s="5"/>
      <c r="CH114" s="5"/>
      <c r="CI114" s="5"/>
      <c r="CJ114" s="5"/>
      <c r="CK114" s="5"/>
      <c r="CL114" s="35"/>
      <c r="CM114" s="35"/>
      <c r="CN114" s="35"/>
      <c r="CO114" s="62"/>
      <c r="CP114" s="62"/>
      <c r="CQ114" s="62"/>
      <c r="CR114" s="62"/>
      <c r="CS114" s="62"/>
      <c r="CT114" s="62"/>
      <c r="CU114" s="62"/>
      <c r="CV114" s="62"/>
      <c r="CW114" s="62"/>
      <c r="CX114" s="62"/>
      <c r="CY114" s="62"/>
      <c r="CZ114" s="62"/>
      <c r="DA114" s="5"/>
      <c r="DB114" s="5"/>
      <c r="DC114" s="5"/>
      <c r="DD114" s="5"/>
      <c r="DE114" s="5"/>
      <c r="DF114" s="5"/>
      <c r="DG114" s="5"/>
      <c r="DH114" s="5"/>
      <c r="DI114" s="5"/>
      <c r="DJ114" s="5"/>
      <c r="DK114" s="5"/>
      <c r="DL114" s="5"/>
      <c r="DM114" s="62"/>
      <c r="DN114" s="62"/>
      <c r="DO114" s="62"/>
      <c r="DP114" s="62"/>
      <c r="DQ114" s="62"/>
      <c r="DR114" s="62"/>
      <c r="DS114" s="62"/>
      <c r="DT114" s="62"/>
      <c r="DU114" s="62"/>
      <c r="DV114" s="62"/>
      <c r="DW114" s="62"/>
      <c r="DX114" s="62"/>
      <c r="DY114" s="5"/>
      <c r="DZ114" s="5"/>
      <c r="EA114" s="5"/>
      <c r="EB114" s="5"/>
      <c r="EC114" s="5"/>
      <c r="ED114" s="5"/>
      <c r="EE114" s="5"/>
      <c r="EF114" s="5"/>
      <c r="EG114" s="5"/>
      <c r="EH114" s="5"/>
      <c r="EI114" s="5"/>
      <c r="EJ114" s="5"/>
      <c r="EK114" s="62"/>
      <c r="EL114" s="62"/>
      <c r="EM114" s="62"/>
      <c r="EN114" s="62"/>
      <c r="EO114" s="62"/>
      <c r="EP114" s="62"/>
      <c r="EQ114" s="62"/>
      <c r="ER114" s="62"/>
      <c r="ES114" s="62"/>
      <c r="ET114" s="62"/>
      <c r="EU114" s="62"/>
      <c r="EV114" s="62"/>
      <c r="EW114" s="5"/>
      <c r="EX114" s="5"/>
      <c r="EY114" s="5"/>
      <c r="EZ114" s="5"/>
      <c r="FA114" s="5"/>
      <c r="FB114" s="5"/>
      <c r="FC114" s="5"/>
      <c r="FD114" s="5"/>
      <c r="FE114" s="5"/>
      <c r="FF114" s="5"/>
      <c r="FG114" s="5"/>
      <c r="FH114" s="5"/>
      <c r="FI114" s="62"/>
      <c r="FJ114" s="62"/>
      <c r="FK114" s="62"/>
      <c r="FL114" s="62"/>
      <c r="FM114" s="62"/>
      <c r="FN114" s="62"/>
      <c r="FO114" s="62"/>
      <c r="FP114" s="62"/>
      <c r="FQ114" s="62"/>
      <c r="FR114" s="62"/>
      <c r="FS114" s="62"/>
      <c r="FT114" s="62"/>
      <c r="FU114" s="5"/>
      <c r="FV114" s="5"/>
      <c r="FW114" s="5"/>
      <c r="FX114" s="5"/>
      <c r="FY114" s="5"/>
      <c r="FZ114" s="5"/>
      <c r="GA114" s="5"/>
      <c r="GB114" s="5"/>
      <c r="GC114" s="5"/>
      <c r="GD114" s="5"/>
      <c r="GE114" s="5"/>
      <c r="GF114" s="5"/>
      <c r="GG114" s="62"/>
      <c r="GH114" s="62"/>
      <c r="GI114" s="62"/>
      <c r="GJ114" s="62"/>
      <c r="GK114" s="62"/>
      <c r="GL114" s="62"/>
      <c r="GM114" s="62"/>
      <c r="GN114" s="62"/>
      <c r="GO114" s="62"/>
      <c r="GP114" s="62"/>
      <c r="GQ114" s="62"/>
      <c r="GR114" s="62"/>
      <c r="GS114" s="5"/>
      <c r="GT114" s="5"/>
      <c r="GU114" s="5"/>
      <c r="GV114" s="5"/>
      <c r="GW114" s="5"/>
      <c r="GX114" s="5"/>
      <c r="GY114" s="5"/>
      <c r="GZ114" s="5"/>
      <c r="HA114" s="5"/>
      <c r="HB114" s="5"/>
      <c r="HC114" s="5"/>
      <c r="HD114" s="5"/>
      <c r="HE114" s="62"/>
      <c r="HF114" s="62"/>
      <c r="HG114" s="62"/>
      <c r="HH114" s="62"/>
      <c r="HI114" s="62"/>
      <c r="HJ114" s="62"/>
      <c r="HK114" s="62"/>
      <c r="HL114" s="62"/>
      <c r="HM114" s="62"/>
      <c r="HN114" s="62"/>
      <c r="HO114" s="62"/>
      <c r="HP114" s="62"/>
      <c r="HQ114" s="5"/>
      <c r="HR114" s="5"/>
      <c r="HS114" s="5"/>
      <c r="HT114" s="5"/>
      <c r="HU114" s="5"/>
      <c r="HV114" s="5"/>
      <c r="HW114" s="5"/>
      <c r="HX114" s="5"/>
      <c r="HY114" s="5"/>
      <c r="HZ114" s="5"/>
      <c r="IA114" s="5"/>
      <c r="IB114" s="5"/>
      <c r="IC114" s="62"/>
      <c r="ID114" s="62"/>
      <c r="IE114" s="62"/>
      <c r="IF114" s="62"/>
      <c r="IG114" s="62"/>
      <c r="IH114" s="62"/>
      <c r="II114" s="62"/>
      <c r="IJ114" s="62"/>
      <c r="IK114" s="62"/>
      <c r="IL114" s="62"/>
      <c r="IM114" s="62"/>
      <c r="IN114" s="62"/>
      <c r="IO114" s="5"/>
      <c r="IP114" s="5"/>
      <c r="IQ114" s="5"/>
      <c r="IR114" s="5"/>
      <c r="IS114" s="5"/>
      <c r="IT114" s="5"/>
      <c r="IU114" s="5"/>
      <c r="IV114" s="5"/>
      <c r="IW114" s="5"/>
      <c r="IX114" s="5"/>
      <c r="IY114" s="5"/>
      <c r="IZ114" s="5"/>
    </row>
    <row r="115" spans="1:260" x14ac:dyDescent="0.35">
      <c r="A115" s="131">
        <v>111</v>
      </c>
      <c r="B115" s="170">
        <f>'BVEM Scorecard'!B114</f>
        <v>0</v>
      </c>
      <c r="C115" s="170">
        <f>'BVEM Scorecard'!C114</f>
        <v>0</v>
      </c>
      <c r="D115" s="152">
        <v>191</v>
      </c>
      <c r="E115" s="72" t="str">
        <f>'BVEM Scorecard'!F114</f>
        <v>Wind + Solar + Storage</v>
      </c>
      <c r="F115" s="94">
        <f t="shared" si="240"/>
        <v>3.2500000000000001E-2</v>
      </c>
      <c r="G115" s="94">
        <f t="shared" si="222"/>
        <v>0.33333333333333331</v>
      </c>
      <c r="H115" s="94">
        <f t="shared" si="241"/>
        <v>0</v>
      </c>
      <c r="I115" s="94">
        <f t="shared" si="223"/>
        <v>0</v>
      </c>
      <c r="J115" s="55">
        <v>1</v>
      </c>
      <c r="K115" s="55">
        <v>1</v>
      </c>
      <c r="L115" s="55">
        <v>379</v>
      </c>
      <c r="M115" s="55">
        <v>0</v>
      </c>
      <c r="N115" s="5">
        <v>0</v>
      </c>
      <c r="O115" s="5"/>
      <c r="P115" s="142">
        <v>6.5000000000000002E-2</v>
      </c>
      <c r="Q115" s="114"/>
      <c r="R115" s="91">
        <v>6.5000000000000002E-2</v>
      </c>
      <c r="S115" s="5">
        <f t="shared" si="132"/>
        <v>1</v>
      </c>
      <c r="T115" s="93">
        <f t="shared" si="224"/>
        <v>3.2500000000000001E-2</v>
      </c>
      <c r="U115" s="143" t="s">
        <v>221</v>
      </c>
      <c r="V115" s="143">
        <v>0</v>
      </c>
      <c r="W115" s="143">
        <v>0</v>
      </c>
      <c r="X115" s="64">
        <v>0</v>
      </c>
      <c r="Y115" s="64">
        <v>0</v>
      </c>
      <c r="Z115" s="62">
        <v>0</v>
      </c>
      <c r="AA115" s="144">
        <v>0.03</v>
      </c>
      <c r="AB115" s="144"/>
      <c r="AC115" s="64"/>
      <c r="AD115" s="64">
        <f t="shared" si="133"/>
        <v>1</v>
      </c>
      <c r="AE115" s="64" t="str">
        <f t="shared" si="134"/>
        <v/>
      </c>
      <c r="AF115" s="64" t="str">
        <f t="shared" si="135"/>
        <v/>
      </c>
      <c r="AG115" s="55" t="s">
        <v>222</v>
      </c>
      <c r="AH115" s="55">
        <v>0</v>
      </c>
      <c r="AI115" s="35">
        <v>0</v>
      </c>
      <c r="AJ115" s="35">
        <v>0</v>
      </c>
      <c r="AK115" s="35">
        <v>0</v>
      </c>
      <c r="AL115" s="35">
        <v>0</v>
      </c>
      <c r="AM115" s="142">
        <v>0.1</v>
      </c>
      <c r="AN115" s="142"/>
      <c r="AO115" s="35"/>
      <c r="AP115" s="35">
        <f t="shared" si="136"/>
        <v>1</v>
      </c>
      <c r="AQ115" s="35" t="str">
        <f t="shared" si="137"/>
        <v/>
      </c>
      <c r="AR115" s="35" t="str">
        <f t="shared" si="138"/>
        <v/>
      </c>
      <c r="AS115" s="64"/>
      <c r="AT115" s="64"/>
      <c r="AU115" s="64"/>
      <c r="AV115" s="64"/>
      <c r="AW115" s="64"/>
      <c r="AX115" s="64"/>
      <c r="AY115" s="144"/>
      <c r="AZ115" s="144"/>
      <c r="BA115" s="64"/>
      <c r="BB115" s="64"/>
      <c r="BC115" s="64"/>
      <c r="BD115" s="64"/>
      <c r="BE115" s="35"/>
      <c r="BF115" s="35"/>
      <c r="BG115" s="35"/>
      <c r="BH115" s="35"/>
      <c r="BI115" s="35"/>
      <c r="BJ115" s="35"/>
      <c r="BK115" s="142"/>
      <c r="BL115" s="142"/>
      <c r="BM115" s="35"/>
      <c r="BN115" s="35"/>
      <c r="BO115" s="35"/>
      <c r="BP115" s="35"/>
      <c r="BQ115" s="64"/>
      <c r="BR115" s="64"/>
      <c r="BS115" s="64"/>
      <c r="BT115" s="64"/>
      <c r="BU115" s="64"/>
      <c r="BV115" s="64"/>
      <c r="BW115" s="144"/>
      <c r="BX115" s="144"/>
      <c r="BY115" s="64"/>
      <c r="BZ115" s="64"/>
      <c r="CA115" s="64"/>
      <c r="CB115" s="64"/>
      <c r="CC115" s="35"/>
      <c r="CD115" s="35"/>
      <c r="CE115" s="35"/>
      <c r="CF115" s="35"/>
      <c r="CG115" s="35"/>
      <c r="CH115" s="35"/>
      <c r="CI115" s="142"/>
      <c r="CJ115" s="142"/>
      <c r="CK115" s="35"/>
      <c r="CL115" s="35"/>
      <c r="CM115" s="35"/>
      <c r="CN115" s="35"/>
      <c r="CO115" s="64"/>
      <c r="CP115" s="64"/>
      <c r="CQ115" s="64"/>
      <c r="CR115" s="64"/>
      <c r="CS115" s="64"/>
      <c r="CT115" s="64"/>
      <c r="CU115" s="144"/>
      <c r="CV115" s="144"/>
      <c r="CW115" s="64"/>
      <c r="CX115" s="64"/>
      <c r="CY115" s="64"/>
      <c r="CZ115" s="64"/>
      <c r="DA115" s="35"/>
      <c r="DB115" s="35"/>
      <c r="DC115" s="35"/>
      <c r="DD115" s="35"/>
      <c r="DE115" s="35"/>
      <c r="DF115" s="35"/>
      <c r="DG115" s="142"/>
      <c r="DH115" s="142"/>
      <c r="DI115" s="35"/>
      <c r="DJ115" s="35"/>
      <c r="DK115" s="35"/>
      <c r="DL115" s="35"/>
      <c r="DM115" s="64"/>
      <c r="DN115" s="64"/>
      <c r="DO115" s="64"/>
      <c r="DP115" s="64"/>
      <c r="DQ115" s="64"/>
      <c r="DR115" s="64"/>
      <c r="DS115" s="144"/>
      <c r="DT115" s="144"/>
      <c r="DU115" s="64"/>
      <c r="DV115" s="64"/>
      <c r="DW115" s="64"/>
      <c r="DX115" s="64"/>
      <c r="DY115" s="35"/>
      <c r="DZ115" s="35"/>
      <c r="EA115" s="35"/>
      <c r="EB115" s="35"/>
      <c r="EC115" s="35"/>
      <c r="ED115" s="35"/>
      <c r="EE115" s="142"/>
      <c r="EF115" s="142"/>
      <c r="EG115" s="35"/>
      <c r="EH115" s="35"/>
      <c r="EI115" s="35"/>
      <c r="EJ115" s="35"/>
      <c r="EK115" s="62"/>
      <c r="EL115" s="62"/>
      <c r="EM115" s="62"/>
      <c r="EN115" s="62"/>
      <c r="EO115" s="62"/>
      <c r="EP115" s="62"/>
      <c r="EQ115" s="62"/>
      <c r="ER115" s="62"/>
      <c r="ES115" s="62"/>
      <c r="ET115" s="62"/>
      <c r="EU115" s="62"/>
      <c r="EV115" s="62"/>
      <c r="EW115" s="5"/>
      <c r="EX115" s="5"/>
      <c r="EY115" s="5"/>
      <c r="EZ115" s="5"/>
      <c r="FA115" s="5"/>
      <c r="FB115" s="5"/>
      <c r="FC115" s="5"/>
      <c r="FD115" s="5"/>
      <c r="FE115" s="5"/>
      <c r="FF115" s="5"/>
      <c r="FG115" s="5"/>
      <c r="FH115" s="5"/>
      <c r="FI115" s="62"/>
      <c r="FJ115" s="62"/>
      <c r="FK115" s="62"/>
      <c r="FL115" s="62"/>
      <c r="FM115" s="62"/>
      <c r="FN115" s="62"/>
      <c r="FO115" s="62"/>
      <c r="FP115" s="62"/>
      <c r="FQ115" s="62"/>
      <c r="FR115" s="62"/>
      <c r="FS115" s="62"/>
      <c r="FT115" s="62"/>
      <c r="FU115" s="5"/>
      <c r="FV115" s="5"/>
      <c r="FW115" s="5"/>
      <c r="FX115" s="5"/>
      <c r="FY115" s="5"/>
      <c r="FZ115" s="5"/>
      <c r="GA115" s="5"/>
      <c r="GB115" s="5"/>
      <c r="GC115" s="5"/>
      <c r="GD115" s="5"/>
      <c r="GE115" s="5"/>
      <c r="GF115" s="5"/>
      <c r="GG115" s="62"/>
      <c r="GH115" s="62"/>
      <c r="GI115" s="62"/>
      <c r="GJ115" s="62"/>
      <c r="GK115" s="62"/>
      <c r="GL115" s="62"/>
      <c r="GM115" s="62"/>
      <c r="GN115" s="62"/>
      <c r="GO115" s="62"/>
      <c r="GP115" s="62"/>
      <c r="GQ115" s="62"/>
      <c r="GR115" s="62"/>
      <c r="GS115" s="5"/>
      <c r="GT115" s="5"/>
      <c r="GU115" s="5"/>
      <c r="GV115" s="5"/>
      <c r="GW115" s="5"/>
      <c r="GX115" s="5"/>
      <c r="GY115" s="5"/>
      <c r="GZ115" s="5"/>
      <c r="HA115" s="5"/>
      <c r="HB115" s="5"/>
      <c r="HC115" s="5"/>
      <c r="HD115" s="5"/>
      <c r="HE115" s="62"/>
      <c r="HF115" s="62"/>
      <c r="HG115" s="62"/>
      <c r="HH115" s="62"/>
      <c r="HI115" s="62"/>
      <c r="HJ115" s="62"/>
      <c r="HK115" s="62"/>
      <c r="HL115" s="62"/>
      <c r="HM115" s="62"/>
      <c r="HN115" s="62"/>
      <c r="HO115" s="62"/>
      <c r="HP115" s="62"/>
      <c r="HQ115" s="5"/>
      <c r="HR115" s="5"/>
      <c r="HS115" s="5"/>
      <c r="HT115" s="5"/>
      <c r="HU115" s="5"/>
      <c r="HV115" s="5"/>
      <c r="HW115" s="5"/>
      <c r="HX115" s="5"/>
      <c r="HY115" s="5"/>
      <c r="HZ115" s="5"/>
      <c r="IA115" s="5"/>
      <c r="IB115" s="5"/>
      <c r="IC115" s="62"/>
      <c r="ID115" s="62"/>
      <c r="IE115" s="62"/>
      <c r="IF115" s="62"/>
      <c r="IG115" s="62"/>
      <c r="IH115" s="62"/>
      <c r="II115" s="62"/>
      <c r="IJ115" s="62"/>
      <c r="IK115" s="62"/>
      <c r="IL115" s="62"/>
      <c r="IM115" s="62"/>
      <c r="IN115" s="62"/>
      <c r="IO115" s="5"/>
      <c r="IP115" s="5"/>
      <c r="IQ115" s="5"/>
      <c r="IR115" s="5"/>
      <c r="IS115" s="5"/>
      <c r="IT115" s="5"/>
      <c r="IU115" s="5"/>
      <c r="IV115" s="5"/>
      <c r="IW115" s="5"/>
      <c r="IX115" s="5"/>
      <c r="IY115" s="5"/>
      <c r="IZ115" s="5"/>
    </row>
    <row r="116" spans="1:260" x14ac:dyDescent="0.35">
      <c r="A116" s="131">
        <v>112</v>
      </c>
      <c r="B116" s="170">
        <f>'BVEM Scorecard'!B115</f>
        <v>0</v>
      </c>
      <c r="C116" s="170">
        <f>'BVEM Scorecard'!C115</f>
        <v>0</v>
      </c>
      <c r="D116" s="152">
        <v>196</v>
      </c>
      <c r="E116" s="72" t="str">
        <f>'BVEM Scorecard'!F115</f>
        <v>Wind + Storage</v>
      </c>
      <c r="F116" s="94">
        <f t="shared" si="240"/>
        <v>3.2500000000000001E-2</v>
      </c>
      <c r="G116" s="94">
        <f t="shared" si="222"/>
        <v>0.33333333333333331</v>
      </c>
      <c r="H116" s="94">
        <f t="shared" si="241"/>
        <v>0</v>
      </c>
      <c r="I116" s="94">
        <f t="shared" si="223"/>
        <v>0</v>
      </c>
      <c r="J116" s="55">
        <v>1</v>
      </c>
      <c r="K116" s="55">
        <v>1</v>
      </c>
      <c r="L116" s="55">
        <v>379</v>
      </c>
      <c r="M116" s="55">
        <v>0</v>
      </c>
      <c r="N116" s="5">
        <v>0</v>
      </c>
      <c r="O116" s="141"/>
      <c r="P116" s="142">
        <v>6.5000000000000002E-2</v>
      </c>
      <c r="Q116" s="114"/>
      <c r="R116" s="91">
        <v>6.5000000000000002E-2</v>
      </c>
      <c r="S116" s="5">
        <f t="shared" si="132"/>
        <v>1</v>
      </c>
      <c r="T116" s="93">
        <f t="shared" si="224"/>
        <v>3.2500000000000001E-2</v>
      </c>
      <c r="U116" s="143" t="s">
        <v>221</v>
      </c>
      <c r="V116" s="143">
        <v>0</v>
      </c>
      <c r="W116" s="143">
        <v>0</v>
      </c>
      <c r="X116" s="64">
        <v>0</v>
      </c>
      <c r="Y116" s="64">
        <v>0</v>
      </c>
      <c r="Z116" s="64">
        <v>0</v>
      </c>
      <c r="AA116" s="144">
        <v>0.03</v>
      </c>
      <c r="AB116" s="144"/>
      <c r="AC116" s="64"/>
      <c r="AD116" s="64">
        <f t="shared" si="133"/>
        <v>1</v>
      </c>
      <c r="AE116" s="64" t="str">
        <f t="shared" si="134"/>
        <v/>
      </c>
      <c r="AF116" s="64" t="str">
        <f t="shared" si="135"/>
        <v/>
      </c>
      <c r="AG116" s="55" t="s">
        <v>222</v>
      </c>
      <c r="AH116" s="55">
        <v>0</v>
      </c>
      <c r="AI116" s="5">
        <v>0</v>
      </c>
      <c r="AJ116" s="5">
        <v>0</v>
      </c>
      <c r="AK116" s="5">
        <v>0</v>
      </c>
      <c r="AL116" s="5">
        <v>0</v>
      </c>
      <c r="AM116" s="5">
        <v>0.1</v>
      </c>
      <c r="AN116" s="5"/>
      <c r="AO116" s="5"/>
      <c r="AP116" s="35">
        <f t="shared" si="136"/>
        <v>1</v>
      </c>
      <c r="AQ116" s="35" t="str">
        <f t="shared" si="137"/>
        <v/>
      </c>
      <c r="AR116" s="35" t="str">
        <f t="shared" si="138"/>
        <v/>
      </c>
      <c r="AS116" s="62"/>
      <c r="AT116" s="62"/>
      <c r="AU116" s="62"/>
      <c r="AV116" s="62"/>
      <c r="AW116" s="62"/>
      <c r="AX116" s="62"/>
      <c r="AY116" s="62"/>
      <c r="AZ116" s="62"/>
      <c r="BA116" s="62"/>
      <c r="BB116" s="62"/>
      <c r="BC116" s="95"/>
      <c r="BD116" s="62"/>
      <c r="BE116" s="5"/>
      <c r="BF116" s="5"/>
      <c r="BG116" s="5"/>
      <c r="BH116" s="5"/>
      <c r="BI116" s="5"/>
      <c r="BJ116" s="5"/>
      <c r="BK116" s="5"/>
      <c r="BL116" s="5"/>
      <c r="BM116" s="5"/>
      <c r="BN116" s="35"/>
      <c r="BO116" s="35"/>
      <c r="BP116" s="35"/>
      <c r="BQ116" s="62"/>
      <c r="BR116" s="62"/>
      <c r="BS116" s="62"/>
      <c r="BT116" s="62"/>
      <c r="BU116" s="62"/>
      <c r="BV116" s="62"/>
      <c r="BW116" s="62"/>
      <c r="BX116" s="62"/>
      <c r="BY116" s="62"/>
      <c r="BZ116" s="62"/>
      <c r="CA116" s="62"/>
      <c r="CB116" s="62"/>
      <c r="CC116" s="5"/>
      <c r="CD116" s="5"/>
      <c r="CE116" s="5"/>
      <c r="CF116" s="5"/>
      <c r="CG116" s="5"/>
      <c r="CH116" s="5"/>
      <c r="CI116" s="5"/>
      <c r="CJ116" s="5"/>
      <c r="CK116" s="5"/>
      <c r="CL116" s="35"/>
      <c r="CM116" s="35"/>
      <c r="CN116" s="35"/>
      <c r="CO116" s="62"/>
      <c r="CP116" s="62"/>
      <c r="CQ116" s="62"/>
      <c r="CR116" s="62"/>
      <c r="CS116" s="62"/>
      <c r="CT116" s="62"/>
      <c r="CU116" s="62"/>
      <c r="CV116" s="62"/>
      <c r="CW116" s="62"/>
      <c r="CX116" s="62"/>
      <c r="CY116" s="62"/>
      <c r="CZ116" s="62"/>
      <c r="DA116" s="5"/>
      <c r="DB116" s="5"/>
      <c r="DC116" s="5"/>
      <c r="DD116" s="5"/>
      <c r="DE116" s="5"/>
      <c r="DF116" s="5"/>
      <c r="DG116" s="5"/>
      <c r="DH116" s="5"/>
      <c r="DI116" s="5"/>
      <c r="DJ116" s="5"/>
      <c r="DK116" s="5"/>
      <c r="DL116" s="5"/>
      <c r="DM116" s="62"/>
      <c r="DN116" s="62"/>
      <c r="DO116" s="62"/>
      <c r="DP116" s="62"/>
      <c r="DQ116" s="62"/>
      <c r="DR116" s="62"/>
      <c r="DS116" s="62"/>
      <c r="DT116" s="62"/>
      <c r="DU116" s="62"/>
      <c r="DV116" s="62"/>
      <c r="DW116" s="62"/>
      <c r="DX116" s="62"/>
      <c r="DY116" s="5"/>
      <c r="DZ116" s="5"/>
      <c r="EA116" s="5"/>
      <c r="EB116" s="5"/>
      <c r="EC116" s="5"/>
      <c r="ED116" s="5"/>
      <c r="EE116" s="5"/>
      <c r="EF116" s="5"/>
      <c r="EG116" s="5"/>
      <c r="EH116" s="5"/>
      <c r="EI116" s="5"/>
      <c r="EJ116" s="5"/>
      <c r="EK116" s="62"/>
      <c r="EL116" s="62"/>
      <c r="EM116" s="62"/>
      <c r="EN116" s="62"/>
      <c r="EO116" s="62"/>
      <c r="EP116" s="62"/>
      <c r="EQ116" s="62"/>
      <c r="ER116" s="62"/>
      <c r="ES116" s="62"/>
      <c r="ET116" s="62"/>
      <c r="EU116" s="62"/>
      <c r="EV116" s="62"/>
      <c r="EW116" s="5"/>
      <c r="EX116" s="5"/>
      <c r="EY116" s="5"/>
      <c r="EZ116" s="5"/>
      <c r="FA116" s="5"/>
      <c r="FB116" s="5"/>
      <c r="FC116" s="5"/>
      <c r="FD116" s="5"/>
      <c r="FE116" s="5"/>
      <c r="FF116" s="5"/>
      <c r="FG116" s="5"/>
      <c r="FH116" s="5"/>
      <c r="FI116" s="62"/>
      <c r="FJ116" s="62"/>
      <c r="FK116" s="62"/>
      <c r="FL116" s="62"/>
      <c r="FM116" s="62"/>
      <c r="FN116" s="62"/>
      <c r="FO116" s="62"/>
      <c r="FP116" s="62"/>
      <c r="FQ116" s="62"/>
      <c r="FR116" s="62"/>
      <c r="FS116" s="62"/>
      <c r="FT116" s="62"/>
      <c r="FU116" s="5"/>
      <c r="FV116" s="5"/>
      <c r="FW116" s="5"/>
      <c r="FX116" s="5"/>
      <c r="FY116" s="5"/>
      <c r="FZ116" s="5"/>
      <c r="GA116" s="5"/>
      <c r="GB116" s="5"/>
      <c r="GC116" s="5"/>
      <c r="GD116" s="5"/>
      <c r="GE116" s="5"/>
      <c r="GF116" s="5"/>
      <c r="GG116" s="62"/>
      <c r="GH116" s="62"/>
      <c r="GI116" s="62"/>
      <c r="GJ116" s="62"/>
      <c r="GK116" s="62"/>
      <c r="GL116" s="62"/>
      <c r="GM116" s="62"/>
      <c r="GN116" s="62"/>
      <c r="GO116" s="62"/>
      <c r="GP116" s="62"/>
      <c r="GQ116" s="62"/>
      <c r="GR116" s="62"/>
      <c r="GS116" s="5"/>
      <c r="GT116" s="5"/>
      <c r="GU116" s="5"/>
      <c r="GV116" s="5"/>
      <c r="GW116" s="5"/>
      <c r="GX116" s="5"/>
      <c r="GY116" s="5"/>
      <c r="GZ116" s="5"/>
      <c r="HA116" s="5"/>
      <c r="HB116" s="5"/>
      <c r="HC116" s="5"/>
      <c r="HD116" s="5"/>
      <c r="HE116" s="62"/>
      <c r="HF116" s="62"/>
      <c r="HG116" s="62"/>
      <c r="HH116" s="62"/>
      <c r="HI116" s="62"/>
      <c r="HJ116" s="62"/>
      <c r="HK116" s="62"/>
      <c r="HL116" s="62"/>
      <c r="HM116" s="62"/>
      <c r="HN116" s="62"/>
      <c r="HO116" s="62"/>
      <c r="HP116" s="62"/>
      <c r="HQ116" s="5"/>
      <c r="HR116" s="5"/>
      <c r="HS116" s="5"/>
      <c r="HT116" s="5"/>
      <c r="HU116" s="5"/>
      <c r="HV116" s="5"/>
      <c r="HW116" s="5"/>
      <c r="HX116" s="5"/>
      <c r="HY116" s="5"/>
      <c r="HZ116" s="5"/>
      <c r="IA116" s="5"/>
      <c r="IB116" s="5"/>
      <c r="IC116" s="62"/>
      <c r="ID116" s="62"/>
      <c r="IE116" s="62"/>
      <c r="IF116" s="62"/>
      <c r="IG116" s="62"/>
      <c r="IH116" s="62"/>
      <c r="II116" s="62"/>
      <c r="IJ116" s="62"/>
      <c r="IK116" s="62"/>
      <c r="IL116" s="62"/>
      <c r="IM116" s="62"/>
      <c r="IN116" s="62"/>
      <c r="IO116" s="5"/>
      <c r="IP116" s="5"/>
      <c r="IQ116" s="5"/>
      <c r="IR116" s="5"/>
      <c r="IS116" s="5"/>
      <c r="IT116" s="5"/>
      <c r="IU116" s="5"/>
      <c r="IV116" s="5"/>
      <c r="IW116" s="5"/>
      <c r="IX116" s="5"/>
      <c r="IY116" s="5"/>
      <c r="IZ116" s="5"/>
    </row>
    <row r="117" spans="1:260" x14ac:dyDescent="0.35">
      <c r="A117" s="131">
        <v>113</v>
      </c>
      <c r="B117" s="170">
        <f>'BVEM Scorecard'!B116</f>
        <v>0</v>
      </c>
      <c r="C117" s="170">
        <f>'BVEM Scorecard'!C116</f>
        <v>0</v>
      </c>
      <c r="D117" s="152">
        <v>204</v>
      </c>
      <c r="E117" s="72" t="str">
        <f>'BVEM Scorecard'!F116</f>
        <v>Wind + Solar + Storage</v>
      </c>
      <c r="F117" s="94">
        <f t="shared" si="240"/>
        <v>3.2500000000000001E-2</v>
      </c>
      <c r="G117" s="94">
        <f t="shared" si="222"/>
        <v>0.33333333333333331</v>
      </c>
      <c r="H117" s="94">
        <f t="shared" si="241"/>
        <v>0</v>
      </c>
      <c r="I117" s="94">
        <f t="shared" si="223"/>
        <v>0</v>
      </c>
      <c r="J117" s="55">
        <v>1</v>
      </c>
      <c r="K117" s="55">
        <v>1</v>
      </c>
      <c r="L117" s="55">
        <v>379</v>
      </c>
      <c r="M117" s="55">
        <v>0</v>
      </c>
      <c r="N117" s="5">
        <v>0</v>
      </c>
      <c r="O117" s="5"/>
      <c r="P117" s="142">
        <v>6.5000000000000002E-2</v>
      </c>
      <c r="Q117" s="114"/>
      <c r="R117" s="91">
        <v>6.5000000000000002E-2</v>
      </c>
      <c r="S117" s="5">
        <f t="shared" si="132"/>
        <v>1</v>
      </c>
      <c r="T117" s="93">
        <f t="shared" si="224"/>
        <v>3.2500000000000001E-2</v>
      </c>
      <c r="U117" s="143" t="s">
        <v>221</v>
      </c>
      <c r="V117" s="143">
        <v>0</v>
      </c>
      <c r="W117" s="143">
        <v>0</v>
      </c>
      <c r="X117" s="64">
        <v>0</v>
      </c>
      <c r="Y117" s="64">
        <v>0</v>
      </c>
      <c r="Z117" s="62">
        <v>0</v>
      </c>
      <c r="AA117" s="144">
        <v>0.03</v>
      </c>
      <c r="AB117" s="144"/>
      <c r="AC117" s="64"/>
      <c r="AD117" s="64">
        <f t="shared" si="133"/>
        <v>1</v>
      </c>
      <c r="AE117" s="64" t="str">
        <f t="shared" si="134"/>
        <v/>
      </c>
      <c r="AF117" s="64" t="str">
        <f t="shared" si="135"/>
        <v/>
      </c>
      <c r="AG117" s="55" t="s">
        <v>222</v>
      </c>
      <c r="AH117" s="55">
        <v>0</v>
      </c>
      <c r="AI117" s="35">
        <v>0</v>
      </c>
      <c r="AJ117" s="35">
        <v>0</v>
      </c>
      <c r="AK117" s="35">
        <v>0</v>
      </c>
      <c r="AL117" s="35">
        <v>0</v>
      </c>
      <c r="AM117" s="142">
        <v>0.1</v>
      </c>
      <c r="AN117" s="142"/>
      <c r="AO117" s="35"/>
      <c r="AP117" s="35">
        <f t="shared" si="136"/>
        <v>1</v>
      </c>
      <c r="AQ117" s="35" t="str">
        <f t="shared" si="137"/>
        <v/>
      </c>
      <c r="AR117" s="35" t="str">
        <f t="shared" si="138"/>
        <v/>
      </c>
      <c r="AS117" s="64"/>
      <c r="AT117" s="64"/>
      <c r="AU117" s="64"/>
      <c r="AV117" s="64"/>
      <c r="AW117" s="64"/>
      <c r="AX117" s="64"/>
      <c r="AY117" s="144"/>
      <c r="AZ117" s="144"/>
      <c r="BA117" s="64"/>
      <c r="BB117" s="64"/>
      <c r="BC117" s="64"/>
      <c r="BD117" s="64"/>
      <c r="BE117" s="35"/>
      <c r="BF117" s="35"/>
      <c r="BG117" s="35"/>
      <c r="BH117" s="35"/>
      <c r="BI117" s="35"/>
      <c r="BJ117" s="35"/>
      <c r="BK117" s="142"/>
      <c r="BL117" s="142"/>
      <c r="BM117" s="35"/>
      <c r="BN117" s="35"/>
      <c r="BO117" s="35"/>
      <c r="BP117" s="35"/>
      <c r="BQ117" s="64"/>
      <c r="BR117" s="64"/>
      <c r="BS117" s="64"/>
      <c r="BT117" s="64"/>
      <c r="BU117" s="64"/>
      <c r="BV117" s="64"/>
      <c r="BW117" s="144"/>
      <c r="BX117" s="144"/>
      <c r="BY117" s="64"/>
      <c r="BZ117" s="64"/>
      <c r="CA117" s="64"/>
      <c r="CB117" s="64"/>
      <c r="CC117" s="35"/>
      <c r="CD117" s="35"/>
      <c r="CE117" s="35"/>
      <c r="CF117" s="35"/>
      <c r="CG117" s="35"/>
      <c r="CH117" s="35"/>
      <c r="CI117" s="142"/>
      <c r="CJ117" s="142"/>
      <c r="CK117" s="35"/>
      <c r="CL117" s="35"/>
      <c r="CM117" s="35"/>
      <c r="CN117" s="35"/>
      <c r="CO117" s="64"/>
      <c r="CP117" s="64"/>
      <c r="CQ117" s="64"/>
      <c r="CR117" s="64"/>
      <c r="CS117" s="64"/>
      <c r="CT117" s="64"/>
      <c r="CU117" s="144"/>
      <c r="CV117" s="144"/>
      <c r="CW117" s="64"/>
      <c r="CX117" s="64"/>
      <c r="CY117" s="64"/>
      <c r="CZ117" s="64"/>
      <c r="DA117" s="35"/>
      <c r="DB117" s="35"/>
      <c r="DC117" s="35"/>
      <c r="DD117" s="35"/>
      <c r="DE117" s="35"/>
      <c r="DF117" s="35"/>
      <c r="DG117" s="142"/>
      <c r="DH117" s="142"/>
      <c r="DI117" s="35"/>
      <c r="DJ117" s="35"/>
      <c r="DK117" s="35"/>
      <c r="DL117" s="35"/>
      <c r="DM117" s="64"/>
      <c r="DN117" s="64"/>
      <c r="DO117" s="64"/>
      <c r="DP117" s="64"/>
      <c r="DQ117" s="64"/>
      <c r="DR117" s="64"/>
      <c r="DS117" s="144"/>
      <c r="DT117" s="144"/>
      <c r="DU117" s="64"/>
      <c r="DV117" s="64"/>
      <c r="DW117" s="64"/>
      <c r="DX117" s="64"/>
      <c r="DY117" s="35"/>
      <c r="DZ117" s="35"/>
      <c r="EA117" s="35"/>
      <c r="EB117" s="35"/>
      <c r="EC117" s="35"/>
      <c r="ED117" s="35"/>
      <c r="EE117" s="142"/>
      <c r="EF117" s="142"/>
      <c r="EG117" s="35"/>
      <c r="EH117" s="35"/>
      <c r="EI117" s="35"/>
      <c r="EJ117" s="35"/>
      <c r="EK117" s="62"/>
      <c r="EL117" s="62"/>
      <c r="EM117" s="62"/>
      <c r="EN117" s="62"/>
      <c r="EO117" s="62"/>
      <c r="EP117" s="62"/>
      <c r="EQ117" s="62"/>
      <c r="ER117" s="62"/>
      <c r="ES117" s="62"/>
      <c r="ET117" s="62"/>
      <c r="EU117" s="62"/>
      <c r="EV117" s="62"/>
      <c r="EW117" s="5"/>
      <c r="EX117" s="5"/>
      <c r="EY117" s="5"/>
      <c r="EZ117" s="5"/>
      <c r="FA117" s="5"/>
      <c r="FB117" s="5"/>
      <c r="FC117" s="5"/>
      <c r="FD117" s="5"/>
      <c r="FE117" s="5"/>
      <c r="FF117" s="5"/>
      <c r="FG117" s="5"/>
      <c r="FH117" s="5"/>
      <c r="FI117" s="62"/>
      <c r="FJ117" s="62"/>
      <c r="FK117" s="62"/>
      <c r="FL117" s="62"/>
      <c r="FM117" s="62"/>
      <c r="FN117" s="62"/>
      <c r="FO117" s="62"/>
      <c r="FP117" s="62"/>
      <c r="FQ117" s="62"/>
      <c r="FR117" s="62"/>
      <c r="FS117" s="62"/>
      <c r="FT117" s="62"/>
      <c r="FU117" s="5"/>
      <c r="FV117" s="5"/>
      <c r="FW117" s="5"/>
      <c r="FX117" s="5"/>
      <c r="FY117" s="5"/>
      <c r="FZ117" s="5"/>
      <c r="GA117" s="5"/>
      <c r="GB117" s="5"/>
      <c r="GC117" s="5"/>
      <c r="GD117" s="5"/>
      <c r="GE117" s="5"/>
      <c r="GF117" s="5"/>
      <c r="GG117" s="62"/>
      <c r="GH117" s="62"/>
      <c r="GI117" s="62"/>
      <c r="GJ117" s="62"/>
      <c r="GK117" s="62"/>
      <c r="GL117" s="62"/>
      <c r="GM117" s="62"/>
      <c r="GN117" s="62"/>
      <c r="GO117" s="62"/>
      <c r="GP117" s="62"/>
      <c r="GQ117" s="62"/>
      <c r="GR117" s="62"/>
      <c r="GS117" s="5"/>
      <c r="GT117" s="5"/>
      <c r="GU117" s="5"/>
      <c r="GV117" s="5"/>
      <c r="GW117" s="5"/>
      <c r="GX117" s="5"/>
      <c r="GY117" s="5"/>
      <c r="GZ117" s="5"/>
      <c r="HA117" s="5"/>
      <c r="HB117" s="5"/>
      <c r="HC117" s="5"/>
      <c r="HD117" s="5"/>
      <c r="HE117" s="62"/>
      <c r="HF117" s="62"/>
      <c r="HG117" s="62"/>
      <c r="HH117" s="62"/>
      <c r="HI117" s="62"/>
      <c r="HJ117" s="62"/>
      <c r="HK117" s="62"/>
      <c r="HL117" s="62"/>
      <c r="HM117" s="62"/>
      <c r="HN117" s="62"/>
      <c r="HO117" s="62"/>
      <c r="HP117" s="62"/>
      <c r="HQ117" s="5"/>
      <c r="HR117" s="5"/>
      <c r="HS117" s="5"/>
      <c r="HT117" s="5"/>
      <c r="HU117" s="5"/>
      <c r="HV117" s="5"/>
      <c r="HW117" s="5"/>
      <c r="HX117" s="5"/>
      <c r="HY117" s="5"/>
      <c r="HZ117" s="5"/>
      <c r="IA117" s="5"/>
      <c r="IB117" s="5"/>
      <c r="IC117" s="62"/>
      <c r="ID117" s="62"/>
      <c r="IE117" s="62"/>
      <c r="IF117" s="62"/>
      <c r="IG117" s="62"/>
      <c r="IH117" s="62"/>
      <c r="II117" s="62"/>
      <c r="IJ117" s="62"/>
      <c r="IK117" s="62"/>
      <c r="IL117" s="62"/>
      <c r="IM117" s="62"/>
      <c r="IN117" s="62"/>
      <c r="IO117" s="5"/>
      <c r="IP117" s="5"/>
      <c r="IQ117" s="5"/>
      <c r="IR117" s="5"/>
      <c r="IS117" s="5"/>
      <c r="IT117" s="5"/>
      <c r="IU117" s="5"/>
      <c r="IV117" s="5"/>
      <c r="IW117" s="5"/>
      <c r="IX117" s="5"/>
      <c r="IY117" s="5"/>
      <c r="IZ117" s="5"/>
    </row>
    <row r="118" spans="1:260" x14ac:dyDescent="0.35">
      <c r="A118" s="131">
        <v>114</v>
      </c>
      <c r="B118" s="170">
        <f>'BVEM Scorecard'!B117</f>
        <v>0</v>
      </c>
      <c r="C118" s="170">
        <f>'BVEM Scorecard'!C117</f>
        <v>0</v>
      </c>
      <c r="D118" s="152">
        <v>217</v>
      </c>
      <c r="E118" s="72" t="str">
        <f>'BVEM Scorecard'!F117</f>
        <v>Solar + Storage</v>
      </c>
      <c r="F118" s="94">
        <f t="shared" si="193"/>
        <v>0</v>
      </c>
      <c r="G118" s="94">
        <f t="shared" si="222"/>
        <v>0</v>
      </c>
      <c r="H118" s="94">
        <f t="shared" si="195"/>
        <v>0</v>
      </c>
      <c r="I118" s="94">
        <f t="shared" si="223"/>
        <v>0</v>
      </c>
      <c r="J118" s="55">
        <v>0</v>
      </c>
      <c r="K118" s="55">
        <v>1</v>
      </c>
      <c r="L118" s="55">
        <v>0</v>
      </c>
      <c r="M118" s="55">
        <v>0</v>
      </c>
      <c r="N118" s="5">
        <v>0</v>
      </c>
      <c r="O118" s="141">
        <v>0</v>
      </c>
      <c r="P118" s="142">
        <v>0</v>
      </c>
      <c r="Q118" s="114">
        <v>0</v>
      </c>
      <c r="R118" s="91">
        <v>0</v>
      </c>
      <c r="S118" s="5" t="str">
        <f t="shared" si="132"/>
        <v/>
      </c>
      <c r="T118" s="93">
        <f t="shared" si="224"/>
        <v>0</v>
      </c>
      <c r="U118" s="143"/>
      <c r="V118" s="143"/>
      <c r="W118" s="143"/>
      <c r="X118" s="64"/>
      <c r="Y118" s="64"/>
      <c r="Z118" s="64"/>
      <c r="AA118" s="144"/>
      <c r="AB118" s="144"/>
      <c r="AC118" s="64"/>
      <c r="AD118" s="64"/>
      <c r="AE118" s="64"/>
      <c r="AF118" s="64"/>
      <c r="AG118" s="55"/>
      <c r="AH118" s="55"/>
      <c r="AI118" s="5"/>
      <c r="AJ118" s="5"/>
      <c r="AK118" s="5"/>
      <c r="AL118" s="5"/>
      <c r="AM118" s="5"/>
      <c r="AN118" s="5"/>
      <c r="AO118" s="5"/>
      <c r="AP118" s="35"/>
      <c r="AQ118" s="35"/>
      <c r="AR118" s="35"/>
      <c r="AS118" s="62"/>
      <c r="AT118" s="62"/>
      <c r="AU118" s="62"/>
      <c r="AV118" s="62"/>
      <c r="AW118" s="62"/>
      <c r="AX118" s="62"/>
      <c r="AY118" s="62"/>
      <c r="AZ118" s="62"/>
      <c r="BA118" s="62"/>
      <c r="BB118" s="62"/>
      <c r="BC118" s="95"/>
      <c r="BD118" s="62"/>
      <c r="BE118" s="5"/>
      <c r="BF118" s="5"/>
      <c r="BG118" s="5"/>
      <c r="BH118" s="5"/>
      <c r="BI118" s="5"/>
      <c r="BJ118" s="5"/>
      <c r="BK118" s="5"/>
      <c r="BL118" s="5"/>
      <c r="BM118" s="5"/>
      <c r="BN118" s="35"/>
      <c r="BO118" s="35"/>
      <c r="BP118" s="35"/>
      <c r="BQ118" s="62"/>
      <c r="BR118" s="62"/>
      <c r="BS118" s="62"/>
      <c r="BT118" s="62"/>
      <c r="BU118" s="62"/>
      <c r="BV118" s="62"/>
      <c r="BW118" s="62"/>
      <c r="BX118" s="62"/>
      <c r="BY118" s="62"/>
      <c r="BZ118" s="62"/>
      <c r="CA118" s="62"/>
      <c r="CB118" s="62"/>
      <c r="CC118" s="5"/>
      <c r="CD118" s="5"/>
      <c r="CE118" s="5"/>
      <c r="CF118" s="5"/>
      <c r="CG118" s="5"/>
      <c r="CH118" s="5"/>
      <c r="CI118" s="5"/>
      <c r="CJ118" s="5"/>
      <c r="CK118" s="5"/>
      <c r="CL118" s="35"/>
      <c r="CM118" s="35"/>
      <c r="CN118" s="35"/>
      <c r="CO118" s="62"/>
      <c r="CP118" s="62"/>
      <c r="CQ118" s="62"/>
      <c r="CR118" s="62"/>
      <c r="CS118" s="62"/>
      <c r="CT118" s="62"/>
      <c r="CU118" s="62"/>
      <c r="CV118" s="62"/>
      <c r="CW118" s="62"/>
      <c r="CX118" s="62"/>
      <c r="CY118" s="62"/>
      <c r="CZ118" s="62"/>
      <c r="DA118" s="5"/>
      <c r="DB118" s="5"/>
      <c r="DC118" s="5"/>
      <c r="DD118" s="5"/>
      <c r="DE118" s="5"/>
      <c r="DF118" s="5"/>
      <c r="DG118" s="5"/>
      <c r="DH118" s="5"/>
      <c r="DI118" s="5"/>
      <c r="DJ118" s="5"/>
      <c r="DK118" s="5"/>
      <c r="DL118" s="5"/>
      <c r="DM118" s="62"/>
      <c r="DN118" s="62"/>
      <c r="DO118" s="62"/>
      <c r="DP118" s="62"/>
      <c r="DQ118" s="62"/>
      <c r="DR118" s="62"/>
      <c r="DS118" s="62"/>
      <c r="DT118" s="62"/>
      <c r="DU118" s="62"/>
      <c r="DV118" s="62"/>
      <c r="DW118" s="62"/>
      <c r="DX118" s="62"/>
      <c r="DY118" s="5"/>
      <c r="DZ118" s="5"/>
      <c r="EA118" s="5"/>
      <c r="EB118" s="5"/>
      <c r="EC118" s="5"/>
      <c r="ED118" s="5"/>
      <c r="EE118" s="5"/>
      <c r="EF118" s="5"/>
      <c r="EG118" s="5"/>
      <c r="EH118" s="5"/>
      <c r="EI118" s="5"/>
      <c r="EJ118" s="5"/>
      <c r="EK118" s="62"/>
      <c r="EL118" s="62"/>
      <c r="EM118" s="62"/>
      <c r="EN118" s="62"/>
      <c r="EO118" s="62"/>
      <c r="EP118" s="62"/>
      <c r="EQ118" s="62"/>
      <c r="ER118" s="62"/>
      <c r="ES118" s="62"/>
      <c r="ET118" s="62"/>
      <c r="EU118" s="62"/>
      <c r="EV118" s="62"/>
      <c r="EW118" s="5"/>
      <c r="EX118" s="5"/>
      <c r="EY118" s="5"/>
      <c r="EZ118" s="5"/>
      <c r="FA118" s="5"/>
      <c r="FB118" s="5"/>
      <c r="FC118" s="5"/>
      <c r="FD118" s="5"/>
      <c r="FE118" s="5"/>
      <c r="FF118" s="5"/>
      <c r="FG118" s="5"/>
      <c r="FH118" s="5"/>
      <c r="FI118" s="62"/>
      <c r="FJ118" s="62"/>
      <c r="FK118" s="62"/>
      <c r="FL118" s="62"/>
      <c r="FM118" s="62"/>
      <c r="FN118" s="62"/>
      <c r="FO118" s="62"/>
      <c r="FP118" s="62"/>
      <c r="FQ118" s="62"/>
      <c r="FR118" s="62"/>
      <c r="FS118" s="62"/>
      <c r="FT118" s="62"/>
      <c r="FU118" s="5"/>
      <c r="FV118" s="5"/>
      <c r="FW118" s="5"/>
      <c r="FX118" s="5"/>
      <c r="FY118" s="5"/>
      <c r="FZ118" s="5"/>
      <c r="GA118" s="5"/>
      <c r="GB118" s="5"/>
      <c r="GC118" s="5"/>
      <c r="GD118" s="5"/>
      <c r="GE118" s="5"/>
      <c r="GF118" s="5"/>
      <c r="GG118" s="62"/>
      <c r="GH118" s="62"/>
      <c r="GI118" s="62"/>
      <c r="GJ118" s="62"/>
      <c r="GK118" s="62"/>
      <c r="GL118" s="62"/>
      <c r="GM118" s="62"/>
      <c r="GN118" s="62"/>
      <c r="GO118" s="62"/>
      <c r="GP118" s="62"/>
      <c r="GQ118" s="62"/>
      <c r="GR118" s="62"/>
      <c r="GS118" s="5"/>
      <c r="GT118" s="5"/>
      <c r="GU118" s="5"/>
      <c r="GV118" s="5"/>
      <c r="GW118" s="5"/>
      <c r="GX118" s="5"/>
      <c r="GY118" s="5"/>
      <c r="GZ118" s="5"/>
      <c r="HA118" s="5"/>
      <c r="HB118" s="5"/>
      <c r="HC118" s="5"/>
      <c r="HD118" s="5"/>
      <c r="HE118" s="62"/>
      <c r="HF118" s="62"/>
      <c r="HG118" s="62"/>
      <c r="HH118" s="62"/>
      <c r="HI118" s="62"/>
      <c r="HJ118" s="62"/>
      <c r="HK118" s="62"/>
      <c r="HL118" s="62"/>
      <c r="HM118" s="62"/>
      <c r="HN118" s="62"/>
      <c r="HO118" s="62"/>
      <c r="HP118" s="62"/>
      <c r="HQ118" s="5"/>
      <c r="HR118" s="5"/>
      <c r="HS118" s="5"/>
      <c r="HT118" s="5"/>
      <c r="HU118" s="5"/>
      <c r="HV118" s="5"/>
      <c r="HW118" s="5"/>
      <c r="HX118" s="5"/>
      <c r="HY118" s="5"/>
      <c r="HZ118" s="5"/>
      <c r="IA118" s="5"/>
      <c r="IB118" s="5"/>
      <c r="IC118" s="62"/>
      <c r="ID118" s="62"/>
      <c r="IE118" s="62"/>
      <c r="IF118" s="62"/>
      <c r="IG118" s="62"/>
      <c r="IH118" s="62"/>
      <c r="II118" s="62"/>
      <c r="IJ118" s="62"/>
      <c r="IK118" s="62"/>
      <c r="IL118" s="62"/>
      <c r="IM118" s="62"/>
      <c r="IN118" s="62"/>
      <c r="IO118" s="5"/>
      <c r="IP118" s="5"/>
      <c r="IQ118" s="5"/>
      <c r="IR118" s="5"/>
      <c r="IS118" s="5"/>
      <c r="IT118" s="5"/>
      <c r="IU118" s="5"/>
      <c r="IV118" s="5"/>
      <c r="IW118" s="5"/>
      <c r="IX118" s="5"/>
      <c r="IY118" s="5"/>
      <c r="IZ118" s="5"/>
    </row>
    <row r="119" spans="1:260" x14ac:dyDescent="0.35">
      <c r="A119" s="131">
        <v>115</v>
      </c>
      <c r="B119" s="170">
        <f>'BVEM Scorecard'!B118</f>
        <v>0</v>
      </c>
      <c r="C119" s="170">
        <f>'BVEM Scorecard'!C118</f>
        <v>0</v>
      </c>
      <c r="D119" s="152">
        <v>218</v>
      </c>
      <c r="E119" s="72" t="str">
        <f>'BVEM Scorecard'!F118</f>
        <v>Solar</v>
      </c>
      <c r="F119" s="94">
        <f t="shared" si="193"/>
        <v>0</v>
      </c>
      <c r="G119" s="94">
        <f t="shared" si="222"/>
        <v>0</v>
      </c>
      <c r="H119" s="94">
        <f t="shared" si="195"/>
        <v>0</v>
      </c>
      <c r="I119" s="94">
        <f t="shared" si="223"/>
        <v>0</v>
      </c>
      <c r="J119" s="55">
        <v>0</v>
      </c>
      <c r="K119" s="55">
        <v>1</v>
      </c>
      <c r="L119" s="55">
        <v>0</v>
      </c>
      <c r="M119" s="55">
        <v>0</v>
      </c>
      <c r="N119" s="5">
        <v>0</v>
      </c>
      <c r="O119" s="5">
        <v>0</v>
      </c>
      <c r="P119" s="142">
        <v>0</v>
      </c>
      <c r="Q119" s="114">
        <v>0</v>
      </c>
      <c r="R119" s="91">
        <v>0</v>
      </c>
      <c r="S119" s="5" t="str">
        <f t="shared" si="132"/>
        <v/>
      </c>
      <c r="T119" s="93">
        <f t="shared" si="224"/>
        <v>0</v>
      </c>
      <c r="U119" s="143"/>
      <c r="V119" s="143"/>
      <c r="W119" s="143"/>
      <c r="X119" s="64"/>
      <c r="Y119" s="64"/>
      <c r="Z119" s="62"/>
      <c r="AA119" s="144"/>
      <c r="AB119" s="144"/>
      <c r="AC119" s="64"/>
      <c r="AD119" s="64"/>
      <c r="AE119" s="64"/>
      <c r="AF119" s="64"/>
      <c r="AG119" s="55"/>
      <c r="AH119" s="55"/>
      <c r="AI119" s="35"/>
      <c r="AJ119" s="35"/>
      <c r="AK119" s="35"/>
      <c r="AL119" s="35"/>
      <c r="AM119" s="142"/>
      <c r="AN119" s="142"/>
      <c r="AO119" s="35"/>
      <c r="AP119" s="35"/>
      <c r="AQ119" s="35"/>
      <c r="AR119" s="35"/>
      <c r="AS119" s="64"/>
      <c r="AT119" s="64"/>
      <c r="AU119" s="64"/>
      <c r="AV119" s="64"/>
      <c r="AW119" s="64"/>
      <c r="AX119" s="64"/>
      <c r="AY119" s="144"/>
      <c r="AZ119" s="144"/>
      <c r="BA119" s="64"/>
      <c r="BB119" s="64"/>
      <c r="BC119" s="64"/>
      <c r="BD119" s="64"/>
      <c r="BE119" s="35"/>
      <c r="BF119" s="35"/>
      <c r="BG119" s="35"/>
      <c r="BH119" s="35"/>
      <c r="BI119" s="35"/>
      <c r="BJ119" s="35"/>
      <c r="BK119" s="142"/>
      <c r="BL119" s="142"/>
      <c r="BM119" s="35"/>
      <c r="BN119" s="35"/>
      <c r="BO119" s="35"/>
      <c r="BP119" s="35"/>
      <c r="BQ119" s="64"/>
      <c r="BR119" s="64"/>
      <c r="BS119" s="64"/>
      <c r="BT119" s="64"/>
      <c r="BU119" s="64"/>
      <c r="BV119" s="64"/>
      <c r="BW119" s="144"/>
      <c r="BX119" s="144"/>
      <c r="BY119" s="64"/>
      <c r="BZ119" s="64"/>
      <c r="CA119" s="64"/>
      <c r="CB119" s="64"/>
      <c r="CC119" s="35"/>
      <c r="CD119" s="35"/>
      <c r="CE119" s="35"/>
      <c r="CF119" s="35"/>
      <c r="CG119" s="35"/>
      <c r="CH119" s="35"/>
      <c r="CI119" s="142"/>
      <c r="CJ119" s="142"/>
      <c r="CK119" s="35"/>
      <c r="CL119" s="35"/>
      <c r="CM119" s="35"/>
      <c r="CN119" s="35"/>
      <c r="CO119" s="64"/>
      <c r="CP119" s="64"/>
      <c r="CQ119" s="64"/>
      <c r="CR119" s="64"/>
      <c r="CS119" s="64"/>
      <c r="CT119" s="64"/>
      <c r="CU119" s="144"/>
      <c r="CV119" s="144"/>
      <c r="CW119" s="64"/>
      <c r="CX119" s="64"/>
      <c r="CY119" s="64"/>
      <c r="CZ119" s="64"/>
      <c r="DA119" s="35"/>
      <c r="DB119" s="35"/>
      <c r="DC119" s="35"/>
      <c r="DD119" s="35"/>
      <c r="DE119" s="35"/>
      <c r="DF119" s="35"/>
      <c r="DG119" s="142"/>
      <c r="DH119" s="142"/>
      <c r="DI119" s="35"/>
      <c r="DJ119" s="35"/>
      <c r="DK119" s="35"/>
      <c r="DL119" s="35"/>
      <c r="DM119" s="64"/>
      <c r="DN119" s="64"/>
      <c r="DO119" s="64"/>
      <c r="DP119" s="64"/>
      <c r="DQ119" s="64"/>
      <c r="DR119" s="64"/>
      <c r="DS119" s="144"/>
      <c r="DT119" s="144"/>
      <c r="DU119" s="64"/>
      <c r="DV119" s="64"/>
      <c r="DW119" s="64"/>
      <c r="DX119" s="64"/>
      <c r="DY119" s="35"/>
      <c r="DZ119" s="35"/>
      <c r="EA119" s="35"/>
      <c r="EB119" s="35"/>
      <c r="EC119" s="35"/>
      <c r="ED119" s="35"/>
      <c r="EE119" s="142"/>
      <c r="EF119" s="142"/>
      <c r="EG119" s="35"/>
      <c r="EH119" s="35"/>
      <c r="EI119" s="35"/>
      <c r="EJ119" s="35"/>
      <c r="EK119" s="62"/>
      <c r="EL119" s="62"/>
      <c r="EM119" s="62"/>
      <c r="EN119" s="62"/>
      <c r="EO119" s="62"/>
      <c r="EP119" s="62"/>
      <c r="EQ119" s="62"/>
      <c r="ER119" s="62"/>
      <c r="ES119" s="62"/>
      <c r="ET119" s="62"/>
      <c r="EU119" s="62"/>
      <c r="EV119" s="62"/>
      <c r="EW119" s="5"/>
      <c r="EX119" s="5"/>
      <c r="EY119" s="5"/>
      <c r="EZ119" s="5"/>
      <c r="FA119" s="5"/>
      <c r="FB119" s="5"/>
      <c r="FC119" s="5"/>
      <c r="FD119" s="5"/>
      <c r="FE119" s="5"/>
      <c r="FF119" s="5"/>
      <c r="FG119" s="5"/>
      <c r="FH119" s="5"/>
      <c r="FI119" s="62"/>
      <c r="FJ119" s="62"/>
      <c r="FK119" s="62"/>
      <c r="FL119" s="62"/>
      <c r="FM119" s="62"/>
      <c r="FN119" s="62"/>
      <c r="FO119" s="62"/>
      <c r="FP119" s="62"/>
      <c r="FQ119" s="62"/>
      <c r="FR119" s="62"/>
      <c r="FS119" s="62"/>
      <c r="FT119" s="62"/>
      <c r="FU119" s="5"/>
      <c r="FV119" s="5"/>
      <c r="FW119" s="5"/>
      <c r="FX119" s="5"/>
      <c r="FY119" s="5"/>
      <c r="FZ119" s="5"/>
      <c r="GA119" s="5"/>
      <c r="GB119" s="5"/>
      <c r="GC119" s="5"/>
      <c r="GD119" s="5"/>
      <c r="GE119" s="5"/>
      <c r="GF119" s="5"/>
      <c r="GG119" s="62"/>
      <c r="GH119" s="62"/>
      <c r="GI119" s="62"/>
      <c r="GJ119" s="62"/>
      <c r="GK119" s="62"/>
      <c r="GL119" s="62"/>
      <c r="GM119" s="62"/>
      <c r="GN119" s="62"/>
      <c r="GO119" s="62"/>
      <c r="GP119" s="62"/>
      <c r="GQ119" s="62"/>
      <c r="GR119" s="62"/>
      <c r="GS119" s="5"/>
      <c r="GT119" s="5"/>
      <c r="GU119" s="5"/>
      <c r="GV119" s="5"/>
      <c r="GW119" s="5"/>
      <c r="GX119" s="5"/>
      <c r="GY119" s="5"/>
      <c r="GZ119" s="5"/>
      <c r="HA119" s="5"/>
      <c r="HB119" s="5"/>
      <c r="HC119" s="5"/>
      <c r="HD119" s="5"/>
      <c r="HE119" s="62"/>
      <c r="HF119" s="62"/>
      <c r="HG119" s="62"/>
      <c r="HH119" s="62"/>
      <c r="HI119" s="62"/>
      <c r="HJ119" s="62"/>
      <c r="HK119" s="62"/>
      <c r="HL119" s="62"/>
      <c r="HM119" s="62"/>
      <c r="HN119" s="62"/>
      <c r="HO119" s="62"/>
      <c r="HP119" s="62"/>
      <c r="HQ119" s="5"/>
      <c r="HR119" s="5"/>
      <c r="HS119" s="5"/>
      <c r="HT119" s="5"/>
      <c r="HU119" s="5"/>
      <c r="HV119" s="5"/>
      <c r="HW119" s="5"/>
      <c r="HX119" s="5"/>
      <c r="HY119" s="5"/>
      <c r="HZ119" s="5"/>
      <c r="IA119" s="5"/>
      <c r="IB119" s="5"/>
      <c r="IC119" s="62"/>
      <c r="ID119" s="62"/>
      <c r="IE119" s="62"/>
      <c r="IF119" s="62"/>
      <c r="IG119" s="62"/>
      <c r="IH119" s="62"/>
      <c r="II119" s="62"/>
      <c r="IJ119" s="62"/>
      <c r="IK119" s="62"/>
      <c r="IL119" s="62"/>
      <c r="IM119" s="62"/>
      <c r="IN119" s="62"/>
      <c r="IO119" s="5"/>
      <c r="IP119" s="5"/>
      <c r="IQ119" s="5"/>
      <c r="IR119" s="5"/>
      <c r="IS119" s="5"/>
      <c r="IT119" s="5"/>
      <c r="IU119" s="5"/>
      <c r="IV119" s="5"/>
      <c r="IW119" s="5"/>
      <c r="IX119" s="5"/>
      <c r="IY119" s="5"/>
      <c r="IZ119" s="5"/>
    </row>
    <row r="120" spans="1:260" x14ac:dyDescent="0.35">
      <c r="A120" s="131">
        <v>116</v>
      </c>
      <c r="B120" s="170">
        <f>'BVEM Scorecard'!B119</f>
        <v>0</v>
      </c>
      <c r="C120" s="170">
        <f>'BVEM Scorecard'!C119</f>
        <v>0</v>
      </c>
      <c r="D120" s="152">
        <v>234</v>
      </c>
      <c r="E120" s="72" t="str">
        <f>'BVEM Scorecard'!F119</f>
        <v>Storage</v>
      </c>
      <c r="F120" s="94">
        <f t="shared" si="193"/>
        <v>0</v>
      </c>
      <c r="G120" s="94">
        <f t="shared" si="222"/>
        <v>0</v>
      </c>
      <c r="H120" s="94">
        <f t="shared" si="195"/>
        <v>0</v>
      </c>
      <c r="I120" s="94">
        <f t="shared" si="223"/>
        <v>0</v>
      </c>
      <c r="J120" s="55">
        <v>0</v>
      </c>
      <c r="K120" s="55">
        <v>1</v>
      </c>
      <c r="L120" s="55">
        <v>0</v>
      </c>
      <c r="M120" s="55">
        <v>0</v>
      </c>
      <c r="N120" s="5">
        <v>0</v>
      </c>
      <c r="O120" s="141">
        <v>0</v>
      </c>
      <c r="P120" s="142">
        <v>0</v>
      </c>
      <c r="Q120" s="114">
        <v>0</v>
      </c>
      <c r="R120" s="91">
        <v>0</v>
      </c>
      <c r="S120" s="5" t="str">
        <f t="shared" si="132"/>
        <v/>
      </c>
      <c r="T120" s="93">
        <f t="shared" si="224"/>
        <v>0</v>
      </c>
      <c r="U120" s="143"/>
      <c r="V120" s="143"/>
      <c r="W120" s="143"/>
      <c r="X120" s="64"/>
      <c r="Y120" s="64"/>
      <c r="Z120" s="64"/>
      <c r="AA120" s="144"/>
      <c r="AB120" s="144"/>
      <c r="AC120" s="64"/>
      <c r="AD120" s="64"/>
      <c r="AE120" s="64"/>
      <c r="AF120" s="64"/>
      <c r="AG120" s="55"/>
      <c r="AH120" s="55"/>
      <c r="AI120" s="5"/>
      <c r="AJ120" s="5"/>
      <c r="AK120" s="5"/>
      <c r="AL120" s="5"/>
      <c r="AM120" s="5"/>
      <c r="AN120" s="5"/>
      <c r="AO120" s="5"/>
      <c r="AP120" s="35"/>
      <c r="AQ120" s="35"/>
      <c r="AR120" s="35"/>
      <c r="AS120" s="62"/>
      <c r="AT120" s="62"/>
      <c r="AU120" s="62"/>
      <c r="AV120" s="62"/>
      <c r="AW120" s="62"/>
      <c r="AX120" s="62"/>
      <c r="AY120" s="62"/>
      <c r="AZ120" s="62"/>
      <c r="BA120" s="62"/>
      <c r="BB120" s="62"/>
      <c r="BC120" s="95"/>
      <c r="BD120" s="62"/>
      <c r="BE120" s="5"/>
      <c r="BF120" s="5"/>
      <c r="BG120" s="5"/>
      <c r="BH120" s="5"/>
      <c r="BI120" s="5"/>
      <c r="BJ120" s="5"/>
      <c r="BK120" s="5"/>
      <c r="BL120" s="5"/>
      <c r="BM120" s="5"/>
      <c r="BN120" s="35"/>
      <c r="BO120" s="35"/>
      <c r="BP120" s="35"/>
      <c r="BQ120" s="62"/>
      <c r="BR120" s="62"/>
      <c r="BS120" s="62"/>
      <c r="BT120" s="62"/>
      <c r="BU120" s="62"/>
      <c r="BV120" s="62"/>
      <c r="BW120" s="62"/>
      <c r="BX120" s="62"/>
      <c r="BY120" s="62"/>
      <c r="BZ120" s="62"/>
      <c r="CA120" s="62"/>
      <c r="CB120" s="62"/>
      <c r="CC120" s="5"/>
      <c r="CD120" s="5"/>
      <c r="CE120" s="5"/>
      <c r="CF120" s="5"/>
      <c r="CG120" s="5"/>
      <c r="CH120" s="5"/>
      <c r="CI120" s="5"/>
      <c r="CJ120" s="5"/>
      <c r="CK120" s="5"/>
      <c r="CL120" s="35"/>
      <c r="CM120" s="35"/>
      <c r="CN120" s="35"/>
      <c r="CO120" s="62"/>
      <c r="CP120" s="62"/>
      <c r="CQ120" s="62"/>
      <c r="CR120" s="62"/>
      <c r="CS120" s="62"/>
      <c r="CT120" s="62"/>
      <c r="CU120" s="62"/>
      <c r="CV120" s="62"/>
      <c r="CW120" s="62"/>
      <c r="CX120" s="62"/>
      <c r="CY120" s="62"/>
      <c r="CZ120" s="62"/>
      <c r="DA120" s="5"/>
      <c r="DB120" s="5"/>
      <c r="DC120" s="5"/>
      <c r="DD120" s="5"/>
      <c r="DE120" s="5"/>
      <c r="DF120" s="5"/>
      <c r="DG120" s="5"/>
      <c r="DH120" s="5"/>
      <c r="DI120" s="5"/>
      <c r="DJ120" s="5"/>
      <c r="DK120" s="5"/>
      <c r="DL120" s="5"/>
      <c r="DM120" s="62"/>
      <c r="DN120" s="62"/>
      <c r="DO120" s="62"/>
      <c r="DP120" s="62"/>
      <c r="DQ120" s="62"/>
      <c r="DR120" s="62"/>
      <c r="DS120" s="62"/>
      <c r="DT120" s="62"/>
      <c r="DU120" s="62"/>
      <c r="DV120" s="62"/>
      <c r="DW120" s="62"/>
      <c r="DX120" s="62"/>
      <c r="DY120" s="5"/>
      <c r="DZ120" s="5"/>
      <c r="EA120" s="5"/>
      <c r="EB120" s="5"/>
      <c r="EC120" s="5"/>
      <c r="ED120" s="5"/>
      <c r="EE120" s="5"/>
      <c r="EF120" s="5"/>
      <c r="EG120" s="5"/>
      <c r="EH120" s="5"/>
      <c r="EI120" s="5"/>
      <c r="EJ120" s="5"/>
      <c r="EK120" s="62"/>
      <c r="EL120" s="62"/>
      <c r="EM120" s="62"/>
      <c r="EN120" s="62"/>
      <c r="EO120" s="62"/>
      <c r="EP120" s="62"/>
      <c r="EQ120" s="62"/>
      <c r="ER120" s="62"/>
      <c r="ES120" s="62"/>
      <c r="ET120" s="62"/>
      <c r="EU120" s="62"/>
      <c r="EV120" s="62"/>
      <c r="EW120" s="5"/>
      <c r="EX120" s="5"/>
      <c r="EY120" s="5"/>
      <c r="EZ120" s="5"/>
      <c r="FA120" s="5"/>
      <c r="FB120" s="5"/>
      <c r="FC120" s="5"/>
      <c r="FD120" s="5"/>
      <c r="FE120" s="5"/>
      <c r="FF120" s="5"/>
      <c r="FG120" s="5"/>
      <c r="FH120" s="5"/>
      <c r="FI120" s="62"/>
      <c r="FJ120" s="62"/>
      <c r="FK120" s="62"/>
      <c r="FL120" s="62"/>
      <c r="FM120" s="62"/>
      <c r="FN120" s="62"/>
      <c r="FO120" s="62"/>
      <c r="FP120" s="62"/>
      <c r="FQ120" s="62"/>
      <c r="FR120" s="62"/>
      <c r="FS120" s="62"/>
      <c r="FT120" s="62"/>
      <c r="FU120" s="5"/>
      <c r="FV120" s="5"/>
      <c r="FW120" s="5"/>
      <c r="FX120" s="5"/>
      <c r="FY120" s="5"/>
      <c r="FZ120" s="5"/>
      <c r="GA120" s="5"/>
      <c r="GB120" s="5"/>
      <c r="GC120" s="5"/>
      <c r="GD120" s="5"/>
      <c r="GE120" s="5"/>
      <c r="GF120" s="5"/>
      <c r="GG120" s="62"/>
      <c r="GH120" s="62"/>
      <c r="GI120" s="62"/>
      <c r="GJ120" s="62"/>
      <c r="GK120" s="62"/>
      <c r="GL120" s="62"/>
      <c r="GM120" s="62"/>
      <c r="GN120" s="62"/>
      <c r="GO120" s="62"/>
      <c r="GP120" s="62"/>
      <c r="GQ120" s="62"/>
      <c r="GR120" s="62"/>
      <c r="GS120" s="5"/>
      <c r="GT120" s="5"/>
      <c r="GU120" s="5"/>
      <c r="GV120" s="5"/>
      <c r="GW120" s="5"/>
      <c r="GX120" s="5"/>
      <c r="GY120" s="5"/>
      <c r="GZ120" s="5"/>
      <c r="HA120" s="5"/>
      <c r="HB120" s="5"/>
      <c r="HC120" s="5"/>
      <c r="HD120" s="5"/>
      <c r="HE120" s="62"/>
      <c r="HF120" s="62"/>
      <c r="HG120" s="62"/>
      <c r="HH120" s="62"/>
      <c r="HI120" s="62"/>
      <c r="HJ120" s="62"/>
      <c r="HK120" s="62"/>
      <c r="HL120" s="62"/>
      <c r="HM120" s="62"/>
      <c r="HN120" s="62"/>
      <c r="HO120" s="62"/>
      <c r="HP120" s="62"/>
      <c r="HQ120" s="5"/>
      <c r="HR120" s="5"/>
      <c r="HS120" s="5"/>
      <c r="HT120" s="5"/>
      <c r="HU120" s="5"/>
      <c r="HV120" s="5"/>
      <c r="HW120" s="5"/>
      <c r="HX120" s="5"/>
      <c r="HY120" s="5"/>
      <c r="HZ120" s="5"/>
      <c r="IA120" s="5"/>
      <c r="IB120" s="5"/>
      <c r="IC120" s="62"/>
      <c r="ID120" s="62"/>
      <c r="IE120" s="62"/>
      <c r="IF120" s="62"/>
      <c r="IG120" s="62"/>
      <c r="IH120" s="62"/>
      <c r="II120" s="62"/>
      <c r="IJ120" s="62"/>
      <c r="IK120" s="62"/>
      <c r="IL120" s="62"/>
      <c r="IM120" s="62"/>
      <c r="IN120" s="62"/>
      <c r="IO120" s="5"/>
      <c r="IP120" s="5"/>
      <c r="IQ120" s="5"/>
      <c r="IR120" s="5"/>
      <c r="IS120" s="5"/>
      <c r="IT120" s="5"/>
      <c r="IU120" s="5"/>
      <c r="IV120" s="5"/>
      <c r="IW120" s="5"/>
      <c r="IX120" s="5"/>
      <c r="IY120" s="5"/>
      <c r="IZ120" s="5"/>
    </row>
    <row r="121" spans="1:260" x14ac:dyDescent="0.35">
      <c r="A121" s="131">
        <v>117</v>
      </c>
      <c r="B121" s="170">
        <f>'BVEM Scorecard'!B120</f>
        <v>0</v>
      </c>
      <c r="C121" s="170">
        <f>'BVEM Scorecard'!C120</f>
        <v>0</v>
      </c>
      <c r="D121" s="152">
        <v>235</v>
      </c>
      <c r="E121" s="72" t="str">
        <f>'BVEM Scorecard'!F120</f>
        <v>Gas</v>
      </c>
      <c r="F121" s="94">
        <f t="shared" si="193"/>
        <v>0</v>
      </c>
      <c r="G121" s="94">
        <f t="shared" si="222"/>
        <v>0</v>
      </c>
      <c r="H121" s="94">
        <f t="shared" si="195"/>
        <v>0.61607142857142849</v>
      </c>
      <c r="I121" s="94">
        <f t="shared" si="223"/>
        <v>0.93333333333333335</v>
      </c>
      <c r="J121" s="55">
        <v>0</v>
      </c>
      <c r="K121" s="55">
        <v>1</v>
      </c>
      <c r="L121" s="55">
        <v>22</v>
      </c>
      <c r="M121" s="55">
        <v>0</v>
      </c>
      <c r="N121" s="5">
        <v>0</v>
      </c>
      <c r="O121" s="5">
        <v>0</v>
      </c>
      <c r="P121" s="142">
        <v>0</v>
      </c>
      <c r="Q121" s="114">
        <v>0</v>
      </c>
      <c r="R121" s="91">
        <v>0</v>
      </c>
      <c r="S121" s="5" t="str">
        <f t="shared" si="132"/>
        <v/>
      </c>
      <c r="T121" s="93">
        <f t="shared" si="224"/>
        <v>0</v>
      </c>
      <c r="U121" s="143" t="s">
        <v>223</v>
      </c>
      <c r="V121" s="143">
        <v>1</v>
      </c>
      <c r="W121" s="143">
        <v>10</v>
      </c>
      <c r="X121" s="64">
        <v>593</v>
      </c>
      <c r="Y121" s="64">
        <f>593/2080</f>
        <v>0.28509615384615383</v>
      </c>
      <c r="Z121" s="62">
        <v>1</v>
      </c>
      <c r="AA121" s="144">
        <v>0.75</v>
      </c>
      <c r="AB121" s="144">
        <v>0.75</v>
      </c>
      <c r="AC121" s="64"/>
      <c r="AD121" s="64">
        <f t="shared" si="133"/>
        <v>3</v>
      </c>
      <c r="AE121" s="64">
        <f t="shared" si="134"/>
        <v>8.9285714285714288E-2</v>
      </c>
      <c r="AF121" s="64">
        <f t="shared" si="135"/>
        <v>6.6964285714285712E-2</v>
      </c>
      <c r="AG121" s="55" t="s">
        <v>224</v>
      </c>
      <c r="AH121" s="55">
        <v>1</v>
      </c>
      <c r="AI121" s="35">
        <v>10</v>
      </c>
      <c r="AJ121" s="35">
        <v>593</v>
      </c>
      <c r="AK121" s="35">
        <f>AJ121/2080</f>
        <v>0.28509615384615383</v>
      </c>
      <c r="AL121" s="35">
        <v>1</v>
      </c>
      <c r="AM121" s="142">
        <v>0.75</v>
      </c>
      <c r="AN121" s="142">
        <v>0.75</v>
      </c>
      <c r="AO121" s="35"/>
      <c r="AP121" s="35">
        <f t="shared" si="136"/>
        <v>3</v>
      </c>
      <c r="AQ121" s="35">
        <f t="shared" si="137"/>
        <v>8.9285714285714288E-2</v>
      </c>
      <c r="AR121" s="35">
        <f t="shared" si="138"/>
        <v>6.6964285714285712E-2</v>
      </c>
      <c r="AS121" s="64" t="s">
        <v>225</v>
      </c>
      <c r="AT121" s="64">
        <v>1</v>
      </c>
      <c r="AU121" s="64">
        <v>10</v>
      </c>
      <c r="AV121" s="64">
        <v>948</v>
      </c>
      <c r="AW121" s="64">
        <f>AV121/2080</f>
        <v>0.45576923076923076</v>
      </c>
      <c r="AX121" s="64">
        <v>1</v>
      </c>
      <c r="AY121" s="144">
        <v>0.75</v>
      </c>
      <c r="AZ121" s="144">
        <v>0.75</v>
      </c>
      <c r="BA121" s="64"/>
      <c r="BB121" s="64">
        <f t="shared" si="139"/>
        <v>3</v>
      </c>
      <c r="BC121" s="64">
        <f t="shared" si="140"/>
        <v>8.9285714285714288E-2</v>
      </c>
      <c r="BD121" s="64">
        <f t="shared" si="141"/>
        <v>6.6964285714285712E-2</v>
      </c>
      <c r="BE121" s="35" t="s">
        <v>226</v>
      </c>
      <c r="BF121" s="35">
        <v>1</v>
      </c>
      <c r="BG121" s="35">
        <v>59</v>
      </c>
      <c r="BH121" s="35">
        <v>47400</v>
      </c>
      <c r="BI121" s="35">
        <f>BH121/2080</f>
        <v>22.78846153846154</v>
      </c>
      <c r="BJ121" s="35">
        <v>1</v>
      </c>
      <c r="BK121" s="142">
        <v>0.75</v>
      </c>
      <c r="BL121" s="142">
        <v>0.75</v>
      </c>
      <c r="BM121" s="35"/>
      <c r="BN121" s="35">
        <f t="shared" si="142"/>
        <v>3</v>
      </c>
      <c r="BO121" s="35">
        <f t="shared" si="143"/>
        <v>0.5267857142857143</v>
      </c>
      <c r="BP121" s="35">
        <f t="shared" si="144"/>
        <v>0.3950892857142857</v>
      </c>
      <c r="BQ121" s="64" t="str">
        <f>'Training Programs'!CK121</f>
        <v>Battery Storage Technician</v>
      </c>
      <c r="BR121" s="64"/>
      <c r="BS121" s="64">
        <f>'Training Programs'!CM121</f>
        <v>13</v>
      </c>
      <c r="BT121" s="64"/>
      <c r="BU121" s="64"/>
      <c r="BV121" s="64"/>
      <c r="BW121" s="144"/>
      <c r="BX121" s="144"/>
      <c r="BY121" s="64"/>
      <c r="BZ121" s="64" t="str">
        <f t="shared" si="145"/>
        <v/>
      </c>
      <c r="CA121" s="64">
        <f t="shared" si="146"/>
        <v>0.11607142857142858</v>
      </c>
      <c r="CB121" s="64">
        <f t="shared" si="147"/>
        <v>0</v>
      </c>
      <c r="CC121" s="35" t="str">
        <f>'Training Programs'!DA121</f>
        <v>Solar Technician I</v>
      </c>
      <c r="CD121" s="35"/>
      <c r="CE121" s="35">
        <f>'Training Programs'!DC121</f>
        <v>4</v>
      </c>
      <c r="CF121" s="35"/>
      <c r="CG121" s="35"/>
      <c r="CH121" s="35"/>
      <c r="CI121" s="142"/>
      <c r="CJ121" s="142"/>
      <c r="CK121" s="35"/>
      <c r="CL121" s="35" t="str">
        <f t="shared" si="148"/>
        <v/>
      </c>
      <c r="CM121" s="35">
        <f t="shared" si="149"/>
        <v>3.5714285714285712E-2</v>
      </c>
      <c r="CN121" s="35">
        <f t="shared" si="150"/>
        <v>0</v>
      </c>
      <c r="CO121" s="64" t="str">
        <f>'Training Programs'!DQ121</f>
        <v>Solar Technician II</v>
      </c>
      <c r="CP121" s="64"/>
      <c r="CQ121" s="64">
        <f>'Training Programs'!DS121</f>
        <v>3</v>
      </c>
      <c r="CR121" s="64"/>
      <c r="CS121" s="64"/>
      <c r="CT121" s="64"/>
      <c r="CU121" s="144"/>
      <c r="CV121" s="144"/>
      <c r="CW121" s="64"/>
      <c r="CX121" s="64" t="str">
        <f t="shared" si="151"/>
        <v/>
      </c>
      <c r="CY121" s="64">
        <f t="shared" si="152"/>
        <v>2.6785714285714284E-2</v>
      </c>
      <c r="CZ121" s="64">
        <f t="shared" si="153"/>
        <v>0</v>
      </c>
      <c r="DA121" s="35" t="str">
        <f>'Training Programs'!EG121</f>
        <v>Solar Technician III</v>
      </c>
      <c r="DB121" s="35">
        <v>1</v>
      </c>
      <c r="DC121" s="35">
        <f>'Training Programs'!EI121</f>
        <v>3</v>
      </c>
      <c r="DD121" s="35"/>
      <c r="DE121" s="35"/>
      <c r="DF121" s="35"/>
      <c r="DG121" s="142">
        <v>0.75</v>
      </c>
      <c r="DH121" s="142">
        <v>0.75</v>
      </c>
      <c r="DI121" s="35"/>
      <c r="DJ121" s="35">
        <f t="shared" si="154"/>
        <v>2</v>
      </c>
      <c r="DK121" s="35">
        <f t="shared" si="155"/>
        <v>2.6785714285714284E-2</v>
      </c>
      <c r="DL121" s="35">
        <f t="shared" si="156"/>
        <v>2.0089285714285712E-2</v>
      </c>
      <c r="DM121" s="64"/>
      <c r="DN121" s="64"/>
      <c r="DO121" s="64"/>
      <c r="DP121" s="64"/>
      <c r="DQ121" s="64"/>
      <c r="DR121" s="64"/>
      <c r="DS121" s="144"/>
      <c r="DT121" s="144"/>
      <c r="DU121" s="64"/>
      <c r="DV121" s="64"/>
      <c r="DW121" s="64"/>
      <c r="DX121" s="64"/>
      <c r="DY121" s="35"/>
      <c r="DZ121" s="35"/>
      <c r="EA121" s="35"/>
      <c r="EB121" s="35"/>
      <c r="EC121" s="35"/>
      <c r="ED121" s="35"/>
      <c r="EE121" s="142"/>
      <c r="EF121" s="142"/>
      <c r="EG121" s="35"/>
      <c r="EH121" s="35"/>
      <c r="EI121" s="35"/>
      <c r="EJ121" s="35"/>
      <c r="EK121" s="62"/>
      <c r="EL121" s="62"/>
      <c r="EM121" s="62"/>
      <c r="EN121" s="62"/>
      <c r="EO121" s="62"/>
      <c r="EP121" s="62"/>
      <c r="EQ121" s="62"/>
      <c r="ER121" s="62"/>
      <c r="ES121" s="62"/>
      <c r="ET121" s="62"/>
      <c r="EU121" s="62"/>
      <c r="EV121" s="62"/>
      <c r="EW121" s="5"/>
      <c r="EX121" s="5"/>
      <c r="EY121" s="5"/>
      <c r="EZ121" s="5"/>
      <c r="FA121" s="5"/>
      <c r="FB121" s="5"/>
      <c r="FC121" s="5"/>
      <c r="FD121" s="5"/>
      <c r="FE121" s="5"/>
      <c r="FF121" s="5"/>
      <c r="FG121" s="5"/>
      <c r="FH121" s="5"/>
      <c r="FI121" s="62"/>
      <c r="FJ121" s="62"/>
      <c r="FK121" s="62"/>
      <c r="FL121" s="62"/>
      <c r="FM121" s="62"/>
      <c r="FN121" s="62"/>
      <c r="FO121" s="62"/>
      <c r="FP121" s="62"/>
      <c r="FQ121" s="62"/>
      <c r="FR121" s="62"/>
      <c r="FS121" s="62"/>
      <c r="FT121" s="62"/>
      <c r="FU121" s="5"/>
      <c r="FV121" s="5"/>
      <c r="FW121" s="5"/>
      <c r="FX121" s="5"/>
      <c r="FY121" s="5"/>
      <c r="FZ121" s="5"/>
      <c r="GA121" s="5"/>
      <c r="GB121" s="5"/>
      <c r="GC121" s="5"/>
      <c r="GD121" s="5"/>
      <c r="GE121" s="5"/>
      <c r="GF121" s="5"/>
      <c r="GG121" s="62"/>
      <c r="GH121" s="62"/>
      <c r="GI121" s="62"/>
      <c r="GJ121" s="62"/>
      <c r="GK121" s="62"/>
      <c r="GL121" s="62"/>
      <c r="GM121" s="62"/>
      <c r="GN121" s="62"/>
      <c r="GO121" s="62"/>
      <c r="GP121" s="62"/>
      <c r="GQ121" s="62"/>
      <c r="GR121" s="62"/>
      <c r="GS121" s="5"/>
      <c r="GT121" s="5"/>
      <c r="GU121" s="5"/>
      <c r="GV121" s="5"/>
      <c r="GW121" s="5"/>
      <c r="GX121" s="5"/>
      <c r="GY121" s="5"/>
      <c r="GZ121" s="5"/>
      <c r="HA121" s="5"/>
      <c r="HB121" s="5"/>
      <c r="HC121" s="5"/>
      <c r="HD121" s="5"/>
      <c r="HE121" s="62"/>
      <c r="HF121" s="62"/>
      <c r="HG121" s="62"/>
      <c r="HH121" s="62"/>
      <c r="HI121" s="62"/>
      <c r="HJ121" s="62"/>
      <c r="HK121" s="62"/>
      <c r="HL121" s="62"/>
      <c r="HM121" s="62"/>
      <c r="HN121" s="62"/>
      <c r="HO121" s="62"/>
      <c r="HP121" s="62"/>
      <c r="HQ121" s="5"/>
      <c r="HR121" s="5"/>
      <c r="HS121" s="5"/>
      <c r="HT121" s="5"/>
      <c r="HU121" s="5"/>
      <c r="HV121" s="5"/>
      <c r="HW121" s="5"/>
      <c r="HX121" s="5"/>
      <c r="HY121" s="5"/>
      <c r="HZ121" s="5"/>
      <c r="IA121" s="5"/>
      <c r="IB121" s="5"/>
      <c r="IC121" s="62"/>
      <c r="ID121" s="62"/>
      <c r="IE121" s="62"/>
      <c r="IF121" s="62"/>
      <c r="IG121" s="62"/>
      <c r="IH121" s="62"/>
      <c r="II121" s="62"/>
      <c r="IJ121" s="62"/>
      <c r="IK121" s="62"/>
      <c r="IL121" s="62"/>
      <c r="IM121" s="62"/>
      <c r="IN121" s="62"/>
      <c r="IO121" s="5"/>
      <c r="IP121" s="5"/>
      <c r="IQ121" s="5"/>
      <c r="IR121" s="5"/>
      <c r="IS121" s="5"/>
      <c r="IT121" s="5"/>
      <c r="IU121" s="5"/>
      <c r="IV121" s="5"/>
      <c r="IW121" s="5"/>
      <c r="IX121" s="5"/>
      <c r="IY121" s="5"/>
      <c r="IZ121" s="5"/>
    </row>
    <row r="122" spans="1:260" x14ac:dyDescent="0.35">
      <c r="A122" s="131">
        <v>118</v>
      </c>
      <c r="B122" s="170">
        <f>'BVEM Scorecard'!B121</f>
        <v>0</v>
      </c>
      <c r="C122" s="170">
        <f>'BVEM Scorecard'!C121</f>
        <v>0</v>
      </c>
      <c r="D122" s="152">
        <v>237</v>
      </c>
      <c r="E122" s="72" t="str">
        <f>'BVEM Scorecard'!F121</f>
        <v>Gas</v>
      </c>
      <c r="F122" s="94">
        <f t="shared" ref="F122:F125" si="242">T122</f>
        <v>0</v>
      </c>
      <c r="G122" s="94">
        <f t="shared" si="222"/>
        <v>0</v>
      </c>
      <c r="H122" s="94">
        <f t="shared" ref="H122:H125" si="243">IFERROR(SUM(AF122,AR122,BD122,BP122,CB122,CN122,CZ122,DL122,DX122,EJ122,EV122,FH122,FT122,GF122,GR122,HD122,HP122,IB122,IN122,IZ122),0)</f>
        <v>0.61607142857142849</v>
      </c>
      <c r="I122" s="94">
        <f t="shared" si="223"/>
        <v>0.93333333333333335</v>
      </c>
      <c r="J122" s="55">
        <v>0</v>
      </c>
      <c r="K122" s="55">
        <v>1</v>
      </c>
      <c r="L122" s="55">
        <v>22</v>
      </c>
      <c r="M122" s="55">
        <v>0</v>
      </c>
      <c r="N122" s="5">
        <v>0</v>
      </c>
      <c r="O122" s="141">
        <v>0</v>
      </c>
      <c r="P122" s="142">
        <v>0</v>
      </c>
      <c r="Q122" s="114">
        <v>0</v>
      </c>
      <c r="R122" s="91">
        <v>0</v>
      </c>
      <c r="S122" s="5" t="str">
        <f t="shared" si="132"/>
        <v/>
      </c>
      <c r="T122" s="93">
        <f t="shared" si="224"/>
        <v>0</v>
      </c>
      <c r="U122" s="143" t="s">
        <v>223</v>
      </c>
      <c r="V122" s="143">
        <v>1</v>
      </c>
      <c r="W122" s="143">
        <v>10</v>
      </c>
      <c r="X122" s="64">
        <v>593</v>
      </c>
      <c r="Y122" s="64">
        <f>593/2080</f>
        <v>0.28509615384615383</v>
      </c>
      <c r="Z122" s="64">
        <v>1</v>
      </c>
      <c r="AA122" s="144">
        <v>0.75</v>
      </c>
      <c r="AB122" s="144">
        <v>0.75</v>
      </c>
      <c r="AC122" s="64"/>
      <c r="AD122" s="64">
        <f t="shared" si="133"/>
        <v>3</v>
      </c>
      <c r="AE122" s="64">
        <f t="shared" si="134"/>
        <v>8.9285714285714288E-2</v>
      </c>
      <c r="AF122" s="64">
        <f t="shared" si="135"/>
        <v>6.6964285714285712E-2</v>
      </c>
      <c r="AG122" s="55" t="s">
        <v>224</v>
      </c>
      <c r="AH122" s="55">
        <v>1</v>
      </c>
      <c r="AI122" s="5">
        <v>10</v>
      </c>
      <c r="AJ122" s="5">
        <v>593</v>
      </c>
      <c r="AK122" s="5">
        <f>AJ122/2080</f>
        <v>0.28509615384615383</v>
      </c>
      <c r="AL122" s="5">
        <v>1</v>
      </c>
      <c r="AM122" s="5">
        <v>0.75</v>
      </c>
      <c r="AN122" s="5">
        <v>0.75</v>
      </c>
      <c r="AO122" s="5"/>
      <c r="AP122" s="35">
        <f t="shared" si="136"/>
        <v>3</v>
      </c>
      <c r="AQ122" s="35">
        <f t="shared" si="137"/>
        <v>8.9285714285714288E-2</v>
      </c>
      <c r="AR122" s="35">
        <f t="shared" si="138"/>
        <v>6.6964285714285712E-2</v>
      </c>
      <c r="AS122" s="62" t="s">
        <v>225</v>
      </c>
      <c r="AT122" s="62">
        <v>1</v>
      </c>
      <c r="AU122" s="62">
        <v>10</v>
      </c>
      <c r="AV122" s="62">
        <v>948</v>
      </c>
      <c r="AW122" s="62">
        <f>AV122/2080</f>
        <v>0.45576923076923076</v>
      </c>
      <c r="AX122" s="62">
        <v>1</v>
      </c>
      <c r="AY122" s="62">
        <v>0.75</v>
      </c>
      <c r="AZ122" s="62">
        <v>0.75</v>
      </c>
      <c r="BA122" s="62"/>
      <c r="BB122" s="62">
        <f t="shared" si="139"/>
        <v>3</v>
      </c>
      <c r="BC122" s="95">
        <f t="shared" si="140"/>
        <v>8.9285714285714288E-2</v>
      </c>
      <c r="BD122" s="62">
        <f t="shared" si="141"/>
        <v>6.6964285714285712E-2</v>
      </c>
      <c r="BE122" s="5" t="s">
        <v>226</v>
      </c>
      <c r="BF122" s="5">
        <v>1</v>
      </c>
      <c r="BG122" s="5">
        <v>59</v>
      </c>
      <c r="BH122" s="5">
        <v>47400</v>
      </c>
      <c r="BI122" s="5">
        <f>BH122/2080</f>
        <v>22.78846153846154</v>
      </c>
      <c r="BJ122" s="5">
        <v>1</v>
      </c>
      <c r="BK122" s="5">
        <v>0.75</v>
      </c>
      <c r="BL122" s="5">
        <v>0.75</v>
      </c>
      <c r="BM122" s="5"/>
      <c r="BN122" s="35">
        <f t="shared" si="142"/>
        <v>3</v>
      </c>
      <c r="BO122" s="35">
        <f t="shared" si="143"/>
        <v>0.5267857142857143</v>
      </c>
      <c r="BP122" s="35">
        <f t="shared" si="144"/>
        <v>0.3950892857142857</v>
      </c>
      <c r="BQ122" s="62" t="str">
        <f>'Training Programs'!CK122</f>
        <v>Battery Storage Technician</v>
      </c>
      <c r="BR122" s="62"/>
      <c r="BS122" s="62">
        <f>'Training Programs'!CM122</f>
        <v>13</v>
      </c>
      <c r="BT122" s="62"/>
      <c r="BU122" s="62"/>
      <c r="BV122" s="62"/>
      <c r="BW122" s="62"/>
      <c r="BX122" s="62"/>
      <c r="BY122" s="62"/>
      <c r="BZ122" s="62" t="str">
        <f t="shared" si="145"/>
        <v/>
      </c>
      <c r="CA122" s="62">
        <f t="shared" si="146"/>
        <v>0.11607142857142858</v>
      </c>
      <c r="CB122" s="62">
        <f t="shared" si="147"/>
        <v>0</v>
      </c>
      <c r="CC122" s="5" t="str">
        <f>'Training Programs'!DA122</f>
        <v>Solar Technician I</v>
      </c>
      <c r="CD122" s="5"/>
      <c r="CE122" s="5">
        <f>'Training Programs'!DC122</f>
        <v>4</v>
      </c>
      <c r="CF122" s="5"/>
      <c r="CG122" s="5"/>
      <c r="CH122" s="5"/>
      <c r="CI122" s="5"/>
      <c r="CJ122" s="5"/>
      <c r="CK122" s="5"/>
      <c r="CL122" s="35" t="str">
        <f t="shared" si="148"/>
        <v/>
      </c>
      <c r="CM122" s="35">
        <f t="shared" si="149"/>
        <v>3.5714285714285712E-2</v>
      </c>
      <c r="CN122" s="35">
        <f t="shared" si="150"/>
        <v>0</v>
      </c>
      <c r="CO122" s="62" t="str">
        <f>'Training Programs'!DQ122</f>
        <v>Solar Technician II</v>
      </c>
      <c r="CP122" s="62"/>
      <c r="CQ122" s="62">
        <f>'Training Programs'!DS122</f>
        <v>3</v>
      </c>
      <c r="CR122" s="62"/>
      <c r="CS122" s="62"/>
      <c r="CT122" s="62"/>
      <c r="CU122" s="62"/>
      <c r="CV122" s="62"/>
      <c r="CW122" s="62"/>
      <c r="CX122" s="62" t="str">
        <f t="shared" si="151"/>
        <v/>
      </c>
      <c r="CY122" s="62">
        <f t="shared" si="152"/>
        <v>2.6785714285714284E-2</v>
      </c>
      <c r="CZ122" s="62">
        <f t="shared" si="153"/>
        <v>0</v>
      </c>
      <c r="DA122" s="5" t="str">
        <f>'Training Programs'!EG122</f>
        <v>Solar Technician III</v>
      </c>
      <c r="DB122" s="5">
        <v>1</v>
      </c>
      <c r="DC122" s="5">
        <f>'Training Programs'!EI122</f>
        <v>3</v>
      </c>
      <c r="DD122" s="5"/>
      <c r="DE122" s="5"/>
      <c r="DF122" s="5"/>
      <c r="DG122" s="5">
        <v>0.75</v>
      </c>
      <c r="DH122" s="5">
        <v>0.75</v>
      </c>
      <c r="DI122" s="5"/>
      <c r="DJ122" s="5">
        <f t="shared" si="154"/>
        <v>2</v>
      </c>
      <c r="DK122" s="5">
        <f t="shared" si="155"/>
        <v>2.6785714285714284E-2</v>
      </c>
      <c r="DL122" s="5">
        <f t="shared" si="156"/>
        <v>2.0089285714285712E-2</v>
      </c>
      <c r="DM122" s="62"/>
      <c r="DN122" s="62"/>
      <c r="DO122" s="62"/>
      <c r="DP122" s="62"/>
      <c r="DQ122" s="62"/>
      <c r="DR122" s="62"/>
      <c r="DS122" s="62"/>
      <c r="DT122" s="62"/>
      <c r="DU122" s="62"/>
      <c r="DV122" s="62"/>
      <c r="DW122" s="62"/>
      <c r="DX122" s="62"/>
      <c r="DY122" s="5"/>
      <c r="DZ122" s="5"/>
      <c r="EA122" s="5"/>
      <c r="EB122" s="5"/>
      <c r="EC122" s="5"/>
      <c r="ED122" s="5"/>
      <c r="EE122" s="5"/>
      <c r="EF122" s="5"/>
      <c r="EG122" s="5"/>
      <c r="EH122" s="5"/>
      <c r="EI122" s="5"/>
      <c r="EJ122" s="5"/>
      <c r="EK122" s="62"/>
      <c r="EL122" s="62"/>
      <c r="EM122" s="62"/>
      <c r="EN122" s="62"/>
      <c r="EO122" s="62"/>
      <c r="EP122" s="62"/>
      <c r="EQ122" s="62"/>
      <c r="ER122" s="62"/>
      <c r="ES122" s="62"/>
      <c r="ET122" s="62"/>
      <c r="EU122" s="62"/>
      <c r="EV122" s="62"/>
      <c r="EW122" s="5"/>
      <c r="EX122" s="5"/>
      <c r="EY122" s="5"/>
      <c r="EZ122" s="5"/>
      <c r="FA122" s="5"/>
      <c r="FB122" s="5"/>
      <c r="FC122" s="5"/>
      <c r="FD122" s="5"/>
      <c r="FE122" s="5"/>
      <c r="FF122" s="5"/>
      <c r="FG122" s="5"/>
      <c r="FH122" s="5"/>
      <c r="FI122" s="62"/>
      <c r="FJ122" s="62"/>
      <c r="FK122" s="62"/>
      <c r="FL122" s="62"/>
      <c r="FM122" s="62"/>
      <c r="FN122" s="62"/>
      <c r="FO122" s="62"/>
      <c r="FP122" s="62"/>
      <c r="FQ122" s="62"/>
      <c r="FR122" s="62"/>
      <c r="FS122" s="62"/>
      <c r="FT122" s="62"/>
      <c r="FU122" s="5"/>
      <c r="FV122" s="5"/>
      <c r="FW122" s="5"/>
      <c r="FX122" s="5"/>
      <c r="FY122" s="5"/>
      <c r="FZ122" s="5"/>
      <c r="GA122" s="5"/>
      <c r="GB122" s="5"/>
      <c r="GC122" s="5"/>
      <c r="GD122" s="5"/>
      <c r="GE122" s="5"/>
      <c r="GF122" s="5"/>
      <c r="GG122" s="62"/>
      <c r="GH122" s="62"/>
      <c r="GI122" s="62"/>
      <c r="GJ122" s="62"/>
      <c r="GK122" s="62"/>
      <c r="GL122" s="62"/>
      <c r="GM122" s="62"/>
      <c r="GN122" s="62"/>
      <c r="GO122" s="62"/>
      <c r="GP122" s="62"/>
      <c r="GQ122" s="62"/>
      <c r="GR122" s="62"/>
      <c r="GS122" s="5"/>
      <c r="GT122" s="5"/>
      <c r="GU122" s="5"/>
      <c r="GV122" s="5"/>
      <c r="GW122" s="5"/>
      <c r="GX122" s="5"/>
      <c r="GY122" s="5"/>
      <c r="GZ122" s="5"/>
      <c r="HA122" s="5"/>
      <c r="HB122" s="5"/>
      <c r="HC122" s="5"/>
      <c r="HD122" s="5"/>
      <c r="HE122" s="62"/>
      <c r="HF122" s="62"/>
      <c r="HG122" s="62"/>
      <c r="HH122" s="62"/>
      <c r="HI122" s="62"/>
      <c r="HJ122" s="62"/>
      <c r="HK122" s="62"/>
      <c r="HL122" s="62"/>
      <c r="HM122" s="62"/>
      <c r="HN122" s="62"/>
      <c r="HO122" s="62"/>
      <c r="HP122" s="62"/>
      <c r="HQ122" s="5"/>
      <c r="HR122" s="5"/>
      <c r="HS122" s="5"/>
      <c r="HT122" s="5"/>
      <c r="HU122" s="5"/>
      <c r="HV122" s="5"/>
      <c r="HW122" s="5"/>
      <c r="HX122" s="5"/>
      <c r="HY122" s="5"/>
      <c r="HZ122" s="5"/>
      <c r="IA122" s="5"/>
      <c r="IB122" s="5"/>
      <c r="IC122" s="62"/>
      <c r="ID122" s="62"/>
      <c r="IE122" s="62"/>
      <c r="IF122" s="62"/>
      <c r="IG122" s="62"/>
      <c r="IH122" s="62"/>
      <c r="II122" s="62"/>
      <c r="IJ122" s="62"/>
      <c r="IK122" s="62"/>
      <c r="IL122" s="62"/>
      <c r="IM122" s="62"/>
      <c r="IN122" s="62"/>
      <c r="IO122" s="5"/>
      <c r="IP122" s="5"/>
      <c r="IQ122" s="5"/>
      <c r="IR122" s="5"/>
      <c r="IS122" s="5"/>
      <c r="IT122" s="5"/>
      <c r="IU122" s="5"/>
      <c r="IV122" s="5"/>
      <c r="IW122" s="5"/>
      <c r="IX122" s="5"/>
      <c r="IY122" s="5"/>
      <c r="IZ122" s="5"/>
    </row>
    <row r="123" spans="1:260" x14ac:dyDescent="0.35">
      <c r="A123" s="131">
        <v>119</v>
      </c>
      <c r="B123" s="170">
        <f>'BVEM Scorecard'!B122</f>
        <v>0</v>
      </c>
      <c r="C123" s="170">
        <f>'BVEM Scorecard'!C122</f>
        <v>0</v>
      </c>
      <c r="D123" s="152">
        <v>239</v>
      </c>
      <c r="E123" s="72" t="str">
        <f>'BVEM Scorecard'!F122</f>
        <v>Storage</v>
      </c>
      <c r="F123" s="94">
        <f t="shared" si="242"/>
        <v>0.75</v>
      </c>
      <c r="G123" s="94">
        <f t="shared" si="222"/>
        <v>1</v>
      </c>
      <c r="H123" s="94">
        <f t="shared" si="243"/>
        <v>0.61607142857142849</v>
      </c>
      <c r="I123" s="94">
        <f t="shared" si="223"/>
        <v>0.93333333333333335</v>
      </c>
      <c r="J123" s="55">
        <v>1</v>
      </c>
      <c r="K123" s="55">
        <v>1</v>
      </c>
      <c r="L123" s="55">
        <v>90.5</v>
      </c>
      <c r="M123" s="55">
        <f>362215</f>
        <v>362215</v>
      </c>
      <c r="N123" s="5">
        <f>M123/L123/2080</f>
        <v>1.9242190820229494</v>
      </c>
      <c r="O123" s="5">
        <v>1</v>
      </c>
      <c r="P123" s="142">
        <v>0.75</v>
      </c>
      <c r="Q123" s="114">
        <v>0.75</v>
      </c>
      <c r="R123" s="91">
        <v>0.75</v>
      </c>
      <c r="S123" s="5">
        <f t="shared" si="132"/>
        <v>3</v>
      </c>
      <c r="T123" s="93">
        <f t="shared" si="224"/>
        <v>0.75</v>
      </c>
      <c r="U123" s="143" t="s">
        <v>223</v>
      </c>
      <c r="V123" s="143">
        <v>1</v>
      </c>
      <c r="W123" s="143">
        <v>10</v>
      </c>
      <c r="X123" s="64">
        <v>593</v>
      </c>
      <c r="Y123" s="64">
        <f>593/2080</f>
        <v>0.28509615384615383</v>
      </c>
      <c r="Z123" s="62">
        <v>1</v>
      </c>
      <c r="AA123" s="144">
        <v>0.75</v>
      </c>
      <c r="AB123" s="144">
        <v>0.75</v>
      </c>
      <c r="AC123" s="64"/>
      <c r="AD123" s="64">
        <f t="shared" si="133"/>
        <v>3</v>
      </c>
      <c r="AE123" s="64">
        <f t="shared" si="134"/>
        <v>8.9285714285714288E-2</v>
      </c>
      <c r="AF123" s="64">
        <f t="shared" si="135"/>
        <v>6.6964285714285712E-2</v>
      </c>
      <c r="AG123" s="55" t="s">
        <v>224</v>
      </c>
      <c r="AH123" s="55">
        <v>1</v>
      </c>
      <c r="AI123" s="35">
        <v>10</v>
      </c>
      <c r="AJ123" s="35">
        <v>593</v>
      </c>
      <c r="AK123" s="35">
        <f>AJ123/2080</f>
        <v>0.28509615384615383</v>
      </c>
      <c r="AL123" s="35">
        <v>1</v>
      </c>
      <c r="AM123" s="142">
        <v>0.75</v>
      </c>
      <c r="AN123" s="142">
        <v>0.75</v>
      </c>
      <c r="AO123" s="35"/>
      <c r="AP123" s="35">
        <f t="shared" si="136"/>
        <v>3</v>
      </c>
      <c r="AQ123" s="35">
        <f t="shared" si="137"/>
        <v>8.9285714285714288E-2</v>
      </c>
      <c r="AR123" s="35">
        <f t="shared" si="138"/>
        <v>6.6964285714285712E-2</v>
      </c>
      <c r="AS123" s="64" t="s">
        <v>225</v>
      </c>
      <c r="AT123" s="64">
        <v>1</v>
      </c>
      <c r="AU123" s="64">
        <v>10</v>
      </c>
      <c r="AV123" s="64">
        <v>948</v>
      </c>
      <c r="AW123" s="64">
        <f>AV123/2080</f>
        <v>0.45576923076923076</v>
      </c>
      <c r="AX123" s="64">
        <v>1</v>
      </c>
      <c r="AY123" s="144">
        <v>0.75</v>
      </c>
      <c r="AZ123" s="144">
        <v>0.75</v>
      </c>
      <c r="BA123" s="64"/>
      <c r="BB123" s="64">
        <f t="shared" si="139"/>
        <v>3</v>
      </c>
      <c r="BC123" s="64">
        <f t="shared" si="140"/>
        <v>8.9285714285714288E-2</v>
      </c>
      <c r="BD123" s="64">
        <f t="shared" si="141"/>
        <v>6.6964285714285712E-2</v>
      </c>
      <c r="BE123" s="35" t="s">
        <v>226</v>
      </c>
      <c r="BF123" s="35">
        <v>1</v>
      </c>
      <c r="BG123" s="35">
        <v>59</v>
      </c>
      <c r="BH123" s="35">
        <v>47400</v>
      </c>
      <c r="BI123" s="35">
        <f>BH123/2080</f>
        <v>22.78846153846154</v>
      </c>
      <c r="BJ123" s="35">
        <v>1</v>
      </c>
      <c r="BK123" s="142">
        <v>0.75</v>
      </c>
      <c r="BL123" s="142">
        <v>0.75</v>
      </c>
      <c r="BM123" s="35"/>
      <c r="BN123" s="35">
        <f t="shared" si="142"/>
        <v>3</v>
      </c>
      <c r="BO123" s="35">
        <f t="shared" si="143"/>
        <v>0.5267857142857143</v>
      </c>
      <c r="BP123" s="35">
        <f t="shared" si="144"/>
        <v>0.3950892857142857</v>
      </c>
      <c r="BQ123" s="64" t="str">
        <f>'Training Programs'!CK123</f>
        <v>Battery Storage Technician</v>
      </c>
      <c r="BR123" s="64"/>
      <c r="BS123" s="64">
        <f>'Training Programs'!CM123</f>
        <v>13</v>
      </c>
      <c r="BT123" s="64"/>
      <c r="BU123" s="64"/>
      <c r="BV123" s="64"/>
      <c r="BW123" s="144"/>
      <c r="BX123" s="144"/>
      <c r="BY123" s="64"/>
      <c r="BZ123" s="64" t="str">
        <f t="shared" si="145"/>
        <v/>
      </c>
      <c r="CA123" s="64">
        <f t="shared" si="146"/>
        <v>0.11607142857142858</v>
      </c>
      <c r="CB123" s="64">
        <f t="shared" si="147"/>
        <v>0</v>
      </c>
      <c r="CC123" s="35" t="str">
        <f>'Training Programs'!DA123</f>
        <v>Solar Technician I</v>
      </c>
      <c r="CD123" s="35"/>
      <c r="CE123" s="35">
        <f>'Training Programs'!DC123</f>
        <v>4</v>
      </c>
      <c r="CF123" s="35"/>
      <c r="CG123" s="35"/>
      <c r="CH123" s="35"/>
      <c r="CI123" s="142"/>
      <c r="CJ123" s="142"/>
      <c r="CK123" s="35"/>
      <c r="CL123" s="35" t="str">
        <f t="shared" si="148"/>
        <v/>
      </c>
      <c r="CM123" s="35">
        <f t="shared" si="149"/>
        <v>3.5714285714285712E-2</v>
      </c>
      <c r="CN123" s="35">
        <f t="shared" si="150"/>
        <v>0</v>
      </c>
      <c r="CO123" s="64" t="str">
        <f>'Training Programs'!DQ123</f>
        <v>Solar Technician II</v>
      </c>
      <c r="CP123" s="64"/>
      <c r="CQ123" s="64">
        <f>'Training Programs'!DS123</f>
        <v>3</v>
      </c>
      <c r="CR123" s="64"/>
      <c r="CS123" s="64"/>
      <c r="CT123" s="64"/>
      <c r="CU123" s="144"/>
      <c r="CV123" s="144"/>
      <c r="CW123" s="64"/>
      <c r="CX123" s="64" t="str">
        <f t="shared" si="151"/>
        <v/>
      </c>
      <c r="CY123" s="64">
        <f t="shared" si="152"/>
        <v>2.6785714285714284E-2</v>
      </c>
      <c r="CZ123" s="64">
        <f t="shared" si="153"/>
        <v>0</v>
      </c>
      <c r="DA123" s="35" t="str">
        <f>'Training Programs'!EG123</f>
        <v>Solar Technician III</v>
      </c>
      <c r="DB123" s="35">
        <v>1</v>
      </c>
      <c r="DC123" s="35">
        <f>'Training Programs'!EI123</f>
        <v>3</v>
      </c>
      <c r="DD123" s="35"/>
      <c r="DE123" s="35"/>
      <c r="DF123" s="35"/>
      <c r="DG123" s="142">
        <v>0.75</v>
      </c>
      <c r="DH123" s="142">
        <v>0.75</v>
      </c>
      <c r="DI123" s="35"/>
      <c r="DJ123" s="35">
        <f t="shared" si="154"/>
        <v>2</v>
      </c>
      <c r="DK123" s="35">
        <f t="shared" si="155"/>
        <v>2.6785714285714284E-2</v>
      </c>
      <c r="DL123" s="35">
        <f t="shared" si="156"/>
        <v>2.0089285714285712E-2</v>
      </c>
      <c r="DM123" s="64"/>
      <c r="DN123" s="64"/>
      <c r="DO123" s="64"/>
      <c r="DP123" s="64"/>
      <c r="DQ123" s="64"/>
      <c r="DR123" s="64"/>
      <c r="DS123" s="144"/>
      <c r="DT123" s="144"/>
      <c r="DU123" s="64"/>
      <c r="DV123" s="64"/>
      <c r="DW123" s="64"/>
      <c r="DX123" s="64"/>
      <c r="DY123" s="35"/>
      <c r="DZ123" s="35"/>
      <c r="EA123" s="35"/>
      <c r="EB123" s="35"/>
      <c r="EC123" s="35"/>
      <c r="ED123" s="35"/>
      <c r="EE123" s="142"/>
      <c r="EF123" s="142"/>
      <c r="EG123" s="35"/>
      <c r="EH123" s="35"/>
      <c r="EI123" s="35"/>
      <c r="EJ123" s="35"/>
      <c r="EK123" s="62"/>
      <c r="EL123" s="62"/>
      <c r="EM123" s="62"/>
      <c r="EN123" s="62"/>
      <c r="EO123" s="62"/>
      <c r="EP123" s="62"/>
      <c r="EQ123" s="62"/>
      <c r="ER123" s="62"/>
      <c r="ES123" s="62"/>
      <c r="ET123" s="62"/>
      <c r="EU123" s="62"/>
      <c r="EV123" s="62"/>
      <c r="EW123" s="5"/>
      <c r="EX123" s="5"/>
      <c r="EY123" s="5"/>
      <c r="EZ123" s="5"/>
      <c r="FA123" s="5"/>
      <c r="FB123" s="5"/>
      <c r="FC123" s="5"/>
      <c r="FD123" s="5"/>
      <c r="FE123" s="5"/>
      <c r="FF123" s="5"/>
      <c r="FG123" s="5"/>
      <c r="FH123" s="5"/>
      <c r="FI123" s="62"/>
      <c r="FJ123" s="62"/>
      <c r="FK123" s="62"/>
      <c r="FL123" s="62"/>
      <c r="FM123" s="62"/>
      <c r="FN123" s="62"/>
      <c r="FO123" s="62"/>
      <c r="FP123" s="62"/>
      <c r="FQ123" s="62"/>
      <c r="FR123" s="62"/>
      <c r="FS123" s="62"/>
      <c r="FT123" s="62"/>
      <c r="FU123" s="5"/>
      <c r="FV123" s="5"/>
      <c r="FW123" s="5"/>
      <c r="FX123" s="5"/>
      <c r="FY123" s="5"/>
      <c r="FZ123" s="5"/>
      <c r="GA123" s="5"/>
      <c r="GB123" s="5"/>
      <c r="GC123" s="5"/>
      <c r="GD123" s="5"/>
      <c r="GE123" s="5"/>
      <c r="GF123" s="5"/>
      <c r="GG123" s="62"/>
      <c r="GH123" s="62"/>
      <c r="GI123" s="62"/>
      <c r="GJ123" s="62"/>
      <c r="GK123" s="62"/>
      <c r="GL123" s="62"/>
      <c r="GM123" s="62"/>
      <c r="GN123" s="62"/>
      <c r="GO123" s="62"/>
      <c r="GP123" s="62"/>
      <c r="GQ123" s="62"/>
      <c r="GR123" s="62"/>
      <c r="GS123" s="5"/>
      <c r="GT123" s="5"/>
      <c r="GU123" s="5"/>
      <c r="GV123" s="5"/>
      <c r="GW123" s="5"/>
      <c r="GX123" s="5"/>
      <c r="GY123" s="5"/>
      <c r="GZ123" s="5"/>
      <c r="HA123" s="5"/>
      <c r="HB123" s="5"/>
      <c r="HC123" s="5"/>
      <c r="HD123" s="5"/>
      <c r="HE123" s="62"/>
      <c r="HF123" s="62"/>
      <c r="HG123" s="62"/>
      <c r="HH123" s="62"/>
      <c r="HI123" s="62"/>
      <c r="HJ123" s="62"/>
      <c r="HK123" s="62"/>
      <c r="HL123" s="62"/>
      <c r="HM123" s="62"/>
      <c r="HN123" s="62"/>
      <c r="HO123" s="62"/>
      <c r="HP123" s="62"/>
      <c r="HQ123" s="5"/>
      <c r="HR123" s="5"/>
      <c r="HS123" s="5"/>
      <c r="HT123" s="5"/>
      <c r="HU123" s="5"/>
      <c r="HV123" s="5"/>
      <c r="HW123" s="5"/>
      <c r="HX123" s="5"/>
      <c r="HY123" s="5"/>
      <c r="HZ123" s="5"/>
      <c r="IA123" s="5"/>
      <c r="IB123" s="5"/>
      <c r="IC123" s="62"/>
      <c r="ID123" s="62"/>
      <c r="IE123" s="62"/>
      <c r="IF123" s="62"/>
      <c r="IG123" s="62"/>
      <c r="IH123" s="62"/>
      <c r="II123" s="62"/>
      <c r="IJ123" s="62"/>
      <c r="IK123" s="62"/>
      <c r="IL123" s="62"/>
      <c r="IM123" s="62"/>
      <c r="IN123" s="62"/>
      <c r="IO123" s="5"/>
      <c r="IP123" s="5"/>
      <c r="IQ123" s="5"/>
      <c r="IR123" s="5"/>
      <c r="IS123" s="5"/>
      <c r="IT123" s="5"/>
      <c r="IU123" s="5"/>
      <c r="IV123" s="5"/>
      <c r="IW123" s="5"/>
      <c r="IX123" s="5"/>
      <c r="IY123" s="5"/>
      <c r="IZ123" s="5"/>
    </row>
    <row r="124" spans="1:260" x14ac:dyDescent="0.35">
      <c r="A124" s="131">
        <v>120</v>
      </c>
      <c r="B124" s="170">
        <f>'BVEM Scorecard'!B123</f>
        <v>0</v>
      </c>
      <c r="C124" s="170">
        <f>'BVEM Scorecard'!C123</f>
        <v>0</v>
      </c>
      <c r="D124" s="152">
        <v>242</v>
      </c>
      <c r="E124" s="72" t="str">
        <f>'BVEM Scorecard'!F123</f>
        <v>Gas</v>
      </c>
      <c r="F124" s="94">
        <f t="shared" si="242"/>
        <v>0</v>
      </c>
      <c r="G124" s="94">
        <f t="shared" si="222"/>
        <v>0</v>
      </c>
      <c r="H124" s="94">
        <f t="shared" si="243"/>
        <v>0.61607142857142849</v>
      </c>
      <c r="I124" s="94">
        <f t="shared" si="223"/>
        <v>0.93333333333333335</v>
      </c>
      <c r="J124" s="55">
        <v>0</v>
      </c>
      <c r="K124" s="55">
        <v>1</v>
      </c>
      <c r="L124" s="55">
        <v>22</v>
      </c>
      <c r="M124" s="55">
        <v>0</v>
      </c>
      <c r="N124" s="5">
        <v>0</v>
      </c>
      <c r="O124" s="141">
        <v>0</v>
      </c>
      <c r="P124" s="142">
        <v>0</v>
      </c>
      <c r="Q124" s="114">
        <v>0</v>
      </c>
      <c r="R124" s="91">
        <v>0</v>
      </c>
      <c r="S124" s="5" t="str">
        <f t="shared" si="132"/>
        <v/>
      </c>
      <c r="T124" s="93">
        <f t="shared" si="224"/>
        <v>0</v>
      </c>
      <c r="U124" s="143" t="s">
        <v>223</v>
      </c>
      <c r="V124" s="143">
        <v>1</v>
      </c>
      <c r="W124" s="143">
        <v>10</v>
      </c>
      <c r="X124" s="64">
        <v>593</v>
      </c>
      <c r="Y124" s="64">
        <f>593/2080</f>
        <v>0.28509615384615383</v>
      </c>
      <c r="Z124" s="64">
        <v>1</v>
      </c>
      <c r="AA124" s="144">
        <v>0.75</v>
      </c>
      <c r="AB124" s="144">
        <v>0.75</v>
      </c>
      <c r="AC124" s="64"/>
      <c r="AD124" s="64">
        <f t="shared" si="133"/>
        <v>3</v>
      </c>
      <c r="AE124" s="64">
        <f t="shared" si="134"/>
        <v>8.9285714285714288E-2</v>
      </c>
      <c r="AF124" s="64">
        <f t="shared" si="135"/>
        <v>6.6964285714285712E-2</v>
      </c>
      <c r="AG124" s="55" t="s">
        <v>224</v>
      </c>
      <c r="AH124" s="55">
        <v>1</v>
      </c>
      <c r="AI124" s="5">
        <v>10</v>
      </c>
      <c r="AJ124" s="5">
        <v>593</v>
      </c>
      <c r="AK124" s="5">
        <f>AJ124/2080</f>
        <v>0.28509615384615383</v>
      </c>
      <c r="AL124" s="5">
        <v>1</v>
      </c>
      <c r="AM124" s="5">
        <v>0.75</v>
      </c>
      <c r="AN124" s="5">
        <v>0.75</v>
      </c>
      <c r="AO124" s="5"/>
      <c r="AP124" s="35">
        <f t="shared" si="136"/>
        <v>3</v>
      </c>
      <c r="AQ124" s="35">
        <f t="shared" si="137"/>
        <v>8.9285714285714288E-2</v>
      </c>
      <c r="AR124" s="35">
        <f t="shared" si="138"/>
        <v>6.6964285714285712E-2</v>
      </c>
      <c r="AS124" s="62" t="s">
        <v>225</v>
      </c>
      <c r="AT124" s="62">
        <v>1</v>
      </c>
      <c r="AU124" s="62">
        <v>10</v>
      </c>
      <c r="AV124" s="62">
        <v>948</v>
      </c>
      <c r="AW124" s="62">
        <f>AV124/2080</f>
        <v>0.45576923076923076</v>
      </c>
      <c r="AX124" s="62">
        <v>1</v>
      </c>
      <c r="AY124" s="62">
        <v>0.75</v>
      </c>
      <c r="AZ124" s="62">
        <v>0.75</v>
      </c>
      <c r="BA124" s="62"/>
      <c r="BB124" s="62">
        <f t="shared" si="139"/>
        <v>3</v>
      </c>
      <c r="BC124" s="95">
        <f t="shared" si="140"/>
        <v>8.9285714285714288E-2</v>
      </c>
      <c r="BD124" s="62">
        <f t="shared" si="141"/>
        <v>6.6964285714285712E-2</v>
      </c>
      <c r="BE124" s="5" t="s">
        <v>226</v>
      </c>
      <c r="BF124" s="5">
        <v>1</v>
      </c>
      <c r="BG124" s="5">
        <v>59</v>
      </c>
      <c r="BH124" s="5">
        <v>47400</v>
      </c>
      <c r="BI124" s="5">
        <f>BH124/2080</f>
        <v>22.78846153846154</v>
      </c>
      <c r="BJ124" s="5">
        <v>1</v>
      </c>
      <c r="BK124" s="5">
        <v>0.75</v>
      </c>
      <c r="BL124" s="5">
        <v>0.75</v>
      </c>
      <c r="BM124" s="5"/>
      <c r="BN124" s="35">
        <f t="shared" si="142"/>
        <v>3</v>
      </c>
      <c r="BO124" s="35">
        <f t="shared" si="143"/>
        <v>0.5267857142857143</v>
      </c>
      <c r="BP124" s="35">
        <f t="shared" si="144"/>
        <v>0.3950892857142857</v>
      </c>
      <c r="BQ124" s="62" t="str">
        <f>'Training Programs'!CK124</f>
        <v>Battery Storage Technician</v>
      </c>
      <c r="BR124" s="62"/>
      <c r="BS124" s="62">
        <f>'Training Programs'!CM124</f>
        <v>13</v>
      </c>
      <c r="BT124" s="62"/>
      <c r="BU124" s="62"/>
      <c r="BV124" s="62"/>
      <c r="BW124" s="62"/>
      <c r="BX124" s="62"/>
      <c r="BY124" s="62"/>
      <c r="BZ124" s="62" t="str">
        <f t="shared" si="145"/>
        <v/>
      </c>
      <c r="CA124" s="62">
        <f t="shared" si="146"/>
        <v>0.11607142857142858</v>
      </c>
      <c r="CB124" s="62">
        <f t="shared" si="147"/>
        <v>0</v>
      </c>
      <c r="CC124" s="5" t="str">
        <f>'Training Programs'!DA124</f>
        <v>Solar Technician I</v>
      </c>
      <c r="CD124" s="5"/>
      <c r="CE124" s="5">
        <f>'Training Programs'!DC124</f>
        <v>4</v>
      </c>
      <c r="CF124" s="5"/>
      <c r="CG124" s="5"/>
      <c r="CH124" s="5"/>
      <c r="CI124" s="5"/>
      <c r="CJ124" s="5"/>
      <c r="CK124" s="5"/>
      <c r="CL124" s="35" t="str">
        <f t="shared" si="148"/>
        <v/>
      </c>
      <c r="CM124" s="35">
        <f t="shared" si="149"/>
        <v>3.5714285714285712E-2</v>
      </c>
      <c r="CN124" s="35">
        <f t="shared" si="150"/>
        <v>0</v>
      </c>
      <c r="CO124" s="62" t="str">
        <f>'Training Programs'!DQ124</f>
        <v>Solar Technician II</v>
      </c>
      <c r="CP124" s="62"/>
      <c r="CQ124" s="62">
        <f>'Training Programs'!DS124</f>
        <v>3</v>
      </c>
      <c r="CR124" s="62"/>
      <c r="CS124" s="62"/>
      <c r="CT124" s="62"/>
      <c r="CU124" s="62"/>
      <c r="CV124" s="62"/>
      <c r="CW124" s="62"/>
      <c r="CX124" s="62" t="str">
        <f t="shared" si="151"/>
        <v/>
      </c>
      <c r="CY124" s="62">
        <f t="shared" si="152"/>
        <v>2.6785714285714284E-2</v>
      </c>
      <c r="CZ124" s="62">
        <f t="shared" si="153"/>
        <v>0</v>
      </c>
      <c r="DA124" s="5" t="str">
        <f>'Training Programs'!EG124</f>
        <v>Solar Technician III</v>
      </c>
      <c r="DB124" s="5">
        <v>1</v>
      </c>
      <c r="DC124" s="5">
        <f>'Training Programs'!EI124</f>
        <v>3</v>
      </c>
      <c r="DD124" s="5"/>
      <c r="DE124" s="5"/>
      <c r="DF124" s="5"/>
      <c r="DG124" s="5">
        <v>0.75</v>
      </c>
      <c r="DH124" s="5">
        <v>0.75</v>
      </c>
      <c r="DI124" s="5"/>
      <c r="DJ124" s="5">
        <f t="shared" si="154"/>
        <v>2</v>
      </c>
      <c r="DK124" s="5">
        <f t="shared" si="155"/>
        <v>2.6785714285714284E-2</v>
      </c>
      <c r="DL124" s="5">
        <f t="shared" si="156"/>
        <v>2.0089285714285712E-2</v>
      </c>
      <c r="DM124" s="62"/>
      <c r="DN124" s="62"/>
      <c r="DO124" s="62"/>
      <c r="DP124" s="62"/>
      <c r="DQ124" s="62"/>
      <c r="DR124" s="62"/>
      <c r="DS124" s="62"/>
      <c r="DT124" s="62"/>
      <c r="DU124" s="62"/>
      <c r="DV124" s="62"/>
      <c r="DW124" s="62"/>
      <c r="DX124" s="62"/>
      <c r="DY124" s="5"/>
      <c r="DZ124" s="5"/>
      <c r="EA124" s="5"/>
      <c r="EB124" s="5"/>
      <c r="EC124" s="5"/>
      <c r="ED124" s="5"/>
      <c r="EE124" s="5"/>
      <c r="EF124" s="5"/>
      <c r="EG124" s="5"/>
      <c r="EH124" s="5"/>
      <c r="EI124" s="5"/>
      <c r="EJ124" s="5"/>
      <c r="EK124" s="62"/>
      <c r="EL124" s="62"/>
      <c r="EM124" s="62"/>
      <c r="EN124" s="62"/>
      <c r="EO124" s="62"/>
      <c r="EP124" s="62"/>
      <c r="EQ124" s="62"/>
      <c r="ER124" s="62"/>
      <c r="ES124" s="62"/>
      <c r="ET124" s="62"/>
      <c r="EU124" s="62"/>
      <c r="EV124" s="62"/>
      <c r="EW124" s="5"/>
      <c r="EX124" s="5"/>
      <c r="EY124" s="5"/>
      <c r="EZ124" s="5"/>
      <c r="FA124" s="5"/>
      <c r="FB124" s="5"/>
      <c r="FC124" s="5"/>
      <c r="FD124" s="5"/>
      <c r="FE124" s="5"/>
      <c r="FF124" s="5"/>
      <c r="FG124" s="5"/>
      <c r="FH124" s="5"/>
      <c r="FI124" s="62"/>
      <c r="FJ124" s="62"/>
      <c r="FK124" s="62"/>
      <c r="FL124" s="62"/>
      <c r="FM124" s="62"/>
      <c r="FN124" s="62"/>
      <c r="FO124" s="62"/>
      <c r="FP124" s="62"/>
      <c r="FQ124" s="62"/>
      <c r="FR124" s="62"/>
      <c r="FS124" s="62"/>
      <c r="FT124" s="62"/>
      <c r="FU124" s="5"/>
      <c r="FV124" s="5"/>
      <c r="FW124" s="5"/>
      <c r="FX124" s="5"/>
      <c r="FY124" s="5"/>
      <c r="FZ124" s="5"/>
      <c r="GA124" s="5"/>
      <c r="GB124" s="5"/>
      <c r="GC124" s="5"/>
      <c r="GD124" s="5"/>
      <c r="GE124" s="5"/>
      <c r="GF124" s="5"/>
      <c r="GG124" s="62"/>
      <c r="GH124" s="62"/>
      <c r="GI124" s="62"/>
      <c r="GJ124" s="62"/>
      <c r="GK124" s="62"/>
      <c r="GL124" s="62"/>
      <c r="GM124" s="62"/>
      <c r="GN124" s="62"/>
      <c r="GO124" s="62"/>
      <c r="GP124" s="62"/>
      <c r="GQ124" s="62"/>
      <c r="GR124" s="62"/>
      <c r="GS124" s="5"/>
      <c r="GT124" s="5"/>
      <c r="GU124" s="5"/>
      <c r="GV124" s="5"/>
      <c r="GW124" s="5"/>
      <c r="GX124" s="5"/>
      <c r="GY124" s="5"/>
      <c r="GZ124" s="5"/>
      <c r="HA124" s="5"/>
      <c r="HB124" s="5"/>
      <c r="HC124" s="5"/>
      <c r="HD124" s="5"/>
      <c r="HE124" s="62"/>
      <c r="HF124" s="62"/>
      <c r="HG124" s="62"/>
      <c r="HH124" s="62"/>
      <c r="HI124" s="62"/>
      <c r="HJ124" s="62"/>
      <c r="HK124" s="62"/>
      <c r="HL124" s="62"/>
      <c r="HM124" s="62"/>
      <c r="HN124" s="62"/>
      <c r="HO124" s="62"/>
      <c r="HP124" s="62"/>
      <c r="HQ124" s="5"/>
      <c r="HR124" s="5"/>
      <c r="HS124" s="5"/>
      <c r="HT124" s="5"/>
      <c r="HU124" s="5"/>
      <c r="HV124" s="5"/>
      <c r="HW124" s="5"/>
      <c r="HX124" s="5"/>
      <c r="HY124" s="5"/>
      <c r="HZ124" s="5"/>
      <c r="IA124" s="5"/>
      <c r="IB124" s="5"/>
      <c r="IC124" s="62"/>
      <c r="ID124" s="62"/>
      <c r="IE124" s="62"/>
      <c r="IF124" s="62"/>
      <c r="IG124" s="62"/>
      <c r="IH124" s="62"/>
      <c r="II124" s="62"/>
      <c r="IJ124" s="62"/>
      <c r="IK124" s="62"/>
      <c r="IL124" s="62"/>
      <c r="IM124" s="62"/>
      <c r="IN124" s="62"/>
      <c r="IO124" s="5"/>
      <c r="IP124" s="5"/>
      <c r="IQ124" s="5"/>
      <c r="IR124" s="5"/>
      <c r="IS124" s="5"/>
      <c r="IT124" s="5"/>
      <c r="IU124" s="5"/>
      <c r="IV124" s="5"/>
      <c r="IW124" s="5"/>
      <c r="IX124" s="5"/>
      <c r="IY124" s="5"/>
      <c r="IZ124" s="5"/>
    </row>
    <row r="125" spans="1:260" x14ac:dyDescent="0.35">
      <c r="A125" s="131">
        <v>121</v>
      </c>
      <c r="B125" s="170">
        <f>'BVEM Scorecard'!B124</f>
        <v>0</v>
      </c>
      <c r="C125" s="170">
        <f>'BVEM Scorecard'!C124</f>
        <v>0</v>
      </c>
      <c r="D125" s="152">
        <v>243</v>
      </c>
      <c r="E125" s="72" t="str">
        <f>'BVEM Scorecard'!F124</f>
        <v>Storage</v>
      </c>
      <c r="F125" s="94">
        <f t="shared" si="242"/>
        <v>0.75</v>
      </c>
      <c r="G125" s="94">
        <f t="shared" si="222"/>
        <v>1</v>
      </c>
      <c r="H125" s="94">
        <f t="shared" si="243"/>
        <v>0.61607142857142849</v>
      </c>
      <c r="I125" s="94">
        <f t="shared" si="223"/>
        <v>0.93333333333333335</v>
      </c>
      <c r="J125" s="55">
        <v>1</v>
      </c>
      <c r="K125" s="55">
        <v>1</v>
      </c>
      <c r="L125" s="55">
        <v>90.5</v>
      </c>
      <c r="M125" s="55">
        <f>362215</f>
        <v>362215</v>
      </c>
      <c r="N125" s="5">
        <f>M125/L125/2080</f>
        <v>1.9242190820229494</v>
      </c>
      <c r="O125" s="5">
        <v>1</v>
      </c>
      <c r="P125" s="142">
        <v>0.75</v>
      </c>
      <c r="Q125" s="114">
        <v>0.75</v>
      </c>
      <c r="R125" s="91">
        <v>0.75</v>
      </c>
      <c r="S125" s="5">
        <f t="shared" si="132"/>
        <v>3</v>
      </c>
      <c r="T125" s="93">
        <f t="shared" si="224"/>
        <v>0.75</v>
      </c>
      <c r="U125" s="143" t="s">
        <v>223</v>
      </c>
      <c r="V125" s="143">
        <v>1</v>
      </c>
      <c r="W125" s="143">
        <v>10</v>
      </c>
      <c r="X125" s="64">
        <v>593</v>
      </c>
      <c r="Y125" s="64">
        <f>593/2080</f>
        <v>0.28509615384615383</v>
      </c>
      <c r="Z125" s="62">
        <v>1</v>
      </c>
      <c r="AA125" s="144">
        <v>0.75</v>
      </c>
      <c r="AB125" s="144">
        <v>0.75</v>
      </c>
      <c r="AC125" s="64"/>
      <c r="AD125" s="64">
        <f t="shared" si="133"/>
        <v>3</v>
      </c>
      <c r="AE125" s="64">
        <f t="shared" si="134"/>
        <v>8.9285714285714288E-2</v>
      </c>
      <c r="AF125" s="64">
        <f t="shared" si="135"/>
        <v>6.6964285714285712E-2</v>
      </c>
      <c r="AG125" s="55" t="s">
        <v>224</v>
      </c>
      <c r="AH125" s="55">
        <v>1</v>
      </c>
      <c r="AI125" s="35">
        <v>10</v>
      </c>
      <c r="AJ125" s="35">
        <v>593</v>
      </c>
      <c r="AK125" s="35">
        <f>AJ125/2080</f>
        <v>0.28509615384615383</v>
      </c>
      <c r="AL125" s="35">
        <v>1</v>
      </c>
      <c r="AM125" s="142">
        <v>0.75</v>
      </c>
      <c r="AN125" s="142">
        <v>0.75</v>
      </c>
      <c r="AO125" s="35"/>
      <c r="AP125" s="35">
        <f t="shared" si="136"/>
        <v>3</v>
      </c>
      <c r="AQ125" s="35">
        <f t="shared" si="137"/>
        <v>8.9285714285714288E-2</v>
      </c>
      <c r="AR125" s="35">
        <f t="shared" si="138"/>
        <v>6.6964285714285712E-2</v>
      </c>
      <c r="AS125" s="64" t="s">
        <v>225</v>
      </c>
      <c r="AT125" s="64">
        <v>1</v>
      </c>
      <c r="AU125" s="64">
        <v>10</v>
      </c>
      <c r="AV125" s="64">
        <v>948</v>
      </c>
      <c r="AW125" s="64">
        <f>AV125/2080</f>
        <v>0.45576923076923076</v>
      </c>
      <c r="AX125" s="64">
        <v>1</v>
      </c>
      <c r="AY125" s="144">
        <v>0.75</v>
      </c>
      <c r="AZ125" s="144">
        <v>0.75</v>
      </c>
      <c r="BA125" s="64"/>
      <c r="BB125" s="64">
        <f t="shared" si="139"/>
        <v>3</v>
      </c>
      <c r="BC125" s="64">
        <f t="shared" si="140"/>
        <v>8.9285714285714288E-2</v>
      </c>
      <c r="BD125" s="64">
        <f t="shared" si="141"/>
        <v>6.6964285714285712E-2</v>
      </c>
      <c r="BE125" s="35" t="s">
        <v>226</v>
      </c>
      <c r="BF125" s="35">
        <v>1</v>
      </c>
      <c r="BG125" s="35">
        <v>59</v>
      </c>
      <c r="BH125" s="35">
        <v>47400</v>
      </c>
      <c r="BI125" s="35">
        <f>BH125/2080</f>
        <v>22.78846153846154</v>
      </c>
      <c r="BJ125" s="35">
        <v>1</v>
      </c>
      <c r="BK125" s="142">
        <v>0.75</v>
      </c>
      <c r="BL125" s="142">
        <v>0.75</v>
      </c>
      <c r="BM125" s="35"/>
      <c r="BN125" s="35">
        <f t="shared" si="142"/>
        <v>3</v>
      </c>
      <c r="BO125" s="35">
        <f t="shared" si="143"/>
        <v>0.5267857142857143</v>
      </c>
      <c r="BP125" s="35">
        <f t="shared" si="144"/>
        <v>0.3950892857142857</v>
      </c>
      <c r="BQ125" s="64" t="str">
        <f>'Training Programs'!CK125</f>
        <v>Battery Storage Technician</v>
      </c>
      <c r="BR125" s="64"/>
      <c r="BS125" s="64">
        <f>'Training Programs'!CM125</f>
        <v>13</v>
      </c>
      <c r="BT125" s="64"/>
      <c r="BU125" s="64"/>
      <c r="BV125" s="64"/>
      <c r="BW125" s="144"/>
      <c r="BX125" s="144"/>
      <c r="BY125" s="64"/>
      <c r="BZ125" s="64" t="str">
        <f t="shared" si="145"/>
        <v/>
      </c>
      <c r="CA125" s="64">
        <f t="shared" si="146"/>
        <v>0.11607142857142858</v>
      </c>
      <c r="CB125" s="64">
        <f t="shared" si="147"/>
        <v>0</v>
      </c>
      <c r="CC125" s="35" t="str">
        <f>'Training Programs'!DA125</f>
        <v>Solar Technician I</v>
      </c>
      <c r="CD125" s="35"/>
      <c r="CE125" s="35">
        <f>'Training Programs'!DC125</f>
        <v>4</v>
      </c>
      <c r="CF125" s="35"/>
      <c r="CG125" s="35"/>
      <c r="CH125" s="35"/>
      <c r="CI125" s="142"/>
      <c r="CJ125" s="142"/>
      <c r="CK125" s="35"/>
      <c r="CL125" s="35" t="str">
        <f t="shared" si="148"/>
        <v/>
      </c>
      <c r="CM125" s="35">
        <f t="shared" si="149"/>
        <v>3.5714285714285712E-2</v>
      </c>
      <c r="CN125" s="35">
        <f t="shared" si="150"/>
        <v>0</v>
      </c>
      <c r="CO125" s="64" t="str">
        <f>'Training Programs'!DQ125</f>
        <v>Solar Technician II</v>
      </c>
      <c r="CP125" s="64"/>
      <c r="CQ125" s="64">
        <f>'Training Programs'!DS125</f>
        <v>3</v>
      </c>
      <c r="CR125" s="64"/>
      <c r="CS125" s="64"/>
      <c r="CT125" s="64"/>
      <c r="CU125" s="144"/>
      <c r="CV125" s="144"/>
      <c r="CW125" s="64"/>
      <c r="CX125" s="64" t="str">
        <f t="shared" si="151"/>
        <v/>
      </c>
      <c r="CY125" s="64">
        <f t="shared" si="152"/>
        <v>2.6785714285714284E-2</v>
      </c>
      <c r="CZ125" s="64">
        <f t="shared" si="153"/>
        <v>0</v>
      </c>
      <c r="DA125" s="35" t="str">
        <f>'Training Programs'!EG125</f>
        <v>Solar Technician III</v>
      </c>
      <c r="DB125" s="35">
        <v>1</v>
      </c>
      <c r="DC125" s="35">
        <f>'Training Programs'!EI125</f>
        <v>3</v>
      </c>
      <c r="DD125" s="35"/>
      <c r="DE125" s="35"/>
      <c r="DF125" s="35"/>
      <c r="DG125" s="142">
        <v>0.75</v>
      </c>
      <c r="DH125" s="142">
        <v>0.75</v>
      </c>
      <c r="DI125" s="35"/>
      <c r="DJ125" s="35">
        <f t="shared" si="154"/>
        <v>2</v>
      </c>
      <c r="DK125" s="35">
        <f t="shared" si="155"/>
        <v>2.6785714285714284E-2</v>
      </c>
      <c r="DL125" s="35">
        <f t="shared" si="156"/>
        <v>2.0089285714285712E-2</v>
      </c>
      <c r="DM125" s="64"/>
      <c r="DN125" s="64"/>
      <c r="DO125" s="64"/>
      <c r="DP125" s="64"/>
      <c r="DQ125" s="64"/>
      <c r="DR125" s="64"/>
      <c r="DS125" s="144"/>
      <c r="DT125" s="144"/>
      <c r="DU125" s="64"/>
      <c r="DV125" s="64"/>
      <c r="DW125" s="64"/>
      <c r="DX125" s="64"/>
      <c r="DY125" s="35"/>
      <c r="DZ125" s="35"/>
      <c r="EA125" s="35"/>
      <c r="EB125" s="35"/>
      <c r="EC125" s="35"/>
      <c r="ED125" s="35"/>
      <c r="EE125" s="142"/>
      <c r="EF125" s="142"/>
      <c r="EG125" s="35"/>
      <c r="EH125" s="35"/>
      <c r="EI125" s="35"/>
      <c r="EJ125" s="35"/>
      <c r="EK125" s="62"/>
      <c r="EL125" s="62"/>
      <c r="EM125" s="62"/>
      <c r="EN125" s="62"/>
      <c r="EO125" s="62"/>
      <c r="EP125" s="62"/>
      <c r="EQ125" s="62"/>
      <c r="ER125" s="62"/>
      <c r="ES125" s="62"/>
      <c r="ET125" s="62"/>
      <c r="EU125" s="62"/>
      <c r="EV125" s="62"/>
      <c r="EW125" s="5"/>
      <c r="EX125" s="5"/>
      <c r="EY125" s="5"/>
      <c r="EZ125" s="5"/>
      <c r="FA125" s="5"/>
      <c r="FB125" s="5"/>
      <c r="FC125" s="5"/>
      <c r="FD125" s="5"/>
      <c r="FE125" s="5"/>
      <c r="FF125" s="5"/>
      <c r="FG125" s="5"/>
      <c r="FH125" s="5"/>
      <c r="FI125" s="62"/>
      <c r="FJ125" s="62"/>
      <c r="FK125" s="62"/>
      <c r="FL125" s="62"/>
      <c r="FM125" s="62"/>
      <c r="FN125" s="62"/>
      <c r="FO125" s="62"/>
      <c r="FP125" s="62"/>
      <c r="FQ125" s="62"/>
      <c r="FR125" s="62"/>
      <c r="FS125" s="62"/>
      <c r="FT125" s="62"/>
      <c r="FU125" s="5"/>
      <c r="FV125" s="5"/>
      <c r="FW125" s="5"/>
      <c r="FX125" s="5"/>
      <c r="FY125" s="5"/>
      <c r="FZ125" s="5"/>
      <c r="GA125" s="5"/>
      <c r="GB125" s="5"/>
      <c r="GC125" s="5"/>
      <c r="GD125" s="5"/>
      <c r="GE125" s="5"/>
      <c r="GF125" s="5"/>
      <c r="GG125" s="62"/>
      <c r="GH125" s="62"/>
      <c r="GI125" s="62"/>
      <c r="GJ125" s="62"/>
      <c r="GK125" s="62"/>
      <c r="GL125" s="62"/>
      <c r="GM125" s="62"/>
      <c r="GN125" s="62"/>
      <c r="GO125" s="62"/>
      <c r="GP125" s="62"/>
      <c r="GQ125" s="62"/>
      <c r="GR125" s="62"/>
      <c r="GS125" s="5"/>
      <c r="GT125" s="5"/>
      <c r="GU125" s="5"/>
      <c r="GV125" s="5"/>
      <c r="GW125" s="5"/>
      <c r="GX125" s="5"/>
      <c r="GY125" s="5"/>
      <c r="GZ125" s="5"/>
      <c r="HA125" s="5"/>
      <c r="HB125" s="5"/>
      <c r="HC125" s="5"/>
      <c r="HD125" s="5"/>
      <c r="HE125" s="62"/>
      <c r="HF125" s="62"/>
      <c r="HG125" s="62"/>
      <c r="HH125" s="62"/>
      <c r="HI125" s="62"/>
      <c r="HJ125" s="62"/>
      <c r="HK125" s="62"/>
      <c r="HL125" s="62"/>
      <c r="HM125" s="62"/>
      <c r="HN125" s="62"/>
      <c r="HO125" s="62"/>
      <c r="HP125" s="62"/>
      <c r="HQ125" s="5"/>
      <c r="HR125" s="5"/>
      <c r="HS125" s="5"/>
      <c r="HT125" s="5"/>
      <c r="HU125" s="5"/>
      <c r="HV125" s="5"/>
      <c r="HW125" s="5"/>
      <c r="HX125" s="5"/>
      <c r="HY125" s="5"/>
      <c r="HZ125" s="5"/>
      <c r="IA125" s="5"/>
      <c r="IB125" s="5"/>
      <c r="IC125" s="62"/>
      <c r="ID125" s="62"/>
      <c r="IE125" s="62"/>
      <c r="IF125" s="62"/>
      <c r="IG125" s="62"/>
      <c r="IH125" s="62"/>
      <c r="II125" s="62"/>
      <c r="IJ125" s="62"/>
      <c r="IK125" s="62"/>
      <c r="IL125" s="62"/>
      <c r="IM125" s="62"/>
      <c r="IN125" s="62"/>
      <c r="IO125" s="5"/>
      <c r="IP125" s="5"/>
      <c r="IQ125" s="5"/>
      <c r="IR125" s="5"/>
      <c r="IS125" s="5"/>
      <c r="IT125" s="5"/>
      <c r="IU125" s="5"/>
      <c r="IV125" s="5"/>
      <c r="IW125" s="5"/>
      <c r="IX125" s="5"/>
      <c r="IY125" s="5"/>
      <c r="IZ125" s="5"/>
    </row>
    <row r="126" spans="1:260" x14ac:dyDescent="0.35">
      <c r="A126" s="131">
        <v>122</v>
      </c>
      <c r="B126" s="170">
        <f>'BVEM Scorecard'!B125</f>
        <v>0</v>
      </c>
      <c r="C126" s="170">
        <f>'BVEM Scorecard'!C125</f>
        <v>0</v>
      </c>
      <c r="D126" s="152">
        <v>744</v>
      </c>
      <c r="E126" s="72" t="str">
        <f>'BVEM Scorecard'!F125</f>
        <v>Solar + Storage</v>
      </c>
      <c r="F126" s="94"/>
      <c r="G126" s="94"/>
      <c r="H126" s="94"/>
      <c r="I126" s="94"/>
      <c r="J126" s="55"/>
      <c r="K126" s="55"/>
      <c r="L126" s="55"/>
      <c r="M126" s="55"/>
      <c r="N126" s="5"/>
      <c r="O126" s="141"/>
      <c r="P126" s="142"/>
      <c r="Q126" s="114"/>
      <c r="R126" s="91"/>
      <c r="S126" s="5" t="str">
        <f t="shared" si="132"/>
        <v/>
      </c>
      <c r="T126" s="93"/>
      <c r="U126" s="143"/>
      <c r="V126" s="143"/>
      <c r="W126" s="143"/>
      <c r="X126" s="64"/>
      <c r="Y126" s="64"/>
      <c r="Z126" s="64"/>
      <c r="AA126" s="144"/>
      <c r="AB126" s="144"/>
      <c r="AC126" s="64"/>
      <c r="AD126" s="64" t="str">
        <f t="shared" si="133"/>
        <v/>
      </c>
      <c r="AE126" s="64" t="str">
        <f t="shared" si="134"/>
        <v/>
      </c>
      <c r="AF126" s="64" t="str">
        <f t="shared" si="135"/>
        <v/>
      </c>
      <c r="AG126" s="55"/>
      <c r="AH126" s="55"/>
      <c r="AI126" s="5"/>
      <c r="AJ126" s="5"/>
      <c r="AK126" s="5"/>
      <c r="AL126" s="5"/>
      <c r="AM126" s="5"/>
      <c r="AN126" s="5"/>
      <c r="AO126" s="5"/>
      <c r="AP126" s="35" t="str">
        <f t="shared" si="136"/>
        <v/>
      </c>
      <c r="AQ126" s="35" t="str">
        <f t="shared" si="137"/>
        <v/>
      </c>
      <c r="AR126" s="35" t="str">
        <f t="shared" si="138"/>
        <v/>
      </c>
      <c r="AS126" s="62"/>
      <c r="AT126" s="62"/>
      <c r="AU126" s="62"/>
      <c r="AV126" s="62"/>
      <c r="AW126" s="62"/>
      <c r="AX126" s="62"/>
      <c r="AY126" s="62"/>
      <c r="AZ126" s="62"/>
      <c r="BA126" s="62"/>
      <c r="BB126" s="62" t="str">
        <f t="shared" si="139"/>
        <v/>
      </c>
      <c r="BC126" s="95" t="str">
        <f t="shared" si="140"/>
        <v/>
      </c>
      <c r="BD126" s="62" t="str">
        <f t="shared" si="141"/>
        <v/>
      </c>
      <c r="BE126" s="5"/>
      <c r="BF126" s="5"/>
      <c r="BG126" s="5"/>
      <c r="BH126" s="5"/>
      <c r="BI126" s="5"/>
      <c r="BJ126" s="5"/>
      <c r="BK126" s="5"/>
      <c r="BL126" s="5"/>
      <c r="BM126" s="5"/>
      <c r="BN126" s="35" t="str">
        <f t="shared" si="142"/>
        <v/>
      </c>
      <c r="BO126" s="35" t="str">
        <f t="shared" si="143"/>
        <v/>
      </c>
      <c r="BP126" s="35" t="str">
        <f t="shared" si="144"/>
        <v/>
      </c>
      <c r="BQ126" s="62"/>
      <c r="BR126" s="62"/>
      <c r="BS126" s="62"/>
      <c r="BT126" s="62"/>
      <c r="BU126" s="62"/>
      <c r="BV126" s="62"/>
      <c r="BW126" s="62"/>
      <c r="BX126" s="62"/>
      <c r="BY126" s="62"/>
      <c r="BZ126" s="62" t="str">
        <f t="shared" si="145"/>
        <v/>
      </c>
      <c r="CA126" s="62" t="str">
        <f t="shared" si="146"/>
        <v/>
      </c>
      <c r="CB126" s="62" t="str">
        <f t="shared" si="147"/>
        <v/>
      </c>
      <c r="CC126" s="5"/>
      <c r="CD126" s="5"/>
      <c r="CE126" s="5"/>
      <c r="CF126" s="5"/>
      <c r="CG126" s="5"/>
      <c r="CH126" s="5"/>
      <c r="CI126" s="5"/>
      <c r="CJ126" s="5"/>
      <c r="CK126" s="5"/>
      <c r="CL126" s="35" t="str">
        <f t="shared" si="148"/>
        <v/>
      </c>
      <c r="CM126" s="35" t="str">
        <f t="shared" si="149"/>
        <v/>
      </c>
      <c r="CN126" s="35" t="str">
        <f t="shared" si="150"/>
        <v/>
      </c>
      <c r="CO126" s="62"/>
      <c r="CP126" s="62"/>
      <c r="CQ126" s="62"/>
      <c r="CR126" s="62"/>
      <c r="CS126" s="62"/>
      <c r="CT126" s="62"/>
      <c r="CU126" s="62"/>
      <c r="CV126" s="62"/>
      <c r="CW126" s="62"/>
      <c r="CX126" s="62" t="str">
        <f t="shared" si="151"/>
        <v/>
      </c>
      <c r="CY126" s="62" t="str">
        <f t="shared" si="152"/>
        <v/>
      </c>
      <c r="CZ126" s="62" t="str">
        <f t="shared" si="153"/>
        <v/>
      </c>
      <c r="DA126" s="5"/>
      <c r="DB126" s="5"/>
      <c r="DC126" s="5"/>
      <c r="DD126" s="5"/>
      <c r="DE126" s="5"/>
      <c r="DF126" s="5"/>
      <c r="DG126" s="5"/>
      <c r="DH126" s="5"/>
      <c r="DI126" s="5"/>
      <c r="DJ126" s="5" t="str">
        <f t="shared" si="154"/>
        <v/>
      </c>
      <c r="DK126" s="5" t="str">
        <f t="shared" si="155"/>
        <v/>
      </c>
      <c r="DL126" s="5" t="str">
        <f t="shared" si="156"/>
        <v/>
      </c>
      <c r="DM126" s="62"/>
      <c r="DN126" s="62"/>
      <c r="DO126" s="62"/>
      <c r="DP126" s="62"/>
      <c r="DQ126" s="62"/>
      <c r="DR126" s="62"/>
      <c r="DS126" s="62"/>
      <c r="DT126" s="62"/>
      <c r="DU126" s="62"/>
      <c r="DV126" s="62" t="str">
        <f t="shared" si="157"/>
        <v/>
      </c>
      <c r="DW126" s="62" t="str">
        <f t="shared" si="158"/>
        <v/>
      </c>
      <c r="DX126" s="62" t="str">
        <f t="shared" si="159"/>
        <v/>
      </c>
      <c r="DY126" s="5"/>
      <c r="DZ126" s="5"/>
      <c r="EA126" s="5"/>
      <c r="EB126" s="5"/>
      <c r="EC126" s="5"/>
      <c r="ED126" s="5"/>
      <c r="EE126" s="5"/>
      <c r="EF126" s="5"/>
      <c r="EG126" s="5"/>
      <c r="EH126" s="5" t="str">
        <f t="shared" si="160"/>
        <v/>
      </c>
      <c r="EI126" s="5" t="str">
        <f t="shared" si="161"/>
        <v/>
      </c>
      <c r="EJ126" s="5" t="str">
        <f t="shared" si="162"/>
        <v/>
      </c>
      <c r="EK126" s="62"/>
      <c r="EL126" s="62"/>
      <c r="EM126" s="62"/>
      <c r="EN126" s="62"/>
      <c r="EO126" s="62"/>
      <c r="EP126" s="62"/>
      <c r="EQ126" s="62"/>
      <c r="ER126" s="62"/>
      <c r="ES126" s="62"/>
      <c r="ET126" s="62" t="str">
        <f t="shared" si="163"/>
        <v/>
      </c>
      <c r="EU126" s="62" t="str">
        <f t="shared" si="164"/>
        <v/>
      </c>
      <c r="EV126" s="62" t="str">
        <f t="shared" si="165"/>
        <v/>
      </c>
      <c r="EW126" s="5"/>
      <c r="EX126" s="5"/>
      <c r="EY126" s="5"/>
      <c r="EZ126" s="5"/>
      <c r="FA126" s="5"/>
      <c r="FB126" s="5"/>
      <c r="FC126" s="5"/>
      <c r="FD126" s="5"/>
      <c r="FE126" s="5"/>
      <c r="FF126" s="5" t="str">
        <f t="shared" si="166"/>
        <v/>
      </c>
      <c r="FG126" s="5" t="str">
        <f t="shared" si="167"/>
        <v/>
      </c>
      <c r="FH126" s="5" t="str">
        <f t="shared" si="168"/>
        <v/>
      </c>
      <c r="FI126" s="62"/>
      <c r="FJ126" s="62"/>
      <c r="FK126" s="62"/>
      <c r="FL126" s="62"/>
      <c r="FM126" s="62"/>
      <c r="FN126" s="62"/>
      <c r="FO126" s="62"/>
      <c r="FP126" s="62"/>
      <c r="FQ126" s="62"/>
      <c r="FR126" s="62" t="str">
        <f t="shared" si="169"/>
        <v/>
      </c>
      <c r="FS126" s="62" t="str">
        <f t="shared" si="170"/>
        <v/>
      </c>
      <c r="FT126" s="62" t="str">
        <f t="shared" si="171"/>
        <v/>
      </c>
      <c r="FU126" s="5"/>
      <c r="FV126" s="5"/>
      <c r="FW126" s="5"/>
      <c r="FX126" s="5"/>
      <c r="FY126" s="5"/>
      <c r="FZ126" s="5"/>
      <c r="GA126" s="5"/>
      <c r="GB126" s="5"/>
      <c r="GC126" s="5"/>
      <c r="GD126" s="5" t="str">
        <f t="shared" si="172"/>
        <v/>
      </c>
      <c r="GE126" s="5" t="str">
        <f t="shared" si="173"/>
        <v/>
      </c>
      <c r="GF126" s="5" t="str">
        <f t="shared" si="174"/>
        <v/>
      </c>
      <c r="GG126" s="62"/>
      <c r="GH126" s="62"/>
      <c r="GI126" s="62"/>
      <c r="GJ126" s="62"/>
      <c r="GK126" s="62"/>
      <c r="GL126" s="62"/>
      <c r="GM126" s="62"/>
      <c r="GN126" s="62"/>
      <c r="GO126" s="62"/>
      <c r="GP126" s="62" t="str">
        <f t="shared" si="175"/>
        <v/>
      </c>
      <c r="GQ126" s="62" t="str">
        <f t="shared" si="176"/>
        <v/>
      </c>
      <c r="GR126" s="62" t="str">
        <f t="shared" si="177"/>
        <v/>
      </c>
      <c r="GS126" s="5"/>
      <c r="GT126" s="5"/>
      <c r="GU126" s="5"/>
      <c r="GV126" s="5"/>
      <c r="GW126" s="5"/>
      <c r="GX126" s="5"/>
      <c r="GY126" s="5"/>
      <c r="GZ126" s="5"/>
      <c r="HA126" s="5"/>
      <c r="HB126" s="5" t="str">
        <f t="shared" si="178"/>
        <v/>
      </c>
      <c r="HC126" s="5" t="str">
        <f t="shared" si="179"/>
        <v/>
      </c>
      <c r="HD126" s="5" t="str">
        <f t="shared" si="180"/>
        <v/>
      </c>
      <c r="HE126" s="62"/>
      <c r="HF126" s="62"/>
      <c r="HG126" s="62"/>
      <c r="HH126" s="62"/>
      <c r="HI126" s="62"/>
      <c r="HJ126" s="62"/>
      <c r="HK126" s="62"/>
      <c r="HL126" s="62"/>
      <c r="HM126" s="62"/>
      <c r="HN126" s="62" t="str">
        <f t="shared" si="181"/>
        <v/>
      </c>
      <c r="HO126" s="62" t="str">
        <f t="shared" si="182"/>
        <v/>
      </c>
      <c r="HP126" s="62" t="str">
        <f t="shared" si="183"/>
        <v/>
      </c>
      <c r="HQ126" s="5"/>
      <c r="HR126" s="5"/>
      <c r="HS126" s="5"/>
      <c r="HT126" s="5"/>
      <c r="HU126" s="5"/>
      <c r="HV126" s="5"/>
      <c r="HW126" s="5"/>
      <c r="HX126" s="5"/>
      <c r="HY126" s="5"/>
      <c r="HZ126" s="5" t="str">
        <f t="shared" si="184"/>
        <v/>
      </c>
      <c r="IA126" s="5" t="str">
        <f t="shared" si="185"/>
        <v/>
      </c>
      <c r="IB126" s="5" t="str">
        <f t="shared" si="186"/>
        <v/>
      </c>
      <c r="IC126" s="62"/>
      <c r="ID126" s="62"/>
      <c r="IE126" s="62"/>
      <c r="IF126" s="62"/>
      <c r="IG126" s="62"/>
      <c r="IH126" s="62"/>
      <c r="II126" s="62"/>
      <c r="IJ126" s="62"/>
      <c r="IK126" s="62"/>
      <c r="IL126" s="62" t="str">
        <f t="shared" si="187"/>
        <v/>
      </c>
      <c r="IM126" s="62" t="str">
        <f t="shared" si="188"/>
        <v/>
      </c>
      <c r="IN126" s="62" t="str">
        <f t="shared" si="189"/>
        <v/>
      </c>
      <c r="IO126" s="5"/>
      <c r="IP126" s="5"/>
      <c r="IQ126" s="5"/>
      <c r="IR126" s="5"/>
      <c r="IS126" s="5"/>
      <c r="IT126" s="5"/>
      <c r="IU126" s="5"/>
      <c r="IV126" s="5"/>
      <c r="IW126" s="5"/>
      <c r="IX126" s="5" t="str">
        <f t="shared" si="190"/>
        <v/>
      </c>
      <c r="IY126" s="5" t="str">
        <f t="shared" si="191"/>
        <v/>
      </c>
      <c r="IZ126" s="5" t="str">
        <f t="shared" si="192"/>
        <v/>
      </c>
    </row>
    <row r="127" spans="1:260" x14ac:dyDescent="0.35">
      <c r="A127" s="131">
        <v>123</v>
      </c>
      <c r="B127" s="170">
        <f>'BVEM Scorecard'!B126</f>
        <v>0</v>
      </c>
      <c r="C127" s="170">
        <f>'BVEM Scorecard'!C126</f>
        <v>0</v>
      </c>
      <c r="D127" s="152">
        <v>248</v>
      </c>
      <c r="E127" s="72" t="str">
        <f>'BVEM Scorecard'!F126</f>
        <v>Solar</v>
      </c>
      <c r="F127" s="94">
        <f t="shared" si="193"/>
        <v>0</v>
      </c>
      <c r="G127" s="94">
        <f t="shared" ref="G127" si="244">IFERROR(S127/3,0)</f>
        <v>0</v>
      </c>
      <c r="H127" s="94">
        <f t="shared" si="195"/>
        <v>0</v>
      </c>
      <c r="I127" s="94">
        <f t="shared" ref="I127" si="245">IFERROR(SUM(AD127,AP127,BB127,BN127,BZ127,CL127,CX127,DJ127,DV127,EH127,ET127,FF127,FR127,GD127,GP127,HB127,HN127,HZ127,IL127,IX127)/(SUM(V127,AH127,AT127,BF127,BR127,CD127,CP127,DB127,DN127,DZ127,EL127,EX127,FJ127,FV127,GH127,GT127,HF127,HR127,ID127,IP127)*3),0)</f>
        <v>0</v>
      </c>
      <c r="J127" s="55"/>
      <c r="K127" s="55"/>
      <c r="L127" s="55"/>
      <c r="M127" s="55"/>
      <c r="N127" s="5"/>
      <c r="O127" s="5"/>
      <c r="P127" s="142"/>
      <c r="Q127" s="114"/>
      <c r="R127" s="91"/>
      <c r="S127" s="5" t="str">
        <f t="shared" si="132"/>
        <v/>
      </c>
      <c r="T127" s="93">
        <f>IFERROR(Q127*Q$4+R127*R$4,0)</f>
        <v>0</v>
      </c>
      <c r="U127" s="143"/>
      <c r="V127" s="143"/>
      <c r="W127" s="143"/>
      <c r="X127" s="64"/>
      <c r="Y127" s="64"/>
      <c r="Z127" s="62"/>
      <c r="AA127" s="144"/>
      <c r="AB127" s="144"/>
      <c r="AC127" s="64"/>
      <c r="AD127" s="64"/>
      <c r="AE127" s="64"/>
      <c r="AF127" s="64"/>
      <c r="AG127" s="55"/>
      <c r="AH127" s="55"/>
      <c r="AI127" s="35"/>
      <c r="AJ127" s="35"/>
      <c r="AK127" s="35"/>
      <c r="AL127" s="35"/>
      <c r="AM127" s="142"/>
      <c r="AN127" s="142"/>
      <c r="AO127" s="35"/>
      <c r="AP127" s="35"/>
      <c r="AQ127" s="35"/>
      <c r="AR127" s="35"/>
      <c r="AS127" s="64"/>
      <c r="AT127" s="64"/>
      <c r="AU127" s="64"/>
      <c r="AV127" s="64"/>
      <c r="AW127" s="64"/>
      <c r="AX127" s="64"/>
      <c r="AY127" s="144"/>
      <c r="AZ127" s="144"/>
      <c r="BA127" s="64"/>
      <c r="BB127" s="64"/>
      <c r="BC127" s="64"/>
      <c r="BD127" s="64"/>
      <c r="BE127" s="35"/>
      <c r="BF127" s="35"/>
      <c r="BG127" s="35"/>
      <c r="BH127" s="35"/>
      <c r="BI127" s="35"/>
      <c r="BJ127" s="35"/>
      <c r="BK127" s="142"/>
      <c r="BL127" s="142"/>
      <c r="BM127" s="35"/>
      <c r="BN127" s="35"/>
      <c r="BO127" s="35"/>
      <c r="BP127" s="35"/>
      <c r="BQ127" s="64"/>
      <c r="BR127" s="64"/>
      <c r="BS127" s="64"/>
      <c r="BT127" s="64"/>
      <c r="BU127" s="64"/>
      <c r="BV127" s="64"/>
      <c r="BW127" s="144"/>
      <c r="BX127" s="144"/>
      <c r="BY127" s="64"/>
      <c r="BZ127" s="64"/>
      <c r="CA127" s="64"/>
      <c r="CB127" s="64"/>
      <c r="CC127" s="35"/>
      <c r="CD127" s="35"/>
      <c r="CE127" s="35"/>
      <c r="CF127" s="35"/>
      <c r="CG127" s="35"/>
      <c r="CH127" s="35"/>
      <c r="CI127" s="142"/>
      <c r="CJ127" s="142"/>
      <c r="CK127" s="35"/>
      <c r="CL127" s="35"/>
      <c r="CM127" s="35"/>
      <c r="CN127" s="35"/>
      <c r="CO127" s="64"/>
      <c r="CP127" s="64"/>
      <c r="CQ127" s="64"/>
      <c r="CR127" s="64"/>
      <c r="CS127" s="64"/>
      <c r="CT127" s="64"/>
      <c r="CU127" s="144"/>
      <c r="CV127" s="144"/>
      <c r="CW127" s="64"/>
      <c r="CX127" s="64"/>
      <c r="CY127" s="64"/>
      <c r="CZ127" s="64"/>
      <c r="DA127" s="35"/>
      <c r="DB127" s="35"/>
      <c r="DC127" s="35"/>
      <c r="DD127" s="35"/>
      <c r="DE127" s="35"/>
      <c r="DF127" s="35"/>
      <c r="DG127" s="142"/>
      <c r="DH127" s="142"/>
      <c r="DI127" s="35"/>
      <c r="DJ127" s="35"/>
      <c r="DK127" s="35"/>
      <c r="DL127" s="35"/>
      <c r="DM127" s="64"/>
      <c r="DN127" s="64"/>
      <c r="DO127" s="64"/>
      <c r="DP127" s="64"/>
      <c r="DQ127" s="64"/>
      <c r="DR127" s="64"/>
      <c r="DS127" s="144"/>
      <c r="DT127" s="144"/>
      <c r="DU127" s="64"/>
      <c r="DV127" s="64"/>
      <c r="DW127" s="64"/>
      <c r="DX127" s="64"/>
      <c r="DY127" s="35"/>
      <c r="DZ127" s="35"/>
      <c r="EA127" s="35"/>
      <c r="EB127" s="35"/>
      <c r="EC127" s="35"/>
      <c r="ED127" s="35"/>
      <c r="EE127" s="142"/>
      <c r="EF127" s="142"/>
      <c r="EG127" s="35"/>
      <c r="EH127" s="35"/>
      <c r="EI127" s="35"/>
      <c r="EJ127" s="35"/>
      <c r="EK127" s="62"/>
      <c r="EL127" s="62"/>
      <c r="EM127" s="62"/>
      <c r="EN127" s="62"/>
      <c r="EO127" s="62"/>
      <c r="EP127" s="62"/>
      <c r="EQ127" s="62"/>
      <c r="ER127" s="62"/>
      <c r="ES127" s="62"/>
      <c r="ET127" s="62"/>
      <c r="EU127" s="62"/>
      <c r="EV127" s="62"/>
      <c r="EW127" s="5"/>
      <c r="EX127" s="5"/>
      <c r="EY127" s="5"/>
      <c r="EZ127" s="5"/>
      <c r="FA127" s="5"/>
      <c r="FB127" s="5"/>
      <c r="FC127" s="5"/>
      <c r="FD127" s="5"/>
      <c r="FE127" s="5"/>
      <c r="FF127" s="5"/>
      <c r="FG127" s="5"/>
      <c r="FH127" s="5"/>
      <c r="FI127" s="62"/>
      <c r="FJ127" s="62"/>
      <c r="FK127" s="62"/>
      <c r="FL127" s="62"/>
      <c r="FM127" s="62"/>
      <c r="FN127" s="62"/>
      <c r="FO127" s="62"/>
      <c r="FP127" s="62"/>
      <c r="FQ127" s="62"/>
      <c r="FR127" s="62"/>
      <c r="FS127" s="62"/>
      <c r="FT127" s="62"/>
      <c r="FU127" s="5"/>
      <c r="FV127" s="5"/>
      <c r="FW127" s="5"/>
      <c r="FX127" s="5"/>
      <c r="FY127" s="5"/>
      <c r="FZ127" s="5"/>
      <c r="GA127" s="5"/>
      <c r="GB127" s="5"/>
      <c r="GC127" s="5"/>
      <c r="GD127" s="5"/>
      <c r="GE127" s="5"/>
      <c r="GF127" s="5"/>
      <c r="GG127" s="62"/>
      <c r="GH127" s="62"/>
      <c r="GI127" s="62"/>
      <c r="GJ127" s="62"/>
      <c r="GK127" s="62"/>
      <c r="GL127" s="62"/>
      <c r="GM127" s="62"/>
      <c r="GN127" s="62"/>
      <c r="GO127" s="62"/>
      <c r="GP127" s="62"/>
      <c r="GQ127" s="62"/>
      <c r="GR127" s="62"/>
      <c r="GS127" s="5"/>
      <c r="GT127" s="5"/>
      <c r="GU127" s="5"/>
      <c r="GV127" s="5"/>
      <c r="GW127" s="5"/>
      <c r="GX127" s="5"/>
      <c r="GY127" s="5"/>
      <c r="GZ127" s="5"/>
      <c r="HA127" s="5"/>
      <c r="HB127" s="5"/>
      <c r="HC127" s="5"/>
      <c r="HD127" s="5"/>
      <c r="HE127" s="62"/>
      <c r="HF127" s="62"/>
      <c r="HG127" s="62"/>
      <c r="HH127" s="62"/>
      <c r="HI127" s="62"/>
      <c r="HJ127" s="62"/>
      <c r="HK127" s="62"/>
      <c r="HL127" s="62"/>
      <c r="HM127" s="62"/>
      <c r="HN127" s="62"/>
      <c r="HO127" s="62"/>
      <c r="HP127" s="62"/>
      <c r="HQ127" s="5"/>
      <c r="HR127" s="5"/>
      <c r="HS127" s="5"/>
      <c r="HT127" s="5"/>
      <c r="HU127" s="5"/>
      <c r="HV127" s="5"/>
      <c r="HW127" s="5"/>
      <c r="HX127" s="5"/>
      <c r="HY127" s="5"/>
      <c r="HZ127" s="5"/>
      <c r="IA127" s="5"/>
      <c r="IB127" s="5"/>
      <c r="IC127" s="62"/>
      <c r="ID127" s="62"/>
      <c r="IE127" s="62"/>
      <c r="IF127" s="62"/>
      <c r="IG127" s="62"/>
      <c r="IH127" s="62"/>
      <c r="II127" s="62"/>
      <c r="IJ127" s="62"/>
      <c r="IK127" s="62"/>
      <c r="IL127" s="62"/>
      <c r="IM127" s="62"/>
      <c r="IN127" s="62"/>
      <c r="IO127" s="5"/>
      <c r="IP127" s="5"/>
      <c r="IQ127" s="5"/>
      <c r="IR127" s="5"/>
      <c r="IS127" s="5"/>
      <c r="IT127" s="5"/>
      <c r="IU127" s="5"/>
      <c r="IV127" s="5"/>
      <c r="IW127" s="5"/>
      <c r="IX127" s="5"/>
      <c r="IY127" s="5"/>
      <c r="IZ127" s="5"/>
    </row>
    <row r="128" spans="1:260" x14ac:dyDescent="0.35">
      <c r="A128" s="131">
        <v>124</v>
      </c>
      <c r="B128" s="170">
        <f>'BVEM Scorecard'!B127</f>
        <v>0</v>
      </c>
      <c r="C128" s="170">
        <f>'BVEM Scorecard'!C127</f>
        <v>0</v>
      </c>
      <c r="D128" s="152">
        <v>995</v>
      </c>
      <c r="E128" s="72" t="str">
        <f>'BVEM Scorecard'!F127</f>
        <v>Storage</v>
      </c>
      <c r="F128" s="94"/>
      <c r="G128" s="94"/>
      <c r="H128" s="94"/>
      <c r="I128" s="94"/>
      <c r="J128" s="55"/>
      <c r="K128" s="55"/>
      <c r="L128" s="55"/>
      <c r="M128" s="55"/>
      <c r="N128" s="5"/>
      <c r="O128" s="141"/>
      <c r="P128" s="142"/>
      <c r="Q128" s="114"/>
      <c r="R128" s="91"/>
      <c r="S128" s="5" t="str">
        <f t="shared" si="132"/>
        <v/>
      </c>
      <c r="T128" s="93"/>
      <c r="U128" s="143"/>
      <c r="V128" s="143"/>
      <c r="W128" s="143"/>
      <c r="X128" s="64"/>
      <c r="Y128" s="64"/>
      <c r="Z128" s="64"/>
      <c r="AA128" s="144"/>
      <c r="AB128" s="144"/>
      <c r="AC128" s="64"/>
      <c r="AD128" s="64" t="str">
        <f t="shared" si="133"/>
        <v/>
      </c>
      <c r="AE128" s="64" t="str">
        <f t="shared" si="134"/>
        <v/>
      </c>
      <c r="AF128" s="64" t="str">
        <f t="shared" si="135"/>
        <v/>
      </c>
      <c r="AG128" s="55"/>
      <c r="AH128" s="55"/>
      <c r="AI128" s="5"/>
      <c r="AJ128" s="5"/>
      <c r="AK128" s="5"/>
      <c r="AL128" s="5"/>
      <c r="AM128" s="5"/>
      <c r="AN128" s="5"/>
      <c r="AO128" s="5"/>
      <c r="AP128" s="35" t="str">
        <f t="shared" si="136"/>
        <v/>
      </c>
      <c r="AQ128" s="35" t="str">
        <f t="shared" si="137"/>
        <v/>
      </c>
      <c r="AR128" s="35" t="str">
        <f t="shared" si="138"/>
        <v/>
      </c>
      <c r="AS128" s="62"/>
      <c r="AT128" s="62"/>
      <c r="AU128" s="62"/>
      <c r="AV128" s="62"/>
      <c r="AW128" s="62"/>
      <c r="AX128" s="62"/>
      <c r="AY128" s="62"/>
      <c r="AZ128" s="62"/>
      <c r="BA128" s="62"/>
      <c r="BB128" s="62" t="str">
        <f t="shared" si="139"/>
        <v/>
      </c>
      <c r="BC128" s="95" t="str">
        <f t="shared" si="140"/>
        <v/>
      </c>
      <c r="BD128" s="62" t="str">
        <f t="shared" si="141"/>
        <v/>
      </c>
      <c r="BE128" s="5"/>
      <c r="BF128" s="5"/>
      <c r="BG128" s="5"/>
      <c r="BH128" s="5"/>
      <c r="BI128" s="5"/>
      <c r="BJ128" s="5"/>
      <c r="BK128" s="5"/>
      <c r="BL128" s="5"/>
      <c r="BM128" s="5"/>
      <c r="BN128" s="35" t="str">
        <f t="shared" si="142"/>
        <v/>
      </c>
      <c r="BO128" s="35" t="str">
        <f t="shared" si="143"/>
        <v/>
      </c>
      <c r="BP128" s="35" t="str">
        <f t="shared" si="144"/>
        <v/>
      </c>
      <c r="BQ128" s="62"/>
      <c r="BR128" s="62"/>
      <c r="BS128" s="62"/>
      <c r="BT128" s="62"/>
      <c r="BU128" s="62"/>
      <c r="BV128" s="62"/>
      <c r="BW128" s="62"/>
      <c r="BX128" s="62"/>
      <c r="BY128" s="62"/>
      <c r="BZ128" s="62" t="str">
        <f t="shared" si="145"/>
        <v/>
      </c>
      <c r="CA128" s="62" t="str">
        <f t="shared" si="146"/>
        <v/>
      </c>
      <c r="CB128" s="62" t="str">
        <f t="shared" si="147"/>
        <v/>
      </c>
      <c r="CC128" s="5"/>
      <c r="CD128" s="5"/>
      <c r="CE128" s="5"/>
      <c r="CF128" s="5"/>
      <c r="CG128" s="5"/>
      <c r="CH128" s="5"/>
      <c r="CI128" s="5"/>
      <c r="CJ128" s="5"/>
      <c r="CK128" s="5"/>
      <c r="CL128" s="35" t="str">
        <f t="shared" si="148"/>
        <v/>
      </c>
      <c r="CM128" s="35" t="str">
        <f t="shared" si="149"/>
        <v/>
      </c>
      <c r="CN128" s="35" t="str">
        <f t="shared" si="150"/>
        <v/>
      </c>
      <c r="CO128" s="62"/>
      <c r="CP128" s="62"/>
      <c r="CQ128" s="62"/>
      <c r="CR128" s="62"/>
      <c r="CS128" s="62"/>
      <c r="CT128" s="62"/>
      <c r="CU128" s="62"/>
      <c r="CV128" s="62"/>
      <c r="CW128" s="62"/>
      <c r="CX128" s="62" t="str">
        <f t="shared" si="151"/>
        <v/>
      </c>
      <c r="CY128" s="62" t="str">
        <f t="shared" si="152"/>
        <v/>
      </c>
      <c r="CZ128" s="62" t="str">
        <f t="shared" si="153"/>
        <v/>
      </c>
      <c r="DA128" s="5"/>
      <c r="DB128" s="5"/>
      <c r="DC128" s="5"/>
      <c r="DD128" s="5"/>
      <c r="DE128" s="5"/>
      <c r="DF128" s="5"/>
      <c r="DG128" s="5"/>
      <c r="DH128" s="5"/>
      <c r="DI128" s="5"/>
      <c r="DJ128" s="5" t="str">
        <f t="shared" si="154"/>
        <v/>
      </c>
      <c r="DK128" s="5" t="str">
        <f t="shared" si="155"/>
        <v/>
      </c>
      <c r="DL128" s="5" t="str">
        <f t="shared" si="156"/>
        <v/>
      </c>
      <c r="DM128" s="62"/>
      <c r="DN128" s="62"/>
      <c r="DO128" s="62"/>
      <c r="DP128" s="62"/>
      <c r="DQ128" s="62"/>
      <c r="DR128" s="62"/>
      <c r="DS128" s="62"/>
      <c r="DT128" s="62"/>
      <c r="DU128" s="62"/>
      <c r="DV128" s="62" t="str">
        <f t="shared" si="157"/>
        <v/>
      </c>
      <c r="DW128" s="62" t="str">
        <f t="shared" si="158"/>
        <v/>
      </c>
      <c r="DX128" s="62" t="str">
        <f t="shared" si="159"/>
        <v/>
      </c>
      <c r="DY128" s="5"/>
      <c r="DZ128" s="5"/>
      <c r="EA128" s="5"/>
      <c r="EB128" s="5"/>
      <c r="EC128" s="5"/>
      <c r="ED128" s="5"/>
      <c r="EE128" s="5"/>
      <c r="EF128" s="5"/>
      <c r="EG128" s="5"/>
      <c r="EH128" s="5" t="str">
        <f t="shared" si="160"/>
        <v/>
      </c>
      <c r="EI128" s="5" t="str">
        <f t="shared" si="161"/>
        <v/>
      </c>
      <c r="EJ128" s="5" t="str">
        <f t="shared" si="162"/>
        <v/>
      </c>
      <c r="EK128" s="62"/>
      <c r="EL128" s="62"/>
      <c r="EM128" s="62"/>
      <c r="EN128" s="62"/>
      <c r="EO128" s="62"/>
      <c r="EP128" s="62"/>
      <c r="EQ128" s="62"/>
      <c r="ER128" s="62"/>
      <c r="ES128" s="62"/>
      <c r="ET128" s="62" t="str">
        <f t="shared" si="163"/>
        <v/>
      </c>
      <c r="EU128" s="62" t="str">
        <f t="shared" si="164"/>
        <v/>
      </c>
      <c r="EV128" s="62" t="str">
        <f t="shared" si="165"/>
        <v/>
      </c>
      <c r="EW128" s="5"/>
      <c r="EX128" s="5"/>
      <c r="EY128" s="5"/>
      <c r="EZ128" s="5"/>
      <c r="FA128" s="5"/>
      <c r="FB128" s="5"/>
      <c r="FC128" s="5"/>
      <c r="FD128" s="5"/>
      <c r="FE128" s="5"/>
      <c r="FF128" s="5" t="str">
        <f t="shared" si="166"/>
        <v/>
      </c>
      <c r="FG128" s="5" t="str">
        <f t="shared" si="167"/>
        <v/>
      </c>
      <c r="FH128" s="5" t="str">
        <f t="shared" si="168"/>
        <v/>
      </c>
      <c r="FI128" s="62"/>
      <c r="FJ128" s="62"/>
      <c r="FK128" s="62"/>
      <c r="FL128" s="62"/>
      <c r="FM128" s="62"/>
      <c r="FN128" s="62"/>
      <c r="FO128" s="62"/>
      <c r="FP128" s="62"/>
      <c r="FQ128" s="62"/>
      <c r="FR128" s="62" t="str">
        <f t="shared" si="169"/>
        <v/>
      </c>
      <c r="FS128" s="62" t="str">
        <f t="shared" si="170"/>
        <v/>
      </c>
      <c r="FT128" s="62" t="str">
        <f t="shared" si="171"/>
        <v/>
      </c>
      <c r="FU128" s="5"/>
      <c r="FV128" s="5"/>
      <c r="FW128" s="5"/>
      <c r="FX128" s="5"/>
      <c r="FY128" s="5"/>
      <c r="FZ128" s="5"/>
      <c r="GA128" s="5"/>
      <c r="GB128" s="5"/>
      <c r="GC128" s="5"/>
      <c r="GD128" s="5" t="str">
        <f t="shared" si="172"/>
        <v/>
      </c>
      <c r="GE128" s="5" t="str">
        <f t="shared" si="173"/>
        <v/>
      </c>
      <c r="GF128" s="5" t="str">
        <f t="shared" si="174"/>
        <v/>
      </c>
      <c r="GG128" s="62"/>
      <c r="GH128" s="62"/>
      <c r="GI128" s="62"/>
      <c r="GJ128" s="62"/>
      <c r="GK128" s="62"/>
      <c r="GL128" s="62"/>
      <c r="GM128" s="62"/>
      <c r="GN128" s="62"/>
      <c r="GO128" s="62"/>
      <c r="GP128" s="62" t="str">
        <f t="shared" si="175"/>
        <v/>
      </c>
      <c r="GQ128" s="62" t="str">
        <f t="shared" si="176"/>
        <v/>
      </c>
      <c r="GR128" s="62" t="str">
        <f t="shared" si="177"/>
        <v/>
      </c>
      <c r="GS128" s="5"/>
      <c r="GT128" s="5"/>
      <c r="GU128" s="5"/>
      <c r="GV128" s="5"/>
      <c r="GW128" s="5"/>
      <c r="GX128" s="5"/>
      <c r="GY128" s="5"/>
      <c r="GZ128" s="5"/>
      <c r="HA128" s="5"/>
      <c r="HB128" s="5" t="str">
        <f t="shared" si="178"/>
        <v/>
      </c>
      <c r="HC128" s="5" t="str">
        <f t="shared" si="179"/>
        <v/>
      </c>
      <c r="HD128" s="5" t="str">
        <f t="shared" si="180"/>
        <v/>
      </c>
      <c r="HE128" s="62"/>
      <c r="HF128" s="62"/>
      <c r="HG128" s="62"/>
      <c r="HH128" s="62"/>
      <c r="HI128" s="62"/>
      <c r="HJ128" s="62"/>
      <c r="HK128" s="62"/>
      <c r="HL128" s="62"/>
      <c r="HM128" s="62"/>
      <c r="HN128" s="62" t="str">
        <f t="shared" si="181"/>
        <v/>
      </c>
      <c r="HO128" s="62" t="str">
        <f t="shared" si="182"/>
        <v/>
      </c>
      <c r="HP128" s="62" t="str">
        <f t="shared" si="183"/>
        <v/>
      </c>
      <c r="HQ128" s="5"/>
      <c r="HR128" s="5"/>
      <c r="HS128" s="5"/>
      <c r="HT128" s="5"/>
      <c r="HU128" s="5"/>
      <c r="HV128" s="5"/>
      <c r="HW128" s="5"/>
      <c r="HX128" s="5"/>
      <c r="HY128" s="5"/>
      <c r="HZ128" s="5" t="str">
        <f t="shared" si="184"/>
        <v/>
      </c>
      <c r="IA128" s="5" t="str">
        <f t="shared" si="185"/>
        <v/>
      </c>
      <c r="IB128" s="5" t="str">
        <f t="shared" si="186"/>
        <v/>
      </c>
      <c r="IC128" s="62"/>
      <c r="ID128" s="62"/>
      <c r="IE128" s="62"/>
      <c r="IF128" s="62"/>
      <c r="IG128" s="62"/>
      <c r="IH128" s="62"/>
      <c r="II128" s="62"/>
      <c r="IJ128" s="62"/>
      <c r="IK128" s="62"/>
      <c r="IL128" s="62" t="str">
        <f t="shared" si="187"/>
        <v/>
      </c>
      <c r="IM128" s="62" t="str">
        <f t="shared" si="188"/>
        <v/>
      </c>
      <c r="IN128" s="62" t="str">
        <f t="shared" si="189"/>
        <v/>
      </c>
      <c r="IO128" s="5"/>
      <c r="IP128" s="5"/>
      <c r="IQ128" s="5"/>
      <c r="IR128" s="5"/>
      <c r="IS128" s="5"/>
      <c r="IT128" s="5"/>
      <c r="IU128" s="5"/>
      <c r="IV128" s="5"/>
      <c r="IW128" s="5"/>
      <c r="IX128" s="5" t="str">
        <f t="shared" si="190"/>
        <v/>
      </c>
      <c r="IY128" s="5" t="str">
        <f t="shared" si="191"/>
        <v/>
      </c>
      <c r="IZ128" s="5" t="str">
        <f t="shared" si="192"/>
        <v/>
      </c>
    </row>
    <row r="129" spans="1:260" x14ac:dyDescent="0.35">
      <c r="A129" s="131">
        <v>125</v>
      </c>
      <c r="B129" s="170">
        <f>'BVEM Scorecard'!B128</f>
        <v>0</v>
      </c>
      <c r="C129" s="170">
        <f>'BVEM Scorecard'!C128</f>
        <v>0</v>
      </c>
      <c r="D129" s="152">
        <v>249</v>
      </c>
      <c r="E129" s="72" t="str">
        <f>'BVEM Scorecard'!F128</f>
        <v>Storage</v>
      </c>
      <c r="F129" s="94">
        <f t="shared" si="193"/>
        <v>0.75</v>
      </c>
      <c r="G129" s="94">
        <f t="shared" ref="G129" si="246">IFERROR(S129/3,0)</f>
        <v>1</v>
      </c>
      <c r="H129" s="94">
        <f t="shared" si="195"/>
        <v>0.75</v>
      </c>
      <c r="I129" s="94">
        <f>IFERROR(SUM(AD129,AP129,BB129,BN129,BZ129,CL129,CX129,DJ129,DV129,EH129,ET129,FF129,FR129,GD129,GP129,HB129,HN129,HZ129,IL129,IX129)/(SUM(V129,AH129,AT129,BF129,BR129,CD129,CP129,DB129,DN129,DZ129,EL129,EX129,FJ129,FV129,GH129,GT129,HF129,HR129,ID129,IP129)*3),0)</f>
        <v>1</v>
      </c>
      <c r="J129" s="55">
        <v>1</v>
      </c>
      <c r="K129" s="55">
        <v>1</v>
      </c>
      <c r="L129" s="55">
        <v>90.5</v>
      </c>
      <c r="M129" s="55">
        <f>362215</f>
        <v>362215</v>
      </c>
      <c r="N129" s="5">
        <f>M129/L129/2080</f>
        <v>1.9242190820229494</v>
      </c>
      <c r="O129" s="5">
        <v>1</v>
      </c>
      <c r="P129" s="142">
        <v>0.75</v>
      </c>
      <c r="Q129" s="114">
        <v>0.75</v>
      </c>
      <c r="R129" s="91">
        <v>0.75</v>
      </c>
      <c r="S129" s="5">
        <f t="shared" si="132"/>
        <v>3</v>
      </c>
      <c r="T129" s="93">
        <f>IFERROR(Q129*Q$4+R129*R$4,0)</f>
        <v>0.75</v>
      </c>
      <c r="U129" s="143" t="s">
        <v>223</v>
      </c>
      <c r="V129" s="143">
        <v>1</v>
      </c>
      <c r="W129" s="143">
        <v>10</v>
      </c>
      <c r="X129" s="64">
        <v>593</v>
      </c>
      <c r="Y129" s="64">
        <f>593/2080</f>
        <v>0.28509615384615383</v>
      </c>
      <c r="Z129" s="62">
        <v>1</v>
      </c>
      <c r="AA129" s="144">
        <v>0.75</v>
      </c>
      <c r="AB129" s="144">
        <v>0.75</v>
      </c>
      <c r="AC129" s="64"/>
      <c r="AD129" s="64">
        <f t="shared" si="133"/>
        <v>3</v>
      </c>
      <c r="AE129" s="64">
        <f t="shared" si="134"/>
        <v>0.11235955056179775</v>
      </c>
      <c r="AF129" s="64">
        <f t="shared" si="135"/>
        <v>8.4269662921348312E-2</v>
      </c>
      <c r="AG129" s="55" t="s">
        <v>224</v>
      </c>
      <c r="AH129" s="55">
        <v>1</v>
      </c>
      <c r="AI129" s="35">
        <v>10</v>
      </c>
      <c r="AJ129" s="35">
        <v>593</v>
      </c>
      <c r="AK129" s="35">
        <f>AJ129/2080</f>
        <v>0.28509615384615383</v>
      </c>
      <c r="AL129" s="35">
        <v>1</v>
      </c>
      <c r="AM129" s="142">
        <v>0.75</v>
      </c>
      <c r="AN129" s="142">
        <v>0.75</v>
      </c>
      <c r="AO129" s="35"/>
      <c r="AP129" s="35">
        <f t="shared" si="136"/>
        <v>3</v>
      </c>
      <c r="AQ129" s="35">
        <f t="shared" si="137"/>
        <v>0.11235955056179775</v>
      </c>
      <c r="AR129" s="35">
        <f t="shared" si="138"/>
        <v>8.4269662921348312E-2</v>
      </c>
      <c r="AS129" s="64" t="s">
        <v>225</v>
      </c>
      <c r="AT129" s="64">
        <v>1</v>
      </c>
      <c r="AU129" s="64">
        <v>10</v>
      </c>
      <c r="AV129" s="64">
        <v>948</v>
      </c>
      <c r="AW129" s="64">
        <f>AV129/2080</f>
        <v>0.45576923076923076</v>
      </c>
      <c r="AX129" s="64">
        <v>1</v>
      </c>
      <c r="AY129" s="144">
        <v>0.75</v>
      </c>
      <c r="AZ129" s="144">
        <v>0.75</v>
      </c>
      <c r="BA129" s="64"/>
      <c r="BB129" s="64">
        <f t="shared" si="139"/>
        <v>3</v>
      </c>
      <c r="BC129" s="64">
        <f t="shared" si="140"/>
        <v>0.11235955056179775</v>
      </c>
      <c r="BD129" s="64">
        <f t="shared" si="141"/>
        <v>8.4269662921348312E-2</v>
      </c>
      <c r="BE129" s="35" t="s">
        <v>226</v>
      </c>
      <c r="BF129" s="35">
        <v>1</v>
      </c>
      <c r="BG129" s="35">
        <v>59</v>
      </c>
      <c r="BH129" s="35">
        <v>47400</v>
      </c>
      <c r="BI129" s="35">
        <f>BH129/2080</f>
        <v>22.78846153846154</v>
      </c>
      <c r="BJ129" s="35">
        <v>1</v>
      </c>
      <c r="BK129" s="142">
        <v>0.75</v>
      </c>
      <c r="BL129" s="142">
        <v>0.75</v>
      </c>
      <c r="BM129" s="35"/>
      <c r="BN129" s="35">
        <f t="shared" si="142"/>
        <v>3</v>
      </c>
      <c r="BO129" s="35">
        <f t="shared" si="143"/>
        <v>0.6629213483146067</v>
      </c>
      <c r="BP129" s="35">
        <f t="shared" si="144"/>
        <v>0.49719101123595499</v>
      </c>
      <c r="BQ129" s="64"/>
      <c r="BR129" s="64"/>
      <c r="BS129" s="64"/>
      <c r="BT129" s="64"/>
      <c r="BU129" s="64"/>
      <c r="BV129" s="64"/>
      <c r="BW129" s="144"/>
      <c r="BX129" s="144"/>
      <c r="BY129" s="64"/>
      <c r="BZ129" s="64"/>
      <c r="CA129" s="64"/>
      <c r="CB129" s="64"/>
      <c r="CC129" s="35"/>
      <c r="CD129" s="35"/>
      <c r="CE129" s="35"/>
      <c r="CF129" s="35"/>
      <c r="CG129" s="35"/>
      <c r="CH129" s="35"/>
      <c r="CI129" s="142"/>
      <c r="CJ129" s="142"/>
      <c r="CK129" s="35"/>
      <c r="CL129" s="35"/>
      <c r="CM129" s="35"/>
      <c r="CN129" s="35"/>
      <c r="CO129" s="64"/>
      <c r="CP129" s="64"/>
      <c r="CQ129" s="64"/>
      <c r="CR129" s="64"/>
      <c r="CS129" s="64"/>
      <c r="CT129" s="64"/>
      <c r="CU129" s="144"/>
      <c r="CV129" s="144"/>
      <c r="CW129" s="64"/>
      <c r="CX129" s="64"/>
      <c r="CY129" s="64"/>
      <c r="CZ129" s="64"/>
      <c r="DA129" s="35"/>
      <c r="DB129" s="35"/>
      <c r="DC129" s="35"/>
      <c r="DD129" s="35"/>
      <c r="DE129" s="35"/>
      <c r="DF129" s="35"/>
      <c r="DG129" s="142"/>
      <c r="DH129" s="142"/>
      <c r="DI129" s="35"/>
      <c r="DJ129" s="35"/>
      <c r="DK129" s="35"/>
      <c r="DL129" s="35"/>
      <c r="DM129" s="64"/>
      <c r="DN129" s="64"/>
      <c r="DO129" s="64"/>
      <c r="DP129" s="64"/>
      <c r="DQ129" s="64"/>
      <c r="DR129" s="64"/>
      <c r="DS129" s="144"/>
      <c r="DT129" s="144"/>
      <c r="DU129" s="64"/>
      <c r="DV129" s="64"/>
      <c r="DW129" s="64"/>
      <c r="DX129" s="64"/>
      <c r="DY129" s="35"/>
      <c r="DZ129" s="35"/>
      <c r="EA129" s="35"/>
      <c r="EB129" s="35"/>
      <c r="EC129" s="35"/>
      <c r="ED129" s="35"/>
      <c r="EE129" s="142"/>
      <c r="EF129" s="142"/>
      <c r="EG129" s="35"/>
      <c r="EH129" s="35"/>
      <c r="EI129" s="35"/>
      <c r="EJ129" s="35"/>
      <c r="EK129" s="62"/>
      <c r="EL129" s="62"/>
      <c r="EM129" s="62"/>
      <c r="EN129" s="62"/>
      <c r="EO129" s="62"/>
      <c r="EP129" s="62"/>
      <c r="EQ129" s="62"/>
      <c r="ER129" s="62"/>
      <c r="ES129" s="62"/>
      <c r="ET129" s="62"/>
      <c r="EU129" s="62"/>
      <c r="EV129" s="62"/>
      <c r="EW129" s="5"/>
      <c r="EX129" s="5"/>
      <c r="EY129" s="5"/>
      <c r="EZ129" s="5"/>
      <c r="FA129" s="5"/>
      <c r="FB129" s="5"/>
      <c r="FC129" s="5"/>
      <c r="FD129" s="5"/>
      <c r="FE129" s="5"/>
      <c r="FF129" s="5"/>
      <c r="FG129" s="5"/>
      <c r="FH129" s="5"/>
      <c r="FI129" s="62"/>
      <c r="FJ129" s="62"/>
      <c r="FK129" s="62"/>
      <c r="FL129" s="62"/>
      <c r="FM129" s="62"/>
      <c r="FN129" s="62"/>
      <c r="FO129" s="62"/>
      <c r="FP129" s="62"/>
      <c r="FQ129" s="62"/>
      <c r="FR129" s="62"/>
      <c r="FS129" s="62"/>
      <c r="FT129" s="62"/>
      <c r="FU129" s="5"/>
      <c r="FV129" s="5"/>
      <c r="FW129" s="5"/>
      <c r="FX129" s="5"/>
      <c r="FY129" s="5"/>
      <c r="FZ129" s="5"/>
      <c r="GA129" s="5"/>
      <c r="GB129" s="5"/>
      <c r="GC129" s="5"/>
      <c r="GD129" s="5"/>
      <c r="GE129" s="5"/>
      <c r="GF129" s="5"/>
      <c r="GG129" s="62"/>
      <c r="GH129" s="62"/>
      <c r="GI129" s="62"/>
      <c r="GJ129" s="62"/>
      <c r="GK129" s="62"/>
      <c r="GL129" s="62"/>
      <c r="GM129" s="62"/>
      <c r="GN129" s="62"/>
      <c r="GO129" s="62"/>
      <c r="GP129" s="62"/>
      <c r="GQ129" s="62"/>
      <c r="GR129" s="62"/>
      <c r="GS129" s="5"/>
      <c r="GT129" s="5"/>
      <c r="GU129" s="5"/>
      <c r="GV129" s="5"/>
      <c r="GW129" s="5"/>
      <c r="GX129" s="5"/>
      <c r="GY129" s="5"/>
      <c r="GZ129" s="5"/>
      <c r="HA129" s="5"/>
      <c r="HB129" s="5"/>
      <c r="HC129" s="5"/>
      <c r="HD129" s="5"/>
      <c r="HE129" s="62"/>
      <c r="HF129" s="62"/>
      <c r="HG129" s="62"/>
      <c r="HH129" s="62"/>
      <c r="HI129" s="62"/>
      <c r="HJ129" s="62"/>
      <c r="HK129" s="62"/>
      <c r="HL129" s="62"/>
      <c r="HM129" s="62"/>
      <c r="HN129" s="62"/>
      <c r="HO129" s="62"/>
      <c r="HP129" s="62"/>
      <c r="HQ129" s="5"/>
      <c r="HR129" s="5"/>
      <c r="HS129" s="5"/>
      <c r="HT129" s="5"/>
      <c r="HU129" s="5"/>
      <c r="HV129" s="5"/>
      <c r="HW129" s="5"/>
      <c r="HX129" s="5"/>
      <c r="HY129" s="5"/>
      <c r="HZ129" s="5"/>
      <c r="IA129" s="5"/>
      <c r="IB129" s="5"/>
      <c r="IC129" s="62"/>
      <c r="ID129" s="62"/>
      <c r="IE129" s="62"/>
      <c r="IF129" s="62"/>
      <c r="IG129" s="62"/>
      <c r="IH129" s="62"/>
      <c r="II129" s="62"/>
      <c r="IJ129" s="62"/>
      <c r="IK129" s="62"/>
      <c r="IL129" s="62"/>
      <c r="IM129" s="62"/>
      <c r="IN129" s="62"/>
      <c r="IO129" s="5"/>
      <c r="IP129" s="5"/>
      <c r="IQ129" s="5"/>
      <c r="IR129" s="5"/>
      <c r="IS129" s="5"/>
      <c r="IT129" s="5"/>
      <c r="IU129" s="5"/>
      <c r="IV129" s="5"/>
      <c r="IW129" s="5"/>
      <c r="IX129" s="5"/>
      <c r="IY129" s="5"/>
      <c r="IZ129" s="5"/>
    </row>
    <row r="130" spans="1:260" x14ac:dyDescent="0.35">
      <c r="A130" s="131">
        <v>126</v>
      </c>
      <c r="B130" s="170">
        <f>'BVEM Scorecard'!B129</f>
        <v>0</v>
      </c>
      <c r="C130" s="170">
        <f>'BVEM Scorecard'!C129</f>
        <v>0</v>
      </c>
      <c r="D130" s="152">
        <v>459</v>
      </c>
      <c r="E130" s="72" t="str">
        <f>'BVEM Scorecard'!F129</f>
        <v>Solar</v>
      </c>
      <c r="F130" s="94"/>
      <c r="G130" s="94"/>
      <c r="H130" s="94"/>
      <c r="I130" s="94"/>
      <c r="J130" s="55"/>
      <c r="K130" s="55"/>
      <c r="L130" s="55"/>
      <c r="M130" s="55"/>
      <c r="N130" s="5"/>
      <c r="O130" s="141"/>
      <c r="P130" s="142"/>
      <c r="Q130" s="114"/>
      <c r="R130" s="91"/>
      <c r="S130" s="5" t="str">
        <f t="shared" si="132"/>
        <v/>
      </c>
      <c r="T130" s="93"/>
      <c r="U130" s="143"/>
      <c r="V130" s="143"/>
      <c r="W130" s="143"/>
      <c r="X130" s="64"/>
      <c r="Y130" s="64"/>
      <c r="Z130" s="64"/>
      <c r="AA130" s="144"/>
      <c r="AB130" s="144"/>
      <c r="AC130" s="64"/>
      <c r="AD130" s="64" t="str">
        <f t="shared" si="133"/>
        <v/>
      </c>
      <c r="AE130" s="64" t="str">
        <f t="shared" si="134"/>
        <v/>
      </c>
      <c r="AF130" s="64" t="str">
        <f t="shared" si="135"/>
        <v/>
      </c>
      <c r="AG130" s="55"/>
      <c r="AH130" s="55"/>
      <c r="AI130" s="5"/>
      <c r="AJ130" s="5"/>
      <c r="AK130" s="5"/>
      <c r="AL130" s="5"/>
      <c r="AM130" s="5"/>
      <c r="AN130" s="5"/>
      <c r="AO130" s="5"/>
      <c r="AP130" s="35" t="str">
        <f t="shared" si="136"/>
        <v/>
      </c>
      <c r="AQ130" s="35" t="str">
        <f t="shared" si="137"/>
        <v/>
      </c>
      <c r="AR130" s="35" t="str">
        <f t="shared" si="138"/>
        <v/>
      </c>
      <c r="AS130" s="62"/>
      <c r="AT130" s="62"/>
      <c r="AU130" s="62"/>
      <c r="AV130" s="62"/>
      <c r="AW130" s="62"/>
      <c r="AX130" s="62"/>
      <c r="AY130" s="62"/>
      <c r="AZ130" s="62"/>
      <c r="BA130" s="62"/>
      <c r="BB130" s="62" t="str">
        <f t="shared" si="139"/>
        <v/>
      </c>
      <c r="BC130" s="95" t="str">
        <f t="shared" si="140"/>
        <v/>
      </c>
      <c r="BD130" s="62" t="str">
        <f t="shared" si="141"/>
        <v/>
      </c>
      <c r="BE130" s="5"/>
      <c r="BF130" s="5"/>
      <c r="BG130" s="5"/>
      <c r="BH130" s="5"/>
      <c r="BI130" s="5"/>
      <c r="BJ130" s="5"/>
      <c r="BK130" s="5"/>
      <c r="BL130" s="5"/>
      <c r="BM130" s="5"/>
      <c r="BN130" s="35" t="str">
        <f t="shared" si="142"/>
        <v/>
      </c>
      <c r="BO130" s="35" t="str">
        <f t="shared" si="143"/>
        <v/>
      </c>
      <c r="BP130" s="35" t="str">
        <f t="shared" si="144"/>
        <v/>
      </c>
      <c r="BQ130" s="62"/>
      <c r="BR130" s="62"/>
      <c r="BS130" s="62"/>
      <c r="BT130" s="62"/>
      <c r="BU130" s="62"/>
      <c r="BV130" s="62"/>
      <c r="BW130" s="62"/>
      <c r="BX130" s="62"/>
      <c r="BY130" s="62"/>
      <c r="BZ130" s="62" t="str">
        <f t="shared" si="145"/>
        <v/>
      </c>
      <c r="CA130" s="62" t="str">
        <f t="shared" si="146"/>
        <v/>
      </c>
      <c r="CB130" s="62" t="str">
        <f t="shared" si="147"/>
        <v/>
      </c>
      <c r="CC130" s="5"/>
      <c r="CD130" s="5"/>
      <c r="CE130" s="5"/>
      <c r="CF130" s="5"/>
      <c r="CG130" s="5"/>
      <c r="CH130" s="5"/>
      <c r="CI130" s="5"/>
      <c r="CJ130" s="5"/>
      <c r="CK130" s="5"/>
      <c r="CL130" s="35" t="str">
        <f t="shared" si="148"/>
        <v/>
      </c>
      <c r="CM130" s="35" t="str">
        <f t="shared" si="149"/>
        <v/>
      </c>
      <c r="CN130" s="35" t="str">
        <f t="shared" si="150"/>
        <v/>
      </c>
      <c r="CO130" s="62"/>
      <c r="CP130" s="62"/>
      <c r="CQ130" s="62"/>
      <c r="CR130" s="62"/>
      <c r="CS130" s="62"/>
      <c r="CT130" s="62"/>
      <c r="CU130" s="62"/>
      <c r="CV130" s="62"/>
      <c r="CW130" s="62"/>
      <c r="CX130" s="62" t="str">
        <f t="shared" si="151"/>
        <v/>
      </c>
      <c r="CY130" s="62" t="str">
        <f t="shared" si="152"/>
        <v/>
      </c>
      <c r="CZ130" s="62" t="str">
        <f t="shared" si="153"/>
        <v/>
      </c>
      <c r="DA130" s="5"/>
      <c r="DB130" s="5"/>
      <c r="DC130" s="5"/>
      <c r="DD130" s="5"/>
      <c r="DE130" s="5"/>
      <c r="DF130" s="5"/>
      <c r="DG130" s="5"/>
      <c r="DH130" s="5"/>
      <c r="DI130" s="5"/>
      <c r="DJ130" s="5" t="str">
        <f t="shared" si="154"/>
        <v/>
      </c>
      <c r="DK130" s="5" t="str">
        <f t="shared" si="155"/>
        <v/>
      </c>
      <c r="DL130" s="5" t="str">
        <f t="shared" si="156"/>
        <v/>
      </c>
      <c r="DM130" s="62"/>
      <c r="DN130" s="62"/>
      <c r="DO130" s="62"/>
      <c r="DP130" s="62"/>
      <c r="DQ130" s="62"/>
      <c r="DR130" s="62"/>
      <c r="DS130" s="62"/>
      <c r="DT130" s="62"/>
      <c r="DU130" s="62"/>
      <c r="DV130" s="62" t="str">
        <f t="shared" si="157"/>
        <v/>
      </c>
      <c r="DW130" s="62" t="str">
        <f t="shared" si="158"/>
        <v/>
      </c>
      <c r="DX130" s="62" t="str">
        <f t="shared" si="159"/>
        <v/>
      </c>
      <c r="DY130" s="5"/>
      <c r="DZ130" s="5"/>
      <c r="EA130" s="5"/>
      <c r="EB130" s="5"/>
      <c r="EC130" s="5"/>
      <c r="ED130" s="5"/>
      <c r="EE130" s="5"/>
      <c r="EF130" s="5"/>
      <c r="EG130" s="5"/>
      <c r="EH130" s="5" t="str">
        <f t="shared" si="160"/>
        <v/>
      </c>
      <c r="EI130" s="5" t="str">
        <f t="shared" si="161"/>
        <v/>
      </c>
      <c r="EJ130" s="5" t="str">
        <f t="shared" si="162"/>
        <v/>
      </c>
      <c r="EK130" s="62"/>
      <c r="EL130" s="62"/>
      <c r="EM130" s="62"/>
      <c r="EN130" s="62"/>
      <c r="EO130" s="62"/>
      <c r="EP130" s="62"/>
      <c r="EQ130" s="62"/>
      <c r="ER130" s="62"/>
      <c r="ES130" s="62"/>
      <c r="ET130" s="62"/>
      <c r="EU130" s="62"/>
      <c r="EV130" s="62"/>
      <c r="EW130" s="5"/>
      <c r="EX130" s="5"/>
      <c r="EY130" s="5"/>
      <c r="EZ130" s="5"/>
      <c r="FA130" s="5"/>
      <c r="FB130" s="5"/>
      <c r="FC130" s="5"/>
      <c r="FD130" s="5"/>
      <c r="FE130" s="5"/>
      <c r="FF130" s="5"/>
      <c r="FG130" s="5"/>
      <c r="FH130" s="5"/>
      <c r="FI130" s="62"/>
      <c r="FJ130" s="62"/>
      <c r="FK130" s="62"/>
      <c r="FL130" s="62"/>
      <c r="FM130" s="62"/>
      <c r="FN130" s="62"/>
      <c r="FO130" s="62"/>
      <c r="FP130" s="62"/>
      <c r="FQ130" s="62"/>
      <c r="FR130" s="62"/>
      <c r="FS130" s="62"/>
      <c r="FT130" s="62"/>
      <c r="FU130" s="5"/>
      <c r="FV130" s="5"/>
      <c r="FW130" s="5"/>
      <c r="FX130" s="5"/>
      <c r="FY130" s="5"/>
      <c r="FZ130" s="5"/>
      <c r="GA130" s="5"/>
      <c r="GB130" s="5"/>
      <c r="GC130" s="5"/>
      <c r="GD130" s="5"/>
      <c r="GE130" s="5"/>
      <c r="GF130" s="5"/>
      <c r="GG130" s="62"/>
      <c r="GH130" s="62"/>
      <c r="GI130" s="62"/>
      <c r="GJ130" s="62"/>
      <c r="GK130" s="62"/>
      <c r="GL130" s="62"/>
      <c r="GM130" s="62"/>
      <c r="GN130" s="62"/>
      <c r="GO130" s="62"/>
      <c r="GP130" s="62"/>
      <c r="GQ130" s="62"/>
      <c r="GR130" s="62"/>
      <c r="GS130" s="5"/>
      <c r="GT130" s="5"/>
      <c r="GU130" s="5"/>
      <c r="GV130" s="5"/>
      <c r="GW130" s="5"/>
      <c r="GX130" s="5"/>
      <c r="GY130" s="5"/>
      <c r="GZ130" s="5"/>
      <c r="HA130" s="5"/>
      <c r="HB130" s="5"/>
      <c r="HC130" s="5"/>
      <c r="HD130" s="5"/>
      <c r="HE130" s="62"/>
      <c r="HF130" s="62"/>
      <c r="HG130" s="62"/>
      <c r="HH130" s="62"/>
      <c r="HI130" s="62"/>
      <c r="HJ130" s="62"/>
      <c r="HK130" s="62"/>
      <c r="HL130" s="62"/>
      <c r="HM130" s="62"/>
      <c r="HN130" s="62"/>
      <c r="HO130" s="62"/>
      <c r="HP130" s="62"/>
      <c r="HQ130" s="5"/>
      <c r="HR130" s="5"/>
      <c r="HS130" s="5"/>
      <c r="HT130" s="5"/>
      <c r="HU130" s="5"/>
      <c r="HV130" s="5"/>
      <c r="HW130" s="5"/>
      <c r="HX130" s="5"/>
      <c r="HY130" s="5"/>
      <c r="HZ130" s="5"/>
      <c r="IA130" s="5"/>
      <c r="IB130" s="5"/>
      <c r="IC130" s="62"/>
      <c r="ID130" s="62"/>
      <c r="IE130" s="62"/>
      <c r="IF130" s="62"/>
      <c r="IG130" s="62"/>
      <c r="IH130" s="62"/>
      <c r="II130" s="62"/>
      <c r="IJ130" s="62"/>
      <c r="IK130" s="62"/>
      <c r="IL130" s="62"/>
      <c r="IM130" s="62"/>
      <c r="IN130" s="62"/>
      <c r="IO130" s="5"/>
      <c r="IP130" s="5"/>
      <c r="IQ130" s="5"/>
      <c r="IR130" s="5"/>
      <c r="IS130" s="5"/>
      <c r="IT130" s="5"/>
      <c r="IU130" s="5"/>
      <c r="IV130" s="5"/>
      <c r="IW130" s="5"/>
      <c r="IX130" s="5"/>
      <c r="IY130" s="5"/>
      <c r="IZ130" s="5"/>
    </row>
    <row r="131" spans="1:260" x14ac:dyDescent="0.35">
      <c r="A131" s="131">
        <v>127</v>
      </c>
      <c r="B131" s="170">
        <f>'BVEM Scorecard'!B130</f>
        <v>0</v>
      </c>
      <c r="C131" s="170">
        <f>'BVEM Scorecard'!C130</f>
        <v>0</v>
      </c>
      <c r="D131" s="152">
        <v>996</v>
      </c>
      <c r="E131" s="72" t="str">
        <f>'BVEM Scorecard'!F130</f>
        <v>Storage</v>
      </c>
      <c r="F131" s="94"/>
      <c r="G131" s="94"/>
      <c r="H131" s="94"/>
      <c r="I131" s="94"/>
      <c r="J131" s="55"/>
      <c r="K131" s="55"/>
      <c r="L131" s="55"/>
      <c r="M131" s="55"/>
      <c r="N131" s="5"/>
      <c r="O131" s="5"/>
      <c r="P131" s="142"/>
      <c r="Q131" s="114"/>
      <c r="R131" s="91"/>
      <c r="S131" s="5" t="str">
        <f t="shared" si="132"/>
        <v/>
      </c>
      <c r="T131" s="93"/>
      <c r="U131" s="143"/>
      <c r="V131" s="143"/>
      <c r="W131" s="143"/>
      <c r="X131" s="64"/>
      <c r="Y131" s="64"/>
      <c r="Z131" s="62"/>
      <c r="AA131" s="144"/>
      <c r="AB131" s="144"/>
      <c r="AC131" s="64"/>
      <c r="AD131" s="64" t="str">
        <f t="shared" si="133"/>
        <v/>
      </c>
      <c r="AE131" s="64" t="str">
        <f t="shared" si="134"/>
        <v/>
      </c>
      <c r="AF131" s="64" t="str">
        <f t="shared" si="135"/>
        <v/>
      </c>
      <c r="AG131" s="55"/>
      <c r="AH131" s="55"/>
      <c r="AI131" s="35"/>
      <c r="AJ131" s="35"/>
      <c r="AK131" s="35"/>
      <c r="AL131" s="35"/>
      <c r="AM131" s="142"/>
      <c r="AN131" s="142"/>
      <c r="AO131" s="35"/>
      <c r="AP131" s="35" t="str">
        <f t="shared" si="136"/>
        <v/>
      </c>
      <c r="AQ131" s="35" t="str">
        <f t="shared" si="137"/>
        <v/>
      </c>
      <c r="AR131" s="35" t="str">
        <f t="shared" si="138"/>
        <v/>
      </c>
      <c r="AS131" s="64"/>
      <c r="AT131" s="64"/>
      <c r="AU131" s="64"/>
      <c r="AV131" s="64"/>
      <c r="AW131" s="64"/>
      <c r="AX131" s="64"/>
      <c r="AY131" s="144"/>
      <c r="AZ131" s="144"/>
      <c r="BA131" s="64"/>
      <c r="BB131" s="64" t="str">
        <f t="shared" si="139"/>
        <v/>
      </c>
      <c r="BC131" s="64" t="str">
        <f t="shared" si="140"/>
        <v/>
      </c>
      <c r="BD131" s="64" t="str">
        <f t="shared" si="141"/>
        <v/>
      </c>
      <c r="BE131" s="35"/>
      <c r="BF131" s="35"/>
      <c r="BG131" s="35"/>
      <c r="BH131" s="35"/>
      <c r="BI131" s="35"/>
      <c r="BJ131" s="35"/>
      <c r="BK131" s="142"/>
      <c r="BL131" s="142"/>
      <c r="BM131" s="35"/>
      <c r="BN131" s="35" t="str">
        <f t="shared" si="142"/>
        <v/>
      </c>
      <c r="BO131" s="35" t="str">
        <f t="shared" si="143"/>
        <v/>
      </c>
      <c r="BP131" s="35" t="str">
        <f t="shared" si="144"/>
        <v/>
      </c>
      <c r="BQ131" s="64"/>
      <c r="BR131" s="64"/>
      <c r="BS131" s="64"/>
      <c r="BT131" s="64"/>
      <c r="BU131" s="64"/>
      <c r="BV131" s="64"/>
      <c r="BW131" s="144"/>
      <c r="BX131" s="144"/>
      <c r="BY131" s="64"/>
      <c r="BZ131" s="64" t="str">
        <f t="shared" si="145"/>
        <v/>
      </c>
      <c r="CA131" s="64" t="str">
        <f t="shared" si="146"/>
        <v/>
      </c>
      <c r="CB131" s="64" t="str">
        <f t="shared" si="147"/>
        <v/>
      </c>
      <c r="CC131" s="35"/>
      <c r="CD131" s="35"/>
      <c r="CE131" s="35"/>
      <c r="CF131" s="35"/>
      <c r="CG131" s="35"/>
      <c r="CH131" s="35"/>
      <c r="CI131" s="142"/>
      <c r="CJ131" s="142"/>
      <c r="CK131" s="35"/>
      <c r="CL131" s="35" t="str">
        <f t="shared" si="148"/>
        <v/>
      </c>
      <c r="CM131" s="35" t="str">
        <f t="shared" si="149"/>
        <v/>
      </c>
      <c r="CN131" s="35" t="str">
        <f t="shared" si="150"/>
        <v/>
      </c>
      <c r="CO131" s="64"/>
      <c r="CP131" s="64"/>
      <c r="CQ131" s="64"/>
      <c r="CR131" s="64"/>
      <c r="CS131" s="64"/>
      <c r="CT131" s="64"/>
      <c r="CU131" s="144"/>
      <c r="CV131" s="144"/>
      <c r="CW131" s="64"/>
      <c r="CX131" s="64" t="str">
        <f t="shared" si="151"/>
        <v/>
      </c>
      <c r="CY131" s="64" t="str">
        <f t="shared" si="152"/>
        <v/>
      </c>
      <c r="CZ131" s="64" t="str">
        <f t="shared" si="153"/>
        <v/>
      </c>
      <c r="DA131" s="35"/>
      <c r="DB131" s="35"/>
      <c r="DC131" s="35"/>
      <c r="DD131" s="35"/>
      <c r="DE131" s="35"/>
      <c r="DF131" s="35"/>
      <c r="DG131" s="142"/>
      <c r="DH131" s="142"/>
      <c r="DI131" s="35"/>
      <c r="DJ131" s="35" t="str">
        <f t="shared" si="154"/>
        <v/>
      </c>
      <c r="DK131" s="35" t="str">
        <f t="shared" si="155"/>
        <v/>
      </c>
      <c r="DL131" s="35" t="str">
        <f t="shared" si="156"/>
        <v/>
      </c>
      <c r="DM131" s="64"/>
      <c r="DN131" s="64"/>
      <c r="DO131" s="64"/>
      <c r="DP131" s="64"/>
      <c r="DQ131" s="64"/>
      <c r="DR131" s="64"/>
      <c r="DS131" s="144"/>
      <c r="DT131" s="144"/>
      <c r="DU131" s="64"/>
      <c r="DV131" s="64" t="str">
        <f t="shared" si="157"/>
        <v/>
      </c>
      <c r="DW131" s="64" t="str">
        <f t="shared" si="158"/>
        <v/>
      </c>
      <c r="DX131" s="64" t="str">
        <f t="shared" si="159"/>
        <v/>
      </c>
      <c r="DY131" s="35"/>
      <c r="DZ131" s="35"/>
      <c r="EA131" s="35"/>
      <c r="EB131" s="35"/>
      <c r="EC131" s="35"/>
      <c r="ED131" s="35"/>
      <c r="EE131" s="142"/>
      <c r="EF131" s="142"/>
      <c r="EG131" s="35"/>
      <c r="EH131" s="35" t="str">
        <f t="shared" si="160"/>
        <v/>
      </c>
      <c r="EI131" s="35" t="str">
        <f t="shared" si="161"/>
        <v/>
      </c>
      <c r="EJ131" s="35" t="str">
        <f t="shared" si="162"/>
        <v/>
      </c>
      <c r="EK131" s="62"/>
      <c r="EL131" s="62"/>
      <c r="EM131" s="62"/>
      <c r="EN131" s="62"/>
      <c r="EO131" s="62"/>
      <c r="EP131" s="62"/>
      <c r="EQ131" s="62"/>
      <c r="ER131" s="62"/>
      <c r="ES131" s="62"/>
      <c r="ET131" s="62"/>
      <c r="EU131" s="62"/>
      <c r="EV131" s="62"/>
      <c r="EW131" s="5"/>
      <c r="EX131" s="5"/>
      <c r="EY131" s="5"/>
      <c r="EZ131" s="5"/>
      <c r="FA131" s="5"/>
      <c r="FB131" s="5"/>
      <c r="FC131" s="5"/>
      <c r="FD131" s="5"/>
      <c r="FE131" s="5"/>
      <c r="FF131" s="5"/>
      <c r="FG131" s="5"/>
      <c r="FH131" s="5"/>
      <c r="FI131" s="62"/>
      <c r="FJ131" s="62"/>
      <c r="FK131" s="62"/>
      <c r="FL131" s="62"/>
      <c r="FM131" s="62"/>
      <c r="FN131" s="62"/>
      <c r="FO131" s="62"/>
      <c r="FP131" s="62"/>
      <c r="FQ131" s="62"/>
      <c r="FR131" s="62"/>
      <c r="FS131" s="62"/>
      <c r="FT131" s="62"/>
      <c r="FU131" s="5"/>
      <c r="FV131" s="5"/>
      <c r="FW131" s="5"/>
      <c r="FX131" s="5"/>
      <c r="FY131" s="5"/>
      <c r="FZ131" s="5"/>
      <c r="GA131" s="5"/>
      <c r="GB131" s="5"/>
      <c r="GC131" s="5"/>
      <c r="GD131" s="5"/>
      <c r="GE131" s="5"/>
      <c r="GF131" s="5"/>
      <c r="GG131" s="62"/>
      <c r="GH131" s="62"/>
      <c r="GI131" s="62"/>
      <c r="GJ131" s="62"/>
      <c r="GK131" s="62"/>
      <c r="GL131" s="62"/>
      <c r="GM131" s="62"/>
      <c r="GN131" s="62"/>
      <c r="GO131" s="62"/>
      <c r="GP131" s="62"/>
      <c r="GQ131" s="62"/>
      <c r="GR131" s="62"/>
      <c r="GS131" s="5"/>
      <c r="GT131" s="5"/>
      <c r="GU131" s="5"/>
      <c r="GV131" s="5"/>
      <c r="GW131" s="5"/>
      <c r="GX131" s="5"/>
      <c r="GY131" s="5"/>
      <c r="GZ131" s="5"/>
      <c r="HA131" s="5"/>
      <c r="HB131" s="5"/>
      <c r="HC131" s="5"/>
      <c r="HD131" s="5"/>
      <c r="HE131" s="62"/>
      <c r="HF131" s="62"/>
      <c r="HG131" s="62"/>
      <c r="HH131" s="62"/>
      <c r="HI131" s="62"/>
      <c r="HJ131" s="62"/>
      <c r="HK131" s="62"/>
      <c r="HL131" s="62"/>
      <c r="HM131" s="62"/>
      <c r="HN131" s="62"/>
      <c r="HO131" s="62"/>
      <c r="HP131" s="62"/>
      <c r="HQ131" s="5"/>
      <c r="HR131" s="5"/>
      <c r="HS131" s="5"/>
      <c r="HT131" s="5"/>
      <c r="HU131" s="5"/>
      <c r="HV131" s="5"/>
      <c r="HW131" s="5"/>
      <c r="HX131" s="5"/>
      <c r="HY131" s="5"/>
      <c r="HZ131" s="5"/>
      <c r="IA131" s="5"/>
      <c r="IB131" s="5"/>
      <c r="IC131" s="62"/>
      <c r="ID131" s="62"/>
      <c r="IE131" s="62"/>
      <c r="IF131" s="62"/>
      <c r="IG131" s="62"/>
      <c r="IH131" s="62"/>
      <c r="II131" s="62"/>
      <c r="IJ131" s="62"/>
      <c r="IK131" s="62"/>
      <c r="IL131" s="62"/>
      <c r="IM131" s="62"/>
      <c r="IN131" s="62"/>
      <c r="IO131" s="5"/>
      <c r="IP131" s="5"/>
      <c r="IQ131" s="5"/>
      <c r="IR131" s="5"/>
      <c r="IS131" s="5"/>
      <c r="IT131" s="5"/>
      <c r="IU131" s="5"/>
      <c r="IV131" s="5"/>
      <c r="IW131" s="5"/>
      <c r="IX131" s="5"/>
      <c r="IY131" s="5"/>
      <c r="IZ131" s="5"/>
    </row>
    <row r="132" spans="1:260" x14ac:dyDescent="0.35">
      <c r="A132" s="131">
        <v>128</v>
      </c>
      <c r="B132" s="170">
        <f>'BVEM Scorecard'!B131</f>
        <v>0</v>
      </c>
      <c r="C132" s="170">
        <f>'BVEM Scorecard'!C131</f>
        <v>0</v>
      </c>
      <c r="D132" s="152">
        <v>251</v>
      </c>
      <c r="E132" s="72" t="str">
        <f>'BVEM Scorecard'!F131</f>
        <v>Storage</v>
      </c>
      <c r="F132" s="94">
        <f t="shared" si="193"/>
        <v>0</v>
      </c>
      <c r="G132" s="94">
        <f t="shared" ref="G132" si="247">IFERROR(S132/3,0)</f>
        <v>0</v>
      </c>
      <c r="H132" s="94">
        <f t="shared" si="195"/>
        <v>0</v>
      </c>
      <c r="I132" s="94">
        <f t="shared" ref="I132" si="248">IFERROR(SUM(AD132,AP132,BB132,BN132,BZ132,CL132,CX132,DJ132,DV132,EH132,ET132,FF132,FR132,GD132,GP132,HB132,HN132,HZ132,IL132,IX132)/(SUM(V132,AH132,AT132,BF132,BR132,CD132,CP132,DB132,DN132,DZ132,EL132,EX132,FJ132,FV132,GH132,GT132,HF132,HR132,ID132,IP132)*3),0)</f>
        <v>0</v>
      </c>
      <c r="J132" s="55"/>
      <c r="K132" s="55"/>
      <c r="L132" s="55"/>
      <c r="M132" s="55"/>
      <c r="N132" s="5"/>
      <c r="O132" s="141"/>
      <c r="P132" s="142"/>
      <c r="Q132" s="114"/>
      <c r="R132" s="91"/>
      <c r="S132" s="5" t="str">
        <f t="shared" si="132"/>
        <v/>
      </c>
      <c r="T132" s="93">
        <f>IFERROR(Q132*Q$4+R132*R$4,0)</f>
        <v>0</v>
      </c>
      <c r="U132" s="143"/>
      <c r="V132" s="143"/>
      <c r="W132" s="143"/>
      <c r="X132" s="64"/>
      <c r="Y132" s="64"/>
      <c r="Z132" s="64"/>
      <c r="AA132" s="144"/>
      <c r="AB132" s="144"/>
      <c r="AC132" s="64"/>
      <c r="AD132" s="64"/>
      <c r="AE132" s="64"/>
      <c r="AF132" s="64"/>
      <c r="AG132" s="55"/>
      <c r="AH132" s="55"/>
      <c r="AI132" s="5"/>
      <c r="AJ132" s="5"/>
      <c r="AK132" s="5"/>
      <c r="AL132" s="5"/>
      <c r="AM132" s="5"/>
      <c r="AN132" s="5"/>
      <c r="AO132" s="5"/>
      <c r="AP132" s="35"/>
      <c r="AQ132" s="35"/>
      <c r="AR132" s="35"/>
      <c r="AS132" s="62"/>
      <c r="AT132" s="62"/>
      <c r="AU132" s="62"/>
      <c r="AV132" s="62"/>
      <c r="AW132" s="62"/>
      <c r="AX132" s="62"/>
      <c r="AY132" s="62"/>
      <c r="AZ132" s="62"/>
      <c r="BA132" s="62"/>
      <c r="BB132" s="62"/>
      <c r="BC132" s="95"/>
      <c r="BD132" s="62"/>
      <c r="BE132" s="5"/>
      <c r="BF132" s="5"/>
      <c r="BG132" s="5"/>
      <c r="BH132" s="5"/>
      <c r="BI132" s="5"/>
      <c r="BJ132" s="5"/>
      <c r="BK132" s="5"/>
      <c r="BL132" s="5"/>
      <c r="BM132" s="5"/>
      <c r="BN132" s="35"/>
      <c r="BO132" s="35"/>
      <c r="BP132" s="35"/>
      <c r="BQ132" s="62"/>
      <c r="BR132" s="62"/>
      <c r="BS132" s="62"/>
      <c r="BT132" s="62"/>
      <c r="BU132" s="62"/>
      <c r="BV132" s="62"/>
      <c r="BW132" s="62"/>
      <c r="BX132" s="62"/>
      <c r="BY132" s="62"/>
      <c r="BZ132" s="62"/>
      <c r="CA132" s="62"/>
      <c r="CB132" s="62"/>
      <c r="CC132" s="5"/>
      <c r="CD132" s="5"/>
      <c r="CE132" s="5"/>
      <c r="CF132" s="5"/>
      <c r="CG132" s="5"/>
      <c r="CH132" s="5"/>
      <c r="CI132" s="5"/>
      <c r="CJ132" s="5"/>
      <c r="CK132" s="5"/>
      <c r="CL132" s="35"/>
      <c r="CM132" s="35"/>
      <c r="CN132" s="35"/>
      <c r="CO132" s="62"/>
      <c r="CP132" s="62"/>
      <c r="CQ132" s="62"/>
      <c r="CR132" s="62"/>
      <c r="CS132" s="62"/>
      <c r="CT132" s="62"/>
      <c r="CU132" s="62"/>
      <c r="CV132" s="62"/>
      <c r="CW132" s="62"/>
      <c r="CX132" s="62"/>
      <c r="CY132" s="62"/>
      <c r="CZ132" s="62"/>
      <c r="DA132" s="5"/>
      <c r="DB132" s="5"/>
      <c r="DC132" s="5"/>
      <c r="DD132" s="5"/>
      <c r="DE132" s="5"/>
      <c r="DF132" s="5"/>
      <c r="DG132" s="5"/>
      <c r="DH132" s="5"/>
      <c r="DI132" s="5"/>
      <c r="DJ132" s="5"/>
      <c r="DK132" s="5"/>
      <c r="DL132" s="5"/>
      <c r="DM132" s="62"/>
      <c r="DN132" s="62"/>
      <c r="DO132" s="62"/>
      <c r="DP132" s="62"/>
      <c r="DQ132" s="62"/>
      <c r="DR132" s="62"/>
      <c r="DS132" s="62"/>
      <c r="DT132" s="62"/>
      <c r="DU132" s="62"/>
      <c r="DV132" s="62"/>
      <c r="DW132" s="62"/>
      <c r="DX132" s="62"/>
      <c r="DY132" s="5"/>
      <c r="DZ132" s="5"/>
      <c r="EA132" s="5"/>
      <c r="EB132" s="5"/>
      <c r="EC132" s="5"/>
      <c r="ED132" s="5"/>
      <c r="EE132" s="5"/>
      <c r="EF132" s="5"/>
      <c r="EG132" s="5"/>
      <c r="EH132" s="5"/>
      <c r="EI132" s="5"/>
      <c r="EJ132" s="5"/>
      <c r="EK132" s="62"/>
      <c r="EL132" s="62"/>
      <c r="EM132" s="62"/>
      <c r="EN132" s="62"/>
      <c r="EO132" s="62"/>
      <c r="EP132" s="62"/>
      <c r="EQ132" s="62"/>
      <c r="ER132" s="62"/>
      <c r="ES132" s="62"/>
      <c r="ET132" s="62"/>
      <c r="EU132" s="62"/>
      <c r="EV132" s="62"/>
      <c r="EW132" s="5"/>
      <c r="EX132" s="5"/>
      <c r="EY132" s="5"/>
      <c r="EZ132" s="5"/>
      <c r="FA132" s="5"/>
      <c r="FB132" s="5"/>
      <c r="FC132" s="5"/>
      <c r="FD132" s="5"/>
      <c r="FE132" s="5"/>
      <c r="FF132" s="5"/>
      <c r="FG132" s="5"/>
      <c r="FH132" s="5"/>
      <c r="FI132" s="62"/>
      <c r="FJ132" s="62"/>
      <c r="FK132" s="62"/>
      <c r="FL132" s="62"/>
      <c r="FM132" s="62"/>
      <c r="FN132" s="62"/>
      <c r="FO132" s="62"/>
      <c r="FP132" s="62"/>
      <c r="FQ132" s="62"/>
      <c r="FR132" s="62"/>
      <c r="FS132" s="62"/>
      <c r="FT132" s="62"/>
      <c r="FU132" s="5"/>
      <c r="FV132" s="5"/>
      <c r="FW132" s="5"/>
      <c r="FX132" s="5"/>
      <c r="FY132" s="5"/>
      <c r="FZ132" s="5"/>
      <c r="GA132" s="5"/>
      <c r="GB132" s="5"/>
      <c r="GC132" s="5"/>
      <c r="GD132" s="5"/>
      <c r="GE132" s="5"/>
      <c r="GF132" s="5"/>
      <c r="GG132" s="62"/>
      <c r="GH132" s="62"/>
      <c r="GI132" s="62"/>
      <c r="GJ132" s="62"/>
      <c r="GK132" s="62"/>
      <c r="GL132" s="62"/>
      <c r="GM132" s="62"/>
      <c r="GN132" s="62"/>
      <c r="GO132" s="62"/>
      <c r="GP132" s="62"/>
      <c r="GQ132" s="62"/>
      <c r="GR132" s="62"/>
      <c r="GS132" s="5"/>
      <c r="GT132" s="5"/>
      <c r="GU132" s="5"/>
      <c r="GV132" s="5"/>
      <c r="GW132" s="5"/>
      <c r="GX132" s="5"/>
      <c r="GY132" s="5"/>
      <c r="GZ132" s="5"/>
      <c r="HA132" s="5"/>
      <c r="HB132" s="5"/>
      <c r="HC132" s="5"/>
      <c r="HD132" s="5"/>
      <c r="HE132" s="62"/>
      <c r="HF132" s="62"/>
      <c r="HG132" s="62"/>
      <c r="HH132" s="62"/>
      <c r="HI132" s="62"/>
      <c r="HJ132" s="62"/>
      <c r="HK132" s="62"/>
      <c r="HL132" s="62"/>
      <c r="HM132" s="62"/>
      <c r="HN132" s="62"/>
      <c r="HO132" s="62"/>
      <c r="HP132" s="62"/>
      <c r="HQ132" s="5"/>
      <c r="HR132" s="5"/>
      <c r="HS132" s="5"/>
      <c r="HT132" s="5"/>
      <c r="HU132" s="5"/>
      <c r="HV132" s="5"/>
      <c r="HW132" s="5"/>
      <c r="HX132" s="5"/>
      <c r="HY132" s="5"/>
      <c r="HZ132" s="5"/>
      <c r="IA132" s="5"/>
      <c r="IB132" s="5"/>
      <c r="IC132" s="62"/>
      <c r="ID132" s="62"/>
      <c r="IE132" s="62"/>
      <c r="IF132" s="62"/>
      <c r="IG132" s="62"/>
      <c r="IH132" s="62"/>
      <c r="II132" s="62"/>
      <c r="IJ132" s="62"/>
      <c r="IK132" s="62"/>
      <c r="IL132" s="62"/>
      <c r="IM132" s="62"/>
      <c r="IN132" s="62"/>
      <c r="IO132" s="5"/>
      <c r="IP132" s="5"/>
      <c r="IQ132" s="5"/>
      <c r="IR132" s="5"/>
      <c r="IS132" s="5"/>
      <c r="IT132" s="5"/>
      <c r="IU132" s="5"/>
      <c r="IV132" s="5"/>
      <c r="IW132" s="5"/>
      <c r="IX132" s="5"/>
      <c r="IY132" s="5"/>
      <c r="IZ132" s="5"/>
    </row>
    <row r="133" spans="1:260" x14ac:dyDescent="0.35">
      <c r="A133" s="131">
        <v>129</v>
      </c>
      <c r="B133" s="170">
        <f>'BVEM Scorecard'!B132</f>
        <v>0</v>
      </c>
      <c r="C133" s="170">
        <f>'BVEM Scorecard'!C132</f>
        <v>0</v>
      </c>
      <c r="D133" s="152">
        <v>347</v>
      </c>
      <c r="E133" s="72" t="str">
        <f>'BVEM Scorecard'!F132</f>
        <v>Wind</v>
      </c>
      <c r="F133" s="94"/>
      <c r="G133" s="94"/>
      <c r="H133" s="94"/>
      <c r="I133" s="94"/>
      <c r="J133" s="55"/>
      <c r="K133" s="55"/>
      <c r="L133" s="55"/>
      <c r="M133" s="55"/>
      <c r="N133" s="5"/>
      <c r="O133" s="5"/>
      <c r="P133" s="142"/>
      <c r="Q133" s="114"/>
      <c r="R133" s="91"/>
      <c r="S133" s="5" t="str">
        <f t="shared" si="132"/>
        <v/>
      </c>
      <c r="T133" s="93"/>
      <c r="U133" s="143"/>
      <c r="V133" s="143"/>
      <c r="W133" s="143"/>
      <c r="X133" s="64"/>
      <c r="Y133" s="64"/>
      <c r="Z133" s="62"/>
      <c r="AA133" s="144"/>
      <c r="AB133" s="144"/>
      <c r="AC133" s="64"/>
      <c r="AD133" s="64"/>
      <c r="AE133" s="64"/>
      <c r="AF133" s="64"/>
      <c r="AG133" s="55"/>
      <c r="AH133" s="55"/>
      <c r="AI133" s="35"/>
      <c r="AJ133" s="35"/>
      <c r="AK133" s="35"/>
      <c r="AL133" s="35"/>
      <c r="AM133" s="142"/>
      <c r="AN133" s="142"/>
      <c r="AO133" s="35"/>
      <c r="AP133" s="35"/>
      <c r="AQ133" s="35"/>
      <c r="AR133" s="35"/>
      <c r="AS133" s="64"/>
      <c r="AT133" s="64"/>
      <c r="AU133" s="64"/>
      <c r="AV133" s="64"/>
      <c r="AW133" s="64"/>
      <c r="AX133" s="64"/>
      <c r="AY133" s="144"/>
      <c r="AZ133" s="144"/>
      <c r="BA133" s="64"/>
      <c r="BB133" s="64"/>
      <c r="BC133" s="64"/>
      <c r="BD133" s="64"/>
      <c r="BE133" s="35"/>
      <c r="BF133" s="35"/>
      <c r="BG133" s="35"/>
      <c r="BH133" s="35"/>
      <c r="BI133" s="35"/>
      <c r="BJ133" s="35"/>
      <c r="BK133" s="142"/>
      <c r="BL133" s="142"/>
      <c r="BM133" s="35"/>
      <c r="BN133" s="35"/>
      <c r="BO133" s="35"/>
      <c r="BP133" s="35"/>
      <c r="BQ133" s="64"/>
      <c r="BR133" s="64"/>
      <c r="BS133" s="64"/>
      <c r="BT133" s="64"/>
      <c r="BU133" s="64"/>
      <c r="BV133" s="64"/>
      <c r="BW133" s="144"/>
      <c r="BX133" s="144"/>
      <c r="BY133" s="64"/>
      <c r="BZ133" s="64"/>
      <c r="CA133" s="64"/>
      <c r="CB133" s="64"/>
      <c r="CC133" s="35"/>
      <c r="CD133" s="35"/>
      <c r="CE133" s="35"/>
      <c r="CF133" s="35"/>
      <c r="CG133" s="35"/>
      <c r="CH133" s="35"/>
      <c r="CI133" s="142"/>
      <c r="CJ133" s="142"/>
      <c r="CK133" s="35"/>
      <c r="CL133" s="35"/>
      <c r="CM133" s="35"/>
      <c r="CN133" s="35"/>
      <c r="CO133" s="64"/>
      <c r="CP133" s="64"/>
      <c r="CQ133" s="64"/>
      <c r="CR133" s="64"/>
      <c r="CS133" s="64"/>
      <c r="CT133" s="64"/>
      <c r="CU133" s="144"/>
      <c r="CV133" s="144"/>
      <c r="CW133" s="64"/>
      <c r="CX133" s="64"/>
      <c r="CY133" s="64"/>
      <c r="CZ133" s="64"/>
      <c r="DA133" s="35"/>
      <c r="DB133" s="35"/>
      <c r="DC133" s="35"/>
      <c r="DD133" s="35"/>
      <c r="DE133" s="35"/>
      <c r="DF133" s="35"/>
      <c r="DG133" s="142"/>
      <c r="DH133" s="142"/>
      <c r="DI133" s="35"/>
      <c r="DJ133" s="35"/>
      <c r="DK133" s="35"/>
      <c r="DL133" s="35"/>
      <c r="DM133" s="64"/>
      <c r="DN133" s="64"/>
      <c r="DO133" s="64"/>
      <c r="DP133" s="64"/>
      <c r="DQ133" s="64"/>
      <c r="DR133" s="64"/>
      <c r="DS133" s="144"/>
      <c r="DT133" s="144"/>
      <c r="DU133" s="64"/>
      <c r="DV133" s="64"/>
      <c r="DW133" s="64"/>
      <c r="DX133" s="64"/>
      <c r="DY133" s="35"/>
      <c r="DZ133" s="35"/>
      <c r="EA133" s="35"/>
      <c r="EB133" s="35"/>
      <c r="EC133" s="35"/>
      <c r="ED133" s="35"/>
      <c r="EE133" s="142"/>
      <c r="EF133" s="142"/>
      <c r="EG133" s="35"/>
      <c r="EH133" s="35"/>
      <c r="EI133" s="35"/>
      <c r="EJ133" s="35"/>
      <c r="EK133" s="62"/>
      <c r="EL133" s="62"/>
      <c r="EM133" s="62"/>
      <c r="EN133" s="62"/>
      <c r="EO133" s="62"/>
      <c r="EP133" s="62"/>
      <c r="EQ133" s="62"/>
      <c r="ER133" s="62"/>
      <c r="ES133" s="62"/>
      <c r="ET133" s="62"/>
      <c r="EU133" s="62"/>
      <c r="EV133" s="62"/>
      <c r="EW133" s="5"/>
      <c r="EX133" s="5"/>
      <c r="EY133" s="5"/>
      <c r="EZ133" s="5"/>
      <c r="FA133" s="5"/>
      <c r="FB133" s="5"/>
      <c r="FC133" s="5"/>
      <c r="FD133" s="5"/>
      <c r="FE133" s="5"/>
      <c r="FF133" s="5"/>
      <c r="FG133" s="5"/>
      <c r="FH133" s="5"/>
      <c r="FI133" s="62"/>
      <c r="FJ133" s="62"/>
      <c r="FK133" s="62"/>
      <c r="FL133" s="62"/>
      <c r="FM133" s="62"/>
      <c r="FN133" s="62"/>
      <c r="FO133" s="62"/>
      <c r="FP133" s="62"/>
      <c r="FQ133" s="62"/>
      <c r="FR133" s="62"/>
      <c r="FS133" s="62"/>
      <c r="FT133" s="62"/>
      <c r="FU133" s="5"/>
      <c r="FV133" s="5"/>
      <c r="FW133" s="5"/>
      <c r="FX133" s="5"/>
      <c r="FY133" s="5"/>
      <c r="FZ133" s="5"/>
      <c r="GA133" s="5"/>
      <c r="GB133" s="5"/>
      <c r="GC133" s="5"/>
      <c r="GD133" s="5"/>
      <c r="GE133" s="5"/>
      <c r="GF133" s="5"/>
      <c r="GG133" s="62"/>
      <c r="GH133" s="62"/>
      <c r="GI133" s="62"/>
      <c r="GJ133" s="62"/>
      <c r="GK133" s="62"/>
      <c r="GL133" s="62"/>
      <c r="GM133" s="62"/>
      <c r="GN133" s="62"/>
      <c r="GO133" s="62"/>
      <c r="GP133" s="62"/>
      <c r="GQ133" s="62"/>
      <c r="GR133" s="62"/>
      <c r="GS133" s="5"/>
      <c r="GT133" s="5"/>
      <c r="GU133" s="5"/>
      <c r="GV133" s="5"/>
      <c r="GW133" s="5"/>
      <c r="GX133" s="5"/>
      <c r="GY133" s="5"/>
      <c r="GZ133" s="5"/>
      <c r="HA133" s="5"/>
      <c r="HB133" s="5"/>
      <c r="HC133" s="5"/>
      <c r="HD133" s="5"/>
      <c r="HE133" s="62"/>
      <c r="HF133" s="62"/>
      <c r="HG133" s="62"/>
      <c r="HH133" s="62"/>
      <c r="HI133" s="62"/>
      <c r="HJ133" s="62"/>
      <c r="HK133" s="62"/>
      <c r="HL133" s="62"/>
      <c r="HM133" s="62"/>
      <c r="HN133" s="62"/>
      <c r="HO133" s="62"/>
      <c r="HP133" s="62"/>
      <c r="HQ133" s="5"/>
      <c r="HR133" s="5"/>
      <c r="HS133" s="5"/>
      <c r="HT133" s="5"/>
      <c r="HU133" s="5"/>
      <c r="HV133" s="5"/>
      <c r="HW133" s="5"/>
      <c r="HX133" s="5"/>
      <c r="HY133" s="5"/>
      <c r="HZ133" s="5"/>
      <c r="IA133" s="5"/>
      <c r="IB133" s="5"/>
      <c r="IC133" s="62"/>
      <c r="ID133" s="62"/>
      <c r="IE133" s="62"/>
      <c r="IF133" s="62"/>
      <c r="IG133" s="62"/>
      <c r="IH133" s="62"/>
      <c r="II133" s="62"/>
      <c r="IJ133" s="62"/>
      <c r="IK133" s="62"/>
      <c r="IL133" s="62"/>
      <c r="IM133" s="62"/>
      <c r="IN133" s="62"/>
      <c r="IO133" s="5"/>
      <c r="IP133" s="5"/>
      <c r="IQ133" s="5"/>
      <c r="IR133" s="5"/>
      <c r="IS133" s="5"/>
      <c r="IT133" s="5"/>
      <c r="IU133" s="5"/>
      <c r="IV133" s="5"/>
      <c r="IW133" s="5"/>
      <c r="IX133" s="5"/>
      <c r="IY133" s="5"/>
      <c r="IZ133" s="5"/>
    </row>
    <row r="134" spans="1:260" x14ac:dyDescent="0.35">
      <c r="A134" s="131">
        <v>130</v>
      </c>
      <c r="B134" s="170">
        <f>'BVEM Scorecard'!B133</f>
        <v>0</v>
      </c>
      <c r="C134" s="170">
        <f>'BVEM Scorecard'!C133</f>
        <v>0</v>
      </c>
      <c r="D134" s="152">
        <v>253</v>
      </c>
      <c r="E134" s="72" t="str">
        <f>'BVEM Scorecard'!F133</f>
        <v>Wind</v>
      </c>
      <c r="F134" s="94">
        <f t="shared" ref="F134:F197" si="249">T134</f>
        <v>0</v>
      </c>
      <c r="G134" s="94">
        <f t="shared" ref="G134:G136" si="250">IFERROR(S134/3,0)</f>
        <v>0</v>
      </c>
      <c r="H134" s="94">
        <f t="shared" ref="H134:H197" si="251">IFERROR(SUM(AF134,AR134,BD134,BP134,CB134,CN134,CZ134,DL134,DX134,EJ134,EV134,FH134,FT134,GF134,GR134,HD134,HP134,IB134,IN134,IZ134),0)</f>
        <v>0</v>
      </c>
      <c r="I134" s="94">
        <f t="shared" ref="I134:I136" si="252">IFERROR(SUM(AD134,AP134,BB134,BN134,BZ134,CL134,CX134,DJ134,DV134,EH134,ET134,FF134,FR134,GD134,GP134,HB134,HN134,HZ134,IL134,IX134)/(SUM(V134,AH134,AT134,BF134,BR134,CD134,CP134,DB134,DN134,DZ134,EL134,EX134,FJ134,FV134,GH134,GT134,HF134,HR134,ID134,IP134)*3),0)</f>
        <v>0</v>
      </c>
      <c r="J134" s="55"/>
      <c r="K134" s="55"/>
      <c r="L134" s="55"/>
      <c r="M134" s="55"/>
      <c r="N134" s="5"/>
      <c r="O134" s="141"/>
      <c r="P134" s="142"/>
      <c r="Q134" s="114"/>
      <c r="R134" s="91"/>
      <c r="S134" s="5" t="str">
        <f t="shared" ref="S134:S197" si="253">IF(IF(O134&gt;0,1,0)+IF(Q134&gt;0,1,0)+IF(R134&gt;0,1,0)=0,"",IF(O134&gt;0,1,0)+IF(Q134&gt;0,1,0)+IF(R134&gt;0,1,0))</f>
        <v/>
      </c>
      <c r="T134" s="93">
        <f>IFERROR(Q134*Q$4+R134*R$4,0)</f>
        <v>0</v>
      </c>
      <c r="U134" s="143"/>
      <c r="V134" s="143"/>
      <c r="W134" s="143"/>
      <c r="X134" s="64"/>
      <c r="Y134" s="64"/>
      <c r="Z134" s="64"/>
      <c r="AA134" s="144"/>
      <c r="AB134" s="144"/>
      <c r="AC134" s="64"/>
      <c r="AD134" s="64"/>
      <c r="AE134" s="64"/>
      <c r="AF134" s="64"/>
      <c r="AG134" s="55"/>
      <c r="AH134" s="55"/>
      <c r="AI134" s="5"/>
      <c r="AJ134" s="5"/>
      <c r="AK134" s="5"/>
      <c r="AL134" s="5"/>
      <c r="AM134" s="5"/>
      <c r="AN134" s="5"/>
      <c r="AO134" s="5"/>
      <c r="AP134" s="35"/>
      <c r="AQ134" s="35"/>
      <c r="AR134" s="35"/>
      <c r="AS134" s="62"/>
      <c r="AT134" s="62"/>
      <c r="AU134" s="62"/>
      <c r="AV134" s="62"/>
      <c r="AW134" s="62"/>
      <c r="AX134" s="62"/>
      <c r="AY134" s="62"/>
      <c r="AZ134" s="62"/>
      <c r="BA134" s="62"/>
      <c r="BB134" s="62"/>
      <c r="BC134" s="95"/>
      <c r="BD134" s="62"/>
      <c r="BE134" s="5"/>
      <c r="BF134" s="5"/>
      <c r="BG134" s="5"/>
      <c r="BH134" s="5"/>
      <c r="BI134" s="5"/>
      <c r="BJ134" s="5"/>
      <c r="BK134" s="5"/>
      <c r="BL134" s="5"/>
      <c r="BM134" s="5"/>
      <c r="BN134" s="35"/>
      <c r="BO134" s="35"/>
      <c r="BP134" s="35"/>
      <c r="BQ134" s="62"/>
      <c r="BR134" s="62"/>
      <c r="BS134" s="62"/>
      <c r="BT134" s="62"/>
      <c r="BU134" s="62"/>
      <c r="BV134" s="62"/>
      <c r="BW134" s="62"/>
      <c r="BX134" s="62"/>
      <c r="BY134" s="62"/>
      <c r="BZ134" s="62"/>
      <c r="CA134" s="62"/>
      <c r="CB134" s="62"/>
      <c r="CC134" s="5"/>
      <c r="CD134" s="5"/>
      <c r="CE134" s="5"/>
      <c r="CF134" s="5"/>
      <c r="CG134" s="5"/>
      <c r="CH134" s="5"/>
      <c r="CI134" s="5"/>
      <c r="CJ134" s="5"/>
      <c r="CK134" s="5"/>
      <c r="CL134" s="35"/>
      <c r="CM134" s="35"/>
      <c r="CN134" s="35"/>
      <c r="CO134" s="62"/>
      <c r="CP134" s="62"/>
      <c r="CQ134" s="62"/>
      <c r="CR134" s="62"/>
      <c r="CS134" s="62"/>
      <c r="CT134" s="62"/>
      <c r="CU134" s="62"/>
      <c r="CV134" s="62"/>
      <c r="CW134" s="62"/>
      <c r="CX134" s="62"/>
      <c r="CY134" s="62"/>
      <c r="CZ134" s="62"/>
      <c r="DA134" s="5"/>
      <c r="DB134" s="5"/>
      <c r="DC134" s="5"/>
      <c r="DD134" s="5"/>
      <c r="DE134" s="5"/>
      <c r="DF134" s="5"/>
      <c r="DG134" s="5"/>
      <c r="DH134" s="5"/>
      <c r="DI134" s="5"/>
      <c r="DJ134" s="5"/>
      <c r="DK134" s="5"/>
      <c r="DL134" s="5"/>
      <c r="DM134" s="62"/>
      <c r="DN134" s="62"/>
      <c r="DO134" s="62"/>
      <c r="DP134" s="62"/>
      <c r="DQ134" s="62"/>
      <c r="DR134" s="62"/>
      <c r="DS134" s="62"/>
      <c r="DT134" s="62"/>
      <c r="DU134" s="62"/>
      <c r="DV134" s="62"/>
      <c r="DW134" s="62"/>
      <c r="DX134" s="62"/>
      <c r="DY134" s="5"/>
      <c r="DZ134" s="5"/>
      <c r="EA134" s="5"/>
      <c r="EB134" s="5"/>
      <c r="EC134" s="5"/>
      <c r="ED134" s="5"/>
      <c r="EE134" s="5"/>
      <c r="EF134" s="5"/>
      <c r="EG134" s="5"/>
      <c r="EH134" s="5"/>
      <c r="EI134" s="5"/>
      <c r="EJ134" s="5"/>
      <c r="EK134" s="62"/>
      <c r="EL134" s="62"/>
      <c r="EM134" s="62"/>
      <c r="EN134" s="62"/>
      <c r="EO134" s="62"/>
      <c r="EP134" s="62"/>
      <c r="EQ134" s="62"/>
      <c r="ER134" s="62"/>
      <c r="ES134" s="62"/>
      <c r="ET134" s="62"/>
      <c r="EU134" s="62"/>
      <c r="EV134" s="62"/>
      <c r="EW134" s="5"/>
      <c r="EX134" s="5"/>
      <c r="EY134" s="5"/>
      <c r="EZ134" s="5"/>
      <c r="FA134" s="5"/>
      <c r="FB134" s="5"/>
      <c r="FC134" s="5"/>
      <c r="FD134" s="5"/>
      <c r="FE134" s="5"/>
      <c r="FF134" s="5"/>
      <c r="FG134" s="5"/>
      <c r="FH134" s="5"/>
      <c r="FI134" s="62"/>
      <c r="FJ134" s="62"/>
      <c r="FK134" s="62"/>
      <c r="FL134" s="62"/>
      <c r="FM134" s="62"/>
      <c r="FN134" s="62"/>
      <c r="FO134" s="62"/>
      <c r="FP134" s="62"/>
      <c r="FQ134" s="62"/>
      <c r="FR134" s="62"/>
      <c r="FS134" s="62"/>
      <c r="FT134" s="62"/>
      <c r="FU134" s="5"/>
      <c r="FV134" s="5"/>
      <c r="FW134" s="5"/>
      <c r="FX134" s="5"/>
      <c r="FY134" s="5"/>
      <c r="FZ134" s="5"/>
      <c r="GA134" s="5"/>
      <c r="GB134" s="5"/>
      <c r="GC134" s="5"/>
      <c r="GD134" s="5"/>
      <c r="GE134" s="5"/>
      <c r="GF134" s="5"/>
      <c r="GG134" s="62"/>
      <c r="GH134" s="62"/>
      <c r="GI134" s="62"/>
      <c r="GJ134" s="62"/>
      <c r="GK134" s="62"/>
      <c r="GL134" s="62"/>
      <c r="GM134" s="62"/>
      <c r="GN134" s="62"/>
      <c r="GO134" s="62"/>
      <c r="GP134" s="62"/>
      <c r="GQ134" s="62"/>
      <c r="GR134" s="62"/>
      <c r="GS134" s="5"/>
      <c r="GT134" s="5"/>
      <c r="GU134" s="5"/>
      <c r="GV134" s="5"/>
      <c r="GW134" s="5"/>
      <c r="GX134" s="5"/>
      <c r="GY134" s="5"/>
      <c r="GZ134" s="5"/>
      <c r="HA134" s="5"/>
      <c r="HB134" s="5"/>
      <c r="HC134" s="5"/>
      <c r="HD134" s="5"/>
      <c r="HE134" s="62"/>
      <c r="HF134" s="62"/>
      <c r="HG134" s="62"/>
      <c r="HH134" s="62"/>
      <c r="HI134" s="62"/>
      <c r="HJ134" s="62"/>
      <c r="HK134" s="62"/>
      <c r="HL134" s="62"/>
      <c r="HM134" s="62"/>
      <c r="HN134" s="62"/>
      <c r="HO134" s="62"/>
      <c r="HP134" s="62"/>
      <c r="HQ134" s="5"/>
      <c r="HR134" s="5"/>
      <c r="HS134" s="5"/>
      <c r="HT134" s="5"/>
      <c r="HU134" s="5"/>
      <c r="HV134" s="5"/>
      <c r="HW134" s="5"/>
      <c r="HX134" s="5"/>
      <c r="HY134" s="5"/>
      <c r="HZ134" s="5"/>
      <c r="IA134" s="5"/>
      <c r="IB134" s="5"/>
      <c r="IC134" s="62"/>
      <c r="ID134" s="62"/>
      <c r="IE134" s="62"/>
      <c r="IF134" s="62"/>
      <c r="IG134" s="62"/>
      <c r="IH134" s="62"/>
      <c r="II134" s="62"/>
      <c r="IJ134" s="62"/>
      <c r="IK134" s="62"/>
      <c r="IL134" s="62"/>
      <c r="IM134" s="62"/>
      <c r="IN134" s="62"/>
      <c r="IO134" s="5"/>
      <c r="IP134" s="5"/>
      <c r="IQ134" s="5"/>
      <c r="IR134" s="5"/>
      <c r="IS134" s="5"/>
      <c r="IT134" s="5"/>
      <c r="IU134" s="5"/>
      <c r="IV134" s="5"/>
      <c r="IW134" s="5"/>
      <c r="IX134" s="5"/>
      <c r="IY134" s="5"/>
      <c r="IZ134" s="5"/>
    </row>
    <row r="135" spans="1:260" x14ac:dyDescent="0.35">
      <c r="A135" s="131">
        <v>131</v>
      </c>
      <c r="B135" s="170">
        <f>'BVEM Scorecard'!B134</f>
        <v>0</v>
      </c>
      <c r="C135" s="170">
        <f>'BVEM Scorecard'!C134</f>
        <v>0</v>
      </c>
      <c r="D135" s="152">
        <v>254</v>
      </c>
      <c r="E135" s="72" t="str">
        <f>'BVEM Scorecard'!F134</f>
        <v>Wind</v>
      </c>
      <c r="F135" s="94">
        <f t="shared" si="249"/>
        <v>0</v>
      </c>
      <c r="G135" s="94">
        <f t="shared" si="250"/>
        <v>0</v>
      </c>
      <c r="H135" s="94">
        <f t="shared" si="251"/>
        <v>0</v>
      </c>
      <c r="I135" s="94">
        <f t="shared" si="252"/>
        <v>0</v>
      </c>
      <c r="J135" s="55"/>
      <c r="K135" s="55"/>
      <c r="L135" s="55"/>
      <c r="M135" s="55"/>
      <c r="N135" s="5"/>
      <c r="O135" s="5"/>
      <c r="P135" s="142"/>
      <c r="Q135" s="114"/>
      <c r="R135" s="91"/>
      <c r="S135" s="5" t="str">
        <f t="shared" si="253"/>
        <v/>
      </c>
      <c r="T135" s="93">
        <f>IFERROR(Q135*Q$4+R135*R$4,0)</f>
        <v>0</v>
      </c>
      <c r="U135" s="143"/>
      <c r="V135" s="143"/>
      <c r="W135" s="143"/>
      <c r="X135" s="64"/>
      <c r="Y135" s="64"/>
      <c r="Z135" s="62"/>
      <c r="AA135" s="144"/>
      <c r="AB135" s="144"/>
      <c r="AC135" s="64"/>
      <c r="AD135" s="64"/>
      <c r="AE135" s="64"/>
      <c r="AF135" s="64"/>
      <c r="AG135" s="55"/>
      <c r="AH135" s="55"/>
      <c r="AI135" s="35"/>
      <c r="AJ135" s="35"/>
      <c r="AK135" s="35"/>
      <c r="AL135" s="35"/>
      <c r="AM135" s="142"/>
      <c r="AN135" s="142"/>
      <c r="AO135" s="35"/>
      <c r="AP135" s="35"/>
      <c r="AQ135" s="35"/>
      <c r="AR135" s="35"/>
      <c r="AS135" s="64"/>
      <c r="AT135" s="64"/>
      <c r="AU135" s="64"/>
      <c r="AV135" s="64"/>
      <c r="AW135" s="64"/>
      <c r="AX135" s="64"/>
      <c r="AY135" s="144"/>
      <c r="AZ135" s="144"/>
      <c r="BA135" s="64"/>
      <c r="BB135" s="64"/>
      <c r="BC135" s="64"/>
      <c r="BD135" s="64"/>
      <c r="BE135" s="35"/>
      <c r="BF135" s="35"/>
      <c r="BG135" s="35"/>
      <c r="BH135" s="35"/>
      <c r="BI135" s="35"/>
      <c r="BJ135" s="35"/>
      <c r="BK135" s="142"/>
      <c r="BL135" s="142"/>
      <c r="BM135" s="35"/>
      <c r="BN135" s="35"/>
      <c r="BO135" s="35"/>
      <c r="BP135" s="35"/>
      <c r="BQ135" s="64"/>
      <c r="BR135" s="64"/>
      <c r="BS135" s="64"/>
      <c r="BT135" s="64"/>
      <c r="BU135" s="64"/>
      <c r="BV135" s="64"/>
      <c r="BW135" s="144"/>
      <c r="BX135" s="144"/>
      <c r="BY135" s="64"/>
      <c r="BZ135" s="64"/>
      <c r="CA135" s="64"/>
      <c r="CB135" s="64"/>
      <c r="CC135" s="35"/>
      <c r="CD135" s="35"/>
      <c r="CE135" s="35"/>
      <c r="CF135" s="35"/>
      <c r="CG135" s="35"/>
      <c r="CH135" s="35"/>
      <c r="CI135" s="142"/>
      <c r="CJ135" s="142"/>
      <c r="CK135" s="35"/>
      <c r="CL135" s="35"/>
      <c r="CM135" s="35"/>
      <c r="CN135" s="35"/>
      <c r="CO135" s="64"/>
      <c r="CP135" s="64"/>
      <c r="CQ135" s="64"/>
      <c r="CR135" s="64"/>
      <c r="CS135" s="64"/>
      <c r="CT135" s="64"/>
      <c r="CU135" s="144"/>
      <c r="CV135" s="144"/>
      <c r="CW135" s="64"/>
      <c r="CX135" s="64"/>
      <c r="CY135" s="64"/>
      <c r="CZ135" s="64"/>
      <c r="DA135" s="35"/>
      <c r="DB135" s="35"/>
      <c r="DC135" s="35"/>
      <c r="DD135" s="35"/>
      <c r="DE135" s="35"/>
      <c r="DF135" s="35"/>
      <c r="DG135" s="142"/>
      <c r="DH135" s="142"/>
      <c r="DI135" s="35"/>
      <c r="DJ135" s="35"/>
      <c r="DK135" s="35"/>
      <c r="DL135" s="35"/>
      <c r="DM135" s="64"/>
      <c r="DN135" s="64"/>
      <c r="DO135" s="64"/>
      <c r="DP135" s="64"/>
      <c r="DQ135" s="64"/>
      <c r="DR135" s="64"/>
      <c r="DS135" s="144"/>
      <c r="DT135" s="144"/>
      <c r="DU135" s="64"/>
      <c r="DV135" s="64"/>
      <c r="DW135" s="64"/>
      <c r="DX135" s="64"/>
      <c r="DY135" s="35"/>
      <c r="DZ135" s="35"/>
      <c r="EA135" s="35"/>
      <c r="EB135" s="35"/>
      <c r="EC135" s="35"/>
      <c r="ED135" s="35"/>
      <c r="EE135" s="142"/>
      <c r="EF135" s="142"/>
      <c r="EG135" s="35"/>
      <c r="EH135" s="35"/>
      <c r="EI135" s="35"/>
      <c r="EJ135" s="35"/>
      <c r="EK135" s="62"/>
      <c r="EL135" s="62"/>
      <c r="EM135" s="62"/>
      <c r="EN135" s="62"/>
      <c r="EO135" s="62"/>
      <c r="EP135" s="62"/>
      <c r="EQ135" s="62"/>
      <c r="ER135" s="62"/>
      <c r="ES135" s="62"/>
      <c r="ET135" s="62"/>
      <c r="EU135" s="62"/>
      <c r="EV135" s="62"/>
      <c r="EW135" s="5"/>
      <c r="EX135" s="5"/>
      <c r="EY135" s="5"/>
      <c r="EZ135" s="5"/>
      <c r="FA135" s="5"/>
      <c r="FB135" s="5"/>
      <c r="FC135" s="5"/>
      <c r="FD135" s="5"/>
      <c r="FE135" s="5"/>
      <c r="FF135" s="5"/>
      <c r="FG135" s="5"/>
      <c r="FH135" s="5"/>
      <c r="FI135" s="62"/>
      <c r="FJ135" s="62"/>
      <c r="FK135" s="62"/>
      <c r="FL135" s="62"/>
      <c r="FM135" s="62"/>
      <c r="FN135" s="62"/>
      <c r="FO135" s="62"/>
      <c r="FP135" s="62"/>
      <c r="FQ135" s="62"/>
      <c r="FR135" s="62"/>
      <c r="FS135" s="62"/>
      <c r="FT135" s="62"/>
      <c r="FU135" s="5"/>
      <c r="FV135" s="5"/>
      <c r="FW135" s="5"/>
      <c r="FX135" s="5"/>
      <c r="FY135" s="5"/>
      <c r="FZ135" s="5"/>
      <c r="GA135" s="5"/>
      <c r="GB135" s="5"/>
      <c r="GC135" s="5"/>
      <c r="GD135" s="5"/>
      <c r="GE135" s="5"/>
      <c r="GF135" s="5"/>
      <c r="GG135" s="62"/>
      <c r="GH135" s="62"/>
      <c r="GI135" s="62"/>
      <c r="GJ135" s="62"/>
      <c r="GK135" s="62"/>
      <c r="GL135" s="62"/>
      <c r="GM135" s="62"/>
      <c r="GN135" s="62"/>
      <c r="GO135" s="62"/>
      <c r="GP135" s="62"/>
      <c r="GQ135" s="62"/>
      <c r="GR135" s="62"/>
      <c r="GS135" s="5"/>
      <c r="GT135" s="5"/>
      <c r="GU135" s="5"/>
      <c r="GV135" s="5"/>
      <c r="GW135" s="5"/>
      <c r="GX135" s="5"/>
      <c r="GY135" s="5"/>
      <c r="GZ135" s="5"/>
      <c r="HA135" s="5"/>
      <c r="HB135" s="5"/>
      <c r="HC135" s="5"/>
      <c r="HD135" s="5"/>
      <c r="HE135" s="62"/>
      <c r="HF135" s="62"/>
      <c r="HG135" s="62"/>
      <c r="HH135" s="62"/>
      <c r="HI135" s="62"/>
      <c r="HJ135" s="62"/>
      <c r="HK135" s="62"/>
      <c r="HL135" s="62"/>
      <c r="HM135" s="62"/>
      <c r="HN135" s="62"/>
      <c r="HO135" s="62"/>
      <c r="HP135" s="62"/>
      <c r="HQ135" s="5"/>
      <c r="HR135" s="5"/>
      <c r="HS135" s="5"/>
      <c r="HT135" s="5"/>
      <c r="HU135" s="5"/>
      <c r="HV135" s="5"/>
      <c r="HW135" s="5"/>
      <c r="HX135" s="5"/>
      <c r="HY135" s="5"/>
      <c r="HZ135" s="5"/>
      <c r="IA135" s="5"/>
      <c r="IB135" s="5"/>
      <c r="IC135" s="62"/>
      <c r="ID135" s="62"/>
      <c r="IE135" s="62"/>
      <c r="IF135" s="62"/>
      <c r="IG135" s="62"/>
      <c r="IH135" s="62"/>
      <c r="II135" s="62"/>
      <c r="IJ135" s="62"/>
      <c r="IK135" s="62"/>
      <c r="IL135" s="62"/>
      <c r="IM135" s="62"/>
      <c r="IN135" s="62"/>
      <c r="IO135" s="5"/>
      <c r="IP135" s="5"/>
      <c r="IQ135" s="5"/>
      <c r="IR135" s="5"/>
      <c r="IS135" s="5"/>
      <c r="IT135" s="5"/>
      <c r="IU135" s="5"/>
      <c r="IV135" s="5"/>
      <c r="IW135" s="5"/>
      <c r="IX135" s="5"/>
      <c r="IY135" s="5"/>
      <c r="IZ135" s="5"/>
    </row>
    <row r="136" spans="1:260" x14ac:dyDescent="0.35">
      <c r="A136" s="131">
        <v>132</v>
      </c>
      <c r="B136" s="170">
        <f>'BVEM Scorecard'!B135</f>
        <v>0</v>
      </c>
      <c r="C136" s="170">
        <f>'BVEM Scorecard'!C135</f>
        <v>0</v>
      </c>
      <c r="D136" s="152">
        <v>256</v>
      </c>
      <c r="E136" s="72" t="str">
        <f>'BVEM Scorecard'!F135</f>
        <v>Wind</v>
      </c>
      <c r="F136" s="94">
        <f t="shared" si="249"/>
        <v>0</v>
      </c>
      <c r="G136" s="94">
        <f t="shared" si="250"/>
        <v>0</v>
      </c>
      <c r="H136" s="94">
        <f t="shared" si="251"/>
        <v>0</v>
      </c>
      <c r="I136" s="94">
        <f t="shared" si="252"/>
        <v>0</v>
      </c>
      <c r="J136" s="55"/>
      <c r="K136" s="55"/>
      <c r="L136" s="55"/>
      <c r="M136" s="55"/>
      <c r="N136" s="5"/>
      <c r="O136" s="141"/>
      <c r="P136" s="142"/>
      <c r="Q136" s="114"/>
      <c r="R136" s="91"/>
      <c r="S136" s="5" t="str">
        <f t="shared" si="253"/>
        <v/>
      </c>
      <c r="T136" s="93">
        <f>IFERROR(Q136*Q$4+R136*R$4,0)</f>
        <v>0</v>
      </c>
      <c r="U136" s="143"/>
      <c r="V136" s="143"/>
      <c r="W136" s="143"/>
      <c r="X136" s="64"/>
      <c r="Y136" s="64"/>
      <c r="Z136" s="64"/>
      <c r="AA136" s="144"/>
      <c r="AB136" s="144"/>
      <c r="AC136" s="64"/>
      <c r="AD136" s="64"/>
      <c r="AE136" s="64"/>
      <c r="AF136" s="64"/>
      <c r="AG136" s="55"/>
      <c r="AH136" s="55"/>
      <c r="AI136" s="5"/>
      <c r="AJ136" s="5"/>
      <c r="AK136" s="5"/>
      <c r="AL136" s="5"/>
      <c r="AM136" s="5"/>
      <c r="AN136" s="5"/>
      <c r="AO136" s="5"/>
      <c r="AP136" s="35"/>
      <c r="AQ136" s="35"/>
      <c r="AR136" s="35"/>
      <c r="AS136" s="62"/>
      <c r="AT136" s="62"/>
      <c r="AU136" s="62"/>
      <c r="AV136" s="62"/>
      <c r="AW136" s="62"/>
      <c r="AX136" s="62"/>
      <c r="AY136" s="62"/>
      <c r="AZ136" s="62"/>
      <c r="BA136" s="62"/>
      <c r="BB136" s="62"/>
      <c r="BC136" s="95"/>
      <c r="BD136" s="62"/>
      <c r="BE136" s="5"/>
      <c r="BF136" s="5"/>
      <c r="BG136" s="5"/>
      <c r="BH136" s="5"/>
      <c r="BI136" s="5"/>
      <c r="BJ136" s="5"/>
      <c r="BK136" s="5"/>
      <c r="BL136" s="5"/>
      <c r="BM136" s="5"/>
      <c r="BN136" s="35"/>
      <c r="BO136" s="35"/>
      <c r="BP136" s="35"/>
      <c r="BQ136" s="62"/>
      <c r="BR136" s="62"/>
      <c r="BS136" s="62"/>
      <c r="BT136" s="62"/>
      <c r="BU136" s="62"/>
      <c r="BV136" s="62"/>
      <c r="BW136" s="62"/>
      <c r="BX136" s="62"/>
      <c r="BY136" s="62"/>
      <c r="BZ136" s="62"/>
      <c r="CA136" s="62"/>
      <c r="CB136" s="62"/>
      <c r="CC136" s="5"/>
      <c r="CD136" s="5"/>
      <c r="CE136" s="5"/>
      <c r="CF136" s="5"/>
      <c r="CG136" s="5"/>
      <c r="CH136" s="5"/>
      <c r="CI136" s="5"/>
      <c r="CJ136" s="5"/>
      <c r="CK136" s="5"/>
      <c r="CL136" s="35"/>
      <c r="CM136" s="35"/>
      <c r="CN136" s="35"/>
      <c r="CO136" s="62"/>
      <c r="CP136" s="62"/>
      <c r="CQ136" s="62"/>
      <c r="CR136" s="62"/>
      <c r="CS136" s="62"/>
      <c r="CT136" s="62"/>
      <c r="CU136" s="62"/>
      <c r="CV136" s="62"/>
      <c r="CW136" s="62"/>
      <c r="CX136" s="62"/>
      <c r="CY136" s="62"/>
      <c r="CZ136" s="62"/>
      <c r="DA136" s="5"/>
      <c r="DB136" s="5"/>
      <c r="DC136" s="5"/>
      <c r="DD136" s="5"/>
      <c r="DE136" s="5"/>
      <c r="DF136" s="5"/>
      <c r="DG136" s="5"/>
      <c r="DH136" s="5"/>
      <c r="DI136" s="5"/>
      <c r="DJ136" s="5"/>
      <c r="DK136" s="5"/>
      <c r="DL136" s="5"/>
      <c r="DM136" s="62"/>
      <c r="DN136" s="62"/>
      <c r="DO136" s="62"/>
      <c r="DP136" s="62"/>
      <c r="DQ136" s="62"/>
      <c r="DR136" s="62"/>
      <c r="DS136" s="62"/>
      <c r="DT136" s="62"/>
      <c r="DU136" s="62"/>
      <c r="DV136" s="62"/>
      <c r="DW136" s="62"/>
      <c r="DX136" s="62"/>
      <c r="DY136" s="5"/>
      <c r="DZ136" s="5"/>
      <c r="EA136" s="5"/>
      <c r="EB136" s="5"/>
      <c r="EC136" s="5"/>
      <c r="ED136" s="5"/>
      <c r="EE136" s="5"/>
      <c r="EF136" s="5"/>
      <c r="EG136" s="5"/>
      <c r="EH136" s="5"/>
      <c r="EI136" s="5"/>
      <c r="EJ136" s="5"/>
      <c r="EK136" s="62"/>
      <c r="EL136" s="62"/>
      <c r="EM136" s="62"/>
      <c r="EN136" s="62"/>
      <c r="EO136" s="62"/>
      <c r="EP136" s="62"/>
      <c r="EQ136" s="62"/>
      <c r="ER136" s="62"/>
      <c r="ES136" s="62"/>
      <c r="ET136" s="62"/>
      <c r="EU136" s="62"/>
      <c r="EV136" s="62"/>
      <c r="EW136" s="5"/>
      <c r="EX136" s="5"/>
      <c r="EY136" s="5"/>
      <c r="EZ136" s="5"/>
      <c r="FA136" s="5"/>
      <c r="FB136" s="5"/>
      <c r="FC136" s="5"/>
      <c r="FD136" s="5"/>
      <c r="FE136" s="5"/>
      <c r="FF136" s="5"/>
      <c r="FG136" s="5"/>
      <c r="FH136" s="5"/>
      <c r="FI136" s="62"/>
      <c r="FJ136" s="62"/>
      <c r="FK136" s="62"/>
      <c r="FL136" s="62"/>
      <c r="FM136" s="62"/>
      <c r="FN136" s="62"/>
      <c r="FO136" s="62"/>
      <c r="FP136" s="62"/>
      <c r="FQ136" s="62"/>
      <c r="FR136" s="62"/>
      <c r="FS136" s="62"/>
      <c r="FT136" s="62"/>
      <c r="FU136" s="5"/>
      <c r="FV136" s="5"/>
      <c r="FW136" s="5"/>
      <c r="FX136" s="5"/>
      <c r="FY136" s="5"/>
      <c r="FZ136" s="5"/>
      <c r="GA136" s="5"/>
      <c r="GB136" s="5"/>
      <c r="GC136" s="5"/>
      <c r="GD136" s="5"/>
      <c r="GE136" s="5"/>
      <c r="GF136" s="5"/>
      <c r="GG136" s="62"/>
      <c r="GH136" s="62"/>
      <c r="GI136" s="62"/>
      <c r="GJ136" s="62"/>
      <c r="GK136" s="62"/>
      <c r="GL136" s="62"/>
      <c r="GM136" s="62"/>
      <c r="GN136" s="62"/>
      <c r="GO136" s="62"/>
      <c r="GP136" s="62"/>
      <c r="GQ136" s="62"/>
      <c r="GR136" s="62"/>
      <c r="GS136" s="5"/>
      <c r="GT136" s="5"/>
      <c r="GU136" s="5"/>
      <c r="GV136" s="5"/>
      <c r="GW136" s="5"/>
      <c r="GX136" s="5"/>
      <c r="GY136" s="5"/>
      <c r="GZ136" s="5"/>
      <c r="HA136" s="5"/>
      <c r="HB136" s="5"/>
      <c r="HC136" s="5"/>
      <c r="HD136" s="5"/>
      <c r="HE136" s="62"/>
      <c r="HF136" s="62"/>
      <c r="HG136" s="62"/>
      <c r="HH136" s="62"/>
      <c r="HI136" s="62"/>
      <c r="HJ136" s="62"/>
      <c r="HK136" s="62"/>
      <c r="HL136" s="62"/>
      <c r="HM136" s="62"/>
      <c r="HN136" s="62"/>
      <c r="HO136" s="62"/>
      <c r="HP136" s="62"/>
      <c r="HQ136" s="5"/>
      <c r="HR136" s="5"/>
      <c r="HS136" s="5"/>
      <c r="HT136" s="5"/>
      <c r="HU136" s="5"/>
      <c r="HV136" s="5"/>
      <c r="HW136" s="5"/>
      <c r="HX136" s="5"/>
      <c r="HY136" s="5"/>
      <c r="HZ136" s="5"/>
      <c r="IA136" s="5"/>
      <c r="IB136" s="5"/>
      <c r="IC136" s="62"/>
      <c r="ID136" s="62"/>
      <c r="IE136" s="62"/>
      <c r="IF136" s="62"/>
      <c r="IG136" s="62"/>
      <c r="IH136" s="62"/>
      <c r="II136" s="62"/>
      <c r="IJ136" s="62"/>
      <c r="IK136" s="62"/>
      <c r="IL136" s="62"/>
      <c r="IM136" s="62"/>
      <c r="IN136" s="62"/>
      <c r="IO136" s="5"/>
      <c r="IP136" s="5"/>
      <c r="IQ136" s="5"/>
      <c r="IR136" s="5"/>
      <c r="IS136" s="5"/>
      <c r="IT136" s="5"/>
      <c r="IU136" s="5"/>
      <c r="IV136" s="5"/>
      <c r="IW136" s="5"/>
      <c r="IX136" s="5"/>
      <c r="IY136" s="5"/>
      <c r="IZ136" s="5"/>
    </row>
    <row r="137" spans="1:260" x14ac:dyDescent="0.35">
      <c r="A137" s="131">
        <v>133</v>
      </c>
      <c r="B137" s="170">
        <f>'BVEM Scorecard'!B136</f>
        <v>0</v>
      </c>
      <c r="C137" s="170">
        <f>'BVEM Scorecard'!C136</f>
        <v>0</v>
      </c>
      <c r="D137" s="152">
        <v>728</v>
      </c>
      <c r="E137" s="72" t="str">
        <f>'BVEM Scorecard'!F136</f>
        <v>Solar + Storage</v>
      </c>
      <c r="F137" s="94"/>
      <c r="G137" s="94"/>
      <c r="H137" s="94"/>
      <c r="I137" s="94"/>
      <c r="J137" s="55"/>
      <c r="K137" s="55"/>
      <c r="L137" s="55"/>
      <c r="M137" s="55"/>
      <c r="N137" s="5"/>
      <c r="O137" s="5"/>
      <c r="P137" s="142"/>
      <c r="Q137" s="114"/>
      <c r="R137" s="91"/>
      <c r="S137" s="5" t="str">
        <f t="shared" si="253"/>
        <v/>
      </c>
      <c r="T137" s="93"/>
      <c r="U137" s="143"/>
      <c r="V137" s="143"/>
      <c r="W137" s="143"/>
      <c r="X137" s="64"/>
      <c r="Y137" s="64"/>
      <c r="Z137" s="62"/>
      <c r="AA137" s="144"/>
      <c r="AB137" s="144"/>
      <c r="AC137" s="64"/>
      <c r="AD137" s="64" t="str">
        <f t="shared" ref="AD137:AD199" si="254">IF(IF(Z137&gt;0,1,0)+IF(AA137&gt;0,1,0)+IF(AB137&gt;0,1,0)=0,"",IF(Z137&gt;0,1,0)+IF(AA137&gt;0,1,0)+IF(AB137&gt;0,1,0))</f>
        <v/>
      </c>
      <c r="AE137" s="64" t="str">
        <f t="shared" ref="AE137:AE199" si="255">IFERROR(W137/SUM($W137,$AI137,$AU137,$BG137,$BS137,$CE137,$CQ137,$DC137,$DO137,$EA137,$EM137,$EY137,$FK137,$FW137,$GI137,$GU137,$HG137,$HS137,$IE137,$IQ137),"")</f>
        <v/>
      </c>
      <c r="AF137" s="64" t="str">
        <f t="shared" ref="AF137:AF199" si="256">IFERROR((AA137*AA$4+AB137*AB$4)*AE137,"")</f>
        <v/>
      </c>
      <c r="AG137" s="55"/>
      <c r="AH137" s="55"/>
      <c r="AI137" s="35"/>
      <c r="AJ137" s="35"/>
      <c r="AK137" s="35"/>
      <c r="AL137" s="35"/>
      <c r="AM137" s="142"/>
      <c r="AN137" s="142"/>
      <c r="AO137" s="35"/>
      <c r="AP137" s="35" t="str">
        <f t="shared" ref="AP137:AP199" si="257">IF(IF(AL137&gt;0,1,0)+IF(AM137&gt;0,1,0)+IF(AN137&gt;0,1,0)=0,"",IF(AL137&gt;0,1,0)+IF(AM137&gt;0,1,0)+IF(AN137&gt;0,1,0))</f>
        <v/>
      </c>
      <c r="AQ137" s="35" t="str">
        <f t="shared" ref="AQ137:AQ199" si="258">IFERROR(AI137/SUM($W137,$AI137,$AU137,$BG137,$BS137,$CE137,$CQ137,$DC137,$DO137,$EA137,$EM137,$EY137,$FK137,$FW137,$GI137,$GU137,$HG137,$HS137,$IE137,$IQ137),"")</f>
        <v/>
      </c>
      <c r="AR137" s="35" t="str">
        <f t="shared" ref="AR137:AR199" si="259">IFERROR((AM137*AM$4+AN137*AN$4)*AQ137,"")</f>
        <v/>
      </c>
      <c r="AS137" s="64"/>
      <c r="AT137" s="64"/>
      <c r="AU137" s="64"/>
      <c r="AV137" s="64"/>
      <c r="AW137" s="64"/>
      <c r="AX137" s="64"/>
      <c r="AY137" s="144"/>
      <c r="AZ137" s="144"/>
      <c r="BA137" s="64"/>
      <c r="BB137" s="64" t="str">
        <f t="shared" ref="BB137:BB199" si="260">IF(IF(AX137&gt;0,1,0)+IF(AY137&gt;0,1,0)+IF(AZ137&gt;0,1,0)=0,"",IF(AX137&gt;0,1,0)+IF(AY137&gt;0,1,0)+IF(AZ137&gt;0,1,0))</f>
        <v/>
      </c>
      <c r="BC137" s="64" t="str">
        <f t="shared" ref="BC137:BC199" si="261">IFERROR(AU137/SUM($W137,$AI137,$AU137,$BG137,$BS137,$CE137,$CQ137,$DC137,$DO137,$EA137,$EM137,$EY137,$FK137,$FW137,$GI137,$GU137,$HG137,$HS137,$IE137,$IQ137),"")</f>
        <v/>
      </c>
      <c r="BD137" s="64" t="str">
        <f t="shared" ref="BD137:BD199" si="262">IFERROR((AY137*AY$4+AZ137*AZ$4)*BC137,"")</f>
        <v/>
      </c>
      <c r="BE137" s="35"/>
      <c r="BF137" s="35"/>
      <c r="BG137" s="35"/>
      <c r="BH137" s="35"/>
      <c r="BI137" s="35"/>
      <c r="BJ137" s="35"/>
      <c r="BK137" s="142"/>
      <c r="BL137" s="142"/>
      <c r="BM137" s="35"/>
      <c r="BN137" s="35" t="str">
        <f t="shared" ref="BN137:BN199" si="263">IF(IF(BJ137&gt;0,1,0)+IF(BK137&gt;0,1,0)+IF(BL137&gt;0,1,0)=0,"",IF(BJ137&gt;0,1,0)+IF(BK137&gt;0,1,0)+IF(BL137&gt;0,1,0))</f>
        <v/>
      </c>
      <c r="BO137" s="35" t="str">
        <f t="shared" ref="BO137:BO199" si="264">IFERROR(BG137/SUM($W137,$AI137,$AU137,$BG137,$BS137,$CE137,$CQ137,$DC137,$DO137,$EA137,$EM137,$EY137,$FK137,$FW137,$GI137,$GU137,$HG137,$HS137,$IE137,$IQ137),"")</f>
        <v/>
      </c>
      <c r="BP137" s="35" t="str">
        <f t="shared" ref="BP137:BP199" si="265">IFERROR((BK137*BK$4+BL137*BL$4)*BO137,"")</f>
        <v/>
      </c>
      <c r="BQ137" s="64"/>
      <c r="BR137" s="64"/>
      <c r="BS137" s="64"/>
      <c r="BT137" s="64"/>
      <c r="BU137" s="64"/>
      <c r="BV137" s="64"/>
      <c r="BW137" s="144"/>
      <c r="BX137" s="144"/>
      <c r="BY137" s="64"/>
      <c r="BZ137" s="64" t="str">
        <f t="shared" ref="BZ137:BZ199" si="266">IF(IF(BV137&gt;0,1,0)+IF(BW137&gt;0,1,0)+IF(BX137&gt;0,1,0)=0,"",IF(BV137&gt;0,1,0)+IF(BW137&gt;0,1,0)+IF(BX137&gt;0,1,0))</f>
        <v/>
      </c>
      <c r="CA137" s="64" t="str">
        <f t="shared" ref="CA137:CA199" si="267">IFERROR(BS137/SUM($W137,$AI137,$AU137,$BG137,$BS137,$CE137,$CQ137,$DC137,$DO137,$EA137,$EM137,$EY137,$FK137,$FW137,$GI137,$GU137,$HG137,$HS137,$IE137,$IQ137),"")</f>
        <v/>
      </c>
      <c r="CB137" s="64" t="str">
        <f t="shared" ref="CB137:CB199" si="268">IFERROR((BW137*BW$4+BX137*BX$4)*CA137,"")</f>
        <v/>
      </c>
      <c r="CC137" s="35"/>
      <c r="CD137" s="35"/>
      <c r="CE137" s="35"/>
      <c r="CF137" s="35"/>
      <c r="CG137" s="35"/>
      <c r="CH137" s="35"/>
      <c r="CI137" s="142"/>
      <c r="CJ137" s="142"/>
      <c r="CK137" s="35"/>
      <c r="CL137" s="35" t="str">
        <f t="shared" ref="CL137:CL199" si="269">IF(IF(CH137&gt;0,1,0)+IF(CI137&gt;0,1,0)+IF(CJ137&gt;0,1,0)=0,"",IF(CH137&gt;0,1,0)+IF(CI137&gt;0,1,0)+IF(CJ137&gt;0,1,0))</f>
        <v/>
      </c>
      <c r="CM137" s="35" t="str">
        <f t="shared" ref="CM137:CM199" si="270">IFERROR(CE137/SUM($W137,$AI137,$AU137,$BG137,$BS137,$CE137,$CQ137,$DC137,$DO137,$EA137,$EM137,$EY137,$FK137,$FW137,$GI137,$GU137,$HG137,$HS137,$IE137,$IQ137),"")</f>
        <v/>
      </c>
      <c r="CN137" s="35" t="str">
        <f t="shared" ref="CN137:CN199" si="271">IFERROR((CI137*CI$4+CJ137*CJ$4)*CM137,"")</f>
        <v/>
      </c>
      <c r="CO137" s="64"/>
      <c r="CP137" s="64"/>
      <c r="CQ137" s="64"/>
      <c r="CR137" s="64"/>
      <c r="CS137" s="64"/>
      <c r="CT137" s="64"/>
      <c r="CU137" s="144"/>
      <c r="CV137" s="144"/>
      <c r="CW137" s="64"/>
      <c r="CX137" s="64" t="str">
        <f t="shared" ref="CX137:CX199" si="272">IF(IF(CT137&gt;0,1,0)+IF(CU137&gt;0,1,0)+IF(CV137&gt;0,1,0)=0,"",IF(CT137&gt;0,1,0)+IF(CU137&gt;0,1,0)+IF(CV137&gt;0,1,0))</f>
        <v/>
      </c>
      <c r="CY137" s="64" t="str">
        <f t="shared" ref="CY137:CY199" si="273">IFERROR(CQ137/SUM($W137,$AI137,$AU137,$BG137,$BS137,$CE137,$CQ137,$DC137,$DO137,$EA137,$EM137,$EY137,$FK137,$FW137,$GI137,$GU137,$HG137,$HS137,$IE137,$IQ137),"")</f>
        <v/>
      </c>
      <c r="CZ137" s="64" t="str">
        <f t="shared" ref="CZ137:CZ199" si="274">IFERROR((CU137*CU$4+CV137*CV$4)*CY137,"")</f>
        <v/>
      </c>
      <c r="DA137" s="35"/>
      <c r="DB137" s="35"/>
      <c r="DC137" s="35"/>
      <c r="DD137" s="35"/>
      <c r="DE137" s="35"/>
      <c r="DF137" s="35"/>
      <c r="DG137" s="142"/>
      <c r="DH137" s="142"/>
      <c r="DI137" s="35"/>
      <c r="DJ137" s="35" t="str">
        <f t="shared" ref="DJ137:DJ199" si="275">IF(IF(DF137&gt;0,1,0)+IF(DG137&gt;0,1,0)+IF(DH137&gt;0,1,0)=0,"",IF(DF137&gt;0,1,0)+IF(DG137&gt;0,1,0)+IF(DH137&gt;0,1,0))</f>
        <v/>
      </c>
      <c r="DK137" s="35" t="str">
        <f t="shared" ref="DK137:DK199" si="276">IFERROR(DC137/SUM($W137,$AI137,$AU137,$BG137,$BS137,$CE137,$CQ137,$DC137,$DO137,$EA137,$EM137,$EY137,$FK137,$FW137,$GI137,$GU137,$HG137,$HS137,$IE137,$IQ137),"")</f>
        <v/>
      </c>
      <c r="DL137" s="35" t="str">
        <f t="shared" ref="DL137:DL199" si="277">IFERROR((DG137*DG$4+DH137*DH$4)*DK137,"")</f>
        <v/>
      </c>
      <c r="DM137" s="64"/>
      <c r="DN137" s="64"/>
      <c r="DO137" s="64"/>
      <c r="DP137" s="64"/>
      <c r="DQ137" s="64"/>
      <c r="DR137" s="64"/>
      <c r="DS137" s="144"/>
      <c r="DT137" s="144"/>
      <c r="DU137" s="64"/>
      <c r="DV137" s="64" t="str">
        <f t="shared" ref="DV137:DV199" si="278">IF(IF(DR137&gt;0,1,0)+IF(DS137&gt;0,1,0)+IF(DT137&gt;0,1,0)=0,"",IF(DR137&gt;0,1,0)+IF(DS137&gt;0,1,0)+IF(DT137&gt;0,1,0))</f>
        <v/>
      </c>
      <c r="DW137" s="64" t="str">
        <f t="shared" ref="DW137:DW199" si="279">IFERROR(DO137/SUM($W137,$AI137,$AU137,$BG137,$BS137,$CE137,$CQ137,$DC137,$DO137,$EA137,$EM137,$EY137,$FK137,$FW137,$GI137,$GU137,$HG137,$HS137,$IE137,$IQ137),"")</f>
        <v/>
      </c>
      <c r="DX137" s="64" t="str">
        <f t="shared" ref="DX137:DX199" si="280">IFERROR((DS137*DS$4+DT137*DT$4)*DW137,"")</f>
        <v/>
      </c>
      <c r="DY137" s="35"/>
      <c r="DZ137" s="35"/>
      <c r="EA137" s="35"/>
      <c r="EB137" s="35"/>
      <c r="EC137" s="35"/>
      <c r="ED137" s="35"/>
      <c r="EE137" s="142"/>
      <c r="EF137" s="142"/>
      <c r="EG137" s="35"/>
      <c r="EH137" s="35" t="str">
        <f t="shared" ref="EH137:EH199" si="281">IF(IF(ED137&gt;0,1,0)+IF(EE137&gt;0,1,0)+IF(EF137&gt;0,1,0)=0,"",IF(ED137&gt;0,1,0)+IF(EE137&gt;0,1,0)+IF(EF137&gt;0,1,0))</f>
        <v/>
      </c>
      <c r="EI137" s="35" t="str">
        <f t="shared" ref="EI137:EI199" si="282">IFERROR(EA137/SUM($W137,$AI137,$AU137,$BG137,$BS137,$CE137,$CQ137,$DC137,$DO137,$EA137,$EM137,$EY137,$FK137,$FW137,$GI137,$GU137,$HG137,$HS137,$IE137,$IQ137),"")</f>
        <v/>
      </c>
      <c r="EJ137" s="35" t="str">
        <f t="shared" ref="EJ137:EJ199" si="283">IFERROR((EE137*EE$4+EF137*EF$4)*EI137,"")</f>
        <v/>
      </c>
      <c r="EK137" s="62"/>
      <c r="EL137" s="62"/>
      <c r="EM137" s="62"/>
      <c r="EN137" s="62"/>
      <c r="EO137" s="62"/>
      <c r="EP137" s="62"/>
      <c r="EQ137" s="62"/>
      <c r="ER137" s="62"/>
      <c r="ES137" s="62"/>
      <c r="ET137" s="62" t="str">
        <f t="shared" ref="ET137:ET199" si="284">IF(IF(EP137&gt;0,1,0)+IF(EQ137&gt;0,1,0)+IF(ER137&gt;0,1,0)=0,"",IF(EP137&gt;0,1,0)+IF(EQ137&gt;0,1,0)+IF(ER137&gt;0,1,0))</f>
        <v/>
      </c>
      <c r="EU137" s="62" t="str">
        <f t="shared" ref="EU137:EU199" si="285">IFERROR(EM137/SUM($W137,$AI137,$AU137,$BG137,$BS137,$CE137,$CQ137,$DC137,$DO137,$EA137,$EM137,$EY137,$FK137,$FW137,$GI137,$GU137,$HG137,$HS137,$IE137,$IQ137),"")</f>
        <v/>
      </c>
      <c r="EV137" s="62" t="str">
        <f t="shared" ref="EV137:EV199" si="286">IFERROR((EQ137*EQ$4+ER137*ER$4)*EU137,"")</f>
        <v/>
      </c>
      <c r="EW137" s="5"/>
      <c r="EX137" s="5"/>
      <c r="EY137" s="5"/>
      <c r="EZ137" s="5"/>
      <c r="FA137" s="5"/>
      <c r="FB137" s="5"/>
      <c r="FC137" s="5"/>
      <c r="FD137" s="5"/>
      <c r="FE137" s="5"/>
      <c r="FF137" s="5" t="str">
        <f t="shared" ref="FF137:FF199" si="287">IF(IF(FB137&gt;0,1,0)+IF(FC137&gt;0,1,0)+IF(FD137&gt;0,1,0)=0,"",IF(FB137&gt;0,1,0)+IF(FC137&gt;0,1,0)+IF(FD137&gt;0,1,0))</f>
        <v/>
      </c>
      <c r="FG137" s="5" t="str">
        <f t="shared" ref="FG137:FG199" si="288">IFERROR(EY137/SUM($W137,$AI137,$AU137,$BG137,$BS137,$CE137,$CQ137,$DC137,$DO137,$EA137,$EM137,$EY137,$FK137,$FW137,$GI137,$GU137,$HG137,$HS137,$IE137,$IQ137),"")</f>
        <v/>
      </c>
      <c r="FH137" s="5" t="str">
        <f t="shared" ref="FH137:FH199" si="289">IFERROR((FC137*FC$4+FD137*FD$4)*FG137,"")</f>
        <v/>
      </c>
      <c r="FI137" s="62"/>
      <c r="FJ137" s="62"/>
      <c r="FK137" s="62"/>
      <c r="FL137" s="62"/>
      <c r="FM137" s="62"/>
      <c r="FN137" s="62"/>
      <c r="FO137" s="62"/>
      <c r="FP137" s="62"/>
      <c r="FQ137" s="62"/>
      <c r="FR137" s="62" t="str">
        <f t="shared" ref="FR137:FR199" si="290">IF(IF(FN137&gt;0,1,0)+IF(FO137&gt;0,1,0)+IF(FP137&gt;0,1,0)=0,"",IF(FN137&gt;0,1,0)+IF(FO137&gt;0,1,0)+IF(FP137&gt;0,1,0))</f>
        <v/>
      </c>
      <c r="FS137" s="62" t="str">
        <f t="shared" ref="FS137:FS199" si="291">IFERROR(FK137/SUM($W137,$AI137,$AU137,$BG137,$BS137,$CE137,$CQ137,$DC137,$DO137,$EA137,$EM137,$EY137,$FK137,$FW137,$GI137,$GU137,$HG137,$HS137,$IE137,$IQ137),"")</f>
        <v/>
      </c>
      <c r="FT137" s="62" t="str">
        <f t="shared" ref="FT137:FT199" si="292">IFERROR((FO137*FO$4+FP137*FP$4)*FS137,"")</f>
        <v/>
      </c>
      <c r="FU137" s="5"/>
      <c r="FV137" s="5"/>
      <c r="FW137" s="5"/>
      <c r="FX137" s="5"/>
      <c r="FY137" s="5"/>
      <c r="FZ137" s="5"/>
      <c r="GA137" s="5"/>
      <c r="GB137" s="5"/>
      <c r="GC137" s="5"/>
      <c r="GD137" s="5" t="str">
        <f t="shared" ref="GD137:GD199" si="293">IF(IF(FZ137&gt;0,1,0)+IF(GA137&gt;0,1,0)+IF(GB137&gt;0,1,0)=0,"",IF(FZ137&gt;0,1,0)+IF(GA137&gt;0,1,0)+IF(GB137&gt;0,1,0))</f>
        <v/>
      </c>
      <c r="GE137" s="5" t="str">
        <f t="shared" ref="GE137:GE199" si="294">IFERROR(FW137/SUM($W137,$AI137,$AU137,$BG137,$BS137,$CE137,$CQ137,$DC137,$DO137,$EA137,$EM137,$EY137,$FK137,$FW137,$GI137,$GU137,$HG137,$HS137,$IE137,$IQ137),"")</f>
        <v/>
      </c>
      <c r="GF137" s="5" t="str">
        <f t="shared" ref="GF137:GF199" si="295">IFERROR((GA137*GA$4+GB137*GB$4)*GE137,"")</f>
        <v/>
      </c>
      <c r="GG137" s="62"/>
      <c r="GH137" s="62"/>
      <c r="GI137" s="62"/>
      <c r="GJ137" s="62"/>
      <c r="GK137" s="62"/>
      <c r="GL137" s="62"/>
      <c r="GM137" s="62"/>
      <c r="GN137" s="62"/>
      <c r="GO137" s="62"/>
      <c r="GP137" s="62" t="str">
        <f t="shared" ref="GP137:GP199" si="296">IF(IF(GL137&gt;0,1,0)+IF(GM137&gt;0,1,0)+IF(GN137&gt;0,1,0)=0,"",IF(GL137&gt;0,1,0)+IF(GM137&gt;0,1,0)+IF(GN137&gt;0,1,0))</f>
        <v/>
      </c>
      <c r="GQ137" s="62" t="str">
        <f t="shared" ref="GQ137:GQ199" si="297">IFERROR(GI137/SUM($W137,$AI137,$AU137,$BG137,$BS137,$CE137,$CQ137,$DC137,$DO137,$EA137,$EM137,$EY137,$FK137,$FW137,$GI137,$GU137,$HG137,$HS137,$IE137,$IQ137),"")</f>
        <v/>
      </c>
      <c r="GR137" s="62" t="str">
        <f t="shared" ref="GR137:GR199" si="298">IFERROR((GM137*GM$4+GN137*GN$4)*GQ137,"")</f>
        <v/>
      </c>
      <c r="GS137" s="5"/>
      <c r="GT137" s="5"/>
      <c r="GU137" s="5"/>
      <c r="GV137" s="5"/>
      <c r="GW137" s="5"/>
      <c r="GX137" s="5"/>
      <c r="GY137" s="5"/>
      <c r="GZ137" s="5"/>
      <c r="HA137" s="5"/>
      <c r="HB137" s="5" t="str">
        <f t="shared" ref="HB137:HB199" si="299">IF(IF(GX137&gt;0,1,0)+IF(GY137&gt;0,1,0)+IF(GZ137&gt;0,1,0)=0,"",IF(GX137&gt;0,1,0)+IF(GY137&gt;0,1,0)+IF(GZ137&gt;0,1,0))</f>
        <v/>
      </c>
      <c r="HC137" s="5" t="str">
        <f t="shared" ref="HC137:HC199" si="300">IFERROR(GU137/SUM($W137,$AI137,$AU137,$BG137,$BS137,$CE137,$CQ137,$DC137,$DO137,$EA137,$EM137,$EY137,$FK137,$FW137,$GI137,$GU137,$HG137,$HS137,$IE137,$IQ137),"")</f>
        <v/>
      </c>
      <c r="HD137" s="5" t="str">
        <f t="shared" ref="HD137:HD199" si="301">IFERROR((GY137*GY$4+GZ137*GZ$4)*HC137,"")</f>
        <v/>
      </c>
      <c r="HE137" s="62"/>
      <c r="HF137" s="62"/>
      <c r="HG137" s="62"/>
      <c r="HH137" s="62"/>
      <c r="HI137" s="62"/>
      <c r="HJ137" s="62"/>
      <c r="HK137" s="62"/>
      <c r="HL137" s="62"/>
      <c r="HM137" s="62"/>
      <c r="HN137" s="62" t="str">
        <f t="shared" ref="HN137:HN199" si="302">IF(IF(HJ137&gt;0,1,0)+IF(HK137&gt;0,1,0)+IF(HL137&gt;0,1,0)=0,"",IF(HJ137&gt;0,1,0)+IF(HK137&gt;0,1,0)+IF(HL137&gt;0,1,0))</f>
        <v/>
      </c>
      <c r="HO137" s="62" t="str">
        <f t="shared" ref="HO137:HO199" si="303">IFERROR(HG137/SUM($W137,$AI137,$AU137,$BG137,$BS137,$CE137,$CQ137,$DC137,$DO137,$EA137,$EM137,$EY137,$FK137,$FW137,$GI137,$GU137,$HG137,$HS137,$IE137,$IQ137),"")</f>
        <v/>
      </c>
      <c r="HP137" s="62" t="str">
        <f t="shared" ref="HP137:HP199" si="304">IFERROR((HK137*HK$4+HL137*HL$4)*HO137,"")</f>
        <v/>
      </c>
      <c r="HQ137" s="5"/>
      <c r="HR137" s="5"/>
      <c r="HS137" s="5"/>
      <c r="HT137" s="5"/>
      <c r="HU137" s="5"/>
      <c r="HV137" s="5"/>
      <c r="HW137" s="5"/>
      <c r="HX137" s="5"/>
      <c r="HY137" s="5"/>
      <c r="HZ137" s="5" t="str">
        <f t="shared" ref="HZ137:HZ199" si="305">IF(IF(HV137&gt;0,1,0)+IF(HW137&gt;0,1,0)+IF(HX137&gt;0,1,0)=0,"",IF(HV137&gt;0,1,0)+IF(HW137&gt;0,1,0)+IF(HX137&gt;0,1,0))</f>
        <v/>
      </c>
      <c r="IA137" s="5" t="str">
        <f t="shared" ref="IA137:IA199" si="306">IFERROR(HS137/SUM($W137,$AI137,$AU137,$BG137,$BS137,$CE137,$CQ137,$DC137,$DO137,$EA137,$EM137,$EY137,$FK137,$FW137,$GI137,$GU137,$HG137,$HS137,$IE137,$IQ137),"")</f>
        <v/>
      </c>
      <c r="IB137" s="5" t="str">
        <f t="shared" ref="IB137:IB199" si="307">IFERROR((HW137*HW$4+HX137*HX$4)*IA137,"")</f>
        <v/>
      </c>
      <c r="IC137" s="62"/>
      <c r="ID137" s="62"/>
      <c r="IE137" s="62"/>
      <c r="IF137" s="62"/>
      <c r="IG137" s="62"/>
      <c r="IH137" s="62"/>
      <c r="II137" s="62"/>
      <c r="IJ137" s="62"/>
      <c r="IK137" s="62"/>
      <c r="IL137" s="62" t="str">
        <f t="shared" ref="IL137:IL199" si="308">IF(IF(IH137&gt;0,1,0)+IF(II137&gt;0,1,0)+IF(IJ137&gt;0,1,0)=0,"",IF(IH137&gt;0,1,0)+IF(II137&gt;0,1,0)+IF(IJ137&gt;0,1,0))</f>
        <v/>
      </c>
      <c r="IM137" s="62" t="str">
        <f t="shared" ref="IM137:IM199" si="309">IFERROR(IE137/SUM($W137,$AI137,$AU137,$BG137,$BS137,$CE137,$CQ137,$DC137,$DO137,$EA137,$EM137,$EY137,$FK137,$FW137,$GI137,$GU137,$HG137,$HS137,$IE137,$IQ137),"")</f>
        <v/>
      </c>
      <c r="IN137" s="62" t="str">
        <f t="shared" ref="IN137:IN199" si="310">IFERROR((II137*II$4+IJ137*IJ$4)*IM137,"")</f>
        <v/>
      </c>
      <c r="IO137" s="5"/>
      <c r="IP137" s="5"/>
      <c r="IQ137" s="5"/>
      <c r="IR137" s="5"/>
      <c r="IS137" s="5"/>
      <c r="IT137" s="5"/>
      <c r="IU137" s="5"/>
      <c r="IV137" s="5"/>
      <c r="IW137" s="5"/>
      <c r="IX137" s="5" t="str">
        <f t="shared" ref="IX137:IX199" si="311">IF(IF(IT137&gt;0,1,0)+IF(IU137&gt;0,1,0)+IF(IV137&gt;0,1,0)=0,"",IF(IT137&gt;0,1,0)+IF(IU137&gt;0,1,0)+IF(IV137&gt;0,1,0))</f>
        <v/>
      </c>
      <c r="IY137" s="5" t="str">
        <f t="shared" ref="IY137:IY199" si="312">IFERROR(IQ137/SUM($W137,$AI137,$AU137,$BG137,$BS137,$CE137,$CQ137,$DC137,$DO137,$EA137,$EM137,$EY137,$FK137,$FW137,$GI137,$GU137,$HG137,$HS137,$IE137,$IQ137),"")</f>
        <v/>
      </c>
      <c r="IZ137" s="5" t="str">
        <f t="shared" ref="IZ137:IZ199" si="313">IFERROR((IU137*IU$4+IV137*IV$4)*IY137,"")</f>
        <v/>
      </c>
    </row>
    <row r="138" spans="1:260" x14ac:dyDescent="0.35">
      <c r="A138" s="131">
        <v>134</v>
      </c>
      <c r="B138" s="170">
        <f>'BVEM Scorecard'!B137</f>
        <v>0</v>
      </c>
      <c r="C138" s="170">
        <f>'BVEM Scorecard'!C137</f>
        <v>0</v>
      </c>
      <c r="D138" s="152">
        <v>998</v>
      </c>
      <c r="E138" s="72" t="str">
        <f>'BVEM Scorecard'!F137</f>
        <v>Storage</v>
      </c>
      <c r="F138" s="94"/>
      <c r="G138" s="94"/>
      <c r="H138" s="94"/>
      <c r="I138" s="94"/>
      <c r="J138" s="55"/>
      <c r="K138" s="55"/>
      <c r="L138" s="55"/>
      <c r="M138" s="55"/>
      <c r="N138" s="5"/>
      <c r="O138" s="141"/>
      <c r="P138" s="142"/>
      <c r="Q138" s="114"/>
      <c r="R138" s="91"/>
      <c r="S138" s="5" t="str">
        <f t="shared" si="253"/>
        <v/>
      </c>
      <c r="T138" s="93"/>
      <c r="U138" s="143"/>
      <c r="V138" s="143"/>
      <c r="W138" s="143"/>
      <c r="X138" s="64"/>
      <c r="Y138" s="64"/>
      <c r="Z138" s="64"/>
      <c r="AA138" s="144"/>
      <c r="AB138" s="144"/>
      <c r="AC138" s="64"/>
      <c r="AD138" s="64" t="str">
        <f t="shared" si="254"/>
        <v/>
      </c>
      <c r="AE138" s="64" t="str">
        <f t="shared" si="255"/>
        <v/>
      </c>
      <c r="AF138" s="64" t="str">
        <f t="shared" si="256"/>
        <v/>
      </c>
      <c r="AG138" s="55"/>
      <c r="AH138" s="55"/>
      <c r="AI138" s="5"/>
      <c r="AJ138" s="5"/>
      <c r="AK138" s="5"/>
      <c r="AL138" s="5"/>
      <c r="AM138" s="5"/>
      <c r="AN138" s="5"/>
      <c r="AO138" s="5"/>
      <c r="AP138" s="35" t="str">
        <f t="shared" si="257"/>
        <v/>
      </c>
      <c r="AQ138" s="35" t="str">
        <f t="shared" si="258"/>
        <v/>
      </c>
      <c r="AR138" s="35" t="str">
        <f t="shared" si="259"/>
        <v/>
      </c>
      <c r="AS138" s="62"/>
      <c r="AT138" s="62"/>
      <c r="AU138" s="62"/>
      <c r="AV138" s="62"/>
      <c r="AW138" s="62"/>
      <c r="AX138" s="62"/>
      <c r="AY138" s="62"/>
      <c r="AZ138" s="62"/>
      <c r="BA138" s="62"/>
      <c r="BB138" s="62" t="str">
        <f t="shared" si="260"/>
        <v/>
      </c>
      <c r="BC138" s="95" t="str">
        <f t="shared" si="261"/>
        <v/>
      </c>
      <c r="BD138" s="62" t="str">
        <f t="shared" si="262"/>
        <v/>
      </c>
      <c r="BE138" s="5"/>
      <c r="BF138" s="5"/>
      <c r="BG138" s="5"/>
      <c r="BH138" s="5"/>
      <c r="BI138" s="5"/>
      <c r="BJ138" s="5"/>
      <c r="BK138" s="5"/>
      <c r="BL138" s="5"/>
      <c r="BM138" s="5"/>
      <c r="BN138" s="35" t="str">
        <f t="shared" si="263"/>
        <v/>
      </c>
      <c r="BO138" s="35" t="str">
        <f t="shared" si="264"/>
        <v/>
      </c>
      <c r="BP138" s="35" t="str">
        <f t="shared" si="265"/>
        <v/>
      </c>
      <c r="BQ138" s="62"/>
      <c r="BR138" s="62"/>
      <c r="BS138" s="62"/>
      <c r="BT138" s="62"/>
      <c r="BU138" s="62"/>
      <c r="BV138" s="62"/>
      <c r="BW138" s="62"/>
      <c r="BX138" s="62"/>
      <c r="BY138" s="62"/>
      <c r="BZ138" s="62" t="str">
        <f t="shared" si="266"/>
        <v/>
      </c>
      <c r="CA138" s="62" t="str">
        <f t="shared" si="267"/>
        <v/>
      </c>
      <c r="CB138" s="62" t="str">
        <f t="shared" si="268"/>
        <v/>
      </c>
      <c r="CC138" s="5"/>
      <c r="CD138" s="5"/>
      <c r="CE138" s="5"/>
      <c r="CF138" s="5"/>
      <c r="CG138" s="5"/>
      <c r="CH138" s="5"/>
      <c r="CI138" s="5"/>
      <c r="CJ138" s="5"/>
      <c r="CK138" s="5"/>
      <c r="CL138" s="35" t="str">
        <f t="shared" si="269"/>
        <v/>
      </c>
      <c r="CM138" s="35" t="str">
        <f t="shared" si="270"/>
        <v/>
      </c>
      <c r="CN138" s="35" t="str">
        <f t="shared" si="271"/>
        <v/>
      </c>
      <c r="CO138" s="62"/>
      <c r="CP138" s="62"/>
      <c r="CQ138" s="62"/>
      <c r="CR138" s="62"/>
      <c r="CS138" s="62"/>
      <c r="CT138" s="62"/>
      <c r="CU138" s="62"/>
      <c r="CV138" s="62"/>
      <c r="CW138" s="62"/>
      <c r="CX138" s="62" t="str">
        <f t="shared" si="272"/>
        <v/>
      </c>
      <c r="CY138" s="62" t="str">
        <f t="shared" si="273"/>
        <v/>
      </c>
      <c r="CZ138" s="62" t="str">
        <f t="shared" si="274"/>
        <v/>
      </c>
      <c r="DA138" s="5"/>
      <c r="DB138" s="5"/>
      <c r="DC138" s="5"/>
      <c r="DD138" s="5"/>
      <c r="DE138" s="5"/>
      <c r="DF138" s="5"/>
      <c r="DG138" s="5"/>
      <c r="DH138" s="5"/>
      <c r="DI138" s="5"/>
      <c r="DJ138" s="5" t="str">
        <f t="shared" si="275"/>
        <v/>
      </c>
      <c r="DK138" s="5" t="str">
        <f t="shared" si="276"/>
        <v/>
      </c>
      <c r="DL138" s="5" t="str">
        <f t="shared" si="277"/>
        <v/>
      </c>
      <c r="DM138" s="62"/>
      <c r="DN138" s="62"/>
      <c r="DO138" s="62"/>
      <c r="DP138" s="62"/>
      <c r="DQ138" s="62"/>
      <c r="DR138" s="62"/>
      <c r="DS138" s="62"/>
      <c r="DT138" s="62"/>
      <c r="DU138" s="62"/>
      <c r="DV138" s="62" t="str">
        <f t="shared" si="278"/>
        <v/>
      </c>
      <c r="DW138" s="62" t="str">
        <f t="shared" si="279"/>
        <v/>
      </c>
      <c r="DX138" s="62" t="str">
        <f t="shared" si="280"/>
        <v/>
      </c>
      <c r="DY138" s="5"/>
      <c r="DZ138" s="5"/>
      <c r="EA138" s="5"/>
      <c r="EB138" s="5"/>
      <c r="EC138" s="5"/>
      <c r="ED138" s="5"/>
      <c r="EE138" s="5"/>
      <c r="EF138" s="5"/>
      <c r="EG138" s="5"/>
      <c r="EH138" s="5" t="str">
        <f t="shared" si="281"/>
        <v/>
      </c>
      <c r="EI138" s="5" t="str">
        <f t="shared" si="282"/>
        <v/>
      </c>
      <c r="EJ138" s="5" t="str">
        <f t="shared" si="283"/>
        <v/>
      </c>
      <c r="EK138" s="62"/>
      <c r="EL138" s="62"/>
      <c r="EM138" s="62"/>
      <c r="EN138" s="62"/>
      <c r="EO138" s="62"/>
      <c r="EP138" s="62"/>
      <c r="EQ138" s="62"/>
      <c r="ER138" s="62"/>
      <c r="ES138" s="62"/>
      <c r="ET138" s="62" t="str">
        <f t="shared" si="284"/>
        <v/>
      </c>
      <c r="EU138" s="62" t="str">
        <f t="shared" si="285"/>
        <v/>
      </c>
      <c r="EV138" s="62" t="str">
        <f t="shared" si="286"/>
        <v/>
      </c>
      <c r="EW138" s="5"/>
      <c r="EX138" s="5"/>
      <c r="EY138" s="5"/>
      <c r="EZ138" s="5"/>
      <c r="FA138" s="5"/>
      <c r="FB138" s="5"/>
      <c r="FC138" s="5"/>
      <c r="FD138" s="5"/>
      <c r="FE138" s="5"/>
      <c r="FF138" s="5" t="str">
        <f t="shared" si="287"/>
        <v/>
      </c>
      <c r="FG138" s="5" t="str">
        <f t="shared" si="288"/>
        <v/>
      </c>
      <c r="FH138" s="5" t="str">
        <f t="shared" si="289"/>
        <v/>
      </c>
      <c r="FI138" s="62"/>
      <c r="FJ138" s="62"/>
      <c r="FK138" s="62"/>
      <c r="FL138" s="62"/>
      <c r="FM138" s="62"/>
      <c r="FN138" s="62"/>
      <c r="FO138" s="62"/>
      <c r="FP138" s="62"/>
      <c r="FQ138" s="62"/>
      <c r="FR138" s="62" t="str">
        <f t="shared" si="290"/>
        <v/>
      </c>
      <c r="FS138" s="62" t="str">
        <f t="shared" si="291"/>
        <v/>
      </c>
      <c r="FT138" s="62" t="str">
        <f t="shared" si="292"/>
        <v/>
      </c>
      <c r="FU138" s="5"/>
      <c r="FV138" s="5"/>
      <c r="FW138" s="5"/>
      <c r="FX138" s="5"/>
      <c r="FY138" s="5"/>
      <c r="FZ138" s="5"/>
      <c r="GA138" s="5"/>
      <c r="GB138" s="5"/>
      <c r="GC138" s="5"/>
      <c r="GD138" s="5" t="str">
        <f t="shared" si="293"/>
        <v/>
      </c>
      <c r="GE138" s="5" t="str">
        <f t="shared" si="294"/>
        <v/>
      </c>
      <c r="GF138" s="5" t="str">
        <f t="shared" si="295"/>
        <v/>
      </c>
      <c r="GG138" s="62"/>
      <c r="GH138" s="62"/>
      <c r="GI138" s="62"/>
      <c r="GJ138" s="62"/>
      <c r="GK138" s="62"/>
      <c r="GL138" s="62"/>
      <c r="GM138" s="62"/>
      <c r="GN138" s="62"/>
      <c r="GO138" s="62"/>
      <c r="GP138" s="62" t="str">
        <f t="shared" si="296"/>
        <v/>
      </c>
      <c r="GQ138" s="62" t="str">
        <f t="shared" si="297"/>
        <v/>
      </c>
      <c r="GR138" s="62" t="str">
        <f t="shared" si="298"/>
        <v/>
      </c>
      <c r="GS138" s="5"/>
      <c r="GT138" s="5"/>
      <c r="GU138" s="5"/>
      <c r="GV138" s="5"/>
      <c r="GW138" s="5"/>
      <c r="GX138" s="5"/>
      <c r="GY138" s="5"/>
      <c r="GZ138" s="5"/>
      <c r="HA138" s="5"/>
      <c r="HB138" s="5" t="str">
        <f t="shared" si="299"/>
        <v/>
      </c>
      <c r="HC138" s="5" t="str">
        <f t="shared" si="300"/>
        <v/>
      </c>
      <c r="HD138" s="5" t="str">
        <f t="shared" si="301"/>
        <v/>
      </c>
      <c r="HE138" s="62"/>
      <c r="HF138" s="62"/>
      <c r="HG138" s="62"/>
      <c r="HH138" s="62"/>
      <c r="HI138" s="62"/>
      <c r="HJ138" s="62"/>
      <c r="HK138" s="62"/>
      <c r="HL138" s="62"/>
      <c r="HM138" s="62"/>
      <c r="HN138" s="62" t="str">
        <f t="shared" si="302"/>
        <v/>
      </c>
      <c r="HO138" s="62" t="str">
        <f t="shared" si="303"/>
        <v/>
      </c>
      <c r="HP138" s="62" t="str">
        <f t="shared" si="304"/>
        <v/>
      </c>
      <c r="HQ138" s="5"/>
      <c r="HR138" s="5"/>
      <c r="HS138" s="5"/>
      <c r="HT138" s="5"/>
      <c r="HU138" s="5"/>
      <c r="HV138" s="5"/>
      <c r="HW138" s="5"/>
      <c r="HX138" s="5"/>
      <c r="HY138" s="5"/>
      <c r="HZ138" s="5" t="str">
        <f t="shared" si="305"/>
        <v/>
      </c>
      <c r="IA138" s="5" t="str">
        <f t="shared" si="306"/>
        <v/>
      </c>
      <c r="IB138" s="5" t="str">
        <f t="shared" si="307"/>
        <v/>
      </c>
      <c r="IC138" s="62"/>
      <c r="ID138" s="62"/>
      <c r="IE138" s="62"/>
      <c r="IF138" s="62"/>
      <c r="IG138" s="62"/>
      <c r="IH138" s="62"/>
      <c r="II138" s="62"/>
      <c r="IJ138" s="62"/>
      <c r="IK138" s="62"/>
      <c r="IL138" s="62" t="str">
        <f t="shared" si="308"/>
        <v/>
      </c>
      <c r="IM138" s="62" t="str">
        <f t="shared" si="309"/>
        <v/>
      </c>
      <c r="IN138" s="62" t="str">
        <f t="shared" si="310"/>
        <v/>
      </c>
      <c r="IO138" s="5"/>
      <c r="IP138" s="5"/>
      <c r="IQ138" s="5"/>
      <c r="IR138" s="5"/>
      <c r="IS138" s="5"/>
      <c r="IT138" s="5"/>
      <c r="IU138" s="5"/>
      <c r="IV138" s="5"/>
      <c r="IW138" s="5"/>
      <c r="IX138" s="5" t="str">
        <f t="shared" si="311"/>
        <v/>
      </c>
      <c r="IY138" s="5" t="str">
        <f t="shared" si="312"/>
        <v/>
      </c>
      <c r="IZ138" s="5" t="str">
        <f t="shared" si="313"/>
        <v/>
      </c>
    </row>
    <row r="139" spans="1:260" x14ac:dyDescent="0.35">
      <c r="A139" s="131">
        <v>135</v>
      </c>
      <c r="B139" s="170">
        <f>'BVEM Scorecard'!B138</f>
        <v>0</v>
      </c>
      <c r="C139" s="170">
        <f>'BVEM Scorecard'!C138</f>
        <v>0</v>
      </c>
      <c r="D139" s="152">
        <v>999</v>
      </c>
      <c r="E139" s="72" t="str">
        <f>'BVEM Scorecard'!F138</f>
        <v>Storage</v>
      </c>
      <c r="F139" s="94"/>
      <c r="G139" s="94"/>
      <c r="H139" s="94"/>
      <c r="I139" s="94"/>
      <c r="J139" s="55"/>
      <c r="K139" s="55"/>
      <c r="L139" s="55"/>
      <c r="M139" s="55"/>
      <c r="N139" s="5"/>
      <c r="O139" s="5"/>
      <c r="P139" s="142"/>
      <c r="Q139" s="114"/>
      <c r="R139" s="91"/>
      <c r="S139" s="5" t="str">
        <f t="shared" si="253"/>
        <v/>
      </c>
      <c r="T139" s="93"/>
      <c r="U139" s="143"/>
      <c r="V139" s="143"/>
      <c r="W139" s="143"/>
      <c r="X139" s="64"/>
      <c r="Y139" s="64"/>
      <c r="Z139" s="62"/>
      <c r="AA139" s="144"/>
      <c r="AB139" s="144"/>
      <c r="AC139" s="64"/>
      <c r="AD139" s="64" t="str">
        <f t="shared" si="254"/>
        <v/>
      </c>
      <c r="AE139" s="64" t="str">
        <f t="shared" si="255"/>
        <v/>
      </c>
      <c r="AF139" s="64" t="str">
        <f t="shared" si="256"/>
        <v/>
      </c>
      <c r="AG139" s="55"/>
      <c r="AH139" s="55"/>
      <c r="AI139" s="35"/>
      <c r="AJ139" s="35"/>
      <c r="AK139" s="35"/>
      <c r="AL139" s="35"/>
      <c r="AM139" s="142"/>
      <c r="AN139" s="142"/>
      <c r="AO139" s="35"/>
      <c r="AP139" s="35" t="str">
        <f t="shared" si="257"/>
        <v/>
      </c>
      <c r="AQ139" s="35" t="str">
        <f t="shared" si="258"/>
        <v/>
      </c>
      <c r="AR139" s="35" t="str">
        <f t="shared" si="259"/>
        <v/>
      </c>
      <c r="AS139" s="64"/>
      <c r="AT139" s="64"/>
      <c r="AU139" s="64"/>
      <c r="AV139" s="64"/>
      <c r="AW139" s="64"/>
      <c r="AX139" s="64"/>
      <c r="AY139" s="144"/>
      <c r="AZ139" s="144"/>
      <c r="BA139" s="64"/>
      <c r="BB139" s="64" t="str">
        <f t="shared" si="260"/>
        <v/>
      </c>
      <c r="BC139" s="64" t="str">
        <f t="shared" si="261"/>
        <v/>
      </c>
      <c r="BD139" s="64" t="str">
        <f t="shared" si="262"/>
        <v/>
      </c>
      <c r="BE139" s="35"/>
      <c r="BF139" s="35"/>
      <c r="BG139" s="35"/>
      <c r="BH139" s="35"/>
      <c r="BI139" s="35"/>
      <c r="BJ139" s="35"/>
      <c r="BK139" s="142"/>
      <c r="BL139" s="142"/>
      <c r="BM139" s="35"/>
      <c r="BN139" s="35" t="str">
        <f t="shared" si="263"/>
        <v/>
      </c>
      <c r="BO139" s="35" t="str">
        <f t="shared" si="264"/>
        <v/>
      </c>
      <c r="BP139" s="35" t="str">
        <f t="shared" si="265"/>
        <v/>
      </c>
      <c r="BQ139" s="64"/>
      <c r="BR139" s="64"/>
      <c r="BS139" s="64"/>
      <c r="BT139" s="64"/>
      <c r="BU139" s="64"/>
      <c r="BV139" s="64"/>
      <c r="BW139" s="144"/>
      <c r="BX139" s="144"/>
      <c r="BY139" s="64"/>
      <c r="BZ139" s="64" t="str">
        <f t="shared" si="266"/>
        <v/>
      </c>
      <c r="CA139" s="64" t="str">
        <f t="shared" si="267"/>
        <v/>
      </c>
      <c r="CB139" s="64" t="str">
        <f t="shared" si="268"/>
        <v/>
      </c>
      <c r="CC139" s="35"/>
      <c r="CD139" s="35"/>
      <c r="CE139" s="35"/>
      <c r="CF139" s="35"/>
      <c r="CG139" s="35"/>
      <c r="CH139" s="35"/>
      <c r="CI139" s="142"/>
      <c r="CJ139" s="142"/>
      <c r="CK139" s="35"/>
      <c r="CL139" s="35" t="str">
        <f t="shared" si="269"/>
        <v/>
      </c>
      <c r="CM139" s="35" t="str">
        <f t="shared" si="270"/>
        <v/>
      </c>
      <c r="CN139" s="35" t="str">
        <f t="shared" si="271"/>
        <v/>
      </c>
      <c r="CO139" s="64"/>
      <c r="CP139" s="64"/>
      <c r="CQ139" s="64"/>
      <c r="CR139" s="64"/>
      <c r="CS139" s="64"/>
      <c r="CT139" s="64"/>
      <c r="CU139" s="144"/>
      <c r="CV139" s="144"/>
      <c r="CW139" s="64"/>
      <c r="CX139" s="64" t="str">
        <f t="shared" si="272"/>
        <v/>
      </c>
      <c r="CY139" s="64" t="str">
        <f t="shared" si="273"/>
        <v/>
      </c>
      <c r="CZ139" s="64" t="str">
        <f t="shared" si="274"/>
        <v/>
      </c>
      <c r="DA139" s="35"/>
      <c r="DB139" s="35"/>
      <c r="DC139" s="35"/>
      <c r="DD139" s="35"/>
      <c r="DE139" s="35"/>
      <c r="DF139" s="35"/>
      <c r="DG139" s="142"/>
      <c r="DH139" s="142"/>
      <c r="DI139" s="35"/>
      <c r="DJ139" s="35" t="str">
        <f t="shared" si="275"/>
        <v/>
      </c>
      <c r="DK139" s="35" t="str">
        <f t="shared" si="276"/>
        <v/>
      </c>
      <c r="DL139" s="35" t="str">
        <f t="shared" si="277"/>
        <v/>
      </c>
      <c r="DM139" s="64"/>
      <c r="DN139" s="64"/>
      <c r="DO139" s="64"/>
      <c r="DP139" s="64"/>
      <c r="DQ139" s="64"/>
      <c r="DR139" s="64"/>
      <c r="DS139" s="144"/>
      <c r="DT139" s="144"/>
      <c r="DU139" s="64"/>
      <c r="DV139" s="64" t="str">
        <f t="shared" si="278"/>
        <v/>
      </c>
      <c r="DW139" s="64" t="str">
        <f t="shared" si="279"/>
        <v/>
      </c>
      <c r="DX139" s="64" t="str">
        <f t="shared" si="280"/>
        <v/>
      </c>
      <c r="DY139" s="35"/>
      <c r="DZ139" s="35"/>
      <c r="EA139" s="35"/>
      <c r="EB139" s="35"/>
      <c r="EC139" s="35"/>
      <c r="ED139" s="35"/>
      <c r="EE139" s="142"/>
      <c r="EF139" s="142"/>
      <c r="EG139" s="35"/>
      <c r="EH139" s="35" t="str">
        <f t="shared" si="281"/>
        <v/>
      </c>
      <c r="EI139" s="35" t="str">
        <f t="shared" si="282"/>
        <v/>
      </c>
      <c r="EJ139" s="35" t="str">
        <f t="shared" si="283"/>
        <v/>
      </c>
      <c r="EK139" s="62"/>
      <c r="EL139" s="62"/>
      <c r="EM139" s="62"/>
      <c r="EN139" s="62"/>
      <c r="EO139" s="62"/>
      <c r="EP139" s="62"/>
      <c r="EQ139" s="62"/>
      <c r="ER139" s="62"/>
      <c r="ES139" s="62"/>
      <c r="ET139" s="62" t="str">
        <f t="shared" si="284"/>
        <v/>
      </c>
      <c r="EU139" s="62" t="str">
        <f t="shared" si="285"/>
        <v/>
      </c>
      <c r="EV139" s="62" t="str">
        <f t="shared" si="286"/>
        <v/>
      </c>
      <c r="EW139" s="5"/>
      <c r="EX139" s="5"/>
      <c r="EY139" s="5"/>
      <c r="EZ139" s="5"/>
      <c r="FA139" s="5"/>
      <c r="FB139" s="5"/>
      <c r="FC139" s="5"/>
      <c r="FD139" s="5"/>
      <c r="FE139" s="5"/>
      <c r="FF139" s="5" t="str">
        <f t="shared" si="287"/>
        <v/>
      </c>
      <c r="FG139" s="5" t="str">
        <f t="shared" si="288"/>
        <v/>
      </c>
      <c r="FH139" s="5" t="str">
        <f t="shared" si="289"/>
        <v/>
      </c>
      <c r="FI139" s="62"/>
      <c r="FJ139" s="62"/>
      <c r="FK139" s="62"/>
      <c r="FL139" s="62"/>
      <c r="FM139" s="62"/>
      <c r="FN139" s="62"/>
      <c r="FO139" s="62"/>
      <c r="FP139" s="62"/>
      <c r="FQ139" s="62"/>
      <c r="FR139" s="62" t="str">
        <f t="shared" si="290"/>
        <v/>
      </c>
      <c r="FS139" s="62" t="str">
        <f t="shared" si="291"/>
        <v/>
      </c>
      <c r="FT139" s="62" t="str">
        <f t="shared" si="292"/>
        <v/>
      </c>
      <c r="FU139" s="5"/>
      <c r="FV139" s="5"/>
      <c r="FW139" s="5"/>
      <c r="FX139" s="5"/>
      <c r="FY139" s="5"/>
      <c r="FZ139" s="5"/>
      <c r="GA139" s="5"/>
      <c r="GB139" s="5"/>
      <c r="GC139" s="5"/>
      <c r="GD139" s="5" t="str">
        <f t="shared" si="293"/>
        <v/>
      </c>
      <c r="GE139" s="5" t="str">
        <f t="shared" si="294"/>
        <v/>
      </c>
      <c r="GF139" s="5" t="str">
        <f t="shared" si="295"/>
        <v/>
      </c>
      <c r="GG139" s="62"/>
      <c r="GH139" s="62"/>
      <c r="GI139" s="62"/>
      <c r="GJ139" s="62"/>
      <c r="GK139" s="62"/>
      <c r="GL139" s="62"/>
      <c r="GM139" s="62"/>
      <c r="GN139" s="62"/>
      <c r="GO139" s="62"/>
      <c r="GP139" s="62" t="str">
        <f t="shared" si="296"/>
        <v/>
      </c>
      <c r="GQ139" s="62" t="str">
        <f t="shared" si="297"/>
        <v/>
      </c>
      <c r="GR139" s="62" t="str">
        <f t="shared" si="298"/>
        <v/>
      </c>
      <c r="GS139" s="5"/>
      <c r="GT139" s="5"/>
      <c r="GU139" s="5"/>
      <c r="GV139" s="5"/>
      <c r="GW139" s="5"/>
      <c r="GX139" s="5"/>
      <c r="GY139" s="5"/>
      <c r="GZ139" s="5"/>
      <c r="HA139" s="5"/>
      <c r="HB139" s="5" t="str">
        <f t="shared" si="299"/>
        <v/>
      </c>
      <c r="HC139" s="5" t="str">
        <f t="shared" si="300"/>
        <v/>
      </c>
      <c r="HD139" s="5" t="str">
        <f t="shared" si="301"/>
        <v/>
      </c>
      <c r="HE139" s="62"/>
      <c r="HF139" s="62"/>
      <c r="HG139" s="62"/>
      <c r="HH139" s="62"/>
      <c r="HI139" s="62"/>
      <c r="HJ139" s="62"/>
      <c r="HK139" s="62"/>
      <c r="HL139" s="62"/>
      <c r="HM139" s="62"/>
      <c r="HN139" s="62" t="str">
        <f t="shared" si="302"/>
        <v/>
      </c>
      <c r="HO139" s="62" t="str">
        <f t="shared" si="303"/>
        <v/>
      </c>
      <c r="HP139" s="62" t="str">
        <f t="shared" si="304"/>
        <v/>
      </c>
      <c r="HQ139" s="5"/>
      <c r="HR139" s="5"/>
      <c r="HS139" s="5"/>
      <c r="HT139" s="5"/>
      <c r="HU139" s="5"/>
      <c r="HV139" s="5"/>
      <c r="HW139" s="5"/>
      <c r="HX139" s="5"/>
      <c r="HY139" s="5"/>
      <c r="HZ139" s="5" t="str">
        <f t="shared" si="305"/>
        <v/>
      </c>
      <c r="IA139" s="5" t="str">
        <f t="shared" si="306"/>
        <v/>
      </c>
      <c r="IB139" s="5" t="str">
        <f t="shared" si="307"/>
        <v/>
      </c>
      <c r="IC139" s="62"/>
      <c r="ID139" s="62"/>
      <c r="IE139" s="62"/>
      <c r="IF139" s="62"/>
      <c r="IG139" s="62"/>
      <c r="IH139" s="62"/>
      <c r="II139" s="62"/>
      <c r="IJ139" s="62"/>
      <c r="IK139" s="62"/>
      <c r="IL139" s="62" t="str">
        <f t="shared" si="308"/>
        <v/>
      </c>
      <c r="IM139" s="62" t="str">
        <f t="shared" si="309"/>
        <v/>
      </c>
      <c r="IN139" s="62" t="str">
        <f t="shared" si="310"/>
        <v/>
      </c>
      <c r="IO139" s="5"/>
      <c r="IP139" s="5"/>
      <c r="IQ139" s="5"/>
      <c r="IR139" s="5"/>
      <c r="IS139" s="5"/>
      <c r="IT139" s="5"/>
      <c r="IU139" s="5"/>
      <c r="IV139" s="5"/>
      <c r="IW139" s="5"/>
      <c r="IX139" s="5" t="str">
        <f t="shared" si="311"/>
        <v/>
      </c>
      <c r="IY139" s="5" t="str">
        <f t="shared" si="312"/>
        <v/>
      </c>
      <c r="IZ139" s="5" t="str">
        <f t="shared" si="313"/>
        <v/>
      </c>
    </row>
    <row r="140" spans="1:260" x14ac:dyDescent="0.35">
      <c r="A140" s="131">
        <v>136</v>
      </c>
      <c r="B140" s="170">
        <f>'BVEM Scorecard'!B139</f>
        <v>0</v>
      </c>
      <c r="C140" s="170">
        <f>'BVEM Scorecard'!C139</f>
        <v>0</v>
      </c>
      <c r="D140" s="152">
        <v>1092</v>
      </c>
      <c r="E140" s="72" t="str">
        <f>'BVEM Scorecard'!F139</f>
        <v>Storage</v>
      </c>
      <c r="F140" s="94"/>
      <c r="G140" s="94"/>
      <c r="H140" s="94"/>
      <c r="I140" s="94"/>
      <c r="J140" s="55"/>
      <c r="K140" s="55"/>
      <c r="L140" s="55"/>
      <c r="M140" s="55"/>
      <c r="N140" s="5"/>
      <c r="O140" s="141"/>
      <c r="P140" s="142"/>
      <c r="Q140" s="114"/>
      <c r="R140" s="91"/>
      <c r="S140" s="5" t="str">
        <f t="shared" si="253"/>
        <v/>
      </c>
      <c r="T140" s="93"/>
      <c r="U140" s="143"/>
      <c r="V140" s="143"/>
      <c r="W140" s="143"/>
      <c r="X140" s="64"/>
      <c r="Y140" s="64"/>
      <c r="Z140" s="64"/>
      <c r="AA140" s="144"/>
      <c r="AB140" s="144"/>
      <c r="AC140" s="64"/>
      <c r="AD140" s="64" t="str">
        <f t="shared" si="254"/>
        <v/>
      </c>
      <c r="AE140" s="64" t="str">
        <f t="shared" si="255"/>
        <v/>
      </c>
      <c r="AF140" s="64" t="str">
        <f t="shared" si="256"/>
        <v/>
      </c>
      <c r="AG140" s="55"/>
      <c r="AH140" s="55"/>
      <c r="AI140" s="5"/>
      <c r="AJ140" s="5"/>
      <c r="AK140" s="5"/>
      <c r="AL140" s="5"/>
      <c r="AM140" s="5"/>
      <c r="AN140" s="5"/>
      <c r="AO140" s="5"/>
      <c r="AP140" s="35" t="str">
        <f t="shared" si="257"/>
        <v/>
      </c>
      <c r="AQ140" s="35" t="str">
        <f t="shared" si="258"/>
        <v/>
      </c>
      <c r="AR140" s="35" t="str">
        <f t="shared" si="259"/>
        <v/>
      </c>
      <c r="AS140" s="62"/>
      <c r="AT140" s="62"/>
      <c r="AU140" s="62"/>
      <c r="AV140" s="62"/>
      <c r="AW140" s="62"/>
      <c r="AX140" s="62"/>
      <c r="AY140" s="62"/>
      <c r="AZ140" s="62"/>
      <c r="BA140" s="62"/>
      <c r="BB140" s="62" t="str">
        <f t="shared" si="260"/>
        <v/>
      </c>
      <c r="BC140" s="95" t="str">
        <f t="shared" si="261"/>
        <v/>
      </c>
      <c r="BD140" s="62" t="str">
        <f t="shared" si="262"/>
        <v/>
      </c>
      <c r="BE140" s="5"/>
      <c r="BF140" s="5"/>
      <c r="BG140" s="5"/>
      <c r="BH140" s="5"/>
      <c r="BI140" s="5"/>
      <c r="BJ140" s="5"/>
      <c r="BK140" s="5"/>
      <c r="BL140" s="5"/>
      <c r="BM140" s="5"/>
      <c r="BN140" s="35" t="str">
        <f t="shared" si="263"/>
        <v/>
      </c>
      <c r="BO140" s="35" t="str">
        <f t="shared" si="264"/>
        <v/>
      </c>
      <c r="BP140" s="35" t="str">
        <f t="shared" si="265"/>
        <v/>
      </c>
      <c r="BQ140" s="62"/>
      <c r="BR140" s="62"/>
      <c r="BS140" s="62"/>
      <c r="BT140" s="62"/>
      <c r="BU140" s="62"/>
      <c r="BV140" s="62"/>
      <c r="BW140" s="62"/>
      <c r="BX140" s="62"/>
      <c r="BY140" s="62"/>
      <c r="BZ140" s="62" t="str">
        <f t="shared" si="266"/>
        <v/>
      </c>
      <c r="CA140" s="62" t="str">
        <f t="shared" si="267"/>
        <v/>
      </c>
      <c r="CB140" s="62" t="str">
        <f t="shared" si="268"/>
        <v/>
      </c>
      <c r="CC140" s="5"/>
      <c r="CD140" s="5"/>
      <c r="CE140" s="5"/>
      <c r="CF140" s="5"/>
      <c r="CG140" s="5"/>
      <c r="CH140" s="5"/>
      <c r="CI140" s="5"/>
      <c r="CJ140" s="5"/>
      <c r="CK140" s="5"/>
      <c r="CL140" s="35" t="str">
        <f t="shared" si="269"/>
        <v/>
      </c>
      <c r="CM140" s="35" t="str">
        <f t="shared" si="270"/>
        <v/>
      </c>
      <c r="CN140" s="35" t="str">
        <f t="shared" si="271"/>
        <v/>
      </c>
      <c r="CO140" s="62"/>
      <c r="CP140" s="62"/>
      <c r="CQ140" s="62"/>
      <c r="CR140" s="62"/>
      <c r="CS140" s="62"/>
      <c r="CT140" s="62"/>
      <c r="CU140" s="62"/>
      <c r="CV140" s="62"/>
      <c r="CW140" s="62"/>
      <c r="CX140" s="62" t="str">
        <f t="shared" si="272"/>
        <v/>
      </c>
      <c r="CY140" s="62" t="str">
        <f t="shared" si="273"/>
        <v/>
      </c>
      <c r="CZ140" s="62" t="str">
        <f t="shared" si="274"/>
        <v/>
      </c>
      <c r="DA140" s="5"/>
      <c r="DB140" s="5"/>
      <c r="DC140" s="5"/>
      <c r="DD140" s="5"/>
      <c r="DE140" s="5"/>
      <c r="DF140" s="5"/>
      <c r="DG140" s="5"/>
      <c r="DH140" s="5"/>
      <c r="DI140" s="5"/>
      <c r="DJ140" s="5" t="str">
        <f t="shared" si="275"/>
        <v/>
      </c>
      <c r="DK140" s="5" t="str">
        <f t="shared" si="276"/>
        <v/>
      </c>
      <c r="DL140" s="5" t="str">
        <f t="shared" si="277"/>
        <v/>
      </c>
      <c r="DM140" s="62"/>
      <c r="DN140" s="62"/>
      <c r="DO140" s="62"/>
      <c r="DP140" s="62"/>
      <c r="DQ140" s="62"/>
      <c r="DR140" s="62"/>
      <c r="DS140" s="62"/>
      <c r="DT140" s="62"/>
      <c r="DU140" s="62"/>
      <c r="DV140" s="62" t="str">
        <f t="shared" si="278"/>
        <v/>
      </c>
      <c r="DW140" s="62" t="str">
        <f t="shared" si="279"/>
        <v/>
      </c>
      <c r="DX140" s="62" t="str">
        <f t="shared" si="280"/>
        <v/>
      </c>
      <c r="DY140" s="5"/>
      <c r="DZ140" s="5"/>
      <c r="EA140" s="5"/>
      <c r="EB140" s="5"/>
      <c r="EC140" s="5"/>
      <c r="ED140" s="5"/>
      <c r="EE140" s="5"/>
      <c r="EF140" s="5"/>
      <c r="EG140" s="5"/>
      <c r="EH140" s="5" t="str">
        <f t="shared" si="281"/>
        <v/>
      </c>
      <c r="EI140" s="5" t="str">
        <f t="shared" si="282"/>
        <v/>
      </c>
      <c r="EJ140" s="5" t="str">
        <f t="shared" si="283"/>
        <v/>
      </c>
      <c r="EK140" s="62"/>
      <c r="EL140" s="62"/>
      <c r="EM140" s="62"/>
      <c r="EN140" s="62"/>
      <c r="EO140" s="62"/>
      <c r="EP140" s="62"/>
      <c r="EQ140" s="62"/>
      <c r="ER140" s="62"/>
      <c r="ES140" s="62"/>
      <c r="ET140" s="62" t="str">
        <f t="shared" si="284"/>
        <v/>
      </c>
      <c r="EU140" s="62" t="str">
        <f t="shared" si="285"/>
        <v/>
      </c>
      <c r="EV140" s="62" t="str">
        <f t="shared" si="286"/>
        <v/>
      </c>
      <c r="EW140" s="5"/>
      <c r="EX140" s="5"/>
      <c r="EY140" s="5"/>
      <c r="EZ140" s="5"/>
      <c r="FA140" s="5"/>
      <c r="FB140" s="5"/>
      <c r="FC140" s="5"/>
      <c r="FD140" s="5"/>
      <c r="FE140" s="5"/>
      <c r="FF140" s="5" t="str">
        <f t="shared" si="287"/>
        <v/>
      </c>
      <c r="FG140" s="5" t="str">
        <f t="shared" si="288"/>
        <v/>
      </c>
      <c r="FH140" s="5" t="str">
        <f t="shared" si="289"/>
        <v/>
      </c>
      <c r="FI140" s="62"/>
      <c r="FJ140" s="62"/>
      <c r="FK140" s="62"/>
      <c r="FL140" s="62"/>
      <c r="FM140" s="62"/>
      <c r="FN140" s="62"/>
      <c r="FO140" s="62"/>
      <c r="FP140" s="62"/>
      <c r="FQ140" s="62"/>
      <c r="FR140" s="62" t="str">
        <f t="shared" si="290"/>
        <v/>
      </c>
      <c r="FS140" s="62" t="str">
        <f t="shared" si="291"/>
        <v/>
      </c>
      <c r="FT140" s="62" t="str">
        <f t="shared" si="292"/>
        <v/>
      </c>
      <c r="FU140" s="5"/>
      <c r="FV140" s="5"/>
      <c r="FW140" s="5"/>
      <c r="FX140" s="5"/>
      <c r="FY140" s="5"/>
      <c r="FZ140" s="5"/>
      <c r="GA140" s="5"/>
      <c r="GB140" s="5"/>
      <c r="GC140" s="5"/>
      <c r="GD140" s="5" t="str">
        <f t="shared" si="293"/>
        <v/>
      </c>
      <c r="GE140" s="5" t="str">
        <f t="shared" si="294"/>
        <v/>
      </c>
      <c r="GF140" s="5" t="str">
        <f t="shared" si="295"/>
        <v/>
      </c>
      <c r="GG140" s="62"/>
      <c r="GH140" s="62"/>
      <c r="GI140" s="62"/>
      <c r="GJ140" s="62"/>
      <c r="GK140" s="62"/>
      <c r="GL140" s="62"/>
      <c r="GM140" s="62"/>
      <c r="GN140" s="62"/>
      <c r="GO140" s="62"/>
      <c r="GP140" s="62" t="str">
        <f t="shared" si="296"/>
        <v/>
      </c>
      <c r="GQ140" s="62" t="str">
        <f t="shared" si="297"/>
        <v/>
      </c>
      <c r="GR140" s="62" t="str">
        <f t="shared" si="298"/>
        <v/>
      </c>
      <c r="GS140" s="5"/>
      <c r="GT140" s="5"/>
      <c r="GU140" s="5"/>
      <c r="GV140" s="5"/>
      <c r="GW140" s="5"/>
      <c r="GX140" s="5"/>
      <c r="GY140" s="5"/>
      <c r="GZ140" s="5"/>
      <c r="HA140" s="5"/>
      <c r="HB140" s="5" t="str">
        <f t="shared" si="299"/>
        <v/>
      </c>
      <c r="HC140" s="5" t="str">
        <f t="shared" si="300"/>
        <v/>
      </c>
      <c r="HD140" s="5" t="str">
        <f t="shared" si="301"/>
        <v/>
      </c>
      <c r="HE140" s="62"/>
      <c r="HF140" s="62"/>
      <c r="HG140" s="62"/>
      <c r="HH140" s="62"/>
      <c r="HI140" s="62"/>
      <c r="HJ140" s="62"/>
      <c r="HK140" s="62"/>
      <c r="HL140" s="62"/>
      <c r="HM140" s="62"/>
      <c r="HN140" s="62" t="str">
        <f t="shared" si="302"/>
        <v/>
      </c>
      <c r="HO140" s="62" t="str">
        <f t="shared" si="303"/>
        <v/>
      </c>
      <c r="HP140" s="62" t="str">
        <f t="shared" si="304"/>
        <v/>
      </c>
      <c r="HQ140" s="5"/>
      <c r="HR140" s="5"/>
      <c r="HS140" s="5"/>
      <c r="HT140" s="5"/>
      <c r="HU140" s="5"/>
      <c r="HV140" s="5"/>
      <c r="HW140" s="5"/>
      <c r="HX140" s="5"/>
      <c r="HY140" s="5"/>
      <c r="HZ140" s="5" t="str">
        <f t="shared" si="305"/>
        <v/>
      </c>
      <c r="IA140" s="5" t="str">
        <f t="shared" si="306"/>
        <v/>
      </c>
      <c r="IB140" s="5" t="str">
        <f t="shared" si="307"/>
        <v/>
      </c>
      <c r="IC140" s="62"/>
      <c r="ID140" s="62"/>
      <c r="IE140" s="62"/>
      <c r="IF140" s="62"/>
      <c r="IG140" s="62"/>
      <c r="IH140" s="62"/>
      <c r="II140" s="62"/>
      <c r="IJ140" s="62"/>
      <c r="IK140" s="62"/>
      <c r="IL140" s="62" t="str">
        <f t="shared" si="308"/>
        <v/>
      </c>
      <c r="IM140" s="62" t="str">
        <f t="shared" si="309"/>
        <v/>
      </c>
      <c r="IN140" s="62" t="str">
        <f t="shared" si="310"/>
        <v/>
      </c>
      <c r="IO140" s="5"/>
      <c r="IP140" s="5"/>
      <c r="IQ140" s="5"/>
      <c r="IR140" s="5"/>
      <c r="IS140" s="5"/>
      <c r="IT140" s="5"/>
      <c r="IU140" s="5"/>
      <c r="IV140" s="5"/>
      <c r="IW140" s="5"/>
      <c r="IX140" s="5" t="str">
        <f t="shared" si="311"/>
        <v/>
      </c>
      <c r="IY140" s="5" t="str">
        <f t="shared" si="312"/>
        <v/>
      </c>
      <c r="IZ140" s="5" t="str">
        <f t="shared" si="313"/>
        <v/>
      </c>
    </row>
    <row r="141" spans="1:260" x14ac:dyDescent="0.35">
      <c r="A141" s="131">
        <v>137</v>
      </c>
      <c r="B141" s="170">
        <f>'BVEM Scorecard'!B140</f>
        <v>0</v>
      </c>
      <c r="C141" s="170">
        <f>'BVEM Scorecard'!C140</f>
        <v>0</v>
      </c>
      <c r="D141" s="152">
        <v>1094</v>
      </c>
      <c r="E141" s="72" t="str">
        <f>'BVEM Scorecard'!F140</f>
        <v>Storage</v>
      </c>
      <c r="F141" s="94"/>
      <c r="G141" s="94"/>
      <c r="H141" s="94"/>
      <c r="I141" s="94"/>
      <c r="J141" s="55"/>
      <c r="K141" s="55"/>
      <c r="L141" s="55"/>
      <c r="M141" s="55"/>
      <c r="N141" s="5"/>
      <c r="O141" s="5"/>
      <c r="P141" s="142"/>
      <c r="Q141" s="114"/>
      <c r="R141" s="91"/>
      <c r="S141" s="5" t="str">
        <f t="shared" si="253"/>
        <v/>
      </c>
      <c r="T141" s="93"/>
      <c r="U141" s="143"/>
      <c r="V141" s="143"/>
      <c r="W141" s="143"/>
      <c r="X141" s="64"/>
      <c r="Y141" s="64"/>
      <c r="Z141" s="62"/>
      <c r="AA141" s="144"/>
      <c r="AB141" s="144"/>
      <c r="AC141" s="64"/>
      <c r="AD141" s="64" t="str">
        <f t="shared" si="254"/>
        <v/>
      </c>
      <c r="AE141" s="64" t="str">
        <f t="shared" si="255"/>
        <v/>
      </c>
      <c r="AF141" s="64" t="str">
        <f t="shared" si="256"/>
        <v/>
      </c>
      <c r="AG141" s="55"/>
      <c r="AH141" s="55"/>
      <c r="AI141" s="35"/>
      <c r="AJ141" s="35"/>
      <c r="AK141" s="35"/>
      <c r="AL141" s="35"/>
      <c r="AM141" s="142"/>
      <c r="AN141" s="142"/>
      <c r="AO141" s="35"/>
      <c r="AP141" s="35" t="str">
        <f t="shared" si="257"/>
        <v/>
      </c>
      <c r="AQ141" s="35" t="str">
        <f t="shared" si="258"/>
        <v/>
      </c>
      <c r="AR141" s="35" t="str">
        <f t="shared" si="259"/>
        <v/>
      </c>
      <c r="AS141" s="64"/>
      <c r="AT141" s="64"/>
      <c r="AU141" s="64"/>
      <c r="AV141" s="64"/>
      <c r="AW141" s="64"/>
      <c r="AX141" s="64"/>
      <c r="AY141" s="144"/>
      <c r="AZ141" s="144"/>
      <c r="BA141" s="64"/>
      <c r="BB141" s="64" t="str">
        <f t="shared" si="260"/>
        <v/>
      </c>
      <c r="BC141" s="64" t="str">
        <f t="shared" si="261"/>
        <v/>
      </c>
      <c r="BD141" s="64" t="str">
        <f t="shared" si="262"/>
        <v/>
      </c>
      <c r="BE141" s="35"/>
      <c r="BF141" s="35"/>
      <c r="BG141" s="35"/>
      <c r="BH141" s="35"/>
      <c r="BI141" s="35"/>
      <c r="BJ141" s="35"/>
      <c r="BK141" s="142"/>
      <c r="BL141" s="142"/>
      <c r="BM141" s="35"/>
      <c r="BN141" s="35" t="str">
        <f t="shared" si="263"/>
        <v/>
      </c>
      <c r="BO141" s="35" t="str">
        <f t="shared" si="264"/>
        <v/>
      </c>
      <c r="BP141" s="35" t="str">
        <f t="shared" si="265"/>
        <v/>
      </c>
      <c r="BQ141" s="64"/>
      <c r="BR141" s="64"/>
      <c r="BS141" s="64"/>
      <c r="BT141" s="64"/>
      <c r="BU141" s="64"/>
      <c r="BV141" s="64"/>
      <c r="BW141" s="144"/>
      <c r="BX141" s="144"/>
      <c r="BY141" s="64"/>
      <c r="BZ141" s="64" t="str">
        <f t="shared" si="266"/>
        <v/>
      </c>
      <c r="CA141" s="64" t="str">
        <f t="shared" si="267"/>
        <v/>
      </c>
      <c r="CB141" s="64" t="str">
        <f t="shared" si="268"/>
        <v/>
      </c>
      <c r="CC141" s="35"/>
      <c r="CD141" s="35"/>
      <c r="CE141" s="35"/>
      <c r="CF141" s="35"/>
      <c r="CG141" s="35"/>
      <c r="CH141" s="35"/>
      <c r="CI141" s="142"/>
      <c r="CJ141" s="142"/>
      <c r="CK141" s="35"/>
      <c r="CL141" s="35" t="str">
        <f t="shared" si="269"/>
        <v/>
      </c>
      <c r="CM141" s="35" t="str">
        <f t="shared" si="270"/>
        <v/>
      </c>
      <c r="CN141" s="35" t="str">
        <f t="shared" si="271"/>
        <v/>
      </c>
      <c r="CO141" s="64"/>
      <c r="CP141" s="64"/>
      <c r="CQ141" s="64"/>
      <c r="CR141" s="64"/>
      <c r="CS141" s="64"/>
      <c r="CT141" s="64"/>
      <c r="CU141" s="144"/>
      <c r="CV141" s="144"/>
      <c r="CW141" s="64"/>
      <c r="CX141" s="64" t="str">
        <f t="shared" si="272"/>
        <v/>
      </c>
      <c r="CY141" s="64" t="str">
        <f t="shared" si="273"/>
        <v/>
      </c>
      <c r="CZ141" s="64" t="str">
        <f t="shared" si="274"/>
        <v/>
      </c>
      <c r="DA141" s="35"/>
      <c r="DB141" s="35"/>
      <c r="DC141" s="35"/>
      <c r="DD141" s="35"/>
      <c r="DE141" s="35"/>
      <c r="DF141" s="35"/>
      <c r="DG141" s="142"/>
      <c r="DH141" s="142"/>
      <c r="DI141" s="35"/>
      <c r="DJ141" s="35" t="str">
        <f t="shared" si="275"/>
        <v/>
      </c>
      <c r="DK141" s="35" t="str">
        <f t="shared" si="276"/>
        <v/>
      </c>
      <c r="DL141" s="35" t="str">
        <f t="shared" si="277"/>
        <v/>
      </c>
      <c r="DM141" s="64"/>
      <c r="DN141" s="64"/>
      <c r="DO141" s="64"/>
      <c r="DP141" s="64"/>
      <c r="DQ141" s="64"/>
      <c r="DR141" s="64"/>
      <c r="DS141" s="144"/>
      <c r="DT141" s="144"/>
      <c r="DU141" s="64"/>
      <c r="DV141" s="64" t="str">
        <f t="shared" si="278"/>
        <v/>
      </c>
      <c r="DW141" s="64" t="str">
        <f t="shared" si="279"/>
        <v/>
      </c>
      <c r="DX141" s="64" t="str">
        <f t="shared" si="280"/>
        <v/>
      </c>
      <c r="DY141" s="35"/>
      <c r="DZ141" s="35"/>
      <c r="EA141" s="35"/>
      <c r="EB141" s="35"/>
      <c r="EC141" s="35"/>
      <c r="ED141" s="35"/>
      <c r="EE141" s="142"/>
      <c r="EF141" s="142"/>
      <c r="EG141" s="35"/>
      <c r="EH141" s="35" t="str">
        <f t="shared" si="281"/>
        <v/>
      </c>
      <c r="EI141" s="35" t="str">
        <f t="shared" si="282"/>
        <v/>
      </c>
      <c r="EJ141" s="35" t="str">
        <f t="shared" si="283"/>
        <v/>
      </c>
      <c r="EK141" s="62"/>
      <c r="EL141" s="62"/>
      <c r="EM141" s="62"/>
      <c r="EN141" s="62"/>
      <c r="EO141" s="62"/>
      <c r="EP141" s="62"/>
      <c r="EQ141" s="62"/>
      <c r="ER141" s="62"/>
      <c r="ES141" s="62"/>
      <c r="ET141" s="62" t="str">
        <f t="shared" si="284"/>
        <v/>
      </c>
      <c r="EU141" s="62" t="str">
        <f t="shared" si="285"/>
        <v/>
      </c>
      <c r="EV141" s="62" t="str">
        <f t="shared" si="286"/>
        <v/>
      </c>
      <c r="EW141" s="5"/>
      <c r="EX141" s="5"/>
      <c r="EY141" s="5"/>
      <c r="EZ141" s="5"/>
      <c r="FA141" s="5"/>
      <c r="FB141" s="5"/>
      <c r="FC141" s="5"/>
      <c r="FD141" s="5"/>
      <c r="FE141" s="5"/>
      <c r="FF141" s="5" t="str">
        <f t="shared" si="287"/>
        <v/>
      </c>
      <c r="FG141" s="5" t="str">
        <f t="shared" si="288"/>
        <v/>
      </c>
      <c r="FH141" s="5" t="str">
        <f t="shared" si="289"/>
        <v/>
      </c>
      <c r="FI141" s="62"/>
      <c r="FJ141" s="62"/>
      <c r="FK141" s="62"/>
      <c r="FL141" s="62"/>
      <c r="FM141" s="62"/>
      <c r="FN141" s="62"/>
      <c r="FO141" s="62"/>
      <c r="FP141" s="62"/>
      <c r="FQ141" s="62"/>
      <c r="FR141" s="62" t="str">
        <f t="shared" si="290"/>
        <v/>
      </c>
      <c r="FS141" s="62" t="str">
        <f t="shared" si="291"/>
        <v/>
      </c>
      <c r="FT141" s="62" t="str">
        <f t="shared" si="292"/>
        <v/>
      </c>
      <c r="FU141" s="5"/>
      <c r="FV141" s="5"/>
      <c r="FW141" s="5"/>
      <c r="FX141" s="5"/>
      <c r="FY141" s="5"/>
      <c r="FZ141" s="5"/>
      <c r="GA141" s="5"/>
      <c r="GB141" s="5"/>
      <c r="GC141" s="5"/>
      <c r="GD141" s="5" t="str">
        <f t="shared" si="293"/>
        <v/>
      </c>
      <c r="GE141" s="5" t="str">
        <f t="shared" si="294"/>
        <v/>
      </c>
      <c r="GF141" s="5" t="str">
        <f t="shared" si="295"/>
        <v/>
      </c>
      <c r="GG141" s="62"/>
      <c r="GH141" s="62"/>
      <c r="GI141" s="62"/>
      <c r="GJ141" s="62"/>
      <c r="GK141" s="62"/>
      <c r="GL141" s="62"/>
      <c r="GM141" s="62"/>
      <c r="GN141" s="62"/>
      <c r="GO141" s="62"/>
      <c r="GP141" s="62" t="str">
        <f t="shared" si="296"/>
        <v/>
      </c>
      <c r="GQ141" s="62" t="str">
        <f t="shared" si="297"/>
        <v/>
      </c>
      <c r="GR141" s="62" t="str">
        <f t="shared" si="298"/>
        <v/>
      </c>
      <c r="GS141" s="5"/>
      <c r="GT141" s="5"/>
      <c r="GU141" s="5"/>
      <c r="GV141" s="5"/>
      <c r="GW141" s="5"/>
      <c r="GX141" s="5"/>
      <c r="GY141" s="5"/>
      <c r="GZ141" s="5"/>
      <c r="HA141" s="5"/>
      <c r="HB141" s="5" t="str">
        <f t="shared" si="299"/>
        <v/>
      </c>
      <c r="HC141" s="5" t="str">
        <f t="shared" si="300"/>
        <v/>
      </c>
      <c r="HD141" s="5" t="str">
        <f t="shared" si="301"/>
        <v/>
      </c>
      <c r="HE141" s="62"/>
      <c r="HF141" s="62"/>
      <c r="HG141" s="62"/>
      <c r="HH141" s="62"/>
      <c r="HI141" s="62"/>
      <c r="HJ141" s="62"/>
      <c r="HK141" s="62"/>
      <c r="HL141" s="62"/>
      <c r="HM141" s="62"/>
      <c r="HN141" s="62" t="str">
        <f t="shared" si="302"/>
        <v/>
      </c>
      <c r="HO141" s="62" t="str">
        <f t="shared" si="303"/>
        <v/>
      </c>
      <c r="HP141" s="62" t="str">
        <f t="shared" si="304"/>
        <v/>
      </c>
      <c r="HQ141" s="5"/>
      <c r="HR141" s="5"/>
      <c r="HS141" s="5"/>
      <c r="HT141" s="5"/>
      <c r="HU141" s="5"/>
      <c r="HV141" s="5"/>
      <c r="HW141" s="5"/>
      <c r="HX141" s="5"/>
      <c r="HY141" s="5"/>
      <c r="HZ141" s="5" t="str">
        <f t="shared" si="305"/>
        <v/>
      </c>
      <c r="IA141" s="5" t="str">
        <f t="shared" si="306"/>
        <v/>
      </c>
      <c r="IB141" s="5" t="str">
        <f t="shared" si="307"/>
        <v/>
      </c>
      <c r="IC141" s="62"/>
      <c r="ID141" s="62"/>
      <c r="IE141" s="62"/>
      <c r="IF141" s="62"/>
      <c r="IG141" s="62"/>
      <c r="IH141" s="62"/>
      <c r="II141" s="62"/>
      <c r="IJ141" s="62"/>
      <c r="IK141" s="62"/>
      <c r="IL141" s="62" t="str">
        <f t="shared" si="308"/>
        <v/>
      </c>
      <c r="IM141" s="62" t="str">
        <f t="shared" si="309"/>
        <v/>
      </c>
      <c r="IN141" s="62" t="str">
        <f t="shared" si="310"/>
        <v/>
      </c>
      <c r="IO141" s="5"/>
      <c r="IP141" s="5"/>
      <c r="IQ141" s="5"/>
      <c r="IR141" s="5"/>
      <c r="IS141" s="5"/>
      <c r="IT141" s="5"/>
      <c r="IU141" s="5"/>
      <c r="IV141" s="5"/>
      <c r="IW141" s="5"/>
      <c r="IX141" s="5" t="str">
        <f t="shared" si="311"/>
        <v/>
      </c>
      <c r="IY141" s="5" t="str">
        <f t="shared" si="312"/>
        <v/>
      </c>
      <c r="IZ141" s="5" t="str">
        <f t="shared" si="313"/>
        <v/>
      </c>
    </row>
    <row r="142" spans="1:260" x14ac:dyDescent="0.35">
      <c r="A142" s="131">
        <v>138</v>
      </c>
      <c r="B142" s="170">
        <f>'BVEM Scorecard'!B141</f>
        <v>0</v>
      </c>
      <c r="C142" s="170">
        <f>'BVEM Scorecard'!C141</f>
        <v>0</v>
      </c>
      <c r="D142" s="152">
        <v>1022</v>
      </c>
      <c r="E142" s="72" t="str">
        <f>'BVEM Scorecard'!F141</f>
        <v>Storage</v>
      </c>
      <c r="F142" s="94"/>
      <c r="G142" s="94"/>
      <c r="H142" s="94"/>
      <c r="I142" s="94"/>
      <c r="J142" s="55"/>
      <c r="K142" s="55"/>
      <c r="L142" s="55"/>
      <c r="M142" s="55"/>
      <c r="N142" s="5"/>
      <c r="O142" s="141"/>
      <c r="P142" s="142"/>
      <c r="Q142" s="114"/>
      <c r="R142" s="91"/>
      <c r="S142" s="5" t="str">
        <f t="shared" si="253"/>
        <v/>
      </c>
      <c r="T142" s="93"/>
      <c r="U142" s="143"/>
      <c r="V142" s="143"/>
      <c r="W142" s="143"/>
      <c r="X142" s="64"/>
      <c r="Y142" s="64"/>
      <c r="Z142" s="64"/>
      <c r="AA142" s="144"/>
      <c r="AB142" s="144"/>
      <c r="AC142" s="64"/>
      <c r="AD142" s="64" t="str">
        <f t="shared" si="254"/>
        <v/>
      </c>
      <c r="AE142" s="64" t="str">
        <f t="shared" si="255"/>
        <v/>
      </c>
      <c r="AF142" s="64" t="str">
        <f t="shared" si="256"/>
        <v/>
      </c>
      <c r="AG142" s="55"/>
      <c r="AH142" s="55"/>
      <c r="AI142" s="5"/>
      <c r="AJ142" s="5"/>
      <c r="AK142" s="5"/>
      <c r="AL142" s="5"/>
      <c r="AM142" s="5"/>
      <c r="AN142" s="5"/>
      <c r="AO142" s="5"/>
      <c r="AP142" s="35" t="str">
        <f t="shared" si="257"/>
        <v/>
      </c>
      <c r="AQ142" s="35" t="str">
        <f t="shared" si="258"/>
        <v/>
      </c>
      <c r="AR142" s="35" t="str">
        <f t="shared" si="259"/>
        <v/>
      </c>
      <c r="AS142" s="62"/>
      <c r="AT142" s="62"/>
      <c r="AU142" s="62"/>
      <c r="AV142" s="62"/>
      <c r="AW142" s="62"/>
      <c r="AX142" s="62"/>
      <c r="AY142" s="62"/>
      <c r="AZ142" s="62"/>
      <c r="BA142" s="62"/>
      <c r="BB142" s="62" t="str">
        <f t="shared" si="260"/>
        <v/>
      </c>
      <c r="BC142" s="95" t="str">
        <f t="shared" si="261"/>
        <v/>
      </c>
      <c r="BD142" s="62" t="str">
        <f t="shared" si="262"/>
        <v/>
      </c>
      <c r="BE142" s="5"/>
      <c r="BF142" s="5"/>
      <c r="BG142" s="5"/>
      <c r="BH142" s="5"/>
      <c r="BI142" s="5"/>
      <c r="BJ142" s="5"/>
      <c r="BK142" s="5"/>
      <c r="BL142" s="5"/>
      <c r="BM142" s="5"/>
      <c r="BN142" s="35" t="str">
        <f t="shared" si="263"/>
        <v/>
      </c>
      <c r="BO142" s="35" t="str">
        <f t="shared" si="264"/>
        <v/>
      </c>
      <c r="BP142" s="35" t="str">
        <f t="shared" si="265"/>
        <v/>
      </c>
      <c r="BQ142" s="62"/>
      <c r="BR142" s="62"/>
      <c r="BS142" s="62"/>
      <c r="BT142" s="62"/>
      <c r="BU142" s="62"/>
      <c r="BV142" s="62"/>
      <c r="BW142" s="62"/>
      <c r="BX142" s="62"/>
      <c r="BY142" s="62"/>
      <c r="BZ142" s="62" t="str">
        <f t="shared" si="266"/>
        <v/>
      </c>
      <c r="CA142" s="62" t="str">
        <f t="shared" si="267"/>
        <v/>
      </c>
      <c r="CB142" s="62" t="str">
        <f t="shared" si="268"/>
        <v/>
      </c>
      <c r="CC142" s="5"/>
      <c r="CD142" s="5"/>
      <c r="CE142" s="5"/>
      <c r="CF142" s="5"/>
      <c r="CG142" s="5"/>
      <c r="CH142" s="5"/>
      <c r="CI142" s="5"/>
      <c r="CJ142" s="5"/>
      <c r="CK142" s="5"/>
      <c r="CL142" s="35" t="str">
        <f t="shared" si="269"/>
        <v/>
      </c>
      <c r="CM142" s="35" t="str">
        <f t="shared" si="270"/>
        <v/>
      </c>
      <c r="CN142" s="35" t="str">
        <f t="shared" si="271"/>
        <v/>
      </c>
      <c r="CO142" s="62"/>
      <c r="CP142" s="62"/>
      <c r="CQ142" s="62"/>
      <c r="CR142" s="62"/>
      <c r="CS142" s="62"/>
      <c r="CT142" s="62"/>
      <c r="CU142" s="62"/>
      <c r="CV142" s="62"/>
      <c r="CW142" s="62"/>
      <c r="CX142" s="62" t="str">
        <f t="shared" si="272"/>
        <v/>
      </c>
      <c r="CY142" s="62" t="str">
        <f t="shared" si="273"/>
        <v/>
      </c>
      <c r="CZ142" s="62" t="str">
        <f t="shared" si="274"/>
        <v/>
      </c>
      <c r="DA142" s="5"/>
      <c r="DB142" s="5"/>
      <c r="DC142" s="5"/>
      <c r="DD142" s="5"/>
      <c r="DE142" s="5"/>
      <c r="DF142" s="5"/>
      <c r="DG142" s="5"/>
      <c r="DH142" s="5"/>
      <c r="DI142" s="5"/>
      <c r="DJ142" s="5" t="str">
        <f t="shared" si="275"/>
        <v/>
      </c>
      <c r="DK142" s="5" t="str">
        <f t="shared" si="276"/>
        <v/>
      </c>
      <c r="DL142" s="5" t="str">
        <f t="shared" si="277"/>
        <v/>
      </c>
      <c r="DM142" s="62"/>
      <c r="DN142" s="62"/>
      <c r="DO142" s="62"/>
      <c r="DP142" s="62"/>
      <c r="DQ142" s="62"/>
      <c r="DR142" s="62"/>
      <c r="DS142" s="62"/>
      <c r="DT142" s="62"/>
      <c r="DU142" s="62"/>
      <c r="DV142" s="62" t="str">
        <f t="shared" si="278"/>
        <v/>
      </c>
      <c r="DW142" s="62" t="str">
        <f t="shared" si="279"/>
        <v/>
      </c>
      <c r="DX142" s="62" t="str">
        <f t="shared" si="280"/>
        <v/>
      </c>
      <c r="DY142" s="5"/>
      <c r="DZ142" s="5"/>
      <c r="EA142" s="5"/>
      <c r="EB142" s="5"/>
      <c r="EC142" s="5"/>
      <c r="ED142" s="5"/>
      <c r="EE142" s="5"/>
      <c r="EF142" s="5"/>
      <c r="EG142" s="5"/>
      <c r="EH142" s="5" t="str">
        <f t="shared" si="281"/>
        <v/>
      </c>
      <c r="EI142" s="5" t="str">
        <f t="shared" si="282"/>
        <v/>
      </c>
      <c r="EJ142" s="5" t="str">
        <f t="shared" si="283"/>
        <v/>
      </c>
      <c r="EK142" s="62"/>
      <c r="EL142" s="62"/>
      <c r="EM142" s="62"/>
      <c r="EN142" s="62"/>
      <c r="EO142" s="62"/>
      <c r="EP142" s="62"/>
      <c r="EQ142" s="62"/>
      <c r="ER142" s="62"/>
      <c r="ES142" s="62"/>
      <c r="ET142" s="62" t="str">
        <f t="shared" si="284"/>
        <v/>
      </c>
      <c r="EU142" s="62" t="str">
        <f t="shared" si="285"/>
        <v/>
      </c>
      <c r="EV142" s="62" t="str">
        <f t="shared" si="286"/>
        <v/>
      </c>
      <c r="EW142" s="5"/>
      <c r="EX142" s="5"/>
      <c r="EY142" s="5"/>
      <c r="EZ142" s="5"/>
      <c r="FA142" s="5"/>
      <c r="FB142" s="5"/>
      <c r="FC142" s="5"/>
      <c r="FD142" s="5"/>
      <c r="FE142" s="5"/>
      <c r="FF142" s="5" t="str">
        <f t="shared" si="287"/>
        <v/>
      </c>
      <c r="FG142" s="5" t="str">
        <f t="shared" si="288"/>
        <v/>
      </c>
      <c r="FH142" s="5" t="str">
        <f t="shared" si="289"/>
        <v/>
      </c>
      <c r="FI142" s="62"/>
      <c r="FJ142" s="62"/>
      <c r="FK142" s="62"/>
      <c r="FL142" s="62"/>
      <c r="FM142" s="62"/>
      <c r="FN142" s="62"/>
      <c r="FO142" s="62"/>
      <c r="FP142" s="62"/>
      <c r="FQ142" s="62"/>
      <c r="FR142" s="62" t="str">
        <f t="shared" si="290"/>
        <v/>
      </c>
      <c r="FS142" s="62" t="str">
        <f t="shared" si="291"/>
        <v/>
      </c>
      <c r="FT142" s="62" t="str">
        <f t="shared" si="292"/>
        <v/>
      </c>
      <c r="FU142" s="5"/>
      <c r="FV142" s="5"/>
      <c r="FW142" s="5"/>
      <c r="FX142" s="5"/>
      <c r="FY142" s="5"/>
      <c r="FZ142" s="5"/>
      <c r="GA142" s="5"/>
      <c r="GB142" s="5"/>
      <c r="GC142" s="5"/>
      <c r="GD142" s="5" t="str">
        <f t="shared" si="293"/>
        <v/>
      </c>
      <c r="GE142" s="5" t="str">
        <f t="shared" si="294"/>
        <v/>
      </c>
      <c r="GF142" s="5" t="str">
        <f t="shared" si="295"/>
        <v/>
      </c>
      <c r="GG142" s="62"/>
      <c r="GH142" s="62"/>
      <c r="GI142" s="62"/>
      <c r="GJ142" s="62"/>
      <c r="GK142" s="62"/>
      <c r="GL142" s="62"/>
      <c r="GM142" s="62"/>
      <c r="GN142" s="62"/>
      <c r="GO142" s="62"/>
      <c r="GP142" s="62" t="str">
        <f t="shared" si="296"/>
        <v/>
      </c>
      <c r="GQ142" s="62" t="str">
        <f t="shared" si="297"/>
        <v/>
      </c>
      <c r="GR142" s="62" t="str">
        <f t="shared" si="298"/>
        <v/>
      </c>
      <c r="GS142" s="5"/>
      <c r="GT142" s="5"/>
      <c r="GU142" s="5"/>
      <c r="GV142" s="5"/>
      <c r="GW142" s="5"/>
      <c r="GX142" s="5"/>
      <c r="GY142" s="5"/>
      <c r="GZ142" s="5"/>
      <c r="HA142" s="5"/>
      <c r="HB142" s="5" t="str">
        <f t="shared" si="299"/>
        <v/>
      </c>
      <c r="HC142" s="5" t="str">
        <f t="shared" si="300"/>
        <v/>
      </c>
      <c r="HD142" s="5" t="str">
        <f t="shared" si="301"/>
        <v/>
      </c>
      <c r="HE142" s="62"/>
      <c r="HF142" s="62"/>
      <c r="HG142" s="62"/>
      <c r="HH142" s="62"/>
      <c r="HI142" s="62"/>
      <c r="HJ142" s="62"/>
      <c r="HK142" s="62"/>
      <c r="HL142" s="62"/>
      <c r="HM142" s="62"/>
      <c r="HN142" s="62" t="str">
        <f t="shared" si="302"/>
        <v/>
      </c>
      <c r="HO142" s="62" t="str">
        <f t="shared" si="303"/>
        <v/>
      </c>
      <c r="HP142" s="62" t="str">
        <f t="shared" si="304"/>
        <v/>
      </c>
      <c r="HQ142" s="5"/>
      <c r="HR142" s="5"/>
      <c r="HS142" s="5"/>
      <c r="HT142" s="5"/>
      <c r="HU142" s="5"/>
      <c r="HV142" s="5"/>
      <c r="HW142" s="5"/>
      <c r="HX142" s="5"/>
      <c r="HY142" s="5"/>
      <c r="HZ142" s="5" t="str">
        <f t="shared" si="305"/>
        <v/>
      </c>
      <c r="IA142" s="5" t="str">
        <f t="shared" si="306"/>
        <v/>
      </c>
      <c r="IB142" s="5" t="str">
        <f t="shared" si="307"/>
        <v/>
      </c>
      <c r="IC142" s="62"/>
      <c r="ID142" s="62"/>
      <c r="IE142" s="62"/>
      <c r="IF142" s="62"/>
      <c r="IG142" s="62"/>
      <c r="IH142" s="62"/>
      <c r="II142" s="62"/>
      <c r="IJ142" s="62"/>
      <c r="IK142" s="62"/>
      <c r="IL142" s="62" t="str">
        <f t="shared" si="308"/>
        <v/>
      </c>
      <c r="IM142" s="62" t="str">
        <f t="shared" si="309"/>
        <v/>
      </c>
      <c r="IN142" s="62" t="str">
        <f t="shared" si="310"/>
        <v/>
      </c>
      <c r="IO142" s="5"/>
      <c r="IP142" s="5"/>
      <c r="IQ142" s="5"/>
      <c r="IR142" s="5"/>
      <c r="IS142" s="5"/>
      <c r="IT142" s="5"/>
      <c r="IU142" s="5"/>
      <c r="IV142" s="5"/>
      <c r="IW142" s="5"/>
      <c r="IX142" s="5" t="str">
        <f t="shared" si="311"/>
        <v/>
      </c>
      <c r="IY142" s="5" t="str">
        <f t="shared" si="312"/>
        <v/>
      </c>
      <c r="IZ142" s="5" t="str">
        <f t="shared" si="313"/>
        <v/>
      </c>
    </row>
    <row r="143" spans="1:260" x14ac:dyDescent="0.35">
      <c r="A143" s="131">
        <v>139</v>
      </c>
      <c r="B143" s="170">
        <f>'BVEM Scorecard'!B142</f>
        <v>0</v>
      </c>
      <c r="C143" s="170">
        <f>'BVEM Scorecard'!C142</f>
        <v>0</v>
      </c>
      <c r="D143" s="152">
        <v>1030</v>
      </c>
      <c r="E143" s="72" t="str">
        <f>'BVEM Scorecard'!F142</f>
        <v>Storage</v>
      </c>
      <c r="F143" s="94"/>
      <c r="G143" s="94"/>
      <c r="H143" s="94"/>
      <c r="I143" s="94"/>
      <c r="J143" s="55"/>
      <c r="K143" s="55"/>
      <c r="L143" s="55"/>
      <c r="M143" s="55"/>
      <c r="N143" s="5"/>
      <c r="O143" s="5"/>
      <c r="P143" s="142"/>
      <c r="Q143" s="114"/>
      <c r="R143" s="91"/>
      <c r="S143" s="5" t="str">
        <f t="shared" si="253"/>
        <v/>
      </c>
      <c r="T143" s="93"/>
      <c r="U143" s="143"/>
      <c r="V143" s="143"/>
      <c r="W143" s="143"/>
      <c r="X143" s="64"/>
      <c r="Y143" s="64"/>
      <c r="Z143" s="62"/>
      <c r="AA143" s="144"/>
      <c r="AB143" s="144"/>
      <c r="AC143" s="64"/>
      <c r="AD143" s="64" t="str">
        <f t="shared" si="254"/>
        <v/>
      </c>
      <c r="AE143" s="64" t="str">
        <f t="shared" si="255"/>
        <v/>
      </c>
      <c r="AF143" s="64" t="str">
        <f t="shared" si="256"/>
        <v/>
      </c>
      <c r="AG143" s="55"/>
      <c r="AH143" s="55"/>
      <c r="AI143" s="35"/>
      <c r="AJ143" s="35"/>
      <c r="AK143" s="35"/>
      <c r="AL143" s="35"/>
      <c r="AM143" s="142"/>
      <c r="AN143" s="142"/>
      <c r="AO143" s="35"/>
      <c r="AP143" s="35" t="str">
        <f t="shared" si="257"/>
        <v/>
      </c>
      <c r="AQ143" s="35" t="str">
        <f t="shared" si="258"/>
        <v/>
      </c>
      <c r="AR143" s="35" t="str">
        <f t="shared" si="259"/>
        <v/>
      </c>
      <c r="AS143" s="64"/>
      <c r="AT143" s="64"/>
      <c r="AU143" s="64"/>
      <c r="AV143" s="64"/>
      <c r="AW143" s="64"/>
      <c r="AX143" s="64"/>
      <c r="AY143" s="144"/>
      <c r="AZ143" s="144"/>
      <c r="BA143" s="64"/>
      <c r="BB143" s="64" t="str">
        <f t="shared" si="260"/>
        <v/>
      </c>
      <c r="BC143" s="64" t="str">
        <f t="shared" si="261"/>
        <v/>
      </c>
      <c r="BD143" s="64" t="str">
        <f t="shared" si="262"/>
        <v/>
      </c>
      <c r="BE143" s="35"/>
      <c r="BF143" s="35"/>
      <c r="BG143" s="35"/>
      <c r="BH143" s="35"/>
      <c r="BI143" s="35"/>
      <c r="BJ143" s="35"/>
      <c r="BK143" s="142"/>
      <c r="BL143" s="142"/>
      <c r="BM143" s="35"/>
      <c r="BN143" s="35" t="str">
        <f t="shared" si="263"/>
        <v/>
      </c>
      <c r="BO143" s="35" t="str">
        <f t="shared" si="264"/>
        <v/>
      </c>
      <c r="BP143" s="35" t="str">
        <f t="shared" si="265"/>
        <v/>
      </c>
      <c r="BQ143" s="64"/>
      <c r="BR143" s="64"/>
      <c r="BS143" s="64"/>
      <c r="BT143" s="64"/>
      <c r="BU143" s="64"/>
      <c r="BV143" s="64"/>
      <c r="BW143" s="144"/>
      <c r="BX143" s="144"/>
      <c r="BY143" s="64"/>
      <c r="BZ143" s="64" t="str">
        <f t="shared" si="266"/>
        <v/>
      </c>
      <c r="CA143" s="64" t="str">
        <f t="shared" si="267"/>
        <v/>
      </c>
      <c r="CB143" s="64" t="str">
        <f t="shared" si="268"/>
        <v/>
      </c>
      <c r="CC143" s="35"/>
      <c r="CD143" s="35"/>
      <c r="CE143" s="35"/>
      <c r="CF143" s="35"/>
      <c r="CG143" s="35"/>
      <c r="CH143" s="35"/>
      <c r="CI143" s="142"/>
      <c r="CJ143" s="142"/>
      <c r="CK143" s="35"/>
      <c r="CL143" s="35" t="str">
        <f t="shared" si="269"/>
        <v/>
      </c>
      <c r="CM143" s="35" t="str">
        <f t="shared" si="270"/>
        <v/>
      </c>
      <c r="CN143" s="35" t="str">
        <f t="shared" si="271"/>
        <v/>
      </c>
      <c r="CO143" s="64"/>
      <c r="CP143" s="64"/>
      <c r="CQ143" s="64"/>
      <c r="CR143" s="64"/>
      <c r="CS143" s="64"/>
      <c r="CT143" s="64"/>
      <c r="CU143" s="144"/>
      <c r="CV143" s="144"/>
      <c r="CW143" s="64"/>
      <c r="CX143" s="64" t="str">
        <f t="shared" si="272"/>
        <v/>
      </c>
      <c r="CY143" s="64" t="str">
        <f t="shared" si="273"/>
        <v/>
      </c>
      <c r="CZ143" s="64" t="str">
        <f t="shared" si="274"/>
        <v/>
      </c>
      <c r="DA143" s="35"/>
      <c r="DB143" s="35"/>
      <c r="DC143" s="35"/>
      <c r="DD143" s="35"/>
      <c r="DE143" s="35"/>
      <c r="DF143" s="35"/>
      <c r="DG143" s="142"/>
      <c r="DH143" s="142"/>
      <c r="DI143" s="35"/>
      <c r="DJ143" s="35" t="str">
        <f t="shared" si="275"/>
        <v/>
      </c>
      <c r="DK143" s="35" t="str">
        <f t="shared" si="276"/>
        <v/>
      </c>
      <c r="DL143" s="35" t="str">
        <f t="shared" si="277"/>
        <v/>
      </c>
      <c r="DM143" s="64"/>
      <c r="DN143" s="64"/>
      <c r="DO143" s="64"/>
      <c r="DP143" s="64"/>
      <c r="DQ143" s="64"/>
      <c r="DR143" s="64"/>
      <c r="DS143" s="144"/>
      <c r="DT143" s="144"/>
      <c r="DU143" s="64"/>
      <c r="DV143" s="64" t="str">
        <f t="shared" si="278"/>
        <v/>
      </c>
      <c r="DW143" s="64" t="str">
        <f t="shared" si="279"/>
        <v/>
      </c>
      <c r="DX143" s="64" t="str">
        <f t="shared" si="280"/>
        <v/>
      </c>
      <c r="DY143" s="35"/>
      <c r="DZ143" s="35"/>
      <c r="EA143" s="35"/>
      <c r="EB143" s="35"/>
      <c r="EC143" s="35"/>
      <c r="ED143" s="35"/>
      <c r="EE143" s="142"/>
      <c r="EF143" s="142"/>
      <c r="EG143" s="35"/>
      <c r="EH143" s="35" t="str">
        <f t="shared" si="281"/>
        <v/>
      </c>
      <c r="EI143" s="35" t="str">
        <f t="shared" si="282"/>
        <v/>
      </c>
      <c r="EJ143" s="35" t="str">
        <f t="shared" si="283"/>
        <v/>
      </c>
      <c r="EK143" s="62"/>
      <c r="EL143" s="62"/>
      <c r="EM143" s="62"/>
      <c r="EN143" s="62"/>
      <c r="EO143" s="62"/>
      <c r="EP143" s="62"/>
      <c r="EQ143" s="62"/>
      <c r="ER143" s="62"/>
      <c r="ES143" s="62"/>
      <c r="ET143" s="62" t="str">
        <f t="shared" si="284"/>
        <v/>
      </c>
      <c r="EU143" s="62" t="str">
        <f t="shared" si="285"/>
        <v/>
      </c>
      <c r="EV143" s="62" t="str">
        <f t="shared" si="286"/>
        <v/>
      </c>
      <c r="EW143" s="5"/>
      <c r="EX143" s="5"/>
      <c r="EY143" s="5"/>
      <c r="EZ143" s="5"/>
      <c r="FA143" s="5"/>
      <c r="FB143" s="5"/>
      <c r="FC143" s="5"/>
      <c r="FD143" s="5"/>
      <c r="FE143" s="5"/>
      <c r="FF143" s="5" t="str">
        <f t="shared" si="287"/>
        <v/>
      </c>
      <c r="FG143" s="5" t="str">
        <f t="shared" si="288"/>
        <v/>
      </c>
      <c r="FH143" s="5" t="str">
        <f t="shared" si="289"/>
        <v/>
      </c>
      <c r="FI143" s="62"/>
      <c r="FJ143" s="62"/>
      <c r="FK143" s="62"/>
      <c r="FL143" s="62"/>
      <c r="FM143" s="62"/>
      <c r="FN143" s="62"/>
      <c r="FO143" s="62"/>
      <c r="FP143" s="62"/>
      <c r="FQ143" s="62"/>
      <c r="FR143" s="62" t="str">
        <f t="shared" si="290"/>
        <v/>
      </c>
      <c r="FS143" s="62" t="str">
        <f t="shared" si="291"/>
        <v/>
      </c>
      <c r="FT143" s="62" t="str">
        <f t="shared" si="292"/>
        <v/>
      </c>
      <c r="FU143" s="5"/>
      <c r="FV143" s="5"/>
      <c r="FW143" s="5"/>
      <c r="FX143" s="5"/>
      <c r="FY143" s="5"/>
      <c r="FZ143" s="5"/>
      <c r="GA143" s="5"/>
      <c r="GB143" s="5"/>
      <c r="GC143" s="5"/>
      <c r="GD143" s="5" t="str">
        <f t="shared" si="293"/>
        <v/>
      </c>
      <c r="GE143" s="5" t="str">
        <f t="shared" si="294"/>
        <v/>
      </c>
      <c r="GF143" s="5" t="str">
        <f t="shared" si="295"/>
        <v/>
      </c>
      <c r="GG143" s="62"/>
      <c r="GH143" s="62"/>
      <c r="GI143" s="62"/>
      <c r="GJ143" s="62"/>
      <c r="GK143" s="62"/>
      <c r="GL143" s="62"/>
      <c r="GM143" s="62"/>
      <c r="GN143" s="62"/>
      <c r="GO143" s="62"/>
      <c r="GP143" s="62" t="str">
        <f t="shared" si="296"/>
        <v/>
      </c>
      <c r="GQ143" s="62" t="str">
        <f t="shared" si="297"/>
        <v/>
      </c>
      <c r="GR143" s="62" t="str">
        <f t="shared" si="298"/>
        <v/>
      </c>
      <c r="GS143" s="5"/>
      <c r="GT143" s="5"/>
      <c r="GU143" s="5"/>
      <c r="GV143" s="5"/>
      <c r="GW143" s="5"/>
      <c r="GX143" s="5"/>
      <c r="GY143" s="5"/>
      <c r="GZ143" s="5"/>
      <c r="HA143" s="5"/>
      <c r="HB143" s="5" t="str">
        <f t="shared" si="299"/>
        <v/>
      </c>
      <c r="HC143" s="5" t="str">
        <f t="shared" si="300"/>
        <v/>
      </c>
      <c r="HD143" s="5" t="str">
        <f t="shared" si="301"/>
        <v/>
      </c>
      <c r="HE143" s="62"/>
      <c r="HF143" s="62"/>
      <c r="HG143" s="62"/>
      <c r="HH143" s="62"/>
      <c r="HI143" s="62"/>
      <c r="HJ143" s="62"/>
      <c r="HK143" s="62"/>
      <c r="HL143" s="62"/>
      <c r="HM143" s="62"/>
      <c r="HN143" s="62" t="str">
        <f t="shared" si="302"/>
        <v/>
      </c>
      <c r="HO143" s="62" t="str">
        <f t="shared" si="303"/>
        <v/>
      </c>
      <c r="HP143" s="62" t="str">
        <f t="shared" si="304"/>
        <v/>
      </c>
      <c r="HQ143" s="5"/>
      <c r="HR143" s="5"/>
      <c r="HS143" s="5"/>
      <c r="HT143" s="5"/>
      <c r="HU143" s="5"/>
      <c r="HV143" s="5"/>
      <c r="HW143" s="5"/>
      <c r="HX143" s="5"/>
      <c r="HY143" s="5"/>
      <c r="HZ143" s="5" t="str">
        <f t="shared" si="305"/>
        <v/>
      </c>
      <c r="IA143" s="5" t="str">
        <f t="shared" si="306"/>
        <v/>
      </c>
      <c r="IB143" s="5" t="str">
        <f t="shared" si="307"/>
        <v/>
      </c>
      <c r="IC143" s="62"/>
      <c r="ID143" s="62"/>
      <c r="IE143" s="62"/>
      <c r="IF143" s="62"/>
      <c r="IG143" s="62"/>
      <c r="IH143" s="62"/>
      <c r="II143" s="62"/>
      <c r="IJ143" s="62"/>
      <c r="IK143" s="62"/>
      <c r="IL143" s="62" t="str">
        <f t="shared" si="308"/>
        <v/>
      </c>
      <c r="IM143" s="62" t="str">
        <f t="shared" si="309"/>
        <v/>
      </c>
      <c r="IN143" s="62" t="str">
        <f t="shared" si="310"/>
        <v/>
      </c>
      <c r="IO143" s="5"/>
      <c r="IP143" s="5"/>
      <c r="IQ143" s="5"/>
      <c r="IR143" s="5"/>
      <c r="IS143" s="5"/>
      <c r="IT143" s="5"/>
      <c r="IU143" s="5"/>
      <c r="IV143" s="5"/>
      <c r="IW143" s="5"/>
      <c r="IX143" s="5" t="str">
        <f t="shared" si="311"/>
        <v/>
      </c>
      <c r="IY143" s="5" t="str">
        <f t="shared" si="312"/>
        <v/>
      </c>
      <c r="IZ143" s="5" t="str">
        <f t="shared" si="313"/>
        <v/>
      </c>
    </row>
    <row r="144" spans="1:260" x14ac:dyDescent="0.35">
      <c r="A144" s="131">
        <v>140</v>
      </c>
      <c r="B144" s="170">
        <f>'BVEM Scorecard'!B143</f>
        <v>0</v>
      </c>
      <c r="C144" s="170">
        <f>'BVEM Scorecard'!C143</f>
        <v>0</v>
      </c>
      <c r="D144" s="152">
        <v>949</v>
      </c>
      <c r="E144" s="72" t="str">
        <f>'BVEM Scorecard'!F143</f>
        <v>Solar</v>
      </c>
      <c r="F144" s="94"/>
      <c r="G144" s="94"/>
      <c r="H144" s="94"/>
      <c r="I144" s="94"/>
      <c r="J144" s="55"/>
      <c r="K144" s="55"/>
      <c r="L144" s="55"/>
      <c r="M144" s="55"/>
      <c r="N144" s="5"/>
      <c r="O144" s="141"/>
      <c r="P144" s="142"/>
      <c r="Q144" s="114"/>
      <c r="R144" s="91"/>
      <c r="S144" s="5" t="str">
        <f t="shared" si="253"/>
        <v/>
      </c>
      <c r="T144" s="93"/>
      <c r="U144" s="143"/>
      <c r="V144" s="143"/>
      <c r="W144" s="143"/>
      <c r="X144" s="64"/>
      <c r="Y144" s="64"/>
      <c r="Z144" s="64"/>
      <c r="AA144" s="144"/>
      <c r="AB144" s="144"/>
      <c r="AC144" s="64"/>
      <c r="AD144" s="64" t="str">
        <f t="shared" si="254"/>
        <v/>
      </c>
      <c r="AE144" s="64" t="str">
        <f t="shared" si="255"/>
        <v/>
      </c>
      <c r="AF144" s="64" t="str">
        <f t="shared" si="256"/>
        <v/>
      </c>
      <c r="AG144" s="55"/>
      <c r="AH144" s="55"/>
      <c r="AI144" s="5"/>
      <c r="AJ144" s="5"/>
      <c r="AK144" s="5"/>
      <c r="AL144" s="5"/>
      <c r="AM144" s="5"/>
      <c r="AN144" s="5"/>
      <c r="AO144" s="5"/>
      <c r="AP144" s="35" t="str">
        <f t="shared" si="257"/>
        <v/>
      </c>
      <c r="AQ144" s="35" t="str">
        <f t="shared" si="258"/>
        <v/>
      </c>
      <c r="AR144" s="35" t="str">
        <f t="shared" si="259"/>
        <v/>
      </c>
      <c r="AS144" s="62"/>
      <c r="AT144" s="62"/>
      <c r="AU144" s="62"/>
      <c r="AV144" s="62"/>
      <c r="AW144" s="62"/>
      <c r="AX144" s="62"/>
      <c r="AY144" s="62"/>
      <c r="AZ144" s="62"/>
      <c r="BA144" s="62"/>
      <c r="BB144" s="62" t="str">
        <f t="shared" si="260"/>
        <v/>
      </c>
      <c r="BC144" s="95" t="str">
        <f t="shared" si="261"/>
        <v/>
      </c>
      <c r="BD144" s="62" t="str">
        <f t="shared" si="262"/>
        <v/>
      </c>
      <c r="BE144" s="5"/>
      <c r="BF144" s="5"/>
      <c r="BG144" s="5"/>
      <c r="BH144" s="5"/>
      <c r="BI144" s="5"/>
      <c r="BJ144" s="5"/>
      <c r="BK144" s="5"/>
      <c r="BL144" s="5"/>
      <c r="BM144" s="5"/>
      <c r="BN144" s="35" t="str">
        <f t="shared" si="263"/>
        <v/>
      </c>
      <c r="BO144" s="35" t="str">
        <f t="shared" si="264"/>
        <v/>
      </c>
      <c r="BP144" s="35" t="str">
        <f t="shared" si="265"/>
        <v/>
      </c>
      <c r="BQ144" s="62"/>
      <c r="BR144" s="62"/>
      <c r="BS144" s="62"/>
      <c r="BT144" s="62"/>
      <c r="BU144" s="62"/>
      <c r="BV144" s="62"/>
      <c r="BW144" s="62"/>
      <c r="BX144" s="62"/>
      <c r="BY144" s="62"/>
      <c r="BZ144" s="62" t="str">
        <f t="shared" si="266"/>
        <v/>
      </c>
      <c r="CA144" s="62" t="str">
        <f t="shared" si="267"/>
        <v/>
      </c>
      <c r="CB144" s="62" t="str">
        <f t="shared" si="268"/>
        <v/>
      </c>
      <c r="CC144" s="5"/>
      <c r="CD144" s="5"/>
      <c r="CE144" s="5"/>
      <c r="CF144" s="5"/>
      <c r="CG144" s="5"/>
      <c r="CH144" s="5"/>
      <c r="CI144" s="5"/>
      <c r="CJ144" s="5"/>
      <c r="CK144" s="5"/>
      <c r="CL144" s="35" t="str">
        <f t="shared" si="269"/>
        <v/>
      </c>
      <c r="CM144" s="35" t="str">
        <f t="shared" si="270"/>
        <v/>
      </c>
      <c r="CN144" s="35" t="str">
        <f t="shared" si="271"/>
        <v/>
      </c>
      <c r="CO144" s="62"/>
      <c r="CP144" s="62"/>
      <c r="CQ144" s="62"/>
      <c r="CR144" s="62"/>
      <c r="CS144" s="62"/>
      <c r="CT144" s="62"/>
      <c r="CU144" s="62"/>
      <c r="CV144" s="62"/>
      <c r="CW144" s="62"/>
      <c r="CX144" s="62" t="str">
        <f t="shared" si="272"/>
        <v/>
      </c>
      <c r="CY144" s="62" t="str">
        <f t="shared" si="273"/>
        <v/>
      </c>
      <c r="CZ144" s="62" t="str">
        <f t="shared" si="274"/>
        <v/>
      </c>
      <c r="DA144" s="5"/>
      <c r="DB144" s="5"/>
      <c r="DC144" s="5"/>
      <c r="DD144" s="5"/>
      <c r="DE144" s="5"/>
      <c r="DF144" s="5"/>
      <c r="DG144" s="5"/>
      <c r="DH144" s="5"/>
      <c r="DI144" s="5"/>
      <c r="DJ144" s="5" t="str">
        <f t="shared" si="275"/>
        <v/>
      </c>
      <c r="DK144" s="5" t="str">
        <f t="shared" si="276"/>
        <v/>
      </c>
      <c r="DL144" s="5" t="str">
        <f t="shared" si="277"/>
        <v/>
      </c>
      <c r="DM144" s="62"/>
      <c r="DN144" s="62"/>
      <c r="DO144" s="62"/>
      <c r="DP144" s="62"/>
      <c r="DQ144" s="62"/>
      <c r="DR144" s="62"/>
      <c r="DS144" s="62"/>
      <c r="DT144" s="62"/>
      <c r="DU144" s="62"/>
      <c r="DV144" s="62" t="str">
        <f t="shared" si="278"/>
        <v/>
      </c>
      <c r="DW144" s="62" t="str">
        <f t="shared" si="279"/>
        <v/>
      </c>
      <c r="DX144" s="62" t="str">
        <f t="shared" si="280"/>
        <v/>
      </c>
      <c r="DY144" s="5"/>
      <c r="DZ144" s="5"/>
      <c r="EA144" s="5"/>
      <c r="EB144" s="5"/>
      <c r="EC144" s="5"/>
      <c r="ED144" s="5"/>
      <c r="EE144" s="5"/>
      <c r="EF144" s="5"/>
      <c r="EG144" s="5"/>
      <c r="EH144" s="5" t="str">
        <f t="shared" si="281"/>
        <v/>
      </c>
      <c r="EI144" s="5" t="str">
        <f t="shared" si="282"/>
        <v/>
      </c>
      <c r="EJ144" s="5" t="str">
        <f t="shared" si="283"/>
        <v/>
      </c>
      <c r="EK144" s="62"/>
      <c r="EL144" s="62"/>
      <c r="EM144" s="62"/>
      <c r="EN144" s="62"/>
      <c r="EO144" s="62"/>
      <c r="EP144" s="62"/>
      <c r="EQ144" s="62"/>
      <c r="ER144" s="62"/>
      <c r="ES144" s="62"/>
      <c r="ET144" s="62" t="str">
        <f t="shared" si="284"/>
        <v/>
      </c>
      <c r="EU144" s="62" t="str">
        <f t="shared" si="285"/>
        <v/>
      </c>
      <c r="EV144" s="62" t="str">
        <f t="shared" si="286"/>
        <v/>
      </c>
      <c r="EW144" s="5"/>
      <c r="EX144" s="5"/>
      <c r="EY144" s="5"/>
      <c r="EZ144" s="5"/>
      <c r="FA144" s="5"/>
      <c r="FB144" s="5"/>
      <c r="FC144" s="5"/>
      <c r="FD144" s="5"/>
      <c r="FE144" s="5"/>
      <c r="FF144" s="5" t="str">
        <f t="shared" si="287"/>
        <v/>
      </c>
      <c r="FG144" s="5" t="str">
        <f t="shared" si="288"/>
        <v/>
      </c>
      <c r="FH144" s="5" t="str">
        <f t="shared" si="289"/>
        <v/>
      </c>
      <c r="FI144" s="62"/>
      <c r="FJ144" s="62"/>
      <c r="FK144" s="62"/>
      <c r="FL144" s="62"/>
      <c r="FM144" s="62"/>
      <c r="FN144" s="62"/>
      <c r="FO144" s="62"/>
      <c r="FP144" s="62"/>
      <c r="FQ144" s="62"/>
      <c r="FR144" s="62" t="str">
        <f t="shared" si="290"/>
        <v/>
      </c>
      <c r="FS144" s="62" t="str">
        <f t="shared" si="291"/>
        <v/>
      </c>
      <c r="FT144" s="62" t="str">
        <f t="shared" si="292"/>
        <v/>
      </c>
      <c r="FU144" s="5"/>
      <c r="FV144" s="5"/>
      <c r="FW144" s="5"/>
      <c r="FX144" s="5"/>
      <c r="FY144" s="5"/>
      <c r="FZ144" s="5"/>
      <c r="GA144" s="5"/>
      <c r="GB144" s="5"/>
      <c r="GC144" s="5"/>
      <c r="GD144" s="5" t="str">
        <f t="shared" si="293"/>
        <v/>
      </c>
      <c r="GE144" s="5" t="str">
        <f t="shared" si="294"/>
        <v/>
      </c>
      <c r="GF144" s="5" t="str">
        <f t="shared" si="295"/>
        <v/>
      </c>
      <c r="GG144" s="62"/>
      <c r="GH144" s="62"/>
      <c r="GI144" s="62"/>
      <c r="GJ144" s="62"/>
      <c r="GK144" s="62"/>
      <c r="GL144" s="62"/>
      <c r="GM144" s="62"/>
      <c r="GN144" s="62"/>
      <c r="GO144" s="62"/>
      <c r="GP144" s="62" t="str">
        <f t="shared" si="296"/>
        <v/>
      </c>
      <c r="GQ144" s="62" t="str">
        <f t="shared" si="297"/>
        <v/>
      </c>
      <c r="GR144" s="62" t="str">
        <f t="shared" si="298"/>
        <v/>
      </c>
      <c r="GS144" s="5"/>
      <c r="GT144" s="5"/>
      <c r="GU144" s="5"/>
      <c r="GV144" s="5"/>
      <c r="GW144" s="5"/>
      <c r="GX144" s="5"/>
      <c r="GY144" s="5"/>
      <c r="GZ144" s="5"/>
      <c r="HA144" s="5"/>
      <c r="HB144" s="5" t="str">
        <f t="shared" si="299"/>
        <v/>
      </c>
      <c r="HC144" s="5" t="str">
        <f t="shared" si="300"/>
        <v/>
      </c>
      <c r="HD144" s="5" t="str">
        <f t="shared" si="301"/>
        <v/>
      </c>
      <c r="HE144" s="62"/>
      <c r="HF144" s="62"/>
      <c r="HG144" s="62"/>
      <c r="HH144" s="62"/>
      <c r="HI144" s="62"/>
      <c r="HJ144" s="62"/>
      <c r="HK144" s="62"/>
      <c r="HL144" s="62"/>
      <c r="HM144" s="62"/>
      <c r="HN144" s="62" t="str">
        <f t="shared" si="302"/>
        <v/>
      </c>
      <c r="HO144" s="62" t="str">
        <f t="shared" si="303"/>
        <v/>
      </c>
      <c r="HP144" s="62" t="str">
        <f t="shared" si="304"/>
        <v/>
      </c>
      <c r="HQ144" s="5"/>
      <c r="HR144" s="5"/>
      <c r="HS144" s="5"/>
      <c r="HT144" s="5"/>
      <c r="HU144" s="5"/>
      <c r="HV144" s="5"/>
      <c r="HW144" s="5"/>
      <c r="HX144" s="5"/>
      <c r="HY144" s="5"/>
      <c r="HZ144" s="5" t="str">
        <f t="shared" si="305"/>
        <v/>
      </c>
      <c r="IA144" s="5" t="str">
        <f t="shared" si="306"/>
        <v/>
      </c>
      <c r="IB144" s="5" t="str">
        <f t="shared" si="307"/>
        <v/>
      </c>
      <c r="IC144" s="62"/>
      <c r="ID144" s="62"/>
      <c r="IE144" s="62"/>
      <c r="IF144" s="62"/>
      <c r="IG144" s="62"/>
      <c r="IH144" s="62"/>
      <c r="II144" s="62"/>
      <c r="IJ144" s="62"/>
      <c r="IK144" s="62"/>
      <c r="IL144" s="62" t="str">
        <f t="shared" si="308"/>
        <v/>
      </c>
      <c r="IM144" s="62" t="str">
        <f t="shared" si="309"/>
        <v/>
      </c>
      <c r="IN144" s="62" t="str">
        <f t="shared" si="310"/>
        <v/>
      </c>
      <c r="IO144" s="5"/>
      <c r="IP144" s="5"/>
      <c r="IQ144" s="5"/>
      <c r="IR144" s="5"/>
      <c r="IS144" s="5"/>
      <c r="IT144" s="5"/>
      <c r="IU144" s="5"/>
      <c r="IV144" s="5"/>
      <c r="IW144" s="5"/>
      <c r="IX144" s="5" t="str">
        <f t="shared" si="311"/>
        <v/>
      </c>
      <c r="IY144" s="5" t="str">
        <f t="shared" si="312"/>
        <v/>
      </c>
      <c r="IZ144" s="5" t="str">
        <f t="shared" si="313"/>
        <v/>
      </c>
    </row>
    <row r="145" spans="1:260" x14ac:dyDescent="0.35">
      <c r="A145" s="131">
        <v>141</v>
      </c>
      <c r="B145" s="170">
        <f>'BVEM Scorecard'!B144</f>
        <v>0</v>
      </c>
      <c r="C145" s="170">
        <f>'BVEM Scorecard'!C144</f>
        <v>0</v>
      </c>
      <c r="D145" s="152">
        <v>952</v>
      </c>
      <c r="E145" s="72" t="str">
        <f>'BVEM Scorecard'!F144</f>
        <v>Solar</v>
      </c>
      <c r="F145" s="94"/>
      <c r="G145" s="94"/>
      <c r="H145" s="94"/>
      <c r="I145" s="94"/>
      <c r="J145" s="55"/>
      <c r="K145" s="55"/>
      <c r="L145" s="55"/>
      <c r="M145" s="55"/>
      <c r="N145" s="5"/>
      <c r="O145" s="5"/>
      <c r="P145" s="142"/>
      <c r="Q145" s="114"/>
      <c r="R145" s="91"/>
      <c r="S145" s="5" t="str">
        <f t="shared" si="253"/>
        <v/>
      </c>
      <c r="T145" s="93"/>
      <c r="U145" s="143"/>
      <c r="V145" s="143"/>
      <c r="W145" s="143"/>
      <c r="X145" s="64"/>
      <c r="Y145" s="64"/>
      <c r="Z145" s="62"/>
      <c r="AA145" s="144"/>
      <c r="AB145" s="144"/>
      <c r="AC145" s="64"/>
      <c r="AD145" s="64" t="str">
        <f t="shared" si="254"/>
        <v/>
      </c>
      <c r="AE145" s="64" t="str">
        <f t="shared" si="255"/>
        <v/>
      </c>
      <c r="AF145" s="64" t="str">
        <f t="shared" si="256"/>
        <v/>
      </c>
      <c r="AG145" s="55"/>
      <c r="AH145" s="55"/>
      <c r="AI145" s="35"/>
      <c r="AJ145" s="35"/>
      <c r="AK145" s="35"/>
      <c r="AL145" s="35"/>
      <c r="AM145" s="142"/>
      <c r="AN145" s="142"/>
      <c r="AO145" s="35"/>
      <c r="AP145" s="35" t="str">
        <f t="shared" si="257"/>
        <v/>
      </c>
      <c r="AQ145" s="35" t="str">
        <f t="shared" si="258"/>
        <v/>
      </c>
      <c r="AR145" s="35" t="str">
        <f t="shared" si="259"/>
        <v/>
      </c>
      <c r="AS145" s="64"/>
      <c r="AT145" s="64"/>
      <c r="AU145" s="64"/>
      <c r="AV145" s="64"/>
      <c r="AW145" s="64"/>
      <c r="AX145" s="64"/>
      <c r="AY145" s="144"/>
      <c r="AZ145" s="144"/>
      <c r="BA145" s="64"/>
      <c r="BB145" s="64" t="str">
        <f t="shared" si="260"/>
        <v/>
      </c>
      <c r="BC145" s="64" t="str">
        <f t="shared" si="261"/>
        <v/>
      </c>
      <c r="BD145" s="64" t="str">
        <f t="shared" si="262"/>
        <v/>
      </c>
      <c r="BE145" s="35"/>
      <c r="BF145" s="35"/>
      <c r="BG145" s="35"/>
      <c r="BH145" s="35"/>
      <c r="BI145" s="35"/>
      <c r="BJ145" s="35"/>
      <c r="BK145" s="142"/>
      <c r="BL145" s="142"/>
      <c r="BM145" s="35"/>
      <c r="BN145" s="35" t="str">
        <f t="shared" si="263"/>
        <v/>
      </c>
      <c r="BO145" s="35" t="str">
        <f t="shared" si="264"/>
        <v/>
      </c>
      <c r="BP145" s="35" t="str">
        <f t="shared" si="265"/>
        <v/>
      </c>
      <c r="BQ145" s="64"/>
      <c r="BR145" s="64"/>
      <c r="BS145" s="64"/>
      <c r="BT145" s="64"/>
      <c r="BU145" s="64"/>
      <c r="BV145" s="64"/>
      <c r="BW145" s="144"/>
      <c r="BX145" s="144"/>
      <c r="BY145" s="64"/>
      <c r="BZ145" s="64" t="str">
        <f t="shared" si="266"/>
        <v/>
      </c>
      <c r="CA145" s="64" t="str">
        <f t="shared" si="267"/>
        <v/>
      </c>
      <c r="CB145" s="64" t="str">
        <f t="shared" si="268"/>
        <v/>
      </c>
      <c r="CC145" s="35"/>
      <c r="CD145" s="35"/>
      <c r="CE145" s="35"/>
      <c r="CF145" s="35"/>
      <c r="CG145" s="35"/>
      <c r="CH145" s="35"/>
      <c r="CI145" s="142"/>
      <c r="CJ145" s="142"/>
      <c r="CK145" s="35"/>
      <c r="CL145" s="35" t="str">
        <f t="shared" si="269"/>
        <v/>
      </c>
      <c r="CM145" s="35" t="str">
        <f t="shared" si="270"/>
        <v/>
      </c>
      <c r="CN145" s="35" t="str">
        <f t="shared" si="271"/>
        <v/>
      </c>
      <c r="CO145" s="64"/>
      <c r="CP145" s="64"/>
      <c r="CQ145" s="64"/>
      <c r="CR145" s="64"/>
      <c r="CS145" s="64"/>
      <c r="CT145" s="64"/>
      <c r="CU145" s="144"/>
      <c r="CV145" s="144"/>
      <c r="CW145" s="64"/>
      <c r="CX145" s="64" t="str">
        <f t="shared" si="272"/>
        <v/>
      </c>
      <c r="CY145" s="64" t="str">
        <f t="shared" si="273"/>
        <v/>
      </c>
      <c r="CZ145" s="64" t="str">
        <f t="shared" si="274"/>
        <v/>
      </c>
      <c r="DA145" s="35"/>
      <c r="DB145" s="35"/>
      <c r="DC145" s="35"/>
      <c r="DD145" s="35"/>
      <c r="DE145" s="35"/>
      <c r="DF145" s="35"/>
      <c r="DG145" s="142"/>
      <c r="DH145" s="142"/>
      <c r="DI145" s="35"/>
      <c r="DJ145" s="35" t="str">
        <f t="shared" si="275"/>
        <v/>
      </c>
      <c r="DK145" s="35" t="str">
        <f t="shared" si="276"/>
        <v/>
      </c>
      <c r="DL145" s="35" t="str">
        <f t="shared" si="277"/>
        <v/>
      </c>
      <c r="DM145" s="64"/>
      <c r="DN145" s="64"/>
      <c r="DO145" s="64"/>
      <c r="DP145" s="64"/>
      <c r="DQ145" s="64"/>
      <c r="DR145" s="64"/>
      <c r="DS145" s="144"/>
      <c r="DT145" s="144"/>
      <c r="DU145" s="64"/>
      <c r="DV145" s="64" t="str">
        <f t="shared" si="278"/>
        <v/>
      </c>
      <c r="DW145" s="64" t="str">
        <f t="shared" si="279"/>
        <v/>
      </c>
      <c r="DX145" s="64" t="str">
        <f t="shared" si="280"/>
        <v/>
      </c>
      <c r="DY145" s="35"/>
      <c r="DZ145" s="35"/>
      <c r="EA145" s="35"/>
      <c r="EB145" s="35"/>
      <c r="EC145" s="35"/>
      <c r="ED145" s="35"/>
      <c r="EE145" s="142"/>
      <c r="EF145" s="142"/>
      <c r="EG145" s="35"/>
      <c r="EH145" s="35" t="str">
        <f t="shared" si="281"/>
        <v/>
      </c>
      <c r="EI145" s="35" t="str">
        <f t="shared" si="282"/>
        <v/>
      </c>
      <c r="EJ145" s="35" t="str">
        <f t="shared" si="283"/>
        <v/>
      </c>
      <c r="EK145" s="62"/>
      <c r="EL145" s="62"/>
      <c r="EM145" s="62"/>
      <c r="EN145" s="62"/>
      <c r="EO145" s="62"/>
      <c r="EP145" s="62"/>
      <c r="EQ145" s="62"/>
      <c r="ER145" s="62"/>
      <c r="ES145" s="62"/>
      <c r="ET145" s="62" t="str">
        <f t="shared" si="284"/>
        <v/>
      </c>
      <c r="EU145" s="62" t="str">
        <f t="shared" si="285"/>
        <v/>
      </c>
      <c r="EV145" s="62" t="str">
        <f t="shared" si="286"/>
        <v/>
      </c>
      <c r="EW145" s="5"/>
      <c r="EX145" s="5"/>
      <c r="EY145" s="5"/>
      <c r="EZ145" s="5"/>
      <c r="FA145" s="5"/>
      <c r="FB145" s="5"/>
      <c r="FC145" s="5"/>
      <c r="FD145" s="5"/>
      <c r="FE145" s="5"/>
      <c r="FF145" s="5" t="str">
        <f t="shared" si="287"/>
        <v/>
      </c>
      <c r="FG145" s="5" t="str">
        <f t="shared" si="288"/>
        <v/>
      </c>
      <c r="FH145" s="5" t="str">
        <f t="shared" si="289"/>
        <v/>
      </c>
      <c r="FI145" s="62"/>
      <c r="FJ145" s="62"/>
      <c r="FK145" s="62"/>
      <c r="FL145" s="62"/>
      <c r="FM145" s="62"/>
      <c r="FN145" s="62"/>
      <c r="FO145" s="62"/>
      <c r="FP145" s="62"/>
      <c r="FQ145" s="62"/>
      <c r="FR145" s="62" t="str">
        <f t="shared" si="290"/>
        <v/>
      </c>
      <c r="FS145" s="62" t="str">
        <f t="shared" si="291"/>
        <v/>
      </c>
      <c r="FT145" s="62" t="str">
        <f t="shared" si="292"/>
        <v/>
      </c>
      <c r="FU145" s="5"/>
      <c r="FV145" s="5"/>
      <c r="FW145" s="5"/>
      <c r="FX145" s="5"/>
      <c r="FY145" s="5"/>
      <c r="FZ145" s="5"/>
      <c r="GA145" s="5"/>
      <c r="GB145" s="5"/>
      <c r="GC145" s="5"/>
      <c r="GD145" s="5" t="str">
        <f t="shared" si="293"/>
        <v/>
      </c>
      <c r="GE145" s="5" t="str">
        <f t="shared" si="294"/>
        <v/>
      </c>
      <c r="GF145" s="5" t="str">
        <f t="shared" si="295"/>
        <v/>
      </c>
      <c r="GG145" s="62"/>
      <c r="GH145" s="62"/>
      <c r="GI145" s="62"/>
      <c r="GJ145" s="62"/>
      <c r="GK145" s="62"/>
      <c r="GL145" s="62"/>
      <c r="GM145" s="62"/>
      <c r="GN145" s="62"/>
      <c r="GO145" s="62"/>
      <c r="GP145" s="62" t="str">
        <f t="shared" si="296"/>
        <v/>
      </c>
      <c r="GQ145" s="62" t="str">
        <f t="shared" si="297"/>
        <v/>
      </c>
      <c r="GR145" s="62" t="str">
        <f t="shared" si="298"/>
        <v/>
      </c>
      <c r="GS145" s="5"/>
      <c r="GT145" s="5"/>
      <c r="GU145" s="5"/>
      <c r="GV145" s="5"/>
      <c r="GW145" s="5"/>
      <c r="GX145" s="5"/>
      <c r="GY145" s="5"/>
      <c r="GZ145" s="5"/>
      <c r="HA145" s="5"/>
      <c r="HB145" s="5" t="str">
        <f t="shared" si="299"/>
        <v/>
      </c>
      <c r="HC145" s="5" t="str">
        <f t="shared" si="300"/>
        <v/>
      </c>
      <c r="HD145" s="5" t="str">
        <f t="shared" si="301"/>
        <v/>
      </c>
      <c r="HE145" s="62"/>
      <c r="HF145" s="62"/>
      <c r="HG145" s="62"/>
      <c r="HH145" s="62"/>
      <c r="HI145" s="62"/>
      <c r="HJ145" s="62"/>
      <c r="HK145" s="62"/>
      <c r="HL145" s="62"/>
      <c r="HM145" s="62"/>
      <c r="HN145" s="62" t="str">
        <f t="shared" si="302"/>
        <v/>
      </c>
      <c r="HO145" s="62" t="str">
        <f t="shared" si="303"/>
        <v/>
      </c>
      <c r="HP145" s="62" t="str">
        <f t="shared" si="304"/>
        <v/>
      </c>
      <c r="HQ145" s="5"/>
      <c r="HR145" s="5"/>
      <c r="HS145" s="5"/>
      <c r="HT145" s="5"/>
      <c r="HU145" s="5"/>
      <c r="HV145" s="5"/>
      <c r="HW145" s="5"/>
      <c r="HX145" s="5"/>
      <c r="HY145" s="5"/>
      <c r="HZ145" s="5" t="str">
        <f t="shared" si="305"/>
        <v/>
      </c>
      <c r="IA145" s="5" t="str">
        <f t="shared" si="306"/>
        <v/>
      </c>
      <c r="IB145" s="5" t="str">
        <f t="shared" si="307"/>
        <v/>
      </c>
      <c r="IC145" s="62"/>
      <c r="ID145" s="62"/>
      <c r="IE145" s="62"/>
      <c r="IF145" s="62"/>
      <c r="IG145" s="62"/>
      <c r="IH145" s="62"/>
      <c r="II145" s="62"/>
      <c r="IJ145" s="62"/>
      <c r="IK145" s="62"/>
      <c r="IL145" s="62" t="str">
        <f t="shared" si="308"/>
        <v/>
      </c>
      <c r="IM145" s="62" t="str">
        <f t="shared" si="309"/>
        <v/>
      </c>
      <c r="IN145" s="62" t="str">
        <f t="shared" si="310"/>
        <v/>
      </c>
      <c r="IO145" s="5"/>
      <c r="IP145" s="5"/>
      <c r="IQ145" s="5"/>
      <c r="IR145" s="5"/>
      <c r="IS145" s="5"/>
      <c r="IT145" s="5"/>
      <c r="IU145" s="5"/>
      <c r="IV145" s="5"/>
      <c r="IW145" s="5"/>
      <c r="IX145" s="5" t="str">
        <f t="shared" si="311"/>
        <v/>
      </c>
      <c r="IY145" s="5" t="str">
        <f t="shared" si="312"/>
        <v/>
      </c>
      <c r="IZ145" s="5" t="str">
        <f t="shared" si="313"/>
        <v/>
      </c>
    </row>
    <row r="146" spans="1:260" x14ac:dyDescent="0.35">
      <c r="A146" s="131">
        <v>142</v>
      </c>
      <c r="B146" s="170">
        <f>'BVEM Scorecard'!B145</f>
        <v>0</v>
      </c>
      <c r="C146" s="170">
        <f>'BVEM Scorecard'!C145</f>
        <v>0</v>
      </c>
      <c r="D146" s="152">
        <v>948</v>
      </c>
      <c r="E146" s="72" t="str">
        <f>'BVEM Scorecard'!F145</f>
        <v>Solar</v>
      </c>
      <c r="F146" s="94"/>
      <c r="G146" s="94"/>
      <c r="H146" s="94"/>
      <c r="I146" s="94"/>
      <c r="J146" s="55"/>
      <c r="K146" s="55"/>
      <c r="L146" s="55"/>
      <c r="M146" s="55"/>
      <c r="N146" s="5"/>
      <c r="O146" s="141"/>
      <c r="P146" s="142"/>
      <c r="Q146" s="114"/>
      <c r="R146" s="91"/>
      <c r="S146" s="5" t="str">
        <f t="shared" si="253"/>
        <v/>
      </c>
      <c r="T146" s="93"/>
      <c r="U146" s="143"/>
      <c r="V146" s="143"/>
      <c r="W146" s="143"/>
      <c r="X146" s="64"/>
      <c r="Y146" s="64"/>
      <c r="Z146" s="64"/>
      <c r="AA146" s="144"/>
      <c r="AB146" s="144"/>
      <c r="AC146" s="64"/>
      <c r="AD146" s="64" t="str">
        <f t="shared" si="254"/>
        <v/>
      </c>
      <c r="AE146" s="64" t="str">
        <f t="shared" si="255"/>
        <v/>
      </c>
      <c r="AF146" s="64" t="str">
        <f t="shared" si="256"/>
        <v/>
      </c>
      <c r="AG146" s="55"/>
      <c r="AH146" s="55"/>
      <c r="AI146" s="5"/>
      <c r="AJ146" s="5"/>
      <c r="AK146" s="5"/>
      <c r="AL146" s="5"/>
      <c r="AM146" s="5"/>
      <c r="AN146" s="5"/>
      <c r="AO146" s="5"/>
      <c r="AP146" s="35" t="str">
        <f t="shared" si="257"/>
        <v/>
      </c>
      <c r="AQ146" s="35" t="str">
        <f t="shared" si="258"/>
        <v/>
      </c>
      <c r="AR146" s="35" t="str">
        <f t="shared" si="259"/>
        <v/>
      </c>
      <c r="AS146" s="62"/>
      <c r="AT146" s="62"/>
      <c r="AU146" s="62"/>
      <c r="AV146" s="62"/>
      <c r="AW146" s="62"/>
      <c r="AX146" s="62"/>
      <c r="AY146" s="62"/>
      <c r="AZ146" s="62"/>
      <c r="BA146" s="62"/>
      <c r="BB146" s="62" t="str">
        <f t="shared" si="260"/>
        <v/>
      </c>
      <c r="BC146" s="95" t="str">
        <f t="shared" si="261"/>
        <v/>
      </c>
      <c r="BD146" s="62" t="str">
        <f t="shared" si="262"/>
        <v/>
      </c>
      <c r="BE146" s="5"/>
      <c r="BF146" s="5"/>
      <c r="BG146" s="5"/>
      <c r="BH146" s="5"/>
      <c r="BI146" s="5"/>
      <c r="BJ146" s="5"/>
      <c r="BK146" s="5"/>
      <c r="BL146" s="5"/>
      <c r="BM146" s="5"/>
      <c r="BN146" s="35" t="str">
        <f t="shared" si="263"/>
        <v/>
      </c>
      <c r="BO146" s="35" t="str">
        <f t="shared" si="264"/>
        <v/>
      </c>
      <c r="BP146" s="35" t="str">
        <f t="shared" si="265"/>
        <v/>
      </c>
      <c r="BQ146" s="62"/>
      <c r="BR146" s="62"/>
      <c r="BS146" s="62"/>
      <c r="BT146" s="62"/>
      <c r="BU146" s="62"/>
      <c r="BV146" s="62"/>
      <c r="BW146" s="62"/>
      <c r="BX146" s="62"/>
      <c r="BY146" s="62"/>
      <c r="BZ146" s="62" t="str">
        <f t="shared" si="266"/>
        <v/>
      </c>
      <c r="CA146" s="62" t="str">
        <f t="shared" si="267"/>
        <v/>
      </c>
      <c r="CB146" s="62" t="str">
        <f t="shared" si="268"/>
        <v/>
      </c>
      <c r="CC146" s="5"/>
      <c r="CD146" s="5"/>
      <c r="CE146" s="5"/>
      <c r="CF146" s="5"/>
      <c r="CG146" s="5"/>
      <c r="CH146" s="5"/>
      <c r="CI146" s="5"/>
      <c r="CJ146" s="5"/>
      <c r="CK146" s="5"/>
      <c r="CL146" s="35" t="str">
        <f t="shared" si="269"/>
        <v/>
      </c>
      <c r="CM146" s="35" t="str">
        <f t="shared" si="270"/>
        <v/>
      </c>
      <c r="CN146" s="35" t="str">
        <f t="shared" si="271"/>
        <v/>
      </c>
      <c r="CO146" s="62"/>
      <c r="CP146" s="62"/>
      <c r="CQ146" s="62"/>
      <c r="CR146" s="62"/>
      <c r="CS146" s="62"/>
      <c r="CT146" s="62"/>
      <c r="CU146" s="62"/>
      <c r="CV146" s="62"/>
      <c r="CW146" s="62"/>
      <c r="CX146" s="62" t="str">
        <f t="shared" si="272"/>
        <v/>
      </c>
      <c r="CY146" s="62" t="str">
        <f t="shared" si="273"/>
        <v/>
      </c>
      <c r="CZ146" s="62" t="str">
        <f t="shared" si="274"/>
        <v/>
      </c>
      <c r="DA146" s="5"/>
      <c r="DB146" s="5"/>
      <c r="DC146" s="5"/>
      <c r="DD146" s="5"/>
      <c r="DE146" s="5"/>
      <c r="DF146" s="5"/>
      <c r="DG146" s="5"/>
      <c r="DH146" s="5"/>
      <c r="DI146" s="5"/>
      <c r="DJ146" s="5" t="str">
        <f t="shared" si="275"/>
        <v/>
      </c>
      <c r="DK146" s="5" t="str">
        <f t="shared" si="276"/>
        <v/>
      </c>
      <c r="DL146" s="5" t="str">
        <f t="shared" si="277"/>
        <v/>
      </c>
      <c r="DM146" s="62"/>
      <c r="DN146" s="62"/>
      <c r="DO146" s="62"/>
      <c r="DP146" s="62"/>
      <c r="DQ146" s="62"/>
      <c r="DR146" s="62"/>
      <c r="DS146" s="62"/>
      <c r="DT146" s="62"/>
      <c r="DU146" s="62"/>
      <c r="DV146" s="62" t="str">
        <f t="shared" si="278"/>
        <v/>
      </c>
      <c r="DW146" s="62" t="str">
        <f t="shared" si="279"/>
        <v/>
      </c>
      <c r="DX146" s="62" t="str">
        <f t="shared" si="280"/>
        <v/>
      </c>
      <c r="DY146" s="5"/>
      <c r="DZ146" s="5"/>
      <c r="EA146" s="5"/>
      <c r="EB146" s="5"/>
      <c r="EC146" s="5"/>
      <c r="ED146" s="5"/>
      <c r="EE146" s="5"/>
      <c r="EF146" s="5"/>
      <c r="EG146" s="5"/>
      <c r="EH146" s="5" t="str">
        <f t="shared" si="281"/>
        <v/>
      </c>
      <c r="EI146" s="5" t="str">
        <f t="shared" si="282"/>
        <v/>
      </c>
      <c r="EJ146" s="5" t="str">
        <f t="shared" si="283"/>
        <v/>
      </c>
      <c r="EK146" s="62"/>
      <c r="EL146" s="62"/>
      <c r="EM146" s="62"/>
      <c r="EN146" s="62"/>
      <c r="EO146" s="62"/>
      <c r="EP146" s="62"/>
      <c r="EQ146" s="62"/>
      <c r="ER146" s="62"/>
      <c r="ES146" s="62"/>
      <c r="ET146" s="62" t="str">
        <f t="shared" si="284"/>
        <v/>
      </c>
      <c r="EU146" s="62" t="str">
        <f t="shared" si="285"/>
        <v/>
      </c>
      <c r="EV146" s="62" t="str">
        <f t="shared" si="286"/>
        <v/>
      </c>
      <c r="EW146" s="5"/>
      <c r="EX146" s="5"/>
      <c r="EY146" s="5"/>
      <c r="EZ146" s="5"/>
      <c r="FA146" s="5"/>
      <c r="FB146" s="5"/>
      <c r="FC146" s="5"/>
      <c r="FD146" s="5"/>
      <c r="FE146" s="5"/>
      <c r="FF146" s="5" t="str">
        <f t="shared" si="287"/>
        <v/>
      </c>
      <c r="FG146" s="5" t="str">
        <f t="shared" si="288"/>
        <v/>
      </c>
      <c r="FH146" s="5" t="str">
        <f t="shared" si="289"/>
        <v/>
      </c>
      <c r="FI146" s="62"/>
      <c r="FJ146" s="62"/>
      <c r="FK146" s="62"/>
      <c r="FL146" s="62"/>
      <c r="FM146" s="62"/>
      <c r="FN146" s="62"/>
      <c r="FO146" s="62"/>
      <c r="FP146" s="62"/>
      <c r="FQ146" s="62"/>
      <c r="FR146" s="62" t="str">
        <f t="shared" si="290"/>
        <v/>
      </c>
      <c r="FS146" s="62" t="str">
        <f t="shared" si="291"/>
        <v/>
      </c>
      <c r="FT146" s="62" t="str">
        <f t="shared" si="292"/>
        <v/>
      </c>
      <c r="FU146" s="5"/>
      <c r="FV146" s="5"/>
      <c r="FW146" s="5"/>
      <c r="FX146" s="5"/>
      <c r="FY146" s="5"/>
      <c r="FZ146" s="5"/>
      <c r="GA146" s="5"/>
      <c r="GB146" s="5"/>
      <c r="GC146" s="5"/>
      <c r="GD146" s="5" t="str">
        <f t="shared" si="293"/>
        <v/>
      </c>
      <c r="GE146" s="5" t="str">
        <f t="shared" si="294"/>
        <v/>
      </c>
      <c r="GF146" s="5" t="str">
        <f t="shared" si="295"/>
        <v/>
      </c>
      <c r="GG146" s="62"/>
      <c r="GH146" s="62"/>
      <c r="GI146" s="62"/>
      <c r="GJ146" s="62"/>
      <c r="GK146" s="62"/>
      <c r="GL146" s="62"/>
      <c r="GM146" s="62"/>
      <c r="GN146" s="62"/>
      <c r="GO146" s="62"/>
      <c r="GP146" s="62" t="str">
        <f t="shared" si="296"/>
        <v/>
      </c>
      <c r="GQ146" s="62" t="str">
        <f t="shared" si="297"/>
        <v/>
      </c>
      <c r="GR146" s="62" t="str">
        <f t="shared" si="298"/>
        <v/>
      </c>
      <c r="GS146" s="5"/>
      <c r="GT146" s="5"/>
      <c r="GU146" s="5"/>
      <c r="GV146" s="5"/>
      <c r="GW146" s="5"/>
      <c r="GX146" s="5"/>
      <c r="GY146" s="5"/>
      <c r="GZ146" s="5"/>
      <c r="HA146" s="5"/>
      <c r="HB146" s="5" t="str">
        <f t="shared" si="299"/>
        <v/>
      </c>
      <c r="HC146" s="5" t="str">
        <f t="shared" si="300"/>
        <v/>
      </c>
      <c r="HD146" s="5" t="str">
        <f t="shared" si="301"/>
        <v/>
      </c>
      <c r="HE146" s="62"/>
      <c r="HF146" s="62"/>
      <c r="HG146" s="62"/>
      <c r="HH146" s="62"/>
      <c r="HI146" s="62"/>
      <c r="HJ146" s="62"/>
      <c r="HK146" s="62"/>
      <c r="HL146" s="62"/>
      <c r="HM146" s="62"/>
      <c r="HN146" s="62" t="str">
        <f t="shared" si="302"/>
        <v/>
      </c>
      <c r="HO146" s="62" t="str">
        <f t="shared" si="303"/>
        <v/>
      </c>
      <c r="HP146" s="62" t="str">
        <f t="shared" si="304"/>
        <v/>
      </c>
      <c r="HQ146" s="5"/>
      <c r="HR146" s="5"/>
      <c r="HS146" s="5"/>
      <c r="HT146" s="5"/>
      <c r="HU146" s="5"/>
      <c r="HV146" s="5"/>
      <c r="HW146" s="5"/>
      <c r="HX146" s="5"/>
      <c r="HY146" s="5"/>
      <c r="HZ146" s="5" t="str">
        <f t="shared" si="305"/>
        <v/>
      </c>
      <c r="IA146" s="5" t="str">
        <f t="shared" si="306"/>
        <v/>
      </c>
      <c r="IB146" s="5" t="str">
        <f t="shared" si="307"/>
        <v/>
      </c>
      <c r="IC146" s="62"/>
      <c r="ID146" s="62"/>
      <c r="IE146" s="62"/>
      <c r="IF146" s="62"/>
      <c r="IG146" s="62"/>
      <c r="IH146" s="62"/>
      <c r="II146" s="62"/>
      <c r="IJ146" s="62"/>
      <c r="IK146" s="62"/>
      <c r="IL146" s="62" t="str">
        <f t="shared" si="308"/>
        <v/>
      </c>
      <c r="IM146" s="62" t="str">
        <f t="shared" si="309"/>
        <v/>
      </c>
      <c r="IN146" s="62" t="str">
        <f t="shared" si="310"/>
        <v/>
      </c>
      <c r="IO146" s="5"/>
      <c r="IP146" s="5"/>
      <c r="IQ146" s="5"/>
      <c r="IR146" s="5"/>
      <c r="IS146" s="5"/>
      <c r="IT146" s="5"/>
      <c r="IU146" s="5"/>
      <c r="IV146" s="5"/>
      <c r="IW146" s="5"/>
      <c r="IX146" s="5" t="str">
        <f t="shared" si="311"/>
        <v/>
      </c>
      <c r="IY146" s="5" t="str">
        <f t="shared" si="312"/>
        <v/>
      </c>
      <c r="IZ146" s="5" t="str">
        <f t="shared" si="313"/>
        <v/>
      </c>
    </row>
    <row r="147" spans="1:260" x14ac:dyDescent="0.35">
      <c r="A147" s="131">
        <v>143</v>
      </c>
      <c r="B147" s="170">
        <f>'BVEM Scorecard'!B146</f>
        <v>0</v>
      </c>
      <c r="C147" s="170">
        <f>'BVEM Scorecard'!C146</f>
        <v>0</v>
      </c>
      <c r="D147" s="152">
        <v>946</v>
      </c>
      <c r="E147" s="72" t="str">
        <f>'BVEM Scorecard'!F146</f>
        <v>Solar</v>
      </c>
      <c r="F147" s="94"/>
      <c r="G147" s="94"/>
      <c r="H147" s="94"/>
      <c r="I147" s="94"/>
      <c r="J147" s="55"/>
      <c r="K147" s="55"/>
      <c r="L147" s="55"/>
      <c r="M147" s="55"/>
      <c r="N147" s="5"/>
      <c r="O147" s="5"/>
      <c r="P147" s="142"/>
      <c r="Q147" s="114"/>
      <c r="R147" s="91"/>
      <c r="S147" s="5" t="str">
        <f t="shared" si="253"/>
        <v/>
      </c>
      <c r="T147" s="93"/>
      <c r="U147" s="143"/>
      <c r="V147" s="143"/>
      <c r="W147" s="143"/>
      <c r="X147" s="64"/>
      <c r="Y147" s="64"/>
      <c r="Z147" s="62"/>
      <c r="AA147" s="144"/>
      <c r="AB147" s="144"/>
      <c r="AC147" s="64"/>
      <c r="AD147" s="64" t="str">
        <f t="shared" si="254"/>
        <v/>
      </c>
      <c r="AE147" s="64" t="str">
        <f t="shared" si="255"/>
        <v/>
      </c>
      <c r="AF147" s="64" t="str">
        <f t="shared" si="256"/>
        <v/>
      </c>
      <c r="AG147" s="55"/>
      <c r="AH147" s="55"/>
      <c r="AI147" s="35"/>
      <c r="AJ147" s="35"/>
      <c r="AK147" s="35"/>
      <c r="AL147" s="35"/>
      <c r="AM147" s="142"/>
      <c r="AN147" s="142"/>
      <c r="AO147" s="35"/>
      <c r="AP147" s="35" t="str">
        <f t="shared" si="257"/>
        <v/>
      </c>
      <c r="AQ147" s="35" t="str">
        <f t="shared" si="258"/>
        <v/>
      </c>
      <c r="AR147" s="35" t="str">
        <f t="shared" si="259"/>
        <v/>
      </c>
      <c r="AS147" s="64"/>
      <c r="AT147" s="64"/>
      <c r="AU147" s="64"/>
      <c r="AV147" s="64"/>
      <c r="AW147" s="64"/>
      <c r="AX147" s="64"/>
      <c r="AY147" s="144"/>
      <c r="AZ147" s="144"/>
      <c r="BA147" s="64"/>
      <c r="BB147" s="64" t="str">
        <f t="shared" si="260"/>
        <v/>
      </c>
      <c r="BC147" s="64" t="str">
        <f t="shared" si="261"/>
        <v/>
      </c>
      <c r="BD147" s="64" t="str">
        <f t="shared" si="262"/>
        <v/>
      </c>
      <c r="BE147" s="35"/>
      <c r="BF147" s="35"/>
      <c r="BG147" s="35"/>
      <c r="BH147" s="35"/>
      <c r="BI147" s="35"/>
      <c r="BJ147" s="35"/>
      <c r="BK147" s="142"/>
      <c r="BL147" s="142"/>
      <c r="BM147" s="35"/>
      <c r="BN147" s="35" t="str">
        <f t="shared" si="263"/>
        <v/>
      </c>
      <c r="BO147" s="35" t="str">
        <f t="shared" si="264"/>
        <v/>
      </c>
      <c r="BP147" s="35" t="str">
        <f t="shared" si="265"/>
        <v/>
      </c>
      <c r="BQ147" s="64"/>
      <c r="BR147" s="64"/>
      <c r="BS147" s="64"/>
      <c r="BT147" s="64"/>
      <c r="BU147" s="64"/>
      <c r="BV147" s="64"/>
      <c r="BW147" s="144"/>
      <c r="BX147" s="144"/>
      <c r="BY147" s="64"/>
      <c r="BZ147" s="64" t="str">
        <f t="shared" si="266"/>
        <v/>
      </c>
      <c r="CA147" s="64" t="str">
        <f t="shared" si="267"/>
        <v/>
      </c>
      <c r="CB147" s="64" t="str">
        <f t="shared" si="268"/>
        <v/>
      </c>
      <c r="CC147" s="35"/>
      <c r="CD147" s="35"/>
      <c r="CE147" s="35"/>
      <c r="CF147" s="35"/>
      <c r="CG147" s="35"/>
      <c r="CH147" s="35"/>
      <c r="CI147" s="142"/>
      <c r="CJ147" s="142"/>
      <c r="CK147" s="35"/>
      <c r="CL147" s="35" t="str">
        <f t="shared" si="269"/>
        <v/>
      </c>
      <c r="CM147" s="35" t="str">
        <f t="shared" si="270"/>
        <v/>
      </c>
      <c r="CN147" s="35" t="str">
        <f t="shared" si="271"/>
        <v/>
      </c>
      <c r="CO147" s="64"/>
      <c r="CP147" s="64"/>
      <c r="CQ147" s="64"/>
      <c r="CR147" s="64"/>
      <c r="CS147" s="64"/>
      <c r="CT147" s="64"/>
      <c r="CU147" s="144"/>
      <c r="CV147" s="144"/>
      <c r="CW147" s="64"/>
      <c r="CX147" s="64" t="str">
        <f t="shared" si="272"/>
        <v/>
      </c>
      <c r="CY147" s="64" t="str">
        <f t="shared" si="273"/>
        <v/>
      </c>
      <c r="CZ147" s="64" t="str">
        <f t="shared" si="274"/>
        <v/>
      </c>
      <c r="DA147" s="35"/>
      <c r="DB147" s="35"/>
      <c r="DC147" s="35"/>
      <c r="DD147" s="35"/>
      <c r="DE147" s="35"/>
      <c r="DF147" s="35"/>
      <c r="DG147" s="142"/>
      <c r="DH147" s="142"/>
      <c r="DI147" s="35"/>
      <c r="DJ147" s="35" t="str">
        <f t="shared" si="275"/>
        <v/>
      </c>
      <c r="DK147" s="35" t="str">
        <f t="shared" si="276"/>
        <v/>
      </c>
      <c r="DL147" s="35" t="str">
        <f t="shared" si="277"/>
        <v/>
      </c>
      <c r="DM147" s="64"/>
      <c r="DN147" s="64"/>
      <c r="DO147" s="64"/>
      <c r="DP147" s="64"/>
      <c r="DQ147" s="64"/>
      <c r="DR147" s="64"/>
      <c r="DS147" s="144"/>
      <c r="DT147" s="144"/>
      <c r="DU147" s="64"/>
      <c r="DV147" s="64" t="str">
        <f t="shared" si="278"/>
        <v/>
      </c>
      <c r="DW147" s="64" t="str">
        <f t="shared" si="279"/>
        <v/>
      </c>
      <c r="DX147" s="64" t="str">
        <f t="shared" si="280"/>
        <v/>
      </c>
      <c r="DY147" s="35"/>
      <c r="DZ147" s="35"/>
      <c r="EA147" s="35"/>
      <c r="EB147" s="35"/>
      <c r="EC147" s="35"/>
      <c r="ED147" s="35"/>
      <c r="EE147" s="142"/>
      <c r="EF147" s="142"/>
      <c r="EG147" s="35"/>
      <c r="EH147" s="35" t="str">
        <f t="shared" si="281"/>
        <v/>
      </c>
      <c r="EI147" s="35" t="str">
        <f t="shared" si="282"/>
        <v/>
      </c>
      <c r="EJ147" s="35" t="str">
        <f t="shared" si="283"/>
        <v/>
      </c>
      <c r="EK147" s="62"/>
      <c r="EL147" s="62"/>
      <c r="EM147" s="62"/>
      <c r="EN147" s="62"/>
      <c r="EO147" s="62"/>
      <c r="EP147" s="62"/>
      <c r="EQ147" s="62"/>
      <c r="ER147" s="62"/>
      <c r="ES147" s="62"/>
      <c r="ET147" s="62" t="str">
        <f t="shared" si="284"/>
        <v/>
      </c>
      <c r="EU147" s="62" t="str">
        <f t="shared" si="285"/>
        <v/>
      </c>
      <c r="EV147" s="62" t="str">
        <f t="shared" si="286"/>
        <v/>
      </c>
      <c r="EW147" s="5"/>
      <c r="EX147" s="5"/>
      <c r="EY147" s="5"/>
      <c r="EZ147" s="5"/>
      <c r="FA147" s="5"/>
      <c r="FB147" s="5"/>
      <c r="FC147" s="5"/>
      <c r="FD147" s="5"/>
      <c r="FE147" s="5"/>
      <c r="FF147" s="5" t="str">
        <f t="shared" si="287"/>
        <v/>
      </c>
      <c r="FG147" s="5" t="str">
        <f t="shared" si="288"/>
        <v/>
      </c>
      <c r="FH147" s="5" t="str">
        <f t="shared" si="289"/>
        <v/>
      </c>
      <c r="FI147" s="62"/>
      <c r="FJ147" s="62"/>
      <c r="FK147" s="62"/>
      <c r="FL147" s="62"/>
      <c r="FM147" s="62"/>
      <c r="FN147" s="62"/>
      <c r="FO147" s="62"/>
      <c r="FP147" s="62"/>
      <c r="FQ147" s="62"/>
      <c r="FR147" s="62" t="str">
        <f t="shared" si="290"/>
        <v/>
      </c>
      <c r="FS147" s="62" t="str">
        <f t="shared" si="291"/>
        <v/>
      </c>
      <c r="FT147" s="62" t="str">
        <f t="shared" si="292"/>
        <v/>
      </c>
      <c r="FU147" s="5"/>
      <c r="FV147" s="5"/>
      <c r="FW147" s="5"/>
      <c r="FX147" s="5"/>
      <c r="FY147" s="5"/>
      <c r="FZ147" s="5"/>
      <c r="GA147" s="5"/>
      <c r="GB147" s="5"/>
      <c r="GC147" s="5"/>
      <c r="GD147" s="5" t="str">
        <f t="shared" si="293"/>
        <v/>
      </c>
      <c r="GE147" s="5" t="str">
        <f t="shared" si="294"/>
        <v/>
      </c>
      <c r="GF147" s="5" t="str">
        <f t="shared" si="295"/>
        <v/>
      </c>
      <c r="GG147" s="62"/>
      <c r="GH147" s="62"/>
      <c r="GI147" s="62"/>
      <c r="GJ147" s="62"/>
      <c r="GK147" s="62"/>
      <c r="GL147" s="62"/>
      <c r="GM147" s="62"/>
      <c r="GN147" s="62"/>
      <c r="GO147" s="62"/>
      <c r="GP147" s="62" t="str">
        <f t="shared" si="296"/>
        <v/>
      </c>
      <c r="GQ147" s="62" t="str">
        <f t="shared" si="297"/>
        <v/>
      </c>
      <c r="GR147" s="62" t="str">
        <f t="shared" si="298"/>
        <v/>
      </c>
      <c r="GS147" s="5"/>
      <c r="GT147" s="5"/>
      <c r="GU147" s="5"/>
      <c r="GV147" s="5"/>
      <c r="GW147" s="5"/>
      <c r="GX147" s="5"/>
      <c r="GY147" s="5"/>
      <c r="GZ147" s="5"/>
      <c r="HA147" s="5"/>
      <c r="HB147" s="5" t="str">
        <f t="shared" si="299"/>
        <v/>
      </c>
      <c r="HC147" s="5" t="str">
        <f t="shared" si="300"/>
        <v/>
      </c>
      <c r="HD147" s="5" t="str">
        <f t="shared" si="301"/>
        <v/>
      </c>
      <c r="HE147" s="62"/>
      <c r="HF147" s="62"/>
      <c r="HG147" s="62"/>
      <c r="HH147" s="62"/>
      <c r="HI147" s="62"/>
      <c r="HJ147" s="62"/>
      <c r="HK147" s="62"/>
      <c r="HL147" s="62"/>
      <c r="HM147" s="62"/>
      <c r="HN147" s="62" t="str">
        <f t="shared" si="302"/>
        <v/>
      </c>
      <c r="HO147" s="62" t="str">
        <f t="shared" si="303"/>
        <v/>
      </c>
      <c r="HP147" s="62" t="str">
        <f t="shared" si="304"/>
        <v/>
      </c>
      <c r="HQ147" s="5"/>
      <c r="HR147" s="5"/>
      <c r="HS147" s="5"/>
      <c r="HT147" s="5"/>
      <c r="HU147" s="5"/>
      <c r="HV147" s="5"/>
      <c r="HW147" s="5"/>
      <c r="HX147" s="5"/>
      <c r="HY147" s="5"/>
      <c r="HZ147" s="5" t="str">
        <f t="shared" si="305"/>
        <v/>
      </c>
      <c r="IA147" s="5" t="str">
        <f t="shared" si="306"/>
        <v/>
      </c>
      <c r="IB147" s="5" t="str">
        <f t="shared" si="307"/>
        <v/>
      </c>
      <c r="IC147" s="62"/>
      <c r="ID147" s="62"/>
      <c r="IE147" s="62"/>
      <c r="IF147" s="62"/>
      <c r="IG147" s="62"/>
      <c r="IH147" s="62"/>
      <c r="II147" s="62"/>
      <c r="IJ147" s="62"/>
      <c r="IK147" s="62"/>
      <c r="IL147" s="62" t="str">
        <f t="shared" si="308"/>
        <v/>
      </c>
      <c r="IM147" s="62" t="str">
        <f t="shared" si="309"/>
        <v/>
      </c>
      <c r="IN147" s="62" t="str">
        <f t="shared" si="310"/>
        <v/>
      </c>
      <c r="IO147" s="5"/>
      <c r="IP147" s="5"/>
      <c r="IQ147" s="5"/>
      <c r="IR147" s="5"/>
      <c r="IS147" s="5"/>
      <c r="IT147" s="5"/>
      <c r="IU147" s="5"/>
      <c r="IV147" s="5"/>
      <c r="IW147" s="5"/>
      <c r="IX147" s="5" t="str">
        <f t="shared" si="311"/>
        <v/>
      </c>
      <c r="IY147" s="5" t="str">
        <f t="shared" si="312"/>
        <v/>
      </c>
      <c r="IZ147" s="5" t="str">
        <f t="shared" si="313"/>
        <v/>
      </c>
    </row>
    <row r="148" spans="1:260" x14ac:dyDescent="0.35">
      <c r="A148" s="131">
        <v>144</v>
      </c>
      <c r="B148" s="170">
        <f>'BVEM Scorecard'!B147</f>
        <v>0</v>
      </c>
      <c r="C148" s="170">
        <f>'BVEM Scorecard'!C147</f>
        <v>0</v>
      </c>
      <c r="D148" s="152">
        <v>940</v>
      </c>
      <c r="E148" s="72" t="str">
        <f>'BVEM Scorecard'!F147</f>
        <v>Solar</v>
      </c>
      <c r="F148" s="94"/>
      <c r="G148" s="94"/>
      <c r="H148" s="94"/>
      <c r="I148" s="94"/>
      <c r="J148" s="55"/>
      <c r="K148" s="55"/>
      <c r="L148" s="55"/>
      <c r="M148" s="55"/>
      <c r="N148" s="5"/>
      <c r="O148" s="141"/>
      <c r="P148" s="142"/>
      <c r="Q148" s="114"/>
      <c r="R148" s="91"/>
      <c r="S148" s="5" t="str">
        <f t="shared" si="253"/>
        <v/>
      </c>
      <c r="T148" s="93"/>
      <c r="U148" s="143"/>
      <c r="V148" s="143"/>
      <c r="W148" s="143"/>
      <c r="X148" s="64"/>
      <c r="Y148" s="64"/>
      <c r="Z148" s="64"/>
      <c r="AA148" s="144"/>
      <c r="AB148" s="144"/>
      <c r="AC148" s="64"/>
      <c r="AD148" s="64" t="str">
        <f t="shared" si="254"/>
        <v/>
      </c>
      <c r="AE148" s="64" t="str">
        <f t="shared" si="255"/>
        <v/>
      </c>
      <c r="AF148" s="64" t="str">
        <f t="shared" si="256"/>
        <v/>
      </c>
      <c r="AG148" s="55"/>
      <c r="AH148" s="55"/>
      <c r="AI148" s="5"/>
      <c r="AJ148" s="5"/>
      <c r="AK148" s="5"/>
      <c r="AL148" s="5"/>
      <c r="AM148" s="5"/>
      <c r="AN148" s="5"/>
      <c r="AO148" s="5"/>
      <c r="AP148" s="35" t="str">
        <f t="shared" si="257"/>
        <v/>
      </c>
      <c r="AQ148" s="35" t="str">
        <f t="shared" si="258"/>
        <v/>
      </c>
      <c r="AR148" s="35" t="str">
        <f t="shared" si="259"/>
        <v/>
      </c>
      <c r="AS148" s="62"/>
      <c r="AT148" s="62"/>
      <c r="AU148" s="62"/>
      <c r="AV148" s="62"/>
      <c r="AW148" s="62"/>
      <c r="AX148" s="62"/>
      <c r="AY148" s="62"/>
      <c r="AZ148" s="62"/>
      <c r="BA148" s="62"/>
      <c r="BB148" s="62" t="str">
        <f t="shared" si="260"/>
        <v/>
      </c>
      <c r="BC148" s="95" t="str">
        <f t="shared" si="261"/>
        <v/>
      </c>
      <c r="BD148" s="62" t="str">
        <f t="shared" si="262"/>
        <v/>
      </c>
      <c r="BE148" s="5"/>
      <c r="BF148" s="5"/>
      <c r="BG148" s="5"/>
      <c r="BH148" s="5"/>
      <c r="BI148" s="5"/>
      <c r="BJ148" s="5"/>
      <c r="BK148" s="5"/>
      <c r="BL148" s="5"/>
      <c r="BM148" s="5"/>
      <c r="BN148" s="35" t="str">
        <f t="shared" si="263"/>
        <v/>
      </c>
      <c r="BO148" s="35" t="str">
        <f t="shared" si="264"/>
        <v/>
      </c>
      <c r="BP148" s="35" t="str">
        <f t="shared" si="265"/>
        <v/>
      </c>
      <c r="BQ148" s="62"/>
      <c r="BR148" s="62"/>
      <c r="BS148" s="62"/>
      <c r="BT148" s="62"/>
      <c r="BU148" s="62"/>
      <c r="BV148" s="62"/>
      <c r="BW148" s="62"/>
      <c r="BX148" s="62"/>
      <c r="BY148" s="62"/>
      <c r="BZ148" s="62" t="str">
        <f t="shared" si="266"/>
        <v/>
      </c>
      <c r="CA148" s="62" t="str">
        <f t="shared" si="267"/>
        <v/>
      </c>
      <c r="CB148" s="62" t="str">
        <f t="shared" si="268"/>
        <v/>
      </c>
      <c r="CC148" s="5"/>
      <c r="CD148" s="5"/>
      <c r="CE148" s="5"/>
      <c r="CF148" s="5"/>
      <c r="CG148" s="5"/>
      <c r="CH148" s="5"/>
      <c r="CI148" s="5"/>
      <c r="CJ148" s="5"/>
      <c r="CK148" s="5"/>
      <c r="CL148" s="35" t="str">
        <f t="shared" si="269"/>
        <v/>
      </c>
      <c r="CM148" s="35" t="str">
        <f t="shared" si="270"/>
        <v/>
      </c>
      <c r="CN148" s="35" t="str">
        <f t="shared" si="271"/>
        <v/>
      </c>
      <c r="CO148" s="62"/>
      <c r="CP148" s="62"/>
      <c r="CQ148" s="62"/>
      <c r="CR148" s="62"/>
      <c r="CS148" s="62"/>
      <c r="CT148" s="62"/>
      <c r="CU148" s="62"/>
      <c r="CV148" s="62"/>
      <c r="CW148" s="62"/>
      <c r="CX148" s="62" t="str">
        <f t="shared" si="272"/>
        <v/>
      </c>
      <c r="CY148" s="62" t="str">
        <f t="shared" si="273"/>
        <v/>
      </c>
      <c r="CZ148" s="62" t="str">
        <f t="shared" si="274"/>
        <v/>
      </c>
      <c r="DA148" s="5"/>
      <c r="DB148" s="5"/>
      <c r="DC148" s="5"/>
      <c r="DD148" s="5"/>
      <c r="DE148" s="5"/>
      <c r="DF148" s="5"/>
      <c r="DG148" s="5"/>
      <c r="DH148" s="5"/>
      <c r="DI148" s="5"/>
      <c r="DJ148" s="5" t="str">
        <f t="shared" si="275"/>
        <v/>
      </c>
      <c r="DK148" s="5" t="str">
        <f t="shared" si="276"/>
        <v/>
      </c>
      <c r="DL148" s="5" t="str">
        <f t="shared" si="277"/>
        <v/>
      </c>
      <c r="DM148" s="62"/>
      <c r="DN148" s="62"/>
      <c r="DO148" s="62"/>
      <c r="DP148" s="62"/>
      <c r="DQ148" s="62"/>
      <c r="DR148" s="62"/>
      <c r="DS148" s="62"/>
      <c r="DT148" s="62"/>
      <c r="DU148" s="62"/>
      <c r="DV148" s="62" t="str">
        <f t="shared" si="278"/>
        <v/>
      </c>
      <c r="DW148" s="62" t="str">
        <f t="shared" si="279"/>
        <v/>
      </c>
      <c r="DX148" s="62" t="str">
        <f t="shared" si="280"/>
        <v/>
      </c>
      <c r="DY148" s="5"/>
      <c r="DZ148" s="5"/>
      <c r="EA148" s="5"/>
      <c r="EB148" s="5"/>
      <c r="EC148" s="5"/>
      <c r="ED148" s="5"/>
      <c r="EE148" s="5"/>
      <c r="EF148" s="5"/>
      <c r="EG148" s="5"/>
      <c r="EH148" s="5" t="str">
        <f t="shared" si="281"/>
        <v/>
      </c>
      <c r="EI148" s="5" t="str">
        <f t="shared" si="282"/>
        <v/>
      </c>
      <c r="EJ148" s="5" t="str">
        <f t="shared" si="283"/>
        <v/>
      </c>
      <c r="EK148" s="62"/>
      <c r="EL148" s="62"/>
      <c r="EM148" s="62"/>
      <c r="EN148" s="62"/>
      <c r="EO148" s="62"/>
      <c r="EP148" s="62"/>
      <c r="EQ148" s="62"/>
      <c r="ER148" s="62"/>
      <c r="ES148" s="62"/>
      <c r="ET148" s="62" t="str">
        <f t="shared" si="284"/>
        <v/>
      </c>
      <c r="EU148" s="62" t="str">
        <f t="shared" si="285"/>
        <v/>
      </c>
      <c r="EV148" s="62" t="str">
        <f t="shared" si="286"/>
        <v/>
      </c>
      <c r="EW148" s="5"/>
      <c r="EX148" s="5"/>
      <c r="EY148" s="5"/>
      <c r="EZ148" s="5"/>
      <c r="FA148" s="5"/>
      <c r="FB148" s="5"/>
      <c r="FC148" s="5"/>
      <c r="FD148" s="5"/>
      <c r="FE148" s="5"/>
      <c r="FF148" s="5" t="str">
        <f t="shared" si="287"/>
        <v/>
      </c>
      <c r="FG148" s="5" t="str">
        <f t="shared" si="288"/>
        <v/>
      </c>
      <c r="FH148" s="5" t="str">
        <f t="shared" si="289"/>
        <v/>
      </c>
      <c r="FI148" s="62"/>
      <c r="FJ148" s="62"/>
      <c r="FK148" s="62"/>
      <c r="FL148" s="62"/>
      <c r="FM148" s="62"/>
      <c r="FN148" s="62"/>
      <c r="FO148" s="62"/>
      <c r="FP148" s="62"/>
      <c r="FQ148" s="62"/>
      <c r="FR148" s="62" t="str">
        <f t="shared" si="290"/>
        <v/>
      </c>
      <c r="FS148" s="62" t="str">
        <f t="shared" si="291"/>
        <v/>
      </c>
      <c r="FT148" s="62" t="str">
        <f t="shared" si="292"/>
        <v/>
      </c>
      <c r="FU148" s="5"/>
      <c r="FV148" s="5"/>
      <c r="FW148" s="5"/>
      <c r="FX148" s="5"/>
      <c r="FY148" s="5"/>
      <c r="FZ148" s="5"/>
      <c r="GA148" s="5"/>
      <c r="GB148" s="5"/>
      <c r="GC148" s="5"/>
      <c r="GD148" s="5" t="str">
        <f t="shared" si="293"/>
        <v/>
      </c>
      <c r="GE148" s="5" t="str">
        <f t="shared" si="294"/>
        <v/>
      </c>
      <c r="GF148" s="5" t="str">
        <f t="shared" si="295"/>
        <v/>
      </c>
      <c r="GG148" s="62"/>
      <c r="GH148" s="62"/>
      <c r="GI148" s="62"/>
      <c r="GJ148" s="62"/>
      <c r="GK148" s="62"/>
      <c r="GL148" s="62"/>
      <c r="GM148" s="62"/>
      <c r="GN148" s="62"/>
      <c r="GO148" s="62"/>
      <c r="GP148" s="62" t="str">
        <f t="shared" si="296"/>
        <v/>
      </c>
      <c r="GQ148" s="62" t="str">
        <f t="shared" si="297"/>
        <v/>
      </c>
      <c r="GR148" s="62" t="str">
        <f t="shared" si="298"/>
        <v/>
      </c>
      <c r="GS148" s="5"/>
      <c r="GT148" s="5"/>
      <c r="GU148" s="5"/>
      <c r="GV148" s="5"/>
      <c r="GW148" s="5"/>
      <c r="GX148" s="5"/>
      <c r="GY148" s="5"/>
      <c r="GZ148" s="5"/>
      <c r="HA148" s="5"/>
      <c r="HB148" s="5" t="str">
        <f t="shared" si="299"/>
        <v/>
      </c>
      <c r="HC148" s="5" t="str">
        <f t="shared" si="300"/>
        <v/>
      </c>
      <c r="HD148" s="5" t="str">
        <f t="shared" si="301"/>
        <v/>
      </c>
      <c r="HE148" s="62"/>
      <c r="HF148" s="62"/>
      <c r="HG148" s="62"/>
      <c r="HH148" s="62"/>
      <c r="HI148" s="62"/>
      <c r="HJ148" s="62"/>
      <c r="HK148" s="62"/>
      <c r="HL148" s="62"/>
      <c r="HM148" s="62"/>
      <c r="HN148" s="62" t="str">
        <f t="shared" si="302"/>
        <v/>
      </c>
      <c r="HO148" s="62" t="str">
        <f t="shared" si="303"/>
        <v/>
      </c>
      <c r="HP148" s="62" t="str">
        <f t="shared" si="304"/>
        <v/>
      </c>
      <c r="HQ148" s="5"/>
      <c r="HR148" s="5"/>
      <c r="HS148" s="5"/>
      <c r="HT148" s="5"/>
      <c r="HU148" s="5"/>
      <c r="HV148" s="5"/>
      <c r="HW148" s="5"/>
      <c r="HX148" s="5"/>
      <c r="HY148" s="5"/>
      <c r="HZ148" s="5" t="str">
        <f t="shared" si="305"/>
        <v/>
      </c>
      <c r="IA148" s="5" t="str">
        <f t="shared" si="306"/>
        <v/>
      </c>
      <c r="IB148" s="5" t="str">
        <f t="shared" si="307"/>
        <v/>
      </c>
      <c r="IC148" s="62"/>
      <c r="ID148" s="62"/>
      <c r="IE148" s="62"/>
      <c r="IF148" s="62"/>
      <c r="IG148" s="62"/>
      <c r="IH148" s="62"/>
      <c r="II148" s="62"/>
      <c r="IJ148" s="62"/>
      <c r="IK148" s="62"/>
      <c r="IL148" s="62" t="str">
        <f t="shared" si="308"/>
        <v/>
      </c>
      <c r="IM148" s="62" t="str">
        <f t="shared" si="309"/>
        <v/>
      </c>
      <c r="IN148" s="62" t="str">
        <f t="shared" si="310"/>
        <v/>
      </c>
      <c r="IO148" s="5"/>
      <c r="IP148" s="5"/>
      <c r="IQ148" s="5"/>
      <c r="IR148" s="5"/>
      <c r="IS148" s="5"/>
      <c r="IT148" s="5"/>
      <c r="IU148" s="5"/>
      <c r="IV148" s="5"/>
      <c r="IW148" s="5"/>
      <c r="IX148" s="5" t="str">
        <f t="shared" si="311"/>
        <v/>
      </c>
      <c r="IY148" s="5" t="str">
        <f t="shared" si="312"/>
        <v/>
      </c>
      <c r="IZ148" s="5" t="str">
        <f t="shared" si="313"/>
        <v/>
      </c>
    </row>
    <row r="149" spans="1:260" x14ac:dyDescent="0.35">
      <c r="A149" s="131">
        <v>145</v>
      </c>
      <c r="B149" s="170">
        <f>'BVEM Scorecard'!B148</f>
        <v>0</v>
      </c>
      <c r="C149" s="170">
        <f>'BVEM Scorecard'!C148</f>
        <v>0</v>
      </c>
      <c r="D149" s="152">
        <v>962</v>
      </c>
      <c r="E149" s="72" t="str">
        <f>'BVEM Scorecard'!F148</f>
        <v>Solar</v>
      </c>
      <c r="F149" s="94"/>
      <c r="G149" s="94"/>
      <c r="H149" s="94"/>
      <c r="I149" s="94"/>
      <c r="J149" s="55"/>
      <c r="K149" s="55"/>
      <c r="L149" s="55"/>
      <c r="M149" s="55"/>
      <c r="N149" s="5"/>
      <c r="O149" s="5"/>
      <c r="P149" s="142"/>
      <c r="Q149" s="114"/>
      <c r="R149" s="91"/>
      <c r="S149" s="5" t="str">
        <f t="shared" si="253"/>
        <v/>
      </c>
      <c r="T149" s="93"/>
      <c r="U149" s="143"/>
      <c r="V149" s="143"/>
      <c r="W149" s="143"/>
      <c r="X149" s="64"/>
      <c r="Y149" s="64"/>
      <c r="Z149" s="62"/>
      <c r="AA149" s="144"/>
      <c r="AB149" s="144"/>
      <c r="AC149" s="64"/>
      <c r="AD149" s="64" t="str">
        <f t="shared" si="254"/>
        <v/>
      </c>
      <c r="AE149" s="64" t="str">
        <f t="shared" si="255"/>
        <v/>
      </c>
      <c r="AF149" s="64" t="str">
        <f t="shared" si="256"/>
        <v/>
      </c>
      <c r="AG149" s="55"/>
      <c r="AH149" s="55"/>
      <c r="AI149" s="35"/>
      <c r="AJ149" s="35"/>
      <c r="AK149" s="35"/>
      <c r="AL149" s="35"/>
      <c r="AM149" s="142"/>
      <c r="AN149" s="142"/>
      <c r="AO149" s="35"/>
      <c r="AP149" s="35" t="str">
        <f t="shared" si="257"/>
        <v/>
      </c>
      <c r="AQ149" s="35" t="str">
        <f t="shared" si="258"/>
        <v/>
      </c>
      <c r="AR149" s="35" t="str">
        <f t="shared" si="259"/>
        <v/>
      </c>
      <c r="AS149" s="64"/>
      <c r="AT149" s="64"/>
      <c r="AU149" s="64"/>
      <c r="AV149" s="64"/>
      <c r="AW149" s="64"/>
      <c r="AX149" s="64"/>
      <c r="AY149" s="144"/>
      <c r="AZ149" s="144"/>
      <c r="BA149" s="64"/>
      <c r="BB149" s="64" t="str">
        <f t="shared" si="260"/>
        <v/>
      </c>
      <c r="BC149" s="64" t="str">
        <f t="shared" si="261"/>
        <v/>
      </c>
      <c r="BD149" s="64" t="str">
        <f t="shared" si="262"/>
        <v/>
      </c>
      <c r="BE149" s="35"/>
      <c r="BF149" s="35"/>
      <c r="BG149" s="35"/>
      <c r="BH149" s="35"/>
      <c r="BI149" s="35"/>
      <c r="BJ149" s="35"/>
      <c r="BK149" s="142"/>
      <c r="BL149" s="142"/>
      <c r="BM149" s="35"/>
      <c r="BN149" s="35" t="str">
        <f t="shared" si="263"/>
        <v/>
      </c>
      <c r="BO149" s="35" t="str">
        <f t="shared" si="264"/>
        <v/>
      </c>
      <c r="BP149" s="35" t="str">
        <f t="shared" si="265"/>
        <v/>
      </c>
      <c r="BQ149" s="64"/>
      <c r="BR149" s="64"/>
      <c r="BS149" s="64"/>
      <c r="BT149" s="64"/>
      <c r="BU149" s="64"/>
      <c r="BV149" s="64"/>
      <c r="BW149" s="144"/>
      <c r="BX149" s="144"/>
      <c r="BY149" s="64"/>
      <c r="BZ149" s="64" t="str">
        <f t="shared" si="266"/>
        <v/>
      </c>
      <c r="CA149" s="64" t="str">
        <f t="shared" si="267"/>
        <v/>
      </c>
      <c r="CB149" s="64" t="str">
        <f t="shared" si="268"/>
        <v/>
      </c>
      <c r="CC149" s="35"/>
      <c r="CD149" s="35"/>
      <c r="CE149" s="35"/>
      <c r="CF149" s="35"/>
      <c r="CG149" s="35"/>
      <c r="CH149" s="35"/>
      <c r="CI149" s="142"/>
      <c r="CJ149" s="142"/>
      <c r="CK149" s="35"/>
      <c r="CL149" s="35" t="str">
        <f t="shared" si="269"/>
        <v/>
      </c>
      <c r="CM149" s="35" t="str">
        <f t="shared" si="270"/>
        <v/>
      </c>
      <c r="CN149" s="35" t="str">
        <f t="shared" si="271"/>
        <v/>
      </c>
      <c r="CO149" s="64"/>
      <c r="CP149" s="64"/>
      <c r="CQ149" s="64"/>
      <c r="CR149" s="64"/>
      <c r="CS149" s="64"/>
      <c r="CT149" s="64"/>
      <c r="CU149" s="144"/>
      <c r="CV149" s="144"/>
      <c r="CW149" s="64"/>
      <c r="CX149" s="64" t="str">
        <f t="shared" si="272"/>
        <v/>
      </c>
      <c r="CY149" s="64" t="str">
        <f t="shared" si="273"/>
        <v/>
      </c>
      <c r="CZ149" s="64" t="str">
        <f t="shared" si="274"/>
        <v/>
      </c>
      <c r="DA149" s="35"/>
      <c r="DB149" s="35"/>
      <c r="DC149" s="35"/>
      <c r="DD149" s="35"/>
      <c r="DE149" s="35"/>
      <c r="DF149" s="35"/>
      <c r="DG149" s="142"/>
      <c r="DH149" s="142"/>
      <c r="DI149" s="35"/>
      <c r="DJ149" s="35" t="str">
        <f t="shared" si="275"/>
        <v/>
      </c>
      <c r="DK149" s="35" t="str">
        <f t="shared" si="276"/>
        <v/>
      </c>
      <c r="DL149" s="35" t="str">
        <f t="shared" si="277"/>
        <v/>
      </c>
      <c r="DM149" s="64"/>
      <c r="DN149" s="64"/>
      <c r="DO149" s="64"/>
      <c r="DP149" s="64"/>
      <c r="DQ149" s="64"/>
      <c r="DR149" s="64"/>
      <c r="DS149" s="144"/>
      <c r="DT149" s="144"/>
      <c r="DU149" s="64"/>
      <c r="DV149" s="64" t="str">
        <f t="shared" si="278"/>
        <v/>
      </c>
      <c r="DW149" s="64" t="str">
        <f t="shared" si="279"/>
        <v/>
      </c>
      <c r="DX149" s="64" t="str">
        <f t="shared" si="280"/>
        <v/>
      </c>
      <c r="DY149" s="35"/>
      <c r="DZ149" s="35"/>
      <c r="EA149" s="35"/>
      <c r="EB149" s="35"/>
      <c r="EC149" s="35"/>
      <c r="ED149" s="35"/>
      <c r="EE149" s="142"/>
      <c r="EF149" s="142"/>
      <c r="EG149" s="35"/>
      <c r="EH149" s="35" t="str">
        <f t="shared" si="281"/>
        <v/>
      </c>
      <c r="EI149" s="35" t="str">
        <f t="shared" si="282"/>
        <v/>
      </c>
      <c r="EJ149" s="35" t="str">
        <f t="shared" si="283"/>
        <v/>
      </c>
      <c r="EK149" s="62"/>
      <c r="EL149" s="62"/>
      <c r="EM149" s="62"/>
      <c r="EN149" s="62"/>
      <c r="EO149" s="62"/>
      <c r="EP149" s="62"/>
      <c r="EQ149" s="62"/>
      <c r="ER149" s="62"/>
      <c r="ES149" s="62"/>
      <c r="ET149" s="62" t="str">
        <f t="shared" si="284"/>
        <v/>
      </c>
      <c r="EU149" s="62" t="str">
        <f t="shared" si="285"/>
        <v/>
      </c>
      <c r="EV149" s="62" t="str">
        <f t="shared" si="286"/>
        <v/>
      </c>
      <c r="EW149" s="5"/>
      <c r="EX149" s="5"/>
      <c r="EY149" s="5"/>
      <c r="EZ149" s="5"/>
      <c r="FA149" s="5"/>
      <c r="FB149" s="5"/>
      <c r="FC149" s="5"/>
      <c r="FD149" s="5"/>
      <c r="FE149" s="5"/>
      <c r="FF149" s="5" t="str">
        <f t="shared" si="287"/>
        <v/>
      </c>
      <c r="FG149" s="5" t="str">
        <f t="shared" si="288"/>
        <v/>
      </c>
      <c r="FH149" s="5" t="str">
        <f t="shared" si="289"/>
        <v/>
      </c>
      <c r="FI149" s="62"/>
      <c r="FJ149" s="62"/>
      <c r="FK149" s="62"/>
      <c r="FL149" s="62"/>
      <c r="FM149" s="62"/>
      <c r="FN149" s="62"/>
      <c r="FO149" s="62"/>
      <c r="FP149" s="62"/>
      <c r="FQ149" s="62"/>
      <c r="FR149" s="62" t="str">
        <f t="shared" si="290"/>
        <v/>
      </c>
      <c r="FS149" s="62" t="str">
        <f t="shared" si="291"/>
        <v/>
      </c>
      <c r="FT149" s="62" t="str">
        <f t="shared" si="292"/>
        <v/>
      </c>
      <c r="FU149" s="5"/>
      <c r="FV149" s="5"/>
      <c r="FW149" s="5"/>
      <c r="FX149" s="5"/>
      <c r="FY149" s="5"/>
      <c r="FZ149" s="5"/>
      <c r="GA149" s="5"/>
      <c r="GB149" s="5"/>
      <c r="GC149" s="5"/>
      <c r="GD149" s="5" t="str">
        <f t="shared" si="293"/>
        <v/>
      </c>
      <c r="GE149" s="5" t="str">
        <f t="shared" si="294"/>
        <v/>
      </c>
      <c r="GF149" s="5" t="str">
        <f t="shared" si="295"/>
        <v/>
      </c>
      <c r="GG149" s="62"/>
      <c r="GH149" s="62"/>
      <c r="GI149" s="62"/>
      <c r="GJ149" s="62"/>
      <c r="GK149" s="62"/>
      <c r="GL149" s="62"/>
      <c r="GM149" s="62"/>
      <c r="GN149" s="62"/>
      <c r="GO149" s="62"/>
      <c r="GP149" s="62" t="str">
        <f t="shared" si="296"/>
        <v/>
      </c>
      <c r="GQ149" s="62" t="str">
        <f t="shared" si="297"/>
        <v/>
      </c>
      <c r="GR149" s="62" t="str">
        <f t="shared" si="298"/>
        <v/>
      </c>
      <c r="GS149" s="5"/>
      <c r="GT149" s="5"/>
      <c r="GU149" s="5"/>
      <c r="GV149" s="5"/>
      <c r="GW149" s="5"/>
      <c r="GX149" s="5"/>
      <c r="GY149" s="5"/>
      <c r="GZ149" s="5"/>
      <c r="HA149" s="5"/>
      <c r="HB149" s="5" t="str">
        <f t="shared" si="299"/>
        <v/>
      </c>
      <c r="HC149" s="5" t="str">
        <f t="shared" si="300"/>
        <v/>
      </c>
      <c r="HD149" s="5" t="str">
        <f t="shared" si="301"/>
        <v/>
      </c>
      <c r="HE149" s="62"/>
      <c r="HF149" s="62"/>
      <c r="HG149" s="62"/>
      <c r="HH149" s="62"/>
      <c r="HI149" s="62"/>
      <c r="HJ149" s="62"/>
      <c r="HK149" s="62"/>
      <c r="HL149" s="62"/>
      <c r="HM149" s="62"/>
      <c r="HN149" s="62" t="str">
        <f t="shared" si="302"/>
        <v/>
      </c>
      <c r="HO149" s="62" t="str">
        <f t="shared" si="303"/>
        <v/>
      </c>
      <c r="HP149" s="62" t="str">
        <f t="shared" si="304"/>
        <v/>
      </c>
      <c r="HQ149" s="5"/>
      <c r="HR149" s="5"/>
      <c r="HS149" s="5"/>
      <c r="HT149" s="5"/>
      <c r="HU149" s="5"/>
      <c r="HV149" s="5"/>
      <c r="HW149" s="5"/>
      <c r="HX149" s="5"/>
      <c r="HY149" s="5"/>
      <c r="HZ149" s="5" t="str">
        <f t="shared" si="305"/>
        <v/>
      </c>
      <c r="IA149" s="5" t="str">
        <f t="shared" si="306"/>
        <v/>
      </c>
      <c r="IB149" s="5" t="str">
        <f t="shared" si="307"/>
        <v/>
      </c>
      <c r="IC149" s="62"/>
      <c r="ID149" s="62"/>
      <c r="IE149" s="62"/>
      <c r="IF149" s="62"/>
      <c r="IG149" s="62"/>
      <c r="IH149" s="62"/>
      <c r="II149" s="62"/>
      <c r="IJ149" s="62"/>
      <c r="IK149" s="62"/>
      <c r="IL149" s="62" t="str">
        <f t="shared" si="308"/>
        <v/>
      </c>
      <c r="IM149" s="62" t="str">
        <f t="shared" si="309"/>
        <v/>
      </c>
      <c r="IN149" s="62" t="str">
        <f t="shared" si="310"/>
        <v/>
      </c>
      <c r="IO149" s="5"/>
      <c r="IP149" s="5"/>
      <c r="IQ149" s="5"/>
      <c r="IR149" s="5"/>
      <c r="IS149" s="5"/>
      <c r="IT149" s="5"/>
      <c r="IU149" s="5"/>
      <c r="IV149" s="5"/>
      <c r="IW149" s="5"/>
      <c r="IX149" s="5" t="str">
        <f t="shared" si="311"/>
        <v/>
      </c>
      <c r="IY149" s="5" t="str">
        <f t="shared" si="312"/>
        <v/>
      </c>
      <c r="IZ149" s="5" t="str">
        <f t="shared" si="313"/>
        <v/>
      </c>
    </row>
    <row r="150" spans="1:260" x14ac:dyDescent="0.35">
      <c r="A150" s="131">
        <v>146</v>
      </c>
      <c r="B150" s="170">
        <f>'BVEM Scorecard'!B149</f>
        <v>0</v>
      </c>
      <c r="C150" s="170">
        <f>'BVEM Scorecard'!C149</f>
        <v>0</v>
      </c>
      <c r="D150" s="152">
        <v>942</v>
      </c>
      <c r="E150" s="72" t="str">
        <f>'BVEM Scorecard'!F149</f>
        <v>Solar</v>
      </c>
      <c r="F150" s="94"/>
      <c r="G150" s="94"/>
      <c r="H150" s="94"/>
      <c r="I150" s="94"/>
      <c r="J150" s="55"/>
      <c r="K150" s="55"/>
      <c r="L150" s="55"/>
      <c r="M150" s="55"/>
      <c r="N150" s="5"/>
      <c r="O150" s="141"/>
      <c r="P150" s="142"/>
      <c r="Q150" s="114"/>
      <c r="R150" s="91"/>
      <c r="S150" s="5" t="str">
        <f t="shared" si="253"/>
        <v/>
      </c>
      <c r="T150" s="93"/>
      <c r="U150" s="143"/>
      <c r="V150" s="143"/>
      <c r="W150" s="143"/>
      <c r="X150" s="64"/>
      <c r="Y150" s="64"/>
      <c r="Z150" s="64"/>
      <c r="AA150" s="144"/>
      <c r="AB150" s="144"/>
      <c r="AC150" s="64"/>
      <c r="AD150" s="64" t="str">
        <f t="shared" si="254"/>
        <v/>
      </c>
      <c r="AE150" s="64" t="str">
        <f t="shared" si="255"/>
        <v/>
      </c>
      <c r="AF150" s="64" t="str">
        <f t="shared" si="256"/>
        <v/>
      </c>
      <c r="AG150" s="55"/>
      <c r="AH150" s="55"/>
      <c r="AI150" s="5"/>
      <c r="AJ150" s="5"/>
      <c r="AK150" s="5"/>
      <c r="AL150" s="5"/>
      <c r="AM150" s="5"/>
      <c r="AN150" s="5"/>
      <c r="AO150" s="5"/>
      <c r="AP150" s="35" t="str">
        <f t="shared" si="257"/>
        <v/>
      </c>
      <c r="AQ150" s="35" t="str">
        <f t="shared" si="258"/>
        <v/>
      </c>
      <c r="AR150" s="35" t="str">
        <f t="shared" si="259"/>
        <v/>
      </c>
      <c r="AS150" s="62"/>
      <c r="AT150" s="62"/>
      <c r="AU150" s="62"/>
      <c r="AV150" s="62"/>
      <c r="AW150" s="62"/>
      <c r="AX150" s="62"/>
      <c r="AY150" s="62"/>
      <c r="AZ150" s="62"/>
      <c r="BA150" s="62"/>
      <c r="BB150" s="62" t="str">
        <f t="shared" si="260"/>
        <v/>
      </c>
      <c r="BC150" s="95" t="str">
        <f t="shared" si="261"/>
        <v/>
      </c>
      <c r="BD150" s="62" t="str">
        <f t="shared" si="262"/>
        <v/>
      </c>
      <c r="BE150" s="5"/>
      <c r="BF150" s="5"/>
      <c r="BG150" s="5"/>
      <c r="BH150" s="5"/>
      <c r="BI150" s="5"/>
      <c r="BJ150" s="5"/>
      <c r="BK150" s="5"/>
      <c r="BL150" s="5"/>
      <c r="BM150" s="5"/>
      <c r="BN150" s="35" t="str">
        <f t="shared" si="263"/>
        <v/>
      </c>
      <c r="BO150" s="35" t="str">
        <f t="shared" si="264"/>
        <v/>
      </c>
      <c r="BP150" s="35" t="str">
        <f t="shared" si="265"/>
        <v/>
      </c>
      <c r="BQ150" s="62"/>
      <c r="BR150" s="62"/>
      <c r="BS150" s="62"/>
      <c r="BT150" s="62"/>
      <c r="BU150" s="62"/>
      <c r="BV150" s="62"/>
      <c r="BW150" s="62"/>
      <c r="BX150" s="62"/>
      <c r="BY150" s="62"/>
      <c r="BZ150" s="62" t="str">
        <f t="shared" si="266"/>
        <v/>
      </c>
      <c r="CA150" s="62" t="str">
        <f t="shared" si="267"/>
        <v/>
      </c>
      <c r="CB150" s="62" t="str">
        <f t="shared" si="268"/>
        <v/>
      </c>
      <c r="CC150" s="5"/>
      <c r="CD150" s="5"/>
      <c r="CE150" s="5"/>
      <c r="CF150" s="5"/>
      <c r="CG150" s="5"/>
      <c r="CH150" s="5"/>
      <c r="CI150" s="5"/>
      <c r="CJ150" s="5"/>
      <c r="CK150" s="5"/>
      <c r="CL150" s="35" t="str">
        <f t="shared" si="269"/>
        <v/>
      </c>
      <c r="CM150" s="35" t="str">
        <f t="shared" si="270"/>
        <v/>
      </c>
      <c r="CN150" s="35" t="str">
        <f t="shared" si="271"/>
        <v/>
      </c>
      <c r="CO150" s="62"/>
      <c r="CP150" s="62"/>
      <c r="CQ150" s="62"/>
      <c r="CR150" s="62"/>
      <c r="CS150" s="62"/>
      <c r="CT150" s="62"/>
      <c r="CU150" s="62"/>
      <c r="CV150" s="62"/>
      <c r="CW150" s="62"/>
      <c r="CX150" s="62" t="str">
        <f t="shared" si="272"/>
        <v/>
      </c>
      <c r="CY150" s="62" t="str">
        <f t="shared" si="273"/>
        <v/>
      </c>
      <c r="CZ150" s="62" t="str">
        <f t="shared" si="274"/>
        <v/>
      </c>
      <c r="DA150" s="5"/>
      <c r="DB150" s="5"/>
      <c r="DC150" s="5"/>
      <c r="DD150" s="5"/>
      <c r="DE150" s="5"/>
      <c r="DF150" s="5"/>
      <c r="DG150" s="5"/>
      <c r="DH150" s="5"/>
      <c r="DI150" s="5"/>
      <c r="DJ150" s="5" t="str">
        <f t="shared" si="275"/>
        <v/>
      </c>
      <c r="DK150" s="5" t="str">
        <f t="shared" si="276"/>
        <v/>
      </c>
      <c r="DL150" s="5" t="str">
        <f t="shared" si="277"/>
        <v/>
      </c>
      <c r="DM150" s="62"/>
      <c r="DN150" s="62"/>
      <c r="DO150" s="62"/>
      <c r="DP150" s="62"/>
      <c r="DQ150" s="62"/>
      <c r="DR150" s="62"/>
      <c r="DS150" s="62"/>
      <c r="DT150" s="62"/>
      <c r="DU150" s="62"/>
      <c r="DV150" s="62" t="str">
        <f t="shared" si="278"/>
        <v/>
      </c>
      <c r="DW150" s="62" t="str">
        <f t="shared" si="279"/>
        <v/>
      </c>
      <c r="DX150" s="62" t="str">
        <f t="shared" si="280"/>
        <v/>
      </c>
      <c r="DY150" s="5"/>
      <c r="DZ150" s="5"/>
      <c r="EA150" s="5"/>
      <c r="EB150" s="5"/>
      <c r="EC150" s="5"/>
      <c r="ED150" s="5"/>
      <c r="EE150" s="5"/>
      <c r="EF150" s="5"/>
      <c r="EG150" s="5"/>
      <c r="EH150" s="5" t="str">
        <f t="shared" si="281"/>
        <v/>
      </c>
      <c r="EI150" s="5" t="str">
        <f t="shared" si="282"/>
        <v/>
      </c>
      <c r="EJ150" s="5" t="str">
        <f t="shared" si="283"/>
        <v/>
      </c>
      <c r="EK150" s="62"/>
      <c r="EL150" s="62"/>
      <c r="EM150" s="62"/>
      <c r="EN150" s="62"/>
      <c r="EO150" s="62"/>
      <c r="EP150" s="62"/>
      <c r="EQ150" s="62"/>
      <c r="ER150" s="62"/>
      <c r="ES150" s="62"/>
      <c r="ET150" s="62" t="str">
        <f t="shared" si="284"/>
        <v/>
      </c>
      <c r="EU150" s="62" t="str">
        <f t="shared" si="285"/>
        <v/>
      </c>
      <c r="EV150" s="62" t="str">
        <f t="shared" si="286"/>
        <v/>
      </c>
      <c r="EW150" s="5"/>
      <c r="EX150" s="5"/>
      <c r="EY150" s="5"/>
      <c r="EZ150" s="5"/>
      <c r="FA150" s="5"/>
      <c r="FB150" s="5"/>
      <c r="FC150" s="5"/>
      <c r="FD150" s="5"/>
      <c r="FE150" s="5"/>
      <c r="FF150" s="5" t="str">
        <f t="shared" si="287"/>
        <v/>
      </c>
      <c r="FG150" s="5" t="str">
        <f t="shared" si="288"/>
        <v/>
      </c>
      <c r="FH150" s="5" t="str">
        <f t="shared" si="289"/>
        <v/>
      </c>
      <c r="FI150" s="62"/>
      <c r="FJ150" s="62"/>
      <c r="FK150" s="62"/>
      <c r="FL150" s="62"/>
      <c r="FM150" s="62"/>
      <c r="FN150" s="62"/>
      <c r="FO150" s="62"/>
      <c r="FP150" s="62"/>
      <c r="FQ150" s="62"/>
      <c r="FR150" s="62" t="str">
        <f t="shared" si="290"/>
        <v/>
      </c>
      <c r="FS150" s="62" t="str">
        <f t="shared" si="291"/>
        <v/>
      </c>
      <c r="FT150" s="62" t="str">
        <f t="shared" si="292"/>
        <v/>
      </c>
      <c r="FU150" s="5"/>
      <c r="FV150" s="5"/>
      <c r="FW150" s="5"/>
      <c r="FX150" s="5"/>
      <c r="FY150" s="5"/>
      <c r="FZ150" s="5"/>
      <c r="GA150" s="5"/>
      <c r="GB150" s="5"/>
      <c r="GC150" s="5"/>
      <c r="GD150" s="5" t="str">
        <f t="shared" si="293"/>
        <v/>
      </c>
      <c r="GE150" s="5" t="str">
        <f t="shared" si="294"/>
        <v/>
      </c>
      <c r="GF150" s="5" t="str">
        <f t="shared" si="295"/>
        <v/>
      </c>
      <c r="GG150" s="62"/>
      <c r="GH150" s="62"/>
      <c r="GI150" s="62"/>
      <c r="GJ150" s="62"/>
      <c r="GK150" s="62"/>
      <c r="GL150" s="62"/>
      <c r="GM150" s="62"/>
      <c r="GN150" s="62"/>
      <c r="GO150" s="62"/>
      <c r="GP150" s="62" t="str">
        <f t="shared" si="296"/>
        <v/>
      </c>
      <c r="GQ150" s="62" t="str">
        <f t="shared" si="297"/>
        <v/>
      </c>
      <c r="GR150" s="62" t="str">
        <f t="shared" si="298"/>
        <v/>
      </c>
      <c r="GS150" s="5"/>
      <c r="GT150" s="5"/>
      <c r="GU150" s="5"/>
      <c r="GV150" s="5"/>
      <c r="GW150" s="5"/>
      <c r="GX150" s="5"/>
      <c r="GY150" s="5"/>
      <c r="GZ150" s="5"/>
      <c r="HA150" s="5"/>
      <c r="HB150" s="5" t="str">
        <f t="shared" si="299"/>
        <v/>
      </c>
      <c r="HC150" s="5" t="str">
        <f t="shared" si="300"/>
        <v/>
      </c>
      <c r="HD150" s="5" t="str">
        <f t="shared" si="301"/>
        <v/>
      </c>
      <c r="HE150" s="62"/>
      <c r="HF150" s="62"/>
      <c r="HG150" s="62"/>
      <c r="HH150" s="62"/>
      <c r="HI150" s="62"/>
      <c r="HJ150" s="62"/>
      <c r="HK150" s="62"/>
      <c r="HL150" s="62"/>
      <c r="HM150" s="62"/>
      <c r="HN150" s="62" t="str">
        <f t="shared" si="302"/>
        <v/>
      </c>
      <c r="HO150" s="62" t="str">
        <f t="shared" si="303"/>
        <v/>
      </c>
      <c r="HP150" s="62" t="str">
        <f t="shared" si="304"/>
        <v/>
      </c>
      <c r="HQ150" s="5"/>
      <c r="HR150" s="5"/>
      <c r="HS150" s="5"/>
      <c r="HT150" s="5"/>
      <c r="HU150" s="5"/>
      <c r="HV150" s="5"/>
      <c r="HW150" s="5"/>
      <c r="HX150" s="5"/>
      <c r="HY150" s="5"/>
      <c r="HZ150" s="5" t="str">
        <f t="shared" si="305"/>
        <v/>
      </c>
      <c r="IA150" s="5" t="str">
        <f t="shared" si="306"/>
        <v/>
      </c>
      <c r="IB150" s="5" t="str">
        <f t="shared" si="307"/>
        <v/>
      </c>
      <c r="IC150" s="62"/>
      <c r="ID150" s="62"/>
      <c r="IE150" s="62"/>
      <c r="IF150" s="62"/>
      <c r="IG150" s="62"/>
      <c r="IH150" s="62"/>
      <c r="II150" s="62"/>
      <c r="IJ150" s="62"/>
      <c r="IK150" s="62"/>
      <c r="IL150" s="62" t="str">
        <f t="shared" si="308"/>
        <v/>
      </c>
      <c r="IM150" s="62" t="str">
        <f t="shared" si="309"/>
        <v/>
      </c>
      <c r="IN150" s="62" t="str">
        <f t="shared" si="310"/>
        <v/>
      </c>
      <c r="IO150" s="5"/>
      <c r="IP150" s="5"/>
      <c r="IQ150" s="5"/>
      <c r="IR150" s="5"/>
      <c r="IS150" s="5"/>
      <c r="IT150" s="5"/>
      <c r="IU150" s="5"/>
      <c r="IV150" s="5"/>
      <c r="IW150" s="5"/>
      <c r="IX150" s="5" t="str">
        <f t="shared" si="311"/>
        <v/>
      </c>
      <c r="IY150" s="5" t="str">
        <f t="shared" si="312"/>
        <v/>
      </c>
      <c r="IZ150" s="5" t="str">
        <f t="shared" si="313"/>
        <v/>
      </c>
    </row>
    <row r="151" spans="1:260" x14ac:dyDescent="0.35">
      <c r="A151" s="131">
        <v>147</v>
      </c>
      <c r="B151" s="170">
        <f>'BVEM Scorecard'!B150</f>
        <v>0</v>
      </c>
      <c r="C151" s="170">
        <f>'BVEM Scorecard'!C150</f>
        <v>0</v>
      </c>
      <c r="D151" s="152">
        <v>956</v>
      </c>
      <c r="E151" s="72" t="str">
        <f>'BVEM Scorecard'!F150</f>
        <v>Solar</v>
      </c>
      <c r="F151" s="94"/>
      <c r="G151" s="94"/>
      <c r="H151" s="94"/>
      <c r="I151" s="94"/>
      <c r="J151" s="55"/>
      <c r="K151" s="55"/>
      <c r="L151" s="55"/>
      <c r="M151" s="55"/>
      <c r="N151" s="5"/>
      <c r="O151" s="5"/>
      <c r="P151" s="142"/>
      <c r="Q151" s="114"/>
      <c r="R151" s="91"/>
      <c r="S151" s="5" t="str">
        <f t="shared" si="253"/>
        <v/>
      </c>
      <c r="T151" s="93"/>
      <c r="U151" s="143"/>
      <c r="V151" s="143"/>
      <c r="W151" s="143"/>
      <c r="X151" s="64"/>
      <c r="Y151" s="64"/>
      <c r="Z151" s="62"/>
      <c r="AA151" s="144"/>
      <c r="AB151" s="144"/>
      <c r="AC151" s="64"/>
      <c r="AD151" s="64" t="str">
        <f t="shared" si="254"/>
        <v/>
      </c>
      <c r="AE151" s="64" t="str">
        <f t="shared" si="255"/>
        <v/>
      </c>
      <c r="AF151" s="64" t="str">
        <f t="shared" si="256"/>
        <v/>
      </c>
      <c r="AG151" s="55"/>
      <c r="AH151" s="55"/>
      <c r="AI151" s="35"/>
      <c r="AJ151" s="35"/>
      <c r="AK151" s="35"/>
      <c r="AL151" s="35"/>
      <c r="AM151" s="142"/>
      <c r="AN151" s="142"/>
      <c r="AO151" s="35"/>
      <c r="AP151" s="35" t="str">
        <f t="shared" si="257"/>
        <v/>
      </c>
      <c r="AQ151" s="35" t="str">
        <f t="shared" si="258"/>
        <v/>
      </c>
      <c r="AR151" s="35" t="str">
        <f t="shared" si="259"/>
        <v/>
      </c>
      <c r="AS151" s="64"/>
      <c r="AT151" s="64"/>
      <c r="AU151" s="64"/>
      <c r="AV151" s="64"/>
      <c r="AW151" s="64"/>
      <c r="AX151" s="64"/>
      <c r="AY151" s="144"/>
      <c r="AZ151" s="144"/>
      <c r="BA151" s="64"/>
      <c r="BB151" s="64" t="str">
        <f t="shared" si="260"/>
        <v/>
      </c>
      <c r="BC151" s="64" t="str">
        <f t="shared" si="261"/>
        <v/>
      </c>
      <c r="BD151" s="64" t="str">
        <f t="shared" si="262"/>
        <v/>
      </c>
      <c r="BE151" s="35"/>
      <c r="BF151" s="35"/>
      <c r="BG151" s="35"/>
      <c r="BH151" s="35"/>
      <c r="BI151" s="35"/>
      <c r="BJ151" s="35"/>
      <c r="BK151" s="142"/>
      <c r="BL151" s="142"/>
      <c r="BM151" s="35"/>
      <c r="BN151" s="35" t="str">
        <f t="shared" si="263"/>
        <v/>
      </c>
      <c r="BO151" s="35" t="str">
        <f t="shared" si="264"/>
        <v/>
      </c>
      <c r="BP151" s="35" t="str">
        <f t="shared" si="265"/>
        <v/>
      </c>
      <c r="BQ151" s="64"/>
      <c r="BR151" s="64"/>
      <c r="BS151" s="64"/>
      <c r="BT151" s="64"/>
      <c r="BU151" s="64"/>
      <c r="BV151" s="64"/>
      <c r="BW151" s="144"/>
      <c r="BX151" s="144"/>
      <c r="BY151" s="64"/>
      <c r="BZ151" s="64" t="str">
        <f t="shared" si="266"/>
        <v/>
      </c>
      <c r="CA151" s="64" t="str">
        <f t="shared" si="267"/>
        <v/>
      </c>
      <c r="CB151" s="64" t="str">
        <f t="shared" si="268"/>
        <v/>
      </c>
      <c r="CC151" s="35"/>
      <c r="CD151" s="35"/>
      <c r="CE151" s="35"/>
      <c r="CF151" s="35"/>
      <c r="CG151" s="35"/>
      <c r="CH151" s="35"/>
      <c r="CI151" s="142"/>
      <c r="CJ151" s="142"/>
      <c r="CK151" s="35"/>
      <c r="CL151" s="35" t="str">
        <f t="shared" si="269"/>
        <v/>
      </c>
      <c r="CM151" s="35" t="str">
        <f t="shared" si="270"/>
        <v/>
      </c>
      <c r="CN151" s="35" t="str">
        <f t="shared" si="271"/>
        <v/>
      </c>
      <c r="CO151" s="64"/>
      <c r="CP151" s="64"/>
      <c r="CQ151" s="64"/>
      <c r="CR151" s="64"/>
      <c r="CS151" s="64"/>
      <c r="CT151" s="64"/>
      <c r="CU151" s="144"/>
      <c r="CV151" s="144"/>
      <c r="CW151" s="64"/>
      <c r="CX151" s="64" t="str">
        <f t="shared" si="272"/>
        <v/>
      </c>
      <c r="CY151" s="64" t="str">
        <f t="shared" si="273"/>
        <v/>
      </c>
      <c r="CZ151" s="64" t="str">
        <f t="shared" si="274"/>
        <v/>
      </c>
      <c r="DA151" s="35"/>
      <c r="DB151" s="35"/>
      <c r="DC151" s="35"/>
      <c r="DD151" s="35"/>
      <c r="DE151" s="35"/>
      <c r="DF151" s="35"/>
      <c r="DG151" s="142"/>
      <c r="DH151" s="142"/>
      <c r="DI151" s="35"/>
      <c r="DJ151" s="35" t="str">
        <f t="shared" si="275"/>
        <v/>
      </c>
      <c r="DK151" s="35" t="str">
        <f t="shared" si="276"/>
        <v/>
      </c>
      <c r="DL151" s="35" t="str">
        <f t="shared" si="277"/>
        <v/>
      </c>
      <c r="DM151" s="64"/>
      <c r="DN151" s="64"/>
      <c r="DO151" s="64"/>
      <c r="DP151" s="64"/>
      <c r="DQ151" s="64"/>
      <c r="DR151" s="64"/>
      <c r="DS151" s="144"/>
      <c r="DT151" s="144"/>
      <c r="DU151" s="64"/>
      <c r="DV151" s="64" t="str">
        <f t="shared" si="278"/>
        <v/>
      </c>
      <c r="DW151" s="64" t="str">
        <f t="shared" si="279"/>
        <v/>
      </c>
      <c r="DX151" s="64" t="str">
        <f t="shared" si="280"/>
        <v/>
      </c>
      <c r="DY151" s="35"/>
      <c r="DZ151" s="35"/>
      <c r="EA151" s="35"/>
      <c r="EB151" s="35"/>
      <c r="EC151" s="35"/>
      <c r="ED151" s="35"/>
      <c r="EE151" s="142"/>
      <c r="EF151" s="142"/>
      <c r="EG151" s="35"/>
      <c r="EH151" s="35" t="str">
        <f t="shared" si="281"/>
        <v/>
      </c>
      <c r="EI151" s="35" t="str">
        <f t="shared" si="282"/>
        <v/>
      </c>
      <c r="EJ151" s="35" t="str">
        <f t="shared" si="283"/>
        <v/>
      </c>
      <c r="EK151" s="62"/>
      <c r="EL151" s="62"/>
      <c r="EM151" s="62"/>
      <c r="EN151" s="62"/>
      <c r="EO151" s="62"/>
      <c r="EP151" s="62"/>
      <c r="EQ151" s="62"/>
      <c r="ER151" s="62"/>
      <c r="ES151" s="62"/>
      <c r="ET151" s="62" t="str">
        <f t="shared" si="284"/>
        <v/>
      </c>
      <c r="EU151" s="62" t="str">
        <f t="shared" si="285"/>
        <v/>
      </c>
      <c r="EV151" s="62" t="str">
        <f t="shared" si="286"/>
        <v/>
      </c>
      <c r="EW151" s="5"/>
      <c r="EX151" s="5"/>
      <c r="EY151" s="5"/>
      <c r="EZ151" s="5"/>
      <c r="FA151" s="5"/>
      <c r="FB151" s="5"/>
      <c r="FC151" s="5"/>
      <c r="FD151" s="5"/>
      <c r="FE151" s="5"/>
      <c r="FF151" s="5" t="str">
        <f t="shared" si="287"/>
        <v/>
      </c>
      <c r="FG151" s="5" t="str">
        <f t="shared" si="288"/>
        <v/>
      </c>
      <c r="FH151" s="5" t="str">
        <f t="shared" si="289"/>
        <v/>
      </c>
      <c r="FI151" s="62"/>
      <c r="FJ151" s="62"/>
      <c r="FK151" s="62"/>
      <c r="FL151" s="62"/>
      <c r="FM151" s="62"/>
      <c r="FN151" s="62"/>
      <c r="FO151" s="62"/>
      <c r="FP151" s="62"/>
      <c r="FQ151" s="62"/>
      <c r="FR151" s="62" t="str">
        <f t="shared" si="290"/>
        <v/>
      </c>
      <c r="FS151" s="62" t="str">
        <f t="shared" si="291"/>
        <v/>
      </c>
      <c r="FT151" s="62" t="str">
        <f t="shared" si="292"/>
        <v/>
      </c>
      <c r="FU151" s="5"/>
      <c r="FV151" s="5"/>
      <c r="FW151" s="5"/>
      <c r="FX151" s="5"/>
      <c r="FY151" s="5"/>
      <c r="FZ151" s="5"/>
      <c r="GA151" s="5"/>
      <c r="GB151" s="5"/>
      <c r="GC151" s="5"/>
      <c r="GD151" s="5" t="str">
        <f t="shared" si="293"/>
        <v/>
      </c>
      <c r="GE151" s="5" t="str">
        <f t="shared" si="294"/>
        <v/>
      </c>
      <c r="GF151" s="5" t="str">
        <f t="shared" si="295"/>
        <v/>
      </c>
      <c r="GG151" s="62"/>
      <c r="GH151" s="62"/>
      <c r="GI151" s="62"/>
      <c r="GJ151" s="62"/>
      <c r="GK151" s="62"/>
      <c r="GL151" s="62"/>
      <c r="GM151" s="62"/>
      <c r="GN151" s="62"/>
      <c r="GO151" s="62"/>
      <c r="GP151" s="62" t="str">
        <f t="shared" si="296"/>
        <v/>
      </c>
      <c r="GQ151" s="62" t="str">
        <f t="shared" si="297"/>
        <v/>
      </c>
      <c r="GR151" s="62" t="str">
        <f t="shared" si="298"/>
        <v/>
      </c>
      <c r="GS151" s="5"/>
      <c r="GT151" s="5"/>
      <c r="GU151" s="5"/>
      <c r="GV151" s="5"/>
      <c r="GW151" s="5"/>
      <c r="GX151" s="5"/>
      <c r="GY151" s="5"/>
      <c r="GZ151" s="5"/>
      <c r="HA151" s="5"/>
      <c r="HB151" s="5" t="str">
        <f t="shared" si="299"/>
        <v/>
      </c>
      <c r="HC151" s="5" t="str">
        <f t="shared" si="300"/>
        <v/>
      </c>
      <c r="HD151" s="5" t="str">
        <f t="shared" si="301"/>
        <v/>
      </c>
      <c r="HE151" s="62"/>
      <c r="HF151" s="62"/>
      <c r="HG151" s="62"/>
      <c r="HH151" s="62"/>
      <c r="HI151" s="62"/>
      <c r="HJ151" s="62"/>
      <c r="HK151" s="62"/>
      <c r="HL151" s="62"/>
      <c r="HM151" s="62"/>
      <c r="HN151" s="62" t="str">
        <f t="shared" si="302"/>
        <v/>
      </c>
      <c r="HO151" s="62" t="str">
        <f t="shared" si="303"/>
        <v/>
      </c>
      <c r="HP151" s="62" t="str">
        <f t="shared" si="304"/>
        <v/>
      </c>
      <c r="HQ151" s="5"/>
      <c r="HR151" s="5"/>
      <c r="HS151" s="5"/>
      <c r="HT151" s="5"/>
      <c r="HU151" s="5"/>
      <c r="HV151" s="5"/>
      <c r="HW151" s="5"/>
      <c r="HX151" s="5"/>
      <c r="HY151" s="5"/>
      <c r="HZ151" s="5" t="str">
        <f t="shared" si="305"/>
        <v/>
      </c>
      <c r="IA151" s="5" t="str">
        <f t="shared" si="306"/>
        <v/>
      </c>
      <c r="IB151" s="5" t="str">
        <f t="shared" si="307"/>
        <v/>
      </c>
      <c r="IC151" s="62"/>
      <c r="ID151" s="62"/>
      <c r="IE151" s="62"/>
      <c r="IF151" s="62"/>
      <c r="IG151" s="62"/>
      <c r="IH151" s="62"/>
      <c r="II151" s="62"/>
      <c r="IJ151" s="62"/>
      <c r="IK151" s="62"/>
      <c r="IL151" s="62" t="str">
        <f t="shared" si="308"/>
        <v/>
      </c>
      <c r="IM151" s="62" t="str">
        <f t="shared" si="309"/>
        <v/>
      </c>
      <c r="IN151" s="62" t="str">
        <f t="shared" si="310"/>
        <v/>
      </c>
      <c r="IO151" s="5"/>
      <c r="IP151" s="5"/>
      <c r="IQ151" s="5"/>
      <c r="IR151" s="5"/>
      <c r="IS151" s="5"/>
      <c r="IT151" s="5"/>
      <c r="IU151" s="5"/>
      <c r="IV151" s="5"/>
      <c r="IW151" s="5"/>
      <c r="IX151" s="5" t="str">
        <f t="shared" si="311"/>
        <v/>
      </c>
      <c r="IY151" s="5" t="str">
        <f t="shared" si="312"/>
        <v/>
      </c>
      <c r="IZ151" s="5" t="str">
        <f t="shared" si="313"/>
        <v/>
      </c>
    </row>
    <row r="152" spans="1:260" x14ac:dyDescent="0.35">
      <c r="A152" s="131">
        <v>148</v>
      </c>
      <c r="B152" s="170">
        <f>'BVEM Scorecard'!B151</f>
        <v>0</v>
      </c>
      <c r="C152" s="170">
        <f>'BVEM Scorecard'!C151</f>
        <v>0</v>
      </c>
      <c r="D152" s="152">
        <v>958</v>
      </c>
      <c r="E152" s="72" t="str">
        <f>'BVEM Scorecard'!F151</f>
        <v>Solar</v>
      </c>
      <c r="F152" s="94"/>
      <c r="G152" s="94"/>
      <c r="H152" s="94"/>
      <c r="I152" s="94"/>
      <c r="J152" s="55"/>
      <c r="K152" s="55"/>
      <c r="L152" s="55"/>
      <c r="M152" s="55"/>
      <c r="N152" s="5"/>
      <c r="O152" s="141"/>
      <c r="P152" s="142"/>
      <c r="Q152" s="114"/>
      <c r="R152" s="91"/>
      <c r="S152" s="5" t="str">
        <f t="shared" si="253"/>
        <v/>
      </c>
      <c r="T152" s="93"/>
      <c r="U152" s="143"/>
      <c r="V152" s="143"/>
      <c r="W152" s="143"/>
      <c r="X152" s="64"/>
      <c r="Y152" s="64"/>
      <c r="Z152" s="64"/>
      <c r="AA152" s="144"/>
      <c r="AB152" s="144"/>
      <c r="AC152" s="64"/>
      <c r="AD152" s="64" t="str">
        <f t="shared" si="254"/>
        <v/>
      </c>
      <c r="AE152" s="64" t="str">
        <f t="shared" si="255"/>
        <v/>
      </c>
      <c r="AF152" s="64" t="str">
        <f t="shared" si="256"/>
        <v/>
      </c>
      <c r="AG152" s="55"/>
      <c r="AH152" s="55"/>
      <c r="AI152" s="5"/>
      <c r="AJ152" s="5"/>
      <c r="AK152" s="5"/>
      <c r="AL152" s="5"/>
      <c r="AM152" s="5"/>
      <c r="AN152" s="5"/>
      <c r="AO152" s="5"/>
      <c r="AP152" s="35" t="str">
        <f t="shared" si="257"/>
        <v/>
      </c>
      <c r="AQ152" s="35" t="str">
        <f t="shared" si="258"/>
        <v/>
      </c>
      <c r="AR152" s="35" t="str">
        <f t="shared" si="259"/>
        <v/>
      </c>
      <c r="AS152" s="62"/>
      <c r="AT152" s="62"/>
      <c r="AU152" s="62"/>
      <c r="AV152" s="62"/>
      <c r="AW152" s="62"/>
      <c r="AX152" s="62"/>
      <c r="AY152" s="62"/>
      <c r="AZ152" s="62"/>
      <c r="BA152" s="62"/>
      <c r="BB152" s="62" t="str">
        <f t="shared" si="260"/>
        <v/>
      </c>
      <c r="BC152" s="95" t="str">
        <f t="shared" si="261"/>
        <v/>
      </c>
      <c r="BD152" s="62" t="str">
        <f t="shared" si="262"/>
        <v/>
      </c>
      <c r="BE152" s="5"/>
      <c r="BF152" s="5"/>
      <c r="BG152" s="5"/>
      <c r="BH152" s="5"/>
      <c r="BI152" s="5"/>
      <c r="BJ152" s="5"/>
      <c r="BK152" s="5"/>
      <c r="BL152" s="5"/>
      <c r="BM152" s="5"/>
      <c r="BN152" s="35" t="str">
        <f t="shared" si="263"/>
        <v/>
      </c>
      <c r="BO152" s="35" t="str">
        <f t="shared" si="264"/>
        <v/>
      </c>
      <c r="BP152" s="35" t="str">
        <f t="shared" si="265"/>
        <v/>
      </c>
      <c r="BQ152" s="62"/>
      <c r="BR152" s="62"/>
      <c r="BS152" s="62"/>
      <c r="BT152" s="62"/>
      <c r="BU152" s="62"/>
      <c r="BV152" s="62"/>
      <c r="BW152" s="62"/>
      <c r="BX152" s="62"/>
      <c r="BY152" s="62"/>
      <c r="BZ152" s="62" t="str">
        <f t="shared" si="266"/>
        <v/>
      </c>
      <c r="CA152" s="62" t="str">
        <f t="shared" si="267"/>
        <v/>
      </c>
      <c r="CB152" s="62" t="str">
        <f t="shared" si="268"/>
        <v/>
      </c>
      <c r="CC152" s="5"/>
      <c r="CD152" s="5"/>
      <c r="CE152" s="5"/>
      <c r="CF152" s="5"/>
      <c r="CG152" s="5"/>
      <c r="CH152" s="5"/>
      <c r="CI152" s="5"/>
      <c r="CJ152" s="5"/>
      <c r="CK152" s="5"/>
      <c r="CL152" s="35" t="str">
        <f t="shared" si="269"/>
        <v/>
      </c>
      <c r="CM152" s="35" t="str">
        <f t="shared" si="270"/>
        <v/>
      </c>
      <c r="CN152" s="35" t="str">
        <f t="shared" si="271"/>
        <v/>
      </c>
      <c r="CO152" s="62"/>
      <c r="CP152" s="62"/>
      <c r="CQ152" s="62"/>
      <c r="CR152" s="62"/>
      <c r="CS152" s="62"/>
      <c r="CT152" s="62"/>
      <c r="CU152" s="62"/>
      <c r="CV152" s="62"/>
      <c r="CW152" s="62"/>
      <c r="CX152" s="62" t="str">
        <f t="shared" si="272"/>
        <v/>
      </c>
      <c r="CY152" s="62" t="str">
        <f t="shared" si="273"/>
        <v/>
      </c>
      <c r="CZ152" s="62" t="str">
        <f t="shared" si="274"/>
        <v/>
      </c>
      <c r="DA152" s="5"/>
      <c r="DB152" s="5"/>
      <c r="DC152" s="5"/>
      <c r="DD152" s="5"/>
      <c r="DE152" s="5"/>
      <c r="DF152" s="5"/>
      <c r="DG152" s="5"/>
      <c r="DH152" s="5"/>
      <c r="DI152" s="5"/>
      <c r="DJ152" s="5" t="str">
        <f t="shared" si="275"/>
        <v/>
      </c>
      <c r="DK152" s="5" t="str">
        <f t="shared" si="276"/>
        <v/>
      </c>
      <c r="DL152" s="5" t="str">
        <f t="shared" si="277"/>
        <v/>
      </c>
      <c r="DM152" s="62"/>
      <c r="DN152" s="62"/>
      <c r="DO152" s="62"/>
      <c r="DP152" s="62"/>
      <c r="DQ152" s="62"/>
      <c r="DR152" s="62"/>
      <c r="DS152" s="62"/>
      <c r="DT152" s="62"/>
      <c r="DU152" s="62"/>
      <c r="DV152" s="62" t="str">
        <f t="shared" si="278"/>
        <v/>
      </c>
      <c r="DW152" s="62" t="str">
        <f t="shared" si="279"/>
        <v/>
      </c>
      <c r="DX152" s="62" t="str">
        <f t="shared" si="280"/>
        <v/>
      </c>
      <c r="DY152" s="5"/>
      <c r="DZ152" s="5"/>
      <c r="EA152" s="5"/>
      <c r="EB152" s="5"/>
      <c r="EC152" s="5"/>
      <c r="ED152" s="5"/>
      <c r="EE152" s="5"/>
      <c r="EF152" s="5"/>
      <c r="EG152" s="5"/>
      <c r="EH152" s="5" t="str">
        <f t="shared" si="281"/>
        <v/>
      </c>
      <c r="EI152" s="5" t="str">
        <f t="shared" si="282"/>
        <v/>
      </c>
      <c r="EJ152" s="5" t="str">
        <f t="shared" si="283"/>
        <v/>
      </c>
      <c r="EK152" s="62"/>
      <c r="EL152" s="62"/>
      <c r="EM152" s="62"/>
      <c r="EN152" s="62"/>
      <c r="EO152" s="62"/>
      <c r="EP152" s="62"/>
      <c r="EQ152" s="62"/>
      <c r="ER152" s="62"/>
      <c r="ES152" s="62"/>
      <c r="ET152" s="62" t="str">
        <f t="shared" si="284"/>
        <v/>
      </c>
      <c r="EU152" s="62" t="str">
        <f t="shared" si="285"/>
        <v/>
      </c>
      <c r="EV152" s="62" t="str">
        <f t="shared" si="286"/>
        <v/>
      </c>
      <c r="EW152" s="5"/>
      <c r="EX152" s="5"/>
      <c r="EY152" s="5"/>
      <c r="EZ152" s="5"/>
      <c r="FA152" s="5"/>
      <c r="FB152" s="5"/>
      <c r="FC152" s="5"/>
      <c r="FD152" s="5"/>
      <c r="FE152" s="5"/>
      <c r="FF152" s="5" t="str">
        <f t="shared" si="287"/>
        <v/>
      </c>
      <c r="FG152" s="5" t="str">
        <f t="shared" si="288"/>
        <v/>
      </c>
      <c r="FH152" s="5" t="str">
        <f t="shared" si="289"/>
        <v/>
      </c>
      <c r="FI152" s="62"/>
      <c r="FJ152" s="62"/>
      <c r="FK152" s="62"/>
      <c r="FL152" s="62"/>
      <c r="FM152" s="62"/>
      <c r="FN152" s="62"/>
      <c r="FO152" s="62"/>
      <c r="FP152" s="62"/>
      <c r="FQ152" s="62"/>
      <c r="FR152" s="62" t="str">
        <f t="shared" si="290"/>
        <v/>
      </c>
      <c r="FS152" s="62" t="str">
        <f t="shared" si="291"/>
        <v/>
      </c>
      <c r="FT152" s="62" t="str">
        <f t="shared" si="292"/>
        <v/>
      </c>
      <c r="FU152" s="5"/>
      <c r="FV152" s="5"/>
      <c r="FW152" s="5"/>
      <c r="FX152" s="5"/>
      <c r="FY152" s="5"/>
      <c r="FZ152" s="5"/>
      <c r="GA152" s="5"/>
      <c r="GB152" s="5"/>
      <c r="GC152" s="5"/>
      <c r="GD152" s="5" t="str">
        <f t="shared" si="293"/>
        <v/>
      </c>
      <c r="GE152" s="5" t="str">
        <f t="shared" si="294"/>
        <v/>
      </c>
      <c r="GF152" s="5" t="str">
        <f t="shared" si="295"/>
        <v/>
      </c>
      <c r="GG152" s="62"/>
      <c r="GH152" s="62"/>
      <c r="GI152" s="62"/>
      <c r="GJ152" s="62"/>
      <c r="GK152" s="62"/>
      <c r="GL152" s="62"/>
      <c r="GM152" s="62"/>
      <c r="GN152" s="62"/>
      <c r="GO152" s="62"/>
      <c r="GP152" s="62" t="str">
        <f t="shared" si="296"/>
        <v/>
      </c>
      <c r="GQ152" s="62" t="str">
        <f t="shared" si="297"/>
        <v/>
      </c>
      <c r="GR152" s="62" t="str">
        <f t="shared" si="298"/>
        <v/>
      </c>
      <c r="GS152" s="5"/>
      <c r="GT152" s="5"/>
      <c r="GU152" s="5"/>
      <c r="GV152" s="5"/>
      <c r="GW152" s="5"/>
      <c r="GX152" s="5"/>
      <c r="GY152" s="5"/>
      <c r="GZ152" s="5"/>
      <c r="HA152" s="5"/>
      <c r="HB152" s="5" t="str">
        <f t="shared" si="299"/>
        <v/>
      </c>
      <c r="HC152" s="5" t="str">
        <f t="shared" si="300"/>
        <v/>
      </c>
      <c r="HD152" s="5" t="str">
        <f t="shared" si="301"/>
        <v/>
      </c>
      <c r="HE152" s="62"/>
      <c r="HF152" s="62"/>
      <c r="HG152" s="62"/>
      <c r="HH152" s="62"/>
      <c r="HI152" s="62"/>
      <c r="HJ152" s="62"/>
      <c r="HK152" s="62"/>
      <c r="HL152" s="62"/>
      <c r="HM152" s="62"/>
      <c r="HN152" s="62" t="str">
        <f t="shared" si="302"/>
        <v/>
      </c>
      <c r="HO152" s="62" t="str">
        <f t="shared" si="303"/>
        <v/>
      </c>
      <c r="HP152" s="62" t="str">
        <f t="shared" si="304"/>
        <v/>
      </c>
      <c r="HQ152" s="5"/>
      <c r="HR152" s="5"/>
      <c r="HS152" s="5"/>
      <c r="HT152" s="5"/>
      <c r="HU152" s="5"/>
      <c r="HV152" s="5"/>
      <c r="HW152" s="5"/>
      <c r="HX152" s="5"/>
      <c r="HY152" s="5"/>
      <c r="HZ152" s="5" t="str">
        <f t="shared" si="305"/>
        <v/>
      </c>
      <c r="IA152" s="5" t="str">
        <f t="shared" si="306"/>
        <v/>
      </c>
      <c r="IB152" s="5" t="str">
        <f t="shared" si="307"/>
        <v/>
      </c>
      <c r="IC152" s="62"/>
      <c r="ID152" s="62"/>
      <c r="IE152" s="62"/>
      <c r="IF152" s="62"/>
      <c r="IG152" s="62"/>
      <c r="IH152" s="62"/>
      <c r="II152" s="62"/>
      <c r="IJ152" s="62"/>
      <c r="IK152" s="62"/>
      <c r="IL152" s="62" t="str">
        <f t="shared" si="308"/>
        <v/>
      </c>
      <c r="IM152" s="62" t="str">
        <f t="shared" si="309"/>
        <v/>
      </c>
      <c r="IN152" s="62" t="str">
        <f t="shared" si="310"/>
        <v/>
      </c>
      <c r="IO152" s="5"/>
      <c r="IP152" s="5"/>
      <c r="IQ152" s="5"/>
      <c r="IR152" s="5"/>
      <c r="IS152" s="5"/>
      <c r="IT152" s="5"/>
      <c r="IU152" s="5"/>
      <c r="IV152" s="5"/>
      <c r="IW152" s="5"/>
      <c r="IX152" s="5" t="str">
        <f t="shared" si="311"/>
        <v/>
      </c>
      <c r="IY152" s="5" t="str">
        <f t="shared" si="312"/>
        <v/>
      </c>
      <c r="IZ152" s="5" t="str">
        <f t="shared" si="313"/>
        <v/>
      </c>
    </row>
    <row r="153" spans="1:260" x14ac:dyDescent="0.35">
      <c r="A153" s="131">
        <v>149</v>
      </c>
      <c r="B153" s="170">
        <f>'BVEM Scorecard'!B152</f>
        <v>0</v>
      </c>
      <c r="C153" s="170">
        <f>'BVEM Scorecard'!C152</f>
        <v>0</v>
      </c>
      <c r="D153" s="152">
        <v>947</v>
      </c>
      <c r="E153" s="72" t="str">
        <f>'BVEM Scorecard'!F152</f>
        <v>Solar</v>
      </c>
      <c r="F153" s="94"/>
      <c r="G153" s="94"/>
      <c r="H153" s="94"/>
      <c r="I153" s="94"/>
      <c r="J153" s="55"/>
      <c r="K153" s="55"/>
      <c r="L153" s="55"/>
      <c r="M153" s="55"/>
      <c r="N153" s="5"/>
      <c r="O153" s="5"/>
      <c r="P153" s="142"/>
      <c r="Q153" s="114"/>
      <c r="R153" s="91"/>
      <c r="S153" s="5" t="str">
        <f t="shared" si="253"/>
        <v/>
      </c>
      <c r="T153" s="93"/>
      <c r="U153" s="143"/>
      <c r="V153" s="143"/>
      <c r="W153" s="143"/>
      <c r="X153" s="64"/>
      <c r="Y153" s="64"/>
      <c r="Z153" s="62"/>
      <c r="AA153" s="144"/>
      <c r="AB153" s="144"/>
      <c r="AC153" s="64"/>
      <c r="AD153" s="64" t="str">
        <f t="shared" si="254"/>
        <v/>
      </c>
      <c r="AE153" s="64" t="str">
        <f t="shared" si="255"/>
        <v/>
      </c>
      <c r="AF153" s="64" t="str">
        <f t="shared" si="256"/>
        <v/>
      </c>
      <c r="AG153" s="55"/>
      <c r="AH153" s="55"/>
      <c r="AI153" s="35"/>
      <c r="AJ153" s="35"/>
      <c r="AK153" s="35"/>
      <c r="AL153" s="35"/>
      <c r="AM153" s="142"/>
      <c r="AN153" s="142"/>
      <c r="AO153" s="35"/>
      <c r="AP153" s="35" t="str">
        <f t="shared" si="257"/>
        <v/>
      </c>
      <c r="AQ153" s="35" t="str">
        <f t="shared" si="258"/>
        <v/>
      </c>
      <c r="AR153" s="35" t="str">
        <f t="shared" si="259"/>
        <v/>
      </c>
      <c r="AS153" s="64"/>
      <c r="AT153" s="64"/>
      <c r="AU153" s="64"/>
      <c r="AV153" s="64"/>
      <c r="AW153" s="64"/>
      <c r="AX153" s="64"/>
      <c r="AY153" s="144"/>
      <c r="AZ153" s="144"/>
      <c r="BA153" s="64"/>
      <c r="BB153" s="64" t="str">
        <f t="shared" si="260"/>
        <v/>
      </c>
      <c r="BC153" s="64" t="str">
        <f t="shared" si="261"/>
        <v/>
      </c>
      <c r="BD153" s="64" t="str">
        <f t="shared" si="262"/>
        <v/>
      </c>
      <c r="BE153" s="35"/>
      <c r="BF153" s="35"/>
      <c r="BG153" s="35"/>
      <c r="BH153" s="35"/>
      <c r="BI153" s="35"/>
      <c r="BJ153" s="35"/>
      <c r="BK153" s="142"/>
      <c r="BL153" s="142"/>
      <c r="BM153" s="35"/>
      <c r="BN153" s="35" t="str">
        <f t="shared" si="263"/>
        <v/>
      </c>
      <c r="BO153" s="35" t="str">
        <f t="shared" si="264"/>
        <v/>
      </c>
      <c r="BP153" s="35" t="str">
        <f t="shared" si="265"/>
        <v/>
      </c>
      <c r="BQ153" s="64"/>
      <c r="BR153" s="64"/>
      <c r="BS153" s="64"/>
      <c r="BT153" s="64"/>
      <c r="BU153" s="64"/>
      <c r="BV153" s="64"/>
      <c r="BW153" s="144"/>
      <c r="BX153" s="144"/>
      <c r="BY153" s="64"/>
      <c r="BZ153" s="64" t="str">
        <f t="shared" si="266"/>
        <v/>
      </c>
      <c r="CA153" s="64" t="str">
        <f t="shared" si="267"/>
        <v/>
      </c>
      <c r="CB153" s="64" t="str">
        <f t="shared" si="268"/>
        <v/>
      </c>
      <c r="CC153" s="35"/>
      <c r="CD153" s="35"/>
      <c r="CE153" s="35"/>
      <c r="CF153" s="35"/>
      <c r="CG153" s="35"/>
      <c r="CH153" s="35"/>
      <c r="CI153" s="142"/>
      <c r="CJ153" s="142"/>
      <c r="CK153" s="35"/>
      <c r="CL153" s="35" t="str">
        <f t="shared" si="269"/>
        <v/>
      </c>
      <c r="CM153" s="35" t="str">
        <f t="shared" si="270"/>
        <v/>
      </c>
      <c r="CN153" s="35" t="str">
        <f t="shared" si="271"/>
        <v/>
      </c>
      <c r="CO153" s="64"/>
      <c r="CP153" s="64"/>
      <c r="CQ153" s="64"/>
      <c r="CR153" s="64"/>
      <c r="CS153" s="64"/>
      <c r="CT153" s="64"/>
      <c r="CU153" s="144"/>
      <c r="CV153" s="144"/>
      <c r="CW153" s="64"/>
      <c r="CX153" s="64" t="str">
        <f t="shared" si="272"/>
        <v/>
      </c>
      <c r="CY153" s="64" t="str">
        <f t="shared" si="273"/>
        <v/>
      </c>
      <c r="CZ153" s="64" t="str">
        <f t="shared" si="274"/>
        <v/>
      </c>
      <c r="DA153" s="35"/>
      <c r="DB153" s="35"/>
      <c r="DC153" s="35"/>
      <c r="DD153" s="35"/>
      <c r="DE153" s="35"/>
      <c r="DF153" s="35"/>
      <c r="DG153" s="142"/>
      <c r="DH153" s="142"/>
      <c r="DI153" s="35"/>
      <c r="DJ153" s="35" t="str">
        <f t="shared" si="275"/>
        <v/>
      </c>
      <c r="DK153" s="35" t="str">
        <f t="shared" si="276"/>
        <v/>
      </c>
      <c r="DL153" s="35" t="str">
        <f t="shared" si="277"/>
        <v/>
      </c>
      <c r="DM153" s="64"/>
      <c r="DN153" s="64"/>
      <c r="DO153" s="64"/>
      <c r="DP153" s="64"/>
      <c r="DQ153" s="64"/>
      <c r="DR153" s="64"/>
      <c r="DS153" s="144"/>
      <c r="DT153" s="144"/>
      <c r="DU153" s="64"/>
      <c r="DV153" s="64" t="str">
        <f t="shared" si="278"/>
        <v/>
      </c>
      <c r="DW153" s="64" t="str">
        <f t="shared" si="279"/>
        <v/>
      </c>
      <c r="DX153" s="64" t="str">
        <f t="shared" si="280"/>
        <v/>
      </c>
      <c r="DY153" s="35"/>
      <c r="DZ153" s="35"/>
      <c r="EA153" s="35"/>
      <c r="EB153" s="35"/>
      <c r="EC153" s="35"/>
      <c r="ED153" s="35"/>
      <c r="EE153" s="142"/>
      <c r="EF153" s="142"/>
      <c r="EG153" s="35"/>
      <c r="EH153" s="35" t="str">
        <f t="shared" si="281"/>
        <v/>
      </c>
      <c r="EI153" s="35" t="str">
        <f t="shared" si="282"/>
        <v/>
      </c>
      <c r="EJ153" s="35" t="str">
        <f t="shared" si="283"/>
        <v/>
      </c>
      <c r="EK153" s="62"/>
      <c r="EL153" s="62"/>
      <c r="EM153" s="62"/>
      <c r="EN153" s="62"/>
      <c r="EO153" s="62"/>
      <c r="EP153" s="62"/>
      <c r="EQ153" s="62"/>
      <c r="ER153" s="62"/>
      <c r="ES153" s="62"/>
      <c r="ET153" s="62" t="str">
        <f t="shared" si="284"/>
        <v/>
      </c>
      <c r="EU153" s="62" t="str">
        <f t="shared" si="285"/>
        <v/>
      </c>
      <c r="EV153" s="62" t="str">
        <f t="shared" si="286"/>
        <v/>
      </c>
      <c r="EW153" s="5"/>
      <c r="EX153" s="5"/>
      <c r="EY153" s="5"/>
      <c r="EZ153" s="5"/>
      <c r="FA153" s="5"/>
      <c r="FB153" s="5"/>
      <c r="FC153" s="5"/>
      <c r="FD153" s="5"/>
      <c r="FE153" s="5"/>
      <c r="FF153" s="5" t="str">
        <f t="shared" si="287"/>
        <v/>
      </c>
      <c r="FG153" s="5" t="str">
        <f t="shared" si="288"/>
        <v/>
      </c>
      <c r="FH153" s="5" t="str">
        <f t="shared" si="289"/>
        <v/>
      </c>
      <c r="FI153" s="62"/>
      <c r="FJ153" s="62"/>
      <c r="FK153" s="62"/>
      <c r="FL153" s="62"/>
      <c r="FM153" s="62"/>
      <c r="FN153" s="62"/>
      <c r="FO153" s="62"/>
      <c r="FP153" s="62"/>
      <c r="FQ153" s="62"/>
      <c r="FR153" s="62" t="str">
        <f t="shared" si="290"/>
        <v/>
      </c>
      <c r="FS153" s="62" t="str">
        <f t="shared" si="291"/>
        <v/>
      </c>
      <c r="FT153" s="62" t="str">
        <f t="shared" si="292"/>
        <v/>
      </c>
      <c r="FU153" s="5"/>
      <c r="FV153" s="5"/>
      <c r="FW153" s="5"/>
      <c r="FX153" s="5"/>
      <c r="FY153" s="5"/>
      <c r="FZ153" s="5"/>
      <c r="GA153" s="5"/>
      <c r="GB153" s="5"/>
      <c r="GC153" s="5"/>
      <c r="GD153" s="5" t="str">
        <f t="shared" si="293"/>
        <v/>
      </c>
      <c r="GE153" s="5" t="str">
        <f t="shared" si="294"/>
        <v/>
      </c>
      <c r="GF153" s="5" t="str">
        <f t="shared" si="295"/>
        <v/>
      </c>
      <c r="GG153" s="62"/>
      <c r="GH153" s="62"/>
      <c r="GI153" s="62"/>
      <c r="GJ153" s="62"/>
      <c r="GK153" s="62"/>
      <c r="GL153" s="62"/>
      <c r="GM153" s="62"/>
      <c r="GN153" s="62"/>
      <c r="GO153" s="62"/>
      <c r="GP153" s="62" t="str">
        <f t="shared" si="296"/>
        <v/>
      </c>
      <c r="GQ153" s="62" t="str">
        <f t="shared" si="297"/>
        <v/>
      </c>
      <c r="GR153" s="62" t="str">
        <f t="shared" si="298"/>
        <v/>
      </c>
      <c r="GS153" s="5"/>
      <c r="GT153" s="5"/>
      <c r="GU153" s="5"/>
      <c r="GV153" s="5"/>
      <c r="GW153" s="5"/>
      <c r="GX153" s="5"/>
      <c r="GY153" s="5"/>
      <c r="GZ153" s="5"/>
      <c r="HA153" s="5"/>
      <c r="HB153" s="5" t="str">
        <f t="shared" si="299"/>
        <v/>
      </c>
      <c r="HC153" s="5" t="str">
        <f t="shared" si="300"/>
        <v/>
      </c>
      <c r="HD153" s="5" t="str">
        <f t="shared" si="301"/>
        <v/>
      </c>
      <c r="HE153" s="62"/>
      <c r="HF153" s="62"/>
      <c r="HG153" s="62"/>
      <c r="HH153" s="62"/>
      <c r="HI153" s="62"/>
      <c r="HJ153" s="62"/>
      <c r="HK153" s="62"/>
      <c r="HL153" s="62"/>
      <c r="HM153" s="62"/>
      <c r="HN153" s="62" t="str">
        <f t="shared" si="302"/>
        <v/>
      </c>
      <c r="HO153" s="62" t="str">
        <f t="shared" si="303"/>
        <v/>
      </c>
      <c r="HP153" s="62" t="str">
        <f t="shared" si="304"/>
        <v/>
      </c>
      <c r="HQ153" s="5"/>
      <c r="HR153" s="5"/>
      <c r="HS153" s="5"/>
      <c r="HT153" s="5"/>
      <c r="HU153" s="5"/>
      <c r="HV153" s="5"/>
      <c r="HW153" s="5"/>
      <c r="HX153" s="5"/>
      <c r="HY153" s="5"/>
      <c r="HZ153" s="5" t="str">
        <f t="shared" si="305"/>
        <v/>
      </c>
      <c r="IA153" s="5" t="str">
        <f t="shared" si="306"/>
        <v/>
      </c>
      <c r="IB153" s="5" t="str">
        <f t="shared" si="307"/>
        <v/>
      </c>
      <c r="IC153" s="62"/>
      <c r="ID153" s="62"/>
      <c r="IE153" s="62"/>
      <c r="IF153" s="62"/>
      <c r="IG153" s="62"/>
      <c r="IH153" s="62"/>
      <c r="II153" s="62"/>
      <c r="IJ153" s="62"/>
      <c r="IK153" s="62"/>
      <c r="IL153" s="62" t="str">
        <f t="shared" si="308"/>
        <v/>
      </c>
      <c r="IM153" s="62" t="str">
        <f t="shared" si="309"/>
        <v/>
      </c>
      <c r="IN153" s="62" t="str">
        <f t="shared" si="310"/>
        <v/>
      </c>
      <c r="IO153" s="5"/>
      <c r="IP153" s="5"/>
      <c r="IQ153" s="5"/>
      <c r="IR153" s="5"/>
      <c r="IS153" s="5"/>
      <c r="IT153" s="5"/>
      <c r="IU153" s="5"/>
      <c r="IV153" s="5"/>
      <c r="IW153" s="5"/>
      <c r="IX153" s="5" t="str">
        <f t="shared" si="311"/>
        <v/>
      </c>
      <c r="IY153" s="5" t="str">
        <f t="shared" si="312"/>
        <v/>
      </c>
      <c r="IZ153" s="5" t="str">
        <f t="shared" si="313"/>
        <v/>
      </c>
    </row>
    <row r="154" spans="1:260" x14ac:dyDescent="0.35">
      <c r="A154" s="131">
        <v>150</v>
      </c>
      <c r="B154" s="170">
        <f>'BVEM Scorecard'!B153</f>
        <v>0</v>
      </c>
      <c r="C154" s="170">
        <f>'BVEM Scorecard'!C153</f>
        <v>0</v>
      </c>
      <c r="D154" s="152">
        <v>953</v>
      </c>
      <c r="E154" s="72" t="str">
        <f>'BVEM Scorecard'!F153</f>
        <v>Solar</v>
      </c>
      <c r="F154" s="94"/>
      <c r="G154" s="94"/>
      <c r="H154" s="94"/>
      <c r="I154" s="94"/>
      <c r="J154" s="55"/>
      <c r="K154" s="55"/>
      <c r="L154" s="55"/>
      <c r="M154" s="55"/>
      <c r="N154" s="5"/>
      <c r="O154" s="141"/>
      <c r="P154" s="142"/>
      <c r="Q154" s="114"/>
      <c r="R154" s="91"/>
      <c r="S154" s="5" t="str">
        <f t="shared" si="253"/>
        <v/>
      </c>
      <c r="T154" s="93"/>
      <c r="U154" s="143"/>
      <c r="V154" s="143"/>
      <c r="W154" s="143"/>
      <c r="X154" s="64"/>
      <c r="Y154" s="64"/>
      <c r="Z154" s="64"/>
      <c r="AA154" s="144"/>
      <c r="AB154" s="144"/>
      <c r="AC154" s="64"/>
      <c r="AD154" s="64" t="str">
        <f t="shared" si="254"/>
        <v/>
      </c>
      <c r="AE154" s="64" t="str">
        <f t="shared" si="255"/>
        <v/>
      </c>
      <c r="AF154" s="64" t="str">
        <f t="shared" si="256"/>
        <v/>
      </c>
      <c r="AG154" s="55"/>
      <c r="AH154" s="55"/>
      <c r="AI154" s="5"/>
      <c r="AJ154" s="5"/>
      <c r="AK154" s="5"/>
      <c r="AL154" s="5"/>
      <c r="AM154" s="5"/>
      <c r="AN154" s="5"/>
      <c r="AO154" s="5"/>
      <c r="AP154" s="35" t="str">
        <f t="shared" si="257"/>
        <v/>
      </c>
      <c r="AQ154" s="35" t="str">
        <f t="shared" si="258"/>
        <v/>
      </c>
      <c r="AR154" s="35" t="str">
        <f t="shared" si="259"/>
        <v/>
      </c>
      <c r="AS154" s="62"/>
      <c r="AT154" s="62"/>
      <c r="AU154" s="62"/>
      <c r="AV154" s="62"/>
      <c r="AW154" s="62"/>
      <c r="AX154" s="62"/>
      <c r="AY154" s="62"/>
      <c r="AZ154" s="62"/>
      <c r="BA154" s="62"/>
      <c r="BB154" s="62" t="str">
        <f t="shared" si="260"/>
        <v/>
      </c>
      <c r="BC154" s="95" t="str">
        <f t="shared" si="261"/>
        <v/>
      </c>
      <c r="BD154" s="62" t="str">
        <f t="shared" si="262"/>
        <v/>
      </c>
      <c r="BE154" s="5"/>
      <c r="BF154" s="5"/>
      <c r="BG154" s="5"/>
      <c r="BH154" s="5"/>
      <c r="BI154" s="5"/>
      <c r="BJ154" s="5"/>
      <c r="BK154" s="5"/>
      <c r="BL154" s="5"/>
      <c r="BM154" s="5"/>
      <c r="BN154" s="35" t="str">
        <f t="shared" si="263"/>
        <v/>
      </c>
      <c r="BO154" s="35" t="str">
        <f t="shared" si="264"/>
        <v/>
      </c>
      <c r="BP154" s="35" t="str">
        <f t="shared" si="265"/>
        <v/>
      </c>
      <c r="BQ154" s="62"/>
      <c r="BR154" s="62"/>
      <c r="BS154" s="62"/>
      <c r="BT154" s="62"/>
      <c r="BU154" s="62"/>
      <c r="BV154" s="62"/>
      <c r="BW154" s="62"/>
      <c r="BX154" s="62"/>
      <c r="BY154" s="62"/>
      <c r="BZ154" s="62" t="str">
        <f t="shared" si="266"/>
        <v/>
      </c>
      <c r="CA154" s="62" t="str">
        <f t="shared" si="267"/>
        <v/>
      </c>
      <c r="CB154" s="62" t="str">
        <f t="shared" si="268"/>
        <v/>
      </c>
      <c r="CC154" s="5"/>
      <c r="CD154" s="5"/>
      <c r="CE154" s="5"/>
      <c r="CF154" s="5"/>
      <c r="CG154" s="5"/>
      <c r="CH154" s="5"/>
      <c r="CI154" s="5"/>
      <c r="CJ154" s="5"/>
      <c r="CK154" s="5"/>
      <c r="CL154" s="35" t="str">
        <f t="shared" si="269"/>
        <v/>
      </c>
      <c r="CM154" s="35" t="str">
        <f t="shared" si="270"/>
        <v/>
      </c>
      <c r="CN154" s="35" t="str">
        <f t="shared" si="271"/>
        <v/>
      </c>
      <c r="CO154" s="62"/>
      <c r="CP154" s="62"/>
      <c r="CQ154" s="62"/>
      <c r="CR154" s="62"/>
      <c r="CS154" s="62"/>
      <c r="CT154" s="62"/>
      <c r="CU154" s="62"/>
      <c r="CV154" s="62"/>
      <c r="CW154" s="62"/>
      <c r="CX154" s="62" t="str">
        <f t="shared" si="272"/>
        <v/>
      </c>
      <c r="CY154" s="62" t="str">
        <f t="shared" si="273"/>
        <v/>
      </c>
      <c r="CZ154" s="62" t="str">
        <f t="shared" si="274"/>
        <v/>
      </c>
      <c r="DA154" s="5"/>
      <c r="DB154" s="5"/>
      <c r="DC154" s="5"/>
      <c r="DD154" s="5"/>
      <c r="DE154" s="5"/>
      <c r="DF154" s="5"/>
      <c r="DG154" s="5"/>
      <c r="DH154" s="5"/>
      <c r="DI154" s="5"/>
      <c r="DJ154" s="5" t="str">
        <f t="shared" si="275"/>
        <v/>
      </c>
      <c r="DK154" s="5" t="str">
        <f t="shared" si="276"/>
        <v/>
      </c>
      <c r="DL154" s="5" t="str">
        <f t="shared" si="277"/>
        <v/>
      </c>
      <c r="DM154" s="62"/>
      <c r="DN154" s="62"/>
      <c r="DO154" s="62"/>
      <c r="DP154" s="62"/>
      <c r="DQ154" s="62"/>
      <c r="DR154" s="62"/>
      <c r="DS154" s="62"/>
      <c r="DT154" s="62"/>
      <c r="DU154" s="62"/>
      <c r="DV154" s="62" t="str">
        <f t="shared" si="278"/>
        <v/>
      </c>
      <c r="DW154" s="62" t="str">
        <f t="shared" si="279"/>
        <v/>
      </c>
      <c r="DX154" s="62" t="str">
        <f t="shared" si="280"/>
        <v/>
      </c>
      <c r="DY154" s="5"/>
      <c r="DZ154" s="5"/>
      <c r="EA154" s="5"/>
      <c r="EB154" s="5"/>
      <c r="EC154" s="5"/>
      <c r="ED154" s="5"/>
      <c r="EE154" s="5"/>
      <c r="EF154" s="5"/>
      <c r="EG154" s="5"/>
      <c r="EH154" s="5" t="str">
        <f t="shared" si="281"/>
        <v/>
      </c>
      <c r="EI154" s="5" t="str">
        <f t="shared" si="282"/>
        <v/>
      </c>
      <c r="EJ154" s="5" t="str">
        <f t="shared" si="283"/>
        <v/>
      </c>
      <c r="EK154" s="62"/>
      <c r="EL154" s="62"/>
      <c r="EM154" s="62"/>
      <c r="EN154" s="62"/>
      <c r="EO154" s="62"/>
      <c r="EP154" s="62"/>
      <c r="EQ154" s="62"/>
      <c r="ER154" s="62"/>
      <c r="ES154" s="62"/>
      <c r="ET154" s="62" t="str">
        <f t="shared" si="284"/>
        <v/>
      </c>
      <c r="EU154" s="62" t="str">
        <f t="shared" si="285"/>
        <v/>
      </c>
      <c r="EV154" s="62" t="str">
        <f t="shared" si="286"/>
        <v/>
      </c>
      <c r="EW154" s="5"/>
      <c r="EX154" s="5"/>
      <c r="EY154" s="5"/>
      <c r="EZ154" s="5"/>
      <c r="FA154" s="5"/>
      <c r="FB154" s="5"/>
      <c r="FC154" s="5"/>
      <c r="FD154" s="5"/>
      <c r="FE154" s="5"/>
      <c r="FF154" s="5" t="str">
        <f t="shared" si="287"/>
        <v/>
      </c>
      <c r="FG154" s="5" t="str">
        <f t="shared" si="288"/>
        <v/>
      </c>
      <c r="FH154" s="5" t="str">
        <f t="shared" si="289"/>
        <v/>
      </c>
      <c r="FI154" s="62"/>
      <c r="FJ154" s="62"/>
      <c r="FK154" s="62"/>
      <c r="FL154" s="62"/>
      <c r="FM154" s="62"/>
      <c r="FN154" s="62"/>
      <c r="FO154" s="62"/>
      <c r="FP154" s="62"/>
      <c r="FQ154" s="62"/>
      <c r="FR154" s="62" t="str">
        <f t="shared" si="290"/>
        <v/>
      </c>
      <c r="FS154" s="62" t="str">
        <f t="shared" si="291"/>
        <v/>
      </c>
      <c r="FT154" s="62" t="str">
        <f t="shared" si="292"/>
        <v/>
      </c>
      <c r="FU154" s="5"/>
      <c r="FV154" s="5"/>
      <c r="FW154" s="5"/>
      <c r="FX154" s="5"/>
      <c r="FY154" s="5"/>
      <c r="FZ154" s="5"/>
      <c r="GA154" s="5"/>
      <c r="GB154" s="5"/>
      <c r="GC154" s="5"/>
      <c r="GD154" s="5" t="str">
        <f t="shared" si="293"/>
        <v/>
      </c>
      <c r="GE154" s="5" t="str">
        <f t="shared" si="294"/>
        <v/>
      </c>
      <c r="GF154" s="5" t="str">
        <f t="shared" si="295"/>
        <v/>
      </c>
      <c r="GG154" s="62"/>
      <c r="GH154" s="62"/>
      <c r="GI154" s="62"/>
      <c r="GJ154" s="62"/>
      <c r="GK154" s="62"/>
      <c r="GL154" s="62"/>
      <c r="GM154" s="62"/>
      <c r="GN154" s="62"/>
      <c r="GO154" s="62"/>
      <c r="GP154" s="62" t="str">
        <f t="shared" si="296"/>
        <v/>
      </c>
      <c r="GQ154" s="62" t="str">
        <f t="shared" si="297"/>
        <v/>
      </c>
      <c r="GR154" s="62" t="str">
        <f t="shared" si="298"/>
        <v/>
      </c>
      <c r="GS154" s="5"/>
      <c r="GT154" s="5"/>
      <c r="GU154" s="5"/>
      <c r="GV154" s="5"/>
      <c r="GW154" s="5"/>
      <c r="GX154" s="5"/>
      <c r="GY154" s="5"/>
      <c r="GZ154" s="5"/>
      <c r="HA154" s="5"/>
      <c r="HB154" s="5" t="str">
        <f t="shared" si="299"/>
        <v/>
      </c>
      <c r="HC154" s="5" t="str">
        <f t="shared" si="300"/>
        <v/>
      </c>
      <c r="HD154" s="5" t="str">
        <f t="shared" si="301"/>
        <v/>
      </c>
      <c r="HE154" s="62"/>
      <c r="HF154" s="62"/>
      <c r="HG154" s="62"/>
      <c r="HH154" s="62"/>
      <c r="HI154" s="62"/>
      <c r="HJ154" s="62"/>
      <c r="HK154" s="62"/>
      <c r="HL154" s="62"/>
      <c r="HM154" s="62"/>
      <c r="HN154" s="62" t="str">
        <f t="shared" si="302"/>
        <v/>
      </c>
      <c r="HO154" s="62" t="str">
        <f t="shared" si="303"/>
        <v/>
      </c>
      <c r="HP154" s="62" t="str">
        <f t="shared" si="304"/>
        <v/>
      </c>
      <c r="HQ154" s="5"/>
      <c r="HR154" s="5"/>
      <c r="HS154" s="5"/>
      <c r="HT154" s="5"/>
      <c r="HU154" s="5"/>
      <c r="HV154" s="5"/>
      <c r="HW154" s="5"/>
      <c r="HX154" s="5"/>
      <c r="HY154" s="5"/>
      <c r="HZ154" s="5" t="str">
        <f t="shared" si="305"/>
        <v/>
      </c>
      <c r="IA154" s="5" t="str">
        <f t="shared" si="306"/>
        <v/>
      </c>
      <c r="IB154" s="5" t="str">
        <f t="shared" si="307"/>
        <v/>
      </c>
      <c r="IC154" s="62"/>
      <c r="ID154" s="62"/>
      <c r="IE154" s="62"/>
      <c r="IF154" s="62"/>
      <c r="IG154" s="62"/>
      <c r="IH154" s="62"/>
      <c r="II154" s="62"/>
      <c r="IJ154" s="62"/>
      <c r="IK154" s="62"/>
      <c r="IL154" s="62" t="str">
        <f t="shared" si="308"/>
        <v/>
      </c>
      <c r="IM154" s="62" t="str">
        <f t="shared" si="309"/>
        <v/>
      </c>
      <c r="IN154" s="62" t="str">
        <f t="shared" si="310"/>
        <v/>
      </c>
      <c r="IO154" s="5"/>
      <c r="IP154" s="5"/>
      <c r="IQ154" s="5"/>
      <c r="IR154" s="5"/>
      <c r="IS154" s="5"/>
      <c r="IT154" s="5"/>
      <c r="IU154" s="5"/>
      <c r="IV154" s="5"/>
      <c r="IW154" s="5"/>
      <c r="IX154" s="5" t="str">
        <f t="shared" si="311"/>
        <v/>
      </c>
      <c r="IY154" s="5" t="str">
        <f t="shared" si="312"/>
        <v/>
      </c>
      <c r="IZ154" s="5" t="str">
        <f t="shared" si="313"/>
        <v/>
      </c>
    </row>
    <row r="155" spans="1:260" x14ac:dyDescent="0.35">
      <c r="A155" s="131">
        <v>151</v>
      </c>
      <c r="B155" s="170">
        <f>'BVEM Scorecard'!B154</f>
        <v>0</v>
      </c>
      <c r="C155" s="170">
        <f>'BVEM Scorecard'!C154</f>
        <v>0</v>
      </c>
      <c r="D155" s="152">
        <v>950</v>
      </c>
      <c r="E155" s="72" t="str">
        <f>'BVEM Scorecard'!F154</f>
        <v>Solar</v>
      </c>
      <c r="F155" s="94"/>
      <c r="G155" s="94"/>
      <c r="H155" s="94"/>
      <c r="I155" s="94"/>
      <c r="J155" s="55"/>
      <c r="K155" s="55"/>
      <c r="L155" s="55"/>
      <c r="M155" s="55"/>
      <c r="N155" s="5"/>
      <c r="O155" s="5"/>
      <c r="P155" s="142"/>
      <c r="Q155" s="114"/>
      <c r="R155" s="91"/>
      <c r="S155" s="5" t="str">
        <f t="shared" si="253"/>
        <v/>
      </c>
      <c r="T155" s="93"/>
      <c r="U155" s="143"/>
      <c r="V155" s="143"/>
      <c r="W155" s="143"/>
      <c r="X155" s="64"/>
      <c r="Y155" s="64"/>
      <c r="Z155" s="62"/>
      <c r="AA155" s="144"/>
      <c r="AB155" s="144"/>
      <c r="AC155" s="64"/>
      <c r="AD155" s="64" t="str">
        <f t="shared" si="254"/>
        <v/>
      </c>
      <c r="AE155" s="64" t="str">
        <f t="shared" si="255"/>
        <v/>
      </c>
      <c r="AF155" s="64" t="str">
        <f t="shared" si="256"/>
        <v/>
      </c>
      <c r="AG155" s="55"/>
      <c r="AH155" s="55"/>
      <c r="AI155" s="35"/>
      <c r="AJ155" s="35"/>
      <c r="AK155" s="35"/>
      <c r="AL155" s="35"/>
      <c r="AM155" s="142"/>
      <c r="AN155" s="142"/>
      <c r="AO155" s="35"/>
      <c r="AP155" s="35" t="str">
        <f t="shared" si="257"/>
        <v/>
      </c>
      <c r="AQ155" s="35" t="str">
        <f t="shared" si="258"/>
        <v/>
      </c>
      <c r="AR155" s="35" t="str">
        <f t="shared" si="259"/>
        <v/>
      </c>
      <c r="AS155" s="64"/>
      <c r="AT155" s="64"/>
      <c r="AU155" s="64"/>
      <c r="AV155" s="64"/>
      <c r="AW155" s="64"/>
      <c r="AX155" s="64"/>
      <c r="AY155" s="144"/>
      <c r="AZ155" s="144"/>
      <c r="BA155" s="64"/>
      <c r="BB155" s="64" t="str">
        <f t="shared" si="260"/>
        <v/>
      </c>
      <c r="BC155" s="64" t="str">
        <f t="shared" si="261"/>
        <v/>
      </c>
      <c r="BD155" s="64" t="str">
        <f t="shared" si="262"/>
        <v/>
      </c>
      <c r="BE155" s="35"/>
      <c r="BF155" s="35"/>
      <c r="BG155" s="35"/>
      <c r="BH155" s="35"/>
      <c r="BI155" s="35"/>
      <c r="BJ155" s="35"/>
      <c r="BK155" s="142"/>
      <c r="BL155" s="142"/>
      <c r="BM155" s="35"/>
      <c r="BN155" s="35" t="str">
        <f t="shared" si="263"/>
        <v/>
      </c>
      <c r="BO155" s="35" t="str">
        <f t="shared" si="264"/>
        <v/>
      </c>
      <c r="BP155" s="35" t="str">
        <f t="shared" si="265"/>
        <v/>
      </c>
      <c r="BQ155" s="64"/>
      <c r="BR155" s="64"/>
      <c r="BS155" s="64"/>
      <c r="BT155" s="64"/>
      <c r="BU155" s="64"/>
      <c r="BV155" s="64"/>
      <c r="BW155" s="144"/>
      <c r="BX155" s="144"/>
      <c r="BY155" s="64"/>
      <c r="BZ155" s="64" t="str">
        <f t="shared" si="266"/>
        <v/>
      </c>
      <c r="CA155" s="64" t="str">
        <f t="shared" si="267"/>
        <v/>
      </c>
      <c r="CB155" s="64" t="str">
        <f t="shared" si="268"/>
        <v/>
      </c>
      <c r="CC155" s="35"/>
      <c r="CD155" s="35"/>
      <c r="CE155" s="35"/>
      <c r="CF155" s="35"/>
      <c r="CG155" s="35"/>
      <c r="CH155" s="35"/>
      <c r="CI155" s="142"/>
      <c r="CJ155" s="142"/>
      <c r="CK155" s="35"/>
      <c r="CL155" s="35" t="str">
        <f t="shared" si="269"/>
        <v/>
      </c>
      <c r="CM155" s="35" t="str">
        <f t="shared" si="270"/>
        <v/>
      </c>
      <c r="CN155" s="35" t="str">
        <f t="shared" si="271"/>
        <v/>
      </c>
      <c r="CO155" s="64"/>
      <c r="CP155" s="64"/>
      <c r="CQ155" s="64"/>
      <c r="CR155" s="64"/>
      <c r="CS155" s="64"/>
      <c r="CT155" s="64"/>
      <c r="CU155" s="144"/>
      <c r="CV155" s="144"/>
      <c r="CW155" s="64"/>
      <c r="CX155" s="64" t="str">
        <f t="shared" si="272"/>
        <v/>
      </c>
      <c r="CY155" s="64" t="str">
        <f t="shared" si="273"/>
        <v/>
      </c>
      <c r="CZ155" s="64" t="str">
        <f t="shared" si="274"/>
        <v/>
      </c>
      <c r="DA155" s="35"/>
      <c r="DB155" s="35"/>
      <c r="DC155" s="35"/>
      <c r="DD155" s="35"/>
      <c r="DE155" s="35"/>
      <c r="DF155" s="35"/>
      <c r="DG155" s="142"/>
      <c r="DH155" s="142"/>
      <c r="DI155" s="35"/>
      <c r="DJ155" s="35" t="str">
        <f t="shared" si="275"/>
        <v/>
      </c>
      <c r="DK155" s="35" t="str">
        <f t="shared" si="276"/>
        <v/>
      </c>
      <c r="DL155" s="35" t="str">
        <f t="shared" si="277"/>
        <v/>
      </c>
      <c r="DM155" s="64"/>
      <c r="DN155" s="64"/>
      <c r="DO155" s="64"/>
      <c r="DP155" s="64"/>
      <c r="DQ155" s="64"/>
      <c r="DR155" s="64"/>
      <c r="DS155" s="144"/>
      <c r="DT155" s="144"/>
      <c r="DU155" s="64"/>
      <c r="DV155" s="64" t="str">
        <f t="shared" si="278"/>
        <v/>
      </c>
      <c r="DW155" s="64" t="str">
        <f t="shared" si="279"/>
        <v/>
      </c>
      <c r="DX155" s="64" t="str">
        <f t="shared" si="280"/>
        <v/>
      </c>
      <c r="DY155" s="35"/>
      <c r="DZ155" s="35"/>
      <c r="EA155" s="35"/>
      <c r="EB155" s="35"/>
      <c r="EC155" s="35"/>
      <c r="ED155" s="35"/>
      <c r="EE155" s="142"/>
      <c r="EF155" s="142"/>
      <c r="EG155" s="35"/>
      <c r="EH155" s="35" t="str">
        <f t="shared" si="281"/>
        <v/>
      </c>
      <c r="EI155" s="35" t="str">
        <f t="shared" si="282"/>
        <v/>
      </c>
      <c r="EJ155" s="35" t="str">
        <f t="shared" si="283"/>
        <v/>
      </c>
      <c r="EK155" s="62"/>
      <c r="EL155" s="62"/>
      <c r="EM155" s="62"/>
      <c r="EN155" s="62"/>
      <c r="EO155" s="62"/>
      <c r="EP155" s="62"/>
      <c r="EQ155" s="62"/>
      <c r="ER155" s="62"/>
      <c r="ES155" s="62"/>
      <c r="ET155" s="62" t="str">
        <f t="shared" si="284"/>
        <v/>
      </c>
      <c r="EU155" s="62" t="str">
        <f t="shared" si="285"/>
        <v/>
      </c>
      <c r="EV155" s="62" t="str">
        <f t="shared" si="286"/>
        <v/>
      </c>
      <c r="EW155" s="5"/>
      <c r="EX155" s="5"/>
      <c r="EY155" s="5"/>
      <c r="EZ155" s="5"/>
      <c r="FA155" s="5"/>
      <c r="FB155" s="5"/>
      <c r="FC155" s="5"/>
      <c r="FD155" s="5"/>
      <c r="FE155" s="5"/>
      <c r="FF155" s="5" t="str">
        <f t="shared" si="287"/>
        <v/>
      </c>
      <c r="FG155" s="5" t="str">
        <f t="shared" si="288"/>
        <v/>
      </c>
      <c r="FH155" s="5" t="str">
        <f t="shared" si="289"/>
        <v/>
      </c>
      <c r="FI155" s="62"/>
      <c r="FJ155" s="62"/>
      <c r="FK155" s="62"/>
      <c r="FL155" s="62"/>
      <c r="FM155" s="62"/>
      <c r="FN155" s="62"/>
      <c r="FO155" s="62"/>
      <c r="FP155" s="62"/>
      <c r="FQ155" s="62"/>
      <c r="FR155" s="62" t="str">
        <f t="shared" si="290"/>
        <v/>
      </c>
      <c r="FS155" s="62" t="str">
        <f t="shared" si="291"/>
        <v/>
      </c>
      <c r="FT155" s="62" t="str">
        <f t="shared" si="292"/>
        <v/>
      </c>
      <c r="FU155" s="5"/>
      <c r="FV155" s="5"/>
      <c r="FW155" s="5"/>
      <c r="FX155" s="5"/>
      <c r="FY155" s="5"/>
      <c r="FZ155" s="5"/>
      <c r="GA155" s="5"/>
      <c r="GB155" s="5"/>
      <c r="GC155" s="5"/>
      <c r="GD155" s="5" t="str">
        <f t="shared" si="293"/>
        <v/>
      </c>
      <c r="GE155" s="5" t="str">
        <f t="shared" si="294"/>
        <v/>
      </c>
      <c r="GF155" s="5" t="str">
        <f t="shared" si="295"/>
        <v/>
      </c>
      <c r="GG155" s="62"/>
      <c r="GH155" s="62"/>
      <c r="GI155" s="62"/>
      <c r="GJ155" s="62"/>
      <c r="GK155" s="62"/>
      <c r="GL155" s="62"/>
      <c r="GM155" s="62"/>
      <c r="GN155" s="62"/>
      <c r="GO155" s="62"/>
      <c r="GP155" s="62" t="str">
        <f t="shared" si="296"/>
        <v/>
      </c>
      <c r="GQ155" s="62" t="str">
        <f t="shared" si="297"/>
        <v/>
      </c>
      <c r="GR155" s="62" t="str">
        <f t="shared" si="298"/>
        <v/>
      </c>
      <c r="GS155" s="5"/>
      <c r="GT155" s="5"/>
      <c r="GU155" s="5"/>
      <c r="GV155" s="5"/>
      <c r="GW155" s="5"/>
      <c r="GX155" s="5"/>
      <c r="GY155" s="5"/>
      <c r="GZ155" s="5"/>
      <c r="HA155" s="5"/>
      <c r="HB155" s="5" t="str">
        <f t="shared" si="299"/>
        <v/>
      </c>
      <c r="HC155" s="5" t="str">
        <f t="shared" si="300"/>
        <v/>
      </c>
      <c r="HD155" s="5" t="str">
        <f t="shared" si="301"/>
        <v/>
      </c>
      <c r="HE155" s="62"/>
      <c r="HF155" s="62"/>
      <c r="HG155" s="62"/>
      <c r="HH155" s="62"/>
      <c r="HI155" s="62"/>
      <c r="HJ155" s="62"/>
      <c r="HK155" s="62"/>
      <c r="HL155" s="62"/>
      <c r="HM155" s="62"/>
      <c r="HN155" s="62" t="str">
        <f t="shared" si="302"/>
        <v/>
      </c>
      <c r="HO155" s="62" t="str">
        <f t="shared" si="303"/>
        <v/>
      </c>
      <c r="HP155" s="62" t="str">
        <f t="shared" si="304"/>
        <v/>
      </c>
      <c r="HQ155" s="5"/>
      <c r="HR155" s="5"/>
      <c r="HS155" s="5"/>
      <c r="HT155" s="5"/>
      <c r="HU155" s="5"/>
      <c r="HV155" s="5"/>
      <c r="HW155" s="5"/>
      <c r="HX155" s="5"/>
      <c r="HY155" s="5"/>
      <c r="HZ155" s="5" t="str">
        <f t="shared" si="305"/>
        <v/>
      </c>
      <c r="IA155" s="5" t="str">
        <f t="shared" si="306"/>
        <v/>
      </c>
      <c r="IB155" s="5" t="str">
        <f t="shared" si="307"/>
        <v/>
      </c>
      <c r="IC155" s="62"/>
      <c r="ID155" s="62"/>
      <c r="IE155" s="62"/>
      <c r="IF155" s="62"/>
      <c r="IG155" s="62"/>
      <c r="IH155" s="62"/>
      <c r="II155" s="62"/>
      <c r="IJ155" s="62"/>
      <c r="IK155" s="62"/>
      <c r="IL155" s="62" t="str">
        <f t="shared" si="308"/>
        <v/>
      </c>
      <c r="IM155" s="62" t="str">
        <f t="shared" si="309"/>
        <v/>
      </c>
      <c r="IN155" s="62" t="str">
        <f t="shared" si="310"/>
        <v/>
      </c>
      <c r="IO155" s="5"/>
      <c r="IP155" s="5"/>
      <c r="IQ155" s="5"/>
      <c r="IR155" s="5"/>
      <c r="IS155" s="5"/>
      <c r="IT155" s="5"/>
      <c r="IU155" s="5"/>
      <c r="IV155" s="5"/>
      <c r="IW155" s="5"/>
      <c r="IX155" s="5" t="str">
        <f t="shared" si="311"/>
        <v/>
      </c>
      <c r="IY155" s="5" t="str">
        <f t="shared" si="312"/>
        <v/>
      </c>
      <c r="IZ155" s="5" t="str">
        <f t="shared" si="313"/>
        <v/>
      </c>
    </row>
    <row r="156" spans="1:260" x14ac:dyDescent="0.35">
      <c r="A156" s="131">
        <v>152</v>
      </c>
      <c r="B156" s="170">
        <f>'BVEM Scorecard'!B155</f>
        <v>0</v>
      </c>
      <c r="C156" s="170">
        <f>'BVEM Scorecard'!C155</f>
        <v>0</v>
      </c>
      <c r="D156" s="152">
        <v>957</v>
      </c>
      <c r="E156" s="72" t="str">
        <f>'BVEM Scorecard'!F155</f>
        <v>Solar</v>
      </c>
      <c r="F156" s="94"/>
      <c r="G156" s="94"/>
      <c r="H156" s="94"/>
      <c r="I156" s="94"/>
      <c r="J156" s="55"/>
      <c r="K156" s="55"/>
      <c r="L156" s="55"/>
      <c r="M156" s="55"/>
      <c r="N156" s="5"/>
      <c r="O156" s="141"/>
      <c r="P156" s="142"/>
      <c r="Q156" s="114"/>
      <c r="R156" s="91"/>
      <c r="S156" s="5" t="str">
        <f t="shared" si="253"/>
        <v/>
      </c>
      <c r="T156" s="93"/>
      <c r="U156" s="143"/>
      <c r="V156" s="143"/>
      <c r="W156" s="143"/>
      <c r="X156" s="64"/>
      <c r="Y156" s="64"/>
      <c r="Z156" s="64"/>
      <c r="AA156" s="144"/>
      <c r="AB156" s="144"/>
      <c r="AC156" s="64"/>
      <c r="AD156" s="64" t="str">
        <f t="shared" si="254"/>
        <v/>
      </c>
      <c r="AE156" s="64" t="str">
        <f t="shared" si="255"/>
        <v/>
      </c>
      <c r="AF156" s="64" t="str">
        <f t="shared" si="256"/>
        <v/>
      </c>
      <c r="AG156" s="55"/>
      <c r="AH156" s="55"/>
      <c r="AI156" s="5"/>
      <c r="AJ156" s="5"/>
      <c r="AK156" s="5"/>
      <c r="AL156" s="5"/>
      <c r="AM156" s="5"/>
      <c r="AN156" s="5"/>
      <c r="AO156" s="5"/>
      <c r="AP156" s="35" t="str">
        <f t="shared" si="257"/>
        <v/>
      </c>
      <c r="AQ156" s="35" t="str">
        <f t="shared" si="258"/>
        <v/>
      </c>
      <c r="AR156" s="35" t="str">
        <f t="shared" si="259"/>
        <v/>
      </c>
      <c r="AS156" s="62"/>
      <c r="AT156" s="62"/>
      <c r="AU156" s="62"/>
      <c r="AV156" s="62"/>
      <c r="AW156" s="62"/>
      <c r="AX156" s="62"/>
      <c r="AY156" s="62"/>
      <c r="AZ156" s="62"/>
      <c r="BA156" s="62"/>
      <c r="BB156" s="62" t="str">
        <f t="shared" si="260"/>
        <v/>
      </c>
      <c r="BC156" s="95" t="str">
        <f t="shared" si="261"/>
        <v/>
      </c>
      <c r="BD156" s="62" t="str">
        <f t="shared" si="262"/>
        <v/>
      </c>
      <c r="BE156" s="5"/>
      <c r="BF156" s="5"/>
      <c r="BG156" s="5"/>
      <c r="BH156" s="5"/>
      <c r="BI156" s="5"/>
      <c r="BJ156" s="5"/>
      <c r="BK156" s="5"/>
      <c r="BL156" s="5"/>
      <c r="BM156" s="5"/>
      <c r="BN156" s="35" t="str">
        <f t="shared" si="263"/>
        <v/>
      </c>
      <c r="BO156" s="35" t="str">
        <f t="shared" si="264"/>
        <v/>
      </c>
      <c r="BP156" s="35" t="str">
        <f t="shared" si="265"/>
        <v/>
      </c>
      <c r="BQ156" s="62"/>
      <c r="BR156" s="62"/>
      <c r="BS156" s="62"/>
      <c r="BT156" s="62"/>
      <c r="BU156" s="62"/>
      <c r="BV156" s="62"/>
      <c r="BW156" s="62"/>
      <c r="BX156" s="62"/>
      <c r="BY156" s="62"/>
      <c r="BZ156" s="62" t="str">
        <f t="shared" si="266"/>
        <v/>
      </c>
      <c r="CA156" s="62" t="str">
        <f t="shared" si="267"/>
        <v/>
      </c>
      <c r="CB156" s="62" t="str">
        <f t="shared" si="268"/>
        <v/>
      </c>
      <c r="CC156" s="5"/>
      <c r="CD156" s="5"/>
      <c r="CE156" s="5"/>
      <c r="CF156" s="5"/>
      <c r="CG156" s="5"/>
      <c r="CH156" s="5"/>
      <c r="CI156" s="5"/>
      <c r="CJ156" s="5"/>
      <c r="CK156" s="5"/>
      <c r="CL156" s="35" t="str">
        <f t="shared" si="269"/>
        <v/>
      </c>
      <c r="CM156" s="35" t="str">
        <f t="shared" si="270"/>
        <v/>
      </c>
      <c r="CN156" s="35" t="str">
        <f t="shared" si="271"/>
        <v/>
      </c>
      <c r="CO156" s="62"/>
      <c r="CP156" s="62"/>
      <c r="CQ156" s="62"/>
      <c r="CR156" s="62"/>
      <c r="CS156" s="62"/>
      <c r="CT156" s="62"/>
      <c r="CU156" s="62"/>
      <c r="CV156" s="62"/>
      <c r="CW156" s="62"/>
      <c r="CX156" s="62" t="str">
        <f t="shared" si="272"/>
        <v/>
      </c>
      <c r="CY156" s="62" t="str">
        <f t="shared" si="273"/>
        <v/>
      </c>
      <c r="CZ156" s="62" t="str">
        <f t="shared" si="274"/>
        <v/>
      </c>
      <c r="DA156" s="5"/>
      <c r="DB156" s="5"/>
      <c r="DC156" s="5"/>
      <c r="DD156" s="5"/>
      <c r="DE156" s="5"/>
      <c r="DF156" s="5"/>
      <c r="DG156" s="5"/>
      <c r="DH156" s="5"/>
      <c r="DI156" s="5"/>
      <c r="DJ156" s="5" t="str">
        <f t="shared" si="275"/>
        <v/>
      </c>
      <c r="DK156" s="5" t="str">
        <f t="shared" si="276"/>
        <v/>
      </c>
      <c r="DL156" s="5" t="str">
        <f t="shared" si="277"/>
        <v/>
      </c>
      <c r="DM156" s="62"/>
      <c r="DN156" s="62"/>
      <c r="DO156" s="62"/>
      <c r="DP156" s="62"/>
      <c r="DQ156" s="62"/>
      <c r="DR156" s="62"/>
      <c r="DS156" s="62"/>
      <c r="DT156" s="62"/>
      <c r="DU156" s="62"/>
      <c r="DV156" s="62" t="str">
        <f t="shared" si="278"/>
        <v/>
      </c>
      <c r="DW156" s="62" t="str">
        <f t="shared" si="279"/>
        <v/>
      </c>
      <c r="DX156" s="62" t="str">
        <f t="shared" si="280"/>
        <v/>
      </c>
      <c r="DY156" s="5"/>
      <c r="DZ156" s="5"/>
      <c r="EA156" s="5"/>
      <c r="EB156" s="5"/>
      <c r="EC156" s="5"/>
      <c r="ED156" s="5"/>
      <c r="EE156" s="5"/>
      <c r="EF156" s="5"/>
      <c r="EG156" s="5"/>
      <c r="EH156" s="5" t="str">
        <f t="shared" si="281"/>
        <v/>
      </c>
      <c r="EI156" s="5" t="str">
        <f t="shared" si="282"/>
        <v/>
      </c>
      <c r="EJ156" s="5" t="str">
        <f t="shared" si="283"/>
        <v/>
      </c>
      <c r="EK156" s="62"/>
      <c r="EL156" s="62"/>
      <c r="EM156" s="62"/>
      <c r="EN156" s="62"/>
      <c r="EO156" s="62"/>
      <c r="EP156" s="62"/>
      <c r="EQ156" s="62"/>
      <c r="ER156" s="62"/>
      <c r="ES156" s="62"/>
      <c r="ET156" s="62" t="str">
        <f t="shared" si="284"/>
        <v/>
      </c>
      <c r="EU156" s="62" t="str">
        <f t="shared" si="285"/>
        <v/>
      </c>
      <c r="EV156" s="62" t="str">
        <f t="shared" si="286"/>
        <v/>
      </c>
      <c r="EW156" s="5"/>
      <c r="EX156" s="5"/>
      <c r="EY156" s="5"/>
      <c r="EZ156" s="5"/>
      <c r="FA156" s="5"/>
      <c r="FB156" s="5"/>
      <c r="FC156" s="5"/>
      <c r="FD156" s="5"/>
      <c r="FE156" s="5"/>
      <c r="FF156" s="5" t="str">
        <f t="shared" si="287"/>
        <v/>
      </c>
      <c r="FG156" s="5" t="str">
        <f t="shared" si="288"/>
        <v/>
      </c>
      <c r="FH156" s="5" t="str">
        <f t="shared" si="289"/>
        <v/>
      </c>
      <c r="FI156" s="62"/>
      <c r="FJ156" s="62"/>
      <c r="FK156" s="62"/>
      <c r="FL156" s="62"/>
      <c r="FM156" s="62"/>
      <c r="FN156" s="62"/>
      <c r="FO156" s="62"/>
      <c r="FP156" s="62"/>
      <c r="FQ156" s="62"/>
      <c r="FR156" s="62" t="str">
        <f t="shared" si="290"/>
        <v/>
      </c>
      <c r="FS156" s="62" t="str">
        <f t="shared" si="291"/>
        <v/>
      </c>
      <c r="FT156" s="62" t="str">
        <f t="shared" si="292"/>
        <v/>
      </c>
      <c r="FU156" s="5"/>
      <c r="FV156" s="5"/>
      <c r="FW156" s="5"/>
      <c r="FX156" s="5"/>
      <c r="FY156" s="5"/>
      <c r="FZ156" s="5"/>
      <c r="GA156" s="5"/>
      <c r="GB156" s="5"/>
      <c r="GC156" s="5"/>
      <c r="GD156" s="5" t="str">
        <f t="shared" si="293"/>
        <v/>
      </c>
      <c r="GE156" s="5" t="str">
        <f t="shared" si="294"/>
        <v/>
      </c>
      <c r="GF156" s="5" t="str">
        <f t="shared" si="295"/>
        <v/>
      </c>
      <c r="GG156" s="62"/>
      <c r="GH156" s="62"/>
      <c r="GI156" s="62"/>
      <c r="GJ156" s="62"/>
      <c r="GK156" s="62"/>
      <c r="GL156" s="62"/>
      <c r="GM156" s="62"/>
      <c r="GN156" s="62"/>
      <c r="GO156" s="62"/>
      <c r="GP156" s="62" t="str">
        <f t="shared" si="296"/>
        <v/>
      </c>
      <c r="GQ156" s="62" t="str">
        <f t="shared" si="297"/>
        <v/>
      </c>
      <c r="GR156" s="62" t="str">
        <f t="shared" si="298"/>
        <v/>
      </c>
      <c r="GS156" s="5"/>
      <c r="GT156" s="5"/>
      <c r="GU156" s="5"/>
      <c r="GV156" s="5"/>
      <c r="GW156" s="5"/>
      <c r="GX156" s="5"/>
      <c r="GY156" s="5"/>
      <c r="GZ156" s="5"/>
      <c r="HA156" s="5"/>
      <c r="HB156" s="5" t="str">
        <f t="shared" si="299"/>
        <v/>
      </c>
      <c r="HC156" s="5" t="str">
        <f t="shared" si="300"/>
        <v/>
      </c>
      <c r="HD156" s="5" t="str">
        <f t="shared" si="301"/>
        <v/>
      </c>
      <c r="HE156" s="62"/>
      <c r="HF156" s="62"/>
      <c r="HG156" s="62"/>
      <c r="HH156" s="62"/>
      <c r="HI156" s="62"/>
      <c r="HJ156" s="62"/>
      <c r="HK156" s="62"/>
      <c r="HL156" s="62"/>
      <c r="HM156" s="62"/>
      <c r="HN156" s="62" t="str">
        <f t="shared" si="302"/>
        <v/>
      </c>
      <c r="HO156" s="62" t="str">
        <f t="shared" si="303"/>
        <v/>
      </c>
      <c r="HP156" s="62" t="str">
        <f t="shared" si="304"/>
        <v/>
      </c>
      <c r="HQ156" s="5"/>
      <c r="HR156" s="5"/>
      <c r="HS156" s="5"/>
      <c r="HT156" s="5"/>
      <c r="HU156" s="5"/>
      <c r="HV156" s="5"/>
      <c r="HW156" s="5"/>
      <c r="HX156" s="5"/>
      <c r="HY156" s="5"/>
      <c r="HZ156" s="5" t="str">
        <f t="shared" si="305"/>
        <v/>
      </c>
      <c r="IA156" s="5" t="str">
        <f t="shared" si="306"/>
        <v/>
      </c>
      <c r="IB156" s="5" t="str">
        <f t="shared" si="307"/>
        <v/>
      </c>
      <c r="IC156" s="62"/>
      <c r="ID156" s="62"/>
      <c r="IE156" s="62"/>
      <c r="IF156" s="62"/>
      <c r="IG156" s="62"/>
      <c r="IH156" s="62"/>
      <c r="II156" s="62"/>
      <c r="IJ156" s="62"/>
      <c r="IK156" s="62"/>
      <c r="IL156" s="62" t="str">
        <f t="shared" si="308"/>
        <v/>
      </c>
      <c r="IM156" s="62" t="str">
        <f t="shared" si="309"/>
        <v/>
      </c>
      <c r="IN156" s="62" t="str">
        <f t="shared" si="310"/>
        <v/>
      </c>
      <c r="IO156" s="5"/>
      <c r="IP156" s="5"/>
      <c r="IQ156" s="5"/>
      <c r="IR156" s="5"/>
      <c r="IS156" s="5"/>
      <c r="IT156" s="5"/>
      <c r="IU156" s="5"/>
      <c r="IV156" s="5"/>
      <c r="IW156" s="5"/>
      <c r="IX156" s="5" t="str">
        <f t="shared" si="311"/>
        <v/>
      </c>
      <c r="IY156" s="5" t="str">
        <f t="shared" si="312"/>
        <v/>
      </c>
      <c r="IZ156" s="5" t="str">
        <f t="shared" si="313"/>
        <v/>
      </c>
    </row>
    <row r="157" spans="1:260" x14ac:dyDescent="0.35">
      <c r="A157" s="131">
        <v>153</v>
      </c>
      <c r="B157" s="170">
        <f>'BVEM Scorecard'!B156</f>
        <v>0</v>
      </c>
      <c r="C157" s="170">
        <f>'BVEM Scorecard'!C156</f>
        <v>0</v>
      </c>
      <c r="D157" s="152">
        <v>892</v>
      </c>
      <c r="E157" s="72" t="str">
        <f>'BVEM Scorecard'!F156</f>
        <v>Solar</v>
      </c>
      <c r="F157" s="94"/>
      <c r="G157" s="94"/>
      <c r="H157" s="94"/>
      <c r="I157" s="94"/>
      <c r="J157" s="55"/>
      <c r="K157" s="55"/>
      <c r="L157" s="55"/>
      <c r="M157" s="55"/>
      <c r="N157" s="5"/>
      <c r="O157" s="5"/>
      <c r="P157" s="142"/>
      <c r="Q157" s="114"/>
      <c r="R157" s="91"/>
      <c r="S157" s="5" t="str">
        <f t="shared" si="253"/>
        <v/>
      </c>
      <c r="T157" s="93"/>
      <c r="U157" s="143"/>
      <c r="V157" s="143"/>
      <c r="W157" s="143"/>
      <c r="X157" s="64"/>
      <c r="Y157" s="64"/>
      <c r="Z157" s="62"/>
      <c r="AA157" s="144"/>
      <c r="AB157" s="144"/>
      <c r="AC157" s="64"/>
      <c r="AD157" s="64" t="str">
        <f t="shared" si="254"/>
        <v/>
      </c>
      <c r="AE157" s="64" t="str">
        <f t="shared" si="255"/>
        <v/>
      </c>
      <c r="AF157" s="64" t="str">
        <f t="shared" si="256"/>
        <v/>
      </c>
      <c r="AG157" s="55"/>
      <c r="AH157" s="55"/>
      <c r="AI157" s="35"/>
      <c r="AJ157" s="35"/>
      <c r="AK157" s="35"/>
      <c r="AL157" s="35"/>
      <c r="AM157" s="142"/>
      <c r="AN157" s="142"/>
      <c r="AO157" s="35"/>
      <c r="AP157" s="35" t="str">
        <f t="shared" si="257"/>
        <v/>
      </c>
      <c r="AQ157" s="35" t="str">
        <f t="shared" si="258"/>
        <v/>
      </c>
      <c r="AR157" s="35" t="str">
        <f t="shared" si="259"/>
        <v/>
      </c>
      <c r="AS157" s="64"/>
      <c r="AT157" s="64"/>
      <c r="AU157" s="64"/>
      <c r="AV157" s="64"/>
      <c r="AW157" s="64"/>
      <c r="AX157" s="64"/>
      <c r="AY157" s="144"/>
      <c r="AZ157" s="144"/>
      <c r="BA157" s="64"/>
      <c r="BB157" s="64" t="str">
        <f t="shared" si="260"/>
        <v/>
      </c>
      <c r="BC157" s="64" t="str">
        <f t="shared" si="261"/>
        <v/>
      </c>
      <c r="BD157" s="64" t="str">
        <f t="shared" si="262"/>
        <v/>
      </c>
      <c r="BE157" s="35"/>
      <c r="BF157" s="35"/>
      <c r="BG157" s="35"/>
      <c r="BH157" s="35"/>
      <c r="BI157" s="35"/>
      <c r="BJ157" s="35"/>
      <c r="BK157" s="142"/>
      <c r="BL157" s="142"/>
      <c r="BM157" s="35"/>
      <c r="BN157" s="35" t="str">
        <f t="shared" si="263"/>
        <v/>
      </c>
      <c r="BO157" s="35" t="str">
        <f t="shared" si="264"/>
        <v/>
      </c>
      <c r="BP157" s="35" t="str">
        <f t="shared" si="265"/>
        <v/>
      </c>
      <c r="BQ157" s="64"/>
      <c r="BR157" s="64"/>
      <c r="BS157" s="64"/>
      <c r="BT157" s="64"/>
      <c r="BU157" s="64"/>
      <c r="BV157" s="64"/>
      <c r="BW157" s="144"/>
      <c r="BX157" s="144"/>
      <c r="BY157" s="64"/>
      <c r="BZ157" s="64" t="str">
        <f t="shared" si="266"/>
        <v/>
      </c>
      <c r="CA157" s="64" t="str">
        <f t="shared" si="267"/>
        <v/>
      </c>
      <c r="CB157" s="64" t="str">
        <f t="shared" si="268"/>
        <v/>
      </c>
      <c r="CC157" s="35"/>
      <c r="CD157" s="35"/>
      <c r="CE157" s="35"/>
      <c r="CF157" s="35"/>
      <c r="CG157" s="35"/>
      <c r="CH157" s="35"/>
      <c r="CI157" s="142"/>
      <c r="CJ157" s="142"/>
      <c r="CK157" s="35"/>
      <c r="CL157" s="35" t="str">
        <f t="shared" si="269"/>
        <v/>
      </c>
      <c r="CM157" s="35" t="str">
        <f t="shared" si="270"/>
        <v/>
      </c>
      <c r="CN157" s="35" t="str">
        <f t="shared" si="271"/>
        <v/>
      </c>
      <c r="CO157" s="64"/>
      <c r="CP157" s="64"/>
      <c r="CQ157" s="64"/>
      <c r="CR157" s="64"/>
      <c r="CS157" s="64"/>
      <c r="CT157" s="64"/>
      <c r="CU157" s="144"/>
      <c r="CV157" s="144"/>
      <c r="CW157" s="64"/>
      <c r="CX157" s="64" t="str">
        <f t="shared" si="272"/>
        <v/>
      </c>
      <c r="CY157" s="64" t="str">
        <f t="shared" si="273"/>
        <v/>
      </c>
      <c r="CZ157" s="64" t="str">
        <f t="shared" si="274"/>
        <v/>
      </c>
      <c r="DA157" s="35"/>
      <c r="DB157" s="35"/>
      <c r="DC157" s="35"/>
      <c r="DD157" s="35"/>
      <c r="DE157" s="35"/>
      <c r="DF157" s="35"/>
      <c r="DG157" s="142"/>
      <c r="DH157" s="142"/>
      <c r="DI157" s="35"/>
      <c r="DJ157" s="35" t="str">
        <f t="shared" si="275"/>
        <v/>
      </c>
      <c r="DK157" s="35" t="str">
        <f t="shared" si="276"/>
        <v/>
      </c>
      <c r="DL157" s="35" t="str">
        <f t="shared" si="277"/>
        <v/>
      </c>
      <c r="DM157" s="64"/>
      <c r="DN157" s="64"/>
      <c r="DO157" s="64"/>
      <c r="DP157" s="64"/>
      <c r="DQ157" s="64"/>
      <c r="DR157" s="64"/>
      <c r="DS157" s="144"/>
      <c r="DT157" s="144"/>
      <c r="DU157" s="64"/>
      <c r="DV157" s="64" t="str">
        <f t="shared" si="278"/>
        <v/>
      </c>
      <c r="DW157" s="64" t="str">
        <f t="shared" si="279"/>
        <v/>
      </c>
      <c r="DX157" s="64" t="str">
        <f t="shared" si="280"/>
        <v/>
      </c>
      <c r="DY157" s="35"/>
      <c r="DZ157" s="35"/>
      <c r="EA157" s="35"/>
      <c r="EB157" s="35"/>
      <c r="EC157" s="35"/>
      <c r="ED157" s="35"/>
      <c r="EE157" s="142"/>
      <c r="EF157" s="142"/>
      <c r="EG157" s="35"/>
      <c r="EH157" s="35" t="str">
        <f t="shared" si="281"/>
        <v/>
      </c>
      <c r="EI157" s="35" t="str">
        <f t="shared" si="282"/>
        <v/>
      </c>
      <c r="EJ157" s="35" t="str">
        <f t="shared" si="283"/>
        <v/>
      </c>
      <c r="EK157" s="62"/>
      <c r="EL157" s="62"/>
      <c r="EM157" s="62"/>
      <c r="EN157" s="62"/>
      <c r="EO157" s="62"/>
      <c r="EP157" s="62"/>
      <c r="EQ157" s="62"/>
      <c r="ER157" s="62"/>
      <c r="ES157" s="62"/>
      <c r="ET157" s="62" t="str">
        <f t="shared" si="284"/>
        <v/>
      </c>
      <c r="EU157" s="62" t="str">
        <f t="shared" si="285"/>
        <v/>
      </c>
      <c r="EV157" s="62" t="str">
        <f t="shared" si="286"/>
        <v/>
      </c>
      <c r="EW157" s="5"/>
      <c r="EX157" s="5"/>
      <c r="EY157" s="5"/>
      <c r="EZ157" s="5"/>
      <c r="FA157" s="5"/>
      <c r="FB157" s="5"/>
      <c r="FC157" s="5"/>
      <c r="FD157" s="5"/>
      <c r="FE157" s="5"/>
      <c r="FF157" s="5" t="str">
        <f t="shared" si="287"/>
        <v/>
      </c>
      <c r="FG157" s="5" t="str">
        <f t="shared" si="288"/>
        <v/>
      </c>
      <c r="FH157" s="5" t="str">
        <f t="shared" si="289"/>
        <v/>
      </c>
      <c r="FI157" s="62"/>
      <c r="FJ157" s="62"/>
      <c r="FK157" s="62"/>
      <c r="FL157" s="62"/>
      <c r="FM157" s="62"/>
      <c r="FN157" s="62"/>
      <c r="FO157" s="62"/>
      <c r="FP157" s="62"/>
      <c r="FQ157" s="62"/>
      <c r="FR157" s="62" t="str">
        <f t="shared" si="290"/>
        <v/>
      </c>
      <c r="FS157" s="62" t="str">
        <f t="shared" si="291"/>
        <v/>
      </c>
      <c r="FT157" s="62" t="str">
        <f t="shared" si="292"/>
        <v/>
      </c>
      <c r="FU157" s="5"/>
      <c r="FV157" s="5"/>
      <c r="FW157" s="5"/>
      <c r="FX157" s="5"/>
      <c r="FY157" s="5"/>
      <c r="FZ157" s="5"/>
      <c r="GA157" s="5"/>
      <c r="GB157" s="5"/>
      <c r="GC157" s="5"/>
      <c r="GD157" s="5" t="str">
        <f t="shared" si="293"/>
        <v/>
      </c>
      <c r="GE157" s="5" t="str">
        <f t="shared" si="294"/>
        <v/>
      </c>
      <c r="GF157" s="5" t="str">
        <f t="shared" si="295"/>
        <v/>
      </c>
      <c r="GG157" s="62"/>
      <c r="GH157" s="62"/>
      <c r="GI157" s="62"/>
      <c r="GJ157" s="62"/>
      <c r="GK157" s="62"/>
      <c r="GL157" s="62"/>
      <c r="GM157" s="62"/>
      <c r="GN157" s="62"/>
      <c r="GO157" s="62"/>
      <c r="GP157" s="62" t="str">
        <f t="shared" si="296"/>
        <v/>
      </c>
      <c r="GQ157" s="62" t="str">
        <f t="shared" si="297"/>
        <v/>
      </c>
      <c r="GR157" s="62" t="str">
        <f t="shared" si="298"/>
        <v/>
      </c>
      <c r="GS157" s="5"/>
      <c r="GT157" s="5"/>
      <c r="GU157" s="5"/>
      <c r="GV157" s="5"/>
      <c r="GW157" s="5"/>
      <c r="GX157" s="5"/>
      <c r="GY157" s="5"/>
      <c r="GZ157" s="5"/>
      <c r="HA157" s="5"/>
      <c r="HB157" s="5" t="str">
        <f t="shared" si="299"/>
        <v/>
      </c>
      <c r="HC157" s="5" t="str">
        <f t="shared" si="300"/>
        <v/>
      </c>
      <c r="HD157" s="5" t="str">
        <f t="shared" si="301"/>
        <v/>
      </c>
      <c r="HE157" s="62"/>
      <c r="HF157" s="62"/>
      <c r="HG157" s="62"/>
      <c r="HH157" s="62"/>
      <c r="HI157" s="62"/>
      <c r="HJ157" s="62"/>
      <c r="HK157" s="62"/>
      <c r="HL157" s="62"/>
      <c r="HM157" s="62"/>
      <c r="HN157" s="62" t="str">
        <f t="shared" si="302"/>
        <v/>
      </c>
      <c r="HO157" s="62" t="str">
        <f t="shared" si="303"/>
        <v/>
      </c>
      <c r="HP157" s="62" t="str">
        <f t="shared" si="304"/>
        <v/>
      </c>
      <c r="HQ157" s="5"/>
      <c r="HR157" s="5"/>
      <c r="HS157" s="5"/>
      <c r="HT157" s="5"/>
      <c r="HU157" s="5"/>
      <c r="HV157" s="5"/>
      <c r="HW157" s="5"/>
      <c r="HX157" s="5"/>
      <c r="HY157" s="5"/>
      <c r="HZ157" s="5" t="str">
        <f t="shared" si="305"/>
        <v/>
      </c>
      <c r="IA157" s="5" t="str">
        <f t="shared" si="306"/>
        <v/>
      </c>
      <c r="IB157" s="5" t="str">
        <f t="shared" si="307"/>
        <v/>
      </c>
      <c r="IC157" s="62"/>
      <c r="ID157" s="62"/>
      <c r="IE157" s="62"/>
      <c r="IF157" s="62"/>
      <c r="IG157" s="62"/>
      <c r="IH157" s="62"/>
      <c r="II157" s="62"/>
      <c r="IJ157" s="62"/>
      <c r="IK157" s="62"/>
      <c r="IL157" s="62" t="str">
        <f t="shared" si="308"/>
        <v/>
      </c>
      <c r="IM157" s="62" t="str">
        <f t="shared" si="309"/>
        <v/>
      </c>
      <c r="IN157" s="62" t="str">
        <f t="shared" si="310"/>
        <v/>
      </c>
      <c r="IO157" s="5"/>
      <c r="IP157" s="5"/>
      <c r="IQ157" s="5"/>
      <c r="IR157" s="5"/>
      <c r="IS157" s="5"/>
      <c r="IT157" s="5"/>
      <c r="IU157" s="5"/>
      <c r="IV157" s="5"/>
      <c r="IW157" s="5"/>
      <c r="IX157" s="5" t="str">
        <f t="shared" si="311"/>
        <v/>
      </c>
      <c r="IY157" s="5" t="str">
        <f t="shared" si="312"/>
        <v/>
      </c>
      <c r="IZ157" s="5" t="str">
        <f t="shared" si="313"/>
        <v/>
      </c>
    </row>
    <row r="158" spans="1:260" x14ac:dyDescent="0.35">
      <c r="A158" s="131">
        <v>154</v>
      </c>
      <c r="B158" s="170">
        <f>'BVEM Scorecard'!B157</f>
        <v>0</v>
      </c>
      <c r="C158" s="170">
        <f>'BVEM Scorecard'!C157</f>
        <v>0</v>
      </c>
      <c r="D158" s="152">
        <v>965</v>
      </c>
      <c r="E158" s="72" t="str">
        <f>'BVEM Scorecard'!F157</f>
        <v>Solar</v>
      </c>
      <c r="F158" s="94"/>
      <c r="G158" s="94"/>
      <c r="H158" s="94"/>
      <c r="I158" s="94"/>
      <c r="J158" s="55"/>
      <c r="K158" s="55"/>
      <c r="L158" s="55"/>
      <c r="M158" s="55"/>
      <c r="N158" s="5"/>
      <c r="O158" s="141"/>
      <c r="P158" s="142"/>
      <c r="Q158" s="114"/>
      <c r="R158" s="91"/>
      <c r="S158" s="5" t="str">
        <f t="shared" si="253"/>
        <v/>
      </c>
      <c r="T158" s="93"/>
      <c r="U158" s="143"/>
      <c r="V158" s="143"/>
      <c r="W158" s="143"/>
      <c r="X158" s="64"/>
      <c r="Y158" s="64"/>
      <c r="Z158" s="64"/>
      <c r="AA158" s="144"/>
      <c r="AB158" s="144"/>
      <c r="AC158" s="64"/>
      <c r="AD158" s="64" t="str">
        <f t="shared" si="254"/>
        <v/>
      </c>
      <c r="AE158" s="64" t="str">
        <f t="shared" si="255"/>
        <v/>
      </c>
      <c r="AF158" s="64" t="str">
        <f t="shared" si="256"/>
        <v/>
      </c>
      <c r="AG158" s="55"/>
      <c r="AH158" s="55"/>
      <c r="AI158" s="5"/>
      <c r="AJ158" s="5"/>
      <c r="AK158" s="5"/>
      <c r="AL158" s="5"/>
      <c r="AM158" s="5"/>
      <c r="AN158" s="5"/>
      <c r="AO158" s="5"/>
      <c r="AP158" s="35" t="str">
        <f t="shared" si="257"/>
        <v/>
      </c>
      <c r="AQ158" s="35" t="str">
        <f t="shared" si="258"/>
        <v/>
      </c>
      <c r="AR158" s="35" t="str">
        <f t="shared" si="259"/>
        <v/>
      </c>
      <c r="AS158" s="62"/>
      <c r="AT158" s="62"/>
      <c r="AU158" s="62"/>
      <c r="AV158" s="62"/>
      <c r="AW158" s="62"/>
      <c r="AX158" s="62"/>
      <c r="AY158" s="62"/>
      <c r="AZ158" s="62"/>
      <c r="BA158" s="62"/>
      <c r="BB158" s="62" t="str">
        <f t="shared" si="260"/>
        <v/>
      </c>
      <c r="BC158" s="95" t="str">
        <f t="shared" si="261"/>
        <v/>
      </c>
      <c r="BD158" s="62" t="str">
        <f t="shared" si="262"/>
        <v/>
      </c>
      <c r="BE158" s="5"/>
      <c r="BF158" s="5"/>
      <c r="BG158" s="5"/>
      <c r="BH158" s="5"/>
      <c r="BI158" s="5"/>
      <c r="BJ158" s="5"/>
      <c r="BK158" s="5"/>
      <c r="BL158" s="5"/>
      <c r="BM158" s="5"/>
      <c r="BN158" s="35" t="str">
        <f t="shared" si="263"/>
        <v/>
      </c>
      <c r="BO158" s="35" t="str">
        <f t="shared" si="264"/>
        <v/>
      </c>
      <c r="BP158" s="35" t="str">
        <f t="shared" si="265"/>
        <v/>
      </c>
      <c r="BQ158" s="62"/>
      <c r="BR158" s="62"/>
      <c r="BS158" s="62"/>
      <c r="BT158" s="62"/>
      <c r="BU158" s="62"/>
      <c r="BV158" s="62"/>
      <c r="BW158" s="62"/>
      <c r="BX158" s="62"/>
      <c r="BY158" s="62"/>
      <c r="BZ158" s="62" t="str">
        <f t="shared" si="266"/>
        <v/>
      </c>
      <c r="CA158" s="62" t="str">
        <f t="shared" si="267"/>
        <v/>
      </c>
      <c r="CB158" s="62" t="str">
        <f t="shared" si="268"/>
        <v/>
      </c>
      <c r="CC158" s="5"/>
      <c r="CD158" s="5"/>
      <c r="CE158" s="5"/>
      <c r="CF158" s="5"/>
      <c r="CG158" s="5"/>
      <c r="CH158" s="5"/>
      <c r="CI158" s="5"/>
      <c r="CJ158" s="5"/>
      <c r="CK158" s="5"/>
      <c r="CL158" s="35" t="str">
        <f t="shared" si="269"/>
        <v/>
      </c>
      <c r="CM158" s="35" t="str">
        <f t="shared" si="270"/>
        <v/>
      </c>
      <c r="CN158" s="35" t="str">
        <f t="shared" si="271"/>
        <v/>
      </c>
      <c r="CO158" s="62"/>
      <c r="CP158" s="62"/>
      <c r="CQ158" s="62"/>
      <c r="CR158" s="62"/>
      <c r="CS158" s="62"/>
      <c r="CT158" s="62"/>
      <c r="CU158" s="62"/>
      <c r="CV158" s="62"/>
      <c r="CW158" s="62"/>
      <c r="CX158" s="62" t="str">
        <f t="shared" si="272"/>
        <v/>
      </c>
      <c r="CY158" s="62" t="str">
        <f t="shared" si="273"/>
        <v/>
      </c>
      <c r="CZ158" s="62" t="str">
        <f t="shared" si="274"/>
        <v/>
      </c>
      <c r="DA158" s="5"/>
      <c r="DB158" s="5"/>
      <c r="DC158" s="5"/>
      <c r="DD158" s="5"/>
      <c r="DE158" s="5"/>
      <c r="DF158" s="5"/>
      <c r="DG158" s="5"/>
      <c r="DH158" s="5"/>
      <c r="DI158" s="5"/>
      <c r="DJ158" s="5" t="str">
        <f t="shared" si="275"/>
        <v/>
      </c>
      <c r="DK158" s="5" t="str">
        <f t="shared" si="276"/>
        <v/>
      </c>
      <c r="DL158" s="5" t="str">
        <f t="shared" si="277"/>
        <v/>
      </c>
      <c r="DM158" s="62"/>
      <c r="DN158" s="62"/>
      <c r="DO158" s="62"/>
      <c r="DP158" s="62"/>
      <c r="DQ158" s="62"/>
      <c r="DR158" s="62"/>
      <c r="DS158" s="62"/>
      <c r="DT158" s="62"/>
      <c r="DU158" s="62"/>
      <c r="DV158" s="62" t="str">
        <f t="shared" si="278"/>
        <v/>
      </c>
      <c r="DW158" s="62" t="str">
        <f t="shared" si="279"/>
        <v/>
      </c>
      <c r="DX158" s="62" t="str">
        <f t="shared" si="280"/>
        <v/>
      </c>
      <c r="DY158" s="5"/>
      <c r="DZ158" s="5"/>
      <c r="EA158" s="5"/>
      <c r="EB158" s="5"/>
      <c r="EC158" s="5"/>
      <c r="ED158" s="5"/>
      <c r="EE158" s="5"/>
      <c r="EF158" s="5"/>
      <c r="EG158" s="5"/>
      <c r="EH158" s="5" t="str">
        <f t="shared" si="281"/>
        <v/>
      </c>
      <c r="EI158" s="5" t="str">
        <f t="shared" si="282"/>
        <v/>
      </c>
      <c r="EJ158" s="5" t="str">
        <f t="shared" si="283"/>
        <v/>
      </c>
      <c r="EK158" s="62"/>
      <c r="EL158" s="62"/>
      <c r="EM158" s="62"/>
      <c r="EN158" s="62"/>
      <c r="EO158" s="62"/>
      <c r="EP158" s="62"/>
      <c r="EQ158" s="62"/>
      <c r="ER158" s="62"/>
      <c r="ES158" s="62"/>
      <c r="ET158" s="62" t="str">
        <f t="shared" si="284"/>
        <v/>
      </c>
      <c r="EU158" s="62" t="str">
        <f t="shared" si="285"/>
        <v/>
      </c>
      <c r="EV158" s="62" t="str">
        <f t="shared" si="286"/>
        <v/>
      </c>
      <c r="EW158" s="5"/>
      <c r="EX158" s="5"/>
      <c r="EY158" s="5"/>
      <c r="EZ158" s="5"/>
      <c r="FA158" s="5"/>
      <c r="FB158" s="5"/>
      <c r="FC158" s="5"/>
      <c r="FD158" s="5"/>
      <c r="FE158" s="5"/>
      <c r="FF158" s="5" t="str">
        <f t="shared" si="287"/>
        <v/>
      </c>
      <c r="FG158" s="5" t="str">
        <f t="shared" si="288"/>
        <v/>
      </c>
      <c r="FH158" s="5" t="str">
        <f t="shared" si="289"/>
        <v/>
      </c>
      <c r="FI158" s="62"/>
      <c r="FJ158" s="62"/>
      <c r="FK158" s="62"/>
      <c r="FL158" s="62"/>
      <c r="FM158" s="62"/>
      <c r="FN158" s="62"/>
      <c r="FO158" s="62"/>
      <c r="FP158" s="62"/>
      <c r="FQ158" s="62"/>
      <c r="FR158" s="62" t="str">
        <f t="shared" si="290"/>
        <v/>
      </c>
      <c r="FS158" s="62" t="str">
        <f t="shared" si="291"/>
        <v/>
      </c>
      <c r="FT158" s="62" t="str">
        <f t="shared" si="292"/>
        <v/>
      </c>
      <c r="FU158" s="5"/>
      <c r="FV158" s="5"/>
      <c r="FW158" s="5"/>
      <c r="FX158" s="5"/>
      <c r="FY158" s="5"/>
      <c r="FZ158" s="5"/>
      <c r="GA158" s="5"/>
      <c r="GB158" s="5"/>
      <c r="GC158" s="5"/>
      <c r="GD158" s="5" t="str">
        <f t="shared" si="293"/>
        <v/>
      </c>
      <c r="GE158" s="5" t="str">
        <f t="shared" si="294"/>
        <v/>
      </c>
      <c r="GF158" s="5" t="str">
        <f t="shared" si="295"/>
        <v/>
      </c>
      <c r="GG158" s="62"/>
      <c r="GH158" s="62"/>
      <c r="GI158" s="62"/>
      <c r="GJ158" s="62"/>
      <c r="GK158" s="62"/>
      <c r="GL158" s="62"/>
      <c r="GM158" s="62"/>
      <c r="GN158" s="62"/>
      <c r="GO158" s="62"/>
      <c r="GP158" s="62" t="str">
        <f t="shared" si="296"/>
        <v/>
      </c>
      <c r="GQ158" s="62" t="str">
        <f t="shared" si="297"/>
        <v/>
      </c>
      <c r="GR158" s="62" t="str">
        <f t="shared" si="298"/>
        <v/>
      </c>
      <c r="GS158" s="5"/>
      <c r="GT158" s="5"/>
      <c r="GU158" s="5"/>
      <c r="GV158" s="5"/>
      <c r="GW158" s="5"/>
      <c r="GX158" s="5"/>
      <c r="GY158" s="5"/>
      <c r="GZ158" s="5"/>
      <c r="HA158" s="5"/>
      <c r="HB158" s="5" t="str">
        <f t="shared" si="299"/>
        <v/>
      </c>
      <c r="HC158" s="5" t="str">
        <f t="shared" si="300"/>
        <v/>
      </c>
      <c r="HD158" s="5" t="str">
        <f t="shared" si="301"/>
        <v/>
      </c>
      <c r="HE158" s="62"/>
      <c r="HF158" s="62"/>
      <c r="HG158" s="62"/>
      <c r="HH158" s="62"/>
      <c r="HI158" s="62"/>
      <c r="HJ158" s="62"/>
      <c r="HK158" s="62"/>
      <c r="HL158" s="62"/>
      <c r="HM158" s="62"/>
      <c r="HN158" s="62" t="str">
        <f t="shared" si="302"/>
        <v/>
      </c>
      <c r="HO158" s="62" t="str">
        <f t="shared" si="303"/>
        <v/>
      </c>
      <c r="HP158" s="62" t="str">
        <f t="shared" si="304"/>
        <v/>
      </c>
      <c r="HQ158" s="5"/>
      <c r="HR158" s="5"/>
      <c r="HS158" s="5"/>
      <c r="HT158" s="5"/>
      <c r="HU158" s="5"/>
      <c r="HV158" s="5"/>
      <c r="HW158" s="5"/>
      <c r="HX158" s="5"/>
      <c r="HY158" s="5"/>
      <c r="HZ158" s="5" t="str">
        <f t="shared" si="305"/>
        <v/>
      </c>
      <c r="IA158" s="5" t="str">
        <f t="shared" si="306"/>
        <v/>
      </c>
      <c r="IB158" s="5" t="str">
        <f t="shared" si="307"/>
        <v/>
      </c>
      <c r="IC158" s="62"/>
      <c r="ID158" s="62"/>
      <c r="IE158" s="62"/>
      <c r="IF158" s="62"/>
      <c r="IG158" s="62"/>
      <c r="IH158" s="62"/>
      <c r="II158" s="62"/>
      <c r="IJ158" s="62"/>
      <c r="IK158" s="62"/>
      <c r="IL158" s="62" t="str">
        <f t="shared" si="308"/>
        <v/>
      </c>
      <c r="IM158" s="62" t="str">
        <f t="shared" si="309"/>
        <v/>
      </c>
      <c r="IN158" s="62" t="str">
        <f t="shared" si="310"/>
        <v/>
      </c>
      <c r="IO158" s="5"/>
      <c r="IP158" s="5"/>
      <c r="IQ158" s="5"/>
      <c r="IR158" s="5"/>
      <c r="IS158" s="5"/>
      <c r="IT158" s="5"/>
      <c r="IU158" s="5"/>
      <c r="IV158" s="5"/>
      <c r="IW158" s="5"/>
      <c r="IX158" s="5" t="str">
        <f t="shared" si="311"/>
        <v/>
      </c>
      <c r="IY158" s="5" t="str">
        <f t="shared" si="312"/>
        <v/>
      </c>
      <c r="IZ158" s="5" t="str">
        <f t="shared" si="313"/>
        <v/>
      </c>
    </row>
    <row r="159" spans="1:260" x14ac:dyDescent="0.35">
      <c r="A159" s="131">
        <v>155</v>
      </c>
      <c r="B159" s="170">
        <f>'BVEM Scorecard'!B158</f>
        <v>0</v>
      </c>
      <c r="C159" s="170">
        <f>'BVEM Scorecard'!C158</f>
        <v>0</v>
      </c>
      <c r="D159" s="152">
        <v>951</v>
      </c>
      <c r="E159" s="72" t="str">
        <f>'BVEM Scorecard'!F158</f>
        <v>Solar</v>
      </c>
      <c r="F159" s="94"/>
      <c r="G159" s="94"/>
      <c r="H159" s="94"/>
      <c r="I159" s="94"/>
      <c r="J159" s="55"/>
      <c r="K159" s="55"/>
      <c r="L159" s="55"/>
      <c r="M159" s="55"/>
      <c r="N159" s="5"/>
      <c r="O159" s="5"/>
      <c r="P159" s="142"/>
      <c r="Q159" s="114"/>
      <c r="R159" s="91"/>
      <c r="S159" s="5" t="str">
        <f t="shared" si="253"/>
        <v/>
      </c>
      <c r="T159" s="93"/>
      <c r="U159" s="143"/>
      <c r="V159" s="143"/>
      <c r="W159" s="143"/>
      <c r="X159" s="64"/>
      <c r="Y159" s="64"/>
      <c r="Z159" s="62"/>
      <c r="AA159" s="144"/>
      <c r="AB159" s="144"/>
      <c r="AC159" s="64"/>
      <c r="AD159" s="64" t="str">
        <f t="shared" si="254"/>
        <v/>
      </c>
      <c r="AE159" s="64" t="str">
        <f t="shared" si="255"/>
        <v/>
      </c>
      <c r="AF159" s="64" t="str">
        <f t="shared" si="256"/>
        <v/>
      </c>
      <c r="AG159" s="55"/>
      <c r="AH159" s="55"/>
      <c r="AI159" s="35"/>
      <c r="AJ159" s="35"/>
      <c r="AK159" s="35"/>
      <c r="AL159" s="35"/>
      <c r="AM159" s="142"/>
      <c r="AN159" s="142"/>
      <c r="AO159" s="35"/>
      <c r="AP159" s="35" t="str">
        <f t="shared" si="257"/>
        <v/>
      </c>
      <c r="AQ159" s="35" t="str">
        <f t="shared" si="258"/>
        <v/>
      </c>
      <c r="AR159" s="35" t="str">
        <f t="shared" si="259"/>
        <v/>
      </c>
      <c r="AS159" s="64"/>
      <c r="AT159" s="64"/>
      <c r="AU159" s="64"/>
      <c r="AV159" s="64"/>
      <c r="AW159" s="64"/>
      <c r="AX159" s="64"/>
      <c r="AY159" s="144"/>
      <c r="AZ159" s="144"/>
      <c r="BA159" s="64"/>
      <c r="BB159" s="64" t="str">
        <f t="shared" si="260"/>
        <v/>
      </c>
      <c r="BC159" s="64" t="str">
        <f t="shared" si="261"/>
        <v/>
      </c>
      <c r="BD159" s="64" t="str">
        <f t="shared" si="262"/>
        <v/>
      </c>
      <c r="BE159" s="35"/>
      <c r="BF159" s="35"/>
      <c r="BG159" s="35"/>
      <c r="BH159" s="35"/>
      <c r="BI159" s="35"/>
      <c r="BJ159" s="35"/>
      <c r="BK159" s="142"/>
      <c r="BL159" s="142"/>
      <c r="BM159" s="35"/>
      <c r="BN159" s="35" t="str">
        <f t="shared" si="263"/>
        <v/>
      </c>
      <c r="BO159" s="35" t="str">
        <f t="shared" si="264"/>
        <v/>
      </c>
      <c r="BP159" s="35" t="str">
        <f t="shared" si="265"/>
        <v/>
      </c>
      <c r="BQ159" s="64"/>
      <c r="BR159" s="64"/>
      <c r="BS159" s="64"/>
      <c r="BT159" s="64"/>
      <c r="BU159" s="64"/>
      <c r="BV159" s="64"/>
      <c r="BW159" s="144"/>
      <c r="BX159" s="144"/>
      <c r="BY159" s="64"/>
      <c r="BZ159" s="64" t="str">
        <f t="shared" si="266"/>
        <v/>
      </c>
      <c r="CA159" s="64" t="str">
        <f t="shared" si="267"/>
        <v/>
      </c>
      <c r="CB159" s="64" t="str">
        <f t="shared" si="268"/>
        <v/>
      </c>
      <c r="CC159" s="35"/>
      <c r="CD159" s="35"/>
      <c r="CE159" s="35"/>
      <c r="CF159" s="35"/>
      <c r="CG159" s="35"/>
      <c r="CH159" s="35"/>
      <c r="CI159" s="142"/>
      <c r="CJ159" s="142"/>
      <c r="CK159" s="35"/>
      <c r="CL159" s="35" t="str">
        <f t="shared" si="269"/>
        <v/>
      </c>
      <c r="CM159" s="35" t="str">
        <f t="shared" si="270"/>
        <v/>
      </c>
      <c r="CN159" s="35" t="str">
        <f t="shared" si="271"/>
        <v/>
      </c>
      <c r="CO159" s="64"/>
      <c r="CP159" s="64"/>
      <c r="CQ159" s="64"/>
      <c r="CR159" s="64"/>
      <c r="CS159" s="64"/>
      <c r="CT159" s="64"/>
      <c r="CU159" s="144"/>
      <c r="CV159" s="144"/>
      <c r="CW159" s="64"/>
      <c r="CX159" s="64" t="str">
        <f t="shared" si="272"/>
        <v/>
      </c>
      <c r="CY159" s="64" t="str">
        <f t="shared" si="273"/>
        <v/>
      </c>
      <c r="CZ159" s="64" t="str">
        <f t="shared" si="274"/>
        <v/>
      </c>
      <c r="DA159" s="35"/>
      <c r="DB159" s="35"/>
      <c r="DC159" s="35"/>
      <c r="DD159" s="35"/>
      <c r="DE159" s="35"/>
      <c r="DF159" s="35"/>
      <c r="DG159" s="142"/>
      <c r="DH159" s="142"/>
      <c r="DI159" s="35"/>
      <c r="DJ159" s="35" t="str">
        <f t="shared" si="275"/>
        <v/>
      </c>
      <c r="DK159" s="35" t="str">
        <f t="shared" si="276"/>
        <v/>
      </c>
      <c r="DL159" s="35" t="str">
        <f t="shared" si="277"/>
        <v/>
      </c>
      <c r="DM159" s="64"/>
      <c r="DN159" s="64"/>
      <c r="DO159" s="64"/>
      <c r="DP159" s="64"/>
      <c r="DQ159" s="64"/>
      <c r="DR159" s="64"/>
      <c r="DS159" s="144"/>
      <c r="DT159" s="144"/>
      <c r="DU159" s="64"/>
      <c r="DV159" s="64" t="str">
        <f t="shared" si="278"/>
        <v/>
      </c>
      <c r="DW159" s="64" t="str">
        <f t="shared" si="279"/>
        <v/>
      </c>
      <c r="DX159" s="64" t="str">
        <f t="shared" si="280"/>
        <v/>
      </c>
      <c r="DY159" s="35"/>
      <c r="DZ159" s="35"/>
      <c r="EA159" s="35"/>
      <c r="EB159" s="35"/>
      <c r="EC159" s="35"/>
      <c r="ED159" s="35"/>
      <c r="EE159" s="142"/>
      <c r="EF159" s="142"/>
      <c r="EG159" s="35"/>
      <c r="EH159" s="35" t="str">
        <f t="shared" si="281"/>
        <v/>
      </c>
      <c r="EI159" s="35" t="str">
        <f t="shared" si="282"/>
        <v/>
      </c>
      <c r="EJ159" s="35" t="str">
        <f t="shared" si="283"/>
        <v/>
      </c>
      <c r="EK159" s="62"/>
      <c r="EL159" s="62"/>
      <c r="EM159" s="62"/>
      <c r="EN159" s="62"/>
      <c r="EO159" s="62"/>
      <c r="EP159" s="62"/>
      <c r="EQ159" s="62"/>
      <c r="ER159" s="62"/>
      <c r="ES159" s="62"/>
      <c r="ET159" s="62" t="str">
        <f t="shared" si="284"/>
        <v/>
      </c>
      <c r="EU159" s="62" t="str">
        <f t="shared" si="285"/>
        <v/>
      </c>
      <c r="EV159" s="62" t="str">
        <f t="shared" si="286"/>
        <v/>
      </c>
      <c r="EW159" s="5"/>
      <c r="EX159" s="5"/>
      <c r="EY159" s="5"/>
      <c r="EZ159" s="5"/>
      <c r="FA159" s="5"/>
      <c r="FB159" s="5"/>
      <c r="FC159" s="5"/>
      <c r="FD159" s="5"/>
      <c r="FE159" s="5"/>
      <c r="FF159" s="5" t="str">
        <f t="shared" si="287"/>
        <v/>
      </c>
      <c r="FG159" s="5" t="str">
        <f t="shared" si="288"/>
        <v/>
      </c>
      <c r="FH159" s="5" t="str">
        <f t="shared" si="289"/>
        <v/>
      </c>
      <c r="FI159" s="62"/>
      <c r="FJ159" s="62"/>
      <c r="FK159" s="62"/>
      <c r="FL159" s="62"/>
      <c r="FM159" s="62"/>
      <c r="FN159" s="62"/>
      <c r="FO159" s="62"/>
      <c r="FP159" s="62"/>
      <c r="FQ159" s="62"/>
      <c r="FR159" s="62" t="str">
        <f t="shared" si="290"/>
        <v/>
      </c>
      <c r="FS159" s="62" t="str">
        <f t="shared" si="291"/>
        <v/>
      </c>
      <c r="FT159" s="62" t="str">
        <f t="shared" si="292"/>
        <v/>
      </c>
      <c r="FU159" s="5"/>
      <c r="FV159" s="5"/>
      <c r="FW159" s="5"/>
      <c r="FX159" s="5"/>
      <c r="FY159" s="5"/>
      <c r="FZ159" s="5"/>
      <c r="GA159" s="5"/>
      <c r="GB159" s="5"/>
      <c r="GC159" s="5"/>
      <c r="GD159" s="5" t="str">
        <f t="shared" si="293"/>
        <v/>
      </c>
      <c r="GE159" s="5" t="str">
        <f t="shared" si="294"/>
        <v/>
      </c>
      <c r="GF159" s="5" t="str">
        <f t="shared" si="295"/>
        <v/>
      </c>
      <c r="GG159" s="62"/>
      <c r="GH159" s="62"/>
      <c r="GI159" s="62"/>
      <c r="GJ159" s="62"/>
      <c r="GK159" s="62"/>
      <c r="GL159" s="62"/>
      <c r="GM159" s="62"/>
      <c r="GN159" s="62"/>
      <c r="GO159" s="62"/>
      <c r="GP159" s="62" t="str">
        <f t="shared" si="296"/>
        <v/>
      </c>
      <c r="GQ159" s="62" t="str">
        <f t="shared" si="297"/>
        <v/>
      </c>
      <c r="GR159" s="62" t="str">
        <f t="shared" si="298"/>
        <v/>
      </c>
      <c r="GS159" s="5"/>
      <c r="GT159" s="5"/>
      <c r="GU159" s="5"/>
      <c r="GV159" s="5"/>
      <c r="GW159" s="5"/>
      <c r="GX159" s="5"/>
      <c r="GY159" s="5"/>
      <c r="GZ159" s="5"/>
      <c r="HA159" s="5"/>
      <c r="HB159" s="5" t="str">
        <f t="shared" si="299"/>
        <v/>
      </c>
      <c r="HC159" s="5" t="str">
        <f t="shared" si="300"/>
        <v/>
      </c>
      <c r="HD159" s="5" t="str">
        <f t="shared" si="301"/>
        <v/>
      </c>
      <c r="HE159" s="62"/>
      <c r="HF159" s="62"/>
      <c r="HG159" s="62"/>
      <c r="HH159" s="62"/>
      <c r="HI159" s="62"/>
      <c r="HJ159" s="62"/>
      <c r="HK159" s="62"/>
      <c r="HL159" s="62"/>
      <c r="HM159" s="62"/>
      <c r="HN159" s="62" t="str">
        <f t="shared" si="302"/>
        <v/>
      </c>
      <c r="HO159" s="62" t="str">
        <f t="shared" si="303"/>
        <v/>
      </c>
      <c r="HP159" s="62" t="str">
        <f t="shared" si="304"/>
        <v/>
      </c>
      <c r="HQ159" s="5"/>
      <c r="HR159" s="5"/>
      <c r="HS159" s="5"/>
      <c r="HT159" s="5"/>
      <c r="HU159" s="5"/>
      <c r="HV159" s="5"/>
      <c r="HW159" s="5"/>
      <c r="HX159" s="5"/>
      <c r="HY159" s="5"/>
      <c r="HZ159" s="5" t="str">
        <f t="shared" si="305"/>
        <v/>
      </c>
      <c r="IA159" s="5" t="str">
        <f t="shared" si="306"/>
        <v/>
      </c>
      <c r="IB159" s="5" t="str">
        <f t="shared" si="307"/>
        <v/>
      </c>
      <c r="IC159" s="62"/>
      <c r="ID159" s="62"/>
      <c r="IE159" s="62"/>
      <c r="IF159" s="62"/>
      <c r="IG159" s="62"/>
      <c r="IH159" s="62"/>
      <c r="II159" s="62"/>
      <c r="IJ159" s="62"/>
      <c r="IK159" s="62"/>
      <c r="IL159" s="62" t="str">
        <f t="shared" si="308"/>
        <v/>
      </c>
      <c r="IM159" s="62" t="str">
        <f t="shared" si="309"/>
        <v/>
      </c>
      <c r="IN159" s="62" t="str">
        <f t="shared" si="310"/>
        <v/>
      </c>
      <c r="IO159" s="5"/>
      <c r="IP159" s="5"/>
      <c r="IQ159" s="5"/>
      <c r="IR159" s="5"/>
      <c r="IS159" s="5"/>
      <c r="IT159" s="5"/>
      <c r="IU159" s="5"/>
      <c r="IV159" s="5"/>
      <c r="IW159" s="5"/>
      <c r="IX159" s="5" t="str">
        <f t="shared" si="311"/>
        <v/>
      </c>
      <c r="IY159" s="5" t="str">
        <f t="shared" si="312"/>
        <v/>
      </c>
      <c r="IZ159" s="5" t="str">
        <f t="shared" si="313"/>
        <v/>
      </c>
    </row>
    <row r="160" spans="1:260" x14ac:dyDescent="0.35">
      <c r="A160" s="131">
        <v>156</v>
      </c>
      <c r="B160" s="170">
        <f>'BVEM Scorecard'!B159</f>
        <v>0</v>
      </c>
      <c r="C160" s="170">
        <f>'BVEM Scorecard'!C159</f>
        <v>0</v>
      </c>
      <c r="D160" s="152">
        <v>891</v>
      </c>
      <c r="E160" s="72" t="str">
        <f>'BVEM Scorecard'!F159</f>
        <v>Solar</v>
      </c>
      <c r="F160" s="94"/>
      <c r="G160" s="94"/>
      <c r="H160" s="94"/>
      <c r="I160" s="94"/>
      <c r="J160" s="55"/>
      <c r="K160" s="55"/>
      <c r="L160" s="55"/>
      <c r="M160" s="55"/>
      <c r="N160" s="5"/>
      <c r="O160" s="141"/>
      <c r="P160" s="142"/>
      <c r="Q160" s="114"/>
      <c r="R160" s="91"/>
      <c r="S160" s="5" t="str">
        <f t="shared" si="253"/>
        <v/>
      </c>
      <c r="T160" s="93"/>
      <c r="U160" s="143"/>
      <c r="V160" s="143"/>
      <c r="W160" s="143"/>
      <c r="X160" s="64"/>
      <c r="Y160" s="64"/>
      <c r="Z160" s="64"/>
      <c r="AA160" s="144"/>
      <c r="AB160" s="144"/>
      <c r="AC160" s="64"/>
      <c r="AD160" s="64" t="str">
        <f t="shared" si="254"/>
        <v/>
      </c>
      <c r="AE160" s="64" t="str">
        <f t="shared" si="255"/>
        <v/>
      </c>
      <c r="AF160" s="64" t="str">
        <f t="shared" si="256"/>
        <v/>
      </c>
      <c r="AG160" s="55"/>
      <c r="AH160" s="55"/>
      <c r="AI160" s="5"/>
      <c r="AJ160" s="5"/>
      <c r="AK160" s="5"/>
      <c r="AL160" s="5"/>
      <c r="AM160" s="5"/>
      <c r="AN160" s="5"/>
      <c r="AO160" s="5"/>
      <c r="AP160" s="35" t="str">
        <f t="shared" si="257"/>
        <v/>
      </c>
      <c r="AQ160" s="35" t="str">
        <f t="shared" si="258"/>
        <v/>
      </c>
      <c r="AR160" s="35" t="str">
        <f t="shared" si="259"/>
        <v/>
      </c>
      <c r="AS160" s="62"/>
      <c r="AT160" s="62"/>
      <c r="AU160" s="62"/>
      <c r="AV160" s="62"/>
      <c r="AW160" s="62"/>
      <c r="AX160" s="62"/>
      <c r="AY160" s="62"/>
      <c r="AZ160" s="62"/>
      <c r="BA160" s="62"/>
      <c r="BB160" s="62" t="str">
        <f t="shared" si="260"/>
        <v/>
      </c>
      <c r="BC160" s="95" t="str">
        <f t="shared" si="261"/>
        <v/>
      </c>
      <c r="BD160" s="62" t="str">
        <f t="shared" si="262"/>
        <v/>
      </c>
      <c r="BE160" s="5"/>
      <c r="BF160" s="5"/>
      <c r="BG160" s="5"/>
      <c r="BH160" s="5"/>
      <c r="BI160" s="5"/>
      <c r="BJ160" s="5"/>
      <c r="BK160" s="5"/>
      <c r="BL160" s="5"/>
      <c r="BM160" s="5"/>
      <c r="BN160" s="35" t="str">
        <f t="shared" si="263"/>
        <v/>
      </c>
      <c r="BO160" s="35" t="str">
        <f t="shared" si="264"/>
        <v/>
      </c>
      <c r="BP160" s="35" t="str">
        <f t="shared" si="265"/>
        <v/>
      </c>
      <c r="BQ160" s="62"/>
      <c r="BR160" s="62"/>
      <c r="BS160" s="62"/>
      <c r="BT160" s="62"/>
      <c r="BU160" s="62"/>
      <c r="BV160" s="62"/>
      <c r="BW160" s="62"/>
      <c r="BX160" s="62"/>
      <c r="BY160" s="62"/>
      <c r="BZ160" s="62" t="str">
        <f t="shared" si="266"/>
        <v/>
      </c>
      <c r="CA160" s="62" t="str">
        <f t="shared" si="267"/>
        <v/>
      </c>
      <c r="CB160" s="62" t="str">
        <f t="shared" si="268"/>
        <v/>
      </c>
      <c r="CC160" s="5"/>
      <c r="CD160" s="5"/>
      <c r="CE160" s="5"/>
      <c r="CF160" s="5"/>
      <c r="CG160" s="5"/>
      <c r="CH160" s="5"/>
      <c r="CI160" s="5"/>
      <c r="CJ160" s="5"/>
      <c r="CK160" s="5"/>
      <c r="CL160" s="35" t="str">
        <f t="shared" si="269"/>
        <v/>
      </c>
      <c r="CM160" s="35" t="str">
        <f t="shared" si="270"/>
        <v/>
      </c>
      <c r="CN160" s="35" t="str">
        <f t="shared" si="271"/>
        <v/>
      </c>
      <c r="CO160" s="62"/>
      <c r="CP160" s="62"/>
      <c r="CQ160" s="62"/>
      <c r="CR160" s="62"/>
      <c r="CS160" s="62"/>
      <c r="CT160" s="62"/>
      <c r="CU160" s="62"/>
      <c r="CV160" s="62"/>
      <c r="CW160" s="62"/>
      <c r="CX160" s="62" t="str">
        <f t="shared" si="272"/>
        <v/>
      </c>
      <c r="CY160" s="62" t="str">
        <f t="shared" si="273"/>
        <v/>
      </c>
      <c r="CZ160" s="62" t="str">
        <f t="shared" si="274"/>
        <v/>
      </c>
      <c r="DA160" s="5"/>
      <c r="DB160" s="5"/>
      <c r="DC160" s="5"/>
      <c r="DD160" s="5"/>
      <c r="DE160" s="5"/>
      <c r="DF160" s="5"/>
      <c r="DG160" s="5"/>
      <c r="DH160" s="5"/>
      <c r="DI160" s="5"/>
      <c r="DJ160" s="5" t="str">
        <f t="shared" si="275"/>
        <v/>
      </c>
      <c r="DK160" s="5" t="str">
        <f t="shared" si="276"/>
        <v/>
      </c>
      <c r="DL160" s="5" t="str">
        <f t="shared" si="277"/>
        <v/>
      </c>
      <c r="DM160" s="62"/>
      <c r="DN160" s="62"/>
      <c r="DO160" s="62"/>
      <c r="DP160" s="62"/>
      <c r="DQ160" s="62"/>
      <c r="DR160" s="62"/>
      <c r="DS160" s="62"/>
      <c r="DT160" s="62"/>
      <c r="DU160" s="62"/>
      <c r="DV160" s="62" t="str">
        <f t="shared" si="278"/>
        <v/>
      </c>
      <c r="DW160" s="62" t="str">
        <f t="shared" si="279"/>
        <v/>
      </c>
      <c r="DX160" s="62" t="str">
        <f t="shared" si="280"/>
        <v/>
      </c>
      <c r="DY160" s="5"/>
      <c r="DZ160" s="5"/>
      <c r="EA160" s="5"/>
      <c r="EB160" s="5"/>
      <c r="EC160" s="5"/>
      <c r="ED160" s="5"/>
      <c r="EE160" s="5"/>
      <c r="EF160" s="5"/>
      <c r="EG160" s="5"/>
      <c r="EH160" s="5" t="str">
        <f t="shared" si="281"/>
        <v/>
      </c>
      <c r="EI160" s="5" t="str">
        <f t="shared" si="282"/>
        <v/>
      </c>
      <c r="EJ160" s="5" t="str">
        <f t="shared" si="283"/>
        <v/>
      </c>
      <c r="EK160" s="62"/>
      <c r="EL160" s="62"/>
      <c r="EM160" s="62"/>
      <c r="EN160" s="62"/>
      <c r="EO160" s="62"/>
      <c r="EP160" s="62"/>
      <c r="EQ160" s="62"/>
      <c r="ER160" s="62"/>
      <c r="ES160" s="62"/>
      <c r="ET160" s="62" t="str">
        <f t="shared" si="284"/>
        <v/>
      </c>
      <c r="EU160" s="62" t="str">
        <f t="shared" si="285"/>
        <v/>
      </c>
      <c r="EV160" s="62" t="str">
        <f t="shared" si="286"/>
        <v/>
      </c>
      <c r="EW160" s="5"/>
      <c r="EX160" s="5"/>
      <c r="EY160" s="5"/>
      <c r="EZ160" s="5"/>
      <c r="FA160" s="5"/>
      <c r="FB160" s="5"/>
      <c r="FC160" s="5"/>
      <c r="FD160" s="5"/>
      <c r="FE160" s="5"/>
      <c r="FF160" s="5" t="str">
        <f t="shared" si="287"/>
        <v/>
      </c>
      <c r="FG160" s="5" t="str">
        <f t="shared" si="288"/>
        <v/>
      </c>
      <c r="FH160" s="5" t="str">
        <f t="shared" si="289"/>
        <v/>
      </c>
      <c r="FI160" s="62"/>
      <c r="FJ160" s="62"/>
      <c r="FK160" s="62"/>
      <c r="FL160" s="62"/>
      <c r="FM160" s="62"/>
      <c r="FN160" s="62"/>
      <c r="FO160" s="62"/>
      <c r="FP160" s="62"/>
      <c r="FQ160" s="62"/>
      <c r="FR160" s="62" t="str">
        <f t="shared" si="290"/>
        <v/>
      </c>
      <c r="FS160" s="62" t="str">
        <f t="shared" si="291"/>
        <v/>
      </c>
      <c r="FT160" s="62" t="str">
        <f t="shared" si="292"/>
        <v/>
      </c>
      <c r="FU160" s="5"/>
      <c r="FV160" s="5"/>
      <c r="FW160" s="5"/>
      <c r="FX160" s="5"/>
      <c r="FY160" s="5"/>
      <c r="FZ160" s="5"/>
      <c r="GA160" s="5"/>
      <c r="GB160" s="5"/>
      <c r="GC160" s="5"/>
      <c r="GD160" s="5" t="str">
        <f t="shared" si="293"/>
        <v/>
      </c>
      <c r="GE160" s="5" t="str">
        <f t="shared" si="294"/>
        <v/>
      </c>
      <c r="GF160" s="5" t="str">
        <f t="shared" si="295"/>
        <v/>
      </c>
      <c r="GG160" s="62"/>
      <c r="GH160" s="62"/>
      <c r="GI160" s="62"/>
      <c r="GJ160" s="62"/>
      <c r="GK160" s="62"/>
      <c r="GL160" s="62"/>
      <c r="GM160" s="62"/>
      <c r="GN160" s="62"/>
      <c r="GO160" s="62"/>
      <c r="GP160" s="62" t="str">
        <f t="shared" si="296"/>
        <v/>
      </c>
      <c r="GQ160" s="62" t="str">
        <f t="shared" si="297"/>
        <v/>
      </c>
      <c r="GR160" s="62" t="str">
        <f t="shared" si="298"/>
        <v/>
      </c>
      <c r="GS160" s="5"/>
      <c r="GT160" s="5"/>
      <c r="GU160" s="5"/>
      <c r="GV160" s="5"/>
      <c r="GW160" s="5"/>
      <c r="GX160" s="5"/>
      <c r="GY160" s="5"/>
      <c r="GZ160" s="5"/>
      <c r="HA160" s="5"/>
      <c r="HB160" s="5" t="str">
        <f t="shared" si="299"/>
        <v/>
      </c>
      <c r="HC160" s="5" t="str">
        <f t="shared" si="300"/>
        <v/>
      </c>
      <c r="HD160" s="5" t="str">
        <f t="shared" si="301"/>
        <v/>
      </c>
      <c r="HE160" s="62"/>
      <c r="HF160" s="62"/>
      <c r="HG160" s="62"/>
      <c r="HH160" s="62"/>
      <c r="HI160" s="62"/>
      <c r="HJ160" s="62"/>
      <c r="HK160" s="62"/>
      <c r="HL160" s="62"/>
      <c r="HM160" s="62"/>
      <c r="HN160" s="62" t="str">
        <f t="shared" si="302"/>
        <v/>
      </c>
      <c r="HO160" s="62" t="str">
        <f t="shared" si="303"/>
        <v/>
      </c>
      <c r="HP160" s="62" t="str">
        <f t="shared" si="304"/>
        <v/>
      </c>
      <c r="HQ160" s="5"/>
      <c r="HR160" s="5"/>
      <c r="HS160" s="5"/>
      <c r="HT160" s="5"/>
      <c r="HU160" s="5"/>
      <c r="HV160" s="5"/>
      <c r="HW160" s="5"/>
      <c r="HX160" s="5"/>
      <c r="HY160" s="5"/>
      <c r="HZ160" s="5" t="str">
        <f t="shared" si="305"/>
        <v/>
      </c>
      <c r="IA160" s="5" t="str">
        <f t="shared" si="306"/>
        <v/>
      </c>
      <c r="IB160" s="5" t="str">
        <f t="shared" si="307"/>
        <v/>
      </c>
      <c r="IC160" s="62"/>
      <c r="ID160" s="62"/>
      <c r="IE160" s="62"/>
      <c r="IF160" s="62"/>
      <c r="IG160" s="62"/>
      <c r="IH160" s="62"/>
      <c r="II160" s="62"/>
      <c r="IJ160" s="62"/>
      <c r="IK160" s="62"/>
      <c r="IL160" s="62" t="str">
        <f t="shared" si="308"/>
        <v/>
      </c>
      <c r="IM160" s="62" t="str">
        <f t="shared" si="309"/>
        <v/>
      </c>
      <c r="IN160" s="62" t="str">
        <f t="shared" si="310"/>
        <v/>
      </c>
      <c r="IO160" s="5"/>
      <c r="IP160" s="5"/>
      <c r="IQ160" s="5"/>
      <c r="IR160" s="5"/>
      <c r="IS160" s="5"/>
      <c r="IT160" s="5"/>
      <c r="IU160" s="5"/>
      <c r="IV160" s="5"/>
      <c r="IW160" s="5"/>
      <c r="IX160" s="5" t="str">
        <f t="shared" si="311"/>
        <v/>
      </c>
      <c r="IY160" s="5" t="str">
        <f t="shared" si="312"/>
        <v/>
      </c>
      <c r="IZ160" s="5" t="str">
        <f t="shared" si="313"/>
        <v/>
      </c>
    </row>
    <row r="161" spans="1:260" x14ac:dyDescent="0.35">
      <c r="A161" s="131">
        <v>157</v>
      </c>
      <c r="B161" s="170">
        <f>'BVEM Scorecard'!B160</f>
        <v>0</v>
      </c>
      <c r="C161" s="170">
        <f>'BVEM Scorecard'!C160</f>
        <v>0</v>
      </c>
      <c r="D161" s="152">
        <v>899</v>
      </c>
      <c r="E161" s="72" t="str">
        <f>'BVEM Scorecard'!F160</f>
        <v>Solar</v>
      </c>
      <c r="F161" s="94"/>
      <c r="G161" s="94"/>
      <c r="H161" s="94"/>
      <c r="I161" s="94"/>
      <c r="J161" s="55"/>
      <c r="K161" s="55"/>
      <c r="L161" s="55"/>
      <c r="M161" s="55"/>
      <c r="N161" s="5"/>
      <c r="O161" s="5"/>
      <c r="P161" s="142"/>
      <c r="Q161" s="114"/>
      <c r="R161" s="91"/>
      <c r="S161" s="5" t="str">
        <f t="shared" si="253"/>
        <v/>
      </c>
      <c r="T161" s="93"/>
      <c r="U161" s="143"/>
      <c r="V161" s="143"/>
      <c r="W161" s="143"/>
      <c r="X161" s="64"/>
      <c r="Y161" s="64"/>
      <c r="Z161" s="62"/>
      <c r="AA161" s="144"/>
      <c r="AB161" s="144"/>
      <c r="AC161" s="64"/>
      <c r="AD161" s="64" t="str">
        <f t="shared" si="254"/>
        <v/>
      </c>
      <c r="AE161" s="64" t="str">
        <f t="shared" si="255"/>
        <v/>
      </c>
      <c r="AF161" s="64" t="str">
        <f t="shared" si="256"/>
        <v/>
      </c>
      <c r="AG161" s="55"/>
      <c r="AH161" s="55"/>
      <c r="AI161" s="35"/>
      <c r="AJ161" s="35"/>
      <c r="AK161" s="35"/>
      <c r="AL161" s="35"/>
      <c r="AM161" s="142"/>
      <c r="AN161" s="142"/>
      <c r="AO161" s="35"/>
      <c r="AP161" s="35" t="str">
        <f t="shared" si="257"/>
        <v/>
      </c>
      <c r="AQ161" s="35" t="str">
        <f t="shared" si="258"/>
        <v/>
      </c>
      <c r="AR161" s="35" t="str">
        <f t="shared" si="259"/>
        <v/>
      </c>
      <c r="AS161" s="64"/>
      <c r="AT161" s="64"/>
      <c r="AU161" s="64"/>
      <c r="AV161" s="64"/>
      <c r="AW161" s="64"/>
      <c r="AX161" s="64"/>
      <c r="AY161" s="144"/>
      <c r="AZ161" s="144"/>
      <c r="BA161" s="64"/>
      <c r="BB161" s="64" t="str">
        <f t="shared" si="260"/>
        <v/>
      </c>
      <c r="BC161" s="64" t="str">
        <f t="shared" si="261"/>
        <v/>
      </c>
      <c r="BD161" s="64" t="str">
        <f t="shared" si="262"/>
        <v/>
      </c>
      <c r="BE161" s="35"/>
      <c r="BF161" s="35"/>
      <c r="BG161" s="35"/>
      <c r="BH161" s="35"/>
      <c r="BI161" s="35"/>
      <c r="BJ161" s="35"/>
      <c r="BK161" s="142"/>
      <c r="BL161" s="142"/>
      <c r="BM161" s="35"/>
      <c r="BN161" s="35" t="str">
        <f t="shared" si="263"/>
        <v/>
      </c>
      <c r="BO161" s="35" t="str">
        <f t="shared" si="264"/>
        <v/>
      </c>
      <c r="BP161" s="35" t="str">
        <f t="shared" si="265"/>
        <v/>
      </c>
      <c r="BQ161" s="64"/>
      <c r="BR161" s="64"/>
      <c r="BS161" s="64"/>
      <c r="BT161" s="64"/>
      <c r="BU161" s="64"/>
      <c r="BV161" s="64"/>
      <c r="BW161" s="144"/>
      <c r="BX161" s="144"/>
      <c r="BY161" s="64"/>
      <c r="BZ161" s="64" t="str">
        <f t="shared" si="266"/>
        <v/>
      </c>
      <c r="CA161" s="64" t="str">
        <f t="shared" si="267"/>
        <v/>
      </c>
      <c r="CB161" s="64" t="str">
        <f t="shared" si="268"/>
        <v/>
      </c>
      <c r="CC161" s="35"/>
      <c r="CD161" s="35"/>
      <c r="CE161" s="35"/>
      <c r="CF161" s="35"/>
      <c r="CG161" s="35"/>
      <c r="CH161" s="35"/>
      <c r="CI161" s="142"/>
      <c r="CJ161" s="142"/>
      <c r="CK161" s="35"/>
      <c r="CL161" s="35" t="str">
        <f t="shared" si="269"/>
        <v/>
      </c>
      <c r="CM161" s="35" t="str">
        <f t="shared" si="270"/>
        <v/>
      </c>
      <c r="CN161" s="35" t="str">
        <f t="shared" si="271"/>
        <v/>
      </c>
      <c r="CO161" s="64"/>
      <c r="CP161" s="64"/>
      <c r="CQ161" s="64"/>
      <c r="CR161" s="64"/>
      <c r="CS161" s="64"/>
      <c r="CT161" s="64"/>
      <c r="CU161" s="144"/>
      <c r="CV161" s="144"/>
      <c r="CW161" s="64"/>
      <c r="CX161" s="64" t="str">
        <f t="shared" si="272"/>
        <v/>
      </c>
      <c r="CY161" s="64" t="str">
        <f t="shared" si="273"/>
        <v/>
      </c>
      <c r="CZ161" s="64" t="str">
        <f t="shared" si="274"/>
        <v/>
      </c>
      <c r="DA161" s="35"/>
      <c r="DB161" s="35"/>
      <c r="DC161" s="35"/>
      <c r="DD161" s="35"/>
      <c r="DE161" s="35"/>
      <c r="DF161" s="35"/>
      <c r="DG161" s="142"/>
      <c r="DH161" s="142"/>
      <c r="DI161" s="35"/>
      <c r="DJ161" s="35" t="str">
        <f t="shared" si="275"/>
        <v/>
      </c>
      <c r="DK161" s="35" t="str">
        <f t="shared" si="276"/>
        <v/>
      </c>
      <c r="DL161" s="35" t="str">
        <f t="shared" si="277"/>
        <v/>
      </c>
      <c r="DM161" s="64"/>
      <c r="DN161" s="64"/>
      <c r="DO161" s="64"/>
      <c r="DP161" s="64"/>
      <c r="DQ161" s="64"/>
      <c r="DR161" s="64"/>
      <c r="DS161" s="144"/>
      <c r="DT161" s="144"/>
      <c r="DU161" s="64"/>
      <c r="DV161" s="64" t="str">
        <f t="shared" si="278"/>
        <v/>
      </c>
      <c r="DW161" s="64" t="str">
        <f t="shared" si="279"/>
        <v/>
      </c>
      <c r="DX161" s="64" t="str">
        <f t="shared" si="280"/>
        <v/>
      </c>
      <c r="DY161" s="35"/>
      <c r="DZ161" s="35"/>
      <c r="EA161" s="35"/>
      <c r="EB161" s="35"/>
      <c r="EC161" s="35"/>
      <c r="ED161" s="35"/>
      <c r="EE161" s="142"/>
      <c r="EF161" s="142"/>
      <c r="EG161" s="35"/>
      <c r="EH161" s="35" t="str">
        <f t="shared" si="281"/>
        <v/>
      </c>
      <c r="EI161" s="35" t="str">
        <f t="shared" si="282"/>
        <v/>
      </c>
      <c r="EJ161" s="35" t="str">
        <f t="shared" si="283"/>
        <v/>
      </c>
      <c r="EK161" s="62"/>
      <c r="EL161" s="62"/>
      <c r="EM161" s="62"/>
      <c r="EN161" s="62"/>
      <c r="EO161" s="62"/>
      <c r="EP161" s="62"/>
      <c r="EQ161" s="62"/>
      <c r="ER161" s="62"/>
      <c r="ES161" s="62"/>
      <c r="ET161" s="62" t="str">
        <f t="shared" si="284"/>
        <v/>
      </c>
      <c r="EU161" s="62" t="str">
        <f t="shared" si="285"/>
        <v/>
      </c>
      <c r="EV161" s="62" t="str">
        <f t="shared" si="286"/>
        <v/>
      </c>
      <c r="EW161" s="5"/>
      <c r="EX161" s="5"/>
      <c r="EY161" s="5"/>
      <c r="EZ161" s="5"/>
      <c r="FA161" s="5"/>
      <c r="FB161" s="5"/>
      <c r="FC161" s="5"/>
      <c r="FD161" s="5"/>
      <c r="FE161" s="5"/>
      <c r="FF161" s="5" t="str">
        <f t="shared" si="287"/>
        <v/>
      </c>
      <c r="FG161" s="5" t="str">
        <f t="shared" si="288"/>
        <v/>
      </c>
      <c r="FH161" s="5" t="str">
        <f t="shared" si="289"/>
        <v/>
      </c>
      <c r="FI161" s="62"/>
      <c r="FJ161" s="62"/>
      <c r="FK161" s="62"/>
      <c r="FL161" s="62"/>
      <c r="FM161" s="62"/>
      <c r="FN161" s="62"/>
      <c r="FO161" s="62"/>
      <c r="FP161" s="62"/>
      <c r="FQ161" s="62"/>
      <c r="FR161" s="62" t="str">
        <f t="shared" si="290"/>
        <v/>
      </c>
      <c r="FS161" s="62" t="str">
        <f t="shared" si="291"/>
        <v/>
      </c>
      <c r="FT161" s="62" t="str">
        <f t="shared" si="292"/>
        <v/>
      </c>
      <c r="FU161" s="5"/>
      <c r="FV161" s="5"/>
      <c r="FW161" s="5"/>
      <c r="FX161" s="5"/>
      <c r="FY161" s="5"/>
      <c r="FZ161" s="5"/>
      <c r="GA161" s="5"/>
      <c r="GB161" s="5"/>
      <c r="GC161" s="5"/>
      <c r="GD161" s="5" t="str">
        <f t="shared" si="293"/>
        <v/>
      </c>
      <c r="GE161" s="5" t="str">
        <f t="shared" si="294"/>
        <v/>
      </c>
      <c r="GF161" s="5" t="str">
        <f t="shared" si="295"/>
        <v/>
      </c>
      <c r="GG161" s="62"/>
      <c r="GH161" s="62"/>
      <c r="GI161" s="62"/>
      <c r="GJ161" s="62"/>
      <c r="GK161" s="62"/>
      <c r="GL161" s="62"/>
      <c r="GM161" s="62"/>
      <c r="GN161" s="62"/>
      <c r="GO161" s="62"/>
      <c r="GP161" s="62" t="str">
        <f t="shared" si="296"/>
        <v/>
      </c>
      <c r="GQ161" s="62" t="str">
        <f t="shared" si="297"/>
        <v/>
      </c>
      <c r="GR161" s="62" t="str">
        <f t="shared" si="298"/>
        <v/>
      </c>
      <c r="GS161" s="5"/>
      <c r="GT161" s="5"/>
      <c r="GU161" s="5"/>
      <c r="GV161" s="5"/>
      <c r="GW161" s="5"/>
      <c r="GX161" s="5"/>
      <c r="GY161" s="5"/>
      <c r="GZ161" s="5"/>
      <c r="HA161" s="5"/>
      <c r="HB161" s="5" t="str">
        <f t="shared" si="299"/>
        <v/>
      </c>
      <c r="HC161" s="5" t="str">
        <f t="shared" si="300"/>
        <v/>
      </c>
      <c r="HD161" s="5" t="str">
        <f t="shared" si="301"/>
        <v/>
      </c>
      <c r="HE161" s="62"/>
      <c r="HF161" s="62"/>
      <c r="HG161" s="62"/>
      <c r="HH161" s="62"/>
      <c r="HI161" s="62"/>
      <c r="HJ161" s="62"/>
      <c r="HK161" s="62"/>
      <c r="HL161" s="62"/>
      <c r="HM161" s="62"/>
      <c r="HN161" s="62" t="str">
        <f t="shared" si="302"/>
        <v/>
      </c>
      <c r="HO161" s="62" t="str">
        <f t="shared" si="303"/>
        <v/>
      </c>
      <c r="HP161" s="62" t="str">
        <f t="shared" si="304"/>
        <v/>
      </c>
      <c r="HQ161" s="5"/>
      <c r="HR161" s="5"/>
      <c r="HS161" s="5"/>
      <c r="HT161" s="5"/>
      <c r="HU161" s="5"/>
      <c r="HV161" s="5"/>
      <c r="HW161" s="5"/>
      <c r="HX161" s="5"/>
      <c r="HY161" s="5"/>
      <c r="HZ161" s="5" t="str">
        <f t="shared" si="305"/>
        <v/>
      </c>
      <c r="IA161" s="5" t="str">
        <f t="shared" si="306"/>
        <v/>
      </c>
      <c r="IB161" s="5" t="str">
        <f t="shared" si="307"/>
        <v/>
      </c>
      <c r="IC161" s="62"/>
      <c r="ID161" s="62"/>
      <c r="IE161" s="62"/>
      <c r="IF161" s="62"/>
      <c r="IG161" s="62"/>
      <c r="IH161" s="62"/>
      <c r="II161" s="62"/>
      <c r="IJ161" s="62"/>
      <c r="IK161" s="62"/>
      <c r="IL161" s="62" t="str">
        <f t="shared" si="308"/>
        <v/>
      </c>
      <c r="IM161" s="62" t="str">
        <f t="shared" si="309"/>
        <v/>
      </c>
      <c r="IN161" s="62" t="str">
        <f t="shared" si="310"/>
        <v/>
      </c>
      <c r="IO161" s="5"/>
      <c r="IP161" s="5"/>
      <c r="IQ161" s="5"/>
      <c r="IR161" s="5"/>
      <c r="IS161" s="5"/>
      <c r="IT161" s="5"/>
      <c r="IU161" s="5"/>
      <c r="IV161" s="5"/>
      <c r="IW161" s="5"/>
      <c r="IX161" s="5" t="str">
        <f t="shared" si="311"/>
        <v/>
      </c>
      <c r="IY161" s="5" t="str">
        <f t="shared" si="312"/>
        <v/>
      </c>
      <c r="IZ161" s="5" t="str">
        <f t="shared" si="313"/>
        <v/>
      </c>
    </row>
    <row r="162" spans="1:260" x14ac:dyDescent="0.35">
      <c r="A162" s="131">
        <v>158</v>
      </c>
      <c r="B162" s="170">
        <f>'BVEM Scorecard'!B161</f>
        <v>0</v>
      </c>
      <c r="C162" s="170">
        <f>'BVEM Scorecard'!C161</f>
        <v>0</v>
      </c>
      <c r="D162" s="152">
        <v>900</v>
      </c>
      <c r="E162" s="72" t="str">
        <f>'BVEM Scorecard'!F161</f>
        <v>Solar</v>
      </c>
      <c r="F162" s="94"/>
      <c r="G162" s="94"/>
      <c r="H162" s="94"/>
      <c r="I162" s="94"/>
      <c r="J162" s="55"/>
      <c r="K162" s="55"/>
      <c r="L162" s="55"/>
      <c r="M162" s="55"/>
      <c r="N162" s="5"/>
      <c r="O162" s="141"/>
      <c r="P162" s="142"/>
      <c r="Q162" s="114"/>
      <c r="R162" s="91"/>
      <c r="S162" s="5" t="str">
        <f t="shared" si="253"/>
        <v/>
      </c>
      <c r="T162" s="93"/>
      <c r="U162" s="143"/>
      <c r="V162" s="143"/>
      <c r="W162" s="143"/>
      <c r="X162" s="64"/>
      <c r="Y162" s="64"/>
      <c r="Z162" s="64"/>
      <c r="AA162" s="144"/>
      <c r="AB162" s="144"/>
      <c r="AC162" s="64"/>
      <c r="AD162" s="64" t="str">
        <f t="shared" si="254"/>
        <v/>
      </c>
      <c r="AE162" s="64" t="str">
        <f t="shared" si="255"/>
        <v/>
      </c>
      <c r="AF162" s="64" t="str">
        <f t="shared" si="256"/>
        <v/>
      </c>
      <c r="AG162" s="55"/>
      <c r="AH162" s="55"/>
      <c r="AI162" s="5"/>
      <c r="AJ162" s="5"/>
      <c r="AK162" s="5"/>
      <c r="AL162" s="5"/>
      <c r="AM162" s="5"/>
      <c r="AN162" s="5"/>
      <c r="AO162" s="5"/>
      <c r="AP162" s="35" t="str">
        <f t="shared" si="257"/>
        <v/>
      </c>
      <c r="AQ162" s="35" t="str">
        <f t="shared" si="258"/>
        <v/>
      </c>
      <c r="AR162" s="35" t="str">
        <f t="shared" si="259"/>
        <v/>
      </c>
      <c r="AS162" s="62"/>
      <c r="AT162" s="62"/>
      <c r="AU162" s="62"/>
      <c r="AV162" s="62"/>
      <c r="AW162" s="62"/>
      <c r="AX162" s="62"/>
      <c r="AY162" s="62"/>
      <c r="AZ162" s="62"/>
      <c r="BA162" s="62"/>
      <c r="BB162" s="62" t="str">
        <f t="shared" si="260"/>
        <v/>
      </c>
      <c r="BC162" s="95" t="str">
        <f t="shared" si="261"/>
        <v/>
      </c>
      <c r="BD162" s="62" t="str">
        <f t="shared" si="262"/>
        <v/>
      </c>
      <c r="BE162" s="5"/>
      <c r="BF162" s="5"/>
      <c r="BG162" s="5"/>
      <c r="BH162" s="5"/>
      <c r="BI162" s="5"/>
      <c r="BJ162" s="5"/>
      <c r="BK162" s="5"/>
      <c r="BL162" s="5"/>
      <c r="BM162" s="5"/>
      <c r="BN162" s="35" t="str">
        <f t="shared" si="263"/>
        <v/>
      </c>
      <c r="BO162" s="35" t="str">
        <f t="shared" si="264"/>
        <v/>
      </c>
      <c r="BP162" s="35" t="str">
        <f t="shared" si="265"/>
        <v/>
      </c>
      <c r="BQ162" s="62"/>
      <c r="BR162" s="62"/>
      <c r="BS162" s="62"/>
      <c r="BT162" s="62"/>
      <c r="BU162" s="62"/>
      <c r="BV162" s="62"/>
      <c r="BW162" s="62"/>
      <c r="BX162" s="62"/>
      <c r="BY162" s="62"/>
      <c r="BZ162" s="62" t="str">
        <f t="shared" si="266"/>
        <v/>
      </c>
      <c r="CA162" s="62" t="str">
        <f t="shared" si="267"/>
        <v/>
      </c>
      <c r="CB162" s="62" t="str">
        <f t="shared" si="268"/>
        <v/>
      </c>
      <c r="CC162" s="5"/>
      <c r="CD162" s="5"/>
      <c r="CE162" s="5"/>
      <c r="CF162" s="5"/>
      <c r="CG162" s="5"/>
      <c r="CH162" s="5"/>
      <c r="CI162" s="5"/>
      <c r="CJ162" s="5"/>
      <c r="CK162" s="5"/>
      <c r="CL162" s="35" t="str">
        <f t="shared" si="269"/>
        <v/>
      </c>
      <c r="CM162" s="35" t="str">
        <f t="shared" si="270"/>
        <v/>
      </c>
      <c r="CN162" s="35" t="str">
        <f t="shared" si="271"/>
        <v/>
      </c>
      <c r="CO162" s="62"/>
      <c r="CP162" s="62"/>
      <c r="CQ162" s="62"/>
      <c r="CR162" s="62"/>
      <c r="CS162" s="62"/>
      <c r="CT162" s="62"/>
      <c r="CU162" s="62"/>
      <c r="CV162" s="62"/>
      <c r="CW162" s="62"/>
      <c r="CX162" s="62" t="str">
        <f t="shared" si="272"/>
        <v/>
      </c>
      <c r="CY162" s="62" t="str">
        <f t="shared" si="273"/>
        <v/>
      </c>
      <c r="CZ162" s="62" t="str">
        <f t="shared" si="274"/>
        <v/>
      </c>
      <c r="DA162" s="5"/>
      <c r="DB162" s="5"/>
      <c r="DC162" s="5"/>
      <c r="DD162" s="5"/>
      <c r="DE162" s="5"/>
      <c r="DF162" s="5"/>
      <c r="DG162" s="5"/>
      <c r="DH162" s="5"/>
      <c r="DI162" s="5"/>
      <c r="DJ162" s="5" t="str">
        <f t="shared" si="275"/>
        <v/>
      </c>
      <c r="DK162" s="5" t="str">
        <f t="shared" si="276"/>
        <v/>
      </c>
      <c r="DL162" s="5" t="str">
        <f t="shared" si="277"/>
        <v/>
      </c>
      <c r="DM162" s="62"/>
      <c r="DN162" s="62"/>
      <c r="DO162" s="62"/>
      <c r="DP162" s="62"/>
      <c r="DQ162" s="62"/>
      <c r="DR162" s="62"/>
      <c r="DS162" s="62"/>
      <c r="DT162" s="62"/>
      <c r="DU162" s="62"/>
      <c r="DV162" s="62" t="str">
        <f t="shared" si="278"/>
        <v/>
      </c>
      <c r="DW162" s="62" t="str">
        <f t="shared" si="279"/>
        <v/>
      </c>
      <c r="DX162" s="62" t="str">
        <f t="shared" si="280"/>
        <v/>
      </c>
      <c r="DY162" s="5"/>
      <c r="DZ162" s="5"/>
      <c r="EA162" s="5"/>
      <c r="EB162" s="5"/>
      <c r="EC162" s="5"/>
      <c r="ED162" s="5"/>
      <c r="EE162" s="5"/>
      <c r="EF162" s="5"/>
      <c r="EG162" s="5"/>
      <c r="EH162" s="5" t="str">
        <f t="shared" si="281"/>
        <v/>
      </c>
      <c r="EI162" s="5" t="str">
        <f t="shared" si="282"/>
        <v/>
      </c>
      <c r="EJ162" s="5" t="str">
        <f t="shared" si="283"/>
        <v/>
      </c>
      <c r="EK162" s="62"/>
      <c r="EL162" s="62"/>
      <c r="EM162" s="62"/>
      <c r="EN162" s="62"/>
      <c r="EO162" s="62"/>
      <c r="EP162" s="62"/>
      <c r="EQ162" s="62"/>
      <c r="ER162" s="62"/>
      <c r="ES162" s="62"/>
      <c r="ET162" s="62" t="str">
        <f t="shared" si="284"/>
        <v/>
      </c>
      <c r="EU162" s="62" t="str">
        <f t="shared" si="285"/>
        <v/>
      </c>
      <c r="EV162" s="62" t="str">
        <f t="shared" si="286"/>
        <v/>
      </c>
      <c r="EW162" s="5"/>
      <c r="EX162" s="5"/>
      <c r="EY162" s="5"/>
      <c r="EZ162" s="5"/>
      <c r="FA162" s="5"/>
      <c r="FB162" s="5"/>
      <c r="FC162" s="5"/>
      <c r="FD162" s="5"/>
      <c r="FE162" s="5"/>
      <c r="FF162" s="5" t="str">
        <f t="shared" si="287"/>
        <v/>
      </c>
      <c r="FG162" s="5" t="str">
        <f t="shared" si="288"/>
        <v/>
      </c>
      <c r="FH162" s="5" t="str">
        <f t="shared" si="289"/>
        <v/>
      </c>
      <c r="FI162" s="62"/>
      <c r="FJ162" s="62"/>
      <c r="FK162" s="62"/>
      <c r="FL162" s="62"/>
      <c r="FM162" s="62"/>
      <c r="FN162" s="62"/>
      <c r="FO162" s="62"/>
      <c r="FP162" s="62"/>
      <c r="FQ162" s="62"/>
      <c r="FR162" s="62" t="str">
        <f t="shared" si="290"/>
        <v/>
      </c>
      <c r="FS162" s="62" t="str">
        <f t="shared" si="291"/>
        <v/>
      </c>
      <c r="FT162" s="62" t="str">
        <f t="shared" si="292"/>
        <v/>
      </c>
      <c r="FU162" s="5"/>
      <c r="FV162" s="5"/>
      <c r="FW162" s="5"/>
      <c r="FX162" s="5"/>
      <c r="FY162" s="5"/>
      <c r="FZ162" s="5"/>
      <c r="GA162" s="5"/>
      <c r="GB162" s="5"/>
      <c r="GC162" s="5"/>
      <c r="GD162" s="5" t="str">
        <f t="shared" si="293"/>
        <v/>
      </c>
      <c r="GE162" s="5" t="str">
        <f t="shared" si="294"/>
        <v/>
      </c>
      <c r="GF162" s="5" t="str">
        <f t="shared" si="295"/>
        <v/>
      </c>
      <c r="GG162" s="62"/>
      <c r="GH162" s="62"/>
      <c r="GI162" s="62"/>
      <c r="GJ162" s="62"/>
      <c r="GK162" s="62"/>
      <c r="GL162" s="62"/>
      <c r="GM162" s="62"/>
      <c r="GN162" s="62"/>
      <c r="GO162" s="62"/>
      <c r="GP162" s="62" t="str">
        <f t="shared" si="296"/>
        <v/>
      </c>
      <c r="GQ162" s="62" t="str">
        <f t="shared" si="297"/>
        <v/>
      </c>
      <c r="GR162" s="62" t="str">
        <f t="shared" si="298"/>
        <v/>
      </c>
      <c r="GS162" s="5"/>
      <c r="GT162" s="5"/>
      <c r="GU162" s="5"/>
      <c r="GV162" s="5"/>
      <c r="GW162" s="5"/>
      <c r="GX162" s="5"/>
      <c r="GY162" s="5"/>
      <c r="GZ162" s="5"/>
      <c r="HA162" s="5"/>
      <c r="HB162" s="5" t="str">
        <f t="shared" si="299"/>
        <v/>
      </c>
      <c r="HC162" s="5" t="str">
        <f t="shared" si="300"/>
        <v/>
      </c>
      <c r="HD162" s="5" t="str">
        <f t="shared" si="301"/>
        <v/>
      </c>
      <c r="HE162" s="62"/>
      <c r="HF162" s="62"/>
      <c r="HG162" s="62"/>
      <c r="HH162" s="62"/>
      <c r="HI162" s="62"/>
      <c r="HJ162" s="62"/>
      <c r="HK162" s="62"/>
      <c r="HL162" s="62"/>
      <c r="HM162" s="62"/>
      <c r="HN162" s="62" t="str">
        <f t="shared" si="302"/>
        <v/>
      </c>
      <c r="HO162" s="62" t="str">
        <f t="shared" si="303"/>
        <v/>
      </c>
      <c r="HP162" s="62" t="str">
        <f t="shared" si="304"/>
        <v/>
      </c>
      <c r="HQ162" s="5"/>
      <c r="HR162" s="5"/>
      <c r="HS162" s="5"/>
      <c r="HT162" s="5"/>
      <c r="HU162" s="5"/>
      <c r="HV162" s="5"/>
      <c r="HW162" s="5"/>
      <c r="HX162" s="5"/>
      <c r="HY162" s="5"/>
      <c r="HZ162" s="5" t="str">
        <f t="shared" si="305"/>
        <v/>
      </c>
      <c r="IA162" s="5" t="str">
        <f t="shared" si="306"/>
        <v/>
      </c>
      <c r="IB162" s="5" t="str">
        <f t="shared" si="307"/>
        <v/>
      </c>
      <c r="IC162" s="62"/>
      <c r="ID162" s="62"/>
      <c r="IE162" s="62"/>
      <c r="IF162" s="62"/>
      <c r="IG162" s="62"/>
      <c r="IH162" s="62"/>
      <c r="II162" s="62"/>
      <c r="IJ162" s="62"/>
      <c r="IK162" s="62"/>
      <c r="IL162" s="62" t="str">
        <f t="shared" si="308"/>
        <v/>
      </c>
      <c r="IM162" s="62" t="str">
        <f t="shared" si="309"/>
        <v/>
      </c>
      <c r="IN162" s="62" t="str">
        <f t="shared" si="310"/>
        <v/>
      </c>
      <c r="IO162" s="5"/>
      <c r="IP162" s="5"/>
      <c r="IQ162" s="5"/>
      <c r="IR162" s="5"/>
      <c r="IS162" s="5"/>
      <c r="IT162" s="5"/>
      <c r="IU162" s="5"/>
      <c r="IV162" s="5"/>
      <c r="IW162" s="5"/>
      <c r="IX162" s="5" t="str">
        <f t="shared" si="311"/>
        <v/>
      </c>
      <c r="IY162" s="5" t="str">
        <f t="shared" si="312"/>
        <v/>
      </c>
      <c r="IZ162" s="5" t="str">
        <f t="shared" si="313"/>
        <v/>
      </c>
    </row>
    <row r="163" spans="1:260" x14ac:dyDescent="0.35">
      <c r="A163" s="131">
        <v>159</v>
      </c>
      <c r="B163" s="170">
        <f>'BVEM Scorecard'!B162</f>
        <v>0</v>
      </c>
      <c r="C163" s="170">
        <f>'BVEM Scorecard'!C162</f>
        <v>0</v>
      </c>
      <c r="D163" s="152">
        <v>926</v>
      </c>
      <c r="E163" s="72" t="str">
        <f>'BVEM Scorecard'!F162</f>
        <v>Solar</v>
      </c>
      <c r="F163" s="94"/>
      <c r="G163" s="94"/>
      <c r="H163" s="94"/>
      <c r="I163" s="94"/>
      <c r="J163" s="55"/>
      <c r="K163" s="55"/>
      <c r="L163" s="55"/>
      <c r="M163" s="55"/>
      <c r="N163" s="5"/>
      <c r="O163" s="5"/>
      <c r="P163" s="142"/>
      <c r="Q163" s="114"/>
      <c r="R163" s="91"/>
      <c r="S163" s="5" t="str">
        <f t="shared" si="253"/>
        <v/>
      </c>
      <c r="T163" s="93"/>
      <c r="U163" s="143"/>
      <c r="V163" s="143"/>
      <c r="W163" s="143"/>
      <c r="X163" s="64"/>
      <c r="Y163" s="64"/>
      <c r="Z163" s="62"/>
      <c r="AA163" s="144"/>
      <c r="AB163" s="144"/>
      <c r="AC163" s="64"/>
      <c r="AD163" s="64" t="str">
        <f t="shared" si="254"/>
        <v/>
      </c>
      <c r="AE163" s="64" t="str">
        <f t="shared" si="255"/>
        <v/>
      </c>
      <c r="AF163" s="64" t="str">
        <f t="shared" si="256"/>
        <v/>
      </c>
      <c r="AG163" s="55"/>
      <c r="AH163" s="55"/>
      <c r="AI163" s="35"/>
      <c r="AJ163" s="35"/>
      <c r="AK163" s="35"/>
      <c r="AL163" s="35"/>
      <c r="AM163" s="142"/>
      <c r="AN163" s="142"/>
      <c r="AO163" s="35"/>
      <c r="AP163" s="35" t="str">
        <f t="shared" si="257"/>
        <v/>
      </c>
      <c r="AQ163" s="35" t="str">
        <f t="shared" si="258"/>
        <v/>
      </c>
      <c r="AR163" s="35" t="str">
        <f t="shared" si="259"/>
        <v/>
      </c>
      <c r="AS163" s="64"/>
      <c r="AT163" s="64"/>
      <c r="AU163" s="64"/>
      <c r="AV163" s="64"/>
      <c r="AW163" s="64"/>
      <c r="AX163" s="64"/>
      <c r="AY163" s="144"/>
      <c r="AZ163" s="144"/>
      <c r="BA163" s="64"/>
      <c r="BB163" s="64" t="str">
        <f t="shared" si="260"/>
        <v/>
      </c>
      <c r="BC163" s="64" t="str">
        <f t="shared" si="261"/>
        <v/>
      </c>
      <c r="BD163" s="64" t="str">
        <f t="shared" si="262"/>
        <v/>
      </c>
      <c r="BE163" s="35"/>
      <c r="BF163" s="35"/>
      <c r="BG163" s="35"/>
      <c r="BH163" s="35"/>
      <c r="BI163" s="35"/>
      <c r="BJ163" s="35"/>
      <c r="BK163" s="142"/>
      <c r="BL163" s="142"/>
      <c r="BM163" s="35"/>
      <c r="BN163" s="35" t="str">
        <f t="shared" si="263"/>
        <v/>
      </c>
      <c r="BO163" s="35" t="str">
        <f t="shared" si="264"/>
        <v/>
      </c>
      <c r="BP163" s="35" t="str">
        <f t="shared" si="265"/>
        <v/>
      </c>
      <c r="BQ163" s="64"/>
      <c r="BR163" s="64"/>
      <c r="BS163" s="64"/>
      <c r="BT163" s="64"/>
      <c r="BU163" s="64"/>
      <c r="BV163" s="64"/>
      <c r="BW163" s="144"/>
      <c r="BX163" s="144"/>
      <c r="BY163" s="64"/>
      <c r="BZ163" s="64" t="str">
        <f t="shared" si="266"/>
        <v/>
      </c>
      <c r="CA163" s="64" t="str">
        <f t="shared" si="267"/>
        <v/>
      </c>
      <c r="CB163" s="64" t="str">
        <f t="shared" si="268"/>
        <v/>
      </c>
      <c r="CC163" s="35"/>
      <c r="CD163" s="35"/>
      <c r="CE163" s="35"/>
      <c r="CF163" s="35"/>
      <c r="CG163" s="35"/>
      <c r="CH163" s="35"/>
      <c r="CI163" s="142"/>
      <c r="CJ163" s="142"/>
      <c r="CK163" s="35"/>
      <c r="CL163" s="35" t="str">
        <f t="shared" si="269"/>
        <v/>
      </c>
      <c r="CM163" s="35" t="str">
        <f t="shared" si="270"/>
        <v/>
      </c>
      <c r="CN163" s="35" t="str">
        <f t="shared" si="271"/>
        <v/>
      </c>
      <c r="CO163" s="64"/>
      <c r="CP163" s="64"/>
      <c r="CQ163" s="64"/>
      <c r="CR163" s="64"/>
      <c r="CS163" s="64"/>
      <c r="CT163" s="64"/>
      <c r="CU163" s="144"/>
      <c r="CV163" s="144"/>
      <c r="CW163" s="64"/>
      <c r="CX163" s="64" t="str">
        <f t="shared" si="272"/>
        <v/>
      </c>
      <c r="CY163" s="64" t="str">
        <f t="shared" si="273"/>
        <v/>
      </c>
      <c r="CZ163" s="64" t="str">
        <f t="shared" si="274"/>
        <v/>
      </c>
      <c r="DA163" s="35"/>
      <c r="DB163" s="35"/>
      <c r="DC163" s="35"/>
      <c r="DD163" s="35"/>
      <c r="DE163" s="35"/>
      <c r="DF163" s="35"/>
      <c r="DG163" s="142"/>
      <c r="DH163" s="142"/>
      <c r="DI163" s="35"/>
      <c r="DJ163" s="35" t="str">
        <f t="shared" si="275"/>
        <v/>
      </c>
      <c r="DK163" s="35" t="str">
        <f t="shared" si="276"/>
        <v/>
      </c>
      <c r="DL163" s="35" t="str">
        <f t="shared" si="277"/>
        <v/>
      </c>
      <c r="DM163" s="64"/>
      <c r="DN163" s="64"/>
      <c r="DO163" s="64"/>
      <c r="DP163" s="64"/>
      <c r="DQ163" s="64"/>
      <c r="DR163" s="64"/>
      <c r="DS163" s="144"/>
      <c r="DT163" s="144"/>
      <c r="DU163" s="64"/>
      <c r="DV163" s="64" t="str">
        <f t="shared" si="278"/>
        <v/>
      </c>
      <c r="DW163" s="64" t="str">
        <f t="shared" si="279"/>
        <v/>
      </c>
      <c r="DX163" s="64" t="str">
        <f t="shared" si="280"/>
        <v/>
      </c>
      <c r="DY163" s="35"/>
      <c r="DZ163" s="35"/>
      <c r="EA163" s="35"/>
      <c r="EB163" s="35"/>
      <c r="EC163" s="35"/>
      <c r="ED163" s="35"/>
      <c r="EE163" s="142"/>
      <c r="EF163" s="142"/>
      <c r="EG163" s="35"/>
      <c r="EH163" s="35" t="str">
        <f t="shared" si="281"/>
        <v/>
      </c>
      <c r="EI163" s="35" t="str">
        <f t="shared" si="282"/>
        <v/>
      </c>
      <c r="EJ163" s="35" t="str">
        <f t="shared" si="283"/>
        <v/>
      </c>
      <c r="EK163" s="62"/>
      <c r="EL163" s="62"/>
      <c r="EM163" s="62"/>
      <c r="EN163" s="62"/>
      <c r="EO163" s="62"/>
      <c r="EP163" s="62"/>
      <c r="EQ163" s="62"/>
      <c r="ER163" s="62"/>
      <c r="ES163" s="62"/>
      <c r="ET163" s="62" t="str">
        <f t="shared" si="284"/>
        <v/>
      </c>
      <c r="EU163" s="62" t="str">
        <f t="shared" si="285"/>
        <v/>
      </c>
      <c r="EV163" s="62" t="str">
        <f t="shared" si="286"/>
        <v/>
      </c>
      <c r="EW163" s="5"/>
      <c r="EX163" s="5"/>
      <c r="EY163" s="5"/>
      <c r="EZ163" s="5"/>
      <c r="FA163" s="5"/>
      <c r="FB163" s="5"/>
      <c r="FC163" s="5"/>
      <c r="FD163" s="5"/>
      <c r="FE163" s="5"/>
      <c r="FF163" s="5" t="str">
        <f t="shared" si="287"/>
        <v/>
      </c>
      <c r="FG163" s="5" t="str">
        <f t="shared" si="288"/>
        <v/>
      </c>
      <c r="FH163" s="5" t="str">
        <f t="shared" si="289"/>
        <v/>
      </c>
      <c r="FI163" s="62"/>
      <c r="FJ163" s="62"/>
      <c r="FK163" s="62"/>
      <c r="FL163" s="62"/>
      <c r="FM163" s="62"/>
      <c r="FN163" s="62"/>
      <c r="FO163" s="62"/>
      <c r="FP163" s="62"/>
      <c r="FQ163" s="62"/>
      <c r="FR163" s="62" t="str">
        <f t="shared" si="290"/>
        <v/>
      </c>
      <c r="FS163" s="62" t="str">
        <f t="shared" si="291"/>
        <v/>
      </c>
      <c r="FT163" s="62" t="str">
        <f t="shared" si="292"/>
        <v/>
      </c>
      <c r="FU163" s="5"/>
      <c r="FV163" s="5"/>
      <c r="FW163" s="5"/>
      <c r="FX163" s="5"/>
      <c r="FY163" s="5"/>
      <c r="FZ163" s="5"/>
      <c r="GA163" s="5"/>
      <c r="GB163" s="5"/>
      <c r="GC163" s="5"/>
      <c r="GD163" s="5" t="str">
        <f t="shared" si="293"/>
        <v/>
      </c>
      <c r="GE163" s="5" t="str">
        <f t="shared" si="294"/>
        <v/>
      </c>
      <c r="GF163" s="5" t="str">
        <f t="shared" si="295"/>
        <v/>
      </c>
      <c r="GG163" s="62"/>
      <c r="GH163" s="62"/>
      <c r="GI163" s="62"/>
      <c r="GJ163" s="62"/>
      <c r="GK163" s="62"/>
      <c r="GL163" s="62"/>
      <c r="GM163" s="62"/>
      <c r="GN163" s="62"/>
      <c r="GO163" s="62"/>
      <c r="GP163" s="62" t="str">
        <f t="shared" si="296"/>
        <v/>
      </c>
      <c r="GQ163" s="62" t="str">
        <f t="shared" si="297"/>
        <v/>
      </c>
      <c r="GR163" s="62" t="str">
        <f t="shared" si="298"/>
        <v/>
      </c>
      <c r="GS163" s="5"/>
      <c r="GT163" s="5"/>
      <c r="GU163" s="5"/>
      <c r="GV163" s="5"/>
      <c r="GW163" s="5"/>
      <c r="GX163" s="5"/>
      <c r="GY163" s="5"/>
      <c r="GZ163" s="5"/>
      <c r="HA163" s="5"/>
      <c r="HB163" s="5" t="str">
        <f t="shared" si="299"/>
        <v/>
      </c>
      <c r="HC163" s="5" t="str">
        <f t="shared" si="300"/>
        <v/>
      </c>
      <c r="HD163" s="5" t="str">
        <f t="shared" si="301"/>
        <v/>
      </c>
      <c r="HE163" s="62"/>
      <c r="HF163" s="62"/>
      <c r="HG163" s="62"/>
      <c r="HH163" s="62"/>
      <c r="HI163" s="62"/>
      <c r="HJ163" s="62"/>
      <c r="HK163" s="62"/>
      <c r="HL163" s="62"/>
      <c r="HM163" s="62"/>
      <c r="HN163" s="62" t="str">
        <f t="shared" si="302"/>
        <v/>
      </c>
      <c r="HO163" s="62" t="str">
        <f t="shared" si="303"/>
        <v/>
      </c>
      <c r="HP163" s="62" t="str">
        <f t="shared" si="304"/>
        <v/>
      </c>
      <c r="HQ163" s="5"/>
      <c r="HR163" s="5"/>
      <c r="HS163" s="5"/>
      <c r="HT163" s="5"/>
      <c r="HU163" s="5"/>
      <c r="HV163" s="5"/>
      <c r="HW163" s="5"/>
      <c r="HX163" s="5"/>
      <c r="HY163" s="5"/>
      <c r="HZ163" s="5" t="str">
        <f t="shared" si="305"/>
        <v/>
      </c>
      <c r="IA163" s="5" t="str">
        <f t="shared" si="306"/>
        <v/>
      </c>
      <c r="IB163" s="5" t="str">
        <f t="shared" si="307"/>
        <v/>
      </c>
      <c r="IC163" s="62"/>
      <c r="ID163" s="62"/>
      <c r="IE163" s="62"/>
      <c r="IF163" s="62"/>
      <c r="IG163" s="62"/>
      <c r="IH163" s="62"/>
      <c r="II163" s="62"/>
      <c r="IJ163" s="62"/>
      <c r="IK163" s="62"/>
      <c r="IL163" s="62" t="str">
        <f t="shared" si="308"/>
        <v/>
      </c>
      <c r="IM163" s="62" t="str">
        <f t="shared" si="309"/>
        <v/>
      </c>
      <c r="IN163" s="62" t="str">
        <f t="shared" si="310"/>
        <v/>
      </c>
      <c r="IO163" s="5"/>
      <c r="IP163" s="5"/>
      <c r="IQ163" s="5"/>
      <c r="IR163" s="5"/>
      <c r="IS163" s="5"/>
      <c r="IT163" s="5"/>
      <c r="IU163" s="5"/>
      <c r="IV163" s="5"/>
      <c r="IW163" s="5"/>
      <c r="IX163" s="5" t="str">
        <f t="shared" si="311"/>
        <v/>
      </c>
      <c r="IY163" s="5" t="str">
        <f t="shared" si="312"/>
        <v/>
      </c>
      <c r="IZ163" s="5" t="str">
        <f t="shared" si="313"/>
        <v/>
      </c>
    </row>
    <row r="164" spans="1:260" x14ac:dyDescent="0.35">
      <c r="A164" s="131">
        <v>160</v>
      </c>
      <c r="B164" s="170">
        <f>'BVEM Scorecard'!B163</f>
        <v>0</v>
      </c>
      <c r="C164" s="170">
        <f>'BVEM Scorecard'!C163</f>
        <v>0</v>
      </c>
      <c r="D164" s="152">
        <v>267</v>
      </c>
      <c r="E164" s="72" t="str">
        <f>'BVEM Scorecard'!F163</f>
        <v>Biomass</v>
      </c>
      <c r="F164" s="94">
        <f t="shared" si="249"/>
        <v>1</v>
      </c>
      <c r="G164" s="94">
        <f t="shared" ref="G164:G174" si="314">IFERROR(S164/3,0)</f>
        <v>0.66666666666666663</v>
      </c>
      <c r="H164" s="94">
        <f>IFERROR(SUM(AF164,AR164,BD164,BP164,CB164,CN164,CZ164,DL164,DX164,EJ164,EV164,FH164,FT164,GF164,GR164,HD164,HP164,IB164,IN164,IZ164),0)</f>
        <v>1</v>
      </c>
      <c r="I164" s="94">
        <f t="shared" ref="I164:I174" si="315">IFERROR(SUM(AD164,AP164,BB164,BN164,BZ164,CL164,CX164,DJ164,DV164,EH164,ET164,FF164,FR164,GD164,GP164,HB164,HN164,HZ164,IL164,IX164)/(SUM(V164,AH164,AT164,BF164,BR164,CD164,CP164,DB164,DN164,DZ164,EL164,EX164,FJ164,FV164,GH164,GT164,HF164,HR164,ID164,IP164)*3),0)</f>
        <v>0.66666666666666663</v>
      </c>
      <c r="J164" s="55">
        <v>1</v>
      </c>
      <c r="K164" s="55">
        <v>1</v>
      </c>
      <c r="L164" s="55">
        <v>1</v>
      </c>
      <c r="M164" s="55">
        <v>2080</v>
      </c>
      <c r="N164" s="5">
        <v>1</v>
      </c>
      <c r="O164" s="141"/>
      <c r="P164" s="142">
        <v>1</v>
      </c>
      <c r="Q164" s="114">
        <v>1</v>
      </c>
      <c r="R164" s="91">
        <v>1</v>
      </c>
      <c r="S164" s="5">
        <f t="shared" si="253"/>
        <v>2</v>
      </c>
      <c r="T164" s="93">
        <f t="shared" ref="T164:T174" si="316">IFERROR(Q164*Q$4+R164*R$4,0)</f>
        <v>1</v>
      </c>
      <c r="U164" s="143" t="s">
        <v>83</v>
      </c>
      <c r="V164" s="143">
        <v>1</v>
      </c>
      <c r="W164" s="143">
        <v>1</v>
      </c>
      <c r="X164" s="64">
        <v>2080</v>
      </c>
      <c r="Y164" s="64"/>
      <c r="Z164" s="64"/>
      <c r="AA164" s="144">
        <v>1</v>
      </c>
      <c r="AB164" s="144">
        <v>1</v>
      </c>
      <c r="AC164" s="64"/>
      <c r="AD164" s="64">
        <f t="shared" si="254"/>
        <v>2</v>
      </c>
      <c r="AE164" s="64">
        <f t="shared" si="255"/>
        <v>1</v>
      </c>
      <c r="AF164" s="64">
        <f t="shared" si="256"/>
        <v>1</v>
      </c>
      <c r="AG164" s="55"/>
      <c r="AH164" s="55"/>
      <c r="AI164" s="5"/>
      <c r="AJ164" s="5"/>
      <c r="AK164" s="5"/>
      <c r="AL164" s="5"/>
      <c r="AM164" s="5"/>
      <c r="AN164" s="5"/>
      <c r="AO164" s="5"/>
      <c r="AP164" s="35"/>
      <c r="AQ164" s="35"/>
      <c r="AR164" s="35"/>
      <c r="AS164" s="62"/>
      <c r="AT164" s="62"/>
      <c r="AU164" s="62"/>
      <c r="AV164" s="62"/>
      <c r="AW164" s="62"/>
      <c r="AX164" s="62"/>
      <c r="AY164" s="62"/>
      <c r="AZ164" s="62"/>
      <c r="BA164" s="62"/>
      <c r="BB164" s="62"/>
      <c r="BC164" s="95"/>
      <c r="BD164" s="62"/>
      <c r="BE164" s="5"/>
      <c r="BF164" s="5"/>
      <c r="BG164" s="5"/>
      <c r="BH164" s="5"/>
      <c r="BI164" s="5"/>
      <c r="BJ164" s="5"/>
      <c r="BK164" s="5"/>
      <c r="BL164" s="5"/>
      <c r="BM164" s="5"/>
      <c r="BN164" s="35"/>
      <c r="BO164" s="35"/>
      <c r="BP164" s="35"/>
      <c r="BQ164" s="62"/>
      <c r="BR164" s="62"/>
      <c r="BS164" s="62"/>
      <c r="BT164" s="62"/>
      <c r="BU164" s="62"/>
      <c r="BV164" s="62"/>
      <c r="BW164" s="62"/>
      <c r="BX164" s="62"/>
      <c r="BY164" s="62"/>
      <c r="BZ164" s="62"/>
      <c r="CA164" s="62"/>
      <c r="CB164" s="62"/>
      <c r="CC164" s="5"/>
      <c r="CD164" s="5"/>
      <c r="CE164" s="5"/>
      <c r="CF164" s="5"/>
      <c r="CG164" s="5"/>
      <c r="CH164" s="5"/>
      <c r="CI164" s="5"/>
      <c r="CJ164" s="5"/>
      <c r="CK164" s="5"/>
      <c r="CL164" s="35"/>
      <c r="CM164" s="35"/>
      <c r="CN164" s="35"/>
      <c r="CO164" s="62"/>
      <c r="CP164" s="62"/>
      <c r="CQ164" s="62"/>
      <c r="CR164" s="62"/>
      <c r="CS164" s="62"/>
      <c r="CT164" s="62"/>
      <c r="CU164" s="62"/>
      <c r="CV164" s="62"/>
      <c r="CW164" s="62"/>
      <c r="CX164" s="62"/>
      <c r="CY164" s="62"/>
      <c r="CZ164" s="62"/>
      <c r="DA164" s="5"/>
      <c r="DB164" s="5"/>
      <c r="DC164" s="5"/>
      <c r="DD164" s="5"/>
      <c r="DE164" s="5"/>
      <c r="DF164" s="5"/>
      <c r="DG164" s="5"/>
      <c r="DH164" s="5"/>
      <c r="DI164" s="5"/>
      <c r="DJ164" s="5"/>
      <c r="DK164" s="5"/>
      <c r="DL164" s="5"/>
      <c r="DM164" s="62"/>
      <c r="DN164" s="62"/>
      <c r="DO164" s="62"/>
      <c r="DP164" s="62"/>
      <c r="DQ164" s="62"/>
      <c r="DR164" s="62"/>
      <c r="DS164" s="62"/>
      <c r="DT164" s="62"/>
      <c r="DU164" s="62"/>
      <c r="DV164" s="62"/>
      <c r="DW164" s="62"/>
      <c r="DX164" s="62"/>
      <c r="DY164" s="5"/>
      <c r="DZ164" s="5"/>
      <c r="EA164" s="5"/>
      <c r="EB164" s="5"/>
      <c r="EC164" s="5"/>
      <c r="ED164" s="5"/>
      <c r="EE164" s="5"/>
      <c r="EF164" s="5"/>
      <c r="EG164" s="5"/>
      <c r="EH164" s="5"/>
      <c r="EI164" s="5"/>
      <c r="EJ164" s="5"/>
      <c r="EK164" s="62"/>
      <c r="EL164" s="62"/>
      <c r="EM164" s="62"/>
      <c r="EN164" s="62"/>
      <c r="EO164" s="62"/>
      <c r="EP164" s="62"/>
      <c r="EQ164" s="62"/>
      <c r="ER164" s="62"/>
      <c r="ES164" s="62"/>
      <c r="ET164" s="62"/>
      <c r="EU164" s="62"/>
      <c r="EV164" s="62"/>
      <c r="EW164" s="5"/>
      <c r="EX164" s="5"/>
      <c r="EY164" s="5"/>
      <c r="EZ164" s="5"/>
      <c r="FA164" s="5"/>
      <c r="FB164" s="5"/>
      <c r="FC164" s="5"/>
      <c r="FD164" s="5"/>
      <c r="FE164" s="5"/>
      <c r="FF164" s="5"/>
      <c r="FG164" s="5"/>
      <c r="FH164" s="5"/>
      <c r="FI164" s="62"/>
      <c r="FJ164" s="62"/>
      <c r="FK164" s="62"/>
      <c r="FL164" s="62"/>
      <c r="FM164" s="62"/>
      <c r="FN164" s="62"/>
      <c r="FO164" s="62"/>
      <c r="FP164" s="62"/>
      <c r="FQ164" s="62"/>
      <c r="FR164" s="62"/>
      <c r="FS164" s="62"/>
      <c r="FT164" s="62"/>
      <c r="FU164" s="5"/>
      <c r="FV164" s="5"/>
      <c r="FW164" s="5"/>
      <c r="FX164" s="5"/>
      <c r="FY164" s="5"/>
      <c r="FZ164" s="5"/>
      <c r="GA164" s="5"/>
      <c r="GB164" s="5"/>
      <c r="GC164" s="5"/>
      <c r="GD164" s="5"/>
      <c r="GE164" s="5"/>
      <c r="GF164" s="5"/>
      <c r="GG164" s="62"/>
      <c r="GH164" s="62"/>
      <c r="GI164" s="62"/>
      <c r="GJ164" s="62"/>
      <c r="GK164" s="62"/>
      <c r="GL164" s="62"/>
      <c r="GM164" s="62"/>
      <c r="GN164" s="62"/>
      <c r="GO164" s="62"/>
      <c r="GP164" s="62"/>
      <c r="GQ164" s="62"/>
      <c r="GR164" s="62"/>
      <c r="GS164" s="5"/>
      <c r="GT164" s="5"/>
      <c r="GU164" s="5"/>
      <c r="GV164" s="5"/>
      <c r="GW164" s="5"/>
      <c r="GX164" s="5"/>
      <c r="GY164" s="5"/>
      <c r="GZ164" s="5"/>
      <c r="HA164" s="5"/>
      <c r="HB164" s="5"/>
      <c r="HC164" s="5"/>
      <c r="HD164" s="5"/>
      <c r="HE164" s="62"/>
      <c r="HF164" s="62"/>
      <c r="HG164" s="62"/>
      <c r="HH164" s="62"/>
      <c r="HI164" s="62"/>
      <c r="HJ164" s="62"/>
      <c r="HK164" s="62"/>
      <c r="HL164" s="62"/>
      <c r="HM164" s="62"/>
      <c r="HN164" s="62"/>
      <c r="HO164" s="62"/>
      <c r="HP164" s="62"/>
      <c r="HQ164" s="5"/>
      <c r="HR164" s="5"/>
      <c r="HS164" s="5"/>
      <c r="HT164" s="5"/>
      <c r="HU164" s="5"/>
      <c r="HV164" s="5"/>
      <c r="HW164" s="5"/>
      <c r="HX164" s="5"/>
      <c r="HY164" s="5"/>
      <c r="HZ164" s="5"/>
      <c r="IA164" s="5"/>
      <c r="IB164" s="5"/>
      <c r="IC164" s="62"/>
      <c r="ID164" s="62"/>
      <c r="IE164" s="62"/>
      <c r="IF164" s="62"/>
      <c r="IG164" s="62"/>
      <c r="IH164" s="62"/>
      <c r="II164" s="62"/>
      <c r="IJ164" s="62"/>
      <c r="IK164" s="62"/>
      <c r="IL164" s="62"/>
      <c r="IM164" s="62"/>
      <c r="IN164" s="62"/>
      <c r="IO164" s="5"/>
      <c r="IP164" s="5"/>
      <c r="IQ164" s="5"/>
      <c r="IR164" s="5"/>
      <c r="IS164" s="5"/>
      <c r="IT164" s="5"/>
      <c r="IU164" s="5"/>
      <c r="IV164" s="5"/>
      <c r="IW164" s="5"/>
      <c r="IX164" s="5"/>
      <c r="IY164" s="5"/>
      <c r="IZ164" s="5"/>
    </row>
    <row r="165" spans="1:260" x14ac:dyDescent="0.35">
      <c r="A165" s="131">
        <v>161</v>
      </c>
      <c r="B165" s="170">
        <f>'BVEM Scorecard'!B164</f>
        <v>0</v>
      </c>
      <c r="C165" s="170">
        <f>'BVEM Scorecard'!C164</f>
        <v>0</v>
      </c>
      <c r="D165" s="152">
        <v>269</v>
      </c>
      <c r="E165" s="72" t="str">
        <f>'BVEM Scorecard'!F164</f>
        <v>Other</v>
      </c>
      <c r="F165" s="94">
        <f t="shared" si="249"/>
        <v>0.4</v>
      </c>
      <c r="G165" s="94">
        <f t="shared" si="314"/>
        <v>1</v>
      </c>
      <c r="H165" s="94">
        <f t="shared" si="251"/>
        <v>0</v>
      </c>
      <c r="I165" s="94">
        <f t="shared" si="315"/>
        <v>0</v>
      </c>
      <c r="J165" s="55">
        <v>1</v>
      </c>
      <c r="K165" s="55">
        <v>1</v>
      </c>
      <c r="L165" s="55">
        <v>1</v>
      </c>
      <c r="M165" s="55">
        <v>1</v>
      </c>
      <c r="N165" s="5">
        <v>1</v>
      </c>
      <c r="O165" s="5">
        <v>1</v>
      </c>
      <c r="P165" s="142"/>
      <c r="Q165" s="114">
        <v>0.4</v>
      </c>
      <c r="R165" s="91">
        <v>0.4</v>
      </c>
      <c r="S165" s="5">
        <f t="shared" si="253"/>
        <v>3</v>
      </c>
      <c r="T165" s="93">
        <f t="shared" si="316"/>
        <v>0.4</v>
      </c>
      <c r="U165" s="143"/>
      <c r="V165" s="143"/>
      <c r="W165" s="143"/>
      <c r="X165" s="64"/>
      <c r="Y165" s="64"/>
      <c r="Z165" s="62"/>
      <c r="AA165" s="144"/>
      <c r="AB165" s="144"/>
      <c r="AC165" s="64"/>
      <c r="AD165" s="64"/>
      <c r="AE165" s="64"/>
      <c r="AF165" s="64"/>
      <c r="AG165" s="55"/>
      <c r="AH165" s="55"/>
      <c r="AI165" s="35"/>
      <c r="AJ165" s="35"/>
      <c r="AK165" s="35"/>
      <c r="AL165" s="35"/>
      <c r="AM165" s="142"/>
      <c r="AN165" s="142"/>
      <c r="AO165" s="35"/>
      <c r="AP165" s="35"/>
      <c r="AQ165" s="35"/>
      <c r="AR165" s="35"/>
      <c r="AS165" s="64"/>
      <c r="AT165" s="64"/>
      <c r="AU165" s="64"/>
      <c r="AV165" s="64"/>
      <c r="AW165" s="64"/>
      <c r="AX165" s="64"/>
      <c r="AY165" s="144"/>
      <c r="AZ165" s="144"/>
      <c r="BA165" s="64"/>
      <c r="BB165" s="64"/>
      <c r="BC165" s="64"/>
      <c r="BD165" s="64"/>
      <c r="BE165" s="35"/>
      <c r="BF165" s="35"/>
      <c r="BG165" s="35"/>
      <c r="BH165" s="35"/>
      <c r="BI165" s="35"/>
      <c r="BJ165" s="35"/>
      <c r="BK165" s="142"/>
      <c r="BL165" s="142"/>
      <c r="BM165" s="35"/>
      <c r="BN165" s="35"/>
      <c r="BO165" s="35"/>
      <c r="BP165" s="35"/>
      <c r="BQ165" s="64"/>
      <c r="BR165" s="64"/>
      <c r="BS165" s="64"/>
      <c r="BT165" s="64"/>
      <c r="BU165" s="64"/>
      <c r="BV165" s="64"/>
      <c r="BW165" s="144"/>
      <c r="BX165" s="144"/>
      <c r="BY165" s="64"/>
      <c r="BZ165" s="64"/>
      <c r="CA165" s="64"/>
      <c r="CB165" s="64"/>
      <c r="CC165" s="35"/>
      <c r="CD165" s="35"/>
      <c r="CE165" s="35"/>
      <c r="CF165" s="35"/>
      <c r="CG165" s="35"/>
      <c r="CH165" s="35"/>
      <c r="CI165" s="142"/>
      <c r="CJ165" s="142"/>
      <c r="CK165" s="35"/>
      <c r="CL165" s="35"/>
      <c r="CM165" s="35"/>
      <c r="CN165" s="35"/>
      <c r="CO165" s="64"/>
      <c r="CP165" s="64"/>
      <c r="CQ165" s="64"/>
      <c r="CR165" s="64"/>
      <c r="CS165" s="64"/>
      <c r="CT165" s="64"/>
      <c r="CU165" s="144"/>
      <c r="CV165" s="144"/>
      <c r="CW165" s="64"/>
      <c r="CX165" s="64"/>
      <c r="CY165" s="64"/>
      <c r="CZ165" s="64"/>
      <c r="DA165" s="35"/>
      <c r="DB165" s="35"/>
      <c r="DC165" s="35"/>
      <c r="DD165" s="35"/>
      <c r="DE165" s="35"/>
      <c r="DF165" s="35"/>
      <c r="DG165" s="142"/>
      <c r="DH165" s="142"/>
      <c r="DI165" s="35"/>
      <c r="DJ165" s="35"/>
      <c r="DK165" s="35"/>
      <c r="DL165" s="35"/>
      <c r="DM165" s="64"/>
      <c r="DN165" s="64"/>
      <c r="DO165" s="64"/>
      <c r="DP165" s="64"/>
      <c r="DQ165" s="64"/>
      <c r="DR165" s="64"/>
      <c r="DS165" s="144"/>
      <c r="DT165" s="144"/>
      <c r="DU165" s="64"/>
      <c r="DV165" s="64"/>
      <c r="DW165" s="64"/>
      <c r="DX165" s="64"/>
      <c r="DY165" s="35"/>
      <c r="DZ165" s="35"/>
      <c r="EA165" s="35"/>
      <c r="EB165" s="35"/>
      <c r="EC165" s="35"/>
      <c r="ED165" s="35"/>
      <c r="EE165" s="142"/>
      <c r="EF165" s="142"/>
      <c r="EG165" s="35"/>
      <c r="EH165" s="35"/>
      <c r="EI165" s="35"/>
      <c r="EJ165" s="35"/>
      <c r="EK165" s="62"/>
      <c r="EL165" s="62"/>
      <c r="EM165" s="62"/>
      <c r="EN165" s="62"/>
      <c r="EO165" s="62"/>
      <c r="EP165" s="62"/>
      <c r="EQ165" s="62"/>
      <c r="ER165" s="62"/>
      <c r="ES165" s="62"/>
      <c r="ET165" s="62"/>
      <c r="EU165" s="62"/>
      <c r="EV165" s="62"/>
      <c r="EW165" s="5"/>
      <c r="EX165" s="5"/>
      <c r="EY165" s="5"/>
      <c r="EZ165" s="5"/>
      <c r="FA165" s="5"/>
      <c r="FB165" s="5"/>
      <c r="FC165" s="5"/>
      <c r="FD165" s="5"/>
      <c r="FE165" s="5"/>
      <c r="FF165" s="5"/>
      <c r="FG165" s="5"/>
      <c r="FH165" s="5"/>
      <c r="FI165" s="62"/>
      <c r="FJ165" s="62"/>
      <c r="FK165" s="62"/>
      <c r="FL165" s="62"/>
      <c r="FM165" s="62"/>
      <c r="FN165" s="62"/>
      <c r="FO165" s="62"/>
      <c r="FP165" s="62"/>
      <c r="FQ165" s="62"/>
      <c r="FR165" s="62"/>
      <c r="FS165" s="62"/>
      <c r="FT165" s="62"/>
      <c r="FU165" s="5"/>
      <c r="FV165" s="5"/>
      <c r="FW165" s="5"/>
      <c r="FX165" s="5"/>
      <c r="FY165" s="5"/>
      <c r="FZ165" s="5"/>
      <c r="GA165" s="5"/>
      <c r="GB165" s="5"/>
      <c r="GC165" s="5"/>
      <c r="GD165" s="5"/>
      <c r="GE165" s="5"/>
      <c r="GF165" s="5"/>
      <c r="GG165" s="62"/>
      <c r="GH165" s="62"/>
      <c r="GI165" s="62"/>
      <c r="GJ165" s="62"/>
      <c r="GK165" s="62"/>
      <c r="GL165" s="62"/>
      <c r="GM165" s="62"/>
      <c r="GN165" s="62"/>
      <c r="GO165" s="62"/>
      <c r="GP165" s="62"/>
      <c r="GQ165" s="62"/>
      <c r="GR165" s="62"/>
      <c r="GS165" s="5"/>
      <c r="GT165" s="5"/>
      <c r="GU165" s="5"/>
      <c r="GV165" s="5"/>
      <c r="GW165" s="5"/>
      <c r="GX165" s="5"/>
      <c r="GY165" s="5"/>
      <c r="GZ165" s="5"/>
      <c r="HA165" s="5"/>
      <c r="HB165" s="5"/>
      <c r="HC165" s="5"/>
      <c r="HD165" s="5"/>
      <c r="HE165" s="62"/>
      <c r="HF165" s="62"/>
      <c r="HG165" s="62"/>
      <c r="HH165" s="62"/>
      <c r="HI165" s="62"/>
      <c r="HJ165" s="62"/>
      <c r="HK165" s="62"/>
      <c r="HL165" s="62"/>
      <c r="HM165" s="62"/>
      <c r="HN165" s="62"/>
      <c r="HO165" s="62"/>
      <c r="HP165" s="62"/>
      <c r="HQ165" s="5"/>
      <c r="HR165" s="5"/>
      <c r="HS165" s="5"/>
      <c r="HT165" s="5"/>
      <c r="HU165" s="5"/>
      <c r="HV165" s="5"/>
      <c r="HW165" s="5"/>
      <c r="HX165" s="5"/>
      <c r="HY165" s="5"/>
      <c r="HZ165" s="5"/>
      <c r="IA165" s="5"/>
      <c r="IB165" s="5"/>
      <c r="IC165" s="62"/>
      <c r="ID165" s="62"/>
      <c r="IE165" s="62"/>
      <c r="IF165" s="62"/>
      <c r="IG165" s="62"/>
      <c r="IH165" s="62"/>
      <c r="II165" s="62"/>
      <c r="IJ165" s="62"/>
      <c r="IK165" s="62"/>
      <c r="IL165" s="62"/>
      <c r="IM165" s="62"/>
      <c r="IN165" s="62"/>
      <c r="IO165" s="5"/>
      <c r="IP165" s="5"/>
      <c r="IQ165" s="5"/>
      <c r="IR165" s="5"/>
      <c r="IS165" s="5"/>
      <c r="IT165" s="5"/>
      <c r="IU165" s="5"/>
      <c r="IV165" s="5"/>
      <c r="IW165" s="5"/>
      <c r="IX165" s="5"/>
      <c r="IY165" s="5"/>
      <c r="IZ165" s="5"/>
    </row>
    <row r="166" spans="1:260" x14ac:dyDescent="0.35">
      <c r="A166" s="131">
        <v>162</v>
      </c>
      <c r="B166" s="170">
        <f>'BVEM Scorecard'!B165</f>
        <v>0</v>
      </c>
      <c r="C166" s="170">
        <f>'BVEM Scorecard'!C165</f>
        <v>0</v>
      </c>
      <c r="D166" s="152">
        <v>273</v>
      </c>
      <c r="E166" s="72" t="str">
        <f>'BVEM Scorecard'!F165</f>
        <v>Storage</v>
      </c>
      <c r="F166" s="94">
        <f t="shared" si="249"/>
        <v>0</v>
      </c>
      <c r="G166" s="94">
        <f t="shared" si="314"/>
        <v>0</v>
      </c>
      <c r="H166" s="94">
        <f t="shared" si="251"/>
        <v>0</v>
      </c>
      <c r="I166" s="94">
        <f t="shared" si="315"/>
        <v>0</v>
      </c>
      <c r="J166" s="55">
        <v>0</v>
      </c>
      <c r="K166" s="55">
        <v>1</v>
      </c>
      <c r="L166" s="55"/>
      <c r="M166" s="55"/>
      <c r="N166" s="5"/>
      <c r="O166" s="141"/>
      <c r="P166" s="142"/>
      <c r="Q166" s="114"/>
      <c r="R166" s="91"/>
      <c r="S166" s="5" t="str">
        <f t="shared" si="253"/>
        <v/>
      </c>
      <c r="T166" s="93">
        <f t="shared" si="316"/>
        <v>0</v>
      </c>
      <c r="U166" s="143"/>
      <c r="V166" s="143"/>
      <c r="W166" s="143"/>
      <c r="X166" s="64"/>
      <c r="Y166" s="64"/>
      <c r="Z166" s="64"/>
      <c r="AA166" s="144"/>
      <c r="AB166" s="144"/>
      <c r="AC166" s="64"/>
      <c r="AD166" s="64"/>
      <c r="AE166" s="64"/>
      <c r="AF166" s="64"/>
      <c r="AG166" s="55"/>
      <c r="AH166" s="55"/>
      <c r="AI166" s="5"/>
      <c r="AJ166" s="5"/>
      <c r="AK166" s="5"/>
      <c r="AL166" s="5"/>
      <c r="AM166" s="5"/>
      <c r="AN166" s="5"/>
      <c r="AO166" s="5"/>
      <c r="AP166" s="35"/>
      <c r="AQ166" s="35"/>
      <c r="AR166" s="35"/>
      <c r="AS166" s="62"/>
      <c r="AT166" s="62"/>
      <c r="AU166" s="62"/>
      <c r="AV166" s="62"/>
      <c r="AW166" s="62"/>
      <c r="AX166" s="62"/>
      <c r="AY166" s="62"/>
      <c r="AZ166" s="62"/>
      <c r="BA166" s="62"/>
      <c r="BB166" s="62"/>
      <c r="BC166" s="95"/>
      <c r="BD166" s="62"/>
      <c r="BE166" s="5"/>
      <c r="BF166" s="5"/>
      <c r="BG166" s="5"/>
      <c r="BH166" s="5"/>
      <c r="BI166" s="5"/>
      <c r="BJ166" s="5"/>
      <c r="BK166" s="5"/>
      <c r="BL166" s="5"/>
      <c r="BM166" s="5"/>
      <c r="BN166" s="35"/>
      <c r="BO166" s="35"/>
      <c r="BP166" s="35"/>
      <c r="BQ166" s="62"/>
      <c r="BR166" s="62"/>
      <c r="BS166" s="62"/>
      <c r="BT166" s="62"/>
      <c r="BU166" s="62"/>
      <c r="BV166" s="62"/>
      <c r="BW166" s="62"/>
      <c r="BX166" s="62"/>
      <c r="BY166" s="62"/>
      <c r="BZ166" s="62"/>
      <c r="CA166" s="62"/>
      <c r="CB166" s="62"/>
      <c r="CC166" s="5"/>
      <c r="CD166" s="5"/>
      <c r="CE166" s="5"/>
      <c r="CF166" s="5"/>
      <c r="CG166" s="5"/>
      <c r="CH166" s="5"/>
      <c r="CI166" s="5"/>
      <c r="CJ166" s="5"/>
      <c r="CK166" s="5"/>
      <c r="CL166" s="35"/>
      <c r="CM166" s="35"/>
      <c r="CN166" s="35"/>
      <c r="CO166" s="62"/>
      <c r="CP166" s="62"/>
      <c r="CQ166" s="62"/>
      <c r="CR166" s="62"/>
      <c r="CS166" s="62"/>
      <c r="CT166" s="62"/>
      <c r="CU166" s="62"/>
      <c r="CV166" s="62"/>
      <c r="CW166" s="62"/>
      <c r="CX166" s="62"/>
      <c r="CY166" s="62"/>
      <c r="CZ166" s="62"/>
      <c r="DA166" s="5"/>
      <c r="DB166" s="5"/>
      <c r="DC166" s="5"/>
      <c r="DD166" s="5"/>
      <c r="DE166" s="5"/>
      <c r="DF166" s="5"/>
      <c r="DG166" s="5"/>
      <c r="DH166" s="5"/>
      <c r="DI166" s="5"/>
      <c r="DJ166" s="5"/>
      <c r="DK166" s="5"/>
      <c r="DL166" s="5"/>
      <c r="DM166" s="62"/>
      <c r="DN166" s="62"/>
      <c r="DO166" s="62"/>
      <c r="DP166" s="62"/>
      <c r="DQ166" s="62"/>
      <c r="DR166" s="62"/>
      <c r="DS166" s="62"/>
      <c r="DT166" s="62"/>
      <c r="DU166" s="62"/>
      <c r="DV166" s="62"/>
      <c r="DW166" s="62"/>
      <c r="DX166" s="62"/>
      <c r="DY166" s="5"/>
      <c r="DZ166" s="5"/>
      <c r="EA166" s="5"/>
      <c r="EB166" s="5"/>
      <c r="EC166" s="5"/>
      <c r="ED166" s="5"/>
      <c r="EE166" s="5"/>
      <c r="EF166" s="5"/>
      <c r="EG166" s="5"/>
      <c r="EH166" s="5"/>
      <c r="EI166" s="5"/>
      <c r="EJ166" s="5"/>
      <c r="EK166" s="62"/>
      <c r="EL166" s="62"/>
      <c r="EM166" s="62"/>
      <c r="EN166" s="62"/>
      <c r="EO166" s="62"/>
      <c r="EP166" s="62"/>
      <c r="EQ166" s="62"/>
      <c r="ER166" s="62"/>
      <c r="ES166" s="62"/>
      <c r="ET166" s="62"/>
      <c r="EU166" s="62"/>
      <c r="EV166" s="62"/>
      <c r="EW166" s="5"/>
      <c r="EX166" s="5"/>
      <c r="EY166" s="5"/>
      <c r="EZ166" s="5"/>
      <c r="FA166" s="5"/>
      <c r="FB166" s="5"/>
      <c r="FC166" s="5"/>
      <c r="FD166" s="5"/>
      <c r="FE166" s="5"/>
      <c r="FF166" s="5"/>
      <c r="FG166" s="5"/>
      <c r="FH166" s="5"/>
      <c r="FI166" s="62"/>
      <c r="FJ166" s="62"/>
      <c r="FK166" s="62"/>
      <c r="FL166" s="62"/>
      <c r="FM166" s="62"/>
      <c r="FN166" s="62"/>
      <c r="FO166" s="62"/>
      <c r="FP166" s="62"/>
      <c r="FQ166" s="62"/>
      <c r="FR166" s="62"/>
      <c r="FS166" s="62"/>
      <c r="FT166" s="62"/>
      <c r="FU166" s="5"/>
      <c r="FV166" s="5"/>
      <c r="FW166" s="5"/>
      <c r="FX166" s="5"/>
      <c r="FY166" s="5"/>
      <c r="FZ166" s="5"/>
      <c r="GA166" s="5"/>
      <c r="GB166" s="5"/>
      <c r="GC166" s="5"/>
      <c r="GD166" s="5"/>
      <c r="GE166" s="5"/>
      <c r="GF166" s="5"/>
      <c r="GG166" s="62"/>
      <c r="GH166" s="62"/>
      <c r="GI166" s="62"/>
      <c r="GJ166" s="62"/>
      <c r="GK166" s="62"/>
      <c r="GL166" s="62"/>
      <c r="GM166" s="62"/>
      <c r="GN166" s="62"/>
      <c r="GO166" s="62"/>
      <c r="GP166" s="62"/>
      <c r="GQ166" s="62"/>
      <c r="GR166" s="62"/>
      <c r="GS166" s="5"/>
      <c r="GT166" s="5"/>
      <c r="GU166" s="5"/>
      <c r="GV166" s="5"/>
      <c r="GW166" s="5"/>
      <c r="GX166" s="5"/>
      <c r="GY166" s="5"/>
      <c r="GZ166" s="5"/>
      <c r="HA166" s="5"/>
      <c r="HB166" s="5"/>
      <c r="HC166" s="5"/>
      <c r="HD166" s="5"/>
      <c r="HE166" s="62"/>
      <c r="HF166" s="62"/>
      <c r="HG166" s="62"/>
      <c r="HH166" s="62"/>
      <c r="HI166" s="62"/>
      <c r="HJ166" s="62"/>
      <c r="HK166" s="62"/>
      <c r="HL166" s="62"/>
      <c r="HM166" s="62"/>
      <c r="HN166" s="62"/>
      <c r="HO166" s="62"/>
      <c r="HP166" s="62"/>
      <c r="HQ166" s="5"/>
      <c r="HR166" s="5"/>
      <c r="HS166" s="5"/>
      <c r="HT166" s="5"/>
      <c r="HU166" s="5"/>
      <c r="HV166" s="5"/>
      <c r="HW166" s="5"/>
      <c r="HX166" s="5"/>
      <c r="HY166" s="5"/>
      <c r="HZ166" s="5"/>
      <c r="IA166" s="5"/>
      <c r="IB166" s="5"/>
      <c r="IC166" s="62"/>
      <c r="ID166" s="62"/>
      <c r="IE166" s="62"/>
      <c r="IF166" s="62"/>
      <c r="IG166" s="62"/>
      <c r="IH166" s="62"/>
      <c r="II166" s="62"/>
      <c r="IJ166" s="62"/>
      <c r="IK166" s="62"/>
      <c r="IL166" s="62"/>
      <c r="IM166" s="62"/>
      <c r="IN166" s="62"/>
      <c r="IO166" s="5"/>
      <c r="IP166" s="5"/>
      <c r="IQ166" s="5"/>
      <c r="IR166" s="5"/>
      <c r="IS166" s="5"/>
      <c r="IT166" s="5"/>
      <c r="IU166" s="5"/>
      <c r="IV166" s="5"/>
      <c r="IW166" s="5"/>
      <c r="IX166" s="5"/>
      <c r="IY166" s="5"/>
      <c r="IZ166" s="5"/>
    </row>
    <row r="167" spans="1:260" x14ac:dyDescent="0.35">
      <c r="A167" s="131">
        <v>163</v>
      </c>
      <c r="B167" s="170">
        <f>'BVEM Scorecard'!B166</f>
        <v>0</v>
      </c>
      <c r="C167" s="170">
        <f>'BVEM Scorecard'!C166</f>
        <v>0</v>
      </c>
      <c r="D167" s="152">
        <v>274</v>
      </c>
      <c r="E167" s="72" t="str">
        <f>'BVEM Scorecard'!F166</f>
        <v>Storage</v>
      </c>
      <c r="F167" s="94">
        <f t="shared" si="249"/>
        <v>0</v>
      </c>
      <c r="G167" s="94">
        <f t="shared" si="314"/>
        <v>0</v>
      </c>
      <c r="H167" s="94">
        <f t="shared" si="251"/>
        <v>0</v>
      </c>
      <c r="I167" s="94">
        <f t="shared" si="315"/>
        <v>0</v>
      </c>
      <c r="J167" s="55"/>
      <c r="K167" s="55"/>
      <c r="L167" s="55"/>
      <c r="M167" s="55"/>
      <c r="N167" s="5"/>
      <c r="O167" s="5"/>
      <c r="P167" s="142"/>
      <c r="Q167" s="114"/>
      <c r="R167" s="91"/>
      <c r="S167" s="5" t="str">
        <f t="shared" si="253"/>
        <v/>
      </c>
      <c r="T167" s="93">
        <f t="shared" si="316"/>
        <v>0</v>
      </c>
      <c r="U167" s="143"/>
      <c r="V167" s="143"/>
      <c r="W167" s="143"/>
      <c r="X167" s="64"/>
      <c r="Y167" s="64"/>
      <c r="Z167" s="62"/>
      <c r="AA167" s="144"/>
      <c r="AB167" s="144"/>
      <c r="AC167" s="64"/>
      <c r="AD167" s="64"/>
      <c r="AE167" s="64"/>
      <c r="AF167" s="64"/>
      <c r="AG167" s="55"/>
      <c r="AH167" s="55"/>
      <c r="AI167" s="35"/>
      <c r="AJ167" s="35"/>
      <c r="AK167" s="35"/>
      <c r="AL167" s="35"/>
      <c r="AM167" s="142"/>
      <c r="AN167" s="142"/>
      <c r="AO167" s="35"/>
      <c r="AP167" s="35"/>
      <c r="AQ167" s="35"/>
      <c r="AR167" s="35"/>
      <c r="AS167" s="64"/>
      <c r="AT167" s="64"/>
      <c r="AU167" s="64"/>
      <c r="AV167" s="64"/>
      <c r="AW167" s="64"/>
      <c r="AX167" s="64"/>
      <c r="AY167" s="144"/>
      <c r="AZ167" s="144"/>
      <c r="BA167" s="64"/>
      <c r="BB167" s="64"/>
      <c r="BC167" s="64"/>
      <c r="BD167" s="64"/>
      <c r="BE167" s="35"/>
      <c r="BF167" s="35"/>
      <c r="BG167" s="35"/>
      <c r="BH167" s="35"/>
      <c r="BI167" s="35"/>
      <c r="BJ167" s="35"/>
      <c r="BK167" s="142"/>
      <c r="BL167" s="142"/>
      <c r="BM167" s="35"/>
      <c r="BN167" s="35"/>
      <c r="BO167" s="35"/>
      <c r="BP167" s="35"/>
      <c r="BQ167" s="64"/>
      <c r="BR167" s="64"/>
      <c r="BS167" s="64"/>
      <c r="BT167" s="64"/>
      <c r="BU167" s="64"/>
      <c r="BV167" s="64"/>
      <c r="BW167" s="144"/>
      <c r="BX167" s="144"/>
      <c r="BY167" s="64"/>
      <c r="BZ167" s="64"/>
      <c r="CA167" s="64"/>
      <c r="CB167" s="64"/>
      <c r="CC167" s="35"/>
      <c r="CD167" s="35"/>
      <c r="CE167" s="35"/>
      <c r="CF167" s="35"/>
      <c r="CG167" s="35"/>
      <c r="CH167" s="35"/>
      <c r="CI167" s="142"/>
      <c r="CJ167" s="142"/>
      <c r="CK167" s="35"/>
      <c r="CL167" s="35"/>
      <c r="CM167" s="35"/>
      <c r="CN167" s="35"/>
      <c r="CO167" s="64"/>
      <c r="CP167" s="64"/>
      <c r="CQ167" s="64"/>
      <c r="CR167" s="64"/>
      <c r="CS167" s="64"/>
      <c r="CT167" s="64"/>
      <c r="CU167" s="144"/>
      <c r="CV167" s="144"/>
      <c r="CW167" s="64"/>
      <c r="CX167" s="64"/>
      <c r="CY167" s="64"/>
      <c r="CZ167" s="64"/>
      <c r="DA167" s="35"/>
      <c r="DB167" s="35"/>
      <c r="DC167" s="35"/>
      <c r="DD167" s="35"/>
      <c r="DE167" s="35"/>
      <c r="DF167" s="35"/>
      <c r="DG167" s="142"/>
      <c r="DH167" s="142"/>
      <c r="DI167" s="35"/>
      <c r="DJ167" s="35"/>
      <c r="DK167" s="35"/>
      <c r="DL167" s="35"/>
      <c r="DM167" s="64"/>
      <c r="DN167" s="64"/>
      <c r="DO167" s="64"/>
      <c r="DP167" s="64"/>
      <c r="DQ167" s="64"/>
      <c r="DR167" s="64"/>
      <c r="DS167" s="144"/>
      <c r="DT167" s="144"/>
      <c r="DU167" s="64"/>
      <c r="DV167" s="64"/>
      <c r="DW167" s="64"/>
      <c r="DX167" s="64"/>
      <c r="DY167" s="35"/>
      <c r="DZ167" s="35"/>
      <c r="EA167" s="35"/>
      <c r="EB167" s="35"/>
      <c r="EC167" s="35"/>
      <c r="ED167" s="35"/>
      <c r="EE167" s="142"/>
      <c r="EF167" s="142"/>
      <c r="EG167" s="35"/>
      <c r="EH167" s="35"/>
      <c r="EI167" s="35"/>
      <c r="EJ167" s="35"/>
      <c r="EK167" s="62"/>
      <c r="EL167" s="62"/>
      <c r="EM167" s="62"/>
      <c r="EN167" s="62"/>
      <c r="EO167" s="62"/>
      <c r="EP167" s="62"/>
      <c r="EQ167" s="62"/>
      <c r="ER167" s="62"/>
      <c r="ES167" s="62"/>
      <c r="ET167" s="62"/>
      <c r="EU167" s="62"/>
      <c r="EV167" s="62"/>
      <c r="EW167" s="5"/>
      <c r="EX167" s="5"/>
      <c r="EY167" s="5"/>
      <c r="EZ167" s="5"/>
      <c r="FA167" s="5"/>
      <c r="FB167" s="5"/>
      <c r="FC167" s="5"/>
      <c r="FD167" s="5"/>
      <c r="FE167" s="5"/>
      <c r="FF167" s="5"/>
      <c r="FG167" s="5"/>
      <c r="FH167" s="5"/>
      <c r="FI167" s="62"/>
      <c r="FJ167" s="62"/>
      <c r="FK167" s="62"/>
      <c r="FL167" s="62"/>
      <c r="FM167" s="62"/>
      <c r="FN167" s="62"/>
      <c r="FO167" s="62"/>
      <c r="FP167" s="62"/>
      <c r="FQ167" s="62"/>
      <c r="FR167" s="62"/>
      <c r="FS167" s="62"/>
      <c r="FT167" s="62"/>
      <c r="FU167" s="5"/>
      <c r="FV167" s="5"/>
      <c r="FW167" s="5"/>
      <c r="FX167" s="5"/>
      <c r="FY167" s="5"/>
      <c r="FZ167" s="5"/>
      <c r="GA167" s="5"/>
      <c r="GB167" s="5"/>
      <c r="GC167" s="5"/>
      <c r="GD167" s="5"/>
      <c r="GE167" s="5"/>
      <c r="GF167" s="5"/>
      <c r="GG167" s="62"/>
      <c r="GH167" s="62"/>
      <c r="GI167" s="62"/>
      <c r="GJ167" s="62"/>
      <c r="GK167" s="62"/>
      <c r="GL167" s="62"/>
      <c r="GM167" s="62"/>
      <c r="GN167" s="62"/>
      <c r="GO167" s="62"/>
      <c r="GP167" s="62"/>
      <c r="GQ167" s="62"/>
      <c r="GR167" s="62"/>
      <c r="GS167" s="5"/>
      <c r="GT167" s="5"/>
      <c r="GU167" s="5"/>
      <c r="GV167" s="5"/>
      <c r="GW167" s="5"/>
      <c r="GX167" s="5"/>
      <c r="GY167" s="5"/>
      <c r="GZ167" s="5"/>
      <c r="HA167" s="5"/>
      <c r="HB167" s="5"/>
      <c r="HC167" s="5"/>
      <c r="HD167" s="5"/>
      <c r="HE167" s="62"/>
      <c r="HF167" s="62"/>
      <c r="HG167" s="62"/>
      <c r="HH167" s="62"/>
      <c r="HI167" s="62"/>
      <c r="HJ167" s="62"/>
      <c r="HK167" s="62"/>
      <c r="HL167" s="62"/>
      <c r="HM167" s="62"/>
      <c r="HN167" s="62"/>
      <c r="HO167" s="62"/>
      <c r="HP167" s="62"/>
      <c r="HQ167" s="5"/>
      <c r="HR167" s="5"/>
      <c r="HS167" s="5"/>
      <c r="HT167" s="5"/>
      <c r="HU167" s="5"/>
      <c r="HV167" s="5"/>
      <c r="HW167" s="5"/>
      <c r="HX167" s="5"/>
      <c r="HY167" s="5"/>
      <c r="HZ167" s="5"/>
      <c r="IA167" s="5"/>
      <c r="IB167" s="5"/>
      <c r="IC167" s="62"/>
      <c r="ID167" s="62"/>
      <c r="IE167" s="62"/>
      <c r="IF167" s="62"/>
      <c r="IG167" s="62"/>
      <c r="IH167" s="62"/>
      <c r="II167" s="62"/>
      <c r="IJ167" s="62"/>
      <c r="IK167" s="62"/>
      <c r="IL167" s="62"/>
      <c r="IM167" s="62"/>
      <c r="IN167" s="62"/>
      <c r="IO167" s="5"/>
      <c r="IP167" s="5"/>
      <c r="IQ167" s="5"/>
      <c r="IR167" s="5"/>
      <c r="IS167" s="5"/>
      <c r="IT167" s="5"/>
      <c r="IU167" s="5"/>
      <c r="IV167" s="5"/>
      <c r="IW167" s="5"/>
      <c r="IX167" s="5"/>
      <c r="IY167" s="5"/>
      <c r="IZ167" s="5"/>
    </row>
    <row r="168" spans="1:260" x14ac:dyDescent="0.35">
      <c r="A168" s="131">
        <v>164</v>
      </c>
      <c r="B168" s="170">
        <f>'BVEM Scorecard'!B167</f>
        <v>0</v>
      </c>
      <c r="C168" s="170">
        <f>'BVEM Scorecard'!C167</f>
        <v>0</v>
      </c>
      <c r="D168" s="152">
        <v>275</v>
      </c>
      <c r="E168" s="72" t="str">
        <f>'BVEM Scorecard'!F167</f>
        <v>Storage</v>
      </c>
      <c r="F168" s="94">
        <f t="shared" si="249"/>
        <v>0</v>
      </c>
      <c r="G168" s="94">
        <f t="shared" si="314"/>
        <v>0</v>
      </c>
      <c r="H168" s="94">
        <f t="shared" si="251"/>
        <v>0</v>
      </c>
      <c r="I168" s="94">
        <f t="shared" si="315"/>
        <v>0</v>
      </c>
      <c r="J168" s="55"/>
      <c r="K168" s="55"/>
      <c r="L168" s="55"/>
      <c r="M168" s="55"/>
      <c r="N168" s="5"/>
      <c r="O168" s="141"/>
      <c r="P168" s="142"/>
      <c r="Q168" s="114"/>
      <c r="R168" s="91"/>
      <c r="S168" s="5" t="str">
        <f t="shared" si="253"/>
        <v/>
      </c>
      <c r="T168" s="93">
        <f t="shared" si="316"/>
        <v>0</v>
      </c>
      <c r="U168" s="143"/>
      <c r="V168" s="143"/>
      <c r="W168" s="143"/>
      <c r="X168" s="64"/>
      <c r="Y168" s="64"/>
      <c r="Z168" s="64"/>
      <c r="AA168" s="144"/>
      <c r="AB168" s="144"/>
      <c r="AC168" s="64"/>
      <c r="AD168" s="64"/>
      <c r="AE168" s="64"/>
      <c r="AF168" s="64"/>
      <c r="AG168" s="55"/>
      <c r="AH168" s="55"/>
      <c r="AI168" s="5"/>
      <c r="AJ168" s="5"/>
      <c r="AK168" s="5"/>
      <c r="AL168" s="5"/>
      <c r="AM168" s="5"/>
      <c r="AN168" s="5"/>
      <c r="AO168" s="5"/>
      <c r="AP168" s="35"/>
      <c r="AQ168" s="35"/>
      <c r="AR168" s="35"/>
      <c r="AS168" s="62"/>
      <c r="AT168" s="62"/>
      <c r="AU168" s="62"/>
      <c r="AV168" s="62"/>
      <c r="AW168" s="62"/>
      <c r="AX168" s="62"/>
      <c r="AY168" s="62"/>
      <c r="AZ168" s="62"/>
      <c r="BA168" s="62"/>
      <c r="BB168" s="62"/>
      <c r="BC168" s="95"/>
      <c r="BD168" s="62"/>
      <c r="BE168" s="5"/>
      <c r="BF168" s="5"/>
      <c r="BG168" s="5"/>
      <c r="BH168" s="5"/>
      <c r="BI168" s="5"/>
      <c r="BJ168" s="5"/>
      <c r="BK168" s="5"/>
      <c r="BL168" s="5"/>
      <c r="BM168" s="5"/>
      <c r="BN168" s="35"/>
      <c r="BO168" s="35"/>
      <c r="BP168" s="35"/>
      <c r="BQ168" s="62"/>
      <c r="BR168" s="62"/>
      <c r="BS168" s="62"/>
      <c r="BT168" s="62"/>
      <c r="BU168" s="62"/>
      <c r="BV168" s="62"/>
      <c r="BW168" s="62"/>
      <c r="BX168" s="62"/>
      <c r="BY168" s="62"/>
      <c r="BZ168" s="62"/>
      <c r="CA168" s="62"/>
      <c r="CB168" s="62"/>
      <c r="CC168" s="5"/>
      <c r="CD168" s="5"/>
      <c r="CE168" s="5"/>
      <c r="CF168" s="5"/>
      <c r="CG168" s="5"/>
      <c r="CH168" s="5"/>
      <c r="CI168" s="5"/>
      <c r="CJ168" s="5"/>
      <c r="CK168" s="5"/>
      <c r="CL168" s="35"/>
      <c r="CM168" s="35"/>
      <c r="CN168" s="35"/>
      <c r="CO168" s="62"/>
      <c r="CP168" s="62"/>
      <c r="CQ168" s="62"/>
      <c r="CR168" s="62"/>
      <c r="CS168" s="62"/>
      <c r="CT168" s="62"/>
      <c r="CU168" s="62"/>
      <c r="CV168" s="62"/>
      <c r="CW168" s="62"/>
      <c r="CX168" s="62"/>
      <c r="CY168" s="62"/>
      <c r="CZ168" s="62"/>
      <c r="DA168" s="5"/>
      <c r="DB168" s="5"/>
      <c r="DC168" s="5"/>
      <c r="DD168" s="5"/>
      <c r="DE168" s="5"/>
      <c r="DF168" s="5"/>
      <c r="DG168" s="5"/>
      <c r="DH168" s="5"/>
      <c r="DI168" s="5"/>
      <c r="DJ168" s="5"/>
      <c r="DK168" s="5"/>
      <c r="DL168" s="5"/>
      <c r="DM168" s="62"/>
      <c r="DN168" s="62"/>
      <c r="DO168" s="62"/>
      <c r="DP168" s="62"/>
      <c r="DQ168" s="62"/>
      <c r="DR168" s="62"/>
      <c r="DS168" s="62"/>
      <c r="DT168" s="62"/>
      <c r="DU168" s="62"/>
      <c r="DV168" s="62"/>
      <c r="DW168" s="62"/>
      <c r="DX168" s="62"/>
      <c r="DY168" s="5"/>
      <c r="DZ168" s="5"/>
      <c r="EA168" s="5"/>
      <c r="EB168" s="5"/>
      <c r="EC168" s="5"/>
      <c r="ED168" s="5"/>
      <c r="EE168" s="5"/>
      <c r="EF168" s="5"/>
      <c r="EG168" s="5"/>
      <c r="EH168" s="5"/>
      <c r="EI168" s="5"/>
      <c r="EJ168" s="5"/>
      <c r="EK168" s="62"/>
      <c r="EL168" s="62"/>
      <c r="EM168" s="62"/>
      <c r="EN168" s="62"/>
      <c r="EO168" s="62"/>
      <c r="EP168" s="62"/>
      <c r="EQ168" s="62"/>
      <c r="ER168" s="62"/>
      <c r="ES168" s="62"/>
      <c r="ET168" s="62"/>
      <c r="EU168" s="62"/>
      <c r="EV168" s="62"/>
      <c r="EW168" s="5"/>
      <c r="EX168" s="5"/>
      <c r="EY168" s="5"/>
      <c r="EZ168" s="5"/>
      <c r="FA168" s="5"/>
      <c r="FB168" s="5"/>
      <c r="FC168" s="5"/>
      <c r="FD168" s="5"/>
      <c r="FE168" s="5"/>
      <c r="FF168" s="5"/>
      <c r="FG168" s="5"/>
      <c r="FH168" s="5"/>
      <c r="FI168" s="62"/>
      <c r="FJ168" s="62"/>
      <c r="FK168" s="62"/>
      <c r="FL168" s="62"/>
      <c r="FM168" s="62"/>
      <c r="FN168" s="62"/>
      <c r="FO168" s="62"/>
      <c r="FP168" s="62"/>
      <c r="FQ168" s="62"/>
      <c r="FR168" s="62"/>
      <c r="FS168" s="62"/>
      <c r="FT168" s="62"/>
      <c r="FU168" s="5"/>
      <c r="FV168" s="5"/>
      <c r="FW168" s="5"/>
      <c r="FX168" s="5"/>
      <c r="FY168" s="5"/>
      <c r="FZ168" s="5"/>
      <c r="GA168" s="5"/>
      <c r="GB168" s="5"/>
      <c r="GC168" s="5"/>
      <c r="GD168" s="5"/>
      <c r="GE168" s="5"/>
      <c r="GF168" s="5"/>
      <c r="GG168" s="62"/>
      <c r="GH168" s="62"/>
      <c r="GI168" s="62"/>
      <c r="GJ168" s="62"/>
      <c r="GK168" s="62"/>
      <c r="GL168" s="62"/>
      <c r="GM168" s="62"/>
      <c r="GN168" s="62"/>
      <c r="GO168" s="62"/>
      <c r="GP168" s="62"/>
      <c r="GQ168" s="62"/>
      <c r="GR168" s="62"/>
      <c r="GS168" s="5"/>
      <c r="GT168" s="5"/>
      <c r="GU168" s="5"/>
      <c r="GV168" s="5"/>
      <c r="GW168" s="5"/>
      <c r="GX168" s="5"/>
      <c r="GY168" s="5"/>
      <c r="GZ168" s="5"/>
      <c r="HA168" s="5"/>
      <c r="HB168" s="5"/>
      <c r="HC168" s="5"/>
      <c r="HD168" s="5"/>
      <c r="HE168" s="62"/>
      <c r="HF168" s="62"/>
      <c r="HG168" s="62"/>
      <c r="HH168" s="62"/>
      <c r="HI168" s="62"/>
      <c r="HJ168" s="62"/>
      <c r="HK168" s="62"/>
      <c r="HL168" s="62"/>
      <c r="HM168" s="62"/>
      <c r="HN168" s="62"/>
      <c r="HO168" s="62"/>
      <c r="HP168" s="62"/>
      <c r="HQ168" s="5"/>
      <c r="HR168" s="5"/>
      <c r="HS168" s="5"/>
      <c r="HT168" s="5"/>
      <c r="HU168" s="5"/>
      <c r="HV168" s="5"/>
      <c r="HW168" s="5"/>
      <c r="HX168" s="5"/>
      <c r="HY168" s="5"/>
      <c r="HZ168" s="5"/>
      <c r="IA168" s="5"/>
      <c r="IB168" s="5"/>
      <c r="IC168" s="62"/>
      <c r="ID168" s="62"/>
      <c r="IE168" s="62"/>
      <c r="IF168" s="62"/>
      <c r="IG168" s="62"/>
      <c r="IH168" s="62"/>
      <c r="II168" s="62"/>
      <c r="IJ168" s="62"/>
      <c r="IK168" s="62"/>
      <c r="IL168" s="62"/>
      <c r="IM168" s="62"/>
      <c r="IN168" s="62"/>
      <c r="IO168" s="5"/>
      <c r="IP168" s="5"/>
      <c r="IQ168" s="5"/>
      <c r="IR168" s="5"/>
      <c r="IS168" s="5"/>
      <c r="IT168" s="5"/>
      <c r="IU168" s="5"/>
      <c r="IV168" s="5"/>
      <c r="IW168" s="5"/>
      <c r="IX168" s="5"/>
      <c r="IY168" s="5"/>
      <c r="IZ168" s="5"/>
    </row>
    <row r="169" spans="1:260" x14ac:dyDescent="0.35">
      <c r="A169" s="131">
        <v>165</v>
      </c>
      <c r="B169" s="170">
        <f>'BVEM Scorecard'!B168</f>
        <v>0</v>
      </c>
      <c r="C169" s="170">
        <f>'BVEM Scorecard'!C168</f>
        <v>0</v>
      </c>
      <c r="D169" s="152">
        <v>277</v>
      </c>
      <c r="E169" s="72" t="str">
        <f>'BVEM Scorecard'!F168</f>
        <v>Storage</v>
      </c>
      <c r="F169" s="94">
        <f t="shared" si="249"/>
        <v>0</v>
      </c>
      <c r="G169" s="94">
        <f t="shared" si="314"/>
        <v>0</v>
      </c>
      <c r="H169" s="94">
        <f t="shared" si="251"/>
        <v>0</v>
      </c>
      <c r="I169" s="94">
        <f t="shared" si="315"/>
        <v>0</v>
      </c>
      <c r="J169" s="55"/>
      <c r="K169" s="55"/>
      <c r="L169" s="55"/>
      <c r="M169" s="55"/>
      <c r="N169" s="5"/>
      <c r="O169" s="5"/>
      <c r="P169" s="142"/>
      <c r="Q169" s="114"/>
      <c r="R169" s="91"/>
      <c r="S169" s="5" t="str">
        <f t="shared" si="253"/>
        <v/>
      </c>
      <c r="T169" s="93">
        <f t="shared" si="316"/>
        <v>0</v>
      </c>
      <c r="U169" s="143"/>
      <c r="V169" s="143"/>
      <c r="W169" s="143"/>
      <c r="X169" s="64"/>
      <c r="Y169" s="64"/>
      <c r="Z169" s="62"/>
      <c r="AA169" s="144"/>
      <c r="AB169" s="144"/>
      <c r="AC169" s="64"/>
      <c r="AD169" s="64"/>
      <c r="AE169" s="64"/>
      <c r="AF169" s="64"/>
      <c r="AG169" s="55"/>
      <c r="AH169" s="55"/>
      <c r="AI169" s="35"/>
      <c r="AJ169" s="35"/>
      <c r="AK169" s="35"/>
      <c r="AL169" s="35"/>
      <c r="AM169" s="142"/>
      <c r="AN169" s="142"/>
      <c r="AO169" s="35"/>
      <c r="AP169" s="35"/>
      <c r="AQ169" s="35"/>
      <c r="AR169" s="35"/>
      <c r="AS169" s="64"/>
      <c r="AT169" s="64"/>
      <c r="AU169" s="64"/>
      <c r="AV169" s="64"/>
      <c r="AW169" s="64"/>
      <c r="AX169" s="64"/>
      <c r="AY169" s="144"/>
      <c r="AZ169" s="144"/>
      <c r="BA169" s="64"/>
      <c r="BB169" s="64"/>
      <c r="BC169" s="64"/>
      <c r="BD169" s="64"/>
      <c r="BE169" s="35"/>
      <c r="BF169" s="35"/>
      <c r="BG169" s="35"/>
      <c r="BH169" s="35"/>
      <c r="BI169" s="35"/>
      <c r="BJ169" s="35"/>
      <c r="BK169" s="142"/>
      <c r="BL169" s="142"/>
      <c r="BM169" s="35"/>
      <c r="BN169" s="35"/>
      <c r="BO169" s="35"/>
      <c r="BP169" s="35"/>
      <c r="BQ169" s="64"/>
      <c r="BR169" s="64"/>
      <c r="BS169" s="64"/>
      <c r="BT169" s="64"/>
      <c r="BU169" s="64"/>
      <c r="BV169" s="64"/>
      <c r="BW169" s="144"/>
      <c r="BX169" s="144"/>
      <c r="BY169" s="64"/>
      <c r="BZ169" s="64"/>
      <c r="CA169" s="64"/>
      <c r="CB169" s="64"/>
      <c r="CC169" s="35"/>
      <c r="CD169" s="35"/>
      <c r="CE169" s="35"/>
      <c r="CF169" s="35"/>
      <c r="CG169" s="35"/>
      <c r="CH169" s="35"/>
      <c r="CI169" s="142"/>
      <c r="CJ169" s="142"/>
      <c r="CK169" s="35"/>
      <c r="CL169" s="35"/>
      <c r="CM169" s="35"/>
      <c r="CN169" s="35"/>
      <c r="CO169" s="64"/>
      <c r="CP169" s="64"/>
      <c r="CQ169" s="64"/>
      <c r="CR169" s="64"/>
      <c r="CS169" s="64"/>
      <c r="CT169" s="64"/>
      <c r="CU169" s="144"/>
      <c r="CV169" s="144"/>
      <c r="CW169" s="64"/>
      <c r="CX169" s="64"/>
      <c r="CY169" s="64"/>
      <c r="CZ169" s="64"/>
      <c r="DA169" s="35"/>
      <c r="DB169" s="35"/>
      <c r="DC169" s="35"/>
      <c r="DD169" s="35"/>
      <c r="DE169" s="35"/>
      <c r="DF169" s="35"/>
      <c r="DG169" s="142"/>
      <c r="DH169" s="142"/>
      <c r="DI169" s="35"/>
      <c r="DJ169" s="35"/>
      <c r="DK169" s="35"/>
      <c r="DL169" s="35"/>
      <c r="DM169" s="64"/>
      <c r="DN169" s="64"/>
      <c r="DO169" s="64"/>
      <c r="DP169" s="64"/>
      <c r="DQ169" s="64"/>
      <c r="DR169" s="64"/>
      <c r="DS169" s="144"/>
      <c r="DT169" s="144"/>
      <c r="DU169" s="64"/>
      <c r="DV169" s="64"/>
      <c r="DW169" s="64"/>
      <c r="DX169" s="64"/>
      <c r="DY169" s="35"/>
      <c r="DZ169" s="35"/>
      <c r="EA169" s="35"/>
      <c r="EB169" s="35"/>
      <c r="EC169" s="35"/>
      <c r="ED169" s="35"/>
      <c r="EE169" s="142"/>
      <c r="EF169" s="142"/>
      <c r="EG169" s="35"/>
      <c r="EH169" s="35"/>
      <c r="EI169" s="35"/>
      <c r="EJ169" s="35"/>
      <c r="EK169" s="62"/>
      <c r="EL169" s="62"/>
      <c r="EM169" s="62"/>
      <c r="EN169" s="62"/>
      <c r="EO169" s="62"/>
      <c r="EP169" s="62"/>
      <c r="EQ169" s="62"/>
      <c r="ER169" s="62"/>
      <c r="ES169" s="62"/>
      <c r="ET169" s="62"/>
      <c r="EU169" s="62"/>
      <c r="EV169" s="62"/>
      <c r="EW169" s="5"/>
      <c r="EX169" s="5"/>
      <c r="EY169" s="5"/>
      <c r="EZ169" s="5"/>
      <c r="FA169" s="5"/>
      <c r="FB169" s="5"/>
      <c r="FC169" s="5"/>
      <c r="FD169" s="5"/>
      <c r="FE169" s="5"/>
      <c r="FF169" s="5"/>
      <c r="FG169" s="5"/>
      <c r="FH169" s="5"/>
      <c r="FI169" s="62"/>
      <c r="FJ169" s="62"/>
      <c r="FK169" s="62"/>
      <c r="FL169" s="62"/>
      <c r="FM169" s="62"/>
      <c r="FN169" s="62"/>
      <c r="FO169" s="62"/>
      <c r="FP169" s="62"/>
      <c r="FQ169" s="62"/>
      <c r="FR169" s="62"/>
      <c r="FS169" s="62"/>
      <c r="FT169" s="62"/>
      <c r="FU169" s="5"/>
      <c r="FV169" s="5"/>
      <c r="FW169" s="5"/>
      <c r="FX169" s="5"/>
      <c r="FY169" s="5"/>
      <c r="FZ169" s="5"/>
      <c r="GA169" s="5"/>
      <c r="GB169" s="5"/>
      <c r="GC169" s="5"/>
      <c r="GD169" s="5"/>
      <c r="GE169" s="5"/>
      <c r="GF169" s="5"/>
      <c r="GG169" s="62"/>
      <c r="GH169" s="62"/>
      <c r="GI169" s="62"/>
      <c r="GJ169" s="62"/>
      <c r="GK169" s="62"/>
      <c r="GL169" s="62"/>
      <c r="GM169" s="62"/>
      <c r="GN169" s="62"/>
      <c r="GO169" s="62"/>
      <c r="GP169" s="62"/>
      <c r="GQ169" s="62"/>
      <c r="GR169" s="62"/>
      <c r="GS169" s="5"/>
      <c r="GT169" s="5"/>
      <c r="GU169" s="5"/>
      <c r="GV169" s="5"/>
      <c r="GW169" s="5"/>
      <c r="GX169" s="5"/>
      <c r="GY169" s="5"/>
      <c r="GZ169" s="5"/>
      <c r="HA169" s="5"/>
      <c r="HB169" s="5"/>
      <c r="HC169" s="5"/>
      <c r="HD169" s="5"/>
      <c r="HE169" s="62"/>
      <c r="HF169" s="62"/>
      <c r="HG169" s="62"/>
      <c r="HH169" s="62"/>
      <c r="HI169" s="62"/>
      <c r="HJ169" s="62"/>
      <c r="HK169" s="62"/>
      <c r="HL169" s="62"/>
      <c r="HM169" s="62"/>
      <c r="HN169" s="62"/>
      <c r="HO169" s="62"/>
      <c r="HP169" s="62"/>
      <c r="HQ169" s="5"/>
      <c r="HR169" s="5"/>
      <c r="HS169" s="5"/>
      <c r="HT169" s="5"/>
      <c r="HU169" s="5"/>
      <c r="HV169" s="5"/>
      <c r="HW169" s="5"/>
      <c r="HX169" s="5"/>
      <c r="HY169" s="5"/>
      <c r="HZ169" s="5"/>
      <c r="IA169" s="5"/>
      <c r="IB169" s="5"/>
      <c r="IC169" s="62"/>
      <c r="ID169" s="62"/>
      <c r="IE169" s="62"/>
      <c r="IF169" s="62"/>
      <c r="IG169" s="62"/>
      <c r="IH169" s="62"/>
      <c r="II169" s="62"/>
      <c r="IJ169" s="62"/>
      <c r="IK169" s="62"/>
      <c r="IL169" s="62"/>
      <c r="IM169" s="62"/>
      <c r="IN169" s="62"/>
      <c r="IO169" s="5"/>
      <c r="IP169" s="5"/>
      <c r="IQ169" s="5"/>
      <c r="IR169" s="5"/>
      <c r="IS169" s="5"/>
      <c r="IT169" s="5"/>
      <c r="IU169" s="5"/>
      <c r="IV169" s="5"/>
      <c r="IW169" s="5"/>
      <c r="IX169" s="5"/>
      <c r="IY169" s="5"/>
      <c r="IZ169" s="5"/>
    </row>
    <row r="170" spans="1:260" x14ac:dyDescent="0.35">
      <c r="A170" s="131">
        <v>166</v>
      </c>
      <c r="B170" s="170">
        <f>'BVEM Scorecard'!B169</f>
        <v>0</v>
      </c>
      <c r="C170" s="170">
        <f>'BVEM Scorecard'!C169</f>
        <v>0</v>
      </c>
      <c r="D170" s="152">
        <v>278</v>
      </c>
      <c r="E170" s="72" t="str">
        <f>'BVEM Scorecard'!F169</f>
        <v>Storage</v>
      </c>
      <c r="F170" s="94">
        <f t="shared" si="249"/>
        <v>0</v>
      </c>
      <c r="G170" s="94">
        <f t="shared" si="314"/>
        <v>0</v>
      </c>
      <c r="H170" s="94">
        <f t="shared" si="251"/>
        <v>0</v>
      </c>
      <c r="I170" s="94">
        <f t="shared" si="315"/>
        <v>0</v>
      </c>
      <c r="J170" s="55"/>
      <c r="K170" s="55"/>
      <c r="L170" s="55"/>
      <c r="M170" s="55"/>
      <c r="N170" s="5"/>
      <c r="O170" s="141"/>
      <c r="P170" s="142"/>
      <c r="Q170" s="114"/>
      <c r="R170" s="91"/>
      <c r="S170" s="5" t="str">
        <f t="shared" si="253"/>
        <v/>
      </c>
      <c r="T170" s="93">
        <f t="shared" si="316"/>
        <v>0</v>
      </c>
      <c r="U170" s="143"/>
      <c r="V170" s="143"/>
      <c r="W170" s="143"/>
      <c r="X170" s="64"/>
      <c r="Y170" s="64"/>
      <c r="Z170" s="64"/>
      <c r="AA170" s="144"/>
      <c r="AB170" s="144"/>
      <c r="AC170" s="64"/>
      <c r="AD170" s="64"/>
      <c r="AE170" s="64"/>
      <c r="AF170" s="64"/>
      <c r="AG170" s="55"/>
      <c r="AH170" s="55"/>
      <c r="AI170" s="5"/>
      <c r="AJ170" s="5"/>
      <c r="AK170" s="5"/>
      <c r="AL170" s="5"/>
      <c r="AM170" s="5"/>
      <c r="AN170" s="5"/>
      <c r="AO170" s="5"/>
      <c r="AP170" s="35"/>
      <c r="AQ170" s="35"/>
      <c r="AR170" s="35"/>
      <c r="AS170" s="62"/>
      <c r="AT170" s="62"/>
      <c r="AU170" s="62"/>
      <c r="AV170" s="62"/>
      <c r="AW170" s="62"/>
      <c r="AX170" s="62"/>
      <c r="AY170" s="62"/>
      <c r="AZ170" s="62"/>
      <c r="BA170" s="62"/>
      <c r="BB170" s="62"/>
      <c r="BC170" s="95"/>
      <c r="BD170" s="62"/>
      <c r="BE170" s="5"/>
      <c r="BF170" s="5"/>
      <c r="BG170" s="5"/>
      <c r="BH170" s="5"/>
      <c r="BI170" s="5"/>
      <c r="BJ170" s="5"/>
      <c r="BK170" s="5"/>
      <c r="BL170" s="5"/>
      <c r="BM170" s="5"/>
      <c r="BN170" s="35"/>
      <c r="BO170" s="35"/>
      <c r="BP170" s="35"/>
      <c r="BQ170" s="62"/>
      <c r="BR170" s="62"/>
      <c r="BS170" s="62"/>
      <c r="BT170" s="62"/>
      <c r="BU170" s="62"/>
      <c r="BV170" s="62"/>
      <c r="BW170" s="62"/>
      <c r="BX170" s="62"/>
      <c r="BY170" s="62"/>
      <c r="BZ170" s="62"/>
      <c r="CA170" s="62"/>
      <c r="CB170" s="62"/>
      <c r="CC170" s="5"/>
      <c r="CD170" s="5"/>
      <c r="CE170" s="5"/>
      <c r="CF170" s="5"/>
      <c r="CG170" s="5"/>
      <c r="CH170" s="5"/>
      <c r="CI170" s="5"/>
      <c r="CJ170" s="5"/>
      <c r="CK170" s="5"/>
      <c r="CL170" s="35"/>
      <c r="CM170" s="35"/>
      <c r="CN170" s="35"/>
      <c r="CO170" s="62"/>
      <c r="CP170" s="62"/>
      <c r="CQ170" s="62"/>
      <c r="CR170" s="62"/>
      <c r="CS170" s="62"/>
      <c r="CT170" s="62"/>
      <c r="CU170" s="62"/>
      <c r="CV170" s="62"/>
      <c r="CW170" s="62"/>
      <c r="CX170" s="62"/>
      <c r="CY170" s="62"/>
      <c r="CZ170" s="62"/>
      <c r="DA170" s="5"/>
      <c r="DB170" s="5"/>
      <c r="DC170" s="5"/>
      <c r="DD170" s="5"/>
      <c r="DE170" s="5"/>
      <c r="DF170" s="5"/>
      <c r="DG170" s="5"/>
      <c r="DH170" s="5"/>
      <c r="DI170" s="5"/>
      <c r="DJ170" s="5"/>
      <c r="DK170" s="5"/>
      <c r="DL170" s="5"/>
      <c r="DM170" s="62"/>
      <c r="DN170" s="62"/>
      <c r="DO170" s="62"/>
      <c r="DP170" s="62"/>
      <c r="DQ170" s="62"/>
      <c r="DR170" s="62"/>
      <c r="DS170" s="62"/>
      <c r="DT170" s="62"/>
      <c r="DU170" s="62"/>
      <c r="DV170" s="62"/>
      <c r="DW170" s="62"/>
      <c r="DX170" s="62"/>
      <c r="DY170" s="5"/>
      <c r="DZ170" s="5"/>
      <c r="EA170" s="5"/>
      <c r="EB170" s="5"/>
      <c r="EC170" s="5"/>
      <c r="ED170" s="5"/>
      <c r="EE170" s="5"/>
      <c r="EF170" s="5"/>
      <c r="EG170" s="5"/>
      <c r="EH170" s="5"/>
      <c r="EI170" s="5"/>
      <c r="EJ170" s="5"/>
      <c r="EK170" s="62"/>
      <c r="EL170" s="62"/>
      <c r="EM170" s="62"/>
      <c r="EN170" s="62"/>
      <c r="EO170" s="62"/>
      <c r="EP170" s="62"/>
      <c r="EQ170" s="62"/>
      <c r="ER170" s="62"/>
      <c r="ES170" s="62"/>
      <c r="ET170" s="62"/>
      <c r="EU170" s="62"/>
      <c r="EV170" s="62"/>
      <c r="EW170" s="5"/>
      <c r="EX170" s="5"/>
      <c r="EY170" s="5"/>
      <c r="EZ170" s="5"/>
      <c r="FA170" s="5"/>
      <c r="FB170" s="5"/>
      <c r="FC170" s="5"/>
      <c r="FD170" s="5"/>
      <c r="FE170" s="5"/>
      <c r="FF170" s="5"/>
      <c r="FG170" s="5"/>
      <c r="FH170" s="5"/>
      <c r="FI170" s="62"/>
      <c r="FJ170" s="62"/>
      <c r="FK170" s="62"/>
      <c r="FL170" s="62"/>
      <c r="FM170" s="62"/>
      <c r="FN170" s="62"/>
      <c r="FO170" s="62"/>
      <c r="FP170" s="62"/>
      <c r="FQ170" s="62"/>
      <c r="FR170" s="62"/>
      <c r="FS170" s="62"/>
      <c r="FT170" s="62"/>
      <c r="FU170" s="5"/>
      <c r="FV170" s="5"/>
      <c r="FW170" s="5"/>
      <c r="FX170" s="5"/>
      <c r="FY170" s="5"/>
      <c r="FZ170" s="5"/>
      <c r="GA170" s="5"/>
      <c r="GB170" s="5"/>
      <c r="GC170" s="5"/>
      <c r="GD170" s="5"/>
      <c r="GE170" s="5"/>
      <c r="GF170" s="5"/>
      <c r="GG170" s="62"/>
      <c r="GH170" s="62"/>
      <c r="GI170" s="62"/>
      <c r="GJ170" s="62"/>
      <c r="GK170" s="62"/>
      <c r="GL170" s="62"/>
      <c r="GM170" s="62"/>
      <c r="GN170" s="62"/>
      <c r="GO170" s="62"/>
      <c r="GP170" s="62"/>
      <c r="GQ170" s="62"/>
      <c r="GR170" s="62"/>
      <c r="GS170" s="5"/>
      <c r="GT170" s="5"/>
      <c r="GU170" s="5"/>
      <c r="GV170" s="5"/>
      <c r="GW170" s="5"/>
      <c r="GX170" s="5"/>
      <c r="GY170" s="5"/>
      <c r="GZ170" s="5"/>
      <c r="HA170" s="5"/>
      <c r="HB170" s="5"/>
      <c r="HC170" s="5"/>
      <c r="HD170" s="5"/>
      <c r="HE170" s="62"/>
      <c r="HF170" s="62"/>
      <c r="HG170" s="62"/>
      <c r="HH170" s="62"/>
      <c r="HI170" s="62"/>
      <c r="HJ170" s="62"/>
      <c r="HK170" s="62"/>
      <c r="HL170" s="62"/>
      <c r="HM170" s="62"/>
      <c r="HN170" s="62"/>
      <c r="HO170" s="62"/>
      <c r="HP170" s="62"/>
      <c r="HQ170" s="5"/>
      <c r="HR170" s="5"/>
      <c r="HS170" s="5"/>
      <c r="HT170" s="5"/>
      <c r="HU170" s="5"/>
      <c r="HV170" s="5"/>
      <c r="HW170" s="5"/>
      <c r="HX170" s="5"/>
      <c r="HY170" s="5"/>
      <c r="HZ170" s="5"/>
      <c r="IA170" s="5"/>
      <c r="IB170" s="5"/>
      <c r="IC170" s="62"/>
      <c r="ID170" s="62"/>
      <c r="IE170" s="62"/>
      <c r="IF170" s="62"/>
      <c r="IG170" s="62"/>
      <c r="IH170" s="62"/>
      <c r="II170" s="62"/>
      <c r="IJ170" s="62"/>
      <c r="IK170" s="62"/>
      <c r="IL170" s="62"/>
      <c r="IM170" s="62"/>
      <c r="IN170" s="62"/>
      <c r="IO170" s="5"/>
      <c r="IP170" s="5"/>
      <c r="IQ170" s="5"/>
      <c r="IR170" s="5"/>
      <c r="IS170" s="5"/>
      <c r="IT170" s="5"/>
      <c r="IU170" s="5"/>
      <c r="IV170" s="5"/>
      <c r="IW170" s="5"/>
      <c r="IX170" s="5"/>
      <c r="IY170" s="5"/>
      <c r="IZ170" s="5"/>
    </row>
    <row r="171" spans="1:260" x14ac:dyDescent="0.35">
      <c r="A171" s="131">
        <v>167</v>
      </c>
      <c r="B171" s="170">
        <f>'BVEM Scorecard'!B170</f>
        <v>0</v>
      </c>
      <c r="C171" s="170">
        <f>'BVEM Scorecard'!C170</f>
        <v>0</v>
      </c>
      <c r="D171" s="152">
        <v>282</v>
      </c>
      <c r="E171" s="72" t="str">
        <f>'BVEM Scorecard'!F170</f>
        <v>Storage</v>
      </c>
      <c r="F171" s="94">
        <f t="shared" si="249"/>
        <v>0</v>
      </c>
      <c r="G171" s="94">
        <f t="shared" si="314"/>
        <v>0</v>
      </c>
      <c r="H171" s="94">
        <f t="shared" si="251"/>
        <v>0</v>
      </c>
      <c r="I171" s="94">
        <f t="shared" si="315"/>
        <v>0</v>
      </c>
      <c r="J171" s="55"/>
      <c r="K171" s="55"/>
      <c r="L171" s="55"/>
      <c r="M171" s="55"/>
      <c r="N171" s="5"/>
      <c r="O171" s="5"/>
      <c r="P171" s="142"/>
      <c r="Q171" s="114"/>
      <c r="R171" s="91"/>
      <c r="S171" s="5" t="str">
        <f t="shared" si="253"/>
        <v/>
      </c>
      <c r="T171" s="93">
        <f t="shared" si="316"/>
        <v>0</v>
      </c>
      <c r="U171" s="143"/>
      <c r="V171" s="143"/>
      <c r="W171" s="143"/>
      <c r="X171" s="64"/>
      <c r="Y171" s="64"/>
      <c r="Z171" s="62"/>
      <c r="AA171" s="144"/>
      <c r="AB171" s="144"/>
      <c r="AC171" s="64"/>
      <c r="AD171" s="64"/>
      <c r="AE171" s="64"/>
      <c r="AF171" s="64"/>
      <c r="AG171" s="55"/>
      <c r="AH171" s="55"/>
      <c r="AI171" s="35"/>
      <c r="AJ171" s="35"/>
      <c r="AK171" s="35"/>
      <c r="AL171" s="35"/>
      <c r="AM171" s="142"/>
      <c r="AN171" s="142"/>
      <c r="AO171" s="35"/>
      <c r="AP171" s="35"/>
      <c r="AQ171" s="35"/>
      <c r="AR171" s="35"/>
      <c r="AS171" s="64"/>
      <c r="AT171" s="64"/>
      <c r="AU171" s="64"/>
      <c r="AV171" s="64"/>
      <c r="AW171" s="64"/>
      <c r="AX171" s="64"/>
      <c r="AY171" s="144"/>
      <c r="AZ171" s="144"/>
      <c r="BA171" s="64"/>
      <c r="BB171" s="64"/>
      <c r="BC171" s="64"/>
      <c r="BD171" s="64"/>
      <c r="BE171" s="35"/>
      <c r="BF171" s="35"/>
      <c r="BG171" s="35"/>
      <c r="BH171" s="35"/>
      <c r="BI171" s="35"/>
      <c r="BJ171" s="35"/>
      <c r="BK171" s="142"/>
      <c r="BL171" s="142"/>
      <c r="BM171" s="35"/>
      <c r="BN171" s="35"/>
      <c r="BO171" s="35"/>
      <c r="BP171" s="35"/>
      <c r="BQ171" s="64"/>
      <c r="BR171" s="64"/>
      <c r="BS171" s="64"/>
      <c r="BT171" s="64"/>
      <c r="BU171" s="64"/>
      <c r="BV171" s="64"/>
      <c r="BW171" s="144"/>
      <c r="BX171" s="144"/>
      <c r="BY171" s="64"/>
      <c r="BZ171" s="64"/>
      <c r="CA171" s="64"/>
      <c r="CB171" s="64"/>
      <c r="CC171" s="35"/>
      <c r="CD171" s="35"/>
      <c r="CE171" s="35"/>
      <c r="CF171" s="35"/>
      <c r="CG171" s="35"/>
      <c r="CH171" s="35"/>
      <c r="CI171" s="142"/>
      <c r="CJ171" s="142"/>
      <c r="CK171" s="35"/>
      <c r="CL171" s="35"/>
      <c r="CM171" s="35"/>
      <c r="CN171" s="35"/>
      <c r="CO171" s="64"/>
      <c r="CP171" s="64"/>
      <c r="CQ171" s="64"/>
      <c r="CR171" s="64"/>
      <c r="CS171" s="64"/>
      <c r="CT171" s="64"/>
      <c r="CU171" s="144"/>
      <c r="CV171" s="144"/>
      <c r="CW171" s="64"/>
      <c r="CX171" s="64"/>
      <c r="CY171" s="64"/>
      <c r="CZ171" s="64"/>
      <c r="DA171" s="35"/>
      <c r="DB171" s="35"/>
      <c r="DC171" s="35"/>
      <c r="DD171" s="35"/>
      <c r="DE171" s="35"/>
      <c r="DF171" s="35"/>
      <c r="DG171" s="142"/>
      <c r="DH171" s="142"/>
      <c r="DI171" s="35"/>
      <c r="DJ171" s="35"/>
      <c r="DK171" s="35"/>
      <c r="DL171" s="35"/>
      <c r="DM171" s="64"/>
      <c r="DN171" s="64"/>
      <c r="DO171" s="64"/>
      <c r="DP171" s="64"/>
      <c r="DQ171" s="64"/>
      <c r="DR171" s="64"/>
      <c r="DS171" s="144"/>
      <c r="DT171" s="144"/>
      <c r="DU171" s="64"/>
      <c r="DV171" s="64"/>
      <c r="DW171" s="64"/>
      <c r="DX171" s="64"/>
      <c r="DY171" s="35"/>
      <c r="DZ171" s="35"/>
      <c r="EA171" s="35"/>
      <c r="EB171" s="35"/>
      <c r="EC171" s="35"/>
      <c r="ED171" s="35"/>
      <c r="EE171" s="142"/>
      <c r="EF171" s="142"/>
      <c r="EG171" s="35"/>
      <c r="EH171" s="35"/>
      <c r="EI171" s="35"/>
      <c r="EJ171" s="35"/>
      <c r="EK171" s="62"/>
      <c r="EL171" s="62"/>
      <c r="EM171" s="62"/>
      <c r="EN171" s="62"/>
      <c r="EO171" s="62"/>
      <c r="EP171" s="62"/>
      <c r="EQ171" s="62"/>
      <c r="ER171" s="62"/>
      <c r="ES171" s="62"/>
      <c r="ET171" s="62"/>
      <c r="EU171" s="62"/>
      <c r="EV171" s="62"/>
      <c r="EW171" s="5"/>
      <c r="EX171" s="5"/>
      <c r="EY171" s="5"/>
      <c r="EZ171" s="5"/>
      <c r="FA171" s="5"/>
      <c r="FB171" s="5"/>
      <c r="FC171" s="5"/>
      <c r="FD171" s="5"/>
      <c r="FE171" s="5"/>
      <c r="FF171" s="5"/>
      <c r="FG171" s="5"/>
      <c r="FH171" s="5"/>
      <c r="FI171" s="62"/>
      <c r="FJ171" s="62"/>
      <c r="FK171" s="62"/>
      <c r="FL171" s="62"/>
      <c r="FM171" s="62"/>
      <c r="FN171" s="62"/>
      <c r="FO171" s="62"/>
      <c r="FP171" s="62"/>
      <c r="FQ171" s="62"/>
      <c r="FR171" s="62"/>
      <c r="FS171" s="62"/>
      <c r="FT171" s="62"/>
      <c r="FU171" s="5"/>
      <c r="FV171" s="5"/>
      <c r="FW171" s="5"/>
      <c r="FX171" s="5"/>
      <c r="FY171" s="5"/>
      <c r="FZ171" s="5"/>
      <c r="GA171" s="5"/>
      <c r="GB171" s="5"/>
      <c r="GC171" s="5"/>
      <c r="GD171" s="5"/>
      <c r="GE171" s="5"/>
      <c r="GF171" s="5"/>
      <c r="GG171" s="62"/>
      <c r="GH171" s="62"/>
      <c r="GI171" s="62"/>
      <c r="GJ171" s="62"/>
      <c r="GK171" s="62"/>
      <c r="GL171" s="62"/>
      <c r="GM171" s="62"/>
      <c r="GN171" s="62"/>
      <c r="GO171" s="62"/>
      <c r="GP171" s="62"/>
      <c r="GQ171" s="62"/>
      <c r="GR171" s="62"/>
      <c r="GS171" s="5"/>
      <c r="GT171" s="5"/>
      <c r="GU171" s="5"/>
      <c r="GV171" s="5"/>
      <c r="GW171" s="5"/>
      <c r="GX171" s="5"/>
      <c r="GY171" s="5"/>
      <c r="GZ171" s="5"/>
      <c r="HA171" s="5"/>
      <c r="HB171" s="5"/>
      <c r="HC171" s="5"/>
      <c r="HD171" s="5"/>
      <c r="HE171" s="62"/>
      <c r="HF171" s="62"/>
      <c r="HG171" s="62"/>
      <c r="HH171" s="62"/>
      <c r="HI171" s="62"/>
      <c r="HJ171" s="62"/>
      <c r="HK171" s="62"/>
      <c r="HL171" s="62"/>
      <c r="HM171" s="62"/>
      <c r="HN171" s="62"/>
      <c r="HO171" s="62"/>
      <c r="HP171" s="62"/>
      <c r="HQ171" s="5"/>
      <c r="HR171" s="5"/>
      <c r="HS171" s="5"/>
      <c r="HT171" s="5"/>
      <c r="HU171" s="5"/>
      <c r="HV171" s="5"/>
      <c r="HW171" s="5"/>
      <c r="HX171" s="5"/>
      <c r="HY171" s="5"/>
      <c r="HZ171" s="5"/>
      <c r="IA171" s="5"/>
      <c r="IB171" s="5"/>
      <c r="IC171" s="62"/>
      <c r="ID171" s="62"/>
      <c r="IE171" s="62"/>
      <c r="IF171" s="62"/>
      <c r="IG171" s="62"/>
      <c r="IH171" s="62"/>
      <c r="II171" s="62"/>
      <c r="IJ171" s="62"/>
      <c r="IK171" s="62"/>
      <c r="IL171" s="62"/>
      <c r="IM171" s="62"/>
      <c r="IN171" s="62"/>
      <c r="IO171" s="5"/>
      <c r="IP171" s="5"/>
      <c r="IQ171" s="5"/>
      <c r="IR171" s="5"/>
      <c r="IS171" s="5"/>
      <c r="IT171" s="5"/>
      <c r="IU171" s="5"/>
      <c r="IV171" s="5"/>
      <c r="IW171" s="5"/>
      <c r="IX171" s="5"/>
      <c r="IY171" s="5"/>
      <c r="IZ171" s="5"/>
    </row>
    <row r="172" spans="1:260" x14ac:dyDescent="0.35">
      <c r="A172" s="131">
        <v>168</v>
      </c>
      <c r="B172" s="170">
        <f>'BVEM Scorecard'!B171</f>
        <v>0</v>
      </c>
      <c r="C172" s="170">
        <f>'BVEM Scorecard'!C171</f>
        <v>0</v>
      </c>
      <c r="D172" s="152">
        <v>284</v>
      </c>
      <c r="E172" s="72" t="str">
        <f>'BVEM Scorecard'!F171</f>
        <v>Wind</v>
      </c>
      <c r="F172" s="94">
        <f t="shared" si="249"/>
        <v>7.4999999999999997E-2</v>
      </c>
      <c r="G172" s="94">
        <f t="shared" si="314"/>
        <v>0.33333333333333331</v>
      </c>
      <c r="H172" s="94">
        <f t="shared" si="251"/>
        <v>0.15</v>
      </c>
      <c r="I172" s="94">
        <f t="shared" si="315"/>
        <v>0.66666666666666663</v>
      </c>
      <c r="J172" s="55">
        <v>1</v>
      </c>
      <c r="K172" s="55">
        <v>1</v>
      </c>
      <c r="L172" s="55">
        <v>1</v>
      </c>
      <c r="M172" s="55">
        <f>253970+169624+141431</f>
        <v>565025</v>
      </c>
      <c r="N172" s="5">
        <f>M172/2080</f>
        <v>271.64663461538464</v>
      </c>
      <c r="O172" s="141"/>
      <c r="P172" s="142">
        <f>(50794+25444+14143)/'[1]Local Workforce'!M172</f>
        <v>0.15995929383655591</v>
      </c>
      <c r="Q172" s="114"/>
      <c r="R172" s="91">
        <v>0.15</v>
      </c>
      <c r="S172" s="5">
        <f t="shared" si="253"/>
        <v>1</v>
      </c>
      <c r="T172" s="93">
        <f t="shared" si="316"/>
        <v>7.4999999999999997E-2</v>
      </c>
      <c r="U172" s="143" t="s">
        <v>161</v>
      </c>
      <c r="V172" s="143">
        <v>1</v>
      </c>
      <c r="W172" s="143">
        <v>1</v>
      </c>
      <c r="X172" s="64">
        <v>253970</v>
      </c>
      <c r="Y172" s="64">
        <f>X172/2080</f>
        <v>122.10096153846153</v>
      </c>
      <c r="Z172" s="64"/>
      <c r="AA172" s="144">
        <v>0.2</v>
      </c>
      <c r="AB172" s="144">
        <v>0.2</v>
      </c>
      <c r="AC172" s="64">
        <v>1</v>
      </c>
      <c r="AD172" s="64">
        <f t="shared" si="254"/>
        <v>2</v>
      </c>
      <c r="AE172" s="64">
        <f t="shared" si="255"/>
        <v>0.33333333333333331</v>
      </c>
      <c r="AF172" s="64">
        <f t="shared" si="256"/>
        <v>6.6666666666666666E-2</v>
      </c>
      <c r="AG172" s="55" t="s">
        <v>204</v>
      </c>
      <c r="AH172" s="55">
        <v>1</v>
      </c>
      <c r="AI172" s="5">
        <v>1</v>
      </c>
      <c r="AJ172" s="5">
        <v>169624</v>
      </c>
      <c r="AK172" s="5">
        <f>AJ172/2080</f>
        <v>81.55</v>
      </c>
      <c r="AL172" s="5"/>
      <c r="AM172" s="5">
        <v>0.15</v>
      </c>
      <c r="AN172" s="5">
        <v>0.15</v>
      </c>
      <c r="AO172" s="5">
        <v>1</v>
      </c>
      <c r="AP172" s="35">
        <f t="shared" si="257"/>
        <v>2</v>
      </c>
      <c r="AQ172" s="35">
        <f t="shared" si="258"/>
        <v>0.33333333333333331</v>
      </c>
      <c r="AR172" s="35">
        <f t="shared" si="259"/>
        <v>4.9999999999999996E-2</v>
      </c>
      <c r="AS172" s="62" t="s">
        <v>109</v>
      </c>
      <c r="AT172" s="62">
        <v>1</v>
      </c>
      <c r="AU172" s="62">
        <v>1</v>
      </c>
      <c r="AV172" s="62">
        <v>141431</v>
      </c>
      <c r="AW172" s="62">
        <f>AV172/2080</f>
        <v>67.995673076923083</v>
      </c>
      <c r="AX172" s="62"/>
      <c r="AY172" s="62">
        <v>0.1</v>
      </c>
      <c r="AZ172" s="62">
        <v>0.1</v>
      </c>
      <c r="BA172" s="62">
        <v>1</v>
      </c>
      <c r="BB172" s="62">
        <f t="shared" si="260"/>
        <v>2</v>
      </c>
      <c r="BC172" s="95">
        <f t="shared" si="261"/>
        <v>0.33333333333333331</v>
      </c>
      <c r="BD172" s="62">
        <f t="shared" si="262"/>
        <v>3.3333333333333333E-2</v>
      </c>
      <c r="BE172" s="5"/>
      <c r="BF172" s="5"/>
      <c r="BG172" s="5"/>
      <c r="BH172" s="5"/>
      <c r="BI172" s="5"/>
      <c r="BJ172" s="5"/>
      <c r="BK172" s="5"/>
      <c r="BL172" s="5"/>
      <c r="BM172" s="5"/>
      <c r="BN172" s="35"/>
      <c r="BO172" s="35"/>
      <c r="BP172" s="35"/>
      <c r="BQ172" s="62"/>
      <c r="BR172" s="62"/>
      <c r="BS172" s="62"/>
      <c r="BT172" s="62"/>
      <c r="BU172" s="62"/>
      <c r="BV172" s="62"/>
      <c r="BW172" s="62"/>
      <c r="BX172" s="62"/>
      <c r="BY172" s="62"/>
      <c r="BZ172" s="62"/>
      <c r="CA172" s="62"/>
      <c r="CB172" s="62"/>
      <c r="CC172" s="5"/>
      <c r="CD172" s="5"/>
      <c r="CE172" s="5"/>
      <c r="CF172" s="5"/>
      <c r="CG172" s="5"/>
      <c r="CH172" s="5"/>
      <c r="CI172" s="5"/>
      <c r="CJ172" s="5"/>
      <c r="CK172" s="5"/>
      <c r="CL172" s="35"/>
      <c r="CM172" s="35"/>
      <c r="CN172" s="35"/>
      <c r="CO172" s="62"/>
      <c r="CP172" s="62"/>
      <c r="CQ172" s="62"/>
      <c r="CR172" s="62"/>
      <c r="CS172" s="62"/>
      <c r="CT172" s="62"/>
      <c r="CU172" s="62"/>
      <c r="CV172" s="62"/>
      <c r="CW172" s="62"/>
      <c r="CX172" s="62"/>
      <c r="CY172" s="62"/>
      <c r="CZ172" s="62"/>
      <c r="DA172" s="5"/>
      <c r="DB172" s="5"/>
      <c r="DC172" s="5"/>
      <c r="DD172" s="5"/>
      <c r="DE172" s="5"/>
      <c r="DF172" s="5"/>
      <c r="DG172" s="5"/>
      <c r="DH172" s="5"/>
      <c r="DI172" s="5"/>
      <c r="DJ172" s="5"/>
      <c r="DK172" s="5"/>
      <c r="DL172" s="5"/>
      <c r="DM172" s="62"/>
      <c r="DN172" s="62"/>
      <c r="DO172" s="62"/>
      <c r="DP172" s="62"/>
      <c r="DQ172" s="62"/>
      <c r="DR172" s="62"/>
      <c r="DS172" s="62"/>
      <c r="DT172" s="62"/>
      <c r="DU172" s="62"/>
      <c r="DV172" s="62"/>
      <c r="DW172" s="62"/>
      <c r="DX172" s="62"/>
      <c r="DY172" s="5"/>
      <c r="DZ172" s="5"/>
      <c r="EA172" s="5"/>
      <c r="EB172" s="5"/>
      <c r="EC172" s="5"/>
      <c r="ED172" s="5"/>
      <c r="EE172" s="5"/>
      <c r="EF172" s="5"/>
      <c r="EG172" s="5"/>
      <c r="EH172" s="5"/>
      <c r="EI172" s="5"/>
      <c r="EJ172" s="5"/>
      <c r="EK172" s="62"/>
      <c r="EL172" s="62"/>
      <c r="EM172" s="62"/>
      <c r="EN172" s="62"/>
      <c r="EO172" s="62"/>
      <c r="EP172" s="62"/>
      <c r="EQ172" s="62"/>
      <c r="ER172" s="62"/>
      <c r="ES172" s="62"/>
      <c r="ET172" s="62"/>
      <c r="EU172" s="62"/>
      <c r="EV172" s="62"/>
      <c r="EW172" s="5"/>
      <c r="EX172" s="5"/>
      <c r="EY172" s="5"/>
      <c r="EZ172" s="5"/>
      <c r="FA172" s="5"/>
      <c r="FB172" s="5"/>
      <c r="FC172" s="5"/>
      <c r="FD172" s="5"/>
      <c r="FE172" s="5"/>
      <c r="FF172" s="5"/>
      <c r="FG172" s="5"/>
      <c r="FH172" s="5"/>
      <c r="FI172" s="62"/>
      <c r="FJ172" s="62"/>
      <c r="FK172" s="62"/>
      <c r="FL172" s="62"/>
      <c r="FM172" s="62"/>
      <c r="FN172" s="62"/>
      <c r="FO172" s="62"/>
      <c r="FP172" s="62"/>
      <c r="FQ172" s="62"/>
      <c r="FR172" s="62"/>
      <c r="FS172" s="62"/>
      <c r="FT172" s="62"/>
      <c r="FU172" s="5"/>
      <c r="FV172" s="5"/>
      <c r="FW172" s="5"/>
      <c r="FX172" s="5"/>
      <c r="FY172" s="5"/>
      <c r="FZ172" s="5"/>
      <c r="GA172" s="5"/>
      <c r="GB172" s="5"/>
      <c r="GC172" s="5"/>
      <c r="GD172" s="5"/>
      <c r="GE172" s="5"/>
      <c r="GF172" s="5"/>
      <c r="GG172" s="62"/>
      <c r="GH172" s="62"/>
      <c r="GI172" s="62"/>
      <c r="GJ172" s="62"/>
      <c r="GK172" s="62"/>
      <c r="GL172" s="62"/>
      <c r="GM172" s="62"/>
      <c r="GN172" s="62"/>
      <c r="GO172" s="62"/>
      <c r="GP172" s="62"/>
      <c r="GQ172" s="62"/>
      <c r="GR172" s="62"/>
      <c r="GS172" s="5"/>
      <c r="GT172" s="5"/>
      <c r="GU172" s="5"/>
      <c r="GV172" s="5"/>
      <c r="GW172" s="5"/>
      <c r="GX172" s="5"/>
      <c r="GY172" s="5"/>
      <c r="GZ172" s="5"/>
      <c r="HA172" s="5"/>
      <c r="HB172" s="5"/>
      <c r="HC172" s="5"/>
      <c r="HD172" s="5"/>
      <c r="HE172" s="62"/>
      <c r="HF172" s="62"/>
      <c r="HG172" s="62"/>
      <c r="HH172" s="62"/>
      <c r="HI172" s="62"/>
      <c r="HJ172" s="62"/>
      <c r="HK172" s="62"/>
      <c r="HL172" s="62"/>
      <c r="HM172" s="62"/>
      <c r="HN172" s="62"/>
      <c r="HO172" s="62"/>
      <c r="HP172" s="62"/>
      <c r="HQ172" s="5"/>
      <c r="HR172" s="5"/>
      <c r="HS172" s="5"/>
      <c r="HT172" s="5"/>
      <c r="HU172" s="5"/>
      <c r="HV172" s="5"/>
      <c r="HW172" s="5"/>
      <c r="HX172" s="5"/>
      <c r="HY172" s="5"/>
      <c r="HZ172" s="5"/>
      <c r="IA172" s="5"/>
      <c r="IB172" s="5"/>
      <c r="IC172" s="62"/>
      <c r="ID172" s="62"/>
      <c r="IE172" s="62"/>
      <c r="IF172" s="62"/>
      <c r="IG172" s="62"/>
      <c r="IH172" s="62"/>
      <c r="II172" s="62"/>
      <c r="IJ172" s="62"/>
      <c r="IK172" s="62"/>
      <c r="IL172" s="62"/>
      <c r="IM172" s="62"/>
      <c r="IN172" s="62"/>
      <c r="IO172" s="5"/>
      <c r="IP172" s="5"/>
      <c r="IQ172" s="5"/>
      <c r="IR172" s="5"/>
      <c r="IS172" s="5"/>
      <c r="IT172" s="5"/>
      <c r="IU172" s="5"/>
      <c r="IV172" s="5"/>
      <c r="IW172" s="5"/>
      <c r="IX172" s="5"/>
      <c r="IY172" s="5"/>
      <c r="IZ172" s="5"/>
    </row>
    <row r="173" spans="1:260" x14ac:dyDescent="0.35">
      <c r="A173" s="131">
        <v>169</v>
      </c>
      <c r="B173" s="170">
        <f>'BVEM Scorecard'!B172</f>
        <v>0</v>
      </c>
      <c r="C173" s="170">
        <f>'BVEM Scorecard'!C172</f>
        <v>0</v>
      </c>
      <c r="D173" s="152">
        <v>290</v>
      </c>
      <c r="E173" s="72" t="str">
        <f>'BVEM Scorecard'!F172</f>
        <v>Wind</v>
      </c>
      <c r="F173" s="94">
        <f t="shared" si="249"/>
        <v>7.4999999999999997E-2</v>
      </c>
      <c r="G173" s="94">
        <f t="shared" si="314"/>
        <v>0.33333333333333331</v>
      </c>
      <c r="H173" s="94">
        <f t="shared" si="251"/>
        <v>0.15</v>
      </c>
      <c r="I173" s="94">
        <f t="shared" si="315"/>
        <v>0.66666666666666663</v>
      </c>
      <c r="J173" s="55">
        <v>1</v>
      </c>
      <c r="K173" s="55">
        <v>1</v>
      </c>
      <c r="L173" s="55">
        <v>1</v>
      </c>
      <c r="M173" s="55">
        <f t="shared" ref="M173:M178" si="317">253970+169624+141431</f>
        <v>565025</v>
      </c>
      <c r="N173" s="5">
        <f t="shared" ref="N173:N181" si="318">M173/2080</f>
        <v>271.64663461538464</v>
      </c>
      <c r="O173" s="5"/>
      <c r="P173" s="142">
        <f>(50794+25444+14143)/'[1]Local Workforce'!M173</f>
        <v>0.15995929383655591</v>
      </c>
      <c r="Q173" s="114"/>
      <c r="R173" s="91">
        <v>0.15</v>
      </c>
      <c r="S173" s="5">
        <f t="shared" si="253"/>
        <v>1</v>
      </c>
      <c r="T173" s="93">
        <f t="shared" si="316"/>
        <v>7.4999999999999997E-2</v>
      </c>
      <c r="U173" s="143" t="s">
        <v>161</v>
      </c>
      <c r="V173" s="143">
        <v>1</v>
      </c>
      <c r="W173" s="143">
        <v>1</v>
      </c>
      <c r="X173" s="64">
        <v>253970</v>
      </c>
      <c r="Y173" s="64">
        <f t="shared" ref="Y173:Y189" si="319">X173/2080</f>
        <v>122.10096153846153</v>
      </c>
      <c r="Z173" s="62"/>
      <c r="AA173" s="144">
        <v>0.2</v>
      </c>
      <c r="AB173" s="144">
        <v>0.2</v>
      </c>
      <c r="AC173" s="64">
        <v>1</v>
      </c>
      <c r="AD173" s="64">
        <f t="shared" si="254"/>
        <v>2</v>
      </c>
      <c r="AE173" s="64">
        <f t="shared" si="255"/>
        <v>0.33333333333333331</v>
      </c>
      <c r="AF173" s="64">
        <f t="shared" si="256"/>
        <v>6.6666666666666666E-2</v>
      </c>
      <c r="AG173" s="55" t="s">
        <v>204</v>
      </c>
      <c r="AH173" s="55">
        <v>1</v>
      </c>
      <c r="AI173" s="35">
        <v>1</v>
      </c>
      <c r="AJ173" s="35">
        <v>169624</v>
      </c>
      <c r="AK173" s="35">
        <f t="shared" ref="AK173:AK189" si="320">AJ173/2080</f>
        <v>81.55</v>
      </c>
      <c r="AL173" s="35"/>
      <c r="AM173" s="142">
        <v>0.15</v>
      </c>
      <c r="AN173" s="142">
        <v>0.15</v>
      </c>
      <c r="AO173" s="35">
        <v>1</v>
      </c>
      <c r="AP173" s="35">
        <f t="shared" si="257"/>
        <v>2</v>
      </c>
      <c r="AQ173" s="35">
        <f t="shared" si="258"/>
        <v>0.33333333333333331</v>
      </c>
      <c r="AR173" s="35">
        <f t="shared" si="259"/>
        <v>4.9999999999999996E-2</v>
      </c>
      <c r="AS173" s="64" t="s">
        <v>109</v>
      </c>
      <c r="AT173" s="64">
        <v>1</v>
      </c>
      <c r="AU173" s="64">
        <v>1</v>
      </c>
      <c r="AV173" s="64">
        <v>141431</v>
      </c>
      <c r="AW173" s="64">
        <f t="shared" ref="AW173:AW178" si="321">AV173/2080</f>
        <v>67.995673076923083</v>
      </c>
      <c r="AX173" s="64"/>
      <c r="AY173" s="144">
        <v>0.1</v>
      </c>
      <c r="AZ173" s="144">
        <v>0.1</v>
      </c>
      <c r="BA173" s="64">
        <v>1</v>
      </c>
      <c r="BB173" s="64">
        <f t="shared" si="260"/>
        <v>2</v>
      </c>
      <c r="BC173" s="64">
        <f t="shared" si="261"/>
        <v>0.33333333333333331</v>
      </c>
      <c r="BD173" s="64">
        <f t="shared" si="262"/>
        <v>3.3333333333333333E-2</v>
      </c>
      <c r="BE173" s="35"/>
      <c r="BF173" s="35"/>
      <c r="BG173" s="35"/>
      <c r="BH173" s="35"/>
      <c r="BI173" s="35"/>
      <c r="BJ173" s="35"/>
      <c r="BK173" s="142"/>
      <c r="BL173" s="142"/>
      <c r="BM173" s="35"/>
      <c r="BN173" s="35"/>
      <c r="BO173" s="35"/>
      <c r="BP173" s="35"/>
      <c r="BQ173" s="64"/>
      <c r="BR173" s="64"/>
      <c r="BS173" s="64"/>
      <c r="BT173" s="64"/>
      <c r="BU173" s="64"/>
      <c r="BV173" s="64"/>
      <c r="BW173" s="144"/>
      <c r="BX173" s="144"/>
      <c r="BY173" s="64"/>
      <c r="BZ173" s="64"/>
      <c r="CA173" s="64"/>
      <c r="CB173" s="64"/>
      <c r="CC173" s="35"/>
      <c r="CD173" s="35"/>
      <c r="CE173" s="35"/>
      <c r="CF173" s="35"/>
      <c r="CG173" s="35"/>
      <c r="CH173" s="35"/>
      <c r="CI173" s="142"/>
      <c r="CJ173" s="142"/>
      <c r="CK173" s="35"/>
      <c r="CL173" s="35"/>
      <c r="CM173" s="35"/>
      <c r="CN173" s="35"/>
      <c r="CO173" s="64"/>
      <c r="CP173" s="64"/>
      <c r="CQ173" s="64"/>
      <c r="CR173" s="64"/>
      <c r="CS173" s="64"/>
      <c r="CT173" s="64"/>
      <c r="CU173" s="144"/>
      <c r="CV173" s="144"/>
      <c r="CW173" s="64"/>
      <c r="CX173" s="64"/>
      <c r="CY173" s="64"/>
      <c r="CZ173" s="64"/>
      <c r="DA173" s="35"/>
      <c r="DB173" s="35"/>
      <c r="DC173" s="35"/>
      <c r="DD173" s="35"/>
      <c r="DE173" s="35"/>
      <c r="DF173" s="35"/>
      <c r="DG173" s="142"/>
      <c r="DH173" s="142"/>
      <c r="DI173" s="35"/>
      <c r="DJ173" s="35"/>
      <c r="DK173" s="35"/>
      <c r="DL173" s="35"/>
      <c r="DM173" s="64"/>
      <c r="DN173" s="64"/>
      <c r="DO173" s="64"/>
      <c r="DP173" s="64"/>
      <c r="DQ173" s="64"/>
      <c r="DR173" s="64"/>
      <c r="DS173" s="144"/>
      <c r="DT173" s="144"/>
      <c r="DU173" s="64"/>
      <c r="DV173" s="64"/>
      <c r="DW173" s="64"/>
      <c r="DX173" s="64"/>
      <c r="DY173" s="35"/>
      <c r="DZ173" s="35"/>
      <c r="EA173" s="35"/>
      <c r="EB173" s="35"/>
      <c r="EC173" s="35"/>
      <c r="ED173" s="35"/>
      <c r="EE173" s="142"/>
      <c r="EF173" s="142"/>
      <c r="EG173" s="35"/>
      <c r="EH173" s="35"/>
      <c r="EI173" s="35"/>
      <c r="EJ173" s="35"/>
      <c r="EK173" s="62"/>
      <c r="EL173" s="62"/>
      <c r="EM173" s="62"/>
      <c r="EN173" s="62"/>
      <c r="EO173" s="62"/>
      <c r="EP173" s="62"/>
      <c r="EQ173" s="62"/>
      <c r="ER173" s="62"/>
      <c r="ES173" s="62"/>
      <c r="ET173" s="62"/>
      <c r="EU173" s="62"/>
      <c r="EV173" s="62"/>
      <c r="EW173" s="5"/>
      <c r="EX173" s="5"/>
      <c r="EY173" s="5"/>
      <c r="EZ173" s="5"/>
      <c r="FA173" s="5"/>
      <c r="FB173" s="5"/>
      <c r="FC173" s="5"/>
      <c r="FD173" s="5"/>
      <c r="FE173" s="5"/>
      <c r="FF173" s="5"/>
      <c r="FG173" s="5"/>
      <c r="FH173" s="5"/>
      <c r="FI173" s="62"/>
      <c r="FJ173" s="62"/>
      <c r="FK173" s="62"/>
      <c r="FL173" s="62"/>
      <c r="FM173" s="62"/>
      <c r="FN173" s="62"/>
      <c r="FO173" s="62"/>
      <c r="FP173" s="62"/>
      <c r="FQ173" s="62"/>
      <c r="FR173" s="62"/>
      <c r="FS173" s="62"/>
      <c r="FT173" s="62"/>
      <c r="FU173" s="5"/>
      <c r="FV173" s="5"/>
      <c r="FW173" s="5"/>
      <c r="FX173" s="5"/>
      <c r="FY173" s="5"/>
      <c r="FZ173" s="5"/>
      <c r="GA173" s="5"/>
      <c r="GB173" s="5"/>
      <c r="GC173" s="5"/>
      <c r="GD173" s="5"/>
      <c r="GE173" s="5"/>
      <c r="GF173" s="5"/>
      <c r="GG173" s="62"/>
      <c r="GH173" s="62"/>
      <c r="GI173" s="62"/>
      <c r="GJ173" s="62"/>
      <c r="GK173" s="62"/>
      <c r="GL173" s="62"/>
      <c r="GM173" s="62"/>
      <c r="GN173" s="62"/>
      <c r="GO173" s="62"/>
      <c r="GP173" s="62"/>
      <c r="GQ173" s="62"/>
      <c r="GR173" s="62"/>
      <c r="GS173" s="5"/>
      <c r="GT173" s="5"/>
      <c r="GU173" s="5"/>
      <c r="GV173" s="5"/>
      <c r="GW173" s="5"/>
      <c r="GX173" s="5"/>
      <c r="GY173" s="5"/>
      <c r="GZ173" s="5"/>
      <c r="HA173" s="5"/>
      <c r="HB173" s="5"/>
      <c r="HC173" s="5"/>
      <c r="HD173" s="5"/>
      <c r="HE173" s="62"/>
      <c r="HF173" s="62"/>
      <c r="HG173" s="62"/>
      <c r="HH173" s="62"/>
      <c r="HI173" s="62"/>
      <c r="HJ173" s="62"/>
      <c r="HK173" s="62"/>
      <c r="HL173" s="62"/>
      <c r="HM173" s="62"/>
      <c r="HN173" s="62"/>
      <c r="HO173" s="62"/>
      <c r="HP173" s="62"/>
      <c r="HQ173" s="5"/>
      <c r="HR173" s="5"/>
      <c r="HS173" s="5"/>
      <c r="HT173" s="5"/>
      <c r="HU173" s="5"/>
      <c r="HV173" s="5"/>
      <c r="HW173" s="5"/>
      <c r="HX173" s="5"/>
      <c r="HY173" s="5"/>
      <c r="HZ173" s="5"/>
      <c r="IA173" s="5"/>
      <c r="IB173" s="5"/>
      <c r="IC173" s="62"/>
      <c r="ID173" s="62"/>
      <c r="IE173" s="62"/>
      <c r="IF173" s="62"/>
      <c r="IG173" s="62"/>
      <c r="IH173" s="62"/>
      <c r="II173" s="62"/>
      <c r="IJ173" s="62"/>
      <c r="IK173" s="62"/>
      <c r="IL173" s="62"/>
      <c r="IM173" s="62"/>
      <c r="IN173" s="62"/>
      <c r="IO173" s="5"/>
      <c r="IP173" s="5"/>
      <c r="IQ173" s="5"/>
      <c r="IR173" s="5"/>
      <c r="IS173" s="5"/>
      <c r="IT173" s="5"/>
      <c r="IU173" s="5"/>
      <c r="IV173" s="5"/>
      <c r="IW173" s="5"/>
      <c r="IX173" s="5"/>
      <c r="IY173" s="5"/>
      <c r="IZ173" s="5"/>
    </row>
    <row r="174" spans="1:260" x14ac:dyDescent="0.35">
      <c r="A174" s="131">
        <v>170</v>
      </c>
      <c r="B174" s="170">
        <f>'BVEM Scorecard'!B173</f>
        <v>0</v>
      </c>
      <c r="C174" s="170">
        <f>'BVEM Scorecard'!C173</f>
        <v>0</v>
      </c>
      <c r="D174" s="152">
        <v>291</v>
      </c>
      <c r="E174" s="72" t="str">
        <f>'BVEM Scorecard'!F173</f>
        <v>Wind</v>
      </c>
      <c r="F174" s="94">
        <f t="shared" si="249"/>
        <v>7.4999999999999997E-2</v>
      </c>
      <c r="G174" s="94">
        <f t="shared" si="314"/>
        <v>0.33333333333333331</v>
      </c>
      <c r="H174" s="94">
        <f t="shared" si="251"/>
        <v>0.15</v>
      </c>
      <c r="I174" s="94">
        <f t="shared" si="315"/>
        <v>0.66666666666666663</v>
      </c>
      <c r="J174" s="55">
        <v>1</v>
      </c>
      <c r="K174" s="55">
        <v>1</v>
      </c>
      <c r="L174" s="55">
        <v>1</v>
      </c>
      <c r="M174" s="55">
        <f t="shared" si="317"/>
        <v>565025</v>
      </c>
      <c r="N174" s="5">
        <f t="shared" si="318"/>
        <v>271.64663461538464</v>
      </c>
      <c r="O174" s="141"/>
      <c r="P174" s="142">
        <f>(50794+25444+14143)/'[1]Local Workforce'!M174</f>
        <v>0.15995929383655591</v>
      </c>
      <c r="Q174" s="114"/>
      <c r="R174" s="91">
        <v>0.15</v>
      </c>
      <c r="S174" s="5">
        <f t="shared" si="253"/>
        <v>1</v>
      </c>
      <c r="T174" s="93">
        <f t="shared" si="316"/>
        <v>7.4999999999999997E-2</v>
      </c>
      <c r="U174" s="143" t="s">
        <v>161</v>
      </c>
      <c r="V174" s="143">
        <v>1</v>
      </c>
      <c r="W174" s="143">
        <v>1</v>
      </c>
      <c r="X174" s="64">
        <v>253970</v>
      </c>
      <c r="Y174" s="64">
        <f t="shared" si="319"/>
        <v>122.10096153846153</v>
      </c>
      <c r="Z174" s="64"/>
      <c r="AA174" s="144">
        <v>0.2</v>
      </c>
      <c r="AB174" s="144">
        <v>0.2</v>
      </c>
      <c r="AC174" s="64">
        <v>1</v>
      </c>
      <c r="AD174" s="64">
        <f t="shared" si="254"/>
        <v>2</v>
      </c>
      <c r="AE174" s="64">
        <f t="shared" si="255"/>
        <v>0.33333333333333331</v>
      </c>
      <c r="AF174" s="64">
        <f t="shared" si="256"/>
        <v>6.6666666666666666E-2</v>
      </c>
      <c r="AG174" s="55" t="s">
        <v>204</v>
      </c>
      <c r="AH174" s="55">
        <v>1</v>
      </c>
      <c r="AI174" s="5">
        <v>1</v>
      </c>
      <c r="AJ174" s="5">
        <v>169624</v>
      </c>
      <c r="AK174" s="5">
        <f t="shared" si="320"/>
        <v>81.55</v>
      </c>
      <c r="AL174" s="5"/>
      <c r="AM174" s="5">
        <v>0.15</v>
      </c>
      <c r="AN174" s="5">
        <v>0.15</v>
      </c>
      <c r="AO174" s="5">
        <v>1</v>
      </c>
      <c r="AP174" s="35">
        <f t="shared" si="257"/>
        <v>2</v>
      </c>
      <c r="AQ174" s="35">
        <f t="shared" si="258"/>
        <v>0.33333333333333331</v>
      </c>
      <c r="AR174" s="35">
        <f t="shared" si="259"/>
        <v>4.9999999999999996E-2</v>
      </c>
      <c r="AS174" s="62" t="s">
        <v>109</v>
      </c>
      <c r="AT174" s="62">
        <v>1</v>
      </c>
      <c r="AU174" s="62">
        <v>1</v>
      </c>
      <c r="AV174" s="62">
        <v>141431</v>
      </c>
      <c r="AW174" s="62">
        <f t="shared" si="321"/>
        <v>67.995673076923083</v>
      </c>
      <c r="AX174" s="62"/>
      <c r="AY174" s="62">
        <v>0.1</v>
      </c>
      <c r="AZ174" s="62">
        <v>0.1</v>
      </c>
      <c r="BA174" s="62">
        <v>1</v>
      </c>
      <c r="BB174" s="62">
        <f t="shared" si="260"/>
        <v>2</v>
      </c>
      <c r="BC174" s="95">
        <f t="shared" si="261"/>
        <v>0.33333333333333331</v>
      </c>
      <c r="BD174" s="62">
        <f t="shared" si="262"/>
        <v>3.3333333333333333E-2</v>
      </c>
      <c r="BE174" s="5"/>
      <c r="BF174" s="5"/>
      <c r="BG174" s="5"/>
      <c r="BH174" s="5"/>
      <c r="BI174" s="5"/>
      <c r="BJ174" s="5"/>
      <c r="BK174" s="5"/>
      <c r="BL174" s="5"/>
      <c r="BM174" s="5"/>
      <c r="BN174" s="35"/>
      <c r="BO174" s="35"/>
      <c r="BP174" s="35"/>
      <c r="BQ174" s="62"/>
      <c r="BR174" s="62"/>
      <c r="BS174" s="62"/>
      <c r="BT174" s="62"/>
      <c r="BU174" s="62"/>
      <c r="BV174" s="62"/>
      <c r="BW174" s="62"/>
      <c r="BX174" s="62"/>
      <c r="BY174" s="62"/>
      <c r="BZ174" s="62"/>
      <c r="CA174" s="62"/>
      <c r="CB174" s="62"/>
      <c r="CC174" s="5"/>
      <c r="CD174" s="5"/>
      <c r="CE174" s="5"/>
      <c r="CF174" s="5"/>
      <c r="CG174" s="5"/>
      <c r="CH174" s="5"/>
      <c r="CI174" s="5"/>
      <c r="CJ174" s="5"/>
      <c r="CK174" s="5"/>
      <c r="CL174" s="35"/>
      <c r="CM174" s="35"/>
      <c r="CN174" s="35"/>
      <c r="CO174" s="62"/>
      <c r="CP174" s="62"/>
      <c r="CQ174" s="62"/>
      <c r="CR174" s="62"/>
      <c r="CS174" s="62"/>
      <c r="CT174" s="62"/>
      <c r="CU174" s="62"/>
      <c r="CV174" s="62"/>
      <c r="CW174" s="62"/>
      <c r="CX174" s="62"/>
      <c r="CY174" s="62"/>
      <c r="CZ174" s="62"/>
      <c r="DA174" s="5"/>
      <c r="DB174" s="5"/>
      <c r="DC174" s="5"/>
      <c r="DD174" s="5"/>
      <c r="DE174" s="5"/>
      <c r="DF174" s="5"/>
      <c r="DG174" s="5"/>
      <c r="DH174" s="5"/>
      <c r="DI174" s="5"/>
      <c r="DJ174" s="5"/>
      <c r="DK174" s="5"/>
      <c r="DL174" s="5"/>
      <c r="DM174" s="62"/>
      <c r="DN174" s="62"/>
      <c r="DO174" s="62"/>
      <c r="DP174" s="62"/>
      <c r="DQ174" s="62"/>
      <c r="DR174" s="62"/>
      <c r="DS174" s="62"/>
      <c r="DT174" s="62"/>
      <c r="DU174" s="62"/>
      <c r="DV174" s="62"/>
      <c r="DW174" s="62"/>
      <c r="DX174" s="62"/>
      <c r="DY174" s="5"/>
      <c r="DZ174" s="5"/>
      <c r="EA174" s="5"/>
      <c r="EB174" s="5"/>
      <c r="EC174" s="5"/>
      <c r="ED174" s="5"/>
      <c r="EE174" s="5"/>
      <c r="EF174" s="5"/>
      <c r="EG174" s="5"/>
      <c r="EH174" s="5"/>
      <c r="EI174" s="5"/>
      <c r="EJ174" s="5"/>
      <c r="EK174" s="62"/>
      <c r="EL174" s="62"/>
      <c r="EM174" s="62"/>
      <c r="EN174" s="62"/>
      <c r="EO174" s="62"/>
      <c r="EP174" s="62"/>
      <c r="EQ174" s="62"/>
      <c r="ER174" s="62"/>
      <c r="ES174" s="62"/>
      <c r="ET174" s="62"/>
      <c r="EU174" s="62"/>
      <c r="EV174" s="62"/>
      <c r="EW174" s="5"/>
      <c r="EX174" s="5"/>
      <c r="EY174" s="5"/>
      <c r="EZ174" s="5"/>
      <c r="FA174" s="5"/>
      <c r="FB174" s="5"/>
      <c r="FC174" s="5"/>
      <c r="FD174" s="5"/>
      <c r="FE174" s="5"/>
      <c r="FF174" s="5"/>
      <c r="FG174" s="5"/>
      <c r="FH174" s="5"/>
      <c r="FI174" s="62"/>
      <c r="FJ174" s="62"/>
      <c r="FK174" s="62"/>
      <c r="FL174" s="62"/>
      <c r="FM174" s="62"/>
      <c r="FN174" s="62"/>
      <c r="FO174" s="62"/>
      <c r="FP174" s="62"/>
      <c r="FQ174" s="62"/>
      <c r="FR174" s="62"/>
      <c r="FS174" s="62"/>
      <c r="FT174" s="62"/>
      <c r="FU174" s="5"/>
      <c r="FV174" s="5"/>
      <c r="FW174" s="5"/>
      <c r="FX174" s="5"/>
      <c r="FY174" s="5"/>
      <c r="FZ174" s="5"/>
      <c r="GA174" s="5"/>
      <c r="GB174" s="5"/>
      <c r="GC174" s="5"/>
      <c r="GD174" s="5"/>
      <c r="GE174" s="5"/>
      <c r="GF174" s="5"/>
      <c r="GG174" s="62"/>
      <c r="GH174" s="62"/>
      <c r="GI174" s="62"/>
      <c r="GJ174" s="62"/>
      <c r="GK174" s="62"/>
      <c r="GL174" s="62"/>
      <c r="GM174" s="62"/>
      <c r="GN174" s="62"/>
      <c r="GO174" s="62"/>
      <c r="GP174" s="62"/>
      <c r="GQ174" s="62"/>
      <c r="GR174" s="62"/>
      <c r="GS174" s="5"/>
      <c r="GT174" s="5"/>
      <c r="GU174" s="5"/>
      <c r="GV174" s="5"/>
      <c r="GW174" s="5"/>
      <c r="GX174" s="5"/>
      <c r="GY174" s="5"/>
      <c r="GZ174" s="5"/>
      <c r="HA174" s="5"/>
      <c r="HB174" s="5"/>
      <c r="HC174" s="5"/>
      <c r="HD174" s="5"/>
      <c r="HE174" s="62"/>
      <c r="HF174" s="62"/>
      <c r="HG174" s="62"/>
      <c r="HH174" s="62"/>
      <c r="HI174" s="62"/>
      <c r="HJ174" s="62"/>
      <c r="HK174" s="62"/>
      <c r="HL174" s="62"/>
      <c r="HM174" s="62"/>
      <c r="HN174" s="62"/>
      <c r="HO174" s="62"/>
      <c r="HP174" s="62"/>
      <c r="HQ174" s="5"/>
      <c r="HR174" s="5"/>
      <c r="HS174" s="5"/>
      <c r="HT174" s="5"/>
      <c r="HU174" s="5"/>
      <c r="HV174" s="5"/>
      <c r="HW174" s="5"/>
      <c r="HX174" s="5"/>
      <c r="HY174" s="5"/>
      <c r="HZ174" s="5"/>
      <c r="IA174" s="5"/>
      <c r="IB174" s="5"/>
      <c r="IC174" s="62"/>
      <c r="ID174" s="62"/>
      <c r="IE174" s="62"/>
      <c r="IF174" s="62"/>
      <c r="IG174" s="62"/>
      <c r="IH174" s="62"/>
      <c r="II174" s="62"/>
      <c r="IJ174" s="62"/>
      <c r="IK174" s="62"/>
      <c r="IL174" s="62"/>
      <c r="IM174" s="62"/>
      <c r="IN174" s="62"/>
      <c r="IO174" s="5"/>
      <c r="IP174" s="5"/>
      <c r="IQ174" s="5"/>
      <c r="IR174" s="5"/>
      <c r="IS174" s="5"/>
      <c r="IT174" s="5"/>
      <c r="IU174" s="5"/>
      <c r="IV174" s="5"/>
      <c r="IW174" s="5"/>
      <c r="IX174" s="5"/>
      <c r="IY174" s="5"/>
      <c r="IZ174" s="5"/>
    </row>
    <row r="175" spans="1:260" x14ac:dyDescent="0.35">
      <c r="A175" s="131">
        <v>171</v>
      </c>
      <c r="B175" s="170">
        <f>'BVEM Scorecard'!B174</f>
        <v>0</v>
      </c>
      <c r="C175" s="170">
        <f>'BVEM Scorecard'!C174</f>
        <v>0</v>
      </c>
      <c r="D175" s="152">
        <v>236</v>
      </c>
      <c r="E175" s="72" t="str">
        <f>'BVEM Scorecard'!F174</f>
        <v>Wind</v>
      </c>
      <c r="F175" s="94"/>
      <c r="G175" s="94"/>
      <c r="H175" s="94"/>
      <c r="I175" s="94"/>
      <c r="J175" s="55"/>
      <c r="K175" s="55"/>
      <c r="L175" s="55"/>
      <c r="M175" s="55"/>
      <c r="N175" s="5"/>
      <c r="O175" s="5"/>
      <c r="P175" s="142"/>
      <c r="Q175" s="114"/>
      <c r="R175" s="91"/>
      <c r="S175" s="5" t="str">
        <f t="shared" si="253"/>
        <v/>
      </c>
      <c r="T175" s="93"/>
      <c r="U175" s="143"/>
      <c r="V175" s="143"/>
      <c r="W175" s="143"/>
      <c r="X175" s="64"/>
      <c r="Y175" s="64"/>
      <c r="Z175" s="62"/>
      <c r="AA175" s="144"/>
      <c r="AB175" s="144"/>
      <c r="AC175" s="64"/>
      <c r="AD175" s="64" t="str">
        <f t="shared" si="254"/>
        <v/>
      </c>
      <c r="AE175" s="64" t="str">
        <f t="shared" si="255"/>
        <v/>
      </c>
      <c r="AF175" s="64" t="str">
        <f t="shared" si="256"/>
        <v/>
      </c>
      <c r="AG175" s="55"/>
      <c r="AH175" s="55"/>
      <c r="AI175" s="35"/>
      <c r="AJ175" s="35"/>
      <c r="AK175" s="35"/>
      <c r="AL175" s="35"/>
      <c r="AM175" s="142"/>
      <c r="AN175" s="142"/>
      <c r="AO175" s="35"/>
      <c r="AP175" s="35" t="str">
        <f t="shared" si="257"/>
        <v/>
      </c>
      <c r="AQ175" s="35" t="str">
        <f t="shared" si="258"/>
        <v/>
      </c>
      <c r="AR175" s="35" t="str">
        <f t="shared" si="259"/>
        <v/>
      </c>
      <c r="AS175" s="64"/>
      <c r="AT175" s="64"/>
      <c r="AU175" s="64"/>
      <c r="AV175" s="64"/>
      <c r="AW175" s="64"/>
      <c r="AX175" s="64"/>
      <c r="AY175" s="144"/>
      <c r="AZ175" s="144"/>
      <c r="BA175" s="64"/>
      <c r="BB175" s="64" t="str">
        <f t="shared" si="260"/>
        <v/>
      </c>
      <c r="BC175" s="64" t="str">
        <f t="shared" si="261"/>
        <v/>
      </c>
      <c r="BD175" s="64" t="str">
        <f t="shared" si="262"/>
        <v/>
      </c>
      <c r="BE175" s="35"/>
      <c r="BF175" s="35"/>
      <c r="BG175" s="35"/>
      <c r="BH175" s="35"/>
      <c r="BI175" s="35"/>
      <c r="BJ175" s="35"/>
      <c r="BK175" s="142"/>
      <c r="BL175" s="142"/>
      <c r="BM175" s="35"/>
      <c r="BN175" s="35" t="str">
        <f t="shared" si="263"/>
        <v/>
      </c>
      <c r="BO175" s="35" t="str">
        <f t="shared" si="264"/>
        <v/>
      </c>
      <c r="BP175" s="35" t="str">
        <f t="shared" si="265"/>
        <v/>
      </c>
      <c r="BQ175" s="64"/>
      <c r="BR175" s="64"/>
      <c r="BS175" s="64"/>
      <c r="BT175" s="64"/>
      <c r="BU175" s="64"/>
      <c r="BV175" s="64"/>
      <c r="BW175" s="144"/>
      <c r="BX175" s="144"/>
      <c r="BY175" s="64"/>
      <c r="BZ175" s="64" t="str">
        <f t="shared" si="266"/>
        <v/>
      </c>
      <c r="CA175" s="64" t="str">
        <f t="shared" si="267"/>
        <v/>
      </c>
      <c r="CB175" s="64" t="str">
        <f t="shared" si="268"/>
        <v/>
      </c>
      <c r="CC175" s="35"/>
      <c r="CD175" s="35"/>
      <c r="CE175" s="35"/>
      <c r="CF175" s="35"/>
      <c r="CG175" s="35"/>
      <c r="CH175" s="35"/>
      <c r="CI175" s="142"/>
      <c r="CJ175" s="142"/>
      <c r="CK175" s="35"/>
      <c r="CL175" s="35" t="str">
        <f t="shared" si="269"/>
        <v/>
      </c>
      <c r="CM175" s="35" t="str">
        <f t="shared" si="270"/>
        <v/>
      </c>
      <c r="CN175" s="35" t="str">
        <f t="shared" si="271"/>
        <v/>
      </c>
      <c r="CO175" s="64"/>
      <c r="CP175" s="64"/>
      <c r="CQ175" s="64"/>
      <c r="CR175" s="64"/>
      <c r="CS175" s="64"/>
      <c r="CT175" s="64"/>
      <c r="CU175" s="144"/>
      <c r="CV175" s="144"/>
      <c r="CW175" s="64"/>
      <c r="CX175" s="64" t="str">
        <f t="shared" si="272"/>
        <v/>
      </c>
      <c r="CY175" s="64" t="str">
        <f t="shared" si="273"/>
        <v/>
      </c>
      <c r="CZ175" s="64" t="str">
        <f t="shared" si="274"/>
        <v/>
      </c>
      <c r="DA175" s="35"/>
      <c r="DB175" s="35"/>
      <c r="DC175" s="35"/>
      <c r="DD175" s="35"/>
      <c r="DE175" s="35"/>
      <c r="DF175" s="35"/>
      <c r="DG175" s="142"/>
      <c r="DH175" s="142"/>
      <c r="DI175" s="35"/>
      <c r="DJ175" s="35" t="str">
        <f t="shared" si="275"/>
        <v/>
      </c>
      <c r="DK175" s="35" t="str">
        <f t="shared" si="276"/>
        <v/>
      </c>
      <c r="DL175" s="35" t="str">
        <f t="shared" si="277"/>
        <v/>
      </c>
      <c r="DM175" s="64"/>
      <c r="DN175" s="64"/>
      <c r="DO175" s="64"/>
      <c r="DP175" s="64"/>
      <c r="DQ175" s="64"/>
      <c r="DR175" s="64"/>
      <c r="DS175" s="144"/>
      <c r="DT175" s="144"/>
      <c r="DU175" s="64"/>
      <c r="DV175" s="64" t="str">
        <f t="shared" si="278"/>
        <v/>
      </c>
      <c r="DW175" s="64" t="str">
        <f t="shared" si="279"/>
        <v/>
      </c>
      <c r="DX175" s="64" t="str">
        <f t="shared" si="280"/>
        <v/>
      </c>
      <c r="DY175" s="35"/>
      <c r="DZ175" s="35"/>
      <c r="EA175" s="35"/>
      <c r="EB175" s="35"/>
      <c r="EC175" s="35"/>
      <c r="ED175" s="35"/>
      <c r="EE175" s="142"/>
      <c r="EF175" s="142"/>
      <c r="EG175" s="35"/>
      <c r="EH175" s="35" t="str">
        <f t="shared" si="281"/>
        <v/>
      </c>
      <c r="EI175" s="35" t="str">
        <f t="shared" si="282"/>
        <v/>
      </c>
      <c r="EJ175" s="35" t="str">
        <f t="shared" si="283"/>
        <v/>
      </c>
      <c r="EK175" s="62"/>
      <c r="EL175" s="62"/>
      <c r="EM175" s="62"/>
      <c r="EN175" s="62"/>
      <c r="EO175" s="62"/>
      <c r="EP175" s="62"/>
      <c r="EQ175" s="62"/>
      <c r="ER175" s="62"/>
      <c r="ES175" s="62"/>
      <c r="ET175" s="62" t="str">
        <f t="shared" si="284"/>
        <v/>
      </c>
      <c r="EU175" s="62" t="str">
        <f t="shared" si="285"/>
        <v/>
      </c>
      <c r="EV175" s="62" t="str">
        <f t="shared" si="286"/>
        <v/>
      </c>
      <c r="EW175" s="5"/>
      <c r="EX175" s="5"/>
      <c r="EY175" s="5"/>
      <c r="EZ175" s="5"/>
      <c r="FA175" s="5"/>
      <c r="FB175" s="5"/>
      <c r="FC175" s="5"/>
      <c r="FD175" s="5"/>
      <c r="FE175" s="5"/>
      <c r="FF175" s="5" t="str">
        <f t="shared" si="287"/>
        <v/>
      </c>
      <c r="FG175" s="5" t="str">
        <f t="shared" si="288"/>
        <v/>
      </c>
      <c r="FH175" s="5" t="str">
        <f t="shared" si="289"/>
        <v/>
      </c>
      <c r="FI175" s="62"/>
      <c r="FJ175" s="62"/>
      <c r="FK175" s="62"/>
      <c r="FL175" s="62"/>
      <c r="FM175" s="62"/>
      <c r="FN175" s="62"/>
      <c r="FO175" s="62"/>
      <c r="FP175" s="62"/>
      <c r="FQ175" s="62"/>
      <c r="FR175" s="62" t="str">
        <f t="shared" si="290"/>
        <v/>
      </c>
      <c r="FS175" s="62" t="str">
        <f t="shared" si="291"/>
        <v/>
      </c>
      <c r="FT175" s="62" t="str">
        <f t="shared" si="292"/>
        <v/>
      </c>
      <c r="FU175" s="5"/>
      <c r="FV175" s="5"/>
      <c r="FW175" s="5"/>
      <c r="FX175" s="5"/>
      <c r="FY175" s="5"/>
      <c r="FZ175" s="5"/>
      <c r="GA175" s="5"/>
      <c r="GB175" s="5"/>
      <c r="GC175" s="5"/>
      <c r="GD175" s="5" t="str">
        <f t="shared" si="293"/>
        <v/>
      </c>
      <c r="GE175" s="5" t="str">
        <f t="shared" si="294"/>
        <v/>
      </c>
      <c r="GF175" s="5" t="str">
        <f t="shared" si="295"/>
        <v/>
      </c>
      <c r="GG175" s="62"/>
      <c r="GH175" s="62"/>
      <c r="GI175" s="62"/>
      <c r="GJ175" s="62"/>
      <c r="GK175" s="62"/>
      <c r="GL175" s="62"/>
      <c r="GM175" s="62"/>
      <c r="GN175" s="62"/>
      <c r="GO175" s="62"/>
      <c r="GP175" s="62" t="str">
        <f t="shared" si="296"/>
        <v/>
      </c>
      <c r="GQ175" s="62" t="str">
        <f t="shared" si="297"/>
        <v/>
      </c>
      <c r="GR175" s="62" t="str">
        <f t="shared" si="298"/>
        <v/>
      </c>
      <c r="GS175" s="5"/>
      <c r="GT175" s="5"/>
      <c r="GU175" s="5"/>
      <c r="GV175" s="5"/>
      <c r="GW175" s="5"/>
      <c r="GX175" s="5"/>
      <c r="GY175" s="5"/>
      <c r="GZ175" s="5"/>
      <c r="HA175" s="5"/>
      <c r="HB175" s="5" t="str">
        <f t="shared" si="299"/>
        <v/>
      </c>
      <c r="HC175" s="5" t="str">
        <f t="shared" si="300"/>
        <v/>
      </c>
      <c r="HD175" s="5" t="str">
        <f t="shared" si="301"/>
        <v/>
      </c>
      <c r="HE175" s="62"/>
      <c r="HF175" s="62"/>
      <c r="HG175" s="62"/>
      <c r="HH175" s="62"/>
      <c r="HI175" s="62"/>
      <c r="HJ175" s="62"/>
      <c r="HK175" s="62"/>
      <c r="HL175" s="62"/>
      <c r="HM175" s="62"/>
      <c r="HN175" s="62" t="str">
        <f t="shared" si="302"/>
        <v/>
      </c>
      <c r="HO175" s="62" t="str">
        <f t="shared" si="303"/>
        <v/>
      </c>
      <c r="HP175" s="62" t="str">
        <f t="shared" si="304"/>
        <v/>
      </c>
      <c r="HQ175" s="5"/>
      <c r="HR175" s="5"/>
      <c r="HS175" s="5"/>
      <c r="HT175" s="5"/>
      <c r="HU175" s="5"/>
      <c r="HV175" s="5"/>
      <c r="HW175" s="5"/>
      <c r="HX175" s="5"/>
      <c r="HY175" s="5"/>
      <c r="HZ175" s="5" t="str">
        <f t="shared" si="305"/>
        <v/>
      </c>
      <c r="IA175" s="5" t="str">
        <f t="shared" si="306"/>
        <v/>
      </c>
      <c r="IB175" s="5" t="str">
        <f t="shared" si="307"/>
        <v/>
      </c>
      <c r="IC175" s="62"/>
      <c r="ID175" s="62"/>
      <c r="IE175" s="62"/>
      <c r="IF175" s="62"/>
      <c r="IG175" s="62"/>
      <c r="IH175" s="62"/>
      <c r="II175" s="62"/>
      <c r="IJ175" s="62"/>
      <c r="IK175" s="62"/>
      <c r="IL175" s="62" t="str">
        <f t="shared" si="308"/>
        <v/>
      </c>
      <c r="IM175" s="62" t="str">
        <f t="shared" si="309"/>
        <v/>
      </c>
      <c r="IN175" s="62" t="str">
        <f t="shared" si="310"/>
        <v/>
      </c>
      <c r="IO175" s="5"/>
      <c r="IP175" s="5"/>
      <c r="IQ175" s="5"/>
      <c r="IR175" s="5"/>
      <c r="IS175" s="5"/>
      <c r="IT175" s="5"/>
      <c r="IU175" s="5"/>
      <c r="IV175" s="5"/>
      <c r="IW175" s="5"/>
      <c r="IX175" s="5" t="str">
        <f t="shared" si="311"/>
        <v/>
      </c>
      <c r="IY175" s="5" t="str">
        <f t="shared" si="312"/>
        <v/>
      </c>
      <c r="IZ175" s="5" t="str">
        <f t="shared" si="313"/>
        <v/>
      </c>
    </row>
    <row r="176" spans="1:260" x14ac:dyDescent="0.35">
      <c r="A176" s="131">
        <v>172</v>
      </c>
      <c r="B176" s="170">
        <f>'BVEM Scorecard'!B175</f>
        <v>0</v>
      </c>
      <c r="C176" s="170">
        <f>'BVEM Scorecard'!C175</f>
        <v>0</v>
      </c>
      <c r="D176" s="152">
        <v>295</v>
      </c>
      <c r="E176" s="72" t="str">
        <f>'BVEM Scorecard'!F175</f>
        <v>Wind</v>
      </c>
      <c r="F176" s="94">
        <f t="shared" si="249"/>
        <v>7.4999999999999997E-2</v>
      </c>
      <c r="G176" s="94">
        <f t="shared" ref="G176:G178" si="322">IFERROR(S176/3,0)</f>
        <v>0.33333333333333331</v>
      </c>
      <c r="H176" s="94">
        <f t="shared" si="251"/>
        <v>0.15</v>
      </c>
      <c r="I176" s="94">
        <f t="shared" ref="I176:I178" si="323">IFERROR(SUM(AD176,AP176,BB176,BN176,BZ176,CL176,CX176,DJ176,DV176,EH176,ET176,FF176,FR176,GD176,GP176,HB176,HN176,HZ176,IL176,IX176)/(SUM(V176,AH176,AT176,BF176,BR176,CD176,CP176,DB176,DN176,DZ176,EL176,EX176,FJ176,FV176,GH176,GT176,HF176,HR176,ID176,IP176)*3),0)</f>
        <v>0.66666666666666663</v>
      </c>
      <c r="J176" s="55">
        <v>1</v>
      </c>
      <c r="K176" s="55">
        <v>1</v>
      </c>
      <c r="L176" s="55">
        <v>1</v>
      </c>
      <c r="M176" s="55">
        <f t="shared" si="317"/>
        <v>565025</v>
      </c>
      <c r="N176" s="5">
        <f t="shared" si="318"/>
        <v>271.64663461538464</v>
      </c>
      <c r="O176" s="141"/>
      <c r="P176" s="142">
        <f>(50794+25444+14143)/'[1]Local Workforce'!M176</f>
        <v>0.15995929383655591</v>
      </c>
      <c r="Q176" s="114"/>
      <c r="R176" s="91">
        <v>0.15</v>
      </c>
      <c r="S176" s="5">
        <f t="shared" si="253"/>
        <v>1</v>
      </c>
      <c r="T176" s="93">
        <f>IFERROR(Q176*Q$4+R176*R$4,0)</f>
        <v>7.4999999999999997E-2</v>
      </c>
      <c r="U176" s="143" t="s">
        <v>161</v>
      </c>
      <c r="V176" s="143">
        <v>1</v>
      </c>
      <c r="W176" s="143">
        <v>1</v>
      </c>
      <c r="X176" s="64">
        <v>253970</v>
      </c>
      <c r="Y176" s="64">
        <f t="shared" si="319"/>
        <v>122.10096153846153</v>
      </c>
      <c r="Z176" s="64"/>
      <c r="AA176" s="144">
        <v>0.2</v>
      </c>
      <c r="AB176" s="144">
        <v>0.2</v>
      </c>
      <c r="AC176" s="64">
        <v>1</v>
      </c>
      <c r="AD176" s="64">
        <f t="shared" si="254"/>
        <v>2</v>
      </c>
      <c r="AE176" s="64">
        <f t="shared" si="255"/>
        <v>0.33333333333333331</v>
      </c>
      <c r="AF176" s="64">
        <f t="shared" si="256"/>
        <v>6.6666666666666666E-2</v>
      </c>
      <c r="AG176" s="55" t="s">
        <v>204</v>
      </c>
      <c r="AH176" s="55">
        <v>1</v>
      </c>
      <c r="AI176" s="5">
        <v>1</v>
      </c>
      <c r="AJ176" s="5">
        <v>169624</v>
      </c>
      <c r="AK176" s="5">
        <f t="shared" si="320"/>
        <v>81.55</v>
      </c>
      <c r="AL176" s="5"/>
      <c r="AM176" s="5">
        <v>0.15</v>
      </c>
      <c r="AN176" s="5">
        <v>0.15</v>
      </c>
      <c r="AO176" s="5">
        <v>1</v>
      </c>
      <c r="AP176" s="35">
        <f t="shared" si="257"/>
        <v>2</v>
      </c>
      <c r="AQ176" s="35">
        <f t="shared" si="258"/>
        <v>0.33333333333333331</v>
      </c>
      <c r="AR176" s="35">
        <f t="shared" si="259"/>
        <v>4.9999999999999996E-2</v>
      </c>
      <c r="AS176" s="62" t="s">
        <v>109</v>
      </c>
      <c r="AT176" s="62">
        <v>1</v>
      </c>
      <c r="AU176" s="62">
        <v>1</v>
      </c>
      <c r="AV176" s="62">
        <v>141431</v>
      </c>
      <c r="AW176" s="62">
        <f t="shared" si="321"/>
        <v>67.995673076923083</v>
      </c>
      <c r="AX176" s="62"/>
      <c r="AY176" s="62">
        <v>0.1</v>
      </c>
      <c r="AZ176" s="62">
        <v>0.1</v>
      </c>
      <c r="BA176" s="62">
        <v>1</v>
      </c>
      <c r="BB176" s="62">
        <f t="shared" si="260"/>
        <v>2</v>
      </c>
      <c r="BC176" s="95">
        <f t="shared" si="261"/>
        <v>0.33333333333333331</v>
      </c>
      <c r="BD176" s="62">
        <f t="shared" si="262"/>
        <v>3.3333333333333333E-2</v>
      </c>
      <c r="BE176" s="5"/>
      <c r="BF176" s="5"/>
      <c r="BG176" s="5"/>
      <c r="BH176" s="5"/>
      <c r="BI176" s="5"/>
      <c r="BJ176" s="5"/>
      <c r="BK176" s="5"/>
      <c r="BL176" s="5"/>
      <c r="BM176" s="5"/>
      <c r="BN176" s="35"/>
      <c r="BO176" s="35"/>
      <c r="BP176" s="35"/>
      <c r="BQ176" s="62"/>
      <c r="BR176" s="62"/>
      <c r="BS176" s="62"/>
      <c r="BT176" s="62"/>
      <c r="BU176" s="62"/>
      <c r="BV176" s="62"/>
      <c r="BW176" s="62"/>
      <c r="BX176" s="62"/>
      <c r="BY176" s="62"/>
      <c r="BZ176" s="62"/>
      <c r="CA176" s="62"/>
      <c r="CB176" s="62"/>
      <c r="CC176" s="5"/>
      <c r="CD176" s="5"/>
      <c r="CE176" s="5"/>
      <c r="CF176" s="5"/>
      <c r="CG176" s="5"/>
      <c r="CH176" s="5"/>
      <c r="CI176" s="5"/>
      <c r="CJ176" s="5"/>
      <c r="CK176" s="5"/>
      <c r="CL176" s="35"/>
      <c r="CM176" s="35"/>
      <c r="CN176" s="35"/>
      <c r="CO176" s="62"/>
      <c r="CP176" s="62"/>
      <c r="CQ176" s="62"/>
      <c r="CR176" s="62"/>
      <c r="CS176" s="62"/>
      <c r="CT176" s="62"/>
      <c r="CU176" s="62"/>
      <c r="CV176" s="62"/>
      <c r="CW176" s="62"/>
      <c r="CX176" s="62"/>
      <c r="CY176" s="62"/>
      <c r="CZ176" s="62"/>
      <c r="DA176" s="5"/>
      <c r="DB176" s="5"/>
      <c r="DC176" s="5"/>
      <c r="DD176" s="5"/>
      <c r="DE176" s="5"/>
      <c r="DF176" s="5"/>
      <c r="DG176" s="5"/>
      <c r="DH176" s="5"/>
      <c r="DI176" s="5"/>
      <c r="DJ176" s="5"/>
      <c r="DK176" s="5"/>
      <c r="DL176" s="5"/>
      <c r="DM176" s="62"/>
      <c r="DN176" s="62"/>
      <c r="DO176" s="62"/>
      <c r="DP176" s="62"/>
      <c r="DQ176" s="62"/>
      <c r="DR176" s="62"/>
      <c r="DS176" s="62"/>
      <c r="DT176" s="62"/>
      <c r="DU176" s="62"/>
      <c r="DV176" s="62"/>
      <c r="DW176" s="62"/>
      <c r="DX176" s="62"/>
      <c r="DY176" s="5"/>
      <c r="DZ176" s="5"/>
      <c r="EA176" s="5"/>
      <c r="EB176" s="5"/>
      <c r="EC176" s="5"/>
      <c r="ED176" s="5"/>
      <c r="EE176" s="5"/>
      <c r="EF176" s="5"/>
      <c r="EG176" s="5"/>
      <c r="EH176" s="5"/>
      <c r="EI176" s="5"/>
      <c r="EJ176" s="5"/>
      <c r="EK176" s="62"/>
      <c r="EL176" s="62"/>
      <c r="EM176" s="62"/>
      <c r="EN176" s="62"/>
      <c r="EO176" s="62"/>
      <c r="EP176" s="62"/>
      <c r="EQ176" s="62"/>
      <c r="ER176" s="62"/>
      <c r="ES176" s="62"/>
      <c r="ET176" s="62"/>
      <c r="EU176" s="62"/>
      <c r="EV176" s="62"/>
      <c r="EW176" s="5"/>
      <c r="EX176" s="5"/>
      <c r="EY176" s="5"/>
      <c r="EZ176" s="5"/>
      <c r="FA176" s="5"/>
      <c r="FB176" s="5"/>
      <c r="FC176" s="5"/>
      <c r="FD176" s="5"/>
      <c r="FE176" s="5"/>
      <c r="FF176" s="5"/>
      <c r="FG176" s="5"/>
      <c r="FH176" s="5"/>
      <c r="FI176" s="62"/>
      <c r="FJ176" s="62"/>
      <c r="FK176" s="62"/>
      <c r="FL176" s="62"/>
      <c r="FM176" s="62"/>
      <c r="FN176" s="62"/>
      <c r="FO176" s="62"/>
      <c r="FP176" s="62"/>
      <c r="FQ176" s="62"/>
      <c r="FR176" s="62"/>
      <c r="FS176" s="62"/>
      <c r="FT176" s="62"/>
      <c r="FU176" s="5"/>
      <c r="FV176" s="5"/>
      <c r="FW176" s="5"/>
      <c r="FX176" s="5"/>
      <c r="FY176" s="5"/>
      <c r="FZ176" s="5"/>
      <c r="GA176" s="5"/>
      <c r="GB176" s="5"/>
      <c r="GC176" s="5"/>
      <c r="GD176" s="5"/>
      <c r="GE176" s="5"/>
      <c r="GF176" s="5"/>
      <c r="GG176" s="62"/>
      <c r="GH176" s="62"/>
      <c r="GI176" s="62"/>
      <c r="GJ176" s="62"/>
      <c r="GK176" s="62"/>
      <c r="GL176" s="62"/>
      <c r="GM176" s="62"/>
      <c r="GN176" s="62"/>
      <c r="GO176" s="62"/>
      <c r="GP176" s="62"/>
      <c r="GQ176" s="62"/>
      <c r="GR176" s="62"/>
      <c r="GS176" s="5"/>
      <c r="GT176" s="5"/>
      <c r="GU176" s="5"/>
      <c r="GV176" s="5"/>
      <c r="GW176" s="5"/>
      <c r="GX176" s="5"/>
      <c r="GY176" s="5"/>
      <c r="GZ176" s="5"/>
      <c r="HA176" s="5"/>
      <c r="HB176" s="5"/>
      <c r="HC176" s="5"/>
      <c r="HD176" s="5"/>
      <c r="HE176" s="62"/>
      <c r="HF176" s="62"/>
      <c r="HG176" s="62"/>
      <c r="HH176" s="62"/>
      <c r="HI176" s="62"/>
      <c r="HJ176" s="62"/>
      <c r="HK176" s="62"/>
      <c r="HL176" s="62"/>
      <c r="HM176" s="62"/>
      <c r="HN176" s="62"/>
      <c r="HO176" s="62"/>
      <c r="HP176" s="62"/>
      <c r="HQ176" s="5"/>
      <c r="HR176" s="5"/>
      <c r="HS176" s="5"/>
      <c r="HT176" s="5"/>
      <c r="HU176" s="5"/>
      <c r="HV176" s="5"/>
      <c r="HW176" s="5"/>
      <c r="HX176" s="5"/>
      <c r="HY176" s="5"/>
      <c r="HZ176" s="5"/>
      <c r="IA176" s="5"/>
      <c r="IB176" s="5"/>
      <c r="IC176" s="62"/>
      <c r="ID176" s="62"/>
      <c r="IE176" s="62"/>
      <c r="IF176" s="62"/>
      <c r="IG176" s="62"/>
      <c r="IH176" s="62"/>
      <c r="II176" s="62"/>
      <c r="IJ176" s="62"/>
      <c r="IK176" s="62"/>
      <c r="IL176" s="62"/>
      <c r="IM176" s="62"/>
      <c r="IN176" s="62"/>
      <c r="IO176" s="5"/>
      <c r="IP176" s="5"/>
      <c r="IQ176" s="5"/>
      <c r="IR176" s="5"/>
      <c r="IS176" s="5"/>
      <c r="IT176" s="5"/>
      <c r="IU176" s="5"/>
      <c r="IV176" s="5"/>
      <c r="IW176" s="5"/>
      <c r="IX176" s="5"/>
      <c r="IY176" s="5"/>
      <c r="IZ176" s="5"/>
    </row>
    <row r="177" spans="1:260" x14ac:dyDescent="0.35">
      <c r="A177" s="131">
        <v>173</v>
      </c>
      <c r="B177" s="170">
        <f>'BVEM Scorecard'!B176</f>
        <v>0</v>
      </c>
      <c r="C177" s="170">
        <f>'BVEM Scorecard'!C176</f>
        <v>0</v>
      </c>
      <c r="D177" s="152">
        <v>296</v>
      </c>
      <c r="E177" s="72" t="str">
        <f>'BVEM Scorecard'!F176</f>
        <v>Wind</v>
      </c>
      <c r="F177" s="94">
        <f t="shared" si="249"/>
        <v>7.4999999999999997E-2</v>
      </c>
      <c r="G177" s="94">
        <f t="shared" si="322"/>
        <v>0.33333333333333331</v>
      </c>
      <c r="H177" s="94">
        <f t="shared" si="251"/>
        <v>0.15</v>
      </c>
      <c r="I177" s="94">
        <f t="shared" si="323"/>
        <v>0.66666666666666663</v>
      </c>
      <c r="J177" s="55">
        <v>1</v>
      </c>
      <c r="K177" s="55">
        <v>1</v>
      </c>
      <c r="L177" s="55">
        <v>1</v>
      </c>
      <c r="M177" s="55">
        <f t="shared" si="317"/>
        <v>565025</v>
      </c>
      <c r="N177" s="5">
        <f t="shared" si="318"/>
        <v>271.64663461538464</v>
      </c>
      <c r="O177" s="5"/>
      <c r="P177" s="142">
        <f>(50794+25444+14143)/'[1]Local Workforce'!M177</f>
        <v>0.15995929383655591</v>
      </c>
      <c r="Q177" s="114"/>
      <c r="R177" s="91">
        <v>0.15</v>
      </c>
      <c r="S177" s="5">
        <f t="shared" si="253"/>
        <v>1</v>
      </c>
      <c r="T177" s="93">
        <f>IFERROR(Q177*Q$4+R177*R$4,0)</f>
        <v>7.4999999999999997E-2</v>
      </c>
      <c r="U177" s="143" t="s">
        <v>161</v>
      </c>
      <c r="V177" s="143">
        <v>1</v>
      </c>
      <c r="W177" s="143">
        <v>1</v>
      </c>
      <c r="X177" s="64">
        <v>253970</v>
      </c>
      <c r="Y177" s="64">
        <f t="shared" si="319"/>
        <v>122.10096153846153</v>
      </c>
      <c r="Z177" s="62"/>
      <c r="AA177" s="144">
        <v>0.2</v>
      </c>
      <c r="AB177" s="144">
        <v>0.2</v>
      </c>
      <c r="AC177" s="64">
        <v>1</v>
      </c>
      <c r="AD177" s="64">
        <f t="shared" si="254"/>
        <v>2</v>
      </c>
      <c r="AE177" s="64">
        <f t="shared" si="255"/>
        <v>0.33333333333333331</v>
      </c>
      <c r="AF177" s="64">
        <f t="shared" si="256"/>
        <v>6.6666666666666666E-2</v>
      </c>
      <c r="AG177" s="55" t="s">
        <v>204</v>
      </c>
      <c r="AH177" s="55">
        <v>1</v>
      </c>
      <c r="AI177" s="35">
        <v>1</v>
      </c>
      <c r="AJ177" s="35">
        <v>169624</v>
      </c>
      <c r="AK177" s="35">
        <f t="shared" si="320"/>
        <v>81.55</v>
      </c>
      <c r="AL177" s="35"/>
      <c r="AM177" s="142">
        <v>0.15</v>
      </c>
      <c r="AN177" s="142">
        <v>0.15</v>
      </c>
      <c r="AO177" s="35">
        <v>1</v>
      </c>
      <c r="AP177" s="35">
        <f t="shared" si="257"/>
        <v>2</v>
      </c>
      <c r="AQ177" s="35">
        <f t="shared" si="258"/>
        <v>0.33333333333333331</v>
      </c>
      <c r="AR177" s="35">
        <f t="shared" si="259"/>
        <v>4.9999999999999996E-2</v>
      </c>
      <c r="AS177" s="64" t="s">
        <v>109</v>
      </c>
      <c r="AT177" s="64">
        <v>1</v>
      </c>
      <c r="AU177" s="64">
        <v>1</v>
      </c>
      <c r="AV177" s="64">
        <v>141431</v>
      </c>
      <c r="AW177" s="64">
        <f t="shared" si="321"/>
        <v>67.995673076923083</v>
      </c>
      <c r="AX177" s="64"/>
      <c r="AY177" s="144">
        <v>0.1</v>
      </c>
      <c r="AZ177" s="144">
        <v>0.1</v>
      </c>
      <c r="BA177" s="64">
        <v>1</v>
      </c>
      <c r="BB177" s="64">
        <f t="shared" si="260"/>
        <v>2</v>
      </c>
      <c r="BC177" s="64">
        <f t="shared" si="261"/>
        <v>0.33333333333333331</v>
      </c>
      <c r="BD177" s="64">
        <f t="shared" si="262"/>
        <v>3.3333333333333333E-2</v>
      </c>
      <c r="BE177" s="35"/>
      <c r="BF177" s="35"/>
      <c r="BG177" s="35"/>
      <c r="BH177" s="35"/>
      <c r="BI177" s="35"/>
      <c r="BJ177" s="35"/>
      <c r="BK177" s="142"/>
      <c r="BL177" s="142"/>
      <c r="BM177" s="35"/>
      <c r="BN177" s="35"/>
      <c r="BO177" s="35"/>
      <c r="BP177" s="35"/>
      <c r="BQ177" s="64"/>
      <c r="BR177" s="64"/>
      <c r="BS177" s="64"/>
      <c r="BT177" s="64"/>
      <c r="BU177" s="64"/>
      <c r="BV177" s="64"/>
      <c r="BW177" s="144"/>
      <c r="BX177" s="144"/>
      <c r="BY177" s="64"/>
      <c r="BZ177" s="64"/>
      <c r="CA177" s="64"/>
      <c r="CB177" s="64"/>
      <c r="CC177" s="35"/>
      <c r="CD177" s="35"/>
      <c r="CE177" s="35"/>
      <c r="CF177" s="35"/>
      <c r="CG177" s="35"/>
      <c r="CH177" s="35"/>
      <c r="CI177" s="142"/>
      <c r="CJ177" s="142"/>
      <c r="CK177" s="35"/>
      <c r="CL177" s="35"/>
      <c r="CM177" s="35"/>
      <c r="CN177" s="35"/>
      <c r="CO177" s="64"/>
      <c r="CP177" s="64"/>
      <c r="CQ177" s="64"/>
      <c r="CR177" s="64"/>
      <c r="CS177" s="64"/>
      <c r="CT177" s="64"/>
      <c r="CU177" s="144"/>
      <c r="CV177" s="144"/>
      <c r="CW177" s="64"/>
      <c r="CX177" s="64"/>
      <c r="CY177" s="64"/>
      <c r="CZ177" s="64"/>
      <c r="DA177" s="35"/>
      <c r="DB177" s="35"/>
      <c r="DC177" s="35"/>
      <c r="DD177" s="35"/>
      <c r="DE177" s="35"/>
      <c r="DF177" s="35"/>
      <c r="DG177" s="142"/>
      <c r="DH177" s="142"/>
      <c r="DI177" s="35"/>
      <c r="DJ177" s="35"/>
      <c r="DK177" s="35"/>
      <c r="DL177" s="35"/>
      <c r="DM177" s="64"/>
      <c r="DN177" s="64"/>
      <c r="DO177" s="64"/>
      <c r="DP177" s="64"/>
      <c r="DQ177" s="64"/>
      <c r="DR177" s="64"/>
      <c r="DS177" s="144"/>
      <c r="DT177" s="144"/>
      <c r="DU177" s="64"/>
      <c r="DV177" s="64"/>
      <c r="DW177" s="64"/>
      <c r="DX177" s="64"/>
      <c r="DY177" s="35"/>
      <c r="DZ177" s="35"/>
      <c r="EA177" s="35"/>
      <c r="EB177" s="35"/>
      <c r="EC177" s="35"/>
      <c r="ED177" s="35"/>
      <c r="EE177" s="142"/>
      <c r="EF177" s="142"/>
      <c r="EG177" s="35"/>
      <c r="EH177" s="35"/>
      <c r="EI177" s="35"/>
      <c r="EJ177" s="35"/>
      <c r="EK177" s="62"/>
      <c r="EL177" s="62"/>
      <c r="EM177" s="62"/>
      <c r="EN177" s="62"/>
      <c r="EO177" s="62"/>
      <c r="EP177" s="62"/>
      <c r="EQ177" s="62"/>
      <c r="ER177" s="62"/>
      <c r="ES177" s="62"/>
      <c r="ET177" s="62"/>
      <c r="EU177" s="62"/>
      <c r="EV177" s="62"/>
      <c r="EW177" s="5"/>
      <c r="EX177" s="5"/>
      <c r="EY177" s="5"/>
      <c r="EZ177" s="5"/>
      <c r="FA177" s="5"/>
      <c r="FB177" s="5"/>
      <c r="FC177" s="5"/>
      <c r="FD177" s="5"/>
      <c r="FE177" s="5"/>
      <c r="FF177" s="5"/>
      <c r="FG177" s="5"/>
      <c r="FH177" s="5"/>
      <c r="FI177" s="62"/>
      <c r="FJ177" s="62"/>
      <c r="FK177" s="62"/>
      <c r="FL177" s="62"/>
      <c r="FM177" s="62"/>
      <c r="FN177" s="62"/>
      <c r="FO177" s="62"/>
      <c r="FP177" s="62"/>
      <c r="FQ177" s="62"/>
      <c r="FR177" s="62"/>
      <c r="FS177" s="62"/>
      <c r="FT177" s="62"/>
      <c r="FU177" s="5"/>
      <c r="FV177" s="5"/>
      <c r="FW177" s="5"/>
      <c r="FX177" s="5"/>
      <c r="FY177" s="5"/>
      <c r="FZ177" s="5"/>
      <c r="GA177" s="5"/>
      <c r="GB177" s="5"/>
      <c r="GC177" s="5"/>
      <c r="GD177" s="5"/>
      <c r="GE177" s="5"/>
      <c r="GF177" s="5"/>
      <c r="GG177" s="62"/>
      <c r="GH177" s="62"/>
      <c r="GI177" s="62"/>
      <c r="GJ177" s="62"/>
      <c r="GK177" s="62"/>
      <c r="GL177" s="62"/>
      <c r="GM177" s="62"/>
      <c r="GN177" s="62"/>
      <c r="GO177" s="62"/>
      <c r="GP177" s="62"/>
      <c r="GQ177" s="62"/>
      <c r="GR177" s="62"/>
      <c r="GS177" s="5"/>
      <c r="GT177" s="5"/>
      <c r="GU177" s="5"/>
      <c r="GV177" s="5"/>
      <c r="GW177" s="5"/>
      <c r="GX177" s="5"/>
      <c r="GY177" s="5"/>
      <c r="GZ177" s="5"/>
      <c r="HA177" s="5"/>
      <c r="HB177" s="5"/>
      <c r="HC177" s="5"/>
      <c r="HD177" s="5"/>
      <c r="HE177" s="62"/>
      <c r="HF177" s="62"/>
      <c r="HG177" s="62"/>
      <c r="HH177" s="62"/>
      <c r="HI177" s="62"/>
      <c r="HJ177" s="62"/>
      <c r="HK177" s="62"/>
      <c r="HL177" s="62"/>
      <c r="HM177" s="62"/>
      <c r="HN177" s="62"/>
      <c r="HO177" s="62"/>
      <c r="HP177" s="62"/>
      <c r="HQ177" s="5"/>
      <c r="HR177" s="5"/>
      <c r="HS177" s="5"/>
      <c r="HT177" s="5"/>
      <c r="HU177" s="5"/>
      <c r="HV177" s="5"/>
      <c r="HW177" s="5"/>
      <c r="HX177" s="5"/>
      <c r="HY177" s="5"/>
      <c r="HZ177" s="5"/>
      <c r="IA177" s="5"/>
      <c r="IB177" s="5"/>
      <c r="IC177" s="62"/>
      <c r="ID177" s="62"/>
      <c r="IE177" s="62"/>
      <c r="IF177" s="62"/>
      <c r="IG177" s="62"/>
      <c r="IH177" s="62"/>
      <c r="II177" s="62"/>
      <c r="IJ177" s="62"/>
      <c r="IK177" s="62"/>
      <c r="IL177" s="62"/>
      <c r="IM177" s="62"/>
      <c r="IN177" s="62"/>
      <c r="IO177" s="5"/>
      <c r="IP177" s="5"/>
      <c r="IQ177" s="5"/>
      <c r="IR177" s="5"/>
      <c r="IS177" s="5"/>
      <c r="IT177" s="5"/>
      <c r="IU177" s="5"/>
      <c r="IV177" s="5"/>
      <c r="IW177" s="5"/>
      <c r="IX177" s="5"/>
      <c r="IY177" s="5"/>
      <c r="IZ177" s="5"/>
    </row>
    <row r="178" spans="1:260" x14ac:dyDescent="0.35">
      <c r="A178" s="131">
        <v>174</v>
      </c>
      <c r="B178" s="170">
        <f>'BVEM Scorecard'!B177</f>
        <v>0</v>
      </c>
      <c r="C178" s="170">
        <f>'BVEM Scorecard'!C177</f>
        <v>0</v>
      </c>
      <c r="D178" s="152">
        <v>299</v>
      </c>
      <c r="E178" s="72" t="str">
        <f>'BVEM Scorecard'!F177</f>
        <v>Wind</v>
      </c>
      <c r="F178" s="94">
        <f t="shared" si="249"/>
        <v>7.4999999999999997E-2</v>
      </c>
      <c r="G178" s="94">
        <f t="shared" si="322"/>
        <v>0.33333333333333331</v>
      </c>
      <c r="H178" s="94">
        <f t="shared" si="251"/>
        <v>0.15</v>
      </c>
      <c r="I178" s="94">
        <f t="shared" si="323"/>
        <v>0.66666666666666663</v>
      </c>
      <c r="J178" s="55">
        <v>1</v>
      </c>
      <c r="K178" s="55">
        <v>1</v>
      </c>
      <c r="L178" s="55">
        <v>1</v>
      </c>
      <c r="M178" s="55">
        <f t="shared" si="317"/>
        <v>565025</v>
      </c>
      <c r="N178" s="5">
        <f t="shared" si="318"/>
        <v>271.64663461538464</v>
      </c>
      <c r="O178" s="141"/>
      <c r="P178" s="142">
        <f>(50794+25444+14143)/'[1]Local Workforce'!M178</f>
        <v>0.15995929383655591</v>
      </c>
      <c r="Q178" s="114"/>
      <c r="R178" s="91">
        <v>0.15</v>
      </c>
      <c r="S178" s="5">
        <f t="shared" si="253"/>
        <v>1</v>
      </c>
      <c r="T178" s="93">
        <f>IFERROR(Q178*Q$4+R178*R$4,0)</f>
        <v>7.4999999999999997E-2</v>
      </c>
      <c r="U178" s="143" t="s">
        <v>161</v>
      </c>
      <c r="V178" s="143">
        <v>1</v>
      </c>
      <c r="W178" s="143">
        <v>1</v>
      </c>
      <c r="X178" s="64">
        <v>253970</v>
      </c>
      <c r="Y178" s="64">
        <f t="shared" si="319"/>
        <v>122.10096153846153</v>
      </c>
      <c r="Z178" s="64"/>
      <c r="AA178" s="144">
        <v>0.2</v>
      </c>
      <c r="AB178" s="144">
        <v>0.2</v>
      </c>
      <c r="AC178" s="64">
        <v>1</v>
      </c>
      <c r="AD178" s="64">
        <f t="shared" si="254"/>
        <v>2</v>
      </c>
      <c r="AE178" s="64">
        <f t="shared" si="255"/>
        <v>0.33333333333333331</v>
      </c>
      <c r="AF178" s="64">
        <f t="shared" si="256"/>
        <v>6.6666666666666666E-2</v>
      </c>
      <c r="AG178" s="55" t="s">
        <v>204</v>
      </c>
      <c r="AH178" s="55">
        <v>1</v>
      </c>
      <c r="AI178" s="5">
        <v>1</v>
      </c>
      <c r="AJ178" s="5">
        <v>169624</v>
      </c>
      <c r="AK178" s="5">
        <f t="shared" si="320"/>
        <v>81.55</v>
      </c>
      <c r="AL178" s="5"/>
      <c r="AM178" s="5">
        <v>0.15</v>
      </c>
      <c r="AN178" s="5">
        <v>0.15</v>
      </c>
      <c r="AO178" s="5">
        <v>1</v>
      </c>
      <c r="AP178" s="35">
        <f t="shared" si="257"/>
        <v>2</v>
      </c>
      <c r="AQ178" s="35">
        <f t="shared" si="258"/>
        <v>0.33333333333333331</v>
      </c>
      <c r="AR178" s="35">
        <f t="shared" si="259"/>
        <v>4.9999999999999996E-2</v>
      </c>
      <c r="AS178" s="62" t="s">
        <v>109</v>
      </c>
      <c r="AT178" s="62">
        <v>1</v>
      </c>
      <c r="AU178" s="62">
        <v>1</v>
      </c>
      <c r="AV178" s="62">
        <v>141431</v>
      </c>
      <c r="AW178" s="62">
        <f t="shared" si="321"/>
        <v>67.995673076923083</v>
      </c>
      <c r="AX178" s="62"/>
      <c r="AY178" s="62">
        <v>0.1</v>
      </c>
      <c r="AZ178" s="62">
        <v>0.1</v>
      </c>
      <c r="BA178" s="62">
        <v>1</v>
      </c>
      <c r="BB178" s="62">
        <f t="shared" si="260"/>
        <v>2</v>
      </c>
      <c r="BC178" s="95">
        <f t="shared" si="261"/>
        <v>0.33333333333333331</v>
      </c>
      <c r="BD178" s="62">
        <f t="shared" si="262"/>
        <v>3.3333333333333333E-2</v>
      </c>
      <c r="BE178" s="5"/>
      <c r="BF178" s="5"/>
      <c r="BG178" s="5"/>
      <c r="BH178" s="5"/>
      <c r="BI178" s="5"/>
      <c r="BJ178" s="5"/>
      <c r="BK178" s="5"/>
      <c r="BL178" s="5"/>
      <c r="BM178" s="5"/>
      <c r="BN178" s="35"/>
      <c r="BO178" s="35"/>
      <c r="BP178" s="35"/>
      <c r="BQ178" s="62"/>
      <c r="BR178" s="62"/>
      <c r="BS178" s="62"/>
      <c r="BT178" s="62"/>
      <c r="BU178" s="62"/>
      <c r="BV178" s="62"/>
      <c r="BW178" s="62"/>
      <c r="BX178" s="62"/>
      <c r="BY178" s="62"/>
      <c r="BZ178" s="62"/>
      <c r="CA178" s="62"/>
      <c r="CB178" s="62"/>
      <c r="CC178" s="5"/>
      <c r="CD178" s="5"/>
      <c r="CE178" s="5"/>
      <c r="CF178" s="5"/>
      <c r="CG178" s="5"/>
      <c r="CH178" s="5"/>
      <c r="CI178" s="5"/>
      <c r="CJ178" s="5"/>
      <c r="CK178" s="5"/>
      <c r="CL178" s="35"/>
      <c r="CM178" s="35"/>
      <c r="CN178" s="35"/>
      <c r="CO178" s="62"/>
      <c r="CP178" s="62"/>
      <c r="CQ178" s="62"/>
      <c r="CR178" s="62"/>
      <c r="CS178" s="62"/>
      <c r="CT178" s="62"/>
      <c r="CU178" s="62"/>
      <c r="CV178" s="62"/>
      <c r="CW178" s="62"/>
      <c r="CX178" s="62"/>
      <c r="CY178" s="62"/>
      <c r="CZ178" s="62"/>
      <c r="DA178" s="5"/>
      <c r="DB178" s="5"/>
      <c r="DC178" s="5"/>
      <c r="DD178" s="5"/>
      <c r="DE178" s="5"/>
      <c r="DF178" s="5"/>
      <c r="DG178" s="5"/>
      <c r="DH178" s="5"/>
      <c r="DI178" s="5"/>
      <c r="DJ178" s="5"/>
      <c r="DK178" s="5"/>
      <c r="DL178" s="5"/>
      <c r="DM178" s="62"/>
      <c r="DN178" s="62"/>
      <c r="DO178" s="62"/>
      <c r="DP178" s="62"/>
      <c r="DQ178" s="62"/>
      <c r="DR178" s="62"/>
      <c r="DS178" s="62"/>
      <c r="DT178" s="62"/>
      <c r="DU178" s="62"/>
      <c r="DV178" s="62"/>
      <c r="DW178" s="62"/>
      <c r="DX178" s="62"/>
      <c r="DY178" s="5"/>
      <c r="DZ178" s="5"/>
      <c r="EA178" s="5"/>
      <c r="EB178" s="5"/>
      <c r="EC178" s="5"/>
      <c r="ED178" s="5"/>
      <c r="EE178" s="5"/>
      <c r="EF178" s="5"/>
      <c r="EG178" s="5"/>
      <c r="EH178" s="5"/>
      <c r="EI178" s="5"/>
      <c r="EJ178" s="5"/>
      <c r="EK178" s="62"/>
      <c r="EL178" s="62"/>
      <c r="EM178" s="62"/>
      <c r="EN178" s="62"/>
      <c r="EO178" s="62"/>
      <c r="EP178" s="62"/>
      <c r="EQ178" s="62"/>
      <c r="ER178" s="62"/>
      <c r="ES178" s="62"/>
      <c r="ET178" s="62"/>
      <c r="EU178" s="62"/>
      <c r="EV178" s="62"/>
      <c r="EW178" s="5"/>
      <c r="EX178" s="5"/>
      <c r="EY178" s="5"/>
      <c r="EZ178" s="5"/>
      <c r="FA178" s="5"/>
      <c r="FB178" s="5"/>
      <c r="FC178" s="5"/>
      <c r="FD178" s="5"/>
      <c r="FE178" s="5"/>
      <c r="FF178" s="5"/>
      <c r="FG178" s="5"/>
      <c r="FH178" s="5"/>
      <c r="FI178" s="62"/>
      <c r="FJ178" s="62"/>
      <c r="FK178" s="62"/>
      <c r="FL178" s="62"/>
      <c r="FM178" s="62"/>
      <c r="FN178" s="62"/>
      <c r="FO178" s="62"/>
      <c r="FP178" s="62"/>
      <c r="FQ178" s="62"/>
      <c r="FR178" s="62"/>
      <c r="FS178" s="62"/>
      <c r="FT178" s="62"/>
      <c r="FU178" s="5"/>
      <c r="FV178" s="5"/>
      <c r="FW178" s="5"/>
      <c r="FX178" s="5"/>
      <c r="FY178" s="5"/>
      <c r="FZ178" s="5"/>
      <c r="GA178" s="5"/>
      <c r="GB178" s="5"/>
      <c r="GC178" s="5"/>
      <c r="GD178" s="5"/>
      <c r="GE178" s="5"/>
      <c r="GF178" s="5"/>
      <c r="GG178" s="62"/>
      <c r="GH178" s="62"/>
      <c r="GI178" s="62"/>
      <c r="GJ178" s="62"/>
      <c r="GK178" s="62"/>
      <c r="GL178" s="62"/>
      <c r="GM178" s="62"/>
      <c r="GN178" s="62"/>
      <c r="GO178" s="62"/>
      <c r="GP178" s="62"/>
      <c r="GQ178" s="62"/>
      <c r="GR178" s="62"/>
      <c r="GS178" s="5"/>
      <c r="GT178" s="5"/>
      <c r="GU178" s="5"/>
      <c r="GV178" s="5"/>
      <c r="GW178" s="5"/>
      <c r="GX178" s="5"/>
      <c r="GY178" s="5"/>
      <c r="GZ178" s="5"/>
      <c r="HA178" s="5"/>
      <c r="HB178" s="5"/>
      <c r="HC178" s="5"/>
      <c r="HD178" s="5"/>
      <c r="HE178" s="62"/>
      <c r="HF178" s="62"/>
      <c r="HG178" s="62"/>
      <c r="HH178" s="62"/>
      <c r="HI178" s="62"/>
      <c r="HJ178" s="62"/>
      <c r="HK178" s="62"/>
      <c r="HL178" s="62"/>
      <c r="HM178" s="62"/>
      <c r="HN178" s="62"/>
      <c r="HO178" s="62"/>
      <c r="HP178" s="62"/>
      <c r="HQ178" s="5"/>
      <c r="HR178" s="5"/>
      <c r="HS178" s="5"/>
      <c r="HT178" s="5"/>
      <c r="HU178" s="5"/>
      <c r="HV178" s="5"/>
      <c r="HW178" s="5"/>
      <c r="HX178" s="5"/>
      <c r="HY178" s="5"/>
      <c r="HZ178" s="5"/>
      <c r="IA178" s="5"/>
      <c r="IB178" s="5"/>
      <c r="IC178" s="62"/>
      <c r="ID178" s="62"/>
      <c r="IE178" s="62"/>
      <c r="IF178" s="62"/>
      <c r="IG178" s="62"/>
      <c r="IH178" s="62"/>
      <c r="II178" s="62"/>
      <c r="IJ178" s="62"/>
      <c r="IK178" s="62"/>
      <c r="IL178" s="62"/>
      <c r="IM178" s="62"/>
      <c r="IN178" s="62"/>
      <c r="IO178" s="5"/>
      <c r="IP178" s="5"/>
      <c r="IQ178" s="5"/>
      <c r="IR178" s="5"/>
      <c r="IS178" s="5"/>
      <c r="IT178" s="5"/>
      <c r="IU178" s="5"/>
      <c r="IV178" s="5"/>
      <c r="IW178" s="5"/>
      <c r="IX178" s="5"/>
      <c r="IY178" s="5"/>
      <c r="IZ178" s="5"/>
    </row>
    <row r="179" spans="1:260" x14ac:dyDescent="0.35">
      <c r="A179" s="131">
        <v>175</v>
      </c>
      <c r="B179" s="170">
        <f>'BVEM Scorecard'!B178</f>
        <v>0</v>
      </c>
      <c r="C179" s="170">
        <f>'BVEM Scorecard'!C178</f>
        <v>0</v>
      </c>
      <c r="D179" s="152">
        <v>219</v>
      </c>
      <c r="E179" s="72" t="str">
        <f>'BVEM Scorecard'!F178</f>
        <v>Wind</v>
      </c>
      <c r="F179" s="94"/>
      <c r="G179" s="94"/>
      <c r="H179" s="94"/>
      <c r="I179" s="94"/>
      <c r="J179" s="55"/>
      <c r="K179" s="55"/>
      <c r="L179" s="55"/>
      <c r="M179" s="55"/>
      <c r="N179" s="5"/>
      <c r="O179" s="5"/>
      <c r="P179" s="142"/>
      <c r="Q179" s="114"/>
      <c r="R179" s="91"/>
      <c r="S179" s="5" t="str">
        <f t="shared" si="253"/>
        <v/>
      </c>
      <c r="T179" s="93"/>
      <c r="U179" s="143"/>
      <c r="V179" s="143"/>
      <c r="W179" s="143"/>
      <c r="X179" s="64"/>
      <c r="Y179" s="64"/>
      <c r="Z179" s="62"/>
      <c r="AA179" s="144"/>
      <c r="AB179" s="144"/>
      <c r="AC179" s="64"/>
      <c r="AD179" s="64" t="str">
        <f t="shared" si="254"/>
        <v/>
      </c>
      <c r="AE179" s="64" t="str">
        <f t="shared" si="255"/>
        <v/>
      </c>
      <c r="AF179" s="64" t="str">
        <f t="shared" si="256"/>
        <v/>
      </c>
      <c r="AG179" s="55"/>
      <c r="AH179" s="55"/>
      <c r="AI179" s="35"/>
      <c r="AJ179" s="35"/>
      <c r="AK179" s="35"/>
      <c r="AL179" s="35"/>
      <c r="AM179" s="142"/>
      <c r="AN179" s="142"/>
      <c r="AO179" s="35"/>
      <c r="AP179" s="35" t="str">
        <f t="shared" si="257"/>
        <v/>
      </c>
      <c r="AQ179" s="35" t="str">
        <f t="shared" si="258"/>
        <v/>
      </c>
      <c r="AR179" s="35" t="str">
        <f t="shared" si="259"/>
        <v/>
      </c>
      <c r="AS179" s="64"/>
      <c r="AT179" s="64"/>
      <c r="AU179" s="64"/>
      <c r="AV179" s="64"/>
      <c r="AW179" s="64"/>
      <c r="AX179" s="64"/>
      <c r="AY179" s="144"/>
      <c r="AZ179" s="144"/>
      <c r="BA179" s="64"/>
      <c r="BB179" s="64" t="str">
        <f t="shared" si="260"/>
        <v/>
      </c>
      <c r="BC179" s="64" t="str">
        <f t="shared" si="261"/>
        <v/>
      </c>
      <c r="BD179" s="64" t="str">
        <f t="shared" si="262"/>
        <v/>
      </c>
      <c r="BE179" s="35"/>
      <c r="BF179" s="35"/>
      <c r="BG179" s="35"/>
      <c r="BH179" s="35"/>
      <c r="BI179" s="35"/>
      <c r="BJ179" s="35"/>
      <c r="BK179" s="142"/>
      <c r="BL179" s="142"/>
      <c r="BM179" s="35"/>
      <c r="BN179" s="35" t="str">
        <f t="shared" si="263"/>
        <v/>
      </c>
      <c r="BO179" s="35" t="str">
        <f t="shared" si="264"/>
        <v/>
      </c>
      <c r="BP179" s="35" t="str">
        <f t="shared" si="265"/>
        <v/>
      </c>
      <c r="BQ179" s="64"/>
      <c r="BR179" s="64"/>
      <c r="BS179" s="64"/>
      <c r="BT179" s="64"/>
      <c r="BU179" s="64"/>
      <c r="BV179" s="64"/>
      <c r="BW179" s="144"/>
      <c r="BX179" s="144"/>
      <c r="BY179" s="64"/>
      <c r="BZ179" s="64" t="str">
        <f t="shared" si="266"/>
        <v/>
      </c>
      <c r="CA179" s="64" t="str">
        <f t="shared" si="267"/>
        <v/>
      </c>
      <c r="CB179" s="64" t="str">
        <f t="shared" si="268"/>
        <v/>
      </c>
      <c r="CC179" s="35"/>
      <c r="CD179" s="35"/>
      <c r="CE179" s="35"/>
      <c r="CF179" s="35"/>
      <c r="CG179" s="35"/>
      <c r="CH179" s="35"/>
      <c r="CI179" s="142"/>
      <c r="CJ179" s="142"/>
      <c r="CK179" s="35"/>
      <c r="CL179" s="35" t="str">
        <f t="shared" si="269"/>
        <v/>
      </c>
      <c r="CM179" s="35" t="str">
        <f t="shared" si="270"/>
        <v/>
      </c>
      <c r="CN179" s="35" t="str">
        <f t="shared" si="271"/>
        <v/>
      </c>
      <c r="CO179" s="64"/>
      <c r="CP179" s="64"/>
      <c r="CQ179" s="64"/>
      <c r="CR179" s="64"/>
      <c r="CS179" s="64"/>
      <c r="CT179" s="64"/>
      <c r="CU179" s="144"/>
      <c r="CV179" s="144"/>
      <c r="CW179" s="64"/>
      <c r="CX179" s="64" t="str">
        <f t="shared" si="272"/>
        <v/>
      </c>
      <c r="CY179" s="64" t="str">
        <f t="shared" si="273"/>
        <v/>
      </c>
      <c r="CZ179" s="64" t="str">
        <f t="shared" si="274"/>
        <v/>
      </c>
      <c r="DA179" s="35"/>
      <c r="DB179" s="35"/>
      <c r="DC179" s="35"/>
      <c r="DD179" s="35"/>
      <c r="DE179" s="35"/>
      <c r="DF179" s="35"/>
      <c r="DG179" s="142"/>
      <c r="DH179" s="142"/>
      <c r="DI179" s="35"/>
      <c r="DJ179" s="35" t="str">
        <f t="shared" si="275"/>
        <v/>
      </c>
      <c r="DK179" s="35" t="str">
        <f t="shared" si="276"/>
        <v/>
      </c>
      <c r="DL179" s="35" t="str">
        <f t="shared" si="277"/>
        <v/>
      </c>
      <c r="DM179" s="64"/>
      <c r="DN179" s="64"/>
      <c r="DO179" s="64"/>
      <c r="DP179" s="64"/>
      <c r="DQ179" s="64"/>
      <c r="DR179" s="64"/>
      <c r="DS179" s="144"/>
      <c r="DT179" s="144"/>
      <c r="DU179" s="64"/>
      <c r="DV179" s="64" t="str">
        <f t="shared" si="278"/>
        <v/>
      </c>
      <c r="DW179" s="64" t="str">
        <f t="shared" si="279"/>
        <v/>
      </c>
      <c r="DX179" s="64" t="str">
        <f t="shared" si="280"/>
        <v/>
      </c>
      <c r="DY179" s="35"/>
      <c r="DZ179" s="35"/>
      <c r="EA179" s="35"/>
      <c r="EB179" s="35"/>
      <c r="EC179" s="35"/>
      <c r="ED179" s="35"/>
      <c r="EE179" s="142"/>
      <c r="EF179" s="142"/>
      <c r="EG179" s="35"/>
      <c r="EH179" s="35" t="str">
        <f t="shared" si="281"/>
        <v/>
      </c>
      <c r="EI179" s="35" t="str">
        <f t="shared" si="282"/>
        <v/>
      </c>
      <c r="EJ179" s="35" t="str">
        <f t="shared" si="283"/>
        <v/>
      </c>
      <c r="EK179" s="62"/>
      <c r="EL179" s="62"/>
      <c r="EM179" s="62"/>
      <c r="EN179" s="62"/>
      <c r="EO179" s="62"/>
      <c r="EP179" s="62"/>
      <c r="EQ179" s="62"/>
      <c r="ER179" s="62"/>
      <c r="ES179" s="62"/>
      <c r="ET179" s="62" t="str">
        <f t="shared" si="284"/>
        <v/>
      </c>
      <c r="EU179" s="62" t="str">
        <f t="shared" si="285"/>
        <v/>
      </c>
      <c r="EV179" s="62" t="str">
        <f t="shared" si="286"/>
        <v/>
      </c>
      <c r="EW179" s="5"/>
      <c r="EX179" s="5"/>
      <c r="EY179" s="5"/>
      <c r="EZ179" s="5"/>
      <c r="FA179" s="5"/>
      <c r="FB179" s="5"/>
      <c r="FC179" s="5"/>
      <c r="FD179" s="5"/>
      <c r="FE179" s="5"/>
      <c r="FF179" s="5" t="str">
        <f t="shared" si="287"/>
        <v/>
      </c>
      <c r="FG179" s="5" t="str">
        <f t="shared" si="288"/>
        <v/>
      </c>
      <c r="FH179" s="5" t="str">
        <f t="shared" si="289"/>
        <v/>
      </c>
      <c r="FI179" s="62"/>
      <c r="FJ179" s="62"/>
      <c r="FK179" s="62"/>
      <c r="FL179" s="62"/>
      <c r="FM179" s="62"/>
      <c r="FN179" s="62"/>
      <c r="FO179" s="62"/>
      <c r="FP179" s="62"/>
      <c r="FQ179" s="62"/>
      <c r="FR179" s="62" t="str">
        <f t="shared" si="290"/>
        <v/>
      </c>
      <c r="FS179" s="62" t="str">
        <f t="shared" si="291"/>
        <v/>
      </c>
      <c r="FT179" s="62" t="str">
        <f t="shared" si="292"/>
        <v/>
      </c>
      <c r="FU179" s="5"/>
      <c r="FV179" s="5"/>
      <c r="FW179" s="5"/>
      <c r="FX179" s="5"/>
      <c r="FY179" s="5"/>
      <c r="FZ179" s="5"/>
      <c r="GA179" s="5"/>
      <c r="GB179" s="5"/>
      <c r="GC179" s="5"/>
      <c r="GD179" s="5" t="str">
        <f t="shared" si="293"/>
        <v/>
      </c>
      <c r="GE179" s="5" t="str">
        <f t="shared" si="294"/>
        <v/>
      </c>
      <c r="GF179" s="5" t="str">
        <f t="shared" si="295"/>
        <v/>
      </c>
      <c r="GG179" s="62"/>
      <c r="GH179" s="62"/>
      <c r="GI179" s="62"/>
      <c r="GJ179" s="62"/>
      <c r="GK179" s="62"/>
      <c r="GL179" s="62"/>
      <c r="GM179" s="62"/>
      <c r="GN179" s="62"/>
      <c r="GO179" s="62"/>
      <c r="GP179" s="62" t="str">
        <f t="shared" si="296"/>
        <v/>
      </c>
      <c r="GQ179" s="62" t="str">
        <f t="shared" si="297"/>
        <v/>
      </c>
      <c r="GR179" s="62" t="str">
        <f t="shared" si="298"/>
        <v/>
      </c>
      <c r="GS179" s="5"/>
      <c r="GT179" s="5"/>
      <c r="GU179" s="5"/>
      <c r="GV179" s="5"/>
      <c r="GW179" s="5"/>
      <c r="GX179" s="5"/>
      <c r="GY179" s="5"/>
      <c r="GZ179" s="5"/>
      <c r="HA179" s="5"/>
      <c r="HB179" s="5" t="str">
        <f t="shared" si="299"/>
        <v/>
      </c>
      <c r="HC179" s="5" t="str">
        <f t="shared" si="300"/>
        <v/>
      </c>
      <c r="HD179" s="5" t="str">
        <f t="shared" si="301"/>
        <v/>
      </c>
      <c r="HE179" s="62"/>
      <c r="HF179" s="62"/>
      <c r="HG179" s="62"/>
      <c r="HH179" s="62"/>
      <c r="HI179" s="62"/>
      <c r="HJ179" s="62"/>
      <c r="HK179" s="62"/>
      <c r="HL179" s="62"/>
      <c r="HM179" s="62"/>
      <c r="HN179" s="62" t="str">
        <f t="shared" si="302"/>
        <v/>
      </c>
      <c r="HO179" s="62" t="str">
        <f t="shared" si="303"/>
        <v/>
      </c>
      <c r="HP179" s="62" t="str">
        <f t="shared" si="304"/>
        <v/>
      </c>
      <c r="HQ179" s="5"/>
      <c r="HR179" s="5"/>
      <c r="HS179" s="5"/>
      <c r="HT179" s="5"/>
      <c r="HU179" s="5"/>
      <c r="HV179" s="5"/>
      <c r="HW179" s="5"/>
      <c r="HX179" s="5"/>
      <c r="HY179" s="5"/>
      <c r="HZ179" s="5" t="str">
        <f t="shared" si="305"/>
        <v/>
      </c>
      <c r="IA179" s="5" t="str">
        <f t="shared" si="306"/>
        <v/>
      </c>
      <c r="IB179" s="5" t="str">
        <f t="shared" si="307"/>
        <v/>
      </c>
      <c r="IC179" s="62"/>
      <c r="ID179" s="62"/>
      <c r="IE179" s="62"/>
      <c r="IF179" s="62"/>
      <c r="IG179" s="62"/>
      <c r="IH179" s="62"/>
      <c r="II179" s="62"/>
      <c r="IJ179" s="62"/>
      <c r="IK179" s="62"/>
      <c r="IL179" s="62" t="str">
        <f t="shared" si="308"/>
        <v/>
      </c>
      <c r="IM179" s="62" t="str">
        <f t="shared" si="309"/>
        <v/>
      </c>
      <c r="IN179" s="62" t="str">
        <f t="shared" si="310"/>
        <v/>
      </c>
      <c r="IO179" s="5"/>
      <c r="IP179" s="5"/>
      <c r="IQ179" s="5"/>
      <c r="IR179" s="5"/>
      <c r="IS179" s="5"/>
      <c r="IT179" s="5"/>
      <c r="IU179" s="5"/>
      <c r="IV179" s="5"/>
      <c r="IW179" s="5"/>
      <c r="IX179" s="5" t="str">
        <f t="shared" si="311"/>
        <v/>
      </c>
      <c r="IY179" s="5" t="str">
        <f t="shared" si="312"/>
        <v/>
      </c>
      <c r="IZ179" s="5" t="str">
        <f t="shared" si="313"/>
        <v/>
      </c>
    </row>
    <row r="180" spans="1:260" x14ac:dyDescent="0.35">
      <c r="A180" s="131">
        <v>176</v>
      </c>
      <c r="B180" s="170">
        <f>'BVEM Scorecard'!B179</f>
        <v>0</v>
      </c>
      <c r="C180" s="170">
        <f>'BVEM Scorecard'!C179</f>
        <v>0</v>
      </c>
      <c r="D180" s="152">
        <v>301</v>
      </c>
      <c r="E180" s="72" t="str">
        <f>'BVEM Scorecard'!F179</f>
        <v>Solar</v>
      </c>
      <c r="F180" s="94">
        <f t="shared" si="249"/>
        <v>0.32500000000000001</v>
      </c>
      <c r="G180" s="94">
        <f t="shared" ref="G180:G183" si="324">IFERROR(S180/3,0)</f>
        <v>0.33333333333333331</v>
      </c>
      <c r="H180" s="94">
        <f t="shared" si="251"/>
        <v>0.65</v>
      </c>
      <c r="I180" s="94">
        <f t="shared" ref="I180:I183" si="325">IFERROR(SUM(AD180,AP180,BB180,BN180,BZ180,CL180,CX180,DJ180,DV180,EH180,ET180,FF180,FR180,GD180,GP180,HB180,HN180,HZ180,IL180,IX180)/(SUM(V180,AH180,AT180,BF180,BR180,CD180,CP180,DB180,DN180,DZ180,EL180,EX180,FJ180,FV180,GH180,GT180,HF180,HR180,ID180,IP180)*3),0)</f>
        <v>0.66666666666666663</v>
      </c>
      <c r="J180" s="55">
        <v>1</v>
      </c>
      <c r="K180" s="55">
        <v>1</v>
      </c>
      <c r="L180" s="55">
        <v>1</v>
      </c>
      <c r="M180" s="55">
        <f>290000+180000</f>
        <v>470000</v>
      </c>
      <c r="N180" s="5">
        <f t="shared" si="318"/>
        <v>225.96153846153845</v>
      </c>
      <c r="O180" s="141"/>
      <c r="P180" s="142">
        <v>0.65</v>
      </c>
      <c r="Q180" s="114"/>
      <c r="R180" s="91">
        <v>0.65</v>
      </c>
      <c r="S180" s="5">
        <f t="shared" si="253"/>
        <v>1</v>
      </c>
      <c r="T180" s="93">
        <f>IFERROR(Q180*Q$4+R180*R$4,0)</f>
        <v>0.32500000000000001</v>
      </c>
      <c r="U180" s="143" t="s">
        <v>204</v>
      </c>
      <c r="V180" s="143">
        <v>1</v>
      </c>
      <c r="W180" s="143">
        <v>1</v>
      </c>
      <c r="X180" s="64">
        <v>290000</v>
      </c>
      <c r="Y180" s="64">
        <f t="shared" si="319"/>
        <v>139.42307692307693</v>
      </c>
      <c r="Z180" s="64"/>
      <c r="AA180" s="144">
        <v>0.65</v>
      </c>
      <c r="AB180" s="144">
        <v>0.65</v>
      </c>
      <c r="AC180" s="64">
        <v>1</v>
      </c>
      <c r="AD180" s="64">
        <f t="shared" si="254"/>
        <v>2</v>
      </c>
      <c r="AE180" s="64">
        <f t="shared" si="255"/>
        <v>0.5</v>
      </c>
      <c r="AF180" s="64">
        <f t="shared" si="256"/>
        <v>0.32500000000000001</v>
      </c>
      <c r="AG180" s="55" t="s">
        <v>109</v>
      </c>
      <c r="AH180" s="55">
        <v>1</v>
      </c>
      <c r="AI180" s="5">
        <v>1</v>
      </c>
      <c r="AJ180" s="5">
        <v>180000</v>
      </c>
      <c r="AK180" s="5">
        <f t="shared" si="320"/>
        <v>86.538461538461533</v>
      </c>
      <c r="AL180" s="5"/>
      <c r="AM180" s="5">
        <v>0.65</v>
      </c>
      <c r="AN180" s="5">
        <v>0.65</v>
      </c>
      <c r="AO180" s="5">
        <v>1</v>
      </c>
      <c r="AP180" s="35">
        <f t="shared" si="257"/>
        <v>2</v>
      </c>
      <c r="AQ180" s="35">
        <f t="shared" si="258"/>
        <v>0.5</v>
      </c>
      <c r="AR180" s="35">
        <f t="shared" si="259"/>
        <v>0.32500000000000001</v>
      </c>
      <c r="AS180" s="62"/>
      <c r="AT180" s="62"/>
      <c r="AU180" s="62"/>
      <c r="AV180" s="62"/>
      <c r="AW180" s="62"/>
      <c r="AX180" s="62"/>
      <c r="AY180" s="62"/>
      <c r="AZ180" s="62"/>
      <c r="BA180" s="62"/>
      <c r="BB180" s="62" t="str">
        <f t="shared" si="260"/>
        <v/>
      </c>
      <c r="BC180" s="95">
        <f t="shared" si="261"/>
        <v>0</v>
      </c>
      <c r="BD180" s="62">
        <f t="shared" si="262"/>
        <v>0</v>
      </c>
      <c r="BE180" s="5"/>
      <c r="BF180" s="5"/>
      <c r="BG180" s="5"/>
      <c r="BH180" s="5"/>
      <c r="BI180" s="5"/>
      <c r="BJ180" s="5"/>
      <c r="BK180" s="5"/>
      <c r="BL180" s="5"/>
      <c r="BM180" s="5"/>
      <c r="BN180" s="35"/>
      <c r="BO180" s="35"/>
      <c r="BP180" s="35"/>
      <c r="BQ180" s="62"/>
      <c r="BR180" s="62"/>
      <c r="BS180" s="62"/>
      <c r="BT180" s="62"/>
      <c r="BU180" s="62"/>
      <c r="BV180" s="62"/>
      <c r="BW180" s="62"/>
      <c r="BX180" s="62"/>
      <c r="BY180" s="62"/>
      <c r="BZ180" s="62"/>
      <c r="CA180" s="62"/>
      <c r="CB180" s="62"/>
      <c r="CC180" s="5"/>
      <c r="CD180" s="5"/>
      <c r="CE180" s="5"/>
      <c r="CF180" s="5"/>
      <c r="CG180" s="5"/>
      <c r="CH180" s="5"/>
      <c r="CI180" s="5"/>
      <c r="CJ180" s="5"/>
      <c r="CK180" s="5"/>
      <c r="CL180" s="35"/>
      <c r="CM180" s="35"/>
      <c r="CN180" s="35"/>
      <c r="CO180" s="62"/>
      <c r="CP180" s="62"/>
      <c r="CQ180" s="62"/>
      <c r="CR180" s="62"/>
      <c r="CS180" s="62"/>
      <c r="CT180" s="62"/>
      <c r="CU180" s="62"/>
      <c r="CV180" s="62"/>
      <c r="CW180" s="62"/>
      <c r="CX180" s="62"/>
      <c r="CY180" s="62"/>
      <c r="CZ180" s="62"/>
      <c r="DA180" s="5"/>
      <c r="DB180" s="5"/>
      <c r="DC180" s="5"/>
      <c r="DD180" s="5"/>
      <c r="DE180" s="5"/>
      <c r="DF180" s="5"/>
      <c r="DG180" s="5"/>
      <c r="DH180" s="5"/>
      <c r="DI180" s="5"/>
      <c r="DJ180" s="5"/>
      <c r="DK180" s="5"/>
      <c r="DL180" s="5"/>
      <c r="DM180" s="62"/>
      <c r="DN180" s="62"/>
      <c r="DO180" s="62"/>
      <c r="DP180" s="62"/>
      <c r="DQ180" s="62"/>
      <c r="DR180" s="62"/>
      <c r="DS180" s="62"/>
      <c r="DT180" s="62"/>
      <c r="DU180" s="62"/>
      <c r="DV180" s="62"/>
      <c r="DW180" s="62"/>
      <c r="DX180" s="62"/>
      <c r="DY180" s="5"/>
      <c r="DZ180" s="5"/>
      <c r="EA180" s="5"/>
      <c r="EB180" s="5"/>
      <c r="EC180" s="5"/>
      <c r="ED180" s="5"/>
      <c r="EE180" s="5"/>
      <c r="EF180" s="5"/>
      <c r="EG180" s="5"/>
      <c r="EH180" s="5"/>
      <c r="EI180" s="5"/>
      <c r="EJ180" s="5"/>
      <c r="EK180" s="62"/>
      <c r="EL180" s="62"/>
      <c r="EM180" s="62"/>
      <c r="EN180" s="62"/>
      <c r="EO180" s="62"/>
      <c r="EP180" s="62"/>
      <c r="EQ180" s="62"/>
      <c r="ER180" s="62"/>
      <c r="ES180" s="62"/>
      <c r="ET180" s="62"/>
      <c r="EU180" s="62"/>
      <c r="EV180" s="62"/>
      <c r="EW180" s="5"/>
      <c r="EX180" s="5"/>
      <c r="EY180" s="5"/>
      <c r="EZ180" s="5"/>
      <c r="FA180" s="5"/>
      <c r="FB180" s="5"/>
      <c r="FC180" s="5"/>
      <c r="FD180" s="5"/>
      <c r="FE180" s="5"/>
      <c r="FF180" s="5"/>
      <c r="FG180" s="5"/>
      <c r="FH180" s="5"/>
      <c r="FI180" s="62"/>
      <c r="FJ180" s="62"/>
      <c r="FK180" s="62"/>
      <c r="FL180" s="62"/>
      <c r="FM180" s="62"/>
      <c r="FN180" s="62"/>
      <c r="FO180" s="62"/>
      <c r="FP180" s="62"/>
      <c r="FQ180" s="62"/>
      <c r="FR180" s="62"/>
      <c r="FS180" s="62"/>
      <c r="FT180" s="62"/>
      <c r="FU180" s="5"/>
      <c r="FV180" s="5"/>
      <c r="FW180" s="5"/>
      <c r="FX180" s="5"/>
      <c r="FY180" s="5"/>
      <c r="FZ180" s="5"/>
      <c r="GA180" s="5"/>
      <c r="GB180" s="5"/>
      <c r="GC180" s="5"/>
      <c r="GD180" s="5"/>
      <c r="GE180" s="5"/>
      <c r="GF180" s="5"/>
      <c r="GG180" s="62"/>
      <c r="GH180" s="62"/>
      <c r="GI180" s="62"/>
      <c r="GJ180" s="62"/>
      <c r="GK180" s="62"/>
      <c r="GL180" s="62"/>
      <c r="GM180" s="62"/>
      <c r="GN180" s="62"/>
      <c r="GO180" s="62"/>
      <c r="GP180" s="62"/>
      <c r="GQ180" s="62"/>
      <c r="GR180" s="62"/>
      <c r="GS180" s="5"/>
      <c r="GT180" s="5"/>
      <c r="GU180" s="5"/>
      <c r="GV180" s="5"/>
      <c r="GW180" s="5"/>
      <c r="GX180" s="5"/>
      <c r="GY180" s="5"/>
      <c r="GZ180" s="5"/>
      <c r="HA180" s="5"/>
      <c r="HB180" s="5"/>
      <c r="HC180" s="5"/>
      <c r="HD180" s="5"/>
      <c r="HE180" s="62"/>
      <c r="HF180" s="62"/>
      <c r="HG180" s="62"/>
      <c r="HH180" s="62"/>
      <c r="HI180" s="62"/>
      <c r="HJ180" s="62"/>
      <c r="HK180" s="62"/>
      <c r="HL180" s="62"/>
      <c r="HM180" s="62"/>
      <c r="HN180" s="62"/>
      <c r="HO180" s="62"/>
      <c r="HP180" s="62"/>
      <c r="HQ180" s="5"/>
      <c r="HR180" s="5"/>
      <c r="HS180" s="5"/>
      <c r="HT180" s="5"/>
      <c r="HU180" s="5"/>
      <c r="HV180" s="5"/>
      <c r="HW180" s="5"/>
      <c r="HX180" s="5"/>
      <c r="HY180" s="5"/>
      <c r="HZ180" s="5"/>
      <c r="IA180" s="5"/>
      <c r="IB180" s="5"/>
      <c r="IC180" s="62"/>
      <c r="ID180" s="62"/>
      <c r="IE180" s="62"/>
      <c r="IF180" s="62"/>
      <c r="IG180" s="62"/>
      <c r="IH180" s="62"/>
      <c r="II180" s="62"/>
      <c r="IJ180" s="62"/>
      <c r="IK180" s="62"/>
      <c r="IL180" s="62"/>
      <c r="IM180" s="62"/>
      <c r="IN180" s="62"/>
      <c r="IO180" s="5"/>
      <c r="IP180" s="5"/>
      <c r="IQ180" s="5"/>
      <c r="IR180" s="5"/>
      <c r="IS180" s="5"/>
      <c r="IT180" s="5"/>
      <c r="IU180" s="5"/>
      <c r="IV180" s="5"/>
      <c r="IW180" s="5"/>
      <c r="IX180" s="5"/>
      <c r="IY180" s="5"/>
      <c r="IZ180" s="5"/>
    </row>
    <row r="181" spans="1:260" x14ac:dyDescent="0.35">
      <c r="A181" s="131">
        <v>177</v>
      </c>
      <c r="B181" s="170">
        <f>'BVEM Scorecard'!B180</f>
        <v>0</v>
      </c>
      <c r="C181" s="170">
        <f>'BVEM Scorecard'!C180</f>
        <v>0</v>
      </c>
      <c r="D181" s="152">
        <v>303</v>
      </c>
      <c r="E181" s="72" t="str">
        <f>'BVEM Scorecard'!F180</f>
        <v>Solar + Storage</v>
      </c>
      <c r="F181" s="94">
        <f t="shared" si="249"/>
        <v>0.32500000000000001</v>
      </c>
      <c r="G181" s="94">
        <f t="shared" si="324"/>
        <v>0.33333333333333331</v>
      </c>
      <c r="H181" s="94">
        <f t="shared" si="251"/>
        <v>0.65</v>
      </c>
      <c r="I181" s="94">
        <f t="shared" si="325"/>
        <v>0.66666666666666663</v>
      </c>
      <c r="J181" s="55">
        <v>1</v>
      </c>
      <c r="K181" s="55">
        <v>1</v>
      </c>
      <c r="L181" s="55">
        <v>1</v>
      </c>
      <c r="M181" s="55">
        <f>339000+218500</f>
        <v>557500</v>
      </c>
      <c r="N181" s="5">
        <f t="shared" si="318"/>
        <v>268.02884615384613</v>
      </c>
      <c r="O181" s="5"/>
      <c r="P181" s="142">
        <v>0.65</v>
      </c>
      <c r="Q181" s="114"/>
      <c r="R181" s="91">
        <v>0.65</v>
      </c>
      <c r="S181" s="5">
        <f t="shared" si="253"/>
        <v>1</v>
      </c>
      <c r="T181" s="93">
        <f>IFERROR(Q181*Q$4+R181*R$4,0)</f>
        <v>0.32500000000000001</v>
      </c>
      <c r="U181" s="143" t="s">
        <v>204</v>
      </c>
      <c r="V181" s="143">
        <v>1</v>
      </c>
      <c r="W181" s="143">
        <v>1</v>
      </c>
      <c r="X181" s="64">
        <v>339000</v>
      </c>
      <c r="Y181" s="64">
        <f t="shared" si="319"/>
        <v>162.98076923076923</v>
      </c>
      <c r="Z181" s="62"/>
      <c r="AA181" s="144">
        <v>0.65</v>
      </c>
      <c r="AB181" s="144">
        <v>0.65</v>
      </c>
      <c r="AC181" s="64">
        <v>1</v>
      </c>
      <c r="AD181" s="64">
        <f t="shared" si="254"/>
        <v>2</v>
      </c>
      <c r="AE181" s="64">
        <f t="shared" si="255"/>
        <v>0.5</v>
      </c>
      <c r="AF181" s="64">
        <f t="shared" si="256"/>
        <v>0.32500000000000001</v>
      </c>
      <c r="AG181" s="55" t="s">
        <v>109</v>
      </c>
      <c r="AH181" s="55">
        <v>1</v>
      </c>
      <c r="AI181" s="35">
        <v>1</v>
      </c>
      <c r="AJ181" s="35">
        <v>218500</v>
      </c>
      <c r="AK181" s="35">
        <f t="shared" si="320"/>
        <v>105.04807692307692</v>
      </c>
      <c r="AL181" s="35"/>
      <c r="AM181" s="142">
        <v>0.65</v>
      </c>
      <c r="AN181" s="142">
        <v>0.65</v>
      </c>
      <c r="AO181" s="35">
        <v>1</v>
      </c>
      <c r="AP181" s="35">
        <f t="shared" si="257"/>
        <v>2</v>
      </c>
      <c r="AQ181" s="35">
        <f t="shared" si="258"/>
        <v>0.5</v>
      </c>
      <c r="AR181" s="35">
        <f t="shared" si="259"/>
        <v>0.32500000000000001</v>
      </c>
      <c r="AS181" s="64"/>
      <c r="AT181" s="64"/>
      <c r="AU181" s="64"/>
      <c r="AV181" s="64"/>
      <c r="AW181" s="64"/>
      <c r="AX181" s="64"/>
      <c r="AY181" s="144"/>
      <c r="AZ181" s="144"/>
      <c r="BA181" s="64"/>
      <c r="BB181" s="64" t="str">
        <f t="shared" si="260"/>
        <v/>
      </c>
      <c r="BC181" s="64">
        <f t="shared" si="261"/>
        <v>0</v>
      </c>
      <c r="BD181" s="64">
        <f t="shared" si="262"/>
        <v>0</v>
      </c>
      <c r="BE181" s="35"/>
      <c r="BF181" s="35"/>
      <c r="BG181" s="35"/>
      <c r="BH181" s="35"/>
      <c r="BI181" s="35"/>
      <c r="BJ181" s="35"/>
      <c r="BK181" s="142"/>
      <c r="BL181" s="142"/>
      <c r="BM181" s="35"/>
      <c r="BN181" s="35"/>
      <c r="BO181" s="35"/>
      <c r="BP181" s="35"/>
      <c r="BQ181" s="64"/>
      <c r="BR181" s="64"/>
      <c r="BS181" s="64"/>
      <c r="BT181" s="64"/>
      <c r="BU181" s="64"/>
      <c r="BV181" s="64"/>
      <c r="BW181" s="144"/>
      <c r="BX181" s="144"/>
      <c r="BY181" s="64"/>
      <c r="BZ181" s="64"/>
      <c r="CA181" s="64"/>
      <c r="CB181" s="64"/>
      <c r="CC181" s="35"/>
      <c r="CD181" s="35"/>
      <c r="CE181" s="35"/>
      <c r="CF181" s="35"/>
      <c r="CG181" s="35"/>
      <c r="CH181" s="35"/>
      <c r="CI181" s="142"/>
      <c r="CJ181" s="142"/>
      <c r="CK181" s="35"/>
      <c r="CL181" s="35"/>
      <c r="CM181" s="35"/>
      <c r="CN181" s="35"/>
      <c r="CO181" s="64"/>
      <c r="CP181" s="64"/>
      <c r="CQ181" s="64"/>
      <c r="CR181" s="64"/>
      <c r="CS181" s="64"/>
      <c r="CT181" s="64"/>
      <c r="CU181" s="144"/>
      <c r="CV181" s="144"/>
      <c r="CW181" s="64"/>
      <c r="CX181" s="64"/>
      <c r="CY181" s="64"/>
      <c r="CZ181" s="64"/>
      <c r="DA181" s="35"/>
      <c r="DB181" s="35"/>
      <c r="DC181" s="35"/>
      <c r="DD181" s="35"/>
      <c r="DE181" s="35"/>
      <c r="DF181" s="35"/>
      <c r="DG181" s="142"/>
      <c r="DH181" s="142"/>
      <c r="DI181" s="35"/>
      <c r="DJ181" s="35"/>
      <c r="DK181" s="35"/>
      <c r="DL181" s="35"/>
      <c r="DM181" s="64"/>
      <c r="DN181" s="64"/>
      <c r="DO181" s="64"/>
      <c r="DP181" s="64"/>
      <c r="DQ181" s="64"/>
      <c r="DR181" s="64"/>
      <c r="DS181" s="144"/>
      <c r="DT181" s="144"/>
      <c r="DU181" s="64"/>
      <c r="DV181" s="64"/>
      <c r="DW181" s="64"/>
      <c r="DX181" s="64"/>
      <c r="DY181" s="35"/>
      <c r="DZ181" s="35"/>
      <c r="EA181" s="35"/>
      <c r="EB181" s="35"/>
      <c r="EC181" s="35"/>
      <c r="ED181" s="35"/>
      <c r="EE181" s="142"/>
      <c r="EF181" s="142"/>
      <c r="EG181" s="35"/>
      <c r="EH181" s="35"/>
      <c r="EI181" s="35"/>
      <c r="EJ181" s="35"/>
      <c r="EK181" s="62"/>
      <c r="EL181" s="62"/>
      <c r="EM181" s="62"/>
      <c r="EN181" s="62"/>
      <c r="EO181" s="62"/>
      <c r="EP181" s="62"/>
      <c r="EQ181" s="62"/>
      <c r="ER181" s="62"/>
      <c r="ES181" s="62"/>
      <c r="ET181" s="62"/>
      <c r="EU181" s="62"/>
      <c r="EV181" s="62"/>
      <c r="EW181" s="5"/>
      <c r="EX181" s="5"/>
      <c r="EY181" s="5"/>
      <c r="EZ181" s="5"/>
      <c r="FA181" s="5"/>
      <c r="FB181" s="5"/>
      <c r="FC181" s="5"/>
      <c r="FD181" s="5"/>
      <c r="FE181" s="5"/>
      <c r="FF181" s="5"/>
      <c r="FG181" s="5"/>
      <c r="FH181" s="5"/>
      <c r="FI181" s="62"/>
      <c r="FJ181" s="62"/>
      <c r="FK181" s="62"/>
      <c r="FL181" s="62"/>
      <c r="FM181" s="62"/>
      <c r="FN181" s="62"/>
      <c r="FO181" s="62"/>
      <c r="FP181" s="62"/>
      <c r="FQ181" s="62"/>
      <c r="FR181" s="62"/>
      <c r="FS181" s="62"/>
      <c r="FT181" s="62"/>
      <c r="FU181" s="5"/>
      <c r="FV181" s="5"/>
      <c r="FW181" s="5"/>
      <c r="FX181" s="5"/>
      <c r="FY181" s="5"/>
      <c r="FZ181" s="5"/>
      <c r="GA181" s="5"/>
      <c r="GB181" s="5"/>
      <c r="GC181" s="5"/>
      <c r="GD181" s="5"/>
      <c r="GE181" s="5"/>
      <c r="GF181" s="5"/>
      <c r="GG181" s="62"/>
      <c r="GH181" s="62"/>
      <c r="GI181" s="62"/>
      <c r="GJ181" s="62"/>
      <c r="GK181" s="62"/>
      <c r="GL181" s="62"/>
      <c r="GM181" s="62"/>
      <c r="GN181" s="62"/>
      <c r="GO181" s="62"/>
      <c r="GP181" s="62"/>
      <c r="GQ181" s="62"/>
      <c r="GR181" s="62"/>
      <c r="GS181" s="5"/>
      <c r="GT181" s="5"/>
      <c r="GU181" s="5"/>
      <c r="GV181" s="5"/>
      <c r="GW181" s="5"/>
      <c r="GX181" s="5"/>
      <c r="GY181" s="5"/>
      <c r="GZ181" s="5"/>
      <c r="HA181" s="5"/>
      <c r="HB181" s="5"/>
      <c r="HC181" s="5"/>
      <c r="HD181" s="5"/>
      <c r="HE181" s="62"/>
      <c r="HF181" s="62"/>
      <c r="HG181" s="62"/>
      <c r="HH181" s="62"/>
      <c r="HI181" s="62"/>
      <c r="HJ181" s="62"/>
      <c r="HK181" s="62"/>
      <c r="HL181" s="62"/>
      <c r="HM181" s="62"/>
      <c r="HN181" s="62"/>
      <c r="HO181" s="62"/>
      <c r="HP181" s="62"/>
      <c r="HQ181" s="5"/>
      <c r="HR181" s="5"/>
      <c r="HS181" s="5"/>
      <c r="HT181" s="5"/>
      <c r="HU181" s="5"/>
      <c r="HV181" s="5"/>
      <c r="HW181" s="5"/>
      <c r="HX181" s="5"/>
      <c r="HY181" s="5"/>
      <c r="HZ181" s="5"/>
      <c r="IA181" s="5"/>
      <c r="IB181" s="5"/>
      <c r="IC181" s="62"/>
      <c r="ID181" s="62"/>
      <c r="IE181" s="62"/>
      <c r="IF181" s="62"/>
      <c r="IG181" s="62"/>
      <c r="IH181" s="62"/>
      <c r="II181" s="62"/>
      <c r="IJ181" s="62"/>
      <c r="IK181" s="62"/>
      <c r="IL181" s="62"/>
      <c r="IM181" s="62"/>
      <c r="IN181" s="62"/>
      <c r="IO181" s="5"/>
      <c r="IP181" s="5"/>
      <c r="IQ181" s="5"/>
      <c r="IR181" s="5"/>
      <c r="IS181" s="5"/>
      <c r="IT181" s="5"/>
      <c r="IU181" s="5"/>
      <c r="IV181" s="5"/>
      <c r="IW181" s="5"/>
      <c r="IX181" s="5"/>
      <c r="IY181" s="5"/>
      <c r="IZ181" s="5"/>
    </row>
    <row r="182" spans="1:260" x14ac:dyDescent="0.35">
      <c r="A182" s="131">
        <v>178</v>
      </c>
      <c r="B182" s="170">
        <f>'BVEM Scorecard'!B181</f>
        <v>0</v>
      </c>
      <c r="C182" s="170">
        <f>'BVEM Scorecard'!C181</f>
        <v>0</v>
      </c>
      <c r="D182" s="152">
        <v>312</v>
      </c>
      <c r="E182" s="72" t="str">
        <f>'BVEM Scorecard'!F181</f>
        <v>Wind</v>
      </c>
      <c r="F182" s="94">
        <f t="shared" si="249"/>
        <v>3.5075876288659796E-2</v>
      </c>
      <c r="G182" s="94">
        <f t="shared" si="324"/>
        <v>0.33333333333333331</v>
      </c>
      <c r="H182" s="94">
        <f t="shared" si="251"/>
        <v>0.15</v>
      </c>
      <c r="I182" s="94">
        <f t="shared" si="325"/>
        <v>0.66666666666666663</v>
      </c>
      <c r="J182" s="55">
        <v>1</v>
      </c>
      <c r="K182" s="55">
        <v>1</v>
      </c>
      <c r="L182" s="55">
        <v>1</v>
      </c>
      <c r="M182" s="55">
        <f>545000+364000+303500</f>
        <v>1212500</v>
      </c>
      <c r="N182" s="5">
        <f>M182/2080</f>
        <v>582.93269230769226</v>
      </c>
      <c r="O182" s="141"/>
      <c r="P182" s="142">
        <f>(109+54600+30350)/M182</f>
        <v>7.0151752577319593E-2</v>
      </c>
      <c r="Q182" s="114"/>
      <c r="R182" s="91">
        <f>P182</f>
        <v>7.0151752577319593E-2</v>
      </c>
      <c r="S182" s="5">
        <f t="shared" si="253"/>
        <v>1</v>
      </c>
      <c r="T182" s="93">
        <f>IFERROR(Q182*Q$4+R182*R$4,0)</f>
        <v>3.5075876288659796E-2</v>
      </c>
      <c r="U182" s="143" t="s">
        <v>161</v>
      </c>
      <c r="V182" s="143">
        <v>1</v>
      </c>
      <c r="W182" s="143">
        <v>1</v>
      </c>
      <c r="X182" s="64">
        <v>545000</v>
      </c>
      <c r="Y182" s="64">
        <f t="shared" si="319"/>
        <v>262.01923076923077</v>
      </c>
      <c r="Z182" s="64"/>
      <c r="AA182" s="144">
        <v>0.2</v>
      </c>
      <c r="AB182" s="144">
        <v>0.2</v>
      </c>
      <c r="AC182" s="64">
        <v>1</v>
      </c>
      <c r="AD182" s="64">
        <f t="shared" si="254"/>
        <v>2</v>
      </c>
      <c r="AE182" s="64">
        <f t="shared" si="255"/>
        <v>0.33333333333333331</v>
      </c>
      <c r="AF182" s="64">
        <f t="shared" si="256"/>
        <v>6.6666666666666666E-2</v>
      </c>
      <c r="AG182" s="55" t="s">
        <v>204</v>
      </c>
      <c r="AH182" s="55">
        <v>1</v>
      </c>
      <c r="AI182" s="5">
        <v>1</v>
      </c>
      <c r="AJ182" s="5">
        <v>364000</v>
      </c>
      <c r="AK182" s="5">
        <f t="shared" si="320"/>
        <v>175</v>
      </c>
      <c r="AL182" s="5"/>
      <c r="AM182" s="5">
        <v>0.15</v>
      </c>
      <c r="AN182" s="5">
        <v>0.15</v>
      </c>
      <c r="AO182" s="5">
        <v>1</v>
      </c>
      <c r="AP182" s="35">
        <f t="shared" si="257"/>
        <v>2</v>
      </c>
      <c r="AQ182" s="35">
        <f t="shared" si="258"/>
        <v>0.33333333333333331</v>
      </c>
      <c r="AR182" s="35">
        <f t="shared" si="259"/>
        <v>4.9999999999999996E-2</v>
      </c>
      <c r="AS182" s="62" t="s">
        <v>109</v>
      </c>
      <c r="AT182" s="62">
        <v>1</v>
      </c>
      <c r="AU182" s="62">
        <v>1</v>
      </c>
      <c r="AV182" s="62">
        <v>303500</v>
      </c>
      <c r="AW182" s="62">
        <f>AV182/2080</f>
        <v>145.91346153846155</v>
      </c>
      <c r="AX182" s="62"/>
      <c r="AY182" s="62">
        <v>0.1</v>
      </c>
      <c r="AZ182" s="62">
        <v>0.1</v>
      </c>
      <c r="BA182" s="62">
        <v>1</v>
      </c>
      <c r="BB182" s="62">
        <f t="shared" si="260"/>
        <v>2</v>
      </c>
      <c r="BC182" s="95">
        <f t="shared" si="261"/>
        <v>0.33333333333333331</v>
      </c>
      <c r="BD182" s="62">
        <f t="shared" si="262"/>
        <v>3.3333333333333333E-2</v>
      </c>
      <c r="BE182" s="5"/>
      <c r="BF182" s="5"/>
      <c r="BG182" s="5"/>
      <c r="BH182" s="5"/>
      <c r="BI182" s="5"/>
      <c r="BJ182" s="5"/>
      <c r="BK182" s="5"/>
      <c r="BL182" s="5"/>
      <c r="BM182" s="5"/>
      <c r="BN182" s="35"/>
      <c r="BO182" s="35"/>
      <c r="BP182" s="35"/>
      <c r="BQ182" s="62"/>
      <c r="BR182" s="62"/>
      <c r="BS182" s="62"/>
      <c r="BT182" s="62"/>
      <c r="BU182" s="62"/>
      <c r="BV182" s="62"/>
      <c r="BW182" s="62"/>
      <c r="BX182" s="62"/>
      <c r="BY182" s="62"/>
      <c r="BZ182" s="62"/>
      <c r="CA182" s="62"/>
      <c r="CB182" s="62"/>
      <c r="CC182" s="5"/>
      <c r="CD182" s="5"/>
      <c r="CE182" s="5"/>
      <c r="CF182" s="5"/>
      <c r="CG182" s="5"/>
      <c r="CH182" s="5"/>
      <c r="CI182" s="5"/>
      <c r="CJ182" s="5"/>
      <c r="CK182" s="5"/>
      <c r="CL182" s="35"/>
      <c r="CM182" s="35"/>
      <c r="CN182" s="35"/>
      <c r="CO182" s="62"/>
      <c r="CP182" s="62"/>
      <c r="CQ182" s="62"/>
      <c r="CR182" s="62"/>
      <c r="CS182" s="62"/>
      <c r="CT182" s="62"/>
      <c r="CU182" s="62"/>
      <c r="CV182" s="62"/>
      <c r="CW182" s="62"/>
      <c r="CX182" s="62"/>
      <c r="CY182" s="62"/>
      <c r="CZ182" s="62"/>
      <c r="DA182" s="5"/>
      <c r="DB182" s="5"/>
      <c r="DC182" s="5"/>
      <c r="DD182" s="5"/>
      <c r="DE182" s="5"/>
      <c r="DF182" s="5"/>
      <c r="DG182" s="5"/>
      <c r="DH182" s="5"/>
      <c r="DI182" s="5"/>
      <c r="DJ182" s="5"/>
      <c r="DK182" s="5"/>
      <c r="DL182" s="5"/>
      <c r="DM182" s="62"/>
      <c r="DN182" s="62"/>
      <c r="DO182" s="62"/>
      <c r="DP182" s="62"/>
      <c r="DQ182" s="62"/>
      <c r="DR182" s="62"/>
      <c r="DS182" s="62"/>
      <c r="DT182" s="62"/>
      <c r="DU182" s="62"/>
      <c r="DV182" s="62"/>
      <c r="DW182" s="62"/>
      <c r="DX182" s="62"/>
      <c r="DY182" s="5"/>
      <c r="DZ182" s="5"/>
      <c r="EA182" s="5"/>
      <c r="EB182" s="5"/>
      <c r="EC182" s="5"/>
      <c r="ED182" s="5"/>
      <c r="EE182" s="5"/>
      <c r="EF182" s="5"/>
      <c r="EG182" s="5"/>
      <c r="EH182" s="5"/>
      <c r="EI182" s="5"/>
      <c r="EJ182" s="5"/>
      <c r="EK182" s="62"/>
      <c r="EL182" s="62"/>
      <c r="EM182" s="62"/>
      <c r="EN182" s="62"/>
      <c r="EO182" s="62"/>
      <c r="EP182" s="62"/>
      <c r="EQ182" s="62"/>
      <c r="ER182" s="62"/>
      <c r="ES182" s="62"/>
      <c r="ET182" s="62"/>
      <c r="EU182" s="62"/>
      <c r="EV182" s="62"/>
      <c r="EW182" s="5"/>
      <c r="EX182" s="5"/>
      <c r="EY182" s="5"/>
      <c r="EZ182" s="5"/>
      <c r="FA182" s="5"/>
      <c r="FB182" s="5"/>
      <c r="FC182" s="5"/>
      <c r="FD182" s="5"/>
      <c r="FE182" s="5"/>
      <c r="FF182" s="5"/>
      <c r="FG182" s="5"/>
      <c r="FH182" s="5"/>
      <c r="FI182" s="62"/>
      <c r="FJ182" s="62"/>
      <c r="FK182" s="62"/>
      <c r="FL182" s="62"/>
      <c r="FM182" s="62"/>
      <c r="FN182" s="62"/>
      <c r="FO182" s="62"/>
      <c r="FP182" s="62"/>
      <c r="FQ182" s="62"/>
      <c r="FR182" s="62"/>
      <c r="FS182" s="62"/>
      <c r="FT182" s="62"/>
      <c r="FU182" s="5"/>
      <c r="FV182" s="5"/>
      <c r="FW182" s="5"/>
      <c r="FX182" s="5"/>
      <c r="FY182" s="5"/>
      <c r="FZ182" s="5"/>
      <c r="GA182" s="5"/>
      <c r="GB182" s="5"/>
      <c r="GC182" s="5"/>
      <c r="GD182" s="5"/>
      <c r="GE182" s="5"/>
      <c r="GF182" s="5"/>
      <c r="GG182" s="62"/>
      <c r="GH182" s="62"/>
      <c r="GI182" s="62"/>
      <c r="GJ182" s="62"/>
      <c r="GK182" s="62"/>
      <c r="GL182" s="62"/>
      <c r="GM182" s="62"/>
      <c r="GN182" s="62"/>
      <c r="GO182" s="62"/>
      <c r="GP182" s="62"/>
      <c r="GQ182" s="62"/>
      <c r="GR182" s="62"/>
      <c r="GS182" s="5"/>
      <c r="GT182" s="5"/>
      <c r="GU182" s="5"/>
      <c r="GV182" s="5"/>
      <c r="GW182" s="5"/>
      <c r="GX182" s="5"/>
      <c r="GY182" s="5"/>
      <c r="GZ182" s="5"/>
      <c r="HA182" s="5"/>
      <c r="HB182" s="5"/>
      <c r="HC182" s="5"/>
      <c r="HD182" s="5"/>
      <c r="HE182" s="62"/>
      <c r="HF182" s="62"/>
      <c r="HG182" s="62"/>
      <c r="HH182" s="62"/>
      <c r="HI182" s="62"/>
      <c r="HJ182" s="62"/>
      <c r="HK182" s="62"/>
      <c r="HL182" s="62"/>
      <c r="HM182" s="62"/>
      <c r="HN182" s="62"/>
      <c r="HO182" s="62"/>
      <c r="HP182" s="62"/>
      <c r="HQ182" s="5"/>
      <c r="HR182" s="5"/>
      <c r="HS182" s="5"/>
      <c r="HT182" s="5"/>
      <c r="HU182" s="5"/>
      <c r="HV182" s="5"/>
      <c r="HW182" s="5"/>
      <c r="HX182" s="5"/>
      <c r="HY182" s="5"/>
      <c r="HZ182" s="5"/>
      <c r="IA182" s="5"/>
      <c r="IB182" s="5"/>
      <c r="IC182" s="62"/>
      <c r="ID182" s="62"/>
      <c r="IE182" s="62"/>
      <c r="IF182" s="62"/>
      <c r="IG182" s="62"/>
      <c r="IH182" s="62"/>
      <c r="II182" s="62"/>
      <c r="IJ182" s="62"/>
      <c r="IK182" s="62"/>
      <c r="IL182" s="62"/>
      <c r="IM182" s="62"/>
      <c r="IN182" s="62"/>
      <c r="IO182" s="5"/>
      <c r="IP182" s="5"/>
      <c r="IQ182" s="5"/>
      <c r="IR182" s="5"/>
      <c r="IS182" s="5"/>
      <c r="IT182" s="5"/>
      <c r="IU182" s="5"/>
      <c r="IV182" s="5"/>
      <c r="IW182" s="5"/>
      <c r="IX182" s="5"/>
      <c r="IY182" s="5"/>
      <c r="IZ182" s="5"/>
    </row>
    <row r="183" spans="1:260" x14ac:dyDescent="0.35">
      <c r="A183" s="131">
        <v>179</v>
      </c>
      <c r="B183" s="170">
        <f>'BVEM Scorecard'!B182</f>
        <v>0</v>
      </c>
      <c r="C183" s="170">
        <f>'BVEM Scorecard'!C182</f>
        <v>0</v>
      </c>
      <c r="D183" s="152">
        <v>313</v>
      </c>
      <c r="E183" s="72" t="str">
        <f>'BVEM Scorecard'!F182</f>
        <v>Wind</v>
      </c>
      <c r="F183" s="94">
        <f t="shared" si="249"/>
        <v>3.5075876288659796E-2</v>
      </c>
      <c r="G183" s="94">
        <f t="shared" si="324"/>
        <v>0.33333333333333331</v>
      </c>
      <c r="H183" s="94">
        <f t="shared" si="251"/>
        <v>0.15</v>
      </c>
      <c r="I183" s="94">
        <f t="shared" si="325"/>
        <v>0.66666666666666663</v>
      </c>
      <c r="J183" s="55">
        <v>1</v>
      </c>
      <c r="K183" s="55">
        <v>1</v>
      </c>
      <c r="L183" s="55">
        <v>1</v>
      </c>
      <c r="M183" s="55">
        <f t="shared" ref="M183:M189" si="326">545000+364000+303500</f>
        <v>1212500</v>
      </c>
      <c r="N183" s="5">
        <f t="shared" ref="N183:N189" si="327">M183/2080</f>
        <v>582.93269230769226</v>
      </c>
      <c r="O183" s="5"/>
      <c r="P183" s="142">
        <f>(109+54600+30350)/M183</f>
        <v>7.0151752577319593E-2</v>
      </c>
      <c r="Q183" s="114"/>
      <c r="R183" s="91">
        <f t="shared" ref="R183:R189" si="328">P183</f>
        <v>7.0151752577319593E-2</v>
      </c>
      <c r="S183" s="5">
        <f t="shared" si="253"/>
        <v>1</v>
      </c>
      <c r="T183" s="93">
        <f>IFERROR(Q183*Q$4+R183*R$4,0)</f>
        <v>3.5075876288659796E-2</v>
      </c>
      <c r="U183" s="143" t="s">
        <v>161</v>
      </c>
      <c r="V183" s="143">
        <v>1</v>
      </c>
      <c r="W183" s="143">
        <v>1</v>
      </c>
      <c r="X183" s="64">
        <v>545000</v>
      </c>
      <c r="Y183" s="64">
        <f t="shared" si="319"/>
        <v>262.01923076923077</v>
      </c>
      <c r="Z183" s="62"/>
      <c r="AA183" s="144">
        <v>0.2</v>
      </c>
      <c r="AB183" s="144">
        <v>0.2</v>
      </c>
      <c r="AC183" s="64">
        <v>1</v>
      </c>
      <c r="AD183" s="64">
        <f t="shared" si="254"/>
        <v>2</v>
      </c>
      <c r="AE183" s="64">
        <f t="shared" si="255"/>
        <v>0.33333333333333331</v>
      </c>
      <c r="AF183" s="64">
        <f t="shared" si="256"/>
        <v>6.6666666666666666E-2</v>
      </c>
      <c r="AG183" s="55" t="s">
        <v>204</v>
      </c>
      <c r="AH183" s="55">
        <v>1</v>
      </c>
      <c r="AI183" s="35">
        <v>1</v>
      </c>
      <c r="AJ183" s="35">
        <v>364000</v>
      </c>
      <c r="AK183" s="35">
        <f t="shared" si="320"/>
        <v>175</v>
      </c>
      <c r="AL183" s="35"/>
      <c r="AM183" s="142">
        <v>0.15</v>
      </c>
      <c r="AN183" s="142">
        <v>0.15</v>
      </c>
      <c r="AO183" s="35">
        <v>1</v>
      </c>
      <c r="AP183" s="35">
        <f t="shared" si="257"/>
        <v>2</v>
      </c>
      <c r="AQ183" s="35">
        <f t="shared" si="258"/>
        <v>0.33333333333333331</v>
      </c>
      <c r="AR183" s="35">
        <f t="shared" si="259"/>
        <v>4.9999999999999996E-2</v>
      </c>
      <c r="AS183" s="64" t="s">
        <v>109</v>
      </c>
      <c r="AT183" s="64">
        <v>1</v>
      </c>
      <c r="AU183" s="64">
        <v>1</v>
      </c>
      <c r="AV183" s="64">
        <v>303500</v>
      </c>
      <c r="AW183" s="64">
        <f t="shared" ref="AW183:AW189" si="329">AV183/2080</f>
        <v>145.91346153846155</v>
      </c>
      <c r="AX183" s="64"/>
      <c r="AY183" s="144">
        <v>0.1</v>
      </c>
      <c r="AZ183" s="144">
        <v>0.1</v>
      </c>
      <c r="BA183" s="64">
        <v>1</v>
      </c>
      <c r="BB183" s="64">
        <f t="shared" si="260"/>
        <v>2</v>
      </c>
      <c r="BC183" s="64">
        <f t="shared" si="261"/>
        <v>0.33333333333333331</v>
      </c>
      <c r="BD183" s="64">
        <f t="shared" si="262"/>
        <v>3.3333333333333333E-2</v>
      </c>
      <c r="BE183" s="35"/>
      <c r="BF183" s="35"/>
      <c r="BG183" s="35"/>
      <c r="BH183" s="35"/>
      <c r="BI183" s="35"/>
      <c r="BJ183" s="35"/>
      <c r="BK183" s="142"/>
      <c r="BL183" s="142"/>
      <c r="BM183" s="35"/>
      <c r="BN183" s="35"/>
      <c r="BO183" s="35"/>
      <c r="BP183" s="35"/>
      <c r="BQ183" s="64"/>
      <c r="BR183" s="64"/>
      <c r="BS183" s="64"/>
      <c r="BT183" s="64"/>
      <c r="BU183" s="64"/>
      <c r="BV183" s="64"/>
      <c r="BW183" s="144"/>
      <c r="BX183" s="144"/>
      <c r="BY183" s="64"/>
      <c r="BZ183" s="64"/>
      <c r="CA183" s="64"/>
      <c r="CB183" s="64"/>
      <c r="CC183" s="35"/>
      <c r="CD183" s="35"/>
      <c r="CE183" s="35"/>
      <c r="CF183" s="35"/>
      <c r="CG183" s="35"/>
      <c r="CH183" s="35"/>
      <c r="CI183" s="142"/>
      <c r="CJ183" s="142"/>
      <c r="CK183" s="35"/>
      <c r="CL183" s="35"/>
      <c r="CM183" s="35"/>
      <c r="CN183" s="35"/>
      <c r="CO183" s="64"/>
      <c r="CP183" s="64"/>
      <c r="CQ183" s="64"/>
      <c r="CR183" s="64"/>
      <c r="CS183" s="64"/>
      <c r="CT183" s="64"/>
      <c r="CU183" s="144"/>
      <c r="CV183" s="144"/>
      <c r="CW183" s="64"/>
      <c r="CX183" s="64"/>
      <c r="CY183" s="64"/>
      <c r="CZ183" s="64"/>
      <c r="DA183" s="35"/>
      <c r="DB183" s="35"/>
      <c r="DC183" s="35"/>
      <c r="DD183" s="35"/>
      <c r="DE183" s="35"/>
      <c r="DF183" s="35"/>
      <c r="DG183" s="142"/>
      <c r="DH183" s="142"/>
      <c r="DI183" s="35"/>
      <c r="DJ183" s="35"/>
      <c r="DK183" s="35"/>
      <c r="DL183" s="35"/>
      <c r="DM183" s="64"/>
      <c r="DN183" s="64"/>
      <c r="DO183" s="64"/>
      <c r="DP183" s="64"/>
      <c r="DQ183" s="64"/>
      <c r="DR183" s="64"/>
      <c r="DS183" s="144"/>
      <c r="DT183" s="144"/>
      <c r="DU183" s="64"/>
      <c r="DV183" s="64"/>
      <c r="DW183" s="64"/>
      <c r="DX183" s="64"/>
      <c r="DY183" s="35"/>
      <c r="DZ183" s="35"/>
      <c r="EA183" s="35"/>
      <c r="EB183" s="35"/>
      <c r="EC183" s="35"/>
      <c r="ED183" s="35"/>
      <c r="EE183" s="142"/>
      <c r="EF183" s="142"/>
      <c r="EG183" s="35"/>
      <c r="EH183" s="35"/>
      <c r="EI183" s="35"/>
      <c r="EJ183" s="35"/>
      <c r="EK183" s="62"/>
      <c r="EL183" s="62"/>
      <c r="EM183" s="62"/>
      <c r="EN183" s="62"/>
      <c r="EO183" s="62"/>
      <c r="EP183" s="62"/>
      <c r="EQ183" s="62"/>
      <c r="ER183" s="62"/>
      <c r="ES183" s="62"/>
      <c r="ET183" s="62"/>
      <c r="EU183" s="62"/>
      <c r="EV183" s="62"/>
      <c r="EW183" s="5"/>
      <c r="EX183" s="5"/>
      <c r="EY183" s="5"/>
      <c r="EZ183" s="5"/>
      <c r="FA183" s="5"/>
      <c r="FB183" s="5"/>
      <c r="FC183" s="5"/>
      <c r="FD183" s="5"/>
      <c r="FE183" s="5"/>
      <c r="FF183" s="5"/>
      <c r="FG183" s="5"/>
      <c r="FH183" s="5"/>
      <c r="FI183" s="62"/>
      <c r="FJ183" s="62"/>
      <c r="FK183" s="62"/>
      <c r="FL183" s="62"/>
      <c r="FM183" s="62"/>
      <c r="FN183" s="62"/>
      <c r="FO183" s="62"/>
      <c r="FP183" s="62"/>
      <c r="FQ183" s="62"/>
      <c r="FR183" s="62"/>
      <c r="FS183" s="62"/>
      <c r="FT183" s="62"/>
      <c r="FU183" s="5"/>
      <c r="FV183" s="5"/>
      <c r="FW183" s="5"/>
      <c r="FX183" s="5"/>
      <c r="FY183" s="5"/>
      <c r="FZ183" s="5"/>
      <c r="GA183" s="5"/>
      <c r="GB183" s="5"/>
      <c r="GC183" s="5"/>
      <c r="GD183" s="5"/>
      <c r="GE183" s="5"/>
      <c r="GF183" s="5"/>
      <c r="GG183" s="62"/>
      <c r="GH183" s="62"/>
      <c r="GI183" s="62"/>
      <c r="GJ183" s="62"/>
      <c r="GK183" s="62"/>
      <c r="GL183" s="62"/>
      <c r="GM183" s="62"/>
      <c r="GN183" s="62"/>
      <c r="GO183" s="62"/>
      <c r="GP183" s="62"/>
      <c r="GQ183" s="62"/>
      <c r="GR183" s="62"/>
      <c r="GS183" s="5"/>
      <c r="GT183" s="5"/>
      <c r="GU183" s="5"/>
      <c r="GV183" s="5"/>
      <c r="GW183" s="5"/>
      <c r="GX183" s="5"/>
      <c r="GY183" s="5"/>
      <c r="GZ183" s="5"/>
      <c r="HA183" s="5"/>
      <c r="HB183" s="5"/>
      <c r="HC183" s="5"/>
      <c r="HD183" s="5"/>
      <c r="HE183" s="62"/>
      <c r="HF183" s="62"/>
      <c r="HG183" s="62"/>
      <c r="HH183" s="62"/>
      <c r="HI183" s="62"/>
      <c r="HJ183" s="62"/>
      <c r="HK183" s="62"/>
      <c r="HL183" s="62"/>
      <c r="HM183" s="62"/>
      <c r="HN183" s="62"/>
      <c r="HO183" s="62"/>
      <c r="HP183" s="62"/>
      <c r="HQ183" s="5"/>
      <c r="HR183" s="5"/>
      <c r="HS183" s="5"/>
      <c r="HT183" s="5"/>
      <c r="HU183" s="5"/>
      <c r="HV183" s="5"/>
      <c r="HW183" s="5"/>
      <c r="HX183" s="5"/>
      <c r="HY183" s="5"/>
      <c r="HZ183" s="5"/>
      <c r="IA183" s="5"/>
      <c r="IB183" s="5"/>
      <c r="IC183" s="62"/>
      <c r="ID183" s="62"/>
      <c r="IE183" s="62"/>
      <c r="IF183" s="62"/>
      <c r="IG183" s="62"/>
      <c r="IH183" s="62"/>
      <c r="II183" s="62"/>
      <c r="IJ183" s="62"/>
      <c r="IK183" s="62"/>
      <c r="IL183" s="62"/>
      <c r="IM183" s="62"/>
      <c r="IN183" s="62"/>
      <c r="IO183" s="5"/>
      <c r="IP183" s="5"/>
      <c r="IQ183" s="5"/>
      <c r="IR183" s="5"/>
      <c r="IS183" s="5"/>
      <c r="IT183" s="5"/>
      <c r="IU183" s="5"/>
      <c r="IV183" s="5"/>
      <c r="IW183" s="5"/>
      <c r="IX183" s="5"/>
      <c r="IY183" s="5"/>
      <c r="IZ183" s="5"/>
    </row>
    <row r="184" spans="1:260" x14ac:dyDescent="0.35">
      <c r="A184" s="131">
        <v>180</v>
      </c>
      <c r="B184" s="170">
        <f>'BVEM Scorecard'!B183</f>
        <v>0</v>
      </c>
      <c r="C184" s="170">
        <f>'BVEM Scorecard'!C183</f>
        <v>0</v>
      </c>
      <c r="D184" s="152">
        <v>272</v>
      </c>
      <c r="E184" s="72" t="str">
        <f>'BVEM Scorecard'!F183</f>
        <v>Wind</v>
      </c>
      <c r="F184" s="94"/>
      <c r="G184" s="94"/>
      <c r="H184" s="94"/>
      <c r="I184" s="94"/>
      <c r="J184" s="55"/>
      <c r="K184" s="55"/>
      <c r="L184" s="55"/>
      <c r="M184" s="55"/>
      <c r="N184" s="5"/>
      <c r="O184" s="141"/>
      <c r="P184" s="142"/>
      <c r="Q184" s="114"/>
      <c r="R184" s="91"/>
      <c r="S184" s="5" t="str">
        <f t="shared" si="253"/>
        <v/>
      </c>
      <c r="T184" s="93"/>
      <c r="U184" s="143"/>
      <c r="V184" s="143"/>
      <c r="W184" s="143"/>
      <c r="X184" s="64"/>
      <c r="Y184" s="64"/>
      <c r="Z184" s="64"/>
      <c r="AA184" s="144"/>
      <c r="AB184" s="144"/>
      <c r="AC184" s="64"/>
      <c r="AD184" s="64" t="str">
        <f t="shared" si="254"/>
        <v/>
      </c>
      <c r="AE184" s="64" t="str">
        <f t="shared" si="255"/>
        <v/>
      </c>
      <c r="AF184" s="64" t="str">
        <f t="shared" si="256"/>
        <v/>
      </c>
      <c r="AG184" s="55"/>
      <c r="AH184" s="55"/>
      <c r="AI184" s="5"/>
      <c r="AJ184" s="5"/>
      <c r="AK184" s="5"/>
      <c r="AL184" s="5"/>
      <c r="AM184" s="5"/>
      <c r="AN184" s="5"/>
      <c r="AO184" s="5"/>
      <c r="AP184" s="35" t="str">
        <f t="shared" si="257"/>
        <v/>
      </c>
      <c r="AQ184" s="35" t="str">
        <f t="shared" si="258"/>
        <v/>
      </c>
      <c r="AR184" s="35" t="str">
        <f t="shared" si="259"/>
        <v/>
      </c>
      <c r="AS184" s="62"/>
      <c r="AT184" s="62"/>
      <c r="AU184" s="62"/>
      <c r="AV184" s="62"/>
      <c r="AW184" s="62"/>
      <c r="AX184" s="62"/>
      <c r="AY184" s="62"/>
      <c r="AZ184" s="62"/>
      <c r="BA184" s="62"/>
      <c r="BB184" s="62" t="str">
        <f t="shared" si="260"/>
        <v/>
      </c>
      <c r="BC184" s="95" t="str">
        <f t="shared" si="261"/>
        <v/>
      </c>
      <c r="BD184" s="62" t="str">
        <f t="shared" si="262"/>
        <v/>
      </c>
      <c r="BE184" s="5"/>
      <c r="BF184" s="5"/>
      <c r="BG184" s="5"/>
      <c r="BH184" s="5"/>
      <c r="BI184" s="5"/>
      <c r="BJ184" s="5"/>
      <c r="BK184" s="5"/>
      <c r="BL184" s="5"/>
      <c r="BM184" s="5"/>
      <c r="BN184" s="35" t="str">
        <f t="shared" si="263"/>
        <v/>
      </c>
      <c r="BO184" s="35" t="str">
        <f t="shared" si="264"/>
        <v/>
      </c>
      <c r="BP184" s="35" t="str">
        <f t="shared" si="265"/>
        <v/>
      </c>
      <c r="BQ184" s="62"/>
      <c r="BR184" s="62"/>
      <c r="BS184" s="62"/>
      <c r="BT184" s="62"/>
      <c r="BU184" s="62"/>
      <c r="BV184" s="62"/>
      <c r="BW184" s="62"/>
      <c r="BX184" s="62"/>
      <c r="BY184" s="62"/>
      <c r="BZ184" s="62" t="str">
        <f t="shared" si="266"/>
        <v/>
      </c>
      <c r="CA184" s="62" t="str">
        <f t="shared" si="267"/>
        <v/>
      </c>
      <c r="CB184" s="62" t="str">
        <f t="shared" si="268"/>
        <v/>
      </c>
      <c r="CC184" s="5"/>
      <c r="CD184" s="5"/>
      <c r="CE184" s="5"/>
      <c r="CF184" s="5"/>
      <c r="CG184" s="5"/>
      <c r="CH184" s="5"/>
      <c r="CI184" s="5"/>
      <c r="CJ184" s="5"/>
      <c r="CK184" s="5"/>
      <c r="CL184" s="35" t="str">
        <f t="shared" si="269"/>
        <v/>
      </c>
      <c r="CM184" s="35" t="str">
        <f t="shared" si="270"/>
        <v/>
      </c>
      <c r="CN184" s="35" t="str">
        <f t="shared" si="271"/>
        <v/>
      </c>
      <c r="CO184" s="62"/>
      <c r="CP184" s="62"/>
      <c r="CQ184" s="62"/>
      <c r="CR184" s="62"/>
      <c r="CS184" s="62"/>
      <c r="CT184" s="62"/>
      <c r="CU184" s="62"/>
      <c r="CV184" s="62"/>
      <c r="CW184" s="62"/>
      <c r="CX184" s="62" t="str">
        <f t="shared" si="272"/>
        <v/>
      </c>
      <c r="CY184" s="62" t="str">
        <f t="shared" si="273"/>
        <v/>
      </c>
      <c r="CZ184" s="62" t="str">
        <f t="shared" si="274"/>
        <v/>
      </c>
      <c r="DA184" s="5"/>
      <c r="DB184" s="5"/>
      <c r="DC184" s="5"/>
      <c r="DD184" s="5"/>
      <c r="DE184" s="5"/>
      <c r="DF184" s="5"/>
      <c r="DG184" s="5"/>
      <c r="DH184" s="5"/>
      <c r="DI184" s="5"/>
      <c r="DJ184" s="5" t="str">
        <f t="shared" si="275"/>
        <v/>
      </c>
      <c r="DK184" s="5" t="str">
        <f t="shared" si="276"/>
        <v/>
      </c>
      <c r="DL184" s="5" t="str">
        <f t="shared" si="277"/>
        <v/>
      </c>
      <c r="DM184" s="62"/>
      <c r="DN184" s="62"/>
      <c r="DO184" s="62"/>
      <c r="DP184" s="62"/>
      <c r="DQ184" s="62"/>
      <c r="DR184" s="62"/>
      <c r="DS184" s="62"/>
      <c r="DT184" s="62"/>
      <c r="DU184" s="62"/>
      <c r="DV184" s="62" t="str">
        <f t="shared" si="278"/>
        <v/>
      </c>
      <c r="DW184" s="62" t="str">
        <f t="shared" si="279"/>
        <v/>
      </c>
      <c r="DX184" s="62" t="str">
        <f t="shared" si="280"/>
        <v/>
      </c>
      <c r="DY184" s="5"/>
      <c r="DZ184" s="5"/>
      <c r="EA184" s="5"/>
      <c r="EB184" s="5"/>
      <c r="EC184" s="5"/>
      <c r="ED184" s="5"/>
      <c r="EE184" s="5"/>
      <c r="EF184" s="5"/>
      <c r="EG184" s="5"/>
      <c r="EH184" s="5" t="str">
        <f t="shared" si="281"/>
        <v/>
      </c>
      <c r="EI184" s="5" t="str">
        <f t="shared" si="282"/>
        <v/>
      </c>
      <c r="EJ184" s="5" t="str">
        <f t="shared" si="283"/>
        <v/>
      </c>
      <c r="EK184" s="62"/>
      <c r="EL184" s="62"/>
      <c r="EM184" s="62"/>
      <c r="EN184" s="62"/>
      <c r="EO184" s="62"/>
      <c r="EP184" s="62"/>
      <c r="EQ184" s="62"/>
      <c r="ER184" s="62"/>
      <c r="ES184" s="62"/>
      <c r="ET184" s="62" t="str">
        <f t="shared" si="284"/>
        <v/>
      </c>
      <c r="EU184" s="62" t="str">
        <f t="shared" si="285"/>
        <v/>
      </c>
      <c r="EV184" s="62" t="str">
        <f t="shared" si="286"/>
        <v/>
      </c>
      <c r="EW184" s="5"/>
      <c r="EX184" s="5"/>
      <c r="EY184" s="5"/>
      <c r="EZ184" s="5"/>
      <c r="FA184" s="5"/>
      <c r="FB184" s="5"/>
      <c r="FC184" s="5"/>
      <c r="FD184" s="5"/>
      <c r="FE184" s="5"/>
      <c r="FF184" s="5" t="str">
        <f t="shared" si="287"/>
        <v/>
      </c>
      <c r="FG184" s="5" t="str">
        <f t="shared" si="288"/>
        <v/>
      </c>
      <c r="FH184" s="5" t="str">
        <f t="shared" si="289"/>
        <v/>
      </c>
      <c r="FI184" s="62"/>
      <c r="FJ184" s="62"/>
      <c r="FK184" s="62"/>
      <c r="FL184" s="62"/>
      <c r="FM184" s="62"/>
      <c r="FN184" s="62"/>
      <c r="FO184" s="62"/>
      <c r="FP184" s="62"/>
      <c r="FQ184" s="62"/>
      <c r="FR184" s="62" t="str">
        <f t="shared" si="290"/>
        <v/>
      </c>
      <c r="FS184" s="62" t="str">
        <f t="shared" si="291"/>
        <v/>
      </c>
      <c r="FT184" s="62" t="str">
        <f t="shared" si="292"/>
        <v/>
      </c>
      <c r="FU184" s="5"/>
      <c r="FV184" s="5"/>
      <c r="FW184" s="5"/>
      <c r="FX184" s="5"/>
      <c r="FY184" s="5"/>
      <c r="FZ184" s="5"/>
      <c r="GA184" s="5"/>
      <c r="GB184" s="5"/>
      <c r="GC184" s="5"/>
      <c r="GD184" s="5" t="str">
        <f t="shared" si="293"/>
        <v/>
      </c>
      <c r="GE184" s="5" t="str">
        <f t="shared" si="294"/>
        <v/>
      </c>
      <c r="GF184" s="5" t="str">
        <f t="shared" si="295"/>
        <v/>
      </c>
      <c r="GG184" s="62"/>
      <c r="GH184" s="62"/>
      <c r="GI184" s="62"/>
      <c r="GJ184" s="62"/>
      <c r="GK184" s="62"/>
      <c r="GL184" s="62"/>
      <c r="GM184" s="62"/>
      <c r="GN184" s="62"/>
      <c r="GO184" s="62"/>
      <c r="GP184" s="62" t="str">
        <f t="shared" si="296"/>
        <v/>
      </c>
      <c r="GQ184" s="62" t="str">
        <f t="shared" si="297"/>
        <v/>
      </c>
      <c r="GR184" s="62" t="str">
        <f t="shared" si="298"/>
        <v/>
      </c>
      <c r="GS184" s="5"/>
      <c r="GT184" s="5"/>
      <c r="GU184" s="5"/>
      <c r="GV184" s="5"/>
      <c r="GW184" s="5"/>
      <c r="GX184" s="5"/>
      <c r="GY184" s="5"/>
      <c r="GZ184" s="5"/>
      <c r="HA184" s="5"/>
      <c r="HB184" s="5" t="str">
        <f t="shared" si="299"/>
        <v/>
      </c>
      <c r="HC184" s="5" t="str">
        <f t="shared" si="300"/>
        <v/>
      </c>
      <c r="HD184" s="5" t="str">
        <f t="shared" si="301"/>
        <v/>
      </c>
      <c r="HE184" s="62"/>
      <c r="HF184" s="62"/>
      <c r="HG184" s="62"/>
      <c r="HH184" s="62"/>
      <c r="HI184" s="62"/>
      <c r="HJ184" s="62"/>
      <c r="HK184" s="62"/>
      <c r="HL184" s="62"/>
      <c r="HM184" s="62"/>
      <c r="HN184" s="62" t="str">
        <f t="shared" si="302"/>
        <v/>
      </c>
      <c r="HO184" s="62" t="str">
        <f t="shared" si="303"/>
        <v/>
      </c>
      <c r="HP184" s="62" t="str">
        <f t="shared" si="304"/>
        <v/>
      </c>
      <c r="HQ184" s="5"/>
      <c r="HR184" s="5"/>
      <c r="HS184" s="5"/>
      <c r="HT184" s="5"/>
      <c r="HU184" s="5"/>
      <c r="HV184" s="5"/>
      <c r="HW184" s="5"/>
      <c r="HX184" s="5"/>
      <c r="HY184" s="5"/>
      <c r="HZ184" s="5" t="str">
        <f t="shared" si="305"/>
        <v/>
      </c>
      <c r="IA184" s="5" t="str">
        <f t="shared" si="306"/>
        <v/>
      </c>
      <c r="IB184" s="5" t="str">
        <f t="shared" si="307"/>
        <v/>
      </c>
      <c r="IC184" s="62"/>
      <c r="ID184" s="62"/>
      <c r="IE184" s="62"/>
      <c r="IF184" s="62"/>
      <c r="IG184" s="62"/>
      <c r="IH184" s="62"/>
      <c r="II184" s="62"/>
      <c r="IJ184" s="62"/>
      <c r="IK184" s="62"/>
      <c r="IL184" s="62" t="str">
        <f t="shared" si="308"/>
        <v/>
      </c>
      <c r="IM184" s="62" t="str">
        <f t="shared" si="309"/>
        <v/>
      </c>
      <c r="IN184" s="62" t="str">
        <f t="shared" si="310"/>
        <v/>
      </c>
      <c r="IO184" s="5"/>
      <c r="IP184" s="5"/>
      <c r="IQ184" s="5"/>
      <c r="IR184" s="5"/>
      <c r="IS184" s="5"/>
      <c r="IT184" s="5"/>
      <c r="IU184" s="5"/>
      <c r="IV184" s="5"/>
      <c r="IW184" s="5"/>
      <c r="IX184" s="5" t="str">
        <f t="shared" si="311"/>
        <v/>
      </c>
      <c r="IY184" s="5" t="str">
        <f t="shared" si="312"/>
        <v/>
      </c>
      <c r="IZ184" s="5" t="str">
        <f t="shared" si="313"/>
        <v/>
      </c>
    </row>
    <row r="185" spans="1:260" x14ac:dyDescent="0.35">
      <c r="A185" s="131">
        <v>181</v>
      </c>
      <c r="B185" s="170">
        <f>'BVEM Scorecard'!B184</f>
        <v>0</v>
      </c>
      <c r="C185" s="170">
        <f>'BVEM Scorecard'!C184</f>
        <v>0</v>
      </c>
      <c r="D185" s="152">
        <v>318</v>
      </c>
      <c r="E185" s="72" t="str">
        <f>'BVEM Scorecard'!F184</f>
        <v>Wind</v>
      </c>
      <c r="F185" s="94">
        <f t="shared" si="249"/>
        <v>3.5075876288659796E-2</v>
      </c>
      <c r="G185" s="94">
        <f t="shared" ref="G185" si="330">IFERROR(S185/3,0)</f>
        <v>0.33333333333333331</v>
      </c>
      <c r="H185" s="94">
        <f t="shared" si="251"/>
        <v>0.15</v>
      </c>
      <c r="I185" s="94">
        <f t="shared" ref="I185" si="331">IFERROR(SUM(AD185,AP185,BB185,BN185,BZ185,CL185,CX185,DJ185,DV185,EH185,ET185,FF185,FR185,GD185,GP185,HB185,HN185,HZ185,IL185,IX185)/(SUM(V185,AH185,AT185,BF185,BR185,CD185,CP185,DB185,DN185,DZ185,EL185,EX185,FJ185,FV185,GH185,GT185,HF185,HR185,ID185,IP185)*3),0)</f>
        <v>0.66666666666666663</v>
      </c>
      <c r="J185" s="55">
        <v>1</v>
      </c>
      <c r="K185" s="55">
        <v>1</v>
      </c>
      <c r="L185" s="55">
        <v>1</v>
      </c>
      <c r="M185" s="55">
        <f t="shared" si="326"/>
        <v>1212500</v>
      </c>
      <c r="N185" s="5">
        <f t="shared" si="327"/>
        <v>582.93269230769226</v>
      </c>
      <c r="O185" s="5"/>
      <c r="P185" s="142">
        <f>(109+54600+30350)/M185</f>
        <v>7.0151752577319593E-2</v>
      </c>
      <c r="Q185" s="114"/>
      <c r="R185" s="91">
        <f t="shared" si="328"/>
        <v>7.0151752577319593E-2</v>
      </c>
      <c r="S185" s="5">
        <f t="shared" si="253"/>
        <v>1</v>
      </c>
      <c r="T185" s="93">
        <f>IFERROR(Q185*Q$4+R185*R$4,0)</f>
        <v>3.5075876288659796E-2</v>
      </c>
      <c r="U185" s="143" t="s">
        <v>161</v>
      </c>
      <c r="V185" s="143">
        <v>1</v>
      </c>
      <c r="W185" s="143">
        <v>1</v>
      </c>
      <c r="X185" s="64">
        <v>545000</v>
      </c>
      <c r="Y185" s="64">
        <f t="shared" si="319"/>
        <v>262.01923076923077</v>
      </c>
      <c r="Z185" s="62"/>
      <c r="AA185" s="144">
        <v>0.2</v>
      </c>
      <c r="AB185" s="144">
        <v>0.2</v>
      </c>
      <c r="AC185" s="64">
        <v>1</v>
      </c>
      <c r="AD185" s="64">
        <f t="shared" si="254"/>
        <v>2</v>
      </c>
      <c r="AE185" s="64">
        <f t="shared" si="255"/>
        <v>0.33333333333333331</v>
      </c>
      <c r="AF185" s="64">
        <f t="shared" si="256"/>
        <v>6.6666666666666666E-2</v>
      </c>
      <c r="AG185" s="55" t="s">
        <v>204</v>
      </c>
      <c r="AH185" s="55">
        <v>1</v>
      </c>
      <c r="AI185" s="35">
        <v>1</v>
      </c>
      <c r="AJ185" s="35">
        <v>364000</v>
      </c>
      <c r="AK185" s="35">
        <f t="shared" si="320"/>
        <v>175</v>
      </c>
      <c r="AL185" s="35"/>
      <c r="AM185" s="142">
        <v>0.15</v>
      </c>
      <c r="AN185" s="142">
        <v>0.15</v>
      </c>
      <c r="AO185" s="35">
        <v>1</v>
      </c>
      <c r="AP185" s="35">
        <f t="shared" si="257"/>
        <v>2</v>
      </c>
      <c r="AQ185" s="35">
        <f t="shared" si="258"/>
        <v>0.33333333333333331</v>
      </c>
      <c r="AR185" s="35">
        <f t="shared" si="259"/>
        <v>4.9999999999999996E-2</v>
      </c>
      <c r="AS185" s="64" t="s">
        <v>109</v>
      </c>
      <c r="AT185" s="64">
        <v>1</v>
      </c>
      <c r="AU185" s="64">
        <v>1</v>
      </c>
      <c r="AV185" s="64">
        <v>303500</v>
      </c>
      <c r="AW185" s="64">
        <f t="shared" si="329"/>
        <v>145.91346153846155</v>
      </c>
      <c r="AX185" s="64"/>
      <c r="AY185" s="144">
        <v>0.1</v>
      </c>
      <c r="AZ185" s="144">
        <v>0.1</v>
      </c>
      <c r="BA185" s="64">
        <v>1</v>
      </c>
      <c r="BB185" s="64">
        <f t="shared" si="260"/>
        <v>2</v>
      </c>
      <c r="BC185" s="64">
        <f t="shared" si="261"/>
        <v>0.33333333333333331</v>
      </c>
      <c r="BD185" s="64">
        <f t="shared" si="262"/>
        <v>3.3333333333333333E-2</v>
      </c>
      <c r="BE185" s="35"/>
      <c r="BF185" s="35"/>
      <c r="BG185" s="35"/>
      <c r="BH185" s="35"/>
      <c r="BI185" s="35"/>
      <c r="BJ185" s="35"/>
      <c r="BK185" s="142"/>
      <c r="BL185" s="142"/>
      <c r="BM185" s="35"/>
      <c r="BN185" s="35"/>
      <c r="BO185" s="35"/>
      <c r="BP185" s="35"/>
      <c r="BQ185" s="64"/>
      <c r="BR185" s="64"/>
      <c r="BS185" s="64"/>
      <c r="BT185" s="64"/>
      <c r="BU185" s="64"/>
      <c r="BV185" s="64"/>
      <c r="BW185" s="144"/>
      <c r="BX185" s="144"/>
      <c r="BY185" s="64"/>
      <c r="BZ185" s="64"/>
      <c r="CA185" s="64"/>
      <c r="CB185" s="64"/>
      <c r="CC185" s="35"/>
      <c r="CD185" s="35"/>
      <c r="CE185" s="35"/>
      <c r="CF185" s="35"/>
      <c r="CG185" s="35"/>
      <c r="CH185" s="35"/>
      <c r="CI185" s="142"/>
      <c r="CJ185" s="142"/>
      <c r="CK185" s="35"/>
      <c r="CL185" s="35"/>
      <c r="CM185" s="35"/>
      <c r="CN185" s="35"/>
      <c r="CO185" s="64"/>
      <c r="CP185" s="64"/>
      <c r="CQ185" s="64"/>
      <c r="CR185" s="64"/>
      <c r="CS185" s="64"/>
      <c r="CT185" s="64"/>
      <c r="CU185" s="144"/>
      <c r="CV185" s="144"/>
      <c r="CW185" s="64"/>
      <c r="CX185" s="64"/>
      <c r="CY185" s="64"/>
      <c r="CZ185" s="64"/>
      <c r="DA185" s="35"/>
      <c r="DB185" s="35"/>
      <c r="DC185" s="35"/>
      <c r="DD185" s="35"/>
      <c r="DE185" s="35"/>
      <c r="DF185" s="35"/>
      <c r="DG185" s="142"/>
      <c r="DH185" s="142"/>
      <c r="DI185" s="35"/>
      <c r="DJ185" s="35"/>
      <c r="DK185" s="35"/>
      <c r="DL185" s="35"/>
      <c r="DM185" s="64"/>
      <c r="DN185" s="64"/>
      <c r="DO185" s="64"/>
      <c r="DP185" s="64"/>
      <c r="DQ185" s="64"/>
      <c r="DR185" s="64"/>
      <c r="DS185" s="144"/>
      <c r="DT185" s="144"/>
      <c r="DU185" s="64"/>
      <c r="DV185" s="64"/>
      <c r="DW185" s="64"/>
      <c r="DX185" s="64"/>
      <c r="DY185" s="35"/>
      <c r="DZ185" s="35"/>
      <c r="EA185" s="35"/>
      <c r="EB185" s="35"/>
      <c r="EC185" s="35"/>
      <c r="ED185" s="35"/>
      <c r="EE185" s="142"/>
      <c r="EF185" s="142"/>
      <c r="EG185" s="35"/>
      <c r="EH185" s="35"/>
      <c r="EI185" s="35"/>
      <c r="EJ185" s="35"/>
      <c r="EK185" s="62"/>
      <c r="EL185" s="62"/>
      <c r="EM185" s="62"/>
      <c r="EN185" s="62"/>
      <c r="EO185" s="62"/>
      <c r="EP185" s="62"/>
      <c r="EQ185" s="62"/>
      <c r="ER185" s="62"/>
      <c r="ES185" s="62"/>
      <c r="ET185" s="62"/>
      <c r="EU185" s="62"/>
      <c r="EV185" s="62"/>
      <c r="EW185" s="5"/>
      <c r="EX185" s="5"/>
      <c r="EY185" s="5"/>
      <c r="EZ185" s="5"/>
      <c r="FA185" s="5"/>
      <c r="FB185" s="5"/>
      <c r="FC185" s="5"/>
      <c r="FD185" s="5"/>
      <c r="FE185" s="5"/>
      <c r="FF185" s="5"/>
      <c r="FG185" s="5"/>
      <c r="FH185" s="5"/>
      <c r="FI185" s="62"/>
      <c r="FJ185" s="62"/>
      <c r="FK185" s="62"/>
      <c r="FL185" s="62"/>
      <c r="FM185" s="62"/>
      <c r="FN185" s="62"/>
      <c r="FO185" s="62"/>
      <c r="FP185" s="62"/>
      <c r="FQ185" s="62"/>
      <c r="FR185" s="62"/>
      <c r="FS185" s="62"/>
      <c r="FT185" s="62"/>
      <c r="FU185" s="5"/>
      <c r="FV185" s="5"/>
      <c r="FW185" s="5"/>
      <c r="FX185" s="5"/>
      <c r="FY185" s="5"/>
      <c r="FZ185" s="5"/>
      <c r="GA185" s="5"/>
      <c r="GB185" s="5"/>
      <c r="GC185" s="5"/>
      <c r="GD185" s="5"/>
      <c r="GE185" s="5"/>
      <c r="GF185" s="5"/>
      <c r="GG185" s="62"/>
      <c r="GH185" s="62"/>
      <c r="GI185" s="62"/>
      <c r="GJ185" s="62"/>
      <c r="GK185" s="62"/>
      <c r="GL185" s="62"/>
      <c r="GM185" s="62"/>
      <c r="GN185" s="62"/>
      <c r="GO185" s="62"/>
      <c r="GP185" s="62"/>
      <c r="GQ185" s="62"/>
      <c r="GR185" s="62"/>
      <c r="GS185" s="5"/>
      <c r="GT185" s="5"/>
      <c r="GU185" s="5"/>
      <c r="GV185" s="5"/>
      <c r="GW185" s="5"/>
      <c r="GX185" s="5"/>
      <c r="GY185" s="5"/>
      <c r="GZ185" s="5"/>
      <c r="HA185" s="5"/>
      <c r="HB185" s="5"/>
      <c r="HC185" s="5"/>
      <c r="HD185" s="5"/>
      <c r="HE185" s="62"/>
      <c r="HF185" s="62"/>
      <c r="HG185" s="62"/>
      <c r="HH185" s="62"/>
      <c r="HI185" s="62"/>
      <c r="HJ185" s="62"/>
      <c r="HK185" s="62"/>
      <c r="HL185" s="62"/>
      <c r="HM185" s="62"/>
      <c r="HN185" s="62"/>
      <c r="HO185" s="62"/>
      <c r="HP185" s="62"/>
      <c r="HQ185" s="5"/>
      <c r="HR185" s="5"/>
      <c r="HS185" s="5"/>
      <c r="HT185" s="5"/>
      <c r="HU185" s="5"/>
      <c r="HV185" s="5"/>
      <c r="HW185" s="5"/>
      <c r="HX185" s="5"/>
      <c r="HY185" s="5"/>
      <c r="HZ185" s="5"/>
      <c r="IA185" s="5"/>
      <c r="IB185" s="5"/>
      <c r="IC185" s="62"/>
      <c r="ID185" s="62"/>
      <c r="IE185" s="62"/>
      <c r="IF185" s="62"/>
      <c r="IG185" s="62"/>
      <c r="IH185" s="62"/>
      <c r="II185" s="62"/>
      <c r="IJ185" s="62"/>
      <c r="IK185" s="62"/>
      <c r="IL185" s="62"/>
      <c r="IM185" s="62"/>
      <c r="IN185" s="62"/>
      <c r="IO185" s="5"/>
      <c r="IP185" s="5"/>
      <c r="IQ185" s="5"/>
      <c r="IR185" s="5"/>
      <c r="IS185" s="5"/>
      <c r="IT185" s="5"/>
      <c r="IU185" s="5"/>
      <c r="IV185" s="5"/>
      <c r="IW185" s="5"/>
      <c r="IX185" s="5"/>
      <c r="IY185" s="5"/>
      <c r="IZ185" s="5"/>
    </row>
    <row r="186" spans="1:260" x14ac:dyDescent="0.35">
      <c r="A186" s="131">
        <v>182</v>
      </c>
      <c r="B186" s="170">
        <f>'BVEM Scorecard'!B185</f>
        <v>0</v>
      </c>
      <c r="C186" s="170">
        <f>'BVEM Scorecard'!C185</f>
        <v>0</v>
      </c>
      <c r="D186" s="152">
        <v>271</v>
      </c>
      <c r="E186" s="72" t="str">
        <f>'BVEM Scorecard'!F185</f>
        <v>Wind</v>
      </c>
      <c r="F186" s="94"/>
      <c r="G186" s="94"/>
      <c r="H186" s="94"/>
      <c r="I186" s="94"/>
      <c r="J186" s="55"/>
      <c r="K186" s="55"/>
      <c r="L186" s="55"/>
      <c r="M186" s="55"/>
      <c r="N186" s="5"/>
      <c r="O186" s="141"/>
      <c r="P186" s="142"/>
      <c r="Q186" s="114"/>
      <c r="R186" s="91"/>
      <c r="S186" s="5" t="str">
        <f t="shared" si="253"/>
        <v/>
      </c>
      <c r="T186" s="93"/>
      <c r="U186" s="143"/>
      <c r="V186" s="143"/>
      <c r="W186" s="143"/>
      <c r="X186" s="64"/>
      <c r="Y186" s="64"/>
      <c r="Z186" s="64"/>
      <c r="AA186" s="144"/>
      <c r="AB186" s="144"/>
      <c r="AC186" s="64"/>
      <c r="AD186" s="64" t="str">
        <f t="shared" si="254"/>
        <v/>
      </c>
      <c r="AE186" s="64" t="str">
        <f t="shared" si="255"/>
        <v/>
      </c>
      <c r="AF186" s="64" t="str">
        <f t="shared" si="256"/>
        <v/>
      </c>
      <c r="AG186" s="55"/>
      <c r="AH186" s="55"/>
      <c r="AI186" s="5"/>
      <c r="AJ186" s="5"/>
      <c r="AK186" s="5"/>
      <c r="AL186" s="5"/>
      <c r="AM186" s="5"/>
      <c r="AN186" s="5"/>
      <c r="AO186" s="5"/>
      <c r="AP186" s="35" t="str">
        <f t="shared" si="257"/>
        <v/>
      </c>
      <c r="AQ186" s="35" t="str">
        <f t="shared" si="258"/>
        <v/>
      </c>
      <c r="AR186" s="35" t="str">
        <f t="shared" si="259"/>
        <v/>
      </c>
      <c r="AS186" s="62"/>
      <c r="AT186" s="62"/>
      <c r="AU186" s="62"/>
      <c r="AV186" s="62"/>
      <c r="AW186" s="62"/>
      <c r="AX186" s="62"/>
      <c r="AY186" s="62"/>
      <c r="AZ186" s="62"/>
      <c r="BA186" s="62"/>
      <c r="BB186" s="62" t="str">
        <f t="shared" si="260"/>
        <v/>
      </c>
      <c r="BC186" s="95" t="str">
        <f t="shared" si="261"/>
        <v/>
      </c>
      <c r="BD186" s="62" t="str">
        <f t="shared" si="262"/>
        <v/>
      </c>
      <c r="BE186" s="5"/>
      <c r="BF186" s="5"/>
      <c r="BG186" s="5"/>
      <c r="BH186" s="5"/>
      <c r="BI186" s="5"/>
      <c r="BJ186" s="5"/>
      <c r="BK186" s="5"/>
      <c r="BL186" s="5"/>
      <c r="BM186" s="5"/>
      <c r="BN186" s="35" t="str">
        <f t="shared" si="263"/>
        <v/>
      </c>
      <c r="BO186" s="35" t="str">
        <f t="shared" si="264"/>
        <v/>
      </c>
      <c r="BP186" s="35" t="str">
        <f t="shared" si="265"/>
        <v/>
      </c>
      <c r="BQ186" s="62"/>
      <c r="BR186" s="62"/>
      <c r="BS186" s="62"/>
      <c r="BT186" s="62"/>
      <c r="BU186" s="62"/>
      <c r="BV186" s="62"/>
      <c r="BW186" s="62"/>
      <c r="BX186" s="62"/>
      <c r="BY186" s="62"/>
      <c r="BZ186" s="62" t="str">
        <f t="shared" si="266"/>
        <v/>
      </c>
      <c r="CA186" s="62" t="str">
        <f t="shared" si="267"/>
        <v/>
      </c>
      <c r="CB186" s="62" t="str">
        <f t="shared" si="268"/>
        <v/>
      </c>
      <c r="CC186" s="5"/>
      <c r="CD186" s="5"/>
      <c r="CE186" s="5"/>
      <c r="CF186" s="5"/>
      <c r="CG186" s="5"/>
      <c r="CH186" s="5"/>
      <c r="CI186" s="5"/>
      <c r="CJ186" s="5"/>
      <c r="CK186" s="5"/>
      <c r="CL186" s="35" t="str">
        <f t="shared" si="269"/>
        <v/>
      </c>
      <c r="CM186" s="35" t="str">
        <f t="shared" si="270"/>
        <v/>
      </c>
      <c r="CN186" s="35" t="str">
        <f t="shared" si="271"/>
        <v/>
      </c>
      <c r="CO186" s="62"/>
      <c r="CP186" s="62"/>
      <c r="CQ186" s="62"/>
      <c r="CR186" s="62"/>
      <c r="CS186" s="62"/>
      <c r="CT186" s="62"/>
      <c r="CU186" s="62"/>
      <c r="CV186" s="62"/>
      <c r="CW186" s="62"/>
      <c r="CX186" s="62" t="str">
        <f t="shared" si="272"/>
        <v/>
      </c>
      <c r="CY186" s="62" t="str">
        <f t="shared" si="273"/>
        <v/>
      </c>
      <c r="CZ186" s="62" t="str">
        <f t="shared" si="274"/>
        <v/>
      </c>
      <c r="DA186" s="5"/>
      <c r="DB186" s="5"/>
      <c r="DC186" s="5"/>
      <c r="DD186" s="5"/>
      <c r="DE186" s="5"/>
      <c r="DF186" s="5"/>
      <c r="DG186" s="5"/>
      <c r="DH186" s="5"/>
      <c r="DI186" s="5"/>
      <c r="DJ186" s="5" t="str">
        <f t="shared" si="275"/>
        <v/>
      </c>
      <c r="DK186" s="5" t="str">
        <f t="shared" si="276"/>
        <v/>
      </c>
      <c r="DL186" s="5" t="str">
        <f t="shared" si="277"/>
        <v/>
      </c>
      <c r="DM186" s="62"/>
      <c r="DN186" s="62"/>
      <c r="DO186" s="62"/>
      <c r="DP186" s="62"/>
      <c r="DQ186" s="62"/>
      <c r="DR186" s="62"/>
      <c r="DS186" s="62"/>
      <c r="DT186" s="62"/>
      <c r="DU186" s="62"/>
      <c r="DV186" s="62" t="str">
        <f t="shared" si="278"/>
        <v/>
      </c>
      <c r="DW186" s="62" t="str">
        <f t="shared" si="279"/>
        <v/>
      </c>
      <c r="DX186" s="62" t="str">
        <f t="shared" si="280"/>
        <v/>
      </c>
      <c r="DY186" s="5"/>
      <c r="DZ186" s="5"/>
      <c r="EA186" s="5"/>
      <c r="EB186" s="5"/>
      <c r="EC186" s="5"/>
      <c r="ED186" s="5"/>
      <c r="EE186" s="5"/>
      <c r="EF186" s="5"/>
      <c r="EG186" s="5"/>
      <c r="EH186" s="5" t="str">
        <f t="shared" si="281"/>
        <v/>
      </c>
      <c r="EI186" s="5" t="str">
        <f t="shared" si="282"/>
        <v/>
      </c>
      <c r="EJ186" s="5" t="str">
        <f t="shared" si="283"/>
        <v/>
      </c>
      <c r="EK186" s="62"/>
      <c r="EL186" s="62"/>
      <c r="EM186" s="62"/>
      <c r="EN186" s="62"/>
      <c r="EO186" s="62"/>
      <c r="EP186" s="62"/>
      <c r="EQ186" s="62"/>
      <c r="ER186" s="62"/>
      <c r="ES186" s="62"/>
      <c r="ET186" s="62"/>
      <c r="EU186" s="62"/>
      <c r="EV186" s="62"/>
      <c r="EW186" s="5"/>
      <c r="EX186" s="5"/>
      <c r="EY186" s="5"/>
      <c r="EZ186" s="5"/>
      <c r="FA186" s="5"/>
      <c r="FB186" s="5"/>
      <c r="FC186" s="5"/>
      <c r="FD186" s="5"/>
      <c r="FE186" s="5"/>
      <c r="FF186" s="5"/>
      <c r="FG186" s="5"/>
      <c r="FH186" s="5"/>
      <c r="FI186" s="62"/>
      <c r="FJ186" s="62"/>
      <c r="FK186" s="62"/>
      <c r="FL186" s="62"/>
      <c r="FM186" s="62"/>
      <c r="FN186" s="62"/>
      <c r="FO186" s="62"/>
      <c r="FP186" s="62"/>
      <c r="FQ186" s="62"/>
      <c r="FR186" s="62"/>
      <c r="FS186" s="62"/>
      <c r="FT186" s="62"/>
      <c r="FU186" s="5"/>
      <c r="FV186" s="5"/>
      <c r="FW186" s="5"/>
      <c r="FX186" s="5"/>
      <c r="FY186" s="5"/>
      <c r="FZ186" s="5"/>
      <c r="GA186" s="5"/>
      <c r="GB186" s="5"/>
      <c r="GC186" s="5"/>
      <c r="GD186" s="5"/>
      <c r="GE186" s="5"/>
      <c r="GF186" s="5"/>
      <c r="GG186" s="62"/>
      <c r="GH186" s="62"/>
      <c r="GI186" s="62"/>
      <c r="GJ186" s="62"/>
      <c r="GK186" s="62"/>
      <c r="GL186" s="62"/>
      <c r="GM186" s="62"/>
      <c r="GN186" s="62"/>
      <c r="GO186" s="62"/>
      <c r="GP186" s="62"/>
      <c r="GQ186" s="62"/>
      <c r="GR186" s="62"/>
      <c r="GS186" s="5"/>
      <c r="GT186" s="5"/>
      <c r="GU186" s="5"/>
      <c r="GV186" s="5"/>
      <c r="GW186" s="5"/>
      <c r="GX186" s="5"/>
      <c r="GY186" s="5"/>
      <c r="GZ186" s="5"/>
      <c r="HA186" s="5"/>
      <c r="HB186" s="5"/>
      <c r="HC186" s="5"/>
      <c r="HD186" s="5"/>
      <c r="HE186" s="62"/>
      <c r="HF186" s="62"/>
      <c r="HG186" s="62"/>
      <c r="HH186" s="62"/>
      <c r="HI186" s="62"/>
      <c r="HJ186" s="62"/>
      <c r="HK186" s="62"/>
      <c r="HL186" s="62"/>
      <c r="HM186" s="62"/>
      <c r="HN186" s="62"/>
      <c r="HO186" s="62"/>
      <c r="HP186" s="62"/>
      <c r="HQ186" s="5"/>
      <c r="HR186" s="5"/>
      <c r="HS186" s="5"/>
      <c r="HT186" s="5"/>
      <c r="HU186" s="5"/>
      <c r="HV186" s="5"/>
      <c r="HW186" s="5"/>
      <c r="HX186" s="5"/>
      <c r="HY186" s="5"/>
      <c r="HZ186" s="5"/>
      <c r="IA186" s="5"/>
      <c r="IB186" s="5"/>
      <c r="IC186" s="62"/>
      <c r="ID186" s="62"/>
      <c r="IE186" s="62"/>
      <c r="IF186" s="62"/>
      <c r="IG186" s="62"/>
      <c r="IH186" s="62"/>
      <c r="II186" s="62"/>
      <c r="IJ186" s="62"/>
      <c r="IK186" s="62"/>
      <c r="IL186" s="62"/>
      <c r="IM186" s="62"/>
      <c r="IN186" s="62"/>
      <c r="IO186" s="5"/>
      <c r="IP186" s="5"/>
      <c r="IQ186" s="5"/>
      <c r="IR186" s="5"/>
      <c r="IS186" s="5"/>
      <c r="IT186" s="5"/>
      <c r="IU186" s="5"/>
      <c r="IV186" s="5"/>
      <c r="IW186" s="5"/>
      <c r="IX186" s="5"/>
      <c r="IY186" s="5"/>
      <c r="IZ186" s="5"/>
    </row>
    <row r="187" spans="1:260" x14ac:dyDescent="0.35">
      <c r="A187" s="131">
        <v>183</v>
      </c>
      <c r="B187" s="170">
        <f>'BVEM Scorecard'!B186</f>
        <v>0</v>
      </c>
      <c r="C187" s="170">
        <f>'BVEM Scorecard'!C186</f>
        <v>0</v>
      </c>
      <c r="D187" s="152">
        <v>319</v>
      </c>
      <c r="E187" s="72" t="str">
        <f>'BVEM Scorecard'!F186</f>
        <v>Wind</v>
      </c>
      <c r="F187" s="94">
        <f t="shared" si="249"/>
        <v>3.5075876288659796E-2</v>
      </c>
      <c r="G187" s="94">
        <f t="shared" ref="G187" si="332">IFERROR(S187/3,0)</f>
        <v>0.33333333333333331</v>
      </c>
      <c r="H187" s="94">
        <f t="shared" si="251"/>
        <v>0.15</v>
      </c>
      <c r="I187" s="94">
        <f t="shared" ref="I187" si="333">IFERROR(SUM(AD187,AP187,BB187,BN187,BZ187,CL187,CX187,DJ187,DV187,EH187,ET187,FF187,FR187,GD187,GP187,HB187,HN187,HZ187,IL187,IX187)/(SUM(V187,AH187,AT187,BF187,BR187,CD187,CP187,DB187,DN187,DZ187,EL187,EX187,FJ187,FV187,GH187,GT187,HF187,HR187,ID187,IP187)*3),0)</f>
        <v>0.66666666666666663</v>
      </c>
      <c r="J187" s="55">
        <v>1</v>
      </c>
      <c r="K187" s="55">
        <v>1</v>
      </c>
      <c r="L187" s="55">
        <v>1</v>
      </c>
      <c r="M187" s="55">
        <f t="shared" si="326"/>
        <v>1212500</v>
      </c>
      <c r="N187" s="5">
        <f t="shared" si="327"/>
        <v>582.93269230769226</v>
      </c>
      <c r="O187" s="5"/>
      <c r="P187" s="142">
        <f>(109+54600+30350)/M187</f>
        <v>7.0151752577319593E-2</v>
      </c>
      <c r="Q187" s="114"/>
      <c r="R187" s="91">
        <f t="shared" si="328"/>
        <v>7.0151752577319593E-2</v>
      </c>
      <c r="S187" s="5">
        <f t="shared" si="253"/>
        <v>1</v>
      </c>
      <c r="T187" s="93">
        <f>IFERROR(Q187*Q$4+R187*R$4,0)</f>
        <v>3.5075876288659796E-2</v>
      </c>
      <c r="U187" s="143" t="s">
        <v>161</v>
      </c>
      <c r="V187" s="143">
        <v>1</v>
      </c>
      <c r="W187" s="143">
        <v>1</v>
      </c>
      <c r="X187" s="64">
        <v>545000</v>
      </c>
      <c r="Y187" s="64">
        <f t="shared" si="319"/>
        <v>262.01923076923077</v>
      </c>
      <c r="Z187" s="62"/>
      <c r="AA187" s="144">
        <v>0.2</v>
      </c>
      <c r="AB187" s="144">
        <v>0.2</v>
      </c>
      <c r="AC187" s="64">
        <v>1</v>
      </c>
      <c r="AD187" s="64">
        <f t="shared" si="254"/>
        <v>2</v>
      </c>
      <c r="AE187" s="64">
        <f t="shared" si="255"/>
        <v>0.33333333333333331</v>
      </c>
      <c r="AF187" s="64">
        <f t="shared" si="256"/>
        <v>6.6666666666666666E-2</v>
      </c>
      <c r="AG187" s="55" t="s">
        <v>204</v>
      </c>
      <c r="AH187" s="55">
        <v>1</v>
      </c>
      <c r="AI187" s="35">
        <v>1</v>
      </c>
      <c r="AJ187" s="35">
        <v>364000</v>
      </c>
      <c r="AK187" s="35">
        <f t="shared" si="320"/>
        <v>175</v>
      </c>
      <c r="AL187" s="35"/>
      <c r="AM187" s="142">
        <v>0.15</v>
      </c>
      <c r="AN187" s="142">
        <v>0.15</v>
      </c>
      <c r="AO187" s="35">
        <v>1</v>
      </c>
      <c r="AP187" s="35">
        <f t="shared" si="257"/>
        <v>2</v>
      </c>
      <c r="AQ187" s="35">
        <f t="shared" si="258"/>
        <v>0.33333333333333331</v>
      </c>
      <c r="AR187" s="35">
        <f t="shared" si="259"/>
        <v>4.9999999999999996E-2</v>
      </c>
      <c r="AS187" s="64" t="s">
        <v>109</v>
      </c>
      <c r="AT187" s="64">
        <v>1</v>
      </c>
      <c r="AU187" s="64">
        <v>1</v>
      </c>
      <c r="AV187" s="64">
        <v>303500</v>
      </c>
      <c r="AW187" s="64">
        <f t="shared" si="329"/>
        <v>145.91346153846155</v>
      </c>
      <c r="AX187" s="64"/>
      <c r="AY187" s="144">
        <v>0.1</v>
      </c>
      <c r="AZ187" s="144">
        <v>0.1</v>
      </c>
      <c r="BA187" s="64">
        <v>1</v>
      </c>
      <c r="BB187" s="64">
        <f t="shared" si="260"/>
        <v>2</v>
      </c>
      <c r="BC187" s="64">
        <f t="shared" si="261"/>
        <v>0.33333333333333331</v>
      </c>
      <c r="BD187" s="64">
        <f t="shared" si="262"/>
        <v>3.3333333333333333E-2</v>
      </c>
      <c r="BE187" s="35"/>
      <c r="BF187" s="35"/>
      <c r="BG187" s="35"/>
      <c r="BH187" s="35"/>
      <c r="BI187" s="35"/>
      <c r="BJ187" s="35"/>
      <c r="BK187" s="142"/>
      <c r="BL187" s="142"/>
      <c r="BM187" s="35"/>
      <c r="BN187" s="35"/>
      <c r="BO187" s="35"/>
      <c r="BP187" s="35"/>
      <c r="BQ187" s="64"/>
      <c r="BR187" s="64"/>
      <c r="BS187" s="64"/>
      <c r="BT187" s="64"/>
      <c r="BU187" s="64"/>
      <c r="BV187" s="64"/>
      <c r="BW187" s="144"/>
      <c r="BX187" s="144"/>
      <c r="BY187" s="64"/>
      <c r="BZ187" s="64"/>
      <c r="CA187" s="64"/>
      <c r="CB187" s="64"/>
      <c r="CC187" s="35"/>
      <c r="CD187" s="35"/>
      <c r="CE187" s="35"/>
      <c r="CF187" s="35"/>
      <c r="CG187" s="35"/>
      <c r="CH187" s="35"/>
      <c r="CI187" s="142"/>
      <c r="CJ187" s="142"/>
      <c r="CK187" s="35"/>
      <c r="CL187" s="35"/>
      <c r="CM187" s="35"/>
      <c r="CN187" s="35"/>
      <c r="CO187" s="64"/>
      <c r="CP187" s="64"/>
      <c r="CQ187" s="64"/>
      <c r="CR187" s="64"/>
      <c r="CS187" s="64"/>
      <c r="CT187" s="64"/>
      <c r="CU187" s="144"/>
      <c r="CV187" s="144"/>
      <c r="CW187" s="64"/>
      <c r="CX187" s="64"/>
      <c r="CY187" s="64"/>
      <c r="CZ187" s="64"/>
      <c r="DA187" s="35"/>
      <c r="DB187" s="35"/>
      <c r="DC187" s="35"/>
      <c r="DD187" s="35"/>
      <c r="DE187" s="35"/>
      <c r="DF187" s="35"/>
      <c r="DG187" s="142"/>
      <c r="DH187" s="142"/>
      <c r="DI187" s="35"/>
      <c r="DJ187" s="35"/>
      <c r="DK187" s="35"/>
      <c r="DL187" s="35"/>
      <c r="DM187" s="64"/>
      <c r="DN187" s="64"/>
      <c r="DO187" s="64"/>
      <c r="DP187" s="64"/>
      <c r="DQ187" s="64"/>
      <c r="DR187" s="64"/>
      <c r="DS187" s="144"/>
      <c r="DT187" s="144"/>
      <c r="DU187" s="64"/>
      <c r="DV187" s="64"/>
      <c r="DW187" s="64"/>
      <c r="DX187" s="64"/>
      <c r="DY187" s="35"/>
      <c r="DZ187" s="35"/>
      <c r="EA187" s="35"/>
      <c r="EB187" s="35"/>
      <c r="EC187" s="35"/>
      <c r="ED187" s="35"/>
      <c r="EE187" s="142"/>
      <c r="EF187" s="142"/>
      <c r="EG187" s="35"/>
      <c r="EH187" s="35"/>
      <c r="EI187" s="35"/>
      <c r="EJ187" s="35"/>
      <c r="EK187" s="62"/>
      <c r="EL187" s="62"/>
      <c r="EM187" s="62"/>
      <c r="EN187" s="62"/>
      <c r="EO187" s="62"/>
      <c r="EP187" s="62"/>
      <c r="EQ187" s="62"/>
      <c r="ER187" s="62"/>
      <c r="ES187" s="62"/>
      <c r="ET187" s="62"/>
      <c r="EU187" s="62"/>
      <c r="EV187" s="62"/>
      <c r="EW187" s="5"/>
      <c r="EX187" s="5"/>
      <c r="EY187" s="5"/>
      <c r="EZ187" s="5"/>
      <c r="FA187" s="5"/>
      <c r="FB187" s="5"/>
      <c r="FC187" s="5"/>
      <c r="FD187" s="5"/>
      <c r="FE187" s="5"/>
      <c r="FF187" s="5"/>
      <c r="FG187" s="5"/>
      <c r="FH187" s="5"/>
      <c r="FI187" s="62"/>
      <c r="FJ187" s="62"/>
      <c r="FK187" s="62"/>
      <c r="FL187" s="62"/>
      <c r="FM187" s="62"/>
      <c r="FN187" s="62"/>
      <c r="FO187" s="62"/>
      <c r="FP187" s="62"/>
      <c r="FQ187" s="62"/>
      <c r="FR187" s="62"/>
      <c r="FS187" s="62"/>
      <c r="FT187" s="62"/>
      <c r="FU187" s="5"/>
      <c r="FV187" s="5"/>
      <c r="FW187" s="5"/>
      <c r="FX187" s="5"/>
      <c r="FY187" s="5"/>
      <c r="FZ187" s="5"/>
      <c r="GA187" s="5"/>
      <c r="GB187" s="5"/>
      <c r="GC187" s="5"/>
      <c r="GD187" s="5"/>
      <c r="GE187" s="5"/>
      <c r="GF187" s="5"/>
      <c r="GG187" s="62"/>
      <c r="GH187" s="62"/>
      <c r="GI187" s="62"/>
      <c r="GJ187" s="62"/>
      <c r="GK187" s="62"/>
      <c r="GL187" s="62"/>
      <c r="GM187" s="62"/>
      <c r="GN187" s="62"/>
      <c r="GO187" s="62"/>
      <c r="GP187" s="62"/>
      <c r="GQ187" s="62"/>
      <c r="GR187" s="62"/>
      <c r="GS187" s="5"/>
      <c r="GT187" s="5"/>
      <c r="GU187" s="5"/>
      <c r="GV187" s="5"/>
      <c r="GW187" s="5"/>
      <c r="GX187" s="5"/>
      <c r="GY187" s="5"/>
      <c r="GZ187" s="5"/>
      <c r="HA187" s="5"/>
      <c r="HB187" s="5"/>
      <c r="HC187" s="5"/>
      <c r="HD187" s="5"/>
      <c r="HE187" s="62"/>
      <c r="HF187" s="62"/>
      <c r="HG187" s="62"/>
      <c r="HH187" s="62"/>
      <c r="HI187" s="62"/>
      <c r="HJ187" s="62"/>
      <c r="HK187" s="62"/>
      <c r="HL187" s="62"/>
      <c r="HM187" s="62"/>
      <c r="HN187" s="62"/>
      <c r="HO187" s="62"/>
      <c r="HP187" s="62"/>
      <c r="HQ187" s="5"/>
      <c r="HR187" s="5"/>
      <c r="HS187" s="5"/>
      <c r="HT187" s="5"/>
      <c r="HU187" s="5"/>
      <c r="HV187" s="5"/>
      <c r="HW187" s="5"/>
      <c r="HX187" s="5"/>
      <c r="HY187" s="5"/>
      <c r="HZ187" s="5"/>
      <c r="IA187" s="5"/>
      <c r="IB187" s="5"/>
      <c r="IC187" s="62"/>
      <c r="ID187" s="62"/>
      <c r="IE187" s="62"/>
      <c r="IF187" s="62"/>
      <c r="IG187" s="62"/>
      <c r="IH187" s="62"/>
      <c r="II187" s="62"/>
      <c r="IJ187" s="62"/>
      <c r="IK187" s="62"/>
      <c r="IL187" s="62"/>
      <c r="IM187" s="62"/>
      <c r="IN187" s="62"/>
      <c r="IO187" s="5"/>
      <c r="IP187" s="5"/>
      <c r="IQ187" s="5"/>
      <c r="IR187" s="5"/>
      <c r="IS187" s="5"/>
      <c r="IT187" s="5"/>
      <c r="IU187" s="5"/>
      <c r="IV187" s="5"/>
      <c r="IW187" s="5"/>
      <c r="IX187" s="5"/>
      <c r="IY187" s="5"/>
      <c r="IZ187" s="5"/>
    </row>
    <row r="188" spans="1:260" x14ac:dyDescent="0.35">
      <c r="A188" s="131">
        <v>184</v>
      </c>
      <c r="B188" s="170">
        <f>'BVEM Scorecard'!B187</f>
        <v>0</v>
      </c>
      <c r="C188" s="170">
        <f>'BVEM Scorecard'!C187</f>
        <v>0</v>
      </c>
      <c r="D188" s="152">
        <v>342</v>
      </c>
      <c r="E188" s="72" t="str">
        <f>'BVEM Scorecard'!F187</f>
        <v>Wind</v>
      </c>
      <c r="F188" s="94"/>
      <c r="G188" s="94"/>
      <c r="H188" s="94"/>
      <c r="I188" s="94"/>
      <c r="J188" s="55"/>
      <c r="K188" s="55"/>
      <c r="L188" s="55"/>
      <c r="M188" s="55"/>
      <c r="N188" s="5"/>
      <c r="O188" s="141"/>
      <c r="P188" s="142"/>
      <c r="Q188" s="114"/>
      <c r="R188" s="91"/>
      <c r="S188" s="5" t="str">
        <f t="shared" si="253"/>
        <v/>
      </c>
      <c r="T188" s="93"/>
      <c r="U188" s="143"/>
      <c r="V188" s="143"/>
      <c r="W188" s="143"/>
      <c r="X188" s="64"/>
      <c r="Y188" s="64"/>
      <c r="Z188" s="64"/>
      <c r="AA188" s="144"/>
      <c r="AB188" s="144"/>
      <c r="AC188" s="64"/>
      <c r="AD188" s="64" t="str">
        <f t="shared" si="254"/>
        <v/>
      </c>
      <c r="AE188" s="64" t="str">
        <f t="shared" si="255"/>
        <v/>
      </c>
      <c r="AF188" s="64" t="str">
        <f t="shared" si="256"/>
        <v/>
      </c>
      <c r="AG188" s="55"/>
      <c r="AH188" s="55"/>
      <c r="AI188" s="5"/>
      <c r="AJ188" s="5"/>
      <c r="AK188" s="5"/>
      <c r="AL188" s="5"/>
      <c r="AM188" s="5"/>
      <c r="AN188" s="5"/>
      <c r="AO188" s="5"/>
      <c r="AP188" s="35" t="str">
        <f t="shared" si="257"/>
        <v/>
      </c>
      <c r="AQ188" s="35" t="str">
        <f t="shared" si="258"/>
        <v/>
      </c>
      <c r="AR188" s="35" t="str">
        <f t="shared" si="259"/>
        <v/>
      </c>
      <c r="AS188" s="62"/>
      <c r="AT188" s="62"/>
      <c r="AU188" s="62"/>
      <c r="AV188" s="62"/>
      <c r="AW188" s="62"/>
      <c r="AX188" s="62"/>
      <c r="AY188" s="62"/>
      <c r="AZ188" s="62"/>
      <c r="BA188" s="62"/>
      <c r="BB188" s="62" t="str">
        <f t="shared" si="260"/>
        <v/>
      </c>
      <c r="BC188" s="95" t="str">
        <f t="shared" si="261"/>
        <v/>
      </c>
      <c r="BD188" s="62" t="str">
        <f t="shared" si="262"/>
        <v/>
      </c>
      <c r="BE188" s="5"/>
      <c r="BF188" s="5"/>
      <c r="BG188" s="5"/>
      <c r="BH188" s="5"/>
      <c r="BI188" s="5"/>
      <c r="BJ188" s="5"/>
      <c r="BK188" s="5"/>
      <c r="BL188" s="5"/>
      <c r="BM188" s="5"/>
      <c r="BN188" s="35" t="str">
        <f t="shared" si="263"/>
        <v/>
      </c>
      <c r="BO188" s="35" t="str">
        <f t="shared" si="264"/>
        <v/>
      </c>
      <c r="BP188" s="35" t="str">
        <f t="shared" si="265"/>
        <v/>
      </c>
      <c r="BQ188" s="62"/>
      <c r="BR188" s="62"/>
      <c r="BS188" s="62"/>
      <c r="BT188" s="62"/>
      <c r="BU188" s="62"/>
      <c r="BV188" s="62"/>
      <c r="BW188" s="62"/>
      <c r="BX188" s="62"/>
      <c r="BY188" s="62"/>
      <c r="BZ188" s="62" t="str">
        <f t="shared" si="266"/>
        <v/>
      </c>
      <c r="CA188" s="62" t="str">
        <f t="shared" si="267"/>
        <v/>
      </c>
      <c r="CB188" s="62" t="str">
        <f t="shared" si="268"/>
        <v/>
      </c>
      <c r="CC188" s="5"/>
      <c r="CD188" s="5"/>
      <c r="CE188" s="5"/>
      <c r="CF188" s="5"/>
      <c r="CG188" s="5"/>
      <c r="CH188" s="5"/>
      <c r="CI188" s="5"/>
      <c r="CJ188" s="5"/>
      <c r="CK188" s="5"/>
      <c r="CL188" s="35" t="str">
        <f t="shared" si="269"/>
        <v/>
      </c>
      <c r="CM188" s="35" t="str">
        <f t="shared" si="270"/>
        <v/>
      </c>
      <c r="CN188" s="35" t="str">
        <f t="shared" si="271"/>
        <v/>
      </c>
      <c r="CO188" s="62"/>
      <c r="CP188" s="62"/>
      <c r="CQ188" s="62"/>
      <c r="CR188" s="62"/>
      <c r="CS188" s="62"/>
      <c r="CT188" s="62"/>
      <c r="CU188" s="62"/>
      <c r="CV188" s="62"/>
      <c r="CW188" s="62"/>
      <c r="CX188" s="62" t="str">
        <f t="shared" si="272"/>
        <v/>
      </c>
      <c r="CY188" s="62" t="str">
        <f t="shared" si="273"/>
        <v/>
      </c>
      <c r="CZ188" s="62" t="str">
        <f t="shared" si="274"/>
        <v/>
      </c>
      <c r="DA188" s="5"/>
      <c r="DB188" s="5"/>
      <c r="DC188" s="5"/>
      <c r="DD188" s="5"/>
      <c r="DE188" s="5"/>
      <c r="DF188" s="5"/>
      <c r="DG188" s="5"/>
      <c r="DH188" s="5"/>
      <c r="DI188" s="5"/>
      <c r="DJ188" s="5" t="str">
        <f t="shared" si="275"/>
        <v/>
      </c>
      <c r="DK188" s="5" t="str">
        <f t="shared" si="276"/>
        <v/>
      </c>
      <c r="DL188" s="5" t="str">
        <f t="shared" si="277"/>
        <v/>
      </c>
      <c r="DM188" s="62"/>
      <c r="DN188" s="62"/>
      <c r="DO188" s="62"/>
      <c r="DP188" s="62"/>
      <c r="DQ188" s="62"/>
      <c r="DR188" s="62"/>
      <c r="DS188" s="62"/>
      <c r="DT188" s="62"/>
      <c r="DU188" s="62"/>
      <c r="DV188" s="62" t="str">
        <f t="shared" si="278"/>
        <v/>
      </c>
      <c r="DW188" s="62" t="str">
        <f t="shared" si="279"/>
        <v/>
      </c>
      <c r="DX188" s="62" t="str">
        <f t="shared" si="280"/>
        <v/>
      </c>
      <c r="DY188" s="5"/>
      <c r="DZ188" s="5"/>
      <c r="EA188" s="5"/>
      <c r="EB188" s="5"/>
      <c r="EC188" s="5"/>
      <c r="ED188" s="5"/>
      <c r="EE188" s="5"/>
      <c r="EF188" s="5"/>
      <c r="EG188" s="5"/>
      <c r="EH188" s="5" t="str">
        <f t="shared" si="281"/>
        <v/>
      </c>
      <c r="EI188" s="5" t="str">
        <f t="shared" si="282"/>
        <v/>
      </c>
      <c r="EJ188" s="5" t="str">
        <f t="shared" si="283"/>
        <v/>
      </c>
      <c r="EK188" s="62"/>
      <c r="EL188" s="62"/>
      <c r="EM188" s="62"/>
      <c r="EN188" s="62"/>
      <c r="EO188" s="62"/>
      <c r="EP188" s="62"/>
      <c r="EQ188" s="62"/>
      <c r="ER188" s="62"/>
      <c r="ES188" s="62"/>
      <c r="ET188" s="62" t="str">
        <f t="shared" si="284"/>
        <v/>
      </c>
      <c r="EU188" s="62" t="str">
        <f t="shared" si="285"/>
        <v/>
      </c>
      <c r="EV188" s="62" t="str">
        <f t="shared" si="286"/>
        <v/>
      </c>
      <c r="EW188" s="5"/>
      <c r="EX188" s="5"/>
      <c r="EY188" s="5"/>
      <c r="EZ188" s="5"/>
      <c r="FA188" s="5"/>
      <c r="FB188" s="5"/>
      <c r="FC188" s="5"/>
      <c r="FD188" s="5"/>
      <c r="FE188" s="5"/>
      <c r="FF188" s="5" t="str">
        <f t="shared" si="287"/>
        <v/>
      </c>
      <c r="FG188" s="5" t="str">
        <f t="shared" si="288"/>
        <v/>
      </c>
      <c r="FH188" s="5" t="str">
        <f t="shared" si="289"/>
        <v/>
      </c>
      <c r="FI188" s="62"/>
      <c r="FJ188" s="62"/>
      <c r="FK188" s="62"/>
      <c r="FL188" s="62"/>
      <c r="FM188" s="62"/>
      <c r="FN188" s="62"/>
      <c r="FO188" s="62"/>
      <c r="FP188" s="62"/>
      <c r="FQ188" s="62"/>
      <c r="FR188" s="62" t="str">
        <f t="shared" si="290"/>
        <v/>
      </c>
      <c r="FS188" s="62" t="str">
        <f t="shared" si="291"/>
        <v/>
      </c>
      <c r="FT188" s="62" t="str">
        <f t="shared" si="292"/>
        <v/>
      </c>
      <c r="FU188" s="5"/>
      <c r="FV188" s="5"/>
      <c r="FW188" s="5"/>
      <c r="FX188" s="5"/>
      <c r="FY188" s="5"/>
      <c r="FZ188" s="5"/>
      <c r="GA188" s="5"/>
      <c r="GB188" s="5"/>
      <c r="GC188" s="5"/>
      <c r="GD188" s="5" t="str">
        <f t="shared" si="293"/>
        <v/>
      </c>
      <c r="GE188" s="5" t="str">
        <f t="shared" si="294"/>
        <v/>
      </c>
      <c r="GF188" s="5" t="str">
        <f t="shared" si="295"/>
        <v/>
      </c>
      <c r="GG188" s="62"/>
      <c r="GH188" s="62"/>
      <c r="GI188" s="62"/>
      <c r="GJ188" s="62"/>
      <c r="GK188" s="62"/>
      <c r="GL188" s="62"/>
      <c r="GM188" s="62"/>
      <c r="GN188" s="62"/>
      <c r="GO188" s="62"/>
      <c r="GP188" s="62" t="str">
        <f t="shared" si="296"/>
        <v/>
      </c>
      <c r="GQ188" s="62" t="str">
        <f t="shared" si="297"/>
        <v/>
      </c>
      <c r="GR188" s="62" t="str">
        <f t="shared" si="298"/>
        <v/>
      </c>
      <c r="GS188" s="5"/>
      <c r="GT188" s="5"/>
      <c r="GU188" s="5"/>
      <c r="GV188" s="5"/>
      <c r="GW188" s="5"/>
      <c r="GX188" s="5"/>
      <c r="GY188" s="5"/>
      <c r="GZ188" s="5"/>
      <c r="HA188" s="5"/>
      <c r="HB188" s="5" t="str">
        <f t="shared" si="299"/>
        <v/>
      </c>
      <c r="HC188" s="5" t="str">
        <f t="shared" si="300"/>
        <v/>
      </c>
      <c r="HD188" s="5" t="str">
        <f t="shared" si="301"/>
        <v/>
      </c>
      <c r="HE188" s="62"/>
      <c r="HF188" s="62"/>
      <c r="HG188" s="62"/>
      <c r="HH188" s="62"/>
      <c r="HI188" s="62"/>
      <c r="HJ188" s="62"/>
      <c r="HK188" s="62"/>
      <c r="HL188" s="62"/>
      <c r="HM188" s="62"/>
      <c r="HN188" s="62" t="str">
        <f t="shared" si="302"/>
        <v/>
      </c>
      <c r="HO188" s="62" t="str">
        <f t="shared" si="303"/>
        <v/>
      </c>
      <c r="HP188" s="62" t="str">
        <f t="shared" si="304"/>
        <v/>
      </c>
      <c r="HQ188" s="5"/>
      <c r="HR188" s="5"/>
      <c r="HS188" s="5"/>
      <c r="HT188" s="5"/>
      <c r="HU188" s="5"/>
      <c r="HV188" s="5"/>
      <c r="HW188" s="5"/>
      <c r="HX188" s="5"/>
      <c r="HY188" s="5"/>
      <c r="HZ188" s="5" t="str">
        <f t="shared" si="305"/>
        <v/>
      </c>
      <c r="IA188" s="5" t="str">
        <f t="shared" si="306"/>
        <v/>
      </c>
      <c r="IB188" s="5" t="str">
        <f t="shared" si="307"/>
        <v/>
      </c>
      <c r="IC188" s="62"/>
      <c r="ID188" s="62"/>
      <c r="IE188" s="62"/>
      <c r="IF188" s="62"/>
      <c r="IG188" s="62"/>
      <c r="IH188" s="62"/>
      <c r="II188" s="62"/>
      <c r="IJ188" s="62"/>
      <c r="IK188" s="62"/>
      <c r="IL188" s="62" t="str">
        <f t="shared" si="308"/>
        <v/>
      </c>
      <c r="IM188" s="62" t="str">
        <f t="shared" si="309"/>
        <v/>
      </c>
      <c r="IN188" s="62" t="str">
        <f t="shared" si="310"/>
        <v/>
      </c>
      <c r="IO188" s="5"/>
      <c r="IP188" s="5"/>
      <c r="IQ188" s="5"/>
      <c r="IR188" s="5"/>
      <c r="IS188" s="5"/>
      <c r="IT188" s="5"/>
      <c r="IU188" s="5"/>
      <c r="IV188" s="5"/>
      <c r="IW188" s="5"/>
      <c r="IX188" s="5" t="str">
        <f t="shared" si="311"/>
        <v/>
      </c>
      <c r="IY188" s="5" t="str">
        <f t="shared" si="312"/>
        <v/>
      </c>
      <c r="IZ188" s="5" t="str">
        <f t="shared" si="313"/>
        <v/>
      </c>
    </row>
    <row r="189" spans="1:260" x14ac:dyDescent="0.35">
      <c r="A189" s="131">
        <v>185</v>
      </c>
      <c r="B189" s="170">
        <f>'BVEM Scorecard'!B188</f>
        <v>0</v>
      </c>
      <c r="C189" s="170">
        <f>'BVEM Scorecard'!C188</f>
        <v>0</v>
      </c>
      <c r="D189" s="152">
        <v>321</v>
      </c>
      <c r="E189" s="72" t="str">
        <f>'BVEM Scorecard'!F188</f>
        <v>Wind</v>
      </c>
      <c r="F189" s="94">
        <f t="shared" si="249"/>
        <v>3.5075876288659796E-2</v>
      </c>
      <c r="G189" s="94">
        <f t="shared" ref="G189" si="334">IFERROR(S189/3,0)</f>
        <v>0.33333333333333331</v>
      </c>
      <c r="H189" s="94">
        <f t="shared" si="251"/>
        <v>0.15</v>
      </c>
      <c r="I189" s="94">
        <f t="shared" ref="I189" si="335">IFERROR(SUM(AD189,AP189,BB189,BN189,BZ189,CL189,CX189,DJ189,DV189,EH189,ET189,FF189,FR189,GD189,GP189,HB189,HN189,HZ189,IL189,IX189)/(SUM(V189,AH189,AT189,BF189,BR189,CD189,CP189,DB189,DN189,DZ189,EL189,EX189,FJ189,FV189,GH189,GT189,HF189,HR189,ID189,IP189)*3),0)</f>
        <v>0.66666666666666663</v>
      </c>
      <c r="J189" s="55">
        <v>1</v>
      </c>
      <c r="K189" s="55">
        <v>1</v>
      </c>
      <c r="L189" s="55">
        <v>1</v>
      </c>
      <c r="M189" s="55">
        <f t="shared" si="326"/>
        <v>1212500</v>
      </c>
      <c r="N189" s="5">
        <f t="shared" si="327"/>
        <v>582.93269230769226</v>
      </c>
      <c r="O189" s="5"/>
      <c r="P189" s="142">
        <f>(109+54600+30350)/M189</f>
        <v>7.0151752577319593E-2</v>
      </c>
      <c r="Q189" s="114"/>
      <c r="R189" s="91">
        <f t="shared" si="328"/>
        <v>7.0151752577319593E-2</v>
      </c>
      <c r="S189" s="5">
        <f t="shared" si="253"/>
        <v>1</v>
      </c>
      <c r="T189" s="93">
        <f>IFERROR(Q189*Q$4+R189*R$4,0)</f>
        <v>3.5075876288659796E-2</v>
      </c>
      <c r="U189" s="143" t="s">
        <v>161</v>
      </c>
      <c r="V189" s="143">
        <v>1</v>
      </c>
      <c r="W189" s="143">
        <v>1</v>
      </c>
      <c r="X189" s="64">
        <v>545000</v>
      </c>
      <c r="Y189" s="64">
        <f t="shared" si="319"/>
        <v>262.01923076923077</v>
      </c>
      <c r="Z189" s="62"/>
      <c r="AA189" s="144">
        <v>0.2</v>
      </c>
      <c r="AB189" s="144">
        <v>0.2</v>
      </c>
      <c r="AC189" s="64">
        <v>1</v>
      </c>
      <c r="AD189" s="64">
        <f t="shared" si="254"/>
        <v>2</v>
      </c>
      <c r="AE189" s="64">
        <f t="shared" si="255"/>
        <v>0.33333333333333331</v>
      </c>
      <c r="AF189" s="64">
        <f t="shared" si="256"/>
        <v>6.6666666666666666E-2</v>
      </c>
      <c r="AG189" s="55" t="s">
        <v>204</v>
      </c>
      <c r="AH189" s="55">
        <v>1</v>
      </c>
      <c r="AI189" s="35">
        <v>1</v>
      </c>
      <c r="AJ189" s="35">
        <v>364000</v>
      </c>
      <c r="AK189" s="35">
        <f t="shared" si="320"/>
        <v>175</v>
      </c>
      <c r="AL189" s="35"/>
      <c r="AM189" s="142">
        <v>0.15</v>
      </c>
      <c r="AN189" s="142">
        <v>0.15</v>
      </c>
      <c r="AO189" s="35">
        <v>1</v>
      </c>
      <c r="AP189" s="35">
        <f t="shared" si="257"/>
        <v>2</v>
      </c>
      <c r="AQ189" s="35">
        <f t="shared" si="258"/>
        <v>0.33333333333333331</v>
      </c>
      <c r="AR189" s="35">
        <f t="shared" si="259"/>
        <v>4.9999999999999996E-2</v>
      </c>
      <c r="AS189" s="64" t="s">
        <v>109</v>
      </c>
      <c r="AT189" s="64">
        <v>1</v>
      </c>
      <c r="AU189" s="64">
        <v>1</v>
      </c>
      <c r="AV189" s="64">
        <v>303500</v>
      </c>
      <c r="AW189" s="64">
        <f t="shared" si="329"/>
        <v>145.91346153846155</v>
      </c>
      <c r="AX189" s="64"/>
      <c r="AY189" s="144">
        <v>0.1</v>
      </c>
      <c r="AZ189" s="144">
        <v>0.1</v>
      </c>
      <c r="BA189" s="64">
        <v>1</v>
      </c>
      <c r="BB189" s="64">
        <f t="shared" si="260"/>
        <v>2</v>
      </c>
      <c r="BC189" s="64">
        <f t="shared" si="261"/>
        <v>0.33333333333333331</v>
      </c>
      <c r="BD189" s="64">
        <f t="shared" si="262"/>
        <v>3.3333333333333333E-2</v>
      </c>
      <c r="BE189" s="35"/>
      <c r="BF189" s="35"/>
      <c r="BG189" s="35"/>
      <c r="BH189" s="35"/>
      <c r="BI189" s="35"/>
      <c r="BJ189" s="35"/>
      <c r="BK189" s="142"/>
      <c r="BL189" s="142"/>
      <c r="BM189" s="35"/>
      <c r="BN189" s="35"/>
      <c r="BO189" s="35"/>
      <c r="BP189" s="35"/>
      <c r="BQ189" s="64"/>
      <c r="BR189" s="64"/>
      <c r="BS189" s="64"/>
      <c r="BT189" s="64"/>
      <c r="BU189" s="64"/>
      <c r="BV189" s="64"/>
      <c r="BW189" s="144"/>
      <c r="BX189" s="144"/>
      <c r="BY189" s="64"/>
      <c r="BZ189" s="64"/>
      <c r="CA189" s="64"/>
      <c r="CB189" s="64"/>
      <c r="CC189" s="35"/>
      <c r="CD189" s="35"/>
      <c r="CE189" s="35"/>
      <c r="CF189" s="35"/>
      <c r="CG189" s="35"/>
      <c r="CH189" s="35"/>
      <c r="CI189" s="142"/>
      <c r="CJ189" s="142"/>
      <c r="CK189" s="35"/>
      <c r="CL189" s="35"/>
      <c r="CM189" s="35"/>
      <c r="CN189" s="35"/>
      <c r="CO189" s="64"/>
      <c r="CP189" s="64"/>
      <c r="CQ189" s="64"/>
      <c r="CR189" s="64"/>
      <c r="CS189" s="64"/>
      <c r="CT189" s="64"/>
      <c r="CU189" s="144"/>
      <c r="CV189" s="144"/>
      <c r="CW189" s="64"/>
      <c r="CX189" s="64"/>
      <c r="CY189" s="64"/>
      <c r="CZ189" s="64"/>
      <c r="DA189" s="35"/>
      <c r="DB189" s="35"/>
      <c r="DC189" s="35"/>
      <c r="DD189" s="35"/>
      <c r="DE189" s="35"/>
      <c r="DF189" s="35"/>
      <c r="DG189" s="142"/>
      <c r="DH189" s="142"/>
      <c r="DI189" s="35"/>
      <c r="DJ189" s="35"/>
      <c r="DK189" s="35"/>
      <c r="DL189" s="35"/>
      <c r="DM189" s="64"/>
      <c r="DN189" s="64"/>
      <c r="DO189" s="64"/>
      <c r="DP189" s="64"/>
      <c r="DQ189" s="64"/>
      <c r="DR189" s="64"/>
      <c r="DS189" s="144"/>
      <c r="DT189" s="144"/>
      <c r="DU189" s="64"/>
      <c r="DV189" s="64"/>
      <c r="DW189" s="64"/>
      <c r="DX189" s="64"/>
      <c r="DY189" s="35"/>
      <c r="DZ189" s="35"/>
      <c r="EA189" s="35"/>
      <c r="EB189" s="35"/>
      <c r="EC189" s="35"/>
      <c r="ED189" s="35"/>
      <c r="EE189" s="142"/>
      <c r="EF189" s="142"/>
      <c r="EG189" s="35"/>
      <c r="EH189" s="35"/>
      <c r="EI189" s="35"/>
      <c r="EJ189" s="35"/>
      <c r="EK189" s="62"/>
      <c r="EL189" s="62"/>
      <c r="EM189" s="62"/>
      <c r="EN189" s="62"/>
      <c r="EO189" s="62"/>
      <c r="EP189" s="62"/>
      <c r="EQ189" s="62"/>
      <c r="ER189" s="62"/>
      <c r="ES189" s="62"/>
      <c r="ET189" s="62"/>
      <c r="EU189" s="62"/>
      <c r="EV189" s="62"/>
      <c r="EW189" s="5"/>
      <c r="EX189" s="5"/>
      <c r="EY189" s="5"/>
      <c r="EZ189" s="5"/>
      <c r="FA189" s="5"/>
      <c r="FB189" s="5"/>
      <c r="FC189" s="5"/>
      <c r="FD189" s="5"/>
      <c r="FE189" s="5"/>
      <c r="FF189" s="5"/>
      <c r="FG189" s="5"/>
      <c r="FH189" s="5"/>
      <c r="FI189" s="62"/>
      <c r="FJ189" s="62"/>
      <c r="FK189" s="62"/>
      <c r="FL189" s="62"/>
      <c r="FM189" s="62"/>
      <c r="FN189" s="62"/>
      <c r="FO189" s="62"/>
      <c r="FP189" s="62"/>
      <c r="FQ189" s="62"/>
      <c r="FR189" s="62"/>
      <c r="FS189" s="62"/>
      <c r="FT189" s="62"/>
      <c r="FU189" s="5"/>
      <c r="FV189" s="5"/>
      <c r="FW189" s="5"/>
      <c r="FX189" s="5"/>
      <c r="FY189" s="5"/>
      <c r="FZ189" s="5"/>
      <c r="GA189" s="5"/>
      <c r="GB189" s="5"/>
      <c r="GC189" s="5"/>
      <c r="GD189" s="5"/>
      <c r="GE189" s="5"/>
      <c r="GF189" s="5"/>
      <c r="GG189" s="62"/>
      <c r="GH189" s="62"/>
      <c r="GI189" s="62"/>
      <c r="GJ189" s="62"/>
      <c r="GK189" s="62"/>
      <c r="GL189" s="62"/>
      <c r="GM189" s="62"/>
      <c r="GN189" s="62"/>
      <c r="GO189" s="62"/>
      <c r="GP189" s="62"/>
      <c r="GQ189" s="62"/>
      <c r="GR189" s="62"/>
      <c r="GS189" s="5"/>
      <c r="GT189" s="5"/>
      <c r="GU189" s="5"/>
      <c r="GV189" s="5"/>
      <c r="GW189" s="5"/>
      <c r="GX189" s="5"/>
      <c r="GY189" s="5"/>
      <c r="GZ189" s="5"/>
      <c r="HA189" s="5"/>
      <c r="HB189" s="5"/>
      <c r="HC189" s="5"/>
      <c r="HD189" s="5"/>
      <c r="HE189" s="62"/>
      <c r="HF189" s="62"/>
      <c r="HG189" s="62"/>
      <c r="HH189" s="62"/>
      <c r="HI189" s="62"/>
      <c r="HJ189" s="62"/>
      <c r="HK189" s="62"/>
      <c r="HL189" s="62"/>
      <c r="HM189" s="62"/>
      <c r="HN189" s="62"/>
      <c r="HO189" s="62"/>
      <c r="HP189" s="62"/>
      <c r="HQ189" s="5"/>
      <c r="HR189" s="5"/>
      <c r="HS189" s="5"/>
      <c r="HT189" s="5"/>
      <c r="HU189" s="5"/>
      <c r="HV189" s="5"/>
      <c r="HW189" s="5"/>
      <c r="HX189" s="5"/>
      <c r="HY189" s="5"/>
      <c r="HZ189" s="5"/>
      <c r="IA189" s="5"/>
      <c r="IB189" s="5"/>
      <c r="IC189" s="62"/>
      <c r="ID189" s="62"/>
      <c r="IE189" s="62"/>
      <c r="IF189" s="62"/>
      <c r="IG189" s="62"/>
      <c r="IH189" s="62"/>
      <c r="II189" s="62"/>
      <c r="IJ189" s="62"/>
      <c r="IK189" s="62"/>
      <c r="IL189" s="62"/>
      <c r="IM189" s="62"/>
      <c r="IN189" s="62"/>
      <c r="IO189" s="5"/>
      <c r="IP189" s="5"/>
      <c r="IQ189" s="5"/>
      <c r="IR189" s="5"/>
      <c r="IS189" s="5"/>
      <c r="IT189" s="5"/>
      <c r="IU189" s="5"/>
      <c r="IV189" s="5"/>
      <c r="IW189" s="5"/>
      <c r="IX189" s="5"/>
      <c r="IY189" s="5"/>
      <c r="IZ189" s="5"/>
    </row>
    <row r="190" spans="1:260" x14ac:dyDescent="0.35">
      <c r="A190" s="131">
        <v>186</v>
      </c>
      <c r="B190" s="170">
        <f>'BVEM Scorecard'!B189</f>
        <v>0</v>
      </c>
      <c r="C190" s="170">
        <f>'BVEM Scorecard'!C189</f>
        <v>0</v>
      </c>
      <c r="D190" s="152">
        <v>343</v>
      </c>
      <c r="E190" s="72" t="str">
        <f>'BVEM Scorecard'!F189</f>
        <v>Wind</v>
      </c>
      <c r="F190" s="94"/>
      <c r="G190" s="94"/>
      <c r="H190" s="94"/>
      <c r="I190" s="94"/>
      <c r="J190" s="55"/>
      <c r="K190" s="55"/>
      <c r="L190" s="55"/>
      <c r="M190" s="55"/>
      <c r="N190" s="5"/>
      <c r="O190" s="141"/>
      <c r="P190" s="142"/>
      <c r="Q190" s="114"/>
      <c r="R190" s="91"/>
      <c r="S190" s="5" t="str">
        <f t="shared" si="253"/>
        <v/>
      </c>
      <c r="T190" s="93"/>
      <c r="U190" s="143"/>
      <c r="V190" s="143"/>
      <c r="W190" s="143"/>
      <c r="X190" s="64"/>
      <c r="Y190" s="64"/>
      <c r="Z190" s="64"/>
      <c r="AA190" s="144"/>
      <c r="AB190" s="144"/>
      <c r="AC190" s="64"/>
      <c r="AD190" s="64" t="str">
        <f t="shared" si="254"/>
        <v/>
      </c>
      <c r="AE190" s="64" t="str">
        <f t="shared" si="255"/>
        <v/>
      </c>
      <c r="AF190" s="64" t="str">
        <f t="shared" si="256"/>
        <v/>
      </c>
      <c r="AG190" s="55"/>
      <c r="AH190" s="55"/>
      <c r="AI190" s="5"/>
      <c r="AJ190" s="5"/>
      <c r="AK190" s="5"/>
      <c r="AL190" s="5"/>
      <c r="AM190" s="5"/>
      <c r="AN190" s="5"/>
      <c r="AO190" s="5"/>
      <c r="AP190" s="35" t="str">
        <f t="shared" si="257"/>
        <v/>
      </c>
      <c r="AQ190" s="35" t="str">
        <f t="shared" si="258"/>
        <v/>
      </c>
      <c r="AR190" s="35" t="str">
        <f t="shared" si="259"/>
        <v/>
      </c>
      <c r="AS190" s="62"/>
      <c r="AT190" s="62"/>
      <c r="AU190" s="62"/>
      <c r="AV190" s="62"/>
      <c r="AW190" s="62"/>
      <c r="AX190" s="62"/>
      <c r="AY190" s="62"/>
      <c r="AZ190" s="62"/>
      <c r="BA190" s="62"/>
      <c r="BB190" s="62" t="str">
        <f t="shared" si="260"/>
        <v/>
      </c>
      <c r="BC190" s="95" t="str">
        <f t="shared" si="261"/>
        <v/>
      </c>
      <c r="BD190" s="62" t="str">
        <f t="shared" si="262"/>
        <v/>
      </c>
      <c r="BE190" s="5"/>
      <c r="BF190" s="5"/>
      <c r="BG190" s="5"/>
      <c r="BH190" s="5"/>
      <c r="BI190" s="5"/>
      <c r="BJ190" s="5"/>
      <c r="BK190" s="5"/>
      <c r="BL190" s="5"/>
      <c r="BM190" s="5"/>
      <c r="BN190" s="35" t="str">
        <f t="shared" si="263"/>
        <v/>
      </c>
      <c r="BO190" s="35" t="str">
        <f t="shared" si="264"/>
        <v/>
      </c>
      <c r="BP190" s="35" t="str">
        <f t="shared" si="265"/>
        <v/>
      </c>
      <c r="BQ190" s="62"/>
      <c r="BR190" s="62"/>
      <c r="BS190" s="62"/>
      <c r="BT190" s="62"/>
      <c r="BU190" s="62"/>
      <c r="BV190" s="62"/>
      <c r="BW190" s="62"/>
      <c r="BX190" s="62"/>
      <c r="BY190" s="62"/>
      <c r="BZ190" s="62" t="str">
        <f t="shared" si="266"/>
        <v/>
      </c>
      <c r="CA190" s="62" t="str">
        <f t="shared" si="267"/>
        <v/>
      </c>
      <c r="CB190" s="62" t="str">
        <f t="shared" si="268"/>
        <v/>
      </c>
      <c r="CC190" s="5"/>
      <c r="CD190" s="5"/>
      <c r="CE190" s="5"/>
      <c r="CF190" s="5"/>
      <c r="CG190" s="5"/>
      <c r="CH190" s="5"/>
      <c r="CI190" s="5"/>
      <c r="CJ190" s="5"/>
      <c r="CK190" s="5"/>
      <c r="CL190" s="35" t="str">
        <f t="shared" si="269"/>
        <v/>
      </c>
      <c r="CM190" s="35" t="str">
        <f t="shared" si="270"/>
        <v/>
      </c>
      <c r="CN190" s="35" t="str">
        <f t="shared" si="271"/>
        <v/>
      </c>
      <c r="CO190" s="62"/>
      <c r="CP190" s="62"/>
      <c r="CQ190" s="62"/>
      <c r="CR190" s="62"/>
      <c r="CS190" s="62"/>
      <c r="CT190" s="62"/>
      <c r="CU190" s="62"/>
      <c r="CV190" s="62"/>
      <c r="CW190" s="62"/>
      <c r="CX190" s="62" t="str">
        <f t="shared" si="272"/>
        <v/>
      </c>
      <c r="CY190" s="62" t="str">
        <f t="shared" si="273"/>
        <v/>
      </c>
      <c r="CZ190" s="62" t="str">
        <f t="shared" si="274"/>
        <v/>
      </c>
      <c r="DA190" s="5"/>
      <c r="DB190" s="5"/>
      <c r="DC190" s="5"/>
      <c r="DD190" s="5"/>
      <c r="DE190" s="5"/>
      <c r="DF190" s="5"/>
      <c r="DG190" s="5"/>
      <c r="DH190" s="5"/>
      <c r="DI190" s="5"/>
      <c r="DJ190" s="5" t="str">
        <f t="shared" si="275"/>
        <v/>
      </c>
      <c r="DK190" s="5" t="str">
        <f t="shared" si="276"/>
        <v/>
      </c>
      <c r="DL190" s="5" t="str">
        <f t="shared" si="277"/>
        <v/>
      </c>
      <c r="DM190" s="62"/>
      <c r="DN190" s="62"/>
      <c r="DO190" s="62"/>
      <c r="DP190" s="62"/>
      <c r="DQ190" s="62"/>
      <c r="DR190" s="62"/>
      <c r="DS190" s="62"/>
      <c r="DT190" s="62"/>
      <c r="DU190" s="62"/>
      <c r="DV190" s="62" t="str">
        <f t="shared" si="278"/>
        <v/>
      </c>
      <c r="DW190" s="62" t="str">
        <f t="shared" si="279"/>
        <v/>
      </c>
      <c r="DX190" s="62" t="str">
        <f t="shared" si="280"/>
        <v/>
      </c>
      <c r="DY190" s="5"/>
      <c r="DZ190" s="5"/>
      <c r="EA190" s="5"/>
      <c r="EB190" s="5"/>
      <c r="EC190" s="5"/>
      <c r="ED190" s="5"/>
      <c r="EE190" s="5"/>
      <c r="EF190" s="5"/>
      <c r="EG190" s="5"/>
      <c r="EH190" s="5" t="str">
        <f t="shared" si="281"/>
        <v/>
      </c>
      <c r="EI190" s="5" t="str">
        <f t="shared" si="282"/>
        <v/>
      </c>
      <c r="EJ190" s="5" t="str">
        <f t="shared" si="283"/>
        <v/>
      </c>
      <c r="EK190" s="62"/>
      <c r="EL190" s="62"/>
      <c r="EM190" s="62"/>
      <c r="EN190" s="62"/>
      <c r="EO190" s="62"/>
      <c r="EP190" s="62"/>
      <c r="EQ190" s="62"/>
      <c r="ER190" s="62"/>
      <c r="ES190" s="62"/>
      <c r="ET190" s="62"/>
      <c r="EU190" s="62"/>
      <c r="EV190" s="62"/>
      <c r="EW190" s="5"/>
      <c r="EX190" s="5"/>
      <c r="EY190" s="5"/>
      <c r="EZ190" s="5"/>
      <c r="FA190" s="5"/>
      <c r="FB190" s="5"/>
      <c r="FC190" s="5"/>
      <c r="FD190" s="5"/>
      <c r="FE190" s="5"/>
      <c r="FF190" s="5"/>
      <c r="FG190" s="5"/>
      <c r="FH190" s="5"/>
      <c r="FI190" s="62"/>
      <c r="FJ190" s="62"/>
      <c r="FK190" s="62"/>
      <c r="FL190" s="62"/>
      <c r="FM190" s="62"/>
      <c r="FN190" s="62"/>
      <c r="FO190" s="62"/>
      <c r="FP190" s="62"/>
      <c r="FQ190" s="62"/>
      <c r="FR190" s="62"/>
      <c r="FS190" s="62"/>
      <c r="FT190" s="62"/>
      <c r="FU190" s="5"/>
      <c r="FV190" s="5"/>
      <c r="FW190" s="5"/>
      <c r="FX190" s="5"/>
      <c r="FY190" s="5"/>
      <c r="FZ190" s="5"/>
      <c r="GA190" s="5"/>
      <c r="GB190" s="5"/>
      <c r="GC190" s="5"/>
      <c r="GD190" s="5"/>
      <c r="GE190" s="5"/>
      <c r="GF190" s="5"/>
      <c r="GG190" s="62"/>
      <c r="GH190" s="62"/>
      <c r="GI190" s="62"/>
      <c r="GJ190" s="62"/>
      <c r="GK190" s="62"/>
      <c r="GL190" s="62"/>
      <c r="GM190" s="62"/>
      <c r="GN190" s="62"/>
      <c r="GO190" s="62"/>
      <c r="GP190" s="62"/>
      <c r="GQ190" s="62"/>
      <c r="GR190" s="62"/>
      <c r="GS190" s="5"/>
      <c r="GT190" s="5"/>
      <c r="GU190" s="5"/>
      <c r="GV190" s="5"/>
      <c r="GW190" s="5"/>
      <c r="GX190" s="5"/>
      <c r="GY190" s="5"/>
      <c r="GZ190" s="5"/>
      <c r="HA190" s="5"/>
      <c r="HB190" s="5"/>
      <c r="HC190" s="5"/>
      <c r="HD190" s="5"/>
      <c r="HE190" s="62"/>
      <c r="HF190" s="62"/>
      <c r="HG190" s="62"/>
      <c r="HH190" s="62"/>
      <c r="HI190" s="62"/>
      <c r="HJ190" s="62"/>
      <c r="HK190" s="62"/>
      <c r="HL190" s="62"/>
      <c r="HM190" s="62"/>
      <c r="HN190" s="62"/>
      <c r="HO190" s="62"/>
      <c r="HP190" s="62"/>
      <c r="HQ190" s="5"/>
      <c r="HR190" s="5"/>
      <c r="HS190" s="5"/>
      <c r="HT190" s="5"/>
      <c r="HU190" s="5"/>
      <c r="HV190" s="5"/>
      <c r="HW190" s="5"/>
      <c r="HX190" s="5"/>
      <c r="HY190" s="5"/>
      <c r="HZ190" s="5"/>
      <c r="IA190" s="5"/>
      <c r="IB190" s="5"/>
      <c r="IC190" s="62"/>
      <c r="ID190" s="62"/>
      <c r="IE190" s="62"/>
      <c r="IF190" s="62"/>
      <c r="IG190" s="62"/>
      <c r="IH190" s="62"/>
      <c r="II190" s="62"/>
      <c r="IJ190" s="62"/>
      <c r="IK190" s="62"/>
      <c r="IL190" s="62"/>
      <c r="IM190" s="62"/>
      <c r="IN190" s="62"/>
      <c r="IO190" s="5"/>
      <c r="IP190" s="5"/>
      <c r="IQ190" s="5"/>
      <c r="IR190" s="5"/>
      <c r="IS190" s="5"/>
      <c r="IT190" s="5"/>
      <c r="IU190" s="5"/>
      <c r="IV190" s="5"/>
      <c r="IW190" s="5"/>
      <c r="IX190" s="5"/>
      <c r="IY190" s="5"/>
      <c r="IZ190" s="5"/>
    </row>
    <row r="191" spans="1:260" x14ac:dyDescent="0.35">
      <c r="A191" s="131">
        <v>187</v>
      </c>
      <c r="B191" s="170">
        <f>'BVEM Scorecard'!B190</f>
        <v>0</v>
      </c>
      <c r="C191" s="170">
        <f>'BVEM Scorecard'!C190</f>
        <v>0</v>
      </c>
      <c r="D191" s="152">
        <v>324</v>
      </c>
      <c r="E191" s="72" t="str">
        <f>'BVEM Scorecard'!F190</f>
        <v>Wind + Solar</v>
      </c>
      <c r="F191" s="94">
        <f t="shared" si="249"/>
        <v>0</v>
      </c>
      <c r="G191" s="94">
        <f t="shared" ref="G191:G198" si="336">IFERROR(S191/3,0)</f>
        <v>0</v>
      </c>
      <c r="H191" s="94">
        <f t="shared" si="251"/>
        <v>0</v>
      </c>
      <c r="I191" s="94">
        <f t="shared" ref="I191:I198" si="337">IFERROR(SUM(AD191,AP191,BB191,BN191,BZ191,CL191,CX191,DJ191,DV191,EH191,ET191,FF191,FR191,GD191,GP191,HB191,HN191,HZ191,IL191,IX191)/(SUM(V191,AH191,AT191,BF191,BR191,CD191,CP191,DB191,DN191,DZ191,EL191,EX191,FJ191,FV191,GH191,GT191,HF191,HR191,ID191,IP191)*3),0)</f>
        <v>0</v>
      </c>
      <c r="J191" s="55"/>
      <c r="K191" s="55"/>
      <c r="L191" s="55"/>
      <c r="M191" s="55"/>
      <c r="N191" s="5"/>
      <c r="O191" s="5"/>
      <c r="P191" s="142"/>
      <c r="Q191" s="114"/>
      <c r="R191" s="91"/>
      <c r="S191" s="5" t="str">
        <f t="shared" si="253"/>
        <v/>
      </c>
      <c r="T191" s="93">
        <f t="shared" ref="T191:T198" si="338">IFERROR(Q191*Q$4+R191*R$4,0)</f>
        <v>0</v>
      </c>
      <c r="U191" s="143"/>
      <c r="V191" s="143"/>
      <c r="W191" s="143"/>
      <c r="X191" s="64"/>
      <c r="Y191" s="64"/>
      <c r="Z191" s="62"/>
      <c r="AA191" s="144"/>
      <c r="AB191" s="144"/>
      <c r="AC191" s="64"/>
      <c r="AD191" s="64"/>
      <c r="AE191" s="64"/>
      <c r="AF191" s="64"/>
      <c r="AG191" s="55"/>
      <c r="AH191" s="55"/>
      <c r="AI191" s="35"/>
      <c r="AJ191" s="35"/>
      <c r="AK191" s="35"/>
      <c r="AL191" s="35"/>
      <c r="AM191" s="142"/>
      <c r="AN191" s="142"/>
      <c r="AO191" s="35"/>
      <c r="AP191" s="35"/>
      <c r="AQ191" s="35"/>
      <c r="AR191" s="35"/>
      <c r="AS191" s="64"/>
      <c r="AT191" s="64"/>
      <c r="AU191" s="64"/>
      <c r="AV191" s="64"/>
      <c r="AW191" s="64"/>
      <c r="AX191" s="64"/>
      <c r="AY191" s="144"/>
      <c r="AZ191" s="144"/>
      <c r="BA191" s="64"/>
      <c r="BB191" s="64"/>
      <c r="BC191" s="64"/>
      <c r="BD191" s="64"/>
      <c r="BE191" s="35"/>
      <c r="BF191" s="35"/>
      <c r="BG191" s="35"/>
      <c r="BH191" s="35"/>
      <c r="BI191" s="35"/>
      <c r="BJ191" s="35"/>
      <c r="BK191" s="142"/>
      <c r="BL191" s="142"/>
      <c r="BM191" s="35"/>
      <c r="BN191" s="35"/>
      <c r="BO191" s="35"/>
      <c r="BP191" s="35"/>
      <c r="BQ191" s="64"/>
      <c r="BR191" s="64"/>
      <c r="BS191" s="64"/>
      <c r="BT191" s="64"/>
      <c r="BU191" s="64"/>
      <c r="BV191" s="64"/>
      <c r="BW191" s="144"/>
      <c r="BX191" s="144"/>
      <c r="BY191" s="64"/>
      <c r="BZ191" s="64"/>
      <c r="CA191" s="64"/>
      <c r="CB191" s="64"/>
      <c r="CC191" s="35"/>
      <c r="CD191" s="35"/>
      <c r="CE191" s="35"/>
      <c r="CF191" s="35"/>
      <c r="CG191" s="35"/>
      <c r="CH191" s="35"/>
      <c r="CI191" s="142"/>
      <c r="CJ191" s="142"/>
      <c r="CK191" s="35"/>
      <c r="CL191" s="35"/>
      <c r="CM191" s="35"/>
      <c r="CN191" s="35"/>
      <c r="CO191" s="64"/>
      <c r="CP191" s="64"/>
      <c r="CQ191" s="64"/>
      <c r="CR191" s="64"/>
      <c r="CS191" s="64"/>
      <c r="CT191" s="64"/>
      <c r="CU191" s="144"/>
      <c r="CV191" s="144"/>
      <c r="CW191" s="64"/>
      <c r="CX191" s="64"/>
      <c r="CY191" s="64"/>
      <c r="CZ191" s="64"/>
      <c r="DA191" s="35"/>
      <c r="DB191" s="35"/>
      <c r="DC191" s="35"/>
      <c r="DD191" s="35"/>
      <c r="DE191" s="35"/>
      <c r="DF191" s="35"/>
      <c r="DG191" s="142"/>
      <c r="DH191" s="142"/>
      <c r="DI191" s="35"/>
      <c r="DJ191" s="35"/>
      <c r="DK191" s="35"/>
      <c r="DL191" s="35"/>
      <c r="DM191" s="64"/>
      <c r="DN191" s="64"/>
      <c r="DO191" s="64"/>
      <c r="DP191" s="64"/>
      <c r="DQ191" s="64"/>
      <c r="DR191" s="64"/>
      <c r="DS191" s="144"/>
      <c r="DT191" s="144"/>
      <c r="DU191" s="64"/>
      <c r="DV191" s="64"/>
      <c r="DW191" s="64"/>
      <c r="DX191" s="64"/>
      <c r="DY191" s="35"/>
      <c r="DZ191" s="35"/>
      <c r="EA191" s="35"/>
      <c r="EB191" s="35"/>
      <c r="EC191" s="35"/>
      <c r="ED191" s="35"/>
      <c r="EE191" s="142"/>
      <c r="EF191" s="142"/>
      <c r="EG191" s="35"/>
      <c r="EH191" s="35"/>
      <c r="EI191" s="35"/>
      <c r="EJ191" s="35"/>
      <c r="EK191" s="62"/>
      <c r="EL191" s="62"/>
      <c r="EM191" s="62"/>
      <c r="EN191" s="62"/>
      <c r="EO191" s="62"/>
      <c r="EP191" s="62"/>
      <c r="EQ191" s="62"/>
      <c r="ER191" s="62"/>
      <c r="ES191" s="62"/>
      <c r="ET191" s="62"/>
      <c r="EU191" s="62"/>
      <c r="EV191" s="62"/>
      <c r="EW191" s="5"/>
      <c r="EX191" s="5"/>
      <c r="EY191" s="5"/>
      <c r="EZ191" s="5"/>
      <c r="FA191" s="5"/>
      <c r="FB191" s="5"/>
      <c r="FC191" s="5"/>
      <c r="FD191" s="5"/>
      <c r="FE191" s="5"/>
      <c r="FF191" s="5"/>
      <c r="FG191" s="5"/>
      <c r="FH191" s="5"/>
      <c r="FI191" s="62"/>
      <c r="FJ191" s="62"/>
      <c r="FK191" s="62"/>
      <c r="FL191" s="62"/>
      <c r="FM191" s="62"/>
      <c r="FN191" s="62"/>
      <c r="FO191" s="62"/>
      <c r="FP191" s="62"/>
      <c r="FQ191" s="62"/>
      <c r="FR191" s="62"/>
      <c r="FS191" s="62"/>
      <c r="FT191" s="62"/>
      <c r="FU191" s="5"/>
      <c r="FV191" s="5"/>
      <c r="FW191" s="5"/>
      <c r="FX191" s="5"/>
      <c r="FY191" s="5"/>
      <c r="FZ191" s="5"/>
      <c r="GA191" s="5"/>
      <c r="GB191" s="5"/>
      <c r="GC191" s="5"/>
      <c r="GD191" s="5"/>
      <c r="GE191" s="5"/>
      <c r="GF191" s="5"/>
      <c r="GG191" s="62"/>
      <c r="GH191" s="62"/>
      <c r="GI191" s="62"/>
      <c r="GJ191" s="62"/>
      <c r="GK191" s="62"/>
      <c r="GL191" s="62"/>
      <c r="GM191" s="62"/>
      <c r="GN191" s="62"/>
      <c r="GO191" s="62"/>
      <c r="GP191" s="62"/>
      <c r="GQ191" s="62"/>
      <c r="GR191" s="62"/>
      <c r="GS191" s="5"/>
      <c r="GT191" s="5"/>
      <c r="GU191" s="5"/>
      <c r="GV191" s="5"/>
      <c r="GW191" s="5"/>
      <c r="GX191" s="5"/>
      <c r="GY191" s="5"/>
      <c r="GZ191" s="5"/>
      <c r="HA191" s="5"/>
      <c r="HB191" s="5"/>
      <c r="HC191" s="5"/>
      <c r="HD191" s="5"/>
      <c r="HE191" s="62"/>
      <c r="HF191" s="62"/>
      <c r="HG191" s="62"/>
      <c r="HH191" s="62"/>
      <c r="HI191" s="62"/>
      <c r="HJ191" s="62"/>
      <c r="HK191" s="62"/>
      <c r="HL191" s="62"/>
      <c r="HM191" s="62"/>
      <c r="HN191" s="62"/>
      <c r="HO191" s="62"/>
      <c r="HP191" s="62"/>
      <c r="HQ191" s="5"/>
      <c r="HR191" s="5"/>
      <c r="HS191" s="5"/>
      <c r="HT191" s="5"/>
      <c r="HU191" s="5"/>
      <c r="HV191" s="5"/>
      <c r="HW191" s="5"/>
      <c r="HX191" s="5"/>
      <c r="HY191" s="5"/>
      <c r="HZ191" s="5"/>
      <c r="IA191" s="5"/>
      <c r="IB191" s="5"/>
      <c r="IC191" s="62"/>
      <c r="ID191" s="62"/>
      <c r="IE191" s="62"/>
      <c r="IF191" s="62"/>
      <c r="IG191" s="62"/>
      <c r="IH191" s="62"/>
      <c r="II191" s="62"/>
      <c r="IJ191" s="62"/>
      <c r="IK191" s="62"/>
      <c r="IL191" s="62"/>
      <c r="IM191" s="62"/>
      <c r="IN191" s="62"/>
      <c r="IO191" s="5"/>
      <c r="IP191" s="5"/>
      <c r="IQ191" s="5"/>
      <c r="IR191" s="5"/>
      <c r="IS191" s="5"/>
      <c r="IT191" s="5"/>
      <c r="IU191" s="5"/>
      <c r="IV191" s="5"/>
      <c r="IW191" s="5"/>
      <c r="IX191" s="5"/>
      <c r="IY191" s="5"/>
      <c r="IZ191" s="5"/>
    </row>
    <row r="192" spans="1:260" x14ac:dyDescent="0.35">
      <c r="A192" s="131">
        <v>188</v>
      </c>
      <c r="B192" s="170">
        <f>'BVEM Scorecard'!B191</f>
        <v>0</v>
      </c>
      <c r="C192" s="170">
        <f>'BVEM Scorecard'!C191</f>
        <v>0</v>
      </c>
      <c r="D192" s="152">
        <v>325</v>
      </c>
      <c r="E192" s="72" t="str">
        <f>'BVEM Scorecard'!F191</f>
        <v>Wind + Solar</v>
      </c>
      <c r="F192" s="94">
        <f t="shared" si="249"/>
        <v>0</v>
      </c>
      <c r="G192" s="94">
        <f t="shared" si="336"/>
        <v>0</v>
      </c>
      <c r="H192" s="94">
        <f t="shared" si="251"/>
        <v>0</v>
      </c>
      <c r="I192" s="94">
        <f t="shared" si="337"/>
        <v>0</v>
      </c>
      <c r="J192" s="55"/>
      <c r="K192" s="55"/>
      <c r="L192" s="55"/>
      <c r="M192" s="55"/>
      <c r="N192" s="5"/>
      <c r="O192" s="141"/>
      <c r="P192" s="142"/>
      <c r="Q192" s="114"/>
      <c r="R192" s="91"/>
      <c r="S192" s="5" t="str">
        <f t="shared" si="253"/>
        <v/>
      </c>
      <c r="T192" s="93">
        <f t="shared" si="338"/>
        <v>0</v>
      </c>
      <c r="U192" s="143"/>
      <c r="V192" s="143"/>
      <c r="W192" s="143"/>
      <c r="X192" s="64"/>
      <c r="Y192" s="64"/>
      <c r="Z192" s="64"/>
      <c r="AA192" s="144"/>
      <c r="AB192" s="144"/>
      <c r="AC192" s="64"/>
      <c r="AD192" s="64"/>
      <c r="AE192" s="64"/>
      <c r="AF192" s="64"/>
      <c r="AG192" s="55"/>
      <c r="AH192" s="55"/>
      <c r="AI192" s="5"/>
      <c r="AJ192" s="5"/>
      <c r="AK192" s="5"/>
      <c r="AL192" s="5"/>
      <c r="AM192" s="5"/>
      <c r="AN192" s="5"/>
      <c r="AO192" s="5"/>
      <c r="AP192" s="35"/>
      <c r="AQ192" s="35"/>
      <c r="AR192" s="35"/>
      <c r="AS192" s="62"/>
      <c r="AT192" s="62"/>
      <c r="AU192" s="62"/>
      <c r="AV192" s="62"/>
      <c r="AW192" s="62"/>
      <c r="AX192" s="62"/>
      <c r="AY192" s="62"/>
      <c r="AZ192" s="62"/>
      <c r="BA192" s="62"/>
      <c r="BB192" s="62"/>
      <c r="BC192" s="95"/>
      <c r="BD192" s="62"/>
      <c r="BE192" s="5"/>
      <c r="BF192" s="5"/>
      <c r="BG192" s="5"/>
      <c r="BH192" s="5"/>
      <c r="BI192" s="5"/>
      <c r="BJ192" s="5"/>
      <c r="BK192" s="5"/>
      <c r="BL192" s="5"/>
      <c r="BM192" s="5"/>
      <c r="BN192" s="35"/>
      <c r="BO192" s="35"/>
      <c r="BP192" s="35"/>
      <c r="BQ192" s="62"/>
      <c r="BR192" s="62"/>
      <c r="BS192" s="62"/>
      <c r="BT192" s="62"/>
      <c r="BU192" s="62"/>
      <c r="BV192" s="62"/>
      <c r="BW192" s="62"/>
      <c r="BX192" s="62"/>
      <c r="BY192" s="62"/>
      <c r="BZ192" s="62"/>
      <c r="CA192" s="62"/>
      <c r="CB192" s="62"/>
      <c r="CC192" s="5"/>
      <c r="CD192" s="5"/>
      <c r="CE192" s="5"/>
      <c r="CF192" s="5"/>
      <c r="CG192" s="5"/>
      <c r="CH192" s="5"/>
      <c r="CI192" s="5"/>
      <c r="CJ192" s="5"/>
      <c r="CK192" s="5"/>
      <c r="CL192" s="35"/>
      <c r="CM192" s="35"/>
      <c r="CN192" s="35"/>
      <c r="CO192" s="62"/>
      <c r="CP192" s="62"/>
      <c r="CQ192" s="62"/>
      <c r="CR192" s="62"/>
      <c r="CS192" s="62"/>
      <c r="CT192" s="62"/>
      <c r="CU192" s="62"/>
      <c r="CV192" s="62"/>
      <c r="CW192" s="62"/>
      <c r="CX192" s="62"/>
      <c r="CY192" s="62"/>
      <c r="CZ192" s="62"/>
      <c r="DA192" s="5"/>
      <c r="DB192" s="5"/>
      <c r="DC192" s="5"/>
      <c r="DD192" s="5"/>
      <c r="DE192" s="5"/>
      <c r="DF192" s="5"/>
      <c r="DG192" s="5"/>
      <c r="DH192" s="5"/>
      <c r="DI192" s="5"/>
      <c r="DJ192" s="5"/>
      <c r="DK192" s="5"/>
      <c r="DL192" s="5"/>
      <c r="DM192" s="62"/>
      <c r="DN192" s="62"/>
      <c r="DO192" s="62"/>
      <c r="DP192" s="62"/>
      <c r="DQ192" s="62"/>
      <c r="DR192" s="62"/>
      <c r="DS192" s="62"/>
      <c r="DT192" s="62"/>
      <c r="DU192" s="62"/>
      <c r="DV192" s="62"/>
      <c r="DW192" s="62"/>
      <c r="DX192" s="62"/>
      <c r="DY192" s="5"/>
      <c r="DZ192" s="5"/>
      <c r="EA192" s="5"/>
      <c r="EB192" s="5"/>
      <c r="EC192" s="5"/>
      <c r="ED192" s="5"/>
      <c r="EE192" s="5"/>
      <c r="EF192" s="5"/>
      <c r="EG192" s="5"/>
      <c r="EH192" s="5"/>
      <c r="EI192" s="5"/>
      <c r="EJ192" s="5"/>
      <c r="EK192" s="62"/>
      <c r="EL192" s="62"/>
      <c r="EM192" s="62"/>
      <c r="EN192" s="62"/>
      <c r="EO192" s="62"/>
      <c r="EP192" s="62"/>
      <c r="EQ192" s="62"/>
      <c r="ER192" s="62"/>
      <c r="ES192" s="62"/>
      <c r="ET192" s="62"/>
      <c r="EU192" s="62"/>
      <c r="EV192" s="62"/>
      <c r="EW192" s="5"/>
      <c r="EX192" s="5"/>
      <c r="EY192" s="5"/>
      <c r="EZ192" s="5"/>
      <c r="FA192" s="5"/>
      <c r="FB192" s="5"/>
      <c r="FC192" s="5"/>
      <c r="FD192" s="5"/>
      <c r="FE192" s="5"/>
      <c r="FF192" s="5"/>
      <c r="FG192" s="5"/>
      <c r="FH192" s="5"/>
      <c r="FI192" s="62"/>
      <c r="FJ192" s="62"/>
      <c r="FK192" s="62"/>
      <c r="FL192" s="62"/>
      <c r="FM192" s="62"/>
      <c r="FN192" s="62"/>
      <c r="FO192" s="62"/>
      <c r="FP192" s="62"/>
      <c r="FQ192" s="62"/>
      <c r="FR192" s="62"/>
      <c r="FS192" s="62"/>
      <c r="FT192" s="62"/>
      <c r="FU192" s="5"/>
      <c r="FV192" s="5"/>
      <c r="FW192" s="5"/>
      <c r="FX192" s="5"/>
      <c r="FY192" s="5"/>
      <c r="FZ192" s="5"/>
      <c r="GA192" s="5"/>
      <c r="GB192" s="5"/>
      <c r="GC192" s="5"/>
      <c r="GD192" s="5"/>
      <c r="GE192" s="5"/>
      <c r="GF192" s="5"/>
      <c r="GG192" s="62"/>
      <c r="GH192" s="62"/>
      <c r="GI192" s="62"/>
      <c r="GJ192" s="62"/>
      <c r="GK192" s="62"/>
      <c r="GL192" s="62"/>
      <c r="GM192" s="62"/>
      <c r="GN192" s="62"/>
      <c r="GO192" s="62"/>
      <c r="GP192" s="62"/>
      <c r="GQ192" s="62"/>
      <c r="GR192" s="62"/>
      <c r="GS192" s="5"/>
      <c r="GT192" s="5"/>
      <c r="GU192" s="5"/>
      <c r="GV192" s="5"/>
      <c r="GW192" s="5"/>
      <c r="GX192" s="5"/>
      <c r="GY192" s="5"/>
      <c r="GZ192" s="5"/>
      <c r="HA192" s="5"/>
      <c r="HB192" s="5"/>
      <c r="HC192" s="5"/>
      <c r="HD192" s="5"/>
      <c r="HE192" s="62"/>
      <c r="HF192" s="62"/>
      <c r="HG192" s="62"/>
      <c r="HH192" s="62"/>
      <c r="HI192" s="62"/>
      <c r="HJ192" s="62"/>
      <c r="HK192" s="62"/>
      <c r="HL192" s="62"/>
      <c r="HM192" s="62"/>
      <c r="HN192" s="62"/>
      <c r="HO192" s="62"/>
      <c r="HP192" s="62"/>
      <c r="HQ192" s="5"/>
      <c r="HR192" s="5"/>
      <c r="HS192" s="5"/>
      <c r="HT192" s="5"/>
      <c r="HU192" s="5"/>
      <c r="HV192" s="5"/>
      <c r="HW192" s="5"/>
      <c r="HX192" s="5"/>
      <c r="HY192" s="5"/>
      <c r="HZ192" s="5"/>
      <c r="IA192" s="5"/>
      <c r="IB192" s="5"/>
      <c r="IC192" s="62"/>
      <c r="ID192" s="62"/>
      <c r="IE192" s="62"/>
      <c r="IF192" s="62"/>
      <c r="IG192" s="62"/>
      <c r="IH192" s="62"/>
      <c r="II192" s="62"/>
      <c r="IJ192" s="62"/>
      <c r="IK192" s="62"/>
      <c r="IL192" s="62"/>
      <c r="IM192" s="62"/>
      <c r="IN192" s="62"/>
      <c r="IO192" s="5"/>
      <c r="IP192" s="5"/>
      <c r="IQ192" s="5"/>
      <c r="IR192" s="5"/>
      <c r="IS192" s="5"/>
      <c r="IT192" s="5"/>
      <c r="IU192" s="5"/>
      <c r="IV192" s="5"/>
      <c r="IW192" s="5"/>
      <c r="IX192" s="5"/>
      <c r="IY192" s="5"/>
      <c r="IZ192" s="5"/>
    </row>
    <row r="193" spans="1:260" x14ac:dyDescent="0.35">
      <c r="A193" s="131">
        <v>189</v>
      </c>
      <c r="B193" s="170">
        <f>'BVEM Scorecard'!B192</f>
        <v>0</v>
      </c>
      <c r="C193" s="170">
        <f>'BVEM Scorecard'!C192</f>
        <v>0</v>
      </c>
      <c r="D193" s="152">
        <v>333</v>
      </c>
      <c r="E193" s="72" t="str">
        <f>'BVEM Scorecard'!F192</f>
        <v>Wind + Solar</v>
      </c>
      <c r="F193" s="94">
        <f t="shared" si="249"/>
        <v>0</v>
      </c>
      <c r="G193" s="94">
        <f t="shared" si="336"/>
        <v>0</v>
      </c>
      <c r="H193" s="94">
        <f t="shared" si="251"/>
        <v>0</v>
      </c>
      <c r="I193" s="94">
        <f t="shared" si="337"/>
        <v>0</v>
      </c>
      <c r="J193" s="55"/>
      <c r="K193" s="55"/>
      <c r="L193" s="55"/>
      <c r="M193" s="55"/>
      <c r="N193" s="5"/>
      <c r="O193" s="5"/>
      <c r="P193" s="142"/>
      <c r="Q193" s="114"/>
      <c r="R193" s="91"/>
      <c r="S193" s="5" t="str">
        <f t="shared" si="253"/>
        <v/>
      </c>
      <c r="T193" s="93">
        <f t="shared" si="338"/>
        <v>0</v>
      </c>
      <c r="U193" s="143"/>
      <c r="V193" s="143"/>
      <c r="W193" s="143"/>
      <c r="X193" s="64"/>
      <c r="Y193" s="64"/>
      <c r="Z193" s="62"/>
      <c r="AA193" s="144"/>
      <c r="AB193" s="144"/>
      <c r="AC193" s="64"/>
      <c r="AD193" s="64"/>
      <c r="AE193" s="64"/>
      <c r="AF193" s="64"/>
      <c r="AG193" s="55"/>
      <c r="AH193" s="55"/>
      <c r="AI193" s="35"/>
      <c r="AJ193" s="35"/>
      <c r="AK193" s="35"/>
      <c r="AL193" s="35"/>
      <c r="AM193" s="142"/>
      <c r="AN193" s="142"/>
      <c r="AO193" s="35"/>
      <c r="AP193" s="35"/>
      <c r="AQ193" s="35"/>
      <c r="AR193" s="35"/>
      <c r="AS193" s="64"/>
      <c r="AT193" s="64"/>
      <c r="AU193" s="64"/>
      <c r="AV193" s="64"/>
      <c r="AW193" s="64"/>
      <c r="AX193" s="64"/>
      <c r="AY193" s="144"/>
      <c r="AZ193" s="144"/>
      <c r="BA193" s="64"/>
      <c r="BB193" s="64"/>
      <c r="BC193" s="64"/>
      <c r="BD193" s="64"/>
      <c r="BE193" s="35"/>
      <c r="BF193" s="35"/>
      <c r="BG193" s="35"/>
      <c r="BH193" s="35"/>
      <c r="BI193" s="35"/>
      <c r="BJ193" s="35"/>
      <c r="BK193" s="142"/>
      <c r="BL193" s="142"/>
      <c r="BM193" s="35"/>
      <c r="BN193" s="35"/>
      <c r="BO193" s="35"/>
      <c r="BP193" s="35"/>
      <c r="BQ193" s="64"/>
      <c r="BR193" s="64"/>
      <c r="BS193" s="64"/>
      <c r="BT193" s="64"/>
      <c r="BU193" s="64"/>
      <c r="BV193" s="64"/>
      <c r="BW193" s="144"/>
      <c r="BX193" s="144"/>
      <c r="BY193" s="64"/>
      <c r="BZ193" s="64"/>
      <c r="CA193" s="64"/>
      <c r="CB193" s="64"/>
      <c r="CC193" s="35"/>
      <c r="CD193" s="35"/>
      <c r="CE193" s="35"/>
      <c r="CF193" s="35"/>
      <c r="CG193" s="35"/>
      <c r="CH193" s="35"/>
      <c r="CI193" s="142"/>
      <c r="CJ193" s="142"/>
      <c r="CK193" s="35"/>
      <c r="CL193" s="35"/>
      <c r="CM193" s="35"/>
      <c r="CN193" s="35"/>
      <c r="CO193" s="64"/>
      <c r="CP193" s="64"/>
      <c r="CQ193" s="64"/>
      <c r="CR193" s="64"/>
      <c r="CS193" s="64"/>
      <c r="CT193" s="64"/>
      <c r="CU193" s="144"/>
      <c r="CV193" s="144"/>
      <c r="CW193" s="64"/>
      <c r="CX193" s="64"/>
      <c r="CY193" s="64"/>
      <c r="CZ193" s="64"/>
      <c r="DA193" s="35"/>
      <c r="DB193" s="35"/>
      <c r="DC193" s="35"/>
      <c r="DD193" s="35"/>
      <c r="DE193" s="35"/>
      <c r="DF193" s="35"/>
      <c r="DG193" s="142"/>
      <c r="DH193" s="142"/>
      <c r="DI193" s="35"/>
      <c r="DJ193" s="35"/>
      <c r="DK193" s="35"/>
      <c r="DL193" s="35"/>
      <c r="DM193" s="64"/>
      <c r="DN193" s="64"/>
      <c r="DO193" s="64"/>
      <c r="DP193" s="64"/>
      <c r="DQ193" s="64"/>
      <c r="DR193" s="64"/>
      <c r="DS193" s="144"/>
      <c r="DT193" s="144"/>
      <c r="DU193" s="64"/>
      <c r="DV193" s="64"/>
      <c r="DW193" s="64"/>
      <c r="DX193" s="64"/>
      <c r="DY193" s="35"/>
      <c r="DZ193" s="35"/>
      <c r="EA193" s="35"/>
      <c r="EB193" s="35"/>
      <c r="EC193" s="35"/>
      <c r="ED193" s="35"/>
      <c r="EE193" s="142"/>
      <c r="EF193" s="142"/>
      <c r="EG193" s="35"/>
      <c r="EH193" s="35"/>
      <c r="EI193" s="35"/>
      <c r="EJ193" s="35"/>
      <c r="EK193" s="62"/>
      <c r="EL193" s="62"/>
      <c r="EM193" s="62"/>
      <c r="EN193" s="62"/>
      <c r="EO193" s="62"/>
      <c r="EP193" s="62"/>
      <c r="EQ193" s="62"/>
      <c r="ER193" s="62"/>
      <c r="ES193" s="62"/>
      <c r="ET193" s="62"/>
      <c r="EU193" s="62"/>
      <c r="EV193" s="62"/>
      <c r="EW193" s="5"/>
      <c r="EX193" s="5"/>
      <c r="EY193" s="5"/>
      <c r="EZ193" s="5"/>
      <c r="FA193" s="5"/>
      <c r="FB193" s="5"/>
      <c r="FC193" s="5"/>
      <c r="FD193" s="5"/>
      <c r="FE193" s="5"/>
      <c r="FF193" s="5"/>
      <c r="FG193" s="5"/>
      <c r="FH193" s="5"/>
      <c r="FI193" s="62"/>
      <c r="FJ193" s="62"/>
      <c r="FK193" s="62"/>
      <c r="FL193" s="62"/>
      <c r="FM193" s="62"/>
      <c r="FN193" s="62"/>
      <c r="FO193" s="62"/>
      <c r="FP193" s="62"/>
      <c r="FQ193" s="62"/>
      <c r="FR193" s="62"/>
      <c r="FS193" s="62"/>
      <c r="FT193" s="62"/>
      <c r="FU193" s="5"/>
      <c r="FV193" s="5"/>
      <c r="FW193" s="5"/>
      <c r="FX193" s="5"/>
      <c r="FY193" s="5"/>
      <c r="FZ193" s="5"/>
      <c r="GA193" s="5"/>
      <c r="GB193" s="5"/>
      <c r="GC193" s="5"/>
      <c r="GD193" s="5"/>
      <c r="GE193" s="5"/>
      <c r="GF193" s="5"/>
      <c r="GG193" s="62"/>
      <c r="GH193" s="62"/>
      <c r="GI193" s="62"/>
      <c r="GJ193" s="62"/>
      <c r="GK193" s="62"/>
      <c r="GL193" s="62"/>
      <c r="GM193" s="62"/>
      <c r="GN193" s="62"/>
      <c r="GO193" s="62"/>
      <c r="GP193" s="62"/>
      <c r="GQ193" s="62"/>
      <c r="GR193" s="62"/>
      <c r="GS193" s="5"/>
      <c r="GT193" s="5"/>
      <c r="GU193" s="5"/>
      <c r="GV193" s="5"/>
      <c r="GW193" s="5"/>
      <c r="GX193" s="5"/>
      <c r="GY193" s="5"/>
      <c r="GZ193" s="5"/>
      <c r="HA193" s="5"/>
      <c r="HB193" s="5"/>
      <c r="HC193" s="5"/>
      <c r="HD193" s="5"/>
      <c r="HE193" s="62"/>
      <c r="HF193" s="62"/>
      <c r="HG193" s="62"/>
      <c r="HH193" s="62"/>
      <c r="HI193" s="62"/>
      <c r="HJ193" s="62"/>
      <c r="HK193" s="62"/>
      <c r="HL193" s="62"/>
      <c r="HM193" s="62"/>
      <c r="HN193" s="62"/>
      <c r="HO193" s="62"/>
      <c r="HP193" s="62"/>
      <c r="HQ193" s="5"/>
      <c r="HR193" s="5"/>
      <c r="HS193" s="5"/>
      <c r="HT193" s="5"/>
      <c r="HU193" s="5"/>
      <c r="HV193" s="5"/>
      <c r="HW193" s="5"/>
      <c r="HX193" s="5"/>
      <c r="HY193" s="5"/>
      <c r="HZ193" s="5"/>
      <c r="IA193" s="5"/>
      <c r="IB193" s="5"/>
      <c r="IC193" s="62"/>
      <c r="ID193" s="62"/>
      <c r="IE193" s="62"/>
      <c r="IF193" s="62"/>
      <c r="IG193" s="62"/>
      <c r="IH193" s="62"/>
      <c r="II193" s="62"/>
      <c r="IJ193" s="62"/>
      <c r="IK193" s="62"/>
      <c r="IL193" s="62"/>
      <c r="IM193" s="62"/>
      <c r="IN193" s="62"/>
      <c r="IO193" s="5"/>
      <c r="IP193" s="5"/>
      <c r="IQ193" s="5"/>
      <c r="IR193" s="5"/>
      <c r="IS193" s="5"/>
      <c r="IT193" s="5"/>
      <c r="IU193" s="5"/>
      <c r="IV193" s="5"/>
      <c r="IW193" s="5"/>
      <c r="IX193" s="5"/>
      <c r="IY193" s="5"/>
      <c r="IZ193" s="5"/>
    </row>
    <row r="194" spans="1:260" x14ac:dyDescent="0.35">
      <c r="A194" s="131">
        <v>190</v>
      </c>
      <c r="B194" s="170">
        <f>'BVEM Scorecard'!B193</f>
        <v>0</v>
      </c>
      <c r="C194" s="170">
        <f>'BVEM Scorecard'!C193</f>
        <v>0</v>
      </c>
      <c r="D194" s="152">
        <v>334</v>
      </c>
      <c r="E194" s="72" t="str">
        <f>'BVEM Scorecard'!F193</f>
        <v>Wind + Solar</v>
      </c>
      <c r="F194" s="94">
        <f t="shared" si="249"/>
        <v>0</v>
      </c>
      <c r="G194" s="94">
        <f t="shared" si="336"/>
        <v>0</v>
      </c>
      <c r="H194" s="94">
        <f t="shared" si="251"/>
        <v>0</v>
      </c>
      <c r="I194" s="94">
        <f t="shared" si="337"/>
        <v>0</v>
      </c>
      <c r="J194" s="55"/>
      <c r="K194" s="55"/>
      <c r="L194" s="55"/>
      <c r="M194" s="55"/>
      <c r="N194" s="5"/>
      <c r="O194" s="141"/>
      <c r="P194" s="142"/>
      <c r="Q194" s="114"/>
      <c r="R194" s="91"/>
      <c r="S194" s="5" t="str">
        <f t="shared" si="253"/>
        <v/>
      </c>
      <c r="T194" s="93">
        <f t="shared" si="338"/>
        <v>0</v>
      </c>
      <c r="U194" s="143"/>
      <c r="V194" s="143"/>
      <c r="W194" s="143"/>
      <c r="X194" s="64"/>
      <c r="Y194" s="64"/>
      <c r="Z194" s="64"/>
      <c r="AA194" s="144"/>
      <c r="AB194" s="144"/>
      <c r="AC194" s="64"/>
      <c r="AD194" s="64"/>
      <c r="AE194" s="64"/>
      <c r="AF194" s="64"/>
      <c r="AG194" s="55"/>
      <c r="AH194" s="55"/>
      <c r="AI194" s="5"/>
      <c r="AJ194" s="5"/>
      <c r="AK194" s="5"/>
      <c r="AL194" s="5"/>
      <c r="AM194" s="5"/>
      <c r="AN194" s="5"/>
      <c r="AO194" s="5"/>
      <c r="AP194" s="35"/>
      <c r="AQ194" s="35"/>
      <c r="AR194" s="35"/>
      <c r="AS194" s="62"/>
      <c r="AT194" s="62"/>
      <c r="AU194" s="62"/>
      <c r="AV194" s="62"/>
      <c r="AW194" s="62"/>
      <c r="AX194" s="62"/>
      <c r="AY194" s="62"/>
      <c r="AZ194" s="62"/>
      <c r="BA194" s="62"/>
      <c r="BB194" s="62"/>
      <c r="BC194" s="95"/>
      <c r="BD194" s="62"/>
      <c r="BE194" s="5"/>
      <c r="BF194" s="5"/>
      <c r="BG194" s="5"/>
      <c r="BH194" s="5"/>
      <c r="BI194" s="5"/>
      <c r="BJ194" s="5"/>
      <c r="BK194" s="5"/>
      <c r="BL194" s="5"/>
      <c r="BM194" s="5"/>
      <c r="BN194" s="35"/>
      <c r="BO194" s="35"/>
      <c r="BP194" s="35"/>
      <c r="BQ194" s="62"/>
      <c r="BR194" s="62"/>
      <c r="BS194" s="62"/>
      <c r="BT194" s="62"/>
      <c r="BU194" s="62"/>
      <c r="BV194" s="62"/>
      <c r="BW194" s="62"/>
      <c r="BX194" s="62"/>
      <c r="BY194" s="62"/>
      <c r="BZ194" s="62"/>
      <c r="CA194" s="62"/>
      <c r="CB194" s="62"/>
      <c r="CC194" s="5"/>
      <c r="CD194" s="5"/>
      <c r="CE194" s="5"/>
      <c r="CF194" s="5"/>
      <c r="CG194" s="5"/>
      <c r="CH194" s="5"/>
      <c r="CI194" s="5"/>
      <c r="CJ194" s="5"/>
      <c r="CK194" s="5"/>
      <c r="CL194" s="35"/>
      <c r="CM194" s="35"/>
      <c r="CN194" s="35"/>
      <c r="CO194" s="62"/>
      <c r="CP194" s="62"/>
      <c r="CQ194" s="62"/>
      <c r="CR194" s="62"/>
      <c r="CS194" s="62"/>
      <c r="CT194" s="62"/>
      <c r="CU194" s="62"/>
      <c r="CV194" s="62"/>
      <c r="CW194" s="62"/>
      <c r="CX194" s="62"/>
      <c r="CY194" s="62"/>
      <c r="CZ194" s="62"/>
      <c r="DA194" s="5"/>
      <c r="DB194" s="5"/>
      <c r="DC194" s="5"/>
      <c r="DD194" s="5"/>
      <c r="DE194" s="5"/>
      <c r="DF194" s="5"/>
      <c r="DG194" s="5"/>
      <c r="DH194" s="5"/>
      <c r="DI194" s="5"/>
      <c r="DJ194" s="5"/>
      <c r="DK194" s="5"/>
      <c r="DL194" s="5"/>
      <c r="DM194" s="62"/>
      <c r="DN194" s="62"/>
      <c r="DO194" s="62"/>
      <c r="DP194" s="62"/>
      <c r="DQ194" s="62"/>
      <c r="DR194" s="62"/>
      <c r="DS194" s="62"/>
      <c r="DT194" s="62"/>
      <c r="DU194" s="62"/>
      <c r="DV194" s="62"/>
      <c r="DW194" s="62"/>
      <c r="DX194" s="62"/>
      <c r="DY194" s="5"/>
      <c r="DZ194" s="5"/>
      <c r="EA194" s="5"/>
      <c r="EB194" s="5"/>
      <c r="EC194" s="5"/>
      <c r="ED194" s="5"/>
      <c r="EE194" s="5"/>
      <c r="EF194" s="5"/>
      <c r="EG194" s="5"/>
      <c r="EH194" s="5"/>
      <c r="EI194" s="5"/>
      <c r="EJ194" s="5"/>
      <c r="EK194" s="62"/>
      <c r="EL194" s="62"/>
      <c r="EM194" s="62"/>
      <c r="EN194" s="62"/>
      <c r="EO194" s="62"/>
      <c r="EP194" s="62"/>
      <c r="EQ194" s="62"/>
      <c r="ER194" s="62"/>
      <c r="ES194" s="62"/>
      <c r="ET194" s="62"/>
      <c r="EU194" s="62"/>
      <c r="EV194" s="62"/>
      <c r="EW194" s="5"/>
      <c r="EX194" s="5"/>
      <c r="EY194" s="5"/>
      <c r="EZ194" s="5"/>
      <c r="FA194" s="5"/>
      <c r="FB194" s="5"/>
      <c r="FC194" s="5"/>
      <c r="FD194" s="5"/>
      <c r="FE194" s="5"/>
      <c r="FF194" s="5"/>
      <c r="FG194" s="5"/>
      <c r="FH194" s="5"/>
      <c r="FI194" s="62"/>
      <c r="FJ194" s="62"/>
      <c r="FK194" s="62"/>
      <c r="FL194" s="62"/>
      <c r="FM194" s="62"/>
      <c r="FN194" s="62"/>
      <c r="FO194" s="62"/>
      <c r="FP194" s="62"/>
      <c r="FQ194" s="62"/>
      <c r="FR194" s="62"/>
      <c r="FS194" s="62"/>
      <c r="FT194" s="62"/>
      <c r="FU194" s="5"/>
      <c r="FV194" s="5"/>
      <c r="FW194" s="5"/>
      <c r="FX194" s="5"/>
      <c r="FY194" s="5"/>
      <c r="FZ194" s="5"/>
      <c r="GA194" s="5"/>
      <c r="GB194" s="5"/>
      <c r="GC194" s="5"/>
      <c r="GD194" s="5"/>
      <c r="GE194" s="5"/>
      <c r="GF194" s="5"/>
      <c r="GG194" s="62"/>
      <c r="GH194" s="62"/>
      <c r="GI194" s="62"/>
      <c r="GJ194" s="62"/>
      <c r="GK194" s="62"/>
      <c r="GL194" s="62"/>
      <c r="GM194" s="62"/>
      <c r="GN194" s="62"/>
      <c r="GO194" s="62"/>
      <c r="GP194" s="62"/>
      <c r="GQ194" s="62"/>
      <c r="GR194" s="62"/>
      <c r="GS194" s="5"/>
      <c r="GT194" s="5"/>
      <c r="GU194" s="5"/>
      <c r="GV194" s="5"/>
      <c r="GW194" s="5"/>
      <c r="GX194" s="5"/>
      <c r="GY194" s="5"/>
      <c r="GZ194" s="5"/>
      <c r="HA194" s="5"/>
      <c r="HB194" s="5"/>
      <c r="HC194" s="5"/>
      <c r="HD194" s="5"/>
      <c r="HE194" s="62"/>
      <c r="HF194" s="62"/>
      <c r="HG194" s="62"/>
      <c r="HH194" s="62"/>
      <c r="HI194" s="62"/>
      <c r="HJ194" s="62"/>
      <c r="HK194" s="62"/>
      <c r="HL194" s="62"/>
      <c r="HM194" s="62"/>
      <c r="HN194" s="62"/>
      <c r="HO194" s="62"/>
      <c r="HP194" s="62"/>
      <c r="HQ194" s="5"/>
      <c r="HR194" s="5"/>
      <c r="HS194" s="5"/>
      <c r="HT194" s="5"/>
      <c r="HU194" s="5"/>
      <c r="HV194" s="5"/>
      <c r="HW194" s="5"/>
      <c r="HX194" s="5"/>
      <c r="HY194" s="5"/>
      <c r="HZ194" s="5"/>
      <c r="IA194" s="5"/>
      <c r="IB194" s="5"/>
      <c r="IC194" s="62"/>
      <c r="ID194" s="62"/>
      <c r="IE194" s="62"/>
      <c r="IF194" s="62"/>
      <c r="IG194" s="62"/>
      <c r="IH194" s="62"/>
      <c r="II194" s="62"/>
      <c r="IJ194" s="62"/>
      <c r="IK194" s="62"/>
      <c r="IL194" s="62"/>
      <c r="IM194" s="62"/>
      <c r="IN194" s="62"/>
      <c r="IO194" s="5"/>
      <c r="IP194" s="5"/>
      <c r="IQ194" s="5"/>
      <c r="IR194" s="5"/>
      <c r="IS194" s="5"/>
      <c r="IT194" s="5"/>
      <c r="IU194" s="5"/>
      <c r="IV194" s="5"/>
      <c r="IW194" s="5"/>
      <c r="IX194" s="5"/>
      <c r="IY194" s="5"/>
      <c r="IZ194" s="5"/>
    </row>
    <row r="195" spans="1:260" x14ac:dyDescent="0.35">
      <c r="A195" s="131">
        <v>191</v>
      </c>
      <c r="B195" s="170">
        <f>'BVEM Scorecard'!B194</f>
        <v>0</v>
      </c>
      <c r="C195" s="170">
        <f>'BVEM Scorecard'!C194</f>
        <v>0</v>
      </c>
      <c r="D195" s="152">
        <v>335</v>
      </c>
      <c r="E195" s="72" t="str">
        <f>'BVEM Scorecard'!F194</f>
        <v>Wind + Solar</v>
      </c>
      <c r="F195" s="94">
        <f t="shared" si="249"/>
        <v>0</v>
      </c>
      <c r="G195" s="94">
        <f t="shared" si="336"/>
        <v>0</v>
      </c>
      <c r="H195" s="94">
        <f t="shared" si="251"/>
        <v>0</v>
      </c>
      <c r="I195" s="94">
        <f t="shared" si="337"/>
        <v>0</v>
      </c>
      <c r="J195" s="55"/>
      <c r="K195" s="55"/>
      <c r="L195" s="55"/>
      <c r="M195" s="55"/>
      <c r="N195" s="5"/>
      <c r="O195" s="5"/>
      <c r="P195" s="142"/>
      <c r="Q195" s="114"/>
      <c r="R195" s="91"/>
      <c r="S195" s="5" t="str">
        <f t="shared" si="253"/>
        <v/>
      </c>
      <c r="T195" s="93">
        <f t="shared" si="338"/>
        <v>0</v>
      </c>
      <c r="U195" s="143"/>
      <c r="V195" s="143"/>
      <c r="W195" s="143"/>
      <c r="X195" s="64"/>
      <c r="Y195" s="64"/>
      <c r="Z195" s="62"/>
      <c r="AA195" s="144"/>
      <c r="AB195" s="144"/>
      <c r="AC195" s="64"/>
      <c r="AD195" s="64"/>
      <c r="AE195" s="64"/>
      <c r="AF195" s="64"/>
      <c r="AG195" s="55"/>
      <c r="AH195" s="55"/>
      <c r="AI195" s="35"/>
      <c r="AJ195" s="35"/>
      <c r="AK195" s="35"/>
      <c r="AL195" s="35"/>
      <c r="AM195" s="142"/>
      <c r="AN195" s="142"/>
      <c r="AO195" s="35"/>
      <c r="AP195" s="35"/>
      <c r="AQ195" s="35"/>
      <c r="AR195" s="35"/>
      <c r="AS195" s="64"/>
      <c r="AT195" s="64"/>
      <c r="AU195" s="64"/>
      <c r="AV195" s="64"/>
      <c r="AW195" s="64"/>
      <c r="AX195" s="64"/>
      <c r="AY195" s="144"/>
      <c r="AZ195" s="144"/>
      <c r="BA195" s="64"/>
      <c r="BB195" s="64"/>
      <c r="BC195" s="64"/>
      <c r="BD195" s="64"/>
      <c r="BE195" s="35"/>
      <c r="BF195" s="35"/>
      <c r="BG195" s="35"/>
      <c r="BH195" s="35"/>
      <c r="BI195" s="35"/>
      <c r="BJ195" s="35"/>
      <c r="BK195" s="142"/>
      <c r="BL195" s="142"/>
      <c r="BM195" s="35"/>
      <c r="BN195" s="35"/>
      <c r="BO195" s="35"/>
      <c r="BP195" s="35"/>
      <c r="BQ195" s="64"/>
      <c r="BR195" s="64"/>
      <c r="BS195" s="64"/>
      <c r="BT195" s="64"/>
      <c r="BU195" s="64"/>
      <c r="BV195" s="64"/>
      <c r="BW195" s="144"/>
      <c r="BX195" s="144"/>
      <c r="BY195" s="64"/>
      <c r="BZ195" s="64"/>
      <c r="CA195" s="64"/>
      <c r="CB195" s="64"/>
      <c r="CC195" s="35"/>
      <c r="CD195" s="35"/>
      <c r="CE195" s="35"/>
      <c r="CF195" s="35"/>
      <c r="CG195" s="35"/>
      <c r="CH195" s="35"/>
      <c r="CI195" s="142"/>
      <c r="CJ195" s="142"/>
      <c r="CK195" s="35"/>
      <c r="CL195" s="35"/>
      <c r="CM195" s="35"/>
      <c r="CN195" s="35"/>
      <c r="CO195" s="64"/>
      <c r="CP195" s="64"/>
      <c r="CQ195" s="64"/>
      <c r="CR195" s="64"/>
      <c r="CS195" s="64"/>
      <c r="CT195" s="64"/>
      <c r="CU195" s="144"/>
      <c r="CV195" s="144"/>
      <c r="CW195" s="64"/>
      <c r="CX195" s="64"/>
      <c r="CY195" s="64"/>
      <c r="CZ195" s="64"/>
      <c r="DA195" s="35"/>
      <c r="DB195" s="35"/>
      <c r="DC195" s="35"/>
      <c r="DD195" s="35"/>
      <c r="DE195" s="35"/>
      <c r="DF195" s="35"/>
      <c r="DG195" s="142"/>
      <c r="DH195" s="142"/>
      <c r="DI195" s="35"/>
      <c r="DJ195" s="35"/>
      <c r="DK195" s="35"/>
      <c r="DL195" s="35"/>
      <c r="DM195" s="64"/>
      <c r="DN195" s="64"/>
      <c r="DO195" s="64"/>
      <c r="DP195" s="64"/>
      <c r="DQ195" s="64"/>
      <c r="DR195" s="64"/>
      <c r="DS195" s="144"/>
      <c r="DT195" s="144"/>
      <c r="DU195" s="64"/>
      <c r="DV195" s="64"/>
      <c r="DW195" s="64"/>
      <c r="DX195" s="64"/>
      <c r="DY195" s="35"/>
      <c r="DZ195" s="35"/>
      <c r="EA195" s="35"/>
      <c r="EB195" s="35"/>
      <c r="EC195" s="35"/>
      <c r="ED195" s="35"/>
      <c r="EE195" s="142"/>
      <c r="EF195" s="142"/>
      <c r="EG195" s="35"/>
      <c r="EH195" s="35"/>
      <c r="EI195" s="35"/>
      <c r="EJ195" s="35"/>
      <c r="EK195" s="62"/>
      <c r="EL195" s="62"/>
      <c r="EM195" s="62"/>
      <c r="EN195" s="62"/>
      <c r="EO195" s="62"/>
      <c r="EP195" s="62"/>
      <c r="EQ195" s="62"/>
      <c r="ER195" s="62"/>
      <c r="ES195" s="62"/>
      <c r="ET195" s="62"/>
      <c r="EU195" s="62"/>
      <c r="EV195" s="62"/>
      <c r="EW195" s="5"/>
      <c r="EX195" s="5"/>
      <c r="EY195" s="5"/>
      <c r="EZ195" s="5"/>
      <c r="FA195" s="5"/>
      <c r="FB195" s="5"/>
      <c r="FC195" s="5"/>
      <c r="FD195" s="5"/>
      <c r="FE195" s="5"/>
      <c r="FF195" s="5"/>
      <c r="FG195" s="5"/>
      <c r="FH195" s="5"/>
      <c r="FI195" s="62"/>
      <c r="FJ195" s="62"/>
      <c r="FK195" s="62"/>
      <c r="FL195" s="62"/>
      <c r="FM195" s="62"/>
      <c r="FN195" s="62"/>
      <c r="FO195" s="62"/>
      <c r="FP195" s="62"/>
      <c r="FQ195" s="62"/>
      <c r="FR195" s="62"/>
      <c r="FS195" s="62"/>
      <c r="FT195" s="62"/>
      <c r="FU195" s="5"/>
      <c r="FV195" s="5"/>
      <c r="FW195" s="5"/>
      <c r="FX195" s="5"/>
      <c r="FY195" s="5"/>
      <c r="FZ195" s="5"/>
      <c r="GA195" s="5"/>
      <c r="GB195" s="5"/>
      <c r="GC195" s="5"/>
      <c r="GD195" s="5"/>
      <c r="GE195" s="5"/>
      <c r="GF195" s="5"/>
      <c r="GG195" s="62"/>
      <c r="GH195" s="62"/>
      <c r="GI195" s="62"/>
      <c r="GJ195" s="62"/>
      <c r="GK195" s="62"/>
      <c r="GL195" s="62"/>
      <c r="GM195" s="62"/>
      <c r="GN195" s="62"/>
      <c r="GO195" s="62"/>
      <c r="GP195" s="62"/>
      <c r="GQ195" s="62"/>
      <c r="GR195" s="62"/>
      <c r="GS195" s="5"/>
      <c r="GT195" s="5"/>
      <c r="GU195" s="5"/>
      <c r="GV195" s="5"/>
      <c r="GW195" s="5"/>
      <c r="GX195" s="5"/>
      <c r="GY195" s="5"/>
      <c r="GZ195" s="5"/>
      <c r="HA195" s="5"/>
      <c r="HB195" s="5"/>
      <c r="HC195" s="5"/>
      <c r="HD195" s="5"/>
      <c r="HE195" s="62"/>
      <c r="HF195" s="62"/>
      <c r="HG195" s="62"/>
      <c r="HH195" s="62"/>
      <c r="HI195" s="62"/>
      <c r="HJ195" s="62"/>
      <c r="HK195" s="62"/>
      <c r="HL195" s="62"/>
      <c r="HM195" s="62"/>
      <c r="HN195" s="62"/>
      <c r="HO195" s="62"/>
      <c r="HP195" s="62"/>
      <c r="HQ195" s="5"/>
      <c r="HR195" s="5"/>
      <c r="HS195" s="5"/>
      <c r="HT195" s="5"/>
      <c r="HU195" s="5"/>
      <c r="HV195" s="5"/>
      <c r="HW195" s="5"/>
      <c r="HX195" s="5"/>
      <c r="HY195" s="5"/>
      <c r="HZ195" s="5"/>
      <c r="IA195" s="5"/>
      <c r="IB195" s="5"/>
      <c r="IC195" s="62"/>
      <c r="ID195" s="62"/>
      <c r="IE195" s="62"/>
      <c r="IF195" s="62"/>
      <c r="IG195" s="62"/>
      <c r="IH195" s="62"/>
      <c r="II195" s="62"/>
      <c r="IJ195" s="62"/>
      <c r="IK195" s="62"/>
      <c r="IL195" s="62"/>
      <c r="IM195" s="62"/>
      <c r="IN195" s="62"/>
      <c r="IO195" s="5"/>
      <c r="IP195" s="5"/>
      <c r="IQ195" s="5"/>
      <c r="IR195" s="5"/>
      <c r="IS195" s="5"/>
      <c r="IT195" s="5"/>
      <c r="IU195" s="5"/>
      <c r="IV195" s="5"/>
      <c r="IW195" s="5"/>
      <c r="IX195" s="5"/>
      <c r="IY195" s="5"/>
      <c r="IZ195" s="5"/>
    </row>
    <row r="196" spans="1:260" x14ac:dyDescent="0.35">
      <c r="A196" s="131">
        <v>192</v>
      </c>
      <c r="B196" s="170">
        <f>'BVEM Scorecard'!B195</f>
        <v>0</v>
      </c>
      <c r="C196" s="170">
        <f>'BVEM Scorecard'!C195</f>
        <v>0</v>
      </c>
      <c r="D196" s="152">
        <v>337</v>
      </c>
      <c r="E196" s="72" t="str">
        <f>'BVEM Scorecard'!F195</f>
        <v>Wind + Solar</v>
      </c>
      <c r="F196" s="94">
        <f t="shared" si="249"/>
        <v>0</v>
      </c>
      <c r="G196" s="94">
        <f t="shared" si="336"/>
        <v>0</v>
      </c>
      <c r="H196" s="94">
        <f t="shared" si="251"/>
        <v>0</v>
      </c>
      <c r="I196" s="94">
        <f t="shared" si="337"/>
        <v>0</v>
      </c>
      <c r="J196" s="55"/>
      <c r="K196" s="55"/>
      <c r="L196" s="55"/>
      <c r="M196" s="55"/>
      <c r="N196" s="5"/>
      <c r="O196" s="141"/>
      <c r="P196" s="142"/>
      <c r="Q196" s="114"/>
      <c r="R196" s="91"/>
      <c r="S196" s="5" t="str">
        <f t="shared" si="253"/>
        <v/>
      </c>
      <c r="T196" s="93">
        <f t="shared" si="338"/>
        <v>0</v>
      </c>
      <c r="U196" s="143"/>
      <c r="V196" s="143"/>
      <c r="W196" s="143"/>
      <c r="X196" s="64"/>
      <c r="Y196" s="64"/>
      <c r="Z196" s="64"/>
      <c r="AA196" s="144"/>
      <c r="AB196" s="144"/>
      <c r="AC196" s="64"/>
      <c r="AD196" s="64"/>
      <c r="AE196" s="64"/>
      <c r="AF196" s="64"/>
      <c r="AG196" s="55"/>
      <c r="AH196" s="55"/>
      <c r="AI196" s="5"/>
      <c r="AJ196" s="5"/>
      <c r="AK196" s="5"/>
      <c r="AL196" s="5"/>
      <c r="AM196" s="5"/>
      <c r="AN196" s="5"/>
      <c r="AO196" s="5"/>
      <c r="AP196" s="35"/>
      <c r="AQ196" s="35"/>
      <c r="AR196" s="35"/>
      <c r="AS196" s="62"/>
      <c r="AT196" s="62"/>
      <c r="AU196" s="62"/>
      <c r="AV196" s="62"/>
      <c r="AW196" s="62"/>
      <c r="AX196" s="62"/>
      <c r="AY196" s="62"/>
      <c r="AZ196" s="62"/>
      <c r="BA196" s="62"/>
      <c r="BB196" s="62"/>
      <c r="BC196" s="95"/>
      <c r="BD196" s="62"/>
      <c r="BE196" s="5"/>
      <c r="BF196" s="5"/>
      <c r="BG196" s="5"/>
      <c r="BH196" s="5"/>
      <c r="BI196" s="5"/>
      <c r="BJ196" s="5"/>
      <c r="BK196" s="5"/>
      <c r="BL196" s="5"/>
      <c r="BM196" s="5"/>
      <c r="BN196" s="35"/>
      <c r="BO196" s="35"/>
      <c r="BP196" s="35"/>
      <c r="BQ196" s="62"/>
      <c r="BR196" s="62"/>
      <c r="BS196" s="62"/>
      <c r="BT196" s="62"/>
      <c r="BU196" s="62"/>
      <c r="BV196" s="62"/>
      <c r="BW196" s="62"/>
      <c r="BX196" s="62"/>
      <c r="BY196" s="62"/>
      <c r="BZ196" s="62"/>
      <c r="CA196" s="62"/>
      <c r="CB196" s="62"/>
      <c r="CC196" s="5"/>
      <c r="CD196" s="5"/>
      <c r="CE196" s="5"/>
      <c r="CF196" s="5"/>
      <c r="CG196" s="5"/>
      <c r="CH196" s="5"/>
      <c r="CI196" s="5"/>
      <c r="CJ196" s="5"/>
      <c r="CK196" s="5"/>
      <c r="CL196" s="35"/>
      <c r="CM196" s="35"/>
      <c r="CN196" s="35"/>
      <c r="CO196" s="62"/>
      <c r="CP196" s="62"/>
      <c r="CQ196" s="62"/>
      <c r="CR196" s="62"/>
      <c r="CS196" s="62"/>
      <c r="CT196" s="62"/>
      <c r="CU196" s="62"/>
      <c r="CV196" s="62"/>
      <c r="CW196" s="62"/>
      <c r="CX196" s="62"/>
      <c r="CY196" s="62"/>
      <c r="CZ196" s="62"/>
      <c r="DA196" s="5"/>
      <c r="DB196" s="5"/>
      <c r="DC196" s="5"/>
      <c r="DD196" s="5"/>
      <c r="DE196" s="5"/>
      <c r="DF196" s="5"/>
      <c r="DG196" s="5"/>
      <c r="DH196" s="5"/>
      <c r="DI196" s="5"/>
      <c r="DJ196" s="5"/>
      <c r="DK196" s="5"/>
      <c r="DL196" s="5"/>
      <c r="DM196" s="62"/>
      <c r="DN196" s="62"/>
      <c r="DO196" s="62"/>
      <c r="DP196" s="62"/>
      <c r="DQ196" s="62"/>
      <c r="DR196" s="62"/>
      <c r="DS196" s="62"/>
      <c r="DT196" s="62"/>
      <c r="DU196" s="62"/>
      <c r="DV196" s="62"/>
      <c r="DW196" s="62"/>
      <c r="DX196" s="62"/>
      <c r="DY196" s="5"/>
      <c r="DZ196" s="5"/>
      <c r="EA196" s="5"/>
      <c r="EB196" s="5"/>
      <c r="EC196" s="5"/>
      <c r="ED196" s="5"/>
      <c r="EE196" s="5"/>
      <c r="EF196" s="5"/>
      <c r="EG196" s="5"/>
      <c r="EH196" s="5"/>
      <c r="EI196" s="5"/>
      <c r="EJ196" s="5"/>
      <c r="EK196" s="62"/>
      <c r="EL196" s="62"/>
      <c r="EM196" s="62"/>
      <c r="EN196" s="62"/>
      <c r="EO196" s="62"/>
      <c r="EP196" s="62"/>
      <c r="EQ196" s="62"/>
      <c r="ER196" s="62"/>
      <c r="ES196" s="62"/>
      <c r="ET196" s="62"/>
      <c r="EU196" s="62"/>
      <c r="EV196" s="62"/>
      <c r="EW196" s="5"/>
      <c r="EX196" s="5"/>
      <c r="EY196" s="5"/>
      <c r="EZ196" s="5"/>
      <c r="FA196" s="5"/>
      <c r="FB196" s="5"/>
      <c r="FC196" s="5"/>
      <c r="FD196" s="5"/>
      <c r="FE196" s="5"/>
      <c r="FF196" s="5"/>
      <c r="FG196" s="5"/>
      <c r="FH196" s="5"/>
      <c r="FI196" s="62"/>
      <c r="FJ196" s="62"/>
      <c r="FK196" s="62"/>
      <c r="FL196" s="62"/>
      <c r="FM196" s="62"/>
      <c r="FN196" s="62"/>
      <c r="FO196" s="62"/>
      <c r="FP196" s="62"/>
      <c r="FQ196" s="62"/>
      <c r="FR196" s="62"/>
      <c r="FS196" s="62"/>
      <c r="FT196" s="62"/>
      <c r="FU196" s="5"/>
      <c r="FV196" s="5"/>
      <c r="FW196" s="5"/>
      <c r="FX196" s="5"/>
      <c r="FY196" s="5"/>
      <c r="FZ196" s="5"/>
      <c r="GA196" s="5"/>
      <c r="GB196" s="5"/>
      <c r="GC196" s="5"/>
      <c r="GD196" s="5"/>
      <c r="GE196" s="5"/>
      <c r="GF196" s="5"/>
      <c r="GG196" s="62"/>
      <c r="GH196" s="62"/>
      <c r="GI196" s="62"/>
      <c r="GJ196" s="62"/>
      <c r="GK196" s="62"/>
      <c r="GL196" s="62"/>
      <c r="GM196" s="62"/>
      <c r="GN196" s="62"/>
      <c r="GO196" s="62"/>
      <c r="GP196" s="62"/>
      <c r="GQ196" s="62"/>
      <c r="GR196" s="62"/>
      <c r="GS196" s="5"/>
      <c r="GT196" s="5"/>
      <c r="GU196" s="5"/>
      <c r="GV196" s="5"/>
      <c r="GW196" s="5"/>
      <c r="GX196" s="5"/>
      <c r="GY196" s="5"/>
      <c r="GZ196" s="5"/>
      <c r="HA196" s="5"/>
      <c r="HB196" s="5"/>
      <c r="HC196" s="5"/>
      <c r="HD196" s="5"/>
      <c r="HE196" s="62"/>
      <c r="HF196" s="62"/>
      <c r="HG196" s="62"/>
      <c r="HH196" s="62"/>
      <c r="HI196" s="62"/>
      <c r="HJ196" s="62"/>
      <c r="HK196" s="62"/>
      <c r="HL196" s="62"/>
      <c r="HM196" s="62"/>
      <c r="HN196" s="62"/>
      <c r="HO196" s="62"/>
      <c r="HP196" s="62"/>
      <c r="HQ196" s="5"/>
      <c r="HR196" s="5"/>
      <c r="HS196" s="5"/>
      <c r="HT196" s="5"/>
      <c r="HU196" s="5"/>
      <c r="HV196" s="5"/>
      <c r="HW196" s="5"/>
      <c r="HX196" s="5"/>
      <c r="HY196" s="5"/>
      <c r="HZ196" s="5"/>
      <c r="IA196" s="5"/>
      <c r="IB196" s="5"/>
      <c r="IC196" s="62"/>
      <c r="ID196" s="62"/>
      <c r="IE196" s="62"/>
      <c r="IF196" s="62"/>
      <c r="IG196" s="62"/>
      <c r="IH196" s="62"/>
      <c r="II196" s="62"/>
      <c r="IJ196" s="62"/>
      <c r="IK196" s="62"/>
      <c r="IL196" s="62"/>
      <c r="IM196" s="62"/>
      <c r="IN196" s="62"/>
      <c r="IO196" s="5"/>
      <c r="IP196" s="5"/>
      <c r="IQ196" s="5"/>
      <c r="IR196" s="5"/>
      <c r="IS196" s="5"/>
      <c r="IT196" s="5"/>
      <c r="IU196" s="5"/>
      <c r="IV196" s="5"/>
      <c r="IW196" s="5"/>
      <c r="IX196" s="5"/>
      <c r="IY196" s="5"/>
      <c r="IZ196" s="5"/>
    </row>
    <row r="197" spans="1:260" x14ac:dyDescent="0.35">
      <c r="A197" s="131">
        <v>193</v>
      </c>
      <c r="B197" s="170">
        <f>'BVEM Scorecard'!B196</f>
        <v>0</v>
      </c>
      <c r="C197" s="170">
        <f>'BVEM Scorecard'!C196</f>
        <v>0</v>
      </c>
      <c r="D197" s="152">
        <v>341</v>
      </c>
      <c r="E197" s="72" t="str">
        <f>'BVEM Scorecard'!F196</f>
        <v>Wind + Solar</v>
      </c>
      <c r="F197" s="94">
        <f t="shared" si="249"/>
        <v>0</v>
      </c>
      <c r="G197" s="94">
        <f t="shared" si="336"/>
        <v>0</v>
      </c>
      <c r="H197" s="94">
        <f t="shared" si="251"/>
        <v>0</v>
      </c>
      <c r="I197" s="94">
        <f t="shared" si="337"/>
        <v>0</v>
      </c>
      <c r="J197" s="55"/>
      <c r="K197" s="55"/>
      <c r="L197" s="55"/>
      <c r="M197" s="55"/>
      <c r="N197" s="5"/>
      <c r="O197" s="5"/>
      <c r="P197" s="142"/>
      <c r="Q197" s="114"/>
      <c r="R197" s="91"/>
      <c r="S197" s="5" t="str">
        <f t="shared" si="253"/>
        <v/>
      </c>
      <c r="T197" s="93">
        <f t="shared" si="338"/>
        <v>0</v>
      </c>
      <c r="U197" s="143"/>
      <c r="V197" s="143"/>
      <c r="W197" s="143"/>
      <c r="X197" s="64"/>
      <c r="Y197" s="64"/>
      <c r="Z197" s="62"/>
      <c r="AA197" s="144"/>
      <c r="AB197" s="144"/>
      <c r="AC197" s="64"/>
      <c r="AD197" s="64"/>
      <c r="AE197" s="64"/>
      <c r="AF197" s="64"/>
      <c r="AG197" s="55"/>
      <c r="AH197" s="55"/>
      <c r="AI197" s="35"/>
      <c r="AJ197" s="35"/>
      <c r="AK197" s="35"/>
      <c r="AL197" s="35"/>
      <c r="AM197" s="142"/>
      <c r="AN197" s="142"/>
      <c r="AO197" s="35"/>
      <c r="AP197" s="35"/>
      <c r="AQ197" s="35"/>
      <c r="AR197" s="35"/>
      <c r="AS197" s="64"/>
      <c r="AT197" s="64"/>
      <c r="AU197" s="64"/>
      <c r="AV197" s="64"/>
      <c r="AW197" s="64"/>
      <c r="AX197" s="64"/>
      <c r="AY197" s="144"/>
      <c r="AZ197" s="144"/>
      <c r="BA197" s="64"/>
      <c r="BB197" s="64"/>
      <c r="BC197" s="64"/>
      <c r="BD197" s="64"/>
      <c r="BE197" s="35"/>
      <c r="BF197" s="35"/>
      <c r="BG197" s="35"/>
      <c r="BH197" s="35"/>
      <c r="BI197" s="35"/>
      <c r="BJ197" s="35"/>
      <c r="BK197" s="142"/>
      <c r="BL197" s="142"/>
      <c r="BM197" s="35"/>
      <c r="BN197" s="35"/>
      <c r="BO197" s="35"/>
      <c r="BP197" s="35"/>
      <c r="BQ197" s="64"/>
      <c r="BR197" s="64"/>
      <c r="BS197" s="64"/>
      <c r="BT197" s="64"/>
      <c r="BU197" s="64"/>
      <c r="BV197" s="64"/>
      <c r="BW197" s="144"/>
      <c r="BX197" s="144"/>
      <c r="BY197" s="64"/>
      <c r="BZ197" s="64"/>
      <c r="CA197" s="64"/>
      <c r="CB197" s="64"/>
      <c r="CC197" s="35"/>
      <c r="CD197" s="35"/>
      <c r="CE197" s="35"/>
      <c r="CF197" s="35"/>
      <c r="CG197" s="35"/>
      <c r="CH197" s="35"/>
      <c r="CI197" s="142"/>
      <c r="CJ197" s="142"/>
      <c r="CK197" s="35"/>
      <c r="CL197" s="35"/>
      <c r="CM197" s="35"/>
      <c r="CN197" s="35"/>
      <c r="CO197" s="64"/>
      <c r="CP197" s="64"/>
      <c r="CQ197" s="64"/>
      <c r="CR197" s="64"/>
      <c r="CS197" s="64"/>
      <c r="CT197" s="64"/>
      <c r="CU197" s="144"/>
      <c r="CV197" s="144"/>
      <c r="CW197" s="64"/>
      <c r="CX197" s="64"/>
      <c r="CY197" s="64"/>
      <c r="CZ197" s="64"/>
      <c r="DA197" s="35"/>
      <c r="DB197" s="35"/>
      <c r="DC197" s="35"/>
      <c r="DD197" s="35"/>
      <c r="DE197" s="35"/>
      <c r="DF197" s="35"/>
      <c r="DG197" s="142"/>
      <c r="DH197" s="142"/>
      <c r="DI197" s="35"/>
      <c r="DJ197" s="35"/>
      <c r="DK197" s="35"/>
      <c r="DL197" s="35"/>
      <c r="DM197" s="64"/>
      <c r="DN197" s="64"/>
      <c r="DO197" s="64"/>
      <c r="DP197" s="64"/>
      <c r="DQ197" s="64"/>
      <c r="DR197" s="64"/>
      <c r="DS197" s="144"/>
      <c r="DT197" s="144"/>
      <c r="DU197" s="64"/>
      <c r="DV197" s="64"/>
      <c r="DW197" s="64"/>
      <c r="DX197" s="64"/>
      <c r="DY197" s="35"/>
      <c r="DZ197" s="35"/>
      <c r="EA197" s="35"/>
      <c r="EB197" s="35"/>
      <c r="EC197" s="35"/>
      <c r="ED197" s="35"/>
      <c r="EE197" s="142"/>
      <c r="EF197" s="142"/>
      <c r="EG197" s="35"/>
      <c r="EH197" s="35"/>
      <c r="EI197" s="35"/>
      <c r="EJ197" s="35"/>
      <c r="EK197" s="62"/>
      <c r="EL197" s="62"/>
      <c r="EM197" s="62"/>
      <c r="EN197" s="62"/>
      <c r="EO197" s="62"/>
      <c r="EP197" s="62"/>
      <c r="EQ197" s="62"/>
      <c r="ER197" s="62"/>
      <c r="ES197" s="62"/>
      <c r="ET197" s="62"/>
      <c r="EU197" s="62"/>
      <c r="EV197" s="62"/>
      <c r="EW197" s="5"/>
      <c r="EX197" s="5"/>
      <c r="EY197" s="5"/>
      <c r="EZ197" s="5"/>
      <c r="FA197" s="5"/>
      <c r="FB197" s="5"/>
      <c r="FC197" s="5"/>
      <c r="FD197" s="5"/>
      <c r="FE197" s="5"/>
      <c r="FF197" s="5"/>
      <c r="FG197" s="5"/>
      <c r="FH197" s="5"/>
      <c r="FI197" s="62"/>
      <c r="FJ197" s="62"/>
      <c r="FK197" s="62"/>
      <c r="FL197" s="62"/>
      <c r="FM197" s="62"/>
      <c r="FN197" s="62"/>
      <c r="FO197" s="62"/>
      <c r="FP197" s="62"/>
      <c r="FQ197" s="62"/>
      <c r="FR197" s="62"/>
      <c r="FS197" s="62"/>
      <c r="FT197" s="62"/>
      <c r="FU197" s="5"/>
      <c r="FV197" s="5"/>
      <c r="FW197" s="5"/>
      <c r="FX197" s="5"/>
      <c r="FY197" s="5"/>
      <c r="FZ197" s="5"/>
      <c r="GA197" s="5"/>
      <c r="GB197" s="5"/>
      <c r="GC197" s="5"/>
      <c r="GD197" s="5"/>
      <c r="GE197" s="5"/>
      <c r="GF197" s="5"/>
      <c r="GG197" s="62"/>
      <c r="GH197" s="62"/>
      <c r="GI197" s="62"/>
      <c r="GJ197" s="62"/>
      <c r="GK197" s="62"/>
      <c r="GL197" s="62"/>
      <c r="GM197" s="62"/>
      <c r="GN197" s="62"/>
      <c r="GO197" s="62"/>
      <c r="GP197" s="62"/>
      <c r="GQ197" s="62"/>
      <c r="GR197" s="62"/>
      <c r="GS197" s="5"/>
      <c r="GT197" s="5"/>
      <c r="GU197" s="5"/>
      <c r="GV197" s="5"/>
      <c r="GW197" s="5"/>
      <c r="GX197" s="5"/>
      <c r="GY197" s="5"/>
      <c r="GZ197" s="5"/>
      <c r="HA197" s="5"/>
      <c r="HB197" s="5"/>
      <c r="HC197" s="5"/>
      <c r="HD197" s="5"/>
      <c r="HE197" s="62"/>
      <c r="HF197" s="62"/>
      <c r="HG197" s="62"/>
      <c r="HH197" s="62"/>
      <c r="HI197" s="62"/>
      <c r="HJ197" s="62"/>
      <c r="HK197" s="62"/>
      <c r="HL197" s="62"/>
      <c r="HM197" s="62"/>
      <c r="HN197" s="62"/>
      <c r="HO197" s="62"/>
      <c r="HP197" s="62"/>
      <c r="HQ197" s="5"/>
      <c r="HR197" s="5"/>
      <c r="HS197" s="5"/>
      <c r="HT197" s="5"/>
      <c r="HU197" s="5"/>
      <c r="HV197" s="5"/>
      <c r="HW197" s="5"/>
      <c r="HX197" s="5"/>
      <c r="HY197" s="5"/>
      <c r="HZ197" s="5"/>
      <c r="IA197" s="5"/>
      <c r="IB197" s="5"/>
      <c r="IC197" s="62"/>
      <c r="ID197" s="62"/>
      <c r="IE197" s="62"/>
      <c r="IF197" s="62"/>
      <c r="IG197" s="62"/>
      <c r="IH197" s="62"/>
      <c r="II197" s="62"/>
      <c r="IJ197" s="62"/>
      <c r="IK197" s="62"/>
      <c r="IL197" s="62"/>
      <c r="IM197" s="62"/>
      <c r="IN197" s="62"/>
      <c r="IO197" s="5"/>
      <c r="IP197" s="5"/>
      <c r="IQ197" s="5"/>
      <c r="IR197" s="5"/>
      <c r="IS197" s="5"/>
      <c r="IT197" s="5"/>
      <c r="IU197" s="5"/>
      <c r="IV197" s="5"/>
      <c r="IW197" s="5"/>
      <c r="IX197" s="5"/>
      <c r="IY197" s="5"/>
      <c r="IZ197" s="5"/>
    </row>
    <row r="198" spans="1:260" x14ac:dyDescent="0.35">
      <c r="A198" s="131">
        <v>194</v>
      </c>
      <c r="B198" s="170">
        <f>'BVEM Scorecard'!B197</f>
        <v>0</v>
      </c>
      <c r="C198" s="170">
        <f>'BVEM Scorecard'!C197</f>
        <v>0</v>
      </c>
      <c r="D198" s="152">
        <v>349</v>
      </c>
      <c r="E198" s="72" t="str">
        <f>'BVEM Scorecard'!F197</f>
        <v>Wind + Solar</v>
      </c>
      <c r="F198" s="94">
        <f t="shared" ref="F198:F261" si="339">T198</f>
        <v>0</v>
      </c>
      <c r="G198" s="94">
        <f t="shared" si="336"/>
        <v>0</v>
      </c>
      <c r="H198" s="94">
        <f t="shared" ref="H198:H261" si="340">IFERROR(SUM(AF198,AR198,BD198,BP198,CB198,CN198,CZ198,DL198,DX198,EJ198,EV198,FH198,FT198,GF198,GR198,HD198,HP198,IB198,IN198,IZ198),0)</f>
        <v>0</v>
      </c>
      <c r="I198" s="94">
        <f t="shared" si="337"/>
        <v>0</v>
      </c>
      <c r="J198" s="55"/>
      <c r="K198" s="55"/>
      <c r="L198" s="55"/>
      <c r="M198" s="55"/>
      <c r="N198" s="5"/>
      <c r="O198" s="141"/>
      <c r="P198" s="142"/>
      <c r="Q198" s="114"/>
      <c r="R198" s="91"/>
      <c r="S198" s="5" t="str">
        <f t="shared" ref="S198:S261" si="341">IF(IF(O198&gt;0,1,0)+IF(Q198&gt;0,1,0)+IF(R198&gt;0,1,0)=0,"",IF(O198&gt;0,1,0)+IF(Q198&gt;0,1,0)+IF(R198&gt;0,1,0))</f>
        <v/>
      </c>
      <c r="T198" s="93">
        <f t="shared" si="338"/>
        <v>0</v>
      </c>
      <c r="U198" s="143"/>
      <c r="V198" s="143"/>
      <c r="W198" s="143"/>
      <c r="X198" s="64"/>
      <c r="Y198" s="64"/>
      <c r="Z198" s="64"/>
      <c r="AA198" s="144"/>
      <c r="AB198" s="144"/>
      <c r="AC198" s="64"/>
      <c r="AD198" s="64"/>
      <c r="AE198" s="64"/>
      <c r="AF198" s="64"/>
      <c r="AG198" s="55"/>
      <c r="AH198" s="55"/>
      <c r="AI198" s="5"/>
      <c r="AJ198" s="5"/>
      <c r="AK198" s="5"/>
      <c r="AL198" s="5"/>
      <c r="AM198" s="5"/>
      <c r="AN198" s="5"/>
      <c r="AO198" s="5"/>
      <c r="AP198" s="35"/>
      <c r="AQ198" s="35"/>
      <c r="AR198" s="35"/>
      <c r="AS198" s="62"/>
      <c r="AT198" s="62"/>
      <c r="AU198" s="62"/>
      <c r="AV198" s="62"/>
      <c r="AW198" s="62"/>
      <c r="AX198" s="62"/>
      <c r="AY198" s="62"/>
      <c r="AZ198" s="62"/>
      <c r="BA198" s="62"/>
      <c r="BB198" s="62"/>
      <c r="BC198" s="95"/>
      <c r="BD198" s="62"/>
      <c r="BE198" s="5"/>
      <c r="BF198" s="5"/>
      <c r="BG198" s="5"/>
      <c r="BH198" s="5"/>
      <c r="BI198" s="5"/>
      <c r="BJ198" s="5"/>
      <c r="BK198" s="5"/>
      <c r="BL198" s="5"/>
      <c r="BM198" s="5"/>
      <c r="BN198" s="35"/>
      <c r="BO198" s="35"/>
      <c r="BP198" s="35"/>
      <c r="BQ198" s="62"/>
      <c r="BR198" s="62"/>
      <c r="BS198" s="62"/>
      <c r="BT198" s="62"/>
      <c r="BU198" s="62"/>
      <c r="BV198" s="62"/>
      <c r="BW198" s="62"/>
      <c r="BX198" s="62"/>
      <c r="BY198" s="62"/>
      <c r="BZ198" s="62"/>
      <c r="CA198" s="62"/>
      <c r="CB198" s="62"/>
      <c r="CC198" s="5"/>
      <c r="CD198" s="5"/>
      <c r="CE198" s="5"/>
      <c r="CF198" s="5"/>
      <c r="CG198" s="5"/>
      <c r="CH198" s="5"/>
      <c r="CI198" s="5"/>
      <c r="CJ198" s="5"/>
      <c r="CK198" s="5"/>
      <c r="CL198" s="35"/>
      <c r="CM198" s="35"/>
      <c r="CN198" s="35"/>
      <c r="CO198" s="62"/>
      <c r="CP198" s="62"/>
      <c r="CQ198" s="62"/>
      <c r="CR198" s="62"/>
      <c r="CS198" s="62"/>
      <c r="CT198" s="62"/>
      <c r="CU198" s="62"/>
      <c r="CV198" s="62"/>
      <c r="CW198" s="62"/>
      <c r="CX198" s="62"/>
      <c r="CY198" s="62"/>
      <c r="CZ198" s="62"/>
      <c r="DA198" s="5"/>
      <c r="DB198" s="5"/>
      <c r="DC198" s="5"/>
      <c r="DD198" s="5"/>
      <c r="DE198" s="5"/>
      <c r="DF198" s="5"/>
      <c r="DG198" s="5"/>
      <c r="DH198" s="5"/>
      <c r="DI198" s="5"/>
      <c r="DJ198" s="5"/>
      <c r="DK198" s="5"/>
      <c r="DL198" s="5"/>
      <c r="DM198" s="62"/>
      <c r="DN198" s="62"/>
      <c r="DO198" s="62"/>
      <c r="DP198" s="62"/>
      <c r="DQ198" s="62"/>
      <c r="DR198" s="62"/>
      <c r="DS198" s="62"/>
      <c r="DT198" s="62"/>
      <c r="DU198" s="62"/>
      <c r="DV198" s="62"/>
      <c r="DW198" s="62"/>
      <c r="DX198" s="62"/>
      <c r="DY198" s="5"/>
      <c r="DZ198" s="5"/>
      <c r="EA198" s="5"/>
      <c r="EB198" s="5"/>
      <c r="EC198" s="5"/>
      <c r="ED198" s="5"/>
      <c r="EE198" s="5"/>
      <c r="EF198" s="5"/>
      <c r="EG198" s="5"/>
      <c r="EH198" s="5"/>
      <c r="EI198" s="5"/>
      <c r="EJ198" s="5"/>
      <c r="EK198" s="62"/>
      <c r="EL198" s="62"/>
      <c r="EM198" s="62"/>
      <c r="EN198" s="62"/>
      <c r="EO198" s="62"/>
      <c r="EP198" s="62"/>
      <c r="EQ198" s="62"/>
      <c r="ER198" s="62"/>
      <c r="ES198" s="62"/>
      <c r="ET198" s="62"/>
      <c r="EU198" s="62"/>
      <c r="EV198" s="62"/>
      <c r="EW198" s="5"/>
      <c r="EX198" s="5"/>
      <c r="EY198" s="5"/>
      <c r="EZ198" s="5"/>
      <c r="FA198" s="5"/>
      <c r="FB198" s="5"/>
      <c r="FC198" s="5"/>
      <c r="FD198" s="5"/>
      <c r="FE198" s="5"/>
      <c r="FF198" s="5"/>
      <c r="FG198" s="5"/>
      <c r="FH198" s="5"/>
      <c r="FI198" s="62"/>
      <c r="FJ198" s="62"/>
      <c r="FK198" s="62"/>
      <c r="FL198" s="62"/>
      <c r="FM198" s="62"/>
      <c r="FN198" s="62"/>
      <c r="FO198" s="62"/>
      <c r="FP198" s="62"/>
      <c r="FQ198" s="62"/>
      <c r="FR198" s="62"/>
      <c r="FS198" s="62"/>
      <c r="FT198" s="62"/>
      <c r="FU198" s="5"/>
      <c r="FV198" s="5"/>
      <c r="FW198" s="5"/>
      <c r="FX198" s="5"/>
      <c r="FY198" s="5"/>
      <c r="FZ198" s="5"/>
      <c r="GA198" s="5"/>
      <c r="GB198" s="5"/>
      <c r="GC198" s="5"/>
      <c r="GD198" s="5"/>
      <c r="GE198" s="5"/>
      <c r="GF198" s="5"/>
      <c r="GG198" s="62"/>
      <c r="GH198" s="62"/>
      <c r="GI198" s="62"/>
      <c r="GJ198" s="62"/>
      <c r="GK198" s="62"/>
      <c r="GL198" s="62"/>
      <c r="GM198" s="62"/>
      <c r="GN198" s="62"/>
      <c r="GO198" s="62"/>
      <c r="GP198" s="62"/>
      <c r="GQ198" s="62"/>
      <c r="GR198" s="62"/>
      <c r="GS198" s="5"/>
      <c r="GT198" s="5"/>
      <c r="GU198" s="5"/>
      <c r="GV198" s="5"/>
      <c r="GW198" s="5"/>
      <c r="GX198" s="5"/>
      <c r="GY198" s="5"/>
      <c r="GZ198" s="5"/>
      <c r="HA198" s="5"/>
      <c r="HB198" s="5"/>
      <c r="HC198" s="5"/>
      <c r="HD198" s="5"/>
      <c r="HE198" s="62"/>
      <c r="HF198" s="62"/>
      <c r="HG198" s="62"/>
      <c r="HH198" s="62"/>
      <c r="HI198" s="62"/>
      <c r="HJ198" s="62"/>
      <c r="HK198" s="62"/>
      <c r="HL198" s="62"/>
      <c r="HM198" s="62"/>
      <c r="HN198" s="62"/>
      <c r="HO198" s="62"/>
      <c r="HP198" s="62"/>
      <c r="HQ198" s="5"/>
      <c r="HR198" s="5"/>
      <c r="HS198" s="5"/>
      <c r="HT198" s="5"/>
      <c r="HU198" s="5"/>
      <c r="HV198" s="5"/>
      <c r="HW198" s="5"/>
      <c r="HX198" s="5"/>
      <c r="HY198" s="5"/>
      <c r="HZ198" s="5"/>
      <c r="IA198" s="5"/>
      <c r="IB198" s="5"/>
      <c r="IC198" s="62"/>
      <c r="ID198" s="62"/>
      <c r="IE198" s="62"/>
      <c r="IF198" s="62"/>
      <c r="IG198" s="62"/>
      <c r="IH198" s="62"/>
      <c r="II198" s="62"/>
      <c r="IJ198" s="62"/>
      <c r="IK198" s="62"/>
      <c r="IL198" s="62"/>
      <c r="IM198" s="62"/>
      <c r="IN198" s="62"/>
      <c r="IO198" s="5"/>
      <c r="IP198" s="5"/>
      <c r="IQ198" s="5"/>
      <c r="IR198" s="5"/>
      <c r="IS198" s="5"/>
      <c r="IT198" s="5"/>
      <c r="IU198" s="5"/>
      <c r="IV198" s="5"/>
      <c r="IW198" s="5"/>
      <c r="IX198" s="5"/>
      <c r="IY198" s="5"/>
      <c r="IZ198" s="5"/>
    </row>
    <row r="199" spans="1:260" x14ac:dyDescent="0.35">
      <c r="A199" s="131">
        <v>195</v>
      </c>
      <c r="B199" s="170">
        <f>'BVEM Scorecard'!B198</f>
        <v>0</v>
      </c>
      <c r="C199" s="170">
        <f>'BVEM Scorecard'!C198</f>
        <v>0</v>
      </c>
      <c r="D199" s="152">
        <v>388</v>
      </c>
      <c r="E199" s="72" t="str">
        <f>'BVEM Scorecard'!F198</f>
        <v>Wind</v>
      </c>
      <c r="F199" s="94"/>
      <c r="G199" s="94"/>
      <c r="H199" s="94"/>
      <c r="I199" s="94"/>
      <c r="J199" s="55"/>
      <c r="K199" s="55"/>
      <c r="L199" s="55"/>
      <c r="M199" s="55"/>
      <c r="N199" s="5"/>
      <c r="O199" s="5"/>
      <c r="P199" s="142"/>
      <c r="Q199" s="114"/>
      <c r="R199" s="91"/>
      <c r="S199" s="5" t="str">
        <f t="shared" si="341"/>
        <v/>
      </c>
      <c r="T199" s="93"/>
      <c r="U199" s="143"/>
      <c r="V199" s="143"/>
      <c r="W199" s="143"/>
      <c r="X199" s="64"/>
      <c r="Y199" s="64"/>
      <c r="Z199" s="62"/>
      <c r="AA199" s="144"/>
      <c r="AB199" s="144"/>
      <c r="AC199" s="64"/>
      <c r="AD199" s="64" t="str">
        <f t="shared" si="254"/>
        <v/>
      </c>
      <c r="AE199" s="64" t="str">
        <f t="shared" si="255"/>
        <v/>
      </c>
      <c r="AF199" s="64" t="str">
        <f t="shared" si="256"/>
        <v/>
      </c>
      <c r="AG199" s="55"/>
      <c r="AH199" s="55"/>
      <c r="AI199" s="35"/>
      <c r="AJ199" s="35"/>
      <c r="AK199" s="35"/>
      <c r="AL199" s="35"/>
      <c r="AM199" s="142"/>
      <c r="AN199" s="142"/>
      <c r="AO199" s="35"/>
      <c r="AP199" s="35" t="str">
        <f t="shared" si="257"/>
        <v/>
      </c>
      <c r="AQ199" s="35" t="str">
        <f t="shared" si="258"/>
        <v/>
      </c>
      <c r="AR199" s="35" t="str">
        <f t="shared" si="259"/>
        <v/>
      </c>
      <c r="AS199" s="64"/>
      <c r="AT199" s="64"/>
      <c r="AU199" s="64"/>
      <c r="AV199" s="64"/>
      <c r="AW199" s="64"/>
      <c r="AX199" s="64"/>
      <c r="AY199" s="144"/>
      <c r="AZ199" s="144"/>
      <c r="BA199" s="64"/>
      <c r="BB199" s="64" t="str">
        <f t="shared" si="260"/>
        <v/>
      </c>
      <c r="BC199" s="64" t="str">
        <f t="shared" si="261"/>
        <v/>
      </c>
      <c r="BD199" s="64" t="str">
        <f t="shared" si="262"/>
        <v/>
      </c>
      <c r="BE199" s="35"/>
      <c r="BF199" s="35"/>
      <c r="BG199" s="35"/>
      <c r="BH199" s="35"/>
      <c r="BI199" s="35"/>
      <c r="BJ199" s="35"/>
      <c r="BK199" s="142"/>
      <c r="BL199" s="142"/>
      <c r="BM199" s="35"/>
      <c r="BN199" s="35" t="str">
        <f t="shared" si="263"/>
        <v/>
      </c>
      <c r="BO199" s="35" t="str">
        <f t="shared" si="264"/>
        <v/>
      </c>
      <c r="BP199" s="35" t="str">
        <f t="shared" si="265"/>
        <v/>
      </c>
      <c r="BQ199" s="64"/>
      <c r="BR199" s="64"/>
      <c r="BS199" s="64"/>
      <c r="BT199" s="64"/>
      <c r="BU199" s="64"/>
      <c r="BV199" s="64"/>
      <c r="BW199" s="144"/>
      <c r="BX199" s="144"/>
      <c r="BY199" s="64"/>
      <c r="BZ199" s="64" t="str">
        <f t="shared" si="266"/>
        <v/>
      </c>
      <c r="CA199" s="64" t="str">
        <f t="shared" si="267"/>
        <v/>
      </c>
      <c r="CB199" s="64" t="str">
        <f t="shared" si="268"/>
        <v/>
      </c>
      <c r="CC199" s="35"/>
      <c r="CD199" s="35"/>
      <c r="CE199" s="35"/>
      <c r="CF199" s="35"/>
      <c r="CG199" s="35"/>
      <c r="CH199" s="35"/>
      <c r="CI199" s="142"/>
      <c r="CJ199" s="142"/>
      <c r="CK199" s="35"/>
      <c r="CL199" s="35" t="str">
        <f t="shared" si="269"/>
        <v/>
      </c>
      <c r="CM199" s="35" t="str">
        <f t="shared" si="270"/>
        <v/>
      </c>
      <c r="CN199" s="35" t="str">
        <f t="shared" si="271"/>
        <v/>
      </c>
      <c r="CO199" s="64"/>
      <c r="CP199" s="64"/>
      <c r="CQ199" s="64"/>
      <c r="CR199" s="64"/>
      <c r="CS199" s="64"/>
      <c r="CT199" s="64"/>
      <c r="CU199" s="144"/>
      <c r="CV199" s="144"/>
      <c r="CW199" s="64"/>
      <c r="CX199" s="64" t="str">
        <f t="shared" si="272"/>
        <v/>
      </c>
      <c r="CY199" s="64" t="str">
        <f t="shared" si="273"/>
        <v/>
      </c>
      <c r="CZ199" s="64" t="str">
        <f t="shared" si="274"/>
        <v/>
      </c>
      <c r="DA199" s="35"/>
      <c r="DB199" s="35"/>
      <c r="DC199" s="35"/>
      <c r="DD199" s="35"/>
      <c r="DE199" s="35"/>
      <c r="DF199" s="35"/>
      <c r="DG199" s="142"/>
      <c r="DH199" s="142"/>
      <c r="DI199" s="35"/>
      <c r="DJ199" s="35" t="str">
        <f t="shared" si="275"/>
        <v/>
      </c>
      <c r="DK199" s="35" t="str">
        <f t="shared" si="276"/>
        <v/>
      </c>
      <c r="DL199" s="35" t="str">
        <f t="shared" si="277"/>
        <v/>
      </c>
      <c r="DM199" s="64"/>
      <c r="DN199" s="64"/>
      <c r="DO199" s="64"/>
      <c r="DP199" s="64"/>
      <c r="DQ199" s="64"/>
      <c r="DR199" s="64"/>
      <c r="DS199" s="144"/>
      <c r="DT199" s="144"/>
      <c r="DU199" s="64"/>
      <c r="DV199" s="64" t="str">
        <f t="shared" si="278"/>
        <v/>
      </c>
      <c r="DW199" s="64" t="str">
        <f t="shared" si="279"/>
        <v/>
      </c>
      <c r="DX199" s="64" t="str">
        <f t="shared" si="280"/>
        <v/>
      </c>
      <c r="DY199" s="35"/>
      <c r="DZ199" s="35"/>
      <c r="EA199" s="35"/>
      <c r="EB199" s="35"/>
      <c r="EC199" s="35"/>
      <c r="ED199" s="35"/>
      <c r="EE199" s="142"/>
      <c r="EF199" s="142"/>
      <c r="EG199" s="35"/>
      <c r="EH199" s="35" t="str">
        <f t="shared" si="281"/>
        <v/>
      </c>
      <c r="EI199" s="35" t="str">
        <f t="shared" si="282"/>
        <v/>
      </c>
      <c r="EJ199" s="35" t="str">
        <f t="shared" si="283"/>
        <v/>
      </c>
      <c r="EK199" s="62"/>
      <c r="EL199" s="62"/>
      <c r="EM199" s="62"/>
      <c r="EN199" s="62"/>
      <c r="EO199" s="62"/>
      <c r="EP199" s="62"/>
      <c r="EQ199" s="62"/>
      <c r="ER199" s="62"/>
      <c r="ES199" s="62"/>
      <c r="ET199" s="62" t="str">
        <f t="shared" si="284"/>
        <v/>
      </c>
      <c r="EU199" s="62" t="str">
        <f t="shared" si="285"/>
        <v/>
      </c>
      <c r="EV199" s="62" t="str">
        <f t="shared" si="286"/>
        <v/>
      </c>
      <c r="EW199" s="5"/>
      <c r="EX199" s="5"/>
      <c r="EY199" s="5"/>
      <c r="EZ199" s="5"/>
      <c r="FA199" s="5"/>
      <c r="FB199" s="5"/>
      <c r="FC199" s="5"/>
      <c r="FD199" s="5"/>
      <c r="FE199" s="5"/>
      <c r="FF199" s="5" t="str">
        <f t="shared" si="287"/>
        <v/>
      </c>
      <c r="FG199" s="5" t="str">
        <f t="shared" si="288"/>
        <v/>
      </c>
      <c r="FH199" s="5" t="str">
        <f t="shared" si="289"/>
        <v/>
      </c>
      <c r="FI199" s="62"/>
      <c r="FJ199" s="62"/>
      <c r="FK199" s="62"/>
      <c r="FL199" s="62"/>
      <c r="FM199" s="62"/>
      <c r="FN199" s="62"/>
      <c r="FO199" s="62"/>
      <c r="FP199" s="62"/>
      <c r="FQ199" s="62"/>
      <c r="FR199" s="62" t="str">
        <f t="shared" si="290"/>
        <v/>
      </c>
      <c r="FS199" s="62" t="str">
        <f t="shared" si="291"/>
        <v/>
      </c>
      <c r="FT199" s="62" t="str">
        <f t="shared" si="292"/>
        <v/>
      </c>
      <c r="FU199" s="5"/>
      <c r="FV199" s="5"/>
      <c r="FW199" s="5"/>
      <c r="FX199" s="5"/>
      <c r="FY199" s="5"/>
      <c r="FZ199" s="5"/>
      <c r="GA199" s="5"/>
      <c r="GB199" s="5"/>
      <c r="GC199" s="5"/>
      <c r="GD199" s="5" t="str">
        <f t="shared" si="293"/>
        <v/>
      </c>
      <c r="GE199" s="5" t="str">
        <f t="shared" si="294"/>
        <v/>
      </c>
      <c r="GF199" s="5" t="str">
        <f t="shared" si="295"/>
        <v/>
      </c>
      <c r="GG199" s="62"/>
      <c r="GH199" s="62"/>
      <c r="GI199" s="62"/>
      <c r="GJ199" s="62"/>
      <c r="GK199" s="62"/>
      <c r="GL199" s="62"/>
      <c r="GM199" s="62"/>
      <c r="GN199" s="62"/>
      <c r="GO199" s="62"/>
      <c r="GP199" s="62" t="str">
        <f t="shared" si="296"/>
        <v/>
      </c>
      <c r="GQ199" s="62" t="str">
        <f t="shared" si="297"/>
        <v/>
      </c>
      <c r="GR199" s="62" t="str">
        <f t="shared" si="298"/>
        <v/>
      </c>
      <c r="GS199" s="5"/>
      <c r="GT199" s="5"/>
      <c r="GU199" s="5"/>
      <c r="GV199" s="5"/>
      <c r="GW199" s="5"/>
      <c r="GX199" s="5"/>
      <c r="GY199" s="5"/>
      <c r="GZ199" s="5"/>
      <c r="HA199" s="5"/>
      <c r="HB199" s="5" t="str">
        <f t="shared" si="299"/>
        <v/>
      </c>
      <c r="HC199" s="5" t="str">
        <f t="shared" si="300"/>
        <v/>
      </c>
      <c r="HD199" s="5" t="str">
        <f t="shared" si="301"/>
        <v/>
      </c>
      <c r="HE199" s="62"/>
      <c r="HF199" s="62"/>
      <c r="HG199" s="62"/>
      <c r="HH199" s="62"/>
      <c r="HI199" s="62"/>
      <c r="HJ199" s="62"/>
      <c r="HK199" s="62"/>
      <c r="HL199" s="62"/>
      <c r="HM199" s="62"/>
      <c r="HN199" s="62" t="str">
        <f t="shared" si="302"/>
        <v/>
      </c>
      <c r="HO199" s="62" t="str">
        <f t="shared" si="303"/>
        <v/>
      </c>
      <c r="HP199" s="62" t="str">
        <f t="shared" si="304"/>
        <v/>
      </c>
      <c r="HQ199" s="5"/>
      <c r="HR199" s="5"/>
      <c r="HS199" s="5"/>
      <c r="HT199" s="5"/>
      <c r="HU199" s="5"/>
      <c r="HV199" s="5"/>
      <c r="HW199" s="5"/>
      <c r="HX199" s="5"/>
      <c r="HY199" s="5"/>
      <c r="HZ199" s="5" t="str">
        <f t="shared" si="305"/>
        <v/>
      </c>
      <c r="IA199" s="5" t="str">
        <f t="shared" si="306"/>
        <v/>
      </c>
      <c r="IB199" s="5" t="str">
        <f t="shared" si="307"/>
        <v/>
      </c>
      <c r="IC199" s="62"/>
      <c r="ID199" s="62"/>
      <c r="IE199" s="62"/>
      <c r="IF199" s="62"/>
      <c r="IG199" s="62"/>
      <c r="IH199" s="62"/>
      <c r="II199" s="62"/>
      <c r="IJ199" s="62"/>
      <c r="IK199" s="62"/>
      <c r="IL199" s="62" t="str">
        <f t="shared" si="308"/>
        <v/>
      </c>
      <c r="IM199" s="62" t="str">
        <f t="shared" si="309"/>
        <v/>
      </c>
      <c r="IN199" s="62" t="str">
        <f t="shared" si="310"/>
        <v/>
      </c>
      <c r="IO199" s="5"/>
      <c r="IP199" s="5"/>
      <c r="IQ199" s="5"/>
      <c r="IR199" s="5"/>
      <c r="IS199" s="5"/>
      <c r="IT199" s="5"/>
      <c r="IU199" s="5"/>
      <c r="IV199" s="5"/>
      <c r="IW199" s="5"/>
      <c r="IX199" s="5" t="str">
        <f t="shared" si="311"/>
        <v/>
      </c>
      <c r="IY199" s="5" t="str">
        <f t="shared" si="312"/>
        <v/>
      </c>
      <c r="IZ199" s="5" t="str">
        <f t="shared" si="313"/>
        <v/>
      </c>
    </row>
    <row r="200" spans="1:260" x14ac:dyDescent="0.35">
      <c r="A200" s="131">
        <v>196</v>
      </c>
      <c r="B200" s="170">
        <f>'BVEM Scorecard'!B199</f>
        <v>0</v>
      </c>
      <c r="C200" s="170">
        <f>'BVEM Scorecard'!C199</f>
        <v>0</v>
      </c>
      <c r="D200" s="152">
        <v>351</v>
      </c>
      <c r="E200" s="72" t="str">
        <f>'BVEM Scorecard'!F199</f>
        <v>Wind</v>
      </c>
      <c r="F200" s="94">
        <f t="shared" si="339"/>
        <v>0.16</v>
      </c>
      <c r="G200" s="94">
        <f t="shared" ref="G200:G204" si="342">IFERROR(S200/3,0)</f>
        <v>1</v>
      </c>
      <c r="H200" s="94">
        <f t="shared" si="340"/>
        <v>0.12333333333333332</v>
      </c>
      <c r="I200" s="94">
        <f t="shared" ref="I200:I204" si="343">IFERROR(SUM(AD200,AP200,BB200,BN200,BZ200,CL200,CX200,DJ200,DV200,EH200,ET200,FF200,FR200,GD200,GP200,HB200,HN200,HZ200,IL200,IX200)/(SUM(V200,AH200,AT200,BF200,BR200,CD200,CP200,DB200,DN200,DZ200,EL200,EX200,FJ200,FV200,GH200,GT200,HF200,HR200,ID200,IP200)*3),0)</f>
        <v>0.66666666666666663</v>
      </c>
      <c r="J200" s="55">
        <v>1</v>
      </c>
      <c r="K200" s="55">
        <v>1</v>
      </c>
      <c r="L200" s="55">
        <v>1</v>
      </c>
      <c r="M200" s="55">
        <f>109000+72800+60700</f>
        <v>242500</v>
      </c>
      <c r="N200" s="5">
        <f t="shared" ref="N200:N214" si="344">M200/2080</f>
        <v>116.58653846153847</v>
      </c>
      <c r="O200" s="141">
        <v>1</v>
      </c>
      <c r="P200" s="142">
        <v>0.16</v>
      </c>
      <c r="Q200" s="114">
        <v>0.16</v>
      </c>
      <c r="R200" s="91">
        <v>0.16</v>
      </c>
      <c r="S200" s="5">
        <f t="shared" si="341"/>
        <v>3</v>
      </c>
      <c r="T200" s="93">
        <f>IFERROR(Q200*Q$4+R200*R$4,0)</f>
        <v>0.16</v>
      </c>
      <c r="U200" s="143" t="s">
        <v>161</v>
      </c>
      <c r="V200" s="143">
        <v>1</v>
      </c>
      <c r="W200" s="143">
        <v>1</v>
      </c>
      <c r="X200" s="64">
        <v>109000</v>
      </c>
      <c r="Y200" s="64">
        <f t="shared" ref="Y200:Y214" si="345">X200/2080</f>
        <v>52.403846153846153</v>
      </c>
      <c r="Z200" s="64"/>
      <c r="AA200" s="144">
        <v>0.12</v>
      </c>
      <c r="AB200" s="144">
        <v>0.12</v>
      </c>
      <c r="AC200" s="64">
        <v>1</v>
      </c>
      <c r="AD200" s="64">
        <f t="shared" ref="AD200:AD258" si="346">IF(IF(Z200&gt;0,1,0)+IF(AA200&gt;0,1,0)+IF(AB200&gt;0,1,0)=0,"",IF(Z200&gt;0,1,0)+IF(AA200&gt;0,1,0)+IF(AB200&gt;0,1,0))</f>
        <v>2</v>
      </c>
      <c r="AE200" s="64">
        <f t="shared" ref="AE200:AE258" si="347">IFERROR(W200/SUM($W200,$AI200,$AU200,$BG200,$BS200,$CE200,$CQ200,$DC200,$DO200,$EA200,$EM200,$EY200,$FK200,$FW200,$GI200,$GU200,$HG200,$HS200,$IE200,$IQ200),"")</f>
        <v>0.33333333333333331</v>
      </c>
      <c r="AF200" s="64">
        <f t="shared" ref="AF200:AF258" si="348">IFERROR((AA200*AA$4+AB200*AB$4)*AE200,"")</f>
        <v>3.9999999999999994E-2</v>
      </c>
      <c r="AG200" s="55" t="s">
        <v>204</v>
      </c>
      <c r="AH200" s="55">
        <v>1</v>
      </c>
      <c r="AI200" s="5">
        <v>1</v>
      </c>
      <c r="AJ200" s="5">
        <v>72800</v>
      </c>
      <c r="AK200" s="5">
        <f t="shared" ref="AK200:AK214" si="349">AJ200/2080</f>
        <v>35</v>
      </c>
      <c r="AL200" s="5"/>
      <c r="AM200" s="5">
        <v>0.15</v>
      </c>
      <c r="AN200" s="5">
        <v>0.15</v>
      </c>
      <c r="AO200" s="5">
        <v>1</v>
      </c>
      <c r="AP200" s="35">
        <f t="shared" ref="AP200:AP258" si="350">IF(IF(AL200&gt;0,1,0)+IF(AM200&gt;0,1,0)+IF(AN200&gt;0,1,0)=0,"",IF(AL200&gt;0,1,0)+IF(AM200&gt;0,1,0)+IF(AN200&gt;0,1,0))</f>
        <v>2</v>
      </c>
      <c r="AQ200" s="35">
        <f t="shared" ref="AQ200:AQ258" si="351">IFERROR(AI200/SUM($W200,$AI200,$AU200,$BG200,$BS200,$CE200,$CQ200,$DC200,$DO200,$EA200,$EM200,$EY200,$FK200,$FW200,$GI200,$GU200,$HG200,$HS200,$IE200,$IQ200),"")</f>
        <v>0.33333333333333331</v>
      </c>
      <c r="AR200" s="35">
        <f t="shared" ref="AR200:AR258" si="352">IFERROR((AM200*AM$4+AN200*AN$4)*AQ200,"")</f>
        <v>4.9999999999999996E-2</v>
      </c>
      <c r="AS200" s="62" t="s">
        <v>109</v>
      </c>
      <c r="AT200" s="62">
        <v>1</v>
      </c>
      <c r="AU200" s="62">
        <v>1</v>
      </c>
      <c r="AV200" s="62">
        <v>60700</v>
      </c>
      <c r="AW200" s="62">
        <f>AV200/2080</f>
        <v>29.182692307692307</v>
      </c>
      <c r="AX200" s="62"/>
      <c r="AY200" s="62">
        <v>0.1</v>
      </c>
      <c r="AZ200" s="62">
        <v>0.1</v>
      </c>
      <c r="BA200" s="62">
        <v>1</v>
      </c>
      <c r="BB200" s="62">
        <f t="shared" ref="BB200:BB258" si="353">IF(IF(AX200&gt;0,1,0)+IF(AY200&gt;0,1,0)+IF(AZ200&gt;0,1,0)=0,"",IF(AX200&gt;0,1,0)+IF(AY200&gt;0,1,0)+IF(AZ200&gt;0,1,0))</f>
        <v>2</v>
      </c>
      <c r="BC200" s="95">
        <f t="shared" ref="BC200:BC258" si="354">IFERROR(AU200/SUM($W200,$AI200,$AU200,$BG200,$BS200,$CE200,$CQ200,$DC200,$DO200,$EA200,$EM200,$EY200,$FK200,$FW200,$GI200,$GU200,$HG200,$HS200,$IE200,$IQ200),"")</f>
        <v>0.33333333333333331</v>
      </c>
      <c r="BD200" s="62">
        <f t="shared" ref="BD200:BD258" si="355">IFERROR((AY200*AY$4+AZ200*AZ$4)*BC200,"")</f>
        <v>3.3333333333333333E-2</v>
      </c>
      <c r="BE200" s="5"/>
      <c r="BF200" s="5"/>
      <c r="BG200" s="5"/>
      <c r="BH200" s="5"/>
      <c r="BI200" s="5"/>
      <c r="BJ200" s="5"/>
      <c r="BK200" s="5"/>
      <c r="BL200" s="5"/>
      <c r="BM200" s="5"/>
      <c r="BN200" s="35"/>
      <c r="BO200" s="35"/>
      <c r="BP200" s="35"/>
      <c r="BQ200" s="62"/>
      <c r="BR200" s="62"/>
      <c r="BS200" s="62"/>
      <c r="BT200" s="62"/>
      <c r="BU200" s="62"/>
      <c r="BV200" s="62"/>
      <c r="BW200" s="62"/>
      <c r="BX200" s="62"/>
      <c r="BY200" s="62"/>
      <c r="BZ200" s="62"/>
      <c r="CA200" s="62"/>
      <c r="CB200" s="62"/>
      <c r="CC200" s="5"/>
      <c r="CD200" s="5"/>
      <c r="CE200" s="5"/>
      <c r="CF200" s="5"/>
      <c r="CG200" s="5"/>
      <c r="CH200" s="5"/>
      <c r="CI200" s="5"/>
      <c r="CJ200" s="5"/>
      <c r="CK200" s="5"/>
      <c r="CL200" s="35"/>
      <c r="CM200" s="35"/>
      <c r="CN200" s="35"/>
      <c r="CO200" s="62"/>
      <c r="CP200" s="62"/>
      <c r="CQ200" s="62"/>
      <c r="CR200" s="62"/>
      <c r="CS200" s="62"/>
      <c r="CT200" s="62"/>
      <c r="CU200" s="62"/>
      <c r="CV200" s="62"/>
      <c r="CW200" s="62"/>
      <c r="CX200" s="62"/>
      <c r="CY200" s="62"/>
      <c r="CZ200" s="62"/>
      <c r="DA200" s="5"/>
      <c r="DB200" s="5"/>
      <c r="DC200" s="5"/>
      <c r="DD200" s="5"/>
      <c r="DE200" s="5"/>
      <c r="DF200" s="5"/>
      <c r="DG200" s="5"/>
      <c r="DH200" s="5"/>
      <c r="DI200" s="5"/>
      <c r="DJ200" s="5"/>
      <c r="DK200" s="5"/>
      <c r="DL200" s="5"/>
      <c r="DM200" s="62"/>
      <c r="DN200" s="62"/>
      <c r="DO200" s="62"/>
      <c r="DP200" s="62"/>
      <c r="DQ200" s="62"/>
      <c r="DR200" s="62"/>
      <c r="DS200" s="62"/>
      <c r="DT200" s="62"/>
      <c r="DU200" s="62"/>
      <c r="DV200" s="62"/>
      <c r="DW200" s="62"/>
      <c r="DX200" s="62"/>
      <c r="DY200" s="5"/>
      <c r="DZ200" s="5"/>
      <c r="EA200" s="5"/>
      <c r="EB200" s="5"/>
      <c r="EC200" s="5"/>
      <c r="ED200" s="5"/>
      <c r="EE200" s="5"/>
      <c r="EF200" s="5"/>
      <c r="EG200" s="5"/>
      <c r="EH200" s="5"/>
      <c r="EI200" s="5"/>
      <c r="EJ200" s="5"/>
      <c r="EK200" s="62"/>
      <c r="EL200" s="62"/>
      <c r="EM200" s="62"/>
      <c r="EN200" s="62"/>
      <c r="EO200" s="62"/>
      <c r="EP200" s="62"/>
      <c r="EQ200" s="62"/>
      <c r="ER200" s="62"/>
      <c r="ES200" s="62"/>
      <c r="ET200" s="62"/>
      <c r="EU200" s="62"/>
      <c r="EV200" s="62"/>
      <c r="EW200" s="5"/>
      <c r="EX200" s="5"/>
      <c r="EY200" s="5"/>
      <c r="EZ200" s="5"/>
      <c r="FA200" s="5"/>
      <c r="FB200" s="5"/>
      <c r="FC200" s="5"/>
      <c r="FD200" s="5"/>
      <c r="FE200" s="5"/>
      <c r="FF200" s="5"/>
      <c r="FG200" s="5"/>
      <c r="FH200" s="5"/>
      <c r="FI200" s="62"/>
      <c r="FJ200" s="62"/>
      <c r="FK200" s="62"/>
      <c r="FL200" s="62"/>
      <c r="FM200" s="62"/>
      <c r="FN200" s="62"/>
      <c r="FO200" s="62"/>
      <c r="FP200" s="62"/>
      <c r="FQ200" s="62"/>
      <c r="FR200" s="62"/>
      <c r="FS200" s="62"/>
      <c r="FT200" s="62"/>
      <c r="FU200" s="5"/>
      <c r="FV200" s="5"/>
      <c r="FW200" s="5"/>
      <c r="FX200" s="5"/>
      <c r="FY200" s="5"/>
      <c r="FZ200" s="5"/>
      <c r="GA200" s="5"/>
      <c r="GB200" s="5"/>
      <c r="GC200" s="5"/>
      <c r="GD200" s="5"/>
      <c r="GE200" s="5"/>
      <c r="GF200" s="5"/>
      <c r="GG200" s="62"/>
      <c r="GH200" s="62"/>
      <c r="GI200" s="62"/>
      <c r="GJ200" s="62"/>
      <c r="GK200" s="62"/>
      <c r="GL200" s="62"/>
      <c r="GM200" s="62"/>
      <c r="GN200" s="62"/>
      <c r="GO200" s="62"/>
      <c r="GP200" s="62"/>
      <c r="GQ200" s="62"/>
      <c r="GR200" s="62"/>
      <c r="GS200" s="5"/>
      <c r="GT200" s="5"/>
      <c r="GU200" s="5"/>
      <c r="GV200" s="5"/>
      <c r="GW200" s="5"/>
      <c r="GX200" s="5"/>
      <c r="GY200" s="5"/>
      <c r="GZ200" s="5"/>
      <c r="HA200" s="5"/>
      <c r="HB200" s="5"/>
      <c r="HC200" s="5"/>
      <c r="HD200" s="5"/>
      <c r="HE200" s="62"/>
      <c r="HF200" s="62"/>
      <c r="HG200" s="62"/>
      <c r="HH200" s="62"/>
      <c r="HI200" s="62"/>
      <c r="HJ200" s="62"/>
      <c r="HK200" s="62"/>
      <c r="HL200" s="62"/>
      <c r="HM200" s="62"/>
      <c r="HN200" s="62"/>
      <c r="HO200" s="62"/>
      <c r="HP200" s="62"/>
      <c r="HQ200" s="5"/>
      <c r="HR200" s="5"/>
      <c r="HS200" s="5"/>
      <c r="HT200" s="5"/>
      <c r="HU200" s="5"/>
      <c r="HV200" s="5"/>
      <c r="HW200" s="5"/>
      <c r="HX200" s="5"/>
      <c r="HY200" s="5"/>
      <c r="HZ200" s="5"/>
      <c r="IA200" s="5"/>
      <c r="IB200" s="5"/>
      <c r="IC200" s="62"/>
      <c r="ID200" s="62"/>
      <c r="IE200" s="62"/>
      <c r="IF200" s="62"/>
      <c r="IG200" s="62"/>
      <c r="IH200" s="62"/>
      <c r="II200" s="62"/>
      <c r="IJ200" s="62"/>
      <c r="IK200" s="62"/>
      <c r="IL200" s="62"/>
      <c r="IM200" s="62"/>
      <c r="IN200" s="62"/>
      <c r="IO200" s="5"/>
      <c r="IP200" s="5"/>
      <c r="IQ200" s="5"/>
      <c r="IR200" s="5"/>
      <c r="IS200" s="5"/>
      <c r="IT200" s="5"/>
      <c r="IU200" s="5"/>
      <c r="IV200" s="5"/>
      <c r="IW200" s="5"/>
      <c r="IX200" s="5"/>
      <c r="IY200" s="5"/>
      <c r="IZ200" s="5"/>
    </row>
    <row r="201" spans="1:260" x14ac:dyDescent="0.35">
      <c r="A201" s="131">
        <v>197</v>
      </c>
      <c r="B201" s="170">
        <f>'BVEM Scorecard'!B200</f>
        <v>0</v>
      </c>
      <c r="C201" s="170">
        <f>'BVEM Scorecard'!C200</f>
        <v>0</v>
      </c>
      <c r="D201" s="152">
        <v>365</v>
      </c>
      <c r="E201" s="72" t="str">
        <f>'BVEM Scorecard'!F200</f>
        <v>Solar</v>
      </c>
      <c r="F201" s="94">
        <f t="shared" si="339"/>
        <v>0.32500000000000001</v>
      </c>
      <c r="G201" s="94">
        <f t="shared" si="342"/>
        <v>0.33333333333333331</v>
      </c>
      <c r="H201" s="94">
        <f t="shared" si="340"/>
        <v>0.65</v>
      </c>
      <c r="I201" s="94">
        <f t="shared" si="343"/>
        <v>0.66666666666666663</v>
      </c>
      <c r="J201" s="55">
        <v>1</v>
      </c>
      <c r="K201" s="55">
        <v>1</v>
      </c>
      <c r="L201" s="55">
        <v>1</v>
      </c>
      <c r="M201" s="55">
        <f>290000+180000</f>
        <v>470000</v>
      </c>
      <c r="N201" s="5">
        <f t="shared" si="344"/>
        <v>225.96153846153845</v>
      </c>
      <c r="O201" s="5"/>
      <c r="P201" s="142">
        <v>0.65</v>
      </c>
      <c r="Q201" s="114"/>
      <c r="R201" s="91">
        <v>0.65</v>
      </c>
      <c r="S201" s="5">
        <f t="shared" si="341"/>
        <v>1</v>
      </c>
      <c r="T201" s="93">
        <f>IFERROR(Q201*Q$4+R201*R$4,0)</f>
        <v>0.32500000000000001</v>
      </c>
      <c r="U201" s="143" t="s">
        <v>204</v>
      </c>
      <c r="V201" s="143">
        <v>1</v>
      </c>
      <c r="W201" s="143">
        <v>1</v>
      </c>
      <c r="X201" s="64">
        <v>290000</v>
      </c>
      <c r="Y201" s="64">
        <f t="shared" si="345"/>
        <v>139.42307692307693</v>
      </c>
      <c r="Z201" s="62"/>
      <c r="AA201" s="144">
        <v>0.65</v>
      </c>
      <c r="AB201" s="144">
        <v>0.65</v>
      </c>
      <c r="AC201" s="64">
        <v>1</v>
      </c>
      <c r="AD201" s="64">
        <f t="shared" si="346"/>
        <v>2</v>
      </c>
      <c r="AE201" s="64">
        <f t="shared" si="347"/>
        <v>0.5</v>
      </c>
      <c r="AF201" s="64">
        <f t="shared" si="348"/>
        <v>0.32500000000000001</v>
      </c>
      <c r="AG201" s="55" t="s">
        <v>109</v>
      </c>
      <c r="AH201" s="55">
        <v>1</v>
      </c>
      <c r="AI201" s="35">
        <v>1</v>
      </c>
      <c r="AJ201" s="35">
        <v>180000</v>
      </c>
      <c r="AK201" s="35">
        <f t="shared" si="349"/>
        <v>86.538461538461533</v>
      </c>
      <c r="AL201" s="35"/>
      <c r="AM201" s="142">
        <v>0.65</v>
      </c>
      <c r="AN201" s="142">
        <v>0.65</v>
      </c>
      <c r="AO201" s="35">
        <v>1</v>
      </c>
      <c r="AP201" s="35">
        <f t="shared" si="350"/>
        <v>2</v>
      </c>
      <c r="AQ201" s="35">
        <f t="shared" si="351"/>
        <v>0.5</v>
      </c>
      <c r="AR201" s="35">
        <f t="shared" si="352"/>
        <v>0.32500000000000001</v>
      </c>
      <c r="AS201" s="64"/>
      <c r="AT201" s="64"/>
      <c r="AU201" s="64"/>
      <c r="AV201" s="64"/>
      <c r="AW201" s="64"/>
      <c r="AX201" s="64"/>
      <c r="AY201" s="144"/>
      <c r="AZ201" s="144"/>
      <c r="BA201" s="64"/>
      <c r="BB201" s="64"/>
      <c r="BC201" s="64"/>
      <c r="BD201" s="64"/>
      <c r="BE201" s="35"/>
      <c r="BF201" s="35"/>
      <c r="BG201" s="35"/>
      <c r="BH201" s="35"/>
      <c r="BI201" s="35"/>
      <c r="BJ201" s="35"/>
      <c r="BK201" s="142"/>
      <c r="BL201" s="142"/>
      <c r="BM201" s="35"/>
      <c r="BN201" s="35"/>
      <c r="BO201" s="35"/>
      <c r="BP201" s="35"/>
      <c r="BQ201" s="64"/>
      <c r="BR201" s="64"/>
      <c r="BS201" s="64"/>
      <c r="BT201" s="64"/>
      <c r="BU201" s="64"/>
      <c r="BV201" s="64"/>
      <c r="BW201" s="144"/>
      <c r="BX201" s="144"/>
      <c r="BY201" s="64"/>
      <c r="BZ201" s="64"/>
      <c r="CA201" s="64"/>
      <c r="CB201" s="64"/>
      <c r="CC201" s="35"/>
      <c r="CD201" s="35"/>
      <c r="CE201" s="35"/>
      <c r="CF201" s="35"/>
      <c r="CG201" s="35"/>
      <c r="CH201" s="35"/>
      <c r="CI201" s="142"/>
      <c r="CJ201" s="142"/>
      <c r="CK201" s="35"/>
      <c r="CL201" s="35"/>
      <c r="CM201" s="35"/>
      <c r="CN201" s="35"/>
      <c r="CO201" s="64"/>
      <c r="CP201" s="64"/>
      <c r="CQ201" s="64"/>
      <c r="CR201" s="64"/>
      <c r="CS201" s="64"/>
      <c r="CT201" s="64"/>
      <c r="CU201" s="144"/>
      <c r="CV201" s="144"/>
      <c r="CW201" s="64"/>
      <c r="CX201" s="64"/>
      <c r="CY201" s="64"/>
      <c r="CZ201" s="64"/>
      <c r="DA201" s="35"/>
      <c r="DB201" s="35"/>
      <c r="DC201" s="35"/>
      <c r="DD201" s="35"/>
      <c r="DE201" s="35"/>
      <c r="DF201" s="35"/>
      <c r="DG201" s="142"/>
      <c r="DH201" s="142"/>
      <c r="DI201" s="35"/>
      <c r="DJ201" s="35"/>
      <c r="DK201" s="35"/>
      <c r="DL201" s="35"/>
      <c r="DM201" s="64"/>
      <c r="DN201" s="64"/>
      <c r="DO201" s="64"/>
      <c r="DP201" s="64"/>
      <c r="DQ201" s="64"/>
      <c r="DR201" s="64"/>
      <c r="DS201" s="144"/>
      <c r="DT201" s="144"/>
      <c r="DU201" s="64"/>
      <c r="DV201" s="64"/>
      <c r="DW201" s="64"/>
      <c r="DX201" s="64"/>
      <c r="DY201" s="35"/>
      <c r="DZ201" s="35"/>
      <c r="EA201" s="35"/>
      <c r="EB201" s="35"/>
      <c r="EC201" s="35"/>
      <c r="ED201" s="35"/>
      <c r="EE201" s="142"/>
      <c r="EF201" s="142"/>
      <c r="EG201" s="35"/>
      <c r="EH201" s="35"/>
      <c r="EI201" s="35"/>
      <c r="EJ201" s="35"/>
      <c r="EK201" s="62"/>
      <c r="EL201" s="62"/>
      <c r="EM201" s="62"/>
      <c r="EN201" s="62"/>
      <c r="EO201" s="62"/>
      <c r="EP201" s="62"/>
      <c r="EQ201" s="62"/>
      <c r="ER201" s="62"/>
      <c r="ES201" s="62"/>
      <c r="ET201" s="62"/>
      <c r="EU201" s="62"/>
      <c r="EV201" s="62"/>
      <c r="EW201" s="5"/>
      <c r="EX201" s="5"/>
      <c r="EY201" s="5"/>
      <c r="EZ201" s="5"/>
      <c r="FA201" s="5"/>
      <c r="FB201" s="5"/>
      <c r="FC201" s="5"/>
      <c r="FD201" s="5"/>
      <c r="FE201" s="5"/>
      <c r="FF201" s="5"/>
      <c r="FG201" s="5"/>
      <c r="FH201" s="5"/>
      <c r="FI201" s="62"/>
      <c r="FJ201" s="62"/>
      <c r="FK201" s="62"/>
      <c r="FL201" s="62"/>
      <c r="FM201" s="62"/>
      <c r="FN201" s="62"/>
      <c r="FO201" s="62"/>
      <c r="FP201" s="62"/>
      <c r="FQ201" s="62"/>
      <c r="FR201" s="62"/>
      <c r="FS201" s="62"/>
      <c r="FT201" s="62"/>
      <c r="FU201" s="5"/>
      <c r="FV201" s="5"/>
      <c r="FW201" s="5"/>
      <c r="FX201" s="5"/>
      <c r="FY201" s="5"/>
      <c r="FZ201" s="5"/>
      <c r="GA201" s="5"/>
      <c r="GB201" s="5"/>
      <c r="GC201" s="5"/>
      <c r="GD201" s="5"/>
      <c r="GE201" s="5"/>
      <c r="GF201" s="5"/>
      <c r="GG201" s="62"/>
      <c r="GH201" s="62"/>
      <c r="GI201" s="62"/>
      <c r="GJ201" s="62"/>
      <c r="GK201" s="62"/>
      <c r="GL201" s="62"/>
      <c r="GM201" s="62"/>
      <c r="GN201" s="62"/>
      <c r="GO201" s="62"/>
      <c r="GP201" s="62"/>
      <c r="GQ201" s="62"/>
      <c r="GR201" s="62"/>
      <c r="GS201" s="5"/>
      <c r="GT201" s="5"/>
      <c r="GU201" s="5"/>
      <c r="GV201" s="5"/>
      <c r="GW201" s="5"/>
      <c r="GX201" s="5"/>
      <c r="GY201" s="5"/>
      <c r="GZ201" s="5"/>
      <c r="HA201" s="5"/>
      <c r="HB201" s="5"/>
      <c r="HC201" s="5"/>
      <c r="HD201" s="5"/>
      <c r="HE201" s="62"/>
      <c r="HF201" s="62"/>
      <c r="HG201" s="62"/>
      <c r="HH201" s="62"/>
      <c r="HI201" s="62"/>
      <c r="HJ201" s="62"/>
      <c r="HK201" s="62"/>
      <c r="HL201" s="62"/>
      <c r="HM201" s="62"/>
      <c r="HN201" s="62"/>
      <c r="HO201" s="62"/>
      <c r="HP201" s="62"/>
      <c r="HQ201" s="5"/>
      <c r="HR201" s="5"/>
      <c r="HS201" s="5"/>
      <c r="HT201" s="5"/>
      <c r="HU201" s="5"/>
      <c r="HV201" s="5"/>
      <c r="HW201" s="5"/>
      <c r="HX201" s="5"/>
      <c r="HY201" s="5"/>
      <c r="HZ201" s="5"/>
      <c r="IA201" s="5"/>
      <c r="IB201" s="5"/>
      <c r="IC201" s="62"/>
      <c r="ID201" s="62"/>
      <c r="IE201" s="62"/>
      <c r="IF201" s="62"/>
      <c r="IG201" s="62"/>
      <c r="IH201" s="62"/>
      <c r="II201" s="62"/>
      <c r="IJ201" s="62"/>
      <c r="IK201" s="62"/>
      <c r="IL201" s="62"/>
      <c r="IM201" s="62"/>
      <c r="IN201" s="62"/>
      <c r="IO201" s="5"/>
      <c r="IP201" s="5"/>
      <c r="IQ201" s="5"/>
      <c r="IR201" s="5"/>
      <c r="IS201" s="5"/>
      <c r="IT201" s="5"/>
      <c r="IU201" s="5"/>
      <c r="IV201" s="5"/>
      <c r="IW201" s="5"/>
      <c r="IX201" s="5"/>
      <c r="IY201" s="5"/>
      <c r="IZ201" s="5"/>
    </row>
    <row r="202" spans="1:260" x14ac:dyDescent="0.35">
      <c r="A202" s="131">
        <v>198</v>
      </c>
      <c r="B202" s="170">
        <f>'BVEM Scorecard'!B201</f>
        <v>0</v>
      </c>
      <c r="C202" s="170">
        <f>'BVEM Scorecard'!C201</f>
        <v>0</v>
      </c>
      <c r="D202" s="152">
        <v>375</v>
      </c>
      <c r="E202" s="72" t="str">
        <f>'BVEM Scorecard'!F201</f>
        <v>Solar</v>
      </c>
      <c r="F202" s="94">
        <f t="shared" si="339"/>
        <v>0.32500000000000001</v>
      </c>
      <c r="G202" s="94">
        <f t="shared" si="342"/>
        <v>0.33333333333333331</v>
      </c>
      <c r="H202" s="94">
        <f t="shared" si="340"/>
        <v>0.65</v>
      </c>
      <c r="I202" s="94">
        <f t="shared" si="343"/>
        <v>0.66666666666666663</v>
      </c>
      <c r="J202" s="55">
        <v>1</v>
      </c>
      <c r="K202" s="55">
        <v>1</v>
      </c>
      <c r="L202" s="55">
        <v>1</v>
      </c>
      <c r="M202" s="55">
        <f>290000+180000</f>
        <v>470000</v>
      </c>
      <c r="N202" s="5">
        <f t="shared" si="344"/>
        <v>225.96153846153845</v>
      </c>
      <c r="O202" s="141"/>
      <c r="P202" s="142">
        <v>0.65</v>
      </c>
      <c r="Q202" s="114"/>
      <c r="R202" s="91">
        <v>0.65</v>
      </c>
      <c r="S202" s="5">
        <f t="shared" si="341"/>
        <v>1</v>
      </c>
      <c r="T202" s="93">
        <f>IFERROR(Q202*Q$4+R202*R$4,0)</f>
        <v>0.32500000000000001</v>
      </c>
      <c r="U202" s="143" t="s">
        <v>204</v>
      </c>
      <c r="V202" s="143">
        <v>1</v>
      </c>
      <c r="W202" s="143">
        <v>1</v>
      </c>
      <c r="X202" s="64">
        <v>290000</v>
      </c>
      <c r="Y202" s="64">
        <f t="shared" si="345"/>
        <v>139.42307692307693</v>
      </c>
      <c r="Z202" s="64"/>
      <c r="AA202" s="144">
        <v>0.65</v>
      </c>
      <c r="AB202" s="144">
        <v>0.65</v>
      </c>
      <c r="AC202" s="64">
        <v>1</v>
      </c>
      <c r="AD202" s="64">
        <f t="shared" si="346"/>
        <v>2</v>
      </c>
      <c r="AE202" s="64">
        <f t="shared" si="347"/>
        <v>0.5</v>
      </c>
      <c r="AF202" s="64">
        <f t="shared" si="348"/>
        <v>0.32500000000000001</v>
      </c>
      <c r="AG202" s="55" t="s">
        <v>109</v>
      </c>
      <c r="AH202" s="55">
        <v>1</v>
      </c>
      <c r="AI202" s="5">
        <v>1</v>
      </c>
      <c r="AJ202" s="5">
        <v>180000</v>
      </c>
      <c r="AK202" s="5">
        <f t="shared" si="349"/>
        <v>86.538461538461533</v>
      </c>
      <c r="AL202" s="5"/>
      <c r="AM202" s="5">
        <v>0.65</v>
      </c>
      <c r="AN202" s="5">
        <v>0.65</v>
      </c>
      <c r="AO202" s="5">
        <v>1</v>
      </c>
      <c r="AP202" s="35">
        <f t="shared" si="350"/>
        <v>2</v>
      </c>
      <c r="AQ202" s="35">
        <f t="shared" si="351"/>
        <v>0.5</v>
      </c>
      <c r="AR202" s="35">
        <f t="shared" si="352"/>
        <v>0.32500000000000001</v>
      </c>
      <c r="AS202" s="62"/>
      <c r="AT202" s="62"/>
      <c r="AU202" s="62"/>
      <c r="AV202" s="62"/>
      <c r="AW202" s="62"/>
      <c r="AX202" s="62"/>
      <c r="AY202" s="62"/>
      <c r="AZ202" s="62"/>
      <c r="BA202" s="62"/>
      <c r="BB202" s="62"/>
      <c r="BC202" s="95"/>
      <c r="BD202" s="62"/>
      <c r="BE202" s="5"/>
      <c r="BF202" s="5"/>
      <c r="BG202" s="5"/>
      <c r="BH202" s="5"/>
      <c r="BI202" s="5"/>
      <c r="BJ202" s="5"/>
      <c r="BK202" s="5"/>
      <c r="BL202" s="5"/>
      <c r="BM202" s="5"/>
      <c r="BN202" s="35"/>
      <c r="BO202" s="35"/>
      <c r="BP202" s="35"/>
      <c r="BQ202" s="62"/>
      <c r="BR202" s="62"/>
      <c r="BS202" s="62"/>
      <c r="BT202" s="62"/>
      <c r="BU202" s="62"/>
      <c r="BV202" s="62"/>
      <c r="BW202" s="62"/>
      <c r="BX202" s="62"/>
      <c r="BY202" s="62"/>
      <c r="BZ202" s="62"/>
      <c r="CA202" s="62"/>
      <c r="CB202" s="62"/>
      <c r="CC202" s="5"/>
      <c r="CD202" s="5"/>
      <c r="CE202" s="5"/>
      <c r="CF202" s="5"/>
      <c r="CG202" s="5"/>
      <c r="CH202" s="5"/>
      <c r="CI202" s="5"/>
      <c r="CJ202" s="5"/>
      <c r="CK202" s="5"/>
      <c r="CL202" s="35"/>
      <c r="CM202" s="35"/>
      <c r="CN202" s="35"/>
      <c r="CO202" s="62"/>
      <c r="CP202" s="62"/>
      <c r="CQ202" s="62"/>
      <c r="CR202" s="62"/>
      <c r="CS202" s="62"/>
      <c r="CT202" s="62"/>
      <c r="CU202" s="62"/>
      <c r="CV202" s="62"/>
      <c r="CW202" s="62"/>
      <c r="CX202" s="62"/>
      <c r="CY202" s="62"/>
      <c r="CZ202" s="62"/>
      <c r="DA202" s="5"/>
      <c r="DB202" s="5"/>
      <c r="DC202" s="5"/>
      <c r="DD202" s="5"/>
      <c r="DE202" s="5"/>
      <c r="DF202" s="5"/>
      <c r="DG202" s="5"/>
      <c r="DH202" s="5"/>
      <c r="DI202" s="5"/>
      <c r="DJ202" s="5"/>
      <c r="DK202" s="5"/>
      <c r="DL202" s="5"/>
      <c r="DM202" s="62"/>
      <c r="DN202" s="62"/>
      <c r="DO202" s="62"/>
      <c r="DP202" s="62"/>
      <c r="DQ202" s="62"/>
      <c r="DR202" s="62"/>
      <c r="DS202" s="62"/>
      <c r="DT202" s="62"/>
      <c r="DU202" s="62"/>
      <c r="DV202" s="62"/>
      <c r="DW202" s="62"/>
      <c r="DX202" s="62"/>
      <c r="DY202" s="5"/>
      <c r="DZ202" s="5"/>
      <c r="EA202" s="5"/>
      <c r="EB202" s="5"/>
      <c r="EC202" s="5"/>
      <c r="ED202" s="5"/>
      <c r="EE202" s="5"/>
      <c r="EF202" s="5"/>
      <c r="EG202" s="5"/>
      <c r="EH202" s="5"/>
      <c r="EI202" s="5"/>
      <c r="EJ202" s="5"/>
      <c r="EK202" s="62"/>
      <c r="EL202" s="62"/>
      <c r="EM202" s="62"/>
      <c r="EN202" s="62"/>
      <c r="EO202" s="62"/>
      <c r="EP202" s="62"/>
      <c r="EQ202" s="62"/>
      <c r="ER202" s="62"/>
      <c r="ES202" s="62"/>
      <c r="ET202" s="62"/>
      <c r="EU202" s="62"/>
      <c r="EV202" s="62"/>
      <c r="EW202" s="5"/>
      <c r="EX202" s="5"/>
      <c r="EY202" s="5"/>
      <c r="EZ202" s="5"/>
      <c r="FA202" s="5"/>
      <c r="FB202" s="5"/>
      <c r="FC202" s="5"/>
      <c r="FD202" s="5"/>
      <c r="FE202" s="5"/>
      <c r="FF202" s="5"/>
      <c r="FG202" s="5"/>
      <c r="FH202" s="5"/>
      <c r="FI202" s="62"/>
      <c r="FJ202" s="62"/>
      <c r="FK202" s="62"/>
      <c r="FL202" s="62"/>
      <c r="FM202" s="62"/>
      <c r="FN202" s="62"/>
      <c r="FO202" s="62"/>
      <c r="FP202" s="62"/>
      <c r="FQ202" s="62"/>
      <c r="FR202" s="62"/>
      <c r="FS202" s="62"/>
      <c r="FT202" s="62"/>
      <c r="FU202" s="5"/>
      <c r="FV202" s="5"/>
      <c r="FW202" s="5"/>
      <c r="FX202" s="5"/>
      <c r="FY202" s="5"/>
      <c r="FZ202" s="5"/>
      <c r="GA202" s="5"/>
      <c r="GB202" s="5"/>
      <c r="GC202" s="5"/>
      <c r="GD202" s="5"/>
      <c r="GE202" s="5"/>
      <c r="GF202" s="5"/>
      <c r="GG202" s="62"/>
      <c r="GH202" s="62"/>
      <c r="GI202" s="62"/>
      <c r="GJ202" s="62"/>
      <c r="GK202" s="62"/>
      <c r="GL202" s="62"/>
      <c r="GM202" s="62"/>
      <c r="GN202" s="62"/>
      <c r="GO202" s="62"/>
      <c r="GP202" s="62"/>
      <c r="GQ202" s="62"/>
      <c r="GR202" s="62"/>
      <c r="GS202" s="5"/>
      <c r="GT202" s="5"/>
      <c r="GU202" s="5"/>
      <c r="GV202" s="5"/>
      <c r="GW202" s="5"/>
      <c r="GX202" s="5"/>
      <c r="GY202" s="5"/>
      <c r="GZ202" s="5"/>
      <c r="HA202" s="5"/>
      <c r="HB202" s="5"/>
      <c r="HC202" s="5"/>
      <c r="HD202" s="5"/>
      <c r="HE202" s="62"/>
      <c r="HF202" s="62"/>
      <c r="HG202" s="62"/>
      <c r="HH202" s="62"/>
      <c r="HI202" s="62"/>
      <c r="HJ202" s="62"/>
      <c r="HK202" s="62"/>
      <c r="HL202" s="62"/>
      <c r="HM202" s="62"/>
      <c r="HN202" s="62"/>
      <c r="HO202" s="62"/>
      <c r="HP202" s="62"/>
      <c r="HQ202" s="5"/>
      <c r="HR202" s="5"/>
      <c r="HS202" s="5"/>
      <c r="HT202" s="5"/>
      <c r="HU202" s="5"/>
      <c r="HV202" s="5"/>
      <c r="HW202" s="5"/>
      <c r="HX202" s="5"/>
      <c r="HY202" s="5"/>
      <c r="HZ202" s="5"/>
      <c r="IA202" s="5"/>
      <c r="IB202" s="5"/>
      <c r="IC202" s="62"/>
      <c r="ID202" s="62"/>
      <c r="IE202" s="62"/>
      <c r="IF202" s="62"/>
      <c r="IG202" s="62"/>
      <c r="IH202" s="62"/>
      <c r="II202" s="62"/>
      <c r="IJ202" s="62"/>
      <c r="IK202" s="62"/>
      <c r="IL202" s="62"/>
      <c r="IM202" s="62"/>
      <c r="IN202" s="62"/>
      <c r="IO202" s="5"/>
      <c r="IP202" s="5"/>
      <c r="IQ202" s="5"/>
      <c r="IR202" s="5"/>
      <c r="IS202" s="5"/>
      <c r="IT202" s="5"/>
      <c r="IU202" s="5"/>
      <c r="IV202" s="5"/>
      <c r="IW202" s="5"/>
      <c r="IX202" s="5"/>
      <c r="IY202" s="5"/>
      <c r="IZ202" s="5"/>
    </row>
    <row r="203" spans="1:260" x14ac:dyDescent="0.35">
      <c r="A203" s="131">
        <v>199</v>
      </c>
      <c r="B203" s="170">
        <f>'BVEM Scorecard'!B202</f>
        <v>0</v>
      </c>
      <c r="C203" s="170">
        <f>'BVEM Scorecard'!C202</f>
        <v>0</v>
      </c>
      <c r="D203" s="152">
        <v>384</v>
      </c>
      <c r="E203" s="72" t="str">
        <f>'BVEM Scorecard'!F202</f>
        <v>Gas</v>
      </c>
      <c r="F203" s="94">
        <f t="shared" si="339"/>
        <v>0.38</v>
      </c>
      <c r="G203" s="94">
        <f t="shared" si="342"/>
        <v>1</v>
      </c>
      <c r="H203" s="94">
        <f t="shared" si="340"/>
        <v>0.52999999999999992</v>
      </c>
      <c r="I203" s="94">
        <f t="shared" si="343"/>
        <v>0.66666666666666663</v>
      </c>
      <c r="J203" s="55">
        <v>1</v>
      </c>
      <c r="K203" s="55">
        <v>2</v>
      </c>
      <c r="L203" s="55">
        <v>1</v>
      </c>
      <c r="M203" s="55">
        <f>377000</f>
        <v>377000</v>
      </c>
      <c r="N203" s="5">
        <f t="shared" si="344"/>
        <v>181.25</v>
      </c>
      <c r="O203" s="5">
        <v>1</v>
      </c>
      <c r="P203" s="142">
        <v>0.38</v>
      </c>
      <c r="Q203" s="114">
        <f>P203*O203</f>
        <v>0.38</v>
      </c>
      <c r="R203" s="91">
        <f>38%</f>
        <v>0.38</v>
      </c>
      <c r="S203" s="5">
        <f t="shared" si="341"/>
        <v>3</v>
      </c>
      <c r="T203" s="93">
        <f>IFERROR(Q203*Q$4+R203*R$4,0)</f>
        <v>0.38</v>
      </c>
      <c r="U203" s="143" t="s">
        <v>227</v>
      </c>
      <c r="V203" s="143">
        <v>1</v>
      </c>
      <c r="W203" s="143">
        <v>1</v>
      </c>
      <c r="X203" s="64">
        <v>82000</v>
      </c>
      <c r="Y203" s="64">
        <f t="shared" si="345"/>
        <v>39.42307692307692</v>
      </c>
      <c r="Z203" s="62"/>
      <c r="AA203" s="144">
        <v>0.38</v>
      </c>
      <c r="AB203" s="144">
        <v>0.38</v>
      </c>
      <c r="AC203" s="64">
        <v>65</v>
      </c>
      <c r="AD203" s="64">
        <f t="shared" si="346"/>
        <v>2</v>
      </c>
      <c r="AE203" s="64">
        <f t="shared" si="347"/>
        <v>0.33333333333333331</v>
      </c>
      <c r="AF203" s="64">
        <f t="shared" si="348"/>
        <v>0.12666666666666665</v>
      </c>
      <c r="AG203" s="55" t="s">
        <v>64</v>
      </c>
      <c r="AH203" s="55">
        <v>1</v>
      </c>
      <c r="AI203" s="35">
        <v>1</v>
      </c>
      <c r="AJ203" s="35">
        <v>45000</v>
      </c>
      <c r="AK203" s="35">
        <f t="shared" si="349"/>
        <v>21.634615384615383</v>
      </c>
      <c r="AL203" s="35"/>
      <c r="AM203" s="142">
        <v>0.64</v>
      </c>
      <c r="AN203" s="142">
        <v>0.64</v>
      </c>
      <c r="AO203" s="35"/>
      <c r="AP203" s="35">
        <f t="shared" si="350"/>
        <v>2</v>
      </c>
      <c r="AQ203" s="35">
        <f t="shared" si="351"/>
        <v>0.33333333333333331</v>
      </c>
      <c r="AR203" s="35">
        <f t="shared" si="352"/>
        <v>0.21333333333333332</v>
      </c>
      <c r="AS203" s="64" t="s">
        <v>228</v>
      </c>
      <c r="AT203" s="64">
        <v>1</v>
      </c>
      <c r="AU203" s="64">
        <v>1</v>
      </c>
      <c r="AV203" s="64">
        <v>29000</v>
      </c>
      <c r="AW203" s="64">
        <f>AV203/2040</f>
        <v>14.215686274509803</v>
      </c>
      <c r="AX203" s="64"/>
      <c r="AY203" s="144">
        <v>0.56999999999999995</v>
      </c>
      <c r="AZ203" s="144">
        <v>0.56999999999999995</v>
      </c>
      <c r="BA203" s="64"/>
      <c r="BB203" s="64">
        <f t="shared" si="353"/>
        <v>2</v>
      </c>
      <c r="BC203" s="64">
        <f t="shared" si="354"/>
        <v>0.33333333333333331</v>
      </c>
      <c r="BD203" s="64">
        <f t="shared" si="355"/>
        <v>0.18999999999999997</v>
      </c>
      <c r="BE203" s="35"/>
      <c r="BF203" s="35"/>
      <c r="BG203" s="35"/>
      <c r="BH203" s="35"/>
      <c r="BI203" s="35"/>
      <c r="BJ203" s="35"/>
      <c r="BK203" s="142"/>
      <c r="BL203" s="142"/>
      <c r="BM203" s="35"/>
      <c r="BN203" s="35"/>
      <c r="BO203" s="35"/>
      <c r="BP203" s="35"/>
      <c r="BQ203" s="64"/>
      <c r="BR203" s="64"/>
      <c r="BS203" s="64"/>
      <c r="BT203" s="64"/>
      <c r="BU203" s="64"/>
      <c r="BV203" s="64"/>
      <c r="BW203" s="144"/>
      <c r="BX203" s="144"/>
      <c r="BY203" s="64"/>
      <c r="BZ203" s="64"/>
      <c r="CA203" s="64"/>
      <c r="CB203" s="64"/>
      <c r="CC203" s="35"/>
      <c r="CD203" s="35"/>
      <c r="CE203" s="35"/>
      <c r="CF203" s="35"/>
      <c r="CG203" s="35"/>
      <c r="CH203" s="35"/>
      <c r="CI203" s="142"/>
      <c r="CJ203" s="142"/>
      <c r="CK203" s="35"/>
      <c r="CL203" s="35"/>
      <c r="CM203" s="35"/>
      <c r="CN203" s="35"/>
      <c r="CO203" s="64"/>
      <c r="CP203" s="64"/>
      <c r="CQ203" s="64"/>
      <c r="CR203" s="64"/>
      <c r="CS203" s="64"/>
      <c r="CT203" s="64"/>
      <c r="CU203" s="144"/>
      <c r="CV203" s="144"/>
      <c r="CW203" s="64"/>
      <c r="CX203" s="64"/>
      <c r="CY203" s="64"/>
      <c r="CZ203" s="64"/>
      <c r="DA203" s="35"/>
      <c r="DB203" s="35"/>
      <c r="DC203" s="35"/>
      <c r="DD203" s="35"/>
      <c r="DE203" s="35"/>
      <c r="DF203" s="35"/>
      <c r="DG203" s="142"/>
      <c r="DH203" s="142"/>
      <c r="DI203" s="35"/>
      <c r="DJ203" s="35"/>
      <c r="DK203" s="35"/>
      <c r="DL203" s="35"/>
      <c r="DM203" s="64"/>
      <c r="DN203" s="64"/>
      <c r="DO203" s="64"/>
      <c r="DP203" s="64"/>
      <c r="DQ203" s="64"/>
      <c r="DR203" s="64"/>
      <c r="DS203" s="144"/>
      <c r="DT203" s="144"/>
      <c r="DU203" s="64"/>
      <c r="DV203" s="64"/>
      <c r="DW203" s="64"/>
      <c r="DX203" s="64"/>
      <c r="DY203" s="35"/>
      <c r="DZ203" s="35"/>
      <c r="EA203" s="35"/>
      <c r="EB203" s="35"/>
      <c r="EC203" s="35"/>
      <c r="ED203" s="35"/>
      <c r="EE203" s="142"/>
      <c r="EF203" s="142"/>
      <c r="EG203" s="35"/>
      <c r="EH203" s="35"/>
      <c r="EI203" s="35"/>
      <c r="EJ203" s="35"/>
      <c r="EK203" s="62"/>
      <c r="EL203" s="62"/>
      <c r="EM203" s="62"/>
      <c r="EN203" s="62"/>
      <c r="EO203" s="62"/>
      <c r="EP203" s="62"/>
      <c r="EQ203" s="62"/>
      <c r="ER203" s="62"/>
      <c r="ES203" s="62"/>
      <c r="ET203" s="62"/>
      <c r="EU203" s="62"/>
      <c r="EV203" s="62"/>
      <c r="EW203" s="5"/>
      <c r="EX203" s="5"/>
      <c r="EY203" s="5"/>
      <c r="EZ203" s="5"/>
      <c r="FA203" s="5"/>
      <c r="FB203" s="5"/>
      <c r="FC203" s="5"/>
      <c r="FD203" s="5"/>
      <c r="FE203" s="5"/>
      <c r="FF203" s="5"/>
      <c r="FG203" s="5"/>
      <c r="FH203" s="5"/>
      <c r="FI203" s="62"/>
      <c r="FJ203" s="62"/>
      <c r="FK203" s="62"/>
      <c r="FL203" s="62"/>
      <c r="FM203" s="62"/>
      <c r="FN203" s="62"/>
      <c r="FO203" s="62"/>
      <c r="FP203" s="62"/>
      <c r="FQ203" s="62"/>
      <c r="FR203" s="62"/>
      <c r="FS203" s="62"/>
      <c r="FT203" s="62"/>
      <c r="FU203" s="5"/>
      <c r="FV203" s="5"/>
      <c r="FW203" s="5"/>
      <c r="FX203" s="5"/>
      <c r="FY203" s="5"/>
      <c r="FZ203" s="5"/>
      <c r="GA203" s="5"/>
      <c r="GB203" s="5"/>
      <c r="GC203" s="5"/>
      <c r="GD203" s="5"/>
      <c r="GE203" s="5"/>
      <c r="GF203" s="5"/>
      <c r="GG203" s="62"/>
      <c r="GH203" s="62"/>
      <c r="GI203" s="62"/>
      <c r="GJ203" s="62"/>
      <c r="GK203" s="62"/>
      <c r="GL203" s="62"/>
      <c r="GM203" s="62"/>
      <c r="GN203" s="62"/>
      <c r="GO203" s="62"/>
      <c r="GP203" s="62"/>
      <c r="GQ203" s="62"/>
      <c r="GR203" s="62"/>
      <c r="GS203" s="5"/>
      <c r="GT203" s="5"/>
      <c r="GU203" s="5"/>
      <c r="GV203" s="5"/>
      <c r="GW203" s="5"/>
      <c r="GX203" s="5"/>
      <c r="GY203" s="5"/>
      <c r="GZ203" s="5"/>
      <c r="HA203" s="5"/>
      <c r="HB203" s="5"/>
      <c r="HC203" s="5"/>
      <c r="HD203" s="5"/>
      <c r="HE203" s="62"/>
      <c r="HF203" s="62"/>
      <c r="HG203" s="62"/>
      <c r="HH203" s="62"/>
      <c r="HI203" s="62"/>
      <c r="HJ203" s="62"/>
      <c r="HK203" s="62"/>
      <c r="HL203" s="62"/>
      <c r="HM203" s="62"/>
      <c r="HN203" s="62"/>
      <c r="HO203" s="62"/>
      <c r="HP203" s="62"/>
      <c r="HQ203" s="5"/>
      <c r="HR203" s="5"/>
      <c r="HS203" s="5"/>
      <c r="HT203" s="5"/>
      <c r="HU203" s="5"/>
      <c r="HV203" s="5"/>
      <c r="HW203" s="5"/>
      <c r="HX203" s="5"/>
      <c r="HY203" s="5"/>
      <c r="HZ203" s="5"/>
      <c r="IA203" s="5"/>
      <c r="IB203" s="5"/>
      <c r="IC203" s="62"/>
      <c r="ID203" s="62"/>
      <c r="IE203" s="62"/>
      <c r="IF203" s="62"/>
      <c r="IG203" s="62"/>
      <c r="IH203" s="62"/>
      <c r="II203" s="62"/>
      <c r="IJ203" s="62"/>
      <c r="IK203" s="62"/>
      <c r="IL203" s="62"/>
      <c r="IM203" s="62"/>
      <c r="IN203" s="62"/>
      <c r="IO203" s="5"/>
      <c r="IP203" s="5"/>
      <c r="IQ203" s="5"/>
      <c r="IR203" s="5"/>
      <c r="IS203" s="5"/>
      <c r="IT203" s="5"/>
      <c r="IU203" s="5"/>
      <c r="IV203" s="5"/>
      <c r="IW203" s="5"/>
      <c r="IX203" s="5"/>
      <c r="IY203" s="5"/>
      <c r="IZ203" s="5"/>
    </row>
    <row r="204" spans="1:260" x14ac:dyDescent="0.35">
      <c r="A204" s="131">
        <v>200</v>
      </c>
      <c r="B204" s="170">
        <f>'BVEM Scorecard'!B203</f>
        <v>0</v>
      </c>
      <c r="C204" s="170">
        <f>'BVEM Scorecard'!C203</f>
        <v>0</v>
      </c>
      <c r="D204" s="152">
        <v>392</v>
      </c>
      <c r="E204" s="72" t="str">
        <f>'BVEM Scorecard'!F203</f>
        <v>Gas</v>
      </c>
      <c r="F204" s="94">
        <f t="shared" si="339"/>
        <v>0.39</v>
      </c>
      <c r="G204" s="94">
        <f t="shared" si="342"/>
        <v>1</v>
      </c>
      <c r="H204" s="94">
        <f t="shared" si="340"/>
        <v>0.57999999999999996</v>
      </c>
      <c r="I204" s="94">
        <f t="shared" si="343"/>
        <v>0.66666666666666663</v>
      </c>
      <c r="J204" s="55">
        <v>1</v>
      </c>
      <c r="K204" s="55">
        <v>1</v>
      </c>
      <c r="L204" s="55">
        <v>1</v>
      </c>
      <c r="M204" s="55">
        <v>439000</v>
      </c>
      <c r="N204" s="5">
        <f t="shared" si="344"/>
        <v>211.05769230769232</v>
      </c>
      <c r="O204" s="141">
        <v>1</v>
      </c>
      <c r="P204" s="142">
        <v>0.39</v>
      </c>
      <c r="Q204" s="114">
        <f>P204*O204</f>
        <v>0.39</v>
      </c>
      <c r="R204" s="91">
        <v>0.39</v>
      </c>
      <c r="S204" s="5">
        <f t="shared" si="341"/>
        <v>3</v>
      </c>
      <c r="T204" s="93">
        <f>IFERROR(Q204*Q$4+R204*R$4,0)</f>
        <v>0.39</v>
      </c>
      <c r="U204" s="143" t="s">
        <v>227</v>
      </c>
      <c r="V204" s="143">
        <v>1</v>
      </c>
      <c r="W204" s="143">
        <v>1</v>
      </c>
      <c r="X204" s="64">
        <v>99000</v>
      </c>
      <c r="Y204" s="64">
        <f t="shared" si="345"/>
        <v>47.596153846153847</v>
      </c>
      <c r="Z204" s="64"/>
      <c r="AA204" s="144">
        <v>0.67</v>
      </c>
      <c r="AB204" s="144">
        <v>0.67</v>
      </c>
      <c r="AC204" s="64"/>
      <c r="AD204" s="64">
        <f t="shared" si="346"/>
        <v>2</v>
      </c>
      <c r="AE204" s="64">
        <f t="shared" si="347"/>
        <v>0.33333333333333331</v>
      </c>
      <c r="AF204" s="64">
        <f t="shared" si="348"/>
        <v>0.22333333333333333</v>
      </c>
      <c r="AG204" s="55" t="s">
        <v>64</v>
      </c>
      <c r="AH204" s="55">
        <v>1</v>
      </c>
      <c r="AI204" s="5">
        <v>1</v>
      </c>
      <c r="AJ204" s="5">
        <v>58000</v>
      </c>
      <c r="AK204" s="5">
        <f t="shared" si="349"/>
        <v>27.884615384615383</v>
      </c>
      <c r="AL204" s="5"/>
      <c r="AM204" s="5">
        <v>0.56999999999999995</v>
      </c>
      <c r="AN204" s="5">
        <v>0.56999999999999995</v>
      </c>
      <c r="AO204" s="5"/>
      <c r="AP204" s="35">
        <f t="shared" si="350"/>
        <v>2</v>
      </c>
      <c r="AQ204" s="35">
        <f t="shared" si="351"/>
        <v>0.33333333333333331</v>
      </c>
      <c r="AR204" s="35">
        <f t="shared" si="352"/>
        <v>0.18999999999999997</v>
      </c>
      <c r="AS204" s="62" t="s">
        <v>228</v>
      </c>
      <c r="AT204" s="62">
        <v>1</v>
      </c>
      <c r="AU204" s="62">
        <v>1</v>
      </c>
      <c r="AV204" s="62">
        <v>33000</v>
      </c>
      <c r="AW204" s="62">
        <f>AV204/2040</f>
        <v>16.176470588235293</v>
      </c>
      <c r="AX204" s="62"/>
      <c r="AY204" s="62">
        <v>0.5</v>
      </c>
      <c r="AZ204" s="62">
        <v>0.5</v>
      </c>
      <c r="BA204" s="62"/>
      <c r="BB204" s="62">
        <f t="shared" si="353"/>
        <v>2</v>
      </c>
      <c r="BC204" s="95">
        <f t="shared" si="354"/>
        <v>0.33333333333333331</v>
      </c>
      <c r="BD204" s="62">
        <f t="shared" si="355"/>
        <v>0.16666666666666666</v>
      </c>
      <c r="BE204" s="5"/>
      <c r="BF204" s="5"/>
      <c r="BG204" s="5"/>
      <c r="BH204" s="5"/>
      <c r="BI204" s="5"/>
      <c r="BJ204" s="5"/>
      <c r="BK204" s="5"/>
      <c r="BL204" s="5"/>
      <c r="BM204" s="5"/>
      <c r="BN204" s="35"/>
      <c r="BO204" s="35"/>
      <c r="BP204" s="35"/>
      <c r="BQ204" s="62"/>
      <c r="BR204" s="62"/>
      <c r="BS204" s="62"/>
      <c r="BT204" s="62"/>
      <c r="BU204" s="62"/>
      <c r="BV204" s="62"/>
      <c r="BW204" s="62"/>
      <c r="BX204" s="62"/>
      <c r="BY204" s="62"/>
      <c r="BZ204" s="62"/>
      <c r="CA204" s="62"/>
      <c r="CB204" s="62"/>
      <c r="CC204" s="5"/>
      <c r="CD204" s="5"/>
      <c r="CE204" s="5"/>
      <c r="CF204" s="5"/>
      <c r="CG204" s="5"/>
      <c r="CH204" s="5"/>
      <c r="CI204" s="5"/>
      <c r="CJ204" s="5"/>
      <c r="CK204" s="5"/>
      <c r="CL204" s="35"/>
      <c r="CM204" s="35"/>
      <c r="CN204" s="35"/>
      <c r="CO204" s="62"/>
      <c r="CP204" s="62"/>
      <c r="CQ204" s="62"/>
      <c r="CR204" s="62"/>
      <c r="CS204" s="62"/>
      <c r="CT204" s="62"/>
      <c r="CU204" s="62"/>
      <c r="CV204" s="62"/>
      <c r="CW204" s="62"/>
      <c r="CX204" s="62"/>
      <c r="CY204" s="62"/>
      <c r="CZ204" s="62"/>
      <c r="DA204" s="5"/>
      <c r="DB204" s="5"/>
      <c r="DC204" s="5"/>
      <c r="DD204" s="5"/>
      <c r="DE204" s="5"/>
      <c r="DF204" s="5"/>
      <c r="DG204" s="5"/>
      <c r="DH204" s="5"/>
      <c r="DI204" s="5"/>
      <c r="DJ204" s="5"/>
      <c r="DK204" s="5"/>
      <c r="DL204" s="5"/>
      <c r="DM204" s="62"/>
      <c r="DN204" s="62"/>
      <c r="DO204" s="62"/>
      <c r="DP204" s="62"/>
      <c r="DQ204" s="62"/>
      <c r="DR204" s="62"/>
      <c r="DS204" s="62"/>
      <c r="DT204" s="62"/>
      <c r="DU204" s="62"/>
      <c r="DV204" s="62"/>
      <c r="DW204" s="62"/>
      <c r="DX204" s="62"/>
      <c r="DY204" s="5"/>
      <c r="DZ204" s="5"/>
      <c r="EA204" s="5"/>
      <c r="EB204" s="5"/>
      <c r="EC204" s="5"/>
      <c r="ED204" s="5"/>
      <c r="EE204" s="5"/>
      <c r="EF204" s="5"/>
      <c r="EG204" s="5"/>
      <c r="EH204" s="5"/>
      <c r="EI204" s="5"/>
      <c r="EJ204" s="5"/>
      <c r="EK204" s="62"/>
      <c r="EL204" s="62"/>
      <c r="EM204" s="62"/>
      <c r="EN204" s="62"/>
      <c r="EO204" s="62"/>
      <c r="EP204" s="62"/>
      <c r="EQ204" s="62"/>
      <c r="ER204" s="62"/>
      <c r="ES204" s="62"/>
      <c r="ET204" s="62"/>
      <c r="EU204" s="62"/>
      <c r="EV204" s="62"/>
      <c r="EW204" s="5"/>
      <c r="EX204" s="5"/>
      <c r="EY204" s="5"/>
      <c r="EZ204" s="5"/>
      <c r="FA204" s="5"/>
      <c r="FB204" s="5"/>
      <c r="FC204" s="5"/>
      <c r="FD204" s="5"/>
      <c r="FE204" s="5"/>
      <c r="FF204" s="5"/>
      <c r="FG204" s="5"/>
      <c r="FH204" s="5"/>
      <c r="FI204" s="62"/>
      <c r="FJ204" s="62"/>
      <c r="FK204" s="62"/>
      <c r="FL204" s="62"/>
      <c r="FM204" s="62"/>
      <c r="FN204" s="62"/>
      <c r="FO204" s="62"/>
      <c r="FP204" s="62"/>
      <c r="FQ204" s="62"/>
      <c r="FR204" s="62"/>
      <c r="FS204" s="62"/>
      <c r="FT204" s="62"/>
      <c r="FU204" s="5"/>
      <c r="FV204" s="5"/>
      <c r="FW204" s="5"/>
      <c r="FX204" s="5"/>
      <c r="FY204" s="5"/>
      <c r="FZ204" s="5"/>
      <c r="GA204" s="5"/>
      <c r="GB204" s="5"/>
      <c r="GC204" s="5"/>
      <c r="GD204" s="5"/>
      <c r="GE204" s="5"/>
      <c r="GF204" s="5"/>
      <c r="GG204" s="62"/>
      <c r="GH204" s="62"/>
      <c r="GI204" s="62"/>
      <c r="GJ204" s="62"/>
      <c r="GK204" s="62"/>
      <c r="GL204" s="62"/>
      <c r="GM204" s="62"/>
      <c r="GN204" s="62"/>
      <c r="GO204" s="62"/>
      <c r="GP204" s="62"/>
      <c r="GQ204" s="62"/>
      <c r="GR204" s="62"/>
      <c r="GS204" s="5"/>
      <c r="GT204" s="5"/>
      <c r="GU204" s="5"/>
      <c r="GV204" s="5"/>
      <c r="GW204" s="5"/>
      <c r="GX204" s="5"/>
      <c r="GY204" s="5"/>
      <c r="GZ204" s="5"/>
      <c r="HA204" s="5"/>
      <c r="HB204" s="5"/>
      <c r="HC204" s="5"/>
      <c r="HD204" s="5"/>
      <c r="HE204" s="62"/>
      <c r="HF204" s="62"/>
      <c r="HG204" s="62"/>
      <c r="HH204" s="62"/>
      <c r="HI204" s="62"/>
      <c r="HJ204" s="62"/>
      <c r="HK204" s="62"/>
      <c r="HL204" s="62"/>
      <c r="HM204" s="62"/>
      <c r="HN204" s="62"/>
      <c r="HO204" s="62"/>
      <c r="HP204" s="62"/>
      <c r="HQ204" s="5"/>
      <c r="HR204" s="5"/>
      <c r="HS204" s="5"/>
      <c r="HT204" s="5"/>
      <c r="HU204" s="5"/>
      <c r="HV204" s="5"/>
      <c r="HW204" s="5"/>
      <c r="HX204" s="5"/>
      <c r="HY204" s="5"/>
      <c r="HZ204" s="5"/>
      <c r="IA204" s="5"/>
      <c r="IB204" s="5"/>
      <c r="IC204" s="62"/>
      <c r="ID204" s="62"/>
      <c r="IE204" s="62"/>
      <c r="IF204" s="62"/>
      <c r="IG204" s="62"/>
      <c r="IH204" s="62"/>
      <c r="II204" s="62"/>
      <c r="IJ204" s="62"/>
      <c r="IK204" s="62"/>
      <c r="IL204" s="62"/>
      <c r="IM204" s="62"/>
      <c r="IN204" s="62"/>
      <c r="IO204" s="5"/>
      <c r="IP204" s="5"/>
      <c r="IQ204" s="5"/>
      <c r="IR204" s="5"/>
      <c r="IS204" s="5"/>
      <c r="IT204" s="5"/>
      <c r="IU204" s="5"/>
      <c r="IV204" s="5"/>
      <c r="IW204" s="5"/>
      <c r="IX204" s="5"/>
      <c r="IY204" s="5"/>
      <c r="IZ204" s="5"/>
    </row>
    <row r="205" spans="1:260" x14ac:dyDescent="0.35">
      <c r="A205" s="131">
        <v>201</v>
      </c>
      <c r="B205" s="170">
        <f>'BVEM Scorecard'!B204</f>
        <v>0</v>
      </c>
      <c r="C205" s="170">
        <f>'BVEM Scorecard'!C204</f>
        <v>0</v>
      </c>
      <c r="D205" s="152">
        <v>598</v>
      </c>
      <c r="E205" s="72" t="str">
        <f>'BVEM Scorecard'!F204</f>
        <v>Wind</v>
      </c>
      <c r="F205" s="94"/>
      <c r="G205" s="94"/>
      <c r="H205" s="94"/>
      <c r="I205" s="94"/>
      <c r="J205" s="55"/>
      <c r="K205" s="55"/>
      <c r="L205" s="55"/>
      <c r="M205" s="55"/>
      <c r="N205" s="5"/>
      <c r="O205" s="5"/>
      <c r="P205" s="142"/>
      <c r="Q205" s="114"/>
      <c r="R205" s="91"/>
      <c r="S205" s="5" t="str">
        <f t="shared" si="341"/>
        <v/>
      </c>
      <c r="T205" s="93"/>
      <c r="U205" s="143"/>
      <c r="V205" s="143"/>
      <c r="W205" s="143"/>
      <c r="X205" s="64"/>
      <c r="Y205" s="64"/>
      <c r="Z205" s="62"/>
      <c r="AA205" s="144"/>
      <c r="AB205" s="144"/>
      <c r="AC205" s="64"/>
      <c r="AD205" s="64" t="str">
        <f t="shared" si="346"/>
        <v/>
      </c>
      <c r="AE205" s="64" t="str">
        <f t="shared" si="347"/>
        <v/>
      </c>
      <c r="AF205" s="64" t="str">
        <f t="shared" si="348"/>
        <v/>
      </c>
      <c r="AG205" s="55"/>
      <c r="AH205" s="55"/>
      <c r="AI205" s="35"/>
      <c r="AJ205" s="35"/>
      <c r="AK205" s="35"/>
      <c r="AL205" s="35"/>
      <c r="AM205" s="142"/>
      <c r="AN205" s="142"/>
      <c r="AO205" s="35"/>
      <c r="AP205" s="35" t="str">
        <f t="shared" si="350"/>
        <v/>
      </c>
      <c r="AQ205" s="35" t="str">
        <f t="shared" si="351"/>
        <v/>
      </c>
      <c r="AR205" s="35" t="str">
        <f t="shared" si="352"/>
        <v/>
      </c>
      <c r="AS205" s="64"/>
      <c r="AT205" s="64"/>
      <c r="AU205" s="64"/>
      <c r="AV205" s="64"/>
      <c r="AW205" s="64"/>
      <c r="AX205" s="64"/>
      <c r="AY205" s="144"/>
      <c r="AZ205" s="144"/>
      <c r="BA205" s="64"/>
      <c r="BB205" s="64" t="str">
        <f t="shared" si="353"/>
        <v/>
      </c>
      <c r="BC205" s="64" t="str">
        <f t="shared" si="354"/>
        <v/>
      </c>
      <c r="BD205" s="64" t="str">
        <f t="shared" si="355"/>
        <v/>
      </c>
      <c r="BE205" s="35"/>
      <c r="BF205" s="35"/>
      <c r="BG205" s="35"/>
      <c r="BH205" s="35"/>
      <c r="BI205" s="35"/>
      <c r="BJ205" s="35"/>
      <c r="BK205" s="142"/>
      <c r="BL205" s="142"/>
      <c r="BM205" s="35"/>
      <c r="BN205" s="35" t="str">
        <f t="shared" ref="BN205:BN258" si="356">IF(IF(BJ205&gt;0,1,0)+IF(BK205&gt;0,1,0)+IF(BL205&gt;0,1,0)=0,"",IF(BJ205&gt;0,1,0)+IF(BK205&gt;0,1,0)+IF(BL205&gt;0,1,0))</f>
        <v/>
      </c>
      <c r="BO205" s="35" t="str">
        <f t="shared" ref="BO205:BO258" si="357">IFERROR(BG205/SUM($W205,$AI205,$AU205,$BG205,$BS205,$CE205,$CQ205,$DC205,$DO205,$EA205,$EM205,$EY205,$FK205,$FW205,$GI205,$GU205,$HG205,$HS205,$IE205,$IQ205),"")</f>
        <v/>
      </c>
      <c r="BP205" s="35" t="str">
        <f t="shared" ref="BP205:BP258" si="358">IFERROR((BK205*BK$4+BL205*BL$4)*BO205,"")</f>
        <v/>
      </c>
      <c r="BQ205" s="64"/>
      <c r="BR205" s="64"/>
      <c r="BS205" s="64"/>
      <c r="BT205" s="64"/>
      <c r="BU205" s="64"/>
      <c r="BV205" s="64"/>
      <c r="BW205" s="144"/>
      <c r="BX205" s="144"/>
      <c r="BY205" s="64"/>
      <c r="BZ205" s="64" t="str">
        <f t="shared" ref="BZ205:BZ258" si="359">IF(IF(BV205&gt;0,1,0)+IF(BW205&gt;0,1,0)+IF(BX205&gt;0,1,0)=0,"",IF(BV205&gt;0,1,0)+IF(BW205&gt;0,1,0)+IF(BX205&gt;0,1,0))</f>
        <v/>
      </c>
      <c r="CA205" s="64" t="str">
        <f t="shared" ref="CA205:CA258" si="360">IFERROR(BS205/SUM($W205,$AI205,$AU205,$BG205,$BS205,$CE205,$CQ205,$DC205,$DO205,$EA205,$EM205,$EY205,$FK205,$FW205,$GI205,$GU205,$HG205,$HS205,$IE205,$IQ205),"")</f>
        <v/>
      </c>
      <c r="CB205" s="64" t="str">
        <f t="shared" ref="CB205:CB258" si="361">IFERROR((BW205*BW$4+BX205*BX$4)*CA205,"")</f>
        <v/>
      </c>
      <c r="CC205" s="35"/>
      <c r="CD205" s="35"/>
      <c r="CE205" s="35"/>
      <c r="CF205" s="35"/>
      <c r="CG205" s="35"/>
      <c r="CH205" s="35"/>
      <c r="CI205" s="142"/>
      <c r="CJ205" s="142"/>
      <c r="CK205" s="35"/>
      <c r="CL205" s="35" t="str">
        <f t="shared" ref="CL205:CL258" si="362">IF(IF(CH205&gt;0,1,0)+IF(CI205&gt;0,1,0)+IF(CJ205&gt;0,1,0)=0,"",IF(CH205&gt;0,1,0)+IF(CI205&gt;0,1,0)+IF(CJ205&gt;0,1,0))</f>
        <v/>
      </c>
      <c r="CM205" s="35" t="str">
        <f t="shared" ref="CM205:CM258" si="363">IFERROR(CE205/SUM($W205,$AI205,$AU205,$BG205,$BS205,$CE205,$CQ205,$DC205,$DO205,$EA205,$EM205,$EY205,$FK205,$FW205,$GI205,$GU205,$HG205,$HS205,$IE205,$IQ205),"")</f>
        <v/>
      </c>
      <c r="CN205" s="35" t="str">
        <f t="shared" ref="CN205:CN258" si="364">IFERROR((CI205*CI$4+CJ205*CJ$4)*CM205,"")</f>
        <v/>
      </c>
      <c r="CO205" s="64"/>
      <c r="CP205" s="64"/>
      <c r="CQ205" s="64"/>
      <c r="CR205" s="64"/>
      <c r="CS205" s="64"/>
      <c r="CT205" s="64"/>
      <c r="CU205" s="144"/>
      <c r="CV205" s="144"/>
      <c r="CW205" s="64"/>
      <c r="CX205" s="64" t="str">
        <f t="shared" ref="CX205:CX258" si="365">IF(IF(CT205&gt;0,1,0)+IF(CU205&gt;0,1,0)+IF(CV205&gt;0,1,0)=0,"",IF(CT205&gt;0,1,0)+IF(CU205&gt;0,1,0)+IF(CV205&gt;0,1,0))</f>
        <v/>
      </c>
      <c r="CY205" s="64" t="str">
        <f t="shared" ref="CY205:CY258" si="366">IFERROR(CQ205/SUM($W205,$AI205,$AU205,$BG205,$BS205,$CE205,$CQ205,$DC205,$DO205,$EA205,$EM205,$EY205,$FK205,$FW205,$GI205,$GU205,$HG205,$HS205,$IE205,$IQ205),"")</f>
        <v/>
      </c>
      <c r="CZ205" s="64" t="str">
        <f t="shared" ref="CZ205:CZ258" si="367">IFERROR((CU205*CU$4+CV205*CV$4)*CY205,"")</f>
        <v/>
      </c>
      <c r="DA205" s="35"/>
      <c r="DB205" s="35"/>
      <c r="DC205" s="35"/>
      <c r="DD205" s="35"/>
      <c r="DE205" s="35"/>
      <c r="DF205" s="35"/>
      <c r="DG205" s="142"/>
      <c r="DH205" s="142"/>
      <c r="DI205" s="35"/>
      <c r="DJ205" s="35" t="str">
        <f t="shared" ref="DJ205:DJ258" si="368">IF(IF(DF205&gt;0,1,0)+IF(DG205&gt;0,1,0)+IF(DH205&gt;0,1,0)=0,"",IF(DF205&gt;0,1,0)+IF(DG205&gt;0,1,0)+IF(DH205&gt;0,1,0))</f>
        <v/>
      </c>
      <c r="DK205" s="35" t="str">
        <f t="shared" ref="DK205:DK258" si="369">IFERROR(DC205/SUM($W205,$AI205,$AU205,$BG205,$BS205,$CE205,$CQ205,$DC205,$DO205,$EA205,$EM205,$EY205,$FK205,$FW205,$GI205,$GU205,$HG205,$HS205,$IE205,$IQ205),"")</f>
        <v/>
      </c>
      <c r="DL205" s="35" t="str">
        <f t="shared" ref="DL205:DL258" si="370">IFERROR((DG205*DG$4+DH205*DH$4)*DK205,"")</f>
        <v/>
      </c>
      <c r="DM205" s="64"/>
      <c r="DN205" s="64"/>
      <c r="DO205" s="64"/>
      <c r="DP205" s="64"/>
      <c r="DQ205" s="64"/>
      <c r="DR205" s="64"/>
      <c r="DS205" s="144"/>
      <c r="DT205" s="144"/>
      <c r="DU205" s="64"/>
      <c r="DV205" s="64" t="str">
        <f t="shared" ref="DV205:DV258" si="371">IF(IF(DR205&gt;0,1,0)+IF(DS205&gt;0,1,0)+IF(DT205&gt;0,1,0)=0,"",IF(DR205&gt;0,1,0)+IF(DS205&gt;0,1,0)+IF(DT205&gt;0,1,0))</f>
        <v/>
      </c>
      <c r="DW205" s="64" t="str">
        <f t="shared" ref="DW205:DW258" si="372">IFERROR(DO205/SUM($W205,$AI205,$AU205,$BG205,$BS205,$CE205,$CQ205,$DC205,$DO205,$EA205,$EM205,$EY205,$FK205,$FW205,$GI205,$GU205,$HG205,$HS205,$IE205,$IQ205),"")</f>
        <v/>
      </c>
      <c r="DX205" s="64" t="str">
        <f t="shared" ref="DX205:DX258" si="373">IFERROR((DS205*DS$4+DT205*DT$4)*DW205,"")</f>
        <v/>
      </c>
      <c r="DY205" s="35"/>
      <c r="DZ205" s="35"/>
      <c r="EA205" s="35"/>
      <c r="EB205" s="35"/>
      <c r="EC205" s="35"/>
      <c r="ED205" s="35"/>
      <c r="EE205" s="142"/>
      <c r="EF205" s="142"/>
      <c r="EG205" s="35"/>
      <c r="EH205" s="35" t="str">
        <f t="shared" ref="EH205:EH258" si="374">IF(IF(ED205&gt;0,1,0)+IF(EE205&gt;0,1,0)+IF(EF205&gt;0,1,0)=0,"",IF(ED205&gt;0,1,0)+IF(EE205&gt;0,1,0)+IF(EF205&gt;0,1,0))</f>
        <v/>
      </c>
      <c r="EI205" s="35" t="str">
        <f t="shared" ref="EI205:EI258" si="375">IFERROR(EA205/SUM($W205,$AI205,$AU205,$BG205,$BS205,$CE205,$CQ205,$DC205,$DO205,$EA205,$EM205,$EY205,$FK205,$FW205,$GI205,$GU205,$HG205,$HS205,$IE205,$IQ205),"")</f>
        <v/>
      </c>
      <c r="EJ205" s="35" t="str">
        <f t="shared" ref="EJ205:EJ258" si="376">IFERROR((EE205*EE$4+EF205*EF$4)*EI205,"")</f>
        <v/>
      </c>
      <c r="EK205" s="62"/>
      <c r="EL205" s="62"/>
      <c r="EM205" s="62"/>
      <c r="EN205" s="62"/>
      <c r="EO205" s="62"/>
      <c r="EP205" s="62"/>
      <c r="EQ205" s="62"/>
      <c r="ER205" s="62"/>
      <c r="ES205" s="62"/>
      <c r="ET205" s="62" t="str">
        <f t="shared" ref="ET205:ET258" si="377">IF(IF(EP205&gt;0,1,0)+IF(EQ205&gt;0,1,0)+IF(ER205&gt;0,1,0)=0,"",IF(EP205&gt;0,1,0)+IF(EQ205&gt;0,1,0)+IF(ER205&gt;0,1,0))</f>
        <v/>
      </c>
      <c r="EU205" s="62" t="str">
        <f t="shared" ref="EU205:EU258" si="378">IFERROR(EM205/SUM($W205,$AI205,$AU205,$BG205,$BS205,$CE205,$CQ205,$DC205,$DO205,$EA205,$EM205,$EY205,$FK205,$FW205,$GI205,$GU205,$HG205,$HS205,$IE205,$IQ205),"")</f>
        <v/>
      </c>
      <c r="EV205" s="62" t="str">
        <f t="shared" ref="EV205:EV258" si="379">IFERROR((EQ205*EQ$4+ER205*ER$4)*EU205,"")</f>
        <v/>
      </c>
      <c r="EW205" s="5"/>
      <c r="EX205" s="5"/>
      <c r="EY205" s="5"/>
      <c r="EZ205" s="5"/>
      <c r="FA205" s="5"/>
      <c r="FB205" s="5"/>
      <c r="FC205" s="5"/>
      <c r="FD205" s="5"/>
      <c r="FE205" s="5"/>
      <c r="FF205" s="5" t="str">
        <f t="shared" ref="FF205:FF258" si="380">IF(IF(FB205&gt;0,1,0)+IF(FC205&gt;0,1,0)+IF(FD205&gt;0,1,0)=0,"",IF(FB205&gt;0,1,0)+IF(FC205&gt;0,1,0)+IF(FD205&gt;0,1,0))</f>
        <v/>
      </c>
      <c r="FG205" s="5" t="str">
        <f t="shared" ref="FG205:FG258" si="381">IFERROR(EY205/SUM($W205,$AI205,$AU205,$BG205,$BS205,$CE205,$CQ205,$DC205,$DO205,$EA205,$EM205,$EY205,$FK205,$FW205,$GI205,$GU205,$HG205,$HS205,$IE205,$IQ205),"")</f>
        <v/>
      </c>
      <c r="FH205" s="5" t="str">
        <f t="shared" ref="FH205:FH258" si="382">IFERROR((FC205*FC$4+FD205*FD$4)*FG205,"")</f>
        <v/>
      </c>
      <c r="FI205" s="62"/>
      <c r="FJ205" s="62"/>
      <c r="FK205" s="62"/>
      <c r="FL205" s="62"/>
      <c r="FM205" s="62"/>
      <c r="FN205" s="62"/>
      <c r="FO205" s="62"/>
      <c r="FP205" s="62"/>
      <c r="FQ205" s="62"/>
      <c r="FR205" s="62" t="str">
        <f t="shared" ref="FR205:FR258" si="383">IF(IF(FN205&gt;0,1,0)+IF(FO205&gt;0,1,0)+IF(FP205&gt;0,1,0)=0,"",IF(FN205&gt;0,1,0)+IF(FO205&gt;0,1,0)+IF(FP205&gt;0,1,0))</f>
        <v/>
      </c>
      <c r="FS205" s="62" t="str">
        <f t="shared" ref="FS205:FS258" si="384">IFERROR(FK205/SUM($W205,$AI205,$AU205,$BG205,$BS205,$CE205,$CQ205,$DC205,$DO205,$EA205,$EM205,$EY205,$FK205,$FW205,$GI205,$GU205,$HG205,$HS205,$IE205,$IQ205),"")</f>
        <v/>
      </c>
      <c r="FT205" s="62" t="str">
        <f t="shared" ref="FT205:FT258" si="385">IFERROR((FO205*FO$4+FP205*FP$4)*FS205,"")</f>
        <v/>
      </c>
      <c r="FU205" s="5"/>
      <c r="FV205" s="5"/>
      <c r="FW205" s="5"/>
      <c r="FX205" s="5"/>
      <c r="FY205" s="5"/>
      <c r="FZ205" s="5"/>
      <c r="GA205" s="5"/>
      <c r="GB205" s="5"/>
      <c r="GC205" s="5"/>
      <c r="GD205" s="5" t="str">
        <f t="shared" ref="GD205:GD258" si="386">IF(IF(FZ205&gt;0,1,0)+IF(GA205&gt;0,1,0)+IF(GB205&gt;0,1,0)=0,"",IF(FZ205&gt;0,1,0)+IF(GA205&gt;0,1,0)+IF(GB205&gt;0,1,0))</f>
        <v/>
      </c>
      <c r="GE205" s="5" t="str">
        <f t="shared" ref="GE205:GE258" si="387">IFERROR(FW205/SUM($W205,$AI205,$AU205,$BG205,$BS205,$CE205,$CQ205,$DC205,$DO205,$EA205,$EM205,$EY205,$FK205,$FW205,$GI205,$GU205,$HG205,$HS205,$IE205,$IQ205),"")</f>
        <v/>
      </c>
      <c r="GF205" s="5" t="str">
        <f t="shared" ref="GF205:GF258" si="388">IFERROR((GA205*GA$4+GB205*GB$4)*GE205,"")</f>
        <v/>
      </c>
      <c r="GG205" s="62"/>
      <c r="GH205" s="62"/>
      <c r="GI205" s="62"/>
      <c r="GJ205" s="62"/>
      <c r="GK205" s="62"/>
      <c r="GL205" s="62"/>
      <c r="GM205" s="62"/>
      <c r="GN205" s="62"/>
      <c r="GO205" s="62"/>
      <c r="GP205" s="62" t="str">
        <f t="shared" ref="GP205:GP258" si="389">IF(IF(GL205&gt;0,1,0)+IF(GM205&gt;0,1,0)+IF(GN205&gt;0,1,0)=0,"",IF(GL205&gt;0,1,0)+IF(GM205&gt;0,1,0)+IF(GN205&gt;0,1,0))</f>
        <v/>
      </c>
      <c r="GQ205" s="62" t="str">
        <f t="shared" ref="GQ205:GQ258" si="390">IFERROR(GI205/SUM($W205,$AI205,$AU205,$BG205,$BS205,$CE205,$CQ205,$DC205,$DO205,$EA205,$EM205,$EY205,$FK205,$FW205,$GI205,$GU205,$HG205,$HS205,$IE205,$IQ205),"")</f>
        <v/>
      </c>
      <c r="GR205" s="62" t="str">
        <f t="shared" ref="GR205:GR258" si="391">IFERROR((GM205*GM$4+GN205*GN$4)*GQ205,"")</f>
        <v/>
      </c>
      <c r="GS205" s="5"/>
      <c r="GT205" s="5"/>
      <c r="GU205" s="5"/>
      <c r="GV205" s="5"/>
      <c r="GW205" s="5"/>
      <c r="GX205" s="5"/>
      <c r="GY205" s="5"/>
      <c r="GZ205" s="5"/>
      <c r="HA205" s="5"/>
      <c r="HB205" s="5" t="str">
        <f t="shared" ref="HB205:HB258" si="392">IF(IF(GX205&gt;0,1,0)+IF(GY205&gt;0,1,0)+IF(GZ205&gt;0,1,0)=0,"",IF(GX205&gt;0,1,0)+IF(GY205&gt;0,1,0)+IF(GZ205&gt;0,1,0))</f>
        <v/>
      </c>
      <c r="HC205" s="5" t="str">
        <f t="shared" ref="HC205:HC258" si="393">IFERROR(GU205/SUM($W205,$AI205,$AU205,$BG205,$BS205,$CE205,$CQ205,$DC205,$DO205,$EA205,$EM205,$EY205,$FK205,$FW205,$GI205,$GU205,$HG205,$HS205,$IE205,$IQ205),"")</f>
        <v/>
      </c>
      <c r="HD205" s="5" t="str">
        <f t="shared" ref="HD205:HD258" si="394">IFERROR((GY205*GY$4+GZ205*GZ$4)*HC205,"")</f>
        <v/>
      </c>
      <c r="HE205" s="62"/>
      <c r="HF205" s="62"/>
      <c r="HG205" s="62"/>
      <c r="HH205" s="62"/>
      <c r="HI205" s="62"/>
      <c r="HJ205" s="62"/>
      <c r="HK205" s="62"/>
      <c r="HL205" s="62"/>
      <c r="HM205" s="62"/>
      <c r="HN205" s="62" t="str">
        <f t="shared" ref="HN205:HN258" si="395">IF(IF(HJ205&gt;0,1,0)+IF(HK205&gt;0,1,0)+IF(HL205&gt;0,1,0)=0,"",IF(HJ205&gt;0,1,0)+IF(HK205&gt;0,1,0)+IF(HL205&gt;0,1,0))</f>
        <v/>
      </c>
      <c r="HO205" s="62" t="str">
        <f t="shared" ref="HO205:HO258" si="396">IFERROR(HG205/SUM($W205,$AI205,$AU205,$BG205,$BS205,$CE205,$CQ205,$DC205,$DO205,$EA205,$EM205,$EY205,$FK205,$FW205,$GI205,$GU205,$HG205,$HS205,$IE205,$IQ205),"")</f>
        <v/>
      </c>
      <c r="HP205" s="62" t="str">
        <f t="shared" ref="HP205:HP258" si="397">IFERROR((HK205*HK$4+HL205*HL$4)*HO205,"")</f>
        <v/>
      </c>
      <c r="HQ205" s="5"/>
      <c r="HR205" s="5"/>
      <c r="HS205" s="5"/>
      <c r="HT205" s="5"/>
      <c r="HU205" s="5"/>
      <c r="HV205" s="5"/>
      <c r="HW205" s="5"/>
      <c r="HX205" s="5"/>
      <c r="HY205" s="5"/>
      <c r="HZ205" s="5" t="str">
        <f t="shared" ref="HZ205:HZ258" si="398">IF(IF(HV205&gt;0,1,0)+IF(HW205&gt;0,1,0)+IF(HX205&gt;0,1,0)=0,"",IF(HV205&gt;0,1,0)+IF(HW205&gt;0,1,0)+IF(HX205&gt;0,1,0))</f>
        <v/>
      </c>
      <c r="IA205" s="5" t="str">
        <f t="shared" ref="IA205:IA258" si="399">IFERROR(HS205/SUM($W205,$AI205,$AU205,$BG205,$BS205,$CE205,$CQ205,$DC205,$DO205,$EA205,$EM205,$EY205,$FK205,$FW205,$GI205,$GU205,$HG205,$HS205,$IE205,$IQ205),"")</f>
        <v/>
      </c>
      <c r="IB205" s="5" t="str">
        <f t="shared" ref="IB205:IB258" si="400">IFERROR((HW205*HW$4+HX205*HX$4)*IA205,"")</f>
        <v/>
      </c>
      <c r="IC205" s="62"/>
      <c r="ID205" s="62"/>
      <c r="IE205" s="62"/>
      <c r="IF205" s="62"/>
      <c r="IG205" s="62"/>
      <c r="IH205" s="62"/>
      <c r="II205" s="62"/>
      <c r="IJ205" s="62"/>
      <c r="IK205" s="62"/>
      <c r="IL205" s="62" t="str">
        <f t="shared" ref="IL205:IL258" si="401">IF(IF(IH205&gt;0,1,0)+IF(II205&gt;0,1,0)+IF(IJ205&gt;0,1,0)=0,"",IF(IH205&gt;0,1,0)+IF(II205&gt;0,1,0)+IF(IJ205&gt;0,1,0))</f>
        <v/>
      </c>
      <c r="IM205" s="62" t="str">
        <f t="shared" ref="IM205:IM258" si="402">IFERROR(IE205/SUM($W205,$AI205,$AU205,$BG205,$BS205,$CE205,$CQ205,$DC205,$DO205,$EA205,$EM205,$EY205,$FK205,$FW205,$GI205,$GU205,$HG205,$HS205,$IE205,$IQ205),"")</f>
        <v/>
      </c>
      <c r="IN205" s="62" t="str">
        <f t="shared" ref="IN205:IN258" si="403">IFERROR((II205*II$4+IJ205*IJ$4)*IM205,"")</f>
        <v/>
      </c>
      <c r="IO205" s="5"/>
      <c r="IP205" s="5"/>
      <c r="IQ205" s="5"/>
      <c r="IR205" s="5"/>
      <c r="IS205" s="5"/>
      <c r="IT205" s="5"/>
      <c r="IU205" s="5"/>
      <c r="IV205" s="5"/>
      <c r="IW205" s="5"/>
      <c r="IX205" s="5" t="str">
        <f t="shared" ref="IX205:IX258" si="404">IF(IF(IT205&gt;0,1,0)+IF(IU205&gt;0,1,0)+IF(IV205&gt;0,1,0)=0,"",IF(IT205&gt;0,1,0)+IF(IU205&gt;0,1,0)+IF(IV205&gt;0,1,0))</f>
        <v/>
      </c>
      <c r="IY205" s="5" t="str">
        <f t="shared" ref="IY205:IY258" si="405">IFERROR(IQ205/SUM($W205,$AI205,$AU205,$BG205,$BS205,$CE205,$CQ205,$DC205,$DO205,$EA205,$EM205,$EY205,$FK205,$FW205,$GI205,$GU205,$HG205,$HS205,$IE205,$IQ205),"")</f>
        <v/>
      </c>
      <c r="IZ205" s="5" t="str">
        <f t="shared" ref="IZ205:IZ258" si="406">IFERROR((IU205*IU$4+IV205*IV$4)*IY205,"")</f>
        <v/>
      </c>
    </row>
    <row r="206" spans="1:260" x14ac:dyDescent="0.35">
      <c r="A206" s="131">
        <v>202</v>
      </c>
      <c r="B206" s="170">
        <f>'BVEM Scorecard'!B205</f>
        <v>0</v>
      </c>
      <c r="C206" s="170">
        <f>'BVEM Scorecard'!C205</f>
        <v>0</v>
      </c>
      <c r="D206" s="152">
        <v>629</v>
      </c>
      <c r="E206" s="72" t="str">
        <f>'BVEM Scorecard'!F205</f>
        <v>Wind</v>
      </c>
      <c r="F206" s="94"/>
      <c r="G206" s="94"/>
      <c r="H206" s="94"/>
      <c r="I206" s="94"/>
      <c r="J206" s="55"/>
      <c r="K206" s="55"/>
      <c r="L206" s="55"/>
      <c r="M206" s="55"/>
      <c r="N206" s="5"/>
      <c r="O206" s="141"/>
      <c r="P206" s="142"/>
      <c r="Q206" s="114"/>
      <c r="R206" s="91"/>
      <c r="S206" s="5" t="str">
        <f t="shared" si="341"/>
        <v/>
      </c>
      <c r="T206" s="93"/>
      <c r="U206" s="143"/>
      <c r="V206" s="143"/>
      <c r="W206" s="143"/>
      <c r="X206" s="64"/>
      <c r="Y206" s="64"/>
      <c r="Z206" s="64"/>
      <c r="AA206" s="144"/>
      <c r="AB206" s="144"/>
      <c r="AC206" s="64"/>
      <c r="AD206" s="64" t="str">
        <f t="shared" si="346"/>
        <v/>
      </c>
      <c r="AE206" s="64" t="str">
        <f t="shared" si="347"/>
        <v/>
      </c>
      <c r="AF206" s="64" t="str">
        <f t="shared" si="348"/>
        <v/>
      </c>
      <c r="AG206" s="55"/>
      <c r="AH206" s="55"/>
      <c r="AI206" s="5"/>
      <c r="AJ206" s="5"/>
      <c r="AK206" s="5"/>
      <c r="AL206" s="5"/>
      <c r="AM206" s="5"/>
      <c r="AN206" s="5"/>
      <c r="AO206" s="5"/>
      <c r="AP206" s="35" t="str">
        <f t="shared" si="350"/>
        <v/>
      </c>
      <c r="AQ206" s="35" t="str">
        <f t="shared" si="351"/>
        <v/>
      </c>
      <c r="AR206" s="35" t="str">
        <f t="shared" si="352"/>
        <v/>
      </c>
      <c r="AS206" s="62"/>
      <c r="AT206" s="62"/>
      <c r="AU206" s="62"/>
      <c r="AV206" s="62"/>
      <c r="AW206" s="62"/>
      <c r="AX206" s="62"/>
      <c r="AY206" s="62"/>
      <c r="AZ206" s="62"/>
      <c r="BA206" s="62"/>
      <c r="BB206" s="62" t="str">
        <f t="shared" si="353"/>
        <v/>
      </c>
      <c r="BC206" s="95" t="str">
        <f t="shared" si="354"/>
        <v/>
      </c>
      <c r="BD206" s="62" t="str">
        <f t="shared" si="355"/>
        <v/>
      </c>
      <c r="BE206" s="5"/>
      <c r="BF206" s="5"/>
      <c r="BG206" s="5"/>
      <c r="BH206" s="5"/>
      <c r="BI206" s="5"/>
      <c r="BJ206" s="5"/>
      <c r="BK206" s="5"/>
      <c r="BL206" s="5"/>
      <c r="BM206" s="5"/>
      <c r="BN206" s="35" t="str">
        <f t="shared" si="356"/>
        <v/>
      </c>
      <c r="BO206" s="35" t="str">
        <f t="shared" si="357"/>
        <v/>
      </c>
      <c r="BP206" s="35" t="str">
        <f t="shared" si="358"/>
        <v/>
      </c>
      <c r="BQ206" s="62"/>
      <c r="BR206" s="62"/>
      <c r="BS206" s="62"/>
      <c r="BT206" s="62"/>
      <c r="BU206" s="62"/>
      <c r="BV206" s="62"/>
      <c r="BW206" s="62"/>
      <c r="BX206" s="62"/>
      <c r="BY206" s="62"/>
      <c r="BZ206" s="62" t="str">
        <f t="shared" si="359"/>
        <v/>
      </c>
      <c r="CA206" s="62" t="str">
        <f t="shared" si="360"/>
        <v/>
      </c>
      <c r="CB206" s="62" t="str">
        <f t="shared" si="361"/>
        <v/>
      </c>
      <c r="CC206" s="5"/>
      <c r="CD206" s="5"/>
      <c r="CE206" s="5"/>
      <c r="CF206" s="5"/>
      <c r="CG206" s="5"/>
      <c r="CH206" s="5"/>
      <c r="CI206" s="5"/>
      <c r="CJ206" s="5"/>
      <c r="CK206" s="5"/>
      <c r="CL206" s="35" t="str">
        <f t="shared" si="362"/>
        <v/>
      </c>
      <c r="CM206" s="35" t="str">
        <f t="shared" si="363"/>
        <v/>
      </c>
      <c r="CN206" s="35" t="str">
        <f t="shared" si="364"/>
        <v/>
      </c>
      <c r="CO206" s="62"/>
      <c r="CP206" s="62"/>
      <c r="CQ206" s="62"/>
      <c r="CR206" s="62"/>
      <c r="CS206" s="62"/>
      <c r="CT206" s="62"/>
      <c r="CU206" s="62"/>
      <c r="CV206" s="62"/>
      <c r="CW206" s="62"/>
      <c r="CX206" s="62" t="str">
        <f t="shared" si="365"/>
        <v/>
      </c>
      <c r="CY206" s="62" t="str">
        <f t="shared" si="366"/>
        <v/>
      </c>
      <c r="CZ206" s="62" t="str">
        <f t="shared" si="367"/>
        <v/>
      </c>
      <c r="DA206" s="5"/>
      <c r="DB206" s="5"/>
      <c r="DC206" s="5"/>
      <c r="DD206" s="5"/>
      <c r="DE206" s="5"/>
      <c r="DF206" s="5"/>
      <c r="DG206" s="5"/>
      <c r="DH206" s="5"/>
      <c r="DI206" s="5"/>
      <c r="DJ206" s="5" t="str">
        <f t="shared" si="368"/>
        <v/>
      </c>
      <c r="DK206" s="5" t="str">
        <f t="shared" si="369"/>
        <v/>
      </c>
      <c r="DL206" s="5" t="str">
        <f t="shared" si="370"/>
        <v/>
      </c>
      <c r="DM206" s="62"/>
      <c r="DN206" s="62"/>
      <c r="DO206" s="62"/>
      <c r="DP206" s="62"/>
      <c r="DQ206" s="62"/>
      <c r="DR206" s="62"/>
      <c r="DS206" s="62"/>
      <c r="DT206" s="62"/>
      <c r="DU206" s="62"/>
      <c r="DV206" s="62" t="str">
        <f t="shared" si="371"/>
        <v/>
      </c>
      <c r="DW206" s="62" t="str">
        <f t="shared" si="372"/>
        <v/>
      </c>
      <c r="DX206" s="62" t="str">
        <f t="shared" si="373"/>
        <v/>
      </c>
      <c r="DY206" s="5"/>
      <c r="DZ206" s="5"/>
      <c r="EA206" s="5"/>
      <c r="EB206" s="5"/>
      <c r="EC206" s="5"/>
      <c r="ED206" s="5"/>
      <c r="EE206" s="5"/>
      <c r="EF206" s="5"/>
      <c r="EG206" s="5"/>
      <c r="EH206" s="5" t="str">
        <f t="shared" si="374"/>
        <v/>
      </c>
      <c r="EI206" s="5" t="str">
        <f t="shared" si="375"/>
        <v/>
      </c>
      <c r="EJ206" s="5" t="str">
        <f t="shared" si="376"/>
        <v/>
      </c>
      <c r="EK206" s="62"/>
      <c r="EL206" s="62"/>
      <c r="EM206" s="62"/>
      <c r="EN206" s="62"/>
      <c r="EO206" s="62"/>
      <c r="EP206" s="62"/>
      <c r="EQ206" s="62"/>
      <c r="ER206" s="62"/>
      <c r="ES206" s="62"/>
      <c r="ET206" s="62" t="str">
        <f t="shared" si="377"/>
        <v/>
      </c>
      <c r="EU206" s="62" t="str">
        <f t="shared" si="378"/>
        <v/>
      </c>
      <c r="EV206" s="62" t="str">
        <f t="shared" si="379"/>
        <v/>
      </c>
      <c r="EW206" s="5"/>
      <c r="EX206" s="5"/>
      <c r="EY206" s="5"/>
      <c r="EZ206" s="5"/>
      <c r="FA206" s="5"/>
      <c r="FB206" s="5"/>
      <c r="FC206" s="5"/>
      <c r="FD206" s="5"/>
      <c r="FE206" s="5"/>
      <c r="FF206" s="5" t="str">
        <f t="shared" si="380"/>
        <v/>
      </c>
      <c r="FG206" s="5" t="str">
        <f t="shared" si="381"/>
        <v/>
      </c>
      <c r="FH206" s="5" t="str">
        <f t="shared" si="382"/>
        <v/>
      </c>
      <c r="FI206" s="62"/>
      <c r="FJ206" s="62"/>
      <c r="FK206" s="62"/>
      <c r="FL206" s="62"/>
      <c r="FM206" s="62"/>
      <c r="FN206" s="62"/>
      <c r="FO206" s="62"/>
      <c r="FP206" s="62"/>
      <c r="FQ206" s="62"/>
      <c r="FR206" s="62" t="str">
        <f t="shared" si="383"/>
        <v/>
      </c>
      <c r="FS206" s="62" t="str">
        <f t="shared" si="384"/>
        <v/>
      </c>
      <c r="FT206" s="62" t="str">
        <f t="shared" si="385"/>
        <v/>
      </c>
      <c r="FU206" s="5"/>
      <c r="FV206" s="5"/>
      <c r="FW206" s="5"/>
      <c r="FX206" s="5"/>
      <c r="FY206" s="5"/>
      <c r="FZ206" s="5"/>
      <c r="GA206" s="5"/>
      <c r="GB206" s="5"/>
      <c r="GC206" s="5"/>
      <c r="GD206" s="5" t="str">
        <f t="shared" si="386"/>
        <v/>
      </c>
      <c r="GE206" s="5" t="str">
        <f t="shared" si="387"/>
        <v/>
      </c>
      <c r="GF206" s="5" t="str">
        <f t="shared" si="388"/>
        <v/>
      </c>
      <c r="GG206" s="62"/>
      <c r="GH206" s="62"/>
      <c r="GI206" s="62"/>
      <c r="GJ206" s="62"/>
      <c r="GK206" s="62"/>
      <c r="GL206" s="62"/>
      <c r="GM206" s="62"/>
      <c r="GN206" s="62"/>
      <c r="GO206" s="62"/>
      <c r="GP206" s="62" t="str">
        <f t="shared" si="389"/>
        <v/>
      </c>
      <c r="GQ206" s="62" t="str">
        <f t="shared" si="390"/>
        <v/>
      </c>
      <c r="GR206" s="62" t="str">
        <f t="shared" si="391"/>
        <v/>
      </c>
      <c r="GS206" s="5"/>
      <c r="GT206" s="5"/>
      <c r="GU206" s="5"/>
      <c r="GV206" s="5"/>
      <c r="GW206" s="5"/>
      <c r="GX206" s="5"/>
      <c r="GY206" s="5"/>
      <c r="GZ206" s="5"/>
      <c r="HA206" s="5"/>
      <c r="HB206" s="5" t="str">
        <f t="shared" si="392"/>
        <v/>
      </c>
      <c r="HC206" s="5" t="str">
        <f t="shared" si="393"/>
        <v/>
      </c>
      <c r="HD206" s="5" t="str">
        <f t="shared" si="394"/>
        <v/>
      </c>
      <c r="HE206" s="62"/>
      <c r="HF206" s="62"/>
      <c r="HG206" s="62"/>
      <c r="HH206" s="62"/>
      <c r="HI206" s="62"/>
      <c r="HJ206" s="62"/>
      <c r="HK206" s="62"/>
      <c r="HL206" s="62"/>
      <c r="HM206" s="62"/>
      <c r="HN206" s="62" t="str">
        <f t="shared" si="395"/>
        <v/>
      </c>
      <c r="HO206" s="62" t="str">
        <f t="shared" si="396"/>
        <v/>
      </c>
      <c r="HP206" s="62" t="str">
        <f t="shared" si="397"/>
        <v/>
      </c>
      <c r="HQ206" s="5"/>
      <c r="HR206" s="5"/>
      <c r="HS206" s="5"/>
      <c r="HT206" s="5"/>
      <c r="HU206" s="5"/>
      <c r="HV206" s="5"/>
      <c r="HW206" s="5"/>
      <c r="HX206" s="5"/>
      <c r="HY206" s="5"/>
      <c r="HZ206" s="5" t="str">
        <f t="shared" si="398"/>
        <v/>
      </c>
      <c r="IA206" s="5" t="str">
        <f t="shared" si="399"/>
        <v/>
      </c>
      <c r="IB206" s="5" t="str">
        <f t="shared" si="400"/>
        <v/>
      </c>
      <c r="IC206" s="62"/>
      <c r="ID206" s="62"/>
      <c r="IE206" s="62"/>
      <c r="IF206" s="62"/>
      <c r="IG206" s="62"/>
      <c r="IH206" s="62"/>
      <c r="II206" s="62"/>
      <c r="IJ206" s="62"/>
      <c r="IK206" s="62"/>
      <c r="IL206" s="62" t="str">
        <f t="shared" si="401"/>
        <v/>
      </c>
      <c r="IM206" s="62" t="str">
        <f t="shared" si="402"/>
        <v/>
      </c>
      <c r="IN206" s="62" t="str">
        <f t="shared" si="403"/>
        <v/>
      </c>
      <c r="IO206" s="5"/>
      <c r="IP206" s="5"/>
      <c r="IQ206" s="5"/>
      <c r="IR206" s="5"/>
      <c r="IS206" s="5"/>
      <c r="IT206" s="5"/>
      <c r="IU206" s="5"/>
      <c r="IV206" s="5"/>
      <c r="IW206" s="5"/>
      <c r="IX206" s="5" t="str">
        <f t="shared" si="404"/>
        <v/>
      </c>
      <c r="IY206" s="5" t="str">
        <f t="shared" si="405"/>
        <v/>
      </c>
      <c r="IZ206" s="5" t="str">
        <f t="shared" si="406"/>
        <v/>
      </c>
    </row>
    <row r="207" spans="1:260" x14ac:dyDescent="0.35">
      <c r="A207" s="131">
        <v>203</v>
      </c>
      <c r="B207" s="170">
        <f>'BVEM Scorecard'!B206</f>
        <v>0</v>
      </c>
      <c r="C207" s="170">
        <f>'BVEM Scorecard'!C206</f>
        <v>0</v>
      </c>
      <c r="D207" s="152">
        <v>389</v>
      </c>
      <c r="E207" s="72" t="str">
        <f>'BVEM Scorecard'!F206</f>
        <v>Wind</v>
      </c>
      <c r="F207" s="94"/>
      <c r="G207" s="94"/>
      <c r="H207" s="94"/>
      <c r="I207" s="94"/>
      <c r="J207" s="55"/>
      <c r="K207" s="55"/>
      <c r="L207" s="55"/>
      <c r="M207" s="55"/>
      <c r="N207" s="5"/>
      <c r="O207" s="5"/>
      <c r="P207" s="142"/>
      <c r="Q207" s="114"/>
      <c r="R207" s="91"/>
      <c r="S207" s="5" t="str">
        <f t="shared" si="341"/>
        <v/>
      </c>
      <c r="T207" s="93"/>
      <c r="U207" s="143"/>
      <c r="V207" s="143"/>
      <c r="W207" s="143"/>
      <c r="X207" s="64"/>
      <c r="Y207" s="64"/>
      <c r="Z207" s="62"/>
      <c r="AA207" s="144"/>
      <c r="AB207" s="144"/>
      <c r="AC207" s="64"/>
      <c r="AD207" s="64" t="str">
        <f t="shared" si="346"/>
        <v/>
      </c>
      <c r="AE207" s="64" t="str">
        <f t="shared" si="347"/>
        <v/>
      </c>
      <c r="AF207" s="64" t="str">
        <f t="shared" si="348"/>
        <v/>
      </c>
      <c r="AG207" s="55"/>
      <c r="AH207" s="55"/>
      <c r="AI207" s="35"/>
      <c r="AJ207" s="35"/>
      <c r="AK207" s="35"/>
      <c r="AL207" s="35"/>
      <c r="AM207" s="142"/>
      <c r="AN207" s="142"/>
      <c r="AO207" s="35"/>
      <c r="AP207" s="35" t="str">
        <f t="shared" si="350"/>
        <v/>
      </c>
      <c r="AQ207" s="35" t="str">
        <f t="shared" si="351"/>
        <v/>
      </c>
      <c r="AR207" s="35" t="str">
        <f t="shared" si="352"/>
        <v/>
      </c>
      <c r="AS207" s="64"/>
      <c r="AT207" s="64"/>
      <c r="AU207" s="64"/>
      <c r="AV207" s="64"/>
      <c r="AW207" s="64"/>
      <c r="AX207" s="64"/>
      <c r="AY207" s="144"/>
      <c r="AZ207" s="144"/>
      <c r="BA207" s="64"/>
      <c r="BB207" s="64" t="str">
        <f t="shared" si="353"/>
        <v/>
      </c>
      <c r="BC207" s="64" t="str">
        <f t="shared" si="354"/>
        <v/>
      </c>
      <c r="BD207" s="64" t="str">
        <f t="shared" si="355"/>
        <v/>
      </c>
      <c r="BE207" s="35"/>
      <c r="BF207" s="35"/>
      <c r="BG207" s="35"/>
      <c r="BH207" s="35"/>
      <c r="BI207" s="35"/>
      <c r="BJ207" s="35"/>
      <c r="BK207" s="142"/>
      <c r="BL207" s="142"/>
      <c r="BM207" s="35"/>
      <c r="BN207" s="35" t="str">
        <f t="shared" si="356"/>
        <v/>
      </c>
      <c r="BO207" s="35" t="str">
        <f t="shared" si="357"/>
        <v/>
      </c>
      <c r="BP207" s="35" t="str">
        <f t="shared" si="358"/>
        <v/>
      </c>
      <c r="BQ207" s="64"/>
      <c r="BR207" s="64"/>
      <c r="BS207" s="64"/>
      <c r="BT207" s="64"/>
      <c r="BU207" s="64"/>
      <c r="BV207" s="64"/>
      <c r="BW207" s="144"/>
      <c r="BX207" s="144"/>
      <c r="BY207" s="64"/>
      <c r="BZ207" s="64" t="str">
        <f t="shared" si="359"/>
        <v/>
      </c>
      <c r="CA207" s="64" t="str">
        <f t="shared" si="360"/>
        <v/>
      </c>
      <c r="CB207" s="64" t="str">
        <f t="shared" si="361"/>
        <v/>
      </c>
      <c r="CC207" s="35"/>
      <c r="CD207" s="35"/>
      <c r="CE207" s="35"/>
      <c r="CF207" s="35"/>
      <c r="CG207" s="35"/>
      <c r="CH207" s="35"/>
      <c r="CI207" s="142"/>
      <c r="CJ207" s="142"/>
      <c r="CK207" s="35"/>
      <c r="CL207" s="35" t="str">
        <f t="shared" si="362"/>
        <v/>
      </c>
      <c r="CM207" s="35" t="str">
        <f t="shared" si="363"/>
        <v/>
      </c>
      <c r="CN207" s="35" t="str">
        <f t="shared" si="364"/>
        <v/>
      </c>
      <c r="CO207" s="64"/>
      <c r="CP207" s="64"/>
      <c r="CQ207" s="64"/>
      <c r="CR207" s="64"/>
      <c r="CS207" s="64"/>
      <c r="CT207" s="64"/>
      <c r="CU207" s="144"/>
      <c r="CV207" s="144"/>
      <c r="CW207" s="64"/>
      <c r="CX207" s="64" t="str">
        <f t="shared" si="365"/>
        <v/>
      </c>
      <c r="CY207" s="64" t="str">
        <f t="shared" si="366"/>
        <v/>
      </c>
      <c r="CZ207" s="64" t="str">
        <f t="shared" si="367"/>
        <v/>
      </c>
      <c r="DA207" s="35"/>
      <c r="DB207" s="35"/>
      <c r="DC207" s="35"/>
      <c r="DD207" s="35"/>
      <c r="DE207" s="35"/>
      <c r="DF207" s="35"/>
      <c r="DG207" s="142"/>
      <c r="DH207" s="142"/>
      <c r="DI207" s="35"/>
      <c r="DJ207" s="35" t="str">
        <f t="shared" si="368"/>
        <v/>
      </c>
      <c r="DK207" s="35" t="str">
        <f t="shared" si="369"/>
        <v/>
      </c>
      <c r="DL207" s="35" t="str">
        <f t="shared" si="370"/>
        <v/>
      </c>
      <c r="DM207" s="64"/>
      <c r="DN207" s="64"/>
      <c r="DO207" s="64"/>
      <c r="DP207" s="64"/>
      <c r="DQ207" s="64"/>
      <c r="DR207" s="64"/>
      <c r="DS207" s="144"/>
      <c r="DT207" s="144"/>
      <c r="DU207" s="64"/>
      <c r="DV207" s="64" t="str">
        <f t="shared" si="371"/>
        <v/>
      </c>
      <c r="DW207" s="64" t="str">
        <f t="shared" si="372"/>
        <v/>
      </c>
      <c r="DX207" s="64" t="str">
        <f t="shared" si="373"/>
        <v/>
      </c>
      <c r="DY207" s="35"/>
      <c r="DZ207" s="35"/>
      <c r="EA207" s="35"/>
      <c r="EB207" s="35"/>
      <c r="EC207" s="35"/>
      <c r="ED207" s="35"/>
      <c r="EE207" s="142"/>
      <c r="EF207" s="142"/>
      <c r="EG207" s="35"/>
      <c r="EH207" s="35" t="str">
        <f t="shared" si="374"/>
        <v/>
      </c>
      <c r="EI207" s="35" t="str">
        <f t="shared" si="375"/>
        <v/>
      </c>
      <c r="EJ207" s="35" t="str">
        <f t="shared" si="376"/>
        <v/>
      </c>
      <c r="EK207" s="62"/>
      <c r="EL207" s="62"/>
      <c r="EM207" s="62"/>
      <c r="EN207" s="62"/>
      <c r="EO207" s="62"/>
      <c r="EP207" s="62"/>
      <c r="EQ207" s="62"/>
      <c r="ER207" s="62"/>
      <c r="ES207" s="62"/>
      <c r="ET207" s="62" t="str">
        <f t="shared" si="377"/>
        <v/>
      </c>
      <c r="EU207" s="62" t="str">
        <f t="shared" si="378"/>
        <v/>
      </c>
      <c r="EV207" s="62" t="str">
        <f t="shared" si="379"/>
        <v/>
      </c>
      <c r="EW207" s="5"/>
      <c r="EX207" s="5"/>
      <c r="EY207" s="5"/>
      <c r="EZ207" s="5"/>
      <c r="FA207" s="5"/>
      <c r="FB207" s="5"/>
      <c r="FC207" s="5"/>
      <c r="FD207" s="5"/>
      <c r="FE207" s="5"/>
      <c r="FF207" s="5" t="str">
        <f t="shared" si="380"/>
        <v/>
      </c>
      <c r="FG207" s="5" t="str">
        <f t="shared" si="381"/>
        <v/>
      </c>
      <c r="FH207" s="5" t="str">
        <f t="shared" si="382"/>
        <v/>
      </c>
      <c r="FI207" s="62"/>
      <c r="FJ207" s="62"/>
      <c r="FK207" s="62"/>
      <c r="FL207" s="62"/>
      <c r="FM207" s="62"/>
      <c r="FN207" s="62"/>
      <c r="FO207" s="62"/>
      <c r="FP207" s="62"/>
      <c r="FQ207" s="62"/>
      <c r="FR207" s="62" t="str">
        <f t="shared" si="383"/>
        <v/>
      </c>
      <c r="FS207" s="62" t="str">
        <f t="shared" si="384"/>
        <v/>
      </c>
      <c r="FT207" s="62" t="str">
        <f t="shared" si="385"/>
        <v/>
      </c>
      <c r="FU207" s="5"/>
      <c r="FV207" s="5"/>
      <c r="FW207" s="5"/>
      <c r="FX207" s="5"/>
      <c r="FY207" s="5"/>
      <c r="FZ207" s="5"/>
      <c r="GA207" s="5"/>
      <c r="GB207" s="5"/>
      <c r="GC207" s="5"/>
      <c r="GD207" s="5" t="str">
        <f t="shared" si="386"/>
        <v/>
      </c>
      <c r="GE207" s="5" t="str">
        <f t="shared" si="387"/>
        <v/>
      </c>
      <c r="GF207" s="5" t="str">
        <f t="shared" si="388"/>
        <v/>
      </c>
      <c r="GG207" s="62"/>
      <c r="GH207" s="62"/>
      <c r="GI207" s="62"/>
      <c r="GJ207" s="62"/>
      <c r="GK207" s="62"/>
      <c r="GL207" s="62"/>
      <c r="GM207" s="62"/>
      <c r="GN207" s="62"/>
      <c r="GO207" s="62"/>
      <c r="GP207" s="62" t="str">
        <f t="shared" si="389"/>
        <v/>
      </c>
      <c r="GQ207" s="62" t="str">
        <f t="shared" si="390"/>
        <v/>
      </c>
      <c r="GR207" s="62" t="str">
        <f t="shared" si="391"/>
        <v/>
      </c>
      <c r="GS207" s="5"/>
      <c r="GT207" s="5"/>
      <c r="GU207" s="5"/>
      <c r="GV207" s="5"/>
      <c r="GW207" s="5"/>
      <c r="GX207" s="5"/>
      <c r="GY207" s="5"/>
      <c r="GZ207" s="5"/>
      <c r="HA207" s="5"/>
      <c r="HB207" s="5" t="str">
        <f t="shared" si="392"/>
        <v/>
      </c>
      <c r="HC207" s="5" t="str">
        <f t="shared" si="393"/>
        <v/>
      </c>
      <c r="HD207" s="5" t="str">
        <f t="shared" si="394"/>
        <v/>
      </c>
      <c r="HE207" s="62"/>
      <c r="HF207" s="62"/>
      <c r="HG207" s="62"/>
      <c r="HH207" s="62"/>
      <c r="HI207" s="62"/>
      <c r="HJ207" s="62"/>
      <c r="HK207" s="62"/>
      <c r="HL207" s="62"/>
      <c r="HM207" s="62"/>
      <c r="HN207" s="62" t="str">
        <f t="shared" si="395"/>
        <v/>
      </c>
      <c r="HO207" s="62" t="str">
        <f t="shared" si="396"/>
        <v/>
      </c>
      <c r="HP207" s="62" t="str">
        <f t="shared" si="397"/>
        <v/>
      </c>
      <c r="HQ207" s="5"/>
      <c r="HR207" s="5"/>
      <c r="HS207" s="5"/>
      <c r="HT207" s="5"/>
      <c r="HU207" s="5"/>
      <c r="HV207" s="5"/>
      <c r="HW207" s="5"/>
      <c r="HX207" s="5"/>
      <c r="HY207" s="5"/>
      <c r="HZ207" s="5" t="str">
        <f t="shared" si="398"/>
        <v/>
      </c>
      <c r="IA207" s="5" t="str">
        <f t="shared" si="399"/>
        <v/>
      </c>
      <c r="IB207" s="5" t="str">
        <f t="shared" si="400"/>
        <v/>
      </c>
      <c r="IC207" s="62"/>
      <c r="ID207" s="62"/>
      <c r="IE207" s="62"/>
      <c r="IF207" s="62"/>
      <c r="IG207" s="62"/>
      <c r="IH207" s="62"/>
      <c r="II207" s="62"/>
      <c r="IJ207" s="62"/>
      <c r="IK207" s="62"/>
      <c r="IL207" s="62" t="str">
        <f t="shared" si="401"/>
        <v/>
      </c>
      <c r="IM207" s="62" t="str">
        <f t="shared" si="402"/>
        <v/>
      </c>
      <c r="IN207" s="62" t="str">
        <f t="shared" si="403"/>
        <v/>
      </c>
      <c r="IO207" s="5"/>
      <c r="IP207" s="5"/>
      <c r="IQ207" s="5"/>
      <c r="IR207" s="5"/>
      <c r="IS207" s="5"/>
      <c r="IT207" s="5"/>
      <c r="IU207" s="5"/>
      <c r="IV207" s="5"/>
      <c r="IW207" s="5"/>
      <c r="IX207" s="5" t="str">
        <f t="shared" si="404"/>
        <v/>
      </c>
      <c r="IY207" s="5" t="str">
        <f t="shared" si="405"/>
        <v/>
      </c>
      <c r="IZ207" s="5" t="str">
        <f t="shared" si="406"/>
        <v/>
      </c>
    </row>
    <row r="208" spans="1:260" x14ac:dyDescent="0.35">
      <c r="A208" s="131">
        <v>204</v>
      </c>
      <c r="B208" s="170">
        <f>'BVEM Scorecard'!B207</f>
        <v>0</v>
      </c>
      <c r="C208" s="170">
        <f>'BVEM Scorecard'!C207</f>
        <v>0</v>
      </c>
      <c r="D208" s="152">
        <v>385</v>
      </c>
      <c r="E208" s="72" t="str">
        <f>'BVEM Scorecard'!F207</f>
        <v>Wind</v>
      </c>
      <c r="F208" s="94"/>
      <c r="G208" s="94"/>
      <c r="H208" s="94"/>
      <c r="I208" s="94"/>
      <c r="J208" s="55"/>
      <c r="K208" s="55"/>
      <c r="L208" s="55"/>
      <c r="M208" s="55"/>
      <c r="N208" s="5"/>
      <c r="O208" s="141"/>
      <c r="P208" s="142"/>
      <c r="Q208" s="114"/>
      <c r="R208" s="91"/>
      <c r="S208" s="5" t="str">
        <f t="shared" si="341"/>
        <v/>
      </c>
      <c r="T208" s="93"/>
      <c r="U208" s="143"/>
      <c r="V208" s="143"/>
      <c r="W208" s="143"/>
      <c r="X208" s="64"/>
      <c r="Y208" s="64"/>
      <c r="Z208" s="64"/>
      <c r="AA208" s="144"/>
      <c r="AB208" s="144"/>
      <c r="AC208" s="64"/>
      <c r="AD208" s="64" t="str">
        <f t="shared" si="346"/>
        <v/>
      </c>
      <c r="AE208" s="64" t="str">
        <f t="shared" si="347"/>
        <v/>
      </c>
      <c r="AF208" s="64" t="str">
        <f t="shared" si="348"/>
        <v/>
      </c>
      <c r="AG208" s="55"/>
      <c r="AH208" s="55"/>
      <c r="AI208" s="5"/>
      <c r="AJ208" s="5"/>
      <c r="AK208" s="5"/>
      <c r="AL208" s="5"/>
      <c r="AM208" s="5"/>
      <c r="AN208" s="5"/>
      <c r="AO208" s="5"/>
      <c r="AP208" s="35" t="str">
        <f t="shared" si="350"/>
        <v/>
      </c>
      <c r="AQ208" s="35" t="str">
        <f t="shared" si="351"/>
        <v/>
      </c>
      <c r="AR208" s="35" t="str">
        <f t="shared" si="352"/>
        <v/>
      </c>
      <c r="AS208" s="62"/>
      <c r="AT208" s="62"/>
      <c r="AU208" s="62"/>
      <c r="AV208" s="62"/>
      <c r="AW208" s="62"/>
      <c r="AX208" s="62"/>
      <c r="AY208" s="62"/>
      <c r="AZ208" s="62"/>
      <c r="BA208" s="62"/>
      <c r="BB208" s="62" t="str">
        <f t="shared" si="353"/>
        <v/>
      </c>
      <c r="BC208" s="95" t="str">
        <f t="shared" si="354"/>
        <v/>
      </c>
      <c r="BD208" s="62" t="str">
        <f t="shared" si="355"/>
        <v/>
      </c>
      <c r="BE208" s="5"/>
      <c r="BF208" s="5"/>
      <c r="BG208" s="5"/>
      <c r="BH208" s="5"/>
      <c r="BI208" s="5"/>
      <c r="BJ208" s="5"/>
      <c r="BK208" s="5"/>
      <c r="BL208" s="5"/>
      <c r="BM208" s="5"/>
      <c r="BN208" s="35" t="str">
        <f t="shared" si="356"/>
        <v/>
      </c>
      <c r="BO208" s="35" t="str">
        <f t="shared" si="357"/>
        <v/>
      </c>
      <c r="BP208" s="35" t="str">
        <f t="shared" si="358"/>
        <v/>
      </c>
      <c r="BQ208" s="62"/>
      <c r="BR208" s="62"/>
      <c r="BS208" s="62"/>
      <c r="BT208" s="62"/>
      <c r="BU208" s="62"/>
      <c r="BV208" s="62"/>
      <c r="BW208" s="62"/>
      <c r="BX208" s="62"/>
      <c r="BY208" s="62"/>
      <c r="BZ208" s="62" t="str">
        <f t="shared" si="359"/>
        <v/>
      </c>
      <c r="CA208" s="62" t="str">
        <f t="shared" si="360"/>
        <v/>
      </c>
      <c r="CB208" s="62" t="str">
        <f t="shared" si="361"/>
        <v/>
      </c>
      <c r="CC208" s="5"/>
      <c r="CD208" s="5"/>
      <c r="CE208" s="5"/>
      <c r="CF208" s="5"/>
      <c r="CG208" s="5"/>
      <c r="CH208" s="5"/>
      <c r="CI208" s="5"/>
      <c r="CJ208" s="5"/>
      <c r="CK208" s="5"/>
      <c r="CL208" s="35" t="str">
        <f t="shared" si="362"/>
        <v/>
      </c>
      <c r="CM208" s="35" t="str">
        <f t="shared" si="363"/>
        <v/>
      </c>
      <c r="CN208" s="35" t="str">
        <f t="shared" si="364"/>
        <v/>
      </c>
      <c r="CO208" s="62"/>
      <c r="CP208" s="62"/>
      <c r="CQ208" s="62"/>
      <c r="CR208" s="62"/>
      <c r="CS208" s="62"/>
      <c r="CT208" s="62"/>
      <c r="CU208" s="62"/>
      <c r="CV208" s="62"/>
      <c r="CW208" s="62"/>
      <c r="CX208" s="62" t="str">
        <f t="shared" si="365"/>
        <v/>
      </c>
      <c r="CY208" s="62" t="str">
        <f t="shared" si="366"/>
        <v/>
      </c>
      <c r="CZ208" s="62" t="str">
        <f t="shared" si="367"/>
        <v/>
      </c>
      <c r="DA208" s="5"/>
      <c r="DB208" s="5"/>
      <c r="DC208" s="5"/>
      <c r="DD208" s="5"/>
      <c r="DE208" s="5"/>
      <c r="DF208" s="5"/>
      <c r="DG208" s="5"/>
      <c r="DH208" s="5"/>
      <c r="DI208" s="5"/>
      <c r="DJ208" s="5" t="str">
        <f t="shared" si="368"/>
        <v/>
      </c>
      <c r="DK208" s="5" t="str">
        <f t="shared" si="369"/>
        <v/>
      </c>
      <c r="DL208" s="5" t="str">
        <f t="shared" si="370"/>
        <v/>
      </c>
      <c r="DM208" s="62"/>
      <c r="DN208" s="62"/>
      <c r="DO208" s="62"/>
      <c r="DP208" s="62"/>
      <c r="DQ208" s="62"/>
      <c r="DR208" s="62"/>
      <c r="DS208" s="62"/>
      <c r="DT208" s="62"/>
      <c r="DU208" s="62"/>
      <c r="DV208" s="62" t="str">
        <f t="shared" si="371"/>
        <v/>
      </c>
      <c r="DW208" s="62" t="str">
        <f t="shared" si="372"/>
        <v/>
      </c>
      <c r="DX208" s="62" t="str">
        <f t="shared" si="373"/>
        <v/>
      </c>
      <c r="DY208" s="5"/>
      <c r="DZ208" s="5"/>
      <c r="EA208" s="5"/>
      <c r="EB208" s="5"/>
      <c r="EC208" s="5"/>
      <c r="ED208" s="5"/>
      <c r="EE208" s="5"/>
      <c r="EF208" s="5"/>
      <c r="EG208" s="5"/>
      <c r="EH208" s="5" t="str">
        <f t="shared" si="374"/>
        <v/>
      </c>
      <c r="EI208" s="5" t="str">
        <f t="shared" si="375"/>
        <v/>
      </c>
      <c r="EJ208" s="5" t="str">
        <f t="shared" si="376"/>
        <v/>
      </c>
      <c r="EK208" s="62"/>
      <c r="EL208" s="62"/>
      <c r="EM208" s="62"/>
      <c r="EN208" s="62"/>
      <c r="EO208" s="62"/>
      <c r="EP208" s="62"/>
      <c r="EQ208" s="62"/>
      <c r="ER208" s="62"/>
      <c r="ES208" s="62"/>
      <c r="ET208" s="62" t="str">
        <f t="shared" si="377"/>
        <v/>
      </c>
      <c r="EU208" s="62" t="str">
        <f t="shared" si="378"/>
        <v/>
      </c>
      <c r="EV208" s="62" t="str">
        <f t="shared" si="379"/>
        <v/>
      </c>
      <c r="EW208" s="5"/>
      <c r="EX208" s="5"/>
      <c r="EY208" s="5"/>
      <c r="EZ208" s="5"/>
      <c r="FA208" s="5"/>
      <c r="FB208" s="5"/>
      <c r="FC208" s="5"/>
      <c r="FD208" s="5"/>
      <c r="FE208" s="5"/>
      <c r="FF208" s="5" t="str">
        <f t="shared" si="380"/>
        <v/>
      </c>
      <c r="FG208" s="5" t="str">
        <f t="shared" si="381"/>
        <v/>
      </c>
      <c r="FH208" s="5" t="str">
        <f t="shared" si="382"/>
        <v/>
      </c>
      <c r="FI208" s="62"/>
      <c r="FJ208" s="62"/>
      <c r="FK208" s="62"/>
      <c r="FL208" s="62"/>
      <c r="FM208" s="62"/>
      <c r="FN208" s="62"/>
      <c r="FO208" s="62"/>
      <c r="FP208" s="62"/>
      <c r="FQ208" s="62"/>
      <c r="FR208" s="62" t="str">
        <f t="shared" si="383"/>
        <v/>
      </c>
      <c r="FS208" s="62" t="str">
        <f t="shared" si="384"/>
        <v/>
      </c>
      <c r="FT208" s="62" t="str">
        <f t="shared" si="385"/>
        <v/>
      </c>
      <c r="FU208" s="5"/>
      <c r="FV208" s="5"/>
      <c r="FW208" s="5"/>
      <c r="FX208" s="5"/>
      <c r="FY208" s="5"/>
      <c r="FZ208" s="5"/>
      <c r="GA208" s="5"/>
      <c r="GB208" s="5"/>
      <c r="GC208" s="5"/>
      <c r="GD208" s="5" t="str">
        <f t="shared" si="386"/>
        <v/>
      </c>
      <c r="GE208" s="5" t="str">
        <f t="shared" si="387"/>
        <v/>
      </c>
      <c r="GF208" s="5" t="str">
        <f t="shared" si="388"/>
        <v/>
      </c>
      <c r="GG208" s="62"/>
      <c r="GH208" s="62"/>
      <c r="GI208" s="62"/>
      <c r="GJ208" s="62"/>
      <c r="GK208" s="62"/>
      <c r="GL208" s="62"/>
      <c r="GM208" s="62"/>
      <c r="GN208" s="62"/>
      <c r="GO208" s="62"/>
      <c r="GP208" s="62" t="str">
        <f t="shared" si="389"/>
        <v/>
      </c>
      <c r="GQ208" s="62" t="str">
        <f t="shared" si="390"/>
        <v/>
      </c>
      <c r="GR208" s="62" t="str">
        <f t="shared" si="391"/>
        <v/>
      </c>
      <c r="GS208" s="5"/>
      <c r="GT208" s="5"/>
      <c r="GU208" s="5"/>
      <c r="GV208" s="5"/>
      <c r="GW208" s="5"/>
      <c r="GX208" s="5"/>
      <c r="GY208" s="5"/>
      <c r="GZ208" s="5"/>
      <c r="HA208" s="5"/>
      <c r="HB208" s="5" t="str">
        <f t="shared" si="392"/>
        <v/>
      </c>
      <c r="HC208" s="5" t="str">
        <f t="shared" si="393"/>
        <v/>
      </c>
      <c r="HD208" s="5" t="str">
        <f t="shared" si="394"/>
        <v/>
      </c>
      <c r="HE208" s="62"/>
      <c r="HF208" s="62"/>
      <c r="HG208" s="62"/>
      <c r="HH208" s="62"/>
      <c r="HI208" s="62"/>
      <c r="HJ208" s="62"/>
      <c r="HK208" s="62"/>
      <c r="HL208" s="62"/>
      <c r="HM208" s="62"/>
      <c r="HN208" s="62" t="str">
        <f t="shared" si="395"/>
        <v/>
      </c>
      <c r="HO208" s="62" t="str">
        <f t="shared" si="396"/>
        <v/>
      </c>
      <c r="HP208" s="62" t="str">
        <f t="shared" si="397"/>
        <v/>
      </c>
      <c r="HQ208" s="5"/>
      <c r="HR208" s="5"/>
      <c r="HS208" s="5"/>
      <c r="HT208" s="5"/>
      <c r="HU208" s="5"/>
      <c r="HV208" s="5"/>
      <c r="HW208" s="5"/>
      <c r="HX208" s="5"/>
      <c r="HY208" s="5"/>
      <c r="HZ208" s="5" t="str">
        <f t="shared" si="398"/>
        <v/>
      </c>
      <c r="IA208" s="5" t="str">
        <f t="shared" si="399"/>
        <v/>
      </c>
      <c r="IB208" s="5" t="str">
        <f t="shared" si="400"/>
        <v/>
      </c>
      <c r="IC208" s="62"/>
      <c r="ID208" s="62"/>
      <c r="IE208" s="62"/>
      <c r="IF208" s="62"/>
      <c r="IG208" s="62"/>
      <c r="IH208" s="62"/>
      <c r="II208" s="62"/>
      <c r="IJ208" s="62"/>
      <c r="IK208" s="62"/>
      <c r="IL208" s="62" t="str">
        <f t="shared" si="401"/>
        <v/>
      </c>
      <c r="IM208" s="62" t="str">
        <f t="shared" si="402"/>
        <v/>
      </c>
      <c r="IN208" s="62" t="str">
        <f t="shared" si="403"/>
        <v/>
      </c>
      <c r="IO208" s="5"/>
      <c r="IP208" s="5"/>
      <c r="IQ208" s="5"/>
      <c r="IR208" s="5"/>
      <c r="IS208" s="5"/>
      <c r="IT208" s="5"/>
      <c r="IU208" s="5"/>
      <c r="IV208" s="5"/>
      <c r="IW208" s="5"/>
      <c r="IX208" s="5" t="str">
        <f t="shared" si="404"/>
        <v/>
      </c>
      <c r="IY208" s="5" t="str">
        <f t="shared" si="405"/>
        <v/>
      </c>
      <c r="IZ208" s="5" t="str">
        <f t="shared" si="406"/>
        <v/>
      </c>
    </row>
    <row r="209" spans="1:260" x14ac:dyDescent="0.35">
      <c r="A209" s="131">
        <v>205</v>
      </c>
      <c r="B209" s="170">
        <f>'BVEM Scorecard'!B208</f>
        <v>0</v>
      </c>
      <c r="C209" s="170">
        <f>'BVEM Scorecard'!C208</f>
        <v>0</v>
      </c>
      <c r="D209" s="152">
        <v>599</v>
      </c>
      <c r="E209" s="72" t="str">
        <f>'BVEM Scorecard'!F208</f>
        <v>Wind</v>
      </c>
      <c r="F209" s="94"/>
      <c r="G209" s="94"/>
      <c r="H209" s="94"/>
      <c r="I209" s="94"/>
      <c r="J209" s="55"/>
      <c r="K209" s="55"/>
      <c r="L209" s="55"/>
      <c r="M209" s="55"/>
      <c r="N209" s="5"/>
      <c r="O209" s="5"/>
      <c r="P209" s="142"/>
      <c r="Q209" s="114"/>
      <c r="R209" s="91"/>
      <c r="S209" s="5" t="str">
        <f t="shared" si="341"/>
        <v/>
      </c>
      <c r="T209" s="93"/>
      <c r="U209" s="143"/>
      <c r="V209" s="143"/>
      <c r="W209" s="143"/>
      <c r="X209" s="64"/>
      <c r="Y209" s="64"/>
      <c r="Z209" s="62"/>
      <c r="AA209" s="144"/>
      <c r="AB209" s="144"/>
      <c r="AC209" s="64"/>
      <c r="AD209" s="64" t="str">
        <f t="shared" si="346"/>
        <v/>
      </c>
      <c r="AE209" s="64" t="str">
        <f t="shared" si="347"/>
        <v/>
      </c>
      <c r="AF209" s="64" t="str">
        <f t="shared" si="348"/>
        <v/>
      </c>
      <c r="AG209" s="55"/>
      <c r="AH209" s="55"/>
      <c r="AI209" s="35"/>
      <c r="AJ209" s="35"/>
      <c r="AK209" s="35"/>
      <c r="AL209" s="35"/>
      <c r="AM209" s="142"/>
      <c r="AN209" s="142"/>
      <c r="AO209" s="35"/>
      <c r="AP209" s="35" t="str">
        <f t="shared" si="350"/>
        <v/>
      </c>
      <c r="AQ209" s="35" t="str">
        <f t="shared" si="351"/>
        <v/>
      </c>
      <c r="AR209" s="35" t="str">
        <f t="shared" si="352"/>
        <v/>
      </c>
      <c r="AS209" s="64"/>
      <c r="AT209" s="64"/>
      <c r="AU209" s="64"/>
      <c r="AV209" s="64"/>
      <c r="AW209" s="64"/>
      <c r="AX209" s="64"/>
      <c r="AY209" s="144"/>
      <c r="AZ209" s="144"/>
      <c r="BA209" s="64"/>
      <c r="BB209" s="64" t="str">
        <f t="shared" si="353"/>
        <v/>
      </c>
      <c r="BC209" s="64" t="str">
        <f t="shared" si="354"/>
        <v/>
      </c>
      <c r="BD209" s="64" t="str">
        <f t="shared" si="355"/>
        <v/>
      </c>
      <c r="BE209" s="35"/>
      <c r="BF209" s="35"/>
      <c r="BG209" s="35"/>
      <c r="BH209" s="35"/>
      <c r="BI209" s="35"/>
      <c r="BJ209" s="35"/>
      <c r="BK209" s="142"/>
      <c r="BL209" s="142"/>
      <c r="BM209" s="35"/>
      <c r="BN209" s="35" t="str">
        <f t="shared" si="356"/>
        <v/>
      </c>
      <c r="BO209" s="35" t="str">
        <f t="shared" si="357"/>
        <v/>
      </c>
      <c r="BP209" s="35" t="str">
        <f t="shared" si="358"/>
        <v/>
      </c>
      <c r="BQ209" s="64"/>
      <c r="BR209" s="64"/>
      <c r="BS209" s="64"/>
      <c r="BT209" s="64"/>
      <c r="BU209" s="64"/>
      <c r="BV209" s="64"/>
      <c r="BW209" s="144"/>
      <c r="BX209" s="144"/>
      <c r="BY209" s="64"/>
      <c r="BZ209" s="64" t="str">
        <f t="shared" si="359"/>
        <v/>
      </c>
      <c r="CA209" s="64" t="str">
        <f t="shared" si="360"/>
        <v/>
      </c>
      <c r="CB209" s="64" t="str">
        <f t="shared" si="361"/>
        <v/>
      </c>
      <c r="CC209" s="35"/>
      <c r="CD209" s="35"/>
      <c r="CE209" s="35"/>
      <c r="CF209" s="35"/>
      <c r="CG209" s="35"/>
      <c r="CH209" s="35"/>
      <c r="CI209" s="142"/>
      <c r="CJ209" s="142"/>
      <c r="CK209" s="35"/>
      <c r="CL209" s="35" t="str">
        <f t="shared" si="362"/>
        <v/>
      </c>
      <c r="CM209" s="35" t="str">
        <f t="shared" si="363"/>
        <v/>
      </c>
      <c r="CN209" s="35" t="str">
        <f t="shared" si="364"/>
        <v/>
      </c>
      <c r="CO209" s="64"/>
      <c r="CP209" s="64"/>
      <c r="CQ209" s="64"/>
      <c r="CR209" s="64"/>
      <c r="CS209" s="64"/>
      <c r="CT209" s="64"/>
      <c r="CU209" s="144"/>
      <c r="CV209" s="144"/>
      <c r="CW209" s="64"/>
      <c r="CX209" s="64" t="str">
        <f t="shared" si="365"/>
        <v/>
      </c>
      <c r="CY209" s="64" t="str">
        <f t="shared" si="366"/>
        <v/>
      </c>
      <c r="CZ209" s="64" t="str">
        <f t="shared" si="367"/>
        <v/>
      </c>
      <c r="DA209" s="35"/>
      <c r="DB209" s="35"/>
      <c r="DC209" s="35"/>
      <c r="DD209" s="35"/>
      <c r="DE209" s="35"/>
      <c r="DF209" s="35"/>
      <c r="DG209" s="142"/>
      <c r="DH209" s="142"/>
      <c r="DI209" s="35"/>
      <c r="DJ209" s="35" t="str">
        <f t="shared" si="368"/>
        <v/>
      </c>
      <c r="DK209" s="35" t="str">
        <f t="shared" si="369"/>
        <v/>
      </c>
      <c r="DL209" s="35" t="str">
        <f t="shared" si="370"/>
        <v/>
      </c>
      <c r="DM209" s="64"/>
      <c r="DN209" s="64"/>
      <c r="DO209" s="64"/>
      <c r="DP209" s="64"/>
      <c r="DQ209" s="64"/>
      <c r="DR209" s="64"/>
      <c r="DS209" s="144"/>
      <c r="DT209" s="144"/>
      <c r="DU209" s="64"/>
      <c r="DV209" s="64" t="str">
        <f t="shared" si="371"/>
        <v/>
      </c>
      <c r="DW209" s="64" t="str">
        <f t="shared" si="372"/>
        <v/>
      </c>
      <c r="DX209" s="64" t="str">
        <f t="shared" si="373"/>
        <v/>
      </c>
      <c r="DY209" s="35"/>
      <c r="DZ209" s="35"/>
      <c r="EA209" s="35"/>
      <c r="EB209" s="35"/>
      <c r="EC209" s="35"/>
      <c r="ED209" s="35"/>
      <c r="EE209" s="142"/>
      <c r="EF209" s="142"/>
      <c r="EG209" s="35"/>
      <c r="EH209" s="35" t="str">
        <f t="shared" si="374"/>
        <v/>
      </c>
      <c r="EI209" s="35" t="str">
        <f t="shared" si="375"/>
        <v/>
      </c>
      <c r="EJ209" s="35" t="str">
        <f t="shared" si="376"/>
        <v/>
      </c>
      <c r="EK209" s="62"/>
      <c r="EL209" s="62"/>
      <c r="EM209" s="62"/>
      <c r="EN209" s="62"/>
      <c r="EO209" s="62"/>
      <c r="EP209" s="62"/>
      <c r="EQ209" s="62"/>
      <c r="ER209" s="62"/>
      <c r="ES209" s="62"/>
      <c r="ET209" s="62" t="str">
        <f t="shared" si="377"/>
        <v/>
      </c>
      <c r="EU209" s="62" t="str">
        <f t="shared" si="378"/>
        <v/>
      </c>
      <c r="EV209" s="62" t="str">
        <f t="shared" si="379"/>
        <v/>
      </c>
      <c r="EW209" s="5"/>
      <c r="EX209" s="5"/>
      <c r="EY209" s="5"/>
      <c r="EZ209" s="5"/>
      <c r="FA209" s="5"/>
      <c r="FB209" s="5"/>
      <c r="FC209" s="5"/>
      <c r="FD209" s="5"/>
      <c r="FE209" s="5"/>
      <c r="FF209" s="5" t="str">
        <f t="shared" si="380"/>
        <v/>
      </c>
      <c r="FG209" s="5" t="str">
        <f t="shared" si="381"/>
        <v/>
      </c>
      <c r="FH209" s="5" t="str">
        <f t="shared" si="382"/>
        <v/>
      </c>
      <c r="FI209" s="62"/>
      <c r="FJ209" s="62"/>
      <c r="FK209" s="62"/>
      <c r="FL209" s="62"/>
      <c r="FM209" s="62"/>
      <c r="FN209" s="62"/>
      <c r="FO209" s="62"/>
      <c r="FP209" s="62"/>
      <c r="FQ209" s="62"/>
      <c r="FR209" s="62" t="str">
        <f t="shared" si="383"/>
        <v/>
      </c>
      <c r="FS209" s="62" t="str">
        <f t="shared" si="384"/>
        <v/>
      </c>
      <c r="FT209" s="62" t="str">
        <f t="shared" si="385"/>
        <v/>
      </c>
      <c r="FU209" s="5"/>
      <c r="FV209" s="5"/>
      <c r="FW209" s="5"/>
      <c r="FX209" s="5"/>
      <c r="FY209" s="5"/>
      <c r="FZ209" s="5"/>
      <c r="GA209" s="5"/>
      <c r="GB209" s="5"/>
      <c r="GC209" s="5"/>
      <c r="GD209" s="5" t="str">
        <f t="shared" si="386"/>
        <v/>
      </c>
      <c r="GE209" s="5" t="str">
        <f t="shared" si="387"/>
        <v/>
      </c>
      <c r="GF209" s="5" t="str">
        <f t="shared" si="388"/>
        <v/>
      </c>
      <c r="GG209" s="62"/>
      <c r="GH209" s="62"/>
      <c r="GI209" s="62"/>
      <c r="GJ209" s="62"/>
      <c r="GK209" s="62"/>
      <c r="GL209" s="62"/>
      <c r="GM209" s="62"/>
      <c r="GN209" s="62"/>
      <c r="GO209" s="62"/>
      <c r="GP209" s="62" t="str">
        <f t="shared" si="389"/>
        <v/>
      </c>
      <c r="GQ209" s="62" t="str">
        <f t="shared" si="390"/>
        <v/>
      </c>
      <c r="GR209" s="62" t="str">
        <f t="shared" si="391"/>
        <v/>
      </c>
      <c r="GS209" s="5"/>
      <c r="GT209" s="5"/>
      <c r="GU209" s="5"/>
      <c r="GV209" s="5"/>
      <c r="GW209" s="5"/>
      <c r="GX209" s="5"/>
      <c r="GY209" s="5"/>
      <c r="GZ209" s="5"/>
      <c r="HA209" s="5"/>
      <c r="HB209" s="5" t="str">
        <f t="shared" si="392"/>
        <v/>
      </c>
      <c r="HC209" s="5" t="str">
        <f t="shared" si="393"/>
        <v/>
      </c>
      <c r="HD209" s="5" t="str">
        <f t="shared" si="394"/>
        <v/>
      </c>
      <c r="HE209" s="62"/>
      <c r="HF209" s="62"/>
      <c r="HG209" s="62"/>
      <c r="HH209" s="62"/>
      <c r="HI209" s="62"/>
      <c r="HJ209" s="62"/>
      <c r="HK209" s="62"/>
      <c r="HL209" s="62"/>
      <c r="HM209" s="62"/>
      <c r="HN209" s="62" t="str">
        <f t="shared" si="395"/>
        <v/>
      </c>
      <c r="HO209" s="62" t="str">
        <f t="shared" si="396"/>
        <v/>
      </c>
      <c r="HP209" s="62" t="str">
        <f t="shared" si="397"/>
        <v/>
      </c>
      <c r="HQ209" s="5"/>
      <c r="HR209" s="5"/>
      <c r="HS209" s="5"/>
      <c r="HT209" s="5"/>
      <c r="HU209" s="5"/>
      <c r="HV209" s="5"/>
      <c r="HW209" s="5"/>
      <c r="HX209" s="5"/>
      <c r="HY209" s="5"/>
      <c r="HZ209" s="5" t="str">
        <f t="shared" si="398"/>
        <v/>
      </c>
      <c r="IA209" s="5" t="str">
        <f t="shared" si="399"/>
        <v/>
      </c>
      <c r="IB209" s="5" t="str">
        <f t="shared" si="400"/>
        <v/>
      </c>
      <c r="IC209" s="62"/>
      <c r="ID209" s="62"/>
      <c r="IE209" s="62"/>
      <c r="IF209" s="62"/>
      <c r="IG209" s="62"/>
      <c r="IH209" s="62"/>
      <c r="II209" s="62"/>
      <c r="IJ209" s="62"/>
      <c r="IK209" s="62"/>
      <c r="IL209" s="62" t="str">
        <f t="shared" si="401"/>
        <v/>
      </c>
      <c r="IM209" s="62" t="str">
        <f t="shared" si="402"/>
        <v/>
      </c>
      <c r="IN209" s="62" t="str">
        <f t="shared" si="403"/>
        <v/>
      </c>
      <c r="IO209" s="5"/>
      <c r="IP209" s="5"/>
      <c r="IQ209" s="5"/>
      <c r="IR209" s="5"/>
      <c r="IS209" s="5"/>
      <c r="IT209" s="5"/>
      <c r="IU209" s="5"/>
      <c r="IV209" s="5"/>
      <c r="IW209" s="5"/>
      <c r="IX209" s="5" t="str">
        <f t="shared" si="404"/>
        <v/>
      </c>
      <c r="IY209" s="5" t="str">
        <f t="shared" si="405"/>
        <v/>
      </c>
      <c r="IZ209" s="5" t="str">
        <f t="shared" si="406"/>
        <v/>
      </c>
    </row>
    <row r="210" spans="1:260" x14ac:dyDescent="0.35">
      <c r="A210" s="131">
        <v>206</v>
      </c>
      <c r="B210" s="170">
        <f>'BVEM Scorecard'!B209</f>
        <v>0</v>
      </c>
      <c r="C210" s="170">
        <f>'BVEM Scorecard'!C209</f>
        <v>0</v>
      </c>
      <c r="D210" s="152">
        <v>390</v>
      </c>
      <c r="E210" s="72" t="str">
        <f>'BVEM Scorecard'!F209</f>
        <v>Wind</v>
      </c>
      <c r="F210" s="94"/>
      <c r="G210" s="94"/>
      <c r="H210" s="94"/>
      <c r="I210" s="94"/>
      <c r="J210" s="55"/>
      <c r="K210" s="55"/>
      <c r="L210" s="55"/>
      <c r="M210" s="55"/>
      <c r="N210" s="5"/>
      <c r="O210" s="141"/>
      <c r="P210" s="142"/>
      <c r="Q210" s="114"/>
      <c r="R210" s="91"/>
      <c r="S210" s="5" t="str">
        <f t="shared" si="341"/>
        <v/>
      </c>
      <c r="T210" s="93"/>
      <c r="U210" s="143"/>
      <c r="V210" s="143"/>
      <c r="W210" s="143"/>
      <c r="X210" s="64"/>
      <c r="Y210" s="64"/>
      <c r="Z210" s="64"/>
      <c r="AA210" s="144"/>
      <c r="AB210" s="144"/>
      <c r="AC210" s="64"/>
      <c r="AD210" s="64" t="str">
        <f t="shared" si="346"/>
        <v/>
      </c>
      <c r="AE210" s="64" t="str">
        <f t="shared" si="347"/>
        <v/>
      </c>
      <c r="AF210" s="64" t="str">
        <f t="shared" si="348"/>
        <v/>
      </c>
      <c r="AG210" s="55"/>
      <c r="AH210" s="55"/>
      <c r="AI210" s="5"/>
      <c r="AJ210" s="5"/>
      <c r="AK210" s="5"/>
      <c r="AL210" s="5"/>
      <c r="AM210" s="5"/>
      <c r="AN210" s="5"/>
      <c r="AO210" s="5"/>
      <c r="AP210" s="35" t="str">
        <f t="shared" si="350"/>
        <v/>
      </c>
      <c r="AQ210" s="35" t="str">
        <f t="shared" si="351"/>
        <v/>
      </c>
      <c r="AR210" s="35" t="str">
        <f t="shared" si="352"/>
        <v/>
      </c>
      <c r="AS210" s="62"/>
      <c r="AT210" s="62"/>
      <c r="AU210" s="62"/>
      <c r="AV210" s="62"/>
      <c r="AW210" s="62"/>
      <c r="AX210" s="62"/>
      <c r="AY210" s="62"/>
      <c r="AZ210" s="62"/>
      <c r="BA210" s="62"/>
      <c r="BB210" s="62" t="str">
        <f t="shared" si="353"/>
        <v/>
      </c>
      <c r="BC210" s="95" t="str">
        <f t="shared" si="354"/>
        <v/>
      </c>
      <c r="BD210" s="62" t="str">
        <f t="shared" si="355"/>
        <v/>
      </c>
      <c r="BE210" s="5"/>
      <c r="BF210" s="5"/>
      <c r="BG210" s="5"/>
      <c r="BH210" s="5"/>
      <c r="BI210" s="5"/>
      <c r="BJ210" s="5"/>
      <c r="BK210" s="5"/>
      <c r="BL210" s="5"/>
      <c r="BM210" s="5"/>
      <c r="BN210" s="35" t="str">
        <f t="shared" si="356"/>
        <v/>
      </c>
      <c r="BO210" s="35" t="str">
        <f t="shared" si="357"/>
        <v/>
      </c>
      <c r="BP210" s="35" t="str">
        <f t="shared" si="358"/>
        <v/>
      </c>
      <c r="BQ210" s="62"/>
      <c r="BR210" s="62"/>
      <c r="BS210" s="62"/>
      <c r="BT210" s="62"/>
      <c r="BU210" s="62"/>
      <c r="BV210" s="62"/>
      <c r="BW210" s="62"/>
      <c r="BX210" s="62"/>
      <c r="BY210" s="62"/>
      <c r="BZ210" s="62" t="str">
        <f t="shared" si="359"/>
        <v/>
      </c>
      <c r="CA210" s="62" t="str">
        <f t="shared" si="360"/>
        <v/>
      </c>
      <c r="CB210" s="62" t="str">
        <f t="shared" si="361"/>
        <v/>
      </c>
      <c r="CC210" s="5"/>
      <c r="CD210" s="5"/>
      <c r="CE210" s="5"/>
      <c r="CF210" s="5"/>
      <c r="CG210" s="5"/>
      <c r="CH210" s="5"/>
      <c r="CI210" s="5"/>
      <c r="CJ210" s="5"/>
      <c r="CK210" s="5"/>
      <c r="CL210" s="35" t="str">
        <f t="shared" si="362"/>
        <v/>
      </c>
      <c r="CM210" s="35" t="str">
        <f t="shared" si="363"/>
        <v/>
      </c>
      <c r="CN210" s="35" t="str">
        <f t="shared" si="364"/>
        <v/>
      </c>
      <c r="CO210" s="62"/>
      <c r="CP210" s="62"/>
      <c r="CQ210" s="62"/>
      <c r="CR210" s="62"/>
      <c r="CS210" s="62"/>
      <c r="CT210" s="62"/>
      <c r="CU210" s="62"/>
      <c r="CV210" s="62"/>
      <c r="CW210" s="62"/>
      <c r="CX210" s="62" t="str">
        <f t="shared" si="365"/>
        <v/>
      </c>
      <c r="CY210" s="62" t="str">
        <f t="shared" si="366"/>
        <v/>
      </c>
      <c r="CZ210" s="62" t="str">
        <f t="shared" si="367"/>
        <v/>
      </c>
      <c r="DA210" s="5"/>
      <c r="DB210" s="5"/>
      <c r="DC210" s="5"/>
      <c r="DD210" s="5"/>
      <c r="DE210" s="5"/>
      <c r="DF210" s="5"/>
      <c r="DG210" s="5"/>
      <c r="DH210" s="5"/>
      <c r="DI210" s="5"/>
      <c r="DJ210" s="5" t="str">
        <f t="shared" si="368"/>
        <v/>
      </c>
      <c r="DK210" s="5" t="str">
        <f t="shared" si="369"/>
        <v/>
      </c>
      <c r="DL210" s="5" t="str">
        <f t="shared" si="370"/>
        <v/>
      </c>
      <c r="DM210" s="62"/>
      <c r="DN210" s="62"/>
      <c r="DO210" s="62"/>
      <c r="DP210" s="62"/>
      <c r="DQ210" s="62"/>
      <c r="DR210" s="62"/>
      <c r="DS210" s="62"/>
      <c r="DT210" s="62"/>
      <c r="DU210" s="62"/>
      <c r="DV210" s="62" t="str">
        <f t="shared" si="371"/>
        <v/>
      </c>
      <c r="DW210" s="62" t="str">
        <f t="shared" si="372"/>
        <v/>
      </c>
      <c r="DX210" s="62" t="str">
        <f t="shared" si="373"/>
        <v/>
      </c>
      <c r="DY210" s="5"/>
      <c r="DZ210" s="5"/>
      <c r="EA210" s="5"/>
      <c r="EB210" s="5"/>
      <c r="EC210" s="5"/>
      <c r="ED210" s="5"/>
      <c r="EE210" s="5"/>
      <c r="EF210" s="5"/>
      <c r="EG210" s="5"/>
      <c r="EH210" s="5" t="str">
        <f t="shared" si="374"/>
        <v/>
      </c>
      <c r="EI210" s="5" t="str">
        <f t="shared" si="375"/>
        <v/>
      </c>
      <c r="EJ210" s="5" t="str">
        <f t="shared" si="376"/>
        <v/>
      </c>
      <c r="EK210" s="62"/>
      <c r="EL210" s="62"/>
      <c r="EM210" s="62"/>
      <c r="EN210" s="62"/>
      <c r="EO210" s="62"/>
      <c r="EP210" s="62"/>
      <c r="EQ210" s="62"/>
      <c r="ER210" s="62"/>
      <c r="ES210" s="62"/>
      <c r="ET210" s="62" t="str">
        <f t="shared" si="377"/>
        <v/>
      </c>
      <c r="EU210" s="62" t="str">
        <f t="shared" si="378"/>
        <v/>
      </c>
      <c r="EV210" s="62" t="str">
        <f t="shared" si="379"/>
        <v/>
      </c>
      <c r="EW210" s="5"/>
      <c r="EX210" s="5"/>
      <c r="EY210" s="5"/>
      <c r="EZ210" s="5"/>
      <c r="FA210" s="5"/>
      <c r="FB210" s="5"/>
      <c r="FC210" s="5"/>
      <c r="FD210" s="5"/>
      <c r="FE210" s="5"/>
      <c r="FF210" s="5" t="str">
        <f t="shared" si="380"/>
        <v/>
      </c>
      <c r="FG210" s="5" t="str">
        <f t="shared" si="381"/>
        <v/>
      </c>
      <c r="FH210" s="5" t="str">
        <f t="shared" si="382"/>
        <v/>
      </c>
      <c r="FI210" s="62"/>
      <c r="FJ210" s="62"/>
      <c r="FK210" s="62"/>
      <c r="FL210" s="62"/>
      <c r="FM210" s="62"/>
      <c r="FN210" s="62"/>
      <c r="FO210" s="62"/>
      <c r="FP210" s="62"/>
      <c r="FQ210" s="62"/>
      <c r="FR210" s="62" t="str">
        <f t="shared" si="383"/>
        <v/>
      </c>
      <c r="FS210" s="62" t="str">
        <f t="shared" si="384"/>
        <v/>
      </c>
      <c r="FT210" s="62" t="str">
        <f t="shared" si="385"/>
        <v/>
      </c>
      <c r="FU210" s="5"/>
      <c r="FV210" s="5"/>
      <c r="FW210" s="5"/>
      <c r="FX210" s="5"/>
      <c r="FY210" s="5"/>
      <c r="FZ210" s="5"/>
      <c r="GA210" s="5"/>
      <c r="GB210" s="5"/>
      <c r="GC210" s="5"/>
      <c r="GD210" s="5" t="str">
        <f t="shared" si="386"/>
        <v/>
      </c>
      <c r="GE210" s="5" t="str">
        <f t="shared" si="387"/>
        <v/>
      </c>
      <c r="GF210" s="5" t="str">
        <f t="shared" si="388"/>
        <v/>
      </c>
      <c r="GG210" s="62"/>
      <c r="GH210" s="62"/>
      <c r="GI210" s="62"/>
      <c r="GJ210" s="62"/>
      <c r="GK210" s="62"/>
      <c r="GL210" s="62"/>
      <c r="GM210" s="62"/>
      <c r="GN210" s="62"/>
      <c r="GO210" s="62"/>
      <c r="GP210" s="62" t="str">
        <f t="shared" si="389"/>
        <v/>
      </c>
      <c r="GQ210" s="62" t="str">
        <f t="shared" si="390"/>
        <v/>
      </c>
      <c r="GR210" s="62" t="str">
        <f t="shared" si="391"/>
        <v/>
      </c>
      <c r="GS210" s="5"/>
      <c r="GT210" s="5"/>
      <c r="GU210" s="5"/>
      <c r="GV210" s="5"/>
      <c r="GW210" s="5"/>
      <c r="GX210" s="5"/>
      <c r="GY210" s="5"/>
      <c r="GZ210" s="5"/>
      <c r="HA210" s="5"/>
      <c r="HB210" s="5" t="str">
        <f t="shared" si="392"/>
        <v/>
      </c>
      <c r="HC210" s="5" t="str">
        <f t="shared" si="393"/>
        <v/>
      </c>
      <c r="HD210" s="5" t="str">
        <f t="shared" si="394"/>
        <v/>
      </c>
      <c r="HE210" s="62"/>
      <c r="HF210" s="62"/>
      <c r="HG210" s="62"/>
      <c r="HH210" s="62"/>
      <c r="HI210" s="62"/>
      <c r="HJ210" s="62"/>
      <c r="HK210" s="62"/>
      <c r="HL210" s="62"/>
      <c r="HM210" s="62"/>
      <c r="HN210" s="62" t="str">
        <f t="shared" si="395"/>
        <v/>
      </c>
      <c r="HO210" s="62" t="str">
        <f t="shared" si="396"/>
        <v/>
      </c>
      <c r="HP210" s="62" t="str">
        <f t="shared" si="397"/>
        <v/>
      </c>
      <c r="HQ210" s="5"/>
      <c r="HR210" s="5"/>
      <c r="HS210" s="5"/>
      <c r="HT210" s="5"/>
      <c r="HU210" s="5"/>
      <c r="HV210" s="5"/>
      <c r="HW210" s="5"/>
      <c r="HX210" s="5"/>
      <c r="HY210" s="5"/>
      <c r="HZ210" s="5" t="str">
        <f t="shared" si="398"/>
        <v/>
      </c>
      <c r="IA210" s="5" t="str">
        <f t="shared" si="399"/>
        <v/>
      </c>
      <c r="IB210" s="5" t="str">
        <f t="shared" si="400"/>
        <v/>
      </c>
      <c r="IC210" s="62"/>
      <c r="ID210" s="62"/>
      <c r="IE210" s="62"/>
      <c r="IF210" s="62"/>
      <c r="IG210" s="62"/>
      <c r="IH210" s="62"/>
      <c r="II210" s="62"/>
      <c r="IJ210" s="62"/>
      <c r="IK210" s="62"/>
      <c r="IL210" s="62" t="str">
        <f t="shared" si="401"/>
        <v/>
      </c>
      <c r="IM210" s="62" t="str">
        <f t="shared" si="402"/>
        <v/>
      </c>
      <c r="IN210" s="62" t="str">
        <f t="shared" si="403"/>
        <v/>
      </c>
      <c r="IO210" s="5"/>
      <c r="IP210" s="5"/>
      <c r="IQ210" s="5"/>
      <c r="IR210" s="5"/>
      <c r="IS210" s="5"/>
      <c r="IT210" s="5"/>
      <c r="IU210" s="5"/>
      <c r="IV210" s="5"/>
      <c r="IW210" s="5"/>
      <c r="IX210" s="5" t="str">
        <f t="shared" si="404"/>
        <v/>
      </c>
      <c r="IY210" s="5" t="str">
        <f t="shared" si="405"/>
        <v/>
      </c>
      <c r="IZ210" s="5" t="str">
        <f t="shared" si="406"/>
        <v/>
      </c>
    </row>
    <row r="211" spans="1:260" x14ac:dyDescent="0.35">
      <c r="A211" s="131">
        <v>207</v>
      </c>
      <c r="B211" s="170">
        <f>'BVEM Scorecard'!B210</f>
        <v>0</v>
      </c>
      <c r="C211" s="170">
        <f>'BVEM Scorecard'!C210</f>
        <v>0</v>
      </c>
      <c r="D211" s="152">
        <v>633</v>
      </c>
      <c r="E211" s="72" t="str">
        <f>'BVEM Scorecard'!F210</f>
        <v>Wind</v>
      </c>
      <c r="F211" s="94"/>
      <c r="G211" s="94"/>
      <c r="H211" s="94"/>
      <c r="I211" s="94"/>
      <c r="J211" s="55"/>
      <c r="K211" s="55"/>
      <c r="L211" s="55"/>
      <c r="M211" s="55"/>
      <c r="N211" s="5"/>
      <c r="O211" s="5"/>
      <c r="P211" s="142"/>
      <c r="Q211" s="114"/>
      <c r="R211" s="91"/>
      <c r="S211" s="5" t="str">
        <f t="shared" si="341"/>
        <v/>
      </c>
      <c r="T211" s="93"/>
      <c r="U211" s="143"/>
      <c r="V211" s="143"/>
      <c r="W211" s="143"/>
      <c r="X211" s="64"/>
      <c r="Y211" s="64"/>
      <c r="Z211" s="62"/>
      <c r="AA211" s="144"/>
      <c r="AB211" s="144"/>
      <c r="AC211" s="64"/>
      <c r="AD211" s="64" t="str">
        <f t="shared" si="346"/>
        <v/>
      </c>
      <c r="AE211" s="64" t="str">
        <f t="shared" si="347"/>
        <v/>
      </c>
      <c r="AF211" s="64" t="str">
        <f t="shared" si="348"/>
        <v/>
      </c>
      <c r="AG211" s="55"/>
      <c r="AH211" s="55"/>
      <c r="AI211" s="35"/>
      <c r="AJ211" s="35"/>
      <c r="AK211" s="35"/>
      <c r="AL211" s="35"/>
      <c r="AM211" s="142"/>
      <c r="AN211" s="142"/>
      <c r="AO211" s="35"/>
      <c r="AP211" s="35" t="str">
        <f t="shared" si="350"/>
        <v/>
      </c>
      <c r="AQ211" s="35" t="str">
        <f t="shared" si="351"/>
        <v/>
      </c>
      <c r="AR211" s="35" t="str">
        <f t="shared" si="352"/>
        <v/>
      </c>
      <c r="AS211" s="64"/>
      <c r="AT211" s="64"/>
      <c r="AU211" s="64"/>
      <c r="AV211" s="64"/>
      <c r="AW211" s="64"/>
      <c r="AX211" s="64"/>
      <c r="AY211" s="144"/>
      <c r="AZ211" s="144"/>
      <c r="BA211" s="64"/>
      <c r="BB211" s="64" t="str">
        <f t="shared" si="353"/>
        <v/>
      </c>
      <c r="BC211" s="64" t="str">
        <f t="shared" si="354"/>
        <v/>
      </c>
      <c r="BD211" s="64" t="str">
        <f t="shared" si="355"/>
        <v/>
      </c>
      <c r="BE211" s="35"/>
      <c r="BF211" s="35"/>
      <c r="BG211" s="35"/>
      <c r="BH211" s="35"/>
      <c r="BI211" s="35"/>
      <c r="BJ211" s="35"/>
      <c r="BK211" s="142"/>
      <c r="BL211" s="142"/>
      <c r="BM211" s="35"/>
      <c r="BN211" s="35" t="str">
        <f t="shared" si="356"/>
        <v/>
      </c>
      <c r="BO211" s="35" t="str">
        <f t="shared" si="357"/>
        <v/>
      </c>
      <c r="BP211" s="35" t="str">
        <f t="shared" si="358"/>
        <v/>
      </c>
      <c r="BQ211" s="64"/>
      <c r="BR211" s="64"/>
      <c r="BS211" s="64"/>
      <c r="BT211" s="64"/>
      <c r="BU211" s="64"/>
      <c r="BV211" s="64"/>
      <c r="BW211" s="144"/>
      <c r="BX211" s="144"/>
      <c r="BY211" s="64"/>
      <c r="BZ211" s="64" t="str">
        <f t="shared" si="359"/>
        <v/>
      </c>
      <c r="CA211" s="64" t="str">
        <f t="shared" si="360"/>
        <v/>
      </c>
      <c r="CB211" s="64" t="str">
        <f t="shared" si="361"/>
        <v/>
      </c>
      <c r="CC211" s="35"/>
      <c r="CD211" s="35"/>
      <c r="CE211" s="35"/>
      <c r="CF211" s="35"/>
      <c r="CG211" s="35"/>
      <c r="CH211" s="35"/>
      <c r="CI211" s="142"/>
      <c r="CJ211" s="142"/>
      <c r="CK211" s="35"/>
      <c r="CL211" s="35" t="str">
        <f t="shared" si="362"/>
        <v/>
      </c>
      <c r="CM211" s="35" t="str">
        <f t="shared" si="363"/>
        <v/>
      </c>
      <c r="CN211" s="35" t="str">
        <f t="shared" si="364"/>
        <v/>
      </c>
      <c r="CO211" s="64"/>
      <c r="CP211" s="64"/>
      <c r="CQ211" s="64"/>
      <c r="CR211" s="64"/>
      <c r="CS211" s="64"/>
      <c r="CT211" s="64"/>
      <c r="CU211" s="144"/>
      <c r="CV211" s="144"/>
      <c r="CW211" s="64"/>
      <c r="CX211" s="64" t="str">
        <f t="shared" si="365"/>
        <v/>
      </c>
      <c r="CY211" s="64" t="str">
        <f t="shared" si="366"/>
        <v/>
      </c>
      <c r="CZ211" s="64" t="str">
        <f t="shared" si="367"/>
        <v/>
      </c>
      <c r="DA211" s="35"/>
      <c r="DB211" s="35"/>
      <c r="DC211" s="35"/>
      <c r="DD211" s="35"/>
      <c r="DE211" s="35"/>
      <c r="DF211" s="35"/>
      <c r="DG211" s="142"/>
      <c r="DH211" s="142"/>
      <c r="DI211" s="35"/>
      <c r="DJ211" s="35" t="str">
        <f t="shared" si="368"/>
        <v/>
      </c>
      <c r="DK211" s="35" t="str">
        <f t="shared" si="369"/>
        <v/>
      </c>
      <c r="DL211" s="35" t="str">
        <f t="shared" si="370"/>
        <v/>
      </c>
      <c r="DM211" s="64"/>
      <c r="DN211" s="64"/>
      <c r="DO211" s="64"/>
      <c r="DP211" s="64"/>
      <c r="DQ211" s="64"/>
      <c r="DR211" s="64"/>
      <c r="DS211" s="144"/>
      <c r="DT211" s="144"/>
      <c r="DU211" s="64"/>
      <c r="DV211" s="64" t="str">
        <f t="shared" si="371"/>
        <v/>
      </c>
      <c r="DW211" s="64" t="str">
        <f t="shared" si="372"/>
        <v/>
      </c>
      <c r="DX211" s="64" t="str">
        <f t="shared" si="373"/>
        <v/>
      </c>
      <c r="DY211" s="35"/>
      <c r="DZ211" s="35"/>
      <c r="EA211" s="35"/>
      <c r="EB211" s="35"/>
      <c r="EC211" s="35"/>
      <c r="ED211" s="35"/>
      <c r="EE211" s="142"/>
      <c r="EF211" s="142"/>
      <c r="EG211" s="35"/>
      <c r="EH211" s="35" t="str">
        <f t="shared" si="374"/>
        <v/>
      </c>
      <c r="EI211" s="35" t="str">
        <f t="shared" si="375"/>
        <v/>
      </c>
      <c r="EJ211" s="35" t="str">
        <f t="shared" si="376"/>
        <v/>
      </c>
      <c r="EK211" s="62"/>
      <c r="EL211" s="62"/>
      <c r="EM211" s="62"/>
      <c r="EN211" s="62"/>
      <c r="EO211" s="62"/>
      <c r="EP211" s="62"/>
      <c r="EQ211" s="62"/>
      <c r="ER211" s="62"/>
      <c r="ES211" s="62"/>
      <c r="ET211" s="62" t="str">
        <f t="shared" si="377"/>
        <v/>
      </c>
      <c r="EU211" s="62" t="str">
        <f t="shared" si="378"/>
        <v/>
      </c>
      <c r="EV211" s="62" t="str">
        <f t="shared" si="379"/>
        <v/>
      </c>
      <c r="EW211" s="5"/>
      <c r="EX211" s="5"/>
      <c r="EY211" s="5"/>
      <c r="EZ211" s="5"/>
      <c r="FA211" s="5"/>
      <c r="FB211" s="5"/>
      <c r="FC211" s="5"/>
      <c r="FD211" s="5"/>
      <c r="FE211" s="5"/>
      <c r="FF211" s="5" t="str">
        <f t="shared" si="380"/>
        <v/>
      </c>
      <c r="FG211" s="5" t="str">
        <f t="shared" si="381"/>
        <v/>
      </c>
      <c r="FH211" s="5" t="str">
        <f t="shared" si="382"/>
        <v/>
      </c>
      <c r="FI211" s="62"/>
      <c r="FJ211" s="62"/>
      <c r="FK211" s="62"/>
      <c r="FL211" s="62"/>
      <c r="FM211" s="62"/>
      <c r="FN211" s="62"/>
      <c r="FO211" s="62"/>
      <c r="FP211" s="62"/>
      <c r="FQ211" s="62"/>
      <c r="FR211" s="62" t="str">
        <f t="shared" si="383"/>
        <v/>
      </c>
      <c r="FS211" s="62" t="str">
        <f t="shared" si="384"/>
        <v/>
      </c>
      <c r="FT211" s="62" t="str">
        <f t="shared" si="385"/>
        <v/>
      </c>
      <c r="FU211" s="5"/>
      <c r="FV211" s="5"/>
      <c r="FW211" s="5"/>
      <c r="FX211" s="5"/>
      <c r="FY211" s="5"/>
      <c r="FZ211" s="5"/>
      <c r="GA211" s="5"/>
      <c r="GB211" s="5"/>
      <c r="GC211" s="5"/>
      <c r="GD211" s="5" t="str">
        <f t="shared" si="386"/>
        <v/>
      </c>
      <c r="GE211" s="5" t="str">
        <f t="shared" si="387"/>
        <v/>
      </c>
      <c r="GF211" s="5" t="str">
        <f t="shared" si="388"/>
        <v/>
      </c>
      <c r="GG211" s="62"/>
      <c r="GH211" s="62"/>
      <c r="GI211" s="62"/>
      <c r="GJ211" s="62"/>
      <c r="GK211" s="62"/>
      <c r="GL211" s="62"/>
      <c r="GM211" s="62"/>
      <c r="GN211" s="62"/>
      <c r="GO211" s="62"/>
      <c r="GP211" s="62" t="str">
        <f t="shared" si="389"/>
        <v/>
      </c>
      <c r="GQ211" s="62" t="str">
        <f t="shared" si="390"/>
        <v/>
      </c>
      <c r="GR211" s="62" t="str">
        <f t="shared" si="391"/>
        <v/>
      </c>
      <c r="GS211" s="5"/>
      <c r="GT211" s="5"/>
      <c r="GU211" s="5"/>
      <c r="GV211" s="5"/>
      <c r="GW211" s="5"/>
      <c r="GX211" s="5"/>
      <c r="GY211" s="5"/>
      <c r="GZ211" s="5"/>
      <c r="HA211" s="5"/>
      <c r="HB211" s="5" t="str">
        <f t="shared" si="392"/>
        <v/>
      </c>
      <c r="HC211" s="5" t="str">
        <f t="shared" si="393"/>
        <v/>
      </c>
      <c r="HD211" s="5" t="str">
        <f t="shared" si="394"/>
        <v/>
      </c>
      <c r="HE211" s="62"/>
      <c r="HF211" s="62"/>
      <c r="HG211" s="62"/>
      <c r="HH211" s="62"/>
      <c r="HI211" s="62"/>
      <c r="HJ211" s="62"/>
      <c r="HK211" s="62"/>
      <c r="HL211" s="62"/>
      <c r="HM211" s="62"/>
      <c r="HN211" s="62" t="str">
        <f t="shared" si="395"/>
        <v/>
      </c>
      <c r="HO211" s="62" t="str">
        <f t="shared" si="396"/>
        <v/>
      </c>
      <c r="HP211" s="62" t="str">
        <f t="shared" si="397"/>
        <v/>
      </c>
      <c r="HQ211" s="5"/>
      <c r="HR211" s="5"/>
      <c r="HS211" s="5"/>
      <c r="HT211" s="5"/>
      <c r="HU211" s="5"/>
      <c r="HV211" s="5"/>
      <c r="HW211" s="5"/>
      <c r="HX211" s="5"/>
      <c r="HY211" s="5"/>
      <c r="HZ211" s="5" t="str">
        <f t="shared" si="398"/>
        <v/>
      </c>
      <c r="IA211" s="5" t="str">
        <f t="shared" si="399"/>
        <v/>
      </c>
      <c r="IB211" s="5" t="str">
        <f t="shared" si="400"/>
        <v/>
      </c>
      <c r="IC211" s="62"/>
      <c r="ID211" s="62"/>
      <c r="IE211" s="62"/>
      <c r="IF211" s="62"/>
      <c r="IG211" s="62"/>
      <c r="IH211" s="62"/>
      <c r="II211" s="62"/>
      <c r="IJ211" s="62"/>
      <c r="IK211" s="62"/>
      <c r="IL211" s="62" t="str">
        <f t="shared" si="401"/>
        <v/>
      </c>
      <c r="IM211" s="62" t="str">
        <f t="shared" si="402"/>
        <v/>
      </c>
      <c r="IN211" s="62" t="str">
        <f t="shared" si="403"/>
        <v/>
      </c>
      <c r="IO211" s="5"/>
      <c r="IP211" s="5"/>
      <c r="IQ211" s="5"/>
      <c r="IR211" s="5"/>
      <c r="IS211" s="5"/>
      <c r="IT211" s="5"/>
      <c r="IU211" s="5"/>
      <c r="IV211" s="5"/>
      <c r="IW211" s="5"/>
      <c r="IX211" s="5" t="str">
        <f t="shared" si="404"/>
        <v/>
      </c>
      <c r="IY211" s="5" t="str">
        <f t="shared" si="405"/>
        <v/>
      </c>
      <c r="IZ211" s="5" t="str">
        <f t="shared" si="406"/>
        <v/>
      </c>
    </row>
    <row r="212" spans="1:260" x14ac:dyDescent="0.35">
      <c r="A212" s="131">
        <v>208</v>
      </c>
      <c r="B212" s="170">
        <f>'BVEM Scorecard'!B211</f>
        <v>0</v>
      </c>
      <c r="C212" s="170">
        <f>'BVEM Scorecard'!C211</f>
        <v>0</v>
      </c>
      <c r="D212" s="152">
        <v>386</v>
      </c>
      <c r="E212" s="72" t="str">
        <f>'BVEM Scorecard'!F211</f>
        <v>Wind</v>
      </c>
      <c r="F212" s="94"/>
      <c r="G212" s="94"/>
      <c r="H212" s="94"/>
      <c r="I212" s="94"/>
      <c r="J212" s="55"/>
      <c r="K212" s="55"/>
      <c r="L212" s="55"/>
      <c r="M212" s="55"/>
      <c r="N212" s="5"/>
      <c r="O212" s="141"/>
      <c r="P212" s="142"/>
      <c r="Q212" s="114"/>
      <c r="R212" s="91"/>
      <c r="S212" s="5" t="str">
        <f t="shared" si="341"/>
        <v/>
      </c>
      <c r="T212" s="93"/>
      <c r="U212" s="143"/>
      <c r="V212" s="143"/>
      <c r="W212" s="143"/>
      <c r="X212" s="64"/>
      <c r="Y212" s="64"/>
      <c r="Z212" s="64"/>
      <c r="AA212" s="144"/>
      <c r="AB212" s="144"/>
      <c r="AC212" s="64"/>
      <c r="AD212" s="64" t="str">
        <f t="shared" si="346"/>
        <v/>
      </c>
      <c r="AE212" s="64" t="str">
        <f t="shared" si="347"/>
        <v/>
      </c>
      <c r="AF212" s="64" t="str">
        <f t="shared" si="348"/>
        <v/>
      </c>
      <c r="AG212" s="55"/>
      <c r="AH212" s="55"/>
      <c r="AI212" s="5"/>
      <c r="AJ212" s="5"/>
      <c r="AK212" s="5"/>
      <c r="AL212" s="5"/>
      <c r="AM212" s="5"/>
      <c r="AN212" s="5"/>
      <c r="AO212" s="5"/>
      <c r="AP212" s="35" t="str">
        <f t="shared" si="350"/>
        <v/>
      </c>
      <c r="AQ212" s="35" t="str">
        <f t="shared" si="351"/>
        <v/>
      </c>
      <c r="AR212" s="35" t="str">
        <f t="shared" si="352"/>
        <v/>
      </c>
      <c r="AS212" s="62"/>
      <c r="AT212" s="62"/>
      <c r="AU212" s="62"/>
      <c r="AV212" s="62"/>
      <c r="AW212" s="62"/>
      <c r="AX212" s="62"/>
      <c r="AY212" s="62"/>
      <c r="AZ212" s="62"/>
      <c r="BA212" s="62"/>
      <c r="BB212" s="62" t="str">
        <f t="shared" si="353"/>
        <v/>
      </c>
      <c r="BC212" s="95" t="str">
        <f t="shared" si="354"/>
        <v/>
      </c>
      <c r="BD212" s="62" t="str">
        <f t="shared" si="355"/>
        <v/>
      </c>
      <c r="BE212" s="5"/>
      <c r="BF212" s="5"/>
      <c r="BG212" s="5"/>
      <c r="BH212" s="5"/>
      <c r="BI212" s="5"/>
      <c r="BJ212" s="5"/>
      <c r="BK212" s="5"/>
      <c r="BL212" s="5"/>
      <c r="BM212" s="5"/>
      <c r="BN212" s="35" t="str">
        <f t="shared" si="356"/>
        <v/>
      </c>
      <c r="BO212" s="35" t="str">
        <f t="shared" si="357"/>
        <v/>
      </c>
      <c r="BP212" s="35" t="str">
        <f t="shared" si="358"/>
        <v/>
      </c>
      <c r="BQ212" s="62"/>
      <c r="BR212" s="62"/>
      <c r="BS212" s="62"/>
      <c r="BT212" s="62"/>
      <c r="BU212" s="62"/>
      <c r="BV212" s="62"/>
      <c r="BW212" s="62"/>
      <c r="BX212" s="62"/>
      <c r="BY212" s="62"/>
      <c r="BZ212" s="62" t="str">
        <f t="shared" si="359"/>
        <v/>
      </c>
      <c r="CA212" s="62" t="str">
        <f t="shared" si="360"/>
        <v/>
      </c>
      <c r="CB212" s="62" t="str">
        <f t="shared" si="361"/>
        <v/>
      </c>
      <c r="CC212" s="5"/>
      <c r="CD212" s="5"/>
      <c r="CE212" s="5"/>
      <c r="CF212" s="5"/>
      <c r="CG212" s="5"/>
      <c r="CH212" s="5"/>
      <c r="CI212" s="5"/>
      <c r="CJ212" s="5"/>
      <c r="CK212" s="5"/>
      <c r="CL212" s="35" t="str">
        <f t="shared" si="362"/>
        <v/>
      </c>
      <c r="CM212" s="35" t="str">
        <f t="shared" si="363"/>
        <v/>
      </c>
      <c r="CN212" s="35" t="str">
        <f t="shared" si="364"/>
        <v/>
      </c>
      <c r="CO212" s="62"/>
      <c r="CP212" s="62"/>
      <c r="CQ212" s="62"/>
      <c r="CR212" s="62"/>
      <c r="CS212" s="62"/>
      <c r="CT212" s="62"/>
      <c r="CU212" s="62"/>
      <c r="CV212" s="62"/>
      <c r="CW212" s="62"/>
      <c r="CX212" s="62" t="str">
        <f t="shared" si="365"/>
        <v/>
      </c>
      <c r="CY212" s="62" t="str">
        <f t="shared" si="366"/>
        <v/>
      </c>
      <c r="CZ212" s="62" t="str">
        <f t="shared" si="367"/>
        <v/>
      </c>
      <c r="DA212" s="5"/>
      <c r="DB212" s="5"/>
      <c r="DC212" s="5"/>
      <c r="DD212" s="5"/>
      <c r="DE212" s="5"/>
      <c r="DF212" s="5"/>
      <c r="DG212" s="5"/>
      <c r="DH212" s="5"/>
      <c r="DI212" s="5"/>
      <c r="DJ212" s="5" t="str">
        <f t="shared" si="368"/>
        <v/>
      </c>
      <c r="DK212" s="5" t="str">
        <f t="shared" si="369"/>
        <v/>
      </c>
      <c r="DL212" s="5" t="str">
        <f t="shared" si="370"/>
        <v/>
      </c>
      <c r="DM212" s="62"/>
      <c r="DN212" s="62"/>
      <c r="DO212" s="62"/>
      <c r="DP212" s="62"/>
      <c r="DQ212" s="62"/>
      <c r="DR212" s="62"/>
      <c r="DS212" s="62"/>
      <c r="DT212" s="62"/>
      <c r="DU212" s="62"/>
      <c r="DV212" s="62" t="str">
        <f t="shared" si="371"/>
        <v/>
      </c>
      <c r="DW212" s="62" t="str">
        <f t="shared" si="372"/>
        <v/>
      </c>
      <c r="DX212" s="62" t="str">
        <f t="shared" si="373"/>
        <v/>
      </c>
      <c r="DY212" s="5"/>
      <c r="DZ212" s="5"/>
      <c r="EA212" s="5"/>
      <c r="EB212" s="5"/>
      <c r="EC212" s="5"/>
      <c r="ED212" s="5"/>
      <c r="EE212" s="5"/>
      <c r="EF212" s="5"/>
      <c r="EG212" s="5"/>
      <c r="EH212" s="5" t="str">
        <f t="shared" si="374"/>
        <v/>
      </c>
      <c r="EI212" s="5" t="str">
        <f t="shared" si="375"/>
        <v/>
      </c>
      <c r="EJ212" s="5" t="str">
        <f t="shared" si="376"/>
        <v/>
      </c>
      <c r="EK212" s="62"/>
      <c r="EL212" s="62"/>
      <c r="EM212" s="62"/>
      <c r="EN212" s="62"/>
      <c r="EO212" s="62"/>
      <c r="EP212" s="62"/>
      <c r="EQ212" s="62"/>
      <c r="ER212" s="62"/>
      <c r="ES212" s="62"/>
      <c r="ET212" s="62" t="str">
        <f t="shared" si="377"/>
        <v/>
      </c>
      <c r="EU212" s="62" t="str">
        <f t="shared" si="378"/>
        <v/>
      </c>
      <c r="EV212" s="62" t="str">
        <f t="shared" si="379"/>
        <v/>
      </c>
      <c r="EW212" s="5"/>
      <c r="EX212" s="5"/>
      <c r="EY212" s="5"/>
      <c r="EZ212" s="5"/>
      <c r="FA212" s="5"/>
      <c r="FB212" s="5"/>
      <c r="FC212" s="5"/>
      <c r="FD212" s="5"/>
      <c r="FE212" s="5"/>
      <c r="FF212" s="5" t="str">
        <f t="shared" si="380"/>
        <v/>
      </c>
      <c r="FG212" s="5" t="str">
        <f t="shared" si="381"/>
        <v/>
      </c>
      <c r="FH212" s="5" t="str">
        <f t="shared" si="382"/>
        <v/>
      </c>
      <c r="FI212" s="62"/>
      <c r="FJ212" s="62"/>
      <c r="FK212" s="62"/>
      <c r="FL212" s="62"/>
      <c r="FM212" s="62"/>
      <c r="FN212" s="62"/>
      <c r="FO212" s="62"/>
      <c r="FP212" s="62"/>
      <c r="FQ212" s="62"/>
      <c r="FR212" s="62" t="str">
        <f t="shared" si="383"/>
        <v/>
      </c>
      <c r="FS212" s="62" t="str">
        <f t="shared" si="384"/>
        <v/>
      </c>
      <c r="FT212" s="62" t="str">
        <f t="shared" si="385"/>
        <v/>
      </c>
      <c r="FU212" s="5"/>
      <c r="FV212" s="5"/>
      <c r="FW212" s="5"/>
      <c r="FX212" s="5"/>
      <c r="FY212" s="5"/>
      <c r="FZ212" s="5"/>
      <c r="GA212" s="5"/>
      <c r="GB212" s="5"/>
      <c r="GC212" s="5"/>
      <c r="GD212" s="5" t="str">
        <f t="shared" si="386"/>
        <v/>
      </c>
      <c r="GE212" s="5" t="str">
        <f t="shared" si="387"/>
        <v/>
      </c>
      <c r="GF212" s="5" t="str">
        <f t="shared" si="388"/>
        <v/>
      </c>
      <c r="GG212" s="62"/>
      <c r="GH212" s="62"/>
      <c r="GI212" s="62"/>
      <c r="GJ212" s="62"/>
      <c r="GK212" s="62"/>
      <c r="GL212" s="62"/>
      <c r="GM212" s="62"/>
      <c r="GN212" s="62"/>
      <c r="GO212" s="62"/>
      <c r="GP212" s="62" t="str">
        <f t="shared" si="389"/>
        <v/>
      </c>
      <c r="GQ212" s="62" t="str">
        <f t="shared" si="390"/>
        <v/>
      </c>
      <c r="GR212" s="62" t="str">
        <f t="shared" si="391"/>
        <v/>
      </c>
      <c r="GS212" s="5"/>
      <c r="GT212" s="5"/>
      <c r="GU212" s="5"/>
      <c r="GV212" s="5"/>
      <c r="GW212" s="5"/>
      <c r="GX212" s="5"/>
      <c r="GY212" s="5"/>
      <c r="GZ212" s="5"/>
      <c r="HA212" s="5"/>
      <c r="HB212" s="5" t="str">
        <f t="shared" si="392"/>
        <v/>
      </c>
      <c r="HC212" s="5" t="str">
        <f t="shared" si="393"/>
        <v/>
      </c>
      <c r="HD212" s="5" t="str">
        <f t="shared" si="394"/>
        <v/>
      </c>
      <c r="HE212" s="62"/>
      <c r="HF212" s="62"/>
      <c r="HG212" s="62"/>
      <c r="HH212" s="62"/>
      <c r="HI212" s="62"/>
      <c r="HJ212" s="62"/>
      <c r="HK212" s="62"/>
      <c r="HL212" s="62"/>
      <c r="HM212" s="62"/>
      <c r="HN212" s="62" t="str">
        <f t="shared" si="395"/>
        <v/>
      </c>
      <c r="HO212" s="62" t="str">
        <f t="shared" si="396"/>
        <v/>
      </c>
      <c r="HP212" s="62" t="str">
        <f t="shared" si="397"/>
        <v/>
      </c>
      <c r="HQ212" s="5"/>
      <c r="HR212" s="5"/>
      <c r="HS212" s="5"/>
      <c r="HT212" s="5"/>
      <c r="HU212" s="5"/>
      <c r="HV212" s="5"/>
      <c r="HW212" s="5"/>
      <c r="HX212" s="5"/>
      <c r="HY212" s="5"/>
      <c r="HZ212" s="5" t="str">
        <f t="shared" si="398"/>
        <v/>
      </c>
      <c r="IA212" s="5" t="str">
        <f t="shared" si="399"/>
        <v/>
      </c>
      <c r="IB212" s="5" t="str">
        <f t="shared" si="400"/>
        <v/>
      </c>
      <c r="IC212" s="62"/>
      <c r="ID212" s="62"/>
      <c r="IE212" s="62"/>
      <c r="IF212" s="62"/>
      <c r="IG212" s="62"/>
      <c r="IH212" s="62"/>
      <c r="II212" s="62"/>
      <c r="IJ212" s="62"/>
      <c r="IK212" s="62"/>
      <c r="IL212" s="62" t="str">
        <f t="shared" si="401"/>
        <v/>
      </c>
      <c r="IM212" s="62" t="str">
        <f t="shared" si="402"/>
        <v/>
      </c>
      <c r="IN212" s="62" t="str">
        <f t="shared" si="403"/>
        <v/>
      </c>
      <c r="IO212" s="5"/>
      <c r="IP212" s="5"/>
      <c r="IQ212" s="5"/>
      <c r="IR212" s="5"/>
      <c r="IS212" s="5"/>
      <c r="IT212" s="5"/>
      <c r="IU212" s="5"/>
      <c r="IV212" s="5"/>
      <c r="IW212" s="5"/>
      <c r="IX212" s="5" t="str">
        <f t="shared" si="404"/>
        <v/>
      </c>
      <c r="IY212" s="5" t="str">
        <f t="shared" si="405"/>
        <v/>
      </c>
      <c r="IZ212" s="5" t="str">
        <f t="shared" si="406"/>
        <v/>
      </c>
    </row>
    <row r="213" spans="1:260" x14ac:dyDescent="0.35">
      <c r="A213" s="131">
        <v>209</v>
      </c>
      <c r="B213" s="170">
        <f>'BVEM Scorecard'!B212</f>
        <v>0</v>
      </c>
      <c r="C213" s="170">
        <f>'BVEM Scorecard'!C212</f>
        <v>0</v>
      </c>
      <c r="D213" s="152">
        <v>314</v>
      </c>
      <c r="E213" s="72" t="str">
        <f>'BVEM Scorecard'!F212</f>
        <v>Solar</v>
      </c>
      <c r="F213" s="94"/>
      <c r="G213" s="94"/>
      <c r="H213" s="94"/>
      <c r="I213" s="94"/>
      <c r="J213" s="55"/>
      <c r="K213" s="55"/>
      <c r="L213" s="55"/>
      <c r="M213" s="55"/>
      <c r="N213" s="5"/>
      <c r="O213" s="5"/>
      <c r="P213" s="142"/>
      <c r="Q213" s="114"/>
      <c r="R213" s="91"/>
      <c r="S213" s="5" t="str">
        <f t="shared" si="341"/>
        <v/>
      </c>
      <c r="T213" s="93"/>
      <c r="U213" s="143"/>
      <c r="V213" s="143"/>
      <c r="W213" s="143"/>
      <c r="X213" s="64"/>
      <c r="Y213" s="64"/>
      <c r="Z213" s="62"/>
      <c r="AA213" s="144"/>
      <c r="AB213" s="144"/>
      <c r="AC213" s="64"/>
      <c r="AD213" s="64" t="str">
        <f t="shared" si="346"/>
        <v/>
      </c>
      <c r="AE213" s="64" t="str">
        <f t="shared" si="347"/>
        <v/>
      </c>
      <c r="AF213" s="64" t="str">
        <f t="shared" si="348"/>
        <v/>
      </c>
      <c r="AG213" s="55"/>
      <c r="AH213" s="55"/>
      <c r="AI213" s="35"/>
      <c r="AJ213" s="35"/>
      <c r="AK213" s="35"/>
      <c r="AL213" s="35"/>
      <c r="AM213" s="142"/>
      <c r="AN213" s="142"/>
      <c r="AO213" s="35"/>
      <c r="AP213" s="35" t="str">
        <f t="shared" si="350"/>
        <v/>
      </c>
      <c r="AQ213" s="35" t="str">
        <f t="shared" si="351"/>
        <v/>
      </c>
      <c r="AR213" s="35" t="str">
        <f t="shared" si="352"/>
        <v/>
      </c>
      <c r="AS213" s="64"/>
      <c r="AT213" s="64"/>
      <c r="AU213" s="64"/>
      <c r="AV213" s="64"/>
      <c r="AW213" s="64"/>
      <c r="AX213" s="64"/>
      <c r="AY213" s="144"/>
      <c r="AZ213" s="144"/>
      <c r="BA213" s="64"/>
      <c r="BB213" s="64"/>
      <c r="BC213" s="64"/>
      <c r="BD213" s="64"/>
      <c r="BE213" s="35"/>
      <c r="BF213" s="35"/>
      <c r="BG213" s="35"/>
      <c r="BH213" s="35"/>
      <c r="BI213" s="35"/>
      <c r="BJ213" s="35"/>
      <c r="BK213" s="142"/>
      <c r="BL213" s="142"/>
      <c r="BM213" s="35"/>
      <c r="BN213" s="35"/>
      <c r="BO213" s="35"/>
      <c r="BP213" s="35"/>
      <c r="BQ213" s="64"/>
      <c r="BR213" s="64"/>
      <c r="BS213" s="64"/>
      <c r="BT213" s="64"/>
      <c r="BU213" s="64"/>
      <c r="BV213" s="64"/>
      <c r="BW213" s="144"/>
      <c r="BX213" s="144"/>
      <c r="BY213" s="64"/>
      <c r="BZ213" s="64"/>
      <c r="CA213" s="64"/>
      <c r="CB213" s="64"/>
      <c r="CC213" s="35"/>
      <c r="CD213" s="35"/>
      <c r="CE213" s="35"/>
      <c r="CF213" s="35"/>
      <c r="CG213" s="35"/>
      <c r="CH213" s="35"/>
      <c r="CI213" s="142"/>
      <c r="CJ213" s="142"/>
      <c r="CK213" s="35"/>
      <c r="CL213" s="35"/>
      <c r="CM213" s="35"/>
      <c r="CN213" s="35"/>
      <c r="CO213" s="64"/>
      <c r="CP213" s="64"/>
      <c r="CQ213" s="64"/>
      <c r="CR213" s="64"/>
      <c r="CS213" s="64"/>
      <c r="CT213" s="64"/>
      <c r="CU213" s="144"/>
      <c r="CV213" s="144"/>
      <c r="CW213" s="64"/>
      <c r="CX213" s="64"/>
      <c r="CY213" s="64"/>
      <c r="CZ213" s="64"/>
      <c r="DA213" s="35"/>
      <c r="DB213" s="35"/>
      <c r="DC213" s="35"/>
      <c r="DD213" s="35"/>
      <c r="DE213" s="35"/>
      <c r="DF213" s="35"/>
      <c r="DG213" s="142"/>
      <c r="DH213" s="142"/>
      <c r="DI213" s="35"/>
      <c r="DJ213" s="35"/>
      <c r="DK213" s="35"/>
      <c r="DL213" s="35"/>
      <c r="DM213" s="64"/>
      <c r="DN213" s="64"/>
      <c r="DO213" s="64"/>
      <c r="DP213" s="64"/>
      <c r="DQ213" s="64"/>
      <c r="DR213" s="64"/>
      <c r="DS213" s="144"/>
      <c r="DT213" s="144"/>
      <c r="DU213" s="64"/>
      <c r="DV213" s="64"/>
      <c r="DW213" s="64"/>
      <c r="DX213" s="64"/>
      <c r="DY213" s="35"/>
      <c r="DZ213" s="35"/>
      <c r="EA213" s="35"/>
      <c r="EB213" s="35"/>
      <c r="EC213" s="35"/>
      <c r="ED213" s="35"/>
      <c r="EE213" s="142"/>
      <c r="EF213" s="142"/>
      <c r="EG213" s="35"/>
      <c r="EH213" s="35"/>
      <c r="EI213" s="35"/>
      <c r="EJ213" s="35"/>
      <c r="EK213" s="62"/>
      <c r="EL213" s="62"/>
      <c r="EM213" s="62"/>
      <c r="EN213" s="62"/>
      <c r="EO213" s="62"/>
      <c r="EP213" s="62"/>
      <c r="EQ213" s="62"/>
      <c r="ER213" s="62"/>
      <c r="ES213" s="62"/>
      <c r="ET213" s="62"/>
      <c r="EU213" s="62"/>
      <c r="EV213" s="62"/>
      <c r="EW213" s="5"/>
      <c r="EX213" s="5"/>
      <c r="EY213" s="5"/>
      <c r="EZ213" s="5"/>
      <c r="FA213" s="5"/>
      <c r="FB213" s="5"/>
      <c r="FC213" s="5"/>
      <c r="FD213" s="5"/>
      <c r="FE213" s="5"/>
      <c r="FF213" s="5"/>
      <c r="FG213" s="5"/>
      <c r="FH213" s="5"/>
      <c r="FI213" s="62"/>
      <c r="FJ213" s="62"/>
      <c r="FK213" s="62"/>
      <c r="FL213" s="62"/>
      <c r="FM213" s="62"/>
      <c r="FN213" s="62"/>
      <c r="FO213" s="62"/>
      <c r="FP213" s="62"/>
      <c r="FQ213" s="62"/>
      <c r="FR213" s="62"/>
      <c r="FS213" s="62"/>
      <c r="FT213" s="62"/>
      <c r="FU213" s="5"/>
      <c r="FV213" s="5"/>
      <c r="FW213" s="5"/>
      <c r="FX213" s="5"/>
      <c r="FY213" s="5"/>
      <c r="FZ213" s="5"/>
      <c r="GA213" s="5"/>
      <c r="GB213" s="5"/>
      <c r="GC213" s="5"/>
      <c r="GD213" s="5"/>
      <c r="GE213" s="5"/>
      <c r="GF213" s="5"/>
      <c r="GG213" s="62"/>
      <c r="GH213" s="62"/>
      <c r="GI213" s="62"/>
      <c r="GJ213" s="62"/>
      <c r="GK213" s="62"/>
      <c r="GL213" s="62"/>
      <c r="GM213" s="62"/>
      <c r="GN213" s="62"/>
      <c r="GO213" s="62"/>
      <c r="GP213" s="62"/>
      <c r="GQ213" s="62"/>
      <c r="GR213" s="62"/>
      <c r="GS213" s="5"/>
      <c r="GT213" s="5"/>
      <c r="GU213" s="5"/>
      <c r="GV213" s="5"/>
      <c r="GW213" s="5"/>
      <c r="GX213" s="5"/>
      <c r="GY213" s="5"/>
      <c r="GZ213" s="5"/>
      <c r="HA213" s="5"/>
      <c r="HB213" s="5"/>
      <c r="HC213" s="5"/>
      <c r="HD213" s="5"/>
      <c r="HE213" s="62"/>
      <c r="HF213" s="62"/>
      <c r="HG213" s="62"/>
      <c r="HH213" s="62"/>
      <c r="HI213" s="62"/>
      <c r="HJ213" s="62"/>
      <c r="HK213" s="62"/>
      <c r="HL213" s="62"/>
      <c r="HM213" s="62"/>
      <c r="HN213" s="62"/>
      <c r="HO213" s="62"/>
      <c r="HP213" s="62"/>
      <c r="HQ213" s="5"/>
      <c r="HR213" s="5"/>
      <c r="HS213" s="5"/>
      <c r="HT213" s="5"/>
      <c r="HU213" s="5"/>
      <c r="HV213" s="5"/>
      <c r="HW213" s="5"/>
      <c r="HX213" s="5"/>
      <c r="HY213" s="5"/>
      <c r="HZ213" s="5"/>
      <c r="IA213" s="5"/>
      <c r="IB213" s="5"/>
      <c r="IC213" s="62"/>
      <c r="ID213" s="62"/>
      <c r="IE213" s="62"/>
      <c r="IF213" s="62"/>
      <c r="IG213" s="62"/>
      <c r="IH213" s="62"/>
      <c r="II213" s="62"/>
      <c r="IJ213" s="62"/>
      <c r="IK213" s="62"/>
      <c r="IL213" s="62"/>
      <c r="IM213" s="62"/>
      <c r="IN213" s="62"/>
      <c r="IO213" s="5"/>
      <c r="IP213" s="5"/>
      <c r="IQ213" s="5"/>
      <c r="IR213" s="5"/>
      <c r="IS213" s="5"/>
      <c r="IT213" s="5"/>
      <c r="IU213" s="5"/>
      <c r="IV213" s="5"/>
      <c r="IW213" s="5"/>
      <c r="IX213" s="5"/>
      <c r="IY213" s="5"/>
      <c r="IZ213" s="5"/>
    </row>
    <row r="214" spans="1:260" x14ac:dyDescent="0.35">
      <c r="A214" s="131">
        <v>210</v>
      </c>
      <c r="B214" s="170">
        <f>'BVEM Scorecard'!B213</f>
        <v>0</v>
      </c>
      <c r="C214" s="170">
        <f>'BVEM Scorecard'!C213</f>
        <v>0</v>
      </c>
      <c r="D214" s="152">
        <v>410</v>
      </c>
      <c r="E214" s="72" t="str">
        <f>'BVEM Scorecard'!F213</f>
        <v>Solar</v>
      </c>
      <c r="F214" s="94">
        <f t="shared" si="339"/>
        <v>0.65</v>
      </c>
      <c r="G214" s="94">
        <f t="shared" ref="G214" si="407">IFERROR(S214/3,0)</f>
        <v>0.66666666666666663</v>
      </c>
      <c r="H214" s="94">
        <f t="shared" si="340"/>
        <v>0.65</v>
      </c>
      <c r="I214" s="94">
        <f t="shared" ref="I214" si="408">IFERROR(SUM(AD214,AP214,BB214,BN214,BZ214,CL214,CX214,DJ214,DV214,EH214,ET214,FF214,FR214,GD214,GP214,HB214,HN214,HZ214,IL214,IX214)/(SUM(V214,AH214,AT214,BF214,BR214,CD214,CP214,DB214,DN214,DZ214,EL214,EX214,FJ214,FV214,GH214,GT214,HF214,HR214,ID214,IP214)*3),0)</f>
        <v>0.66666666666666663</v>
      </c>
      <c r="J214" s="55">
        <v>1</v>
      </c>
      <c r="K214" s="55">
        <v>1</v>
      </c>
      <c r="L214" s="55">
        <v>1</v>
      </c>
      <c r="M214" s="55">
        <f>339000+218500</f>
        <v>557500</v>
      </c>
      <c r="N214" s="5">
        <f t="shared" si="344"/>
        <v>268.02884615384613</v>
      </c>
      <c r="O214" s="141"/>
      <c r="P214" s="142">
        <v>0.65</v>
      </c>
      <c r="Q214" s="114">
        <v>0.65</v>
      </c>
      <c r="R214" s="91">
        <v>0.65</v>
      </c>
      <c r="S214" s="5">
        <f t="shared" si="341"/>
        <v>2</v>
      </c>
      <c r="T214" s="93">
        <f>IFERROR(Q214*Q$4+R214*R$4,0)</f>
        <v>0.65</v>
      </c>
      <c r="U214" s="143" t="s">
        <v>204</v>
      </c>
      <c r="V214" s="143">
        <v>1</v>
      </c>
      <c r="W214" s="143">
        <v>1</v>
      </c>
      <c r="X214" s="64">
        <v>339000</v>
      </c>
      <c r="Y214" s="64">
        <f t="shared" si="345"/>
        <v>162.98076923076923</v>
      </c>
      <c r="Z214" s="64"/>
      <c r="AA214" s="144">
        <v>0.65</v>
      </c>
      <c r="AB214" s="144">
        <v>0.65</v>
      </c>
      <c r="AC214" s="64"/>
      <c r="AD214" s="64">
        <f t="shared" si="346"/>
        <v>2</v>
      </c>
      <c r="AE214" s="64">
        <f t="shared" si="347"/>
        <v>0.5</v>
      </c>
      <c r="AF214" s="64">
        <f t="shared" si="348"/>
        <v>0.32500000000000001</v>
      </c>
      <c r="AG214" s="55" t="s">
        <v>109</v>
      </c>
      <c r="AH214" s="55">
        <v>1</v>
      </c>
      <c r="AI214" s="5">
        <v>1</v>
      </c>
      <c r="AJ214" s="5">
        <v>218500</v>
      </c>
      <c r="AK214" s="5">
        <f t="shared" si="349"/>
        <v>105.04807692307692</v>
      </c>
      <c r="AL214" s="5"/>
      <c r="AM214" s="5">
        <v>0.65</v>
      </c>
      <c r="AN214" s="5">
        <v>0.65</v>
      </c>
      <c r="AO214" s="5"/>
      <c r="AP214" s="35">
        <f t="shared" si="350"/>
        <v>2</v>
      </c>
      <c r="AQ214" s="35">
        <f t="shared" si="351"/>
        <v>0.5</v>
      </c>
      <c r="AR214" s="35">
        <f t="shared" si="352"/>
        <v>0.32500000000000001</v>
      </c>
      <c r="AS214" s="62"/>
      <c r="AT214" s="62"/>
      <c r="AU214" s="62"/>
      <c r="AV214" s="62"/>
      <c r="AW214" s="62"/>
      <c r="AX214" s="62"/>
      <c r="AY214" s="62"/>
      <c r="AZ214" s="62"/>
      <c r="BA214" s="62"/>
      <c r="BB214" s="62"/>
      <c r="BC214" s="95"/>
      <c r="BD214" s="62"/>
      <c r="BE214" s="5"/>
      <c r="BF214" s="5"/>
      <c r="BG214" s="5"/>
      <c r="BH214" s="5"/>
      <c r="BI214" s="5"/>
      <c r="BJ214" s="5"/>
      <c r="BK214" s="5"/>
      <c r="BL214" s="5"/>
      <c r="BM214" s="5"/>
      <c r="BN214" s="35"/>
      <c r="BO214" s="35"/>
      <c r="BP214" s="35"/>
      <c r="BQ214" s="62"/>
      <c r="BR214" s="62"/>
      <c r="BS214" s="62"/>
      <c r="BT214" s="62"/>
      <c r="BU214" s="62"/>
      <c r="BV214" s="62"/>
      <c r="BW214" s="62"/>
      <c r="BX214" s="62"/>
      <c r="BY214" s="62"/>
      <c r="BZ214" s="62"/>
      <c r="CA214" s="62"/>
      <c r="CB214" s="62"/>
      <c r="CC214" s="5"/>
      <c r="CD214" s="5"/>
      <c r="CE214" s="5"/>
      <c r="CF214" s="5"/>
      <c r="CG214" s="5"/>
      <c r="CH214" s="5"/>
      <c r="CI214" s="5"/>
      <c r="CJ214" s="5"/>
      <c r="CK214" s="5"/>
      <c r="CL214" s="35"/>
      <c r="CM214" s="35"/>
      <c r="CN214" s="35"/>
      <c r="CO214" s="62"/>
      <c r="CP214" s="62"/>
      <c r="CQ214" s="62"/>
      <c r="CR214" s="62"/>
      <c r="CS214" s="62"/>
      <c r="CT214" s="62"/>
      <c r="CU214" s="62"/>
      <c r="CV214" s="62"/>
      <c r="CW214" s="62"/>
      <c r="CX214" s="62"/>
      <c r="CY214" s="62"/>
      <c r="CZ214" s="62"/>
      <c r="DA214" s="5"/>
      <c r="DB214" s="5"/>
      <c r="DC214" s="5"/>
      <c r="DD214" s="5"/>
      <c r="DE214" s="5"/>
      <c r="DF214" s="5"/>
      <c r="DG214" s="5"/>
      <c r="DH214" s="5"/>
      <c r="DI214" s="5"/>
      <c r="DJ214" s="5"/>
      <c r="DK214" s="5"/>
      <c r="DL214" s="5"/>
      <c r="DM214" s="62"/>
      <c r="DN214" s="62"/>
      <c r="DO214" s="62"/>
      <c r="DP214" s="62"/>
      <c r="DQ214" s="62"/>
      <c r="DR214" s="62"/>
      <c r="DS214" s="62"/>
      <c r="DT214" s="62"/>
      <c r="DU214" s="62"/>
      <c r="DV214" s="62"/>
      <c r="DW214" s="62"/>
      <c r="DX214" s="62"/>
      <c r="DY214" s="5"/>
      <c r="DZ214" s="5"/>
      <c r="EA214" s="5"/>
      <c r="EB214" s="5"/>
      <c r="EC214" s="5"/>
      <c r="ED214" s="5"/>
      <c r="EE214" s="5"/>
      <c r="EF214" s="5"/>
      <c r="EG214" s="5"/>
      <c r="EH214" s="5"/>
      <c r="EI214" s="5"/>
      <c r="EJ214" s="5"/>
      <c r="EK214" s="62"/>
      <c r="EL214" s="62"/>
      <c r="EM214" s="62"/>
      <c r="EN214" s="62"/>
      <c r="EO214" s="62"/>
      <c r="EP214" s="62"/>
      <c r="EQ214" s="62"/>
      <c r="ER214" s="62"/>
      <c r="ES214" s="62"/>
      <c r="ET214" s="62"/>
      <c r="EU214" s="62"/>
      <c r="EV214" s="62"/>
      <c r="EW214" s="5"/>
      <c r="EX214" s="5"/>
      <c r="EY214" s="5"/>
      <c r="EZ214" s="5"/>
      <c r="FA214" s="5"/>
      <c r="FB214" s="5"/>
      <c r="FC214" s="5"/>
      <c r="FD214" s="5"/>
      <c r="FE214" s="5"/>
      <c r="FF214" s="5"/>
      <c r="FG214" s="5"/>
      <c r="FH214" s="5"/>
      <c r="FI214" s="62"/>
      <c r="FJ214" s="62"/>
      <c r="FK214" s="62"/>
      <c r="FL214" s="62"/>
      <c r="FM214" s="62"/>
      <c r="FN214" s="62"/>
      <c r="FO214" s="62"/>
      <c r="FP214" s="62"/>
      <c r="FQ214" s="62"/>
      <c r="FR214" s="62"/>
      <c r="FS214" s="62"/>
      <c r="FT214" s="62"/>
      <c r="FU214" s="5"/>
      <c r="FV214" s="5"/>
      <c r="FW214" s="5"/>
      <c r="FX214" s="5"/>
      <c r="FY214" s="5"/>
      <c r="FZ214" s="5"/>
      <c r="GA214" s="5"/>
      <c r="GB214" s="5"/>
      <c r="GC214" s="5"/>
      <c r="GD214" s="5"/>
      <c r="GE214" s="5"/>
      <c r="GF214" s="5"/>
      <c r="GG214" s="62"/>
      <c r="GH214" s="62"/>
      <c r="GI214" s="62"/>
      <c r="GJ214" s="62"/>
      <c r="GK214" s="62"/>
      <c r="GL214" s="62"/>
      <c r="GM214" s="62"/>
      <c r="GN214" s="62"/>
      <c r="GO214" s="62"/>
      <c r="GP214" s="62"/>
      <c r="GQ214" s="62"/>
      <c r="GR214" s="62"/>
      <c r="GS214" s="5"/>
      <c r="GT214" s="5"/>
      <c r="GU214" s="5"/>
      <c r="GV214" s="5"/>
      <c r="GW214" s="5"/>
      <c r="GX214" s="5"/>
      <c r="GY214" s="5"/>
      <c r="GZ214" s="5"/>
      <c r="HA214" s="5"/>
      <c r="HB214" s="5"/>
      <c r="HC214" s="5"/>
      <c r="HD214" s="5"/>
      <c r="HE214" s="62"/>
      <c r="HF214" s="62"/>
      <c r="HG214" s="62"/>
      <c r="HH214" s="62"/>
      <c r="HI214" s="62"/>
      <c r="HJ214" s="62"/>
      <c r="HK214" s="62"/>
      <c r="HL214" s="62"/>
      <c r="HM214" s="62"/>
      <c r="HN214" s="62"/>
      <c r="HO214" s="62"/>
      <c r="HP214" s="62"/>
      <c r="HQ214" s="5"/>
      <c r="HR214" s="5"/>
      <c r="HS214" s="5"/>
      <c r="HT214" s="5"/>
      <c r="HU214" s="5"/>
      <c r="HV214" s="5"/>
      <c r="HW214" s="5"/>
      <c r="HX214" s="5"/>
      <c r="HY214" s="5"/>
      <c r="HZ214" s="5"/>
      <c r="IA214" s="5"/>
      <c r="IB214" s="5"/>
      <c r="IC214" s="62"/>
      <c r="ID214" s="62"/>
      <c r="IE214" s="62"/>
      <c r="IF214" s="62"/>
      <c r="IG214" s="62"/>
      <c r="IH214" s="62"/>
      <c r="II214" s="62"/>
      <c r="IJ214" s="62"/>
      <c r="IK214" s="62"/>
      <c r="IL214" s="62"/>
      <c r="IM214" s="62"/>
      <c r="IN214" s="62"/>
      <c r="IO214" s="5"/>
      <c r="IP214" s="5"/>
      <c r="IQ214" s="5"/>
      <c r="IR214" s="5"/>
      <c r="IS214" s="5"/>
      <c r="IT214" s="5"/>
      <c r="IU214" s="5"/>
      <c r="IV214" s="5"/>
      <c r="IW214" s="5"/>
      <c r="IX214" s="5"/>
      <c r="IY214" s="5"/>
      <c r="IZ214" s="5"/>
    </row>
    <row r="215" spans="1:260" x14ac:dyDescent="0.35">
      <c r="A215" s="131">
        <v>211</v>
      </c>
      <c r="B215" s="170">
        <f>'BVEM Scorecard'!B214</f>
        <v>0</v>
      </c>
      <c r="C215" s="170">
        <f>'BVEM Scorecard'!C214</f>
        <v>0</v>
      </c>
      <c r="D215" s="152">
        <v>336</v>
      </c>
      <c r="E215" s="72" t="str">
        <f>'BVEM Scorecard'!F214</f>
        <v>Solar</v>
      </c>
      <c r="F215" s="94"/>
      <c r="G215" s="94"/>
      <c r="H215" s="94"/>
      <c r="I215" s="94"/>
      <c r="J215" s="55"/>
      <c r="K215" s="55"/>
      <c r="L215" s="55"/>
      <c r="M215" s="55"/>
      <c r="N215" s="5"/>
      <c r="O215" s="5"/>
      <c r="P215" s="142"/>
      <c r="Q215" s="114"/>
      <c r="R215" s="91"/>
      <c r="S215" s="5" t="str">
        <f t="shared" si="341"/>
        <v/>
      </c>
      <c r="T215" s="93"/>
      <c r="U215" s="143"/>
      <c r="V215" s="143"/>
      <c r="W215" s="143"/>
      <c r="X215" s="64"/>
      <c r="Y215" s="64"/>
      <c r="Z215" s="62"/>
      <c r="AA215" s="144"/>
      <c r="AB215" s="144"/>
      <c r="AC215" s="64"/>
      <c r="AD215" s="64" t="str">
        <f t="shared" si="346"/>
        <v/>
      </c>
      <c r="AE215" s="64" t="str">
        <f t="shared" si="347"/>
        <v/>
      </c>
      <c r="AF215" s="64" t="str">
        <f t="shared" si="348"/>
        <v/>
      </c>
      <c r="AG215" s="55"/>
      <c r="AH215" s="55"/>
      <c r="AI215" s="35"/>
      <c r="AJ215" s="35"/>
      <c r="AK215" s="35"/>
      <c r="AL215" s="35"/>
      <c r="AM215" s="142"/>
      <c r="AN215" s="142"/>
      <c r="AO215" s="35"/>
      <c r="AP215" s="35" t="str">
        <f t="shared" si="350"/>
        <v/>
      </c>
      <c r="AQ215" s="35" t="str">
        <f t="shared" si="351"/>
        <v/>
      </c>
      <c r="AR215" s="35" t="str">
        <f t="shared" si="352"/>
        <v/>
      </c>
      <c r="AS215" s="64"/>
      <c r="AT215" s="64"/>
      <c r="AU215" s="64"/>
      <c r="AV215" s="64"/>
      <c r="AW215" s="64"/>
      <c r="AX215" s="64"/>
      <c r="AY215" s="144"/>
      <c r="AZ215" s="144"/>
      <c r="BA215" s="64"/>
      <c r="BB215" s="64" t="str">
        <f t="shared" si="353"/>
        <v/>
      </c>
      <c r="BC215" s="64" t="str">
        <f t="shared" si="354"/>
        <v/>
      </c>
      <c r="BD215" s="64" t="str">
        <f t="shared" si="355"/>
        <v/>
      </c>
      <c r="BE215" s="35"/>
      <c r="BF215" s="35"/>
      <c r="BG215" s="35"/>
      <c r="BH215" s="35"/>
      <c r="BI215" s="35"/>
      <c r="BJ215" s="35"/>
      <c r="BK215" s="142"/>
      <c r="BL215" s="142"/>
      <c r="BM215" s="35"/>
      <c r="BN215" s="35" t="str">
        <f t="shared" si="356"/>
        <v/>
      </c>
      <c r="BO215" s="35" t="str">
        <f t="shared" si="357"/>
        <v/>
      </c>
      <c r="BP215" s="35" t="str">
        <f t="shared" si="358"/>
        <v/>
      </c>
      <c r="BQ215" s="64"/>
      <c r="BR215" s="64"/>
      <c r="BS215" s="64"/>
      <c r="BT215" s="64"/>
      <c r="BU215" s="64"/>
      <c r="BV215" s="64"/>
      <c r="BW215" s="144"/>
      <c r="BX215" s="144"/>
      <c r="BY215" s="64"/>
      <c r="BZ215" s="64" t="str">
        <f t="shared" si="359"/>
        <v/>
      </c>
      <c r="CA215" s="64" t="str">
        <f t="shared" si="360"/>
        <v/>
      </c>
      <c r="CB215" s="64" t="str">
        <f t="shared" si="361"/>
        <v/>
      </c>
      <c r="CC215" s="35"/>
      <c r="CD215" s="35"/>
      <c r="CE215" s="35"/>
      <c r="CF215" s="35"/>
      <c r="CG215" s="35"/>
      <c r="CH215" s="35"/>
      <c r="CI215" s="142"/>
      <c r="CJ215" s="142"/>
      <c r="CK215" s="35"/>
      <c r="CL215" s="35" t="str">
        <f t="shared" si="362"/>
        <v/>
      </c>
      <c r="CM215" s="35" t="str">
        <f t="shared" si="363"/>
        <v/>
      </c>
      <c r="CN215" s="35" t="str">
        <f t="shared" si="364"/>
        <v/>
      </c>
      <c r="CO215" s="64"/>
      <c r="CP215" s="64"/>
      <c r="CQ215" s="64"/>
      <c r="CR215" s="64"/>
      <c r="CS215" s="64"/>
      <c r="CT215" s="64"/>
      <c r="CU215" s="144"/>
      <c r="CV215" s="144"/>
      <c r="CW215" s="64"/>
      <c r="CX215" s="64" t="str">
        <f t="shared" si="365"/>
        <v/>
      </c>
      <c r="CY215" s="64" t="str">
        <f t="shared" si="366"/>
        <v/>
      </c>
      <c r="CZ215" s="64" t="str">
        <f t="shared" si="367"/>
        <v/>
      </c>
      <c r="DA215" s="35"/>
      <c r="DB215" s="35"/>
      <c r="DC215" s="35"/>
      <c r="DD215" s="35"/>
      <c r="DE215" s="35"/>
      <c r="DF215" s="35"/>
      <c r="DG215" s="142"/>
      <c r="DH215" s="142"/>
      <c r="DI215" s="35"/>
      <c r="DJ215" s="35" t="str">
        <f t="shared" si="368"/>
        <v/>
      </c>
      <c r="DK215" s="35" t="str">
        <f t="shared" si="369"/>
        <v/>
      </c>
      <c r="DL215" s="35" t="str">
        <f t="shared" si="370"/>
        <v/>
      </c>
      <c r="DM215" s="64"/>
      <c r="DN215" s="64"/>
      <c r="DO215" s="64"/>
      <c r="DP215" s="64"/>
      <c r="DQ215" s="64"/>
      <c r="DR215" s="64"/>
      <c r="DS215" s="144"/>
      <c r="DT215" s="144"/>
      <c r="DU215" s="64"/>
      <c r="DV215" s="64" t="str">
        <f t="shared" si="371"/>
        <v/>
      </c>
      <c r="DW215" s="64" t="str">
        <f t="shared" si="372"/>
        <v/>
      </c>
      <c r="DX215" s="64" t="str">
        <f t="shared" si="373"/>
        <v/>
      </c>
      <c r="DY215" s="35"/>
      <c r="DZ215" s="35"/>
      <c r="EA215" s="35"/>
      <c r="EB215" s="35"/>
      <c r="EC215" s="35"/>
      <c r="ED215" s="35"/>
      <c r="EE215" s="142"/>
      <c r="EF215" s="142"/>
      <c r="EG215" s="35"/>
      <c r="EH215" s="35" t="str">
        <f t="shared" si="374"/>
        <v/>
      </c>
      <c r="EI215" s="35" t="str">
        <f t="shared" si="375"/>
        <v/>
      </c>
      <c r="EJ215" s="35" t="str">
        <f t="shared" si="376"/>
        <v/>
      </c>
      <c r="EK215" s="62"/>
      <c r="EL215" s="62"/>
      <c r="EM215" s="62"/>
      <c r="EN215" s="62"/>
      <c r="EO215" s="62"/>
      <c r="EP215" s="62"/>
      <c r="EQ215" s="62"/>
      <c r="ER215" s="62"/>
      <c r="ES215" s="62"/>
      <c r="ET215" s="62"/>
      <c r="EU215" s="62"/>
      <c r="EV215" s="62"/>
      <c r="EW215" s="5"/>
      <c r="EX215" s="5"/>
      <c r="EY215" s="5"/>
      <c r="EZ215" s="5"/>
      <c r="FA215" s="5"/>
      <c r="FB215" s="5"/>
      <c r="FC215" s="5"/>
      <c r="FD215" s="5"/>
      <c r="FE215" s="5"/>
      <c r="FF215" s="5"/>
      <c r="FG215" s="5"/>
      <c r="FH215" s="5"/>
      <c r="FI215" s="62"/>
      <c r="FJ215" s="62"/>
      <c r="FK215" s="62"/>
      <c r="FL215" s="62"/>
      <c r="FM215" s="62"/>
      <c r="FN215" s="62"/>
      <c r="FO215" s="62"/>
      <c r="FP215" s="62"/>
      <c r="FQ215" s="62"/>
      <c r="FR215" s="62"/>
      <c r="FS215" s="62"/>
      <c r="FT215" s="62"/>
      <c r="FU215" s="5"/>
      <c r="FV215" s="5"/>
      <c r="FW215" s="5"/>
      <c r="FX215" s="5"/>
      <c r="FY215" s="5"/>
      <c r="FZ215" s="5"/>
      <c r="GA215" s="5"/>
      <c r="GB215" s="5"/>
      <c r="GC215" s="5"/>
      <c r="GD215" s="5"/>
      <c r="GE215" s="5"/>
      <c r="GF215" s="5"/>
      <c r="GG215" s="62"/>
      <c r="GH215" s="62"/>
      <c r="GI215" s="62"/>
      <c r="GJ215" s="62"/>
      <c r="GK215" s="62"/>
      <c r="GL215" s="62"/>
      <c r="GM215" s="62"/>
      <c r="GN215" s="62"/>
      <c r="GO215" s="62"/>
      <c r="GP215" s="62"/>
      <c r="GQ215" s="62"/>
      <c r="GR215" s="62"/>
      <c r="GS215" s="5"/>
      <c r="GT215" s="5"/>
      <c r="GU215" s="5"/>
      <c r="GV215" s="5"/>
      <c r="GW215" s="5"/>
      <c r="GX215" s="5"/>
      <c r="GY215" s="5"/>
      <c r="GZ215" s="5"/>
      <c r="HA215" s="5"/>
      <c r="HB215" s="5"/>
      <c r="HC215" s="5"/>
      <c r="HD215" s="5"/>
      <c r="HE215" s="62"/>
      <c r="HF215" s="62"/>
      <c r="HG215" s="62"/>
      <c r="HH215" s="62"/>
      <c r="HI215" s="62"/>
      <c r="HJ215" s="62"/>
      <c r="HK215" s="62"/>
      <c r="HL215" s="62"/>
      <c r="HM215" s="62"/>
      <c r="HN215" s="62"/>
      <c r="HO215" s="62"/>
      <c r="HP215" s="62"/>
      <c r="HQ215" s="5"/>
      <c r="HR215" s="5"/>
      <c r="HS215" s="5"/>
      <c r="HT215" s="5"/>
      <c r="HU215" s="5"/>
      <c r="HV215" s="5"/>
      <c r="HW215" s="5"/>
      <c r="HX215" s="5"/>
      <c r="HY215" s="5"/>
      <c r="HZ215" s="5"/>
      <c r="IA215" s="5"/>
      <c r="IB215" s="5"/>
      <c r="IC215" s="62"/>
      <c r="ID215" s="62"/>
      <c r="IE215" s="62"/>
      <c r="IF215" s="62"/>
      <c r="IG215" s="62"/>
      <c r="IH215" s="62"/>
      <c r="II215" s="62"/>
      <c r="IJ215" s="62"/>
      <c r="IK215" s="62"/>
      <c r="IL215" s="62"/>
      <c r="IM215" s="62"/>
      <c r="IN215" s="62"/>
      <c r="IO215" s="5"/>
      <c r="IP215" s="5"/>
      <c r="IQ215" s="5"/>
      <c r="IR215" s="5"/>
      <c r="IS215" s="5"/>
      <c r="IT215" s="5"/>
      <c r="IU215" s="5"/>
      <c r="IV215" s="5"/>
      <c r="IW215" s="5"/>
      <c r="IX215" s="5"/>
      <c r="IY215" s="5"/>
      <c r="IZ215" s="5"/>
    </row>
    <row r="216" spans="1:260" x14ac:dyDescent="0.35">
      <c r="A216" s="131">
        <v>212</v>
      </c>
      <c r="B216" s="170">
        <f>'BVEM Scorecard'!B215</f>
        <v>0</v>
      </c>
      <c r="C216" s="170">
        <f>'BVEM Scorecard'!C215</f>
        <v>0</v>
      </c>
      <c r="D216" s="152">
        <v>327</v>
      </c>
      <c r="E216" s="72" t="str">
        <f>'BVEM Scorecard'!F215</f>
        <v>Solar</v>
      </c>
      <c r="F216" s="94"/>
      <c r="G216" s="94"/>
      <c r="H216" s="94"/>
      <c r="I216" s="94"/>
      <c r="J216" s="55"/>
      <c r="K216" s="55"/>
      <c r="L216" s="55"/>
      <c r="M216" s="55"/>
      <c r="N216" s="5"/>
      <c r="O216" s="141"/>
      <c r="P216" s="142"/>
      <c r="Q216" s="114"/>
      <c r="R216" s="91"/>
      <c r="S216" s="5" t="str">
        <f t="shared" si="341"/>
        <v/>
      </c>
      <c r="T216" s="93"/>
      <c r="U216" s="143"/>
      <c r="V216" s="143"/>
      <c r="W216" s="143"/>
      <c r="X216" s="64"/>
      <c r="Y216" s="64"/>
      <c r="Z216" s="64"/>
      <c r="AA216" s="144"/>
      <c r="AB216" s="144"/>
      <c r="AC216" s="64"/>
      <c r="AD216" s="64" t="str">
        <f t="shared" si="346"/>
        <v/>
      </c>
      <c r="AE216" s="64" t="str">
        <f t="shared" si="347"/>
        <v/>
      </c>
      <c r="AF216" s="64" t="str">
        <f t="shared" si="348"/>
        <v/>
      </c>
      <c r="AG216" s="55"/>
      <c r="AH216" s="55"/>
      <c r="AI216" s="5"/>
      <c r="AJ216" s="5"/>
      <c r="AK216" s="5"/>
      <c r="AL216" s="5"/>
      <c r="AM216" s="5"/>
      <c r="AN216" s="5"/>
      <c r="AO216" s="5"/>
      <c r="AP216" s="35" t="str">
        <f t="shared" si="350"/>
        <v/>
      </c>
      <c r="AQ216" s="35" t="str">
        <f t="shared" si="351"/>
        <v/>
      </c>
      <c r="AR216" s="35" t="str">
        <f t="shared" si="352"/>
        <v/>
      </c>
      <c r="AS216" s="62"/>
      <c r="AT216" s="62"/>
      <c r="AU216" s="62"/>
      <c r="AV216" s="62"/>
      <c r="AW216" s="62"/>
      <c r="AX216" s="62"/>
      <c r="AY216" s="62"/>
      <c r="AZ216" s="62"/>
      <c r="BA216" s="62"/>
      <c r="BB216" s="62" t="str">
        <f t="shared" si="353"/>
        <v/>
      </c>
      <c r="BC216" s="95" t="str">
        <f t="shared" si="354"/>
        <v/>
      </c>
      <c r="BD216" s="62" t="str">
        <f t="shared" si="355"/>
        <v/>
      </c>
      <c r="BE216" s="5"/>
      <c r="BF216" s="5"/>
      <c r="BG216" s="5"/>
      <c r="BH216" s="5"/>
      <c r="BI216" s="5"/>
      <c r="BJ216" s="5"/>
      <c r="BK216" s="5"/>
      <c r="BL216" s="5"/>
      <c r="BM216" s="5"/>
      <c r="BN216" s="35" t="str">
        <f t="shared" si="356"/>
        <v/>
      </c>
      <c r="BO216" s="35" t="str">
        <f t="shared" si="357"/>
        <v/>
      </c>
      <c r="BP216" s="35" t="str">
        <f t="shared" si="358"/>
        <v/>
      </c>
      <c r="BQ216" s="62"/>
      <c r="BR216" s="62"/>
      <c r="BS216" s="62"/>
      <c r="BT216" s="62"/>
      <c r="BU216" s="62"/>
      <c r="BV216" s="62"/>
      <c r="BW216" s="62"/>
      <c r="BX216" s="62"/>
      <c r="BY216" s="62"/>
      <c r="BZ216" s="62" t="str">
        <f t="shared" si="359"/>
        <v/>
      </c>
      <c r="CA216" s="62" t="str">
        <f t="shared" si="360"/>
        <v/>
      </c>
      <c r="CB216" s="62" t="str">
        <f t="shared" si="361"/>
        <v/>
      </c>
      <c r="CC216" s="5"/>
      <c r="CD216" s="5"/>
      <c r="CE216" s="5"/>
      <c r="CF216" s="5"/>
      <c r="CG216" s="5"/>
      <c r="CH216" s="5"/>
      <c r="CI216" s="5"/>
      <c r="CJ216" s="5"/>
      <c r="CK216" s="5"/>
      <c r="CL216" s="35" t="str">
        <f t="shared" si="362"/>
        <v/>
      </c>
      <c r="CM216" s="35" t="str">
        <f t="shared" si="363"/>
        <v/>
      </c>
      <c r="CN216" s="35" t="str">
        <f t="shared" si="364"/>
        <v/>
      </c>
      <c r="CO216" s="62"/>
      <c r="CP216" s="62"/>
      <c r="CQ216" s="62"/>
      <c r="CR216" s="62"/>
      <c r="CS216" s="62"/>
      <c r="CT216" s="62"/>
      <c r="CU216" s="62"/>
      <c r="CV216" s="62"/>
      <c r="CW216" s="62"/>
      <c r="CX216" s="62" t="str">
        <f t="shared" si="365"/>
        <v/>
      </c>
      <c r="CY216" s="62" t="str">
        <f t="shared" si="366"/>
        <v/>
      </c>
      <c r="CZ216" s="62" t="str">
        <f t="shared" si="367"/>
        <v/>
      </c>
      <c r="DA216" s="5"/>
      <c r="DB216" s="5"/>
      <c r="DC216" s="5"/>
      <c r="DD216" s="5"/>
      <c r="DE216" s="5"/>
      <c r="DF216" s="5"/>
      <c r="DG216" s="5"/>
      <c r="DH216" s="5"/>
      <c r="DI216" s="5"/>
      <c r="DJ216" s="5" t="str">
        <f t="shared" si="368"/>
        <v/>
      </c>
      <c r="DK216" s="5" t="str">
        <f t="shared" si="369"/>
        <v/>
      </c>
      <c r="DL216" s="5" t="str">
        <f t="shared" si="370"/>
        <v/>
      </c>
      <c r="DM216" s="62"/>
      <c r="DN216" s="62"/>
      <c r="DO216" s="62"/>
      <c r="DP216" s="62"/>
      <c r="DQ216" s="62"/>
      <c r="DR216" s="62"/>
      <c r="DS216" s="62"/>
      <c r="DT216" s="62"/>
      <c r="DU216" s="62"/>
      <c r="DV216" s="62" t="str">
        <f t="shared" si="371"/>
        <v/>
      </c>
      <c r="DW216" s="62" t="str">
        <f t="shared" si="372"/>
        <v/>
      </c>
      <c r="DX216" s="62" t="str">
        <f t="shared" si="373"/>
        <v/>
      </c>
      <c r="DY216" s="5"/>
      <c r="DZ216" s="5"/>
      <c r="EA216" s="5"/>
      <c r="EB216" s="5"/>
      <c r="EC216" s="5"/>
      <c r="ED216" s="5"/>
      <c r="EE216" s="5"/>
      <c r="EF216" s="5"/>
      <c r="EG216" s="5"/>
      <c r="EH216" s="5" t="str">
        <f t="shared" si="374"/>
        <v/>
      </c>
      <c r="EI216" s="5" t="str">
        <f t="shared" si="375"/>
        <v/>
      </c>
      <c r="EJ216" s="5" t="str">
        <f t="shared" si="376"/>
        <v/>
      </c>
      <c r="EK216" s="62"/>
      <c r="EL216" s="62"/>
      <c r="EM216" s="62"/>
      <c r="EN216" s="62"/>
      <c r="EO216" s="62"/>
      <c r="EP216" s="62"/>
      <c r="EQ216" s="62"/>
      <c r="ER216" s="62"/>
      <c r="ES216" s="62"/>
      <c r="ET216" s="62"/>
      <c r="EU216" s="62"/>
      <c r="EV216" s="62"/>
      <c r="EW216" s="5"/>
      <c r="EX216" s="5"/>
      <c r="EY216" s="5"/>
      <c r="EZ216" s="5"/>
      <c r="FA216" s="5"/>
      <c r="FB216" s="5"/>
      <c r="FC216" s="5"/>
      <c r="FD216" s="5"/>
      <c r="FE216" s="5"/>
      <c r="FF216" s="5"/>
      <c r="FG216" s="5"/>
      <c r="FH216" s="5"/>
      <c r="FI216" s="62"/>
      <c r="FJ216" s="62"/>
      <c r="FK216" s="62"/>
      <c r="FL216" s="62"/>
      <c r="FM216" s="62"/>
      <c r="FN216" s="62"/>
      <c r="FO216" s="62"/>
      <c r="FP216" s="62"/>
      <c r="FQ216" s="62"/>
      <c r="FR216" s="62"/>
      <c r="FS216" s="62"/>
      <c r="FT216" s="62"/>
      <c r="FU216" s="5"/>
      <c r="FV216" s="5"/>
      <c r="FW216" s="5"/>
      <c r="FX216" s="5"/>
      <c r="FY216" s="5"/>
      <c r="FZ216" s="5"/>
      <c r="GA216" s="5"/>
      <c r="GB216" s="5"/>
      <c r="GC216" s="5"/>
      <c r="GD216" s="5"/>
      <c r="GE216" s="5"/>
      <c r="GF216" s="5"/>
      <c r="GG216" s="62"/>
      <c r="GH216" s="62"/>
      <c r="GI216" s="62"/>
      <c r="GJ216" s="62"/>
      <c r="GK216" s="62"/>
      <c r="GL216" s="62"/>
      <c r="GM216" s="62"/>
      <c r="GN216" s="62"/>
      <c r="GO216" s="62"/>
      <c r="GP216" s="62"/>
      <c r="GQ216" s="62"/>
      <c r="GR216" s="62"/>
      <c r="GS216" s="5"/>
      <c r="GT216" s="5"/>
      <c r="GU216" s="5"/>
      <c r="GV216" s="5"/>
      <c r="GW216" s="5"/>
      <c r="GX216" s="5"/>
      <c r="GY216" s="5"/>
      <c r="GZ216" s="5"/>
      <c r="HA216" s="5"/>
      <c r="HB216" s="5"/>
      <c r="HC216" s="5"/>
      <c r="HD216" s="5"/>
      <c r="HE216" s="62"/>
      <c r="HF216" s="62"/>
      <c r="HG216" s="62"/>
      <c r="HH216" s="62"/>
      <c r="HI216" s="62"/>
      <c r="HJ216" s="62"/>
      <c r="HK216" s="62"/>
      <c r="HL216" s="62"/>
      <c r="HM216" s="62"/>
      <c r="HN216" s="62"/>
      <c r="HO216" s="62"/>
      <c r="HP216" s="62"/>
      <c r="HQ216" s="5"/>
      <c r="HR216" s="5"/>
      <c r="HS216" s="5"/>
      <c r="HT216" s="5"/>
      <c r="HU216" s="5"/>
      <c r="HV216" s="5"/>
      <c r="HW216" s="5"/>
      <c r="HX216" s="5"/>
      <c r="HY216" s="5"/>
      <c r="HZ216" s="5"/>
      <c r="IA216" s="5"/>
      <c r="IB216" s="5"/>
      <c r="IC216" s="62"/>
      <c r="ID216" s="62"/>
      <c r="IE216" s="62"/>
      <c r="IF216" s="62"/>
      <c r="IG216" s="62"/>
      <c r="IH216" s="62"/>
      <c r="II216" s="62"/>
      <c r="IJ216" s="62"/>
      <c r="IK216" s="62"/>
      <c r="IL216" s="62"/>
      <c r="IM216" s="62"/>
      <c r="IN216" s="62"/>
      <c r="IO216" s="5"/>
      <c r="IP216" s="5"/>
      <c r="IQ216" s="5"/>
      <c r="IR216" s="5"/>
      <c r="IS216" s="5"/>
      <c r="IT216" s="5"/>
      <c r="IU216" s="5"/>
      <c r="IV216" s="5"/>
      <c r="IW216" s="5"/>
      <c r="IX216" s="5"/>
      <c r="IY216" s="5"/>
      <c r="IZ216" s="5"/>
    </row>
    <row r="217" spans="1:260" x14ac:dyDescent="0.35">
      <c r="A217" s="131">
        <v>213</v>
      </c>
      <c r="B217" s="170">
        <f>'BVEM Scorecard'!B216</f>
        <v>0</v>
      </c>
      <c r="C217" s="170">
        <f>'BVEM Scorecard'!C216</f>
        <v>0</v>
      </c>
      <c r="D217" s="152">
        <v>328</v>
      </c>
      <c r="E217" s="72" t="str">
        <f>'BVEM Scorecard'!F216</f>
        <v>Solar</v>
      </c>
      <c r="F217" s="94"/>
      <c r="G217" s="94"/>
      <c r="H217" s="94"/>
      <c r="I217" s="94"/>
      <c r="J217" s="55"/>
      <c r="K217" s="55"/>
      <c r="L217" s="55"/>
      <c r="M217" s="55"/>
      <c r="N217" s="5"/>
      <c r="O217" s="5"/>
      <c r="P217" s="142"/>
      <c r="Q217" s="114"/>
      <c r="R217" s="91"/>
      <c r="S217" s="5" t="str">
        <f t="shared" si="341"/>
        <v/>
      </c>
      <c r="T217" s="93"/>
      <c r="U217" s="143"/>
      <c r="V217" s="143"/>
      <c r="W217" s="143"/>
      <c r="X217" s="64"/>
      <c r="Y217" s="64"/>
      <c r="Z217" s="62"/>
      <c r="AA217" s="144"/>
      <c r="AB217" s="144"/>
      <c r="AC217" s="64"/>
      <c r="AD217" s="64" t="str">
        <f t="shared" si="346"/>
        <v/>
      </c>
      <c r="AE217" s="64" t="str">
        <f t="shared" si="347"/>
        <v/>
      </c>
      <c r="AF217" s="64" t="str">
        <f t="shared" si="348"/>
        <v/>
      </c>
      <c r="AG217" s="55"/>
      <c r="AH217" s="55"/>
      <c r="AI217" s="35"/>
      <c r="AJ217" s="35"/>
      <c r="AK217" s="35"/>
      <c r="AL217" s="35"/>
      <c r="AM217" s="142"/>
      <c r="AN217" s="142"/>
      <c r="AO217" s="35"/>
      <c r="AP217" s="35" t="str">
        <f t="shared" si="350"/>
        <v/>
      </c>
      <c r="AQ217" s="35" t="str">
        <f t="shared" si="351"/>
        <v/>
      </c>
      <c r="AR217" s="35" t="str">
        <f t="shared" si="352"/>
        <v/>
      </c>
      <c r="AS217" s="64"/>
      <c r="AT217" s="64"/>
      <c r="AU217" s="64"/>
      <c r="AV217" s="64"/>
      <c r="AW217" s="64"/>
      <c r="AX217" s="64"/>
      <c r="AY217" s="144"/>
      <c r="AZ217" s="144"/>
      <c r="BA217" s="64"/>
      <c r="BB217" s="64" t="str">
        <f t="shared" si="353"/>
        <v/>
      </c>
      <c r="BC217" s="64" t="str">
        <f t="shared" si="354"/>
        <v/>
      </c>
      <c r="BD217" s="64" t="str">
        <f t="shared" si="355"/>
        <v/>
      </c>
      <c r="BE217" s="35"/>
      <c r="BF217" s="35"/>
      <c r="BG217" s="35"/>
      <c r="BH217" s="35"/>
      <c r="BI217" s="35"/>
      <c r="BJ217" s="35"/>
      <c r="BK217" s="142"/>
      <c r="BL217" s="142"/>
      <c r="BM217" s="35"/>
      <c r="BN217" s="35" t="str">
        <f t="shared" si="356"/>
        <v/>
      </c>
      <c r="BO217" s="35" t="str">
        <f t="shared" si="357"/>
        <v/>
      </c>
      <c r="BP217" s="35" t="str">
        <f t="shared" si="358"/>
        <v/>
      </c>
      <c r="BQ217" s="64"/>
      <c r="BR217" s="64"/>
      <c r="BS217" s="64"/>
      <c r="BT217" s="64"/>
      <c r="BU217" s="64"/>
      <c r="BV217" s="64"/>
      <c r="BW217" s="144"/>
      <c r="BX217" s="144"/>
      <c r="BY217" s="64"/>
      <c r="BZ217" s="64" t="str">
        <f t="shared" si="359"/>
        <v/>
      </c>
      <c r="CA217" s="64" t="str">
        <f t="shared" si="360"/>
        <v/>
      </c>
      <c r="CB217" s="64" t="str">
        <f t="shared" si="361"/>
        <v/>
      </c>
      <c r="CC217" s="35"/>
      <c r="CD217" s="35"/>
      <c r="CE217" s="35"/>
      <c r="CF217" s="35"/>
      <c r="CG217" s="35"/>
      <c r="CH217" s="35"/>
      <c r="CI217" s="142"/>
      <c r="CJ217" s="142"/>
      <c r="CK217" s="35"/>
      <c r="CL217" s="35" t="str">
        <f t="shared" si="362"/>
        <v/>
      </c>
      <c r="CM217" s="35" t="str">
        <f t="shared" si="363"/>
        <v/>
      </c>
      <c r="CN217" s="35" t="str">
        <f t="shared" si="364"/>
        <v/>
      </c>
      <c r="CO217" s="64"/>
      <c r="CP217" s="64"/>
      <c r="CQ217" s="64"/>
      <c r="CR217" s="64"/>
      <c r="CS217" s="64"/>
      <c r="CT217" s="64"/>
      <c r="CU217" s="144"/>
      <c r="CV217" s="144"/>
      <c r="CW217" s="64"/>
      <c r="CX217" s="64" t="str">
        <f t="shared" si="365"/>
        <v/>
      </c>
      <c r="CY217" s="64" t="str">
        <f t="shared" si="366"/>
        <v/>
      </c>
      <c r="CZ217" s="64" t="str">
        <f t="shared" si="367"/>
        <v/>
      </c>
      <c r="DA217" s="35"/>
      <c r="DB217" s="35"/>
      <c r="DC217" s="35"/>
      <c r="DD217" s="35"/>
      <c r="DE217" s="35"/>
      <c r="DF217" s="35"/>
      <c r="DG217" s="142"/>
      <c r="DH217" s="142"/>
      <c r="DI217" s="35"/>
      <c r="DJ217" s="35" t="str">
        <f t="shared" si="368"/>
        <v/>
      </c>
      <c r="DK217" s="35" t="str">
        <f t="shared" si="369"/>
        <v/>
      </c>
      <c r="DL217" s="35" t="str">
        <f t="shared" si="370"/>
        <v/>
      </c>
      <c r="DM217" s="64"/>
      <c r="DN217" s="64"/>
      <c r="DO217" s="64"/>
      <c r="DP217" s="64"/>
      <c r="DQ217" s="64"/>
      <c r="DR217" s="64"/>
      <c r="DS217" s="144"/>
      <c r="DT217" s="144"/>
      <c r="DU217" s="64"/>
      <c r="DV217" s="64" t="str">
        <f t="shared" si="371"/>
        <v/>
      </c>
      <c r="DW217" s="64" t="str">
        <f t="shared" si="372"/>
        <v/>
      </c>
      <c r="DX217" s="64" t="str">
        <f t="shared" si="373"/>
        <v/>
      </c>
      <c r="DY217" s="35"/>
      <c r="DZ217" s="35"/>
      <c r="EA217" s="35"/>
      <c r="EB217" s="35"/>
      <c r="EC217" s="35"/>
      <c r="ED217" s="35"/>
      <c r="EE217" s="142"/>
      <c r="EF217" s="142"/>
      <c r="EG217" s="35"/>
      <c r="EH217" s="35" t="str">
        <f t="shared" si="374"/>
        <v/>
      </c>
      <c r="EI217" s="35" t="str">
        <f t="shared" si="375"/>
        <v/>
      </c>
      <c r="EJ217" s="35" t="str">
        <f t="shared" si="376"/>
        <v/>
      </c>
      <c r="EK217" s="62"/>
      <c r="EL217" s="62"/>
      <c r="EM217" s="62"/>
      <c r="EN217" s="62"/>
      <c r="EO217" s="62"/>
      <c r="EP217" s="62"/>
      <c r="EQ217" s="62"/>
      <c r="ER217" s="62"/>
      <c r="ES217" s="62"/>
      <c r="ET217" s="62"/>
      <c r="EU217" s="62"/>
      <c r="EV217" s="62"/>
      <c r="EW217" s="5"/>
      <c r="EX217" s="5"/>
      <c r="EY217" s="5"/>
      <c r="EZ217" s="5"/>
      <c r="FA217" s="5"/>
      <c r="FB217" s="5"/>
      <c r="FC217" s="5"/>
      <c r="FD217" s="5"/>
      <c r="FE217" s="5"/>
      <c r="FF217" s="5"/>
      <c r="FG217" s="5"/>
      <c r="FH217" s="5"/>
      <c r="FI217" s="62"/>
      <c r="FJ217" s="62"/>
      <c r="FK217" s="62"/>
      <c r="FL217" s="62"/>
      <c r="FM217" s="62"/>
      <c r="FN217" s="62"/>
      <c r="FO217" s="62"/>
      <c r="FP217" s="62"/>
      <c r="FQ217" s="62"/>
      <c r="FR217" s="62"/>
      <c r="FS217" s="62"/>
      <c r="FT217" s="62"/>
      <c r="FU217" s="5"/>
      <c r="FV217" s="5"/>
      <c r="FW217" s="5"/>
      <c r="FX217" s="5"/>
      <c r="FY217" s="5"/>
      <c r="FZ217" s="5"/>
      <c r="GA217" s="5"/>
      <c r="GB217" s="5"/>
      <c r="GC217" s="5"/>
      <c r="GD217" s="5"/>
      <c r="GE217" s="5"/>
      <c r="GF217" s="5"/>
      <c r="GG217" s="62"/>
      <c r="GH217" s="62"/>
      <c r="GI217" s="62"/>
      <c r="GJ217" s="62"/>
      <c r="GK217" s="62"/>
      <c r="GL217" s="62"/>
      <c r="GM217" s="62"/>
      <c r="GN217" s="62"/>
      <c r="GO217" s="62"/>
      <c r="GP217" s="62"/>
      <c r="GQ217" s="62"/>
      <c r="GR217" s="62"/>
      <c r="GS217" s="5"/>
      <c r="GT217" s="5"/>
      <c r="GU217" s="5"/>
      <c r="GV217" s="5"/>
      <c r="GW217" s="5"/>
      <c r="GX217" s="5"/>
      <c r="GY217" s="5"/>
      <c r="GZ217" s="5"/>
      <c r="HA217" s="5"/>
      <c r="HB217" s="5"/>
      <c r="HC217" s="5"/>
      <c r="HD217" s="5"/>
      <c r="HE217" s="62"/>
      <c r="HF217" s="62"/>
      <c r="HG217" s="62"/>
      <c r="HH217" s="62"/>
      <c r="HI217" s="62"/>
      <c r="HJ217" s="62"/>
      <c r="HK217" s="62"/>
      <c r="HL217" s="62"/>
      <c r="HM217" s="62"/>
      <c r="HN217" s="62"/>
      <c r="HO217" s="62"/>
      <c r="HP217" s="62"/>
      <c r="HQ217" s="5"/>
      <c r="HR217" s="5"/>
      <c r="HS217" s="5"/>
      <c r="HT217" s="5"/>
      <c r="HU217" s="5"/>
      <c r="HV217" s="5"/>
      <c r="HW217" s="5"/>
      <c r="HX217" s="5"/>
      <c r="HY217" s="5"/>
      <c r="HZ217" s="5"/>
      <c r="IA217" s="5"/>
      <c r="IB217" s="5"/>
      <c r="IC217" s="62"/>
      <c r="ID217" s="62"/>
      <c r="IE217" s="62"/>
      <c r="IF217" s="62"/>
      <c r="IG217" s="62"/>
      <c r="IH217" s="62"/>
      <c r="II217" s="62"/>
      <c r="IJ217" s="62"/>
      <c r="IK217" s="62"/>
      <c r="IL217" s="62"/>
      <c r="IM217" s="62"/>
      <c r="IN217" s="62"/>
      <c r="IO217" s="5"/>
      <c r="IP217" s="5"/>
      <c r="IQ217" s="5"/>
      <c r="IR217" s="5"/>
      <c r="IS217" s="5"/>
      <c r="IT217" s="5"/>
      <c r="IU217" s="5"/>
      <c r="IV217" s="5"/>
      <c r="IW217" s="5"/>
      <c r="IX217" s="5"/>
      <c r="IY217" s="5"/>
      <c r="IZ217" s="5"/>
    </row>
    <row r="218" spans="1:260" x14ac:dyDescent="0.35">
      <c r="A218" s="131">
        <v>214</v>
      </c>
      <c r="B218" s="170">
        <f>'BVEM Scorecard'!B217</f>
        <v>0</v>
      </c>
      <c r="C218" s="170">
        <f>'BVEM Scorecard'!C217</f>
        <v>0</v>
      </c>
      <c r="D218" s="152">
        <v>628</v>
      </c>
      <c r="E218" s="72" t="str">
        <f>'BVEM Scorecard'!F217</f>
        <v>Solar + Storage</v>
      </c>
      <c r="F218" s="94"/>
      <c r="G218" s="94"/>
      <c r="H218" s="94"/>
      <c r="I218" s="94"/>
      <c r="J218" s="55"/>
      <c r="K218" s="55"/>
      <c r="L218" s="55"/>
      <c r="M218" s="55"/>
      <c r="N218" s="5"/>
      <c r="O218" s="141"/>
      <c r="P218" s="142"/>
      <c r="Q218" s="114"/>
      <c r="R218" s="91"/>
      <c r="S218" s="5" t="str">
        <f t="shared" si="341"/>
        <v/>
      </c>
      <c r="T218" s="93"/>
      <c r="U218" s="143"/>
      <c r="V218" s="143"/>
      <c r="W218" s="143"/>
      <c r="X218" s="64"/>
      <c r="Y218" s="64"/>
      <c r="Z218" s="64"/>
      <c r="AA218" s="144"/>
      <c r="AB218" s="144"/>
      <c r="AC218" s="64"/>
      <c r="AD218" s="64" t="str">
        <f t="shared" si="346"/>
        <v/>
      </c>
      <c r="AE218" s="64" t="str">
        <f t="shared" si="347"/>
        <v/>
      </c>
      <c r="AF218" s="64" t="str">
        <f t="shared" si="348"/>
        <v/>
      </c>
      <c r="AG218" s="55"/>
      <c r="AH218" s="55"/>
      <c r="AI218" s="5"/>
      <c r="AJ218" s="5"/>
      <c r="AK218" s="5"/>
      <c r="AL218" s="5"/>
      <c r="AM218" s="5"/>
      <c r="AN218" s="5"/>
      <c r="AO218" s="5"/>
      <c r="AP218" s="35" t="str">
        <f t="shared" si="350"/>
        <v/>
      </c>
      <c r="AQ218" s="35" t="str">
        <f t="shared" si="351"/>
        <v/>
      </c>
      <c r="AR218" s="35" t="str">
        <f t="shared" si="352"/>
        <v/>
      </c>
      <c r="AS218" s="62"/>
      <c r="AT218" s="62"/>
      <c r="AU218" s="62"/>
      <c r="AV218" s="62"/>
      <c r="AW218" s="62"/>
      <c r="AX218" s="62"/>
      <c r="AY218" s="62"/>
      <c r="AZ218" s="62"/>
      <c r="BA218" s="62"/>
      <c r="BB218" s="62" t="str">
        <f t="shared" si="353"/>
        <v/>
      </c>
      <c r="BC218" s="95" t="str">
        <f t="shared" si="354"/>
        <v/>
      </c>
      <c r="BD218" s="62" t="str">
        <f t="shared" si="355"/>
        <v/>
      </c>
      <c r="BE218" s="5"/>
      <c r="BF218" s="5"/>
      <c r="BG218" s="5"/>
      <c r="BH218" s="5"/>
      <c r="BI218" s="5"/>
      <c r="BJ218" s="5"/>
      <c r="BK218" s="5"/>
      <c r="BL218" s="5"/>
      <c r="BM218" s="5"/>
      <c r="BN218" s="35" t="str">
        <f t="shared" si="356"/>
        <v/>
      </c>
      <c r="BO218" s="35" t="str">
        <f t="shared" si="357"/>
        <v/>
      </c>
      <c r="BP218" s="35" t="str">
        <f t="shared" si="358"/>
        <v/>
      </c>
      <c r="BQ218" s="62"/>
      <c r="BR218" s="62"/>
      <c r="BS218" s="62"/>
      <c r="BT218" s="62"/>
      <c r="BU218" s="62"/>
      <c r="BV218" s="62"/>
      <c r="BW218" s="62"/>
      <c r="BX218" s="62"/>
      <c r="BY218" s="62"/>
      <c r="BZ218" s="62" t="str">
        <f t="shared" si="359"/>
        <v/>
      </c>
      <c r="CA218" s="62" t="str">
        <f t="shared" si="360"/>
        <v/>
      </c>
      <c r="CB218" s="62" t="str">
        <f t="shared" si="361"/>
        <v/>
      </c>
      <c r="CC218" s="5"/>
      <c r="CD218" s="5"/>
      <c r="CE218" s="5"/>
      <c r="CF218" s="5"/>
      <c r="CG218" s="5"/>
      <c r="CH218" s="5"/>
      <c r="CI218" s="5"/>
      <c r="CJ218" s="5"/>
      <c r="CK218" s="5"/>
      <c r="CL218" s="35" t="str">
        <f t="shared" si="362"/>
        <v/>
      </c>
      <c r="CM218" s="35" t="str">
        <f t="shared" si="363"/>
        <v/>
      </c>
      <c r="CN218" s="35" t="str">
        <f t="shared" si="364"/>
        <v/>
      </c>
      <c r="CO218" s="62"/>
      <c r="CP218" s="62"/>
      <c r="CQ218" s="62"/>
      <c r="CR218" s="62"/>
      <c r="CS218" s="62"/>
      <c r="CT218" s="62"/>
      <c r="CU218" s="62"/>
      <c r="CV218" s="62"/>
      <c r="CW218" s="62"/>
      <c r="CX218" s="62" t="str">
        <f t="shared" si="365"/>
        <v/>
      </c>
      <c r="CY218" s="62" t="str">
        <f t="shared" si="366"/>
        <v/>
      </c>
      <c r="CZ218" s="62" t="str">
        <f t="shared" si="367"/>
        <v/>
      </c>
      <c r="DA218" s="5"/>
      <c r="DB218" s="5"/>
      <c r="DC218" s="5"/>
      <c r="DD218" s="5"/>
      <c r="DE218" s="5"/>
      <c r="DF218" s="5"/>
      <c r="DG218" s="5"/>
      <c r="DH218" s="5"/>
      <c r="DI218" s="5"/>
      <c r="DJ218" s="5" t="str">
        <f t="shared" si="368"/>
        <v/>
      </c>
      <c r="DK218" s="5" t="str">
        <f t="shared" si="369"/>
        <v/>
      </c>
      <c r="DL218" s="5" t="str">
        <f t="shared" si="370"/>
        <v/>
      </c>
      <c r="DM218" s="62"/>
      <c r="DN218" s="62"/>
      <c r="DO218" s="62"/>
      <c r="DP218" s="62"/>
      <c r="DQ218" s="62"/>
      <c r="DR218" s="62"/>
      <c r="DS218" s="62"/>
      <c r="DT218" s="62"/>
      <c r="DU218" s="62"/>
      <c r="DV218" s="62" t="str">
        <f t="shared" si="371"/>
        <v/>
      </c>
      <c r="DW218" s="62" t="str">
        <f t="shared" si="372"/>
        <v/>
      </c>
      <c r="DX218" s="62" t="str">
        <f t="shared" si="373"/>
        <v/>
      </c>
      <c r="DY218" s="5"/>
      <c r="DZ218" s="5"/>
      <c r="EA218" s="5"/>
      <c r="EB218" s="5"/>
      <c r="EC218" s="5"/>
      <c r="ED218" s="5"/>
      <c r="EE218" s="5"/>
      <c r="EF218" s="5"/>
      <c r="EG218" s="5"/>
      <c r="EH218" s="5" t="str">
        <f t="shared" si="374"/>
        <v/>
      </c>
      <c r="EI218" s="5" t="str">
        <f t="shared" si="375"/>
        <v/>
      </c>
      <c r="EJ218" s="5" t="str">
        <f t="shared" si="376"/>
        <v/>
      </c>
      <c r="EK218" s="62"/>
      <c r="EL218" s="62"/>
      <c r="EM218" s="62"/>
      <c r="EN218" s="62"/>
      <c r="EO218" s="62"/>
      <c r="EP218" s="62"/>
      <c r="EQ218" s="62"/>
      <c r="ER218" s="62"/>
      <c r="ES218" s="62"/>
      <c r="ET218" s="62"/>
      <c r="EU218" s="62"/>
      <c r="EV218" s="62"/>
      <c r="EW218" s="5"/>
      <c r="EX218" s="5"/>
      <c r="EY218" s="5"/>
      <c r="EZ218" s="5"/>
      <c r="FA218" s="5"/>
      <c r="FB218" s="5"/>
      <c r="FC218" s="5"/>
      <c r="FD218" s="5"/>
      <c r="FE218" s="5"/>
      <c r="FF218" s="5"/>
      <c r="FG218" s="5"/>
      <c r="FH218" s="5"/>
      <c r="FI218" s="62"/>
      <c r="FJ218" s="62"/>
      <c r="FK218" s="62"/>
      <c r="FL218" s="62"/>
      <c r="FM218" s="62"/>
      <c r="FN218" s="62"/>
      <c r="FO218" s="62"/>
      <c r="FP218" s="62"/>
      <c r="FQ218" s="62"/>
      <c r="FR218" s="62"/>
      <c r="FS218" s="62"/>
      <c r="FT218" s="62"/>
      <c r="FU218" s="5"/>
      <c r="FV218" s="5"/>
      <c r="FW218" s="5"/>
      <c r="FX218" s="5"/>
      <c r="FY218" s="5"/>
      <c r="FZ218" s="5"/>
      <c r="GA218" s="5"/>
      <c r="GB218" s="5"/>
      <c r="GC218" s="5"/>
      <c r="GD218" s="5"/>
      <c r="GE218" s="5"/>
      <c r="GF218" s="5"/>
      <c r="GG218" s="62"/>
      <c r="GH218" s="62"/>
      <c r="GI218" s="62"/>
      <c r="GJ218" s="62"/>
      <c r="GK218" s="62"/>
      <c r="GL218" s="62"/>
      <c r="GM218" s="62"/>
      <c r="GN218" s="62"/>
      <c r="GO218" s="62"/>
      <c r="GP218" s="62"/>
      <c r="GQ218" s="62"/>
      <c r="GR218" s="62"/>
      <c r="GS218" s="5"/>
      <c r="GT218" s="5"/>
      <c r="GU218" s="5"/>
      <c r="GV218" s="5"/>
      <c r="GW218" s="5"/>
      <c r="GX218" s="5"/>
      <c r="GY218" s="5"/>
      <c r="GZ218" s="5"/>
      <c r="HA218" s="5"/>
      <c r="HB218" s="5"/>
      <c r="HC218" s="5"/>
      <c r="HD218" s="5"/>
      <c r="HE218" s="62"/>
      <c r="HF218" s="62"/>
      <c r="HG218" s="62"/>
      <c r="HH218" s="62"/>
      <c r="HI218" s="62"/>
      <c r="HJ218" s="62"/>
      <c r="HK218" s="62"/>
      <c r="HL218" s="62"/>
      <c r="HM218" s="62"/>
      <c r="HN218" s="62"/>
      <c r="HO218" s="62"/>
      <c r="HP218" s="62"/>
      <c r="HQ218" s="5"/>
      <c r="HR218" s="5"/>
      <c r="HS218" s="5"/>
      <c r="HT218" s="5"/>
      <c r="HU218" s="5"/>
      <c r="HV218" s="5"/>
      <c r="HW218" s="5"/>
      <c r="HX218" s="5"/>
      <c r="HY218" s="5"/>
      <c r="HZ218" s="5"/>
      <c r="IA218" s="5"/>
      <c r="IB218" s="5"/>
      <c r="IC218" s="62"/>
      <c r="ID218" s="62"/>
      <c r="IE218" s="62"/>
      <c r="IF218" s="62"/>
      <c r="IG218" s="62"/>
      <c r="IH218" s="62"/>
      <c r="II218" s="62"/>
      <c r="IJ218" s="62"/>
      <c r="IK218" s="62"/>
      <c r="IL218" s="62"/>
      <c r="IM218" s="62"/>
      <c r="IN218" s="62"/>
      <c r="IO218" s="5"/>
      <c r="IP218" s="5"/>
      <c r="IQ218" s="5"/>
      <c r="IR218" s="5"/>
      <c r="IS218" s="5"/>
      <c r="IT218" s="5"/>
      <c r="IU218" s="5"/>
      <c r="IV218" s="5"/>
      <c r="IW218" s="5"/>
      <c r="IX218" s="5"/>
      <c r="IY218" s="5"/>
      <c r="IZ218" s="5"/>
    </row>
    <row r="219" spans="1:260" x14ac:dyDescent="0.35">
      <c r="A219" s="131">
        <v>215</v>
      </c>
      <c r="B219" s="170">
        <f>'BVEM Scorecard'!B218</f>
        <v>0</v>
      </c>
      <c r="C219" s="170">
        <f>'BVEM Scorecard'!C218</f>
        <v>0</v>
      </c>
      <c r="D219" s="152">
        <v>680</v>
      </c>
      <c r="E219" s="72" t="str">
        <f>'BVEM Scorecard'!F218</f>
        <v>Solar + Storage</v>
      </c>
      <c r="F219" s="94"/>
      <c r="G219" s="94"/>
      <c r="H219" s="94"/>
      <c r="I219" s="94"/>
      <c r="J219" s="55"/>
      <c r="K219" s="55"/>
      <c r="L219" s="55"/>
      <c r="M219" s="55"/>
      <c r="N219" s="5"/>
      <c r="O219" s="5"/>
      <c r="P219" s="142"/>
      <c r="Q219" s="114"/>
      <c r="R219" s="91"/>
      <c r="S219" s="5" t="str">
        <f t="shared" si="341"/>
        <v/>
      </c>
      <c r="T219" s="93"/>
      <c r="U219" s="143"/>
      <c r="V219" s="143"/>
      <c r="W219" s="143"/>
      <c r="X219" s="64"/>
      <c r="Y219" s="64"/>
      <c r="Z219" s="62"/>
      <c r="AA219" s="144"/>
      <c r="AB219" s="144"/>
      <c r="AC219" s="64"/>
      <c r="AD219" s="64" t="str">
        <f t="shared" si="346"/>
        <v/>
      </c>
      <c r="AE219" s="64" t="str">
        <f t="shared" si="347"/>
        <v/>
      </c>
      <c r="AF219" s="64" t="str">
        <f t="shared" si="348"/>
        <v/>
      </c>
      <c r="AG219" s="55"/>
      <c r="AH219" s="55"/>
      <c r="AI219" s="35"/>
      <c r="AJ219" s="35"/>
      <c r="AK219" s="35"/>
      <c r="AL219" s="35"/>
      <c r="AM219" s="142"/>
      <c r="AN219" s="142"/>
      <c r="AO219" s="35"/>
      <c r="AP219" s="35" t="str">
        <f t="shared" si="350"/>
        <v/>
      </c>
      <c r="AQ219" s="35" t="str">
        <f t="shared" si="351"/>
        <v/>
      </c>
      <c r="AR219" s="35" t="str">
        <f t="shared" si="352"/>
        <v/>
      </c>
      <c r="AS219" s="64"/>
      <c r="AT219" s="64"/>
      <c r="AU219" s="64"/>
      <c r="AV219" s="64"/>
      <c r="AW219" s="64"/>
      <c r="AX219" s="64"/>
      <c r="AY219" s="144"/>
      <c r="AZ219" s="144"/>
      <c r="BA219" s="64"/>
      <c r="BB219" s="64" t="str">
        <f t="shared" si="353"/>
        <v/>
      </c>
      <c r="BC219" s="64" t="str">
        <f t="shared" si="354"/>
        <v/>
      </c>
      <c r="BD219" s="64" t="str">
        <f t="shared" si="355"/>
        <v/>
      </c>
      <c r="BE219" s="35"/>
      <c r="BF219" s="35"/>
      <c r="BG219" s="35"/>
      <c r="BH219" s="35"/>
      <c r="BI219" s="35"/>
      <c r="BJ219" s="35"/>
      <c r="BK219" s="142"/>
      <c r="BL219" s="142"/>
      <c r="BM219" s="35"/>
      <c r="BN219" s="35" t="str">
        <f t="shared" si="356"/>
        <v/>
      </c>
      <c r="BO219" s="35" t="str">
        <f t="shared" si="357"/>
        <v/>
      </c>
      <c r="BP219" s="35" t="str">
        <f t="shared" si="358"/>
        <v/>
      </c>
      <c r="BQ219" s="64"/>
      <c r="BR219" s="64"/>
      <c r="BS219" s="64"/>
      <c r="BT219" s="64"/>
      <c r="BU219" s="64"/>
      <c r="BV219" s="64"/>
      <c r="BW219" s="144"/>
      <c r="BX219" s="144"/>
      <c r="BY219" s="64"/>
      <c r="BZ219" s="64" t="str">
        <f t="shared" si="359"/>
        <v/>
      </c>
      <c r="CA219" s="64" t="str">
        <f t="shared" si="360"/>
        <v/>
      </c>
      <c r="CB219" s="64" t="str">
        <f t="shared" si="361"/>
        <v/>
      </c>
      <c r="CC219" s="35"/>
      <c r="CD219" s="35"/>
      <c r="CE219" s="35"/>
      <c r="CF219" s="35"/>
      <c r="CG219" s="35"/>
      <c r="CH219" s="35"/>
      <c r="CI219" s="142"/>
      <c r="CJ219" s="142"/>
      <c r="CK219" s="35"/>
      <c r="CL219" s="35" t="str">
        <f t="shared" si="362"/>
        <v/>
      </c>
      <c r="CM219" s="35" t="str">
        <f t="shared" si="363"/>
        <v/>
      </c>
      <c r="CN219" s="35" t="str">
        <f t="shared" si="364"/>
        <v/>
      </c>
      <c r="CO219" s="64"/>
      <c r="CP219" s="64"/>
      <c r="CQ219" s="64"/>
      <c r="CR219" s="64"/>
      <c r="CS219" s="64"/>
      <c r="CT219" s="64"/>
      <c r="CU219" s="144"/>
      <c r="CV219" s="144"/>
      <c r="CW219" s="64"/>
      <c r="CX219" s="64" t="str">
        <f t="shared" si="365"/>
        <v/>
      </c>
      <c r="CY219" s="64" t="str">
        <f t="shared" si="366"/>
        <v/>
      </c>
      <c r="CZ219" s="64" t="str">
        <f t="shared" si="367"/>
        <v/>
      </c>
      <c r="DA219" s="35"/>
      <c r="DB219" s="35"/>
      <c r="DC219" s="35"/>
      <c r="DD219" s="35"/>
      <c r="DE219" s="35"/>
      <c r="DF219" s="35"/>
      <c r="DG219" s="142"/>
      <c r="DH219" s="142"/>
      <c r="DI219" s="35"/>
      <c r="DJ219" s="35" t="str">
        <f t="shared" si="368"/>
        <v/>
      </c>
      <c r="DK219" s="35" t="str">
        <f t="shared" si="369"/>
        <v/>
      </c>
      <c r="DL219" s="35" t="str">
        <f t="shared" si="370"/>
        <v/>
      </c>
      <c r="DM219" s="64"/>
      <c r="DN219" s="64"/>
      <c r="DO219" s="64"/>
      <c r="DP219" s="64"/>
      <c r="DQ219" s="64"/>
      <c r="DR219" s="64"/>
      <c r="DS219" s="144"/>
      <c r="DT219" s="144"/>
      <c r="DU219" s="64"/>
      <c r="DV219" s="64" t="str">
        <f t="shared" si="371"/>
        <v/>
      </c>
      <c r="DW219" s="64" t="str">
        <f t="shared" si="372"/>
        <v/>
      </c>
      <c r="DX219" s="64" t="str">
        <f t="shared" si="373"/>
        <v/>
      </c>
      <c r="DY219" s="35"/>
      <c r="DZ219" s="35"/>
      <c r="EA219" s="35"/>
      <c r="EB219" s="35"/>
      <c r="EC219" s="35"/>
      <c r="ED219" s="35"/>
      <c r="EE219" s="142"/>
      <c r="EF219" s="142"/>
      <c r="EG219" s="35"/>
      <c r="EH219" s="35" t="str">
        <f t="shared" si="374"/>
        <v/>
      </c>
      <c r="EI219" s="35" t="str">
        <f t="shared" si="375"/>
        <v/>
      </c>
      <c r="EJ219" s="35" t="str">
        <f t="shared" si="376"/>
        <v/>
      </c>
      <c r="EK219" s="62"/>
      <c r="EL219" s="62"/>
      <c r="EM219" s="62"/>
      <c r="EN219" s="62"/>
      <c r="EO219" s="62"/>
      <c r="EP219" s="62"/>
      <c r="EQ219" s="62"/>
      <c r="ER219" s="62"/>
      <c r="ES219" s="62"/>
      <c r="ET219" s="62"/>
      <c r="EU219" s="62"/>
      <c r="EV219" s="62"/>
      <c r="EW219" s="5"/>
      <c r="EX219" s="5"/>
      <c r="EY219" s="5"/>
      <c r="EZ219" s="5"/>
      <c r="FA219" s="5"/>
      <c r="FB219" s="5"/>
      <c r="FC219" s="5"/>
      <c r="FD219" s="5"/>
      <c r="FE219" s="5"/>
      <c r="FF219" s="5"/>
      <c r="FG219" s="5"/>
      <c r="FH219" s="5"/>
      <c r="FI219" s="62"/>
      <c r="FJ219" s="62"/>
      <c r="FK219" s="62"/>
      <c r="FL219" s="62"/>
      <c r="FM219" s="62"/>
      <c r="FN219" s="62"/>
      <c r="FO219" s="62"/>
      <c r="FP219" s="62"/>
      <c r="FQ219" s="62"/>
      <c r="FR219" s="62"/>
      <c r="FS219" s="62"/>
      <c r="FT219" s="62"/>
      <c r="FU219" s="5"/>
      <c r="FV219" s="5"/>
      <c r="FW219" s="5"/>
      <c r="FX219" s="5"/>
      <c r="FY219" s="5"/>
      <c r="FZ219" s="5"/>
      <c r="GA219" s="5"/>
      <c r="GB219" s="5"/>
      <c r="GC219" s="5"/>
      <c r="GD219" s="5"/>
      <c r="GE219" s="5"/>
      <c r="GF219" s="5"/>
      <c r="GG219" s="62"/>
      <c r="GH219" s="62"/>
      <c r="GI219" s="62"/>
      <c r="GJ219" s="62"/>
      <c r="GK219" s="62"/>
      <c r="GL219" s="62"/>
      <c r="GM219" s="62"/>
      <c r="GN219" s="62"/>
      <c r="GO219" s="62"/>
      <c r="GP219" s="62"/>
      <c r="GQ219" s="62"/>
      <c r="GR219" s="62"/>
      <c r="GS219" s="5"/>
      <c r="GT219" s="5"/>
      <c r="GU219" s="5"/>
      <c r="GV219" s="5"/>
      <c r="GW219" s="5"/>
      <c r="GX219" s="5"/>
      <c r="GY219" s="5"/>
      <c r="GZ219" s="5"/>
      <c r="HA219" s="5"/>
      <c r="HB219" s="5"/>
      <c r="HC219" s="5"/>
      <c r="HD219" s="5"/>
      <c r="HE219" s="62"/>
      <c r="HF219" s="62"/>
      <c r="HG219" s="62"/>
      <c r="HH219" s="62"/>
      <c r="HI219" s="62"/>
      <c r="HJ219" s="62"/>
      <c r="HK219" s="62"/>
      <c r="HL219" s="62"/>
      <c r="HM219" s="62"/>
      <c r="HN219" s="62"/>
      <c r="HO219" s="62"/>
      <c r="HP219" s="62"/>
      <c r="HQ219" s="5"/>
      <c r="HR219" s="5"/>
      <c r="HS219" s="5"/>
      <c r="HT219" s="5"/>
      <c r="HU219" s="5"/>
      <c r="HV219" s="5"/>
      <c r="HW219" s="5"/>
      <c r="HX219" s="5"/>
      <c r="HY219" s="5"/>
      <c r="HZ219" s="5"/>
      <c r="IA219" s="5"/>
      <c r="IB219" s="5"/>
      <c r="IC219" s="62"/>
      <c r="ID219" s="62"/>
      <c r="IE219" s="62"/>
      <c r="IF219" s="62"/>
      <c r="IG219" s="62"/>
      <c r="IH219" s="62"/>
      <c r="II219" s="62"/>
      <c r="IJ219" s="62"/>
      <c r="IK219" s="62"/>
      <c r="IL219" s="62"/>
      <c r="IM219" s="62"/>
      <c r="IN219" s="62"/>
      <c r="IO219" s="5"/>
      <c r="IP219" s="5"/>
      <c r="IQ219" s="5"/>
      <c r="IR219" s="5"/>
      <c r="IS219" s="5"/>
      <c r="IT219" s="5"/>
      <c r="IU219" s="5"/>
      <c r="IV219" s="5"/>
      <c r="IW219" s="5"/>
      <c r="IX219" s="5"/>
      <c r="IY219" s="5"/>
      <c r="IZ219" s="5"/>
    </row>
    <row r="220" spans="1:260" x14ac:dyDescent="0.35">
      <c r="A220" s="131">
        <v>216</v>
      </c>
      <c r="B220" s="170">
        <f>'BVEM Scorecard'!B219</f>
        <v>0</v>
      </c>
      <c r="C220" s="170">
        <f>'BVEM Scorecard'!C219</f>
        <v>0</v>
      </c>
      <c r="D220" s="152">
        <v>1020</v>
      </c>
      <c r="E220" s="72" t="str">
        <f>'BVEM Scorecard'!F219</f>
        <v>Storage</v>
      </c>
      <c r="F220" s="94"/>
      <c r="G220" s="94"/>
      <c r="H220" s="94"/>
      <c r="I220" s="94"/>
      <c r="J220" s="55"/>
      <c r="K220" s="55"/>
      <c r="L220" s="55"/>
      <c r="M220" s="55"/>
      <c r="N220" s="5"/>
      <c r="O220" s="141"/>
      <c r="P220" s="142"/>
      <c r="Q220" s="114"/>
      <c r="R220" s="91"/>
      <c r="S220" s="5" t="str">
        <f t="shared" si="341"/>
        <v/>
      </c>
      <c r="T220" s="93"/>
      <c r="U220" s="143"/>
      <c r="V220" s="143"/>
      <c r="W220" s="143"/>
      <c r="X220" s="64"/>
      <c r="Y220" s="64"/>
      <c r="Z220" s="64"/>
      <c r="AA220" s="144"/>
      <c r="AB220" s="144"/>
      <c r="AC220" s="64"/>
      <c r="AD220" s="64" t="str">
        <f t="shared" si="346"/>
        <v/>
      </c>
      <c r="AE220" s="64" t="str">
        <f t="shared" si="347"/>
        <v/>
      </c>
      <c r="AF220" s="64" t="str">
        <f t="shared" si="348"/>
        <v/>
      </c>
      <c r="AG220" s="55"/>
      <c r="AH220" s="55"/>
      <c r="AI220" s="5"/>
      <c r="AJ220" s="5"/>
      <c r="AK220" s="5"/>
      <c r="AL220" s="5"/>
      <c r="AM220" s="5"/>
      <c r="AN220" s="5"/>
      <c r="AO220" s="5"/>
      <c r="AP220" s="35" t="str">
        <f t="shared" si="350"/>
        <v/>
      </c>
      <c r="AQ220" s="35" t="str">
        <f t="shared" si="351"/>
        <v/>
      </c>
      <c r="AR220" s="35" t="str">
        <f t="shared" si="352"/>
        <v/>
      </c>
      <c r="AS220" s="62"/>
      <c r="AT220" s="62"/>
      <c r="AU220" s="62"/>
      <c r="AV220" s="62"/>
      <c r="AW220" s="62"/>
      <c r="AX220" s="62"/>
      <c r="AY220" s="62"/>
      <c r="AZ220" s="62"/>
      <c r="BA220" s="62"/>
      <c r="BB220" s="62" t="str">
        <f t="shared" si="353"/>
        <v/>
      </c>
      <c r="BC220" s="95" t="str">
        <f t="shared" si="354"/>
        <v/>
      </c>
      <c r="BD220" s="62" t="str">
        <f t="shared" si="355"/>
        <v/>
      </c>
      <c r="BE220" s="5"/>
      <c r="BF220" s="5"/>
      <c r="BG220" s="5"/>
      <c r="BH220" s="5"/>
      <c r="BI220" s="5"/>
      <c r="BJ220" s="5"/>
      <c r="BK220" s="5"/>
      <c r="BL220" s="5"/>
      <c r="BM220" s="5"/>
      <c r="BN220" s="35" t="str">
        <f t="shared" si="356"/>
        <v/>
      </c>
      <c r="BO220" s="35" t="str">
        <f t="shared" si="357"/>
        <v/>
      </c>
      <c r="BP220" s="35" t="str">
        <f t="shared" si="358"/>
        <v/>
      </c>
      <c r="BQ220" s="62"/>
      <c r="BR220" s="62"/>
      <c r="BS220" s="62"/>
      <c r="BT220" s="62"/>
      <c r="BU220" s="62"/>
      <c r="BV220" s="62"/>
      <c r="BW220" s="62"/>
      <c r="BX220" s="62"/>
      <c r="BY220" s="62"/>
      <c r="BZ220" s="62" t="str">
        <f t="shared" si="359"/>
        <v/>
      </c>
      <c r="CA220" s="62" t="str">
        <f t="shared" si="360"/>
        <v/>
      </c>
      <c r="CB220" s="62" t="str">
        <f t="shared" si="361"/>
        <v/>
      </c>
      <c r="CC220" s="5"/>
      <c r="CD220" s="5"/>
      <c r="CE220" s="5"/>
      <c r="CF220" s="5"/>
      <c r="CG220" s="5"/>
      <c r="CH220" s="5"/>
      <c r="CI220" s="5"/>
      <c r="CJ220" s="5"/>
      <c r="CK220" s="5"/>
      <c r="CL220" s="35" t="str">
        <f t="shared" si="362"/>
        <v/>
      </c>
      <c r="CM220" s="35" t="str">
        <f t="shared" si="363"/>
        <v/>
      </c>
      <c r="CN220" s="35" t="str">
        <f t="shared" si="364"/>
        <v/>
      </c>
      <c r="CO220" s="62"/>
      <c r="CP220" s="62"/>
      <c r="CQ220" s="62"/>
      <c r="CR220" s="62"/>
      <c r="CS220" s="62"/>
      <c r="CT220" s="62"/>
      <c r="CU220" s="62"/>
      <c r="CV220" s="62"/>
      <c r="CW220" s="62"/>
      <c r="CX220" s="62" t="str">
        <f t="shared" si="365"/>
        <v/>
      </c>
      <c r="CY220" s="62" t="str">
        <f t="shared" si="366"/>
        <v/>
      </c>
      <c r="CZ220" s="62" t="str">
        <f t="shared" si="367"/>
        <v/>
      </c>
      <c r="DA220" s="5"/>
      <c r="DB220" s="5"/>
      <c r="DC220" s="5"/>
      <c r="DD220" s="5"/>
      <c r="DE220" s="5"/>
      <c r="DF220" s="5"/>
      <c r="DG220" s="5"/>
      <c r="DH220" s="5"/>
      <c r="DI220" s="5"/>
      <c r="DJ220" s="5" t="str">
        <f t="shared" si="368"/>
        <v/>
      </c>
      <c r="DK220" s="5" t="str">
        <f t="shared" si="369"/>
        <v/>
      </c>
      <c r="DL220" s="5" t="str">
        <f t="shared" si="370"/>
        <v/>
      </c>
      <c r="DM220" s="62"/>
      <c r="DN220" s="62"/>
      <c r="DO220" s="62"/>
      <c r="DP220" s="62"/>
      <c r="DQ220" s="62"/>
      <c r="DR220" s="62"/>
      <c r="DS220" s="62"/>
      <c r="DT220" s="62"/>
      <c r="DU220" s="62"/>
      <c r="DV220" s="62" t="str">
        <f t="shared" si="371"/>
        <v/>
      </c>
      <c r="DW220" s="62" t="str">
        <f t="shared" si="372"/>
        <v/>
      </c>
      <c r="DX220" s="62" t="str">
        <f t="shared" si="373"/>
        <v/>
      </c>
      <c r="DY220" s="5"/>
      <c r="DZ220" s="5"/>
      <c r="EA220" s="5"/>
      <c r="EB220" s="5"/>
      <c r="EC220" s="5"/>
      <c r="ED220" s="5"/>
      <c r="EE220" s="5"/>
      <c r="EF220" s="5"/>
      <c r="EG220" s="5"/>
      <c r="EH220" s="5" t="str">
        <f t="shared" si="374"/>
        <v/>
      </c>
      <c r="EI220" s="5" t="str">
        <f t="shared" si="375"/>
        <v/>
      </c>
      <c r="EJ220" s="5" t="str">
        <f t="shared" si="376"/>
        <v/>
      </c>
      <c r="EK220" s="62"/>
      <c r="EL220" s="62"/>
      <c r="EM220" s="62"/>
      <c r="EN220" s="62"/>
      <c r="EO220" s="62"/>
      <c r="EP220" s="62"/>
      <c r="EQ220" s="62"/>
      <c r="ER220" s="62"/>
      <c r="ES220" s="62"/>
      <c r="ET220" s="62"/>
      <c r="EU220" s="62"/>
      <c r="EV220" s="62"/>
      <c r="EW220" s="5"/>
      <c r="EX220" s="5"/>
      <c r="EY220" s="5"/>
      <c r="EZ220" s="5"/>
      <c r="FA220" s="5"/>
      <c r="FB220" s="5"/>
      <c r="FC220" s="5"/>
      <c r="FD220" s="5"/>
      <c r="FE220" s="5"/>
      <c r="FF220" s="5"/>
      <c r="FG220" s="5"/>
      <c r="FH220" s="5"/>
      <c r="FI220" s="62"/>
      <c r="FJ220" s="62"/>
      <c r="FK220" s="62"/>
      <c r="FL220" s="62"/>
      <c r="FM220" s="62"/>
      <c r="FN220" s="62"/>
      <c r="FO220" s="62"/>
      <c r="FP220" s="62"/>
      <c r="FQ220" s="62"/>
      <c r="FR220" s="62"/>
      <c r="FS220" s="62"/>
      <c r="FT220" s="62"/>
      <c r="FU220" s="5"/>
      <c r="FV220" s="5"/>
      <c r="FW220" s="5"/>
      <c r="FX220" s="5"/>
      <c r="FY220" s="5"/>
      <c r="FZ220" s="5"/>
      <c r="GA220" s="5"/>
      <c r="GB220" s="5"/>
      <c r="GC220" s="5"/>
      <c r="GD220" s="5"/>
      <c r="GE220" s="5"/>
      <c r="GF220" s="5"/>
      <c r="GG220" s="62"/>
      <c r="GH220" s="62"/>
      <c r="GI220" s="62"/>
      <c r="GJ220" s="62"/>
      <c r="GK220" s="62"/>
      <c r="GL220" s="62"/>
      <c r="GM220" s="62"/>
      <c r="GN220" s="62"/>
      <c r="GO220" s="62"/>
      <c r="GP220" s="62"/>
      <c r="GQ220" s="62"/>
      <c r="GR220" s="62"/>
      <c r="GS220" s="5"/>
      <c r="GT220" s="5"/>
      <c r="GU220" s="5"/>
      <c r="GV220" s="5"/>
      <c r="GW220" s="5"/>
      <c r="GX220" s="5"/>
      <c r="GY220" s="5"/>
      <c r="GZ220" s="5"/>
      <c r="HA220" s="5"/>
      <c r="HB220" s="5"/>
      <c r="HC220" s="5"/>
      <c r="HD220" s="5"/>
      <c r="HE220" s="62"/>
      <c r="HF220" s="62"/>
      <c r="HG220" s="62"/>
      <c r="HH220" s="62"/>
      <c r="HI220" s="62"/>
      <c r="HJ220" s="62"/>
      <c r="HK220" s="62"/>
      <c r="HL220" s="62"/>
      <c r="HM220" s="62"/>
      <c r="HN220" s="62"/>
      <c r="HO220" s="62"/>
      <c r="HP220" s="62"/>
      <c r="HQ220" s="5"/>
      <c r="HR220" s="5"/>
      <c r="HS220" s="5"/>
      <c r="HT220" s="5"/>
      <c r="HU220" s="5"/>
      <c r="HV220" s="5"/>
      <c r="HW220" s="5"/>
      <c r="HX220" s="5"/>
      <c r="HY220" s="5"/>
      <c r="HZ220" s="5"/>
      <c r="IA220" s="5"/>
      <c r="IB220" s="5"/>
      <c r="IC220" s="62"/>
      <c r="ID220" s="62"/>
      <c r="IE220" s="62"/>
      <c r="IF220" s="62"/>
      <c r="IG220" s="62"/>
      <c r="IH220" s="62"/>
      <c r="II220" s="62"/>
      <c r="IJ220" s="62"/>
      <c r="IK220" s="62"/>
      <c r="IL220" s="62"/>
      <c r="IM220" s="62"/>
      <c r="IN220" s="62"/>
      <c r="IO220" s="5"/>
      <c r="IP220" s="5"/>
      <c r="IQ220" s="5"/>
      <c r="IR220" s="5"/>
      <c r="IS220" s="5"/>
      <c r="IT220" s="5"/>
      <c r="IU220" s="5"/>
      <c r="IV220" s="5"/>
      <c r="IW220" s="5"/>
      <c r="IX220" s="5"/>
      <c r="IY220" s="5"/>
      <c r="IZ220" s="5"/>
    </row>
    <row r="221" spans="1:260" x14ac:dyDescent="0.35">
      <c r="A221" s="131">
        <v>217</v>
      </c>
      <c r="B221" s="170">
        <f>'BVEM Scorecard'!B220</f>
        <v>0</v>
      </c>
      <c r="C221" s="170">
        <f>'BVEM Scorecard'!C220</f>
        <v>0</v>
      </c>
      <c r="D221" s="152">
        <v>1017</v>
      </c>
      <c r="E221" s="72" t="str">
        <f>'BVEM Scorecard'!F220</f>
        <v>Storage</v>
      </c>
      <c r="F221" s="94"/>
      <c r="G221" s="94"/>
      <c r="H221" s="94"/>
      <c r="I221" s="94"/>
      <c r="J221" s="55"/>
      <c r="K221" s="55"/>
      <c r="L221" s="55"/>
      <c r="M221" s="55"/>
      <c r="N221" s="5"/>
      <c r="O221" s="5"/>
      <c r="P221" s="142"/>
      <c r="Q221" s="114"/>
      <c r="R221" s="91"/>
      <c r="S221" s="5" t="str">
        <f t="shared" si="341"/>
        <v/>
      </c>
      <c r="T221" s="93"/>
      <c r="U221" s="143"/>
      <c r="V221" s="143"/>
      <c r="W221" s="143"/>
      <c r="X221" s="64"/>
      <c r="Y221" s="64"/>
      <c r="Z221" s="62"/>
      <c r="AA221" s="144"/>
      <c r="AB221" s="144"/>
      <c r="AC221" s="64"/>
      <c r="AD221" s="64" t="str">
        <f t="shared" si="346"/>
        <v/>
      </c>
      <c r="AE221" s="64" t="str">
        <f t="shared" si="347"/>
        <v/>
      </c>
      <c r="AF221" s="64" t="str">
        <f t="shared" si="348"/>
        <v/>
      </c>
      <c r="AG221" s="55"/>
      <c r="AH221" s="55"/>
      <c r="AI221" s="35"/>
      <c r="AJ221" s="35"/>
      <c r="AK221" s="35"/>
      <c r="AL221" s="35"/>
      <c r="AM221" s="142"/>
      <c r="AN221" s="142"/>
      <c r="AO221" s="35"/>
      <c r="AP221" s="35" t="str">
        <f t="shared" si="350"/>
        <v/>
      </c>
      <c r="AQ221" s="35" t="str">
        <f t="shared" si="351"/>
        <v/>
      </c>
      <c r="AR221" s="35" t="str">
        <f t="shared" si="352"/>
        <v/>
      </c>
      <c r="AS221" s="64"/>
      <c r="AT221" s="64"/>
      <c r="AU221" s="64"/>
      <c r="AV221" s="64"/>
      <c r="AW221" s="64"/>
      <c r="AX221" s="64"/>
      <c r="AY221" s="144"/>
      <c r="AZ221" s="144"/>
      <c r="BA221" s="64"/>
      <c r="BB221" s="64" t="str">
        <f t="shared" si="353"/>
        <v/>
      </c>
      <c r="BC221" s="64" t="str">
        <f t="shared" si="354"/>
        <v/>
      </c>
      <c r="BD221" s="64" t="str">
        <f t="shared" si="355"/>
        <v/>
      </c>
      <c r="BE221" s="35"/>
      <c r="BF221" s="35"/>
      <c r="BG221" s="35"/>
      <c r="BH221" s="35"/>
      <c r="BI221" s="35"/>
      <c r="BJ221" s="35"/>
      <c r="BK221" s="142"/>
      <c r="BL221" s="142"/>
      <c r="BM221" s="35"/>
      <c r="BN221" s="35" t="str">
        <f t="shared" si="356"/>
        <v/>
      </c>
      <c r="BO221" s="35" t="str">
        <f t="shared" si="357"/>
        <v/>
      </c>
      <c r="BP221" s="35" t="str">
        <f t="shared" si="358"/>
        <v/>
      </c>
      <c r="BQ221" s="64"/>
      <c r="BR221" s="64"/>
      <c r="BS221" s="64"/>
      <c r="BT221" s="64"/>
      <c r="BU221" s="64"/>
      <c r="BV221" s="64"/>
      <c r="BW221" s="144"/>
      <c r="BX221" s="144"/>
      <c r="BY221" s="64"/>
      <c r="BZ221" s="64" t="str">
        <f t="shared" si="359"/>
        <v/>
      </c>
      <c r="CA221" s="64" t="str">
        <f t="shared" si="360"/>
        <v/>
      </c>
      <c r="CB221" s="64" t="str">
        <f t="shared" si="361"/>
        <v/>
      </c>
      <c r="CC221" s="35"/>
      <c r="CD221" s="35"/>
      <c r="CE221" s="35"/>
      <c r="CF221" s="35"/>
      <c r="CG221" s="35"/>
      <c r="CH221" s="35"/>
      <c r="CI221" s="142"/>
      <c r="CJ221" s="142"/>
      <c r="CK221" s="35"/>
      <c r="CL221" s="35" t="str">
        <f t="shared" si="362"/>
        <v/>
      </c>
      <c r="CM221" s="35" t="str">
        <f t="shared" si="363"/>
        <v/>
      </c>
      <c r="CN221" s="35" t="str">
        <f t="shared" si="364"/>
        <v/>
      </c>
      <c r="CO221" s="64"/>
      <c r="CP221" s="64"/>
      <c r="CQ221" s="64"/>
      <c r="CR221" s="64"/>
      <c r="CS221" s="64"/>
      <c r="CT221" s="64"/>
      <c r="CU221" s="144"/>
      <c r="CV221" s="144"/>
      <c r="CW221" s="64"/>
      <c r="CX221" s="64" t="str">
        <f t="shared" si="365"/>
        <v/>
      </c>
      <c r="CY221" s="64" t="str">
        <f t="shared" si="366"/>
        <v/>
      </c>
      <c r="CZ221" s="64" t="str">
        <f t="shared" si="367"/>
        <v/>
      </c>
      <c r="DA221" s="35"/>
      <c r="DB221" s="35"/>
      <c r="DC221" s="35"/>
      <c r="DD221" s="35"/>
      <c r="DE221" s="35"/>
      <c r="DF221" s="35"/>
      <c r="DG221" s="142"/>
      <c r="DH221" s="142"/>
      <c r="DI221" s="35"/>
      <c r="DJ221" s="35" t="str">
        <f t="shared" si="368"/>
        <v/>
      </c>
      <c r="DK221" s="35" t="str">
        <f t="shared" si="369"/>
        <v/>
      </c>
      <c r="DL221" s="35" t="str">
        <f t="shared" si="370"/>
        <v/>
      </c>
      <c r="DM221" s="64"/>
      <c r="DN221" s="64"/>
      <c r="DO221" s="64"/>
      <c r="DP221" s="64"/>
      <c r="DQ221" s="64"/>
      <c r="DR221" s="64"/>
      <c r="DS221" s="144"/>
      <c r="DT221" s="144"/>
      <c r="DU221" s="64"/>
      <c r="DV221" s="64" t="str">
        <f t="shared" si="371"/>
        <v/>
      </c>
      <c r="DW221" s="64" t="str">
        <f t="shared" si="372"/>
        <v/>
      </c>
      <c r="DX221" s="64" t="str">
        <f t="shared" si="373"/>
        <v/>
      </c>
      <c r="DY221" s="35"/>
      <c r="DZ221" s="35"/>
      <c r="EA221" s="35"/>
      <c r="EB221" s="35"/>
      <c r="EC221" s="35"/>
      <c r="ED221" s="35"/>
      <c r="EE221" s="142"/>
      <c r="EF221" s="142"/>
      <c r="EG221" s="35"/>
      <c r="EH221" s="35" t="str">
        <f t="shared" si="374"/>
        <v/>
      </c>
      <c r="EI221" s="35" t="str">
        <f t="shared" si="375"/>
        <v/>
      </c>
      <c r="EJ221" s="35" t="str">
        <f t="shared" si="376"/>
        <v/>
      </c>
      <c r="EK221" s="62"/>
      <c r="EL221" s="62"/>
      <c r="EM221" s="62"/>
      <c r="EN221" s="62"/>
      <c r="EO221" s="62"/>
      <c r="EP221" s="62"/>
      <c r="EQ221" s="62"/>
      <c r="ER221" s="62"/>
      <c r="ES221" s="62"/>
      <c r="ET221" s="62"/>
      <c r="EU221" s="62"/>
      <c r="EV221" s="62"/>
      <c r="EW221" s="5"/>
      <c r="EX221" s="5"/>
      <c r="EY221" s="5"/>
      <c r="EZ221" s="5"/>
      <c r="FA221" s="5"/>
      <c r="FB221" s="5"/>
      <c r="FC221" s="5"/>
      <c r="FD221" s="5"/>
      <c r="FE221" s="5"/>
      <c r="FF221" s="5"/>
      <c r="FG221" s="5"/>
      <c r="FH221" s="5"/>
      <c r="FI221" s="62"/>
      <c r="FJ221" s="62"/>
      <c r="FK221" s="62"/>
      <c r="FL221" s="62"/>
      <c r="FM221" s="62"/>
      <c r="FN221" s="62"/>
      <c r="FO221" s="62"/>
      <c r="FP221" s="62"/>
      <c r="FQ221" s="62"/>
      <c r="FR221" s="62"/>
      <c r="FS221" s="62"/>
      <c r="FT221" s="62"/>
      <c r="FU221" s="5"/>
      <c r="FV221" s="5"/>
      <c r="FW221" s="5"/>
      <c r="FX221" s="5"/>
      <c r="FY221" s="5"/>
      <c r="FZ221" s="5"/>
      <c r="GA221" s="5"/>
      <c r="GB221" s="5"/>
      <c r="GC221" s="5"/>
      <c r="GD221" s="5"/>
      <c r="GE221" s="5"/>
      <c r="GF221" s="5"/>
      <c r="GG221" s="62"/>
      <c r="GH221" s="62"/>
      <c r="GI221" s="62"/>
      <c r="GJ221" s="62"/>
      <c r="GK221" s="62"/>
      <c r="GL221" s="62"/>
      <c r="GM221" s="62"/>
      <c r="GN221" s="62"/>
      <c r="GO221" s="62"/>
      <c r="GP221" s="62"/>
      <c r="GQ221" s="62"/>
      <c r="GR221" s="62"/>
      <c r="GS221" s="5"/>
      <c r="GT221" s="5"/>
      <c r="GU221" s="5"/>
      <c r="GV221" s="5"/>
      <c r="GW221" s="5"/>
      <c r="GX221" s="5"/>
      <c r="GY221" s="5"/>
      <c r="GZ221" s="5"/>
      <c r="HA221" s="5"/>
      <c r="HB221" s="5"/>
      <c r="HC221" s="5"/>
      <c r="HD221" s="5"/>
      <c r="HE221" s="62"/>
      <c r="HF221" s="62"/>
      <c r="HG221" s="62"/>
      <c r="HH221" s="62"/>
      <c r="HI221" s="62"/>
      <c r="HJ221" s="62"/>
      <c r="HK221" s="62"/>
      <c r="HL221" s="62"/>
      <c r="HM221" s="62"/>
      <c r="HN221" s="62"/>
      <c r="HO221" s="62"/>
      <c r="HP221" s="62"/>
      <c r="HQ221" s="5"/>
      <c r="HR221" s="5"/>
      <c r="HS221" s="5"/>
      <c r="HT221" s="5"/>
      <c r="HU221" s="5"/>
      <c r="HV221" s="5"/>
      <c r="HW221" s="5"/>
      <c r="HX221" s="5"/>
      <c r="HY221" s="5"/>
      <c r="HZ221" s="5"/>
      <c r="IA221" s="5"/>
      <c r="IB221" s="5"/>
      <c r="IC221" s="62"/>
      <c r="ID221" s="62"/>
      <c r="IE221" s="62"/>
      <c r="IF221" s="62"/>
      <c r="IG221" s="62"/>
      <c r="IH221" s="62"/>
      <c r="II221" s="62"/>
      <c r="IJ221" s="62"/>
      <c r="IK221" s="62"/>
      <c r="IL221" s="62"/>
      <c r="IM221" s="62"/>
      <c r="IN221" s="62"/>
      <c r="IO221" s="5"/>
      <c r="IP221" s="5"/>
      <c r="IQ221" s="5"/>
      <c r="IR221" s="5"/>
      <c r="IS221" s="5"/>
      <c r="IT221" s="5"/>
      <c r="IU221" s="5"/>
      <c r="IV221" s="5"/>
      <c r="IW221" s="5"/>
      <c r="IX221" s="5"/>
      <c r="IY221" s="5"/>
      <c r="IZ221" s="5"/>
    </row>
    <row r="222" spans="1:260" x14ac:dyDescent="0.35">
      <c r="A222" s="131">
        <v>218</v>
      </c>
      <c r="B222" s="170">
        <f>'BVEM Scorecard'!B221</f>
        <v>0</v>
      </c>
      <c r="C222" s="170">
        <f>'BVEM Scorecard'!C221</f>
        <v>0</v>
      </c>
      <c r="D222" s="152">
        <v>1011</v>
      </c>
      <c r="E222" s="72" t="str">
        <f>'BVEM Scorecard'!F221</f>
        <v>Storage</v>
      </c>
      <c r="F222" s="94"/>
      <c r="G222" s="94"/>
      <c r="H222" s="94"/>
      <c r="I222" s="94"/>
      <c r="J222" s="55"/>
      <c r="K222" s="55"/>
      <c r="L222" s="55"/>
      <c r="M222" s="55"/>
      <c r="N222" s="5"/>
      <c r="O222" s="141"/>
      <c r="P222" s="142"/>
      <c r="Q222" s="114"/>
      <c r="R222" s="91"/>
      <c r="S222" s="5" t="str">
        <f t="shared" si="341"/>
        <v/>
      </c>
      <c r="T222" s="93"/>
      <c r="U222" s="143"/>
      <c r="V222" s="143"/>
      <c r="W222" s="143"/>
      <c r="X222" s="64"/>
      <c r="Y222" s="64"/>
      <c r="Z222" s="64"/>
      <c r="AA222" s="144"/>
      <c r="AB222" s="144"/>
      <c r="AC222" s="64"/>
      <c r="AD222" s="64" t="str">
        <f t="shared" si="346"/>
        <v/>
      </c>
      <c r="AE222" s="64" t="str">
        <f t="shared" si="347"/>
        <v/>
      </c>
      <c r="AF222" s="64" t="str">
        <f t="shared" si="348"/>
        <v/>
      </c>
      <c r="AG222" s="55"/>
      <c r="AH222" s="55"/>
      <c r="AI222" s="5"/>
      <c r="AJ222" s="5"/>
      <c r="AK222" s="5"/>
      <c r="AL222" s="5"/>
      <c r="AM222" s="5"/>
      <c r="AN222" s="5"/>
      <c r="AO222" s="5"/>
      <c r="AP222" s="35" t="str">
        <f t="shared" si="350"/>
        <v/>
      </c>
      <c r="AQ222" s="35" t="str">
        <f t="shared" si="351"/>
        <v/>
      </c>
      <c r="AR222" s="35" t="str">
        <f t="shared" si="352"/>
        <v/>
      </c>
      <c r="AS222" s="62"/>
      <c r="AT222" s="62"/>
      <c r="AU222" s="62"/>
      <c r="AV222" s="62"/>
      <c r="AW222" s="62"/>
      <c r="AX222" s="62"/>
      <c r="AY222" s="62"/>
      <c r="AZ222" s="62"/>
      <c r="BA222" s="62"/>
      <c r="BB222" s="62" t="str">
        <f t="shared" si="353"/>
        <v/>
      </c>
      <c r="BC222" s="95" t="str">
        <f t="shared" si="354"/>
        <v/>
      </c>
      <c r="BD222" s="62" t="str">
        <f t="shared" si="355"/>
        <v/>
      </c>
      <c r="BE222" s="5"/>
      <c r="BF222" s="5"/>
      <c r="BG222" s="5"/>
      <c r="BH222" s="5"/>
      <c r="BI222" s="5"/>
      <c r="BJ222" s="5"/>
      <c r="BK222" s="5"/>
      <c r="BL222" s="5"/>
      <c r="BM222" s="5"/>
      <c r="BN222" s="35" t="str">
        <f t="shared" si="356"/>
        <v/>
      </c>
      <c r="BO222" s="35" t="str">
        <f t="shared" si="357"/>
        <v/>
      </c>
      <c r="BP222" s="35" t="str">
        <f t="shared" si="358"/>
        <v/>
      </c>
      <c r="BQ222" s="62"/>
      <c r="BR222" s="62"/>
      <c r="BS222" s="62"/>
      <c r="BT222" s="62"/>
      <c r="BU222" s="62"/>
      <c r="BV222" s="62"/>
      <c r="BW222" s="62"/>
      <c r="BX222" s="62"/>
      <c r="BY222" s="62"/>
      <c r="BZ222" s="62" t="str">
        <f t="shared" si="359"/>
        <v/>
      </c>
      <c r="CA222" s="62" t="str">
        <f t="shared" si="360"/>
        <v/>
      </c>
      <c r="CB222" s="62" t="str">
        <f t="shared" si="361"/>
        <v/>
      </c>
      <c r="CC222" s="5"/>
      <c r="CD222" s="5"/>
      <c r="CE222" s="5"/>
      <c r="CF222" s="5"/>
      <c r="CG222" s="5"/>
      <c r="CH222" s="5"/>
      <c r="CI222" s="5"/>
      <c r="CJ222" s="5"/>
      <c r="CK222" s="5"/>
      <c r="CL222" s="35" t="str">
        <f t="shared" si="362"/>
        <v/>
      </c>
      <c r="CM222" s="35" t="str">
        <f t="shared" si="363"/>
        <v/>
      </c>
      <c r="CN222" s="35" t="str">
        <f t="shared" si="364"/>
        <v/>
      </c>
      <c r="CO222" s="62"/>
      <c r="CP222" s="62"/>
      <c r="CQ222" s="62"/>
      <c r="CR222" s="62"/>
      <c r="CS222" s="62"/>
      <c r="CT222" s="62"/>
      <c r="CU222" s="62"/>
      <c r="CV222" s="62"/>
      <c r="CW222" s="62"/>
      <c r="CX222" s="62" t="str">
        <f t="shared" si="365"/>
        <v/>
      </c>
      <c r="CY222" s="62" t="str">
        <f t="shared" si="366"/>
        <v/>
      </c>
      <c r="CZ222" s="62" t="str">
        <f t="shared" si="367"/>
        <v/>
      </c>
      <c r="DA222" s="5"/>
      <c r="DB222" s="5"/>
      <c r="DC222" s="5"/>
      <c r="DD222" s="5"/>
      <c r="DE222" s="5"/>
      <c r="DF222" s="5"/>
      <c r="DG222" s="5"/>
      <c r="DH222" s="5"/>
      <c r="DI222" s="5"/>
      <c r="DJ222" s="5" t="str">
        <f t="shared" si="368"/>
        <v/>
      </c>
      <c r="DK222" s="5" t="str">
        <f t="shared" si="369"/>
        <v/>
      </c>
      <c r="DL222" s="5" t="str">
        <f t="shared" si="370"/>
        <v/>
      </c>
      <c r="DM222" s="62"/>
      <c r="DN222" s="62"/>
      <c r="DO222" s="62"/>
      <c r="DP222" s="62"/>
      <c r="DQ222" s="62"/>
      <c r="DR222" s="62"/>
      <c r="DS222" s="62"/>
      <c r="DT222" s="62"/>
      <c r="DU222" s="62"/>
      <c r="DV222" s="62" t="str">
        <f t="shared" si="371"/>
        <v/>
      </c>
      <c r="DW222" s="62" t="str">
        <f t="shared" si="372"/>
        <v/>
      </c>
      <c r="DX222" s="62" t="str">
        <f t="shared" si="373"/>
        <v/>
      </c>
      <c r="DY222" s="5"/>
      <c r="DZ222" s="5"/>
      <c r="EA222" s="5"/>
      <c r="EB222" s="5"/>
      <c r="EC222" s="5"/>
      <c r="ED222" s="5"/>
      <c r="EE222" s="5"/>
      <c r="EF222" s="5"/>
      <c r="EG222" s="5"/>
      <c r="EH222" s="5" t="str">
        <f t="shared" si="374"/>
        <v/>
      </c>
      <c r="EI222" s="5" t="str">
        <f t="shared" si="375"/>
        <v/>
      </c>
      <c r="EJ222" s="5" t="str">
        <f t="shared" si="376"/>
        <v/>
      </c>
      <c r="EK222" s="62"/>
      <c r="EL222" s="62"/>
      <c r="EM222" s="62"/>
      <c r="EN222" s="62"/>
      <c r="EO222" s="62"/>
      <c r="EP222" s="62"/>
      <c r="EQ222" s="62"/>
      <c r="ER222" s="62"/>
      <c r="ES222" s="62"/>
      <c r="ET222" s="62"/>
      <c r="EU222" s="62"/>
      <c r="EV222" s="62"/>
      <c r="EW222" s="5"/>
      <c r="EX222" s="5"/>
      <c r="EY222" s="5"/>
      <c r="EZ222" s="5"/>
      <c r="FA222" s="5"/>
      <c r="FB222" s="5"/>
      <c r="FC222" s="5"/>
      <c r="FD222" s="5"/>
      <c r="FE222" s="5"/>
      <c r="FF222" s="5"/>
      <c r="FG222" s="5"/>
      <c r="FH222" s="5"/>
      <c r="FI222" s="62"/>
      <c r="FJ222" s="62"/>
      <c r="FK222" s="62"/>
      <c r="FL222" s="62"/>
      <c r="FM222" s="62"/>
      <c r="FN222" s="62"/>
      <c r="FO222" s="62"/>
      <c r="FP222" s="62"/>
      <c r="FQ222" s="62"/>
      <c r="FR222" s="62"/>
      <c r="FS222" s="62"/>
      <c r="FT222" s="62"/>
      <c r="FU222" s="5"/>
      <c r="FV222" s="5"/>
      <c r="FW222" s="5"/>
      <c r="FX222" s="5"/>
      <c r="FY222" s="5"/>
      <c r="FZ222" s="5"/>
      <c r="GA222" s="5"/>
      <c r="GB222" s="5"/>
      <c r="GC222" s="5"/>
      <c r="GD222" s="5"/>
      <c r="GE222" s="5"/>
      <c r="GF222" s="5"/>
      <c r="GG222" s="62"/>
      <c r="GH222" s="62"/>
      <c r="GI222" s="62"/>
      <c r="GJ222" s="62"/>
      <c r="GK222" s="62"/>
      <c r="GL222" s="62"/>
      <c r="GM222" s="62"/>
      <c r="GN222" s="62"/>
      <c r="GO222" s="62"/>
      <c r="GP222" s="62"/>
      <c r="GQ222" s="62"/>
      <c r="GR222" s="62"/>
      <c r="GS222" s="5"/>
      <c r="GT222" s="5"/>
      <c r="GU222" s="5"/>
      <c r="GV222" s="5"/>
      <c r="GW222" s="5"/>
      <c r="GX222" s="5"/>
      <c r="GY222" s="5"/>
      <c r="GZ222" s="5"/>
      <c r="HA222" s="5"/>
      <c r="HB222" s="5"/>
      <c r="HC222" s="5"/>
      <c r="HD222" s="5"/>
      <c r="HE222" s="62"/>
      <c r="HF222" s="62"/>
      <c r="HG222" s="62"/>
      <c r="HH222" s="62"/>
      <c r="HI222" s="62"/>
      <c r="HJ222" s="62"/>
      <c r="HK222" s="62"/>
      <c r="HL222" s="62"/>
      <c r="HM222" s="62"/>
      <c r="HN222" s="62"/>
      <c r="HO222" s="62"/>
      <c r="HP222" s="62"/>
      <c r="HQ222" s="5"/>
      <c r="HR222" s="5"/>
      <c r="HS222" s="5"/>
      <c r="HT222" s="5"/>
      <c r="HU222" s="5"/>
      <c r="HV222" s="5"/>
      <c r="HW222" s="5"/>
      <c r="HX222" s="5"/>
      <c r="HY222" s="5"/>
      <c r="HZ222" s="5"/>
      <c r="IA222" s="5"/>
      <c r="IB222" s="5"/>
      <c r="IC222" s="62"/>
      <c r="ID222" s="62"/>
      <c r="IE222" s="62"/>
      <c r="IF222" s="62"/>
      <c r="IG222" s="62"/>
      <c r="IH222" s="62"/>
      <c r="II222" s="62"/>
      <c r="IJ222" s="62"/>
      <c r="IK222" s="62"/>
      <c r="IL222" s="62"/>
      <c r="IM222" s="62"/>
      <c r="IN222" s="62"/>
      <c r="IO222" s="5"/>
      <c r="IP222" s="5"/>
      <c r="IQ222" s="5"/>
      <c r="IR222" s="5"/>
      <c r="IS222" s="5"/>
      <c r="IT222" s="5"/>
      <c r="IU222" s="5"/>
      <c r="IV222" s="5"/>
      <c r="IW222" s="5"/>
      <c r="IX222" s="5"/>
      <c r="IY222" s="5"/>
      <c r="IZ222" s="5"/>
    </row>
    <row r="223" spans="1:260" x14ac:dyDescent="0.35">
      <c r="A223" s="131">
        <v>219</v>
      </c>
      <c r="B223" s="170">
        <f>'BVEM Scorecard'!B222</f>
        <v>0</v>
      </c>
      <c r="C223" s="170">
        <f>'BVEM Scorecard'!C222</f>
        <v>0</v>
      </c>
      <c r="D223" s="152">
        <v>1023</v>
      </c>
      <c r="E223" s="72" t="str">
        <f>'BVEM Scorecard'!F222</f>
        <v>Storage</v>
      </c>
      <c r="F223" s="94"/>
      <c r="G223" s="94"/>
      <c r="H223" s="94"/>
      <c r="I223" s="94"/>
      <c r="J223" s="55"/>
      <c r="K223" s="55"/>
      <c r="L223" s="55"/>
      <c r="M223" s="55"/>
      <c r="N223" s="5"/>
      <c r="O223" s="5"/>
      <c r="P223" s="142"/>
      <c r="Q223" s="114"/>
      <c r="R223" s="91"/>
      <c r="S223" s="5" t="str">
        <f t="shared" si="341"/>
        <v/>
      </c>
      <c r="T223" s="93"/>
      <c r="U223" s="143"/>
      <c r="V223" s="143"/>
      <c r="W223" s="143"/>
      <c r="X223" s="64"/>
      <c r="Y223" s="64"/>
      <c r="Z223" s="62"/>
      <c r="AA223" s="144"/>
      <c r="AB223" s="144"/>
      <c r="AC223" s="64"/>
      <c r="AD223" s="64" t="str">
        <f t="shared" si="346"/>
        <v/>
      </c>
      <c r="AE223" s="64" t="str">
        <f t="shared" si="347"/>
        <v/>
      </c>
      <c r="AF223" s="64" t="str">
        <f t="shared" si="348"/>
        <v/>
      </c>
      <c r="AG223" s="55"/>
      <c r="AH223" s="55"/>
      <c r="AI223" s="35"/>
      <c r="AJ223" s="35"/>
      <c r="AK223" s="35"/>
      <c r="AL223" s="35"/>
      <c r="AM223" s="142"/>
      <c r="AN223" s="142"/>
      <c r="AO223" s="35"/>
      <c r="AP223" s="35" t="str">
        <f t="shared" si="350"/>
        <v/>
      </c>
      <c r="AQ223" s="35" t="str">
        <f t="shared" si="351"/>
        <v/>
      </c>
      <c r="AR223" s="35" t="str">
        <f t="shared" si="352"/>
        <v/>
      </c>
      <c r="AS223" s="64"/>
      <c r="AT223" s="64"/>
      <c r="AU223" s="64"/>
      <c r="AV223" s="64"/>
      <c r="AW223" s="64"/>
      <c r="AX223" s="64"/>
      <c r="AY223" s="144"/>
      <c r="AZ223" s="144"/>
      <c r="BA223" s="64"/>
      <c r="BB223" s="64" t="str">
        <f t="shared" si="353"/>
        <v/>
      </c>
      <c r="BC223" s="64" t="str">
        <f t="shared" si="354"/>
        <v/>
      </c>
      <c r="BD223" s="64" t="str">
        <f t="shared" si="355"/>
        <v/>
      </c>
      <c r="BE223" s="35"/>
      <c r="BF223" s="35"/>
      <c r="BG223" s="35"/>
      <c r="BH223" s="35"/>
      <c r="BI223" s="35"/>
      <c r="BJ223" s="35"/>
      <c r="BK223" s="142"/>
      <c r="BL223" s="142"/>
      <c r="BM223" s="35"/>
      <c r="BN223" s="35" t="str">
        <f t="shared" si="356"/>
        <v/>
      </c>
      <c r="BO223" s="35" t="str">
        <f t="shared" si="357"/>
        <v/>
      </c>
      <c r="BP223" s="35" t="str">
        <f t="shared" si="358"/>
        <v/>
      </c>
      <c r="BQ223" s="64"/>
      <c r="BR223" s="64"/>
      <c r="BS223" s="64"/>
      <c r="BT223" s="64"/>
      <c r="BU223" s="64"/>
      <c r="BV223" s="64"/>
      <c r="BW223" s="144"/>
      <c r="BX223" s="144"/>
      <c r="BY223" s="64"/>
      <c r="BZ223" s="64" t="str">
        <f t="shared" si="359"/>
        <v/>
      </c>
      <c r="CA223" s="64" t="str">
        <f t="shared" si="360"/>
        <v/>
      </c>
      <c r="CB223" s="64" t="str">
        <f t="shared" si="361"/>
        <v/>
      </c>
      <c r="CC223" s="35"/>
      <c r="CD223" s="35"/>
      <c r="CE223" s="35"/>
      <c r="CF223" s="35"/>
      <c r="CG223" s="35"/>
      <c r="CH223" s="35"/>
      <c r="CI223" s="142"/>
      <c r="CJ223" s="142"/>
      <c r="CK223" s="35"/>
      <c r="CL223" s="35" t="str">
        <f t="shared" si="362"/>
        <v/>
      </c>
      <c r="CM223" s="35" t="str">
        <f t="shared" si="363"/>
        <v/>
      </c>
      <c r="CN223" s="35" t="str">
        <f t="shared" si="364"/>
        <v/>
      </c>
      <c r="CO223" s="64"/>
      <c r="CP223" s="64"/>
      <c r="CQ223" s="64"/>
      <c r="CR223" s="64"/>
      <c r="CS223" s="64"/>
      <c r="CT223" s="64"/>
      <c r="CU223" s="144"/>
      <c r="CV223" s="144"/>
      <c r="CW223" s="64"/>
      <c r="CX223" s="64" t="str">
        <f t="shared" si="365"/>
        <v/>
      </c>
      <c r="CY223" s="64" t="str">
        <f t="shared" si="366"/>
        <v/>
      </c>
      <c r="CZ223" s="64" t="str">
        <f t="shared" si="367"/>
        <v/>
      </c>
      <c r="DA223" s="35"/>
      <c r="DB223" s="35"/>
      <c r="DC223" s="35"/>
      <c r="DD223" s="35"/>
      <c r="DE223" s="35"/>
      <c r="DF223" s="35"/>
      <c r="DG223" s="142"/>
      <c r="DH223" s="142"/>
      <c r="DI223" s="35"/>
      <c r="DJ223" s="35" t="str">
        <f t="shared" si="368"/>
        <v/>
      </c>
      <c r="DK223" s="35" t="str">
        <f t="shared" si="369"/>
        <v/>
      </c>
      <c r="DL223" s="35" t="str">
        <f t="shared" si="370"/>
        <v/>
      </c>
      <c r="DM223" s="64"/>
      <c r="DN223" s="64"/>
      <c r="DO223" s="64"/>
      <c r="DP223" s="64"/>
      <c r="DQ223" s="64"/>
      <c r="DR223" s="64"/>
      <c r="DS223" s="144"/>
      <c r="DT223" s="144"/>
      <c r="DU223" s="64"/>
      <c r="DV223" s="64" t="str">
        <f t="shared" si="371"/>
        <v/>
      </c>
      <c r="DW223" s="64" t="str">
        <f t="shared" si="372"/>
        <v/>
      </c>
      <c r="DX223" s="64" t="str">
        <f t="shared" si="373"/>
        <v/>
      </c>
      <c r="DY223" s="35"/>
      <c r="DZ223" s="35"/>
      <c r="EA223" s="35"/>
      <c r="EB223" s="35"/>
      <c r="EC223" s="35"/>
      <c r="ED223" s="35"/>
      <c r="EE223" s="142"/>
      <c r="EF223" s="142"/>
      <c r="EG223" s="35"/>
      <c r="EH223" s="35" t="str">
        <f t="shared" si="374"/>
        <v/>
      </c>
      <c r="EI223" s="35" t="str">
        <f t="shared" si="375"/>
        <v/>
      </c>
      <c r="EJ223" s="35" t="str">
        <f t="shared" si="376"/>
        <v/>
      </c>
      <c r="EK223" s="62"/>
      <c r="EL223" s="62"/>
      <c r="EM223" s="62"/>
      <c r="EN223" s="62"/>
      <c r="EO223" s="62"/>
      <c r="EP223" s="62"/>
      <c r="EQ223" s="62"/>
      <c r="ER223" s="62"/>
      <c r="ES223" s="62"/>
      <c r="ET223" s="62"/>
      <c r="EU223" s="62"/>
      <c r="EV223" s="62"/>
      <c r="EW223" s="5"/>
      <c r="EX223" s="5"/>
      <c r="EY223" s="5"/>
      <c r="EZ223" s="5"/>
      <c r="FA223" s="5"/>
      <c r="FB223" s="5"/>
      <c r="FC223" s="5"/>
      <c r="FD223" s="5"/>
      <c r="FE223" s="5"/>
      <c r="FF223" s="5"/>
      <c r="FG223" s="5"/>
      <c r="FH223" s="5"/>
      <c r="FI223" s="62"/>
      <c r="FJ223" s="62"/>
      <c r="FK223" s="62"/>
      <c r="FL223" s="62"/>
      <c r="FM223" s="62"/>
      <c r="FN223" s="62"/>
      <c r="FO223" s="62"/>
      <c r="FP223" s="62"/>
      <c r="FQ223" s="62"/>
      <c r="FR223" s="62"/>
      <c r="FS223" s="62"/>
      <c r="FT223" s="62"/>
      <c r="FU223" s="5"/>
      <c r="FV223" s="5"/>
      <c r="FW223" s="5"/>
      <c r="FX223" s="5"/>
      <c r="FY223" s="5"/>
      <c r="FZ223" s="5"/>
      <c r="GA223" s="5"/>
      <c r="GB223" s="5"/>
      <c r="GC223" s="5"/>
      <c r="GD223" s="5"/>
      <c r="GE223" s="5"/>
      <c r="GF223" s="5"/>
      <c r="GG223" s="62"/>
      <c r="GH223" s="62"/>
      <c r="GI223" s="62"/>
      <c r="GJ223" s="62"/>
      <c r="GK223" s="62"/>
      <c r="GL223" s="62"/>
      <c r="GM223" s="62"/>
      <c r="GN223" s="62"/>
      <c r="GO223" s="62"/>
      <c r="GP223" s="62"/>
      <c r="GQ223" s="62"/>
      <c r="GR223" s="62"/>
      <c r="GS223" s="5"/>
      <c r="GT223" s="5"/>
      <c r="GU223" s="5"/>
      <c r="GV223" s="5"/>
      <c r="GW223" s="5"/>
      <c r="GX223" s="5"/>
      <c r="GY223" s="5"/>
      <c r="GZ223" s="5"/>
      <c r="HA223" s="5"/>
      <c r="HB223" s="5"/>
      <c r="HC223" s="5"/>
      <c r="HD223" s="5"/>
      <c r="HE223" s="62"/>
      <c r="HF223" s="62"/>
      <c r="HG223" s="62"/>
      <c r="HH223" s="62"/>
      <c r="HI223" s="62"/>
      <c r="HJ223" s="62"/>
      <c r="HK223" s="62"/>
      <c r="HL223" s="62"/>
      <c r="HM223" s="62"/>
      <c r="HN223" s="62"/>
      <c r="HO223" s="62"/>
      <c r="HP223" s="62"/>
      <c r="HQ223" s="5"/>
      <c r="HR223" s="5"/>
      <c r="HS223" s="5"/>
      <c r="HT223" s="5"/>
      <c r="HU223" s="5"/>
      <c r="HV223" s="5"/>
      <c r="HW223" s="5"/>
      <c r="HX223" s="5"/>
      <c r="HY223" s="5"/>
      <c r="HZ223" s="5"/>
      <c r="IA223" s="5"/>
      <c r="IB223" s="5"/>
      <c r="IC223" s="62"/>
      <c r="ID223" s="62"/>
      <c r="IE223" s="62"/>
      <c r="IF223" s="62"/>
      <c r="IG223" s="62"/>
      <c r="IH223" s="62"/>
      <c r="II223" s="62"/>
      <c r="IJ223" s="62"/>
      <c r="IK223" s="62"/>
      <c r="IL223" s="62"/>
      <c r="IM223" s="62"/>
      <c r="IN223" s="62"/>
      <c r="IO223" s="5"/>
      <c r="IP223" s="5"/>
      <c r="IQ223" s="5"/>
      <c r="IR223" s="5"/>
      <c r="IS223" s="5"/>
      <c r="IT223" s="5"/>
      <c r="IU223" s="5"/>
      <c r="IV223" s="5"/>
      <c r="IW223" s="5"/>
      <c r="IX223" s="5"/>
      <c r="IY223" s="5"/>
      <c r="IZ223" s="5"/>
    </row>
    <row r="224" spans="1:260" x14ac:dyDescent="0.35">
      <c r="A224" s="131">
        <v>220</v>
      </c>
      <c r="B224" s="170">
        <f>'BVEM Scorecard'!B223</f>
        <v>0</v>
      </c>
      <c r="C224" s="170">
        <f>'BVEM Scorecard'!C223</f>
        <v>0</v>
      </c>
      <c r="D224" s="152">
        <v>1019</v>
      </c>
      <c r="E224" s="72" t="str">
        <f>'BVEM Scorecard'!F223</f>
        <v>Storage</v>
      </c>
      <c r="F224" s="94"/>
      <c r="G224" s="94"/>
      <c r="H224" s="94"/>
      <c r="I224" s="94"/>
      <c r="J224" s="55"/>
      <c r="K224" s="55"/>
      <c r="L224" s="55"/>
      <c r="M224" s="55"/>
      <c r="N224" s="5"/>
      <c r="O224" s="141"/>
      <c r="P224" s="142"/>
      <c r="Q224" s="114"/>
      <c r="R224" s="91"/>
      <c r="S224" s="5" t="str">
        <f t="shared" si="341"/>
        <v/>
      </c>
      <c r="T224" s="93"/>
      <c r="U224" s="143"/>
      <c r="V224" s="143"/>
      <c r="W224" s="143"/>
      <c r="X224" s="64"/>
      <c r="Y224" s="64"/>
      <c r="Z224" s="64"/>
      <c r="AA224" s="144"/>
      <c r="AB224" s="144"/>
      <c r="AC224" s="64"/>
      <c r="AD224" s="64" t="str">
        <f t="shared" si="346"/>
        <v/>
      </c>
      <c r="AE224" s="64" t="str">
        <f t="shared" si="347"/>
        <v/>
      </c>
      <c r="AF224" s="64" t="str">
        <f t="shared" si="348"/>
        <v/>
      </c>
      <c r="AG224" s="55"/>
      <c r="AH224" s="55"/>
      <c r="AI224" s="5"/>
      <c r="AJ224" s="5"/>
      <c r="AK224" s="5"/>
      <c r="AL224" s="5"/>
      <c r="AM224" s="5"/>
      <c r="AN224" s="5"/>
      <c r="AO224" s="5"/>
      <c r="AP224" s="35" t="str">
        <f t="shared" si="350"/>
        <v/>
      </c>
      <c r="AQ224" s="35" t="str">
        <f t="shared" si="351"/>
        <v/>
      </c>
      <c r="AR224" s="35" t="str">
        <f t="shared" si="352"/>
        <v/>
      </c>
      <c r="AS224" s="62"/>
      <c r="AT224" s="62"/>
      <c r="AU224" s="62"/>
      <c r="AV224" s="62"/>
      <c r="AW224" s="62"/>
      <c r="AX224" s="62"/>
      <c r="AY224" s="62"/>
      <c r="AZ224" s="62"/>
      <c r="BA224" s="62"/>
      <c r="BB224" s="62" t="str">
        <f t="shared" si="353"/>
        <v/>
      </c>
      <c r="BC224" s="95" t="str">
        <f t="shared" si="354"/>
        <v/>
      </c>
      <c r="BD224" s="62" t="str">
        <f t="shared" si="355"/>
        <v/>
      </c>
      <c r="BE224" s="5"/>
      <c r="BF224" s="5"/>
      <c r="BG224" s="5"/>
      <c r="BH224" s="5"/>
      <c r="BI224" s="5"/>
      <c r="BJ224" s="5"/>
      <c r="BK224" s="5"/>
      <c r="BL224" s="5"/>
      <c r="BM224" s="5"/>
      <c r="BN224" s="35" t="str">
        <f t="shared" si="356"/>
        <v/>
      </c>
      <c r="BO224" s="35" t="str">
        <f t="shared" si="357"/>
        <v/>
      </c>
      <c r="BP224" s="35" t="str">
        <f t="shared" si="358"/>
        <v/>
      </c>
      <c r="BQ224" s="62"/>
      <c r="BR224" s="62"/>
      <c r="BS224" s="62"/>
      <c r="BT224" s="62"/>
      <c r="BU224" s="62"/>
      <c r="BV224" s="62"/>
      <c r="BW224" s="62"/>
      <c r="BX224" s="62"/>
      <c r="BY224" s="62"/>
      <c r="BZ224" s="62" t="str">
        <f t="shared" si="359"/>
        <v/>
      </c>
      <c r="CA224" s="62" t="str">
        <f t="shared" si="360"/>
        <v/>
      </c>
      <c r="CB224" s="62" t="str">
        <f t="shared" si="361"/>
        <v/>
      </c>
      <c r="CC224" s="5"/>
      <c r="CD224" s="5"/>
      <c r="CE224" s="5"/>
      <c r="CF224" s="5"/>
      <c r="CG224" s="5"/>
      <c r="CH224" s="5"/>
      <c r="CI224" s="5"/>
      <c r="CJ224" s="5"/>
      <c r="CK224" s="5"/>
      <c r="CL224" s="35" t="str">
        <f t="shared" si="362"/>
        <v/>
      </c>
      <c r="CM224" s="35" t="str">
        <f t="shared" si="363"/>
        <v/>
      </c>
      <c r="CN224" s="35" t="str">
        <f t="shared" si="364"/>
        <v/>
      </c>
      <c r="CO224" s="62"/>
      <c r="CP224" s="62"/>
      <c r="CQ224" s="62"/>
      <c r="CR224" s="62"/>
      <c r="CS224" s="62"/>
      <c r="CT224" s="62"/>
      <c r="CU224" s="62"/>
      <c r="CV224" s="62"/>
      <c r="CW224" s="62"/>
      <c r="CX224" s="62" t="str">
        <f t="shared" si="365"/>
        <v/>
      </c>
      <c r="CY224" s="62" t="str">
        <f t="shared" si="366"/>
        <v/>
      </c>
      <c r="CZ224" s="62" t="str">
        <f t="shared" si="367"/>
        <v/>
      </c>
      <c r="DA224" s="5"/>
      <c r="DB224" s="5"/>
      <c r="DC224" s="5"/>
      <c r="DD224" s="5"/>
      <c r="DE224" s="5"/>
      <c r="DF224" s="5"/>
      <c r="DG224" s="5"/>
      <c r="DH224" s="5"/>
      <c r="DI224" s="5"/>
      <c r="DJ224" s="5" t="str">
        <f t="shared" si="368"/>
        <v/>
      </c>
      <c r="DK224" s="5" t="str">
        <f t="shared" si="369"/>
        <v/>
      </c>
      <c r="DL224" s="5" t="str">
        <f t="shared" si="370"/>
        <v/>
      </c>
      <c r="DM224" s="62"/>
      <c r="DN224" s="62"/>
      <c r="DO224" s="62"/>
      <c r="DP224" s="62"/>
      <c r="DQ224" s="62"/>
      <c r="DR224" s="62"/>
      <c r="DS224" s="62"/>
      <c r="DT224" s="62"/>
      <c r="DU224" s="62"/>
      <c r="DV224" s="62" t="str">
        <f t="shared" si="371"/>
        <v/>
      </c>
      <c r="DW224" s="62" t="str">
        <f t="shared" si="372"/>
        <v/>
      </c>
      <c r="DX224" s="62" t="str">
        <f t="shared" si="373"/>
        <v/>
      </c>
      <c r="DY224" s="5"/>
      <c r="DZ224" s="5"/>
      <c r="EA224" s="5"/>
      <c r="EB224" s="5"/>
      <c r="EC224" s="5"/>
      <c r="ED224" s="5"/>
      <c r="EE224" s="5"/>
      <c r="EF224" s="5"/>
      <c r="EG224" s="5"/>
      <c r="EH224" s="5" t="str">
        <f t="shared" si="374"/>
        <v/>
      </c>
      <c r="EI224" s="5" t="str">
        <f t="shared" si="375"/>
        <v/>
      </c>
      <c r="EJ224" s="5" t="str">
        <f t="shared" si="376"/>
        <v/>
      </c>
      <c r="EK224" s="62"/>
      <c r="EL224" s="62"/>
      <c r="EM224" s="62"/>
      <c r="EN224" s="62"/>
      <c r="EO224" s="62"/>
      <c r="EP224" s="62"/>
      <c r="EQ224" s="62"/>
      <c r="ER224" s="62"/>
      <c r="ES224" s="62"/>
      <c r="ET224" s="62"/>
      <c r="EU224" s="62"/>
      <c r="EV224" s="62"/>
      <c r="EW224" s="5"/>
      <c r="EX224" s="5"/>
      <c r="EY224" s="5"/>
      <c r="EZ224" s="5"/>
      <c r="FA224" s="5"/>
      <c r="FB224" s="5"/>
      <c r="FC224" s="5"/>
      <c r="FD224" s="5"/>
      <c r="FE224" s="5"/>
      <c r="FF224" s="5"/>
      <c r="FG224" s="5"/>
      <c r="FH224" s="5"/>
      <c r="FI224" s="62"/>
      <c r="FJ224" s="62"/>
      <c r="FK224" s="62"/>
      <c r="FL224" s="62"/>
      <c r="FM224" s="62"/>
      <c r="FN224" s="62"/>
      <c r="FO224" s="62"/>
      <c r="FP224" s="62"/>
      <c r="FQ224" s="62"/>
      <c r="FR224" s="62"/>
      <c r="FS224" s="62"/>
      <c r="FT224" s="62"/>
      <c r="FU224" s="5"/>
      <c r="FV224" s="5"/>
      <c r="FW224" s="5"/>
      <c r="FX224" s="5"/>
      <c r="FY224" s="5"/>
      <c r="FZ224" s="5"/>
      <c r="GA224" s="5"/>
      <c r="GB224" s="5"/>
      <c r="GC224" s="5"/>
      <c r="GD224" s="5"/>
      <c r="GE224" s="5"/>
      <c r="GF224" s="5"/>
      <c r="GG224" s="62"/>
      <c r="GH224" s="62"/>
      <c r="GI224" s="62"/>
      <c r="GJ224" s="62"/>
      <c r="GK224" s="62"/>
      <c r="GL224" s="62"/>
      <c r="GM224" s="62"/>
      <c r="GN224" s="62"/>
      <c r="GO224" s="62"/>
      <c r="GP224" s="62"/>
      <c r="GQ224" s="62"/>
      <c r="GR224" s="62"/>
      <c r="GS224" s="5"/>
      <c r="GT224" s="5"/>
      <c r="GU224" s="5"/>
      <c r="GV224" s="5"/>
      <c r="GW224" s="5"/>
      <c r="GX224" s="5"/>
      <c r="GY224" s="5"/>
      <c r="GZ224" s="5"/>
      <c r="HA224" s="5"/>
      <c r="HB224" s="5"/>
      <c r="HC224" s="5"/>
      <c r="HD224" s="5"/>
      <c r="HE224" s="62"/>
      <c r="HF224" s="62"/>
      <c r="HG224" s="62"/>
      <c r="HH224" s="62"/>
      <c r="HI224" s="62"/>
      <c r="HJ224" s="62"/>
      <c r="HK224" s="62"/>
      <c r="HL224" s="62"/>
      <c r="HM224" s="62"/>
      <c r="HN224" s="62"/>
      <c r="HO224" s="62"/>
      <c r="HP224" s="62"/>
      <c r="HQ224" s="5"/>
      <c r="HR224" s="5"/>
      <c r="HS224" s="5"/>
      <c r="HT224" s="5"/>
      <c r="HU224" s="5"/>
      <c r="HV224" s="5"/>
      <c r="HW224" s="5"/>
      <c r="HX224" s="5"/>
      <c r="HY224" s="5"/>
      <c r="HZ224" s="5"/>
      <c r="IA224" s="5"/>
      <c r="IB224" s="5"/>
      <c r="IC224" s="62"/>
      <c r="ID224" s="62"/>
      <c r="IE224" s="62"/>
      <c r="IF224" s="62"/>
      <c r="IG224" s="62"/>
      <c r="IH224" s="62"/>
      <c r="II224" s="62"/>
      <c r="IJ224" s="62"/>
      <c r="IK224" s="62"/>
      <c r="IL224" s="62"/>
      <c r="IM224" s="62"/>
      <c r="IN224" s="62"/>
      <c r="IO224" s="5"/>
      <c r="IP224" s="5"/>
      <c r="IQ224" s="5"/>
      <c r="IR224" s="5"/>
      <c r="IS224" s="5"/>
      <c r="IT224" s="5"/>
      <c r="IU224" s="5"/>
      <c r="IV224" s="5"/>
      <c r="IW224" s="5"/>
      <c r="IX224" s="5"/>
      <c r="IY224" s="5"/>
      <c r="IZ224" s="5"/>
    </row>
    <row r="225" spans="1:260" x14ac:dyDescent="0.35">
      <c r="A225" s="131">
        <v>221</v>
      </c>
      <c r="B225" s="170">
        <f>'BVEM Scorecard'!B224</f>
        <v>0</v>
      </c>
      <c r="C225" s="170">
        <f>'BVEM Scorecard'!C224</f>
        <v>0</v>
      </c>
      <c r="D225" s="152">
        <v>1014</v>
      </c>
      <c r="E225" s="72" t="str">
        <f>'BVEM Scorecard'!F224</f>
        <v>Storage</v>
      </c>
      <c r="F225" s="94"/>
      <c r="G225" s="94"/>
      <c r="H225" s="94"/>
      <c r="I225" s="94"/>
      <c r="J225" s="55"/>
      <c r="K225" s="55"/>
      <c r="L225" s="55"/>
      <c r="M225" s="55"/>
      <c r="N225" s="5"/>
      <c r="O225" s="5"/>
      <c r="P225" s="142"/>
      <c r="Q225" s="114"/>
      <c r="R225" s="91"/>
      <c r="S225" s="5" t="str">
        <f t="shared" si="341"/>
        <v/>
      </c>
      <c r="T225" s="93"/>
      <c r="U225" s="143"/>
      <c r="V225" s="143"/>
      <c r="W225" s="143"/>
      <c r="X225" s="64"/>
      <c r="Y225" s="64"/>
      <c r="Z225" s="62"/>
      <c r="AA225" s="144"/>
      <c r="AB225" s="144"/>
      <c r="AC225" s="64"/>
      <c r="AD225" s="64" t="str">
        <f t="shared" si="346"/>
        <v/>
      </c>
      <c r="AE225" s="64" t="str">
        <f t="shared" si="347"/>
        <v/>
      </c>
      <c r="AF225" s="64" t="str">
        <f t="shared" si="348"/>
        <v/>
      </c>
      <c r="AG225" s="55"/>
      <c r="AH225" s="55"/>
      <c r="AI225" s="35"/>
      <c r="AJ225" s="35"/>
      <c r="AK225" s="35"/>
      <c r="AL225" s="35"/>
      <c r="AM225" s="142"/>
      <c r="AN225" s="142"/>
      <c r="AO225" s="35"/>
      <c r="AP225" s="35" t="str">
        <f t="shared" si="350"/>
        <v/>
      </c>
      <c r="AQ225" s="35" t="str">
        <f t="shared" si="351"/>
        <v/>
      </c>
      <c r="AR225" s="35" t="str">
        <f t="shared" si="352"/>
        <v/>
      </c>
      <c r="AS225" s="64"/>
      <c r="AT225" s="64"/>
      <c r="AU225" s="64"/>
      <c r="AV225" s="64"/>
      <c r="AW225" s="64"/>
      <c r="AX225" s="64"/>
      <c r="AY225" s="144"/>
      <c r="AZ225" s="144"/>
      <c r="BA225" s="64"/>
      <c r="BB225" s="64" t="str">
        <f t="shared" si="353"/>
        <v/>
      </c>
      <c r="BC225" s="64" t="str">
        <f t="shared" si="354"/>
        <v/>
      </c>
      <c r="BD225" s="64" t="str">
        <f t="shared" si="355"/>
        <v/>
      </c>
      <c r="BE225" s="35"/>
      <c r="BF225" s="35"/>
      <c r="BG225" s="35"/>
      <c r="BH225" s="35"/>
      <c r="BI225" s="35"/>
      <c r="BJ225" s="35"/>
      <c r="BK225" s="142"/>
      <c r="BL225" s="142"/>
      <c r="BM225" s="35"/>
      <c r="BN225" s="35" t="str">
        <f t="shared" si="356"/>
        <v/>
      </c>
      <c r="BO225" s="35" t="str">
        <f t="shared" si="357"/>
        <v/>
      </c>
      <c r="BP225" s="35" t="str">
        <f t="shared" si="358"/>
        <v/>
      </c>
      <c r="BQ225" s="64"/>
      <c r="BR225" s="64"/>
      <c r="BS225" s="64"/>
      <c r="BT225" s="64"/>
      <c r="BU225" s="64"/>
      <c r="BV225" s="64"/>
      <c r="BW225" s="144"/>
      <c r="BX225" s="144"/>
      <c r="BY225" s="64"/>
      <c r="BZ225" s="64" t="str">
        <f t="shared" si="359"/>
        <v/>
      </c>
      <c r="CA225" s="64" t="str">
        <f t="shared" si="360"/>
        <v/>
      </c>
      <c r="CB225" s="64" t="str">
        <f t="shared" si="361"/>
        <v/>
      </c>
      <c r="CC225" s="35"/>
      <c r="CD225" s="35"/>
      <c r="CE225" s="35"/>
      <c r="CF225" s="35"/>
      <c r="CG225" s="35"/>
      <c r="CH225" s="35"/>
      <c r="CI225" s="142"/>
      <c r="CJ225" s="142"/>
      <c r="CK225" s="35"/>
      <c r="CL225" s="35" t="str">
        <f t="shared" si="362"/>
        <v/>
      </c>
      <c r="CM225" s="35" t="str">
        <f t="shared" si="363"/>
        <v/>
      </c>
      <c r="CN225" s="35" t="str">
        <f t="shared" si="364"/>
        <v/>
      </c>
      <c r="CO225" s="64"/>
      <c r="CP225" s="64"/>
      <c r="CQ225" s="64"/>
      <c r="CR225" s="64"/>
      <c r="CS225" s="64"/>
      <c r="CT225" s="64"/>
      <c r="CU225" s="144"/>
      <c r="CV225" s="144"/>
      <c r="CW225" s="64"/>
      <c r="CX225" s="64" t="str">
        <f t="shared" si="365"/>
        <v/>
      </c>
      <c r="CY225" s="64" t="str">
        <f t="shared" si="366"/>
        <v/>
      </c>
      <c r="CZ225" s="64" t="str">
        <f t="shared" si="367"/>
        <v/>
      </c>
      <c r="DA225" s="35"/>
      <c r="DB225" s="35"/>
      <c r="DC225" s="35"/>
      <c r="DD225" s="35"/>
      <c r="DE225" s="35"/>
      <c r="DF225" s="35"/>
      <c r="DG225" s="142"/>
      <c r="DH225" s="142"/>
      <c r="DI225" s="35"/>
      <c r="DJ225" s="35" t="str">
        <f t="shared" si="368"/>
        <v/>
      </c>
      <c r="DK225" s="35" t="str">
        <f t="shared" si="369"/>
        <v/>
      </c>
      <c r="DL225" s="35" t="str">
        <f t="shared" si="370"/>
        <v/>
      </c>
      <c r="DM225" s="64"/>
      <c r="DN225" s="64"/>
      <c r="DO225" s="64"/>
      <c r="DP225" s="64"/>
      <c r="DQ225" s="64"/>
      <c r="DR225" s="64"/>
      <c r="DS225" s="144"/>
      <c r="DT225" s="144"/>
      <c r="DU225" s="64"/>
      <c r="DV225" s="64" t="str">
        <f t="shared" si="371"/>
        <v/>
      </c>
      <c r="DW225" s="64" t="str">
        <f t="shared" si="372"/>
        <v/>
      </c>
      <c r="DX225" s="64" t="str">
        <f t="shared" si="373"/>
        <v/>
      </c>
      <c r="DY225" s="35"/>
      <c r="DZ225" s="35"/>
      <c r="EA225" s="35"/>
      <c r="EB225" s="35"/>
      <c r="EC225" s="35"/>
      <c r="ED225" s="35"/>
      <c r="EE225" s="142"/>
      <c r="EF225" s="142"/>
      <c r="EG225" s="35"/>
      <c r="EH225" s="35" t="str">
        <f t="shared" si="374"/>
        <v/>
      </c>
      <c r="EI225" s="35" t="str">
        <f t="shared" si="375"/>
        <v/>
      </c>
      <c r="EJ225" s="35" t="str">
        <f t="shared" si="376"/>
        <v/>
      </c>
      <c r="EK225" s="62"/>
      <c r="EL225" s="62"/>
      <c r="EM225" s="62"/>
      <c r="EN225" s="62"/>
      <c r="EO225" s="62"/>
      <c r="EP225" s="62"/>
      <c r="EQ225" s="62"/>
      <c r="ER225" s="62"/>
      <c r="ES225" s="62"/>
      <c r="ET225" s="62"/>
      <c r="EU225" s="62"/>
      <c r="EV225" s="62"/>
      <c r="EW225" s="5"/>
      <c r="EX225" s="5"/>
      <c r="EY225" s="5"/>
      <c r="EZ225" s="5"/>
      <c r="FA225" s="5"/>
      <c r="FB225" s="5"/>
      <c r="FC225" s="5"/>
      <c r="FD225" s="5"/>
      <c r="FE225" s="5"/>
      <c r="FF225" s="5"/>
      <c r="FG225" s="5"/>
      <c r="FH225" s="5"/>
      <c r="FI225" s="62"/>
      <c r="FJ225" s="62"/>
      <c r="FK225" s="62"/>
      <c r="FL225" s="62"/>
      <c r="FM225" s="62"/>
      <c r="FN225" s="62"/>
      <c r="FO225" s="62"/>
      <c r="FP225" s="62"/>
      <c r="FQ225" s="62"/>
      <c r="FR225" s="62"/>
      <c r="FS225" s="62"/>
      <c r="FT225" s="62"/>
      <c r="FU225" s="5"/>
      <c r="FV225" s="5"/>
      <c r="FW225" s="5"/>
      <c r="FX225" s="5"/>
      <c r="FY225" s="5"/>
      <c r="FZ225" s="5"/>
      <c r="GA225" s="5"/>
      <c r="GB225" s="5"/>
      <c r="GC225" s="5"/>
      <c r="GD225" s="5"/>
      <c r="GE225" s="5"/>
      <c r="GF225" s="5"/>
      <c r="GG225" s="62"/>
      <c r="GH225" s="62"/>
      <c r="GI225" s="62"/>
      <c r="GJ225" s="62"/>
      <c r="GK225" s="62"/>
      <c r="GL225" s="62"/>
      <c r="GM225" s="62"/>
      <c r="GN225" s="62"/>
      <c r="GO225" s="62"/>
      <c r="GP225" s="62"/>
      <c r="GQ225" s="62"/>
      <c r="GR225" s="62"/>
      <c r="GS225" s="5"/>
      <c r="GT225" s="5"/>
      <c r="GU225" s="5"/>
      <c r="GV225" s="5"/>
      <c r="GW225" s="5"/>
      <c r="GX225" s="5"/>
      <c r="GY225" s="5"/>
      <c r="GZ225" s="5"/>
      <c r="HA225" s="5"/>
      <c r="HB225" s="5"/>
      <c r="HC225" s="5"/>
      <c r="HD225" s="5"/>
      <c r="HE225" s="62"/>
      <c r="HF225" s="62"/>
      <c r="HG225" s="62"/>
      <c r="HH225" s="62"/>
      <c r="HI225" s="62"/>
      <c r="HJ225" s="62"/>
      <c r="HK225" s="62"/>
      <c r="HL225" s="62"/>
      <c r="HM225" s="62"/>
      <c r="HN225" s="62"/>
      <c r="HO225" s="62"/>
      <c r="HP225" s="62"/>
      <c r="HQ225" s="5"/>
      <c r="HR225" s="5"/>
      <c r="HS225" s="5"/>
      <c r="HT225" s="5"/>
      <c r="HU225" s="5"/>
      <c r="HV225" s="5"/>
      <c r="HW225" s="5"/>
      <c r="HX225" s="5"/>
      <c r="HY225" s="5"/>
      <c r="HZ225" s="5"/>
      <c r="IA225" s="5"/>
      <c r="IB225" s="5"/>
      <c r="IC225" s="62"/>
      <c r="ID225" s="62"/>
      <c r="IE225" s="62"/>
      <c r="IF225" s="62"/>
      <c r="IG225" s="62"/>
      <c r="IH225" s="62"/>
      <c r="II225" s="62"/>
      <c r="IJ225" s="62"/>
      <c r="IK225" s="62"/>
      <c r="IL225" s="62"/>
      <c r="IM225" s="62"/>
      <c r="IN225" s="62"/>
      <c r="IO225" s="5"/>
      <c r="IP225" s="5"/>
      <c r="IQ225" s="5"/>
      <c r="IR225" s="5"/>
      <c r="IS225" s="5"/>
      <c r="IT225" s="5"/>
      <c r="IU225" s="5"/>
      <c r="IV225" s="5"/>
      <c r="IW225" s="5"/>
      <c r="IX225" s="5"/>
      <c r="IY225" s="5"/>
      <c r="IZ225" s="5"/>
    </row>
    <row r="226" spans="1:260" x14ac:dyDescent="0.35">
      <c r="A226" s="131">
        <v>222</v>
      </c>
      <c r="B226" s="170">
        <f>'BVEM Scorecard'!B225</f>
        <v>0</v>
      </c>
      <c r="C226" s="170">
        <f>'BVEM Scorecard'!C225</f>
        <v>0</v>
      </c>
      <c r="D226" s="152">
        <v>414</v>
      </c>
      <c r="E226" s="72" t="str">
        <f>'BVEM Scorecard'!F225</f>
        <v>Storage</v>
      </c>
      <c r="F226" s="94">
        <f t="shared" si="339"/>
        <v>0</v>
      </c>
      <c r="G226" s="94">
        <f t="shared" ref="G226:G229" si="409">IFERROR(S226/3,0)</f>
        <v>0</v>
      </c>
      <c r="H226" s="94">
        <f t="shared" si="340"/>
        <v>0</v>
      </c>
      <c r="I226" s="94">
        <f t="shared" ref="I226:I229" si="410">IFERROR(SUM(AD226,AP226,BB226,BN226,BZ226,CL226,CX226,DJ226,DV226,EH226,ET226,FF226,FR226,GD226,GP226,HB226,HN226,HZ226,IL226,IX226)/(SUM(V226,AH226,AT226,BF226,BR226,CD226,CP226,DB226,DN226,DZ226,EL226,EX226,FJ226,FV226,GH226,GT226,HF226,HR226,ID226,IP226)*3),0)</f>
        <v>0</v>
      </c>
      <c r="J226" s="55"/>
      <c r="K226" s="55"/>
      <c r="L226" s="55"/>
      <c r="M226" s="55"/>
      <c r="N226" s="5"/>
      <c r="O226" s="141"/>
      <c r="P226" s="142"/>
      <c r="Q226" s="114"/>
      <c r="R226" s="91"/>
      <c r="S226" s="5" t="str">
        <f t="shared" si="341"/>
        <v/>
      </c>
      <c r="T226" s="93"/>
      <c r="U226" s="143"/>
      <c r="V226" s="143"/>
      <c r="W226" s="143"/>
      <c r="X226" s="64"/>
      <c r="Y226" s="64"/>
      <c r="Z226" s="64"/>
      <c r="AA226" s="144"/>
      <c r="AB226" s="144"/>
      <c r="AC226" s="64"/>
      <c r="AD226" s="64"/>
      <c r="AE226" s="64"/>
      <c r="AF226" s="64"/>
      <c r="AG226" s="55"/>
      <c r="AH226" s="55"/>
      <c r="AI226" s="5"/>
      <c r="AJ226" s="5"/>
      <c r="AK226" s="5"/>
      <c r="AL226" s="5"/>
      <c r="AM226" s="5"/>
      <c r="AN226" s="5"/>
      <c r="AO226" s="5"/>
      <c r="AP226" s="35"/>
      <c r="AQ226" s="35"/>
      <c r="AR226" s="35"/>
      <c r="AS226" s="62"/>
      <c r="AT226" s="62"/>
      <c r="AU226" s="62"/>
      <c r="AV226" s="62"/>
      <c r="AW226" s="62"/>
      <c r="AX226" s="62"/>
      <c r="AY226" s="62"/>
      <c r="AZ226" s="62"/>
      <c r="BA226" s="62"/>
      <c r="BB226" s="62"/>
      <c r="BC226" s="95"/>
      <c r="BD226" s="62"/>
      <c r="BE226" s="5"/>
      <c r="BF226" s="5"/>
      <c r="BG226" s="5"/>
      <c r="BH226" s="5"/>
      <c r="BI226" s="5"/>
      <c r="BJ226" s="5"/>
      <c r="BK226" s="5"/>
      <c r="BL226" s="5"/>
      <c r="BM226" s="5"/>
      <c r="BN226" s="35"/>
      <c r="BO226" s="35"/>
      <c r="BP226" s="35"/>
      <c r="BQ226" s="62"/>
      <c r="BR226" s="62"/>
      <c r="BS226" s="62"/>
      <c r="BT226" s="62"/>
      <c r="BU226" s="62"/>
      <c r="BV226" s="62"/>
      <c r="BW226" s="62"/>
      <c r="BX226" s="62"/>
      <c r="BY226" s="62"/>
      <c r="BZ226" s="62"/>
      <c r="CA226" s="62"/>
      <c r="CB226" s="62"/>
      <c r="CC226" s="5"/>
      <c r="CD226" s="5"/>
      <c r="CE226" s="5"/>
      <c r="CF226" s="5"/>
      <c r="CG226" s="5"/>
      <c r="CH226" s="5"/>
      <c r="CI226" s="5"/>
      <c r="CJ226" s="5"/>
      <c r="CK226" s="5"/>
      <c r="CL226" s="35"/>
      <c r="CM226" s="35"/>
      <c r="CN226" s="35"/>
      <c r="CO226" s="62"/>
      <c r="CP226" s="62"/>
      <c r="CQ226" s="62"/>
      <c r="CR226" s="62"/>
      <c r="CS226" s="62"/>
      <c r="CT226" s="62"/>
      <c r="CU226" s="62"/>
      <c r="CV226" s="62"/>
      <c r="CW226" s="62"/>
      <c r="CX226" s="62"/>
      <c r="CY226" s="62"/>
      <c r="CZ226" s="62"/>
      <c r="DA226" s="5"/>
      <c r="DB226" s="5"/>
      <c r="DC226" s="5"/>
      <c r="DD226" s="5"/>
      <c r="DE226" s="5"/>
      <c r="DF226" s="5"/>
      <c r="DG226" s="5"/>
      <c r="DH226" s="5"/>
      <c r="DI226" s="5"/>
      <c r="DJ226" s="5"/>
      <c r="DK226" s="5"/>
      <c r="DL226" s="5"/>
      <c r="DM226" s="62"/>
      <c r="DN226" s="62"/>
      <c r="DO226" s="62"/>
      <c r="DP226" s="62"/>
      <c r="DQ226" s="62"/>
      <c r="DR226" s="62"/>
      <c r="DS226" s="62"/>
      <c r="DT226" s="62"/>
      <c r="DU226" s="62"/>
      <c r="DV226" s="62"/>
      <c r="DW226" s="62"/>
      <c r="DX226" s="62"/>
      <c r="DY226" s="5"/>
      <c r="DZ226" s="5"/>
      <c r="EA226" s="5"/>
      <c r="EB226" s="5"/>
      <c r="EC226" s="5"/>
      <c r="ED226" s="5"/>
      <c r="EE226" s="5"/>
      <c r="EF226" s="5"/>
      <c r="EG226" s="5"/>
      <c r="EH226" s="5"/>
      <c r="EI226" s="5"/>
      <c r="EJ226" s="5"/>
      <c r="EK226" s="62"/>
      <c r="EL226" s="62"/>
      <c r="EM226" s="62"/>
      <c r="EN226" s="62"/>
      <c r="EO226" s="62"/>
      <c r="EP226" s="62"/>
      <c r="EQ226" s="62"/>
      <c r="ER226" s="62"/>
      <c r="ES226" s="62"/>
      <c r="ET226" s="62"/>
      <c r="EU226" s="62"/>
      <c r="EV226" s="62"/>
      <c r="EW226" s="5"/>
      <c r="EX226" s="5"/>
      <c r="EY226" s="5"/>
      <c r="EZ226" s="5"/>
      <c r="FA226" s="5"/>
      <c r="FB226" s="5"/>
      <c r="FC226" s="5"/>
      <c r="FD226" s="5"/>
      <c r="FE226" s="5"/>
      <c r="FF226" s="5"/>
      <c r="FG226" s="5"/>
      <c r="FH226" s="5"/>
      <c r="FI226" s="62"/>
      <c r="FJ226" s="62"/>
      <c r="FK226" s="62"/>
      <c r="FL226" s="62"/>
      <c r="FM226" s="62"/>
      <c r="FN226" s="62"/>
      <c r="FO226" s="62"/>
      <c r="FP226" s="62"/>
      <c r="FQ226" s="62"/>
      <c r="FR226" s="62"/>
      <c r="FS226" s="62"/>
      <c r="FT226" s="62"/>
      <c r="FU226" s="5"/>
      <c r="FV226" s="5"/>
      <c r="FW226" s="5"/>
      <c r="FX226" s="5"/>
      <c r="FY226" s="5"/>
      <c r="FZ226" s="5"/>
      <c r="GA226" s="5"/>
      <c r="GB226" s="5"/>
      <c r="GC226" s="5"/>
      <c r="GD226" s="5"/>
      <c r="GE226" s="5"/>
      <c r="GF226" s="5"/>
      <c r="GG226" s="62"/>
      <c r="GH226" s="62"/>
      <c r="GI226" s="62"/>
      <c r="GJ226" s="62"/>
      <c r="GK226" s="62"/>
      <c r="GL226" s="62"/>
      <c r="GM226" s="62"/>
      <c r="GN226" s="62"/>
      <c r="GO226" s="62"/>
      <c r="GP226" s="62"/>
      <c r="GQ226" s="62"/>
      <c r="GR226" s="62"/>
      <c r="GS226" s="5"/>
      <c r="GT226" s="5"/>
      <c r="GU226" s="5"/>
      <c r="GV226" s="5"/>
      <c r="GW226" s="5"/>
      <c r="GX226" s="5"/>
      <c r="GY226" s="5"/>
      <c r="GZ226" s="5"/>
      <c r="HA226" s="5"/>
      <c r="HB226" s="5"/>
      <c r="HC226" s="5"/>
      <c r="HD226" s="5"/>
      <c r="HE226" s="62"/>
      <c r="HF226" s="62"/>
      <c r="HG226" s="62"/>
      <c r="HH226" s="62"/>
      <c r="HI226" s="62"/>
      <c r="HJ226" s="62"/>
      <c r="HK226" s="62"/>
      <c r="HL226" s="62"/>
      <c r="HM226" s="62"/>
      <c r="HN226" s="62"/>
      <c r="HO226" s="62"/>
      <c r="HP226" s="62"/>
      <c r="HQ226" s="5"/>
      <c r="HR226" s="5"/>
      <c r="HS226" s="5"/>
      <c r="HT226" s="5"/>
      <c r="HU226" s="5"/>
      <c r="HV226" s="5"/>
      <c r="HW226" s="5"/>
      <c r="HX226" s="5"/>
      <c r="HY226" s="5"/>
      <c r="HZ226" s="5"/>
      <c r="IA226" s="5"/>
      <c r="IB226" s="5"/>
      <c r="IC226" s="62"/>
      <c r="ID226" s="62"/>
      <c r="IE226" s="62"/>
      <c r="IF226" s="62"/>
      <c r="IG226" s="62"/>
      <c r="IH226" s="62"/>
      <c r="II226" s="62"/>
      <c r="IJ226" s="62"/>
      <c r="IK226" s="62"/>
      <c r="IL226" s="62"/>
      <c r="IM226" s="62"/>
      <c r="IN226" s="62"/>
      <c r="IO226" s="5"/>
      <c r="IP226" s="5"/>
      <c r="IQ226" s="5"/>
      <c r="IR226" s="5"/>
      <c r="IS226" s="5"/>
      <c r="IT226" s="5"/>
      <c r="IU226" s="5"/>
      <c r="IV226" s="5"/>
      <c r="IW226" s="5"/>
      <c r="IX226" s="5"/>
      <c r="IY226" s="5"/>
      <c r="IZ226" s="5"/>
    </row>
    <row r="227" spans="1:260" x14ac:dyDescent="0.35">
      <c r="A227" s="131">
        <v>223</v>
      </c>
      <c r="B227" s="170">
        <f>'BVEM Scorecard'!B226</f>
        <v>0</v>
      </c>
      <c r="C227" s="170">
        <f>'BVEM Scorecard'!C226</f>
        <v>0</v>
      </c>
      <c r="D227" s="152">
        <v>443</v>
      </c>
      <c r="E227" s="72" t="str">
        <f>'BVEM Scorecard'!F226</f>
        <v>Storage</v>
      </c>
      <c r="F227" s="94">
        <f t="shared" si="339"/>
        <v>0</v>
      </c>
      <c r="G227" s="94">
        <f t="shared" si="409"/>
        <v>0</v>
      </c>
      <c r="H227" s="94">
        <f t="shared" si="340"/>
        <v>0</v>
      </c>
      <c r="I227" s="94">
        <f t="shared" si="410"/>
        <v>0</v>
      </c>
      <c r="J227" s="55"/>
      <c r="K227" s="55"/>
      <c r="L227" s="55"/>
      <c r="M227" s="55"/>
      <c r="N227" s="5"/>
      <c r="O227" s="5"/>
      <c r="P227" s="142"/>
      <c r="Q227" s="114"/>
      <c r="R227" s="91"/>
      <c r="S227" s="5" t="str">
        <f t="shared" si="341"/>
        <v/>
      </c>
      <c r="T227" s="93"/>
      <c r="U227" s="143"/>
      <c r="V227" s="143"/>
      <c r="W227" s="143"/>
      <c r="X227" s="64"/>
      <c r="Y227" s="64"/>
      <c r="Z227" s="62"/>
      <c r="AA227" s="144"/>
      <c r="AB227" s="144"/>
      <c r="AC227" s="64"/>
      <c r="AD227" s="64"/>
      <c r="AE227" s="64"/>
      <c r="AF227" s="64"/>
      <c r="AG227" s="55"/>
      <c r="AH227" s="55"/>
      <c r="AI227" s="35"/>
      <c r="AJ227" s="35"/>
      <c r="AK227" s="35"/>
      <c r="AL227" s="35"/>
      <c r="AM227" s="142"/>
      <c r="AN227" s="142"/>
      <c r="AO227" s="35"/>
      <c r="AP227" s="35"/>
      <c r="AQ227" s="35"/>
      <c r="AR227" s="35"/>
      <c r="AS227" s="64"/>
      <c r="AT227" s="64"/>
      <c r="AU227" s="64"/>
      <c r="AV227" s="64"/>
      <c r="AW227" s="64"/>
      <c r="AX227" s="64"/>
      <c r="AY227" s="144"/>
      <c r="AZ227" s="144"/>
      <c r="BA227" s="64"/>
      <c r="BB227" s="64"/>
      <c r="BC227" s="64"/>
      <c r="BD227" s="64"/>
      <c r="BE227" s="35"/>
      <c r="BF227" s="35"/>
      <c r="BG227" s="35"/>
      <c r="BH227" s="35"/>
      <c r="BI227" s="35"/>
      <c r="BJ227" s="35"/>
      <c r="BK227" s="142"/>
      <c r="BL227" s="142"/>
      <c r="BM227" s="35"/>
      <c r="BN227" s="35"/>
      <c r="BO227" s="35"/>
      <c r="BP227" s="35"/>
      <c r="BQ227" s="64"/>
      <c r="BR227" s="64"/>
      <c r="BS227" s="64"/>
      <c r="BT227" s="64"/>
      <c r="BU227" s="64"/>
      <c r="BV227" s="64"/>
      <c r="BW227" s="144"/>
      <c r="BX227" s="144"/>
      <c r="BY227" s="64"/>
      <c r="BZ227" s="64"/>
      <c r="CA227" s="64"/>
      <c r="CB227" s="64"/>
      <c r="CC227" s="35"/>
      <c r="CD227" s="35"/>
      <c r="CE227" s="35"/>
      <c r="CF227" s="35"/>
      <c r="CG227" s="35"/>
      <c r="CH227" s="35"/>
      <c r="CI227" s="142"/>
      <c r="CJ227" s="142"/>
      <c r="CK227" s="35"/>
      <c r="CL227" s="35"/>
      <c r="CM227" s="35"/>
      <c r="CN227" s="35"/>
      <c r="CO227" s="64"/>
      <c r="CP227" s="64"/>
      <c r="CQ227" s="64"/>
      <c r="CR227" s="64"/>
      <c r="CS227" s="64"/>
      <c r="CT227" s="64"/>
      <c r="CU227" s="144"/>
      <c r="CV227" s="144"/>
      <c r="CW227" s="64"/>
      <c r="CX227" s="64"/>
      <c r="CY227" s="64"/>
      <c r="CZ227" s="64"/>
      <c r="DA227" s="35"/>
      <c r="DB227" s="35"/>
      <c r="DC227" s="35"/>
      <c r="DD227" s="35"/>
      <c r="DE227" s="35"/>
      <c r="DF227" s="35"/>
      <c r="DG227" s="142"/>
      <c r="DH227" s="142"/>
      <c r="DI227" s="35"/>
      <c r="DJ227" s="35"/>
      <c r="DK227" s="35"/>
      <c r="DL227" s="35"/>
      <c r="DM227" s="64"/>
      <c r="DN227" s="64"/>
      <c r="DO227" s="64"/>
      <c r="DP227" s="64"/>
      <c r="DQ227" s="64"/>
      <c r="DR227" s="64"/>
      <c r="DS227" s="144"/>
      <c r="DT227" s="144"/>
      <c r="DU227" s="64"/>
      <c r="DV227" s="64"/>
      <c r="DW227" s="64"/>
      <c r="DX227" s="64"/>
      <c r="DY227" s="35"/>
      <c r="DZ227" s="35"/>
      <c r="EA227" s="35"/>
      <c r="EB227" s="35"/>
      <c r="EC227" s="35"/>
      <c r="ED227" s="35"/>
      <c r="EE227" s="142"/>
      <c r="EF227" s="142"/>
      <c r="EG227" s="35"/>
      <c r="EH227" s="35"/>
      <c r="EI227" s="35"/>
      <c r="EJ227" s="35"/>
      <c r="EK227" s="62"/>
      <c r="EL227" s="62"/>
      <c r="EM227" s="62"/>
      <c r="EN227" s="62"/>
      <c r="EO227" s="62"/>
      <c r="EP227" s="62"/>
      <c r="EQ227" s="62"/>
      <c r="ER227" s="62"/>
      <c r="ES227" s="62"/>
      <c r="ET227" s="62"/>
      <c r="EU227" s="62"/>
      <c r="EV227" s="62"/>
      <c r="EW227" s="5"/>
      <c r="EX227" s="5"/>
      <c r="EY227" s="5"/>
      <c r="EZ227" s="5"/>
      <c r="FA227" s="5"/>
      <c r="FB227" s="5"/>
      <c r="FC227" s="5"/>
      <c r="FD227" s="5"/>
      <c r="FE227" s="5"/>
      <c r="FF227" s="5"/>
      <c r="FG227" s="5"/>
      <c r="FH227" s="5"/>
      <c r="FI227" s="62"/>
      <c r="FJ227" s="62"/>
      <c r="FK227" s="62"/>
      <c r="FL227" s="62"/>
      <c r="FM227" s="62"/>
      <c r="FN227" s="62"/>
      <c r="FO227" s="62"/>
      <c r="FP227" s="62"/>
      <c r="FQ227" s="62"/>
      <c r="FR227" s="62"/>
      <c r="FS227" s="62"/>
      <c r="FT227" s="62"/>
      <c r="FU227" s="5"/>
      <c r="FV227" s="5"/>
      <c r="FW227" s="5"/>
      <c r="FX227" s="5"/>
      <c r="FY227" s="5"/>
      <c r="FZ227" s="5"/>
      <c r="GA227" s="5"/>
      <c r="GB227" s="5"/>
      <c r="GC227" s="5"/>
      <c r="GD227" s="5"/>
      <c r="GE227" s="5"/>
      <c r="GF227" s="5"/>
      <c r="GG227" s="62"/>
      <c r="GH227" s="62"/>
      <c r="GI227" s="62"/>
      <c r="GJ227" s="62"/>
      <c r="GK227" s="62"/>
      <c r="GL227" s="62"/>
      <c r="GM227" s="62"/>
      <c r="GN227" s="62"/>
      <c r="GO227" s="62"/>
      <c r="GP227" s="62"/>
      <c r="GQ227" s="62"/>
      <c r="GR227" s="62"/>
      <c r="GS227" s="5"/>
      <c r="GT227" s="5"/>
      <c r="GU227" s="5"/>
      <c r="GV227" s="5"/>
      <c r="GW227" s="5"/>
      <c r="GX227" s="5"/>
      <c r="GY227" s="5"/>
      <c r="GZ227" s="5"/>
      <c r="HA227" s="5"/>
      <c r="HB227" s="5"/>
      <c r="HC227" s="5"/>
      <c r="HD227" s="5"/>
      <c r="HE227" s="62"/>
      <c r="HF227" s="62"/>
      <c r="HG227" s="62"/>
      <c r="HH227" s="62"/>
      <c r="HI227" s="62"/>
      <c r="HJ227" s="62"/>
      <c r="HK227" s="62"/>
      <c r="HL227" s="62"/>
      <c r="HM227" s="62"/>
      <c r="HN227" s="62"/>
      <c r="HO227" s="62"/>
      <c r="HP227" s="62"/>
      <c r="HQ227" s="5"/>
      <c r="HR227" s="5"/>
      <c r="HS227" s="5"/>
      <c r="HT227" s="5"/>
      <c r="HU227" s="5"/>
      <c r="HV227" s="5"/>
      <c r="HW227" s="5"/>
      <c r="HX227" s="5"/>
      <c r="HY227" s="5"/>
      <c r="HZ227" s="5"/>
      <c r="IA227" s="5"/>
      <c r="IB227" s="5"/>
      <c r="IC227" s="62"/>
      <c r="ID227" s="62"/>
      <c r="IE227" s="62"/>
      <c r="IF227" s="62"/>
      <c r="IG227" s="62"/>
      <c r="IH227" s="62"/>
      <c r="II227" s="62"/>
      <c r="IJ227" s="62"/>
      <c r="IK227" s="62"/>
      <c r="IL227" s="62"/>
      <c r="IM227" s="62"/>
      <c r="IN227" s="62"/>
      <c r="IO227" s="5"/>
      <c r="IP227" s="5"/>
      <c r="IQ227" s="5"/>
      <c r="IR227" s="5"/>
      <c r="IS227" s="5"/>
      <c r="IT227" s="5"/>
      <c r="IU227" s="5"/>
      <c r="IV227" s="5"/>
      <c r="IW227" s="5"/>
      <c r="IX227" s="5"/>
      <c r="IY227" s="5"/>
      <c r="IZ227" s="5"/>
    </row>
    <row r="228" spans="1:260" x14ac:dyDescent="0.35">
      <c r="A228" s="131">
        <v>224</v>
      </c>
      <c r="B228" s="170">
        <f>'BVEM Scorecard'!B227</f>
        <v>0</v>
      </c>
      <c r="C228" s="170">
        <f>'BVEM Scorecard'!C227</f>
        <v>0</v>
      </c>
      <c r="D228" s="152">
        <v>467</v>
      </c>
      <c r="E228" s="72" t="str">
        <f>'BVEM Scorecard'!F227</f>
        <v>Storage</v>
      </c>
      <c r="F228" s="94">
        <f t="shared" si="339"/>
        <v>0</v>
      </c>
      <c r="G228" s="94">
        <f t="shared" si="409"/>
        <v>0</v>
      </c>
      <c r="H228" s="94">
        <f t="shared" si="340"/>
        <v>0</v>
      </c>
      <c r="I228" s="94">
        <f t="shared" si="410"/>
        <v>0</v>
      </c>
      <c r="J228" s="55"/>
      <c r="K228" s="55"/>
      <c r="L228" s="55"/>
      <c r="M228" s="55"/>
      <c r="N228" s="5"/>
      <c r="O228" s="141"/>
      <c r="P228" s="142"/>
      <c r="Q228" s="114"/>
      <c r="R228" s="91"/>
      <c r="S228" s="5" t="str">
        <f t="shared" si="341"/>
        <v/>
      </c>
      <c r="T228" s="93"/>
      <c r="U228" s="143"/>
      <c r="V228" s="143"/>
      <c r="W228" s="143"/>
      <c r="X228" s="64"/>
      <c r="Y228" s="64"/>
      <c r="Z228" s="64"/>
      <c r="AA228" s="144"/>
      <c r="AB228" s="144"/>
      <c r="AC228" s="64"/>
      <c r="AD228" s="64"/>
      <c r="AE228" s="64"/>
      <c r="AF228" s="64"/>
      <c r="AG228" s="55"/>
      <c r="AH228" s="55"/>
      <c r="AI228" s="5"/>
      <c r="AJ228" s="5"/>
      <c r="AK228" s="5"/>
      <c r="AL228" s="5"/>
      <c r="AM228" s="5"/>
      <c r="AN228" s="5"/>
      <c r="AO228" s="5"/>
      <c r="AP228" s="35"/>
      <c r="AQ228" s="35"/>
      <c r="AR228" s="35"/>
      <c r="AS228" s="62"/>
      <c r="AT228" s="62"/>
      <c r="AU228" s="62"/>
      <c r="AV228" s="62"/>
      <c r="AW228" s="62"/>
      <c r="AX228" s="62"/>
      <c r="AY228" s="62"/>
      <c r="AZ228" s="62"/>
      <c r="BA228" s="62"/>
      <c r="BB228" s="62"/>
      <c r="BC228" s="95"/>
      <c r="BD228" s="62"/>
      <c r="BE228" s="5"/>
      <c r="BF228" s="5"/>
      <c r="BG228" s="5"/>
      <c r="BH228" s="5"/>
      <c r="BI228" s="5"/>
      <c r="BJ228" s="5"/>
      <c r="BK228" s="5"/>
      <c r="BL228" s="5"/>
      <c r="BM228" s="5"/>
      <c r="BN228" s="35"/>
      <c r="BO228" s="35"/>
      <c r="BP228" s="35"/>
      <c r="BQ228" s="62"/>
      <c r="BR228" s="62"/>
      <c r="BS228" s="62"/>
      <c r="BT228" s="62"/>
      <c r="BU228" s="62"/>
      <c r="BV228" s="62"/>
      <c r="BW228" s="62"/>
      <c r="BX228" s="62"/>
      <c r="BY228" s="62"/>
      <c r="BZ228" s="62"/>
      <c r="CA228" s="62"/>
      <c r="CB228" s="62"/>
      <c r="CC228" s="5"/>
      <c r="CD228" s="5"/>
      <c r="CE228" s="5"/>
      <c r="CF228" s="5"/>
      <c r="CG228" s="5"/>
      <c r="CH228" s="5"/>
      <c r="CI228" s="5"/>
      <c r="CJ228" s="5"/>
      <c r="CK228" s="5"/>
      <c r="CL228" s="35"/>
      <c r="CM228" s="35"/>
      <c r="CN228" s="35"/>
      <c r="CO228" s="62"/>
      <c r="CP228" s="62"/>
      <c r="CQ228" s="62"/>
      <c r="CR228" s="62"/>
      <c r="CS228" s="62"/>
      <c r="CT228" s="62"/>
      <c r="CU228" s="62"/>
      <c r="CV228" s="62"/>
      <c r="CW228" s="62"/>
      <c r="CX228" s="62"/>
      <c r="CY228" s="62"/>
      <c r="CZ228" s="62"/>
      <c r="DA228" s="5"/>
      <c r="DB228" s="5"/>
      <c r="DC228" s="5"/>
      <c r="DD228" s="5"/>
      <c r="DE228" s="5"/>
      <c r="DF228" s="5"/>
      <c r="DG228" s="5"/>
      <c r="DH228" s="5"/>
      <c r="DI228" s="5"/>
      <c r="DJ228" s="5"/>
      <c r="DK228" s="5"/>
      <c r="DL228" s="5"/>
      <c r="DM228" s="62"/>
      <c r="DN228" s="62"/>
      <c r="DO228" s="62"/>
      <c r="DP228" s="62"/>
      <c r="DQ228" s="62"/>
      <c r="DR228" s="62"/>
      <c r="DS228" s="62"/>
      <c r="DT228" s="62"/>
      <c r="DU228" s="62"/>
      <c r="DV228" s="62"/>
      <c r="DW228" s="62"/>
      <c r="DX228" s="62"/>
      <c r="DY228" s="5"/>
      <c r="DZ228" s="5"/>
      <c r="EA228" s="5"/>
      <c r="EB228" s="5"/>
      <c r="EC228" s="5"/>
      <c r="ED228" s="5"/>
      <c r="EE228" s="5"/>
      <c r="EF228" s="5"/>
      <c r="EG228" s="5"/>
      <c r="EH228" s="5"/>
      <c r="EI228" s="5"/>
      <c r="EJ228" s="5"/>
      <c r="EK228" s="62"/>
      <c r="EL228" s="62"/>
      <c r="EM228" s="62"/>
      <c r="EN228" s="62"/>
      <c r="EO228" s="62"/>
      <c r="EP228" s="62"/>
      <c r="EQ228" s="62"/>
      <c r="ER228" s="62"/>
      <c r="ES228" s="62"/>
      <c r="ET228" s="62"/>
      <c r="EU228" s="62"/>
      <c r="EV228" s="62"/>
      <c r="EW228" s="5"/>
      <c r="EX228" s="5"/>
      <c r="EY228" s="5"/>
      <c r="EZ228" s="5"/>
      <c r="FA228" s="5"/>
      <c r="FB228" s="5"/>
      <c r="FC228" s="5"/>
      <c r="FD228" s="5"/>
      <c r="FE228" s="5"/>
      <c r="FF228" s="5"/>
      <c r="FG228" s="5"/>
      <c r="FH228" s="5"/>
      <c r="FI228" s="62"/>
      <c r="FJ228" s="62"/>
      <c r="FK228" s="62"/>
      <c r="FL228" s="62"/>
      <c r="FM228" s="62"/>
      <c r="FN228" s="62"/>
      <c r="FO228" s="62"/>
      <c r="FP228" s="62"/>
      <c r="FQ228" s="62"/>
      <c r="FR228" s="62"/>
      <c r="FS228" s="62"/>
      <c r="FT228" s="62"/>
      <c r="FU228" s="5"/>
      <c r="FV228" s="5"/>
      <c r="FW228" s="5"/>
      <c r="FX228" s="5"/>
      <c r="FY228" s="5"/>
      <c r="FZ228" s="5"/>
      <c r="GA228" s="5"/>
      <c r="GB228" s="5"/>
      <c r="GC228" s="5"/>
      <c r="GD228" s="5"/>
      <c r="GE228" s="5"/>
      <c r="GF228" s="5"/>
      <c r="GG228" s="62"/>
      <c r="GH228" s="62"/>
      <c r="GI228" s="62"/>
      <c r="GJ228" s="62"/>
      <c r="GK228" s="62"/>
      <c r="GL228" s="62"/>
      <c r="GM228" s="62"/>
      <c r="GN228" s="62"/>
      <c r="GO228" s="62"/>
      <c r="GP228" s="62"/>
      <c r="GQ228" s="62"/>
      <c r="GR228" s="62"/>
      <c r="GS228" s="5"/>
      <c r="GT228" s="5"/>
      <c r="GU228" s="5"/>
      <c r="GV228" s="5"/>
      <c r="GW228" s="5"/>
      <c r="GX228" s="5"/>
      <c r="GY228" s="5"/>
      <c r="GZ228" s="5"/>
      <c r="HA228" s="5"/>
      <c r="HB228" s="5"/>
      <c r="HC228" s="5"/>
      <c r="HD228" s="5"/>
      <c r="HE228" s="62"/>
      <c r="HF228" s="62"/>
      <c r="HG228" s="62"/>
      <c r="HH228" s="62"/>
      <c r="HI228" s="62"/>
      <c r="HJ228" s="62"/>
      <c r="HK228" s="62"/>
      <c r="HL228" s="62"/>
      <c r="HM228" s="62"/>
      <c r="HN228" s="62"/>
      <c r="HO228" s="62"/>
      <c r="HP228" s="62"/>
      <c r="HQ228" s="5"/>
      <c r="HR228" s="5"/>
      <c r="HS228" s="5"/>
      <c r="HT228" s="5"/>
      <c r="HU228" s="5"/>
      <c r="HV228" s="5"/>
      <c r="HW228" s="5"/>
      <c r="HX228" s="5"/>
      <c r="HY228" s="5"/>
      <c r="HZ228" s="5"/>
      <c r="IA228" s="5"/>
      <c r="IB228" s="5"/>
      <c r="IC228" s="62"/>
      <c r="ID228" s="62"/>
      <c r="IE228" s="62"/>
      <c r="IF228" s="62"/>
      <c r="IG228" s="62"/>
      <c r="IH228" s="62"/>
      <c r="II228" s="62"/>
      <c r="IJ228" s="62"/>
      <c r="IK228" s="62"/>
      <c r="IL228" s="62"/>
      <c r="IM228" s="62"/>
      <c r="IN228" s="62"/>
      <c r="IO228" s="5"/>
      <c r="IP228" s="5"/>
      <c r="IQ228" s="5"/>
      <c r="IR228" s="5"/>
      <c r="IS228" s="5"/>
      <c r="IT228" s="5"/>
      <c r="IU228" s="5"/>
      <c r="IV228" s="5"/>
      <c r="IW228" s="5"/>
      <c r="IX228" s="5"/>
      <c r="IY228" s="5"/>
      <c r="IZ228" s="5"/>
    </row>
    <row r="229" spans="1:260" x14ac:dyDescent="0.35">
      <c r="A229" s="131">
        <v>225</v>
      </c>
      <c r="B229" s="170">
        <f>'BVEM Scorecard'!B228</f>
        <v>0</v>
      </c>
      <c r="C229" s="170">
        <f>'BVEM Scorecard'!C228</f>
        <v>0</v>
      </c>
      <c r="D229" s="152">
        <v>474</v>
      </c>
      <c r="E229" s="72" t="str">
        <f>'BVEM Scorecard'!F228</f>
        <v>Solar</v>
      </c>
      <c r="F229" s="94">
        <f t="shared" si="339"/>
        <v>0</v>
      </c>
      <c r="G229" s="94">
        <f t="shared" si="409"/>
        <v>0</v>
      </c>
      <c r="H229" s="94">
        <f t="shared" si="340"/>
        <v>0</v>
      </c>
      <c r="I229" s="94">
        <f t="shared" si="410"/>
        <v>0</v>
      </c>
      <c r="J229" s="55"/>
      <c r="K229" s="55"/>
      <c r="L229" s="55"/>
      <c r="M229" s="55"/>
      <c r="N229" s="5"/>
      <c r="O229" s="5"/>
      <c r="P229" s="142"/>
      <c r="Q229" s="114"/>
      <c r="R229" s="91"/>
      <c r="S229" s="5" t="str">
        <f t="shared" si="341"/>
        <v/>
      </c>
      <c r="T229" s="93"/>
      <c r="U229" s="143"/>
      <c r="V229" s="143"/>
      <c r="W229" s="143"/>
      <c r="X229" s="64"/>
      <c r="Y229" s="64"/>
      <c r="Z229" s="62"/>
      <c r="AA229" s="144"/>
      <c r="AB229" s="144"/>
      <c r="AC229" s="64"/>
      <c r="AD229" s="64"/>
      <c r="AE229" s="64"/>
      <c r="AF229" s="64"/>
      <c r="AG229" s="55"/>
      <c r="AH229" s="55"/>
      <c r="AI229" s="35"/>
      <c r="AJ229" s="35"/>
      <c r="AK229" s="35"/>
      <c r="AL229" s="35"/>
      <c r="AM229" s="142"/>
      <c r="AN229" s="142"/>
      <c r="AO229" s="35"/>
      <c r="AP229" s="35"/>
      <c r="AQ229" s="35"/>
      <c r="AR229" s="35"/>
      <c r="AS229" s="64"/>
      <c r="AT229" s="64"/>
      <c r="AU229" s="64"/>
      <c r="AV229" s="64"/>
      <c r="AW229" s="64"/>
      <c r="AX229" s="64"/>
      <c r="AY229" s="144"/>
      <c r="AZ229" s="144"/>
      <c r="BA229" s="64"/>
      <c r="BB229" s="64"/>
      <c r="BC229" s="64"/>
      <c r="BD229" s="64"/>
      <c r="BE229" s="35"/>
      <c r="BF229" s="35"/>
      <c r="BG229" s="35"/>
      <c r="BH229" s="35"/>
      <c r="BI229" s="35"/>
      <c r="BJ229" s="35"/>
      <c r="BK229" s="142"/>
      <c r="BL229" s="142"/>
      <c r="BM229" s="35"/>
      <c r="BN229" s="35"/>
      <c r="BO229" s="35"/>
      <c r="BP229" s="35"/>
      <c r="BQ229" s="64"/>
      <c r="BR229" s="64"/>
      <c r="BS229" s="64"/>
      <c r="BT229" s="64"/>
      <c r="BU229" s="64"/>
      <c r="BV229" s="64"/>
      <c r="BW229" s="144"/>
      <c r="BX229" s="144"/>
      <c r="BY229" s="64"/>
      <c r="BZ229" s="64"/>
      <c r="CA229" s="64"/>
      <c r="CB229" s="64"/>
      <c r="CC229" s="35"/>
      <c r="CD229" s="35"/>
      <c r="CE229" s="35"/>
      <c r="CF229" s="35"/>
      <c r="CG229" s="35"/>
      <c r="CH229" s="35"/>
      <c r="CI229" s="142"/>
      <c r="CJ229" s="142"/>
      <c r="CK229" s="35"/>
      <c r="CL229" s="35"/>
      <c r="CM229" s="35"/>
      <c r="CN229" s="35"/>
      <c r="CO229" s="64"/>
      <c r="CP229" s="64"/>
      <c r="CQ229" s="64"/>
      <c r="CR229" s="64"/>
      <c r="CS229" s="64"/>
      <c r="CT229" s="64"/>
      <c r="CU229" s="144"/>
      <c r="CV229" s="144"/>
      <c r="CW229" s="64"/>
      <c r="CX229" s="64"/>
      <c r="CY229" s="64"/>
      <c r="CZ229" s="64"/>
      <c r="DA229" s="35"/>
      <c r="DB229" s="35"/>
      <c r="DC229" s="35"/>
      <c r="DD229" s="35"/>
      <c r="DE229" s="35"/>
      <c r="DF229" s="35"/>
      <c r="DG229" s="142"/>
      <c r="DH229" s="142"/>
      <c r="DI229" s="35"/>
      <c r="DJ229" s="35"/>
      <c r="DK229" s="35"/>
      <c r="DL229" s="35"/>
      <c r="DM229" s="64"/>
      <c r="DN229" s="64"/>
      <c r="DO229" s="64"/>
      <c r="DP229" s="64"/>
      <c r="DQ229" s="64"/>
      <c r="DR229" s="64"/>
      <c r="DS229" s="144"/>
      <c r="DT229" s="144"/>
      <c r="DU229" s="64"/>
      <c r="DV229" s="64"/>
      <c r="DW229" s="64"/>
      <c r="DX229" s="64"/>
      <c r="DY229" s="35"/>
      <c r="DZ229" s="35"/>
      <c r="EA229" s="35"/>
      <c r="EB229" s="35"/>
      <c r="EC229" s="35"/>
      <c r="ED229" s="35"/>
      <c r="EE229" s="142"/>
      <c r="EF229" s="142"/>
      <c r="EG229" s="35"/>
      <c r="EH229" s="35"/>
      <c r="EI229" s="35"/>
      <c r="EJ229" s="35"/>
      <c r="EK229" s="62"/>
      <c r="EL229" s="62"/>
      <c r="EM229" s="62"/>
      <c r="EN229" s="62"/>
      <c r="EO229" s="62"/>
      <c r="EP229" s="62"/>
      <c r="EQ229" s="62"/>
      <c r="ER229" s="62"/>
      <c r="ES229" s="62"/>
      <c r="ET229" s="62"/>
      <c r="EU229" s="62"/>
      <c r="EV229" s="62"/>
      <c r="EW229" s="5"/>
      <c r="EX229" s="5"/>
      <c r="EY229" s="5"/>
      <c r="EZ229" s="5"/>
      <c r="FA229" s="5"/>
      <c r="FB229" s="5"/>
      <c r="FC229" s="5"/>
      <c r="FD229" s="5"/>
      <c r="FE229" s="5"/>
      <c r="FF229" s="5"/>
      <c r="FG229" s="5"/>
      <c r="FH229" s="5"/>
      <c r="FI229" s="62"/>
      <c r="FJ229" s="62"/>
      <c r="FK229" s="62"/>
      <c r="FL229" s="62"/>
      <c r="FM229" s="62"/>
      <c r="FN229" s="62"/>
      <c r="FO229" s="62"/>
      <c r="FP229" s="62"/>
      <c r="FQ229" s="62"/>
      <c r="FR229" s="62"/>
      <c r="FS229" s="62"/>
      <c r="FT229" s="62"/>
      <c r="FU229" s="5"/>
      <c r="FV229" s="5"/>
      <c r="FW229" s="5"/>
      <c r="FX229" s="5"/>
      <c r="FY229" s="5"/>
      <c r="FZ229" s="5"/>
      <c r="GA229" s="5"/>
      <c r="GB229" s="5"/>
      <c r="GC229" s="5"/>
      <c r="GD229" s="5"/>
      <c r="GE229" s="5"/>
      <c r="GF229" s="5"/>
      <c r="GG229" s="62"/>
      <c r="GH229" s="62"/>
      <c r="GI229" s="62"/>
      <c r="GJ229" s="62"/>
      <c r="GK229" s="62"/>
      <c r="GL229" s="62"/>
      <c r="GM229" s="62"/>
      <c r="GN229" s="62"/>
      <c r="GO229" s="62"/>
      <c r="GP229" s="62"/>
      <c r="GQ229" s="62"/>
      <c r="GR229" s="62"/>
      <c r="GS229" s="5"/>
      <c r="GT229" s="5"/>
      <c r="GU229" s="5"/>
      <c r="GV229" s="5"/>
      <c r="GW229" s="5"/>
      <c r="GX229" s="5"/>
      <c r="GY229" s="5"/>
      <c r="GZ229" s="5"/>
      <c r="HA229" s="5"/>
      <c r="HB229" s="5"/>
      <c r="HC229" s="5"/>
      <c r="HD229" s="5"/>
      <c r="HE229" s="62"/>
      <c r="HF229" s="62"/>
      <c r="HG229" s="62"/>
      <c r="HH229" s="62"/>
      <c r="HI229" s="62"/>
      <c r="HJ229" s="62"/>
      <c r="HK229" s="62"/>
      <c r="HL229" s="62"/>
      <c r="HM229" s="62"/>
      <c r="HN229" s="62"/>
      <c r="HO229" s="62"/>
      <c r="HP229" s="62"/>
      <c r="HQ229" s="5"/>
      <c r="HR229" s="5"/>
      <c r="HS229" s="5"/>
      <c r="HT229" s="5"/>
      <c r="HU229" s="5"/>
      <c r="HV229" s="5"/>
      <c r="HW229" s="5"/>
      <c r="HX229" s="5"/>
      <c r="HY229" s="5"/>
      <c r="HZ229" s="5"/>
      <c r="IA229" s="5"/>
      <c r="IB229" s="5"/>
      <c r="IC229" s="62"/>
      <c r="ID229" s="62"/>
      <c r="IE229" s="62"/>
      <c r="IF229" s="62"/>
      <c r="IG229" s="62"/>
      <c r="IH229" s="62"/>
      <c r="II229" s="62"/>
      <c r="IJ229" s="62"/>
      <c r="IK229" s="62"/>
      <c r="IL229" s="62"/>
      <c r="IM229" s="62"/>
      <c r="IN229" s="62"/>
      <c r="IO229" s="5"/>
      <c r="IP229" s="5"/>
      <c r="IQ229" s="5"/>
      <c r="IR229" s="5"/>
      <c r="IS229" s="5"/>
      <c r="IT229" s="5"/>
      <c r="IU229" s="5"/>
      <c r="IV229" s="5"/>
      <c r="IW229" s="5"/>
      <c r="IX229" s="5"/>
      <c r="IY229" s="5"/>
      <c r="IZ229" s="5"/>
    </row>
    <row r="230" spans="1:260" x14ac:dyDescent="0.35">
      <c r="A230" s="131">
        <v>226</v>
      </c>
      <c r="B230" s="170">
        <f>'BVEM Scorecard'!B229</f>
        <v>0</v>
      </c>
      <c r="C230" s="170">
        <f>'BVEM Scorecard'!C229</f>
        <v>0</v>
      </c>
      <c r="D230" s="152">
        <v>1047</v>
      </c>
      <c r="E230" s="72" t="str">
        <f>'BVEM Scorecard'!F229</f>
        <v>Gas</v>
      </c>
      <c r="F230" s="94"/>
      <c r="G230" s="94"/>
      <c r="H230" s="94"/>
      <c r="I230" s="94"/>
      <c r="J230" s="55"/>
      <c r="K230" s="55"/>
      <c r="L230" s="55"/>
      <c r="M230" s="55"/>
      <c r="N230" s="5"/>
      <c r="O230" s="141"/>
      <c r="P230" s="142"/>
      <c r="Q230" s="114"/>
      <c r="R230" s="91"/>
      <c r="S230" s="5" t="str">
        <f t="shared" si="341"/>
        <v/>
      </c>
      <c r="T230" s="93"/>
      <c r="U230" s="143"/>
      <c r="V230" s="143"/>
      <c r="W230" s="143"/>
      <c r="X230" s="64"/>
      <c r="Y230" s="64"/>
      <c r="Z230" s="64"/>
      <c r="AA230" s="144"/>
      <c r="AB230" s="144"/>
      <c r="AC230" s="64"/>
      <c r="AD230" s="64" t="str">
        <f t="shared" si="346"/>
        <v/>
      </c>
      <c r="AE230" s="64" t="str">
        <f t="shared" si="347"/>
        <v/>
      </c>
      <c r="AF230" s="64" t="str">
        <f t="shared" si="348"/>
        <v/>
      </c>
      <c r="AG230" s="55"/>
      <c r="AH230" s="55"/>
      <c r="AI230" s="5"/>
      <c r="AJ230" s="5"/>
      <c r="AK230" s="5"/>
      <c r="AL230" s="5"/>
      <c r="AM230" s="5"/>
      <c r="AN230" s="5"/>
      <c r="AO230" s="5"/>
      <c r="AP230" s="35" t="str">
        <f t="shared" si="350"/>
        <v/>
      </c>
      <c r="AQ230" s="35" t="str">
        <f t="shared" si="351"/>
        <v/>
      </c>
      <c r="AR230" s="35" t="str">
        <f t="shared" si="352"/>
        <v/>
      </c>
      <c r="AS230" s="62"/>
      <c r="AT230" s="62"/>
      <c r="AU230" s="62"/>
      <c r="AV230" s="62"/>
      <c r="AW230" s="62"/>
      <c r="AX230" s="62"/>
      <c r="AY230" s="62"/>
      <c r="AZ230" s="62"/>
      <c r="BA230" s="62"/>
      <c r="BB230" s="62" t="str">
        <f t="shared" si="353"/>
        <v/>
      </c>
      <c r="BC230" s="95" t="str">
        <f t="shared" si="354"/>
        <v/>
      </c>
      <c r="BD230" s="62" t="str">
        <f t="shared" si="355"/>
        <v/>
      </c>
      <c r="BE230" s="5"/>
      <c r="BF230" s="5"/>
      <c r="BG230" s="5"/>
      <c r="BH230" s="5"/>
      <c r="BI230" s="5"/>
      <c r="BJ230" s="5"/>
      <c r="BK230" s="5"/>
      <c r="BL230" s="5"/>
      <c r="BM230" s="5"/>
      <c r="BN230" s="35" t="str">
        <f t="shared" si="356"/>
        <v/>
      </c>
      <c r="BO230" s="35" t="str">
        <f t="shared" si="357"/>
        <v/>
      </c>
      <c r="BP230" s="35" t="str">
        <f t="shared" si="358"/>
        <v/>
      </c>
      <c r="BQ230" s="62"/>
      <c r="BR230" s="62"/>
      <c r="BS230" s="62"/>
      <c r="BT230" s="62"/>
      <c r="BU230" s="62"/>
      <c r="BV230" s="62"/>
      <c r="BW230" s="62"/>
      <c r="BX230" s="62"/>
      <c r="BY230" s="62"/>
      <c r="BZ230" s="62" t="str">
        <f t="shared" si="359"/>
        <v/>
      </c>
      <c r="CA230" s="62" t="str">
        <f t="shared" si="360"/>
        <v/>
      </c>
      <c r="CB230" s="62" t="str">
        <f t="shared" si="361"/>
        <v/>
      </c>
      <c r="CC230" s="5"/>
      <c r="CD230" s="5"/>
      <c r="CE230" s="5"/>
      <c r="CF230" s="5"/>
      <c r="CG230" s="5"/>
      <c r="CH230" s="5"/>
      <c r="CI230" s="5"/>
      <c r="CJ230" s="5"/>
      <c r="CK230" s="5"/>
      <c r="CL230" s="35" t="str">
        <f t="shared" si="362"/>
        <v/>
      </c>
      <c r="CM230" s="35" t="str">
        <f t="shared" si="363"/>
        <v/>
      </c>
      <c r="CN230" s="35" t="str">
        <f t="shared" si="364"/>
        <v/>
      </c>
      <c r="CO230" s="62"/>
      <c r="CP230" s="62"/>
      <c r="CQ230" s="62"/>
      <c r="CR230" s="62"/>
      <c r="CS230" s="62"/>
      <c r="CT230" s="62"/>
      <c r="CU230" s="62"/>
      <c r="CV230" s="62"/>
      <c r="CW230" s="62"/>
      <c r="CX230" s="62" t="str">
        <f t="shared" si="365"/>
        <v/>
      </c>
      <c r="CY230" s="62" t="str">
        <f t="shared" si="366"/>
        <v/>
      </c>
      <c r="CZ230" s="62" t="str">
        <f t="shared" si="367"/>
        <v/>
      </c>
      <c r="DA230" s="5"/>
      <c r="DB230" s="5"/>
      <c r="DC230" s="5"/>
      <c r="DD230" s="5"/>
      <c r="DE230" s="5"/>
      <c r="DF230" s="5"/>
      <c r="DG230" s="5"/>
      <c r="DH230" s="5"/>
      <c r="DI230" s="5"/>
      <c r="DJ230" s="5" t="str">
        <f t="shared" si="368"/>
        <v/>
      </c>
      <c r="DK230" s="5" t="str">
        <f t="shared" si="369"/>
        <v/>
      </c>
      <c r="DL230" s="5" t="str">
        <f t="shared" si="370"/>
        <v/>
      </c>
      <c r="DM230" s="62"/>
      <c r="DN230" s="62"/>
      <c r="DO230" s="62"/>
      <c r="DP230" s="62"/>
      <c r="DQ230" s="62"/>
      <c r="DR230" s="62"/>
      <c r="DS230" s="62"/>
      <c r="DT230" s="62"/>
      <c r="DU230" s="62"/>
      <c r="DV230" s="62" t="str">
        <f t="shared" si="371"/>
        <v/>
      </c>
      <c r="DW230" s="62" t="str">
        <f t="shared" si="372"/>
        <v/>
      </c>
      <c r="DX230" s="62" t="str">
        <f t="shared" si="373"/>
        <v/>
      </c>
      <c r="DY230" s="5"/>
      <c r="DZ230" s="5"/>
      <c r="EA230" s="5"/>
      <c r="EB230" s="5"/>
      <c r="EC230" s="5"/>
      <c r="ED230" s="5"/>
      <c r="EE230" s="5"/>
      <c r="EF230" s="5"/>
      <c r="EG230" s="5"/>
      <c r="EH230" s="5" t="str">
        <f t="shared" si="374"/>
        <v/>
      </c>
      <c r="EI230" s="5" t="str">
        <f t="shared" si="375"/>
        <v/>
      </c>
      <c r="EJ230" s="5" t="str">
        <f t="shared" si="376"/>
        <v/>
      </c>
      <c r="EK230" s="62"/>
      <c r="EL230" s="62"/>
      <c r="EM230" s="62"/>
      <c r="EN230" s="62"/>
      <c r="EO230" s="62"/>
      <c r="EP230" s="62"/>
      <c r="EQ230" s="62"/>
      <c r="ER230" s="62"/>
      <c r="ES230" s="62"/>
      <c r="ET230" s="62"/>
      <c r="EU230" s="62"/>
      <c r="EV230" s="62"/>
      <c r="EW230" s="5"/>
      <c r="EX230" s="5"/>
      <c r="EY230" s="5"/>
      <c r="EZ230" s="5"/>
      <c r="FA230" s="5"/>
      <c r="FB230" s="5"/>
      <c r="FC230" s="5"/>
      <c r="FD230" s="5"/>
      <c r="FE230" s="5"/>
      <c r="FF230" s="5"/>
      <c r="FG230" s="5"/>
      <c r="FH230" s="5"/>
      <c r="FI230" s="62"/>
      <c r="FJ230" s="62"/>
      <c r="FK230" s="62"/>
      <c r="FL230" s="62"/>
      <c r="FM230" s="62"/>
      <c r="FN230" s="62"/>
      <c r="FO230" s="62"/>
      <c r="FP230" s="62"/>
      <c r="FQ230" s="62"/>
      <c r="FR230" s="62"/>
      <c r="FS230" s="62"/>
      <c r="FT230" s="62"/>
      <c r="FU230" s="5"/>
      <c r="FV230" s="5"/>
      <c r="FW230" s="5"/>
      <c r="FX230" s="5"/>
      <c r="FY230" s="5"/>
      <c r="FZ230" s="5"/>
      <c r="GA230" s="5"/>
      <c r="GB230" s="5"/>
      <c r="GC230" s="5"/>
      <c r="GD230" s="5"/>
      <c r="GE230" s="5"/>
      <c r="GF230" s="5"/>
      <c r="GG230" s="62"/>
      <c r="GH230" s="62"/>
      <c r="GI230" s="62"/>
      <c r="GJ230" s="62"/>
      <c r="GK230" s="62"/>
      <c r="GL230" s="62"/>
      <c r="GM230" s="62"/>
      <c r="GN230" s="62"/>
      <c r="GO230" s="62"/>
      <c r="GP230" s="62"/>
      <c r="GQ230" s="62"/>
      <c r="GR230" s="62"/>
      <c r="GS230" s="5"/>
      <c r="GT230" s="5"/>
      <c r="GU230" s="5"/>
      <c r="GV230" s="5"/>
      <c r="GW230" s="5"/>
      <c r="GX230" s="5"/>
      <c r="GY230" s="5"/>
      <c r="GZ230" s="5"/>
      <c r="HA230" s="5"/>
      <c r="HB230" s="5"/>
      <c r="HC230" s="5"/>
      <c r="HD230" s="5"/>
      <c r="HE230" s="62"/>
      <c r="HF230" s="62"/>
      <c r="HG230" s="62"/>
      <c r="HH230" s="62"/>
      <c r="HI230" s="62"/>
      <c r="HJ230" s="62"/>
      <c r="HK230" s="62"/>
      <c r="HL230" s="62"/>
      <c r="HM230" s="62"/>
      <c r="HN230" s="62"/>
      <c r="HO230" s="62"/>
      <c r="HP230" s="62"/>
      <c r="HQ230" s="5"/>
      <c r="HR230" s="5"/>
      <c r="HS230" s="5"/>
      <c r="HT230" s="5"/>
      <c r="HU230" s="5"/>
      <c r="HV230" s="5"/>
      <c r="HW230" s="5"/>
      <c r="HX230" s="5"/>
      <c r="HY230" s="5"/>
      <c r="HZ230" s="5"/>
      <c r="IA230" s="5"/>
      <c r="IB230" s="5"/>
      <c r="IC230" s="62"/>
      <c r="ID230" s="62"/>
      <c r="IE230" s="62"/>
      <c r="IF230" s="62"/>
      <c r="IG230" s="62"/>
      <c r="IH230" s="62"/>
      <c r="II230" s="62"/>
      <c r="IJ230" s="62"/>
      <c r="IK230" s="62"/>
      <c r="IL230" s="62"/>
      <c r="IM230" s="62"/>
      <c r="IN230" s="62"/>
      <c r="IO230" s="5"/>
      <c r="IP230" s="5"/>
      <c r="IQ230" s="5"/>
      <c r="IR230" s="5"/>
      <c r="IS230" s="5"/>
      <c r="IT230" s="5"/>
      <c r="IU230" s="5"/>
      <c r="IV230" s="5"/>
      <c r="IW230" s="5"/>
      <c r="IX230" s="5"/>
      <c r="IY230" s="5"/>
      <c r="IZ230" s="5"/>
    </row>
    <row r="231" spans="1:260" x14ac:dyDescent="0.35">
      <c r="A231" s="131">
        <v>227</v>
      </c>
      <c r="B231" s="170">
        <f>'BVEM Scorecard'!B230</f>
        <v>0</v>
      </c>
      <c r="C231" s="170">
        <f>'BVEM Scorecard'!C230</f>
        <v>0</v>
      </c>
      <c r="D231" s="152">
        <v>1033</v>
      </c>
      <c r="E231" s="72" t="str">
        <f>'BVEM Scorecard'!F230</f>
        <v>Gas</v>
      </c>
      <c r="F231" s="94"/>
      <c r="G231" s="94"/>
      <c r="H231" s="94"/>
      <c r="I231" s="94"/>
      <c r="J231" s="55"/>
      <c r="K231" s="55"/>
      <c r="L231" s="55"/>
      <c r="M231" s="55"/>
      <c r="N231" s="5"/>
      <c r="O231" s="5"/>
      <c r="P231" s="142"/>
      <c r="Q231" s="114"/>
      <c r="R231" s="91"/>
      <c r="S231" s="5" t="str">
        <f t="shared" si="341"/>
        <v/>
      </c>
      <c r="T231" s="93"/>
      <c r="U231" s="143"/>
      <c r="V231" s="143"/>
      <c r="W231" s="143"/>
      <c r="X231" s="64"/>
      <c r="Y231" s="64"/>
      <c r="Z231" s="62"/>
      <c r="AA231" s="144"/>
      <c r="AB231" s="144"/>
      <c r="AC231" s="64"/>
      <c r="AD231" s="64" t="str">
        <f t="shared" si="346"/>
        <v/>
      </c>
      <c r="AE231" s="64" t="str">
        <f t="shared" si="347"/>
        <v/>
      </c>
      <c r="AF231" s="64" t="str">
        <f t="shared" si="348"/>
        <v/>
      </c>
      <c r="AG231" s="55"/>
      <c r="AH231" s="55"/>
      <c r="AI231" s="35"/>
      <c r="AJ231" s="35"/>
      <c r="AK231" s="35"/>
      <c r="AL231" s="35"/>
      <c r="AM231" s="142"/>
      <c r="AN231" s="142"/>
      <c r="AO231" s="35"/>
      <c r="AP231" s="35" t="str">
        <f t="shared" si="350"/>
        <v/>
      </c>
      <c r="AQ231" s="35" t="str">
        <f t="shared" si="351"/>
        <v/>
      </c>
      <c r="AR231" s="35" t="str">
        <f t="shared" si="352"/>
        <v/>
      </c>
      <c r="AS231" s="64"/>
      <c r="AT231" s="64"/>
      <c r="AU231" s="64"/>
      <c r="AV231" s="64"/>
      <c r="AW231" s="64"/>
      <c r="AX231" s="64"/>
      <c r="AY231" s="144"/>
      <c r="AZ231" s="144"/>
      <c r="BA231" s="64"/>
      <c r="BB231" s="64" t="str">
        <f t="shared" si="353"/>
        <v/>
      </c>
      <c r="BC231" s="64" t="str">
        <f t="shared" si="354"/>
        <v/>
      </c>
      <c r="BD231" s="64" t="str">
        <f t="shared" si="355"/>
        <v/>
      </c>
      <c r="BE231" s="35"/>
      <c r="BF231" s="35"/>
      <c r="BG231" s="35"/>
      <c r="BH231" s="35"/>
      <c r="BI231" s="35"/>
      <c r="BJ231" s="35"/>
      <c r="BK231" s="142"/>
      <c r="BL231" s="142"/>
      <c r="BM231" s="35"/>
      <c r="BN231" s="35" t="str">
        <f t="shared" si="356"/>
        <v/>
      </c>
      <c r="BO231" s="35" t="str">
        <f t="shared" si="357"/>
        <v/>
      </c>
      <c r="BP231" s="35" t="str">
        <f t="shared" si="358"/>
        <v/>
      </c>
      <c r="BQ231" s="64"/>
      <c r="BR231" s="64"/>
      <c r="BS231" s="64"/>
      <c r="BT231" s="64"/>
      <c r="BU231" s="64"/>
      <c r="BV231" s="64"/>
      <c r="BW231" s="144"/>
      <c r="BX231" s="144"/>
      <c r="BY231" s="64"/>
      <c r="BZ231" s="64" t="str">
        <f t="shared" si="359"/>
        <v/>
      </c>
      <c r="CA231" s="64" t="str">
        <f t="shared" si="360"/>
        <v/>
      </c>
      <c r="CB231" s="64" t="str">
        <f t="shared" si="361"/>
        <v/>
      </c>
      <c r="CC231" s="35"/>
      <c r="CD231" s="35"/>
      <c r="CE231" s="35"/>
      <c r="CF231" s="35"/>
      <c r="CG231" s="35"/>
      <c r="CH231" s="35"/>
      <c r="CI231" s="142"/>
      <c r="CJ231" s="142"/>
      <c r="CK231" s="35"/>
      <c r="CL231" s="35" t="str">
        <f t="shared" si="362"/>
        <v/>
      </c>
      <c r="CM231" s="35" t="str">
        <f t="shared" si="363"/>
        <v/>
      </c>
      <c r="CN231" s="35" t="str">
        <f t="shared" si="364"/>
        <v/>
      </c>
      <c r="CO231" s="64"/>
      <c r="CP231" s="64"/>
      <c r="CQ231" s="64"/>
      <c r="CR231" s="64"/>
      <c r="CS231" s="64"/>
      <c r="CT231" s="64"/>
      <c r="CU231" s="144"/>
      <c r="CV231" s="144"/>
      <c r="CW231" s="64"/>
      <c r="CX231" s="64" t="str">
        <f t="shared" si="365"/>
        <v/>
      </c>
      <c r="CY231" s="64" t="str">
        <f t="shared" si="366"/>
        <v/>
      </c>
      <c r="CZ231" s="64" t="str">
        <f t="shared" si="367"/>
        <v/>
      </c>
      <c r="DA231" s="35"/>
      <c r="DB231" s="35"/>
      <c r="DC231" s="35"/>
      <c r="DD231" s="35"/>
      <c r="DE231" s="35"/>
      <c r="DF231" s="35"/>
      <c r="DG231" s="142"/>
      <c r="DH231" s="142"/>
      <c r="DI231" s="35"/>
      <c r="DJ231" s="35" t="str">
        <f t="shared" si="368"/>
        <v/>
      </c>
      <c r="DK231" s="35" t="str">
        <f t="shared" si="369"/>
        <v/>
      </c>
      <c r="DL231" s="35" t="str">
        <f t="shared" si="370"/>
        <v/>
      </c>
      <c r="DM231" s="64"/>
      <c r="DN231" s="64"/>
      <c r="DO231" s="64"/>
      <c r="DP231" s="64"/>
      <c r="DQ231" s="64"/>
      <c r="DR231" s="64"/>
      <c r="DS231" s="144"/>
      <c r="DT231" s="144"/>
      <c r="DU231" s="64"/>
      <c r="DV231" s="64" t="str">
        <f t="shared" si="371"/>
        <v/>
      </c>
      <c r="DW231" s="64" t="str">
        <f t="shared" si="372"/>
        <v/>
      </c>
      <c r="DX231" s="64" t="str">
        <f t="shared" si="373"/>
        <v/>
      </c>
      <c r="DY231" s="35"/>
      <c r="DZ231" s="35"/>
      <c r="EA231" s="35"/>
      <c r="EB231" s="35"/>
      <c r="EC231" s="35"/>
      <c r="ED231" s="35"/>
      <c r="EE231" s="142"/>
      <c r="EF231" s="142"/>
      <c r="EG231" s="35"/>
      <c r="EH231" s="35" t="str">
        <f t="shared" si="374"/>
        <v/>
      </c>
      <c r="EI231" s="35" t="str">
        <f t="shared" si="375"/>
        <v/>
      </c>
      <c r="EJ231" s="35" t="str">
        <f t="shared" si="376"/>
        <v/>
      </c>
      <c r="EK231" s="62"/>
      <c r="EL231" s="62"/>
      <c r="EM231" s="62"/>
      <c r="EN231" s="62"/>
      <c r="EO231" s="62"/>
      <c r="EP231" s="62"/>
      <c r="EQ231" s="62"/>
      <c r="ER231" s="62"/>
      <c r="ES231" s="62"/>
      <c r="ET231" s="62"/>
      <c r="EU231" s="62"/>
      <c r="EV231" s="62"/>
      <c r="EW231" s="5"/>
      <c r="EX231" s="5"/>
      <c r="EY231" s="5"/>
      <c r="EZ231" s="5"/>
      <c r="FA231" s="5"/>
      <c r="FB231" s="5"/>
      <c r="FC231" s="5"/>
      <c r="FD231" s="5"/>
      <c r="FE231" s="5"/>
      <c r="FF231" s="5"/>
      <c r="FG231" s="5"/>
      <c r="FH231" s="5"/>
      <c r="FI231" s="62"/>
      <c r="FJ231" s="62"/>
      <c r="FK231" s="62"/>
      <c r="FL231" s="62"/>
      <c r="FM231" s="62"/>
      <c r="FN231" s="62"/>
      <c r="FO231" s="62"/>
      <c r="FP231" s="62"/>
      <c r="FQ231" s="62"/>
      <c r="FR231" s="62"/>
      <c r="FS231" s="62"/>
      <c r="FT231" s="62"/>
      <c r="FU231" s="5"/>
      <c r="FV231" s="5"/>
      <c r="FW231" s="5"/>
      <c r="FX231" s="5"/>
      <c r="FY231" s="5"/>
      <c r="FZ231" s="5"/>
      <c r="GA231" s="5"/>
      <c r="GB231" s="5"/>
      <c r="GC231" s="5"/>
      <c r="GD231" s="5"/>
      <c r="GE231" s="5"/>
      <c r="GF231" s="5"/>
      <c r="GG231" s="62"/>
      <c r="GH231" s="62"/>
      <c r="GI231" s="62"/>
      <c r="GJ231" s="62"/>
      <c r="GK231" s="62"/>
      <c r="GL231" s="62"/>
      <c r="GM231" s="62"/>
      <c r="GN231" s="62"/>
      <c r="GO231" s="62"/>
      <c r="GP231" s="62"/>
      <c r="GQ231" s="62"/>
      <c r="GR231" s="62"/>
      <c r="GS231" s="5"/>
      <c r="GT231" s="5"/>
      <c r="GU231" s="5"/>
      <c r="GV231" s="5"/>
      <c r="GW231" s="5"/>
      <c r="GX231" s="5"/>
      <c r="GY231" s="5"/>
      <c r="GZ231" s="5"/>
      <c r="HA231" s="5"/>
      <c r="HB231" s="5"/>
      <c r="HC231" s="5"/>
      <c r="HD231" s="5"/>
      <c r="HE231" s="62"/>
      <c r="HF231" s="62"/>
      <c r="HG231" s="62"/>
      <c r="HH231" s="62"/>
      <c r="HI231" s="62"/>
      <c r="HJ231" s="62"/>
      <c r="HK231" s="62"/>
      <c r="HL231" s="62"/>
      <c r="HM231" s="62"/>
      <c r="HN231" s="62"/>
      <c r="HO231" s="62"/>
      <c r="HP231" s="62"/>
      <c r="HQ231" s="5"/>
      <c r="HR231" s="5"/>
      <c r="HS231" s="5"/>
      <c r="HT231" s="5"/>
      <c r="HU231" s="5"/>
      <c r="HV231" s="5"/>
      <c r="HW231" s="5"/>
      <c r="HX231" s="5"/>
      <c r="HY231" s="5"/>
      <c r="HZ231" s="5"/>
      <c r="IA231" s="5"/>
      <c r="IB231" s="5"/>
      <c r="IC231" s="62"/>
      <c r="ID231" s="62"/>
      <c r="IE231" s="62"/>
      <c r="IF231" s="62"/>
      <c r="IG231" s="62"/>
      <c r="IH231" s="62"/>
      <c r="II231" s="62"/>
      <c r="IJ231" s="62"/>
      <c r="IK231" s="62"/>
      <c r="IL231" s="62"/>
      <c r="IM231" s="62"/>
      <c r="IN231" s="62"/>
      <c r="IO231" s="5"/>
      <c r="IP231" s="5"/>
      <c r="IQ231" s="5"/>
      <c r="IR231" s="5"/>
      <c r="IS231" s="5"/>
      <c r="IT231" s="5"/>
      <c r="IU231" s="5"/>
      <c r="IV231" s="5"/>
      <c r="IW231" s="5"/>
      <c r="IX231" s="5"/>
      <c r="IY231" s="5"/>
      <c r="IZ231" s="5"/>
    </row>
    <row r="232" spans="1:260" x14ac:dyDescent="0.35">
      <c r="A232" s="131">
        <v>228</v>
      </c>
      <c r="B232" s="170">
        <f>'BVEM Scorecard'!B231</f>
        <v>0</v>
      </c>
      <c r="C232" s="170">
        <f>'BVEM Scorecard'!C231</f>
        <v>0</v>
      </c>
      <c r="D232" s="152">
        <v>476</v>
      </c>
      <c r="E232" s="72" t="str">
        <f>'BVEM Scorecard'!F231</f>
        <v>Solar + Storage</v>
      </c>
      <c r="F232" s="94">
        <f t="shared" si="339"/>
        <v>1</v>
      </c>
      <c r="G232" s="94">
        <f t="shared" ref="G232:G234" si="411">IFERROR(S232/3,0)</f>
        <v>1</v>
      </c>
      <c r="H232" s="94">
        <f t="shared" si="340"/>
        <v>1</v>
      </c>
      <c r="I232" s="94">
        <f t="shared" ref="I232:I234" si="412">IFERROR(SUM(AD232,AP232,BB232,BN232,BZ232,CL232,CX232,DJ232,DV232,EH232,ET232,FF232,FR232,GD232,GP232,HB232,HN232,HZ232,IL232,IX232)/(SUM(V232,AH232,AT232,BF232,BR232,CD232,CP232,DB232,DN232,DZ232,EL232,EX232,FJ232,FV232,GH232,GT232,HF232,HR232,ID232,IP232)*3),0)</f>
        <v>1</v>
      </c>
      <c r="J232" s="55">
        <v>1</v>
      </c>
      <c r="K232" s="55">
        <v>1</v>
      </c>
      <c r="L232" s="55">
        <v>1</v>
      </c>
      <c r="M232" s="55">
        <v>1</v>
      </c>
      <c r="N232" s="5">
        <v>1</v>
      </c>
      <c r="O232" s="141">
        <v>1</v>
      </c>
      <c r="P232" s="142"/>
      <c r="Q232" s="114">
        <v>1</v>
      </c>
      <c r="R232" s="91">
        <v>1</v>
      </c>
      <c r="S232" s="5">
        <f t="shared" si="341"/>
        <v>3</v>
      </c>
      <c r="T232" s="93">
        <f>IFERROR(Q232*Q$4+R232*R$4,0)</f>
        <v>1</v>
      </c>
      <c r="U232" s="143" t="str">
        <f>'Training Programs'!Y232</f>
        <v>PLA</v>
      </c>
      <c r="V232" s="143">
        <v>1</v>
      </c>
      <c r="W232" s="143">
        <f>'Career Opportunities'!T232</f>
        <v>0</v>
      </c>
      <c r="X232" s="64"/>
      <c r="Y232" s="64"/>
      <c r="Z232" s="64"/>
      <c r="AA232" s="144"/>
      <c r="AB232" s="144"/>
      <c r="AC232" s="64"/>
      <c r="AD232" s="64">
        <v>3</v>
      </c>
      <c r="AE232" s="64" t="str">
        <f t="shared" si="347"/>
        <v/>
      </c>
      <c r="AF232" s="64">
        <v>1</v>
      </c>
      <c r="AG232" s="55"/>
      <c r="AH232" s="55"/>
      <c r="AI232" s="5"/>
      <c r="AJ232" s="5"/>
      <c r="AK232" s="5"/>
      <c r="AL232" s="5"/>
      <c r="AM232" s="5"/>
      <c r="AN232" s="5"/>
      <c r="AO232" s="5"/>
      <c r="AP232" s="35"/>
      <c r="AQ232" s="35"/>
      <c r="AR232" s="35"/>
      <c r="AS232" s="62"/>
      <c r="AT232" s="62"/>
      <c r="AU232" s="62"/>
      <c r="AV232" s="62"/>
      <c r="AW232" s="62"/>
      <c r="AX232" s="62"/>
      <c r="AY232" s="62"/>
      <c r="AZ232" s="62"/>
      <c r="BA232" s="62"/>
      <c r="BB232" s="62"/>
      <c r="BC232" s="95"/>
      <c r="BD232" s="62"/>
      <c r="BE232" s="5"/>
      <c r="BF232" s="5"/>
      <c r="BG232" s="5"/>
      <c r="BH232" s="5"/>
      <c r="BI232" s="5"/>
      <c r="BJ232" s="5"/>
      <c r="BK232" s="5"/>
      <c r="BL232" s="5"/>
      <c r="BM232" s="5"/>
      <c r="BN232" s="35"/>
      <c r="BO232" s="35"/>
      <c r="BP232" s="35"/>
      <c r="BQ232" s="62"/>
      <c r="BR232" s="62"/>
      <c r="BS232" s="62"/>
      <c r="BT232" s="62"/>
      <c r="BU232" s="62"/>
      <c r="BV232" s="62"/>
      <c r="BW232" s="62"/>
      <c r="BX232" s="62"/>
      <c r="BY232" s="62"/>
      <c r="BZ232" s="62"/>
      <c r="CA232" s="62"/>
      <c r="CB232" s="62"/>
      <c r="CC232" s="5"/>
      <c r="CD232" s="5"/>
      <c r="CE232" s="5"/>
      <c r="CF232" s="5"/>
      <c r="CG232" s="5"/>
      <c r="CH232" s="5"/>
      <c r="CI232" s="5"/>
      <c r="CJ232" s="5"/>
      <c r="CK232" s="5"/>
      <c r="CL232" s="35"/>
      <c r="CM232" s="35"/>
      <c r="CN232" s="35"/>
      <c r="CO232" s="62"/>
      <c r="CP232" s="62"/>
      <c r="CQ232" s="62"/>
      <c r="CR232" s="62"/>
      <c r="CS232" s="62"/>
      <c r="CT232" s="62"/>
      <c r="CU232" s="62"/>
      <c r="CV232" s="62"/>
      <c r="CW232" s="62"/>
      <c r="CX232" s="62"/>
      <c r="CY232" s="62"/>
      <c r="CZ232" s="62"/>
      <c r="DA232" s="5"/>
      <c r="DB232" s="5"/>
      <c r="DC232" s="5"/>
      <c r="DD232" s="5"/>
      <c r="DE232" s="5"/>
      <c r="DF232" s="5"/>
      <c r="DG232" s="5"/>
      <c r="DH232" s="5"/>
      <c r="DI232" s="5"/>
      <c r="DJ232" s="5"/>
      <c r="DK232" s="5"/>
      <c r="DL232" s="5"/>
      <c r="DM232" s="62"/>
      <c r="DN232" s="62"/>
      <c r="DO232" s="62"/>
      <c r="DP232" s="62"/>
      <c r="DQ232" s="62"/>
      <c r="DR232" s="62"/>
      <c r="DS232" s="62"/>
      <c r="DT232" s="62"/>
      <c r="DU232" s="62"/>
      <c r="DV232" s="62"/>
      <c r="DW232" s="62"/>
      <c r="DX232" s="62"/>
      <c r="DY232" s="5"/>
      <c r="DZ232" s="5"/>
      <c r="EA232" s="5"/>
      <c r="EB232" s="5"/>
      <c r="EC232" s="5"/>
      <c r="ED232" s="5"/>
      <c r="EE232" s="5"/>
      <c r="EF232" s="5"/>
      <c r="EG232" s="5"/>
      <c r="EH232" s="5"/>
      <c r="EI232" s="5"/>
      <c r="EJ232" s="5"/>
      <c r="EK232" s="62"/>
      <c r="EL232" s="62"/>
      <c r="EM232" s="62"/>
      <c r="EN232" s="62"/>
      <c r="EO232" s="62"/>
      <c r="EP232" s="62"/>
      <c r="EQ232" s="62"/>
      <c r="ER232" s="62"/>
      <c r="ES232" s="62"/>
      <c r="ET232" s="62"/>
      <c r="EU232" s="62"/>
      <c r="EV232" s="62"/>
      <c r="EW232" s="5"/>
      <c r="EX232" s="5"/>
      <c r="EY232" s="5"/>
      <c r="EZ232" s="5"/>
      <c r="FA232" s="5"/>
      <c r="FB232" s="5"/>
      <c r="FC232" s="5"/>
      <c r="FD232" s="5"/>
      <c r="FE232" s="5"/>
      <c r="FF232" s="5"/>
      <c r="FG232" s="5"/>
      <c r="FH232" s="5"/>
      <c r="FI232" s="62"/>
      <c r="FJ232" s="62"/>
      <c r="FK232" s="62"/>
      <c r="FL232" s="62"/>
      <c r="FM232" s="62"/>
      <c r="FN232" s="62"/>
      <c r="FO232" s="62"/>
      <c r="FP232" s="62"/>
      <c r="FQ232" s="62"/>
      <c r="FR232" s="62"/>
      <c r="FS232" s="62"/>
      <c r="FT232" s="62"/>
      <c r="FU232" s="5"/>
      <c r="FV232" s="5"/>
      <c r="FW232" s="5"/>
      <c r="FX232" s="5"/>
      <c r="FY232" s="5"/>
      <c r="FZ232" s="5"/>
      <c r="GA232" s="5"/>
      <c r="GB232" s="5"/>
      <c r="GC232" s="5"/>
      <c r="GD232" s="5"/>
      <c r="GE232" s="5"/>
      <c r="GF232" s="5"/>
      <c r="GG232" s="62"/>
      <c r="GH232" s="62"/>
      <c r="GI232" s="62"/>
      <c r="GJ232" s="62"/>
      <c r="GK232" s="62"/>
      <c r="GL232" s="62"/>
      <c r="GM232" s="62"/>
      <c r="GN232" s="62"/>
      <c r="GO232" s="62"/>
      <c r="GP232" s="62"/>
      <c r="GQ232" s="62"/>
      <c r="GR232" s="62"/>
      <c r="GS232" s="5"/>
      <c r="GT232" s="5"/>
      <c r="GU232" s="5"/>
      <c r="GV232" s="5"/>
      <c r="GW232" s="5"/>
      <c r="GX232" s="5"/>
      <c r="GY232" s="5"/>
      <c r="GZ232" s="5"/>
      <c r="HA232" s="5"/>
      <c r="HB232" s="5"/>
      <c r="HC232" s="5"/>
      <c r="HD232" s="5"/>
      <c r="HE232" s="62"/>
      <c r="HF232" s="62"/>
      <c r="HG232" s="62"/>
      <c r="HH232" s="62"/>
      <c r="HI232" s="62"/>
      <c r="HJ232" s="62"/>
      <c r="HK232" s="62"/>
      <c r="HL232" s="62"/>
      <c r="HM232" s="62"/>
      <c r="HN232" s="62"/>
      <c r="HO232" s="62"/>
      <c r="HP232" s="62"/>
      <c r="HQ232" s="5"/>
      <c r="HR232" s="5"/>
      <c r="HS232" s="5"/>
      <c r="HT232" s="5"/>
      <c r="HU232" s="5"/>
      <c r="HV232" s="5"/>
      <c r="HW232" s="5"/>
      <c r="HX232" s="5"/>
      <c r="HY232" s="5"/>
      <c r="HZ232" s="5"/>
      <c r="IA232" s="5"/>
      <c r="IB232" s="5"/>
      <c r="IC232" s="62"/>
      <c r="ID232" s="62"/>
      <c r="IE232" s="62"/>
      <c r="IF232" s="62"/>
      <c r="IG232" s="62"/>
      <c r="IH232" s="62"/>
      <c r="II232" s="62"/>
      <c r="IJ232" s="62"/>
      <c r="IK232" s="62"/>
      <c r="IL232" s="62"/>
      <c r="IM232" s="62"/>
      <c r="IN232" s="62"/>
      <c r="IO232" s="5"/>
      <c r="IP232" s="5"/>
      <c r="IQ232" s="5"/>
      <c r="IR232" s="5"/>
      <c r="IS232" s="5"/>
      <c r="IT232" s="5"/>
      <c r="IU232" s="5"/>
      <c r="IV232" s="5"/>
      <c r="IW232" s="5"/>
      <c r="IX232" s="5"/>
      <c r="IY232" s="5"/>
      <c r="IZ232" s="5"/>
    </row>
    <row r="233" spans="1:260" x14ac:dyDescent="0.35">
      <c r="A233" s="131">
        <v>229</v>
      </c>
      <c r="B233" s="170">
        <f>'BVEM Scorecard'!B232</f>
        <v>0</v>
      </c>
      <c r="C233" s="170">
        <f>'BVEM Scorecard'!C232</f>
        <v>0</v>
      </c>
      <c r="D233" s="152">
        <v>488</v>
      </c>
      <c r="E233" s="72" t="str">
        <f>'BVEM Scorecard'!F232</f>
        <v>Solar + Storage</v>
      </c>
      <c r="F233" s="94">
        <f t="shared" si="339"/>
        <v>0</v>
      </c>
      <c r="G233" s="94">
        <f t="shared" si="411"/>
        <v>0</v>
      </c>
      <c r="H233" s="94">
        <f t="shared" si="340"/>
        <v>0</v>
      </c>
      <c r="I233" s="94">
        <f t="shared" si="412"/>
        <v>0</v>
      </c>
      <c r="J233" s="55"/>
      <c r="K233" s="55"/>
      <c r="L233" s="55"/>
      <c r="M233" s="55"/>
      <c r="N233" s="5"/>
      <c r="O233" s="5"/>
      <c r="P233" s="142"/>
      <c r="Q233" s="114"/>
      <c r="R233" s="91"/>
      <c r="S233" s="5" t="str">
        <f t="shared" si="341"/>
        <v/>
      </c>
      <c r="T233" s="93">
        <f>IFERROR(Q233*Q$4+R233*R$4,0)</f>
        <v>0</v>
      </c>
      <c r="U233" s="143" t="str">
        <f>'Training Programs'!Y233</f>
        <v>Solar Photovoltaic Installers</v>
      </c>
      <c r="V233" s="143"/>
      <c r="W233" s="143">
        <f>'Career Opportunities'!T233</f>
        <v>0</v>
      </c>
      <c r="X233" s="64"/>
      <c r="Y233" s="64"/>
      <c r="Z233" s="62"/>
      <c r="AA233" s="144"/>
      <c r="AB233" s="144"/>
      <c r="AC233" s="64"/>
      <c r="AD233" s="64" t="str">
        <f t="shared" si="346"/>
        <v/>
      </c>
      <c r="AE233" s="64">
        <f t="shared" si="347"/>
        <v>0</v>
      </c>
      <c r="AF233" s="64">
        <f t="shared" si="348"/>
        <v>0</v>
      </c>
      <c r="AG233" s="55" t="str">
        <f>'Training Programs'!AO233</f>
        <v>Structural Metal Fabricators and Fitters</v>
      </c>
      <c r="AH233" s="55"/>
      <c r="AI233" s="35">
        <f>'Training Programs'!AQ233</f>
        <v>1</v>
      </c>
      <c r="AJ233" s="35"/>
      <c r="AK233" s="35"/>
      <c r="AL233" s="35"/>
      <c r="AM233" s="142"/>
      <c r="AN233" s="142"/>
      <c r="AO233" s="35"/>
      <c r="AP233" s="35" t="str">
        <f t="shared" si="350"/>
        <v/>
      </c>
      <c r="AQ233" s="35">
        <f t="shared" si="351"/>
        <v>6.6666666666666666E-2</v>
      </c>
      <c r="AR233" s="35">
        <f t="shared" si="352"/>
        <v>0</v>
      </c>
      <c r="AS233" s="64" t="str">
        <f>'Training Programs'!BE233</f>
        <v>Helpers-Electricians</v>
      </c>
      <c r="AT233" s="64"/>
      <c r="AU233" s="64">
        <f>'Training Programs'!BG233</f>
        <v>1</v>
      </c>
      <c r="AV233" s="64"/>
      <c r="AW233" s="64"/>
      <c r="AX233" s="64"/>
      <c r="AY233" s="144"/>
      <c r="AZ233" s="144"/>
      <c r="BA233" s="64"/>
      <c r="BB233" s="64" t="str">
        <f t="shared" si="353"/>
        <v/>
      </c>
      <c r="BC233" s="64">
        <f t="shared" si="354"/>
        <v>6.6666666666666666E-2</v>
      </c>
      <c r="BD233" s="64">
        <f t="shared" si="355"/>
        <v>0</v>
      </c>
      <c r="BE233" s="35" t="str">
        <f>'Training Programs'!BU233</f>
        <v>Electricians</v>
      </c>
      <c r="BF233" s="35"/>
      <c r="BG233" s="35">
        <f>'Training Programs'!BW233</f>
        <v>1</v>
      </c>
      <c r="BH233" s="35"/>
      <c r="BI233" s="35"/>
      <c r="BJ233" s="35"/>
      <c r="BK233" s="142"/>
      <c r="BL233" s="142"/>
      <c r="BM233" s="35"/>
      <c r="BN233" s="35" t="str">
        <f t="shared" si="356"/>
        <v/>
      </c>
      <c r="BO233" s="35">
        <f t="shared" si="357"/>
        <v>6.6666666666666666E-2</v>
      </c>
      <c r="BP233" s="35">
        <f t="shared" si="358"/>
        <v>0</v>
      </c>
      <c r="BQ233" s="64" t="str">
        <f>'Training Programs'!CK233</f>
        <v>Construction Laborers</v>
      </c>
      <c r="BR233" s="64"/>
      <c r="BS233" s="64">
        <f>'Training Programs'!CM233</f>
        <v>1</v>
      </c>
      <c r="BT233" s="64"/>
      <c r="BU233" s="64"/>
      <c r="BV233" s="64"/>
      <c r="BW233" s="144"/>
      <c r="BX233" s="144"/>
      <c r="BY233" s="64"/>
      <c r="BZ233" s="64" t="str">
        <f t="shared" si="359"/>
        <v/>
      </c>
      <c r="CA233" s="64">
        <f t="shared" si="360"/>
        <v>6.6666666666666666E-2</v>
      </c>
      <c r="CB233" s="64">
        <f t="shared" si="361"/>
        <v>0</v>
      </c>
      <c r="CC233" s="35" t="str">
        <f>'Training Programs'!DA233</f>
        <v>Electrical, Electronic and Electromechanical Assemblers</v>
      </c>
      <c r="CD233" s="35"/>
      <c r="CE233" s="35">
        <f>'Training Programs'!DC233</f>
        <v>1</v>
      </c>
      <c r="CF233" s="35"/>
      <c r="CG233" s="35"/>
      <c r="CH233" s="35"/>
      <c r="CI233" s="142"/>
      <c r="CJ233" s="142"/>
      <c r="CK233" s="35"/>
      <c r="CL233" s="35" t="str">
        <f t="shared" si="362"/>
        <v/>
      </c>
      <c r="CM233" s="35">
        <f t="shared" si="363"/>
        <v>6.6666666666666666E-2</v>
      </c>
      <c r="CN233" s="35">
        <f t="shared" si="364"/>
        <v>0</v>
      </c>
      <c r="CO233" s="64" t="str">
        <f>'Training Programs'!DQ233</f>
        <v>Welders, Cutters, Solderers and Brazers (BESS Fabrication)</v>
      </c>
      <c r="CP233" s="64"/>
      <c r="CQ233" s="64">
        <f>'Training Programs'!DS233</f>
        <v>1</v>
      </c>
      <c r="CR233" s="64"/>
      <c r="CS233" s="64"/>
      <c r="CT233" s="64"/>
      <c r="CU233" s="144"/>
      <c r="CV233" s="144"/>
      <c r="CW233" s="64"/>
      <c r="CX233" s="64" t="str">
        <f t="shared" si="365"/>
        <v/>
      </c>
      <c r="CY233" s="64">
        <f t="shared" si="366"/>
        <v>6.6666666666666666E-2</v>
      </c>
      <c r="CZ233" s="64">
        <f t="shared" si="367"/>
        <v>0</v>
      </c>
      <c r="DA233" s="35" t="str">
        <f>'Training Programs'!EG233</f>
        <v>First Line Supervisors of Construction Trades</v>
      </c>
      <c r="DB233" s="35"/>
      <c r="DC233" s="35">
        <f>'Training Programs'!EI233</f>
        <v>1</v>
      </c>
      <c r="DD233" s="35"/>
      <c r="DE233" s="35"/>
      <c r="DF233" s="35"/>
      <c r="DG233" s="142"/>
      <c r="DH233" s="142"/>
      <c r="DI233" s="35"/>
      <c r="DJ233" s="35" t="str">
        <f t="shared" si="368"/>
        <v/>
      </c>
      <c r="DK233" s="35">
        <f t="shared" si="369"/>
        <v>6.6666666666666666E-2</v>
      </c>
      <c r="DL233" s="35">
        <f t="shared" si="370"/>
        <v>0</v>
      </c>
      <c r="DM233" s="64" t="str">
        <f>'Training Programs'!EW233</f>
        <v>Project Management</v>
      </c>
      <c r="DN233" s="64"/>
      <c r="DO233" s="64">
        <f>'Training Programs'!EY233</f>
        <v>1</v>
      </c>
      <c r="DP233" s="64"/>
      <c r="DQ233" s="64"/>
      <c r="DR233" s="64"/>
      <c r="DS233" s="144"/>
      <c r="DT233" s="144"/>
      <c r="DU233" s="64"/>
      <c r="DV233" s="64" t="str">
        <f t="shared" si="371"/>
        <v/>
      </c>
      <c r="DW233" s="64">
        <f t="shared" si="372"/>
        <v>6.6666666666666666E-2</v>
      </c>
      <c r="DX233" s="64">
        <f t="shared" si="373"/>
        <v>0</v>
      </c>
      <c r="DY233" s="35" t="str">
        <f>'Training Programs'!FM233</f>
        <v>Maintenance and Repair Workers, General Operations</v>
      </c>
      <c r="DZ233" s="35"/>
      <c r="EA233" s="35">
        <f>'Training Programs'!FO233</f>
        <v>1</v>
      </c>
      <c r="EB233" s="35"/>
      <c r="EC233" s="35"/>
      <c r="ED233" s="35"/>
      <c r="EE233" s="142"/>
      <c r="EF233" s="142"/>
      <c r="EG233" s="35"/>
      <c r="EH233" s="35" t="str">
        <f t="shared" si="374"/>
        <v/>
      </c>
      <c r="EI233" s="35">
        <f t="shared" si="375"/>
        <v>6.6666666666666666E-2</v>
      </c>
      <c r="EJ233" s="35">
        <f t="shared" si="376"/>
        <v>0</v>
      </c>
      <c r="EK233" s="62" t="str">
        <f>'Training Programs'!GC233</f>
        <v>First-Line Supervisors of Production and Operating Workers</v>
      </c>
      <c r="EL233" s="62"/>
      <c r="EM233" s="62">
        <f>'Training Programs'!GE233</f>
        <v>1</v>
      </c>
      <c r="EN233" s="62"/>
      <c r="EO233" s="62"/>
      <c r="EP233" s="62"/>
      <c r="EQ233" s="62"/>
      <c r="ER233" s="62"/>
      <c r="ES233" s="62"/>
      <c r="ET233" s="62" t="str">
        <f t="shared" si="377"/>
        <v/>
      </c>
      <c r="EU233" s="62">
        <f t="shared" si="378"/>
        <v>6.6666666666666666E-2</v>
      </c>
      <c r="EV233" s="62">
        <f t="shared" si="379"/>
        <v>0</v>
      </c>
      <c r="EW233" s="5" t="str">
        <f>'Training Programs'!GS233</f>
        <v>Management Analysts</v>
      </c>
      <c r="EX233" s="5"/>
      <c r="EY233" s="5">
        <f>'Training Programs'!GU233</f>
        <v>1</v>
      </c>
      <c r="EZ233" s="5"/>
      <c r="FA233" s="5"/>
      <c r="FB233" s="5"/>
      <c r="FC233" s="5"/>
      <c r="FD233" s="5"/>
      <c r="FE233" s="5"/>
      <c r="FF233" s="5" t="str">
        <f t="shared" si="380"/>
        <v/>
      </c>
      <c r="FG233" s="5">
        <f t="shared" si="381"/>
        <v>6.6666666666666666E-2</v>
      </c>
      <c r="FH233" s="5">
        <f t="shared" si="382"/>
        <v>0</v>
      </c>
      <c r="FI233" s="62" t="str">
        <f>'Training Programs'!HI233</f>
        <v>General and Operations Managers</v>
      </c>
      <c r="FJ233" s="62"/>
      <c r="FK233" s="62">
        <f>'Training Programs'!HK233</f>
        <v>1</v>
      </c>
      <c r="FL233" s="62"/>
      <c r="FM233" s="62"/>
      <c r="FN233" s="62"/>
      <c r="FO233" s="62"/>
      <c r="FP233" s="62"/>
      <c r="FQ233" s="62"/>
      <c r="FR233" s="62" t="str">
        <f t="shared" si="383"/>
        <v/>
      </c>
      <c r="FS233" s="62">
        <f t="shared" si="384"/>
        <v>6.6666666666666666E-2</v>
      </c>
      <c r="FT233" s="62">
        <f t="shared" si="385"/>
        <v>0</v>
      </c>
      <c r="FU233" s="5" t="str">
        <f>'Training Programs'!HY233</f>
        <v>Laborers and Freight, Stock and Material Movers</v>
      </c>
      <c r="FV233" s="5"/>
      <c r="FW233" s="5">
        <f>'Training Programs'!IA233</f>
        <v>1</v>
      </c>
      <c r="FX233" s="5"/>
      <c r="FY233" s="5"/>
      <c r="FZ233" s="5"/>
      <c r="GA233" s="5"/>
      <c r="GB233" s="5"/>
      <c r="GC233" s="5"/>
      <c r="GD233" s="5" t="str">
        <f t="shared" si="386"/>
        <v/>
      </c>
      <c r="GE233" s="5">
        <f t="shared" si="387"/>
        <v>6.6666666666666666E-2</v>
      </c>
      <c r="GF233" s="5">
        <f t="shared" si="388"/>
        <v>0</v>
      </c>
      <c r="GG233" s="62" t="str">
        <f>'Training Programs'!IO233</f>
        <v>Bookkeeping, Accounting, and Auditing</v>
      </c>
      <c r="GH233" s="62"/>
      <c r="GI233" s="62">
        <f>'Training Programs'!IQ233</f>
        <v>1</v>
      </c>
      <c r="GJ233" s="62"/>
      <c r="GK233" s="62"/>
      <c r="GL233" s="62"/>
      <c r="GM233" s="62"/>
      <c r="GN233" s="62"/>
      <c r="GO233" s="62"/>
      <c r="GP233" s="62" t="str">
        <f t="shared" si="389"/>
        <v/>
      </c>
      <c r="GQ233" s="62">
        <f t="shared" si="390"/>
        <v>6.6666666666666666E-2</v>
      </c>
      <c r="GR233" s="62">
        <f t="shared" si="391"/>
        <v>0</v>
      </c>
      <c r="GS233" s="5" t="str">
        <f>'Training Programs'!JE233</f>
        <v>Operating Engineers and Other Equipment Operators</v>
      </c>
      <c r="GT233" s="5"/>
      <c r="GU233" s="5">
        <f>'Training Programs'!JG233</f>
        <v>1</v>
      </c>
      <c r="GV233" s="5"/>
      <c r="GW233" s="5"/>
      <c r="GX233" s="5"/>
      <c r="GY233" s="5"/>
      <c r="GZ233" s="5"/>
      <c r="HA233" s="5"/>
      <c r="HB233" s="5" t="str">
        <f t="shared" si="392"/>
        <v/>
      </c>
      <c r="HC233" s="5">
        <f t="shared" si="393"/>
        <v>6.6666666666666666E-2</v>
      </c>
      <c r="HD233" s="5">
        <f t="shared" si="394"/>
        <v>0</v>
      </c>
      <c r="HE233" s="62"/>
      <c r="HF233" s="62"/>
      <c r="HG233" s="62"/>
      <c r="HH233" s="62"/>
      <c r="HI233" s="62"/>
      <c r="HJ233" s="62"/>
      <c r="HK233" s="62"/>
      <c r="HL233" s="62"/>
      <c r="HM233" s="62"/>
      <c r="HN233" s="62"/>
      <c r="HO233" s="62"/>
      <c r="HP233" s="62"/>
      <c r="HQ233" s="5"/>
      <c r="HR233" s="5"/>
      <c r="HS233" s="5"/>
      <c r="HT233" s="5"/>
      <c r="HU233" s="5"/>
      <c r="HV233" s="5"/>
      <c r="HW233" s="5"/>
      <c r="HX233" s="5"/>
      <c r="HY233" s="5"/>
      <c r="HZ233" s="5"/>
      <c r="IA233" s="5"/>
      <c r="IB233" s="5"/>
      <c r="IC233" s="62"/>
      <c r="ID233" s="62"/>
      <c r="IE233" s="62"/>
      <c r="IF233" s="62"/>
      <c r="IG233" s="62"/>
      <c r="IH233" s="62"/>
      <c r="II233" s="62"/>
      <c r="IJ233" s="62"/>
      <c r="IK233" s="62"/>
      <c r="IL233" s="62"/>
      <c r="IM233" s="62"/>
      <c r="IN233" s="62"/>
      <c r="IO233" s="5"/>
      <c r="IP233" s="5"/>
      <c r="IQ233" s="5"/>
      <c r="IR233" s="5"/>
      <c r="IS233" s="5"/>
      <c r="IT233" s="5"/>
      <c r="IU233" s="5"/>
      <c r="IV233" s="5"/>
      <c r="IW233" s="5"/>
      <c r="IX233" s="5"/>
      <c r="IY233" s="5"/>
      <c r="IZ233" s="5"/>
    </row>
    <row r="234" spans="1:260" x14ac:dyDescent="0.35">
      <c r="A234" s="131">
        <v>230</v>
      </c>
      <c r="B234" s="170">
        <f>'BVEM Scorecard'!B233</f>
        <v>0</v>
      </c>
      <c r="C234" s="170">
        <f>'BVEM Scorecard'!C233</f>
        <v>0</v>
      </c>
      <c r="D234" s="152">
        <v>494</v>
      </c>
      <c r="E234" s="72" t="str">
        <f>'BVEM Scorecard'!F233</f>
        <v>Solar + Storage</v>
      </c>
      <c r="F234" s="94">
        <f t="shared" si="339"/>
        <v>0</v>
      </c>
      <c r="G234" s="94">
        <f t="shared" si="411"/>
        <v>0</v>
      </c>
      <c r="H234" s="94">
        <f t="shared" si="340"/>
        <v>0</v>
      </c>
      <c r="I234" s="94">
        <f t="shared" si="412"/>
        <v>0</v>
      </c>
      <c r="J234" s="55"/>
      <c r="K234" s="55"/>
      <c r="L234" s="55"/>
      <c r="M234" s="55"/>
      <c r="N234" s="5"/>
      <c r="O234" s="141"/>
      <c r="P234" s="142"/>
      <c r="Q234" s="114"/>
      <c r="R234" s="91"/>
      <c r="S234" s="5" t="str">
        <f t="shared" si="341"/>
        <v/>
      </c>
      <c r="T234" s="93">
        <f>IFERROR(Q234*Q$4+R234*R$4,0)</f>
        <v>0</v>
      </c>
      <c r="U234" s="143"/>
      <c r="V234" s="143"/>
      <c r="W234" s="143"/>
      <c r="X234" s="64"/>
      <c r="Y234" s="64"/>
      <c r="Z234" s="64"/>
      <c r="AA234" s="144"/>
      <c r="AB234" s="144"/>
      <c r="AC234" s="64"/>
      <c r="AD234" s="64"/>
      <c r="AE234" s="64"/>
      <c r="AF234" s="64"/>
      <c r="AG234" s="55"/>
      <c r="AH234" s="55"/>
      <c r="AI234" s="5"/>
      <c r="AJ234" s="5"/>
      <c r="AK234" s="5"/>
      <c r="AL234" s="5"/>
      <c r="AM234" s="5"/>
      <c r="AN234" s="5"/>
      <c r="AO234" s="5"/>
      <c r="AP234" s="35"/>
      <c r="AQ234" s="35"/>
      <c r="AR234" s="35"/>
      <c r="AS234" s="62"/>
      <c r="AT234" s="62"/>
      <c r="AU234" s="62"/>
      <c r="AV234" s="62"/>
      <c r="AW234" s="62"/>
      <c r="AX234" s="62"/>
      <c r="AY234" s="62"/>
      <c r="AZ234" s="62"/>
      <c r="BA234" s="62"/>
      <c r="BB234" s="62"/>
      <c r="BC234" s="95"/>
      <c r="BD234" s="62"/>
      <c r="BE234" s="5"/>
      <c r="BF234" s="5"/>
      <c r="BG234" s="5"/>
      <c r="BH234" s="5"/>
      <c r="BI234" s="5"/>
      <c r="BJ234" s="5"/>
      <c r="BK234" s="5"/>
      <c r="BL234" s="5"/>
      <c r="BM234" s="5"/>
      <c r="BN234" s="35"/>
      <c r="BO234" s="35"/>
      <c r="BP234" s="35"/>
      <c r="BQ234" s="62"/>
      <c r="BR234" s="62"/>
      <c r="BS234" s="62"/>
      <c r="BT234" s="62"/>
      <c r="BU234" s="62"/>
      <c r="BV234" s="62"/>
      <c r="BW234" s="62"/>
      <c r="BX234" s="62"/>
      <c r="BY234" s="62"/>
      <c r="BZ234" s="62"/>
      <c r="CA234" s="62"/>
      <c r="CB234" s="62"/>
      <c r="CC234" s="5"/>
      <c r="CD234" s="5"/>
      <c r="CE234" s="5"/>
      <c r="CF234" s="5"/>
      <c r="CG234" s="5"/>
      <c r="CH234" s="5"/>
      <c r="CI234" s="5"/>
      <c r="CJ234" s="5"/>
      <c r="CK234" s="5"/>
      <c r="CL234" s="35"/>
      <c r="CM234" s="35"/>
      <c r="CN234" s="35"/>
      <c r="CO234" s="62"/>
      <c r="CP234" s="62"/>
      <c r="CQ234" s="62"/>
      <c r="CR234" s="62"/>
      <c r="CS234" s="62"/>
      <c r="CT234" s="62"/>
      <c r="CU234" s="62"/>
      <c r="CV234" s="62"/>
      <c r="CW234" s="62"/>
      <c r="CX234" s="62"/>
      <c r="CY234" s="62"/>
      <c r="CZ234" s="62"/>
      <c r="DA234" s="5"/>
      <c r="DB234" s="5"/>
      <c r="DC234" s="5"/>
      <c r="DD234" s="5"/>
      <c r="DE234" s="5"/>
      <c r="DF234" s="5"/>
      <c r="DG234" s="5"/>
      <c r="DH234" s="5"/>
      <c r="DI234" s="5"/>
      <c r="DJ234" s="5"/>
      <c r="DK234" s="5"/>
      <c r="DL234" s="5"/>
      <c r="DM234" s="62"/>
      <c r="DN234" s="62"/>
      <c r="DO234" s="62"/>
      <c r="DP234" s="62"/>
      <c r="DQ234" s="62"/>
      <c r="DR234" s="62"/>
      <c r="DS234" s="62"/>
      <c r="DT234" s="62"/>
      <c r="DU234" s="62"/>
      <c r="DV234" s="62"/>
      <c r="DW234" s="62"/>
      <c r="DX234" s="62"/>
      <c r="DY234" s="5"/>
      <c r="DZ234" s="5"/>
      <c r="EA234" s="5"/>
      <c r="EB234" s="5"/>
      <c r="EC234" s="5"/>
      <c r="ED234" s="5"/>
      <c r="EE234" s="5"/>
      <c r="EF234" s="5"/>
      <c r="EG234" s="5"/>
      <c r="EH234" s="5"/>
      <c r="EI234" s="5"/>
      <c r="EJ234" s="5"/>
      <c r="EK234" s="62"/>
      <c r="EL234" s="62"/>
      <c r="EM234" s="62"/>
      <c r="EN234" s="62"/>
      <c r="EO234" s="62"/>
      <c r="EP234" s="62"/>
      <c r="EQ234" s="62"/>
      <c r="ER234" s="62"/>
      <c r="ES234" s="62"/>
      <c r="ET234" s="62"/>
      <c r="EU234" s="62"/>
      <c r="EV234" s="62"/>
      <c r="EW234" s="5"/>
      <c r="EX234" s="5"/>
      <c r="EY234" s="5"/>
      <c r="EZ234" s="5"/>
      <c r="FA234" s="5"/>
      <c r="FB234" s="5"/>
      <c r="FC234" s="5"/>
      <c r="FD234" s="5"/>
      <c r="FE234" s="5"/>
      <c r="FF234" s="5"/>
      <c r="FG234" s="5"/>
      <c r="FH234" s="5"/>
      <c r="FI234" s="62"/>
      <c r="FJ234" s="62"/>
      <c r="FK234" s="62"/>
      <c r="FL234" s="62"/>
      <c r="FM234" s="62"/>
      <c r="FN234" s="62"/>
      <c r="FO234" s="62"/>
      <c r="FP234" s="62"/>
      <c r="FQ234" s="62"/>
      <c r="FR234" s="62"/>
      <c r="FS234" s="62"/>
      <c r="FT234" s="62"/>
      <c r="FU234" s="5"/>
      <c r="FV234" s="5"/>
      <c r="FW234" s="5"/>
      <c r="FX234" s="5"/>
      <c r="FY234" s="5"/>
      <c r="FZ234" s="5"/>
      <c r="GA234" s="5"/>
      <c r="GB234" s="5"/>
      <c r="GC234" s="5"/>
      <c r="GD234" s="5"/>
      <c r="GE234" s="5"/>
      <c r="GF234" s="5"/>
      <c r="GG234" s="62"/>
      <c r="GH234" s="62"/>
      <c r="GI234" s="62"/>
      <c r="GJ234" s="62"/>
      <c r="GK234" s="62"/>
      <c r="GL234" s="62"/>
      <c r="GM234" s="62"/>
      <c r="GN234" s="62"/>
      <c r="GO234" s="62"/>
      <c r="GP234" s="62"/>
      <c r="GQ234" s="62"/>
      <c r="GR234" s="62"/>
      <c r="GS234" s="5"/>
      <c r="GT234" s="5"/>
      <c r="GU234" s="5"/>
      <c r="GV234" s="5"/>
      <c r="GW234" s="5"/>
      <c r="GX234" s="5"/>
      <c r="GY234" s="5"/>
      <c r="GZ234" s="5"/>
      <c r="HA234" s="5"/>
      <c r="HB234" s="5"/>
      <c r="HC234" s="5"/>
      <c r="HD234" s="5"/>
      <c r="HE234" s="62"/>
      <c r="HF234" s="62"/>
      <c r="HG234" s="62"/>
      <c r="HH234" s="62"/>
      <c r="HI234" s="62"/>
      <c r="HJ234" s="62"/>
      <c r="HK234" s="62"/>
      <c r="HL234" s="62"/>
      <c r="HM234" s="62"/>
      <c r="HN234" s="62"/>
      <c r="HO234" s="62"/>
      <c r="HP234" s="62"/>
      <c r="HQ234" s="5"/>
      <c r="HR234" s="5"/>
      <c r="HS234" s="5"/>
      <c r="HT234" s="5"/>
      <c r="HU234" s="5"/>
      <c r="HV234" s="5"/>
      <c r="HW234" s="5"/>
      <c r="HX234" s="5"/>
      <c r="HY234" s="5"/>
      <c r="HZ234" s="5"/>
      <c r="IA234" s="5"/>
      <c r="IB234" s="5"/>
      <c r="IC234" s="62"/>
      <c r="ID234" s="62"/>
      <c r="IE234" s="62"/>
      <c r="IF234" s="62"/>
      <c r="IG234" s="62"/>
      <c r="IH234" s="62"/>
      <c r="II234" s="62"/>
      <c r="IJ234" s="62"/>
      <c r="IK234" s="62"/>
      <c r="IL234" s="62"/>
      <c r="IM234" s="62"/>
      <c r="IN234" s="62"/>
      <c r="IO234" s="5"/>
      <c r="IP234" s="5"/>
      <c r="IQ234" s="5"/>
      <c r="IR234" s="5"/>
      <c r="IS234" s="5"/>
      <c r="IT234" s="5"/>
      <c r="IU234" s="5"/>
      <c r="IV234" s="5"/>
      <c r="IW234" s="5"/>
      <c r="IX234" s="5"/>
      <c r="IY234" s="5"/>
      <c r="IZ234" s="5"/>
    </row>
    <row r="235" spans="1:260" x14ac:dyDescent="0.35">
      <c r="A235" s="131">
        <v>231</v>
      </c>
      <c r="B235" s="170">
        <f>'BVEM Scorecard'!B234</f>
        <v>0</v>
      </c>
      <c r="C235" s="170">
        <f>'BVEM Scorecard'!C234</f>
        <v>0</v>
      </c>
      <c r="D235" s="152">
        <v>396</v>
      </c>
      <c r="E235" s="72" t="str">
        <f>'BVEM Scorecard'!F234</f>
        <v>Solar</v>
      </c>
      <c r="F235" s="94"/>
      <c r="G235" s="94"/>
      <c r="H235" s="94"/>
      <c r="I235" s="94"/>
      <c r="J235" s="55"/>
      <c r="K235" s="55"/>
      <c r="L235" s="55"/>
      <c r="M235" s="55"/>
      <c r="N235" s="5"/>
      <c r="O235" s="5"/>
      <c r="P235" s="142"/>
      <c r="Q235" s="114"/>
      <c r="R235" s="91"/>
      <c r="S235" s="5" t="str">
        <f t="shared" si="341"/>
        <v/>
      </c>
      <c r="T235" s="93"/>
      <c r="U235" s="143"/>
      <c r="V235" s="143"/>
      <c r="W235" s="143"/>
      <c r="X235" s="64"/>
      <c r="Y235" s="64"/>
      <c r="Z235" s="62"/>
      <c r="AA235" s="144"/>
      <c r="AB235" s="144"/>
      <c r="AC235" s="64"/>
      <c r="AD235" s="64" t="str">
        <f t="shared" si="346"/>
        <v/>
      </c>
      <c r="AE235" s="64" t="str">
        <f t="shared" si="347"/>
        <v/>
      </c>
      <c r="AF235" s="64" t="str">
        <f t="shared" si="348"/>
        <v/>
      </c>
      <c r="AG235" s="55"/>
      <c r="AH235" s="55"/>
      <c r="AI235" s="35"/>
      <c r="AJ235" s="35"/>
      <c r="AK235" s="35"/>
      <c r="AL235" s="35"/>
      <c r="AM235" s="142"/>
      <c r="AN235" s="142"/>
      <c r="AO235" s="35"/>
      <c r="AP235" s="35" t="str">
        <f t="shared" si="350"/>
        <v/>
      </c>
      <c r="AQ235" s="35" t="str">
        <f t="shared" si="351"/>
        <v/>
      </c>
      <c r="AR235" s="35" t="str">
        <f t="shared" si="352"/>
        <v/>
      </c>
      <c r="AS235" s="64"/>
      <c r="AT235" s="64"/>
      <c r="AU235" s="64"/>
      <c r="AV235" s="64"/>
      <c r="AW235" s="64"/>
      <c r="AX235" s="64"/>
      <c r="AY235" s="144"/>
      <c r="AZ235" s="144"/>
      <c r="BA235" s="64"/>
      <c r="BB235" s="64" t="str">
        <f t="shared" si="353"/>
        <v/>
      </c>
      <c r="BC235" s="64" t="str">
        <f t="shared" si="354"/>
        <v/>
      </c>
      <c r="BD235" s="64" t="str">
        <f t="shared" si="355"/>
        <v/>
      </c>
      <c r="BE235" s="35"/>
      <c r="BF235" s="35"/>
      <c r="BG235" s="35"/>
      <c r="BH235" s="35"/>
      <c r="BI235" s="35"/>
      <c r="BJ235" s="35"/>
      <c r="BK235" s="142"/>
      <c r="BL235" s="142"/>
      <c r="BM235" s="35"/>
      <c r="BN235" s="35" t="str">
        <f t="shared" si="356"/>
        <v/>
      </c>
      <c r="BO235" s="35" t="str">
        <f t="shared" si="357"/>
        <v/>
      </c>
      <c r="BP235" s="35" t="str">
        <f t="shared" si="358"/>
        <v/>
      </c>
      <c r="BQ235" s="64"/>
      <c r="BR235" s="64"/>
      <c r="BS235" s="64"/>
      <c r="BT235" s="64"/>
      <c r="BU235" s="64"/>
      <c r="BV235" s="64"/>
      <c r="BW235" s="144"/>
      <c r="BX235" s="144"/>
      <c r="BY235" s="64"/>
      <c r="BZ235" s="64" t="str">
        <f t="shared" si="359"/>
        <v/>
      </c>
      <c r="CA235" s="64" t="str">
        <f t="shared" si="360"/>
        <v/>
      </c>
      <c r="CB235" s="64" t="str">
        <f t="shared" si="361"/>
        <v/>
      </c>
      <c r="CC235" s="35"/>
      <c r="CD235" s="35"/>
      <c r="CE235" s="35"/>
      <c r="CF235" s="35"/>
      <c r="CG235" s="35"/>
      <c r="CH235" s="35"/>
      <c r="CI235" s="142"/>
      <c r="CJ235" s="142"/>
      <c r="CK235" s="35"/>
      <c r="CL235" s="35" t="str">
        <f t="shared" si="362"/>
        <v/>
      </c>
      <c r="CM235" s="35" t="str">
        <f t="shared" si="363"/>
        <v/>
      </c>
      <c r="CN235" s="35" t="str">
        <f t="shared" si="364"/>
        <v/>
      </c>
      <c r="CO235" s="64"/>
      <c r="CP235" s="64"/>
      <c r="CQ235" s="64"/>
      <c r="CR235" s="64"/>
      <c r="CS235" s="64"/>
      <c r="CT235" s="64"/>
      <c r="CU235" s="144"/>
      <c r="CV235" s="144"/>
      <c r="CW235" s="64"/>
      <c r="CX235" s="64" t="str">
        <f t="shared" si="365"/>
        <v/>
      </c>
      <c r="CY235" s="64" t="str">
        <f t="shared" si="366"/>
        <v/>
      </c>
      <c r="CZ235" s="64" t="str">
        <f t="shared" si="367"/>
        <v/>
      </c>
      <c r="DA235" s="35"/>
      <c r="DB235" s="35"/>
      <c r="DC235" s="35"/>
      <c r="DD235" s="35"/>
      <c r="DE235" s="35"/>
      <c r="DF235" s="35"/>
      <c r="DG235" s="142"/>
      <c r="DH235" s="142"/>
      <c r="DI235" s="35"/>
      <c r="DJ235" s="35" t="str">
        <f t="shared" si="368"/>
        <v/>
      </c>
      <c r="DK235" s="35" t="str">
        <f t="shared" si="369"/>
        <v/>
      </c>
      <c r="DL235" s="35" t="str">
        <f t="shared" si="370"/>
        <v/>
      </c>
      <c r="DM235" s="64"/>
      <c r="DN235" s="64"/>
      <c r="DO235" s="64"/>
      <c r="DP235" s="64"/>
      <c r="DQ235" s="64"/>
      <c r="DR235" s="64"/>
      <c r="DS235" s="144"/>
      <c r="DT235" s="144"/>
      <c r="DU235" s="64"/>
      <c r="DV235" s="64" t="str">
        <f t="shared" si="371"/>
        <v/>
      </c>
      <c r="DW235" s="64" t="str">
        <f t="shared" si="372"/>
        <v/>
      </c>
      <c r="DX235" s="64" t="str">
        <f t="shared" si="373"/>
        <v/>
      </c>
      <c r="DY235" s="35"/>
      <c r="DZ235" s="35"/>
      <c r="EA235" s="35"/>
      <c r="EB235" s="35"/>
      <c r="EC235" s="35"/>
      <c r="ED235" s="35"/>
      <c r="EE235" s="142"/>
      <c r="EF235" s="142"/>
      <c r="EG235" s="35"/>
      <c r="EH235" s="35" t="str">
        <f t="shared" si="374"/>
        <v/>
      </c>
      <c r="EI235" s="35" t="str">
        <f t="shared" si="375"/>
        <v/>
      </c>
      <c r="EJ235" s="35" t="str">
        <f t="shared" si="376"/>
        <v/>
      </c>
      <c r="EK235" s="62"/>
      <c r="EL235" s="62"/>
      <c r="EM235" s="62"/>
      <c r="EN235" s="62"/>
      <c r="EO235" s="62"/>
      <c r="EP235" s="62"/>
      <c r="EQ235" s="62"/>
      <c r="ER235" s="62"/>
      <c r="ES235" s="62"/>
      <c r="ET235" s="62" t="str">
        <f t="shared" si="377"/>
        <v/>
      </c>
      <c r="EU235" s="62" t="str">
        <f t="shared" si="378"/>
        <v/>
      </c>
      <c r="EV235" s="62" t="str">
        <f t="shared" si="379"/>
        <v/>
      </c>
      <c r="EW235" s="5"/>
      <c r="EX235" s="5"/>
      <c r="EY235" s="5"/>
      <c r="EZ235" s="5"/>
      <c r="FA235" s="5"/>
      <c r="FB235" s="5"/>
      <c r="FC235" s="5"/>
      <c r="FD235" s="5"/>
      <c r="FE235" s="5"/>
      <c r="FF235" s="5" t="str">
        <f t="shared" si="380"/>
        <v/>
      </c>
      <c r="FG235" s="5" t="str">
        <f t="shared" si="381"/>
        <v/>
      </c>
      <c r="FH235" s="5" t="str">
        <f t="shared" si="382"/>
        <v/>
      </c>
      <c r="FI235" s="62"/>
      <c r="FJ235" s="62"/>
      <c r="FK235" s="62"/>
      <c r="FL235" s="62"/>
      <c r="FM235" s="62"/>
      <c r="FN235" s="62"/>
      <c r="FO235" s="62"/>
      <c r="FP235" s="62"/>
      <c r="FQ235" s="62"/>
      <c r="FR235" s="62" t="str">
        <f t="shared" si="383"/>
        <v/>
      </c>
      <c r="FS235" s="62" t="str">
        <f t="shared" si="384"/>
        <v/>
      </c>
      <c r="FT235" s="62" t="str">
        <f t="shared" si="385"/>
        <v/>
      </c>
      <c r="FU235" s="5"/>
      <c r="FV235" s="5"/>
      <c r="FW235" s="5"/>
      <c r="FX235" s="5"/>
      <c r="FY235" s="5"/>
      <c r="FZ235" s="5"/>
      <c r="GA235" s="5"/>
      <c r="GB235" s="5"/>
      <c r="GC235" s="5"/>
      <c r="GD235" s="5" t="str">
        <f t="shared" si="386"/>
        <v/>
      </c>
      <c r="GE235" s="5" t="str">
        <f t="shared" si="387"/>
        <v/>
      </c>
      <c r="GF235" s="5" t="str">
        <f t="shared" si="388"/>
        <v/>
      </c>
      <c r="GG235" s="62"/>
      <c r="GH235" s="62"/>
      <c r="GI235" s="62"/>
      <c r="GJ235" s="62"/>
      <c r="GK235" s="62"/>
      <c r="GL235" s="62"/>
      <c r="GM235" s="62"/>
      <c r="GN235" s="62"/>
      <c r="GO235" s="62"/>
      <c r="GP235" s="62" t="str">
        <f t="shared" si="389"/>
        <v/>
      </c>
      <c r="GQ235" s="62" t="str">
        <f t="shared" si="390"/>
        <v/>
      </c>
      <c r="GR235" s="62" t="str">
        <f t="shared" si="391"/>
        <v/>
      </c>
      <c r="GS235" s="5"/>
      <c r="GT235" s="5"/>
      <c r="GU235" s="5"/>
      <c r="GV235" s="5"/>
      <c r="GW235" s="5"/>
      <c r="GX235" s="5"/>
      <c r="GY235" s="5"/>
      <c r="GZ235" s="5"/>
      <c r="HA235" s="5"/>
      <c r="HB235" s="5" t="str">
        <f t="shared" si="392"/>
        <v/>
      </c>
      <c r="HC235" s="5" t="str">
        <f t="shared" si="393"/>
        <v/>
      </c>
      <c r="HD235" s="5" t="str">
        <f t="shared" si="394"/>
        <v/>
      </c>
      <c r="HE235" s="62"/>
      <c r="HF235" s="62"/>
      <c r="HG235" s="62"/>
      <c r="HH235" s="62"/>
      <c r="HI235" s="62"/>
      <c r="HJ235" s="62"/>
      <c r="HK235" s="62"/>
      <c r="HL235" s="62"/>
      <c r="HM235" s="62"/>
      <c r="HN235" s="62" t="str">
        <f t="shared" si="395"/>
        <v/>
      </c>
      <c r="HO235" s="62" t="str">
        <f t="shared" si="396"/>
        <v/>
      </c>
      <c r="HP235" s="62" t="str">
        <f t="shared" si="397"/>
        <v/>
      </c>
      <c r="HQ235" s="5"/>
      <c r="HR235" s="5"/>
      <c r="HS235" s="5"/>
      <c r="HT235" s="5"/>
      <c r="HU235" s="5"/>
      <c r="HV235" s="5"/>
      <c r="HW235" s="5"/>
      <c r="HX235" s="5"/>
      <c r="HY235" s="5"/>
      <c r="HZ235" s="5" t="str">
        <f t="shared" si="398"/>
        <v/>
      </c>
      <c r="IA235" s="5" t="str">
        <f t="shared" si="399"/>
        <v/>
      </c>
      <c r="IB235" s="5" t="str">
        <f t="shared" si="400"/>
        <v/>
      </c>
      <c r="IC235" s="62"/>
      <c r="ID235" s="62"/>
      <c r="IE235" s="62"/>
      <c r="IF235" s="62"/>
      <c r="IG235" s="62"/>
      <c r="IH235" s="62"/>
      <c r="II235" s="62"/>
      <c r="IJ235" s="62"/>
      <c r="IK235" s="62"/>
      <c r="IL235" s="62" t="str">
        <f t="shared" si="401"/>
        <v/>
      </c>
      <c r="IM235" s="62" t="str">
        <f t="shared" si="402"/>
        <v/>
      </c>
      <c r="IN235" s="62" t="str">
        <f t="shared" si="403"/>
        <v/>
      </c>
      <c r="IO235" s="5"/>
      <c r="IP235" s="5"/>
      <c r="IQ235" s="5"/>
      <c r="IR235" s="5"/>
      <c r="IS235" s="5"/>
      <c r="IT235" s="5"/>
      <c r="IU235" s="5"/>
      <c r="IV235" s="5"/>
      <c r="IW235" s="5"/>
      <c r="IX235" s="5" t="str">
        <f t="shared" si="404"/>
        <v/>
      </c>
      <c r="IY235" s="5" t="str">
        <f t="shared" si="405"/>
        <v/>
      </c>
      <c r="IZ235" s="5" t="str">
        <f t="shared" si="406"/>
        <v/>
      </c>
    </row>
    <row r="236" spans="1:260" x14ac:dyDescent="0.35">
      <c r="A236" s="131">
        <v>232</v>
      </c>
      <c r="B236" s="170">
        <f>'BVEM Scorecard'!B235</f>
        <v>0</v>
      </c>
      <c r="C236" s="170">
        <f>'BVEM Scorecard'!C235</f>
        <v>0</v>
      </c>
      <c r="D236" s="152">
        <v>371</v>
      </c>
      <c r="E236" s="72" t="str">
        <f>'BVEM Scorecard'!F235</f>
        <v>Solar</v>
      </c>
      <c r="F236" s="94"/>
      <c r="G236" s="94"/>
      <c r="H236" s="94"/>
      <c r="I236" s="94"/>
      <c r="J236" s="55"/>
      <c r="K236" s="55"/>
      <c r="L236" s="55"/>
      <c r="M236" s="55"/>
      <c r="N236" s="5"/>
      <c r="O236" s="141"/>
      <c r="P236" s="142"/>
      <c r="Q236" s="114"/>
      <c r="R236" s="91"/>
      <c r="S236" s="5" t="str">
        <f t="shared" si="341"/>
        <v/>
      </c>
      <c r="T236" s="93"/>
      <c r="U236" s="143"/>
      <c r="V236" s="143"/>
      <c r="W236" s="143"/>
      <c r="X236" s="64"/>
      <c r="Y236" s="64"/>
      <c r="Z236" s="64"/>
      <c r="AA236" s="144"/>
      <c r="AB236" s="144"/>
      <c r="AC236" s="64"/>
      <c r="AD236" s="64" t="str">
        <f t="shared" si="346"/>
        <v/>
      </c>
      <c r="AE236" s="64" t="str">
        <f t="shared" si="347"/>
        <v/>
      </c>
      <c r="AF236" s="64" t="str">
        <f t="shared" si="348"/>
        <v/>
      </c>
      <c r="AG236" s="55"/>
      <c r="AH236" s="55"/>
      <c r="AI236" s="5"/>
      <c r="AJ236" s="5"/>
      <c r="AK236" s="5"/>
      <c r="AL236" s="5"/>
      <c r="AM236" s="5"/>
      <c r="AN236" s="5"/>
      <c r="AO236" s="5"/>
      <c r="AP236" s="35" t="str">
        <f t="shared" si="350"/>
        <v/>
      </c>
      <c r="AQ236" s="35" t="str">
        <f t="shared" si="351"/>
        <v/>
      </c>
      <c r="AR236" s="35" t="str">
        <f t="shared" si="352"/>
        <v/>
      </c>
      <c r="AS236" s="62"/>
      <c r="AT236" s="62"/>
      <c r="AU236" s="62"/>
      <c r="AV236" s="62"/>
      <c r="AW236" s="62"/>
      <c r="AX236" s="62"/>
      <c r="AY236" s="62"/>
      <c r="AZ236" s="62"/>
      <c r="BA236" s="62"/>
      <c r="BB236" s="62" t="str">
        <f t="shared" si="353"/>
        <v/>
      </c>
      <c r="BC236" s="95" t="str">
        <f t="shared" si="354"/>
        <v/>
      </c>
      <c r="BD236" s="62" t="str">
        <f t="shared" si="355"/>
        <v/>
      </c>
      <c r="BE236" s="5"/>
      <c r="BF236" s="5"/>
      <c r="BG236" s="5"/>
      <c r="BH236" s="5"/>
      <c r="BI236" s="5"/>
      <c r="BJ236" s="5"/>
      <c r="BK236" s="5"/>
      <c r="BL236" s="5"/>
      <c r="BM236" s="5"/>
      <c r="BN236" s="35" t="str">
        <f t="shared" si="356"/>
        <v/>
      </c>
      <c r="BO236" s="35" t="str">
        <f t="shared" si="357"/>
        <v/>
      </c>
      <c r="BP236" s="35" t="str">
        <f t="shared" si="358"/>
        <v/>
      </c>
      <c r="BQ236" s="62"/>
      <c r="BR236" s="62"/>
      <c r="BS236" s="62"/>
      <c r="BT236" s="62"/>
      <c r="BU236" s="62"/>
      <c r="BV236" s="62"/>
      <c r="BW236" s="62"/>
      <c r="BX236" s="62"/>
      <c r="BY236" s="62"/>
      <c r="BZ236" s="62" t="str">
        <f t="shared" si="359"/>
        <v/>
      </c>
      <c r="CA236" s="62" t="str">
        <f t="shared" si="360"/>
        <v/>
      </c>
      <c r="CB236" s="62" t="str">
        <f t="shared" si="361"/>
        <v/>
      </c>
      <c r="CC236" s="5"/>
      <c r="CD236" s="5"/>
      <c r="CE236" s="5"/>
      <c r="CF236" s="5"/>
      <c r="CG236" s="5"/>
      <c r="CH236" s="5"/>
      <c r="CI236" s="5"/>
      <c r="CJ236" s="5"/>
      <c r="CK236" s="5"/>
      <c r="CL236" s="35" t="str">
        <f t="shared" si="362"/>
        <v/>
      </c>
      <c r="CM236" s="35" t="str">
        <f t="shared" si="363"/>
        <v/>
      </c>
      <c r="CN236" s="35" t="str">
        <f t="shared" si="364"/>
        <v/>
      </c>
      <c r="CO236" s="62"/>
      <c r="CP236" s="62"/>
      <c r="CQ236" s="62"/>
      <c r="CR236" s="62"/>
      <c r="CS236" s="62"/>
      <c r="CT236" s="62"/>
      <c r="CU236" s="62"/>
      <c r="CV236" s="62"/>
      <c r="CW236" s="62"/>
      <c r="CX236" s="62" t="str">
        <f t="shared" si="365"/>
        <v/>
      </c>
      <c r="CY236" s="62" t="str">
        <f t="shared" si="366"/>
        <v/>
      </c>
      <c r="CZ236" s="62" t="str">
        <f t="shared" si="367"/>
        <v/>
      </c>
      <c r="DA236" s="5"/>
      <c r="DB236" s="5"/>
      <c r="DC236" s="5"/>
      <c r="DD236" s="5"/>
      <c r="DE236" s="5"/>
      <c r="DF236" s="5"/>
      <c r="DG236" s="5"/>
      <c r="DH236" s="5"/>
      <c r="DI236" s="5"/>
      <c r="DJ236" s="5" t="str">
        <f t="shared" si="368"/>
        <v/>
      </c>
      <c r="DK236" s="5" t="str">
        <f t="shared" si="369"/>
        <v/>
      </c>
      <c r="DL236" s="5" t="str">
        <f t="shared" si="370"/>
        <v/>
      </c>
      <c r="DM236" s="62"/>
      <c r="DN236" s="62"/>
      <c r="DO236" s="62"/>
      <c r="DP236" s="62"/>
      <c r="DQ236" s="62"/>
      <c r="DR236" s="62"/>
      <c r="DS236" s="62"/>
      <c r="DT236" s="62"/>
      <c r="DU236" s="62"/>
      <c r="DV236" s="62" t="str">
        <f t="shared" si="371"/>
        <v/>
      </c>
      <c r="DW236" s="62" t="str">
        <f t="shared" si="372"/>
        <v/>
      </c>
      <c r="DX236" s="62" t="str">
        <f t="shared" si="373"/>
        <v/>
      </c>
      <c r="DY236" s="5"/>
      <c r="DZ236" s="5"/>
      <c r="EA236" s="5"/>
      <c r="EB236" s="5"/>
      <c r="EC236" s="5"/>
      <c r="ED236" s="5"/>
      <c r="EE236" s="5"/>
      <c r="EF236" s="5"/>
      <c r="EG236" s="5"/>
      <c r="EH236" s="5" t="str">
        <f t="shared" si="374"/>
        <v/>
      </c>
      <c r="EI236" s="5" t="str">
        <f t="shared" si="375"/>
        <v/>
      </c>
      <c r="EJ236" s="5" t="str">
        <f t="shared" si="376"/>
        <v/>
      </c>
      <c r="EK236" s="62"/>
      <c r="EL236" s="62"/>
      <c r="EM236" s="62"/>
      <c r="EN236" s="62"/>
      <c r="EO236" s="62"/>
      <c r="EP236" s="62"/>
      <c r="EQ236" s="62"/>
      <c r="ER236" s="62"/>
      <c r="ES236" s="62"/>
      <c r="ET236" s="62" t="str">
        <f t="shared" si="377"/>
        <v/>
      </c>
      <c r="EU236" s="62" t="str">
        <f t="shared" si="378"/>
        <v/>
      </c>
      <c r="EV236" s="62" t="str">
        <f t="shared" si="379"/>
        <v/>
      </c>
      <c r="EW236" s="5"/>
      <c r="EX236" s="5"/>
      <c r="EY236" s="5"/>
      <c r="EZ236" s="5"/>
      <c r="FA236" s="5"/>
      <c r="FB236" s="5"/>
      <c r="FC236" s="5"/>
      <c r="FD236" s="5"/>
      <c r="FE236" s="5"/>
      <c r="FF236" s="5" t="str">
        <f t="shared" si="380"/>
        <v/>
      </c>
      <c r="FG236" s="5" t="str">
        <f t="shared" si="381"/>
        <v/>
      </c>
      <c r="FH236" s="5" t="str">
        <f t="shared" si="382"/>
        <v/>
      </c>
      <c r="FI236" s="62"/>
      <c r="FJ236" s="62"/>
      <c r="FK236" s="62"/>
      <c r="FL236" s="62"/>
      <c r="FM236" s="62"/>
      <c r="FN236" s="62"/>
      <c r="FO236" s="62"/>
      <c r="FP236" s="62"/>
      <c r="FQ236" s="62"/>
      <c r="FR236" s="62" t="str">
        <f t="shared" si="383"/>
        <v/>
      </c>
      <c r="FS236" s="62" t="str">
        <f t="shared" si="384"/>
        <v/>
      </c>
      <c r="FT236" s="62" t="str">
        <f t="shared" si="385"/>
        <v/>
      </c>
      <c r="FU236" s="5"/>
      <c r="FV236" s="5"/>
      <c r="FW236" s="5"/>
      <c r="FX236" s="5"/>
      <c r="FY236" s="5"/>
      <c r="FZ236" s="5"/>
      <c r="GA236" s="5"/>
      <c r="GB236" s="5"/>
      <c r="GC236" s="5"/>
      <c r="GD236" s="5" t="str">
        <f t="shared" si="386"/>
        <v/>
      </c>
      <c r="GE236" s="5" t="str">
        <f t="shared" si="387"/>
        <v/>
      </c>
      <c r="GF236" s="5" t="str">
        <f t="shared" si="388"/>
        <v/>
      </c>
      <c r="GG236" s="62"/>
      <c r="GH236" s="62"/>
      <c r="GI236" s="62"/>
      <c r="GJ236" s="62"/>
      <c r="GK236" s="62"/>
      <c r="GL236" s="62"/>
      <c r="GM236" s="62"/>
      <c r="GN236" s="62"/>
      <c r="GO236" s="62"/>
      <c r="GP236" s="62" t="str">
        <f t="shared" si="389"/>
        <v/>
      </c>
      <c r="GQ236" s="62" t="str">
        <f t="shared" si="390"/>
        <v/>
      </c>
      <c r="GR236" s="62" t="str">
        <f t="shared" si="391"/>
        <v/>
      </c>
      <c r="GS236" s="5"/>
      <c r="GT236" s="5"/>
      <c r="GU236" s="5"/>
      <c r="GV236" s="5"/>
      <c r="GW236" s="5"/>
      <c r="GX236" s="5"/>
      <c r="GY236" s="5"/>
      <c r="GZ236" s="5"/>
      <c r="HA236" s="5"/>
      <c r="HB236" s="5" t="str">
        <f t="shared" si="392"/>
        <v/>
      </c>
      <c r="HC236" s="5" t="str">
        <f t="shared" si="393"/>
        <v/>
      </c>
      <c r="HD236" s="5" t="str">
        <f t="shared" si="394"/>
        <v/>
      </c>
      <c r="HE236" s="62"/>
      <c r="HF236" s="62"/>
      <c r="HG236" s="62"/>
      <c r="HH236" s="62"/>
      <c r="HI236" s="62"/>
      <c r="HJ236" s="62"/>
      <c r="HK236" s="62"/>
      <c r="HL236" s="62"/>
      <c r="HM236" s="62"/>
      <c r="HN236" s="62" t="str">
        <f t="shared" si="395"/>
        <v/>
      </c>
      <c r="HO236" s="62" t="str">
        <f t="shared" si="396"/>
        <v/>
      </c>
      <c r="HP236" s="62" t="str">
        <f t="shared" si="397"/>
        <v/>
      </c>
      <c r="HQ236" s="5"/>
      <c r="HR236" s="5"/>
      <c r="HS236" s="5"/>
      <c r="HT236" s="5"/>
      <c r="HU236" s="5"/>
      <c r="HV236" s="5"/>
      <c r="HW236" s="5"/>
      <c r="HX236" s="5"/>
      <c r="HY236" s="5"/>
      <c r="HZ236" s="5" t="str">
        <f t="shared" si="398"/>
        <v/>
      </c>
      <c r="IA236" s="5" t="str">
        <f t="shared" si="399"/>
        <v/>
      </c>
      <c r="IB236" s="5" t="str">
        <f t="shared" si="400"/>
        <v/>
      </c>
      <c r="IC236" s="62"/>
      <c r="ID236" s="62"/>
      <c r="IE236" s="62"/>
      <c r="IF236" s="62"/>
      <c r="IG236" s="62"/>
      <c r="IH236" s="62"/>
      <c r="II236" s="62"/>
      <c r="IJ236" s="62"/>
      <c r="IK236" s="62"/>
      <c r="IL236" s="62" t="str">
        <f t="shared" si="401"/>
        <v/>
      </c>
      <c r="IM236" s="62" t="str">
        <f t="shared" si="402"/>
        <v/>
      </c>
      <c r="IN236" s="62" t="str">
        <f t="shared" si="403"/>
        <v/>
      </c>
      <c r="IO236" s="5"/>
      <c r="IP236" s="5"/>
      <c r="IQ236" s="5"/>
      <c r="IR236" s="5"/>
      <c r="IS236" s="5"/>
      <c r="IT236" s="5"/>
      <c r="IU236" s="5"/>
      <c r="IV236" s="5"/>
      <c r="IW236" s="5"/>
      <c r="IX236" s="5" t="str">
        <f t="shared" si="404"/>
        <v/>
      </c>
      <c r="IY236" s="5" t="str">
        <f t="shared" si="405"/>
        <v/>
      </c>
      <c r="IZ236" s="5" t="str">
        <f t="shared" si="406"/>
        <v/>
      </c>
    </row>
    <row r="237" spans="1:260" x14ac:dyDescent="0.35">
      <c r="A237" s="131">
        <v>233</v>
      </c>
      <c r="B237" s="170">
        <f>'BVEM Scorecard'!B236</f>
        <v>0</v>
      </c>
      <c r="C237" s="170">
        <f>'BVEM Scorecard'!C236</f>
        <v>0</v>
      </c>
      <c r="D237" s="152">
        <v>1055</v>
      </c>
      <c r="E237" s="72" t="str">
        <f>'BVEM Scorecard'!F236</f>
        <v>Storage</v>
      </c>
      <c r="F237" s="94"/>
      <c r="G237" s="94"/>
      <c r="H237" s="94"/>
      <c r="I237" s="94"/>
      <c r="J237" s="55"/>
      <c r="K237" s="55"/>
      <c r="L237" s="55"/>
      <c r="M237" s="55"/>
      <c r="N237" s="5"/>
      <c r="O237" s="5"/>
      <c r="P237" s="142"/>
      <c r="Q237" s="114"/>
      <c r="R237" s="91"/>
      <c r="S237" s="5" t="str">
        <f t="shared" si="341"/>
        <v/>
      </c>
      <c r="T237" s="93"/>
      <c r="U237" s="143"/>
      <c r="V237" s="143"/>
      <c r="W237" s="143"/>
      <c r="X237" s="64"/>
      <c r="Y237" s="64"/>
      <c r="Z237" s="62"/>
      <c r="AA237" s="144"/>
      <c r="AB237" s="144"/>
      <c r="AC237" s="64"/>
      <c r="AD237" s="64" t="str">
        <f t="shared" si="346"/>
        <v/>
      </c>
      <c r="AE237" s="64" t="str">
        <f t="shared" si="347"/>
        <v/>
      </c>
      <c r="AF237" s="64" t="str">
        <f t="shared" si="348"/>
        <v/>
      </c>
      <c r="AG237" s="55"/>
      <c r="AH237" s="55"/>
      <c r="AI237" s="35"/>
      <c r="AJ237" s="35"/>
      <c r="AK237" s="35"/>
      <c r="AL237" s="35"/>
      <c r="AM237" s="142"/>
      <c r="AN237" s="142"/>
      <c r="AO237" s="35"/>
      <c r="AP237" s="35" t="str">
        <f t="shared" si="350"/>
        <v/>
      </c>
      <c r="AQ237" s="35" t="str">
        <f t="shared" si="351"/>
        <v/>
      </c>
      <c r="AR237" s="35" t="str">
        <f t="shared" si="352"/>
        <v/>
      </c>
      <c r="AS237" s="64"/>
      <c r="AT237" s="64"/>
      <c r="AU237" s="64"/>
      <c r="AV237" s="64"/>
      <c r="AW237" s="64"/>
      <c r="AX237" s="64"/>
      <c r="AY237" s="144"/>
      <c r="AZ237" s="144"/>
      <c r="BA237" s="64"/>
      <c r="BB237" s="64" t="str">
        <f t="shared" si="353"/>
        <v/>
      </c>
      <c r="BC237" s="64" t="str">
        <f t="shared" si="354"/>
        <v/>
      </c>
      <c r="BD237" s="64" t="str">
        <f t="shared" si="355"/>
        <v/>
      </c>
      <c r="BE237" s="35"/>
      <c r="BF237" s="35"/>
      <c r="BG237" s="35"/>
      <c r="BH237" s="35"/>
      <c r="BI237" s="35"/>
      <c r="BJ237" s="35"/>
      <c r="BK237" s="142"/>
      <c r="BL237" s="142"/>
      <c r="BM237" s="35"/>
      <c r="BN237" s="35" t="str">
        <f t="shared" si="356"/>
        <v/>
      </c>
      <c r="BO237" s="35" t="str">
        <f t="shared" si="357"/>
        <v/>
      </c>
      <c r="BP237" s="35" t="str">
        <f t="shared" si="358"/>
        <v/>
      </c>
      <c r="BQ237" s="64"/>
      <c r="BR237" s="64"/>
      <c r="BS237" s="64"/>
      <c r="BT237" s="64"/>
      <c r="BU237" s="64"/>
      <c r="BV237" s="64"/>
      <c r="BW237" s="144"/>
      <c r="BX237" s="144"/>
      <c r="BY237" s="64"/>
      <c r="BZ237" s="64" t="str">
        <f t="shared" si="359"/>
        <v/>
      </c>
      <c r="CA237" s="64" t="str">
        <f t="shared" si="360"/>
        <v/>
      </c>
      <c r="CB237" s="64" t="str">
        <f t="shared" si="361"/>
        <v/>
      </c>
      <c r="CC237" s="35"/>
      <c r="CD237" s="35"/>
      <c r="CE237" s="35"/>
      <c r="CF237" s="35"/>
      <c r="CG237" s="35"/>
      <c r="CH237" s="35"/>
      <c r="CI237" s="142"/>
      <c r="CJ237" s="142"/>
      <c r="CK237" s="35"/>
      <c r="CL237" s="35" t="str">
        <f t="shared" si="362"/>
        <v/>
      </c>
      <c r="CM237" s="35" t="str">
        <f t="shared" si="363"/>
        <v/>
      </c>
      <c r="CN237" s="35" t="str">
        <f t="shared" si="364"/>
        <v/>
      </c>
      <c r="CO237" s="64"/>
      <c r="CP237" s="64"/>
      <c r="CQ237" s="64"/>
      <c r="CR237" s="64"/>
      <c r="CS237" s="64"/>
      <c r="CT237" s="64"/>
      <c r="CU237" s="144"/>
      <c r="CV237" s="144"/>
      <c r="CW237" s="64"/>
      <c r="CX237" s="64" t="str">
        <f t="shared" si="365"/>
        <v/>
      </c>
      <c r="CY237" s="64" t="str">
        <f t="shared" si="366"/>
        <v/>
      </c>
      <c r="CZ237" s="64" t="str">
        <f t="shared" si="367"/>
        <v/>
      </c>
      <c r="DA237" s="35"/>
      <c r="DB237" s="35"/>
      <c r="DC237" s="35"/>
      <c r="DD237" s="35"/>
      <c r="DE237" s="35"/>
      <c r="DF237" s="35"/>
      <c r="DG237" s="142"/>
      <c r="DH237" s="142"/>
      <c r="DI237" s="35"/>
      <c r="DJ237" s="35" t="str">
        <f t="shared" si="368"/>
        <v/>
      </c>
      <c r="DK237" s="35" t="str">
        <f t="shared" si="369"/>
        <v/>
      </c>
      <c r="DL237" s="35" t="str">
        <f t="shared" si="370"/>
        <v/>
      </c>
      <c r="DM237" s="64"/>
      <c r="DN237" s="64"/>
      <c r="DO237" s="64"/>
      <c r="DP237" s="64"/>
      <c r="DQ237" s="64"/>
      <c r="DR237" s="64"/>
      <c r="DS237" s="144"/>
      <c r="DT237" s="144"/>
      <c r="DU237" s="64"/>
      <c r="DV237" s="64" t="str">
        <f t="shared" si="371"/>
        <v/>
      </c>
      <c r="DW237" s="64" t="str">
        <f t="shared" si="372"/>
        <v/>
      </c>
      <c r="DX237" s="64" t="str">
        <f t="shared" si="373"/>
        <v/>
      </c>
      <c r="DY237" s="35"/>
      <c r="DZ237" s="35"/>
      <c r="EA237" s="35"/>
      <c r="EB237" s="35"/>
      <c r="EC237" s="35"/>
      <c r="ED237" s="35"/>
      <c r="EE237" s="142"/>
      <c r="EF237" s="142"/>
      <c r="EG237" s="35"/>
      <c r="EH237" s="35" t="str">
        <f t="shared" si="374"/>
        <v/>
      </c>
      <c r="EI237" s="35" t="str">
        <f t="shared" si="375"/>
        <v/>
      </c>
      <c r="EJ237" s="35" t="str">
        <f t="shared" si="376"/>
        <v/>
      </c>
      <c r="EK237" s="62"/>
      <c r="EL237" s="62"/>
      <c r="EM237" s="62"/>
      <c r="EN237" s="62"/>
      <c r="EO237" s="62"/>
      <c r="EP237" s="62"/>
      <c r="EQ237" s="62"/>
      <c r="ER237" s="62"/>
      <c r="ES237" s="62"/>
      <c r="ET237" s="62" t="str">
        <f t="shared" si="377"/>
        <v/>
      </c>
      <c r="EU237" s="62" t="str">
        <f t="shared" si="378"/>
        <v/>
      </c>
      <c r="EV237" s="62" t="str">
        <f t="shared" si="379"/>
        <v/>
      </c>
      <c r="EW237" s="5"/>
      <c r="EX237" s="5"/>
      <c r="EY237" s="5"/>
      <c r="EZ237" s="5"/>
      <c r="FA237" s="5"/>
      <c r="FB237" s="5"/>
      <c r="FC237" s="5"/>
      <c r="FD237" s="5"/>
      <c r="FE237" s="5"/>
      <c r="FF237" s="5" t="str">
        <f t="shared" si="380"/>
        <v/>
      </c>
      <c r="FG237" s="5" t="str">
        <f t="shared" si="381"/>
        <v/>
      </c>
      <c r="FH237" s="5" t="str">
        <f t="shared" si="382"/>
        <v/>
      </c>
      <c r="FI237" s="62"/>
      <c r="FJ237" s="62"/>
      <c r="FK237" s="62"/>
      <c r="FL237" s="62"/>
      <c r="FM237" s="62"/>
      <c r="FN237" s="62"/>
      <c r="FO237" s="62"/>
      <c r="FP237" s="62"/>
      <c r="FQ237" s="62"/>
      <c r="FR237" s="62" t="str">
        <f t="shared" si="383"/>
        <v/>
      </c>
      <c r="FS237" s="62" t="str">
        <f t="shared" si="384"/>
        <v/>
      </c>
      <c r="FT237" s="62" t="str">
        <f t="shared" si="385"/>
        <v/>
      </c>
      <c r="FU237" s="5"/>
      <c r="FV237" s="5"/>
      <c r="FW237" s="5"/>
      <c r="FX237" s="5"/>
      <c r="FY237" s="5"/>
      <c r="FZ237" s="5"/>
      <c r="GA237" s="5"/>
      <c r="GB237" s="5"/>
      <c r="GC237" s="5"/>
      <c r="GD237" s="5" t="str">
        <f t="shared" si="386"/>
        <v/>
      </c>
      <c r="GE237" s="5" t="str">
        <f t="shared" si="387"/>
        <v/>
      </c>
      <c r="GF237" s="5" t="str">
        <f t="shared" si="388"/>
        <v/>
      </c>
      <c r="GG237" s="62"/>
      <c r="GH237" s="62"/>
      <c r="GI237" s="62"/>
      <c r="GJ237" s="62"/>
      <c r="GK237" s="62"/>
      <c r="GL237" s="62"/>
      <c r="GM237" s="62"/>
      <c r="GN237" s="62"/>
      <c r="GO237" s="62"/>
      <c r="GP237" s="62" t="str">
        <f t="shared" si="389"/>
        <v/>
      </c>
      <c r="GQ237" s="62" t="str">
        <f t="shared" si="390"/>
        <v/>
      </c>
      <c r="GR237" s="62" t="str">
        <f t="shared" si="391"/>
        <v/>
      </c>
      <c r="GS237" s="5"/>
      <c r="GT237" s="5"/>
      <c r="GU237" s="5"/>
      <c r="GV237" s="5"/>
      <c r="GW237" s="5"/>
      <c r="GX237" s="5"/>
      <c r="GY237" s="5"/>
      <c r="GZ237" s="5"/>
      <c r="HA237" s="5"/>
      <c r="HB237" s="5" t="str">
        <f t="shared" si="392"/>
        <v/>
      </c>
      <c r="HC237" s="5" t="str">
        <f t="shared" si="393"/>
        <v/>
      </c>
      <c r="HD237" s="5" t="str">
        <f t="shared" si="394"/>
        <v/>
      </c>
      <c r="HE237" s="62"/>
      <c r="HF237" s="62"/>
      <c r="HG237" s="62"/>
      <c r="HH237" s="62"/>
      <c r="HI237" s="62"/>
      <c r="HJ237" s="62"/>
      <c r="HK237" s="62"/>
      <c r="HL237" s="62"/>
      <c r="HM237" s="62"/>
      <c r="HN237" s="62" t="str">
        <f t="shared" si="395"/>
        <v/>
      </c>
      <c r="HO237" s="62" t="str">
        <f t="shared" si="396"/>
        <v/>
      </c>
      <c r="HP237" s="62" t="str">
        <f t="shared" si="397"/>
        <v/>
      </c>
      <c r="HQ237" s="5"/>
      <c r="HR237" s="5"/>
      <c r="HS237" s="5"/>
      <c r="HT237" s="5"/>
      <c r="HU237" s="5"/>
      <c r="HV237" s="5"/>
      <c r="HW237" s="5"/>
      <c r="HX237" s="5"/>
      <c r="HY237" s="5"/>
      <c r="HZ237" s="5" t="str">
        <f t="shared" si="398"/>
        <v/>
      </c>
      <c r="IA237" s="5" t="str">
        <f t="shared" si="399"/>
        <v/>
      </c>
      <c r="IB237" s="5" t="str">
        <f t="shared" si="400"/>
        <v/>
      </c>
      <c r="IC237" s="62"/>
      <c r="ID237" s="62"/>
      <c r="IE237" s="62"/>
      <c r="IF237" s="62"/>
      <c r="IG237" s="62"/>
      <c r="IH237" s="62"/>
      <c r="II237" s="62"/>
      <c r="IJ237" s="62"/>
      <c r="IK237" s="62"/>
      <c r="IL237" s="62" t="str">
        <f t="shared" si="401"/>
        <v/>
      </c>
      <c r="IM237" s="62" t="str">
        <f t="shared" si="402"/>
        <v/>
      </c>
      <c r="IN237" s="62" t="str">
        <f t="shared" si="403"/>
        <v/>
      </c>
      <c r="IO237" s="5"/>
      <c r="IP237" s="5"/>
      <c r="IQ237" s="5"/>
      <c r="IR237" s="5"/>
      <c r="IS237" s="5"/>
      <c r="IT237" s="5"/>
      <c r="IU237" s="5"/>
      <c r="IV237" s="5"/>
      <c r="IW237" s="5"/>
      <c r="IX237" s="5" t="str">
        <f t="shared" si="404"/>
        <v/>
      </c>
      <c r="IY237" s="5" t="str">
        <f t="shared" si="405"/>
        <v/>
      </c>
      <c r="IZ237" s="5" t="str">
        <f t="shared" si="406"/>
        <v/>
      </c>
    </row>
    <row r="238" spans="1:260" x14ac:dyDescent="0.35">
      <c r="A238" s="131">
        <v>234</v>
      </c>
      <c r="B238" s="170">
        <f>'BVEM Scorecard'!B237</f>
        <v>0</v>
      </c>
      <c r="C238" s="170">
        <f>'BVEM Scorecard'!C237</f>
        <v>0</v>
      </c>
      <c r="D238" s="152">
        <v>1067</v>
      </c>
      <c r="E238" s="72" t="str">
        <f>'BVEM Scorecard'!F237</f>
        <v>Storage</v>
      </c>
      <c r="F238" s="94"/>
      <c r="G238" s="94"/>
      <c r="H238" s="94"/>
      <c r="I238" s="94"/>
      <c r="J238" s="55"/>
      <c r="K238" s="55"/>
      <c r="L238" s="55"/>
      <c r="M238" s="55"/>
      <c r="N238" s="5"/>
      <c r="O238" s="141"/>
      <c r="P238" s="142"/>
      <c r="Q238" s="114"/>
      <c r="R238" s="91"/>
      <c r="S238" s="5" t="str">
        <f t="shared" si="341"/>
        <v/>
      </c>
      <c r="T238" s="93"/>
      <c r="U238" s="143"/>
      <c r="V238" s="143"/>
      <c r="W238" s="143"/>
      <c r="X238" s="64"/>
      <c r="Y238" s="64"/>
      <c r="Z238" s="64"/>
      <c r="AA238" s="144"/>
      <c r="AB238" s="144"/>
      <c r="AC238" s="64"/>
      <c r="AD238" s="64" t="str">
        <f t="shared" si="346"/>
        <v/>
      </c>
      <c r="AE238" s="64" t="str">
        <f t="shared" si="347"/>
        <v/>
      </c>
      <c r="AF238" s="64" t="str">
        <f t="shared" si="348"/>
        <v/>
      </c>
      <c r="AG238" s="55"/>
      <c r="AH238" s="55"/>
      <c r="AI238" s="5"/>
      <c r="AJ238" s="5"/>
      <c r="AK238" s="5"/>
      <c r="AL238" s="5"/>
      <c r="AM238" s="5"/>
      <c r="AN238" s="5"/>
      <c r="AO238" s="5"/>
      <c r="AP238" s="35" t="str">
        <f t="shared" si="350"/>
        <v/>
      </c>
      <c r="AQ238" s="35" t="str">
        <f t="shared" si="351"/>
        <v/>
      </c>
      <c r="AR238" s="35" t="str">
        <f t="shared" si="352"/>
        <v/>
      </c>
      <c r="AS238" s="62"/>
      <c r="AT238" s="62"/>
      <c r="AU238" s="62"/>
      <c r="AV238" s="62"/>
      <c r="AW238" s="62"/>
      <c r="AX238" s="62"/>
      <c r="AY238" s="62"/>
      <c r="AZ238" s="62"/>
      <c r="BA238" s="62"/>
      <c r="BB238" s="62" t="str">
        <f t="shared" si="353"/>
        <v/>
      </c>
      <c r="BC238" s="95" t="str">
        <f t="shared" si="354"/>
        <v/>
      </c>
      <c r="BD238" s="62" t="str">
        <f t="shared" si="355"/>
        <v/>
      </c>
      <c r="BE238" s="5"/>
      <c r="BF238" s="5"/>
      <c r="BG238" s="5"/>
      <c r="BH238" s="5"/>
      <c r="BI238" s="5"/>
      <c r="BJ238" s="5"/>
      <c r="BK238" s="5"/>
      <c r="BL238" s="5"/>
      <c r="BM238" s="5"/>
      <c r="BN238" s="35" t="str">
        <f t="shared" si="356"/>
        <v/>
      </c>
      <c r="BO238" s="35" t="str">
        <f t="shared" si="357"/>
        <v/>
      </c>
      <c r="BP238" s="35" t="str">
        <f t="shared" si="358"/>
        <v/>
      </c>
      <c r="BQ238" s="62"/>
      <c r="BR238" s="62"/>
      <c r="BS238" s="62"/>
      <c r="BT238" s="62"/>
      <c r="BU238" s="62"/>
      <c r="BV238" s="62"/>
      <c r="BW238" s="62"/>
      <c r="BX238" s="62"/>
      <c r="BY238" s="62"/>
      <c r="BZ238" s="62" t="str">
        <f t="shared" si="359"/>
        <v/>
      </c>
      <c r="CA238" s="62" t="str">
        <f t="shared" si="360"/>
        <v/>
      </c>
      <c r="CB238" s="62" t="str">
        <f t="shared" si="361"/>
        <v/>
      </c>
      <c r="CC238" s="5"/>
      <c r="CD238" s="5"/>
      <c r="CE238" s="5"/>
      <c r="CF238" s="5"/>
      <c r="CG238" s="5"/>
      <c r="CH238" s="5"/>
      <c r="CI238" s="5"/>
      <c r="CJ238" s="5"/>
      <c r="CK238" s="5"/>
      <c r="CL238" s="35" t="str">
        <f t="shared" si="362"/>
        <v/>
      </c>
      <c r="CM238" s="35" t="str">
        <f t="shared" si="363"/>
        <v/>
      </c>
      <c r="CN238" s="35" t="str">
        <f t="shared" si="364"/>
        <v/>
      </c>
      <c r="CO238" s="62"/>
      <c r="CP238" s="62"/>
      <c r="CQ238" s="62"/>
      <c r="CR238" s="62"/>
      <c r="CS238" s="62"/>
      <c r="CT238" s="62"/>
      <c r="CU238" s="62"/>
      <c r="CV238" s="62"/>
      <c r="CW238" s="62"/>
      <c r="CX238" s="62" t="str">
        <f t="shared" si="365"/>
        <v/>
      </c>
      <c r="CY238" s="62" t="str">
        <f t="shared" si="366"/>
        <v/>
      </c>
      <c r="CZ238" s="62" t="str">
        <f t="shared" si="367"/>
        <v/>
      </c>
      <c r="DA238" s="5"/>
      <c r="DB238" s="5"/>
      <c r="DC238" s="5"/>
      <c r="DD238" s="5"/>
      <c r="DE238" s="5"/>
      <c r="DF238" s="5"/>
      <c r="DG238" s="5"/>
      <c r="DH238" s="5"/>
      <c r="DI238" s="5"/>
      <c r="DJ238" s="5" t="str">
        <f t="shared" si="368"/>
        <v/>
      </c>
      <c r="DK238" s="5" t="str">
        <f t="shared" si="369"/>
        <v/>
      </c>
      <c r="DL238" s="5" t="str">
        <f t="shared" si="370"/>
        <v/>
      </c>
      <c r="DM238" s="62"/>
      <c r="DN238" s="62"/>
      <c r="DO238" s="62"/>
      <c r="DP238" s="62"/>
      <c r="DQ238" s="62"/>
      <c r="DR238" s="62"/>
      <c r="DS238" s="62"/>
      <c r="DT238" s="62"/>
      <c r="DU238" s="62"/>
      <c r="DV238" s="62" t="str">
        <f t="shared" si="371"/>
        <v/>
      </c>
      <c r="DW238" s="62" t="str">
        <f t="shared" si="372"/>
        <v/>
      </c>
      <c r="DX238" s="62" t="str">
        <f t="shared" si="373"/>
        <v/>
      </c>
      <c r="DY238" s="5"/>
      <c r="DZ238" s="5"/>
      <c r="EA238" s="5"/>
      <c r="EB238" s="5"/>
      <c r="EC238" s="5"/>
      <c r="ED238" s="5"/>
      <c r="EE238" s="5"/>
      <c r="EF238" s="5"/>
      <c r="EG238" s="5"/>
      <c r="EH238" s="5" t="str">
        <f t="shared" si="374"/>
        <v/>
      </c>
      <c r="EI238" s="5" t="str">
        <f t="shared" si="375"/>
        <v/>
      </c>
      <c r="EJ238" s="5" t="str">
        <f t="shared" si="376"/>
        <v/>
      </c>
      <c r="EK238" s="62"/>
      <c r="EL238" s="62"/>
      <c r="EM238" s="62"/>
      <c r="EN238" s="62"/>
      <c r="EO238" s="62"/>
      <c r="EP238" s="62"/>
      <c r="EQ238" s="62"/>
      <c r="ER238" s="62"/>
      <c r="ES238" s="62"/>
      <c r="ET238" s="62" t="str">
        <f t="shared" si="377"/>
        <v/>
      </c>
      <c r="EU238" s="62" t="str">
        <f t="shared" si="378"/>
        <v/>
      </c>
      <c r="EV238" s="62" t="str">
        <f t="shared" si="379"/>
        <v/>
      </c>
      <c r="EW238" s="5"/>
      <c r="EX238" s="5"/>
      <c r="EY238" s="5"/>
      <c r="EZ238" s="5"/>
      <c r="FA238" s="5"/>
      <c r="FB238" s="5"/>
      <c r="FC238" s="5"/>
      <c r="FD238" s="5"/>
      <c r="FE238" s="5"/>
      <c r="FF238" s="5" t="str">
        <f t="shared" si="380"/>
        <v/>
      </c>
      <c r="FG238" s="5" t="str">
        <f t="shared" si="381"/>
        <v/>
      </c>
      <c r="FH238" s="5" t="str">
        <f t="shared" si="382"/>
        <v/>
      </c>
      <c r="FI238" s="62"/>
      <c r="FJ238" s="62"/>
      <c r="FK238" s="62"/>
      <c r="FL238" s="62"/>
      <c r="FM238" s="62"/>
      <c r="FN238" s="62"/>
      <c r="FO238" s="62"/>
      <c r="FP238" s="62"/>
      <c r="FQ238" s="62"/>
      <c r="FR238" s="62" t="str">
        <f t="shared" si="383"/>
        <v/>
      </c>
      <c r="FS238" s="62" t="str">
        <f t="shared" si="384"/>
        <v/>
      </c>
      <c r="FT238" s="62" t="str">
        <f t="shared" si="385"/>
        <v/>
      </c>
      <c r="FU238" s="5"/>
      <c r="FV238" s="5"/>
      <c r="FW238" s="5"/>
      <c r="FX238" s="5"/>
      <c r="FY238" s="5"/>
      <c r="FZ238" s="5"/>
      <c r="GA238" s="5"/>
      <c r="GB238" s="5"/>
      <c r="GC238" s="5"/>
      <c r="GD238" s="5" t="str">
        <f t="shared" si="386"/>
        <v/>
      </c>
      <c r="GE238" s="5" t="str">
        <f t="shared" si="387"/>
        <v/>
      </c>
      <c r="GF238" s="5" t="str">
        <f t="shared" si="388"/>
        <v/>
      </c>
      <c r="GG238" s="62"/>
      <c r="GH238" s="62"/>
      <c r="GI238" s="62"/>
      <c r="GJ238" s="62"/>
      <c r="GK238" s="62"/>
      <c r="GL238" s="62"/>
      <c r="GM238" s="62"/>
      <c r="GN238" s="62"/>
      <c r="GO238" s="62"/>
      <c r="GP238" s="62" t="str">
        <f t="shared" si="389"/>
        <v/>
      </c>
      <c r="GQ238" s="62" t="str">
        <f t="shared" si="390"/>
        <v/>
      </c>
      <c r="GR238" s="62" t="str">
        <f t="shared" si="391"/>
        <v/>
      </c>
      <c r="GS238" s="5"/>
      <c r="GT238" s="5"/>
      <c r="GU238" s="5"/>
      <c r="GV238" s="5"/>
      <c r="GW238" s="5"/>
      <c r="GX238" s="5"/>
      <c r="GY238" s="5"/>
      <c r="GZ238" s="5"/>
      <c r="HA238" s="5"/>
      <c r="HB238" s="5" t="str">
        <f t="shared" si="392"/>
        <v/>
      </c>
      <c r="HC238" s="5" t="str">
        <f t="shared" si="393"/>
        <v/>
      </c>
      <c r="HD238" s="5" t="str">
        <f t="shared" si="394"/>
        <v/>
      </c>
      <c r="HE238" s="62"/>
      <c r="HF238" s="62"/>
      <c r="HG238" s="62"/>
      <c r="HH238" s="62"/>
      <c r="HI238" s="62"/>
      <c r="HJ238" s="62"/>
      <c r="HK238" s="62"/>
      <c r="HL238" s="62"/>
      <c r="HM238" s="62"/>
      <c r="HN238" s="62" t="str">
        <f t="shared" si="395"/>
        <v/>
      </c>
      <c r="HO238" s="62" t="str">
        <f t="shared" si="396"/>
        <v/>
      </c>
      <c r="HP238" s="62" t="str">
        <f t="shared" si="397"/>
        <v/>
      </c>
      <c r="HQ238" s="5"/>
      <c r="HR238" s="5"/>
      <c r="HS238" s="5"/>
      <c r="HT238" s="5"/>
      <c r="HU238" s="5"/>
      <c r="HV238" s="5"/>
      <c r="HW238" s="5"/>
      <c r="HX238" s="5"/>
      <c r="HY238" s="5"/>
      <c r="HZ238" s="5" t="str">
        <f t="shared" si="398"/>
        <v/>
      </c>
      <c r="IA238" s="5" t="str">
        <f t="shared" si="399"/>
        <v/>
      </c>
      <c r="IB238" s="5" t="str">
        <f t="shared" si="400"/>
        <v/>
      </c>
      <c r="IC238" s="62"/>
      <c r="ID238" s="62"/>
      <c r="IE238" s="62"/>
      <c r="IF238" s="62"/>
      <c r="IG238" s="62"/>
      <c r="IH238" s="62"/>
      <c r="II238" s="62"/>
      <c r="IJ238" s="62"/>
      <c r="IK238" s="62"/>
      <c r="IL238" s="62" t="str">
        <f t="shared" si="401"/>
        <v/>
      </c>
      <c r="IM238" s="62" t="str">
        <f t="shared" si="402"/>
        <v/>
      </c>
      <c r="IN238" s="62" t="str">
        <f t="shared" si="403"/>
        <v/>
      </c>
      <c r="IO238" s="5"/>
      <c r="IP238" s="5"/>
      <c r="IQ238" s="5"/>
      <c r="IR238" s="5"/>
      <c r="IS238" s="5"/>
      <c r="IT238" s="5"/>
      <c r="IU238" s="5"/>
      <c r="IV238" s="5"/>
      <c r="IW238" s="5"/>
      <c r="IX238" s="5" t="str">
        <f t="shared" si="404"/>
        <v/>
      </c>
      <c r="IY238" s="5" t="str">
        <f t="shared" si="405"/>
        <v/>
      </c>
      <c r="IZ238" s="5" t="str">
        <f t="shared" si="406"/>
        <v/>
      </c>
    </row>
    <row r="239" spans="1:260" x14ac:dyDescent="0.35">
      <c r="A239" s="131">
        <v>235</v>
      </c>
      <c r="B239" s="170">
        <f>'BVEM Scorecard'!B238</f>
        <v>0</v>
      </c>
      <c r="C239" s="170">
        <f>'BVEM Scorecard'!C238</f>
        <v>0</v>
      </c>
      <c r="D239" s="152">
        <v>316</v>
      </c>
      <c r="E239" s="72" t="str">
        <f>'BVEM Scorecard'!F238</f>
        <v>Solar</v>
      </c>
      <c r="F239" s="94"/>
      <c r="G239" s="94"/>
      <c r="H239" s="94"/>
      <c r="I239" s="94"/>
      <c r="J239" s="55"/>
      <c r="K239" s="55"/>
      <c r="L239" s="55"/>
      <c r="M239" s="55"/>
      <c r="N239" s="5"/>
      <c r="O239" s="5"/>
      <c r="P239" s="142"/>
      <c r="Q239" s="114"/>
      <c r="R239" s="91"/>
      <c r="S239" s="5" t="str">
        <f t="shared" si="341"/>
        <v/>
      </c>
      <c r="T239" s="93"/>
      <c r="U239" s="143"/>
      <c r="V239" s="143"/>
      <c r="W239" s="143"/>
      <c r="X239" s="64"/>
      <c r="Y239" s="64"/>
      <c r="Z239" s="62"/>
      <c r="AA239" s="144"/>
      <c r="AB239" s="144"/>
      <c r="AC239" s="64"/>
      <c r="AD239" s="64" t="str">
        <f t="shared" si="346"/>
        <v/>
      </c>
      <c r="AE239" s="64" t="str">
        <f t="shared" si="347"/>
        <v/>
      </c>
      <c r="AF239" s="64" t="str">
        <f t="shared" si="348"/>
        <v/>
      </c>
      <c r="AG239" s="55"/>
      <c r="AH239" s="55"/>
      <c r="AI239" s="35"/>
      <c r="AJ239" s="35"/>
      <c r="AK239" s="35"/>
      <c r="AL239" s="35"/>
      <c r="AM239" s="142"/>
      <c r="AN239" s="142"/>
      <c r="AO239" s="35"/>
      <c r="AP239" s="35" t="str">
        <f t="shared" si="350"/>
        <v/>
      </c>
      <c r="AQ239" s="35" t="str">
        <f t="shared" si="351"/>
        <v/>
      </c>
      <c r="AR239" s="35" t="str">
        <f t="shared" si="352"/>
        <v/>
      </c>
      <c r="AS239" s="64"/>
      <c r="AT239" s="64"/>
      <c r="AU239" s="64"/>
      <c r="AV239" s="64"/>
      <c r="AW239" s="64"/>
      <c r="AX239" s="64"/>
      <c r="AY239" s="144"/>
      <c r="AZ239" s="144"/>
      <c r="BA239" s="64"/>
      <c r="BB239" s="64" t="str">
        <f t="shared" si="353"/>
        <v/>
      </c>
      <c r="BC239" s="64" t="str">
        <f t="shared" si="354"/>
        <v/>
      </c>
      <c r="BD239" s="64" t="str">
        <f t="shared" si="355"/>
        <v/>
      </c>
      <c r="BE239" s="35"/>
      <c r="BF239" s="35"/>
      <c r="BG239" s="35"/>
      <c r="BH239" s="35"/>
      <c r="BI239" s="35"/>
      <c r="BJ239" s="35"/>
      <c r="BK239" s="142"/>
      <c r="BL239" s="142"/>
      <c r="BM239" s="35"/>
      <c r="BN239" s="35" t="str">
        <f t="shared" si="356"/>
        <v/>
      </c>
      <c r="BO239" s="35" t="str">
        <f t="shared" si="357"/>
        <v/>
      </c>
      <c r="BP239" s="35" t="str">
        <f t="shared" si="358"/>
        <v/>
      </c>
      <c r="BQ239" s="64"/>
      <c r="BR239" s="64"/>
      <c r="BS239" s="64"/>
      <c r="BT239" s="64"/>
      <c r="BU239" s="64"/>
      <c r="BV239" s="64"/>
      <c r="BW239" s="144"/>
      <c r="BX239" s="144"/>
      <c r="BY239" s="64"/>
      <c r="BZ239" s="64" t="str">
        <f t="shared" si="359"/>
        <v/>
      </c>
      <c r="CA239" s="64" t="str">
        <f t="shared" si="360"/>
        <v/>
      </c>
      <c r="CB239" s="64" t="str">
        <f t="shared" si="361"/>
        <v/>
      </c>
      <c r="CC239" s="35"/>
      <c r="CD239" s="35"/>
      <c r="CE239" s="35"/>
      <c r="CF239" s="35"/>
      <c r="CG239" s="35"/>
      <c r="CH239" s="35"/>
      <c r="CI239" s="142"/>
      <c r="CJ239" s="142"/>
      <c r="CK239" s="35"/>
      <c r="CL239" s="35" t="str">
        <f t="shared" si="362"/>
        <v/>
      </c>
      <c r="CM239" s="35" t="str">
        <f t="shared" si="363"/>
        <v/>
      </c>
      <c r="CN239" s="35" t="str">
        <f t="shared" si="364"/>
        <v/>
      </c>
      <c r="CO239" s="64"/>
      <c r="CP239" s="64"/>
      <c r="CQ239" s="64"/>
      <c r="CR239" s="64"/>
      <c r="CS239" s="64"/>
      <c r="CT239" s="64"/>
      <c r="CU239" s="144"/>
      <c r="CV239" s="144"/>
      <c r="CW239" s="64"/>
      <c r="CX239" s="64" t="str">
        <f t="shared" si="365"/>
        <v/>
      </c>
      <c r="CY239" s="64" t="str">
        <f t="shared" si="366"/>
        <v/>
      </c>
      <c r="CZ239" s="64" t="str">
        <f t="shared" si="367"/>
        <v/>
      </c>
      <c r="DA239" s="35"/>
      <c r="DB239" s="35"/>
      <c r="DC239" s="35"/>
      <c r="DD239" s="35"/>
      <c r="DE239" s="35"/>
      <c r="DF239" s="35"/>
      <c r="DG239" s="142"/>
      <c r="DH239" s="142"/>
      <c r="DI239" s="35"/>
      <c r="DJ239" s="35" t="str">
        <f t="shared" si="368"/>
        <v/>
      </c>
      <c r="DK239" s="35" t="str">
        <f t="shared" si="369"/>
        <v/>
      </c>
      <c r="DL239" s="35" t="str">
        <f t="shared" si="370"/>
        <v/>
      </c>
      <c r="DM239" s="64"/>
      <c r="DN239" s="64"/>
      <c r="DO239" s="64"/>
      <c r="DP239" s="64"/>
      <c r="DQ239" s="64"/>
      <c r="DR239" s="64"/>
      <c r="DS239" s="144"/>
      <c r="DT239" s="144"/>
      <c r="DU239" s="64"/>
      <c r="DV239" s="64" t="str">
        <f t="shared" si="371"/>
        <v/>
      </c>
      <c r="DW239" s="64" t="str">
        <f t="shared" si="372"/>
        <v/>
      </c>
      <c r="DX239" s="64" t="str">
        <f t="shared" si="373"/>
        <v/>
      </c>
      <c r="DY239" s="35"/>
      <c r="DZ239" s="35"/>
      <c r="EA239" s="35"/>
      <c r="EB239" s="35"/>
      <c r="EC239" s="35"/>
      <c r="ED239" s="35"/>
      <c r="EE239" s="142"/>
      <c r="EF239" s="142"/>
      <c r="EG239" s="35"/>
      <c r="EH239" s="35" t="str">
        <f t="shared" si="374"/>
        <v/>
      </c>
      <c r="EI239" s="35" t="str">
        <f t="shared" si="375"/>
        <v/>
      </c>
      <c r="EJ239" s="35" t="str">
        <f t="shared" si="376"/>
        <v/>
      </c>
      <c r="EK239" s="62"/>
      <c r="EL239" s="62"/>
      <c r="EM239" s="62"/>
      <c r="EN239" s="62"/>
      <c r="EO239" s="62"/>
      <c r="EP239" s="62"/>
      <c r="EQ239" s="62"/>
      <c r="ER239" s="62"/>
      <c r="ES239" s="62"/>
      <c r="ET239" s="62" t="str">
        <f t="shared" si="377"/>
        <v/>
      </c>
      <c r="EU239" s="62" t="str">
        <f t="shared" si="378"/>
        <v/>
      </c>
      <c r="EV239" s="62" t="str">
        <f t="shared" si="379"/>
        <v/>
      </c>
      <c r="EW239" s="5"/>
      <c r="EX239" s="5"/>
      <c r="EY239" s="5"/>
      <c r="EZ239" s="5"/>
      <c r="FA239" s="5"/>
      <c r="FB239" s="5"/>
      <c r="FC239" s="5"/>
      <c r="FD239" s="5"/>
      <c r="FE239" s="5"/>
      <c r="FF239" s="5" t="str">
        <f t="shared" si="380"/>
        <v/>
      </c>
      <c r="FG239" s="5" t="str">
        <f t="shared" si="381"/>
        <v/>
      </c>
      <c r="FH239" s="5" t="str">
        <f t="shared" si="382"/>
        <v/>
      </c>
      <c r="FI239" s="62"/>
      <c r="FJ239" s="62"/>
      <c r="FK239" s="62"/>
      <c r="FL239" s="62"/>
      <c r="FM239" s="62"/>
      <c r="FN239" s="62"/>
      <c r="FO239" s="62"/>
      <c r="FP239" s="62"/>
      <c r="FQ239" s="62"/>
      <c r="FR239" s="62" t="str">
        <f t="shared" si="383"/>
        <v/>
      </c>
      <c r="FS239" s="62" t="str">
        <f t="shared" si="384"/>
        <v/>
      </c>
      <c r="FT239" s="62" t="str">
        <f t="shared" si="385"/>
        <v/>
      </c>
      <c r="FU239" s="5"/>
      <c r="FV239" s="5"/>
      <c r="FW239" s="5"/>
      <c r="FX239" s="5"/>
      <c r="FY239" s="5"/>
      <c r="FZ239" s="5"/>
      <c r="GA239" s="5"/>
      <c r="GB239" s="5"/>
      <c r="GC239" s="5"/>
      <c r="GD239" s="5" t="str">
        <f t="shared" si="386"/>
        <v/>
      </c>
      <c r="GE239" s="5" t="str">
        <f t="shared" si="387"/>
        <v/>
      </c>
      <c r="GF239" s="5" t="str">
        <f t="shared" si="388"/>
        <v/>
      </c>
      <c r="GG239" s="62"/>
      <c r="GH239" s="62"/>
      <c r="GI239" s="62"/>
      <c r="GJ239" s="62"/>
      <c r="GK239" s="62"/>
      <c r="GL239" s="62"/>
      <c r="GM239" s="62"/>
      <c r="GN239" s="62"/>
      <c r="GO239" s="62"/>
      <c r="GP239" s="62" t="str">
        <f t="shared" si="389"/>
        <v/>
      </c>
      <c r="GQ239" s="62" t="str">
        <f t="shared" si="390"/>
        <v/>
      </c>
      <c r="GR239" s="62" t="str">
        <f t="shared" si="391"/>
        <v/>
      </c>
      <c r="GS239" s="5"/>
      <c r="GT239" s="5"/>
      <c r="GU239" s="5"/>
      <c r="GV239" s="5"/>
      <c r="GW239" s="5"/>
      <c r="GX239" s="5"/>
      <c r="GY239" s="5"/>
      <c r="GZ239" s="5"/>
      <c r="HA239" s="5"/>
      <c r="HB239" s="5" t="str">
        <f t="shared" si="392"/>
        <v/>
      </c>
      <c r="HC239" s="5" t="str">
        <f t="shared" si="393"/>
        <v/>
      </c>
      <c r="HD239" s="5" t="str">
        <f t="shared" si="394"/>
        <v/>
      </c>
      <c r="HE239" s="62"/>
      <c r="HF239" s="62"/>
      <c r="HG239" s="62"/>
      <c r="HH239" s="62"/>
      <c r="HI239" s="62"/>
      <c r="HJ239" s="62"/>
      <c r="HK239" s="62"/>
      <c r="HL239" s="62"/>
      <c r="HM239" s="62"/>
      <c r="HN239" s="62" t="str">
        <f t="shared" si="395"/>
        <v/>
      </c>
      <c r="HO239" s="62" t="str">
        <f t="shared" si="396"/>
        <v/>
      </c>
      <c r="HP239" s="62" t="str">
        <f t="shared" si="397"/>
        <v/>
      </c>
      <c r="HQ239" s="5"/>
      <c r="HR239" s="5"/>
      <c r="HS239" s="5"/>
      <c r="HT239" s="5"/>
      <c r="HU239" s="5"/>
      <c r="HV239" s="5"/>
      <c r="HW239" s="5"/>
      <c r="HX239" s="5"/>
      <c r="HY239" s="5"/>
      <c r="HZ239" s="5" t="str">
        <f t="shared" si="398"/>
        <v/>
      </c>
      <c r="IA239" s="5" t="str">
        <f t="shared" si="399"/>
        <v/>
      </c>
      <c r="IB239" s="5" t="str">
        <f t="shared" si="400"/>
        <v/>
      </c>
      <c r="IC239" s="62"/>
      <c r="ID239" s="62"/>
      <c r="IE239" s="62"/>
      <c r="IF239" s="62"/>
      <c r="IG239" s="62"/>
      <c r="IH239" s="62"/>
      <c r="II239" s="62"/>
      <c r="IJ239" s="62"/>
      <c r="IK239" s="62"/>
      <c r="IL239" s="62" t="str">
        <f t="shared" si="401"/>
        <v/>
      </c>
      <c r="IM239" s="62" t="str">
        <f t="shared" si="402"/>
        <v/>
      </c>
      <c r="IN239" s="62" t="str">
        <f t="shared" si="403"/>
        <v/>
      </c>
      <c r="IO239" s="5"/>
      <c r="IP239" s="5"/>
      <c r="IQ239" s="5"/>
      <c r="IR239" s="5"/>
      <c r="IS239" s="5"/>
      <c r="IT239" s="5"/>
      <c r="IU239" s="5"/>
      <c r="IV239" s="5"/>
      <c r="IW239" s="5"/>
      <c r="IX239" s="5" t="str">
        <f t="shared" si="404"/>
        <v/>
      </c>
      <c r="IY239" s="5" t="str">
        <f t="shared" si="405"/>
        <v/>
      </c>
      <c r="IZ239" s="5" t="str">
        <f t="shared" si="406"/>
        <v/>
      </c>
    </row>
    <row r="240" spans="1:260" x14ac:dyDescent="0.35">
      <c r="A240" s="131">
        <v>236</v>
      </c>
      <c r="B240" s="170">
        <f>'BVEM Scorecard'!B239</f>
        <v>0</v>
      </c>
      <c r="C240" s="170">
        <f>'BVEM Scorecard'!C239</f>
        <v>0</v>
      </c>
      <c r="D240" s="152">
        <v>500</v>
      </c>
      <c r="E240" s="72" t="str">
        <f>'BVEM Scorecard'!F239</f>
        <v>Storage</v>
      </c>
      <c r="F240" s="94">
        <f t="shared" si="339"/>
        <v>0.75</v>
      </c>
      <c r="G240" s="94">
        <f t="shared" ref="G240" si="413">IFERROR(S240/3,0)</f>
        <v>1</v>
      </c>
      <c r="H240" s="94">
        <f t="shared" si="340"/>
        <v>0.75</v>
      </c>
      <c r="I240" s="94">
        <f t="shared" ref="I240" si="414">IFERROR(SUM(AD240,AP240,BB240,BN240,BZ240,CL240,CX240,DJ240,DV240,EH240,ET240,FF240,FR240,GD240,GP240,HB240,HN240,HZ240,IL240,IX240)/(SUM(V240,AH240,AT240,BF240,BR240,CD240,CP240,DB240,DN240,DZ240,EL240,EX240,FJ240,FV240,GH240,GT240,HF240,HR240,ID240,IP240)*3),0)</f>
        <v>0.91666666666666663</v>
      </c>
      <c r="J240" s="55">
        <v>1</v>
      </c>
      <c r="K240" s="55">
        <v>1</v>
      </c>
      <c r="L240" s="55">
        <v>73.25</v>
      </c>
      <c r="M240" s="55">
        <v>0</v>
      </c>
      <c r="N240" s="5">
        <v>0</v>
      </c>
      <c r="O240" s="146">
        <v>1</v>
      </c>
      <c r="P240" s="145">
        <v>0.75</v>
      </c>
      <c r="Q240" s="114">
        <v>0.75</v>
      </c>
      <c r="R240" s="91">
        <v>0.75</v>
      </c>
      <c r="S240" s="5">
        <f t="shared" si="341"/>
        <v>3</v>
      </c>
      <c r="T240" s="93">
        <f>IFERROR(Q240*Q$4+R240*R$4,0)</f>
        <v>0.75</v>
      </c>
      <c r="U240" s="143" t="s">
        <v>161</v>
      </c>
      <c r="V240" s="143">
        <v>1</v>
      </c>
      <c r="W240" s="143">
        <v>18</v>
      </c>
      <c r="X240" s="148">
        <v>65500</v>
      </c>
      <c r="Y240" s="64">
        <v>6</v>
      </c>
      <c r="Z240" s="64">
        <v>1</v>
      </c>
      <c r="AA240" s="147">
        <v>0.75</v>
      </c>
      <c r="AB240" s="147">
        <v>0.75</v>
      </c>
      <c r="AC240" s="64"/>
      <c r="AD240" s="64">
        <f t="shared" ref="AD240" si="415">IF(IF(Z240&gt;0,1,0)+IF(AA240&gt;0,1,0)+IF(AB240&gt;0,1,0)=0,"",IF(Z240&gt;0,1,0)+IF(AA240&gt;0,1,0)+IF(AB240&gt;0,1,0))</f>
        <v>3</v>
      </c>
      <c r="AE240" s="64">
        <f t="shared" ref="AE240" si="416">IFERROR(W240/SUM($W240,$AI240,$AU240,$BG240,$BS240,$CE240,$CQ240,$DC240,$DO240,$EA240,$EM240,$EY240,$FK240,$FW240,$GI240,$GU240,$HG240,$HS240,$IE240,$IQ240),"")</f>
        <v>6.1433447098976107E-2</v>
      </c>
      <c r="AF240" s="64">
        <f t="shared" ref="AF240" si="417">IFERROR((AA240*AA$4+AB240*AB$4)*AE240,"")</f>
        <v>4.607508532423208E-2</v>
      </c>
      <c r="AG240" s="55" t="s">
        <v>162</v>
      </c>
      <c r="AH240" s="55">
        <v>1</v>
      </c>
      <c r="AI240" s="5">
        <v>5</v>
      </c>
      <c r="AJ240" s="5">
        <v>6000</v>
      </c>
      <c r="AK240" s="5">
        <v>4</v>
      </c>
      <c r="AL240" s="5"/>
      <c r="AM240" s="91">
        <v>0.75</v>
      </c>
      <c r="AN240" s="91">
        <v>0.75</v>
      </c>
      <c r="AO240" s="5"/>
      <c r="AP240" s="35">
        <f t="shared" ref="AP240" si="418">IF(IF(AL240&gt;0,1,0)+IF(AM240&gt;0,1,0)+IF(AN240&gt;0,1,0)=0,"",IF(AL240&gt;0,1,0)+IF(AM240&gt;0,1,0)+IF(AN240&gt;0,1,0))</f>
        <v>2</v>
      </c>
      <c r="AQ240" s="35">
        <f t="shared" ref="AQ240" si="419">IFERROR(AI240/SUM($W240,$AI240,$AU240,$BG240,$BS240,$CE240,$CQ240,$DC240,$DO240,$EA240,$EM240,$EY240,$FK240,$FW240,$GI240,$GU240,$HG240,$HS240,$IE240,$IQ240),"")</f>
        <v>1.7064846416382253E-2</v>
      </c>
      <c r="AR240" s="35">
        <f t="shared" ref="AR240" si="420">IFERROR((AM240*AM$4+AN240*AN$4)*AQ240,"")</f>
        <v>1.2798634812286689E-2</v>
      </c>
      <c r="AS240" s="62" t="s">
        <v>229</v>
      </c>
      <c r="AT240" s="62">
        <v>1</v>
      </c>
      <c r="AU240" s="62">
        <v>180</v>
      </c>
      <c r="AV240" s="62">
        <v>214500</v>
      </c>
      <c r="AW240" s="62">
        <v>2</v>
      </c>
      <c r="AX240" s="62">
        <v>1</v>
      </c>
      <c r="AY240" s="137">
        <v>0.75</v>
      </c>
      <c r="AZ240" s="137">
        <v>0.75</v>
      </c>
      <c r="BA240" s="62"/>
      <c r="BB240" s="64">
        <f t="shared" ref="BB240" si="421">IF(IF(AX240&gt;0,1,0)+IF(AY240&gt;0,1,0)+IF(AZ240&gt;0,1,0)=0,"",IF(AX240&gt;0,1,0)+IF(AY240&gt;0,1,0)+IF(AZ240&gt;0,1,0))</f>
        <v>3</v>
      </c>
      <c r="BC240" s="64">
        <f t="shared" ref="BC240" si="422">IFERROR(AU240/SUM($W240,$AI240,$AU240,$BG240,$BS240,$CE240,$CQ240,$DC240,$DO240,$EA240,$EM240,$EY240,$FK240,$FW240,$GI240,$GU240,$HG240,$HS240,$IE240,$IQ240),"")</f>
        <v>0.61433447098976113</v>
      </c>
      <c r="BD240" s="64">
        <f t="shared" ref="BD240" si="423">IFERROR((AY240*AY$4+AZ240*AZ$4)*BC240,"")</f>
        <v>0.46075085324232085</v>
      </c>
      <c r="BE240" s="5" t="s">
        <v>109</v>
      </c>
      <c r="BF240" s="5">
        <v>1</v>
      </c>
      <c r="BG240" s="5">
        <v>90</v>
      </c>
      <c r="BH240" s="5">
        <v>172500</v>
      </c>
      <c r="BI240" s="5">
        <v>4</v>
      </c>
      <c r="BJ240" s="5">
        <v>1</v>
      </c>
      <c r="BK240" s="91">
        <v>0.75</v>
      </c>
      <c r="BL240" s="91">
        <v>0.75</v>
      </c>
      <c r="BM240" s="5"/>
      <c r="BN240" s="35">
        <f t="shared" ref="BN240" si="424">IF(IF(BJ240&gt;0,1,0)+IF(BK240&gt;0,1,0)+IF(BL240&gt;0,1,0)=0,"",IF(BJ240&gt;0,1,0)+IF(BK240&gt;0,1,0)+IF(BL240&gt;0,1,0))</f>
        <v>3</v>
      </c>
      <c r="BO240" s="35">
        <f t="shared" ref="BO240" si="425">IFERROR(BG240/SUM($W240,$AI240,$AU240,$BG240,$BS240,$CE240,$CQ240,$DC240,$DO240,$EA240,$EM240,$EY240,$FK240,$FW240,$GI240,$GU240,$HG240,$HS240,$IE240,$IQ240),"")</f>
        <v>0.30716723549488056</v>
      </c>
      <c r="BP240" s="35">
        <f t="shared" ref="BP240" si="426">IFERROR((BK240*BK$4+BL240*BL$4)*BO240,"")</f>
        <v>0.23037542662116042</v>
      </c>
      <c r="BQ240" s="62"/>
      <c r="BR240" s="62"/>
      <c r="BS240" s="62"/>
      <c r="BT240" s="62"/>
      <c r="BU240" s="62"/>
      <c r="BV240" s="62"/>
      <c r="BW240" s="62"/>
      <c r="BX240" s="62"/>
      <c r="BY240" s="62"/>
      <c r="BZ240" s="62"/>
      <c r="CA240" s="62"/>
      <c r="CB240" s="62"/>
      <c r="CC240" s="5"/>
      <c r="CD240" s="5"/>
      <c r="CE240" s="5"/>
      <c r="CF240" s="5"/>
      <c r="CG240" s="5"/>
      <c r="CH240" s="5"/>
      <c r="CI240" s="5"/>
      <c r="CJ240" s="5"/>
      <c r="CK240" s="5"/>
      <c r="CL240" s="35"/>
      <c r="CM240" s="35"/>
      <c r="CN240" s="35"/>
      <c r="CO240" s="62"/>
      <c r="CP240" s="62"/>
      <c r="CQ240" s="62"/>
      <c r="CR240" s="62"/>
      <c r="CS240" s="62"/>
      <c r="CT240" s="62"/>
      <c r="CU240" s="62"/>
      <c r="CV240" s="62"/>
      <c r="CW240" s="62"/>
      <c r="CX240" s="62"/>
      <c r="CY240" s="62"/>
      <c r="CZ240" s="62"/>
      <c r="DA240" s="5"/>
      <c r="DB240" s="5"/>
      <c r="DC240" s="5"/>
      <c r="DD240" s="5"/>
      <c r="DE240" s="5"/>
      <c r="DF240" s="5"/>
      <c r="DG240" s="5"/>
      <c r="DH240" s="5"/>
      <c r="DI240" s="5"/>
      <c r="DJ240" s="5"/>
      <c r="DK240" s="5"/>
      <c r="DL240" s="5"/>
      <c r="DM240" s="62"/>
      <c r="DN240" s="62"/>
      <c r="DO240" s="62"/>
      <c r="DP240" s="62"/>
      <c r="DQ240" s="62"/>
      <c r="DR240" s="62"/>
      <c r="DS240" s="62"/>
      <c r="DT240" s="62"/>
      <c r="DU240" s="62"/>
      <c r="DV240" s="62"/>
      <c r="DW240" s="62"/>
      <c r="DX240" s="62"/>
      <c r="DY240" s="5"/>
      <c r="DZ240" s="5"/>
      <c r="EA240" s="5"/>
      <c r="EB240" s="5"/>
      <c r="EC240" s="5"/>
      <c r="ED240" s="5"/>
      <c r="EE240" s="5"/>
      <c r="EF240" s="5"/>
      <c r="EG240" s="5"/>
      <c r="EH240" s="5"/>
      <c r="EI240" s="5"/>
      <c r="EJ240" s="5"/>
      <c r="EK240" s="62"/>
      <c r="EL240" s="62"/>
      <c r="EM240" s="62"/>
      <c r="EN240" s="62"/>
      <c r="EO240" s="62"/>
      <c r="EP240" s="62"/>
      <c r="EQ240" s="62"/>
      <c r="ER240" s="62"/>
      <c r="ES240" s="62"/>
      <c r="ET240" s="62"/>
      <c r="EU240" s="62"/>
      <c r="EV240" s="62"/>
      <c r="EW240" s="5"/>
      <c r="EX240" s="5"/>
      <c r="EY240" s="5"/>
      <c r="EZ240" s="5"/>
      <c r="FA240" s="5"/>
      <c r="FB240" s="5"/>
      <c r="FC240" s="5"/>
      <c r="FD240" s="5"/>
      <c r="FE240" s="5"/>
      <c r="FF240" s="5"/>
      <c r="FG240" s="5"/>
      <c r="FH240" s="5"/>
      <c r="FI240" s="62"/>
      <c r="FJ240" s="62"/>
      <c r="FK240" s="62"/>
      <c r="FL240" s="62"/>
      <c r="FM240" s="62"/>
      <c r="FN240" s="62"/>
      <c r="FO240" s="62"/>
      <c r="FP240" s="62"/>
      <c r="FQ240" s="62"/>
      <c r="FR240" s="62"/>
      <c r="FS240" s="62"/>
      <c r="FT240" s="62"/>
      <c r="FU240" s="5"/>
      <c r="FV240" s="5"/>
      <c r="FW240" s="5"/>
      <c r="FX240" s="5"/>
      <c r="FY240" s="5"/>
      <c r="FZ240" s="5"/>
      <c r="GA240" s="5"/>
      <c r="GB240" s="5"/>
      <c r="GC240" s="5"/>
      <c r="GD240" s="5"/>
      <c r="GE240" s="5"/>
      <c r="GF240" s="5"/>
      <c r="GG240" s="62"/>
      <c r="GH240" s="62"/>
      <c r="GI240" s="62"/>
      <c r="GJ240" s="62"/>
      <c r="GK240" s="62"/>
      <c r="GL240" s="62"/>
      <c r="GM240" s="62"/>
      <c r="GN240" s="62"/>
      <c r="GO240" s="62"/>
      <c r="GP240" s="62"/>
      <c r="GQ240" s="62"/>
      <c r="GR240" s="62"/>
      <c r="GS240" s="5"/>
      <c r="GT240" s="5"/>
      <c r="GU240" s="5"/>
      <c r="GV240" s="5"/>
      <c r="GW240" s="5"/>
      <c r="GX240" s="5"/>
      <c r="GY240" s="5"/>
      <c r="GZ240" s="5"/>
      <c r="HA240" s="5"/>
      <c r="HB240" s="5"/>
      <c r="HC240" s="5"/>
      <c r="HD240" s="5"/>
      <c r="HE240" s="62"/>
      <c r="HF240" s="62"/>
      <c r="HG240" s="62"/>
      <c r="HH240" s="62"/>
      <c r="HI240" s="62"/>
      <c r="HJ240" s="62"/>
      <c r="HK240" s="62"/>
      <c r="HL240" s="62"/>
      <c r="HM240" s="62"/>
      <c r="HN240" s="62"/>
      <c r="HO240" s="62"/>
      <c r="HP240" s="62"/>
      <c r="HQ240" s="5"/>
      <c r="HR240" s="5"/>
      <c r="HS240" s="5"/>
      <c r="HT240" s="5"/>
      <c r="HU240" s="5"/>
      <c r="HV240" s="5"/>
      <c r="HW240" s="5"/>
      <c r="HX240" s="5"/>
      <c r="HY240" s="5"/>
      <c r="HZ240" s="5"/>
      <c r="IA240" s="5"/>
      <c r="IB240" s="5"/>
      <c r="IC240" s="62"/>
      <c r="ID240" s="62"/>
      <c r="IE240" s="62"/>
      <c r="IF240" s="62"/>
      <c r="IG240" s="62"/>
      <c r="IH240" s="62"/>
      <c r="II240" s="62"/>
      <c r="IJ240" s="62"/>
      <c r="IK240" s="62"/>
      <c r="IL240" s="62"/>
      <c r="IM240" s="62"/>
      <c r="IN240" s="62"/>
      <c r="IO240" s="5"/>
      <c r="IP240" s="5"/>
      <c r="IQ240" s="5"/>
      <c r="IR240" s="5"/>
      <c r="IS240" s="5"/>
      <c r="IT240" s="5"/>
      <c r="IU240" s="5"/>
      <c r="IV240" s="5"/>
      <c r="IW240" s="5"/>
      <c r="IX240" s="5"/>
      <c r="IY240" s="5"/>
      <c r="IZ240" s="5"/>
    </row>
    <row r="241" spans="1:260" x14ac:dyDescent="0.35">
      <c r="A241" s="131">
        <v>237</v>
      </c>
      <c r="B241" s="170">
        <f>'BVEM Scorecard'!B240</f>
        <v>0</v>
      </c>
      <c r="C241" s="170">
        <f>'BVEM Scorecard'!C240</f>
        <v>0</v>
      </c>
      <c r="D241" s="152">
        <v>1073</v>
      </c>
      <c r="E241" s="72" t="str">
        <f>'BVEM Scorecard'!F240</f>
        <v>Storage</v>
      </c>
      <c r="F241" s="94"/>
      <c r="G241" s="94"/>
      <c r="H241" s="94"/>
      <c r="I241" s="94"/>
      <c r="J241" s="55"/>
      <c r="K241" s="55"/>
      <c r="L241" s="55"/>
      <c r="M241" s="55"/>
      <c r="N241" s="5"/>
      <c r="O241" s="5"/>
      <c r="P241" s="142"/>
      <c r="Q241" s="114"/>
      <c r="R241" s="91"/>
      <c r="S241" s="5" t="str">
        <f t="shared" si="341"/>
        <v/>
      </c>
      <c r="T241" s="93"/>
      <c r="U241" s="143"/>
      <c r="V241" s="143"/>
      <c r="W241" s="143"/>
      <c r="X241" s="64"/>
      <c r="Y241" s="64"/>
      <c r="Z241" s="62"/>
      <c r="AA241" s="144"/>
      <c r="AB241" s="144"/>
      <c r="AC241" s="64"/>
      <c r="AD241" s="64" t="str">
        <f t="shared" si="346"/>
        <v/>
      </c>
      <c r="AE241" s="64" t="str">
        <f t="shared" si="347"/>
        <v/>
      </c>
      <c r="AF241" s="64" t="str">
        <f t="shared" si="348"/>
        <v/>
      </c>
      <c r="AG241" s="55"/>
      <c r="AH241" s="55"/>
      <c r="AI241" s="35"/>
      <c r="AJ241" s="35"/>
      <c r="AK241" s="35"/>
      <c r="AL241" s="35"/>
      <c r="AM241" s="142"/>
      <c r="AN241" s="142"/>
      <c r="AO241" s="35"/>
      <c r="AP241" s="35" t="str">
        <f t="shared" si="350"/>
        <v/>
      </c>
      <c r="AQ241" s="35" t="str">
        <f t="shared" si="351"/>
        <v/>
      </c>
      <c r="AR241" s="35" t="str">
        <f t="shared" si="352"/>
        <v/>
      </c>
      <c r="AS241" s="64"/>
      <c r="AT241" s="64"/>
      <c r="AU241" s="64"/>
      <c r="AV241" s="64"/>
      <c r="AW241" s="64"/>
      <c r="AX241" s="64"/>
      <c r="AY241" s="144"/>
      <c r="AZ241" s="144"/>
      <c r="BA241" s="64"/>
      <c r="BB241" s="64" t="str">
        <f t="shared" si="353"/>
        <v/>
      </c>
      <c r="BC241" s="64" t="str">
        <f t="shared" si="354"/>
        <v/>
      </c>
      <c r="BD241" s="64" t="str">
        <f t="shared" si="355"/>
        <v/>
      </c>
      <c r="BE241" s="35"/>
      <c r="BF241" s="35"/>
      <c r="BG241" s="35"/>
      <c r="BH241" s="35"/>
      <c r="BI241" s="35"/>
      <c r="BJ241" s="35"/>
      <c r="BK241" s="142"/>
      <c r="BL241" s="142"/>
      <c r="BM241" s="35"/>
      <c r="BN241" s="35" t="str">
        <f t="shared" si="356"/>
        <v/>
      </c>
      <c r="BO241" s="35" t="str">
        <f t="shared" si="357"/>
        <v/>
      </c>
      <c r="BP241" s="35" t="str">
        <f t="shared" si="358"/>
        <v/>
      </c>
      <c r="BQ241" s="64"/>
      <c r="BR241" s="64"/>
      <c r="BS241" s="64"/>
      <c r="BT241" s="64"/>
      <c r="BU241" s="64"/>
      <c r="BV241" s="64"/>
      <c r="BW241" s="144"/>
      <c r="BX241" s="144"/>
      <c r="BY241" s="64"/>
      <c r="BZ241" s="64" t="str">
        <f t="shared" si="359"/>
        <v/>
      </c>
      <c r="CA241" s="64" t="str">
        <f t="shared" si="360"/>
        <v/>
      </c>
      <c r="CB241" s="64" t="str">
        <f t="shared" si="361"/>
        <v/>
      </c>
      <c r="CC241" s="35"/>
      <c r="CD241" s="35"/>
      <c r="CE241" s="35"/>
      <c r="CF241" s="35"/>
      <c r="CG241" s="35"/>
      <c r="CH241" s="35"/>
      <c r="CI241" s="142"/>
      <c r="CJ241" s="142"/>
      <c r="CK241" s="35"/>
      <c r="CL241" s="35" t="str">
        <f t="shared" si="362"/>
        <v/>
      </c>
      <c r="CM241" s="35" t="str">
        <f t="shared" si="363"/>
        <v/>
      </c>
      <c r="CN241" s="35" t="str">
        <f t="shared" si="364"/>
        <v/>
      </c>
      <c r="CO241" s="64"/>
      <c r="CP241" s="64"/>
      <c r="CQ241" s="64"/>
      <c r="CR241" s="64"/>
      <c r="CS241" s="64"/>
      <c r="CT241" s="64"/>
      <c r="CU241" s="144"/>
      <c r="CV241" s="144"/>
      <c r="CW241" s="64"/>
      <c r="CX241" s="64" t="str">
        <f t="shared" si="365"/>
        <v/>
      </c>
      <c r="CY241" s="64" t="str">
        <f t="shared" si="366"/>
        <v/>
      </c>
      <c r="CZ241" s="64" t="str">
        <f t="shared" si="367"/>
        <v/>
      </c>
      <c r="DA241" s="35"/>
      <c r="DB241" s="35"/>
      <c r="DC241" s="35"/>
      <c r="DD241" s="35"/>
      <c r="DE241" s="35"/>
      <c r="DF241" s="35"/>
      <c r="DG241" s="142"/>
      <c r="DH241" s="142"/>
      <c r="DI241" s="35"/>
      <c r="DJ241" s="35" t="str">
        <f t="shared" si="368"/>
        <v/>
      </c>
      <c r="DK241" s="35" t="str">
        <f t="shared" si="369"/>
        <v/>
      </c>
      <c r="DL241" s="35" t="str">
        <f t="shared" si="370"/>
        <v/>
      </c>
      <c r="DM241" s="64"/>
      <c r="DN241" s="64"/>
      <c r="DO241" s="64"/>
      <c r="DP241" s="64"/>
      <c r="DQ241" s="64"/>
      <c r="DR241" s="64"/>
      <c r="DS241" s="144"/>
      <c r="DT241" s="144"/>
      <c r="DU241" s="64"/>
      <c r="DV241" s="64" t="str">
        <f t="shared" si="371"/>
        <v/>
      </c>
      <c r="DW241" s="64" t="str">
        <f t="shared" si="372"/>
        <v/>
      </c>
      <c r="DX241" s="64" t="str">
        <f t="shared" si="373"/>
        <v/>
      </c>
      <c r="DY241" s="35"/>
      <c r="DZ241" s="35"/>
      <c r="EA241" s="35"/>
      <c r="EB241" s="35"/>
      <c r="EC241" s="35"/>
      <c r="ED241" s="35"/>
      <c r="EE241" s="142"/>
      <c r="EF241" s="142"/>
      <c r="EG241" s="35"/>
      <c r="EH241" s="35" t="str">
        <f t="shared" si="374"/>
        <v/>
      </c>
      <c r="EI241" s="35" t="str">
        <f t="shared" si="375"/>
        <v/>
      </c>
      <c r="EJ241" s="35" t="str">
        <f t="shared" si="376"/>
        <v/>
      </c>
      <c r="EK241" s="62"/>
      <c r="EL241" s="62"/>
      <c r="EM241" s="62"/>
      <c r="EN241" s="62"/>
      <c r="EO241" s="62"/>
      <c r="EP241" s="62"/>
      <c r="EQ241" s="62"/>
      <c r="ER241" s="62"/>
      <c r="ES241" s="62"/>
      <c r="ET241" s="62" t="str">
        <f t="shared" si="377"/>
        <v/>
      </c>
      <c r="EU241" s="62" t="str">
        <f t="shared" si="378"/>
        <v/>
      </c>
      <c r="EV241" s="62" t="str">
        <f t="shared" si="379"/>
        <v/>
      </c>
      <c r="EW241" s="5"/>
      <c r="EX241" s="5"/>
      <c r="EY241" s="5"/>
      <c r="EZ241" s="5"/>
      <c r="FA241" s="5"/>
      <c r="FB241" s="5"/>
      <c r="FC241" s="5"/>
      <c r="FD241" s="5"/>
      <c r="FE241" s="5"/>
      <c r="FF241" s="5" t="str">
        <f t="shared" si="380"/>
        <v/>
      </c>
      <c r="FG241" s="5" t="str">
        <f t="shared" si="381"/>
        <v/>
      </c>
      <c r="FH241" s="5" t="str">
        <f t="shared" si="382"/>
        <v/>
      </c>
      <c r="FI241" s="62"/>
      <c r="FJ241" s="62"/>
      <c r="FK241" s="62"/>
      <c r="FL241" s="62"/>
      <c r="FM241" s="62"/>
      <c r="FN241" s="62"/>
      <c r="FO241" s="62"/>
      <c r="FP241" s="62"/>
      <c r="FQ241" s="62"/>
      <c r="FR241" s="62" t="str">
        <f t="shared" si="383"/>
        <v/>
      </c>
      <c r="FS241" s="62" t="str">
        <f t="shared" si="384"/>
        <v/>
      </c>
      <c r="FT241" s="62" t="str">
        <f t="shared" si="385"/>
        <v/>
      </c>
      <c r="FU241" s="5"/>
      <c r="FV241" s="5"/>
      <c r="FW241" s="5"/>
      <c r="FX241" s="5"/>
      <c r="FY241" s="5"/>
      <c r="FZ241" s="5"/>
      <c r="GA241" s="5"/>
      <c r="GB241" s="5"/>
      <c r="GC241" s="5"/>
      <c r="GD241" s="5"/>
      <c r="GE241" s="5"/>
      <c r="GF241" s="5"/>
      <c r="GG241" s="62"/>
      <c r="GH241" s="62"/>
      <c r="GI241" s="62"/>
      <c r="GJ241" s="62"/>
      <c r="GK241" s="62"/>
      <c r="GL241" s="62"/>
      <c r="GM241" s="62"/>
      <c r="GN241" s="62"/>
      <c r="GO241" s="62"/>
      <c r="GP241" s="62"/>
      <c r="GQ241" s="62"/>
      <c r="GR241" s="62"/>
      <c r="GS241" s="5"/>
      <c r="GT241" s="5"/>
      <c r="GU241" s="5"/>
      <c r="GV241" s="5"/>
      <c r="GW241" s="5"/>
      <c r="GX241" s="5"/>
      <c r="GY241" s="5"/>
      <c r="GZ241" s="5"/>
      <c r="HA241" s="5"/>
      <c r="HB241" s="5"/>
      <c r="HC241" s="5"/>
      <c r="HD241" s="5"/>
      <c r="HE241" s="62"/>
      <c r="HF241" s="62"/>
      <c r="HG241" s="62"/>
      <c r="HH241" s="62"/>
      <c r="HI241" s="62"/>
      <c r="HJ241" s="62"/>
      <c r="HK241" s="62"/>
      <c r="HL241" s="62"/>
      <c r="HM241" s="62"/>
      <c r="HN241" s="62"/>
      <c r="HO241" s="62"/>
      <c r="HP241" s="62"/>
      <c r="HQ241" s="5"/>
      <c r="HR241" s="5"/>
      <c r="HS241" s="5"/>
      <c r="HT241" s="5"/>
      <c r="HU241" s="5"/>
      <c r="HV241" s="5"/>
      <c r="HW241" s="5"/>
      <c r="HX241" s="5"/>
      <c r="HY241" s="5"/>
      <c r="HZ241" s="5"/>
      <c r="IA241" s="5"/>
      <c r="IB241" s="5"/>
      <c r="IC241" s="62"/>
      <c r="ID241" s="62"/>
      <c r="IE241" s="62"/>
      <c r="IF241" s="62"/>
      <c r="IG241" s="62"/>
      <c r="IH241" s="62"/>
      <c r="II241" s="62"/>
      <c r="IJ241" s="62"/>
      <c r="IK241" s="62"/>
      <c r="IL241" s="62"/>
      <c r="IM241" s="62"/>
      <c r="IN241" s="62"/>
      <c r="IO241" s="5"/>
      <c r="IP241" s="5"/>
      <c r="IQ241" s="5"/>
      <c r="IR241" s="5"/>
      <c r="IS241" s="5"/>
      <c r="IT241" s="5"/>
      <c r="IU241" s="5"/>
      <c r="IV241" s="5"/>
      <c r="IW241" s="5"/>
      <c r="IX241" s="5"/>
      <c r="IY241" s="5"/>
      <c r="IZ241" s="5"/>
    </row>
    <row r="242" spans="1:260" x14ac:dyDescent="0.35">
      <c r="A242" s="131">
        <v>238</v>
      </c>
      <c r="B242" s="170">
        <f>'BVEM Scorecard'!B241</f>
        <v>0</v>
      </c>
      <c r="C242" s="170">
        <f>'BVEM Scorecard'!C241</f>
        <v>0</v>
      </c>
      <c r="D242" s="152">
        <v>507</v>
      </c>
      <c r="E242" s="72" t="str">
        <f>'BVEM Scorecard'!F241</f>
        <v>Gas + Storage</v>
      </c>
      <c r="F242" s="94">
        <f t="shared" si="339"/>
        <v>0.5</v>
      </c>
      <c r="G242" s="94">
        <f t="shared" ref="G242:G255" si="427">IFERROR(S242/3,0)</f>
        <v>0.33333333333333331</v>
      </c>
      <c r="H242" s="94">
        <f t="shared" si="340"/>
        <v>0.99999999999999978</v>
      </c>
      <c r="I242" s="94">
        <f t="shared" ref="I242:I255" si="428">IFERROR(SUM(AD242,AP242,BB242,BN242,BZ242,CL242,CX242,DJ242,DV242,EH242,ET242,FF242,FR242,GD242,GP242,HB242,HN242,HZ242,IL242,IX242)/(SUM(V242,AH242,AT242,BF242,BR242,CD242,CP242,DB242,DN242,DZ242,EL242,EX242,FJ242,FV242,GH242,GT242,HF242,HR242,ID242,IP242)*3),0)</f>
        <v>0.66666666666666663</v>
      </c>
      <c r="J242" s="55">
        <v>1</v>
      </c>
      <c r="K242" s="55">
        <v>1</v>
      </c>
      <c r="L242" s="55">
        <v>22</v>
      </c>
      <c r="M242" s="55">
        <v>0</v>
      </c>
      <c r="N242" s="5">
        <v>0</v>
      </c>
      <c r="O242" s="141">
        <v>0</v>
      </c>
      <c r="P242" s="142">
        <v>1</v>
      </c>
      <c r="Q242" s="114">
        <v>0</v>
      </c>
      <c r="R242" s="91">
        <v>1</v>
      </c>
      <c r="S242" s="5">
        <f t="shared" si="341"/>
        <v>1</v>
      </c>
      <c r="T242" s="93">
        <f>IFERROR(Q242*Q$4+R242*R$4,0)</f>
        <v>0.5</v>
      </c>
      <c r="U242" s="143" t="s">
        <v>230</v>
      </c>
      <c r="V242" s="143">
        <v>1</v>
      </c>
      <c r="W242" s="143">
        <v>5</v>
      </c>
      <c r="X242" s="64"/>
      <c r="Y242" s="64"/>
      <c r="Z242" s="64"/>
      <c r="AA242" s="144">
        <v>1</v>
      </c>
      <c r="AB242" s="144">
        <v>1</v>
      </c>
      <c r="AC242" s="64"/>
      <c r="AD242" s="64">
        <f t="shared" si="346"/>
        <v>2</v>
      </c>
      <c r="AE242" s="64">
        <f t="shared" si="347"/>
        <v>0.21739130434782608</v>
      </c>
      <c r="AF242" s="64">
        <f t="shared" si="348"/>
        <v>0.21739130434782608</v>
      </c>
      <c r="AG242" s="55" t="s">
        <v>231</v>
      </c>
      <c r="AH242" s="55">
        <v>1</v>
      </c>
      <c r="AI242" s="5">
        <v>5</v>
      </c>
      <c r="AJ242" s="5"/>
      <c r="AK242" s="5"/>
      <c r="AL242" s="5"/>
      <c r="AM242" s="5">
        <v>1</v>
      </c>
      <c r="AN242" s="5">
        <v>1</v>
      </c>
      <c r="AO242" s="5"/>
      <c r="AP242" s="35">
        <f t="shared" si="350"/>
        <v>2</v>
      </c>
      <c r="AQ242" s="35">
        <f t="shared" si="351"/>
        <v>0.21739130434782608</v>
      </c>
      <c r="AR242" s="35">
        <f t="shared" si="352"/>
        <v>0.21739130434782608</v>
      </c>
      <c r="AS242" s="62" t="s">
        <v>232</v>
      </c>
      <c r="AT242" s="62">
        <v>1</v>
      </c>
      <c r="AU242" s="62">
        <v>1</v>
      </c>
      <c r="AV242" s="62"/>
      <c r="AW242" s="62"/>
      <c r="AX242" s="62"/>
      <c r="AY242" s="62">
        <v>1</v>
      </c>
      <c r="AZ242" s="62">
        <v>1</v>
      </c>
      <c r="BA242" s="62"/>
      <c r="BB242" s="62">
        <f t="shared" si="353"/>
        <v>2</v>
      </c>
      <c r="BC242" s="95">
        <f t="shared" si="354"/>
        <v>4.3478260869565216E-2</v>
      </c>
      <c r="BD242" s="62">
        <f t="shared" si="355"/>
        <v>4.3478260869565216E-2</v>
      </c>
      <c r="BE242" s="5" t="s">
        <v>204</v>
      </c>
      <c r="BF242" s="5">
        <v>1</v>
      </c>
      <c r="BG242" s="5">
        <v>3</v>
      </c>
      <c r="BH242" s="5"/>
      <c r="BI242" s="5"/>
      <c r="BJ242" s="5"/>
      <c r="BK242" s="5">
        <v>1</v>
      </c>
      <c r="BL242" s="5">
        <v>1</v>
      </c>
      <c r="BM242" s="5"/>
      <c r="BN242" s="35">
        <f t="shared" si="356"/>
        <v>2</v>
      </c>
      <c r="BO242" s="35">
        <f t="shared" si="357"/>
        <v>0.13043478260869565</v>
      </c>
      <c r="BP242" s="35">
        <f t="shared" si="358"/>
        <v>0.13043478260869565</v>
      </c>
      <c r="BQ242" s="62" t="s">
        <v>233</v>
      </c>
      <c r="BR242" s="62">
        <v>1</v>
      </c>
      <c r="BS242" s="62">
        <v>1</v>
      </c>
      <c r="BT242" s="62"/>
      <c r="BU242" s="62"/>
      <c r="BV242" s="62"/>
      <c r="BW242" s="62">
        <v>1</v>
      </c>
      <c r="BX242" s="62">
        <v>1</v>
      </c>
      <c r="BY242" s="62"/>
      <c r="BZ242" s="62">
        <f t="shared" si="359"/>
        <v>2</v>
      </c>
      <c r="CA242" s="62">
        <f t="shared" si="360"/>
        <v>4.3478260869565216E-2</v>
      </c>
      <c r="CB242" s="62">
        <f t="shared" si="361"/>
        <v>4.3478260869565216E-2</v>
      </c>
      <c r="CC242" s="5" t="s">
        <v>234</v>
      </c>
      <c r="CD242" s="5">
        <v>1</v>
      </c>
      <c r="CE242" s="5">
        <v>1</v>
      </c>
      <c r="CF242" s="5"/>
      <c r="CG242" s="5"/>
      <c r="CH242" s="5"/>
      <c r="CI242" s="5">
        <v>1</v>
      </c>
      <c r="CJ242" s="5">
        <v>1</v>
      </c>
      <c r="CK242" s="5"/>
      <c r="CL242" s="35">
        <f t="shared" si="362"/>
        <v>2</v>
      </c>
      <c r="CM242" s="35">
        <f t="shared" si="363"/>
        <v>4.3478260869565216E-2</v>
      </c>
      <c r="CN242" s="35">
        <f t="shared" si="364"/>
        <v>4.3478260869565216E-2</v>
      </c>
      <c r="CO242" s="62" t="s">
        <v>235</v>
      </c>
      <c r="CP242" s="62">
        <v>1</v>
      </c>
      <c r="CQ242" s="62">
        <v>1</v>
      </c>
      <c r="CR242" s="62"/>
      <c r="CS242" s="62"/>
      <c r="CT242" s="62"/>
      <c r="CU242" s="62">
        <v>1</v>
      </c>
      <c r="CV242" s="62">
        <v>1</v>
      </c>
      <c r="CW242" s="62"/>
      <c r="CX242" s="62">
        <f t="shared" si="365"/>
        <v>2</v>
      </c>
      <c r="CY242" s="62">
        <f t="shared" si="366"/>
        <v>4.3478260869565216E-2</v>
      </c>
      <c r="CZ242" s="62">
        <f t="shared" si="367"/>
        <v>4.3478260869565216E-2</v>
      </c>
      <c r="DA242" s="5" t="s">
        <v>235</v>
      </c>
      <c r="DB242" s="5">
        <v>1</v>
      </c>
      <c r="DC242" s="5">
        <v>1</v>
      </c>
      <c r="DD242" s="5"/>
      <c r="DE242" s="5"/>
      <c r="DF242" s="5"/>
      <c r="DG242" s="5">
        <v>1</v>
      </c>
      <c r="DH242" s="5">
        <v>1</v>
      </c>
      <c r="DI242" s="5"/>
      <c r="DJ242" s="5">
        <f t="shared" si="368"/>
        <v>2</v>
      </c>
      <c r="DK242" s="5">
        <f t="shared" si="369"/>
        <v>4.3478260869565216E-2</v>
      </c>
      <c r="DL242" s="5">
        <f t="shared" si="370"/>
        <v>4.3478260869565216E-2</v>
      </c>
      <c r="DM242" s="62" t="s">
        <v>236</v>
      </c>
      <c r="DN242" s="62">
        <v>1</v>
      </c>
      <c r="DO242" s="62">
        <v>1</v>
      </c>
      <c r="DP242" s="62"/>
      <c r="DQ242" s="62"/>
      <c r="DR242" s="62"/>
      <c r="DS242" s="62">
        <v>1</v>
      </c>
      <c r="DT242" s="62">
        <v>1</v>
      </c>
      <c r="DU242" s="62"/>
      <c r="DV242" s="62">
        <f t="shared" si="371"/>
        <v>2</v>
      </c>
      <c r="DW242" s="62">
        <f t="shared" si="372"/>
        <v>4.3478260869565216E-2</v>
      </c>
      <c r="DX242" s="62">
        <f t="shared" si="373"/>
        <v>4.3478260869565216E-2</v>
      </c>
      <c r="DY242" s="5" t="s">
        <v>237</v>
      </c>
      <c r="DZ242" s="5">
        <v>1</v>
      </c>
      <c r="EA242" s="5">
        <v>1</v>
      </c>
      <c r="EB242" s="5"/>
      <c r="EC242" s="5"/>
      <c r="ED242" s="5"/>
      <c r="EE242" s="5">
        <v>1</v>
      </c>
      <c r="EF242" s="5">
        <v>1</v>
      </c>
      <c r="EG242" s="5"/>
      <c r="EH242" s="5">
        <f t="shared" si="374"/>
        <v>2</v>
      </c>
      <c r="EI242" s="5">
        <f t="shared" si="375"/>
        <v>4.3478260869565216E-2</v>
      </c>
      <c r="EJ242" s="5">
        <f t="shared" si="376"/>
        <v>4.3478260869565216E-2</v>
      </c>
      <c r="EK242" s="62" t="s">
        <v>238</v>
      </c>
      <c r="EL242" s="62">
        <v>1</v>
      </c>
      <c r="EM242" s="62">
        <v>1</v>
      </c>
      <c r="EN242" s="62"/>
      <c r="EO242" s="62"/>
      <c r="EP242" s="62"/>
      <c r="EQ242" s="62">
        <v>1</v>
      </c>
      <c r="ER242" s="62">
        <v>1</v>
      </c>
      <c r="ES242" s="62"/>
      <c r="ET242" s="62">
        <f t="shared" si="377"/>
        <v>2</v>
      </c>
      <c r="EU242" s="62">
        <f t="shared" si="378"/>
        <v>4.3478260869565216E-2</v>
      </c>
      <c r="EV242" s="62">
        <f t="shared" si="379"/>
        <v>4.3478260869565216E-2</v>
      </c>
      <c r="EW242" s="5" t="s">
        <v>239</v>
      </c>
      <c r="EX242" s="5">
        <v>1</v>
      </c>
      <c r="EY242" s="5">
        <v>1</v>
      </c>
      <c r="EZ242" s="5"/>
      <c r="FA242" s="5"/>
      <c r="FB242" s="5"/>
      <c r="FC242" s="5">
        <v>1</v>
      </c>
      <c r="FD242" s="5">
        <v>1</v>
      </c>
      <c r="FE242" s="5"/>
      <c r="FF242" s="5">
        <f t="shared" si="380"/>
        <v>2</v>
      </c>
      <c r="FG242" s="5">
        <f t="shared" si="381"/>
        <v>4.3478260869565216E-2</v>
      </c>
      <c r="FH242" s="5">
        <f t="shared" si="382"/>
        <v>4.3478260869565216E-2</v>
      </c>
      <c r="FI242" s="62" t="s">
        <v>240</v>
      </c>
      <c r="FJ242" s="62">
        <v>1</v>
      </c>
      <c r="FK242" s="62">
        <v>1</v>
      </c>
      <c r="FL242" s="62"/>
      <c r="FM242" s="62"/>
      <c r="FN242" s="62"/>
      <c r="FO242" s="62">
        <v>1</v>
      </c>
      <c r="FP242" s="62">
        <v>1</v>
      </c>
      <c r="FQ242" s="62"/>
      <c r="FR242" s="62">
        <f t="shared" si="383"/>
        <v>2</v>
      </c>
      <c r="FS242" s="62">
        <f t="shared" si="384"/>
        <v>4.3478260869565216E-2</v>
      </c>
      <c r="FT242" s="62">
        <f t="shared" si="385"/>
        <v>4.3478260869565216E-2</v>
      </c>
      <c r="FU242" s="5"/>
      <c r="FV242" s="5"/>
      <c r="FW242" s="5"/>
      <c r="FX242" s="5"/>
      <c r="FY242" s="5"/>
      <c r="FZ242" s="5"/>
      <c r="GA242" s="5"/>
      <c r="GB242" s="5"/>
      <c r="GC242" s="5"/>
      <c r="GD242" s="5"/>
      <c r="GE242" s="5"/>
      <c r="GF242" s="5"/>
      <c r="GG242" s="62"/>
      <c r="GH242" s="62"/>
      <c r="GI242" s="62"/>
      <c r="GJ242" s="62"/>
      <c r="GK242" s="62"/>
      <c r="GL242" s="62"/>
      <c r="GM242" s="62"/>
      <c r="GN242" s="62"/>
      <c r="GO242" s="62"/>
      <c r="GP242" s="62"/>
      <c r="GQ242" s="62"/>
      <c r="GR242" s="62"/>
      <c r="GS242" s="5"/>
      <c r="GT242" s="5"/>
      <c r="GU242" s="5"/>
      <c r="GV242" s="5"/>
      <c r="GW242" s="5"/>
      <c r="GX242" s="5"/>
      <c r="GY242" s="5"/>
      <c r="GZ242" s="5"/>
      <c r="HA242" s="5"/>
      <c r="HB242" s="5"/>
      <c r="HC242" s="5"/>
      <c r="HD242" s="5"/>
      <c r="HE242" s="62"/>
      <c r="HF242" s="62"/>
      <c r="HG242" s="62"/>
      <c r="HH242" s="62"/>
      <c r="HI242" s="62"/>
      <c r="HJ242" s="62"/>
      <c r="HK242" s="62"/>
      <c r="HL242" s="62"/>
      <c r="HM242" s="62"/>
      <c r="HN242" s="62"/>
      <c r="HO242" s="62"/>
      <c r="HP242" s="62"/>
      <c r="HQ242" s="5"/>
      <c r="HR242" s="5"/>
      <c r="HS242" s="5"/>
      <c r="HT242" s="5"/>
      <c r="HU242" s="5"/>
      <c r="HV242" s="5"/>
      <c r="HW242" s="5"/>
      <c r="HX242" s="5"/>
      <c r="HY242" s="5"/>
      <c r="HZ242" s="5"/>
      <c r="IA242" s="5"/>
      <c r="IB242" s="5"/>
      <c r="IC242" s="62"/>
      <c r="ID242" s="62"/>
      <c r="IE242" s="62"/>
      <c r="IF242" s="62"/>
      <c r="IG242" s="62"/>
      <c r="IH242" s="62"/>
      <c r="II242" s="62"/>
      <c r="IJ242" s="62"/>
      <c r="IK242" s="62"/>
      <c r="IL242" s="62"/>
      <c r="IM242" s="62"/>
      <c r="IN242" s="62"/>
      <c r="IO242" s="5"/>
      <c r="IP242" s="5"/>
      <c r="IQ242" s="5"/>
      <c r="IR242" s="5"/>
      <c r="IS242" s="5"/>
      <c r="IT242" s="5"/>
      <c r="IU242" s="5"/>
      <c r="IV242" s="5"/>
      <c r="IW242" s="5"/>
      <c r="IX242" s="5"/>
      <c r="IY242" s="5"/>
      <c r="IZ242" s="5"/>
    </row>
    <row r="243" spans="1:260" x14ac:dyDescent="0.35">
      <c r="A243" s="131">
        <v>239</v>
      </c>
      <c r="B243" s="170">
        <f>'BVEM Scorecard'!B242</f>
        <v>0</v>
      </c>
      <c r="C243" s="170">
        <f>'BVEM Scorecard'!C242</f>
        <v>0</v>
      </c>
      <c r="D243" s="152">
        <v>510</v>
      </c>
      <c r="E243" s="72" t="str">
        <f>'BVEM Scorecard'!F242</f>
        <v>Gas</v>
      </c>
      <c r="F243" s="94">
        <f t="shared" si="339"/>
        <v>0.5</v>
      </c>
      <c r="G243" s="94">
        <f t="shared" si="427"/>
        <v>0.33333333333333331</v>
      </c>
      <c r="H243" s="94">
        <f t="shared" si="340"/>
        <v>0.99999999999999978</v>
      </c>
      <c r="I243" s="94">
        <f t="shared" si="428"/>
        <v>0.66666666666666663</v>
      </c>
      <c r="J243" s="55">
        <v>1</v>
      </c>
      <c r="K243" s="55">
        <v>1</v>
      </c>
      <c r="L243" s="55">
        <v>22</v>
      </c>
      <c r="M243" s="55">
        <v>0</v>
      </c>
      <c r="N243" s="5">
        <v>0</v>
      </c>
      <c r="O243" s="5">
        <v>0</v>
      </c>
      <c r="P243" s="142">
        <v>1</v>
      </c>
      <c r="Q243" s="114">
        <v>0</v>
      </c>
      <c r="R243" s="91">
        <v>1</v>
      </c>
      <c r="S243" s="5">
        <f t="shared" si="341"/>
        <v>1</v>
      </c>
      <c r="T243" s="93">
        <f>IFERROR(Q243*Q$4+R243*R$4,0)</f>
        <v>0.5</v>
      </c>
      <c r="U243" s="143" t="s">
        <v>230</v>
      </c>
      <c r="V243" s="143">
        <v>1</v>
      </c>
      <c r="W243" s="143">
        <v>5</v>
      </c>
      <c r="X243" s="64"/>
      <c r="Y243" s="64"/>
      <c r="Z243" s="62"/>
      <c r="AA243" s="144">
        <v>1</v>
      </c>
      <c r="AB243" s="144">
        <v>1</v>
      </c>
      <c r="AC243" s="64"/>
      <c r="AD243" s="64">
        <f t="shared" si="346"/>
        <v>2</v>
      </c>
      <c r="AE243" s="64">
        <f t="shared" si="347"/>
        <v>0.21739130434782608</v>
      </c>
      <c r="AF243" s="64">
        <f t="shared" si="348"/>
        <v>0.21739130434782608</v>
      </c>
      <c r="AG243" s="55" t="s">
        <v>231</v>
      </c>
      <c r="AH243" s="55">
        <v>1</v>
      </c>
      <c r="AI243" s="35">
        <v>5</v>
      </c>
      <c r="AJ243" s="35"/>
      <c r="AK243" s="35"/>
      <c r="AL243" s="35"/>
      <c r="AM243" s="142">
        <v>1</v>
      </c>
      <c r="AN243" s="142">
        <v>1</v>
      </c>
      <c r="AO243" s="35"/>
      <c r="AP243" s="35">
        <f t="shared" si="350"/>
        <v>2</v>
      </c>
      <c r="AQ243" s="35">
        <f t="shared" si="351"/>
        <v>0.21739130434782608</v>
      </c>
      <c r="AR243" s="35">
        <f t="shared" si="352"/>
        <v>0.21739130434782608</v>
      </c>
      <c r="AS243" s="64" t="s">
        <v>232</v>
      </c>
      <c r="AT243" s="64">
        <v>1</v>
      </c>
      <c r="AU243" s="64">
        <v>1</v>
      </c>
      <c r="AV243" s="64"/>
      <c r="AW243" s="64"/>
      <c r="AX243" s="64"/>
      <c r="AY243" s="144">
        <v>1</v>
      </c>
      <c r="AZ243" s="144">
        <v>1</v>
      </c>
      <c r="BA243" s="64"/>
      <c r="BB243" s="64">
        <f t="shared" si="353"/>
        <v>2</v>
      </c>
      <c r="BC243" s="64">
        <f t="shared" si="354"/>
        <v>4.3478260869565216E-2</v>
      </c>
      <c r="BD243" s="64">
        <f t="shared" si="355"/>
        <v>4.3478260869565216E-2</v>
      </c>
      <c r="BE243" s="35" t="s">
        <v>204</v>
      </c>
      <c r="BF243" s="35">
        <v>1</v>
      </c>
      <c r="BG243" s="35">
        <v>3</v>
      </c>
      <c r="BH243" s="35"/>
      <c r="BI243" s="35"/>
      <c r="BJ243" s="35"/>
      <c r="BK243" s="142">
        <v>1</v>
      </c>
      <c r="BL243" s="142">
        <v>1</v>
      </c>
      <c r="BM243" s="35"/>
      <c r="BN243" s="35">
        <f t="shared" si="356"/>
        <v>2</v>
      </c>
      <c r="BO243" s="35">
        <f t="shared" si="357"/>
        <v>0.13043478260869565</v>
      </c>
      <c r="BP243" s="35">
        <f t="shared" si="358"/>
        <v>0.13043478260869565</v>
      </c>
      <c r="BQ243" s="64" t="s">
        <v>233</v>
      </c>
      <c r="BR243" s="64">
        <v>1</v>
      </c>
      <c r="BS243" s="64">
        <v>1</v>
      </c>
      <c r="BT243" s="64"/>
      <c r="BU243" s="64"/>
      <c r="BV243" s="64"/>
      <c r="BW243" s="144">
        <v>1</v>
      </c>
      <c r="BX243" s="144">
        <v>1</v>
      </c>
      <c r="BY243" s="64"/>
      <c r="BZ243" s="64">
        <f t="shared" si="359"/>
        <v>2</v>
      </c>
      <c r="CA243" s="64">
        <f t="shared" si="360"/>
        <v>4.3478260869565216E-2</v>
      </c>
      <c r="CB243" s="64">
        <f t="shared" si="361"/>
        <v>4.3478260869565216E-2</v>
      </c>
      <c r="CC243" s="35" t="s">
        <v>234</v>
      </c>
      <c r="CD243" s="35">
        <v>1</v>
      </c>
      <c r="CE243" s="35">
        <v>1</v>
      </c>
      <c r="CF243" s="35"/>
      <c r="CG243" s="35"/>
      <c r="CH243" s="35"/>
      <c r="CI243" s="142">
        <v>1</v>
      </c>
      <c r="CJ243" s="142">
        <v>1</v>
      </c>
      <c r="CK243" s="35"/>
      <c r="CL243" s="35">
        <f t="shared" si="362"/>
        <v>2</v>
      </c>
      <c r="CM243" s="35">
        <f t="shared" si="363"/>
        <v>4.3478260869565216E-2</v>
      </c>
      <c r="CN243" s="35">
        <f t="shared" si="364"/>
        <v>4.3478260869565216E-2</v>
      </c>
      <c r="CO243" s="64" t="s">
        <v>235</v>
      </c>
      <c r="CP243" s="64">
        <v>1</v>
      </c>
      <c r="CQ243" s="64">
        <v>1</v>
      </c>
      <c r="CR243" s="64"/>
      <c r="CS243" s="64"/>
      <c r="CT243" s="64"/>
      <c r="CU243" s="144">
        <v>1</v>
      </c>
      <c r="CV243" s="144">
        <v>1</v>
      </c>
      <c r="CW243" s="64"/>
      <c r="CX243" s="64">
        <f t="shared" si="365"/>
        <v>2</v>
      </c>
      <c r="CY243" s="64">
        <f t="shared" si="366"/>
        <v>4.3478260869565216E-2</v>
      </c>
      <c r="CZ243" s="64">
        <f t="shared" si="367"/>
        <v>4.3478260869565216E-2</v>
      </c>
      <c r="DA243" s="35" t="s">
        <v>235</v>
      </c>
      <c r="DB243" s="35">
        <v>1</v>
      </c>
      <c r="DC243" s="35">
        <v>1</v>
      </c>
      <c r="DD243" s="35"/>
      <c r="DE243" s="35"/>
      <c r="DF243" s="35"/>
      <c r="DG243" s="142">
        <v>1</v>
      </c>
      <c r="DH243" s="142">
        <v>1</v>
      </c>
      <c r="DI243" s="35"/>
      <c r="DJ243" s="35">
        <f t="shared" si="368"/>
        <v>2</v>
      </c>
      <c r="DK243" s="35">
        <f t="shared" si="369"/>
        <v>4.3478260869565216E-2</v>
      </c>
      <c r="DL243" s="35">
        <f t="shared" si="370"/>
        <v>4.3478260869565216E-2</v>
      </c>
      <c r="DM243" s="64" t="s">
        <v>236</v>
      </c>
      <c r="DN243" s="64">
        <v>1</v>
      </c>
      <c r="DO243" s="64">
        <v>1</v>
      </c>
      <c r="DP243" s="64"/>
      <c r="DQ243" s="64"/>
      <c r="DR243" s="64"/>
      <c r="DS243" s="144">
        <v>1</v>
      </c>
      <c r="DT243" s="144">
        <v>1</v>
      </c>
      <c r="DU243" s="64"/>
      <c r="DV243" s="64">
        <f t="shared" si="371"/>
        <v>2</v>
      </c>
      <c r="DW243" s="64">
        <f t="shared" si="372"/>
        <v>4.3478260869565216E-2</v>
      </c>
      <c r="DX243" s="64">
        <f t="shared" si="373"/>
        <v>4.3478260869565216E-2</v>
      </c>
      <c r="DY243" s="35" t="s">
        <v>237</v>
      </c>
      <c r="DZ243" s="35">
        <v>1</v>
      </c>
      <c r="EA243" s="35">
        <v>1</v>
      </c>
      <c r="EB243" s="35"/>
      <c r="EC243" s="35"/>
      <c r="ED243" s="35"/>
      <c r="EE243" s="142">
        <v>1</v>
      </c>
      <c r="EF243" s="142">
        <v>1</v>
      </c>
      <c r="EG243" s="35"/>
      <c r="EH243" s="35">
        <f t="shared" si="374"/>
        <v>2</v>
      </c>
      <c r="EI243" s="35">
        <f t="shared" si="375"/>
        <v>4.3478260869565216E-2</v>
      </c>
      <c r="EJ243" s="35">
        <f t="shared" si="376"/>
        <v>4.3478260869565216E-2</v>
      </c>
      <c r="EK243" s="62" t="s">
        <v>238</v>
      </c>
      <c r="EL243" s="62">
        <v>1</v>
      </c>
      <c r="EM243" s="62">
        <v>1</v>
      </c>
      <c r="EN243" s="62"/>
      <c r="EO243" s="62"/>
      <c r="EP243" s="62"/>
      <c r="EQ243" s="62">
        <v>1</v>
      </c>
      <c r="ER243" s="62">
        <v>1</v>
      </c>
      <c r="ES243" s="62"/>
      <c r="ET243" s="62">
        <f t="shared" si="377"/>
        <v>2</v>
      </c>
      <c r="EU243" s="62">
        <f t="shared" si="378"/>
        <v>4.3478260869565216E-2</v>
      </c>
      <c r="EV243" s="62">
        <f t="shared" si="379"/>
        <v>4.3478260869565216E-2</v>
      </c>
      <c r="EW243" s="5" t="s">
        <v>239</v>
      </c>
      <c r="EX243" s="5">
        <v>1</v>
      </c>
      <c r="EY243" s="5">
        <v>1</v>
      </c>
      <c r="EZ243" s="5"/>
      <c r="FA243" s="5"/>
      <c r="FB243" s="5"/>
      <c r="FC243" s="5">
        <v>1</v>
      </c>
      <c r="FD243" s="5">
        <v>1</v>
      </c>
      <c r="FE243" s="5"/>
      <c r="FF243" s="5">
        <f t="shared" si="380"/>
        <v>2</v>
      </c>
      <c r="FG243" s="5">
        <f t="shared" si="381"/>
        <v>4.3478260869565216E-2</v>
      </c>
      <c r="FH243" s="5">
        <f t="shared" si="382"/>
        <v>4.3478260869565216E-2</v>
      </c>
      <c r="FI243" s="62" t="s">
        <v>240</v>
      </c>
      <c r="FJ243" s="62">
        <v>1</v>
      </c>
      <c r="FK243" s="62">
        <v>1</v>
      </c>
      <c r="FL243" s="62"/>
      <c r="FM243" s="62"/>
      <c r="FN243" s="62"/>
      <c r="FO243" s="62">
        <v>1</v>
      </c>
      <c r="FP243" s="62">
        <v>1</v>
      </c>
      <c r="FQ243" s="62"/>
      <c r="FR243" s="62">
        <f t="shared" si="383"/>
        <v>2</v>
      </c>
      <c r="FS243" s="62">
        <f t="shared" si="384"/>
        <v>4.3478260869565216E-2</v>
      </c>
      <c r="FT243" s="62">
        <f t="shared" si="385"/>
        <v>4.3478260869565216E-2</v>
      </c>
      <c r="FU243" s="5"/>
      <c r="FV243" s="5"/>
      <c r="FW243" s="5"/>
      <c r="FX243" s="5"/>
      <c r="FY243" s="5"/>
      <c r="FZ243" s="5"/>
      <c r="GA243" s="5"/>
      <c r="GB243" s="5"/>
      <c r="GC243" s="5"/>
      <c r="GD243" s="5"/>
      <c r="GE243" s="5"/>
      <c r="GF243" s="5"/>
      <c r="GG243" s="62"/>
      <c r="GH243" s="62"/>
      <c r="GI243" s="62"/>
      <c r="GJ243" s="62"/>
      <c r="GK243" s="62"/>
      <c r="GL243" s="62"/>
      <c r="GM243" s="62"/>
      <c r="GN243" s="62"/>
      <c r="GO243" s="62"/>
      <c r="GP243" s="62"/>
      <c r="GQ243" s="62"/>
      <c r="GR243" s="62"/>
      <c r="GS243" s="5"/>
      <c r="GT243" s="5"/>
      <c r="GU243" s="5"/>
      <c r="GV243" s="5"/>
      <c r="GW243" s="5"/>
      <c r="GX243" s="5"/>
      <c r="GY243" s="5"/>
      <c r="GZ243" s="5"/>
      <c r="HA243" s="5"/>
      <c r="HB243" s="5"/>
      <c r="HC243" s="5"/>
      <c r="HD243" s="5"/>
      <c r="HE243" s="62"/>
      <c r="HF243" s="62"/>
      <c r="HG243" s="62"/>
      <c r="HH243" s="62"/>
      <c r="HI243" s="62"/>
      <c r="HJ243" s="62"/>
      <c r="HK243" s="62"/>
      <c r="HL243" s="62"/>
      <c r="HM243" s="62"/>
      <c r="HN243" s="62"/>
      <c r="HO243" s="62"/>
      <c r="HP243" s="62"/>
      <c r="HQ243" s="5"/>
      <c r="HR243" s="5"/>
      <c r="HS243" s="5"/>
      <c r="HT243" s="5"/>
      <c r="HU243" s="5"/>
      <c r="HV243" s="5"/>
      <c r="HW243" s="5"/>
      <c r="HX243" s="5"/>
      <c r="HY243" s="5"/>
      <c r="HZ243" s="5"/>
      <c r="IA243" s="5"/>
      <c r="IB243" s="5"/>
      <c r="IC243" s="62"/>
      <c r="ID243" s="62"/>
      <c r="IE243" s="62"/>
      <c r="IF243" s="62"/>
      <c r="IG243" s="62"/>
      <c r="IH243" s="62"/>
      <c r="II243" s="62"/>
      <c r="IJ243" s="62"/>
      <c r="IK243" s="62"/>
      <c r="IL243" s="62"/>
      <c r="IM243" s="62"/>
      <c r="IN243" s="62"/>
      <c r="IO243" s="5"/>
      <c r="IP243" s="5"/>
      <c r="IQ243" s="5"/>
      <c r="IR243" s="5"/>
      <c r="IS243" s="5"/>
      <c r="IT243" s="5"/>
      <c r="IU243" s="5"/>
      <c r="IV243" s="5"/>
      <c r="IW243" s="5"/>
      <c r="IX243" s="5"/>
      <c r="IY243" s="5"/>
      <c r="IZ243" s="5"/>
    </row>
    <row r="244" spans="1:260" x14ac:dyDescent="0.35">
      <c r="A244" s="131">
        <v>240</v>
      </c>
      <c r="B244" s="170">
        <f>'BVEM Scorecard'!B243</f>
        <v>0</v>
      </c>
      <c r="C244" s="170">
        <f>'BVEM Scorecard'!C243</f>
        <v>0</v>
      </c>
      <c r="D244" s="152">
        <v>514</v>
      </c>
      <c r="E244" s="72" t="str">
        <f>'BVEM Scorecard'!F243</f>
        <v>Gas</v>
      </c>
      <c r="F244" s="94">
        <f t="shared" si="339"/>
        <v>0</v>
      </c>
      <c r="G244" s="94">
        <f t="shared" si="427"/>
        <v>0</v>
      </c>
      <c r="H244" s="94">
        <f t="shared" si="340"/>
        <v>0</v>
      </c>
      <c r="I244" s="94">
        <f t="shared" si="428"/>
        <v>0</v>
      </c>
      <c r="J244" s="55"/>
      <c r="K244" s="55"/>
      <c r="L244" s="55"/>
      <c r="M244" s="55"/>
      <c r="N244" s="5"/>
      <c r="O244" s="141"/>
      <c r="P244" s="142"/>
      <c r="Q244" s="114"/>
      <c r="R244" s="91"/>
      <c r="S244" s="5" t="str">
        <f t="shared" si="341"/>
        <v/>
      </c>
      <c r="T244" s="93"/>
      <c r="U244" s="143"/>
      <c r="V244" s="143"/>
      <c r="W244" s="143"/>
      <c r="X244" s="64"/>
      <c r="Y244" s="64"/>
      <c r="Z244" s="64"/>
      <c r="AA244" s="144"/>
      <c r="AB244" s="144"/>
      <c r="AC244" s="64"/>
      <c r="AD244" s="64"/>
      <c r="AE244" s="64"/>
      <c r="AF244" s="64"/>
      <c r="AG244" s="55"/>
      <c r="AH244" s="55"/>
      <c r="AI244" s="5"/>
      <c r="AJ244" s="5"/>
      <c r="AK244" s="5"/>
      <c r="AL244" s="5"/>
      <c r="AM244" s="5"/>
      <c r="AN244" s="5"/>
      <c r="AO244" s="5"/>
      <c r="AP244" s="35"/>
      <c r="AQ244" s="35"/>
      <c r="AR244" s="35"/>
      <c r="AS244" s="62"/>
      <c r="AT244" s="62"/>
      <c r="AU244" s="62"/>
      <c r="AV244" s="62"/>
      <c r="AW244" s="62"/>
      <c r="AX244" s="62"/>
      <c r="AY244" s="62"/>
      <c r="AZ244" s="62"/>
      <c r="BA244" s="62"/>
      <c r="BB244" s="62"/>
      <c r="BC244" s="95"/>
      <c r="BD244" s="62"/>
      <c r="BE244" s="5"/>
      <c r="BF244" s="5"/>
      <c r="BG244" s="5"/>
      <c r="BH244" s="5"/>
      <c r="BI244" s="5"/>
      <c r="BJ244" s="5"/>
      <c r="BK244" s="5"/>
      <c r="BL244" s="5"/>
      <c r="BM244" s="5"/>
      <c r="BN244" s="35"/>
      <c r="BO244" s="35"/>
      <c r="BP244" s="35"/>
      <c r="BQ244" s="62"/>
      <c r="BR244" s="62"/>
      <c r="BS244" s="62"/>
      <c r="BT244" s="62"/>
      <c r="BU244" s="62"/>
      <c r="BV244" s="62"/>
      <c r="BW244" s="62"/>
      <c r="BX244" s="62"/>
      <c r="BY244" s="62"/>
      <c r="BZ244" s="62"/>
      <c r="CA244" s="62"/>
      <c r="CB244" s="62"/>
      <c r="CC244" s="5"/>
      <c r="CD244" s="5"/>
      <c r="CE244" s="5"/>
      <c r="CF244" s="5"/>
      <c r="CG244" s="5"/>
      <c r="CH244" s="5"/>
      <c r="CI244" s="5"/>
      <c r="CJ244" s="5"/>
      <c r="CK244" s="5"/>
      <c r="CL244" s="35"/>
      <c r="CM244" s="35"/>
      <c r="CN244" s="35"/>
      <c r="CO244" s="62"/>
      <c r="CP244" s="62"/>
      <c r="CQ244" s="62"/>
      <c r="CR244" s="62"/>
      <c r="CS244" s="62"/>
      <c r="CT244" s="62"/>
      <c r="CU244" s="62"/>
      <c r="CV244" s="62"/>
      <c r="CW244" s="62"/>
      <c r="CX244" s="62"/>
      <c r="CY244" s="62"/>
      <c r="CZ244" s="62"/>
      <c r="DA244" s="5"/>
      <c r="DB244" s="5"/>
      <c r="DC244" s="5"/>
      <c r="DD244" s="5"/>
      <c r="DE244" s="5"/>
      <c r="DF244" s="5"/>
      <c r="DG244" s="5"/>
      <c r="DH244" s="5"/>
      <c r="DI244" s="5"/>
      <c r="DJ244" s="5"/>
      <c r="DK244" s="5"/>
      <c r="DL244" s="5"/>
      <c r="DM244" s="62"/>
      <c r="DN244" s="62"/>
      <c r="DO244" s="62"/>
      <c r="DP244" s="62"/>
      <c r="DQ244" s="62"/>
      <c r="DR244" s="62"/>
      <c r="DS244" s="62"/>
      <c r="DT244" s="62"/>
      <c r="DU244" s="62"/>
      <c r="DV244" s="62"/>
      <c r="DW244" s="62"/>
      <c r="DX244" s="62"/>
      <c r="DY244" s="5"/>
      <c r="DZ244" s="5"/>
      <c r="EA244" s="5"/>
      <c r="EB244" s="5"/>
      <c r="EC244" s="5"/>
      <c r="ED244" s="5"/>
      <c r="EE244" s="5"/>
      <c r="EF244" s="5"/>
      <c r="EG244" s="5"/>
      <c r="EH244" s="5"/>
      <c r="EI244" s="5"/>
      <c r="EJ244" s="5"/>
      <c r="EK244" s="62"/>
      <c r="EL244" s="62"/>
      <c r="EM244" s="62"/>
      <c r="EN244" s="62"/>
      <c r="EO244" s="62"/>
      <c r="EP244" s="62"/>
      <c r="EQ244" s="62"/>
      <c r="ER244" s="62"/>
      <c r="ES244" s="62"/>
      <c r="ET244" s="62"/>
      <c r="EU244" s="62"/>
      <c r="EV244" s="62"/>
      <c r="EW244" s="5"/>
      <c r="EX244" s="5"/>
      <c r="EY244" s="5"/>
      <c r="EZ244" s="5"/>
      <c r="FA244" s="5"/>
      <c r="FB244" s="5"/>
      <c r="FC244" s="5"/>
      <c r="FD244" s="5"/>
      <c r="FE244" s="5"/>
      <c r="FF244" s="5"/>
      <c r="FG244" s="5"/>
      <c r="FH244" s="5"/>
      <c r="FI244" s="62"/>
      <c r="FJ244" s="62"/>
      <c r="FK244" s="62"/>
      <c r="FL244" s="62"/>
      <c r="FM244" s="62"/>
      <c r="FN244" s="62"/>
      <c r="FO244" s="62"/>
      <c r="FP244" s="62"/>
      <c r="FQ244" s="62"/>
      <c r="FR244" s="62"/>
      <c r="FS244" s="62"/>
      <c r="FT244" s="62"/>
      <c r="FU244" s="5"/>
      <c r="FV244" s="5"/>
      <c r="FW244" s="5"/>
      <c r="FX244" s="5"/>
      <c r="FY244" s="5"/>
      <c r="FZ244" s="5"/>
      <c r="GA244" s="5"/>
      <c r="GB244" s="5"/>
      <c r="GC244" s="5"/>
      <c r="GD244" s="5"/>
      <c r="GE244" s="5"/>
      <c r="GF244" s="5"/>
      <c r="GG244" s="62"/>
      <c r="GH244" s="62"/>
      <c r="GI244" s="62"/>
      <c r="GJ244" s="62"/>
      <c r="GK244" s="62"/>
      <c r="GL244" s="62"/>
      <c r="GM244" s="62"/>
      <c r="GN244" s="62"/>
      <c r="GO244" s="62"/>
      <c r="GP244" s="62"/>
      <c r="GQ244" s="62"/>
      <c r="GR244" s="62"/>
      <c r="GS244" s="5"/>
      <c r="GT244" s="5"/>
      <c r="GU244" s="5"/>
      <c r="GV244" s="5"/>
      <c r="GW244" s="5"/>
      <c r="GX244" s="5"/>
      <c r="GY244" s="5"/>
      <c r="GZ244" s="5"/>
      <c r="HA244" s="5"/>
      <c r="HB244" s="5"/>
      <c r="HC244" s="5"/>
      <c r="HD244" s="5"/>
      <c r="HE244" s="62"/>
      <c r="HF244" s="62"/>
      <c r="HG244" s="62"/>
      <c r="HH244" s="62"/>
      <c r="HI244" s="62"/>
      <c r="HJ244" s="62"/>
      <c r="HK244" s="62"/>
      <c r="HL244" s="62"/>
      <c r="HM244" s="62"/>
      <c r="HN244" s="62"/>
      <c r="HO244" s="62"/>
      <c r="HP244" s="62"/>
      <c r="HQ244" s="5"/>
      <c r="HR244" s="5"/>
      <c r="HS244" s="5"/>
      <c r="HT244" s="5"/>
      <c r="HU244" s="5"/>
      <c r="HV244" s="5"/>
      <c r="HW244" s="5"/>
      <c r="HX244" s="5"/>
      <c r="HY244" s="5"/>
      <c r="HZ244" s="5"/>
      <c r="IA244" s="5"/>
      <c r="IB244" s="5"/>
      <c r="IC244" s="62"/>
      <c r="ID244" s="62"/>
      <c r="IE244" s="62"/>
      <c r="IF244" s="62"/>
      <c r="IG244" s="62"/>
      <c r="IH244" s="62"/>
      <c r="II244" s="62"/>
      <c r="IJ244" s="62"/>
      <c r="IK244" s="62"/>
      <c r="IL244" s="62"/>
      <c r="IM244" s="62"/>
      <c r="IN244" s="62"/>
      <c r="IO244" s="5"/>
      <c r="IP244" s="5"/>
      <c r="IQ244" s="5"/>
      <c r="IR244" s="5"/>
      <c r="IS244" s="5"/>
      <c r="IT244" s="5"/>
      <c r="IU244" s="5"/>
      <c r="IV244" s="5"/>
      <c r="IW244" s="5"/>
      <c r="IX244" s="5"/>
      <c r="IY244" s="5"/>
      <c r="IZ244" s="5"/>
    </row>
    <row r="245" spans="1:260" x14ac:dyDescent="0.35">
      <c r="A245" s="131">
        <v>241</v>
      </c>
      <c r="B245" s="170">
        <f>'BVEM Scorecard'!B244</f>
        <v>0</v>
      </c>
      <c r="C245" s="170">
        <f>'BVEM Scorecard'!C244</f>
        <v>0</v>
      </c>
      <c r="D245" s="152">
        <v>517</v>
      </c>
      <c r="E245" s="72" t="str">
        <f>'BVEM Scorecard'!F244</f>
        <v>Gas</v>
      </c>
      <c r="F245" s="94">
        <f t="shared" si="339"/>
        <v>0</v>
      </c>
      <c r="G245" s="94">
        <f t="shared" si="427"/>
        <v>0</v>
      </c>
      <c r="H245" s="94">
        <f t="shared" si="340"/>
        <v>0</v>
      </c>
      <c r="I245" s="94">
        <f t="shared" si="428"/>
        <v>0</v>
      </c>
      <c r="J245" s="55"/>
      <c r="K245" s="55"/>
      <c r="L245" s="55"/>
      <c r="M245" s="55"/>
      <c r="N245" s="5"/>
      <c r="O245" s="5"/>
      <c r="P245" s="142"/>
      <c r="Q245" s="114"/>
      <c r="R245" s="91"/>
      <c r="S245" s="5" t="str">
        <f t="shared" si="341"/>
        <v/>
      </c>
      <c r="T245" s="93"/>
      <c r="U245" s="143"/>
      <c r="V245" s="143"/>
      <c r="W245" s="143"/>
      <c r="X245" s="64"/>
      <c r="Y245" s="64"/>
      <c r="Z245" s="62"/>
      <c r="AA245" s="144"/>
      <c r="AB245" s="144"/>
      <c r="AC245" s="64"/>
      <c r="AD245" s="64"/>
      <c r="AE245" s="64"/>
      <c r="AF245" s="64"/>
      <c r="AG245" s="55"/>
      <c r="AH245" s="55"/>
      <c r="AI245" s="35"/>
      <c r="AJ245" s="35"/>
      <c r="AK245" s="35"/>
      <c r="AL245" s="35"/>
      <c r="AM245" s="142"/>
      <c r="AN245" s="142"/>
      <c r="AO245" s="35"/>
      <c r="AP245" s="35"/>
      <c r="AQ245" s="35"/>
      <c r="AR245" s="35"/>
      <c r="AS245" s="64"/>
      <c r="AT245" s="64"/>
      <c r="AU245" s="64"/>
      <c r="AV245" s="64"/>
      <c r="AW245" s="64"/>
      <c r="AX245" s="64"/>
      <c r="AY245" s="144"/>
      <c r="AZ245" s="144"/>
      <c r="BA245" s="64"/>
      <c r="BB245" s="64"/>
      <c r="BC245" s="64"/>
      <c r="BD245" s="64"/>
      <c r="BE245" s="35"/>
      <c r="BF245" s="35"/>
      <c r="BG245" s="35"/>
      <c r="BH245" s="35"/>
      <c r="BI245" s="35"/>
      <c r="BJ245" s="35"/>
      <c r="BK245" s="142"/>
      <c r="BL245" s="142"/>
      <c r="BM245" s="35"/>
      <c r="BN245" s="35"/>
      <c r="BO245" s="35"/>
      <c r="BP245" s="35"/>
      <c r="BQ245" s="64"/>
      <c r="BR245" s="64"/>
      <c r="BS245" s="64"/>
      <c r="BT245" s="64"/>
      <c r="BU245" s="64"/>
      <c r="BV245" s="64"/>
      <c r="BW245" s="144"/>
      <c r="BX245" s="144"/>
      <c r="BY245" s="64"/>
      <c r="BZ245" s="64"/>
      <c r="CA245" s="64"/>
      <c r="CB245" s="64"/>
      <c r="CC245" s="35"/>
      <c r="CD245" s="35"/>
      <c r="CE245" s="35"/>
      <c r="CF245" s="35"/>
      <c r="CG245" s="35"/>
      <c r="CH245" s="35"/>
      <c r="CI245" s="142"/>
      <c r="CJ245" s="142"/>
      <c r="CK245" s="35"/>
      <c r="CL245" s="35"/>
      <c r="CM245" s="35"/>
      <c r="CN245" s="35"/>
      <c r="CO245" s="64"/>
      <c r="CP245" s="64"/>
      <c r="CQ245" s="64"/>
      <c r="CR245" s="64"/>
      <c r="CS245" s="64"/>
      <c r="CT245" s="64"/>
      <c r="CU245" s="144"/>
      <c r="CV245" s="144"/>
      <c r="CW245" s="64"/>
      <c r="CX245" s="64"/>
      <c r="CY245" s="64"/>
      <c r="CZ245" s="64"/>
      <c r="DA245" s="35"/>
      <c r="DB245" s="35"/>
      <c r="DC245" s="35"/>
      <c r="DD245" s="35"/>
      <c r="DE245" s="35"/>
      <c r="DF245" s="35"/>
      <c r="DG245" s="142"/>
      <c r="DH245" s="142"/>
      <c r="DI245" s="35"/>
      <c r="DJ245" s="35"/>
      <c r="DK245" s="35"/>
      <c r="DL245" s="35"/>
      <c r="DM245" s="64"/>
      <c r="DN245" s="64"/>
      <c r="DO245" s="64"/>
      <c r="DP245" s="64"/>
      <c r="DQ245" s="64"/>
      <c r="DR245" s="64"/>
      <c r="DS245" s="144"/>
      <c r="DT245" s="144"/>
      <c r="DU245" s="64"/>
      <c r="DV245" s="64"/>
      <c r="DW245" s="64"/>
      <c r="DX245" s="64"/>
      <c r="DY245" s="35"/>
      <c r="DZ245" s="35"/>
      <c r="EA245" s="35"/>
      <c r="EB245" s="35"/>
      <c r="EC245" s="35"/>
      <c r="ED245" s="35"/>
      <c r="EE245" s="142"/>
      <c r="EF245" s="142"/>
      <c r="EG245" s="35"/>
      <c r="EH245" s="35"/>
      <c r="EI245" s="35"/>
      <c r="EJ245" s="35"/>
      <c r="EK245" s="62"/>
      <c r="EL245" s="62"/>
      <c r="EM245" s="62"/>
      <c r="EN245" s="62"/>
      <c r="EO245" s="62"/>
      <c r="EP245" s="62"/>
      <c r="EQ245" s="62"/>
      <c r="ER245" s="62"/>
      <c r="ES245" s="62"/>
      <c r="ET245" s="62"/>
      <c r="EU245" s="62"/>
      <c r="EV245" s="62"/>
      <c r="EW245" s="5"/>
      <c r="EX245" s="5"/>
      <c r="EY245" s="5"/>
      <c r="EZ245" s="5"/>
      <c r="FA245" s="5"/>
      <c r="FB245" s="5"/>
      <c r="FC245" s="5"/>
      <c r="FD245" s="5"/>
      <c r="FE245" s="5"/>
      <c r="FF245" s="5"/>
      <c r="FG245" s="5"/>
      <c r="FH245" s="5"/>
      <c r="FI245" s="62"/>
      <c r="FJ245" s="62"/>
      <c r="FK245" s="62"/>
      <c r="FL245" s="62"/>
      <c r="FM245" s="62"/>
      <c r="FN245" s="62"/>
      <c r="FO245" s="62"/>
      <c r="FP245" s="62"/>
      <c r="FQ245" s="62"/>
      <c r="FR245" s="62"/>
      <c r="FS245" s="62"/>
      <c r="FT245" s="62"/>
      <c r="FU245" s="5"/>
      <c r="FV245" s="5"/>
      <c r="FW245" s="5"/>
      <c r="FX245" s="5"/>
      <c r="FY245" s="5"/>
      <c r="FZ245" s="5"/>
      <c r="GA245" s="5"/>
      <c r="GB245" s="5"/>
      <c r="GC245" s="5"/>
      <c r="GD245" s="5"/>
      <c r="GE245" s="5"/>
      <c r="GF245" s="5"/>
      <c r="GG245" s="62"/>
      <c r="GH245" s="62"/>
      <c r="GI245" s="62"/>
      <c r="GJ245" s="62"/>
      <c r="GK245" s="62"/>
      <c r="GL245" s="62"/>
      <c r="GM245" s="62"/>
      <c r="GN245" s="62"/>
      <c r="GO245" s="62"/>
      <c r="GP245" s="62"/>
      <c r="GQ245" s="62"/>
      <c r="GR245" s="62"/>
      <c r="GS245" s="5"/>
      <c r="GT245" s="5"/>
      <c r="GU245" s="5"/>
      <c r="GV245" s="5"/>
      <c r="GW245" s="5"/>
      <c r="GX245" s="5"/>
      <c r="GY245" s="5"/>
      <c r="GZ245" s="5"/>
      <c r="HA245" s="5"/>
      <c r="HB245" s="5"/>
      <c r="HC245" s="5"/>
      <c r="HD245" s="5"/>
      <c r="HE245" s="62"/>
      <c r="HF245" s="62"/>
      <c r="HG245" s="62"/>
      <c r="HH245" s="62"/>
      <c r="HI245" s="62"/>
      <c r="HJ245" s="62"/>
      <c r="HK245" s="62"/>
      <c r="HL245" s="62"/>
      <c r="HM245" s="62"/>
      <c r="HN245" s="62"/>
      <c r="HO245" s="62"/>
      <c r="HP245" s="62"/>
      <c r="HQ245" s="5"/>
      <c r="HR245" s="5"/>
      <c r="HS245" s="5"/>
      <c r="HT245" s="5"/>
      <c r="HU245" s="5"/>
      <c r="HV245" s="5"/>
      <c r="HW245" s="5"/>
      <c r="HX245" s="5"/>
      <c r="HY245" s="5"/>
      <c r="HZ245" s="5"/>
      <c r="IA245" s="5"/>
      <c r="IB245" s="5"/>
      <c r="IC245" s="62"/>
      <c r="ID245" s="62"/>
      <c r="IE245" s="62"/>
      <c r="IF245" s="62"/>
      <c r="IG245" s="62"/>
      <c r="IH245" s="62"/>
      <c r="II245" s="62"/>
      <c r="IJ245" s="62"/>
      <c r="IK245" s="62"/>
      <c r="IL245" s="62"/>
      <c r="IM245" s="62"/>
      <c r="IN245" s="62"/>
      <c r="IO245" s="5"/>
      <c r="IP245" s="5"/>
      <c r="IQ245" s="5"/>
      <c r="IR245" s="5"/>
      <c r="IS245" s="5"/>
      <c r="IT245" s="5"/>
      <c r="IU245" s="5"/>
      <c r="IV245" s="5"/>
      <c r="IW245" s="5"/>
      <c r="IX245" s="5"/>
      <c r="IY245" s="5"/>
      <c r="IZ245" s="5"/>
    </row>
    <row r="246" spans="1:260" x14ac:dyDescent="0.35">
      <c r="A246" s="131">
        <v>242</v>
      </c>
      <c r="B246" s="170">
        <f>'BVEM Scorecard'!B245</f>
        <v>0</v>
      </c>
      <c r="C246" s="170">
        <f>'BVEM Scorecard'!C245</f>
        <v>0</v>
      </c>
      <c r="D246" s="152">
        <v>538</v>
      </c>
      <c r="E246" s="72" t="str">
        <f>'BVEM Scorecard'!F245</f>
        <v>Gas</v>
      </c>
      <c r="F246" s="94">
        <f t="shared" si="339"/>
        <v>0</v>
      </c>
      <c r="G246" s="94">
        <f t="shared" si="427"/>
        <v>0</v>
      </c>
      <c r="H246" s="94">
        <f t="shared" si="340"/>
        <v>0</v>
      </c>
      <c r="I246" s="94">
        <f t="shared" si="428"/>
        <v>0</v>
      </c>
      <c r="J246" s="55"/>
      <c r="K246" s="55"/>
      <c r="L246" s="55"/>
      <c r="M246" s="55"/>
      <c r="N246" s="5"/>
      <c r="O246" s="141"/>
      <c r="P246" s="142"/>
      <c r="Q246" s="114"/>
      <c r="R246" s="91"/>
      <c r="S246" s="5" t="str">
        <f t="shared" si="341"/>
        <v/>
      </c>
      <c r="T246" s="93"/>
      <c r="U246" s="143"/>
      <c r="V246" s="143"/>
      <c r="W246" s="143"/>
      <c r="X246" s="64"/>
      <c r="Y246" s="64"/>
      <c r="Z246" s="64"/>
      <c r="AA246" s="144"/>
      <c r="AB246" s="144"/>
      <c r="AC246" s="64"/>
      <c r="AD246" s="64"/>
      <c r="AE246" s="64"/>
      <c r="AF246" s="64"/>
      <c r="AG246" s="55"/>
      <c r="AH246" s="55"/>
      <c r="AI246" s="5"/>
      <c r="AJ246" s="5"/>
      <c r="AK246" s="5"/>
      <c r="AL246" s="5"/>
      <c r="AM246" s="5"/>
      <c r="AN246" s="5"/>
      <c r="AO246" s="5"/>
      <c r="AP246" s="35"/>
      <c r="AQ246" s="35"/>
      <c r="AR246" s="35"/>
      <c r="AS246" s="62"/>
      <c r="AT246" s="62"/>
      <c r="AU246" s="62"/>
      <c r="AV246" s="62"/>
      <c r="AW246" s="62"/>
      <c r="AX246" s="62"/>
      <c r="AY246" s="62"/>
      <c r="AZ246" s="62"/>
      <c r="BA246" s="62"/>
      <c r="BB246" s="62"/>
      <c r="BC246" s="95"/>
      <c r="BD246" s="62"/>
      <c r="BE246" s="5"/>
      <c r="BF246" s="5"/>
      <c r="BG246" s="5"/>
      <c r="BH246" s="5"/>
      <c r="BI246" s="5"/>
      <c r="BJ246" s="5"/>
      <c r="BK246" s="5"/>
      <c r="BL246" s="5"/>
      <c r="BM246" s="5"/>
      <c r="BN246" s="35"/>
      <c r="BO246" s="35"/>
      <c r="BP246" s="35"/>
      <c r="BQ246" s="62"/>
      <c r="BR246" s="62"/>
      <c r="BS246" s="62"/>
      <c r="BT246" s="62"/>
      <c r="BU246" s="62"/>
      <c r="BV246" s="62"/>
      <c r="BW246" s="62"/>
      <c r="BX246" s="62"/>
      <c r="BY246" s="62"/>
      <c r="BZ246" s="62"/>
      <c r="CA246" s="62"/>
      <c r="CB246" s="62"/>
      <c r="CC246" s="5"/>
      <c r="CD246" s="5"/>
      <c r="CE246" s="5"/>
      <c r="CF246" s="5"/>
      <c r="CG246" s="5"/>
      <c r="CH246" s="5"/>
      <c r="CI246" s="5"/>
      <c r="CJ246" s="5"/>
      <c r="CK246" s="5"/>
      <c r="CL246" s="35"/>
      <c r="CM246" s="35"/>
      <c r="CN246" s="35"/>
      <c r="CO246" s="62"/>
      <c r="CP246" s="62"/>
      <c r="CQ246" s="62"/>
      <c r="CR246" s="62"/>
      <c r="CS246" s="62"/>
      <c r="CT246" s="62"/>
      <c r="CU246" s="62"/>
      <c r="CV246" s="62"/>
      <c r="CW246" s="62"/>
      <c r="CX246" s="62"/>
      <c r="CY246" s="62"/>
      <c r="CZ246" s="62"/>
      <c r="DA246" s="5"/>
      <c r="DB246" s="5"/>
      <c r="DC246" s="5"/>
      <c r="DD246" s="5"/>
      <c r="DE246" s="5"/>
      <c r="DF246" s="5"/>
      <c r="DG246" s="5"/>
      <c r="DH246" s="5"/>
      <c r="DI246" s="5"/>
      <c r="DJ246" s="5"/>
      <c r="DK246" s="5"/>
      <c r="DL246" s="5"/>
      <c r="DM246" s="62"/>
      <c r="DN246" s="62"/>
      <c r="DO246" s="62"/>
      <c r="DP246" s="62"/>
      <c r="DQ246" s="62"/>
      <c r="DR246" s="62"/>
      <c r="DS246" s="62"/>
      <c r="DT246" s="62"/>
      <c r="DU246" s="62"/>
      <c r="DV246" s="62"/>
      <c r="DW246" s="62"/>
      <c r="DX246" s="62"/>
      <c r="DY246" s="5"/>
      <c r="DZ246" s="5"/>
      <c r="EA246" s="5"/>
      <c r="EB246" s="5"/>
      <c r="EC246" s="5"/>
      <c r="ED246" s="5"/>
      <c r="EE246" s="5"/>
      <c r="EF246" s="5"/>
      <c r="EG246" s="5"/>
      <c r="EH246" s="5"/>
      <c r="EI246" s="5"/>
      <c r="EJ246" s="5"/>
      <c r="EK246" s="62"/>
      <c r="EL246" s="62"/>
      <c r="EM246" s="62"/>
      <c r="EN246" s="62"/>
      <c r="EO246" s="62"/>
      <c r="EP246" s="62"/>
      <c r="EQ246" s="62"/>
      <c r="ER246" s="62"/>
      <c r="ES246" s="62"/>
      <c r="ET246" s="62"/>
      <c r="EU246" s="62"/>
      <c r="EV246" s="62"/>
      <c r="EW246" s="5"/>
      <c r="EX246" s="5"/>
      <c r="EY246" s="5"/>
      <c r="EZ246" s="5"/>
      <c r="FA246" s="5"/>
      <c r="FB246" s="5"/>
      <c r="FC246" s="5"/>
      <c r="FD246" s="5"/>
      <c r="FE246" s="5"/>
      <c r="FF246" s="5"/>
      <c r="FG246" s="5"/>
      <c r="FH246" s="5"/>
      <c r="FI246" s="62"/>
      <c r="FJ246" s="62"/>
      <c r="FK246" s="62"/>
      <c r="FL246" s="62"/>
      <c r="FM246" s="62"/>
      <c r="FN246" s="62"/>
      <c r="FO246" s="62"/>
      <c r="FP246" s="62"/>
      <c r="FQ246" s="62"/>
      <c r="FR246" s="62"/>
      <c r="FS246" s="62"/>
      <c r="FT246" s="62"/>
      <c r="FU246" s="5"/>
      <c r="FV246" s="5"/>
      <c r="FW246" s="5"/>
      <c r="FX246" s="5"/>
      <c r="FY246" s="5"/>
      <c r="FZ246" s="5"/>
      <c r="GA246" s="5"/>
      <c r="GB246" s="5"/>
      <c r="GC246" s="5"/>
      <c r="GD246" s="5"/>
      <c r="GE246" s="5"/>
      <c r="GF246" s="5"/>
      <c r="GG246" s="62"/>
      <c r="GH246" s="62"/>
      <c r="GI246" s="62"/>
      <c r="GJ246" s="62"/>
      <c r="GK246" s="62"/>
      <c r="GL246" s="62"/>
      <c r="GM246" s="62"/>
      <c r="GN246" s="62"/>
      <c r="GO246" s="62"/>
      <c r="GP246" s="62"/>
      <c r="GQ246" s="62"/>
      <c r="GR246" s="62"/>
      <c r="GS246" s="5"/>
      <c r="GT246" s="5"/>
      <c r="GU246" s="5"/>
      <c r="GV246" s="5"/>
      <c r="GW246" s="5"/>
      <c r="GX246" s="5"/>
      <c r="GY246" s="5"/>
      <c r="GZ246" s="5"/>
      <c r="HA246" s="5"/>
      <c r="HB246" s="5"/>
      <c r="HC246" s="5"/>
      <c r="HD246" s="5"/>
      <c r="HE246" s="62"/>
      <c r="HF246" s="62"/>
      <c r="HG246" s="62"/>
      <c r="HH246" s="62"/>
      <c r="HI246" s="62"/>
      <c r="HJ246" s="62"/>
      <c r="HK246" s="62"/>
      <c r="HL246" s="62"/>
      <c r="HM246" s="62"/>
      <c r="HN246" s="62"/>
      <c r="HO246" s="62"/>
      <c r="HP246" s="62"/>
      <c r="HQ246" s="5"/>
      <c r="HR246" s="5"/>
      <c r="HS246" s="5"/>
      <c r="HT246" s="5"/>
      <c r="HU246" s="5"/>
      <c r="HV246" s="5"/>
      <c r="HW246" s="5"/>
      <c r="HX246" s="5"/>
      <c r="HY246" s="5"/>
      <c r="HZ246" s="5"/>
      <c r="IA246" s="5"/>
      <c r="IB246" s="5"/>
      <c r="IC246" s="62"/>
      <c r="ID246" s="62"/>
      <c r="IE246" s="62"/>
      <c r="IF246" s="62"/>
      <c r="IG246" s="62"/>
      <c r="IH246" s="62"/>
      <c r="II246" s="62"/>
      <c r="IJ246" s="62"/>
      <c r="IK246" s="62"/>
      <c r="IL246" s="62"/>
      <c r="IM246" s="62"/>
      <c r="IN246" s="62"/>
      <c r="IO246" s="5"/>
      <c r="IP246" s="5"/>
      <c r="IQ246" s="5"/>
      <c r="IR246" s="5"/>
      <c r="IS246" s="5"/>
      <c r="IT246" s="5"/>
      <c r="IU246" s="5"/>
      <c r="IV246" s="5"/>
      <c r="IW246" s="5"/>
      <c r="IX246" s="5"/>
      <c r="IY246" s="5"/>
      <c r="IZ246" s="5"/>
    </row>
    <row r="247" spans="1:260" x14ac:dyDescent="0.35">
      <c r="A247" s="131">
        <v>243</v>
      </c>
      <c r="B247" s="170">
        <f>'BVEM Scorecard'!B246</f>
        <v>0</v>
      </c>
      <c r="C247" s="170">
        <f>'BVEM Scorecard'!C246</f>
        <v>0</v>
      </c>
      <c r="D247" s="152">
        <v>552</v>
      </c>
      <c r="E247" s="72" t="str">
        <f>'BVEM Scorecard'!F246</f>
        <v>Geothermal</v>
      </c>
      <c r="F247" s="94">
        <f t="shared" si="339"/>
        <v>0.5</v>
      </c>
      <c r="G247" s="94">
        <f t="shared" si="427"/>
        <v>0.33333333333333331</v>
      </c>
      <c r="H247" s="94">
        <f t="shared" si="340"/>
        <v>0</v>
      </c>
      <c r="I247" s="94">
        <f t="shared" si="428"/>
        <v>0</v>
      </c>
      <c r="J247" s="55">
        <v>0</v>
      </c>
      <c r="K247" s="55">
        <v>1</v>
      </c>
      <c r="L247" s="55">
        <v>14</v>
      </c>
      <c r="M247" s="55">
        <v>0</v>
      </c>
      <c r="N247" s="5">
        <v>0</v>
      </c>
      <c r="O247" s="5">
        <v>0</v>
      </c>
      <c r="P247" s="142">
        <v>1</v>
      </c>
      <c r="Q247" s="114">
        <v>0</v>
      </c>
      <c r="R247" s="91">
        <v>1</v>
      </c>
      <c r="S247" s="5">
        <f t="shared" si="341"/>
        <v>1</v>
      </c>
      <c r="T247" s="93">
        <f>IFERROR(Q247*Q$4+R247*R$4,0)</f>
        <v>0.5</v>
      </c>
      <c r="U247" s="143"/>
      <c r="V247" s="143"/>
      <c r="W247" s="143"/>
      <c r="X247" s="64"/>
      <c r="Y247" s="64"/>
      <c r="Z247" s="62"/>
      <c r="AA247" s="144"/>
      <c r="AB247" s="144"/>
      <c r="AC247" s="64"/>
      <c r="AD247" s="64"/>
      <c r="AE247" s="64"/>
      <c r="AF247" s="64"/>
      <c r="AG247" s="55"/>
      <c r="AH247" s="55"/>
      <c r="AI247" s="35"/>
      <c r="AJ247" s="35"/>
      <c r="AK247" s="35"/>
      <c r="AL247" s="35"/>
      <c r="AM247" s="142"/>
      <c r="AN247" s="142"/>
      <c r="AO247" s="35"/>
      <c r="AP247" s="35"/>
      <c r="AQ247" s="35"/>
      <c r="AR247" s="35"/>
      <c r="AS247" s="64"/>
      <c r="AT247" s="64"/>
      <c r="AU247" s="64"/>
      <c r="AV247" s="64"/>
      <c r="AW247" s="64"/>
      <c r="AX247" s="64"/>
      <c r="AY247" s="144"/>
      <c r="AZ247" s="144"/>
      <c r="BA247" s="64"/>
      <c r="BB247" s="64"/>
      <c r="BC247" s="64"/>
      <c r="BD247" s="64"/>
      <c r="BE247" s="35"/>
      <c r="BF247" s="35"/>
      <c r="BG247" s="35"/>
      <c r="BH247" s="35"/>
      <c r="BI247" s="35"/>
      <c r="BJ247" s="35"/>
      <c r="BK247" s="142"/>
      <c r="BL247" s="142"/>
      <c r="BM247" s="35"/>
      <c r="BN247" s="35"/>
      <c r="BO247" s="35"/>
      <c r="BP247" s="35"/>
      <c r="BQ247" s="64"/>
      <c r="BR247" s="64"/>
      <c r="BS247" s="64"/>
      <c r="BT247" s="64"/>
      <c r="BU247" s="64"/>
      <c r="BV247" s="64"/>
      <c r="BW247" s="144"/>
      <c r="BX247" s="144"/>
      <c r="BY247" s="64"/>
      <c r="BZ247" s="64"/>
      <c r="CA247" s="64"/>
      <c r="CB247" s="64"/>
      <c r="CC247" s="35"/>
      <c r="CD247" s="35"/>
      <c r="CE247" s="35"/>
      <c r="CF247" s="35"/>
      <c r="CG247" s="35"/>
      <c r="CH247" s="35"/>
      <c r="CI247" s="142"/>
      <c r="CJ247" s="142"/>
      <c r="CK247" s="35"/>
      <c r="CL247" s="35"/>
      <c r="CM247" s="35"/>
      <c r="CN247" s="35"/>
      <c r="CO247" s="64"/>
      <c r="CP247" s="64"/>
      <c r="CQ247" s="64"/>
      <c r="CR247" s="64"/>
      <c r="CS247" s="64"/>
      <c r="CT247" s="64"/>
      <c r="CU247" s="144"/>
      <c r="CV247" s="144"/>
      <c r="CW247" s="64"/>
      <c r="CX247" s="64"/>
      <c r="CY247" s="64"/>
      <c r="CZ247" s="64"/>
      <c r="DA247" s="35"/>
      <c r="DB247" s="35"/>
      <c r="DC247" s="35"/>
      <c r="DD247" s="35"/>
      <c r="DE247" s="35"/>
      <c r="DF247" s="35"/>
      <c r="DG247" s="142"/>
      <c r="DH247" s="142"/>
      <c r="DI247" s="35"/>
      <c r="DJ247" s="35"/>
      <c r="DK247" s="35"/>
      <c r="DL247" s="35"/>
      <c r="DM247" s="64"/>
      <c r="DN247" s="64"/>
      <c r="DO247" s="64"/>
      <c r="DP247" s="64"/>
      <c r="DQ247" s="64"/>
      <c r="DR247" s="64"/>
      <c r="DS247" s="144"/>
      <c r="DT247" s="144"/>
      <c r="DU247" s="64"/>
      <c r="DV247" s="64"/>
      <c r="DW247" s="64"/>
      <c r="DX247" s="64"/>
      <c r="DY247" s="35"/>
      <c r="DZ247" s="35"/>
      <c r="EA247" s="35"/>
      <c r="EB247" s="35"/>
      <c r="EC247" s="35"/>
      <c r="ED247" s="35"/>
      <c r="EE247" s="142"/>
      <c r="EF247" s="142"/>
      <c r="EG247" s="35"/>
      <c r="EH247" s="35"/>
      <c r="EI247" s="35"/>
      <c r="EJ247" s="35"/>
      <c r="EK247" s="62"/>
      <c r="EL247" s="62"/>
      <c r="EM247" s="62"/>
      <c r="EN247" s="62"/>
      <c r="EO247" s="62"/>
      <c r="EP247" s="62"/>
      <c r="EQ247" s="62"/>
      <c r="ER247" s="62"/>
      <c r="ES247" s="62"/>
      <c r="ET247" s="62"/>
      <c r="EU247" s="62"/>
      <c r="EV247" s="62"/>
      <c r="EW247" s="5"/>
      <c r="EX247" s="5"/>
      <c r="EY247" s="5"/>
      <c r="EZ247" s="5"/>
      <c r="FA247" s="5"/>
      <c r="FB247" s="5"/>
      <c r="FC247" s="5"/>
      <c r="FD247" s="5"/>
      <c r="FE247" s="5"/>
      <c r="FF247" s="5"/>
      <c r="FG247" s="5"/>
      <c r="FH247" s="5"/>
      <c r="FI247" s="62"/>
      <c r="FJ247" s="62"/>
      <c r="FK247" s="62"/>
      <c r="FL247" s="62"/>
      <c r="FM247" s="62"/>
      <c r="FN247" s="62"/>
      <c r="FO247" s="62"/>
      <c r="FP247" s="62"/>
      <c r="FQ247" s="62"/>
      <c r="FR247" s="62"/>
      <c r="FS247" s="62"/>
      <c r="FT247" s="62"/>
      <c r="FU247" s="5"/>
      <c r="FV247" s="5"/>
      <c r="FW247" s="5"/>
      <c r="FX247" s="5"/>
      <c r="FY247" s="5"/>
      <c r="FZ247" s="5"/>
      <c r="GA247" s="5"/>
      <c r="GB247" s="5"/>
      <c r="GC247" s="5"/>
      <c r="GD247" s="5"/>
      <c r="GE247" s="5"/>
      <c r="GF247" s="5"/>
      <c r="GG247" s="62"/>
      <c r="GH247" s="62"/>
      <c r="GI247" s="62"/>
      <c r="GJ247" s="62"/>
      <c r="GK247" s="62"/>
      <c r="GL247" s="62"/>
      <c r="GM247" s="62"/>
      <c r="GN247" s="62"/>
      <c r="GO247" s="62"/>
      <c r="GP247" s="62"/>
      <c r="GQ247" s="62"/>
      <c r="GR247" s="62"/>
      <c r="GS247" s="5"/>
      <c r="GT247" s="5"/>
      <c r="GU247" s="5"/>
      <c r="GV247" s="5"/>
      <c r="GW247" s="5"/>
      <c r="GX247" s="5"/>
      <c r="GY247" s="5"/>
      <c r="GZ247" s="5"/>
      <c r="HA247" s="5"/>
      <c r="HB247" s="5"/>
      <c r="HC247" s="5"/>
      <c r="HD247" s="5"/>
      <c r="HE247" s="62"/>
      <c r="HF247" s="62"/>
      <c r="HG247" s="62"/>
      <c r="HH247" s="62"/>
      <c r="HI247" s="62"/>
      <c r="HJ247" s="62"/>
      <c r="HK247" s="62"/>
      <c r="HL247" s="62"/>
      <c r="HM247" s="62"/>
      <c r="HN247" s="62"/>
      <c r="HO247" s="62"/>
      <c r="HP247" s="62"/>
      <c r="HQ247" s="5"/>
      <c r="HR247" s="5"/>
      <c r="HS247" s="5"/>
      <c r="HT247" s="5"/>
      <c r="HU247" s="5"/>
      <c r="HV247" s="5"/>
      <c r="HW247" s="5"/>
      <c r="HX247" s="5"/>
      <c r="HY247" s="5"/>
      <c r="HZ247" s="5"/>
      <c r="IA247" s="5"/>
      <c r="IB247" s="5"/>
      <c r="IC247" s="62"/>
      <c r="ID247" s="62"/>
      <c r="IE247" s="62"/>
      <c r="IF247" s="62"/>
      <c r="IG247" s="62"/>
      <c r="IH247" s="62"/>
      <c r="II247" s="62"/>
      <c r="IJ247" s="62"/>
      <c r="IK247" s="62"/>
      <c r="IL247" s="62"/>
      <c r="IM247" s="62"/>
      <c r="IN247" s="62"/>
      <c r="IO247" s="5"/>
      <c r="IP247" s="5"/>
      <c r="IQ247" s="5"/>
      <c r="IR247" s="5"/>
      <c r="IS247" s="5"/>
      <c r="IT247" s="5"/>
      <c r="IU247" s="5"/>
      <c r="IV247" s="5"/>
      <c r="IW247" s="5"/>
      <c r="IX247" s="5"/>
      <c r="IY247" s="5"/>
      <c r="IZ247" s="5"/>
    </row>
    <row r="248" spans="1:260" x14ac:dyDescent="0.35">
      <c r="A248" s="131">
        <v>244</v>
      </c>
      <c r="B248" s="170">
        <f>'BVEM Scorecard'!B247</f>
        <v>0</v>
      </c>
      <c r="C248" s="170">
        <f>'BVEM Scorecard'!C247</f>
        <v>0</v>
      </c>
      <c r="D248" s="152">
        <v>554</v>
      </c>
      <c r="E248" s="72" t="str">
        <f>'BVEM Scorecard'!F247</f>
        <v>Storage</v>
      </c>
      <c r="F248" s="94">
        <f t="shared" si="339"/>
        <v>0</v>
      </c>
      <c r="G248" s="94">
        <f t="shared" si="427"/>
        <v>0</v>
      </c>
      <c r="H248" s="94">
        <f t="shared" si="340"/>
        <v>0</v>
      </c>
      <c r="I248" s="94">
        <f t="shared" si="428"/>
        <v>0</v>
      </c>
      <c r="J248" s="55"/>
      <c r="K248" s="55"/>
      <c r="L248" s="55"/>
      <c r="M248" s="55"/>
      <c r="N248" s="5"/>
      <c r="O248" s="141"/>
      <c r="P248" s="142"/>
      <c r="Q248" s="114"/>
      <c r="R248" s="91"/>
      <c r="S248" s="5" t="str">
        <f t="shared" si="341"/>
        <v/>
      </c>
      <c r="T248" s="93"/>
      <c r="U248" s="143"/>
      <c r="V248" s="143"/>
      <c r="W248" s="143"/>
      <c r="X248" s="64"/>
      <c r="Y248" s="64"/>
      <c r="Z248" s="64"/>
      <c r="AA248" s="144"/>
      <c r="AB248" s="144"/>
      <c r="AC248" s="64"/>
      <c r="AD248" s="64"/>
      <c r="AE248" s="64"/>
      <c r="AF248" s="64"/>
      <c r="AG248" s="55"/>
      <c r="AH248" s="55"/>
      <c r="AI248" s="5"/>
      <c r="AJ248" s="5"/>
      <c r="AK248" s="5"/>
      <c r="AL248" s="5"/>
      <c r="AM248" s="5"/>
      <c r="AN248" s="5"/>
      <c r="AO248" s="5"/>
      <c r="AP248" s="35"/>
      <c r="AQ248" s="35"/>
      <c r="AR248" s="35"/>
      <c r="AS248" s="62"/>
      <c r="AT248" s="62"/>
      <c r="AU248" s="62"/>
      <c r="AV248" s="62"/>
      <c r="AW248" s="62"/>
      <c r="AX248" s="62"/>
      <c r="AY248" s="62"/>
      <c r="AZ248" s="62"/>
      <c r="BA248" s="62"/>
      <c r="BB248" s="62"/>
      <c r="BC248" s="95"/>
      <c r="BD248" s="62"/>
      <c r="BE248" s="5"/>
      <c r="BF248" s="5"/>
      <c r="BG248" s="5"/>
      <c r="BH248" s="5"/>
      <c r="BI248" s="5"/>
      <c r="BJ248" s="5"/>
      <c r="BK248" s="5"/>
      <c r="BL248" s="5"/>
      <c r="BM248" s="5"/>
      <c r="BN248" s="35"/>
      <c r="BO248" s="35"/>
      <c r="BP248" s="35"/>
      <c r="BQ248" s="62"/>
      <c r="BR248" s="62"/>
      <c r="BS248" s="62"/>
      <c r="BT248" s="62"/>
      <c r="BU248" s="62"/>
      <c r="BV248" s="62"/>
      <c r="BW248" s="62"/>
      <c r="BX248" s="62"/>
      <c r="BY248" s="62"/>
      <c r="BZ248" s="62"/>
      <c r="CA248" s="62"/>
      <c r="CB248" s="62"/>
      <c r="CC248" s="5"/>
      <c r="CD248" s="5"/>
      <c r="CE248" s="5"/>
      <c r="CF248" s="5"/>
      <c r="CG248" s="5"/>
      <c r="CH248" s="5"/>
      <c r="CI248" s="5"/>
      <c r="CJ248" s="5"/>
      <c r="CK248" s="5"/>
      <c r="CL248" s="35"/>
      <c r="CM248" s="35"/>
      <c r="CN248" s="35"/>
      <c r="CO248" s="62"/>
      <c r="CP248" s="62"/>
      <c r="CQ248" s="62"/>
      <c r="CR248" s="62"/>
      <c r="CS248" s="62"/>
      <c r="CT248" s="62"/>
      <c r="CU248" s="62"/>
      <c r="CV248" s="62"/>
      <c r="CW248" s="62"/>
      <c r="CX248" s="62"/>
      <c r="CY248" s="62"/>
      <c r="CZ248" s="62"/>
      <c r="DA248" s="5"/>
      <c r="DB248" s="5"/>
      <c r="DC248" s="5"/>
      <c r="DD248" s="5"/>
      <c r="DE248" s="5"/>
      <c r="DF248" s="5"/>
      <c r="DG248" s="5"/>
      <c r="DH248" s="5"/>
      <c r="DI248" s="5"/>
      <c r="DJ248" s="5"/>
      <c r="DK248" s="5"/>
      <c r="DL248" s="5"/>
      <c r="DM248" s="62"/>
      <c r="DN248" s="62"/>
      <c r="DO248" s="62"/>
      <c r="DP248" s="62"/>
      <c r="DQ248" s="62"/>
      <c r="DR248" s="62"/>
      <c r="DS248" s="62"/>
      <c r="DT248" s="62"/>
      <c r="DU248" s="62"/>
      <c r="DV248" s="62"/>
      <c r="DW248" s="62"/>
      <c r="DX248" s="62"/>
      <c r="DY248" s="5"/>
      <c r="DZ248" s="5"/>
      <c r="EA248" s="5"/>
      <c r="EB248" s="5"/>
      <c r="EC248" s="5"/>
      <c r="ED248" s="5"/>
      <c r="EE248" s="5"/>
      <c r="EF248" s="5"/>
      <c r="EG248" s="5"/>
      <c r="EH248" s="5"/>
      <c r="EI248" s="5"/>
      <c r="EJ248" s="5"/>
      <c r="EK248" s="62"/>
      <c r="EL248" s="62"/>
      <c r="EM248" s="62"/>
      <c r="EN248" s="62"/>
      <c r="EO248" s="62"/>
      <c r="EP248" s="62"/>
      <c r="EQ248" s="62"/>
      <c r="ER248" s="62"/>
      <c r="ES248" s="62"/>
      <c r="ET248" s="62"/>
      <c r="EU248" s="62"/>
      <c r="EV248" s="62"/>
      <c r="EW248" s="5"/>
      <c r="EX248" s="5"/>
      <c r="EY248" s="5"/>
      <c r="EZ248" s="5"/>
      <c r="FA248" s="5"/>
      <c r="FB248" s="5"/>
      <c r="FC248" s="5"/>
      <c r="FD248" s="5"/>
      <c r="FE248" s="5"/>
      <c r="FF248" s="5"/>
      <c r="FG248" s="5"/>
      <c r="FH248" s="5"/>
      <c r="FI248" s="62"/>
      <c r="FJ248" s="62"/>
      <c r="FK248" s="62"/>
      <c r="FL248" s="62"/>
      <c r="FM248" s="62"/>
      <c r="FN248" s="62"/>
      <c r="FO248" s="62"/>
      <c r="FP248" s="62"/>
      <c r="FQ248" s="62"/>
      <c r="FR248" s="62"/>
      <c r="FS248" s="62"/>
      <c r="FT248" s="62"/>
      <c r="FU248" s="5"/>
      <c r="FV248" s="5"/>
      <c r="FW248" s="5"/>
      <c r="FX248" s="5"/>
      <c r="FY248" s="5"/>
      <c r="FZ248" s="5"/>
      <c r="GA248" s="5"/>
      <c r="GB248" s="5"/>
      <c r="GC248" s="5"/>
      <c r="GD248" s="5"/>
      <c r="GE248" s="5"/>
      <c r="GF248" s="5"/>
      <c r="GG248" s="62"/>
      <c r="GH248" s="62"/>
      <c r="GI248" s="62"/>
      <c r="GJ248" s="62"/>
      <c r="GK248" s="62"/>
      <c r="GL248" s="62"/>
      <c r="GM248" s="62"/>
      <c r="GN248" s="62"/>
      <c r="GO248" s="62"/>
      <c r="GP248" s="62"/>
      <c r="GQ248" s="62"/>
      <c r="GR248" s="62"/>
      <c r="GS248" s="5"/>
      <c r="GT248" s="5"/>
      <c r="GU248" s="5"/>
      <c r="GV248" s="5"/>
      <c r="GW248" s="5"/>
      <c r="GX248" s="5"/>
      <c r="GY248" s="5"/>
      <c r="GZ248" s="5"/>
      <c r="HA248" s="5"/>
      <c r="HB248" s="5"/>
      <c r="HC248" s="5"/>
      <c r="HD248" s="5"/>
      <c r="HE248" s="62"/>
      <c r="HF248" s="62"/>
      <c r="HG248" s="62"/>
      <c r="HH248" s="62"/>
      <c r="HI248" s="62"/>
      <c r="HJ248" s="62"/>
      <c r="HK248" s="62"/>
      <c r="HL248" s="62"/>
      <c r="HM248" s="62"/>
      <c r="HN248" s="62"/>
      <c r="HO248" s="62"/>
      <c r="HP248" s="62"/>
      <c r="HQ248" s="5"/>
      <c r="HR248" s="5"/>
      <c r="HS248" s="5"/>
      <c r="HT248" s="5"/>
      <c r="HU248" s="5"/>
      <c r="HV248" s="5"/>
      <c r="HW248" s="5"/>
      <c r="HX248" s="5"/>
      <c r="HY248" s="5"/>
      <c r="HZ248" s="5"/>
      <c r="IA248" s="5"/>
      <c r="IB248" s="5"/>
      <c r="IC248" s="62"/>
      <c r="ID248" s="62"/>
      <c r="IE248" s="62"/>
      <c r="IF248" s="62"/>
      <c r="IG248" s="62"/>
      <c r="IH248" s="62"/>
      <c r="II248" s="62"/>
      <c r="IJ248" s="62"/>
      <c r="IK248" s="62"/>
      <c r="IL248" s="62"/>
      <c r="IM248" s="62"/>
      <c r="IN248" s="62"/>
      <c r="IO248" s="5"/>
      <c r="IP248" s="5"/>
      <c r="IQ248" s="5"/>
      <c r="IR248" s="5"/>
      <c r="IS248" s="5"/>
      <c r="IT248" s="5"/>
      <c r="IU248" s="5"/>
      <c r="IV248" s="5"/>
      <c r="IW248" s="5"/>
      <c r="IX248" s="5"/>
      <c r="IY248" s="5"/>
      <c r="IZ248" s="5"/>
    </row>
    <row r="249" spans="1:260" x14ac:dyDescent="0.35">
      <c r="A249" s="131">
        <v>245</v>
      </c>
      <c r="B249" s="170">
        <f>'BVEM Scorecard'!B248</f>
        <v>0</v>
      </c>
      <c r="C249" s="170">
        <f>'BVEM Scorecard'!C248</f>
        <v>0</v>
      </c>
      <c r="D249" s="152">
        <v>555</v>
      </c>
      <c r="E249" s="72" t="str">
        <f>'BVEM Scorecard'!F248</f>
        <v>Storage</v>
      </c>
      <c r="F249" s="94">
        <f t="shared" si="339"/>
        <v>0</v>
      </c>
      <c r="G249" s="94">
        <f t="shared" si="427"/>
        <v>0</v>
      </c>
      <c r="H249" s="94">
        <f t="shared" si="340"/>
        <v>0</v>
      </c>
      <c r="I249" s="94">
        <f t="shared" si="428"/>
        <v>0</v>
      </c>
      <c r="J249" s="55"/>
      <c r="K249" s="55"/>
      <c r="L249" s="55"/>
      <c r="M249" s="55"/>
      <c r="N249" s="5"/>
      <c r="O249" s="5"/>
      <c r="P249" s="142"/>
      <c r="Q249" s="114"/>
      <c r="R249" s="91"/>
      <c r="S249" s="5" t="str">
        <f t="shared" si="341"/>
        <v/>
      </c>
      <c r="T249" s="93"/>
      <c r="U249" s="143"/>
      <c r="V249" s="143"/>
      <c r="W249" s="143"/>
      <c r="X249" s="64"/>
      <c r="Y249" s="64"/>
      <c r="Z249" s="62"/>
      <c r="AA249" s="144"/>
      <c r="AB249" s="144"/>
      <c r="AC249" s="64"/>
      <c r="AD249" s="64"/>
      <c r="AE249" s="64"/>
      <c r="AF249" s="64"/>
      <c r="AG249" s="55"/>
      <c r="AH249" s="55"/>
      <c r="AI249" s="35"/>
      <c r="AJ249" s="35"/>
      <c r="AK249" s="35"/>
      <c r="AL249" s="35"/>
      <c r="AM249" s="142"/>
      <c r="AN249" s="142"/>
      <c r="AO249" s="35"/>
      <c r="AP249" s="35"/>
      <c r="AQ249" s="35"/>
      <c r="AR249" s="35"/>
      <c r="AS249" s="64"/>
      <c r="AT249" s="64"/>
      <c r="AU249" s="64"/>
      <c r="AV249" s="64"/>
      <c r="AW249" s="64"/>
      <c r="AX249" s="64"/>
      <c r="AY249" s="144"/>
      <c r="AZ249" s="144"/>
      <c r="BA249" s="64"/>
      <c r="BB249" s="64"/>
      <c r="BC249" s="64"/>
      <c r="BD249" s="64"/>
      <c r="BE249" s="35"/>
      <c r="BF249" s="35"/>
      <c r="BG249" s="35"/>
      <c r="BH249" s="35"/>
      <c r="BI249" s="35"/>
      <c r="BJ249" s="35"/>
      <c r="BK249" s="142"/>
      <c r="BL249" s="142"/>
      <c r="BM249" s="35"/>
      <c r="BN249" s="35"/>
      <c r="BO249" s="35"/>
      <c r="BP249" s="35"/>
      <c r="BQ249" s="64"/>
      <c r="BR249" s="64"/>
      <c r="BS249" s="64"/>
      <c r="BT249" s="64"/>
      <c r="BU249" s="64"/>
      <c r="BV249" s="64"/>
      <c r="BW249" s="144"/>
      <c r="BX249" s="144"/>
      <c r="BY249" s="64"/>
      <c r="BZ249" s="64"/>
      <c r="CA249" s="64"/>
      <c r="CB249" s="64"/>
      <c r="CC249" s="35"/>
      <c r="CD249" s="35"/>
      <c r="CE249" s="35"/>
      <c r="CF249" s="35"/>
      <c r="CG249" s="35"/>
      <c r="CH249" s="35"/>
      <c r="CI249" s="142"/>
      <c r="CJ249" s="142"/>
      <c r="CK249" s="35"/>
      <c r="CL249" s="35"/>
      <c r="CM249" s="35"/>
      <c r="CN249" s="35"/>
      <c r="CO249" s="64"/>
      <c r="CP249" s="64"/>
      <c r="CQ249" s="64"/>
      <c r="CR249" s="64"/>
      <c r="CS249" s="64"/>
      <c r="CT249" s="64"/>
      <c r="CU249" s="144"/>
      <c r="CV249" s="144"/>
      <c r="CW249" s="64"/>
      <c r="CX249" s="64"/>
      <c r="CY249" s="64"/>
      <c r="CZ249" s="64"/>
      <c r="DA249" s="35"/>
      <c r="DB249" s="35"/>
      <c r="DC249" s="35"/>
      <c r="DD249" s="35"/>
      <c r="DE249" s="35"/>
      <c r="DF249" s="35"/>
      <c r="DG249" s="142"/>
      <c r="DH249" s="142"/>
      <c r="DI249" s="35"/>
      <c r="DJ249" s="35"/>
      <c r="DK249" s="35"/>
      <c r="DL249" s="35"/>
      <c r="DM249" s="64"/>
      <c r="DN249" s="64"/>
      <c r="DO249" s="64"/>
      <c r="DP249" s="64"/>
      <c r="DQ249" s="64"/>
      <c r="DR249" s="64"/>
      <c r="DS249" s="144"/>
      <c r="DT249" s="144"/>
      <c r="DU249" s="64"/>
      <c r="DV249" s="64"/>
      <c r="DW249" s="64"/>
      <c r="DX249" s="64"/>
      <c r="DY249" s="35"/>
      <c r="DZ249" s="35"/>
      <c r="EA249" s="35"/>
      <c r="EB249" s="35"/>
      <c r="EC249" s="35"/>
      <c r="ED249" s="35"/>
      <c r="EE249" s="142"/>
      <c r="EF249" s="142"/>
      <c r="EG249" s="35"/>
      <c r="EH249" s="35"/>
      <c r="EI249" s="35"/>
      <c r="EJ249" s="35"/>
      <c r="EK249" s="62"/>
      <c r="EL249" s="62"/>
      <c r="EM249" s="62"/>
      <c r="EN249" s="62"/>
      <c r="EO249" s="62"/>
      <c r="EP249" s="62"/>
      <c r="EQ249" s="62"/>
      <c r="ER249" s="62"/>
      <c r="ES249" s="62"/>
      <c r="ET249" s="62"/>
      <c r="EU249" s="62"/>
      <c r="EV249" s="62"/>
      <c r="EW249" s="5"/>
      <c r="EX249" s="5"/>
      <c r="EY249" s="5"/>
      <c r="EZ249" s="5"/>
      <c r="FA249" s="5"/>
      <c r="FB249" s="5"/>
      <c r="FC249" s="5"/>
      <c r="FD249" s="5"/>
      <c r="FE249" s="5"/>
      <c r="FF249" s="5"/>
      <c r="FG249" s="5"/>
      <c r="FH249" s="5"/>
      <c r="FI249" s="62"/>
      <c r="FJ249" s="62"/>
      <c r="FK249" s="62"/>
      <c r="FL249" s="62"/>
      <c r="FM249" s="62"/>
      <c r="FN249" s="62"/>
      <c r="FO249" s="62"/>
      <c r="FP249" s="62"/>
      <c r="FQ249" s="62"/>
      <c r="FR249" s="62"/>
      <c r="FS249" s="62"/>
      <c r="FT249" s="62"/>
      <c r="FU249" s="5"/>
      <c r="FV249" s="5"/>
      <c r="FW249" s="5"/>
      <c r="FX249" s="5"/>
      <c r="FY249" s="5"/>
      <c r="FZ249" s="5"/>
      <c r="GA249" s="5"/>
      <c r="GB249" s="5"/>
      <c r="GC249" s="5"/>
      <c r="GD249" s="5"/>
      <c r="GE249" s="5"/>
      <c r="GF249" s="5"/>
      <c r="GG249" s="62"/>
      <c r="GH249" s="62"/>
      <c r="GI249" s="62"/>
      <c r="GJ249" s="62"/>
      <c r="GK249" s="62"/>
      <c r="GL249" s="62"/>
      <c r="GM249" s="62"/>
      <c r="GN249" s="62"/>
      <c r="GO249" s="62"/>
      <c r="GP249" s="62"/>
      <c r="GQ249" s="62"/>
      <c r="GR249" s="62"/>
      <c r="GS249" s="5"/>
      <c r="GT249" s="5"/>
      <c r="GU249" s="5"/>
      <c r="GV249" s="5"/>
      <c r="GW249" s="5"/>
      <c r="GX249" s="5"/>
      <c r="GY249" s="5"/>
      <c r="GZ249" s="5"/>
      <c r="HA249" s="5"/>
      <c r="HB249" s="5"/>
      <c r="HC249" s="5"/>
      <c r="HD249" s="5"/>
      <c r="HE249" s="62"/>
      <c r="HF249" s="62"/>
      <c r="HG249" s="62"/>
      <c r="HH249" s="62"/>
      <c r="HI249" s="62"/>
      <c r="HJ249" s="62"/>
      <c r="HK249" s="62"/>
      <c r="HL249" s="62"/>
      <c r="HM249" s="62"/>
      <c r="HN249" s="62"/>
      <c r="HO249" s="62"/>
      <c r="HP249" s="62"/>
      <c r="HQ249" s="5"/>
      <c r="HR249" s="5"/>
      <c r="HS249" s="5"/>
      <c r="HT249" s="5"/>
      <c r="HU249" s="5"/>
      <c r="HV249" s="5"/>
      <c r="HW249" s="5"/>
      <c r="HX249" s="5"/>
      <c r="HY249" s="5"/>
      <c r="HZ249" s="5"/>
      <c r="IA249" s="5"/>
      <c r="IB249" s="5"/>
      <c r="IC249" s="62"/>
      <c r="ID249" s="62"/>
      <c r="IE249" s="62"/>
      <c r="IF249" s="62"/>
      <c r="IG249" s="62"/>
      <c r="IH249" s="62"/>
      <c r="II249" s="62"/>
      <c r="IJ249" s="62"/>
      <c r="IK249" s="62"/>
      <c r="IL249" s="62"/>
      <c r="IM249" s="62"/>
      <c r="IN249" s="62"/>
      <c r="IO249" s="5"/>
      <c r="IP249" s="5"/>
      <c r="IQ249" s="5"/>
      <c r="IR249" s="5"/>
      <c r="IS249" s="5"/>
      <c r="IT249" s="5"/>
      <c r="IU249" s="5"/>
      <c r="IV249" s="5"/>
      <c r="IW249" s="5"/>
      <c r="IX249" s="5"/>
      <c r="IY249" s="5"/>
      <c r="IZ249" s="5"/>
    </row>
    <row r="250" spans="1:260" x14ac:dyDescent="0.35">
      <c r="A250" s="131">
        <v>246</v>
      </c>
      <c r="B250" s="170">
        <f>'BVEM Scorecard'!B249</f>
        <v>0</v>
      </c>
      <c r="C250" s="170">
        <f>'BVEM Scorecard'!C249</f>
        <v>0</v>
      </c>
      <c r="D250" s="152">
        <v>562</v>
      </c>
      <c r="E250" s="72" t="str">
        <f>'BVEM Scorecard'!F249</f>
        <v>Wind</v>
      </c>
      <c r="F250" s="94">
        <f t="shared" si="339"/>
        <v>0</v>
      </c>
      <c r="G250" s="94">
        <f t="shared" si="427"/>
        <v>0</v>
      </c>
      <c r="H250" s="94">
        <f t="shared" si="340"/>
        <v>0</v>
      </c>
      <c r="I250" s="94">
        <f t="shared" si="428"/>
        <v>0</v>
      </c>
      <c r="J250" s="55"/>
      <c r="K250" s="55"/>
      <c r="L250" s="55"/>
      <c r="M250" s="55"/>
      <c r="N250" s="5"/>
      <c r="O250" s="141"/>
      <c r="P250" s="142"/>
      <c r="Q250" s="114"/>
      <c r="R250" s="91"/>
      <c r="S250" s="5" t="str">
        <f t="shared" si="341"/>
        <v/>
      </c>
      <c r="T250" s="93"/>
      <c r="U250" s="143"/>
      <c r="V250" s="143"/>
      <c r="W250" s="143"/>
      <c r="X250" s="64"/>
      <c r="Y250" s="64"/>
      <c r="Z250" s="64"/>
      <c r="AA250" s="144"/>
      <c r="AB250" s="144"/>
      <c r="AC250" s="64"/>
      <c r="AD250" s="64"/>
      <c r="AE250" s="64"/>
      <c r="AF250" s="64"/>
      <c r="AG250" s="55"/>
      <c r="AH250" s="55"/>
      <c r="AI250" s="5"/>
      <c r="AJ250" s="5"/>
      <c r="AK250" s="5"/>
      <c r="AL250" s="5"/>
      <c r="AM250" s="5"/>
      <c r="AN250" s="5"/>
      <c r="AO250" s="5"/>
      <c r="AP250" s="35"/>
      <c r="AQ250" s="35"/>
      <c r="AR250" s="35"/>
      <c r="AS250" s="62"/>
      <c r="AT250" s="62"/>
      <c r="AU250" s="62"/>
      <c r="AV250" s="62"/>
      <c r="AW250" s="62"/>
      <c r="AX250" s="62"/>
      <c r="AY250" s="62"/>
      <c r="AZ250" s="62"/>
      <c r="BA250" s="62"/>
      <c r="BB250" s="62"/>
      <c r="BC250" s="95"/>
      <c r="BD250" s="62"/>
      <c r="BE250" s="5"/>
      <c r="BF250" s="5"/>
      <c r="BG250" s="5"/>
      <c r="BH250" s="5"/>
      <c r="BI250" s="5"/>
      <c r="BJ250" s="5"/>
      <c r="BK250" s="5"/>
      <c r="BL250" s="5"/>
      <c r="BM250" s="5"/>
      <c r="BN250" s="35"/>
      <c r="BO250" s="35"/>
      <c r="BP250" s="35"/>
      <c r="BQ250" s="62"/>
      <c r="BR250" s="62"/>
      <c r="BS250" s="62"/>
      <c r="BT250" s="62"/>
      <c r="BU250" s="62"/>
      <c r="BV250" s="62"/>
      <c r="BW250" s="62"/>
      <c r="BX250" s="62"/>
      <c r="BY250" s="62"/>
      <c r="BZ250" s="62"/>
      <c r="CA250" s="62"/>
      <c r="CB250" s="62"/>
      <c r="CC250" s="5"/>
      <c r="CD250" s="5"/>
      <c r="CE250" s="5"/>
      <c r="CF250" s="5"/>
      <c r="CG250" s="5"/>
      <c r="CH250" s="5"/>
      <c r="CI250" s="5"/>
      <c r="CJ250" s="5"/>
      <c r="CK250" s="5"/>
      <c r="CL250" s="35"/>
      <c r="CM250" s="35"/>
      <c r="CN250" s="35"/>
      <c r="CO250" s="62"/>
      <c r="CP250" s="62"/>
      <c r="CQ250" s="62"/>
      <c r="CR250" s="62"/>
      <c r="CS250" s="62"/>
      <c r="CT250" s="62"/>
      <c r="CU250" s="62"/>
      <c r="CV250" s="62"/>
      <c r="CW250" s="62"/>
      <c r="CX250" s="62"/>
      <c r="CY250" s="62"/>
      <c r="CZ250" s="62"/>
      <c r="DA250" s="5"/>
      <c r="DB250" s="5"/>
      <c r="DC250" s="5"/>
      <c r="DD250" s="5"/>
      <c r="DE250" s="5"/>
      <c r="DF250" s="5"/>
      <c r="DG250" s="5"/>
      <c r="DH250" s="5"/>
      <c r="DI250" s="5"/>
      <c r="DJ250" s="5"/>
      <c r="DK250" s="5"/>
      <c r="DL250" s="5"/>
      <c r="DM250" s="62"/>
      <c r="DN250" s="62"/>
      <c r="DO250" s="62"/>
      <c r="DP250" s="62"/>
      <c r="DQ250" s="62"/>
      <c r="DR250" s="62"/>
      <c r="DS250" s="62"/>
      <c r="DT250" s="62"/>
      <c r="DU250" s="62"/>
      <c r="DV250" s="62"/>
      <c r="DW250" s="62"/>
      <c r="DX250" s="62"/>
      <c r="DY250" s="5"/>
      <c r="DZ250" s="5"/>
      <c r="EA250" s="5"/>
      <c r="EB250" s="5"/>
      <c r="EC250" s="5"/>
      <c r="ED250" s="5"/>
      <c r="EE250" s="5"/>
      <c r="EF250" s="5"/>
      <c r="EG250" s="5"/>
      <c r="EH250" s="5"/>
      <c r="EI250" s="5"/>
      <c r="EJ250" s="5"/>
      <c r="EK250" s="62"/>
      <c r="EL250" s="62"/>
      <c r="EM250" s="62"/>
      <c r="EN250" s="62"/>
      <c r="EO250" s="62"/>
      <c r="EP250" s="62"/>
      <c r="EQ250" s="62"/>
      <c r="ER250" s="62"/>
      <c r="ES250" s="62"/>
      <c r="ET250" s="62"/>
      <c r="EU250" s="62"/>
      <c r="EV250" s="62"/>
      <c r="EW250" s="5"/>
      <c r="EX250" s="5"/>
      <c r="EY250" s="5"/>
      <c r="EZ250" s="5"/>
      <c r="FA250" s="5"/>
      <c r="FB250" s="5"/>
      <c r="FC250" s="5"/>
      <c r="FD250" s="5"/>
      <c r="FE250" s="5"/>
      <c r="FF250" s="5"/>
      <c r="FG250" s="5"/>
      <c r="FH250" s="5"/>
      <c r="FI250" s="62"/>
      <c r="FJ250" s="62"/>
      <c r="FK250" s="62"/>
      <c r="FL250" s="62"/>
      <c r="FM250" s="62"/>
      <c r="FN250" s="62"/>
      <c r="FO250" s="62"/>
      <c r="FP250" s="62"/>
      <c r="FQ250" s="62"/>
      <c r="FR250" s="62"/>
      <c r="FS250" s="62"/>
      <c r="FT250" s="62"/>
      <c r="FU250" s="5"/>
      <c r="FV250" s="5"/>
      <c r="FW250" s="5"/>
      <c r="FX250" s="5"/>
      <c r="FY250" s="5"/>
      <c r="FZ250" s="5"/>
      <c r="GA250" s="5"/>
      <c r="GB250" s="5"/>
      <c r="GC250" s="5"/>
      <c r="GD250" s="5"/>
      <c r="GE250" s="5"/>
      <c r="GF250" s="5"/>
      <c r="GG250" s="62"/>
      <c r="GH250" s="62"/>
      <c r="GI250" s="62"/>
      <c r="GJ250" s="62"/>
      <c r="GK250" s="62"/>
      <c r="GL250" s="62"/>
      <c r="GM250" s="62"/>
      <c r="GN250" s="62"/>
      <c r="GO250" s="62"/>
      <c r="GP250" s="62"/>
      <c r="GQ250" s="62"/>
      <c r="GR250" s="62"/>
      <c r="GS250" s="5"/>
      <c r="GT250" s="5"/>
      <c r="GU250" s="5"/>
      <c r="GV250" s="5"/>
      <c r="GW250" s="5"/>
      <c r="GX250" s="5"/>
      <c r="GY250" s="5"/>
      <c r="GZ250" s="5"/>
      <c r="HA250" s="5"/>
      <c r="HB250" s="5"/>
      <c r="HC250" s="5"/>
      <c r="HD250" s="5"/>
      <c r="HE250" s="62"/>
      <c r="HF250" s="62"/>
      <c r="HG250" s="62"/>
      <c r="HH250" s="62"/>
      <c r="HI250" s="62"/>
      <c r="HJ250" s="62"/>
      <c r="HK250" s="62"/>
      <c r="HL250" s="62"/>
      <c r="HM250" s="62"/>
      <c r="HN250" s="62"/>
      <c r="HO250" s="62"/>
      <c r="HP250" s="62"/>
      <c r="HQ250" s="5"/>
      <c r="HR250" s="5"/>
      <c r="HS250" s="5"/>
      <c r="HT250" s="5"/>
      <c r="HU250" s="5"/>
      <c r="HV250" s="5"/>
      <c r="HW250" s="5"/>
      <c r="HX250" s="5"/>
      <c r="HY250" s="5"/>
      <c r="HZ250" s="5"/>
      <c r="IA250" s="5"/>
      <c r="IB250" s="5"/>
      <c r="IC250" s="62"/>
      <c r="ID250" s="62"/>
      <c r="IE250" s="62"/>
      <c r="IF250" s="62"/>
      <c r="IG250" s="62"/>
      <c r="IH250" s="62"/>
      <c r="II250" s="62"/>
      <c r="IJ250" s="62"/>
      <c r="IK250" s="62"/>
      <c r="IL250" s="62"/>
      <c r="IM250" s="62"/>
      <c r="IN250" s="62"/>
      <c r="IO250" s="5"/>
      <c r="IP250" s="5"/>
      <c r="IQ250" s="5"/>
      <c r="IR250" s="5"/>
      <c r="IS250" s="5"/>
      <c r="IT250" s="5"/>
      <c r="IU250" s="5"/>
      <c r="IV250" s="5"/>
      <c r="IW250" s="5"/>
      <c r="IX250" s="5"/>
      <c r="IY250" s="5"/>
      <c r="IZ250" s="5"/>
    </row>
    <row r="251" spans="1:260" x14ac:dyDescent="0.35">
      <c r="A251" s="131">
        <v>247</v>
      </c>
      <c r="B251" s="170">
        <f>'BVEM Scorecard'!B250</f>
        <v>0</v>
      </c>
      <c r="C251" s="170">
        <f>'BVEM Scorecard'!C250</f>
        <v>0</v>
      </c>
      <c r="D251" s="152">
        <v>588</v>
      </c>
      <c r="E251" s="72" t="str">
        <f>'BVEM Scorecard'!F250</f>
        <v>Wind + Storage</v>
      </c>
      <c r="F251" s="94">
        <f t="shared" si="339"/>
        <v>0</v>
      </c>
      <c r="G251" s="94">
        <f t="shared" si="427"/>
        <v>0</v>
      </c>
      <c r="H251" s="94">
        <f t="shared" si="340"/>
        <v>0</v>
      </c>
      <c r="I251" s="94">
        <f t="shared" si="428"/>
        <v>0</v>
      </c>
      <c r="J251" s="55"/>
      <c r="K251" s="55"/>
      <c r="L251" s="55"/>
      <c r="M251" s="55"/>
      <c r="N251" s="5"/>
      <c r="O251" s="5"/>
      <c r="P251" s="142"/>
      <c r="Q251" s="114"/>
      <c r="R251" s="91"/>
      <c r="S251" s="5" t="str">
        <f t="shared" si="341"/>
        <v/>
      </c>
      <c r="T251" s="93"/>
      <c r="U251" s="143"/>
      <c r="V251" s="143"/>
      <c r="W251" s="143"/>
      <c r="X251" s="64"/>
      <c r="Y251" s="64"/>
      <c r="Z251" s="62"/>
      <c r="AA251" s="144"/>
      <c r="AB251" s="144"/>
      <c r="AC251" s="64"/>
      <c r="AD251" s="64"/>
      <c r="AE251" s="64"/>
      <c r="AF251" s="64"/>
      <c r="AG251" s="55"/>
      <c r="AH251" s="55"/>
      <c r="AI251" s="35"/>
      <c r="AJ251" s="35"/>
      <c r="AK251" s="35"/>
      <c r="AL251" s="35"/>
      <c r="AM251" s="142"/>
      <c r="AN251" s="142"/>
      <c r="AO251" s="35"/>
      <c r="AP251" s="35"/>
      <c r="AQ251" s="35"/>
      <c r="AR251" s="35"/>
      <c r="AS251" s="64"/>
      <c r="AT251" s="64"/>
      <c r="AU251" s="64"/>
      <c r="AV251" s="64"/>
      <c r="AW251" s="64"/>
      <c r="AX251" s="64"/>
      <c r="AY251" s="144"/>
      <c r="AZ251" s="144"/>
      <c r="BA251" s="64"/>
      <c r="BB251" s="64"/>
      <c r="BC251" s="64"/>
      <c r="BD251" s="64"/>
      <c r="BE251" s="35"/>
      <c r="BF251" s="35"/>
      <c r="BG251" s="35"/>
      <c r="BH251" s="35"/>
      <c r="BI251" s="35"/>
      <c r="BJ251" s="35"/>
      <c r="BK251" s="142"/>
      <c r="BL251" s="142"/>
      <c r="BM251" s="35"/>
      <c r="BN251" s="35"/>
      <c r="BO251" s="35"/>
      <c r="BP251" s="35"/>
      <c r="BQ251" s="64"/>
      <c r="BR251" s="64"/>
      <c r="BS251" s="64"/>
      <c r="BT251" s="64"/>
      <c r="BU251" s="64"/>
      <c r="BV251" s="64"/>
      <c r="BW251" s="144"/>
      <c r="BX251" s="144"/>
      <c r="BY251" s="64"/>
      <c r="BZ251" s="64"/>
      <c r="CA251" s="64"/>
      <c r="CB251" s="64"/>
      <c r="CC251" s="35"/>
      <c r="CD251" s="35"/>
      <c r="CE251" s="35"/>
      <c r="CF251" s="35"/>
      <c r="CG251" s="35"/>
      <c r="CH251" s="35"/>
      <c r="CI251" s="142"/>
      <c r="CJ251" s="142"/>
      <c r="CK251" s="35"/>
      <c r="CL251" s="35"/>
      <c r="CM251" s="35"/>
      <c r="CN251" s="35"/>
      <c r="CO251" s="64"/>
      <c r="CP251" s="64"/>
      <c r="CQ251" s="64"/>
      <c r="CR251" s="64"/>
      <c r="CS251" s="64"/>
      <c r="CT251" s="64"/>
      <c r="CU251" s="144"/>
      <c r="CV251" s="144"/>
      <c r="CW251" s="64"/>
      <c r="CX251" s="64"/>
      <c r="CY251" s="64"/>
      <c r="CZ251" s="64"/>
      <c r="DA251" s="35"/>
      <c r="DB251" s="35"/>
      <c r="DC251" s="35"/>
      <c r="DD251" s="35"/>
      <c r="DE251" s="35"/>
      <c r="DF251" s="35"/>
      <c r="DG251" s="142"/>
      <c r="DH251" s="142"/>
      <c r="DI251" s="35"/>
      <c r="DJ251" s="35"/>
      <c r="DK251" s="35"/>
      <c r="DL251" s="35"/>
      <c r="DM251" s="64"/>
      <c r="DN251" s="64"/>
      <c r="DO251" s="64"/>
      <c r="DP251" s="64"/>
      <c r="DQ251" s="64"/>
      <c r="DR251" s="64"/>
      <c r="DS251" s="144"/>
      <c r="DT251" s="144"/>
      <c r="DU251" s="64"/>
      <c r="DV251" s="64"/>
      <c r="DW251" s="64"/>
      <c r="DX251" s="64"/>
      <c r="DY251" s="35"/>
      <c r="DZ251" s="35"/>
      <c r="EA251" s="35"/>
      <c r="EB251" s="35"/>
      <c r="EC251" s="35"/>
      <c r="ED251" s="35"/>
      <c r="EE251" s="142"/>
      <c r="EF251" s="142"/>
      <c r="EG251" s="35"/>
      <c r="EH251" s="35"/>
      <c r="EI251" s="35"/>
      <c r="EJ251" s="35"/>
      <c r="EK251" s="62"/>
      <c r="EL251" s="62"/>
      <c r="EM251" s="62"/>
      <c r="EN251" s="62"/>
      <c r="EO251" s="62"/>
      <c r="EP251" s="62"/>
      <c r="EQ251" s="62"/>
      <c r="ER251" s="62"/>
      <c r="ES251" s="62"/>
      <c r="ET251" s="62"/>
      <c r="EU251" s="62"/>
      <c r="EV251" s="62"/>
      <c r="EW251" s="5"/>
      <c r="EX251" s="5"/>
      <c r="EY251" s="5"/>
      <c r="EZ251" s="5"/>
      <c r="FA251" s="5"/>
      <c r="FB251" s="5"/>
      <c r="FC251" s="5"/>
      <c r="FD251" s="5"/>
      <c r="FE251" s="5"/>
      <c r="FF251" s="5"/>
      <c r="FG251" s="5"/>
      <c r="FH251" s="5"/>
      <c r="FI251" s="62"/>
      <c r="FJ251" s="62"/>
      <c r="FK251" s="62"/>
      <c r="FL251" s="62"/>
      <c r="FM251" s="62"/>
      <c r="FN251" s="62"/>
      <c r="FO251" s="62"/>
      <c r="FP251" s="62"/>
      <c r="FQ251" s="62"/>
      <c r="FR251" s="62"/>
      <c r="FS251" s="62"/>
      <c r="FT251" s="62"/>
      <c r="FU251" s="5"/>
      <c r="FV251" s="5"/>
      <c r="FW251" s="5"/>
      <c r="FX251" s="5"/>
      <c r="FY251" s="5"/>
      <c r="FZ251" s="5"/>
      <c r="GA251" s="5"/>
      <c r="GB251" s="5"/>
      <c r="GC251" s="5"/>
      <c r="GD251" s="5"/>
      <c r="GE251" s="5"/>
      <c r="GF251" s="5"/>
      <c r="GG251" s="62"/>
      <c r="GH251" s="62"/>
      <c r="GI251" s="62"/>
      <c r="GJ251" s="62"/>
      <c r="GK251" s="62"/>
      <c r="GL251" s="62"/>
      <c r="GM251" s="62"/>
      <c r="GN251" s="62"/>
      <c r="GO251" s="62"/>
      <c r="GP251" s="62"/>
      <c r="GQ251" s="62"/>
      <c r="GR251" s="62"/>
      <c r="GS251" s="5"/>
      <c r="GT251" s="5"/>
      <c r="GU251" s="5"/>
      <c r="GV251" s="5"/>
      <c r="GW251" s="5"/>
      <c r="GX251" s="5"/>
      <c r="GY251" s="5"/>
      <c r="GZ251" s="5"/>
      <c r="HA251" s="5"/>
      <c r="HB251" s="5"/>
      <c r="HC251" s="5"/>
      <c r="HD251" s="5"/>
      <c r="HE251" s="62"/>
      <c r="HF251" s="62"/>
      <c r="HG251" s="62"/>
      <c r="HH251" s="62"/>
      <c r="HI251" s="62"/>
      <c r="HJ251" s="62"/>
      <c r="HK251" s="62"/>
      <c r="HL251" s="62"/>
      <c r="HM251" s="62"/>
      <c r="HN251" s="62"/>
      <c r="HO251" s="62"/>
      <c r="HP251" s="62"/>
      <c r="HQ251" s="5"/>
      <c r="HR251" s="5"/>
      <c r="HS251" s="5"/>
      <c r="HT251" s="5"/>
      <c r="HU251" s="5"/>
      <c r="HV251" s="5"/>
      <c r="HW251" s="5"/>
      <c r="HX251" s="5"/>
      <c r="HY251" s="5"/>
      <c r="HZ251" s="5"/>
      <c r="IA251" s="5"/>
      <c r="IB251" s="5"/>
      <c r="IC251" s="62"/>
      <c r="ID251" s="62"/>
      <c r="IE251" s="62"/>
      <c r="IF251" s="62"/>
      <c r="IG251" s="62"/>
      <c r="IH251" s="62"/>
      <c r="II251" s="62"/>
      <c r="IJ251" s="62"/>
      <c r="IK251" s="62"/>
      <c r="IL251" s="62"/>
      <c r="IM251" s="62"/>
      <c r="IN251" s="62"/>
      <c r="IO251" s="5"/>
      <c r="IP251" s="5"/>
      <c r="IQ251" s="5"/>
      <c r="IR251" s="5"/>
      <c r="IS251" s="5"/>
      <c r="IT251" s="5"/>
      <c r="IU251" s="5"/>
      <c r="IV251" s="5"/>
      <c r="IW251" s="5"/>
      <c r="IX251" s="5"/>
      <c r="IY251" s="5"/>
      <c r="IZ251" s="5"/>
    </row>
    <row r="252" spans="1:260" x14ac:dyDescent="0.35">
      <c r="A252" s="131">
        <v>248</v>
      </c>
      <c r="B252" s="170">
        <f>'BVEM Scorecard'!B251</f>
        <v>0</v>
      </c>
      <c r="C252" s="170">
        <f>'BVEM Scorecard'!C251</f>
        <v>0</v>
      </c>
      <c r="D252" s="152">
        <v>589</v>
      </c>
      <c r="E252" s="72" t="str">
        <f>'BVEM Scorecard'!F251</f>
        <v>Storage</v>
      </c>
      <c r="F252" s="94">
        <f t="shared" si="339"/>
        <v>1</v>
      </c>
      <c r="G252" s="94">
        <f t="shared" si="427"/>
        <v>1</v>
      </c>
      <c r="H252" s="94">
        <f t="shared" si="340"/>
        <v>1</v>
      </c>
      <c r="I252" s="94">
        <f t="shared" si="428"/>
        <v>1</v>
      </c>
      <c r="J252" s="55">
        <v>1</v>
      </c>
      <c r="K252" s="55">
        <v>1</v>
      </c>
      <c r="L252" s="55">
        <v>1</v>
      </c>
      <c r="M252" s="55">
        <v>1</v>
      </c>
      <c r="N252" s="5">
        <v>1</v>
      </c>
      <c r="O252" s="141">
        <v>1</v>
      </c>
      <c r="P252" s="142">
        <v>1</v>
      </c>
      <c r="Q252" s="114">
        <v>1</v>
      </c>
      <c r="R252" s="91">
        <v>1</v>
      </c>
      <c r="S252" s="5">
        <f t="shared" si="341"/>
        <v>3</v>
      </c>
      <c r="T252" s="93">
        <f>IFERROR(Q252*Q$4+R252*R$4,0)</f>
        <v>1</v>
      </c>
      <c r="U252" s="143" t="str">
        <f>'Training Programs'!Y252</f>
        <v>PLA</v>
      </c>
      <c r="V252" s="143">
        <v>1</v>
      </c>
      <c r="W252" s="143">
        <f>'Career Opportunities'!T252</f>
        <v>0</v>
      </c>
      <c r="X252" s="64"/>
      <c r="Y252" s="64"/>
      <c r="Z252" s="64"/>
      <c r="AA252" s="144"/>
      <c r="AB252" s="144"/>
      <c r="AC252" s="64"/>
      <c r="AD252" s="64">
        <v>3</v>
      </c>
      <c r="AE252" s="64" t="str">
        <f t="shared" si="347"/>
        <v/>
      </c>
      <c r="AF252" s="64">
        <v>1</v>
      </c>
      <c r="AG252" s="55"/>
      <c r="AH252" s="55"/>
      <c r="AI252" s="5"/>
      <c r="AJ252" s="5"/>
      <c r="AK252" s="5"/>
      <c r="AL252" s="5"/>
      <c r="AM252" s="5"/>
      <c r="AN252" s="5"/>
      <c r="AO252" s="5"/>
      <c r="AP252" s="35"/>
      <c r="AQ252" s="35"/>
      <c r="AR252" s="35"/>
      <c r="AS252" s="62"/>
      <c r="AT252" s="62"/>
      <c r="AU252" s="62"/>
      <c r="AV252" s="62"/>
      <c r="AW252" s="62"/>
      <c r="AX252" s="62"/>
      <c r="AY252" s="62"/>
      <c r="AZ252" s="62"/>
      <c r="BA252" s="62"/>
      <c r="BB252" s="62"/>
      <c r="BC252" s="95"/>
      <c r="BD252" s="62"/>
      <c r="BE252" s="5"/>
      <c r="BF252" s="5"/>
      <c r="BG252" s="5"/>
      <c r="BH252" s="5"/>
      <c r="BI252" s="5"/>
      <c r="BJ252" s="5"/>
      <c r="BK252" s="5"/>
      <c r="BL252" s="5"/>
      <c r="BM252" s="5"/>
      <c r="BN252" s="35"/>
      <c r="BO252" s="35"/>
      <c r="BP252" s="35"/>
      <c r="BQ252" s="62"/>
      <c r="BR252" s="62"/>
      <c r="BS252" s="62"/>
      <c r="BT252" s="62"/>
      <c r="BU252" s="62"/>
      <c r="BV252" s="62"/>
      <c r="BW252" s="62"/>
      <c r="BX252" s="62"/>
      <c r="BY252" s="62"/>
      <c r="BZ252" s="62"/>
      <c r="CA252" s="62"/>
      <c r="CB252" s="62"/>
      <c r="CC252" s="5"/>
      <c r="CD252" s="5"/>
      <c r="CE252" s="5"/>
      <c r="CF252" s="5"/>
      <c r="CG252" s="5"/>
      <c r="CH252" s="5"/>
      <c r="CI252" s="5"/>
      <c r="CJ252" s="5"/>
      <c r="CK252" s="5"/>
      <c r="CL252" s="35"/>
      <c r="CM252" s="35"/>
      <c r="CN252" s="35"/>
      <c r="CO252" s="62"/>
      <c r="CP252" s="62"/>
      <c r="CQ252" s="62"/>
      <c r="CR252" s="62"/>
      <c r="CS252" s="62"/>
      <c r="CT252" s="62"/>
      <c r="CU252" s="62"/>
      <c r="CV252" s="62"/>
      <c r="CW252" s="62"/>
      <c r="CX252" s="62"/>
      <c r="CY252" s="62"/>
      <c r="CZ252" s="62"/>
      <c r="DA252" s="5"/>
      <c r="DB252" s="5"/>
      <c r="DC252" s="5"/>
      <c r="DD252" s="5"/>
      <c r="DE252" s="5"/>
      <c r="DF252" s="5"/>
      <c r="DG252" s="5"/>
      <c r="DH252" s="5"/>
      <c r="DI252" s="5"/>
      <c r="DJ252" s="5"/>
      <c r="DK252" s="5"/>
      <c r="DL252" s="5"/>
      <c r="DM252" s="62"/>
      <c r="DN252" s="62"/>
      <c r="DO252" s="62"/>
      <c r="DP252" s="62"/>
      <c r="DQ252" s="62"/>
      <c r="DR252" s="62"/>
      <c r="DS252" s="62"/>
      <c r="DT252" s="62"/>
      <c r="DU252" s="62"/>
      <c r="DV252" s="62"/>
      <c r="DW252" s="62"/>
      <c r="DX252" s="62"/>
      <c r="DY252" s="5"/>
      <c r="DZ252" s="5"/>
      <c r="EA252" s="5"/>
      <c r="EB252" s="5"/>
      <c r="EC252" s="5"/>
      <c r="ED252" s="5"/>
      <c r="EE252" s="5"/>
      <c r="EF252" s="5"/>
      <c r="EG252" s="5"/>
      <c r="EH252" s="5"/>
      <c r="EI252" s="5"/>
      <c r="EJ252" s="5"/>
      <c r="EK252" s="62"/>
      <c r="EL252" s="62"/>
      <c r="EM252" s="62"/>
      <c r="EN252" s="62"/>
      <c r="EO252" s="62"/>
      <c r="EP252" s="62"/>
      <c r="EQ252" s="62"/>
      <c r="ER252" s="62"/>
      <c r="ES252" s="62"/>
      <c r="ET252" s="62"/>
      <c r="EU252" s="62"/>
      <c r="EV252" s="62"/>
      <c r="EW252" s="5"/>
      <c r="EX252" s="5"/>
      <c r="EY252" s="5"/>
      <c r="EZ252" s="5"/>
      <c r="FA252" s="5"/>
      <c r="FB252" s="5"/>
      <c r="FC252" s="5"/>
      <c r="FD252" s="5"/>
      <c r="FE252" s="5"/>
      <c r="FF252" s="5"/>
      <c r="FG252" s="5"/>
      <c r="FH252" s="5"/>
      <c r="FI252" s="62"/>
      <c r="FJ252" s="62"/>
      <c r="FK252" s="62"/>
      <c r="FL252" s="62"/>
      <c r="FM252" s="62"/>
      <c r="FN252" s="62"/>
      <c r="FO252" s="62"/>
      <c r="FP252" s="62"/>
      <c r="FQ252" s="62"/>
      <c r="FR252" s="62"/>
      <c r="FS252" s="62"/>
      <c r="FT252" s="62"/>
      <c r="FU252" s="5"/>
      <c r="FV252" s="5"/>
      <c r="FW252" s="5"/>
      <c r="FX252" s="5"/>
      <c r="FY252" s="5"/>
      <c r="FZ252" s="5"/>
      <c r="GA252" s="5"/>
      <c r="GB252" s="5"/>
      <c r="GC252" s="5"/>
      <c r="GD252" s="5"/>
      <c r="GE252" s="5"/>
      <c r="GF252" s="5"/>
      <c r="GG252" s="62"/>
      <c r="GH252" s="62"/>
      <c r="GI252" s="62"/>
      <c r="GJ252" s="62"/>
      <c r="GK252" s="62"/>
      <c r="GL252" s="62"/>
      <c r="GM252" s="62"/>
      <c r="GN252" s="62"/>
      <c r="GO252" s="62"/>
      <c r="GP252" s="62"/>
      <c r="GQ252" s="62"/>
      <c r="GR252" s="62"/>
      <c r="GS252" s="5"/>
      <c r="GT252" s="5"/>
      <c r="GU252" s="5"/>
      <c r="GV252" s="5"/>
      <c r="GW252" s="5"/>
      <c r="GX252" s="5"/>
      <c r="GY252" s="5"/>
      <c r="GZ252" s="5"/>
      <c r="HA252" s="5"/>
      <c r="HB252" s="5"/>
      <c r="HC252" s="5"/>
      <c r="HD252" s="5"/>
      <c r="HE252" s="62"/>
      <c r="HF252" s="62"/>
      <c r="HG252" s="62"/>
      <c r="HH252" s="62"/>
      <c r="HI252" s="62"/>
      <c r="HJ252" s="62"/>
      <c r="HK252" s="62"/>
      <c r="HL252" s="62"/>
      <c r="HM252" s="62"/>
      <c r="HN252" s="62"/>
      <c r="HO252" s="62"/>
      <c r="HP252" s="62"/>
      <c r="HQ252" s="5"/>
      <c r="HR252" s="5"/>
      <c r="HS252" s="5"/>
      <c r="HT252" s="5"/>
      <c r="HU252" s="5"/>
      <c r="HV252" s="5"/>
      <c r="HW252" s="5"/>
      <c r="HX252" s="5"/>
      <c r="HY252" s="5"/>
      <c r="HZ252" s="5"/>
      <c r="IA252" s="5"/>
      <c r="IB252" s="5"/>
      <c r="IC252" s="62"/>
      <c r="ID252" s="62"/>
      <c r="IE252" s="62"/>
      <c r="IF252" s="62"/>
      <c r="IG252" s="62"/>
      <c r="IH252" s="62"/>
      <c r="II252" s="62"/>
      <c r="IJ252" s="62"/>
      <c r="IK252" s="62"/>
      <c r="IL252" s="62"/>
      <c r="IM252" s="62"/>
      <c r="IN252" s="62"/>
      <c r="IO252" s="5"/>
      <c r="IP252" s="5"/>
      <c r="IQ252" s="5"/>
      <c r="IR252" s="5"/>
      <c r="IS252" s="5"/>
      <c r="IT252" s="5"/>
      <c r="IU252" s="5"/>
      <c r="IV252" s="5"/>
      <c r="IW252" s="5"/>
      <c r="IX252" s="5"/>
      <c r="IY252" s="5"/>
      <c r="IZ252" s="5"/>
    </row>
    <row r="253" spans="1:260" x14ac:dyDescent="0.35">
      <c r="A253" s="131">
        <v>249</v>
      </c>
      <c r="B253" s="170">
        <f>'BVEM Scorecard'!B252</f>
        <v>0</v>
      </c>
      <c r="C253" s="170">
        <f>'BVEM Scorecard'!C252</f>
        <v>0</v>
      </c>
      <c r="D253" s="152">
        <v>593</v>
      </c>
      <c r="E253" s="72" t="str">
        <f>'BVEM Scorecard'!F252</f>
        <v>Storage</v>
      </c>
      <c r="F253" s="94">
        <f t="shared" si="339"/>
        <v>1</v>
      </c>
      <c r="G253" s="94">
        <f t="shared" si="427"/>
        <v>1</v>
      </c>
      <c r="H253" s="94">
        <f t="shared" si="340"/>
        <v>1</v>
      </c>
      <c r="I253" s="94">
        <f t="shared" si="428"/>
        <v>1</v>
      </c>
      <c r="J253" s="55">
        <v>1</v>
      </c>
      <c r="K253" s="55">
        <v>1</v>
      </c>
      <c r="L253" s="55">
        <v>1</v>
      </c>
      <c r="M253" s="55">
        <v>1</v>
      </c>
      <c r="N253" s="5">
        <v>1</v>
      </c>
      <c r="O253" s="5">
        <v>1</v>
      </c>
      <c r="P253" s="142">
        <v>1</v>
      </c>
      <c r="Q253" s="114">
        <v>1</v>
      </c>
      <c r="R253" s="91">
        <v>1</v>
      </c>
      <c r="S253" s="5">
        <f t="shared" si="341"/>
        <v>3</v>
      </c>
      <c r="T253" s="93">
        <f>IFERROR(Q253*Q$4+R253*R$4,0)</f>
        <v>1</v>
      </c>
      <c r="U253" s="143" t="str">
        <f>'Training Programs'!Y253</f>
        <v>PLA</v>
      </c>
      <c r="V253" s="143">
        <v>1</v>
      </c>
      <c r="W253" s="143">
        <f>'Career Opportunities'!T253</f>
        <v>0</v>
      </c>
      <c r="X253" s="64"/>
      <c r="Y253" s="64"/>
      <c r="Z253" s="62"/>
      <c r="AA253" s="144"/>
      <c r="AB253" s="144"/>
      <c r="AC253" s="64"/>
      <c r="AD253" s="64">
        <v>3</v>
      </c>
      <c r="AE253" s="64" t="str">
        <f t="shared" si="347"/>
        <v/>
      </c>
      <c r="AF253" s="64">
        <v>1</v>
      </c>
      <c r="AG253" s="55"/>
      <c r="AH253" s="55"/>
      <c r="AI253" s="35"/>
      <c r="AJ253" s="35"/>
      <c r="AK253" s="35"/>
      <c r="AL253" s="35"/>
      <c r="AM253" s="142"/>
      <c r="AN253" s="142"/>
      <c r="AO253" s="35"/>
      <c r="AP253" s="35"/>
      <c r="AQ253" s="35"/>
      <c r="AR253" s="35"/>
      <c r="AS253" s="64"/>
      <c r="AT253" s="64"/>
      <c r="AU253" s="64"/>
      <c r="AV253" s="64"/>
      <c r="AW253" s="64"/>
      <c r="AX253" s="64"/>
      <c r="AY253" s="144"/>
      <c r="AZ253" s="144"/>
      <c r="BA253" s="64"/>
      <c r="BB253" s="64"/>
      <c r="BC253" s="64"/>
      <c r="BD253" s="64"/>
      <c r="BE253" s="35"/>
      <c r="BF253" s="35"/>
      <c r="BG253" s="35"/>
      <c r="BH253" s="35"/>
      <c r="BI253" s="35"/>
      <c r="BJ253" s="35"/>
      <c r="BK253" s="142"/>
      <c r="BL253" s="142"/>
      <c r="BM253" s="35"/>
      <c r="BN253" s="35"/>
      <c r="BO253" s="35"/>
      <c r="BP253" s="35"/>
      <c r="BQ253" s="64"/>
      <c r="BR253" s="64"/>
      <c r="BS253" s="64"/>
      <c r="BT253" s="64"/>
      <c r="BU253" s="64"/>
      <c r="BV253" s="64"/>
      <c r="BW253" s="144"/>
      <c r="BX253" s="144"/>
      <c r="BY253" s="64"/>
      <c r="BZ253" s="64"/>
      <c r="CA253" s="64"/>
      <c r="CB253" s="64"/>
      <c r="CC253" s="35"/>
      <c r="CD253" s="35"/>
      <c r="CE253" s="35"/>
      <c r="CF253" s="35"/>
      <c r="CG253" s="35"/>
      <c r="CH253" s="35"/>
      <c r="CI253" s="142"/>
      <c r="CJ253" s="142"/>
      <c r="CK253" s="35"/>
      <c r="CL253" s="35"/>
      <c r="CM253" s="35"/>
      <c r="CN253" s="35"/>
      <c r="CO253" s="64"/>
      <c r="CP253" s="64"/>
      <c r="CQ253" s="64"/>
      <c r="CR253" s="64"/>
      <c r="CS253" s="64"/>
      <c r="CT253" s="64"/>
      <c r="CU253" s="144"/>
      <c r="CV253" s="144"/>
      <c r="CW253" s="64"/>
      <c r="CX253" s="64"/>
      <c r="CY253" s="64"/>
      <c r="CZ253" s="64"/>
      <c r="DA253" s="35"/>
      <c r="DB253" s="35"/>
      <c r="DC253" s="35"/>
      <c r="DD253" s="35"/>
      <c r="DE253" s="35"/>
      <c r="DF253" s="35"/>
      <c r="DG253" s="142"/>
      <c r="DH253" s="142"/>
      <c r="DI253" s="35"/>
      <c r="DJ253" s="35"/>
      <c r="DK253" s="35"/>
      <c r="DL253" s="35"/>
      <c r="DM253" s="64"/>
      <c r="DN253" s="64"/>
      <c r="DO253" s="64"/>
      <c r="DP253" s="64"/>
      <c r="DQ253" s="64"/>
      <c r="DR253" s="64"/>
      <c r="DS253" s="144"/>
      <c r="DT253" s="144"/>
      <c r="DU253" s="64"/>
      <c r="DV253" s="64"/>
      <c r="DW253" s="64"/>
      <c r="DX253" s="64"/>
      <c r="DY253" s="35"/>
      <c r="DZ253" s="35"/>
      <c r="EA253" s="35"/>
      <c r="EB253" s="35"/>
      <c r="EC253" s="35"/>
      <c r="ED253" s="35"/>
      <c r="EE253" s="142"/>
      <c r="EF253" s="142"/>
      <c r="EG253" s="35"/>
      <c r="EH253" s="35"/>
      <c r="EI253" s="35"/>
      <c r="EJ253" s="35"/>
      <c r="EK253" s="62"/>
      <c r="EL253" s="62"/>
      <c r="EM253" s="62"/>
      <c r="EN253" s="62"/>
      <c r="EO253" s="62"/>
      <c r="EP253" s="62"/>
      <c r="EQ253" s="62"/>
      <c r="ER253" s="62"/>
      <c r="ES253" s="62"/>
      <c r="ET253" s="62"/>
      <c r="EU253" s="62"/>
      <c r="EV253" s="62"/>
      <c r="EW253" s="5"/>
      <c r="EX253" s="5"/>
      <c r="EY253" s="5"/>
      <c r="EZ253" s="5"/>
      <c r="FA253" s="5"/>
      <c r="FB253" s="5"/>
      <c r="FC253" s="5"/>
      <c r="FD253" s="5"/>
      <c r="FE253" s="5"/>
      <c r="FF253" s="5"/>
      <c r="FG253" s="5"/>
      <c r="FH253" s="5"/>
      <c r="FI253" s="62"/>
      <c r="FJ253" s="62"/>
      <c r="FK253" s="62"/>
      <c r="FL253" s="62"/>
      <c r="FM253" s="62"/>
      <c r="FN253" s="62"/>
      <c r="FO253" s="62"/>
      <c r="FP253" s="62"/>
      <c r="FQ253" s="62"/>
      <c r="FR253" s="62"/>
      <c r="FS253" s="62"/>
      <c r="FT253" s="62"/>
      <c r="FU253" s="5"/>
      <c r="FV253" s="5"/>
      <c r="FW253" s="5"/>
      <c r="FX253" s="5"/>
      <c r="FY253" s="5"/>
      <c r="FZ253" s="5"/>
      <c r="GA253" s="5"/>
      <c r="GB253" s="5"/>
      <c r="GC253" s="5"/>
      <c r="GD253" s="5"/>
      <c r="GE253" s="5"/>
      <c r="GF253" s="5"/>
      <c r="GG253" s="62"/>
      <c r="GH253" s="62"/>
      <c r="GI253" s="62"/>
      <c r="GJ253" s="62"/>
      <c r="GK253" s="62"/>
      <c r="GL253" s="62"/>
      <c r="GM253" s="62"/>
      <c r="GN253" s="62"/>
      <c r="GO253" s="62"/>
      <c r="GP253" s="62"/>
      <c r="GQ253" s="62"/>
      <c r="GR253" s="62"/>
      <c r="GS253" s="5"/>
      <c r="GT253" s="5"/>
      <c r="GU253" s="5"/>
      <c r="GV253" s="5"/>
      <c r="GW253" s="5"/>
      <c r="GX253" s="5"/>
      <c r="GY253" s="5"/>
      <c r="GZ253" s="5"/>
      <c r="HA253" s="5"/>
      <c r="HB253" s="5"/>
      <c r="HC253" s="5"/>
      <c r="HD253" s="5"/>
      <c r="HE253" s="62"/>
      <c r="HF253" s="62"/>
      <c r="HG253" s="62"/>
      <c r="HH253" s="62"/>
      <c r="HI253" s="62"/>
      <c r="HJ253" s="62"/>
      <c r="HK253" s="62"/>
      <c r="HL253" s="62"/>
      <c r="HM253" s="62"/>
      <c r="HN253" s="62"/>
      <c r="HO253" s="62"/>
      <c r="HP253" s="62"/>
      <c r="HQ253" s="5"/>
      <c r="HR253" s="5"/>
      <c r="HS253" s="5"/>
      <c r="HT253" s="5"/>
      <c r="HU253" s="5"/>
      <c r="HV253" s="5"/>
      <c r="HW253" s="5"/>
      <c r="HX253" s="5"/>
      <c r="HY253" s="5"/>
      <c r="HZ253" s="5"/>
      <c r="IA253" s="5"/>
      <c r="IB253" s="5"/>
      <c r="IC253" s="62"/>
      <c r="ID253" s="62"/>
      <c r="IE253" s="62"/>
      <c r="IF253" s="62"/>
      <c r="IG253" s="62"/>
      <c r="IH253" s="62"/>
      <c r="II253" s="62"/>
      <c r="IJ253" s="62"/>
      <c r="IK253" s="62"/>
      <c r="IL253" s="62"/>
      <c r="IM253" s="62"/>
      <c r="IN253" s="62"/>
      <c r="IO253" s="5"/>
      <c r="IP253" s="5"/>
      <c r="IQ253" s="5"/>
      <c r="IR253" s="5"/>
      <c r="IS253" s="5"/>
      <c r="IT253" s="5"/>
      <c r="IU253" s="5"/>
      <c r="IV253" s="5"/>
      <c r="IW253" s="5"/>
      <c r="IX253" s="5"/>
      <c r="IY253" s="5"/>
      <c r="IZ253" s="5"/>
    </row>
    <row r="254" spans="1:260" x14ac:dyDescent="0.35">
      <c r="A254" s="131">
        <v>250</v>
      </c>
      <c r="B254" s="170">
        <f>'BVEM Scorecard'!B253</f>
        <v>0</v>
      </c>
      <c r="C254" s="170">
        <f>'BVEM Scorecard'!C253</f>
        <v>0</v>
      </c>
      <c r="D254" s="152">
        <v>594</v>
      </c>
      <c r="E254" s="72" t="str">
        <f>'BVEM Scorecard'!F253</f>
        <v>Solar</v>
      </c>
      <c r="F254" s="94">
        <f t="shared" si="339"/>
        <v>1</v>
      </c>
      <c r="G254" s="94">
        <f t="shared" si="427"/>
        <v>1</v>
      </c>
      <c r="H254" s="94">
        <f t="shared" si="340"/>
        <v>1</v>
      </c>
      <c r="I254" s="94">
        <f t="shared" si="428"/>
        <v>1</v>
      </c>
      <c r="J254" s="55">
        <v>1</v>
      </c>
      <c r="K254" s="55">
        <v>1</v>
      </c>
      <c r="L254" s="55">
        <v>1</v>
      </c>
      <c r="M254" s="55">
        <v>1</v>
      </c>
      <c r="N254" s="5">
        <v>1</v>
      </c>
      <c r="O254" s="141">
        <v>1</v>
      </c>
      <c r="P254" s="142">
        <v>1</v>
      </c>
      <c r="Q254" s="114">
        <v>1</v>
      </c>
      <c r="R254" s="91">
        <v>1</v>
      </c>
      <c r="S254" s="5">
        <f t="shared" si="341"/>
        <v>3</v>
      </c>
      <c r="T254" s="93">
        <f>IFERROR(Q254*Q$4+R254*R$4,0)</f>
        <v>1</v>
      </c>
      <c r="U254" s="143" t="str">
        <f>'Training Programs'!Y254</f>
        <v>PLA</v>
      </c>
      <c r="V254" s="143">
        <v>1</v>
      </c>
      <c r="W254" s="143">
        <f>'Career Opportunities'!T254</f>
        <v>0</v>
      </c>
      <c r="X254" s="64"/>
      <c r="Y254" s="64"/>
      <c r="Z254" s="64"/>
      <c r="AA254" s="144"/>
      <c r="AB254" s="144"/>
      <c r="AC254" s="64"/>
      <c r="AD254" s="64">
        <v>3</v>
      </c>
      <c r="AE254" s="64" t="str">
        <f t="shared" si="347"/>
        <v/>
      </c>
      <c r="AF254" s="64">
        <v>1</v>
      </c>
      <c r="AG254" s="55"/>
      <c r="AH254" s="55"/>
      <c r="AI254" s="5"/>
      <c r="AJ254" s="5"/>
      <c r="AK254" s="5"/>
      <c r="AL254" s="5"/>
      <c r="AM254" s="5"/>
      <c r="AN254" s="5"/>
      <c r="AO254" s="5"/>
      <c r="AP254" s="35"/>
      <c r="AQ254" s="35"/>
      <c r="AR254" s="35"/>
      <c r="AS254" s="62"/>
      <c r="AT254" s="62"/>
      <c r="AU254" s="62"/>
      <c r="AV254" s="62"/>
      <c r="AW254" s="62"/>
      <c r="AX254" s="62"/>
      <c r="AY254" s="62"/>
      <c r="AZ254" s="62"/>
      <c r="BA254" s="62"/>
      <c r="BB254" s="62"/>
      <c r="BC254" s="95"/>
      <c r="BD254" s="62"/>
      <c r="BE254" s="5"/>
      <c r="BF254" s="5"/>
      <c r="BG254" s="5"/>
      <c r="BH254" s="5"/>
      <c r="BI254" s="5"/>
      <c r="BJ254" s="5"/>
      <c r="BK254" s="5"/>
      <c r="BL254" s="5"/>
      <c r="BM254" s="5"/>
      <c r="BN254" s="35"/>
      <c r="BO254" s="35"/>
      <c r="BP254" s="35"/>
      <c r="BQ254" s="62"/>
      <c r="BR254" s="62"/>
      <c r="BS254" s="62"/>
      <c r="BT254" s="62"/>
      <c r="BU254" s="62"/>
      <c r="BV254" s="62"/>
      <c r="BW254" s="62"/>
      <c r="BX254" s="62"/>
      <c r="BY254" s="62"/>
      <c r="BZ254" s="62"/>
      <c r="CA254" s="62"/>
      <c r="CB254" s="62"/>
      <c r="CC254" s="5"/>
      <c r="CD254" s="5"/>
      <c r="CE254" s="5"/>
      <c r="CF254" s="5"/>
      <c r="CG254" s="5"/>
      <c r="CH254" s="5"/>
      <c r="CI254" s="5"/>
      <c r="CJ254" s="5"/>
      <c r="CK254" s="5"/>
      <c r="CL254" s="35"/>
      <c r="CM254" s="35"/>
      <c r="CN254" s="35"/>
      <c r="CO254" s="62"/>
      <c r="CP254" s="62"/>
      <c r="CQ254" s="62"/>
      <c r="CR254" s="62"/>
      <c r="CS254" s="62"/>
      <c r="CT254" s="62"/>
      <c r="CU254" s="62"/>
      <c r="CV254" s="62"/>
      <c r="CW254" s="62"/>
      <c r="CX254" s="62"/>
      <c r="CY254" s="62"/>
      <c r="CZ254" s="62"/>
      <c r="DA254" s="5"/>
      <c r="DB254" s="5"/>
      <c r="DC254" s="5"/>
      <c r="DD254" s="5"/>
      <c r="DE254" s="5"/>
      <c r="DF254" s="5"/>
      <c r="DG254" s="5"/>
      <c r="DH254" s="5"/>
      <c r="DI254" s="5"/>
      <c r="DJ254" s="5"/>
      <c r="DK254" s="5"/>
      <c r="DL254" s="5"/>
      <c r="DM254" s="62"/>
      <c r="DN254" s="62"/>
      <c r="DO254" s="62"/>
      <c r="DP254" s="62"/>
      <c r="DQ254" s="62"/>
      <c r="DR254" s="62"/>
      <c r="DS254" s="62"/>
      <c r="DT254" s="62"/>
      <c r="DU254" s="62"/>
      <c r="DV254" s="62"/>
      <c r="DW254" s="62"/>
      <c r="DX254" s="62"/>
      <c r="DY254" s="5"/>
      <c r="DZ254" s="5"/>
      <c r="EA254" s="5"/>
      <c r="EB254" s="5"/>
      <c r="EC254" s="5"/>
      <c r="ED254" s="5"/>
      <c r="EE254" s="5"/>
      <c r="EF254" s="5"/>
      <c r="EG254" s="5"/>
      <c r="EH254" s="5"/>
      <c r="EI254" s="5"/>
      <c r="EJ254" s="5"/>
      <c r="EK254" s="62"/>
      <c r="EL254" s="62"/>
      <c r="EM254" s="62"/>
      <c r="EN254" s="62"/>
      <c r="EO254" s="62"/>
      <c r="EP254" s="62"/>
      <c r="EQ254" s="62"/>
      <c r="ER254" s="62"/>
      <c r="ES254" s="62"/>
      <c r="ET254" s="62"/>
      <c r="EU254" s="62"/>
      <c r="EV254" s="62"/>
      <c r="EW254" s="5"/>
      <c r="EX254" s="5"/>
      <c r="EY254" s="5"/>
      <c r="EZ254" s="5"/>
      <c r="FA254" s="5"/>
      <c r="FB254" s="5"/>
      <c r="FC254" s="5"/>
      <c r="FD254" s="5"/>
      <c r="FE254" s="5"/>
      <c r="FF254" s="5"/>
      <c r="FG254" s="5"/>
      <c r="FH254" s="5"/>
      <c r="FI254" s="62"/>
      <c r="FJ254" s="62"/>
      <c r="FK254" s="62"/>
      <c r="FL254" s="62"/>
      <c r="FM254" s="62"/>
      <c r="FN254" s="62"/>
      <c r="FO254" s="62"/>
      <c r="FP254" s="62"/>
      <c r="FQ254" s="62"/>
      <c r="FR254" s="62"/>
      <c r="FS254" s="62"/>
      <c r="FT254" s="62"/>
      <c r="FU254" s="5"/>
      <c r="FV254" s="5"/>
      <c r="FW254" s="5"/>
      <c r="FX254" s="5"/>
      <c r="FY254" s="5"/>
      <c r="FZ254" s="5"/>
      <c r="GA254" s="5"/>
      <c r="GB254" s="5"/>
      <c r="GC254" s="5"/>
      <c r="GD254" s="5"/>
      <c r="GE254" s="5"/>
      <c r="GF254" s="5"/>
      <c r="GG254" s="62"/>
      <c r="GH254" s="62"/>
      <c r="GI254" s="62"/>
      <c r="GJ254" s="62"/>
      <c r="GK254" s="62"/>
      <c r="GL254" s="62"/>
      <c r="GM254" s="62"/>
      <c r="GN254" s="62"/>
      <c r="GO254" s="62"/>
      <c r="GP254" s="62"/>
      <c r="GQ254" s="62"/>
      <c r="GR254" s="62"/>
      <c r="GS254" s="5"/>
      <c r="GT254" s="5"/>
      <c r="GU254" s="5"/>
      <c r="GV254" s="5"/>
      <c r="GW254" s="5"/>
      <c r="GX254" s="5"/>
      <c r="GY254" s="5"/>
      <c r="GZ254" s="5"/>
      <c r="HA254" s="5"/>
      <c r="HB254" s="5"/>
      <c r="HC254" s="5"/>
      <c r="HD254" s="5"/>
      <c r="HE254" s="62"/>
      <c r="HF254" s="62"/>
      <c r="HG254" s="62"/>
      <c r="HH254" s="62"/>
      <c r="HI254" s="62"/>
      <c r="HJ254" s="62"/>
      <c r="HK254" s="62"/>
      <c r="HL254" s="62"/>
      <c r="HM254" s="62"/>
      <c r="HN254" s="62"/>
      <c r="HO254" s="62"/>
      <c r="HP254" s="62"/>
      <c r="HQ254" s="5"/>
      <c r="HR254" s="5"/>
      <c r="HS254" s="5"/>
      <c r="HT254" s="5"/>
      <c r="HU254" s="5"/>
      <c r="HV254" s="5"/>
      <c r="HW254" s="5"/>
      <c r="HX254" s="5"/>
      <c r="HY254" s="5"/>
      <c r="HZ254" s="5"/>
      <c r="IA254" s="5"/>
      <c r="IB254" s="5"/>
      <c r="IC254" s="62"/>
      <c r="ID254" s="62"/>
      <c r="IE254" s="62"/>
      <c r="IF254" s="62"/>
      <c r="IG254" s="62"/>
      <c r="IH254" s="62"/>
      <c r="II254" s="62"/>
      <c r="IJ254" s="62"/>
      <c r="IK254" s="62"/>
      <c r="IL254" s="62"/>
      <c r="IM254" s="62"/>
      <c r="IN254" s="62"/>
      <c r="IO254" s="5"/>
      <c r="IP254" s="5"/>
      <c r="IQ254" s="5"/>
      <c r="IR254" s="5"/>
      <c r="IS254" s="5"/>
      <c r="IT254" s="5"/>
      <c r="IU254" s="5"/>
      <c r="IV254" s="5"/>
      <c r="IW254" s="5"/>
      <c r="IX254" s="5"/>
      <c r="IY254" s="5"/>
      <c r="IZ254" s="5"/>
    </row>
    <row r="255" spans="1:260" x14ac:dyDescent="0.35">
      <c r="A255" s="131">
        <v>251</v>
      </c>
      <c r="B255" s="170">
        <f>'BVEM Scorecard'!B254</f>
        <v>0</v>
      </c>
      <c r="C255" s="170">
        <f>'BVEM Scorecard'!C254</f>
        <v>0</v>
      </c>
      <c r="D255" s="152">
        <v>981</v>
      </c>
      <c r="E255" s="72" t="str">
        <f>'BVEM Scorecard'!F254</f>
        <v>Solar + Storage</v>
      </c>
      <c r="F255" s="94">
        <f t="shared" si="339"/>
        <v>1</v>
      </c>
      <c r="G255" s="94">
        <f t="shared" si="427"/>
        <v>1</v>
      </c>
      <c r="H255" s="94">
        <f t="shared" si="340"/>
        <v>1</v>
      </c>
      <c r="I255" s="94">
        <f t="shared" si="428"/>
        <v>1</v>
      </c>
      <c r="J255" s="55">
        <v>1</v>
      </c>
      <c r="K255" s="55">
        <v>1</v>
      </c>
      <c r="L255" s="55">
        <v>1</v>
      </c>
      <c r="M255" s="55">
        <v>1</v>
      </c>
      <c r="N255" s="5">
        <v>1</v>
      </c>
      <c r="O255" s="5">
        <v>1</v>
      </c>
      <c r="P255" s="142">
        <v>1</v>
      </c>
      <c r="Q255" s="114">
        <v>1</v>
      </c>
      <c r="R255" s="91">
        <v>1</v>
      </c>
      <c r="S255" s="5">
        <f t="shared" si="341"/>
        <v>3</v>
      </c>
      <c r="T255" s="93">
        <f>IFERROR(Q255*Q$4+R255*R$4,0)</f>
        <v>1</v>
      </c>
      <c r="U255" s="143" t="str">
        <f>'Training Programs'!Y255</f>
        <v>PLA</v>
      </c>
      <c r="V255" s="143">
        <v>1</v>
      </c>
      <c r="W255" s="143">
        <f>'Career Opportunities'!T255</f>
        <v>0</v>
      </c>
      <c r="X255" s="64"/>
      <c r="Y255" s="64"/>
      <c r="Z255" s="62"/>
      <c r="AA255" s="144"/>
      <c r="AB255" s="144"/>
      <c r="AC255" s="64"/>
      <c r="AD255" s="64">
        <v>3</v>
      </c>
      <c r="AE255" s="64" t="str">
        <f t="shared" si="347"/>
        <v/>
      </c>
      <c r="AF255" s="64">
        <v>1</v>
      </c>
      <c r="AG255" s="55"/>
      <c r="AH255" s="55"/>
      <c r="AI255" s="35"/>
      <c r="AJ255" s="35"/>
      <c r="AK255" s="35"/>
      <c r="AL255" s="35"/>
      <c r="AM255" s="142"/>
      <c r="AN255" s="142"/>
      <c r="AO255" s="35"/>
      <c r="AP255" s="35"/>
      <c r="AQ255" s="35"/>
      <c r="AR255" s="35"/>
      <c r="AS255" s="64"/>
      <c r="AT255" s="64"/>
      <c r="AU255" s="64"/>
      <c r="AV255" s="64"/>
      <c r="AW255" s="64"/>
      <c r="AX255" s="64"/>
      <c r="AY255" s="144"/>
      <c r="AZ255" s="144"/>
      <c r="BA255" s="64"/>
      <c r="BB255" s="64"/>
      <c r="BC255" s="64"/>
      <c r="BD255" s="64"/>
      <c r="BE255" s="35"/>
      <c r="BF255" s="35"/>
      <c r="BG255" s="35"/>
      <c r="BH255" s="35"/>
      <c r="BI255" s="35"/>
      <c r="BJ255" s="35"/>
      <c r="BK255" s="142"/>
      <c r="BL255" s="142"/>
      <c r="BM255" s="35"/>
      <c r="BN255" s="35"/>
      <c r="BO255" s="35"/>
      <c r="BP255" s="35"/>
      <c r="BQ255" s="64"/>
      <c r="BR255" s="64"/>
      <c r="BS255" s="64"/>
      <c r="BT255" s="64"/>
      <c r="BU255" s="64"/>
      <c r="BV255" s="64"/>
      <c r="BW255" s="144"/>
      <c r="BX255" s="144"/>
      <c r="BY255" s="64"/>
      <c r="BZ255" s="64"/>
      <c r="CA255" s="64"/>
      <c r="CB255" s="64"/>
      <c r="CC255" s="35"/>
      <c r="CD255" s="35"/>
      <c r="CE255" s="35"/>
      <c r="CF255" s="35"/>
      <c r="CG255" s="35"/>
      <c r="CH255" s="35"/>
      <c r="CI255" s="142"/>
      <c r="CJ255" s="142"/>
      <c r="CK255" s="35"/>
      <c r="CL255" s="35"/>
      <c r="CM255" s="35"/>
      <c r="CN255" s="35"/>
      <c r="CO255" s="64"/>
      <c r="CP255" s="64"/>
      <c r="CQ255" s="64"/>
      <c r="CR255" s="64"/>
      <c r="CS255" s="64"/>
      <c r="CT255" s="64"/>
      <c r="CU255" s="144"/>
      <c r="CV255" s="144"/>
      <c r="CW255" s="64"/>
      <c r="CX255" s="64"/>
      <c r="CY255" s="64"/>
      <c r="CZ255" s="64"/>
      <c r="DA255" s="35"/>
      <c r="DB255" s="35"/>
      <c r="DC255" s="35"/>
      <c r="DD255" s="35"/>
      <c r="DE255" s="35"/>
      <c r="DF255" s="35"/>
      <c r="DG255" s="142"/>
      <c r="DH255" s="142"/>
      <c r="DI255" s="35"/>
      <c r="DJ255" s="35"/>
      <c r="DK255" s="35"/>
      <c r="DL255" s="35"/>
      <c r="DM255" s="64"/>
      <c r="DN255" s="64"/>
      <c r="DO255" s="64"/>
      <c r="DP255" s="64"/>
      <c r="DQ255" s="64"/>
      <c r="DR255" s="64"/>
      <c r="DS255" s="144"/>
      <c r="DT255" s="144"/>
      <c r="DU255" s="64"/>
      <c r="DV255" s="64"/>
      <c r="DW255" s="64"/>
      <c r="DX255" s="64"/>
      <c r="DY255" s="35"/>
      <c r="DZ255" s="35"/>
      <c r="EA255" s="35"/>
      <c r="EB255" s="35"/>
      <c r="EC255" s="35"/>
      <c r="ED255" s="35"/>
      <c r="EE255" s="142"/>
      <c r="EF255" s="142"/>
      <c r="EG255" s="35"/>
      <c r="EH255" s="35"/>
      <c r="EI255" s="35"/>
      <c r="EJ255" s="35"/>
      <c r="EK255" s="62"/>
      <c r="EL255" s="62"/>
      <c r="EM255" s="62"/>
      <c r="EN255" s="62"/>
      <c r="EO255" s="62"/>
      <c r="EP255" s="62"/>
      <c r="EQ255" s="62"/>
      <c r="ER255" s="62"/>
      <c r="ES255" s="62"/>
      <c r="ET255" s="62"/>
      <c r="EU255" s="62"/>
      <c r="EV255" s="62"/>
      <c r="EW255" s="5"/>
      <c r="EX255" s="5"/>
      <c r="EY255" s="5"/>
      <c r="EZ255" s="5"/>
      <c r="FA255" s="5"/>
      <c r="FB255" s="5"/>
      <c r="FC255" s="5"/>
      <c r="FD255" s="5"/>
      <c r="FE255" s="5"/>
      <c r="FF255" s="5"/>
      <c r="FG255" s="5"/>
      <c r="FH255" s="5"/>
      <c r="FI255" s="62"/>
      <c r="FJ255" s="62"/>
      <c r="FK255" s="62"/>
      <c r="FL255" s="62"/>
      <c r="FM255" s="62"/>
      <c r="FN255" s="62"/>
      <c r="FO255" s="62"/>
      <c r="FP255" s="62"/>
      <c r="FQ255" s="62"/>
      <c r="FR255" s="62"/>
      <c r="FS255" s="62"/>
      <c r="FT255" s="62"/>
      <c r="FU255" s="5"/>
      <c r="FV255" s="5"/>
      <c r="FW255" s="5"/>
      <c r="FX255" s="5"/>
      <c r="FY255" s="5"/>
      <c r="FZ255" s="5"/>
      <c r="GA255" s="5"/>
      <c r="GB255" s="5"/>
      <c r="GC255" s="5"/>
      <c r="GD255" s="5"/>
      <c r="GE255" s="5"/>
      <c r="GF255" s="5"/>
      <c r="GG255" s="62"/>
      <c r="GH255" s="62"/>
      <c r="GI255" s="62"/>
      <c r="GJ255" s="62"/>
      <c r="GK255" s="62"/>
      <c r="GL255" s="62"/>
      <c r="GM255" s="62"/>
      <c r="GN255" s="62"/>
      <c r="GO255" s="62"/>
      <c r="GP255" s="62"/>
      <c r="GQ255" s="62"/>
      <c r="GR255" s="62"/>
      <c r="GS255" s="5"/>
      <c r="GT255" s="5"/>
      <c r="GU255" s="5"/>
      <c r="GV255" s="5"/>
      <c r="GW255" s="5"/>
      <c r="GX255" s="5"/>
      <c r="GY255" s="5"/>
      <c r="GZ255" s="5"/>
      <c r="HA255" s="5"/>
      <c r="HB255" s="5"/>
      <c r="HC255" s="5"/>
      <c r="HD255" s="5"/>
      <c r="HE255" s="62"/>
      <c r="HF255" s="62"/>
      <c r="HG255" s="62"/>
      <c r="HH255" s="62"/>
      <c r="HI255" s="62"/>
      <c r="HJ255" s="62"/>
      <c r="HK255" s="62"/>
      <c r="HL255" s="62"/>
      <c r="HM255" s="62"/>
      <c r="HN255" s="62"/>
      <c r="HO255" s="62"/>
      <c r="HP255" s="62"/>
      <c r="HQ255" s="5"/>
      <c r="HR255" s="5"/>
      <c r="HS255" s="5"/>
      <c r="HT255" s="5"/>
      <c r="HU255" s="5"/>
      <c r="HV255" s="5"/>
      <c r="HW255" s="5"/>
      <c r="HX255" s="5"/>
      <c r="HY255" s="5"/>
      <c r="HZ255" s="5"/>
      <c r="IA255" s="5"/>
      <c r="IB255" s="5"/>
      <c r="IC255" s="62"/>
      <c r="ID255" s="62"/>
      <c r="IE255" s="62"/>
      <c r="IF255" s="62"/>
      <c r="IG255" s="62"/>
      <c r="IH255" s="62"/>
      <c r="II255" s="62"/>
      <c r="IJ255" s="62"/>
      <c r="IK255" s="62"/>
      <c r="IL255" s="62"/>
      <c r="IM255" s="62"/>
      <c r="IN255" s="62"/>
      <c r="IO255" s="5"/>
      <c r="IP255" s="5"/>
      <c r="IQ255" s="5"/>
      <c r="IR255" s="5"/>
      <c r="IS255" s="5"/>
      <c r="IT255" s="5"/>
      <c r="IU255" s="5"/>
      <c r="IV255" s="5"/>
      <c r="IW255" s="5"/>
      <c r="IX255" s="5"/>
      <c r="IY255" s="5"/>
      <c r="IZ255" s="5"/>
    </row>
    <row r="256" spans="1:260" x14ac:dyDescent="0.35">
      <c r="A256" s="131">
        <v>252</v>
      </c>
      <c r="B256" s="170">
        <f>'BVEM Scorecard'!B255</f>
        <v>0</v>
      </c>
      <c r="C256" s="170">
        <f>'BVEM Scorecard'!C255</f>
        <v>0</v>
      </c>
      <c r="D256" s="152">
        <v>1056</v>
      </c>
      <c r="E256" s="72" t="str">
        <f>'BVEM Scorecard'!F255</f>
        <v>Storage</v>
      </c>
      <c r="F256" s="94"/>
      <c r="G256" s="94"/>
      <c r="H256" s="94"/>
      <c r="I256" s="94"/>
      <c r="J256" s="55"/>
      <c r="K256" s="55"/>
      <c r="L256" s="55"/>
      <c r="M256" s="55"/>
      <c r="N256" s="5"/>
      <c r="O256" s="141"/>
      <c r="P256" s="142"/>
      <c r="Q256" s="114"/>
      <c r="R256" s="91"/>
      <c r="S256" s="5" t="str">
        <f t="shared" si="341"/>
        <v/>
      </c>
      <c r="T256" s="93"/>
      <c r="U256" s="143"/>
      <c r="V256" s="143"/>
      <c r="W256" s="143"/>
      <c r="X256" s="64"/>
      <c r="Y256" s="64"/>
      <c r="Z256" s="64"/>
      <c r="AA256" s="144"/>
      <c r="AB256" s="144"/>
      <c r="AC256" s="64"/>
      <c r="AD256" s="64" t="str">
        <f t="shared" si="346"/>
        <v/>
      </c>
      <c r="AE256" s="64" t="str">
        <f t="shared" si="347"/>
        <v/>
      </c>
      <c r="AF256" s="64" t="str">
        <f t="shared" si="348"/>
        <v/>
      </c>
      <c r="AG256" s="55"/>
      <c r="AH256" s="55"/>
      <c r="AI256" s="5"/>
      <c r="AJ256" s="5"/>
      <c r="AK256" s="5"/>
      <c r="AL256" s="5"/>
      <c r="AM256" s="5"/>
      <c r="AN256" s="5"/>
      <c r="AO256" s="5"/>
      <c r="AP256" s="35" t="str">
        <f t="shared" si="350"/>
        <v/>
      </c>
      <c r="AQ256" s="35" t="str">
        <f t="shared" si="351"/>
        <v/>
      </c>
      <c r="AR256" s="35" t="str">
        <f t="shared" si="352"/>
        <v/>
      </c>
      <c r="AS256" s="62"/>
      <c r="AT256" s="62"/>
      <c r="AU256" s="62"/>
      <c r="AV256" s="62"/>
      <c r="AW256" s="62"/>
      <c r="AX256" s="62"/>
      <c r="AY256" s="62"/>
      <c r="AZ256" s="62"/>
      <c r="BA256" s="62"/>
      <c r="BB256" s="62" t="str">
        <f t="shared" si="353"/>
        <v/>
      </c>
      <c r="BC256" s="95" t="str">
        <f t="shared" si="354"/>
        <v/>
      </c>
      <c r="BD256" s="62" t="str">
        <f t="shared" si="355"/>
        <v/>
      </c>
      <c r="BE256" s="5"/>
      <c r="BF256" s="5"/>
      <c r="BG256" s="5"/>
      <c r="BH256" s="5"/>
      <c r="BI256" s="5"/>
      <c r="BJ256" s="5"/>
      <c r="BK256" s="5"/>
      <c r="BL256" s="5"/>
      <c r="BM256" s="5"/>
      <c r="BN256" s="35" t="str">
        <f t="shared" si="356"/>
        <v/>
      </c>
      <c r="BO256" s="35" t="str">
        <f t="shared" si="357"/>
        <v/>
      </c>
      <c r="BP256" s="35" t="str">
        <f t="shared" si="358"/>
        <v/>
      </c>
      <c r="BQ256" s="62"/>
      <c r="BR256" s="62"/>
      <c r="BS256" s="62"/>
      <c r="BT256" s="62"/>
      <c r="BU256" s="62"/>
      <c r="BV256" s="62"/>
      <c r="BW256" s="62"/>
      <c r="BX256" s="62"/>
      <c r="BY256" s="62"/>
      <c r="BZ256" s="62" t="str">
        <f t="shared" si="359"/>
        <v/>
      </c>
      <c r="CA256" s="62" t="str">
        <f t="shared" si="360"/>
        <v/>
      </c>
      <c r="CB256" s="62" t="str">
        <f t="shared" si="361"/>
        <v/>
      </c>
      <c r="CC256" s="5"/>
      <c r="CD256" s="5"/>
      <c r="CE256" s="5"/>
      <c r="CF256" s="5"/>
      <c r="CG256" s="5"/>
      <c r="CH256" s="5"/>
      <c r="CI256" s="5"/>
      <c r="CJ256" s="5"/>
      <c r="CK256" s="5"/>
      <c r="CL256" s="35" t="str">
        <f t="shared" si="362"/>
        <v/>
      </c>
      <c r="CM256" s="35" t="str">
        <f t="shared" si="363"/>
        <v/>
      </c>
      <c r="CN256" s="35" t="str">
        <f t="shared" si="364"/>
        <v/>
      </c>
      <c r="CO256" s="62"/>
      <c r="CP256" s="62"/>
      <c r="CQ256" s="62"/>
      <c r="CR256" s="62"/>
      <c r="CS256" s="62"/>
      <c r="CT256" s="62"/>
      <c r="CU256" s="62"/>
      <c r="CV256" s="62"/>
      <c r="CW256" s="62"/>
      <c r="CX256" s="62" t="str">
        <f t="shared" si="365"/>
        <v/>
      </c>
      <c r="CY256" s="62" t="str">
        <f t="shared" si="366"/>
        <v/>
      </c>
      <c r="CZ256" s="62" t="str">
        <f t="shared" si="367"/>
        <v/>
      </c>
      <c r="DA256" s="5"/>
      <c r="DB256" s="5"/>
      <c r="DC256" s="5"/>
      <c r="DD256" s="5"/>
      <c r="DE256" s="5"/>
      <c r="DF256" s="5"/>
      <c r="DG256" s="5"/>
      <c r="DH256" s="5"/>
      <c r="DI256" s="5"/>
      <c r="DJ256" s="5" t="str">
        <f t="shared" si="368"/>
        <v/>
      </c>
      <c r="DK256" s="5" t="str">
        <f t="shared" si="369"/>
        <v/>
      </c>
      <c r="DL256" s="5" t="str">
        <f t="shared" si="370"/>
        <v/>
      </c>
      <c r="DM256" s="62"/>
      <c r="DN256" s="62"/>
      <c r="DO256" s="62"/>
      <c r="DP256" s="62"/>
      <c r="DQ256" s="62"/>
      <c r="DR256" s="62"/>
      <c r="DS256" s="62"/>
      <c r="DT256" s="62"/>
      <c r="DU256" s="62"/>
      <c r="DV256" s="62" t="str">
        <f t="shared" si="371"/>
        <v/>
      </c>
      <c r="DW256" s="62" t="str">
        <f t="shared" si="372"/>
        <v/>
      </c>
      <c r="DX256" s="62" t="str">
        <f t="shared" si="373"/>
        <v/>
      </c>
      <c r="DY256" s="5"/>
      <c r="DZ256" s="5"/>
      <c r="EA256" s="5"/>
      <c r="EB256" s="5"/>
      <c r="EC256" s="5"/>
      <c r="ED256" s="5"/>
      <c r="EE256" s="5"/>
      <c r="EF256" s="5"/>
      <c r="EG256" s="5"/>
      <c r="EH256" s="5" t="str">
        <f t="shared" si="374"/>
        <v/>
      </c>
      <c r="EI256" s="5" t="str">
        <f t="shared" si="375"/>
        <v/>
      </c>
      <c r="EJ256" s="5" t="str">
        <f t="shared" si="376"/>
        <v/>
      </c>
      <c r="EK256" s="62"/>
      <c r="EL256" s="62"/>
      <c r="EM256" s="62"/>
      <c r="EN256" s="62"/>
      <c r="EO256" s="62"/>
      <c r="EP256" s="62"/>
      <c r="EQ256" s="62"/>
      <c r="ER256" s="62"/>
      <c r="ES256" s="62"/>
      <c r="ET256" s="62" t="str">
        <f t="shared" si="377"/>
        <v/>
      </c>
      <c r="EU256" s="62" t="str">
        <f t="shared" si="378"/>
        <v/>
      </c>
      <c r="EV256" s="62" t="str">
        <f t="shared" si="379"/>
        <v/>
      </c>
      <c r="EW256" s="5"/>
      <c r="EX256" s="5"/>
      <c r="EY256" s="5"/>
      <c r="EZ256" s="5"/>
      <c r="FA256" s="5"/>
      <c r="FB256" s="5"/>
      <c r="FC256" s="5"/>
      <c r="FD256" s="5"/>
      <c r="FE256" s="5"/>
      <c r="FF256" s="5" t="str">
        <f t="shared" si="380"/>
        <v/>
      </c>
      <c r="FG256" s="5" t="str">
        <f t="shared" si="381"/>
        <v/>
      </c>
      <c r="FH256" s="5" t="str">
        <f t="shared" si="382"/>
        <v/>
      </c>
      <c r="FI256" s="62"/>
      <c r="FJ256" s="62"/>
      <c r="FK256" s="62"/>
      <c r="FL256" s="62"/>
      <c r="FM256" s="62"/>
      <c r="FN256" s="62"/>
      <c r="FO256" s="62"/>
      <c r="FP256" s="62"/>
      <c r="FQ256" s="62"/>
      <c r="FR256" s="62" t="str">
        <f t="shared" si="383"/>
        <v/>
      </c>
      <c r="FS256" s="62" t="str">
        <f t="shared" si="384"/>
        <v/>
      </c>
      <c r="FT256" s="62" t="str">
        <f t="shared" si="385"/>
        <v/>
      </c>
      <c r="FU256" s="5"/>
      <c r="FV256" s="5"/>
      <c r="FW256" s="5"/>
      <c r="FX256" s="5"/>
      <c r="FY256" s="5"/>
      <c r="FZ256" s="5"/>
      <c r="GA256" s="5"/>
      <c r="GB256" s="5"/>
      <c r="GC256" s="5"/>
      <c r="GD256" s="5" t="str">
        <f t="shared" si="386"/>
        <v/>
      </c>
      <c r="GE256" s="5" t="str">
        <f t="shared" si="387"/>
        <v/>
      </c>
      <c r="GF256" s="5" t="str">
        <f t="shared" si="388"/>
        <v/>
      </c>
      <c r="GG256" s="62"/>
      <c r="GH256" s="62"/>
      <c r="GI256" s="62"/>
      <c r="GJ256" s="62"/>
      <c r="GK256" s="62"/>
      <c r="GL256" s="62"/>
      <c r="GM256" s="62"/>
      <c r="GN256" s="62"/>
      <c r="GO256" s="62"/>
      <c r="GP256" s="62" t="str">
        <f t="shared" si="389"/>
        <v/>
      </c>
      <c r="GQ256" s="62" t="str">
        <f t="shared" si="390"/>
        <v/>
      </c>
      <c r="GR256" s="62" t="str">
        <f t="shared" si="391"/>
        <v/>
      </c>
      <c r="GS256" s="5"/>
      <c r="GT256" s="5"/>
      <c r="GU256" s="5"/>
      <c r="GV256" s="5"/>
      <c r="GW256" s="5"/>
      <c r="GX256" s="5"/>
      <c r="GY256" s="5"/>
      <c r="GZ256" s="5"/>
      <c r="HA256" s="5"/>
      <c r="HB256" s="5" t="str">
        <f t="shared" si="392"/>
        <v/>
      </c>
      <c r="HC256" s="5" t="str">
        <f t="shared" si="393"/>
        <v/>
      </c>
      <c r="HD256" s="5" t="str">
        <f t="shared" si="394"/>
        <v/>
      </c>
      <c r="HE256" s="62"/>
      <c r="HF256" s="62"/>
      <c r="HG256" s="62"/>
      <c r="HH256" s="62"/>
      <c r="HI256" s="62"/>
      <c r="HJ256" s="62"/>
      <c r="HK256" s="62"/>
      <c r="HL256" s="62"/>
      <c r="HM256" s="62"/>
      <c r="HN256" s="62" t="str">
        <f t="shared" si="395"/>
        <v/>
      </c>
      <c r="HO256" s="62" t="str">
        <f t="shared" si="396"/>
        <v/>
      </c>
      <c r="HP256" s="62" t="str">
        <f t="shared" si="397"/>
        <v/>
      </c>
      <c r="HQ256" s="5"/>
      <c r="HR256" s="5"/>
      <c r="HS256" s="5"/>
      <c r="HT256" s="5"/>
      <c r="HU256" s="5"/>
      <c r="HV256" s="5"/>
      <c r="HW256" s="5"/>
      <c r="HX256" s="5"/>
      <c r="HY256" s="5"/>
      <c r="HZ256" s="5" t="str">
        <f t="shared" si="398"/>
        <v/>
      </c>
      <c r="IA256" s="5" t="str">
        <f t="shared" si="399"/>
        <v/>
      </c>
      <c r="IB256" s="5" t="str">
        <f t="shared" si="400"/>
        <v/>
      </c>
      <c r="IC256" s="62"/>
      <c r="ID256" s="62"/>
      <c r="IE256" s="62"/>
      <c r="IF256" s="62"/>
      <c r="IG256" s="62"/>
      <c r="IH256" s="62"/>
      <c r="II256" s="62"/>
      <c r="IJ256" s="62"/>
      <c r="IK256" s="62"/>
      <c r="IL256" s="62" t="str">
        <f t="shared" si="401"/>
        <v/>
      </c>
      <c r="IM256" s="62" t="str">
        <f t="shared" si="402"/>
        <v/>
      </c>
      <c r="IN256" s="62" t="str">
        <f t="shared" si="403"/>
        <v/>
      </c>
      <c r="IO256" s="5"/>
      <c r="IP256" s="5"/>
      <c r="IQ256" s="5"/>
      <c r="IR256" s="5"/>
      <c r="IS256" s="5"/>
      <c r="IT256" s="5"/>
      <c r="IU256" s="5"/>
      <c r="IV256" s="5"/>
      <c r="IW256" s="5"/>
      <c r="IX256" s="5" t="str">
        <f t="shared" si="404"/>
        <v/>
      </c>
      <c r="IY256" s="5" t="str">
        <f t="shared" si="405"/>
        <v/>
      </c>
      <c r="IZ256" s="5" t="str">
        <f t="shared" si="406"/>
        <v/>
      </c>
    </row>
    <row r="257" spans="1:260" x14ac:dyDescent="0.35">
      <c r="A257" s="131">
        <v>253</v>
      </c>
      <c r="B257" s="170">
        <f>'BVEM Scorecard'!B256</f>
        <v>0</v>
      </c>
      <c r="C257" s="170">
        <f>'BVEM Scorecard'!C256</f>
        <v>0</v>
      </c>
      <c r="D257" s="152">
        <v>363</v>
      </c>
      <c r="E257" s="72" t="str">
        <f>'BVEM Scorecard'!F256</f>
        <v>Solar</v>
      </c>
      <c r="F257" s="94"/>
      <c r="G257" s="94"/>
      <c r="H257" s="94"/>
      <c r="I257" s="94"/>
      <c r="J257" s="55"/>
      <c r="K257" s="55"/>
      <c r="L257" s="55"/>
      <c r="M257" s="55"/>
      <c r="N257" s="5"/>
      <c r="O257" s="5"/>
      <c r="P257" s="142"/>
      <c r="Q257" s="114"/>
      <c r="R257" s="91"/>
      <c r="S257" s="5" t="str">
        <f t="shared" si="341"/>
        <v/>
      </c>
      <c r="T257" s="93"/>
      <c r="U257" s="143"/>
      <c r="V257" s="143"/>
      <c r="W257" s="143"/>
      <c r="X257" s="64"/>
      <c r="Y257" s="64"/>
      <c r="Z257" s="62"/>
      <c r="AA257" s="144"/>
      <c r="AB257" s="144"/>
      <c r="AC257" s="64"/>
      <c r="AD257" s="64" t="str">
        <f t="shared" si="346"/>
        <v/>
      </c>
      <c r="AE257" s="64" t="str">
        <f t="shared" si="347"/>
        <v/>
      </c>
      <c r="AF257" s="64" t="str">
        <f t="shared" si="348"/>
        <v/>
      </c>
      <c r="AG257" s="55"/>
      <c r="AH257" s="55"/>
      <c r="AI257" s="35"/>
      <c r="AJ257" s="35"/>
      <c r="AK257" s="35"/>
      <c r="AL257" s="35"/>
      <c r="AM257" s="142"/>
      <c r="AN257" s="142"/>
      <c r="AO257" s="35"/>
      <c r="AP257" s="35" t="str">
        <f t="shared" si="350"/>
        <v/>
      </c>
      <c r="AQ257" s="35" t="str">
        <f t="shared" si="351"/>
        <v/>
      </c>
      <c r="AR257" s="35" t="str">
        <f t="shared" si="352"/>
        <v/>
      </c>
      <c r="AS257" s="64"/>
      <c r="AT257" s="64"/>
      <c r="AU257" s="64"/>
      <c r="AV257" s="64"/>
      <c r="AW257" s="64"/>
      <c r="AX257" s="64"/>
      <c r="AY257" s="144"/>
      <c r="AZ257" s="144"/>
      <c r="BA257" s="64"/>
      <c r="BB257" s="64" t="str">
        <f t="shared" si="353"/>
        <v/>
      </c>
      <c r="BC257" s="64" t="str">
        <f t="shared" si="354"/>
        <v/>
      </c>
      <c r="BD257" s="64" t="str">
        <f t="shared" si="355"/>
        <v/>
      </c>
      <c r="BE257" s="35"/>
      <c r="BF257" s="35"/>
      <c r="BG257" s="35"/>
      <c r="BH257" s="35"/>
      <c r="BI257" s="35"/>
      <c r="BJ257" s="35"/>
      <c r="BK257" s="142"/>
      <c r="BL257" s="142"/>
      <c r="BM257" s="35"/>
      <c r="BN257" s="35" t="str">
        <f t="shared" si="356"/>
        <v/>
      </c>
      <c r="BO257" s="35" t="str">
        <f t="shared" si="357"/>
        <v/>
      </c>
      <c r="BP257" s="35" t="str">
        <f t="shared" si="358"/>
        <v/>
      </c>
      <c r="BQ257" s="64"/>
      <c r="BR257" s="64"/>
      <c r="BS257" s="64"/>
      <c r="BT257" s="64"/>
      <c r="BU257" s="64"/>
      <c r="BV257" s="64"/>
      <c r="BW257" s="144"/>
      <c r="BX257" s="144"/>
      <c r="BY257" s="64"/>
      <c r="BZ257" s="64" t="str">
        <f t="shared" si="359"/>
        <v/>
      </c>
      <c r="CA257" s="64" t="str">
        <f t="shared" si="360"/>
        <v/>
      </c>
      <c r="CB257" s="64" t="str">
        <f t="shared" si="361"/>
        <v/>
      </c>
      <c r="CC257" s="35"/>
      <c r="CD257" s="35"/>
      <c r="CE257" s="35"/>
      <c r="CF257" s="35"/>
      <c r="CG257" s="35"/>
      <c r="CH257" s="35"/>
      <c r="CI257" s="142"/>
      <c r="CJ257" s="142"/>
      <c r="CK257" s="35"/>
      <c r="CL257" s="35" t="str">
        <f t="shared" si="362"/>
        <v/>
      </c>
      <c r="CM257" s="35" t="str">
        <f t="shared" si="363"/>
        <v/>
      </c>
      <c r="CN257" s="35" t="str">
        <f t="shared" si="364"/>
        <v/>
      </c>
      <c r="CO257" s="64"/>
      <c r="CP257" s="64"/>
      <c r="CQ257" s="64"/>
      <c r="CR257" s="64"/>
      <c r="CS257" s="64"/>
      <c r="CT257" s="64"/>
      <c r="CU257" s="144"/>
      <c r="CV257" s="144"/>
      <c r="CW257" s="64"/>
      <c r="CX257" s="64" t="str">
        <f t="shared" si="365"/>
        <v/>
      </c>
      <c r="CY257" s="64" t="str">
        <f t="shared" si="366"/>
        <v/>
      </c>
      <c r="CZ257" s="64" t="str">
        <f t="shared" si="367"/>
        <v/>
      </c>
      <c r="DA257" s="35"/>
      <c r="DB257" s="35"/>
      <c r="DC257" s="35"/>
      <c r="DD257" s="35"/>
      <c r="DE257" s="35"/>
      <c r="DF257" s="35"/>
      <c r="DG257" s="142"/>
      <c r="DH257" s="142"/>
      <c r="DI257" s="35"/>
      <c r="DJ257" s="35" t="str">
        <f t="shared" si="368"/>
        <v/>
      </c>
      <c r="DK257" s="35" t="str">
        <f t="shared" si="369"/>
        <v/>
      </c>
      <c r="DL257" s="35" t="str">
        <f t="shared" si="370"/>
        <v/>
      </c>
      <c r="DM257" s="64"/>
      <c r="DN257" s="64"/>
      <c r="DO257" s="64"/>
      <c r="DP257" s="64"/>
      <c r="DQ257" s="64"/>
      <c r="DR257" s="64"/>
      <c r="DS257" s="144"/>
      <c r="DT257" s="144"/>
      <c r="DU257" s="64"/>
      <c r="DV257" s="64" t="str">
        <f t="shared" si="371"/>
        <v/>
      </c>
      <c r="DW257" s="64" t="str">
        <f t="shared" si="372"/>
        <v/>
      </c>
      <c r="DX257" s="64" t="str">
        <f t="shared" si="373"/>
        <v/>
      </c>
      <c r="DY257" s="35"/>
      <c r="DZ257" s="35"/>
      <c r="EA257" s="35"/>
      <c r="EB257" s="35"/>
      <c r="EC257" s="35"/>
      <c r="ED257" s="35"/>
      <c r="EE257" s="142"/>
      <c r="EF257" s="142"/>
      <c r="EG257" s="35"/>
      <c r="EH257" s="35" t="str">
        <f t="shared" si="374"/>
        <v/>
      </c>
      <c r="EI257" s="35" t="str">
        <f t="shared" si="375"/>
        <v/>
      </c>
      <c r="EJ257" s="35" t="str">
        <f t="shared" si="376"/>
        <v/>
      </c>
      <c r="EK257" s="62"/>
      <c r="EL257" s="62"/>
      <c r="EM257" s="62"/>
      <c r="EN257" s="62"/>
      <c r="EO257" s="62"/>
      <c r="EP257" s="62"/>
      <c r="EQ257" s="62"/>
      <c r="ER257" s="62"/>
      <c r="ES257" s="62"/>
      <c r="ET257" s="62" t="str">
        <f t="shared" si="377"/>
        <v/>
      </c>
      <c r="EU257" s="62" t="str">
        <f t="shared" si="378"/>
        <v/>
      </c>
      <c r="EV257" s="62" t="str">
        <f t="shared" si="379"/>
        <v/>
      </c>
      <c r="EW257" s="5"/>
      <c r="EX257" s="5"/>
      <c r="EY257" s="5"/>
      <c r="EZ257" s="5"/>
      <c r="FA257" s="5"/>
      <c r="FB257" s="5"/>
      <c r="FC257" s="5"/>
      <c r="FD257" s="5"/>
      <c r="FE257" s="5"/>
      <c r="FF257" s="5" t="str">
        <f t="shared" si="380"/>
        <v/>
      </c>
      <c r="FG257" s="5" t="str">
        <f t="shared" si="381"/>
        <v/>
      </c>
      <c r="FH257" s="5" t="str">
        <f t="shared" si="382"/>
        <v/>
      </c>
      <c r="FI257" s="62"/>
      <c r="FJ257" s="62"/>
      <c r="FK257" s="62"/>
      <c r="FL257" s="62"/>
      <c r="FM257" s="62"/>
      <c r="FN257" s="62"/>
      <c r="FO257" s="62"/>
      <c r="FP257" s="62"/>
      <c r="FQ257" s="62"/>
      <c r="FR257" s="62" t="str">
        <f t="shared" si="383"/>
        <v/>
      </c>
      <c r="FS257" s="62" t="str">
        <f t="shared" si="384"/>
        <v/>
      </c>
      <c r="FT257" s="62" t="str">
        <f t="shared" si="385"/>
        <v/>
      </c>
      <c r="FU257" s="5"/>
      <c r="FV257" s="5"/>
      <c r="FW257" s="5"/>
      <c r="FX257" s="5"/>
      <c r="FY257" s="5"/>
      <c r="FZ257" s="5"/>
      <c r="GA257" s="5"/>
      <c r="GB257" s="5"/>
      <c r="GC257" s="5"/>
      <c r="GD257" s="5" t="str">
        <f t="shared" si="386"/>
        <v/>
      </c>
      <c r="GE257" s="5" t="str">
        <f t="shared" si="387"/>
        <v/>
      </c>
      <c r="GF257" s="5" t="str">
        <f t="shared" si="388"/>
        <v/>
      </c>
      <c r="GG257" s="62"/>
      <c r="GH257" s="62"/>
      <c r="GI257" s="62"/>
      <c r="GJ257" s="62"/>
      <c r="GK257" s="62"/>
      <c r="GL257" s="62"/>
      <c r="GM257" s="62"/>
      <c r="GN257" s="62"/>
      <c r="GO257" s="62"/>
      <c r="GP257" s="62" t="str">
        <f t="shared" si="389"/>
        <v/>
      </c>
      <c r="GQ257" s="62" t="str">
        <f t="shared" si="390"/>
        <v/>
      </c>
      <c r="GR257" s="62" t="str">
        <f t="shared" si="391"/>
        <v/>
      </c>
      <c r="GS257" s="5"/>
      <c r="GT257" s="5"/>
      <c r="GU257" s="5"/>
      <c r="GV257" s="5"/>
      <c r="GW257" s="5"/>
      <c r="GX257" s="5"/>
      <c r="GY257" s="5"/>
      <c r="GZ257" s="5"/>
      <c r="HA257" s="5"/>
      <c r="HB257" s="5" t="str">
        <f t="shared" si="392"/>
        <v/>
      </c>
      <c r="HC257" s="5" t="str">
        <f t="shared" si="393"/>
        <v/>
      </c>
      <c r="HD257" s="5" t="str">
        <f t="shared" si="394"/>
        <v/>
      </c>
      <c r="HE257" s="62"/>
      <c r="HF257" s="62"/>
      <c r="HG257" s="62"/>
      <c r="HH257" s="62"/>
      <c r="HI257" s="62"/>
      <c r="HJ257" s="62"/>
      <c r="HK257" s="62"/>
      <c r="HL257" s="62"/>
      <c r="HM257" s="62"/>
      <c r="HN257" s="62" t="str">
        <f t="shared" si="395"/>
        <v/>
      </c>
      <c r="HO257" s="62" t="str">
        <f t="shared" si="396"/>
        <v/>
      </c>
      <c r="HP257" s="62" t="str">
        <f t="shared" si="397"/>
        <v/>
      </c>
      <c r="HQ257" s="5"/>
      <c r="HR257" s="5"/>
      <c r="HS257" s="5"/>
      <c r="HT257" s="5"/>
      <c r="HU257" s="5"/>
      <c r="HV257" s="5"/>
      <c r="HW257" s="5"/>
      <c r="HX257" s="5"/>
      <c r="HY257" s="5"/>
      <c r="HZ257" s="5" t="str">
        <f t="shared" si="398"/>
        <v/>
      </c>
      <c r="IA257" s="5" t="str">
        <f t="shared" si="399"/>
        <v/>
      </c>
      <c r="IB257" s="5" t="str">
        <f t="shared" si="400"/>
        <v/>
      </c>
      <c r="IC257" s="62"/>
      <c r="ID257" s="62"/>
      <c r="IE257" s="62"/>
      <c r="IF257" s="62"/>
      <c r="IG257" s="62"/>
      <c r="IH257" s="62"/>
      <c r="II257" s="62"/>
      <c r="IJ257" s="62"/>
      <c r="IK257" s="62"/>
      <c r="IL257" s="62" t="str">
        <f t="shared" si="401"/>
        <v/>
      </c>
      <c r="IM257" s="62" t="str">
        <f t="shared" si="402"/>
        <v/>
      </c>
      <c r="IN257" s="62" t="str">
        <f t="shared" si="403"/>
        <v/>
      </c>
      <c r="IO257" s="5"/>
      <c r="IP257" s="5"/>
      <c r="IQ257" s="5"/>
      <c r="IR257" s="5"/>
      <c r="IS257" s="5"/>
      <c r="IT257" s="5"/>
      <c r="IU257" s="5"/>
      <c r="IV257" s="5"/>
      <c r="IW257" s="5"/>
      <c r="IX257" s="5" t="str">
        <f t="shared" si="404"/>
        <v/>
      </c>
      <c r="IY257" s="5" t="str">
        <f t="shared" si="405"/>
        <v/>
      </c>
      <c r="IZ257" s="5" t="str">
        <f t="shared" si="406"/>
        <v/>
      </c>
    </row>
    <row r="258" spans="1:260" x14ac:dyDescent="0.35">
      <c r="A258" s="131">
        <v>254</v>
      </c>
      <c r="B258" s="170">
        <f>'BVEM Scorecard'!B257</f>
        <v>0</v>
      </c>
      <c r="C258" s="170">
        <f>'BVEM Scorecard'!C257</f>
        <v>0</v>
      </c>
      <c r="D258" s="152">
        <v>317</v>
      </c>
      <c r="E258" s="72" t="str">
        <f>'BVEM Scorecard'!F257</f>
        <v>Solar</v>
      </c>
      <c r="F258" s="94"/>
      <c r="G258" s="94"/>
      <c r="H258" s="94"/>
      <c r="I258" s="94"/>
      <c r="J258" s="55"/>
      <c r="K258" s="55"/>
      <c r="L258" s="55"/>
      <c r="M258" s="55"/>
      <c r="N258" s="5"/>
      <c r="O258" s="141"/>
      <c r="P258" s="142"/>
      <c r="Q258" s="114"/>
      <c r="R258" s="91"/>
      <c r="S258" s="5" t="str">
        <f t="shared" si="341"/>
        <v/>
      </c>
      <c r="T258" s="93"/>
      <c r="U258" s="143"/>
      <c r="V258" s="143"/>
      <c r="W258" s="143"/>
      <c r="X258" s="64"/>
      <c r="Y258" s="64"/>
      <c r="Z258" s="64"/>
      <c r="AA258" s="144"/>
      <c r="AB258" s="144"/>
      <c r="AC258" s="64"/>
      <c r="AD258" s="64" t="str">
        <f t="shared" si="346"/>
        <v/>
      </c>
      <c r="AE258" s="64" t="str">
        <f t="shared" si="347"/>
        <v/>
      </c>
      <c r="AF258" s="64" t="str">
        <f t="shared" si="348"/>
        <v/>
      </c>
      <c r="AG258" s="55"/>
      <c r="AH258" s="55"/>
      <c r="AI258" s="5"/>
      <c r="AJ258" s="5"/>
      <c r="AK258" s="5"/>
      <c r="AL258" s="5"/>
      <c r="AM258" s="5"/>
      <c r="AN258" s="5"/>
      <c r="AO258" s="5"/>
      <c r="AP258" s="35" t="str">
        <f t="shared" si="350"/>
        <v/>
      </c>
      <c r="AQ258" s="35" t="str">
        <f t="shared" si="351"/>
        <v/>
      </c>
      <c r="AR258" s="35" t="str">
        <f t="shared" si="352"/>
        <v/>
      </c>
      <c r="AS258" s="62"/>
      <c r="AT258" s="62"/>
      <c r="AU258" s="62"/>
      <c r="AV258" s="62"/>
      <c r="AW258" s="62"/>
      <c r="AX258" s="62"/>
      <c r="AY258" s="62"/>
      <c r="AZ258" s="62"/>
      <c r="BA258" s="62"/>
      <c r="BB258" s="62" t="str">
        <f t="shared" si="353"/>
        <v/>
      </c>
      <c r="BC258" s="95" t="str">
        <f t="shared" si="354"/>
        <v/>
      </c>
      <c r="BD258" s="62" t="str">
        <f t="shared" si="355"/>
        <v/>
      </c>
      <c r="BE258" s="5"/>
      <c r="BF258" s="5"/>
      <c r="BG258" s="5"/>
      <c r="BH258" s="5"/>
      <c r="BI258" s="5"/>
      <c r="BJ258" s="5"/>
      <c r="BK258" s="5"/>
      <c r="BL258" s="5"/>
      <c r="BM258" s="5"/>
      <c r="BN258" s="35" t="str">
        <f t="shared" si="356"/>
        <v/>
      </c>
      <c r="BO258" s="35" t="str">
        <f t="shared" si="357"/>
        <v/>
      </c>
      <c r="BP258" s="35" t="str">
        <f t="shared" si="358"/>
        <v/>
      </c>
      <c r="BQ258" s="62"/>
      <c r="BR258" s="62"/>
      <c r="BS258" s="62"/>
      <c r="BT258" s="62"/>
      <c r="BU258" s="62"/>
      <c r="BV258" s="62"/>
      <c r="BW258" s="62"/>
      <c r="BX258" s="62"/>
      <c r="BY258" s="62"/>
      <c r="BZ258" s="62" t="str">
        <f t="shared" si="359"/>
        <v/>
      </c>
      <c r="CA258" s="62" t="str">
        <f t="shared" si="360"/>
        <v/>
      </c>
      <c r="CB258" s="62" t="str">
        <f t="shared" si="361"/>
        <v/>
      </c>
      <c r="CC258" s="5"/>
      <c r="CD258" s="5"/>
      <c r="CE258" s="5"/>
      <c r="CF258" s="5"/>
      <c r="CG258" s="5"/>
      <c r="CH258" s="5"/>
      <c r="CI258" s="5"/>
      <c r="CJ258" s="5"/>
      <c r="CK258" s="5"/>
      <c r="CL258" s="35" t="str">
        <f t="shared" si="362"/>
        <v/>
      </c>
      <c r="CM258" s="35" t="str">
        <f t="shared" si="363"/>
        <v/>
      </c>
      <c r="CN258" s="35" t="str">
        <f t="shared" si="364"/>
        <v/>
      </c>
      <c r="CO258" s="62"/>
      <c r="CP258" s="62"/>
      <c r="CQ258" s="62"/>
      <c r="CR258" s="62"/>
      <c r="CS258" s="62"/>
      <c r="CT258" s="62"/>
      <c r="CU258" s="62"/>
      <c r="CV258" s="62"/>
      <c r="CW258" s="62"/>
      <c r="CX258" s="62" t="str">
        <f t="shared" si="365"/>
        <v/>
      </c>
      <c r="CY258" s="62" t="str">
        <f t="shared" si="366"/>
        <v/>
      </c>
      <c r="CZ258" s="62" t="str">
        <f t="shared" si="367"/>
        <v/>
      </c>
      <c r="DA258" s="5"/>
      <c r="DB258" s="5"/>
      <c r="DC258" s="5"/>
      <c r="DD258" s="5"/>
      <c r="DE258" s="5"/>
      <c r="DF258" s="5"/>
      <c r="DG258" s="5"/>
      <c r="DH258" s="5"/>
      <c r="DI258" s="5"/>
      <c r="DJ258" s="5" t="str">
        <f t="shared" si="368"/>
        <v/>
      </c>
      <c r="DK258" s="5" t="str">
        <f t="shared" si="369"/>
        <v/>
      </c>
      <c r="DL258" s="5" t="str">
        <f t="shared" si="370"/>
        <v/>
      </c>
      <c r="DM258" s="62"/>
      <c r="DN258" s="62"/>
      <c r="DO258" s="62"/>
      <c r="DP258" s="62"/>
      <c r="DQ258" s="62"/>
      <c r="DR258" s="62"/>
      <c r="DS258" s="62"/>
      <c r="DT258" s="62"/>
      <c r="DU258" s="62"/>
      <c r="DV258" s="62" t="str">
        <f t="shared" si="371"/>
        <v/>
      </c>
      <c r="DW258" s="62" t="str">
        <f t="shared" si="372"/>
        <v/>
      </c>
      <c r="DX258" s="62" t="str">
        <f t="shared" si="373"/>
        <v/>
      </c>
      <c r="DY258" s="5"/>
      <c r="DZ258" s="5"/>
      <c r="EA258" s="5"/>
      <c r="EB258" s="5"/>
      <c r="EC258" s="5"/>
      <c r="ED258" s="5"/>
      <c r="EE258" s="5"/>
      <c r="EF258" s="5"/>
      <c r="EG258" s="5"/>
      <c r="EH258" s="5" t="str">
        <f t="shared" si="374"/>
        <v/>
      </c>
      <c r="EI258" s="5" t="str">
        <f t="shared" si="375"/>
        <v/>
      </c>
      <c r="EJ258" s="5" t="str">
        <f t="shared" si="376"/>
        <v/>
      </c>
      <c r="EK258" s="62"/>
      <c r="EL258" s="62"/>
      <c r="EM258" s="62"/>
      <c r="EN258" s="62"/>
      <c r="EO258" s="62"/>
      <c r="EP258" s="62"/>
      <c r="EQ258" s="62"/>
      <c r="ER258" s="62"/>
      <c r="ES258" s="62"/>
      <c r="ET258" s="62" t="str">
        <f t="shared" si="377"/>
        <v/>
      </c>
      <c r="EU258" s="62" t="str">
        <f t="shared" si="378"/>
        <v/>
      </c>
      <c r="EV258" s="62" t="str">
        <f t="shared" si="379"/>
        <v/>
      </c>
      <c r="EW258" s="5"/>
      <c r="EX258" s="5"/>
      <c r="EY258" s="5"/>
      <c r="EZ258" s="5"/>
      <c r="FA258" s="5"/>
      <c r="FB258" s="5"/>
      <c r="FC258" s="5"/>
      <c r="FD258" s="5"/>
      <c r="FE258" s="5"/>
      <c r="FF258" s="5" t="str">
        <f t="shared" si="380"/>
        <v/>
      </c>
      <c r="FG258" s="5" t="str">
        <f t="shared" si="381"/>
        <v/>
      </c>
      <c r="FH258" s="5" t="str">
        <f t="shared" si="382"/>
        <v/>
      </c>
      <c r="FI258" s="62"/>
      <c r="FJ258" s="62"/>
      <c r="FK258" s="62"/>
      <c r="FL258" s="62"/>
      <c r="FM258" s="62"/>
      <c r="FN258" s="62"/>
      <c r="FO258" s="62"/>
      <c r="FP258" s="62"/>
      <c r="FQ258" s="62"/>
      <c r="FR258" s="62" t="str">
        <f t="shared" si="383"/>
        <v/>
      </c>
      <c r="FS258" s="62" t="str">
        <f t="shared" si="384"/>
        <v/>
      </c>
      <c r="FT258" s="62" t="str">
        <f t="shared" si="385"/>
        <v/>
      </c>
      <c r="FU258" s="5"/>
      <c r="FV258" s="5"/>
      <c r="FW258" s="5"/>
      <c r="FX258" s="5"/>
      <c r="FY258" s="5"/>
      <c r="FZ258" s="5"/>
      <c r="GA258" s="5"/>
      <c r="GB258" s="5"/>
      <c r="GC258" s="5"/>
      <c r="GD258" s="5" t="str">
        <f t="shared" si="386"/>
        <v/>
      </c>
      <c r="GE258" s="5" t="str">
        <f t="shared" si="387"/>
        <v/>
      </c>
      <c r="GF258" s="5" t="str">
        <f t="shared" si="388"/>
        <v/>
      </c>
      <c r="GG258" s="62"/>
      <c r="GH258" s="62"/>
      <c r="GI258" s="62"/>
      <c r="GJ258" s="62"/>
      <c r="GK258" s="62"/>
      <c r="GL258" s="62"/>
      <c r="GM258" s="62"/>
      <c r="GN258" s="62"/>
      <c r="GO258" s="62"/>
      <c r="GP258" s="62" t="str">
        <f t="shared" si="389"/>
        <v/>
      </c>
      <c r="GQ258" s="62" t="str">
        <f t="shared" si="390"/>
        <v/>
      </c>
      <c r="GR258" s="62" t="str">
        <f t="shared" si="391"/>
        <v/>
      </c>
      <c r="GS258" s="5"/>
      <c r="GT258" s="5"/>
      <c r="GU258" s="5"/>
      <c r="GV258" s="5"/>
      <c r="GW258" s="5"/>
      <c r="GX258" s="5"/>
      <c r="GY258" s="5"/>
      <c r="GZ258" s="5"/>
      <c r="HA258" s="5"/>
      <c r="HB258" s="5" t="str">
        <f t="shared" si="392"/>
        <v/>
      </c>
      <c r="HC258" s="5" t="str">
        <f t="shared" si="393"/>
        <v/>
      </c>
      <c r="HD258" s="5" t="str">
        <f t="shared" si="394"/>
        <v/>
      </c>
      <c r="HE258" s="62"/>
      <c r="HF258" s="62"/>
      <c r="HG258" s="62"/>
      <c r="HH258" s="62"/>
      <c r="HI258" s="62"/>
      <c r="HJ258" s="62"/>
      <c r="HK258" s="62"/>
      <c r="HL258" s="62"/>
      <c r="HM258" s="62"/>
      <c r="HN258" s="62" t="str">
        <f t="shared" si="395"/>
        <v/>
      </c>
      <c r="HO258" s="62" t="str">
        <f t="shared" si="396"/>
        <v/>
      </c>
      <c r="HP258" s="62" t="str">
        <f t="shared" si="397"/>
        <v/>
      </c>
      <c r="HQ258" s="5"/>
      <c r="HR258" s="5"/>
      <c r="HS258" s="5"/>
      <c r="HT258" s="5"/>
      <c r="HU258" s="5"/>
      <c r="HV258" s="5"/>
      <c r="HW258" s="5"/>
      <c r="HX258" s="5"/>
      <c r="HY258" s="5"/>
      <c r="HZ258" s="5" t="str">
        <f t="shared" si="398"/>
        <v/>
      </c>
      <c r="IA258" s="5" t="str">
        <f t="shared" si="399"/>
        <v/>
      </c>
      <c r="IB258" s="5" t="str">
        <f t="shared" si="400"/>
        <v/>
      </c>
      <c r="IC258" s="62"/>
      <c r="ID258" s="62"/>
      <c r="IE258" s="62"/>
      <c r="IF258" s="62"/>
      <c r="IG258" s="62"/>
      <c r="IH258" s="62"/>
      <c r="II258" s="62"/>
      <c r="IJ258" s="62"/>
      <c r="IK258" s="62"/>
      <c r="IL258" s="62" t="str">
        <f t="shared" si="401"/>
        <v/>
      </c>
      <c r="IM258" s="62" t="str">
        <f t="shared" si="402"/>
        <v/>
      </c>
      <c r="IN258" s="62" t="str">
        <f t="shared" si="403"/>
        <v/>
      </c>
      <c r="IO258" s="5"/>
      <c r="IP258" s="5"/>
      <c r="IQ258" s="5"/>
      <c r="IR258" s="5"/>
      <c r="IS258" s="5"/>
      <c r="IT258" s="5"/>
      <c r="IU258" s="5"/>
      <c r="IV258" s="5"/>
      <c r="IW258" s="5"/>
      <c r="IX258" s="5" t="str">
        <f t="shared" si="404"/>
        <v/>
      </c>
      <c r="IY258" s="5" t="str">
        <f t="shared" si="405"/>
        <v/>
      </c>
      <c r="IZ258" s="5" t="str">
        <f t="shared" si="406"/>
        <v/>
      </c>
    </row>
    <row r="259" spans="1:260" x14ac:dyDescent="0.35">
      <c r="A259" s="131">
        <v>255</v>
      </c>
      <c r="B259" s="170">
        <f>'BVEM Scorecard'!B258</f>
        <v>0</v>
      </c>
      <c r="C259" s="170">
        <f>'BVEM Scorecard'!C258</f>
        <v>0</v>
      </c>
      <c r="D259" s="152">
        <v>602</v>
      </c>
      <c r="E259" s="72" t="str">
        <f>'BVEM Scorecard'!F258</f>
        <v>Solar</v>
      </c>
      <c r="F259" s="94">
        <f t="shared" si="339"/>
        <v>0</v>
      </c>
      <c r="G259" s="94">
        <f t="shared" ref="G259:G266" si="429">IFERROR(S259/3,0)</f>
        <v>0</v>
      </c>
      <c r="H259" s="94">
        <f t="shared" si="340"/>
        <v>0</v>
      </c>
      <c r="I259" s="94">
        <f t="shared" ref="I259:I266" si="430">IFERROR(SUM(AD259,AP259,BB259,BN259,BZ259,CL259,CX259,DJ259,DV259,EH259,ET259,FF259,FR259,GD259,GP259,HB259,HN259,HZ259,IL259,IX259)/(SUM(V259,AH259,AT259,BF259,BR259,CD259,CP259,DB259,DN259,DZ259,EL259,EX259,FJ259,FV259,GH259,GT259,HF259,HR259,ID259,IP259)*3),0)</f>
        <v>0</v>
      </c>
      <c r="J259" s="55">
        <v>0</v>
      </c>
      <c r="K259" s="55">
        <v>0</v>
      </c>
      <c r="L259" s="55">
        <v>0</v>
      </c>
      <c r="M259" s="55"/>
      <c r="N259" s="5"/>
      <c r="O259" s="5">
        <v>0</v>
      </c>
      <c r="P259" s="142"/>
      <c r="Q259" s="114">
        <v>0</v>
      </c>
      <c r="R259" s="91">
        <v>0</v>
      </c>
      <c r="S259" s="5" t="str">
        <f t="shared" si="341"/>
        <v/>
      </c>
      <c r="T259" s="93">
        <f t="shared" ref="T259:T266" si="431">IFERROR(Q259*Q$4+R259*R$4,0)</f>
        <v>0</v>
      </c>
      <c r="U259" s="143"/>
      <c r="V259" s="143"/>
      <c r="W259" s="143"/>
      <c r="X259" s="64"/>
      <c r="Y259" s="64"/>
      <c r="Z259" s="62"/>
      <c r="AA259" s="144"/>
      <c r="AB259" s="144"/>
      <c r="AC259" s="64"/>
      <c r="AD259" s="64"/>
      <c r="AE259" s="64"/>
      <c r="AF259" s="64"/>
      <c r="AG259" s="55"/>
      <c r="AH259" s="55"/>
      <c r="AI259" s="35"/>
      <c r="AJ259" s="35"/>
      <c r="AK259" s="35"/>
      <c r="AL259" s="35"/>
      <c r="AM259" s="142"/>
      <c r="AN259" s="142"/>
      <c r="AO259" s="35"/>
      <c r="AP259" s="35"/>
      <c r="AQ259" s="35"/>
      <c r="AR259" s="35"/>
      <c r="AS259" s="64"/>
      <c r="AT259" s="64"/>
      <c r="AU259" s="64"/>
      <c r="AV259" s="64"/>
      <c r="AW259" s="64"/>
      <c r="AX259" s="64"/>
      <c r="AY259" s="144"/>
      <c r="AZ259" s="144"/>
      <c r="BA259" s="64"/>
      <c r="BB259" s="64"/>
      <c r="BC259" s="64"/>
      <c r="BD259" s="64"/>
      <c r="BE259" s="35"/>
      <c r="BF259" s="35"/>
      <c r="BG259" s="35"/>
      <c r="BH259" s="35"/>
      <c r="BI259" s="35"/>
      <c r="BJ259" s="35"/>
      <c r="BK259" s="142"/>
      <c r="BL259" s="142"/>
      <c r="BM259" s="35"/>
      <c r="BN259" s="35"/>
      <c r="BO259" s="35"/>
      <c r="BP259" s="35"/>
      <c r="BQ259" s="64"/>
      <c r="BR259" s="64"/>
      <c r="BS259" s="64"/>
      <c r="BT259" s="64"/>
      <c r="BU259" s="64"/>
      <c r="BV259" s="64"/>
      <c r="BW259" s="144"/>
      <c r="BX259" s="144"/>
      <c r="BY259" s="64"/>
      <c r="BZ259" s="64"/>
      <c r="CA259" s="64"/>
      <c r="CB259" s="64"/>
      <c r="CC259" s="35"/>
      <c r="CD259" s="35"/>
      <c r="CE259" s="35"/>
      <c r="CF259" s="35"/>
      <c r="CG259" s="35"/>
      <c r="CH259" s="35"/>
      <c r="CI259" s="142"/>
      <c r="CJ259" s="142"/>
      <c r="CK259" s="35"/>
      <c r="CL259" s="35"/>
      <c r="CM259" s="35"/>
      <c r="CN259" s="35"/>
      <c r="CO259" s="64"/>
      <c r="CP259" s="64"/>
      <c r="CQ259" s="64"/>
      <c r="CR259" s="64"/>
      <c r="CS259" s="64"/>
      <c r="CT259" s="64"/>
      <c r="CU259" s="144"/>
      <c r="CV259" s="144"/>
      <c r="CW259" s="64"/>
      <c r="CX259" s="64"/>
      <c r="CY259" s="64"/>
      <c r="CZ259" s="64"/>
      <c r="DA259" s="35"/>
      <c r="DB259" s="35"/>
      <c r="DC259" s="35"/>
      <c r="DD259" s="35"/>
      <c r="DE259" s="35"/>
      <c r="DF259" s="35"/>
      <c r="DG259" s="142"/>
      <c r="DH259" s="142"/>
      <c r="DI259" s="35"/>
      <c r="DJ259" s="35"/>
      <c r="DK259" s="35"/>
      <c r="DL259" s="35"/>
      <c r="DM259" s="64"/>
      <c r="DN259" s="64"/>
      <c r="DO259" s="64"/>
      <c r="DP259" s="64"/>
      <c r="DQ259" s="64"/>
      <c r="DR259" s="64"/>
      <c r="DS259" s="144"/>
      <c r="DT259" s="144"/>
      <c r="DU259" s="64"/>
      <c r="DV259" s="64"/>
      <c r="DW259" s="64"/>
      <c r="DX259" s="64"/>
      <c r="DY259" s="35"/>
      <c r="DZ259" s="35"/>
      <c r="EA259" s="35"/>
      <c r="EB259" s="35"/>
      <c r="EC259" s="35"/>
      <c r="ED259" s="35"/>
      <c r="EE259" s="142"/>
      <c r="EF259" s="142"/>
      <c r="EG259" s="35"/>
      <c r="EH259" s="35"/>
      <c r="EI259" s="35"/>
      <c r="EJ259" s="35"/>
      <c r="EK259" s="62"/>
      <c r="EL259" s="62"/>
      <c r="EM259" s="62"/>
      <c r="EN259" s="62"/>
      <c r="EO259" s="62"/>
      <c r="EP259" s="62"/>
      <c r="EQ259" s="62"/>
      <c r="ER259" s="62"/>
      <c r="ES259" s="62"/>
      <c r="ET259" s="62"/>
      <c r="EU259" s="62"/>
      <c r="EV259" s="62"/>
      <c r="EW259" s="5"/>
      <c r="EX259" s="5"/>
      <c r="EY259" s="5"/>
      <c r="EZ259" s="5"/>
      <c r="FA259" s="5"/>
      <c r="FB259" s="5"/>
      <c r="FC259" s="5"/>
      <c r="FD259" s="5"/>
      <c r="FE259" s="5"/>
      <c r="FF259" s="5"/>
      <c r="FG259" s="5"/>
      <c r="FH259" s="5"/>
      <c r="FI259" s="62"/>
      <c r="FJ259" s="62"/>
      <c r="FK259" s="62"/>
      <c r="FL259" s="62"/>
      <c r="FM259" s="62"/>
      <c r="FN259" s="62"/>
      <c r="FO259" s="62"/>
      <c r="FP259" s="62"/>
      <c r="FQ259" s="62"/>
      <c r="FR259" s="62"/>
      <c r="FS259" s="62"/>
      <c r="FT259" s="62"/>
      <c r="FU259" s="5"/>
      <c r="FV259" s="5"/>
      <c r="FW259" s="5"/>
      <c r="FX259" s="5"/>
      <c r="FY259" s="5"/>
      <c r="FZ259" s="5"/>
      <c r="GA259" s="5"/>
      <c r="GB259" s="5"/>
      <c r="GC259" s="5"/>
      <c r="GD259" s="5"/>
      <c r="GE259" s="5"/>
      <c r="GF259" s="5"/>
      <c r="GG259" s="62"/>
      <c r="GH259" s="62"/>
      <c r="GI259" s="62"/>
      <c r="GJ259" s="62"/>
      <c r="GK259" s="62"/>
      <c r="GL259" s="62"/>
      <c r="GM259" s="62"/>
      <c r="GN259" s="62"/>
      <c r="GO259" s="62"/>
      <c r="GP259" s="62"/>
      <c r="GQ259" s="62"/>
      <c r="GR259" s="62"/>
      <c r="GS259" s="5"/>
      <c r="GT259" s="5"/>
      <c r="GU259" s="5"/>
      <c r="GV259" s="5"/>
      <c r="GW259" s="5"/>
      <c r="GX259" s="5"/>
      <c r="GY259" s="5"/>
      <c r="GZ259" s="5"/>
      <c r="HA259" s="5"/>
      <c r="HB259" s="5"/>
      <c r="HC259" s="5"/>
      <c r="HD259" s="5"/>
      <c r="HE259" s="62"/>
      <c r="HF259" s="62"/>
      <c r="HG259" s="62"/>
      <c r="HH259" s="62"/>
      <c r="HI259" s="62"/>
      <c r="HJ259" s="62"/>
      <c r="HK259" s="62"/>
      <c r="HL259" s="62"/>
      <c r="HM259" s="62"/>
      <c r="HN259" s="62"/>
      <c r="HO259" s="62"/>
      <c r="HP259" s="62"/>
      <c r="HQ259" s="5"/>
      <c r="HR259" s="5"/>
      <c r="HS259" s="5"/>
      <c r="HT259" s="5"/>
      <c r="HU259" s="5"/>
      <c r="HV259" s="5"/>
      <c r="HW259" s="5"/>
      <c r="HX259" s="5"/>
      <c r="HY259" s="5"/>
      <c r="HZ259" s="5"/>
      <c r="IA259" s="5"/>
      <c r="IB259" s="5"/>
      <c r="IC259" s="62"/>
      <c r="ID259" s="62"/>
      <c r="IE259" s="62"/>
      <c r="IF259" s="62"/>
      <c r="IG259" s="62"/>
      <c r="IH259" s="62"/>
      <c r="II259" s="62"/>
      <c r="IJ259" s="62"/>
      <c r="IK259" s="62"/>
      <c r="IL259" s="62"/>
      <c r="IM259" s="62"/>
      <c r="IN259" s="62"/>
      <c r="IO259" s="5"/>
      <c r="IP259" s="5"/>
      <c r="IQ259" s="5"/>
      <c r="IR259" s="5"/>
      <c r="IS259" s="5"/>
      <c r="IT259" s="5"/>
      <c r="IU259" s="5"/>
      <c r="IV259" s="5"/>
      <c r="IW259" s="5"/>
      <c r="IX259" s="5"/>
      <c r="IY259" s="5"/>
      <c r="IZ259" s="5"/>
    </row>
    <row r="260" spans="1:260" x14ac:dyDescent="0.35">
      <c r="A260" s="131">
        <v>256</v>
      </c>
      <c r="B260" s="170">
        <f>'BVEM Scorecard'!B259</f>
        <v>0</v>
      </c>
      <c r="C260" s="170">
        <f>'BVEM Scorecard'!C259</f>
        <v>0</v>
      </c>
      <c r="D260" s="152">
        <v>603</v>
      </c>
      <c r="E260" s="72" t="str">
        <f>'BVEM Scorecard'!F259</f>
        <v>Solar</v>
      </c>
      <c r="F260" s="94">
        <f t="shared" si="339"/>
        <v>0</v>
      </c>
      <c r="G260" s="94">
        <f t="shared" si="429"/>
        <v>0</v>
      </c>
      <c r="H260" s="94">
        <f t="shared" si="340"/>
        <v>0</v>
      </c>
      <c r="I260" s="94">
        <f t="shared" si="430"/>
        <v>0</v>
      </c>
      <c r="J260" s="55">
        <v>0</v>
      </c>
      <c r="K260" s="55">
        <v>0</v>
      </c>
      <c r="L260" s="55">
        <v>0</v>
      </c>
      <c r="M260" s="55"/>
      <c r="N260" s="5"/>
      <c r="O260" s="141">
        <v>0</v>
      </c>
      <c r="P260" s="142"/>
      <c r="Q260" s="114">
        <v>0</v>
      </c>
      <c r="R260" s="91">
        <v>0</v>
      </c>
      <c r="S260" s="5" t="str">
        <f t="shared" si="341"/>
        <v/>
      </c>
      <c r="T260" s="93">
        <f t="shared" si="431"/>
        <v>0</v>
      </c>
      <c r="U260" s="143"/>
      <c r="V260" s="143"/>
      <c r="W260" s="143"/>
      <c r="X260" s="64"/>
      <c r="Y260" s="64"/>
      <c r="Z260" s="64"/>
      <c r="AA260" s="144"/>
      <c r="AB260" s="144"/>
      <c r="AC260" s="64"/>
      <c r="AD260" s="64"/>
      <c r="AE260" s="64"/>
      <c r="AF260" s="64"/>
      <c r="AG260" s="55"/>
      <c r="AH260" s="55"/>
      <c r="AI260" s="5"/>
      <c r="AJ260" s="5"/>
      <c r="AK260" s="5"/>
      <c r="AL260" s="5"/>
      <c r="AM260" s="5"/>
      <c r="AN260" s="5"/>
      <c r="AO260" s="5"/>
      <c r="AP260" s="35"/>
      <c r="AQ260" s="35"/>
      <c r="AR260" s="35"/>
      <c r="AS260" s="62"/>
      <c r="AT260" s="62"/>
      <c r="AU260" s="62"/>
      <c r="AV260" s="62"/>
      <c r="AW260" s="62"/>
      <c r="AX260" s="62"/>
      <c r="AY260" s="62"/>
      <c r="AZ260" s="62"/>
      <c r="BA260" s="62"/>
      <c r="BB260" s="62"/>
      <c r="BC260" s="95"/>
      <c r="BD260" s="62"/>
      <c r="BE260" s="5"/>
      <c r="BF260" s="5"/>
      <c r="BG260" s="5"/>
      <c r="BH260" s="5"/>
      <c r="BI260" s="5"/>
      <c r="BJ260" s="5"/>
      <c r="BK260" s="5"/>
      <c r="BL260" s="5"/>
      <c r="BM260" s="5"/>
      <c r="BN260" s="35"/>
      <c r="BO260" s="35"/>
      <c r="BP260" s="35"/>
      <c r="BQ260" s="62"/>
      <c r="BR260" s="62"/>
      <c r="BS260" s="62"/>
      <c r="BT260" s="62"/>
      <c r="BU260" s="62"/>
      <c r="BV260" s="62"/>
      <c r="BW260" s="62"/>
      <c r="BX260" s="62"/>
      <c r="BY260" s="62"/>
      <c r="BZ260" s="62"/>
      <c r="CA260" s="62"/>
      <c r="CB260" s="62"/>
      <c r="CC260" s="5"/>
      <c r="CD260" s="5"/>
      <c r="CE260" s="5"/>
      <c r="CF260" s="5"/>
      <c r="CG260" s="5"/>
      <c r="CH260" s="5"/>
      <c r="CI260" s="5"/>
      <c r="CJ260" s="5"/>
      <c r="CK260" s="5"/>
      <c r="CL260" s="35"/>
      <c r="CM260" s="35"/>
      <c r="CN260" s="35"/>
      <c r="CO260" s="62"/>
      <c r="CP260" s="62"/>
      <c r="CQ260" s="62"/>
      <c r="CR260" s="62"/>
      <c r="CS260" s="62"/>
      <c r="CT260" s="62"/>
      <c r="CU260" s="62"/>
      <c r="CV260" s="62"/>
      <c r="CW260" s="62"/>
      <c r="CX260" s="62"/>
      <c r="CY260" s="62"/>
      <c r="CZ260" s="62"/>
      <c r="DA260" s="5"/>
      <c r="DB260" s="5"/>
      <c r="DC260" s="5"/>
      <c r="DD260" s="5"/>
      <c r="DE260" s="5"/>
      <c r="DF260" s="5"/>
      <c r="DG260" s="5"/>
      <c r="DH260" s="5"/>
      <c r="DI260" s="5"/>
      <c r="DJ260" s="5"/>
      <c r="DK260" s="5"/>
      <c r="DL260" s="5"/>
      <c r="DM260" s="62"/>
      <c r="DN260" s="62"/>
      <c r="DO260" s="62"/>
      <c r="DP260" s="62"/>
      <c r="DQ260" s="62"/>
      <c r="DR260" s="62"/>
      <c r="DS260" s="62"/>
      <c r="DT260" s="62"/>
      <c r="DU260" s="62"/>
      <c r="DV260" s="62"/>
      <c r="DW260" s="62"/>
      <c r="DX260" s="62"/>
      <c r="DY260" s="5"/>
      <c r="DZ260" s="5"/>
      <c r="EA260" s="5"/>
      <c r="EB260" s="5"/>
      <c r="EC260" s="5"/>
      <c r="ED260" s="5"/>
      <c r="EE260" s="5"/>
      <c r="EF260" s="5"/>
      <c r="EG260" s="5"/>
      <c r="EH260" s="5"/>
      <c r="EI260" s="5"/>
      <c r="EJ260" s="5"/>
      <c r="EK260" s="62"/>
      <c r="EL260" s="62"/>
      <c r="EM260" s="62"/>
      <c r="EN260" s="62"/>
      <c r="EO260" s="62"/>
      <c r="EP260" s="62"/>
      <c r="EQ260" s="62"/>
      <c r="ER260" s="62"/>
      <c r="ES260" s="62"/>
      <c r="ET260" s="62"/>
      <c r="EU260" s="62"/>
      <c r="EV260" s="62"/>
      <c r="EW260" s="5"/>
      <c r="EX260" s="5"/>
      <c r="EY260" s="5"/>
      <c r="EZ260" s="5"/>
      <c r="FA260" s="5"/>
      <c r="FB260" s="5"/>
      <c r="FC260" s="5"/>
      <c r="FD260" s="5"/>
      <c r="FE260" s="5"/>
      <c r="FF260" s="5"/>
      <c r="FG260" s="5"/>
      <c r="FH260" s="5"/>
      <c r="FI260" s="62"/>
      <c r="FJ260" s="62"/>
      <c r="FK260" s="62"/>
      <c r="FL260" s="62"/>
      <c r="FM260" s="62"/>
      <c r="FN260" s="62"/>
      <c r="FO260" s="62"/>
      <c r="FP260" s="62"/>
      <c r="FQ260" s="62"/>
      <c r="FR260" s="62"/>
      <c r="FS260" s="62"/>
      <c r="FT260" s="62"/>
      <c r="FU260" s="5"/>
      <c r="FV260" s="5"/>
      <c r="FW260" s="5"/>
      <c r="FX260" s="5"/>
      <c r="FY260" s="5"/>
      <c r="FZ260" s="5"/>
      <c r="GA260" s="5"/>
      <c r="GB260" s="5"/>
      <c r="GC260" s="5"/>
      <c r="GD260" s="5"/>
      <c r="GE260" s="5"/>
      <c r="GF260" s="5"/>
      <c r="GG260" s="62"/>
      <c r="GH260" s="62"/>
      <c r="GI260" s="62"/>
      <c r="GJ260" s="62"/>
      <c r="GK260" s="62"/>
      <c r="GL260" s="62"/>
      <c r="GM260" s="62"/>
      <c r="GN260" s="62"/>
      <c r="GO260" s="62"/>
      <c r="GP260" s="62"/>
      <c r="GQ260" s="62"/>
      <c r="GR260" s="62"/>
      <c r="GS260" s="5"/>
      <c r="GT260" s="5"/>
      <c r="GU260" s="5"/>
      <c r="GV260" s="5"/>
      <c r="GW260" s="5"/>
      <c r="GX260" s="5"/>
      <c r="GY260" s="5"/>
      <c r="GZ260" s="5"/>
      <c r="HA260" s="5"/>
      <c r="HB260" s="5"/>
      <c r="HC260" s="5"/>
      <c r="HD260" s="5"/>
      <c r="HE260" s="62"/>
      <c r="HF260" s="62"/>
      <c r="HG260" s="62"/>
      <c r="HH260" s="62"/>
      <c r="HI260" s="62"/>
      <c r="HJ260" s="62"/>
      <c r="HK260" s="62"/>
      <c r="HL260" s="62"/>
      <c r="HM260" s="62"/>
      <c r="HN260" s="62"/>
      <c r="HO260" s="62"/>
      <c r="HP260" s="62"/>
      <c r="HQ260" s="5"/>
      <c r="HR260" s="5"/>
      <c r="HS260" s="5"/>
      <c r="HT260" s="5"/>
      <c r="HU260" s="5"/>
      <c r="HV260" s="5"/>
      <c r="HW260" s="5"/>
      <c r="HX260" s="5"/>
      <c r="HY260" s="5"/>
      <c r="HZ260" s="5"/>
      <c r="IA260" s="5"/>
      <c r="IB260" s="5"/>
      <c r="IC260" s="62"/>
      <c r="ID260" s="62"/>
      <c r="IE260" s="62"/>
      <c r="IF260" s="62"/>
      <c r="IG260" s="62"/>
      <c r="IH260" s="62"/>
      <c r="II260" s="62"/>
      <c r="IJ260" s="62"/>
      <c r="IK260" s="62"/>
      <c r="IL260" s="62"/>
      <c r="IM260" s="62"/>
      <c r="IN260" s="62"/>
      <c r="IO260" s="5"/>
      <c r="IP260" s="5"/>
      <c r="IQ260" s="5"/>
      <c r="IR260" s="5"/>
      <c r="IS260" s="5"/>
      <c r="IT260" s="5"/>
      <c r="IU260" s="5"/>
      <c r="IV260" s="5"/>
      <c r="IW260" s="5"/>
      <c r="IX260" s="5"/>
      <c r="IY260" s="5"/>
      <c r="IZ260" s="5"/>
    </row>
    <row r="261" spans="1:260" x14ac:dyDescent="0.35">
      <c r="A261" s="131">
        <v>257</v>
      </c>
      <c r="B261" s="170">
        <f>'BVEM Scorecard'!B260</f>
        <v>0</v>
      </c>
      <c r="C261" s="170">
        <f>'BVEM Scorecard'!C260</f>
        <v>0</v>
      </c>
      <c r="D261" s="152">
        <v>626</v>
      </c>
      <c r="E261" s="72" t="str">
        <f>'BVEM Scorecard'!F260</f>
        <v>Solar</v>
      </c>
      <c r="F261" s="94">
        <f t="shared" si="339"/>
        <v>0</v>
      </c>
      <c r="G261" s="94">
        <f t="shared" si="429"/>
        <v>0</v>
      </c>
      <c r="H261" s="94">
        <f t="shared" si="340"/>
        <v>0</v>
      </c>
      <c r="I261" s="94">
        <f t="shared" si="430"/>
        <v>0</v>
      </c>
      <c r="J261" s="55">
        <v>0</v>
      </c>
      <c r="K261" s="55">
        <v>0</v>
      </c>
      <c r="L261" s="55">
        <v>0</v>
      </c>
      <c r="M261" s="55"/>
      <c r="N261" s="5"/>
      <c r="O261" s="5">
        <v>0</v>
      </c>
      <c r="P261" s="142"/>
      <c r="Q261" s="114">
        <v>0</v>
      </c>
      <c r="R261" s="91">
        <v>0</v>
      </c>
      <c r="S261" s="5" t="str">
        <f t="shared" si="341"/>
        <v/>
      </c>
      <c r="T261" s="93">
        <f t="shared" si="431"/>
        <v>0</v>
      </c>
      <c r="U261" s="143"/>
      <c r="V261" s="143"/>
      <c r="W261" s="143"/>
      <c r="X261" s="64"/>
      <c r="Y261" s="64"/>
      <c r="Z261" s="62"/>
      <c r="AA261" s="144"/>
      <c r="AB261" s="144"/>
      <c r="AC261" s="64"/>
      <c r="AD261" s="64"/>
      <c r="AE261" s="64"/>
      <c r="AF261" s="64"/>
      <c r="AG261" s="55"/>
      <c r="AH261" s="55"/>
      <c r="AI261" s="35"/>
      <c r="AJ261" s="35"/>
      <c r="AK261" s="35"/>
      <c r="AL261" s="35"/>
      <c r="AM261" s="142"/>
      <c r="AN261" s="142"/>
      <c r="AO261" s="35"/>
      <c r="AP261" s="35"/>
      <c r="AQ261" s="35"/>
      <c r="AR261" s="35"/>
      <c r="AS261" s="64"/>
      <c r="AT261" s="64"/>
      <c r="AU261" s="64"/>
      <c r="AV261" s="64"/>
      <c r="AW261" s="64"/>
      <c r="AX261" s="64"/>
      <c r="AY261" s="144"/>
      <c r="AZ261" s="144"/>
      <c r="BA261" s="64"/>
      <c r="BB261" s="64"/>
      <c r="BC261" s="64"/>
      <c r="BD261" s="64"/>
      <c r="BE261" s="35"/>
      <c r="BF261" s="35"/>
      <c r="BG261" s="35"/>
      <c r="BH261" s="35"/>
      <c r="BI261" s="35"/>
      <c r="BJ261" s="35"/>
      <c r="BK261" s="142"/>
      <c r="BL261" s="142"/>
      <c r="BM261" s="35"/>
      <c r="BN261" s="35"/>
      <c r="BO261" s="35"/>
      <c r="BP261" s="35"/>
      <c r="BQ261" s="64"/>
      <c r="BR261" s="64"/>
      <c r="BS261" s="64"/>
      <c r="BT261" s="64"/>
      <c r="BU261" s="64"/>
      <c r="BV261" s="64"/>
      <c r="BW261" s="144"/>
      <c r="BX261" s="144"/>
      <c r="BY261" s="64"/>
      <c r="BZ261" s="64"/>
      <c r="CA261" s="64"/>
      <c r="CB261" s="64"/>
      <c r="CC261" s="35"/>
      <c r="CD261" s="35"/>
      <c r="CE261" s="35"/>
      <c r="CF261" s="35"/>
      <c r="CG261" s="35"/>
      <c r="CH261" s="35"/>
      <c r="CI261" s="142"/>
      <c r="CJ261" s="142"/>
      <c r="CK261" s="35"/>
      <c r="CL261" s="35"/>
      <c r="CM261" s="35"/>
      <c r="CN261" s="35"/>
      <c r="CO261" s="64"/>
      <c r="CP261" s="64"/>
      <c r="CQ261" s="64"/>
      <c r="CR261" s="64"/>
      <c r="CS261" s="64"/>
      <c r="CT261" s="64"/>
      <c r="CU261" s="144"/>
      <c r="CV261" s="144"/>
      <c r="CW261" s="64"/>
      <c r="CX261" s="64"/>
      <c r="CY261" s="64"/>
      <c r="CZ261" s="64"/>
      <c r="DA261" s="35"/>
      <c r="DB261" s="35"/>
      <c r="DC261" s="35"/>
      <c r="DD261" s="35"/>
      <c r="DE261" s="35"/>
      <c r="DF261" s="35"/>
      <c r="DG261" s="142"/>
      <c r="DH261" s="142"/>
      <c r="DI261" s="35"/>
      <c r="DJ261" s="35"/>
      <c r="DK261" s="35"/>
      <c r="DL261" s="35"/>
      <c r="DM261" s="64"/>
      <c r="DN261" s="64"/>
      <c r="DO261" s="64"/>
      <c r="DP261" s="64"/>
      <c r="DQ261" s="64"/>
      <c r="DR261" s="64"/>
      <c r="DS261" s="144"/>
      <c r="DT261" s="144"/>
      <c r="DU261" s="64"/>
      <c r="DV261" s="64"/>
      <c r="DW261" s="64"/>
      <c r="DX261" s="64"/>
      <c r="DY261" s="35"/>
      <c r="DZ261" s="35"/>
      <c r="EA261" s="35"/>
      <c r="EB261" s="35"/>
      <c r="EC261" s="35"/>
      <c r="ED261" s="35"/>
      <c r="EE261" s="142"/>
      <c r="EF261" s="142"/>
      <c r="EG261" s="35"/>
      <c r="EH261" s="35"/>
      <c r="EI261" s="35"/>
      <c r="EJ261" s="35"/>
      <c r="EK261" s="62"/>
      <c r="EL261" s="62"/>
      <c r="EM261" s="62"/>
      <c r="EN261" s="62"/>
      <c r="EO261" s="62"/>
      <c r="EP261" s="62"/>
      <c r="EQ261" s="62"/>
      <c r="ER261" s="62"/>
      <c r="ES261" s="62"/>
      <c r="ET261" s="62"/>
      <c r="EU261" s="62"/>
      <c r="EV261" s="62"/>
      <c r="EW261" s="5"/>
      <c r="EX261" s="5"/>
      <c r="EY261" s="5"/>
      <c r="EZ261" s="5"/>
      <c r="FA261" s="5"/>
      <c r="FB261" s="5"/>
      <c r="FC261" s="5"/>
      <c r="FD261" s="5"/>
      <c r="FE261" s="5"/>
      <c r="FF261" s="5"/>
      <c r="FG261" s="5"/>
      <c r="FH261" s="5"/>
      <c r="FI261" s="62"/>
      <c r="FJ261" s="62"/>
      <c r="FK261" s="62"/>
      <c r="FL261" s="62"/>
      <c r="FM261" s="62"/>
      <c r="FN261" s="62"/>
      <c r="FO261" s="62"/>
      <c r="FP261" s="62"/>
      <c r="FQ261" s="62"/>
      <c r="FR261" s="62"/>
      <c r="FS261" s="62"/>
      <c r="FT261" s="62"/>
      <c r="FU261" s="5"/>
      <c r="FV261" s="5"/>
      <c r="FW261" s="5"/>
      <c r="FX261" s="5"/>
      <c r="FY261" s="5"/>
      <c r="FZ261" s="5"/>
      <c r="GA261" s="5"/>
      <c r="GB261" s="5"/>
      <c r="GC261" s="5"/>
      <c r="GD261" s="5"/>
      <c r="GE261" s="5"/>
      <c r="GF261" s="5"/>
      <c r="GG261" s="62"/>
      <c r="GH261" s="62"/>
      <c r="GI261" s="62"/>
      <c r="GJ261" s="62"/>
      <c r="GK261" s="62"/>
      <c r="GL261" s="62"/>
      <c r="GM261" s="62"/>
      <c r="GN261" s="62"/>
      <c r="GO261" s="62"/>
      <c r="GP261" s="62"/>
      <c r="GQ261" s="62"/>
      <c r="GR261" s="62"/>
      <c r="GS261" s="5"/>
      <c r="GT261" s="5"/>
      <c r="GU261" s="5"/>
      <c r="GV261" s="5"/>
      <c r="GW261" s="5"/>
      <c r="GX261" s="5"/>
      <c r="GY261" s="5"/>
      <c r="GZ261" s="5"/>
      <c r="HA261" s="5"/>
      <c r="HB261" s="5"/>
      <c r="HC261" s="5"/>
      <c r="HD261" s="5"/>
      <c r="HE261" s="62"/>
      <c r="HF261" s="62"/>
      <c r="HG261" s="62"/>
      <c r="HH261" s="62"/>
      <c r="HI261" s="62"/>
      <c r="HJ261" s="62"/>
      <c r="HK261" s="62"/>
      <c r="HL261" s="62"/>
      <c r="HM261" s="62"/>
      <c r="HN261" s="62"/>
      <c r="HO261" s="62"/>
      <c r="HP261" s="62"/>
      <c r="HQ261" s="5"/>
      <c r="HR261" s="5"/>
      <c r="HS261" s="5"/>
      <c r="HT261" s="5"/>
      <c r="HU261" s="5"/>
      <c r="HV261" s="5"/>
      <c r="HW261" s="5"/>
      <c r="HX261" s="5"/>
      <c r="HY261" s="5"/>
      <c r="HZ261" s="5"/>
      <c r="IA261" s="5"/>
      <c r="IB261" s="5"/>
      <c r="IC261" s="62"/>
      <c r="ID261" s="62"/>
      <c r="IE261" s="62"/>
      <c r="IF261" s="62"/>
      <c r="IG261" s="62"/>
      <c r="IH261" s="62"/>
      <c r="II261" s="62"/>
      <c r="IJ261" s="62"/>
      <c r="IK261" s="62"/>
      <c r="IL261" s="62"/>
      <c r="IM261" s="62"/>
      <c r="IN261" s="62"/>
      <c r="IO261" s="5"/>
      <c r="IP261" s="5"/>
      <c r="IQ261" s="5"/>
      <c r="IR261" s="5"/>
      <c r="IS261" s="5"/>
      <c r="IT261" s="5"/>
      <c r="IU261" s="5"/>
      <c r="IV261" s="5"/>
      <c r="IW261" s="5"/>
      <c r="IX261" s="5"/>
      <c r="IY261" s="5"/>
      <c r="IZ261" s="5"/>
    </row>
    <row r="262" spans="1:260" x14ac:dyDescent="0.35">
      <c r="A262" s="131">
        <v>258</v>
      </c>
      <c r="B262" s="170">
        <f>'BVEM Scorecard'!B261</f>
        <v>0</v>
      </c>
      <c r="C262" s="170">
        <f>'BVEM Scorecard'!C261</f>
        <v>0</v>
      </c>
      <c r="D262" s="152">
        <v>630</v>
      </c>
      <c r="E262" s="72" t="str">
        <f>'BVEM Scorecard'!F261</f>
        <v>Solar</v>
      </c>
      <c r="F262" s="94">
        <f t="shared" ref="F262:F325" si="432">T262</f>
        <v>0</v>
      </c>
      <c r="G262" s="94">
        <f t="shared" si="429"/>
        <v>0</v>
      </c>
      <c r="H262" s="94">
        <f t="shared" ref="H262:H325" si="433">IFERROR(SUM(AF262,AR262,BD262,BP262,CB262,CN262,CZ262,DL262,DX262,EJ262,EV262,FH262,FT262,GF262,GR262,HD262,HP262,IB262,IN262,IZ262),0)</f>
        <v>0</v>
      </c>
      <c r="I262" s="94">
        <f t="shared" si="430"/>
        <v>0</v>
      </c>
      <c r="J262" s="55">
        <v>0</v>
      </c>
      <c r="K262" s="55">
        <v>0</v>
      </c>
      <c r="L262" s="55">
        <v>0</v>
      </c>
      <c r="M262" s="55"/>
      <c r="N262" s="5"/>
      <c r="O262" s="141">
        <v>0</v>
      </c>
      <c r="P262" s="142"/>
      <c r="Q262" s="114">
        <v>0</v>
      </c>
      <c r="R262" s="91">
        <v>0</v>
      </c>
      <c r="S262" s="5" t="str">
        <f t="shared" ref="S262:S325" si="434">IF(IF(O262&gt;0,1,0)+IF(Q262&gt;0,1,0)+IF(R262&gt;0,1,0)=0,"",IF(O262&gt;0,1,0)+IF(Q262&gt;0,1,0)+IF(R262&gt;0,1,0))</f>
        <v/>
      </c>
      <c r="T262" s="93">
        <f t="shared" si="431"/>
        <v>0</v>
      </c>
      <c r="U262" s="143"/>
      <c r="V262" s="143"/>
      <c r="W262" s="143"/>
      <c r="X262" s="64"/>
      <c r="Y262" s="64"/>
      <c r="Z262" s="64"/>
      <c r="AA262" s="144"/>
      <c r="AB262" s="144"/>
      <c r="AC262" s="64"/>
      <c r="AD262" s="64"/>
      <c r="AE262" s="64"/>
      <c r="AF262" s="64"/>
      <c r="AG262" s="55"/>
      <c r="AH262" s="55"/>
      <c r="AI262" s="5"/>
      <c r="AJ262" s="5"/>
      <c r="AK262" s="5"/>
      <c r="AL262" s="5"/>
      <c r="AM262" s="5"/>
      <c r="AN262" s="5"/>
      <c r="AO262" s="5"/>
      <c r="AP262" s="35"/>
      <c r="AQ262" s="35"/>
      <c r="AR262" s="35"/>
      <c r="AS262" s="62"/>
      <c r="AT262" s="62"/>
      <c r="AU262" s="62"/>
      <c r="AV262" s="62"/>
      <c r="AW262" s="62"/>
      <c r="AX262" s="62"/>
      <c r="AY262" s="62"/>
      <c r="AZ262" s="62"/>
      <c r="BA262" s="62"/>
      <c r="BB262" s="62"/>
      <c r="BC262" s="95"/>
      <c r="BD262" s="62"/>
      <c r="BE262" s="5"/>
      <c r="BF262" s="5"/>
      <c r="BG262" s="5"/>
      <c r="BH262" s="5"/>
      <c r="BI262" s="5"/>
      <c r="BJ262" s="5"/>
      <c r="BK262" s="5"/>
      <c r="BL262" s="5"/>
      <c r="BM262" s="5"/>
      <c r="BN262" s="35"/>
      <c r="BO262" s="35"/>
      <c r="BP262" s="35"/>
      <c r="BQ262" s="62"/>
      <c r="BR262" s="62"/>
      <c r="BS262" s="62"/>
      <c r="BT262" s="62"/>
      <c r="BU262" s="62"/>
      <c r="BV262" s="62"/>
      <c r="BW262" s="62"/>
      <c r="BX262" s="62"/>
      <c r="BY262" s="62"/>
      <c r="BZ262" s="62"/>
      <c r="CA262" s="62"/>
      <c r="CB262" s="62"/>
      <c r="CC262" s="5"/>
      <c r="CD262" s="5"/>
      <c r="CE262" s="5"/>
      <c r="CF262" s="5"/>
      <c r="CG262" s="5"/>
      <c r="CH262" s="5"/>
      <c r="CI262" s="5"/>
      <c r="CJ262" s="5"/>
      <c r="CK262" s="5"/>
      <c r="CL262" s="35"/>
      <c r="CM262" s="35"/>
      <c r="CN262" s="35"/>
      <c r="CO262" s="62"/>
      <c r="CP262" s="62"/>
      <c r="CQ262" s="62"/>
      <c r="CR262" s="62"/>
      <c r="CS262" s="62"/>
      <c r="CT262" s="62"/>
      <c r="CU262" s="62"/>
      <c r="CV262" s="62"/>
      <c r="CW262" s="62"/>
      <c r="CX262" s="62"/>
      <c r="CY262" s="62"/>
      <c r="CZ262" s="62"/>
      <c r="DA262" s="5"/>
      <c r="DB262" s="5"/>
      <c r="DC262" s="5"/>
      <c r="DD262" s="5"/>
      <c r="DE262" s="5"/>
      <c r="DF262" s="5"/>
      <c r="DG262" s="5"/>
      <c r="DH262" s="5"/>
      <c r="DI262" s="5"/>
      <c r="DJ262" s="5"/>
      <c r="DK262" s="5"/>
      <c r="DL262" s="5"/>
      <c r="DM262" s="62"/>
      <c r="DN262" s="62"/>
      <c r="DO262" s="62"/>
      <c r="DP262" s="62"/>
      <c r="DQ262" s="62"/>
      <c r="DR262" s="62"/>
      <c r="DS262" s="62"/>
      <c r="DT262" s="62"/>
      <c r="DU262" s="62"/>
      <c r="DV262" s="62"/>
      <c r="DW262" s="62"/>
      <c r="DX262" s="62"/>
      <c r="DY262" s="5"/>
      <c r="DZ262" s="5"/>
      <c r="EA262" s="5"/>
      <c r="EB262" s="5"/>
      <c r="EC262" s="5"/>
      <c r="ED262" s="5"/>
      <c r="EE262" s="5"/>
      <c r="EF262" s="5"/>
      <c r="EG262" s="5"/>
      <c r="EH262" s="5"/>
      <c r="EI262" s="5"/>
      <c r="EJ262" s="5"/>
      <c r="EK262" s="62"/>
      <c r="EL262" s="62"/>
      <c r="EM262" s="62"/>
      <c r="EN262" s="62"/>
      <c r="EO262" s="62"/>
      <c r="EP262" s="62"/>
      <c r="EQ262" s="62"/>
      <c r="ER262" s="62"/>
      <c r="ES262" s="62"/>
      <c r="ET262" s="62"/>
      <c r="EU262" s="62"/>
      <c r="EV262" s="62"/>
      <c r="EW262" s="5"/>
      <c r="EX262" s="5"/>
      <c r="EY262" s="5"/>
      <c r="EZ262" s="5"/>
      <c r="FA262" s="5"/>
      <c r="FB262" s="5"/>
      <c r="FC262" s="5"/>
      <c r="FD262" s="5"/>
      <c r="FE262" s="5"/>
      <c r="FF262" s="5"/>
      <c r="FG262" s="5"/>
      <c r="FH262" s="5"/>
      <c r="FI262" s="62"/>
      <c r="FJ262" s="62"/>
      <c r="FK262" s="62"/>
      <c r="FL262" s="62"/>
      <c r="FM262" s="62"/>
      <c r="FN262" s="62"/>
      <c r="FO262" s="62"/>
      <c r="FP262" s="62"/>
      <c r="FQ262" s="62"/>
      <c r="FR262" s="62"/>
      <c r="FS262" s="62"/>
      <c r="FT262" s="62"/>
      <c r="FU262" s="5"/>
      <c r="FV262" s="5"/>
      <c r="FW262" s="5"/>
      <c r="FX262" s="5"/>
      <c r="FY262" s="5"/>
      <c r="FZ262" s="5"/>
      <c r="GA262" s="5"/>
      <c r="GB262" s="5"/>
      <c r="GC262" s="5"/>
      <c r="GD262" s="5"/>
      <c r="GE262" s="5"/>
      <c r="GF262" s="5"/>
      <c r="GG262" s="62"/>
      <c r="GH262" s="62"/>
      <c r="GI262" s="62"/>
      <c r="GJ262" s="62"/>
      <c r="GK262" s="62"/>
      <c r="GL262" s="62"/>
      <c r="GM262" s="62"/>
      <c r="GN262" s="62"/>
      <c r="GO262" s="62"/>
      <c r="GP262" s="62"/>
      <c r="GQ262" s="62"/>
      <c r="GR262" s="62"/>
      <c r="GS262" s="5"/>
      <c r="GT262" s="5"/>
      <c r="GU262" s="5"/>
      <c r="GV262" s="5"/>
      <c r="GW262" s="5"/>
      <c r="GX262" s="5"/>
      <c r="GY262" s="5"/>
      <c r="GZ262" s="5"/>
      <c r="HA262" s="5"/>
      <c r="HB262" s="5"/>
      <c r="HC262" s="5"/>
      <c r="HD262" s="5"/>
      <c r="HE262" s="62"/>
      <c r="HF262" s="62"/>
      <c r="HG262" s="62"/>
      <c r="HH262" s="62"/>
      <c r="HI262" s="62"/>
      <c r="HJ262" s="62"/>
      <c r="HK262" s="62"/>
      <c r="HL262" s="62"/>
      <c r="HM262" s="62"/>
      <c r="HN262" s="62"/>
      <c r="HO262" s="62"/>
      <c r="HP262" s="62"/>
      <c r="HQ262" s="5"/>
      <c r="HR262" s="5"/>
      <c r="HS262" s="5"/>
      <c r="HT262" s="5"/>
      <c r="HU262" s="5"/>
      <c r="HV262" s="5"/>
      <c r="HW262" s="5"/>
      <c r="HX262" s="5"/>
      <c r="HY262" s="5"/>
      <c r="HZ262" s="5"/>
      <c r="IA262" s="5"/>
      <c r="IB262" s="5"/>
      <c r="IC262" s="62"/>
      <c r="ID262" s="62"/>
      <c r="IE262" s="62"/>
      <c r="IF262" s="62"/>
      <c r="IG262" s="62"/>
      <c r="IH262" s="62"/>
      <c r="II262" s="62"/>
      <c r="IJ262" s="62"/>
      <c r="IK262" s="62"/>
      <c r="IL262" s="62"/>
      <c r="IM262" s="62"/>
      <c r="IN262" s="62"/>
      <c r="IO262" s="5"/>
      <c r="IP262" s="5"/>
      <c r="IQ262" s="5"/>
      <c r="IR262" s="5"/>
      <c r="IS262" s="5"/>
      <c r="IT262" s="5"/>
      <c r="IU262" s="5"/>
      <c r="IV262" s="5"/>
      <c r="IW262" s="5"/>
      <c r="IX262" s="5"/>
      <c r="IY262" s="5"/>
      <c r="IZ262" s="5"/>
    </row>
    <row r="263" spans="1:260" x14ac:dyDescent="0.35">
      <c r="A263" s="131">
        <v>259</v>
      </c>
      <c r="B263" s="170">
        <f>'BVEM Scorecard'!B262</f>
        <v>0</v>
      </c>
      <c r="C263" s="170">
        <f>'BVEM Scorecard'!C262</f>
        <v>0</v>
      </c>
      <c r="D263" s="152">
        <v>645</v>
      </c>
      <c r="E263" s="72" t="str">
        <f>'BVEM Scorecard'!F262</f>
        <v>Solar</v>
      </c>
      <c r="F263" s="94">
        <f t="shared" si="432"/>
        <v>0</v>
      </c>
      <c r="G263" s="94">
        <f t="shared" si="429"/>
        <v>0</v>
      </c>
      <c r="H263" s="94">
        <f t="shared" si="433"/>
        <v>0</v>
      </c>
      <c r="I263" s="94">
        <f t="shared" si="430"/>
        <v>0</v>
      </c>
      <c r="J263" s="55">
        <v>0</v>
      </c>
      <c r="K263" s="55">
        <v>0</v>
      </c>
      <c r="L263" s="55">
        <v>0</v>
      </c>
      <c r="M263" s="55"/>
      <c r="N263" s="5"/>
      <c r="O263" s="5">
        <v>0</v>
      </c>
      <c r="P263" s="142"/>
      <c r="Q263" s="114">
        <f t="shared" ref="Q263:Q266" si="435">P263</f>
        <v>0</v>
      </c>
      <c r="R263" s="91">
        <v>0</v>
      </c>
      <c r="S263" s="5" t="str">
        <f t="shared" si="434"/>
        <v/>
      </c>
      <c r="T263" s="93">
        <f t="shared" si="431"/>
        <v>0</v>
      </c>
      <c r="U263" s="143"/>
      <c r="V263" s="143"/>
      <c r="W263" s="143"/>
      <c r="X263" s="64"/>
      <c r="Y263" s="64"/>
      <c r="Z263" s="62"/>
      <c r="AA263" s="144"/>
      <c r="AB263" s="144"/>
      <c r="AC263" s="64"/>
      <c r="AD263" s="64"/>
      <c r="AE263" s="64"/>
      <c r="AF263" s="64"/>
      <c r="AG263" s="55"/>
      <c r="AH263" s="55"/>
      <c r="AI263" s="35"/>
      <c r="AJ263" s="35"/>
      <c r="AK263" s="35"/>
      <c r="AL263" s="35"/>
      <c r="AM263" s="142"/>
      <c r="AN263" s="142"/>
      <c r="AO263" s="35"/>
      <c r="AP263" s="35"/>
      <c r="AQ263" s="35"/>
      <c r="AR263" s="35"/>
      <c r="AS263" s="64"/>
      <c r="AT263" s="64"/>
      <c r="AU263" s="64"/>
      <c r="AV263" s="64"/>
      <c r="AW263" s="64"/>
      <c r="AX263" s="64"/>
      <c r="AY263" s="144"/>
      <c r="AZ263" s="144"/>
      <c r="BA263" s="64"/>
      <c r="BB263" s="64"/>
      <c r="BC263" s="64"/>
      <c r="BD263" s="64"/>
      <c r="BE263" s="35"/>
      <c r="BF263" s="35"/>
      <c r="BG263" s="35"/>
      <c r="BH263" s="35"/>
      <c r="BI263" s="35"/>
      <c r="BJ263" s="35"/>
      <c r="BK263" s="142"/>
      <c r="BL263" s="142"/>
      <c r="BM263" s="35"/>
      <c r="BN263" s="35"/>
      <c r="BO263" s="35"/>
      <c r="BP263" s="35"/>
      <c r="BQ263" s="64"/>
      <c r="BR263" s="64"/>
      <c r="BS263" s="64"/>
      <c r="BT263" s="64"/>
      <c r="BU263" s="64"/>
      <c r="BV263" s="64"/>
      <c r="BW263" s="144"/>
      <c r="BX263" s="144"/>
      <c r="BY263" s="64"/>
      <c r="BZ263" s="64"/>
      <c r="CA263" s="64"/>
      <c r="CB263" s="64"/>
      <c r="CC263" s="35"/>
      <c r="CD263" s="35"/>
      <c r="CE263" s="35"/>
      <c r="CF263" s="35"/>
      <c r="CG263" s="35"/>
      <c r="CH263" s="35"/>
      <c r="CI263" s="142"/>
      <c r="CJ263" s="142"/>
      <c r="CK263" s="35"/>
      <c r="CL263" s="35"/>
      <c r="CM263" s="35"/>
      <c r="CN263" s="35"/>
      <c r="CO263" s="64"/>
      <c r="CP263" s="64"/>
      <c r="CQ263" s="64"/>
      <c r="CR263" s="64"/>
      <c r="CS263" s="64"/>
      <c r="CT263" s="64"/>
      <c r="CU263" s="144"/>
      <c r="CV263" s="144"/>
      <c r="CW263" s="64"/>
      <c r="CX263" s="64"/>
      <c r="CY263" s="64"/>
      <c r="CZ263" s="64"/>
      <c r="DA263" s="35"/>
      <c r="DB263" s="35"/>
      <c r="DC263" s="35"/>
      <c r="DD263" s="35"/>
      <c r="DE263" s="35"/>
      <c r="DF263" s="35"/>
      <c r="DG263" s="142"/>
      <c r="DH263" s="142"/>
      <c r="DI263" s="35"/>
      <c r="DJ263" s="35"/>
      <c r="DK263" s="35"/>
      <c r="DL263" s="35"/>
      <c r="DM263" s="64"/>
      <c r="DN263" s="64"/>
      <c r="DO263" s="64"/>
      <c r="DP263" s="64"/>
      <c r="DQ263" s="64"/>
      <c r="DR263" s="64"/>
      <c r="DS263" s="144"/>
      <c r="DT263" s="144"/>
      <c r="DU263" s="64"/>
      <c r="DV263" s="64"/>
      <c r="DW263" s="64"/>
      <c r="DX263" s="64"/>
      <c r="DY263" s="35"/>
      <c r="DZ263" s="35"/>
      <c r="EA263" s="35"/>
      <c r="EB263" s="35"/>
      <c r="EC263" s="35"/>
      <c r="ED263" s="35"/>
      <c r="EE263" s="142"/>
      <c r="EF263" s="142"/>
      <c r="EG263" s="35"/>
      <c r="EH263" s="35"/>
      <c r="EI263" s="35"/>
      <c r="EJ263" s="35"/>
      <c r="EK263" s="62"/>
      <c r="EL263" s="62"/>
      <c r="EM263" s="62"/>
      <c r="EN263" s="62"/>
      <c r="EO263" s="62"/>
      <c r="EP263" s="62"/>
      <c r="EQ263" s="62"/>
      <c r="ER263" s="62"/>
      <c r="ES263" s="62"/>
      <c r="ET263" s="62"/>
      <c r="EU263" s="62"/>
      <c r="EV263" s="62"/>
      <c r="EW263" s="5"/>
      <c r="EX263" s="5"/>
      <c r="EY263" s="5"/>
      <c r="EZ263" s="5"/>
      <c r="FA263" s="5"/>
      <c r="FB263" s="5"/>
      <c r="FC263" s="5"/>
      <c r="FD263" s="5"/>
      <c r="FE263" s="5"/>
      <c r="FF263" s="5"/>
      <c r="FG263" s="5"/>
      <c r="FH263" s="5"/>
      <c r="FI263" s="62"/>
      <c r="FJ263" s="62"/>
      <c r="FK263" s="62"/>
      <c r="FL263" s="62"/>
      <c r="FM263" s="62"/>
      <c r="FN263" s="62"/>
      <c r="FO263" s="62"/>
      <c r="FP263" s="62"/>
      <c r="FQ263" s="62"/>
      <c r="FR263" s="62"/>
      <c r="FS263" s="62"/>
      <c r="FT263" s="62"/>
      <c r="FU263" s="5"/>
      <c r="FV263" s="5"/>
      <c r="FW263" s="5"/>
      <c r="FX263" s="5"/>
      <c r="FY263" s="5"/>
      <c r="FZ263" s="5"/>
      <c r="GA263" s="5"/>
      <c r="GB263" s="5"/>
      <c r="GC263" s="5"/>
      <c r="GD263" s="5"/>
      <c r="GE263" s="5"/>
      <c r="GF263" s="5"/>
      <c r="GG263" s="62"/>
      <c r="GH263" s="62"/>
      <c r="GI263" s="62"/>
      <c r="GJ263" s="62"/>
      <c r="GK263" s="62"/>
      <c r="GL263" s="62"/>
      <c r="GM263" s="62"/>
      <c r="GN263" s="62"/>
      <c r="GO263" s="62"/>
      <c r="GP263" s="62"/>
      <c r="GQ263" s="62"/>
      <c r="GR263" s="62"/>
      <c r="GS263" s="5"/>
      <c r="GT263" s="5"/>
      <c r="GU263" s="5"/>
      <c r="GV263" s="5"/>
      <c r="GW263" s="5"/>
      <c r="GX263" s="5"/>
      <c r="GY263" s="5"/>
      <c r="GZ263" s="5"/>
      <c r="HA263" s="5"/>
      <c r="HB263" s="5"/>
      <c r="HC263" s="5"/>
      <c r="HD263" s="5"/>
      <c r="HE263" s="62"/>
      <c r="HF263" s="62"/>
      <c r="HG263" s="62"/>
      <c r="HH263" s="62"/>
      <c r="HI263" s="62"/>
      <c r="HJ263" s="62"/>
      <c r="HK263" s="62"/>
      <c r="HL263" s="62"/>
      <c r="HM263" s="62"/>
      <c r="HN263" s="62"/>
      <c r="HO263" s="62"/>
      <c r="HP263" s="62"/>
      <c r="HQ263" s="5"/>
      <c r="HR263" s="5"/>
      <c r="HS263" s="5"/>
      <c r="HT263" s="5"/>
      <c r="HU263" s="5"/>
      <c r="HV263" s="5"/>
      <c r="HW263" s="5"/>
      <c r="HX263" s="5"/>
      <c r="HY263" s="5"/>
      <c r="HZ263" s="5"/>
      <c r="IA263" s="5"/>
      <c r="IB263" s="5"/>
      <c r="IC263" s="62"/>
      <c r="ID263" s="62"/>
      <c r="IE263" s="62"/>
      <c r="IF263" s="62"/>
      <c r="IG263" s="62"/>
      <c r="IH263" s="62"/>
      <c r="II263" s="62"/>
      <c r="IJ263" s="62"/>
      <c r="IK263" s="62"/>
      <c r="IL263" s="62"/>
      <c r="IM263" s="62"/>
      <c r="IN263" s="62"/>
      <c r="IO263" s="5"/>
      <c r="IP263" s="5"/>
      <c r="IQ263" s="5"/>
      <c r="IR263" s="5"/>
      <c r="IS263" s="5"/>
      <c r="IT263" s="5"/>
      <c r="IU263" s="5"/>
      <c r="IV263" s="5"/>
      <c r="IW263" s="5"/>
      <c r="IX263" s="5"/>
      <c r="IY263" s="5"/>
      <c r="IZ263" s="5"/>
    </row>
    <row r="264" spans="1:260" x14ac:dyDescent="0.35">
      <c r="A264" s="131">
        <v>260</v>
      </c>
      <c r="B264" s="170">
        <f>'BVEM Scorecard'!B263</f>
        <v>0</v>
      </c>
      <c r="C264" s="170">
        <f>'BVEM Scorecard'!C263</f>
        <v>0</v>
      </c>
      <c r="D264" s="152">
        <v>649</v>
      </c>
      <c r="E264" s="72" t="str">
        <f>'BVEM Scorecard'!F263</f>
        <v>Solar</v>
      </c>
      <c r="F264" s="94">
        <f t="shared" si="432"/>
        <v>0</v>
      </c>
      <c r="G264" s="94">
        <f t="shared" si="429"/>
        <v>0</v>
      </c>
      <c r="H264" s="94">
        <f t="shared" si="433"/>
        <v>0</v>
      </c>
      <c r="I264" s="94">
        <f t="shared" si="430"/>
        <v>0</v>
      </c>
      <c r="J264" s="55">
        <v>0</v>
      </c>
      <c r="K264" s="55">
        <v>0</v>
      </c>
      <c r="L264" s="55">
        <v>0</v>
      </c>
      <c r="M264" s="55"/>
      <c r="N264" s="5"/>
      <c r="O264" s="141">
        <v>0</v>
      </c>
      <c r="P264" s="142"/>
      <c r="Q264" s="114">
        <f t="shared" si="435"/>
        <v>0</v>
      </c>
      <c r="R264" s="91">
        <v>0</v>
      </c>
      <c r="S264" s="5" t="str">
        <f t="shared" si="434"/>
        <v/>
      </c>
      <c r="T264" s="93">
        <f t="shared" si="431"/>
        <v>0</v>
      </c>
      <c r="U264" s="143"/>
      <c r="V264" s="143"/>
      <c r="W264" s="143"/>
      <c r="X264" s="64"/>
      <c r="Y264" s="64"/>
      <c r="Z264" s="64"/>
      <c r="AA264" s="144"/>
      <c r="AB264" s="144"/>
      <c r="AC264" s="64"/>
      <c r="AD264" s="64"/>
      <c r="AE264" s="64"/>
      <c r="AF264" s="64"/>
      <c r="AG264" s="55"/>
      <c r="AH264" s="55"/>
      <c r="AI264" s="5"/>
      <c r="AJ264" s="5"/>
      <c r="AK264" s="5"/>
      <c r="AL264" s="5"/>
      <c r="AM264" s="5"/>
      <c r="AN264" s="5"/>
      <c r="AO264" s="5"/>
      <c r="AP264" s="35"/>
      <c r="AQ264" s="35"/>
      <c r="AR264" s="35"/>
      <c r="AS264" s="62"/>
      <c r="AT264" s="62"/>
      <c r="AU264" s="62"/>
      <c r="AV264" s="62"/>
      <c r="AW264" s="62"/>
      <c r="AX264" s="62"/>
      <c r="AY264" s="62"/>
      <c r="AZ264" s="62"/>
      <c r="BA264" s="62"/>
      <c r="BB264" s="62"/>
      <c r="BC264" s="95"/>
      <c r="BD264" s="62"/>
      <c r="BE264" s="5"/>
      <c r="BF264" s="5"/>
      <c r="BG264" s="5"/>
      <c r="BH264" s="5"/>
      <c r="BI264" s="5"/>
      <c r="BJ264" s="5"/>
      <c r="BK264" s="5"/>
      <c r="BL264" s="5"/>
      <c r="BM264" s="5"/>
      <c r="BN264" s="35"/>
      <c r="BO264" s="35"/>
      <c r="BP264" s="35"/>
      <c r="BQ264" s="62"/>
      <c r="BR264" s="62"/>
      <c r="BS264" s="62"/>
      <c r="BT264" s="62"/>
      <c r="BU264" s="62"/>
      <c r="BV264" s="62"/>
      <c r="BW264" s="62"/>
      <c r="BX264" s="62"/>
      <c r="BY264" s="62"/>
      <c r="BZ264" s="62"/>
      <c r="CA264" s="62"/>
      <c r="CB264" s="62"/>
      <c r="CC264" s="5"/>
      <c r="CD264" s="5"/>
      <c r="CE264" s="5"/>
      <c r="CF264" s="5"/>
      <c r="CG264" s="5"/>
      <c r="CH264" s="5"/>
      <c r="CI264" s="5"/>
      <c r="CJ264" s="5"/>
      <c r="CK264" s="5"/>
      <c r="CL264" s="35"/>
      <c r="CM264" s="35"/>
      <c r="CN264" s="35"/>
      <c r="CO264" s="62"/>
      <c r="CP264" s="62"/>
      <c r="CQ264" s="62"/>
      <c r="CR264" s="62"/>
      <c r="CS264" s="62"/>
      <c r="CT264" s="62"/>
      <c r="CU264" s="62"/>
      <c r="CV264" s="62"/>
      <c r="CW264" s="62"/>
      <c r="CX264" s="62"/>
      <c r="CY264" s="62"/>
      <c r="CZ264" s="62"/>
      <c r="DA264" s="5"/>
      <c r="DB264" s="5"/>
      <c r="DC264" s="5"/>
      <c r="DD264" s="5"/>
      <c r="DE264" s="5"/>
      <c r="DF264" s="5"/>
      <c r="DG264" s="5"/>
      <c r="DH264" s="5"/>
      <c r="DI264" s="5"/>
      <c r="DJ264" s="5"/>
      <c r="DK264" s="5"/>
      <c r="DL264" s="5"/>
      <c r="DM264" s="62"/>
      <c r="DN264" s="62"/>
      <c r="DO264" s="62"/>
      <c r="DP264" s="62"/>
      <c r="DQ264" s="62"/>
      <c r="DR264" s="62"/>
      <c r="DS264" s="62"/>
      <c r="DT264" s="62"/>
      <c r="DU264" s="62"/>
      <c r="DV264" s="62"/>
      <c r="DW264" s="62"/>
      <c r="DX264" s="62"/>
      <c r="DY264" s="5"/>
      <c r="DZ264" s="5"/>
      <c r="EA264" s="5"/>
      <c r="EB264" s="5"/>
      <c r="EC264" s="5"/>
      <c r="ED264" s="5"/>
      <c r="EE264" s="5"/>
      <c r="EF264" s="5"/>
      <c r="EG264" s="5"/>
      <c r="EH264" s="5"/>
      <c r="EI264" s="5"/>
      <c r="EJ264" s="5"/>
      <c r="EK264" s="62"/>
      <c r="EL264" s="62"/>
      <c r="EM264" s="62"/>
      <c r="EN264" s="62"/>
      <c r="EO264" s="62"/>
      <c r="EP264" s="62"/>
      <c r="EQ264" s="62"/>
      <c r="ER264" s="62"/>
      <c r="ES264" s="62"/>
      <c r="ET264" s="62"/>
      <c r="EU264" s="62"/>
      <c r="EV264" s="62"/>
      <c r="EW264" s="5"/>
      <c r="EX264" s="5"/>
      <c r="EY264" s="5"/>
      <c r="EZ264" s="5"/>
      <c r="FA264" s="5"/>
      <c r="FB264" s="5"/>
      <c r="FC264" s="5"/>
      <c r="FD264" s="5"/>
      <c r="FE264" s="5"/>
      <c r="FF264" s="5"/>
      <c r="FG264" s="5"/>
      <c r="FH264" s="5"/>
      <c r="FI264" s="62"/>
      <c r="FJ264" s="62"/>
      <c r="FK264" s="62"/>
      <c r="FL264" s="62"/>
      <c r="FM264" s="62"/>
      <c r="FN264" s="62"/>
      <c r="FO264" s="62"/>
      <c r="FP264" s="62"/>
      <c r="FQ264" s="62"/>
      <c r="FR264" s="62"/>
      <c r="FS264" s="62"/>
      <c r="FT264" s="62"/>
      <c r="FU264" s="5"/>
      <c r="FV264" s="5"/>
      <c r="FW264" s="5"/>
      <c r="FX264" s="5"/>
      <c r="FY264" s="5"/>
      <c r="FZ264" s="5"/>
      <c r="GA264" s="5"/>
      <c r="GB264" s="5"/>
      <c r="GC264" s="5"/>
      <c r="GD264" s="5"/>
      <c r="GE264" s="5"/>
      <c r="GF264" s="5"/>
      <c r="GG264" s="62"/>
      <c r="GH264" s="62"/>
      <c r="GI264" s="62"/>
      <c r="GJ264" s="62"/>
      <c r="GK264" s="62"/>
      <c r="GL264" s="62"/>
      <c r="GM264" s="62"/>
      <c r="GN264" s="62"/>
      <c r="GO264" s="62"/>
      <c r="GP264" s="62"/>
      <c r="GQ264" s="62"/>
      <c r="GR264" s="62"/>
      <c r="GS264" s="5"/>
      <c r="GT264" s="5"/>
      <c r="GU264" s="5"/>
      <c r="GV264" s="5"/>
      <c r="GW264" s="5"/>
      <c r="GX264" s="5"/>
      <c r="GY264" s="5"/>
      <c r="GZ264" s="5"/>
      <c r="HA264" s="5"/>
      <c r="HB264" s="5"/>
      <c r="HC264" s="5"/>
      <c r="HD264" s="5"/>
      <c r="HE264" s="62"/>
      <c r="HF264" s="62"/>
      <c r="HG264" s="62"/>
      <c r="HH264" s="62"/>
      <c r="HI264" s="62"/>
      <c r="HJ264" s="62"/>
      <c r="HK264" s="62"/>
      <c r="HL264" s="62"/>
      <c r="HM264" s="62"/>
      <c r="HN264" s="62"/>
      <c r="HO264" s="62"/>
      <c r="HP264" s="62"/>
      <c r="HQ264" s="5"/>
      <c r="HR264" s="5"/>
      <c r="HS264" s="5"/>
      <c r="HT264" s="5"/>
      <c r="HU264" s="5"/>
      <c r="HV264" s="5"/>
      <c r="HW264" s="5"/>
      <c r="HX264" s="5"/>
      <c r="HY264" s="5"/>
      <c r="HZ264" s="5"/>
      <c r="IA264" s="5"/>
      <c r="IB264" s="5"/>
      <c r="IC264" s="62"/>
      <c r="ID264" s="62"/>
      <c r="IE264" s="62"/>
      <c r="IF264" s="62"/>
      <c r="IG264" s="62"/>
      <c r="IH264" s="62"/>
      <c r="II264" s="62"/>
      <c r="IJ264" s="62"/>
      <c r="IK264" s="62"/>
      <c r="IL264" s="62"/>
      <c r="IM264" s="62"/>
      <c r="IN264" s="62"/>
      <c r="IO264" s="5"/>
      <c r="IP264" s="5"/>
      <c r="IQ264" s="5"/>
      <c r="IR264" s="5"/>
      <c r="IS264" s="5"/>
      <c r="IT264" s="5"/>
      <c r="IU264" s="5"/>
      <c r="IV264" s="5"/>
      <c r="IW264" s="5"/>
      <c r="IX264" s="5"/>
      <c r="IY264" s="5"/>
      <c r="IZ264" s="5"/>
    </row>
    <row r="265" spans="1:260" x14ac:dyDescent="0.35">
      <c r="A265" s="131">
        <v>261</v>
      </c>
      <c r="B265" s="170">
        <f>'BVEM Scorecard'!B264</f>
        <v>0</v>
      </c>
      <c r="C265" s="170">
        <f>'BVEM Scorecard'!C264</f>
        <v>0</v>
      </c>
      <c r="D265" s="152">
        <v>651</v>
      </c>
      <c r="E265" s="72" t="str">
        <f>'BVEM Scorecard'!F264</f>
        <v>Solar</v>
      </c>
      <c r="F265" s="94">
        <f t="shared" si="432"/>
        <v>0</v>
      </c>
      <c r="G265" s="94">
        <f t="shared" si="429"/>
        <v>0</v>
      </c>
      <c r="H265" s="94">
        <f t="shared" si="433"/>
        <v>0</v>
      </c>
      <c r="I265" s="94">
        <f t="shared" si="430"/>
        <v>0</v>
      </c>
      <c r="J265" s="55">
        <v>0</v>
      </c>
      <c r="K265" s="55">
        <v>0</v>
      </c>
      <c r="L265" s="55">
        <v>0</v>
      </c>
      <c r="M265" s="55"/>
      <c r="N265" s="5"/>
      <c r="O265" s="5">
        <v>0</v>
      </c>
      <c r="P265" s="142"/>
      <c r="Q265" s="114">
        <f t="shared" si="435"/>
        <v>0</v>
      </c>
      <c r="R265" s="91">
        <v>0</v>
      </c>
      <c r="S265" s="5" t="str">
        <f t="shared" si="434"/>
        <v/>
      </c>
      <c r="T265" s="93">
        <f t="shared" si="431"/>
        <v>0</v>
      </c>
      <c r="U265" s="143"/>
      <c r="V265" s="143"/>
      <c r="W265" s="143"/>
      <c r="X265" s="64"/>
      <c r="Y265" s="64"/>
      <c r="Z265" s="62"/>
      <c r="AA265" s="144"/>
      <c r="AB265" s="144"/>
      <c r="AC265" s="64"/>
      <c r="AD265" s="64"/>
      <c r="AE265" s="64"/>
      <c r="AF265" s="64"/>
      <c r="AG265" s="55"/>
      <c r="AH265" s="55"/>
      <c r="AI265" s="35"/>
      <c r="AJ265" s="35"/>
      <c r="AK265" s="35"/>
      <c r="AL265" s="35"/>
      <c r="AM265" s="142"/>
      <c r="AN265" s="142"/>
      <c r="AO265" s="35"/>
      <c r="AP265" s="35"/>
      <c r="AQ265" s="35"/>
      <c r="AR265" s="35"/>
      <c r="AS265" s="64"/>
      <c r="AT265" s="64"/>
      <c r="AU265" s="64"/>
      <c r="AV265" s="64"/>
      <c r="AW265" s="64"/>
      <c r="AX265" s="64"/>
      <c r="AY265" s="144"/>
      <c r="AZ265" s="144"/>
      <c r="BA265" s="64"/>
      <c r="BB265" s="64"/>
      <c r="BC265" s="64"/>
      <c r="BD265" s="64"/>
      <c r="BE265" s="35"/>
      <c r="BF265" s="35"/>
      <c r="BG265" s="35"/>
      <c r="BH265" s="35"/>
      <c r="BI265" s="35"/>
      <c r="BJ265" s="35"/>
      <c r="BK265" s="142"/>
      <c r="BL265" s="142"/>
      <c r="BM265" s="35"/>
      <c r="BN265" s="35"/>
      <c r="BO265" s="35"/>
      <c r="BP265" s="35"/>
      <c r="BQ265" s="64"/>
      <c r="BR265" s="64"/>
      <c r="BS265" s="64"/>
      <c r="BT265" s="64"/>
      <c r="BU265" s="64"/>
      <c r="BV265" s="64"/>
      <c r="BW265" s="144"/>
      <c r="BX265" s="144"/>
      <c r="BY265" s="64"/>
      <c r="BZ265" s="64"/>
      <c r="CA265" s="64"/>
      <c r="CB265" s="64"/>
      <c r="CC265" s="35"/>
      <c r="CD265" s="35"/>
      <c r="CE265" s="35"/>
      <c r="CF265" s="35"/>
      <c r="CG265" s="35"/>
      <c r="CH265" s="35"/>
      <c r="CI265" s="142"/>
      <c r="CJ265" s="142"/>
      <c r="CK265" s="35"/>
      <c r="CL265" s="35"/>
      <c r="CM265" s="35"/>
      <c r="CN265" s="35"/>
      <c r="CO265" s="64"/>
      <c r="CP265" s="64"/>
      <c r="CQ265" s="64"/>
      <c r="CR265" s="64"/>
      <c r="CS265" s="64"/>
      <c r="CT265" s="64"/>
      <c r="CU265" s="144"/>
      <c r="CV265" s="144"/>
      <c r="CW265" s="64"/>
      <c r="CX265" s="64"/>
      <c r="CY265" s="64"/>
      <c r="CZ265" s="64"/>
      <c r="DA265" s="35"/>
      <c r="DB265" s="35"/>
      <c r="DC265" s="35"/>
      <c r="DD265" s="35"/>
      <c r="DE265" s="35"/>
      <c r="DF265" s="35"/>
      <c r="DG265" s="142"/>
      <c r="DH265" s="142"/>
      <c r="DI265" s="35"/>
      <c r="DJ265" s="35"/>
      <c r="DK265" s="35"/>
      <c r="DL265" s="35"/>
      <c r="DM265" s="64"/>
      <c r="DN265" s="64"/>
      <c r="DO265" s="64"/>
      <c r="DP265" s="64"/>
      <c r="DQ265" s="64"/>
      <c r="DR265" s="64"/>
      <c r="DS265" s="144"/>
      <c r="DT265" s="144"/>
      <c r="DU265" s="64"/>
      <c r="DV265" s="64"/>
      <c r="DW265" s="64"/>
      <c r="DX265" s="64"/>
      <c r="DY265" s="35"/>
      <c r="DZ265" s="35"/>
      <c r="EA265" s="35"/>
      <c r="EB265" s="35"/>
      <c r="EC265" s="35"/>
      <c r="ED265" s="35"/>
      <c r="EE265" s="142"/>
      <c r="EF265" s="142"/>
      <c r="EG265" s="35"/>
      <c r="EH265" s="35"/>
      <c r="EI265" s="35"/>
      <c r="EJ265" s="35"/>
      <c r="EK265" s="62"/>
      <c r="EL265" s="62"/>
      <c r="EM265" s="62"/>
      <c r="EN265" s="62"/>
      <c r="EO265" s="62"/>
      <c r="EP265" s="62"/>
      <c r="EQ265" s="62"/>
      <c r="ER265" s="62"/>
      <c r="ES265" s="62"/>
      <c r="ET265" s="62"/>
      <c r="EU265" s="62"/>
      <c r="EV265" s="62"/>
      <c r="EW265" s="5"/>
      <c r="EX265" s="5"/>
      <c r="EY265" s="5"/>
      <c r="EZ265" s="5"/>
      <c r="FA265" s="5"/>
      <c r="FB265" s="5"/>
      <c r="FC265" s="5"/>
      <c r="FD265" s="5"/>
      <c r="FE265" s="5"/>
      <c r="FF265" s="5"/>
      <c r="FG265" s="5"/>
      <c r="FH265" s="5"/>
      <c r="FI265" s="62"/>
      <c r="FJ265" s="62"/>
      <c r="FK265" s="62"/>
      <c r="FL265" s="62"/>
      <c r="FM265" s="62"/>
      <c r="FN265" s="62"/>
      <c r="FO265" s="62"/>
      <c r="FP265" s="62"/>
      <c r="FQ265" s="62"/>
      <c r="FR265" s="62"/>
      <c r="FS265" s="62"/>
      <c r="FT265" s="62"/>
      <c r="FU265" s="5"/>
      <c r="FV265" s="5"/>
      <c r="FW265" s="5"/>
      <c r="FX265" s="5"/>
      <c r="FY265" s="5"/>
      <c r="FZ265" s="5"/>
      <c r="GA265" s="5"/>
      <c r="GB265" s="5"/>
      <c r="GC265" s="5"/>
      <c r="GD265" s="5"/>
      <c r="GE265" s="5"/>
      <c r="GF265" s="5"/>
      <c r="GG265" s="62"/>
      <c r="GH265" s="62"/>
      <c r="GI265" s="62"/>
      <c r="GJ265" s="62"/>
      <c r="GK265" s="62"/>
      <c r="GL265" s="62"/>
      <c r="GM265" s="62"/>
      <c r="GN265" s="62"/>
      <c r="GO265" s="62"/>
      <c r="GP265" s="62"/>
      <c r="GQ265" s="62"/>
      <c r="GR265" s="62"/>
      <c r="GS265" s="5"/>
      <c r="GT265" s="5"/>
      <c r="GU265" s="5"/>
      <c r="GV265" s="5"/>
      <c r="GW265" s="5"/>
      <c r="GX265" s="5"/>
      <c r="GY265" s="5"/>
      <c r="GZ265" s="5"/>
      <c r="HA265" s="5"/>
      <c r="HB265" s="5"/>
      <c r="HC265" s="5"/>
      <c r="HD265" s="5"/>
      <c r="HE265" s="62"/>
      <c r="HF265" s="62"/>
      <c r="HG265" s="62"/>
      <c r="HH265" s="62"/>
      <c r="HI265" s="62"/>
      <c r="HJ265" s="62"/>
      <c r="HK265" s="62"/>
      <c r="HL265" s="62"/>
      <c r="HM265" s="62"/>
      <c r="HN265" s="62"/>
      <c r="HO265" s="62"/>
      <c r="HP265" s="62"/>
      <c r="HQ265" s="5"/>
      <c r="HR265" s="5"/>
      <c r="HS265" s="5"/>
      <c r="HT265" s="5"/>
      <c r="HU265" s="5"/>
      <c r="HV265" s="5"/>
      <c r="HW265" s="5"/>
      <c r="HX265" s="5"/>
      <c r="HY265" s="5"/>
      <c r="HZ265" s="5"/>
      <c r="IA265" s="5"/>
      <c r="IB265" s="5"/>
      <c r="IC265" s="62"/>
      <c r="ID265" s="62"/>
      <c r="IE265" s="62"/>
      <c r="IF265" s="62"/>
      <c r="IG265" s="62"/>
      <c r="IH265" s="62"/>
      <c r="II265" s="62"/>
      <c r="IJ265" s="62"/>
      <c r="IK265" s="62"/>
      <c r="IL265" s="62"/>
      <c r="IM265" s="62"/>
      <c r="IN265" s="62"/>
      <c r="IO265" s="5"/>
      <c r="IP265" s="5"/>
      <c r="IQ265" s="5"/>
      <c r="IR265" s="5"/>
      <c r="IS265" s="5"/>
      <c r="IT265" s="5"/>
      <c r="IU265" s="5"/>
      <c r="IV265" s="5"/>
      <c r="IW265" s="5"/>
      <c r="IX265" s="5"/>
      <c r="IY265" s="5"/>
      <c r="IZ265" s="5"/>
    </row>
    <row r="266" spans="1:260" x14ac:dyDescent="0.35">
      <c r="A266" s="131">
        <v>262</v>
      </c>
      <c r="B266" s="170">
        <f>'BVEM Scorecard'!B265</f>
        <v>0</v>
      </c>
      <c r="C266" s="170">
        <f>'BVEM Scorecard'!C265</f>
        <v>0</v>
      </c>
      <c r="D266" s="152">
        <v>718</v>
      </c>
      <c r="E266" s="72" t="str">
        <f>'BVEM Scorecard'!F265</f>
        <v>Solar</v>
      </c>
      <c r="F266" s="94">
        <f t="shared" si="432"/>
        <v>0</v>
      </c>
      <c r="G266" s="94">
        <f t="shared" si="429"/>
        <v>0</v>
      </c>
      <c r="H266" s="94">
        <f t="shared" si="433"/>
        <v>0</v>
      </c>
      <c r="I266" s="94">
        <f t="shared" si="430"/>
        <v>0</v>
      </c>
      <c r="J266" s="55">
        <v>0</v>
      </c>
      <c r="K266" s="55">
        <v>0</v>
      </c>
      <c r="L266" s="55">
        <v>0</v>
      </c>
      <c r="M266" s="55"/>
      <c r="N266" s="5"/>
      <c r="O266" s="141">
        <v>0</v>
      </c>
      <c r="P266" s="142"/>
      <c r="Q266" s="114">
        <f t="shared" si="435"/>
        <v>0</v>
      </c>
      <c r="R266" s="91">
        <v>0</v>
      </c>
      <c r="S266" s="5" t="str">
        <f t="shared" si="434"/>
        <v/>
      </c>
      <c r="T266" s="93">
        <f t="shared" si="431"/>
        <v>0</v>
      </c>
      <c r="U266" s="143"/>
      <c r="V266" s="143"/>
      <c r="W266" s="143"/>
      <c r="X266" s="64"/>
      <c r="Y266" s="64"/>
      <c r="Z266" s="64"/>
      <c r="AA266" s="144"/>
      <c r="AB266" s="144"/>
      <c r="AC266" s="64"/>
      <c r="AD266" s="64"/>
      <c r="AE266" s="64"/>
      <c r="AF266" s="64"/>
      <c r="AG266" s="55"/>
      <c r="AH266" s="55"/>
      <c r="AI266" s="5"/>
      <c r="AJ266" s="5"/>
      <c r="AK266" s="5"/>
      <c r="AL266" s="5"/>
      <c r="AM266" s="5"/>
      <c r="AN266" s="5"/>
      <c r="AO266" s="5"/>
      <c r="AP266" s="35"/>
      <c r="AQ266" s="35"/>
      <c r="AR266" s="35"/>
      <c r="AS266" s="62"/>
      <c r="AT266" s="62"/>
      <c r="AU266" s="62"/>
      <c r="AV266" s="62"/>
      <c r="AW266" s="62"/>
      <c r="AX266" s="62"/>
      <c r="AY266" s="62"/>
      <c r="AZ266" s="62"/>
      <c r="BA266" s="62"/>
      <c r="BB266" s="62"/>
      <c r="BC266" s="95"/>
      <c r="BD266" s="62"/>
      <c r="BE266" s="5"/>
      <c r="BF266" s="5"/>
      <c r="BG266" s="5"/>
      <c r="BH266" s="5"/>
      <c r="BI266" s="5"/>
      <c r="BJ266" s="5"/>
      <c r="BK266" s="5"/>
      <c r="BL266" s="5"/>
      <c r="BM266" s="5"/>
      <c r="BN266" s="35"/>
      <c r="BO266" s="35"/>
      <c r="BP266" s="35"/>
      <c r="BQ266" s="62"/>
      <c r="BR266" s="62"/>
      <c r="BS266" s="62"/>
      <c r="BT266" s="62"/>
      <c r="BU266" s="62"/>
      <c r="BV266" s="62"/>
      <c r="BW266" s="62"/>
      <c r="BX266" s="62"/>
      <c r="BY266" s="62"/>
      <c r="BZ266" s="62"/>
      <c r="CA266" s="62"/>
      <c r="CB266" s="62"/>
      <c r="CC266" s="5"/>
      <c r="CD266" s="5"/>
      <c r="CE266" s="5"/>
      <c r="CF266" s="5"/>
      <c r="CG266" s="5"/>
      <c r="CH266" s="5"/>
      <c r="CI266" s="5"/>
      <c r="CJ266" s="5"/>
      <c r="CK266" s="5"/>
      <c r="CL266" s="35"/>
      <c r="CM266" s="35"/>
      <c r="CN266" s="35"/>
      <c r="CO266" s="62"/>
      <c r="CP266" s="62"/>
      <c r="CQ266" s="62"/>
      <c r="CR266" s="62"/>
      <c r="CS266" s="62"/>
      <c r="CT266" s="62"/>
      <c r="CU266" s="62"/>
      <c r="CV266" s="62"/>
      <c r="CW266" s="62"/>
      <c r="CX266" s="62"/>
      <c r="CY266" s="62"/>
      <c r="CZ266" s="62"/>
      <c r="DA266" s="5"/>
      <c r="DB266" s="5"/>
      <c r="DC266" s="5"/>
      <c r="DD266" s="5"/>
      <c r="DE266" s="5"/>
      <c r="DF266" s="5"/>
      <c r="DG266" s="5"/>
      <c r="DH266" s="5"/>
      <c r="DI266" s="5"/>
      <c r="DJ266" s="5"/>
      <c r="DK266" s="5"/>
      <c r="DL266" s="5"/>
      <c r="DM266" s="62"/>
      <c r="DN266" s="62"/>
      <c r="DO266" s="62"/>
      <c r="DP266" s="62"/>
      <c r="DQ266" s="62"/>
      <c r="DR266" s="62"/>
      <c r="DS266" s="62"/>
      <c r="DT266" s="62"/>
      <c r="DU266" s="62"/>
      <c r="DV266" s="62"/>
      <c r="DW266" s="62"/>
      <c r="DX266" s="62"/>
      <c r="DY266" s="5"/>
      <c r="DZ266" s="5"/>
      <c r="EA266" s="5"/>
      <c r="EB266" s="5"/>
      <c r="EC266" s="5"/>
      <c r="ED266" s="5"/>
      <c r="EE266" s="5"/>
      <c r="EF266" s="5"/>
      <c r="EG266" s="5"/>
      <c r="EH266" s="5"/>
      <c r="EI266" s="5"/>
      <c r="EJ266" s="5"/>
      <c r="EK266" s="62"/>
      <c r="EL266" s="62"/>
      <c r="EM266" s="62"/>
      <c r="EN266" s="62"/>
      <c r="EO266" s="62"/>
      <c r="EP266" s="62"/>
      <c r="EQ266" s="62"/>
      <c r="ER266" s="62"/>
      <c r="ES266" s="62"/>
      <c r="ET266" s="62"/>
      <c r="EU266" s="62"/>
      <c r="EV266" s="62"/>
      <c r="EW266" s="5"/>
      <c r="EX266" s="5"/>
      <c r="EY266" s="5"/>
      <c r="EZ266" s="5"/>
      <c r="FA266" s="5"/>
      <c r="FB266" s="5"/>
      <c r="FC266" s="5"/>
      <c r="FD266" s="5"/>
      <c r="FE266" s="5"/>
      <c r="FF266" s="5"/>
      <c r="FG266" s="5"/>
      <c r="FH266" s="5"/>
      <c r="FI266" s="62"/>
      <c r="FJ266" s="62"/>
      <c r="FK266" s="62"/>
      <c r="FL266" s="62"/>
      <c r="FM266" s="62"/>
      <c r="FN266" s="62"/>
      <c r="FO266" s="62"/>
      <c r="FP266" s="62"/>
      <c r="FQ266" s="62"/>
      <c r="FR266" s="62"/>
      <c r="FS266" s="62"/>
      <c r="FT266" s="62"/>
      <c r="FU266" s="5"/>
      <c r="FV266" s="5"/>
      <c r="FW266" s="5"/>
      <c r="FX266" s="5"/>
      <c r="FY266" s="5"/>
      <c r="FZ266" s="5"/>
      <c r="GA266" s="5"/>
      <c r="GB266" s="5"/>
      <c r="GC266" s="5"/>
      <c r="GD266" s="5"/>
      <c r="GE266" s="5"/>
      <c r="GF266" s="5"/>
      <c r="GG266" s="62"/>
      <c r="GH266" s="62"/>
      <c r="GI266" s="62"/>
      <c r="GJ266" s="62"/>
      <c r="GK266" s="62"/>
      <c r="GL266" s="62"/>
      <c r="GM266" s="62"/>
      <c r="GN266" s="62"/>
      <c r="GO266" s="62"/>
      <c r="GP266" s="62"/>
      <c r="GQ266" s="62"/>
      <c r="GR266" s="62"/>
      <c r="GS266" s="5"/>
      <c r="GT266" s="5"/>
      <c r="GU266" s="5"/>
      <c r="GV266" s="5"/>
      <c r="GW266" s="5"/>
      <c r="GX266" s="5"/>
      <c r="GY266" s="5"/>
      <c r="GZ266" s="5"/>
      <c r="HA266" s="5"/>
      <c r="HB266" s="5"/>
      <c r="HC266" s="5"/>
      <c r="HD266" s="5"/>
      <c r="HE266" s="62"/>
      <c r="HF266" s="62"/>
      <c r="HG266" s="62"/>
      <c r="HH266" s="62"/>
      <c r="HI266" s="62"/>
      <c r="HJ266" s="62"/>
      <c r="HK266" s="62"/>
      <c r="HL266" s="62"/>
      <c r="HM266" s="62"/>
      <c r="HN266" s="62"/>
      <c r="HO266" s="62"/>
      <c r="HP266" s="62"/>
      <c r="HQ266" s="5"/>
      <c r="HR266" s="5"/>
      <c r="HS266" s="5"/>
      <c r="HT266" s="5"/>
      <c r="HU266" s="5"/>
      <c r="HV266" s="5"/>
      <c r="HW266" s="5"/>
      <c r="HX266" s="5"/>
      <c r="HY266" s="5"/>
      <c r="HZ266" s="5"/>
      <c r="IA266" s="5"/>
      <c r="IB266" s="5"/>
      <c r="IC266" s="62"/>
      <c r="ID266" s="62"/>
      <c r="IE266" s="62"/>
      <c r="IF266" s="62"/>
      <c r="IG266" s="62"/>
      <c r="IH266" s="62"/>
      <c r="II266" s="62"/>
      <c r="IJ266" s="62"/>
      <c r="IK266" s="62"/>
      <c r="IL266" s="62"/>
      <c r="IM266" s="62"/>
      <c r="IN266" s="62"/>
      <c r="IO266" s="5"/>
      <c r="IP266" s="5"/>
      <c r="IQ266" s="5"/>
      <c r="IR266" s="5"/>
      <c r="IS266" s="5"/>
      <c r="IT266" s="5"/>
      <c r="IU266" s="5"/>
      <c r="IV266" s="5"/>
      <c r="IW266" s="5"/>
      <c r="IX266" s="5"/>
      <c r="IY266" s="5"/>
      <c r="IZ266" s="5"/>
    </row>
    <row r="267" spans="1:260" x14ac:dyDescent="0.35">
      <c r="A267" s="131">
        <v>263</v>
      </c>
      <c r="B267" s="170">
        <f>'BVEM Scorecard'!B266</f>
        <v>0</v>
      </c>
      <c r="C267" s="170">
        <f>'BVEM Scorecard'!C266</f>
        <v>0</v>
      </c>
      <c r="D267" s="152">
        <v>360</v>
      </c>
      <c r="E267" s="72" t="str">
        <f>'BVEM Scorecard'!F266</f>
        <v>Wind</v>
      </c>
      <c r="F267" s="94"/>
      <c r="G267" s="94"/>
      <c r="H267" s="94"/>
      <c r="I267" s="94"/>
      <c r="J267" s="55"/>
      <c r="K267" s="55"/>
      <c r="L267" s="55"/>
      <c r="M267" s="55"/>
      <c r="N267" s="5"/>
      <c r="O267" s="5"/>
      <c r="P267" s="142"/>
      <c r="Q267" s="114"/>
      <c r="R267" s="91"/>
      <c r="S267" s="5" t="str">
        <f t="shared" si="434"/>
        <v/>
      </c>
      <c r="T267" s="93"/>
      <c r="U267" s="143"/>
      <c r="V267" s="143"/>
      <c r="W267" s="143"/>
      <c r="X267" s="64"/>
      <c r="Y267" s="64"/>
      <c r="Z267" s="62"/>
      <c r="AA267" s="144"/>
      <c r="AB267" s="144"/>
      <c r="AC267" s="64"/>
      <c r="AD267" s="64" t="str">
        <f t="shared" ref="AD267:AD327" si="436">IF(IF(Z267&gt;0,1,0)+IF(AA267&gt;0,1,0)+IF(AB267&gt;0,1,0)=0,"",IF(Z267&gt;0,1,0)+IF(AA267&gt;0,1,0)+IF(AB267&gt;0,1,0))</f>
        <v/>
      </c>
      <c r="AE267" s="64" t="str">
        <f t="shared" ref="AE267:AE327" si="437">IFERROR(W267/SUM($W267,$AI267,$AU267,$BG267,$BS267,$CE267,$CQ267,$DC267,$DO267,$EA267,$EM267,$EY267,$FK267,$FW267,$GI267,$GU267,$HG267,$HS267,$IE267,$IQ267),"")</f>
        <v/>
      </c>
      <c r="AF267" s="64" t="str">
        <f t="shared" ref="AF267:AF327" si="438">IFERROR((AA267*AA$4+AB267*AB$4)*AE267,"")</f>
        <v/>
      </c>
      <c r="AG267" s="55"/>
      <c r="AH267" s="55"/>
      <c r="AI267" s="35"/>
      <c r="AJ267" s="35"/>
      <c r="AK267" s="35"/>
      <c r="AL267" s="35"/>
      <c r="AM267" s="142"/>
      <c r="AN267" s="142"/>
      <c r="AO267" s="35"/>
      <c r="AP267" s="35" t="str">
        <f t="shared" ref="AP267:AP327" si="439">IF(IF(AL267&gt;0,1,0)+IF(AM267&gt;0,1,0)+IF(AN267&gt;0,1,0)=0,"",IF(AL267&gt;0,1,0)+IF(AM267&gt;0,1,0)+IF(AN267&gt;0,1,0))</f>
        <v/>
      </c>
      <c r="AQ267" s="35" t="str">
        <f t="shared" ref="AQ267:AQ327" si="440">IFERROR(AI267/SUM($W267,$AI267,$AU267,$BG267,$BS267,$CE267,$CQ267,$DC267,$DO267,$EA267,$EM267,$EY267,$FK267,$FW267,$GI267,$GU267,$HG267,$HS267,$IE267,$IQ267),"")</f>
        <v/>
      </c>
      <c r="AR267" s="35" t="str">
        <f t="shared" ref="AR267:AR327" si="441">IFERROR((AM267*AM$4+AN267*AN$4)*AQ267,"")</f>
        <v/>
      </c>
      <c r="AS267" s="64"/>
      <c r="AT267" s="64"/>
      <c r="AU267" s="64"/>
      <c r="AV267" s="64"/>
      <c r="AW267" s="64"/>
      <c r="AX267" s="64"/>
      <c r="AY267" s="144"/>
      <c r="AZ267" s="144"/>
      <c r="BA267" s="64"/>
      <c r="BB267" s="64" t="str">
        <f t="shared" ref="BB267:BB327" si="442">IF(IF(AX267&gt;0,1,0)+IF(AY267&gt;0,1,0)+IF(AZ267&gt;0,1,0)=0,"",IF(AX267&gt;0,1,0)+IF(AY267&gt;0,1,0)+IF(AZ267&gt;0,1,0))</f>
        <v/>
      </c>
      <c r="BC267" s="64" t="str">
        <f t="shared" ref="BC267:BC327" si="443">IFERROR(AU267/SUM($W267,$AI267,$AU267,$BG267,$BS267,$CE267,$CQ267,$DC267,$DO267,$EA267,$EM267,$EY267,$FK267,$FW267,$GI267,$GU267,$HG267,$HS267,$IE267,$IQ267),"")</f>
        <v/>
      </c>
      <c r="BD267" s="64" t="str">
        <f t="shared" ref="BD267:BD327" si="444">IFERROR((AY267*AY$4+AZ267*AZ$4)*BC267,"")</f>
        <v/>
      </c>
      <c r="BE267" s="35"/>
      <c r="BF267" s="35"/>
      <c r="BG267" s="35"/>
      <c r="BH267" s="35"/>
      <c r="BI267" s="35"/>
      <c r="BJ267" s="35"/>
      <c r="BK267" s="142"/>
      <c r="BL267" s="142"/>
      <c r="BM267" s="35"/>
      <c r="BN267" s="35" t="str">
        <f t="shared" ref="BN267:BN327" si="445">IF(IF(BJ267&gt;0,1,0)+IF(BK267&gt;0,1,0)+IF(BL267&gt;0,1,0)=0,"",IF(BJ267&gt;0,1,0)+IF(BK267&gt;0,1,0)+IF(BL267&gt;0,1,0))</f>
        <v/>
      </c>
      <c r="BO267" s="35" t="str">
        <f t="shared" ref="BO267:BO327" si="446">IFERROR(BG267/SUM($W267,$AI267,$AU267,$BG267,$BS267,$CE267,$CQ267,$DC267,$DO267,$EA267,$EM267,$EY267,$FK267,$FW267,$GI267,$GU267,$HG267,$HS267,$IE267,$IQ267),"")</f>
        <v/>
      </c>
      <c r="BP267" s="35" t="str">
        <f t="shared" ref="BP267:BP327" si="447">IFERROR((BK267*BK$4+BL267*BL$4)*BO267,"")</f>
        <v/>
      </c>
      <c r="BQ267" s="64"/>
      <c r="BR267" s="64"/>
      <c r="BS267" s="64"/>
      <c r="BT267" s="64"/>
      <c r="BU267" s="64"/>
      <c r="BV267" s="64"/>
      <c r="BW267" s="144"/>
      <c r="BX267" s="144"/>
      <c r="BY267" s="64"/>
      <c r="BZ267" s="64" t="str">
        <f t="shared" ref="BZ267:BZ327" si="448">IF(IF(BV267&gt;0,1,0)+IF(BW267&gt;0,1,0)+IF(BX267&gt;0,1,0)=0,"",IF(BV267&gt;0,1,0)+IF(BW267&gt;0,1,0)+IF(BX267&gt;0,1,0))</f>
        <v/>
      </c>
      <c r="CA267" s="64" t="str">
        <f t="shared" ref="CA267:CA327" si="449">IFERROR(BS267/SUM($W267,$AI267,$AU267,$BG267,$BS267,$CE267,$CQ267,$DC267,$DO267,$EA267,$EM267,$EY267,$FK267,$FW267,$GI267,$GU267,$HG267,$HS267,$IE267,$IQ267),"")</f>
        <v/>
      </c>
      <c r="CB267" s="64" t="str">
        <f t="shared" ref="CB267:CB327" si="450">IFERROR((BW267*BW$4+BX267*BX$4)*CA267,"")</f>
        <v/>
      </c>
      <c r="CC267" s="35"/>
      <c r="CD267" s="35"/>
      <c r="CE267" s="35"/>
      <c r="CF267" s="35"/>
      <c r="CG267" s="35"/>
      <c r="CH267" s="35"/>
      <c r="CI267" s="142"/>
      <c r="CJ267" s="142"/>
      <c r="CK267" s="35"/>
      <c r="CL267" s="35" t="str">
        <f t="shared" ref="CL267:CL327" si="451">IF(IF(CH267&gt;0,1,0)+IF(CI267&gt;0,1,0)+IF(CJ267&gt;0,1,0)=0,"",IF(CH267&gt;0,1,0)+IF(CI267&gt;0,1,0)+IF(CJ267&gt;0,1,0))</f>
        <v/>
      </c>
      <c r="CM267" s="35" t="str">
        <f t="shared" ref="CM267:CM327" si="452">IFERROR(CE267/SUM($W267,$AI267,$AU267,$BG267,$BS267,$CE267,$CQ267,$DC267,$DO267,$EA267,$EM267,$EY267,$FK267,$FW267,$GI267,$GU267,$HG267,$HS267,$IE267,$IQ267),"")</f>
        <v/>
      </c>
      <c r="CN267" s="35" t="str">
        <f t="shared" ref="CN267:CN327" si="453">IFERROR((CI267*CI$4+CJ267*CJ$4)*CM267,"")</f>
        <v/>
      </c>
      <c r="CO267" s="64"/>
      <c r="CP267" s="64"/>
      <c r="CQ267" s="64"/>
      <c r="CR267" s="64"/>
      <c r="CS267" s="64"/>
      <c r="CT267" s="64"/>
      <c r="CU267" s="144"/>
      <c r="CV267" s="144"/>
      <c r="CW267" s="64"/>
      <c r="CX267" s="64" t="str">
        <f t="shared" ref="CX267:CX327" si="454">IF(IF(CT267&gt;0,1,0)+IF(CU267&gt;0,1,0)+IF(CV267&gt;0,1,0)=0,"",IF(CT267&gt;0,1,0)+IF(CU267&gt;0,1,0)+IF(CV267&gt;0,1,0))</f>
        <v/>
      </c>
      <c r="CY267" s="64" t="str">
        <f t="shared" ref="CY267:CY327" si="455">IFERROR(CQ267/SUM($W267,$AI267,$AU267,$BG267,$BS267,$CE267,$CQ267,$DC267,$DO267,$EA267,$EM267,$EY267,$FK267,$FW267,$GI267,$GU267,$HG267,$HS267,$IE267,$IQ267),"")</f>
        <v/>
      </c>
      <c r="CZ267" s="64" t="str">
        <f t="shared" ref="CZ267:CZ327" si="456">IFERROR((CU267*CU$4+CV267*CV$4)*CY267,"")</f>
        <v/>
      </c>
      <c r="DA267" s="35"/>
      <c r="DB267" s="35"/>
      <c r="DC267" s="35"/>
      <c r="DD267" s="35"/>
      <c r="DE267" s="35"/>
      <c r="DF267" s="35"/>
      <c r="DG267" s="142"/>
      <c r="DH267" s="142"/>
      <c r="DI267" s="35"/>
      <c r="DJ267" s="35" t="str">
        <f t="shared" ref="DJ267:DJ327" si="457">IF(IF(DF267&gt;0,1,0)+IF(DG267&gt;0,1,0)+IF(DH267&gt;0,1,0)=0,"",IF(DF267&gt;0,1,0)+IF(DG267&gt;0,1,0)+IF(DH267&gt;0,1,0))</f>
        <v/>
      </c>
      <c r="DK267" s="35" t="str">
        <f t="shared" ref="DK267:DK327" si="458">IFERROR(DC267/SUM($W267,$AI267,$AU267,$BG267,$BS267,$CE267,$CQ267,$DC267,$DO267,$EA267,$EM267,$EY267,$FK267,$FW267,$GI267,$GU267,$HG267,$HS267,$IE267,$IQ267),"")</f>
        <v/>
      </c>
      <c r="DL267" s="35" t="str">
        <f t="shared" ref="DL267:DL327" si="459">IFERROR((DG267*DG$4+DH267*DH$4)*DK267,"")</f>
        <v/>
      </c>
      <c r="DM267" s="64"/>
      <c r="DN267" s="64"/>
      <c r="DO267" s="64"/>
      <c r="DP267" s="64"/>
      <c r="DQ267" s="64"/>
      <c r="DR267" s="64"/>
      <c r="DS267" s="144"/>
      <c r="DT267" s="144"/>
      <c r="DU267" s="64"/>
      <c r="DV267" s="64" t="str">
        <f t="shared" ref="DV267:DV327" si="460">IF(IF(DR267&gt;0,1,0)+IF(DS267&gt;0,1,0)+IF(DT267&gt;0,1,0)=0,"",IF(DR267&gt;0,1,0)+IF(DS267&gt;0,1,0)+IF(DT267&gt;0,1,0))</f>
        <v/>
      </c>
      <c r="DW267" s="64" t="str">
        <f t="shared" ref="DW267:DW327" si="461">IFERROR(DO267/SUM($W267,$AI267,$AU267,$BG267,$BS267,$CE267,$CQ267,$DC267,$DO267,$EA267,$EM267,$EY267,$FK267,$FW267,$GI267,$GU267,$HG267,$HS267,$IE267,$IQ267),"")</f>
        <v/>
      </c>
      <c r="DX267" s="64" t="str">
        <f t="shared" ref="DX267:DX327" si="462">IFERROR((DS267*DS$4+DT267*DT$4)*DW267,"")</f>
        <v/>
      </c>
      <c r="DY267" s="35"/>
      <c r="DZ267" s="35"/>
      <c r="EA267" s="35"/>
      <c r="EB267" s="35"/>
      <c r="EC267" s="35"/>
      <c r="ED267" s="35"/>
      <c r="EE267" s="142"/>
      <c r="EF267" s="142"/>
      <c r="EG267" s="35"/>
      <c r="EH267" s="35" t="str">
        <f t="shared" ref="EH267:EH327" si="463">IF(IF(ED267&gt;0,1,0)+IF(EE267&gt;0,1,0)+IF(EF267&gt;0,1,0)=0,"",IF(ED267&gt;0,1,0)+IF(EE267&gt;0,1,0)+IF(EF267&gt;0,1,0))</f>
        <v/>
      </c>
      <c r="EI267" s="35" t="str">
        <f t="shared" ref="EI267:EI327" si="464">IFERROR(EA267/SUM($W267,$AI267,$AU267,$BG267,$BS267,$CE267,$CQ267,$DC267,$DO267,$EA267,$EM267,$EY267,$FK267,$FW267,$GI267,$GU267,$HG267,$HS267,$IE267,$IQ267),"")</f>
        <v/>
      </c>
      <c r="EJ267" s="35" t="str">
        <f t="shared" ref="EJ267:EJ327" si="465">IFERROR((EE267*EE$4+EF267*EF$4)*EI267,"")</f>
        <v/>
      </c>
      <c r="EK267" s="62"/>
      <c r="EL267" s="62"/>
      <c r="EM267" s="62"/>
      <c r="EN267" s="62"/>
      <c r="EO267" s="62"/>
      <c r="EP267" s="62"/>
      <c r="EQ267" s="62"/>
      <c r="ER267" s="62"/>
      <c r="ES267" s="62"/>
      <c r="ET267" s="62" t="str">
        <f t="shared" ref="ET267:ET327" si="466">IF(IF(EP267&gt;0,1,0)+IF(EQ267&gt;0,1,0)+IF(ER267&gt;0,1,0)=0,"",IF(EP267&gt;0,1,0)+IF(EQ267&gt;0,1,0)+IF(ER267&gt;0,1,0))</f>
        <v/>
      </c>
      <c r="EU267" s="62" t="str">
        <f t="shared" ref="EU267:EU327" si="467">IFERROR(EM267/SUM($W267,$AI267,$AU267,$BG267,$BS267,$CE267,$CQ267,$DC267,$DO267,$EA267,$EM267,$EY267,$FK267,$FW267,$GI267,$GU267,$HG267,$HS267,$IE267,$IQ267),"")</f>
        <v/>
      </c>
      <c r="EV267" s="62" t="str">
        <f t="shared" ref="EV267:EV327" si="468">IFERROR((EQ267*EQ$4+ER267*ER$4)*EU267,"")</f>
        <v/>
      </c>
      <c r="EW267" s="5"/>
      <c r="EX267" s="5"/>
      <c r="EY267" s="5"/>
      <c r="EZ267" s="5"/>
      <c r="FA267" s="5"/>
      <c r="FB267" s="5"/>
      <c r="FC267" s="5"/>
      <c r="FD267" s="5"/>
      <c r="FE267" s="5"/>
      <c r="FF267" s="5" t="str">
        <f t="shared" ref="FF267:FF327" si="469">IF(IF(FB267&gt;0,1,0)+IF(FC267&gt;0,1,0)+IF(FD267&gt;0,1,0)=0,"",IF(FB267&gt;0,1,0)+IF(FC267&gt;0,1,0)+IF(FD267&gt;0,1,0))</f>
        <v/>
      </c>
      <c r="FG267" s="5" t="str">
        <f t="shared" ref="FG267:FG327" si="470">IFERROR(EY267/SUM($W267,$AI267,$AU267,$BG267,$BS267,$CE267,$CQ267,$DC267,$DO267,$EA267,$EM267,$EY267,$FK267,$FW267,$GI267,$GU267,$HG267,$HS267,$IE267,$IQ267),"")</f>
        <v/>
      </c>
      <c r="FH267" s="5" t="str">
        <f t="shared" ref="FH267:FH327" si="471">IFERROR((FC267*FC$4+FD267*FD$4)*FG267,"")</f>
        <v/>
      </c>
      <c r="FI267" s="62"/>
      <c r="FJ267" s="62"/>
      <c r="FK267" s="62"/>
      <c r="FL267" s="62"/>
      <c r="FM267" s="62"/>
      <c r="FN267" s="62"/>
      <c r="FO267" s="62"/>
      <c r="FP267" s="62"/>
      <c r="FQ267" s="62"/>
      <c r="FR267" s="62" t="str">
        <f t="shared" ref="FR267:FR327" si="472">IF(IF(FN267&gt;0,1,0)+IF(FO267&gt;0,1,0)+IF(FP267&gt;0,1,0)=0,"",IF(FN267&gt;0,1,0)+IF(FO267&gt;0,1,0)+IF(FP267&gt;0,1,0))</f>
        <v/>
      </c>
      <c r="FS267" s="62" t="str">
        <f t="shared" ref="FS267:FS327" si="473">IFERROR(FK267/SUM($W267,$AI267,$AU267,$BG267,$BS267,$CE267,$CQ267,$DC267,$DO267,$EA267,$EM267,$EY267,$FK267,$FW267,$GI267,$GU267,$HG267,$HS267,$IE267,$IQ267),"")</f>
        <v/>
      </c>
      <c r="FT267" s="62" t="str">
        <f t="shared" ref="FT267:FT327" si="474">IFERROR((FO267*FO$4+FP267*FP$4)*FS267,"")</f>
        <v/>
      </c>
      <c r="FU267" s="5"/>
      <c r="FV267" s="5"/>
      <c r="FW267" s="5"/>
      <c r="FX267" s="5"/>
      <c r="FY267" s="5"/>
      <c r="FZ267" s="5"/>
      <c r="GA267" s="5"/>
      <c r="GB267" s="5"/>
      <c r="GC267" s="5"/>
      <c r="GD267" s="5" t="str">
        <f t="shared" ref="GD267:GD327" si="475">IF(IF(FZ267&gt;0,1,0)+IF(GA267&gt;0,1,0)+IF(GB267&gt;0,1,0)=0,"",IF(FZ267&gt;0,1,0)+IF(GA267&gt;0,1,0)+IF(GB267&gt;0,1,0))</f>
        <v/>
      </c>
      <c r="GE267" s="5" t="str">
        <f t="shared" ref="GE267:GE327" si="476">IFERROR(FW267/SUM($W267,$AI267,$AU267,$BG267,$BS267,$CE267,$CQ267,$DC267,$DO267,$EA267,$EM267,$EY267,$FK267,$FW267,$GI267,$GU267,$HG267,$HS267,$IE267,$IQ267),"")</f>
        <v/>
      </c>
      <c r="GF267" s="5" t="str">
        <f t="shared" ref="GF267:GF327" si="477">IFERROR((GA267*GA$4+GB267*GB$4)*GE267,"")</f>
        <v/>
      </c>
      <c r="GG267" s="62"/>
      <c r="GH267" s="62"/>
      <c r="GI267" s="62"/>
      <c r="GJ267" s="62"/>
      <c r="GK267" s="62"/>
      <c r="GL267" s="62"/>
      <c r="GM267" s="62"/>
      <c r="GN267" s="62"/>
      <c r="GO267" s="62"/>
      <c r="GP267" s="62" t="str">
        <f t="shared" ref="GP267:GP327" si="478">IF(IF(GL267&gt;0,1,0)+IF(GM267&gt;0,1,0)+IF(GN267&gt;0,1,0)=0,"",IF(GL267&gt;0,1,0)+IF(GM267&gt;0,1,0)+IF(GN267&gt;0,1,0))</f>
        <v/>
      </c>
      <c r="GQ267" s="62" t="str">
        <f t="shared" ref="GQ267:GQ327" si="479">IFERROR(GI267/SUM($W267,$AI267,$AU267,$BG267,$BS267,$CE267,$CQ267,$DC267,$DO267,$EA267,$EM267,$EY267,$FK267,$FW267,$GI267,$GU267,$HG267,$HS267,$IE267,$IQ267),"")</f>
        <v/>
      </c>
      <c r="GR267" s="62" t="str">
        <f t="shared" ref="GR267:GR327" si="480">IFERROR((GM267*GM$4+GN267*GN$4)*GQ267,"")</f>
        <v/>
      </c>
      <c r="GS267" s="5"/>
      <c r="GT267" s="5"/>
      <c r="GU267" s="5"/>
      <c r="GV267" s="5"/>
      <c r="GW267" s="5"/>
      <c r="GX267" s="5"/>
      <c r="GY267" s="5"/>
      <c r="GZ267" s="5"/>
      <c r="HA267" s="5"/>
      <c r="HB267" s="5" t="str">
        <f t="shared" ref="HB267:HB327" si="481">IF(IF(GX267&gt;0,1,0)+IF(GY267&gt;0,1,0)+IF(GZ267&gt;0,1,0)=0,"",IF(GX267&gt;0,1,0)+IF(GY267&gt;0,1,0)+IF(GZ267&gt;0,1,0))</f>
        <v/>
      </c>
      <c r="HC267" s="5" t="str">
        <f t="shared" ref="HC267:HC327" si="482">IFERROR(GU267/SUM($W267,$AI267,$AU267,$BG267,$BS267,$CE267,$CQ267,$DC267,$DO267,$EA267,$EM267,$EY267,$FK267,$FW267,$GI267,$GU267,$HG267,$HS267,$IE267,$IQ267),"")</f>
        <v/>
      </c>
      <c r="HD267" s="5" t="str">
        <f t="shared" ref="HD267:HD327" si="483">IFERROR((GY267*GY$4+GZ267*GZ$4)*HC267,"")</f>
        <v/>
      </c>
      <c r="HE267" s="62"/>
      <c r="HF267" s="62"/>
      <c r="HG267" s="62"/>
      <c r="HH267" s="62"/>
      <c r="HI267" s="62"/>
      <c r="HJ267" s="62"/>
      <c r="HK267" s="62"/>
      <c r="HL267" s="62"/>
      <c r="HM267" s="62"/>
      <c r="HN267" s="62" t="str">
        <f t="shared" ref="HN267:HN327" si="484">IF(IF(HJ267&gt;0,1,0)+IF(HK267&gt;0,1,0)+IF(HL267&gt;0,1,0)=0,"",IF(HJ267&gt;0,1,0)+IF(HK267&gt;0,1,0)+IF(HL267&gt;0,1,0))</f>
        <v/>
      </c>
      <c r="HO267" s="62" t="str">
        <f t="shared" ref="HO267:HO327" si="485">IFERROR(HG267/SUM($W267,$AI267,$AU267,$BG267,$BS267,$CE267,$CQ267,$DC267,$DO267,$EA267,$EM267,$EY267,$FK267,$FW267,$GI267,$GU267,$HG267,$HS267,$IE267,$IQ267),"")</f>
        <v/>
      </c>
      <c r="HP267" s="62" t="str">
        <f t="shared" ref="HP267:HP327" si="486">IFERROR((HK267*HK$4+HL267*HL$4)*HO267,"")</f>
        <v/>
      </c>
      <c r="HQ267" s="5"/>
      <c r="HR267" s="5"/>
      <c r="HS267" s="5"/>
      <c r="HT267" s="5"/>
      <c r="HU267" s="5"/>
      <c r="HV267" s="5"/>
      <c r="HW267" s="5"/>
      <c r="HX267" s="5"/>
      <c r="HY267" s="5"/>
      <c r="HZ267" s="5" t="str">
        <f t="shared" ref="HZ267:HZ319" si="487">IF(IF(HV267&gt;0,1,0)+IF(HW267&gt;0,1,0)+IF(HX267&gt;0,1,0)=0,"",IF(HV267&gt;0,1,0)+IF(HW267&gt;0,1,0)+IF(HX267&gt;0,1,0))</f>
        <v/>
      </c>
      <c r="IA267" s="5" t="str">
        <f t="shared" ref="IA267:IA319" si="488">IFERROR(HS267/SUM($W267,$AI267,$AU267,$BG267,$BS267,$CE267,$CQ267,$DC267,$DO267,$EA267,$EM267,$EY267,$FK267,$FW267,$GI267,$GU267,$HG267,$HS267,$IE267,$IQ267),"")</f>
        <v/>
      </c>
      <c r="IB267" s="5" t="str">
        <f t="shared" ref="IB267:IB319" si="489">IFERROR((HW267*HW$4+HX267*HX$4)*IA267,"")</f>
        <v/>
      </c>
      <c r="IC267" s="62"/>
      <c r="ID267" s="62"/>
      <c r="IE267" s="62"/>
      <c r="IF267" s="62"/>
      <c r="IG267" s="62"/>
      <c r="IH267" s="62"/>
      <c r="II267" s="62"/>
      <c r="IJ267" s="62"/>
      <c r="IK267" s="62"/>
      <c r="IL267" s="62" t="str">
        <f t="shared" ref="IL267:IL319" si="490">IF(IF(IH267&gt;0,1,0)+IF(II267&gt;0,1,0)+IF(IJ267&gt;0,1,0)=0,"",IF(IH267&gt;0,1,0)+IF(II267&gt;0,1,0)+IF(IJ267&gt;0,1,0))</f>
        <v/>
      </c>
      <c r="IM267" s="62" t="str">
        <f t="shared" ref="IM267:IM319" si="491">IFERROR(IE267/SUM($W267,$AI267,$AU267,$BG267,$BS267,$CE267,$CQ267,$DC267,$DO267,$EA267,$EM267,$EY267,$FK267,$FW267,$GI267,$GU267,$HG267,$HS267,$IE267,$IQ267),"")</f>
        <v/>
      </c>
      <c r="IN267" s="62" t="str">
        <f t="shared" ref="IN267:IN319" si="492">IFERROR((II267*II$4+IJ267*IJ$4)*IM267,"")</f>
        <v/>
      </c>
      <c r="IO267" s="5"/>
      <c r="IP267" s="5"/>
      <c r="IQ267" s="5"/>
      <c r="IR267" s="5"/>
      <c r="IS267" s="5"/>
      <c r="IT267" s="5"/>
      <c r="IU267" s="5"/>
      <c r="IV267" s="5"/>
      <c r="IW267" s="5"/>
      <c r="IX267" s="5" t="str">
        <f t="shared" ref="IX267:IX319" si="493">IF(IF(IT267&gt;0,1,0)+IF(IU267&gt;0,1,0)+IF(IV267&gt;0,1,0)=0,"",IF(IT267&gt;0,1,0)+IF(IU267&gt;0,1,0)+IF(IV267&gt;0,1,0))</f>
        <v/>
      </c>
      <c r="IY267" s="5" t="str">
        <f t="shared" ref="IY267:IY319" si="494">IFERROR(IQ267/SUM($W267,$AI267,$AU267,$BG267,$BS267,$CE267,$CQ267,$DC267,$DO267,$EA267,$EM267,$EY267,$FK267,$FW267,$GI267,$GU267,$HG267,$HS267,$IE267,$IQ267),"")</f>
        <v/>
      </c>
      <c r="IZ267" s="5" t="str">
        <f t="shared" ref="IZ267:IZ319" si="495">IFERROR((IU267*IU$4+IV267*IV$4)*IY267,"")</f>
        <v/>
      </c>
    </row>
    <row r="268" spans="1:260" x14ac:dyDescent="0.35">
      <c r="A268" s="131">
        <v>264</v>
      </c>
      <c r="B268" s="170">
        <f>'BVEM Scorecard'!B267</f>
        <v>0</v>
      </c>
      <c r="C268" s="170">
        <f>'BVEM Scorecard'!C267</f>
        <v>0</v>
      </c>
      <c r="D268" s="152">
        <v>831</v>
      </c>
      <c r="E268" s="72" t="str">
        <f>'BVEM Scorecard'!F267</f>
        <v>Solar + Storage</v>
      </c>
      <c r="F268" s="94"/>
      <c r="G268" s="94"/>
      <c r="H268" s="94"/>
      <c r="I268" s="94"/>
      <c r="J268" s="55"/>
      <c r="K268" s="55"/>
      <c r="L268" s="55"/>
      <c r="M268" s="55"/>
      <c r="N268" s="5"/>
      <c r="O268" s="141"/>
      <c r="P268" s="142"/>
      <c r="Q268" s="114"/>
      <c r="R268" s="91"/>
      <c r="S268" s="5" t="str">
        <f t="shared" si="434"/>
        <v/>
      </c>
      <c r="T268" s="93"/>
      <c r="U268" s="143"/>
      <c r="V268" s="143"/>
      <c r="W268" s="143"/>
      <c r="X268" s="64"/>
      <c r="Y268" s="64"/>
      <c r="Z268" s="64"/>
      <c r="AA268" s="144"/>
      <c r="AB268" s="144"/>
      <c r="AC268" s="64"/>
      <c r="AD268" s="64" t="str">
        <f t="shared" si="436"/>
        <v/>
      </c>
      <c r="AE268" s="64" t="str">
        <f t="shared" si="437"/>
        <v/>
      </c>
      <c r="AF268" s="64" t="str">
        <f t="shared" si="438"/>
        <v/>
      </c>
      <c r="AG268" s="55"/>
      <c r="AH268" s="55"/>
      <c r="AI268" s="5"/>
      <c r="AJ268" s="5"/>
      <c r="AK268" s="5"/>
      <c r="AL268" s="5"/>
      <c r="AM268" s="5"/>
      <c r="AN268" s="5"/>
      <c r="AO268" s="5"/>
      <c r="AP268" s="35" t="str">
        <f t="shared" si="439"/>
        <v/>
      </c>
      <c r="AQ268" s="35" t="str">
        <f t="shared" si="440"/>
        <v/>
      </c>
      <c r="AR268" s="35" t="str">
        <f t="shared" si="441"/>
        <v/>
      </c>
      <c r="AS268" s="62"/>
      <c r="AT268" s="62"/>
      <c r="AU268" s="62"/>
      <c r="AV268" s="62"/>
      <c r="AW268" s="62"/>
      <c r="AX268" s="62"/>
      <c r="AY268" s="62"/>
      <c r="AZ268" s="62"/>
      <c r="BA268" s="62"/>
      <c r="BB268" s="62" t="str">
        <f t="shared" si="442"/>
        <v/>
      </c>
      <c r="BC268" s="95" t="str">
        <f t="shared" si="443"/>
        <v/>
      </c>
      <c r="BD268" s="62" t="str">
        <f t="shared" si="444"/>
        <v/>
      </c>
      <c r="BE268" s="5"/>
      <c r="BF268" s="5"/>
      <c r="BG268" s="5"/>
      <c r="BH268" s="5"/>
      <c r="BI268" s="5"/>
      <c r="BJ268" s="5"/>
      <c r="BK268" s="5"/>
      <c r="BL268" s="5"/>
      <c r="BM268" s="5"/>
      <c r="BN268" s="35" t="str">
        <f t="shared" si="445"/>
        <v/>
      </c>
      <c r="BO268" s="35" t="str">
        <f t="shared" si="446"/>
        <v/>
      </c>
      <c r="BP268" s="35" t="str">
        <f t="shared" si="447"/>
        <v/>
      </c>
      <c r="BQ268" s="62"/>
      <c r="BR268" s="62"/>
      <c r="BS268" s="62"/>
      <c r="BT268" s="62"/>
      <c r="BU268" s="62"/>
      <c r="BV268" s="62"/>
      <c r="BW268" s="62"/>
      <c r="BX268" s="62"/>
      <c r="BY268" s="62"/>
      <c r="BZ268" s="62" t="str">
        <f t="shared" si="448"/>
        <v/>
      </c>
      <c r="CA268" s="62" t="str">
        <f t="shared" si="449"/>
        <v/>
      </c>
      <c r="CB268" s="62" t="str">
        <f t="shared" si="450"/>
        <v/>
      </c>
      <c r="CC268" s="5"/>
      <c r="CD268" s="5"/>
      <c r="CE268" s="5"/>
      <c r="CF268" s="5"/>
      <c r="CG268" s="5"/>
      <c r="CH268" s="5"/>
      <c r="CI268" s="5"/>
      <c r="CJ268" s="5"/>
      <c r="CK268" s="5"/>
      <c r="CL268" s="35" t="str">
        <f t="shared" si="451"/>
        <v/>
      </c>
      <c r="CM268" s="35" t="str">
        <f t="shared" si="452"/>
        <v/>
      </c>
      <c r="CN268" s="35" t="str">
        <f t="shared" si="453"/>
        <v/>
      </c>
      <c r="CO268" s="62"/>
      <c r="CP268" s="62"/>
      <c r="CQ268" s="62"/>
      <c r="CR268" s="62"/>
      <c r="CS268" s="62"/>
      <c r="CT268" s="62"/>
      <c r="CU268" s="62"/>
      <c r="CV268" s="62"/>
      <c r="CW268" s="62"/>
      <c r="CX268" s="62" t="str">
        <f t="shared" si="454"/>
        <v/>
      </c>
      <c r="CY268" s="62" t="str">
        <f t="shared" si="455"/>
        <v/>
      </c>
      <c r="CZ268" s="62" t="str">
        <f t="shared" si="456"/>
        <v/>
      </c>
      <c r="DA268" s="5"/>
      <c r="DB268" s="5"/>
      <c r="DC268" s="5"/>
      <c r="DD268" s="5"/>
      <c r="DE268" s="5"/>
      <c r="DF268" s="5"/>
      <c r="DG268" s="5"/>
      <c r="DH268" s="5"/>
      <c r="DI268" s="5"/>
      <c r="DJ268" s="5" t="str">
        <f t="shared" si="457"/>
        <v/>
      </c>
      <c r="DK268" s="5" t="str">
        <f t="shared" si="458"/>
        <v/>
      </c>
      <c r="DL268" s="5" t="str">
        <f t="shared" si="459"/>
        <v/>
      </c>
      <c r="DM268" s="62"/>
      <c r="DN268" s="62"/>
      <c r="DO268" s="62"/>
      <c r="DP268" s="62"/>
      <c r="DQ268" s="62"/>
      <c r="DR268" s="62"/>
      <c r="DS268" s="62"/>
      <c r="DT268" s="62"/>
      <c r="DU268" s="62"/>
      <c r="DV268" s="62" t="str">
        <f t="shared" si="460"/>
        <v/>
      </c>
      <c r="DW268" s="62" t="str">
        <f t="shared" si="461"/>
        <v/>
      </c>
      <c r="DX268" s="62" t="str">
        <f t="shared" si="462"/>
        <v/>
      </c>
      <c r="DY268" s="5"/>
      <c r="DZ268" s="5"/>
      <c r="EA268" s="5"/>
      <c r="EB268" s="5"/>
      <c r="EC268" s="5"/>
      <c r="ED268" s="5"/>
      <c r="EE268" s="5"/>
      <c r="EF268" s="5"/>
      <c r="EG268" s="5"/>
      <c r="EH268" s="5" t="str">
        <f t="shared" si="463"/>
        <v/>
      </c>
      <c r="EI268" s="5" t="str">
        <f t="shared" si="464"/>
        <v/>
      </c>
      <c r="EJ268" s="5" t="str">
        <f t="shared" si="465"/>
        <v/>
      </c>
      <c r="EK268" s="62"/>
      <c r="EL268" s="62"/>
      <c r="EM268" s="62"/>
      <c r="EN268" s="62"/>
      <c r="EO268" s="62"/>
      <c r="EP268" s="62"/>
      <c r="EQ268" s="62"/>
      <c r="ER268" s="62"/>
      <c r="ES268" s="62"/>
      <c r="ET268" s="62" t="str">
        <f t="shared" si="466"/>
        <v/>
      </c>
      <c r="EU268" s="62" t="str">
        <f t="shared" si="467"/>
        <v/>
      </c>
      <c r="EV268" s="62" t="str">
        <f t="shared" si="468"/>
        <v/>
      </c>
      <c r="EW268" s="5"/>
      <c r="EX268" s="5"/>
      <c r="EY268" s="5"/>
      <c r="EZ268" s="5"/>
      <c r="FA268" s="5"/>
      <c r="FB268" s="5"/>
      <c r="FC268" s="5"/>
      <c r="FD268" s="5"/>
      <c r="FE268" s="5"/>
      <c r="FF268" s="5" t="str">
        <f t="shared" si="469"/>
        <v/>
      </c>
      <c r="FG268" s="5" t="str">
        <f t="shared" si="470"/>
        <v/>
      </c>
      <c r="FH268" s="5" t="str">
        <f t="shared" si="471"/>
        <v/>
      </c>
      <c r="FI268" s="62"/>
      <c r="FJ268" s="62"/>
      <c r="FK268" s="62"/>
      <c r="FL268" s="62"/>
      <c r="FM268" s="62"/>
      <c r="FN268" s="62"/>
      <c r="FO268" s="62"/>
      <c r="FP268" s="62"/>
      <c r="FQ268" s="62"/>
      <c r="FR268" s="62" t="str">
        <f t="shared" si="472"/>
        <v/>
      </c>
      <c r="FS268" s="62" t="str">
        <f t="shared" si="473"/>
        <v/>
      </c>
      <c r="FT268" s="62" t="str">
        <f t="shared" si="474"/>
        <v/>
      </c>
      <c r="FU268" s="5"/>
      <c r="FV268" s="5"/>
      <c r="FW268" s="5"/>
      <c r="FX268" s="5"/>
      <c r="FY268" s="5"/>
      <c r="FZ268" s="5"/>
      <c r="GA268" s="5"/>
      <c r="GB268" s="5"/>
      <c r="GC268" s="5"/>
      <c r="GD268" s="5" t="str">
        <f t="shared" si="475"/>
        <v/>
      </c>
      <c r="GE268" s="5" t="str">
        <f t="shared" si="476"/>
        <v/>
      </c>
      <c r="GF268" s="5" t="str">
        <f t="shared" si="477"/>
        <v/>
      </c>
      <c r="GG268" s="62"/>
      <c r="GH268" s="62"/>
      <c r="GI268" s="62"/>
      <c r="GJ268" s="62"/>
      <c r="GK268" s="62"/>
      <c r="GL268" s="62"/>
      <c r="GM268" s="62"/>
      <c r="GN268" s="62"/>
      <c r="GO268" s="62"/>
      <c r="GP268" s="62" t="str">
        <f t="shared" si="478"/>
        <v/>
      </c>
      <c r="GQ268" s="62" t="str">
        <f t="shared" si="479"/>
        <v/>
      </c>
      <c r="GR268" s="62" t="str">
        <f t="shared" si="480"/>
        <v/>
      </c>
      <c r="GS268" s="5"/>
      <c r="GT268" s="5"/>
      <c r="GU268" s="5"/>
      <c r="GV268" s="5"/>
      <c r="GW268" s="5"/>
      <c r="GX268" s="5"/>
      <c r="GY268" s="5"/>
      <c r="GZ268" s="5"/>
      <c r="HA268" s="5"/>
      <c r="HB268" s="5" t="str">
        <f t="shared" si="481"/>
        <v/>
      </c>
      <c r="HC268" s="5" t="str">
        <f t="shared" si="482"/>
        <v/>
      </c>
      <c r="HD268" s="5" t="str">
        <f t="shared" si="483"/>
        <v/>
      </c>
      <c r="HE268" s="62"/>
      <c r="HF268" s="62"/>
      <c r="HG268" s="62"/>
      <c r="HH268" s="62"/>
      <c r="HI268" s="62"/>
      <c r="HJ268" s="62"/>
      <c r="HK268" s="62"/>
      <c r="HL268" s="62"/>
      <c r="HM268" s="62"/>
      <c r="HN268" s="62" t="str">
        <f t="shared" si="484"/>
        <v/>
      </c>
      <c r="HO268" s="62" t="str">
        <f t="shared" si="485"/>
        <v/>
      </c>
      <c r="HP268" s="62" t="str">
        <f t="shared" si="486"/>
        <v/>
      </c>
      <c r="HQ268" s="5"/>
      <c r="HR268" s="5"/>
      <c r="HS268" s="5"/>
      <c r="HT268" s="5"/>
      <c r="HU268" s="5"/>
      <c r="HV268" s="5"/>
      <c r="HW268" s="5"/>
      <c r="HX268" s="5"/>
      <c r="HY268" s="5"/>
      <c r="HZ268" s="5" t="str">
        <f t="shared" si="487"/>
        <v/>
      </c>
      <c r="IA268" s="5" t="str">
        <f t="shared" si="488"/>
        <v/>
      </c>
      <c r="IB268" s="5" t="str">
        <f t="shared" si="489"/>
        <v/>
      </c>
      <c r="IC268" s="62"/>
      <c r="ID268" s="62"/>
      <c r="IE268" s="62"/>
      <c r="IF268" s="62"/>
      <c r="IG268" s="62"/>
      <c r="IH268" s="62"/>
      <c r="II268" s="62"/>
      <c r="IJ268" s="62"/>
      <c r="IK268" s="62"/>
      <c r="IL268" s="62" t="str">
        <f t="shared" si="490"/>
        <v/>
      </c>
      <c r="IM268" s="62" t="str">
        <f t="shared" si="491"/>
        <v/>
      </c>
      <c r="IN268" s="62" t="str">
        <f t="shared" si="492"/>
        <v/>
      </c>
      <c r="IO268" s="5"/>
      <c r="IP268" s="5"/>
      <c r="IQ268" s="5"/>
      <c r="IR268" s="5"/>
      <c r="IS268" s="5"/>
      <c r="IT268" s="5"/>
      <c r="IU268" s="5"/>
      <c r="IV268" s="5"/>
      <c r="IW268" s="5"/>
      <c r="IX268" s="5" t="str">
        <f t="shared" si="493"/>
        <v/>
      </c>
      <c r="IY268" s="5" t="str">
        <f t="shared" si="494"/>
        <v/>
      </c>
      <c r="IZ268" s="5" t="str">
        <f t="shared" si="495"/>
        <v/>
      </c>
    </row>
    <row r="269" spans="1:260" x14ac:dyDescent="0.35">
      <c r="A269" s="131">
        <v>265</v>
      </c>
      <c r="B269" s="170">
        <f>'BVEM Scorecard'!B268</f>
        <v>0</v>
      </c>
      <c r="C269" s="170">
        <f>'BVEM Scorecard'!C268</f>
        <v>0</v>
      </c>
      <c r="D269" s="152">
        <v>1046</v>
      </c>
      <c r="E269" s="72" t="str">
        <f>'BVEM Scorecard'!F268</f>
        <v>Storage</v>
      </c>
      <c r="F269" s="94"/>
      <c r="G269" s="94"/>
      <c r="H269" s="94"/>
      <c r="I269" s="94"/>
      <c r="J269" s="55"/>
      <c r="K269" s="55"/>
      <c r="L269" s="55"/>
      <c r="M269" s="55"/>
      <c r="N269" s="5"/>
      <c r="O269" s="5"/>
      <c r="P269" s="142"/>
      <c r="Q269" s="114"/>
      <c r="R269" s="91"/>
      <c r="S269" s="5" t="str">
        <f t="shared" si="434"/>
        <v/>
      </c>
      <c r="T269" s="93"/>
      <c r="U269" s="143"/>
      <c r="V269" s="143"/>
      <c r="W269" s="143"/>
      <c r="X269" s="64"/>
      <c r="Y269" s="64"/>
      <c r="Z269" s="62"/>
      <c r="AA269" s="144"/>
      <c r="AB269" s="144"/>
      <c r="AC269" s="64"/>
      <c r="AD269" s="64" t="str">
        <f t="shared" si="436"/>
        <v/>
      </c>
      <c r="AE269" s="64" t="str">
        <f t="shared" si="437"/>
        <v/>
      </c>
      <c r="AF269" s="64" t="str">
        <f t="shared" si="438"/>
        <v/>
      </c>
      <c r="AG269" s="55"/>
      <c r="AH269" s="55"/>
      <c r="AI269" s="35"/>
      <c r="AJ269" s="35"/>
      <c r="AK269" s="35"/>
      <c r="AL269" s="35"/>
      <c r="AM269" s="142"/>
      <c r="AN269" s="142"/>
      <c r="AO269" s="35"/>
      <c r="AP269" s="35" t="str">
        <f t="shared" si="439"/>
        <v/>
      </c>
      <c r="AQ269" s="35" t="str">
        <f t="shared" si="440"/>
        <v/>
      </c>
      <c r="AR269" s="35" t="str">
        <f t="shared" si="441"/>
        <v/>
      </c>
      <c r="AS269" s="64"/>
      <c r="AT269" s="64"/>
      <c r="AU269" s="64"/>
      <c r="AV269" s="64"/>
      <c r="AW269" s="64"/>
      <c r="AX269" s="64"/>
      <c r="AY269" s="144"/>
      <c r="AZ269" s="144"/>
      <c r="BA269" s="64"/>
      <c r="BB269" s="64" t="str">
        <f t="shared" si="442"/>
        <v/>
      </c>
      <c r="BC269" s="64" t="str">
        <f t="shared" si="443"/>
        <v/>
      </c>
      <c r="BD269" s="64" t="str">
        <f t="shared" si="444"/>
        <v/>
      </c>
      <c r="BE269" s="35"/>
      <c r="BF269" s="35"/>
      <c r="BG269" s="35"/>
      <c r="BH269" s="35"/>
      <c r="BI269" s="35"/>
      <c r="BJ269" s="35"/>
      <c r="BK269" s="142"/>
      <c r="BL269" s="142"/>
      <c r="BM269" s="35"/>
      <c r="BN269" s="35" t="str">
        <f t="shared" si="445"/>
        <v/>
      </c>
      <c r="BO269" s="35" t="str">
        <f t="shared" si="446"/>
        <v/>
      </c>
      <c r="BP269" s="35" t="str">
        <f t="shared" si="447"/>
        <v/>
      </c>
      <c r="BQ269" s="64"/>
      <c r="BR269" s="64"/>
      <c r="BS269" s="64"/>
      <c r="BT269" s="64"/>
      <c r="BU269" s="64"/>
      <c r="BV269" s="64"/>
      <c r="BW269" s="144"/>
      <c r="BX269" s="144"/>
      <c r="BY269" s="64"/>
      <c r="BZ269" s="64" t="str">
        <f t="shared" si="448"/>
        <v/>
      </c>
      <c r="CA269" s="64" t="str">
        <f t="shared" si="449"/>
        <v/>
      </c>
      <c r="CB269" s="64" t="str">
        <f t="shared" si="450"/>
        <v/>
      </c>
      <c r="CC269" s="35"/>
      <c r="CD269" s="35"/>
      <c r="CE269" s="35"/>
      <c r="CF269" s="35"/>
      <c r="CG269" s="35"/>
      <c r="CH269" s="35"/>
      <c r="CI269" s="142"/>
      <c r="CJ269" s="142"/>
      <c r="CK269" s="35"/>
      <c r="CL269" s="35" t="str">
        <f t="shared" si="451"/>
        <v/>
      </c>
      <c r="CM269" s="35" t="str">
        <f t="shared" si="452"/>
        <v/>
      </c>
      <c r="CN269" s="35" t="str">
        <f t="shared" si="453"/>
        <v/>
      </c>
      <c r="CO269" s="64"/>
      <c r="CP269" s="64"/>
      <c r="CQ269" s="64"/>
      <c r="CR269" s="64"/>
      <c r="CS269" s="64"/>
      <c r="CT269" s="64"/>
      <c r="CU269" s="144"/>
      <c r="CV269" s="144"/>
      <c r="CW269" s="64"/>
      <c r="CX269" s="64" t="str">
        <f t="shared" si="454"/>
        <v/>
      </c>
      <c r="CY269" s="64" t="str">
        <f t="shared" si="455"/>
        <v/>
      </c>
      <c r="CZ269" s="64" t="str">
        <f t="shared" si="456"/>
        <v/>
      </c>
      <c r="DA269" s="35"/>
      <c r="DB269" s="35"/>
      <c r="DC269" s="35"/>
      <c r="DD269" s="35"/>
      <c r="DE269" s="35"/>
      <c r="DF269" s="35"/>
      <c r="DG269" s="142"/>
      <c r="DH269" s="142"/>
      <c r="DI269" s="35"/>
      <c r="DJ269" s="35" t="str">
        <f t="shared" si="457"/>
        <v/>
      </c>
      <c r="DK269" s="35" t="str">
        <f t="shared" si="458"/>
        <v/>
      </c>
      <c r="DL269" s="35" t="str">
        <f t="shared" si="459"/>
        <v/>
      </c>
      <c r="DM269" s="64"/>
      <c r="DN269" s="64"/>
      <c r="DO269" s="64"/>
      <c r="DP269" s="64"/>
      <c r="DQ269" s="64"/>
      <c r="DR269" s="64"/>
      <c r="DS269" s="144"/>
      <c r="DT269" s="144"/>
      <c r="DU269" s="64"/>
      <c r="DV269" s="64" t="str">
        <f t="shared" si="460"/>
        <v/>
      </c>
      <c r="DW269" s="64" t="str">
        <f t="shared" si="461"/>
        <v/>
      </c>
      <c r="DX269" s="64" t="str">
        <f t="shared" si="462"/>
        <v/>
      </c>
      <c r="DY269" s="35"/>
      <c r="DZ269" s="35"/>
      <c r="EA269" s="35"/>
      <c r="EB269" s="35"/>
      <c r="EC269" s="35"/>
      <c r="ED269" s="35"/>
      <c r="EE269" s="142"/>
      <c r="EF269" s="142"/>
      <c r="EG269" s="35"/>
      <c r="EH269" s="35" t="str">
        <f t="shared" si="463"/>
        <v/>
      </c>
      <c r="EI269" s="35" t="str">
        <f t="shared" si="464"/>
        <v/>
      </c>
      <c r="EJ269" s="35" t="str">
        <f t="shared" si="465"/>
        <v/>
      </c>
      <c r="EK269" s="62"/>
      <c r="EL269" s="62"/>
      <c r="EM269" s="62"/>
      <c r="EN269" s="62"/>
      <c r="EO269" s="62"/>
      <c r="EP269" s="62"/>
      <c r="EQ269" s="62"/>
      <c r="ER269" s="62"/>
      <c r="ES269" s="62"/>
      <c r="ET269" s="62" t="str">
        <f t="shared" si="466"/>
        <v/>
      </c>
      <c r="EU269" s="62" t="str">
        <f t="shared" si="467"/>
        <v/>
      </c>
      <c r="EV269" s="62" t="str">
        <f t="shared" si="468"/>
        <v/>
      </c>
      <c r="EW269" s="5"/>
      <c r="EX269" s="5"/>
      <c r="EY269" s="5"/>
      <c r="EZ269" s="5"/>
      <c r="FA269" s="5"/>
      <c r="FB269" s="5"/>
      <c r="FC269" s="5"/>
      <c r="FD269" s="5"/>
      <c r="FE269" s="5"/>
      <c r="FF269" s="5" t="str">
        <f t="shared" si="469"/>
        <v/>
      </c>
      <c r="FG269" s="5" t="str">
        <f t="shared" si="470"/>
        <v/>
      </c>
      <c r="FH269" s="5" t="str">
        <f t="shared" si="471"/>
        <v/>
      </c>
      <c r="FI269" s="62"/>
      <c r="FJ269" s="62"/>
      <c r="FK269" s="62"/>
      <c r="FL269" s="62"/>
      <c r="FM269" s="62"/>
      <c r="FN269" s="62"/>
      <c r="FO269" s="62"/>
      <c r="FP269" s="62"/>
      <c r="FQ269" s="62"/>
      <c r="FR269" s="62" t="str">
        <f t="shared" si="472"/>
        <v/>
      </c>
      <c r="FS269" s="62" t="str">
        <f t="shared" si="473"/>
        <v/>
      </c>
      <c r="FT269" s="62" t="str">
        <f t="shared" si="474"/>
        <v/>
      </c>
      <c r="FU269" s="5"/>
      <c r="FV269" s="5"/>
      <c r="FW269" s="5"/>
      <c r="FX269" s="5"/>
      <c r="FY269" s="5"/>
      <c r="FZ269" s="5"/>
      <c r="GA269" s="5"/>
      <c r="GB269" s="5"/>
      <c r="GC269" s="5"/>
      <c r="GD269" s="5" t="str">
        <f t="shared" si="475"/>
        <v/>
      </c>
      <c r="GE269" s="5" t="str">
        <f t="shared" si="476"/>
        <v/>
      </c>
      <c r="GF269" s="5" t="str">
        <f t="shared" si="477"/>
        <v/>
      </c>
      <c r="GG269" s="62"/>
      <c r="GH269" s="62"/>
      <c r="GI269" s="62"/>
      <c r="GJ269" s="62"/>
      <c r="GK269" s="62"/>
      <c r="GL269" s="62"/>
      <c r="GM269" s="62"/>
      <c r="GN269" s="62"/>
      <c r="GO269" s="62"/>
      <c r="GP269" s="62" t="str">
        <f t="shared" si="478"/>
        <v/>
      </c>
      <c r="GQ269" s="62" t="str">
        <f t="shared" si="479"/>
        <v/>
      </c>
      <c r="GR269" s="62" t="str">
        <f t="shared" si="480"/>
        <v/>
      </c>
      <c r="GS269" s="5"/>
      <c r="GT269" s="5"/>
      <c r="GU269" s="5"/>
      <c r="GV269" s="5"/>
      <c r="GW269" s="5"/>
      <c r="GX269" s="5"/>
      <c r="GY269" s="5"/>
      <c r="GZ269" s="5"/>
      <c r="HA269" s="5"/>
      <c r="HB269" s="5" t="str">
        <f t="shared" si="481"/>
        <v/>
      </c>
      <c r="HC269" s="5" t="str">
        <f t="shared" si="482"/>
        <v/>
      </c>
      <c r="HD269" s="5" t="str">
        <f t="shared" si="483"/>
        <v/>
      </c>
      <c r="HE269" s="62"/>
      <c r="HF269" s="62"/>
      <c r="HG269" s="62"/>
      <c r="HH269" s="62"/>
      <c r="HI269" s="62"/>
      <c r="HJ269" s="62"/>
      <c r="HK269" s="62"/>
      <c r="HL269" s="62"/>
      <c r="HM269" s="62"/>
      <c r="HN269" s="62" t="str">
        <f t="shared" si="484"/>
        <v/>
      </c>
      <c r="HO269" s="62" t="str">
        <f t="shared" si="485"/>
        <v/>
      </c>
      <c r="HP269" s="62" t="str">
        <f t="shared" si="486"/>
        <v/>
      </c>
      <c r="HQ269" s="5"/>
      <c r="HR269" s="5"/>
      <c r="HS269" s="5"/>
      <c r="HT269" s="5"/>
      <c r="HU269" s="5"/>
      <c r="HV269" s="5"/>
      <c r="HW269" s="5"/>
      <c r="HX269" s="5"/>
      <c r="HY269" s="5"/>
      <c r="HZ269" s="5" t="str">
        <f t="shared" si="487"/>
        <v/>
      </c>
      <c r="IA269" s="5" t="str">
        <f t="shared" si="488"/>
        <v/>
      </c>
      <c r="IB269" s="5" t="str">
        <f t="shared" si="489"/>
        <v/>
      </c>
      <c r="IC269" s="62"/>
      <c r="ID269" s="62"/>
      <c r="IE269" s="62"/>
      <c r="IF269" s="62"/>
      <c r="IG269" s="62"/>
      <c r="IH269" s="62"/>
      <c r="II269" s="62"/>
      <c r="IJ269" s="62"/>
      <c r="IK269" s="62"/>
      <c r="IL269" s="62" t="str">
        <f t="shared" si="490"/>
        <v/>
      </c>
      <c r="IM269" s="62" t="str">
        <f t="shared" si="491"/>
        <v/>
      </c>
      <c r="IN269" s="62" t="str">
        <f t="shared" si="492"/>
        <v/>
      </c>
      <c r="IO269" s="5"/>
      <c r="IP269" s="5"/>
      <c r="IQ269" s="5"/>
      <c r="IR269" s="5"/>
      <c r="IS269" s="5"/>
      <c r="IT269" s="5"/>
      <c r="IU269" s="5"/>
      <c r="IV269" s="5"/>
      <c r="IW269" s="5"/>
      <c r="IX269" s="5" t="str">
        <f t="shared" si="493"/>
        <v/>
      </c>
      <c r="IY269" s="5" t="str">
        <f t="shared" si="494"/>
        <v/>
      </c>
      <c r="IZ269" s="5" t="str">
        <f t="shared" si="495"/>
        <v/>
      </c>
    </row>
    <row r="270" spans="1:260" x14ac:dyDescent="0.35">
      <c r="A270" s="131">
        <v>266</v>
      </c>
      <c r="B270" s="170">
        <f>'BVEM Scorecard'!B269</f>
        <v>0</v>
      </c>
      <c r="C270" s="170">
        <f>'BVEM Scorecard'!C269</f>
        <v>0</v>
      </c>
      <c r="D270" s="152">
        <v>1048</v>
      </c>
      <c r="E270" s="72" t="str">
        <f>'BVEM Scorecard'!F269</f>
        <v>Storage</v>
      </c>
      <c r="F270" s="94"/>
      <c r="G270" s="94"/>
      <c r="H270" s="94"/>
      <c r="I270" s="94"/>
      <c r="J270" s="55"/>
      <c r="K270" s="55"/>
      <c r="L270" s="55"/>
      <c r="M270" s="55"/>
      <c r="N270" s="5"/>
      <c r="O270" s="141"/>
      <c r="P270" s="142"/>
      <c r="Q270" s="114"/>
      <c r="R270" s="91"/>
      <c r="S270" s="5" t="str">
        <f t="shared" si="434"/>
        <v/>
      </c>
      <c r="T270" s="93"/>
      <c r="U270" s="143"/>
      <c r="V270" s="143"/>
      <c r="W270" s="143"/>
      <c r="X270" s="64"/>
      <c r="Y270" s="64"/>
      <c r="Z270" s="64"/>
      <c r="AA270" s="144"/>
      <c r="AB270" s="144"/>
      <c r="AC270" s="64"/>
      <c r="AD270" s="64" t="str">
        <f t="shared" si="436"/>
        <v/>
      </c>
      <c r="AE270" s="64" t="str">
        <f t="shared" si="437"/>
        <v/>
      </c>
      <c r="AF270" s="64" t="str">
        <f t="shared" si="438"/>
        <v/>
      </c>
      <c r="AG270" s="55"/>
      <c r="AH270" s="55"/>
      <c r="AI270" s="5"/>
      <c r="AJ270" s="5"/>
      <c r="AK270" s="5"/>
      <c r="AL270" s="5"/>
      <c r="AM270" s="5"/>
      <c r="AN270" s="5"/>
      <c r="AO270" s="5"/>
      <c r="AP270" s="35" t="str">
        <f t="shared" si="439"/>
        <v/>
      </c>
      <c r="AQ270" s="35" t="str">
        <f t="shared" si="440"/>
        <v/>
      </c>
      <c r="AR270" s="35" t="str">
        <f t="shared" si="441"/>
        <v/>
      </c>
      <c r="AS270" s="62"/>
      <c r="AT270" s="62"/>
      <c r="AU270" s="62"/>
      <c r="AV270" s="62"/>
      <c r="AW270" s="62"/>
      <c r="AX270" s="62"/>
      <c r="AY270" s="62"/>
      <c r="AZ270" s="62"/>
      <c r="BA270" s="62"/>
      <c r="BB270" s="62" t="str">
        <f t="shared" si="442"/>
        <v/>
      </c>
      <c r="BC270" s="95" t="str">
        <f t="shared" si="443"/>
        <v/>
      </c>
      <c r="BD270" s="62" t="str">
        <f t="shared" si="444"/>
        <v/>
      </c>
      <c r="BE270" s="5"/>
      <c r="BF270" s="5"/>
      <c r="BG270" s="5"/>
      <c r="BH270" s="5"/>
      <c r="BI270" s="5"/>
      <c r="BJ270" s="5"/>
      <c r="BK270" s="5"/>
      <c r="BL270" s="5"/>
      <c r="BM270" s="5"/>
      <c r="BN270" s="35" t="str">
        <f t="shared" si="445"/>
        <v/>
      </c>
      <c r="BO270" s="35" t="str">
        <f t="shared" si="446"/>
        <v/>
      </c>
      <c r="BP270" s="35" t="str">
        <f t="shared" si="447"/>
        <v/>
      </c>
      <c r="BQ270" s="62"/>
      <c r="BR270" s="62"/>
      <c r="BS270" s="62"/>
      <c r="BT270" s="62"/>
      <c r="BU270" s="62"/>
      <c r="BV270" s="62"/>
      <c r="BW270" s="62"/>
      <c r="BX270" s="62"/>
      <c r="BY270" s="62"/>
      <c r="BZ270" s="62" t="str">
        <f t="shared" si="448"/>
        <v/>
      </c>
      <c r="CA270" s="62" t="str">
        <f t="shared" si="449"/>
        <v/>
      </c>
      <c r="CB270" s="62" t="str">
        <f t="shared" si="450"/>
        <v/>
      </c>
      <c r="CC270" s="5"/>
      <c r="CD270" s="5"/>
      <c r="CE270" s="5"/>
      <c r="CF270" s="5"/>
      <c r="CG270" s="5"/>
      <c r="CH270" s="5"/>
      <c r="CI270" s="5"/>
      <c r="CJ270" s="5"/>
      <c r="CK270" s="5"/>
      <c r="CL270" s="35" t="str">
        <f t="shared" si="451"/>
        <v/>
      </c>
      <c r="CM270" s="35" t="str">
        <f t="shared" si="452"/>
        <v/>
      </c>
      <c r="CN270" s="35" t="str">
        <f t="shared" si="453"/>
        <v/>
      </c>
      <c r="CO270" s="62"/>
      <c r="CP270" s="62"/>
      <c r="CQ270" s="62"/>
      <c r="CR270" s="62"/>
      <c r="CS270" s="62"/>
      <c r="CT270" s="62"/>
      <c r="CU270" s="62"/>
      <c r="CV270" s="62"/>
      <c r="CW270" s="62"/>
      <c r="CX270" s="62" t="str">
        <f t="shared" si="454"/>
        <v/>
      </c>
      <c r="CY270" s="62" t="str">
        <f t="shared" si="455"/>
        <v/>
      </c>
      <c r="CZ270" s="62" t="str">
        <f t="shared" si="456"/>
        <v/>
      </c>
      <c r="DA270" s="5"/>
      <c r="DB270" s="5"/>
      <c r="DC270" s="5"/>
      <c r="DD270" s="5"/>
      <c r="DE270" s="5"/>
      <c r="DF270" s="5"/>
      <c r="DG270" s="5"/>
      <c r="DH270" s="5"/>
      <c r="DI270" s="5"/>
      <c r="DJ270" s="5" t="str">
        <f t="shared" si="457"/>
        <v/>
      </c>
      <c r="DK270" s="5" t="str">
        <f t="shared" si="458"/>
        <v/>
      </c>
      <c r="DL270" s="5" t="str">
        <f t="shared" si="459"/>
        <v/>
      </c>
      <c r="DM270" s="62"/>
      <c r="DN270" s="62"/>
      <c r="DO270" s="62"/>
      <c r="DP270" s="62"/>
      <c r="DQ270" s="62"/>
      <c r="DR270" s="62"/>
      <c r="DS270" s="62"/>
      <c r="DT270" s="62"/>
      <c r="DU270" s="62"/>
      <c r="DV270" s="62" t="str">
        <f t="shared" si="460"/>
        <v/>
      </c>
      <c r="DW270" s="62" t="str">
        <f t="shared" si="461"/>
        <v/>
      </c>
      <c r="DX270" s="62" t="str">
        <f t="shared" si="462"/>
        <v/>
      </c>
      <c r="DY270" s="5"/>
      <c r="DZ270" s="5"/>
      <c r="EA270" s="5"/>
      <c r="EB270" s="5"/>
      <c r="EC270" s="5"/>
      <c r="ED270" s="5"/>
      <c r="EE270" s="5"/>
      <c r="EF270" s="5"/>
      <c r="EG270" s="5"/>
      <c r="EH270" s="5" t="str">
        <f t="shared" si="463"/>
        <v/>
      </c>
      <c r="EI270" s="5" t="str">
        <f t="shared" si="464"/>
        <v/>
      </c>
      <c r="EJ270" s="5" t="str">
        <f t="shared" si="465"/>
        <v/>
      </c>
      <c r="EK270" s="62"/>
      <c r="EL270" s="62"/>
      <c r="EM270" s="62"/>
      <c r="EN270" s="62"/>
      <c r="EO270" s="62"/>
      <c r="EP270" s="62"/>
      <c r="EQ270" s="62"/>
      <c r="ER270" s="62"/>
      <c r="ES270" s="62"/>
      <c r="ET270" s="62" t="str">
        <f t="shared" si="466"/>
        <v/>
      </c>
      <c r="EU270" s="62" t="str">
        <f t="shared" si="467"/>
        <v/>
      </c>
      <c r="EV270" s="62" t="str">
        <f t="shared" si="468"/>
        <v/>
      </c>
      <c r="EW270" s="5"/>
      <c r="EX270" s="5"/>
      <c r="EY270" s="5"/>
      <c r="EZ270" s="5"/>
      <c r="FA270" s="5"/>
      <c r="FB270" s="5"/>
      <c r="FC270" s="5"/>
      <c r="FD270" s="5"/>
      <c r="FE270" s="5"/>
      <c r="FF270" s="5" t="str">
        <f t="shared" si="469"/>
        <v/>
      </c>
      <c r="FG270" s="5" t="str">
        <f t="shared" si="470"/>
        <v/>
      </c>
      <c r="FH270" s="5" t="str">
        <f t="shared" si="471"/>
        <v/>
      </c>
      <c r="FI270" s="62"/>
      <c r="FJ270" s="62"/>
      <c r="FK270" s="62"/>
      <c r="FL270" s="62"/>
      <c r="FM270" s="62"/>
      <c r="FN270" s="62"/>
      <c r="FO270" s="62"/>
      <c r="FP270" s="62"/>
      <c r="FQ270" s="62"/>
      <c r="FR270" s="62" t="str">
        <f t="shared" si="472"/>
        <v/>
      </c>
      <c r="FS270" s="62" t="str">
        <f t="shared" si="473"/>
        <v/>
      </c>
      <c r="FT270" s="62" t="str">
        <f t="shared" si="474"/>
        <v/>
      </c>
      <c r="FU270" s="5"/>
      <c r="FV270" s="5"/>
      <c r="FW270" s="5"/>
      <c r="FX270" s="5"/>
      <c r="FY270" s="5"/>
      <c r="FZ270" s="5"/>
      <c r="GA270" s="5"/>
      <c r="GB270" s="5"/>
      <c r="GC270" s="5"/>
      <c r="GD270" s="5" t="str">
        <f t="shared" si="475"/>
        <v/>
      </c>
      <c r="GE270" s="5" t="str">
        <f t="shared" si="476"/>
        <v/>
      </c>
      <c r="GF270" s="5" t="str">
        <f t="shared" si="477"/>
        <v/>
      </c>
      <c r="GG270" s="62"/>
      <c r="GH270" s="62"/>
      <c r="GI270" s="62"/>
      <c r="GJ270" s="62"/>
      <c r="GK270" s="62"/>
      <c r="GL270" s="62"/>
      <c r="GM270" s="62"/>
      <c r="GN270" s="62"/>
      <c r="GO270" s="62"/>
      <c r="GP270" s="62" t="str">
        <f t="shared" si="478"/>
        <v/>
      </c>
      <c r="GQ270" s="62" t="str">
        <f t="shared" si="479"/>
        <v/>
      </c>
      <c r="GR270" s="62" t="str">
        <f t="shared" si="480"/>
        <v/>
      </c>
      <c r="GS270" s="5"/>
      <c r="GT270" s="5"/>
      <c r="GU270" s="5"/>
      <c r="GV270" s="5"/>
      <c r="GW270" s="5"/>
      <c r="GX270" s="5"/>
      <c r="GY270" s="5"/>
      <c r="GZ270" s="5"/>
      <c r="HA270" s="5"/>
      <c r="HB270" s="5" t="str">
        <f t="shared" si="481"/>
        <v/>
      </c>
      <c r="HC270" s="5" t="str">
        <f t="shared" si="482"/>
        <v/>
      </c>
      <c r="HD270" s="5" t="str">
        <f t="shared" si="483"/>
        <v/>
      </c>
      <c r="HE270" s="62"/>
      <c r="HF270" s="62"/>
      <c r="HG270" s="62"/>
      <c r="HH270" s="62"/>
      <c r="HI270" s="62"/>
      <c r="HJ270" s="62"/>
      <c r="HK270" s="62"/>
      <c r="HL270" s="62"/>
      <c r="HM270" s="62"/>
      <c r="HN270" s="62" t="str">
        <f t="shared" si="484"/>
        <v/>
      </c>
      <c r="HO270" s="62" t="str">
        <f t="shared" si="485"/>
        <v/>
      </c>
      <c r="HP270" s="62" t="str">
        <f t="shared" si="486"/>
        <v/>
      </c>
      <c r="HQ270" s="5"/>
      <c r="HR270" s="5"/>
      <c r="HS270" s="5"/>
      <c r="HT270" s="5"/>
      <c r="HU270" s="5"/>
      <c r="HV270" s="5"/>
      <c r="HW270" s="5"/>
      <c r="HX270" s="5"/>
      <c r="HY270" s="5"/>
      <c r="HZ270" s="5" t="str">
        <f t="shared" si="487"/>
        <v/>
      </c>
      <c r="IA270" s="5" t="str">
        <f t="shared" si="488"/>
        <v/>
      </c>
      <c r="IB270" s="5" t="str">
        <f t="shared" si="489"/>
        <v/>
      </c>
      <c r="IC270" s="62"/>
      <c r="ID270" s="62"/>
      <c r="IE270" s="62"/>
      <c r="IF270" s="62"/>
      <c r="IG270" s="62"/>
      <c r="IH270" s="62"/>
      <c r="II270" s="62"/>
      <c r="IJ270" s="62"/>
      <c r="IK270" s="62"/>
      <c r="IL270" s="62" t="str">
        <f t="shared" si="490"/>
        <v/>
      </c>
      <c r="IM270" s="62" t="str">
        <f t="shared" si="491"/>
        <v/>
      </c>
      <c r="IN270" s="62" t="str">
        <f t="shared" si="492"/>
        <v/>
      </c>
      <c r="IO270" s="5"/>
      <c r="IP270" s="5"/>
      <c r="IQ270" s="5"/>
      <c r="IR270" s="5"/>
      <c r="IS270" s="5"/>
      <c r="IT270" s="5"/>
      <c r="IU270" s="5"/>
      <c r="IV270" s="5"/>
      <c r="IW270" s="5"/>
      <c r="IX270" s="5" t="str">
        <f t="shared" si="493"/>
        <v/>
      </c>
      <c r="IY270" s="5" t="str">
        <f t="shared" si="494"/>
        <v/>
      </c>
      <c r="IZ270" s="5" t="str">
        <f t="shared" si="495"/>
        <v/>
      </c>
    </row>
    <row r="271" spans="1:260" x14ac:dyDescent="0.35">
      <c r="A271" s="131">
        <v>267</v>
      </c>
      <c r="B271" s="170">
        <f>'BVEM Scorecard'!B270</f>
        <v>0</v>
      </c>
      <c r="C271" s="170">
        <f>'BVEM Scorecard'!C270</f>
        <v>0</v>
      </c>
      <c r="D271" s="152">
        <v>1053</v>
      </c>
      <c r="E271" s="72" t="str">
        <f>'BVEM Scorecard'!F270</f>
        <v>Storage</v>
      </c>
      <c r="F271" s="94"/>
      <c r="G271" s="94"/>
      <c r="H271" s="94"/>
      <c r="I271" s="94"/>
      <c r="J271" s="55"/>
      <c r="K271" s="55"/>
      <c r="L271" s="55"/>
      <c r="M271" s="55"/>
      <c r="N271" s="5"/>
      <c r="O271" s="5"/>
      <c r="P271" s="142"/>
      <c r="Q271" s="114"/>
      <c r="R271" s="91"/>
      <c r="S271" s="5" t="str">
        <f t="shared" si="434"/>
        <v/>
      </c>
      <c r="T271" s="93"/>
      <c r="U271" s="143"/>
      <c r="V271" s="143"/>
      <c r="W271" s="143"/>
      <c r="X271" s="64"/>
      <c r="Y271" s="64"/>
      <c r="Z271" s="62"/>
      <c r="AA271" s="144"/>
      <c r="AB271" s="144"/>
      <c r="AC271" s="64"/>
      <c r="AD271" s="64" t="str">
        <f t="shared" si="436"/>
        <v/>
      </c>
      <c r="AE271" s="64" t="str">
        <f t="shared" si="437"/>
        <v/>
      </c>
      <c r="AF271" s="64" t="str">
        <f t="shared" si="438"/>
        <v/>
      </c>
      <c r="AG271" s="55"/>
      <c r="AH271" s="55"/>
      <c r="AI271" s="35"/>
      <c r="AJ271" s="35"/>
      <c r="AK271" s="35"/>
      <c r="AL271" s="35"/>
      <c r="AM271" s="142"/>
      <c r="AN271" s="142"/>
      <c r="AO271" s="35"/>
      <c r="AP271" s="35" t="str">
        <f t="shared" si="439"/>
        <v/>
      </c>
      <c r="AQ271" s="35" t="str">
        <f t="shared" si="440"/>
        <v/>
      </c>
      <c r="AR271" s="35" t="str">
        <f t="shared" si="441"/>
        <v/>
      </c>
      <c r="AS271" s="64"/>
      <c r="AT271" s="64"/>
      <c r="AU271" s="64"/>
      <c r="AV271" s="64"/>
      <c r="AW271" s="64"/>
      <c r="AX271" s="64"/>
      <c r="AY271" s="144"/>
      <c r="AZ271" s="144"/>
      <c r="BA271" s="64"/>
      <c r="BB271" s="64" t="str">
        <f t="shared" si="442"/>
        <v/>
      </c>
      <c r="BC271" s="64" t="str">
        <f t="shared" si="443"/>
        <v/>
      </c>
      <c r="BD271" s="64" t="str">
        <f t="shared" si="444"/>
        <v/>
      </c>
      <c r="BE271" s="35"/>
      <c r="BF271" s="35"/>
      <c r="BG271" s="35"/>
      <c r="BH271" s="35"/>
      <c r="BI271" s="35"/>
      <c r="BJ271" s="35"/>
      <c r="BK271" s="142"/>
      <c r="BL271" s="142"/>
      <c r="BM271" s="35"/>
      <c r="BN271" s="35" t="str">
        <f t="shared" si="445"/>
        <v/>
      </c>
      <c r="BO271" s="35" t="str">
        <f t="shared" si="446"/>
        <v/>
      </c>
      <c r="BP271" s="35" t="str">
        <f t="shared" si="447"/>
        <v/>
      </c>
      <c r="BQ271" s="64"/>
      <c r="BR271" s="64"/>
      <c r="BS271" s="64"/>
      <c r="BT271" s="64"/>
      <c r="BU271" s="64"/>
      <c r="BV271" s="64"/>
      <c r="BW271" s="144"/>
      <c r="BX271" s="144"/>
      <c r="BY271" s="64"/>
      <c r="BZ271" s="64" t="str">
        <f t="shared" si="448"/>
        <v/>
      </c>
      <c r="CA271" s="64" t="str">
        <f t="shared" si="449"/>
        <v/>
      </c>
      <c r="CB271" s="64" t="str">
        <f t="shared" si="450"/>
        <v/>
      </c>
      <c r="CC271" s="35"/>
      <c r="CD271" s="35"/>
      <c r="CE271" s="35"/>
      <c r="CF271" s="35"/>
      <c r="CG271" s="35"/>
      <c r="CH271" s="35"/>
      <c r="CI271" s="142"/>
      <c r="CJ271" s="142"/>
      <c r="CK271" s="35"/>
      <c r="CL271" s="35" t="str">
        <f t="shared" si="451"/>
        <v/>
      </c>
      <c r="CM271" s="35" t="str">
        <f t="shared" si="452"/>
        <v/>
      </c>
      <c r="CN271" s="35" t="str">
        <f t="shared" si="453"/>
        <v/>
      </c>
      <c r="CO271" s="64"/>
      <c r="CP271" s="64"/>
      <c r="CQ271" s="64"/>
      <c r="CR271" s="64"/>
      <c r="CS271" s="64"/>
      <c r="CT271" s="64"/>
      <c r="CU271" s="144"/>
      <c r="CV271" s="144"/>
      <c r="CW271" s="64"/>
      <c r="CX271" s="64" t="str">
        <f t="shared" si="454"/>
        <v/>
      </c>
      <c r="CY271" s="64" t="str">
        <f t="shared" si="455"/>
        <v/>
      </c>
      <c r="CZ271" s="64" t="str">
        <f t="shared" si="456"/>
        <v/>
      </c>
      <c r="DA271" s="35"/>
      <c r="DB271" s="35"/>
      <c r="DC271" s="35"/>
      <c r="DD271" s="35"/>
      <c r="DE271" s="35"/>
      <c r="DF271" s="35"/>
      <c r="DG271" s="142"/>
      <c r="DH271" s="142"/>
      <c r="DI271" s="35"/>
      <c r="DJ271" s="35" t="str">
        <f t="shared" si="457"/>
        <v/>
      </c>
      <c r="DK271" s="35" t="str">
        <f t="shared" si="458"/>
        <v/>
      </c>
      <c r="DL271" s="35" t="str">
        <f t="shared" si="459"/>
        <v/>
      </c>
      <c r="DM271" s="64"/>
      <c r="DN271" s="64"/>
      <c r="DO271" s="64"/>
      <c r="DP271" s="64"/>
      <c r="DQ271" s="64"/>
      <c r="DR271" s="64"/>
      <c r="DS271" s="144"/>
      <c r="DT271" s="144"/>
      <c r="DU271" s="64"/>
      <c r="DV271" s="64" t="str">
        <f t="shared" si="460"/>
        <v/>
      </c>
      <c r="DW271" s="64" t="str">
        <f t="shared" si="461"/>
        <v/>
      </c>
      <c r="DX271" s="64" t="str">
        <f t="shared" si="462"/>
        <v/>
      </c>
      <c r="DY271" s="35"/>
      <c r="DZ271" s="35"/>
      <c r="EA271" s="35"/>
      <c r="EB271" s="35"/>
      <c r="EC271" s="35"/>
      <c r="ED271" s="35"/>
      <c r="EE271" s="142"/>
      <c r="EF271" s="142"/>
      <c r="EG271" s="35"/>
      <c r="EH271" s="35" t="str">
        <f t="shared" si="463"/>
        <v/>
      </c>
      <c r="EI271" s="35" t="str">
        <f t="shared" si="464"/>
        <v/>
      </c>
      <c r="EJ271" s="35" t="str">
        <f t="shared" si="465"/>
        <v/>
      </c>
      <c r="EK271" s="62"/>
      <c r="EL271" s="62"/>
      <c r="EM271" s="62"/>
      <c r="EN271" s="62"/>
      <c r="EO271" s="62"/>
      <c r="EP271" s="62"/>
      <c r="EQ271" s="62"/>
      <c r="ER271" s="62"/>
      <c r="ES271" s="62"/>
      <c r="ET271" s="62" t="str">
        <f t="shared" si="466"/>
        <v/>
      </c>
      <c r="EU271" s="62" t="str">
        <f t="shared" si="467"/>
        <v/>
      </c>
      <c r="EV271" s="62" t="str">
        <f t="shared" si="468"/>
        <v/>
      </c>
      <c r="EW271" s="5"/>
      <c r="EX271" s="5"/>
      <c r="EY271" s="5"/>
      <c r="EZ271" s="5"/>
      <c r="FA271" s="5"/>
      <c r="FB271" s="5"/>
      <c r="FC271" s="5"/>
      <c r="FD271" s="5"/>
      <c r="FE271" s="5"/>
      <c r="FF271" s="5" t="str">
        <f t="shared" si="469"/>
        <v/>
      </c>
      <c r="FG271" s="5" t="str">
        <f t="shared" si="470"/>
        <v/>
      </c>
      <c r="FH271" s="5" t="str">
        <f t="shared" si="471"/>
        <v/>
      </c>
      <c r="FI271" s="62"/>
      <c r="FJ271" s="62"/>
      <c r="FK271" s="62"/>
      <c r="FL271" s="62"/>
      <c r="FM271" s="62"/>
      <c r="FN271" s="62"/>
      <c r="FO271" s="62"/>
      <c r="FP271" s="62"/>
      <c r="FQ271" s="62"/>
      <c r="FR271" s="62" t="str">
        <f t="shared" si="472"/>
        <v/>
      </c>
      <c r="FS271" s="62" t="str">
        <f t="shared" si="473"/>
        <v/>
      </c>
      <c r="FT271" s="62" t="str">
        <f t="shared" si="474"/>
        <v/>
      </c>
      <c r="FU271" s="5"/>
      <c r="FV271" s="5"/>
      <c r="FW271" s="5"/>
      <c r="FX271" s="5"/>
      <c r="FY271" s="5"/>
      <c r="FZ271" s="5"/>
      <c r="GA271" s="5"/>
      <c r="GB271" s="5"/>
      <c r="GC271" s="5"/>
      <c r="GD271" s="5" t="str">
        <f t="shared" si="475"/>
        <v/>
      </c>
      <c r="GE271" s="5" t="str">
        <f t="shared" si="476"/>
        <v/>
      </c>
      <c r="GF271" s="5" t="str">
        <f t="shared" si="477"/>
        <v/>
      </c>
      <c r="GG271" s="62"/>
      <c r="GH271" s="62"/>
      <c r="GI271" s="62"/>
      <c r="GJ271" s="62"/>
      <c r="GK271" s="62"/>
      <c r="GL271" s="62"/>
      <c r="GM271" s="62"/>
      <c r="GN271" s="62"/>
      <c r="GO271" s="62"/>
      <c r="GP271" s="62" t="str">
        <f t="shared" si="478"/>
        <v/>
      </c>
      <c r="GQ271" s="62" t="str">
        <f t="shared" si="479"/>
        <v/>
      </c>
      <c r="GR271" s="62" t="str">
        <f t="shared" si="480"/>
        <v/>
      </c>
      <c r="GS271" s="5"/>
      <c r="GT271" s="5"/>
      <c r="GU271" s="5"/>
      <c r="GV271" s="5"/>
      <c r="GW271" s="5"/>
      <c r="GX271" s="5"/>
      <c r="GY271" s="5"/>
      <c r="GZ271" s="5"/>
      <c r="HA271" s="5"/>
      <c r="HB271" s="5" t="str">
        <f t="shared" si="481"/>
        <v/>
      </c>
      <c r="HC271" s="5" t="str">
        <f t="shared" si="482"/>
        <v/>
      </c>
      <c r="HD271" s="5" t="str">
        <f t="shared" si="483"/>
        <v/>
      </c>
      <c r="HE271" s="62"/>
      <c r="HF271" s="62"/>
      <c r="HG271" s="62"/>
      <c r="HH271" s="62"/>
      <c r="HI271" s="62"/>
      <c r="HJ271" s="62"/>
      <c r="HK271" s="62"/>
      <c r="HL271" s="62"/>
      <c r="HM271" s="62"/>
      <c r="HN271" s="62" t="str">
        <f t="shared" si="484"/>
        <v/>
      </c>
      <c r="HO271" s="62" t="str">
        <f t="shared" si="485"/>
        <v/>
      </c>
      <c r="HP271" s="62" t="str">
        <f t="shared" si="486"/>
        <v/>
      </c>
      <c r="HQ271" s="5"/>
      <c r="HR271" s="5"/>
      <c r="HS271" s="5"/>
      <c r="HT271" s="5"/>
      <c r="HU271" s="5"/>
      <c r="HV271" s="5"/>
      <c r="HW271" s="5"/>
      <c r="HX271" s="5"/>
      <c r="HY271" s="5"/>
      <c r="HZ271" s="5" t="str">
        <f t="shared" si="487"/>
        <v/>
      </c>
      <c r="IA271" s="5" t="str">
        <f t="shared" si="488"/>
        <v/>
      </c>
      <c r="IB271" s="5" t="str">
        <f t="shared" si="489"/>
        <v/>
      </c>
      <c r="IC271" s="62"/>
      <c r="ID271" s="62"/>
      <c r="IE271" s="62"/>
      <c r="IF271" s="62"/>
      <c r="IG271" s="62"/>
      <c r="IH271" s="62"/>
      <c r="II271" s="62"/>
      <c r="IJ271" s="62"/>
      <c r="IK271" s="62"/>
      <c r="IL271" s="62" t="str">
        <f t="shared" si="490"/>
        <v/>
      </c>
      <c r="IM271" s="62" t="str">
        <f t="shared" si="491"/>
        <v/>
      </c>
      <c r="IN271" s="62" t="str">
        <f t="shared" si="492"/>
        <v/>
      </c>
      <c r="IO271" s="5"/>
      <c r="IP271" s="5"/>
      <c r="IQ271" s="5"/>
      <c r="IR271" s="5"/>
      <c r="IS271" s="5"/>
      <c r="IT271" s="5"/>
      <c r="IU271" s="5"/>
      <c r="IV271" s="5"/>
      <c r="IW271" s="5"/>
      <c r="IX271" s="5" t="str">
        <f t="shared" si="493"/>
        <v/>
      </c>
      <c r="IY271" s="5" t="str">
        <f t="shared" si="494"/>
        <v/>
      </c>
      <c r="IZ271" s="5" t="str">
        <f t="shared" si="495"/>
        <v/>
      </c>
    </row>
    <row r="272" spans="1:260" x14ac:dyDescent="0.35">
      <c r="A272" s="131">
        <v>268</v>
      </c>
      <c r="B272" s="170">
        <f>'BVEM Scorecard'!B271</f>
        <v>0</v>
      </c>
      <c r="C272" s="170">
        <f>'BVEM Scorecard'!C271</f>
        <v>0</v>
      </c>
      <c r="D272" s="152">
        <v>819</v>
      </c>
      <c r="E272" s="72" t="str">
        <f>'BVEM Scorecard'!F271</f>
        <v>Solar + Storage</v>
      </c>
      <c r="F272" s="94"/>
      <c r="G272" s="94"/>
      <c r="H272" s="94"/>
      <c r="I272" s="94"/>
      <c r="J272" s="55"/>
      <c r="K272" s="55"/>
      <c r="L272" s="55"/>
      <c r="M272" s="55"/>
      <c r="N272" s="5"/>
      <c r="O272" s="141"/>
      <c r="P272" s="142"/>
      <c r="Q272" s="114"/>
      <c r="R272" s="91"/>
      <c r="S272" s="5" t="str">
        <f t="shared" si="434"/>
        <v/>
      </c>
      <c r="T272" s="93"/>
      <c r="U272" s="143"/>
      <c r="V272" s="143"/>
      <c r="W272" s="143"/>
      <c r="X272" s="64"/>
      <c r="Y272" s="64"/>
      <c r="Z272" s="64"/>
      <c r="AA272" s="144"/>
      <c r="AB272" s="144"/>
      <c r="AC272" s="64"/>
      <c r="AD272" s="64" t="str">
        <f t="shared" si="436"/>
        <v/>
      </c>
      <c r="AE272" s="64" t="str">
        <f t="shared" si="437"/>
        <v/>
      </c>
      <c r="AF272" s="64" t="str">
        <f t="shared" si="438"/>
        <v/>
      </c>
      <c r="AG272" s="55"/>
      <c r="AH272" s="55"/>
      <c r="AI272" s="5"/>
      <c r="AJ272" s="5"/>
      <c r="AK272" s="5"/>
      <c r="AL272" s="5"/>
      <c r="AM272" s="5"/>
      <c r="AN272" s="5"/>
      <c r="AO272" s="5"/>
      <c r="AP272" s="35" t="str">
        <f t="shared" si="439"/>
        <v/>
      </c>
      <c r="AQ272" s="35" t="str">
        <f t="shared" si="440"/>
        <v/>
      </c>
      <c r="AR272" s="35" t="str">
        <f t="shared" si="441"/>
        <v/>
      </c>
      <c r="AS272" s="62"/>
      <c r="AT272" s="62"/>
      <c r="AU272" s="62"/>
      <c r="AV272" s="62"/>
      <c r="AW272" s="62"/>
      <c r="AX272" s="62"/>
      <c r="AY272" s="62"/>
      <c r="AZ272" s="62"/>
      <c r="BA272" s="62"/>
      <c r="BB272" s="62" t="str">
        <f t="shared" si="442"/>
        <v/>
      </c>
      <c r="BC272" s="95" t="str">
        <f t="shared" si="443"/>
        <v/>
      </c>
      <c r="BD272" s="62" t="str">
        <f t="shared" si="444"/>
        <v/>
      </c>
      <c r="BE272" s="5"/>
      <c r="BF272" s="5"/>
      <c r="BG272" s="5"/>
      <c r="BH272" s="5"/>
      <c r="BI272" s="5"/>
      <c r="BJ272" s="5"/>
      <c r="BK272" s="5"/>
      <c r="BL272" s="5"/>
      <c r="BM272" s="5"/>
      <c r="BN272" s="35" t="str">
        <f t="shared" si="445"/>
        <v/>
      </c>
      <c r="BO272" s="35" t="str">
        <f t="shared" si="446"/>
        <v/>
      </c>
      <c r="BP272" s="35" t="str">
        <f t="shared" si="447"/>
        <v/>
      </c>
      <c r="BQ272" s="62"/>
      <c r="BR272" s="62"/>
      <c r="BS272" s="62"/>
      <c r="BT272" s="62"/>
      <c r="BU272" s="62"/>
      <c r="BV272" s="62"/>
      <c r="BW272" s="62"/>
      <c r="BX272" s="62"/>
      <c r="BY272" s="62"/>
      <c r="BZ272" s="62" t="str">
        <f t="shared" si="448"/>
        <v/>
      </c>
      <c r="CA272" s="62" t="str">
        <f t="shared" si="449"/>
        <v/>
      </c>
      <c r="CB272" s="62" t="str">
        <f t="shared" si="450"/>
        <v/>
      </c>
      <c r="CC272" s="5"/>
      <c r="CD272" s="5"/>
      <c r="CE272" s="5"/>
      <c r="CF272" s="5"/>
      <c r="CG272" s="5"/>
      <c r="CH272" s="5"/>
      <c r="CI272" s="5"/>
      <c r="CJ272" s="5"/>
      <c r="CK272" s="5"/>
      <c r="CL272" s="35" t="str">
        <f t="shared" si="451"/>
        <v/>
      </c>
      <c r="CM272" s="35" t="str">
        <f t="shared" si="452"/>
        <v/>
      </c>
      <c r="CN272" s="35" t="str">
        <f t="shared" si="453"/>
        <v/>
      </c>
      <c r="CO272" s="62"/>
      <c r="CP272" s="62"/>
      <c r="CQ272" s="62"/>
      <c r="CR272" s="62"/>
      <c r="CS272" s="62"/>
      <c r="CT272" s="62"/>
      <c r="CU272" s="62"/>
      <c r="CV272" s="62"/>
      <c r="CW272" s="62"/>
      <c r="CX272" s="62" t="str">
        <f t="shared" si="454"/>
        <v/>
      </c>
      <c r="CY272" s="62" t="str">
        <f t="shared" si="455"/>
        <v/>
      </c>
      <c r="CZ272" s="62" t="str">
        <f t="shared" si="456"/>
        <v/>
      </c>
      <c r="DA272" s="5"/>
      <c r="DB272" s="5"/>
      <c r="DC272" s="5"/>
      <c r="DD272" s="5"/>
      <c r="DE272" s="5"/>
      <c r="DF272" s="5"/>
      <c r="DG272" s="5"/>
      <c r="DH272" s="5"/>
      <c r="DI272" s="5"/>
      <c r="DJ272" s="5" t="str">
        <f t="shared" si="457"/>
        <v/>
      </c>
      <c r="DK272" s="5" t="str">
        <f t="shared" si="458"/>
        <v/>
      </c>
      <c r="DL272" s="5" t="str">
        <f t="shared" si="459"/>
        <v/>
      </c>
      <c r="DM272" s="62"/>
      <c r="DN272" s="62"/>
      <c r="DO272" s="62"/>
      <c r="DP272" s="62"/>
      <c r="DQ272" s="62"/>
      <c r="DR272" s="62"/>
      <c r="DS272" s="62"/>
      <c r="DT272" s="62"/>
      <c r="DU272" s="62"/>
      <c r="DV272" s="62" t="str">
        <f t="shared" si="460"/>
        <v/>
      </c>
      <c r="DW272" s="62" t="str">
        <f t="shared" si="461"/>
        <v/>
      </c>
      <c r="DX272" s="62" t="str">
        <f t="shared" si="462"/>
        <v/>
      </c>
      <c r="DY272" s="5"/>
      <c r="DZ272" s="5"/>
      <c r="EA272" s="5"/>
      <c r="EB272" s="5"/>
      <c r="EC272" s="5"/>
      <c r="ED272" s="5"/>
      <c r="EE272" s="5"/>
      <c r="EF272" s="5"/>
      <c r="EG272" s="5"/>
      <c r="EH272" s="5" t="str">
        <f t="shared" si="463"/>
        <v/>
      </c>
      <c r="EI272" s="5" t="str">
        <f t="shared" si="464"/>
        <v/>
      </c>
      <c r="EJ272" s="5" t="str">
        <f t="shared" si="465"/>
        <v/>
      </c>
      <c r="EK272" s="62"/>
      <c r="EL272" s="62"/>
      <c r="EM272" s="62"/>
      <c r="EN272" s="62"/>
      <c r="EO272" s="62"/>
      <c r="EP272" s="62"/>
      <c r="EQ272" s="62"/>
      <c r="ER272" s="62"/>
      <c r="ES272" s="62"/>
      <c r="ET272" s="62" t="str">
        <f t="shared" si="466"/>
        <v/>
      </c>
      <c r="EU272" s="62" t="str">
        <f t="shared" si="467"/>
        <v/>
      </c>
      <c r="EV272" s="62" t="str">
        <f t="shared" si="468"/>
        <v/>
      </c>
      <c r="EW272" s="5"/>
      <c r="EX272" s="5"/>
      <c r="EY272" s="5"/>
      <c r="EZ272" s="5"/>
      <c r="FA272" s="5"/>
      <c r="FB272" s="5"/>
      <c r="FC272" s="5"/>
      <c r="FD272" s="5"/>
      <c r="FE272" s="5"/>
      <c r="FF272" s="5" t="str">
        <f t="shared" si="469"/>
        <v/>
      </c>
      <c r="FG272" s="5" t="str">
        <f t="shared" si="470"/>
        <v/>
      </c>
      <c r="FH272" s="5" t="str">
        <f t="shared" si="471"/>
        <v/>
      </c>
      <c r="FI272" s="62"/>
      <c r="FJ272" s="62"/>
      <c r="FK272" s="62"/>
      <c r="FL272" s="62"/>
      <c r="FM272" s="62"/>
      <c r="FN272" s="62"/>
      <c r="FO272" s="62"/>
      <c r="FP272" s="62"/>
      <c r="FQ272" s="62"/>
      <c r="FR272" s="62" t="str">
        <f t="shared" si="472"/>
        <v/>
      </c>
      <c r="FS272" s="62" t="str">
        <f t="shared" si="473"/>
        <v/>
      </c>
      <c r="FT272" s="62" t="str">
        <f t="shared" si="474"/>
        <v/>
      </c>
      <c r="FU272" s="5"/>
      <c r="FV272" s="5"/>
      <c r="FW272" s="5"/>
      <c r="FX272" s="5"/>
      <c r="FY272" s="5"/>
      <c r="FZ272" s="5"/>
      <c r="GA272" s="5"/>
      <c r="GB272" s="5"/>
      <c r="GC272" s="5"/>
      <c r="GD272" s="5" t="str">
        <f t="shared" si="475"/>
        <v/>
      </c>
      <c r="GE272" s="5" t="str">
        <f t="shared" si="476"/>
        <v/>
      </c>
      <c r="GF272" s="5" t="str">
        <f t="shared" si="477"/>
        <v/>
      </c>
      <c r="GG272" s="62"/>
      <c r="GH272" s="62"/>
      <c r="GI272" s="62"/>
      <c r="GJ272" s="62"/>
      <c r="GK272" s="62"/>
      <c r="GL272" s="62"/>
      <c r="GM272" s="62"/>
      <c r="GN272" s="62"/>
      <c r="GO272" s="62"/>
      <c r="GP272" s="62" t="str">
        <f t="shared" si="478"/>
        <v/>
      </c>
      <c r="GQ272" s="62" t="str">
        <f t="shared" si="479"/>
        <v/>
      </c>
      <c r="GR272" s="62" t="str">
        <f t="shared" si="480"/>
        <v/>
      </c>
      <c r="GS272" s="5"/>
      <c r="GT272" s="5"/>
      <c r="GU272" s="5"/>
      <c r="GV272" s="5"/>
      <c r="GW272" s="5"/>
      <c r="GX272" s="5"/>
      <c r="GY272" s="5"/>
      <c r="GZ272" s="5"/>
      <c r="HA272" s="5"/>
      <c r="HB272" s="5" t="str">
        <f t="shared" si="481"/>
        <v/>
      </c>
      <c r="HC272" s="5" t="str">
        <f t="shared" si="482"/>
        <v/>
      </c>
      <c r="HD272" s="5" t="str">
        <f t="shared" si="483"/>
        <v/>
      </c>
      <c r="HE272" s="62"/>
      <c r="HF272" s="62"/>
      <c r="HG272" s="62"/>
      <c r="HH272" s="62"/>
      <c r="HI272" s="62"/>
      <c r="HJ272" s="62"/>
      <c r="HK272" s="62"/>
      <c r="HL272" s="62"/>
      <c r="HM272" s="62"/>
      <c r="HN272" s="62" t="str">
        <f t="shared" si="484"/>
        <v/>
      </c>
      <c r="HO272" s="62" t="str">
        <f t="shared" si="485"/>
        <v/>
      </c>
      <c r="HP272" s="62" t="str">
        <f t="shared" si="486"/>
        <v/>
      </c>
      <c r="HQ272" s="5"/>
      <c r="HR272" s="5"/>
      <c r="HS272" s="5"/>
      <c r="HT272" s="5"/>
      <c r="HU272" s="5"/>
      <c r="HV272" s="5"/>
      <c r="HW272" s="5"/>
      <c r="HX272" s="5"/>
      <c r="HY272" s="5"/>
      <c r="HZ272" s="5" t="str">
        <f t="shared" si="487"/>
        <v/>
      </c>
      <c r="IA272" s="5" t="str">
        <f t="shared" si="488"/>
        <v/>
      </c>
      <c r="IB272" s="5" t="str">
        <f t="shared" si="489"/>
        <v/>
      </c>
      <c r="IC272" s="62"/>
      <c r="ID272" s="62"/>
      <c r="IE272" s="62"/>
      <c r="IF272" s="62"/>
      <c r="IG272" s="62"/>
      <c r="IH272" s="62"/>
      <c r="II272" s="62"/>
      <c r="IJ272" s="62"/>
      <c r="IK272" s="62"/>
      <c r="IL272" s="62" t="str">
        <f t="shared" si="490"/>
        <v/>
      </c>
      <c r="IM272" s="62" t="str">
        <f t="shared" si="491"/>
        <v/>
      </c>
      <c r="IN272" s="62" t="str">
        <f t="shared" si="492"/>
        <v/>
      </c>
      <c r="IO272" s="5"/>
      <c r="IP272" s="5"/>
      <c r="IQ272" s="5"/>
      <c r="IR272" s="5"/>
      <c r="IS272" s="5"/>
      <c r="IT272" s="5"/>
      <c r="IU272" s="5"/>
      <c r="IV272" s="5"/>
      <c r="IW272" s="5"/>
      <c r="IX272" s="5" t="str">
        <f t="shared" si="493"/>
        <v/>
      </c>
      <c r="IY272" s="5" t="str">
        <f t="shared" si="494"/>
        <v/>
      </c>
      <c r="IZ272" s="5" t="str">
        <f t="shared" si="495"/>
        <v/>
      </c>
    </row>
    <row r="273" spans="1:260" x14ac:dyDescent="0.35">
      <c r="A273" s="131">
        <v>269</v>
      </c>
      <c r="B273" s="170">
        <f>'BVEM Scorecard'!B272</f>
        <v>0</v>
      </c>
      <c r="C273" s="170">
        <f>'BVEM Scorecard'!C272</f>
        <v>0</v>
      </c>
      <c r="D273" s="152">
        <v>1058</v>
      </c>
      <c r="E273" s="72" t="str">
        <f>'BVEM Scorecard'!F272</f>
        <v>Storage</v>
      </c>
      <c r="F273" s="94"/>
      <c r="G273" s="94"/>
      <c r="H273" s="94"/>
      <c r="I273" s="94"/>
      <c r="J273" s="55"/>
      <c r="K273" s="55"/>
      <c r="L273" s="55"/>
      <c r="M273" s="55"/>
      <c r="N273" s="5"/>
      <c r="O273" s="5"/>
      <c r="P273" s="142"/>
      <c r="Q273" s="114"/>
      <c r="R273" s="91"/>
      <c r="S273" s="5" t="str">
        <f t="shared" si="434"/>
        <v/>
      </c>
      <c r="T273" s="93"/>
      <c r="U273" s="143"/>
      <c r="V273" s="143"/>
      <c r="W273" s="143"/>
      <c r="X273" s="64"/>
      <c r="Y273" s="64"/>
      <c r="Z273" s="62"/>
      <c r="AA273" s="144"/>
      <c r="AB273" s="144"/>
      <c r="AC273" s="64"/>
      <c r="AD273" s="64" t="str">
        <f t="shared" si="436"/>
        <v/>
      </c>
      <c r="AE273" s="64" t="str">
        <f t="shared" si="437"/>
        <v/>
      </c>
      <c r="AF273" s="64" t="str">
        <f t="shared" si="438"/>
        <v/>
      </c>
      <c r="AG273" s="55"/>
      <c r="AH273" s="55"/>
      <c r="AI273" s="35"/>
      <c r="AJ273" s="35"/>
      <c r="AK273" s="35"/>
      <c r="AL273" s="35"/>
      <c r="AM273" s="142"/>
      <c r="AN273" s="142"/>
      <c r="AO273" s="35"/>
      <c r="AP273" s="35" t="str">
        <f t="shared" si="439"/>
        <v/>
      </c>
      <c r="AQ273" s="35" t="str">
        <f t="shared" si="440"/>
        <v/>
      </c>
      <c r="AR273" s="35" t="str">
        <f t="shared" si="441"/>
        <v/>
      </c>
      <c r="AS273" s="64"/>
      <c r="AT273" s="64"/>
      <c r="AU273" s="64"/>
      <c r="AV273" s="64"/>
      <c r="AW273" s="64"/>
      <c r="AX273" s="64"/>
      <c r="AY273" s="144"/>
      <c r="AZ273" s="144"/>
      <c r="BA273" s="64"/>
      <c r="BB273" s="64" t="str">
        <f t="shared" si="442"/>
        <v/>
      </c>
      <c r="BC273" s="64" t="str">
        <f t="shared" si="443"/>
        <v/>
      </c>
      <c r="BD273" s="64" t="str">
        <f t="shared" si="444"/>
        <v/>
      </c>
      <c r="BE273" s="35"/>
      <c r="BF273" s="35"/>
      <c r="BG273" s="35"/>
      <c r="BH273" s="35"/>
      <c r="BI273" s="35"/>
      <c r="BJ273" s="35"/>
      <c r="BK273" s="142"/>
      <c r="BL273" s="142"/>
      <c r="BM273" s="35"/>
      <c r="BN273" s="35" t="str">
        <f t="shared" si="445"/>
        <v/>
      </c>
      <c r="BO273" s="35" t="str">
        <f t="shared" si="446"/>
        <v/>
      </c>
      <c r="BP273" s="35" t="str">
        <f t="shared" si="447"/>
        <v/>
      </c>
      <c r="BQ273" s="64"/>
      <c r="BR273" s="64"/>
      <c r="BS273" s="64"/>
      <c r="BT273" s="64"/>
      <c r="BU273" s="64"/>
      <c r="BV273" s="64"/>
      <c r="BW273" s="144"/>
      <c r="BX273" s="144"/>
      <c r="BY273" s="64"/>
      <c r="BZ273" s="64"/>
      <c r="CA273" s="64"/>
      <c r="CB273" s="64"/>
      <c r="CC273" s="35"/>
      <c r="CD273" s="35"/>
      <c r="CE273" s="35"/>
      <c r="CF273" s="35"/>
      <c r="CG273" s="35"/>
      <c r="CH273" s="35"/>
      <c r="CI273" s="142"/>
      <c r="CJ273" s="142"/>
      <c r="CK273" s="35"/>
      <c r="CL273" s="35"/>
      <c r="CM273" s="35"/>
      <c r="CN273" s="35"/>
      <c r="CO273" s="64"/>
      <c r="CP273" s="64"/>
      <c r="CQ273" s="64"/>
      <c r="CR273" s="64"/>
      <c r="CS273" s="64"/>
      <c r="CT273" s="64"/>
      <c r="CU273" s="144"/>
      <c r="CV273" s="144"/>
      <c r="CW273" s="64"/>
      <c r="CX273" s="64"/>
      <c r="CY273" s="64"/>
      <c r="CZ273" s="64"/>
      <c r="DA273" s="35"/>
      <c r="DB273" s="35"/>
      <c r="DC273" s="35"/>
      <c r="DD273" s="35"/>
      <c r="DE273" s="35"/>
      <c r="DF273" s="35"/>
      <c r="DG273" s="142"/>
      <c r="DH273" s="142"/>
      <c r="DI273" s="35"/>
      <c r="DJ273" s="35"/>
      <c r="DK273" s="35"/>
      <c r="DL273" s="35"/>
      <c r="DM273" s="64"/>
      <c r="DN273" s="64"/>
      <c r="DO273" s="64"/>
      <c r="DP273" s="64"/>
      <c r="DQ273" s="64"/>
      <c r="DR273" s="64"/>
      <c r="DS273" s="144"/>
      <c r="DT273" s="144"/>
      <c r="DU273" s="64"/>
      <c r="DV273" s="64"/>
      <c r="DW273" s="64"/>
      <c r="DX273" s="64"/>
      <c r="DY273" s="35"/>
      <c r="DZ273" s="35"/>
      <c r="EA273" s="35"/>
      <c r="EB273" s="35"/>
      <c r="EC273" s="35"/>
      <c r="ED273" s="35"/>
      <c r="EE273" s="142"/>
      <c r="EF273" s="142"/>
      <c r="EG273" s="35"/>
      <c r="EH273" s="35"/>
      <c r="EI273" s="35"/>
      <c r="EJ273" s="35"/>
      <c r="EK273" s="62"/>
      <c r="EL273" s="62"/>
      <c r="EM273" s="62"/>
      <c r="EN273" s="62"/>
      <c r="EO273" s="62"/>
      <c r="EP273" s="62"/>
      <c r="EQ273" s="62"/>
      <c r="ER273" s="62"/>
      <c r="ES273" s="62"/>
      <c r="ET273" s="62"/>
      <c r="EU273" s="62"/>
      <c r="EV273" s="62"/>
      <c r="EW273" s="5"/>
      <c r="EX273" s="5"/>
      <c r="EY273" s="5"/>
      <c r="EZ273" s="5"/>
      <c r="FA273" s="5"/>
      <c r="FB273" s="5"/>
      <c r="FC273" s="5"/>
      <c r="FD273" s="5"/>
      <c r="FE273" s="5"/>
      <c r="FF273" s="5"/>
      <c r="FG273" s="5"/>
      <c r="FH273" s="5"/>
      <c r="FI273" s="62"/>
      <c r="FJ273" s="62"/>
      <c r="FK273" s="62"/>
      <c r="FL273" s="62"/>
      <c r="FM273" s="62"/>
      <c r="FN273" s="62"/>
      <c r="FO273" s="62"/>
      <c r="FP273" s="62"/>
      <c r="FQ273" s="62"/>
      <c r="FR273" s="62"/>
      <c r="FS273" s="62"/>
      <c r="FT273" s="62"/>
      <c r="FU273" s="5"/>
      <c r="FV273" s="5"/>
      <c r="FW273" s="5"/>
      <c r="FX273" s="5"/>
      <c r="FY273" s="5"/>
      <c r="FZ273" s="5"/>
      <c r="GA273" s="5"/>
      <c r="GB273" s="5"/>
      <c r="GC273" s="5"/>
      <c r="GD273" s="5"/>
      <c r="GE273" s="5"/>
      <c r="GF273" s="5"/>
      <c r="GG273" s="62"/>
      <c r="GH273" s="62"/>
      <c r="GI273" s="62"/>
      <c r="GJ273" s="62"/>
      <c r="GK273" s="62"/>
      <c r="GL273" s="62"/>
      <c r="GM273" s="62"/>
      <c r="GN273" s="62"/>
      <c r="GO273" s="62"/>
      <c r="GP273" s="62"/>
      <c r="GQ273" s="62"/>
      <c r="GR273" s="62"/>
      <c r="GS273" s="5"/>
      <c r="GT273" s="5"/>
      <c r="GU273" s="5"/>
      <c r="GV273" s="5"/>
      <c r="GW273" s="5"/>
      <c r="GX273" s="5"/>
      <c r="GY273" s="5"/>
      <c r="GZ273" s="5"/>
      <c r="HA273" s="5"/>
      <c r="HB273" s="5"/>
      <c r="HC273" s="5"/>
      <c r="HD273" s="5"/>
      <c r="HE273" s="62"/>
      <c r="HF273" s="62"/>
      <c r="HG273" s="62"/>
      <c r="HH273" s="62"/>
      <c r="HI273" s="62"/>
      <c r="HJ273" s="62"/>
      <c r="HK273" s="62"/>
      <c r="HL273" s="62"/>
      <c r="HM273" s="62"/>
      <c r="HN273" s="62"/>
      <c r="HO273" s="62"/>
      <c r="HP273" s="62"/>
      <c r="HQ273" s="5"/>
      <c r="HR273" s="5"/>
      <c r="HS273" s="5"/>
      <c r="HT273" s="5"/>
      <c r="HU273" s="5"/>
      <c r="HV273" s="5"/>
      <c r="HW273" s="5"/>
      <c r="HX273" s="5"/>
      <c r="HY273" s="5"/>
      <c r="HZ273" s="5"/>
      <c r="IA273" s="5"/>
      <c r="IB273" s="5"/>
      <c r="IC273" s="62"/>
      <c r="ID273" s="62"/>
      <c r="IE273" s="62"/>
      <c r="IF273" s="62"/>
      <c r="IG273" s="62"/>
      <c r="IH273" s="62"/>
      <c r="II273" s="62"/>
      <c r="IJ273" s="62"/>
      <c r="IK273" s="62"/>
      <c r="IL273" s="62"/>
      <c r="IM273" s="62"/>
      <c r="IN273" s="62"/>
      <c r="IO273" s="5"/>
      <c r="IP273" s="5"/>
      <c r="IQ273" s="5"/>
      <c r="IR273" s="5"/>
      <c r="IS273" s="5"/>
      <c r="IT273" s="5"/>
      <c r="IU273" s="5"/>
      <c r="IV273" s="5"/>
      <c r="IW273" s="5"/>
      <c r="IX273" s="5"/>
      <c r="IY273" s="5"/>
      <c r="IZ273" s="5"/>
    </row>
    <row r="274" spans="1:260" x14ac:dyDescent="0.35">
      <c r="A274" s="131">
        <v>270</v>
      </c>
      <c r="B274" s="170">
        <f>'BVEM Scorecard'!B273</f>
        <v>0</v>
      </c>
      <c r="C274" s="170">
        <f>'BVEM Scorecard'!C273</f>
        <v>0</v>
      </c>
      <c r="D274" s="152">
        <v>725</v>
      </c>
      <c r="E274" s="72" t="str">
        <f>'BVEM Scorecard'!F273</f>
        <v>Solar + Storage</v>
      </c>
      <c r="F274" s="94">
        <f t="shared" si="432"/>
        <v>0.75</v>
      </c>
      <c r="G274" s="94">
        <f t="shared" ref="G274:G277" si="496">IFERROR(S274/3,0)</f>
        <v>1</v>
      </c>
      <c r="H274" s="94">
        <f t="shared" si="433"/>
        <v>0.75</v>
      </c>
      <c r="I274" s="94">
        <f t="shared" ref="I274:I277" si="497">IFERROR(SUM(AD274,AP274,BB274,BN274,BZ274,CL274,CX274,DJ274,DV274,EH274,ET274,FF274,FR274,GD274,GP274,HB274,HN274,HZ274,IL274,IX274)/(SUM(V274,AH274,AT274,BF274,BR274,CD274,CP274,DB274,DN274,DZ274,EL274,EX274,FJ274,FV274,GH274,GT274,HF274,HR274,ID274,IP274)*3),0)</f>
        <v>1</v>
      </c>
      <c r="J274" s="55">
        <v>1</v>
      </c>
      <c r="K274" s="55">
        <v>1</v>
      </c>
      <c r="L274" s="55">
        <v>293</v>
      </c>
      <c r="M274" s="55">
        <f>AVERAGE(65500,6000,214500,172500)</f>
        <v>114625</v>
      </c>
      <c r="N274" s="5">
        <v>1</v>
      </c>
      <c r="O274" s="141">
        <v>1</v>
      </c>
      <c r="P274" s="142">
        <v>0.75</v>
      </c>
      <c r="Q274" s="114">
        <f>O274*0.75</f>
        <v>0.75</v>
      </c>
      <c r="R274" s="91">
        <v>0.75</v>
      </c>
      <c r="S274" s="5">
        <f t="shared" si="434"/>
        <v>3</v>
      </c>
      <c r="T274" s="93">
        <f>IFERROR(Q274*Q$4+R274*R$4,0)</f>
        <v>0.75</v>
      </c>
      <c r="U274" s="143" t="s">
        <v>161</v>
      </c>
      <c r="V274" s="143">
        <v>1</v>
      </c>
      <c r="W274" s="143">
        <v>18</v>
      </c>
      <c r="X274" s="64">
        <v>65500</v>
      </c>
      <c r="Y274" s="64">
        <f>X274/2080</f>
        <v>31.490384615384617</v>
      </c>
      <c r="Z274" s="64">
        <v>1</v>
      </c>
      <c r="AA274" s="144">
        <v>0.75</v>
      </c>
      <c r="AB274" s="144">
        <v>0.75</v>
      </c>
      <c r="AC274" s="64"/>
      <c r="AD274" s="64">
        <f t="shared" si="436"/>
        <v>3</v>
      </c>
      <c r="AE274" s="64">
        <f t="shared" si="437"/>
        <v>6.1433447098976107E-2</v>
      </c>
      <c r="AF274" s="64">
        <f t="shared" si="438"/>
        <v>4.607508532423208E-2</v>
      </c>
      <c r="AG274" s="55" t="s">
        <v>162</v>
      </c>
      <c r="AH274" s="55">
        <v>1</v>
      </c>
      <c r="AI274" s="5">
        <v>5</v>
      </c>
      <c r="AJ274" s="5">
        <v>6000</v>
      </c>
      <c r="AK274" s="5">
        <f>AJ274/2080</f>
        <v>2.8846153846153846</v>
      </c>
      <c r="AL274" s="5">
        <v>1</v>
      </c>
      <c r="AM274" s="5">
        <v>0.75</v>
      </c>
      <c r="AN274" s="5">
        <v>0.75</v>
      </c>
      <c r="AO274" s="5"/>
      <c r="AP274" s="35">
        <f t="shared" si="439"/>
        <v>3</v>
      </c>
      <c r="AQ274" s="35">
        <f t="shared" si="440"/>
        <v>1.7064846416382253E-2</v>
      </c>
      <c r="AR274" s="35">
        <f t="shared" si="441"/>
        <v>1.2798634812286689E-2</v>
      </c>
      <c r="AS274" s="62" t="s">
        <v>229</v>
      </c>
      <c r="AT274" s="62">
        <v>1</v>
      </c>
      <c r="AU274" s="62">
        <v>180</v>
      </c>
      <c r="AV274" s="62">
        <v>214500</v>
      </c>
      <c r="AW274" s="62">
        <f>AV274/2080</f>
        <v>103.125</v>
      </c>
      <c r="AX274" s="62">
        <v>1</v>
      </c>
      <c r="AY274" s="62">
        <v>0.75</v>
      </c>
      <c r="AZ274" s="62">
        <v>0.75</v>
      </c>
      <c r="BA274" s="62"/>
      <c r="BB274" s="62">
        <f t="shared" si="442"/>
        <v>3</v>
      </c>
      <c r="BC274" s="95">
        <f t="shared" si="443"/>
        <v>0.61433447098976113</v>
      </c>
      <c r="BD274" s="62">
        <f t="shared" si="444"/>
        <v>0.46075085324232085</v>
      </c>
      <c r="BE274" s="5" t="s">
        <v>109</v>
      </c>
      <c r="BF274" s="5">
        <v>1</v>
      </c>
      <c r="BG274" s="5">
        <v>90</v>
      </c>
      <c r="BH274" s="5">
        <v>172500</v>
      </c>
      <c r="BI274" s="5">
        <f>BH274/2080</f>
        <v>82.932692307692307</v>
      </c>
      <c r="BJ274" s="5">
        <v>1</v>
      </c>
      <c r="BK274" s="5">
        <v>0.75</v>
      </c>
      <c r="BL274" s="5">
        <v>0.75</v>
      </c>
      <c r="BM274" s="5"/>
      <c r="BN274" s="35">
        <f t="shared" si="445"/>
        <v>3</v>
      </c>
      <c r="BO274" s="35">
        <f t="shared" si="446"/>
        <v>0.30716723549488056</v>
      </c>
      <c r="BP274" s="35">
        <f t="shared" si="447"/>
        <v>0.23037542662116042</v>
      </c>
      <c r="BQ274" s="62"/>
      <c r="BR274" s="62"/>
      <c r="BS274" s="62"/>
      <c r="BT274" s="62"/>
      <c r="BU274" s="62"/>
      <c r="BV274" s="62"/>
      <c r="BW274" s="62"/>
      <c r="BX274" s="62"/>
      <c r="BY274" s="62"/>
      <c r="BZ274" s="62"/>
      <c r="CA274" s="62"/>
      <c r="CB274" s="62"/>
      <c r="CC274" s="5"/>
      <c r="CD274" s="5"/>
      <c r="CE274" s="5"/>
      <c r="CF274" s="5"/>
      <c r="CG274" s="5"/>
      <c r="CH274" s="5"/>
      <c r="CI274" s="5"/>
      <c r="CJ274" s="5"/>
      <c r="CK274" s="5"/>
      <c r="CL274" s="35"/>
      <c r="CM274" s="35"/>
      <c r="CN274" s="35"/>
      <c r="CO274" s="62"/>
      <c r="CP274" s="62"/>
      <c r="CQ274" s="62"/>
      <c r="CR274" s="62"/>
      <c r="CS274" s="62"/>
      <c r="CT274" s="62"/>
      <c r="CU274" s="62"/>
      <c r="CV274" s="62"/>
      <c r="CW274" s="62"/>
      <c r="CX274" s="62"/>
      <c r="CY274" s="62"/>
      <c r="CZ274" s="62"/>
      <c r="DA274" s="5"/>
      <c r="DB274" s="5"/>
      <c r="DC274" s="5"/>
      <c r="DD274" s="5"/>
      <c r="DE274" s="5"/>
      <c r="DF274" s="5"/>
      <c r="DG274" s="5"/>
      <c r="DH274" s="5"/>
      <c r="DI274" s="5"/>
      <c r="DJ274" s="5"/>
      <c r="DK274" s="5"/>
      <c r="DL274" s="5"/>
      <c r="DM274" s="62"/>
      <c r="DN274" s="62"/>
      <c r="DO274" s="62"/>
      <c r="DP274" s="62"/>
      <c r="DQ274" s="62"/>
      <c r="DR274" s="62"/>
      <c r="DS274" s="62"/>
      <c r="DT274" s="62"/>
      <c r="DU274" s="62"/>
      <c r="DV274" s="62"/>
      <c r="DW274" s="62"/>
      <c r="DX274" s="62"/>
      <c r="DY274" s="5"/>
      <c r="DZ274" s="5"/>
      <c r="EA274" s="5"/>
      <c r="EB274" s="5"/>
      <c r="EC274" s="5"/>
      <c r="ED274" s="5"/>
      <c r="EE274" s="5"/>
      <c r="EF274" s="5"/>
      <c r="EG274" s="5"/>
      <c r="EH274" s="5"/>
      <c r="EI274" s="5"/>
      <c r="EJ274" s="5"/>
      <c r="EK274" s="62"/>
      <c r="EL274" s="62"/>
      <c r="EM274" s="62"/>
      <c r="EN274" s="62"/>
      <c r="EO274" s="62"/>
      <c r="EP274" s="62"/>
      <c r="EQ274" s="62"/>
      <c r="ER274" s="62"/>
      <c r="ES274" s="62"/>
      <c r="ET274" s="62"/>
      <c r="EU274" s="62"/>
      <c r="EV274" s="62"/>
      <c r="EW274" s="5"/>
      <c r="EX274" s="5"/>
      <c r="EY274" s="5"/>
      <c r="EZ274" s="5"/>
      <c r="FA274" s="5"/>
      <c r="FB274" s="5"/>
      <c r="FC274" s="5"/>
      <c r="FD274" s="5"/>
      <c r="FE274" s="5"/>
      <c r="FF274" s="5"/>
      <c r="FG274" s="5"/>
      <c r="FH274" s="5"/>
      <c r="FI274" s="62"/>
      <c r="FJ274" s="62"/>
      <c r="FK274" s="62"/>
      <c r="FL274" s="62"/>
      <c r="FM274" s="62"/>
      <c r="FN274" s="62"/>
      <c r="FO274" s="62"/>
      <c r="FP274" s="62"/>
      <c r="FQ274" s="62"/>
      <c r="FR274" s="62"/>
      <c r="FS274" s="62"/>
      <c r="FT274" s="62"/>
      <c r="FU274" s="5"/>
      <c r="FV274" s="5"/>
      <c r="FW274" s="5"/>
      <c r="FX274" s="5"/>
      <c r="FY274" s="5"/>
      <c r="FZ274" s="5"/>
      <c r="GA274" s="5"/>
      <c r="GB274" s="5"/>
      <c r="GC274" s="5"/>
      <c r="GD274" s="5"/>
      <c r="GE274" s="5"/>
      <c r="GF274" s="5"/>
      <c r="GG274" s="62"/>
      <c r="GH274" s="62"/>
      <c r="GI274" s="62"/>
      <c r="GJ274" s="62"/>
      <c r="GK274" s="62"/>
      <c r="GL274" s="62"/>
      <c r="GM274" s="62"/>
      <c r="GN274" s="62"/>
      <c r="GO274" s="62"/>
      <c r="GP274" s="62"/>
      <c r="GQ274" s="62"/>
      <c r="GR274" s="62"/>
      <c r="GS274" s="5"/>
      <c r="GT274" s="5"/>
      <c r="GU274" s="5"/>
      <c r="GV274" s="5"/>
      <c r="GW274" s="5"/>
      <c r="GX274" s="5"/>
      <c r="GY274" s="5"/>
      <c r="GZ274" s="5"/>
      <c r="HA274" s="5"/>
      <c r="HB274" s="5"/>
      <c r="HC274" s="5"/>
      <c r="HD274" s="5"/>
      <c r="HE274" s="62"/>
      <c r="HF274" s="62"/>
      <c r="HG274" s="62"/>
      <c r="HH274" s="62"/>
      <c r="HI274" s="62"/>
      <c r="HJ274" s="62"/>
      <c r="HK274" s="62"/>
      <c r="HL274" s="62"/>
      <c r="HM274" s="62"/>
      <c r="HN274" s="62"/>
      <c r="HO274" s="62"/>
      <c r="HP274" s="62"/>
      <c r="HQ274" s="5"/>
      <c r="HR274" s="5"/>
      <c r="HS274" s="5"/>
      <c r="HT274" s="5"/>
      <c r="HU274" s="5"/>
      <c r="HV274" s="5"/>
      <c r="HW274" s="5"/>
      <c r="HX274" s="5"/>
      <c r="HY274" s="5"/>
      <c r="HZ274" s="5"/>
      <c r="IA274" s="5"/>
      <c r="IB274" s="5"/>
      <c r="IC274" s="62"/>
      <c r="ID274" s="62"/>
      <c r="IE274" s="62"/>
      <c r="IF274" s="62"/>
      <c r="IG274" s="62"/>
      <c r="IH274" s="62"/>
      <c r="II274" s="62"/>
      <c r="IJ274" s="62"/>
      <c r="IK274" s="62"/>
      <c r="IL274" s="62"/>
      <c r="IM274" s="62"/>
      <c r="IN274" s="62"/>
      <c r="IO274" s="5"/>
      <c r="IP274" s="5"/>
      <c r="IQ274" s="5"/>
      <c r="IR274" s="5"/>
      <c r="IS274" s="5"/>
      <c r="IT274" s="5"/>
      <c r="IU274" s="5"/>
      <c r="IV274" s="5"/>
      <c r="IW274" s="5"/>
      <c r="IX274" s="5"/>
      <c r="IY274" s="5"/>
      <c r="IZ274" s="5"/>
    </row>
    <row r="275" spans="1:260" x14ac:dyDescent="0.35">
      <c r="A275" s="131">
        <v>271</v>
      </c>
      <c r="B275" s="170">
        <f>'BVEM Scorecard'!B274</f>
        <v>0</v>
      </c>
      <c r="C275" s="170">
        <f>'BVEM Scorecard'!C274</f>
        <v>0</v>
      </c>
      <c r="D275" s="152">
        <v>735</v>
      </c>
      <c r="E275" s="72" t="str">
        <f>'BVEM Scorecard'!F274</f>
        <v>Solar</v>
      </c>
      <c r="F275" s="94">
        <f t="shared" si="432"/>
        <v>0.75</v>
      </c>
      <c r="G275" s="94">
        <f t="shared" si="496"/>
        <v>1</v>
      </c>
      <c r="H275" s="94">
        <f t="shared" si="433"/>
        <v>0.75</v>
      </c>
      <c r="I275" s="94">
        <f t="shared" si="497"/>
        <v>1</v>
      </c>
      <c r="J275" s="55">
        <v>1</v>
      </c>
      <c r="K275" s="55">
        <v>1</v>
      </c>
      <c r="L275" s="55">
        <v>293</v>
      </c>
      <c r="M275" s="55">
        <f>AVERAGE(65500,6000,214500,172500)</f>
        <v>114625</v>
      </c>
      <c r="N275" s="5">
        <v>1</v>
      </c>
      <c r="O275" s="5">
        <v>1</v>
      </c>
      <c r="P275" s="142">
        <v>0.75</v>
      </c>
      <c r="Q275" s="114">
        <f>O275*0.75</f>
        <v>0.75</v>
      </c>
      <c r="R275" s="91">
        <v>0.75</v>
      </c>
      <c r="S275" s="5">
        <f t="shared" si="434"/>
        <v>3</v>
      </c>
      <c r="T275" s="93">
        <f>IFERROR(Q275*Q$4+R275*R$4,0)</f>
        <v>0.75</v>
      </c>
      <c r="U275" s="143" t="s">
        <v>161</v>
      </c>
      <c r="V275" s="143">
        <v>1</v>
      </c>
      <c r="W275" s="143">
        <v>18</v>
      </c>
      <c r="X275" s="64">
        <v>65500</v>
      </c>
      <c r="Y275" s="64">
        <f>X275/2080</f>
        <v>31.490384615384617</v>
      </c>
      <c r="Z275" s="62">
        <v>1</v>
      </c>
      <c r="AA275" s="144">
        <v>0.75</v>
      </c>
      <c r="AB275" s="144">
        <v>0.75</v>
      </c>
      <c r="AC275" s="64"/>
      <c r="AD275" s="64">
        <f t="shared" si="436"/>
        <v>3</v>
      </c>
      <c r="AE275" s="64">
        <f t="shared" si="437"/>
        <v>6.1433447098976107E-2</v>
      </c>
      <c r="AF275" s="64">
        <f t="shared" si="438"/>
        <v>4.607508532423208E-2</v>
      </c>
      <c r="AG275" s="55" t="s">
        <v>162</v>
      </c>
      <c r="AH275" s="55">
        <v>1</v>
      </c>
      <c r="AI275" s="35">
        <v>5</v>
      </c>
      <c r="AJ275" s="35">
        <v>6000</v>
      </c>
      <c r="AK275" s="35">
        <f>AJ275/2080</f>
        <v>2.8846153846153846</v>
      </c>
      <c r="AL275" s="35">
        <v>1</v>
      </c>
      <c r="AM275" s="142">
        <v>0.75</v>
      </c>
      <c r="AN275" s="142">
        <v>0.75</v>
      </c>
      <c r="AO275" s="35"/>
      <c r="AP275" s="35">
        <f t="shared" si="439"/>
        <v>3</v>
      </c>
      <c r="AQ275" s="35">
        <f t="shared" si="440"/>
        <v>1.7064846416382253E-2</v>
      </c>
      <c r="AR275" s="35">
        <f t="shared" si="441"/>
        <v>1.2798634812286689E-2</v>
      </c>
      <c r="AS275" s="64" t="s">
        <v>229</v>
      </c>
      <c r="AT275" s="64">
        <v>1</v>
      </c>
      <c r="AU275" s="64">
        <v>180</v>
      </c>
      <c r="AV275" s="64">
        <v>214500</v>
      </c>
      <c r="AW275" s="64">
        <f>AV275/2080</f>
        <v>103.125</v>
      </c>
      <c r="AX275" s="64">
        <v>1</v>
      </c>
      <c r="AY275" s="144">
        <v>0.75</v>
      </c>
      <c r="AZ275" s="144">
        <v>0.75</v>
      </c>
      <c r="BA275" s="64"/>
      <c r="BB275" s="64">
        <f t="shared" si="442"/>
        <v>3</v>
      </c>
      <c r="BC275" s="64">
        <f t="shared" si="443"/>
        <v>0.61433447098976113</v>
      </c>
      <c r="BD275" s="64">
        <f t="shared" si="444"/>
        <v>0.46075085324232085</v>
      </c>
      <c r="BE275" s="35" t="s">
        <v>109</v>
      </c>
      <c r="BF275" s="35">
        <v>1</v>
      </c>
      <c r="BG275" s="35">
        <v>90</v>
      </c>
      <c r="BH275" s="35">
        <v>172500</v>
      </c>
      <c r="BI275" s="35">
        <f>BH275/2080</f>
        <v>82.932692307692307</v>
      </c>
      <c r="BJ275" s="35">
        <v>1</v>
      </c>
      <c r="BK275" s="142">
        <v>0.75</v>
      </c>
      <c r="BL275" s="142">
        <v>0.75</v>
      </c>
      <c r="BM275" s="35"/>
      <c r="BN275" s="35">
        <f t="shared" si="445"/>
        <v>3</v>
      </c>
      <c r="BO275" s="35">
        <f t="shared" si="446"/>
        <v>0.30716723549488056</v>
      </c>
      <c r="BP275" s="35">
        <f t="shared" si="447"/>
        <v>0.23037542662116042</v>
      </c>
      <c r="BQ275" s="64"/>
      <c r="BR275" s="64"/>
      <c r="BS275" s="64"/>
      <c r="BT275" s="64"/>
      <c r="BU275" s="64"/>
      <c r="BV275" s="64"/>
      <c r="BW275" s="144"/>
      <c r="BX275" s="144"/>
      <c r="BY275" s="64"/>
      <c r="BZ275" s="64"/>
      <c r="CA275" s="64"/>
      <c r="CB275" s="64"/>
      <c r="CC275" s="35"/>
      <c r="CD275" s="35"/>
      <c r="CE275" s="35"/>
      <c r="CF275" s="35"/>
      <c r="CG275" s="35"/>
      <c r="CH275" s="35"/>
      <c r="CI275" s="142"/>
      <c r="CJ275" s="142"/>
      <c r="CK275" s="35"/>
      <c r="CL275" s="35"/>
      <c r="CM275" s="35"/>
      <c r="CN275" s="35"/>
      <c r="CO275" s="64"/>
      <c r="CP275" s="64"/>
      <c r="CQ275" s="64"/>
      <c r="CR275" s="64"/>
      <c r="CS275" s="64"/>
      <c r="CT275" s="64"/>
      <c r="CU275" s="144"/>
      <c r="CV275" s="144"/>
      <c r="CW275" s="64"/>
      <c r="CX275" s="64"/>
      <c r="CY275" s="64"/>
      <c r="CZ275" s="64"/>
      <c r="DA275" s="35"/>
      <c r="DB275" s="35"/>
      <c r="DC275" s="35"/>
      <c r="DD275" s="35"/>
      <c r="DE275" s="35"/>
      <c r="DF275" s="35"/>
      <c r="DG275" s="142"/>
      <c r="DH275" s="142"/>
      <c r="DI275" s="35"/>
      <c r="DJ275" s="35"/>
      <c r="DK275" s="35"/>
      <c r="DL275" s="35"/>
      <c r="DM275" s="64"/>
      <c r="DN275" s="64"/>
      <c r="DO275" s="64"/>
      <c r="DP275" s="64"/>
      <c r="DQ275" s="64"/>
      <c r="DR275" s="64"/>
      <c r="DS275" s="144"/>
      <c r="DT275" s="144"/>
      <c r="DU275" s="64"/>
      <c r="DV275" s="64"/>
      <c r="DW275" s="64"/>
      <c r="DX275" s="64"/>
      <c r="DY275" s="35"/>
      <c r="DZ275" s="35"/>
      <c r="EA275" s="35"/>
      <c r="EB275" s="35"/>
      <c r="EC275" s="35"/>
      <c r="ED275" s="35"/>
      <c r="EE275" s="142"/>
      <c r="EF275" s="142"/>
      <c r="EG275" s="35"/>
      <c r="EH275" s="35"/>
      <c r="EI275" s="35"/>
      <c r="EJ275" s="35"/>
      <c r="EK275" s="62"/>
      <c r="EL275" s="62"/>
      <c r="EM275" s="62"/>
      <c r="EN275" s="62"/>
      <c r="EO275" s="62"/>
      <c r="EP275" s="62"/>
      <c r="EQ275" s="62"/>
      <c r="ER275" s="62"/>
      <c r="ES275" s="62"/>
      <c r="ET275" s="62"/>
      <c r="EU275" s="62"/>
      <c r="EV275" s="62"/>
      <c r="EW275" s="5"/>
      <c r="EX275" s="5"/>
      <c r="EY275" s="5"/>
      <c r="EZ275" s="5"/>
      <c r="FA275" s="5"/>
      <c r="FB275" s="5"/>
      <c r="FC275" s="5"/>
      <c r="FD275" s="5"/>
      <c r="FE275" s="5"/>
      <c r="FF275" s="5"/>
      <c r="FG275" s="5"/>
      <c r="FH275" s="5"/>
      <c r="FI275" s="62"/>
      <c r="FJ275" s="62"/>
      <c r="FK275" s="62"/>
      <c r="FL275" s="62"/>
      <c r="FM275" s="62"/>
      <c r="FN275" s="62"/>
      <c r="FO275" s="62"/>
      <c r="FP275" s="62"/>
      <c r="FQ275" s="62"/>
      <c r="FR275" s="62"/>
      <c r="FS275" s="62"/>
      <c r="FT275" s="62"/>
      <c r="FU275" s="5"/>
      <c r="FV275" s="5"/>
      <c r="FW275" s="5"/>
      <c r="FX275" s="5"/>
      <c r="FY275" s="5"/>
      <c r="FZ275" s="5"/>
      <c r="GA275" s="5"/>
      <c r="GB275" s="5"/>
      <c r="GC275" s="5"/>
      <c r="GD275" s="5"/>
      <c r="GE275" s="5"/>
      <c r="GF275" s="5"/>
      <c r="GG275" s="62"/>
      <c r="GH275" s="62"/>
      <c r="GI275" s="62"/>
      <c r="GJ275" s="62"/>
      <c r="GK275" s="62"/>
      <c r="GL275" s="62"/>
      <c r="GM275" s="62"/>
      <c r="GN275" s="62"/>
      <c r="GO275" s="62"/>
      <c r="GP275" s="62"/>
      <c r="GQ275" s="62"/>
      <c r="GR275" s="62"/>
      <c r="GS275" s="5"/>
      <c r="GT275" s="5"/>
      <c r="GU275" s="5"/>
      <c r="GV275" s="5"/>
      <c r="GW275" s="5"/>
      <c r="GX275" s="5"/>
      <c r="GY275" s="5"/>
      <c r="GZ275" s="5"/>
      <c r="HA275" s="5"/>
      <c r="HB275" s="5"/>
      <c r="HC275" s="5"/>
      <c r="HD275" s="5"/>
      <c r="HE275" s="62"/>
      <c r="HF275" s="62"/>
      <c r="HG275" s="62"/>
      <c r="HH275" s="62"/>
      <c r="HI275" s="62"/>
      <c r="HJ275" s="62"/>
      <c r="HK275" s="62"/>
      <c r="HL275" s="62"/>
      <c r="HM275" s="62"/>
      <c r="HN275" s="62"/>
      <c r="HO275" s="62"/>
      <c r="HP275" s="62"/>
      <c r="HQ275" s="5"/>
      <c r="HR275" s="5"/>
      <c r="HS275" s="5"/>
      <c r="HT275" s="5"/>
      <c r="HU275" s="5"/>
      <c r="HV275" s="5"/>
      <c r="HW275" s="5"/>
      <c r="HX275" s="5"/>
      <c r="HY275" s="5"/>
      <c r="HZ275" s="5"/>
      <c r="IA275" s="5"/>
      <c r="IB275" s="5"/>
      <c r="IC275" s="62"/>
      <c r="ID275" s="62"/>
      <c r="IE275" s="62"/>
      <c r="IF275" s="62"/>
      <c r="IG275" s="62"/>
      <c r="IH275" s="62"/>
      <c r="II275" s="62"/>
      <c r="IJ275" s="62"/>
      <c r="IK275" s="62"/>
      <c r="IL275" s="62"/>
      <c r="IM275" s="62"/>
      <c r="IN275" s="62"/>
      <c r="IO275" s="5"/>
      <c r="IP275" s="5"/>
      <c r="IQ275" s="5"/>
      <c r="IR275" s="5"/>
      <c r="IS275" s="5"/>
      <c r="IT275" s="5"/>
      <c r="IU275" s="5"/>
      <c r="IV275" s="5"/>
      <c r="IW275" s="5"/>
      <c r="IX275" s="5"/>
      <c r="IY275" s="5"/>
      <c r="IZ275" s="5"/>
    </row>
    <row r="276" spans="1:260" x14ac:dyDescent="0.35">
      <c r="A276" s="131">
        <v>272</v>
      </c>
      <c r="B276" s="170">
        <f>'BVEM Scorecard'!B275</f>
        <v>0</v>
      </c>
      <c r="C276" s="170">
        <f>'BVEM Scorecard'!C275</f>
        <v>0</v>
      </c>
      <c r="D276" s="152">
        <v>760</v>
      </c>
      <c r="E276" s="72" t="str">
        <f>'BVEM Scorecard'!F275</f>
        <v>Solar + Storage</v>
      </c>
      <c r="F276" s="94">
        <f t="shared" si="432"/>
        <v>0.75</v>
      </c>
      <c r="G276" s="94">
        <f t="shared" si="496"/>
        <v>1</v>
      </c>
      <c r="H276" s="94">
        <f t="shared" si="433"/>
        <v>0.75</v>
      </c>
      <c r="I276" s="94">
        <f t="shared" si="497"/>
        <v>1</v>
      </c>
      <c r="J276" s="55">
        <v>1</v>
      </c>
      <c r="K276" s="55">
        <v>1</v>
      </c>
      <c r="L276" s="55">
        <v>293</v>
      </c>
      <c r="M276" s="55">
        <f>AVERAGE(65500,6000,214500,172500)</f>
        <v>114625</v>
      </c>
      <c r="N276" s="5">
        <v>1</v>
      </c>
      <c r="O276" s="141">
        <v>1</v>
      </c>
      <c r="P276" s="142">
        <v>0.75</v>
      </c>
      <c r="Q276" s="114">
        <f>O276*0.75</f>
        <v>0.75</v>
      </c>
      <c r="R276" s="91">
        <v>0.75</v>
      </c>
      <c r="S276" s="5">
        <f t="shared" si="434"/>
        <v>3</v>
      </c>
      <c r="T276" s="93">
        <f>IFERROR(Q276*Q$4+R276*R$4,0)</f>
        <v>0.75</v>
      </c>
      <c r="U276" s="143" t="s">
        <v>161</v>
      </c>
      <c r="V276" s="143">
        <v>1</v>
      </c>
      <c r="W276" s="143">
        <v>18</v>
      </c>
      <c r="X276" s="64">
        <v>65500</v>
      </c>
      <c r="Y276" s="64">
        <f>X276/2080</f>
        <v>31.490384615384617</v>
      </c>
      <c r="Z276" s="64">
        <v>1</v>
      </c>
      <c r="AA276" s="144">
        <v>0.75</v>
      </c>
      <c r="AB276" s="144">
        <v>0.75</v>
      </c>
      <c r="AC276" s="64"/>
      <c r="AD276" s="64">
        <f t="shared" si="436"/>
        <v>3</v>
      </c>
      <c r="AE276" s="64">
        <f t="shared" si="437"/>
        <v>6.1433447098976107E-2</v>
      </c>
      <c r="AF276" s="64">
        <f t="shared" si="438"/>
        <v>4.607508532423208E-2</v>
      </c>
      <c r="AG276" s="55" t="s">
        <v>162</v>
      </c>
      <c r="AH276" s="55">
        <v>1</v>
      </c>
      <c r="AI276" s="5">
        <v>5</v>
      </c>
      <c r="AJ276" s="5">
        <v>6000</v>
      </c>
      <c r="AK276" s="5">
        <f>AJ276/2080</f>
        <v>2.8846153846153846</v>
      </c>
      <c r="AL276" s="5">
        <v>1</v>
      </c>
      <c r="AM276" s="5">
        <v>0.75</v>
      </c>
      <c r="AN276" s="5">
        <v>0.75</v>
      </c>
      <c r="AO276" s="5"/>
      <c r="AP276" s="35">
        <f t="shared" si="439"/>
        <v>3</v>
      </c>
      <c r="AQ276" s="35">
        <f t="shared" si="440"/>
        <v>1.7064846416382253E-2</v>
      </c>
      <c r="AR276" s="35">
        <f t="shared" si="441"/>
        <v>1.2798634812286689E-2</v>
      </c>
      <c r="AS276" s="62" t="s">
        <v>229</v>
      </c>
      <c r="AT276" s="62">
        <v>1</v>
      </c>
      <c r="AU276" s="62">
        <v>180</v>
      </c>
      <c r="AV276" s="62">
        <v>214500</v>
      </c>
      <c r="AW276" s="62">
        <f>AV276/2080</f>
        <v>103.125</v>
      </c>
      <c r="AX276" s="62">
        <v>1</v>
      </c>
      <c r="AY276" s="62">
        <v>0.75</v>
      </c>
      <c r="AZ276" s="62">
        <v>0.75</v>
      </c>
      <c r="BA276" s="62"/>
      <c r="BB276" s="62">
        <f t="shared" si="442"/>
        <v>3</v>
      </c>
      <c r="BC276" s="95">
        <f t="shared" si="443"/>
        <v>0.61433447098976113</v>
      </c>
      <c r="BD276" s="62">
        <f t="shared" si="444"/>
        <v>0.46075085324232085</v>
      </c>
      <c r="BE276" s="5" t="s">
        <v>109</v>
      </c>
      <c r="BF276" s="5">
        <v>1</v>
      </c>
      <c r="BG276" s="5">
        <v>90</v>
      </c>
      <c r="BH276" s="5">
        <v>172500</v>
      </c>
      <c r="BI276" s="5">
        <f>BH276/2080</f>
        <v>82.932692307692307</v>
      </c>
      <c r="BJ276" s="5">
        <v>1</v>
      </c>
      <c r="BK276" s="5">
        <v>0.75</v>
      </c>
      <c r="BL276" s="5">
        <v>0.75</v>
      </c>
      <c r="BM276" s="5"/>
      <c r="BN276" s="35">
        <f t="shared" si="445"/>
        <v>3</v>
      </c>
      <c r="BO276" s="35">
        <f t="shared" si="446"/>
        <v>0.30716723549488056</v>
      </c>
      <c r="BP276" s="35">
        <f t="shared" si="447"/>
        <v>0.23037542662116042</v>
      </c>
      <c r="BQ276" s="62"/>
      <c r="BR276" s="62"/>
      <c r="BS276" s="62"/>
      <c r="BT276" s="62"/>
      <c r="BU276" s="62"/>
      <c r="BV276" s="62"/>
      <c r="BW276" s="62"/>
      <c r="BX276" s="62"/>
      <c r="BY276" s="62"/>
      <c r="BZ276" s="62"/>
      <c r="CA276" s="62"/>
      <c r="CB276" s="62"/>
      <c r="CC276" s="5"/>
      <c r="CD276" s="5"/>
      <c r="CE276" s="5"/>
      <c r="CF276" s="5"/>
      <c r="CG276" s="5"/>
      <c r="CH276" s="5"/>
      <c r="CI276" s="5"/>
      <c r="CJ276" s="5"/>
      <c r="CK276" s="5"/>
      <c r="CL276" s="35"/>
      <c r="CM276" s="35"/>
      <c r="CN276" s="35"/>
      <c r="CO276" s="62"/>
      <c r="CP276" s="62"/>
      <c r="CQ276" s="62"/>
      <c r="CR276" s="62"/>
      <c r="CS276" s="62"/>
      <c r="CT276" s="62"/>
      <c r="CU276" s="62"/>
      <c r="CV276" s="62"/>
      <c r="CW276" s="62"/>
      <c r="CX276" s="62"/>
      <c r="CY276" s="62"/>
      <c r="CZ276" s="62"/>
      <c r="DA276" s="5"/>
      <c r="DB276" s="5"/>
      <c r="DC276" s="5"/>
      <c r="DD276" s="5"/>
      <c r="DE276" s="5"/>
      <c r="DF276" s="5"/>
      <c r="DG276" s="5"/>
      <c r="DH276" s="5"/>
      <c r="DI276" s="5"/>
      <c r="DJ276" s="5"/>
      <c r="DK276" s="5"/>
      <c r="DL276" s="5"/>
      <c r="DM276" s="62"/>
      <c r="DN276" s="62"/>
      <c r="DO276" s="62"/>
      <c r="DP276" s="62"/>
      <c r="DQ276" s="62"/>
      <c r="DR276" s="62"/>
      <c r="DS276" s="62"/>
      <c r="DT276" s="62"/>
      <c r="DU276" s="62"/>
      <c r="DV276" s="62"/>
      <c r="DW276" s="62"/>
      <c r="DX276" s="62"/>
      <c r="DY276" s="5"/>
      <c r="DZ276" s="5"/>
      <c r="EA276" s="5"/>
      <c r="EB276" s="5"/>
      <c r="EC276" s="5"/>
      <c r="ED276" s="5"/>
      <c r="EE276" s="5"/>
      <c r="EF276" s="5"/>
      <c r="EG276" s="5"/>
      <c r="EH276" s="5"/>
      <c r="EI276" s="5"/>
      <c r="EJ276" s="5"/>
      <c r="EK276" s="62"/>
      <c r="EL276" s="62"/>
      <c r="EM276" s="62"/>
      <c r="EN276" s="62"/>
      <c r="EO276" s="62"/>
      <c r="EP276" s="62"/>
      <c r="EQ276" s="62"/>
      <c r="ER276" s="62"/>
      <c r="ES276" s="62"/>
      <c r="ET276" s="62"/>
      <c r="EU276" s="62"/>
      <c r="EV276" s="62"/>
      <c r="EW276" s="5"/>
      <c r="EX276" s="5"/>
      <c r="EY276" s="5"/>
      <c r="EZ276" s="5"/>
      <c r="FA276" s="5"/>
      <c r="FB276" s="5"/>
      <c r="FC276" s="5"/>
      <c r="FD276" s="5"/>
      <c r="FE276" s="5"/>
      <c r="FF276" s="5"/>
      <c r="FG276" s="5"/>
      <c r="FH276" s="5"/>
      <c r="FI276" s="62"/>
      <c r="FJ276" s="62"/>
      <c r="FK276" s="62"/>
      <c r="FL276" s="62"/>
      <c r="FM276" s="62"/>
      <c r="FN276" s="62"/>
      <c r="FO276" s="62"/>
      <c r="FP276" s="62"/>
      <c r="FQ276" s="62"/>
      <c r="FR276" s="62"/>
      <c r="FS276" s="62"/>
      <c r="FT276" s="62"/>
      <c r="FU276" s="5"/>
      <c r="FV276" s="5"/>
      <c r="FW276" s="5"/>
      <c r="FX276" s="5"/>
      <c r="FY276" s="5"/>
      <c r="FZ276" s="5"/>
      <c r="GA276" s="5"/>
      <c r="GB276" s="5"/>
      <c r="GC276" s="5"/>
      <c r="GD276" s="5"/>
      <c r="GE276" s="5"/>
      <c r="GF276" s="5"/>
      <c r="GG276" s="62"/>
      <c r="GH276" s="62"/>
      <c r="GI276" s="62"/>
      <c r="GJ276" s="62"/>
      <c r="GK276" s="62"/>
      <c r="GL276" s="62"/>
      <c r="GM276" s="62"/>
      <c r="GN276" s="62"/>
      <c r="GO276" s="62"/>
      <c r="GP276" s="62"/>
      <c r="GQ276" s="62"/>
      <c r="GR276" s="62"/>
      <c r="GS276" s="5"/>
      <c r="GT276" s="5"/>
      <c r="GU276" s="5"/>
      <c r="GV276" s="5"/>
      <c r="GW276" s="5"/>
      <c r="GX276" s="5"/>
      <c r="GY276" s="5"/>
      <c r="GZ276" s="5"/>
      <c r="HA276" s="5"/>
      <c r="HB276" s="5"/>
      <c r="HC276" s="5"/>
      <c r="HD276" s="5"/>
      <c r="HE276" s="62"/>
      <c r="HF276" s="62"/>
      <c r="HG276" s="62"/>
      <c r="HH276" s="62"/>
      <c r="HI276" s="62"/>
      <c r="HJ276" s="62"/>
      <c r="HK276" s="62"/>
      <c r="HL276" s="62"/>
      <c r="HM276" s="62"/>
      <c r="HN276" s="62"/>
      <c r="HO276" s="62"/>
      <c r="HP276" s="62"/>
      <c r="HQ276" s="5"/>
      <c r="HR276" s="5"/>
      <c r="HS276" s="5"/>
      <c r="HT276" s="5"/>
      <c r="HU276" s="5"/>
      <c r="HV276" s="5"/>
      <c r="HW276" s="5"/>
      <c r="HX276" s="5"/>
      <c r="HY276" s="5"/>
      <c r="HZ276" s="5"/>
      <c r="IA276" s="5"/>
      <c r="IB276" s="5"/>
      <c r="IC276" s="62"/>
      <c r="ID276" s="62"/>
      <c r="IE276" s="62"/>
      <c r="IF276" s="62"/>
      <c r="IG276" s="62"/>
      <c r="IH276" s="62"/>
      <c r="II276" s="62"/>
      <c r="IJ276" s="62"/>
      <c r="IK276" s="62"/>
      <c r="IL276" s="62"/>
      <c r="IM276" s="62"/>
      <c r="IN276" s="62"/>
      <c r="IO276" s="5"/>
      <c r="IP276" s="5"/>
      <c r="IQ276" s="5"/>
      <c r="IR276" s="5"/>
      <c r="IS276" s="5"/>
      <c r="IT276" s="5"/>
      <c r="IU276" s="5"/>
      <c r="IV276" s="5"/>
      <c r="IW276" s="5"/>
      <c r="IX276" s="5"/>
      <c r="IY276" s="5"/>
      <c r="IZ276" s="5"/>
    </row>
    <row r="277" spans="1:260" x14ac:dyDescent="0.35">
      <c r="A277" s="131">
        <v>273</v>
      </c>
      <c r="B277" s="170">
        <f>'BVEM Scorecard'!B276</f>
        <v>0</v>
      </c>
      <c r="C277" s="170">
        <f>'BVEM Scorecard'!C276</f>
        <v>0</v>
      </c>
      <c r="D277" s="152">
        <v>782</v>
      </c>
      <c r="E277" s="72" t="str">
        <f>'BVEM Scorecard'!F276</f>
        <v>Solar</v>
      </c>
      <c r="F277" s="94">
        <f t="shared" si="432"/>
        <v>0.75</v>
      </c>
      <c r="G277" s="94">
        <f t="shared" si="496"/>
        <v>1</v>
      </c>
      <c r="H277" s="94">
        <f t="shared" si="433"/>
        <v>0.75</v>
      </c>
      <c r="I277" s="94">
        <f t="shared" si="497"/>
        <v>1</v>
      </c>
      <c r="J277" s="55">
        <v>1</v>
      </c>
      <c r="K277" s="55">
        <v>1</v>
      </c>
      <c r="L277" s="55">
        <v>293</v>
      </c>
      <c r="M277" s="55">
        <f>AVERAGE(65500,6000,214500,172500)</f>
        <v>114625</v>
      </c>
      <c r="N277" s="5">
        <v>1</v>
      </c>
      <c r="O277" s="5">
        <v>1</v>
      </c>
      <c r="P277" s="142">
        <v>0.75</v>
      </c>
      <c r="Q277" s="114">
        <f>O277*0.75</f>
        <v>0.75</v>
      </c>
      <c r="R277" s="91">
        <v>0.75</v>
      </c>
      <c r="S277" s="5">
        <f t="shared" si="434"/>
        <v>3</v>
      </c>
      <c r="T277" s="93">
        <f>IFERROR(Q277*Q$4+R277*R$4,0)</f>
        <v>0.75</v>
      </c>
      <c r="U277" s="143" t="s">
        <v>161</v>
      </c>
      <c r="V277" s="143">
        <v>1</v>
      </c>
      <c r="W277" s="143">
        <v>18</v>
      </c>
      <c r="X277" s="64">
        <v>65500</v>
      </c>
      <c r="Y277" s="64">
        <f>X277/2080</f>
        <v>31.490384615384617</v>
      </c>
      <c r="Z277" s="62">
        <v>1</v>
      </c>
      <c r="AA277" s="144">
        <v>0.75</v>
      </c>
      <c r="AB277" s="144">
        <v>0.75</v>
      </c>
      <c r="AC277" s="64"/>
      <c r="AD277" s="64">
        <f t="shared" si="436"/>
        <v>3</v>
      </c>
      <c r="AE277" s="64">
        <f t="shared" si="437"/>
        <v>6.1433447098976107E-2</v>
      </c>
      <c r="AF277" s="64">
        <f t="shared" si="438"/>
        <v>4.607508532423208E-2</v>
      </c>
      <c r="AG277" s="55" t="s">
        <v>162</v>
      </c>
      <c r="AH277" s="55">
        <v>1</v>
      </c>
      <c r="AI277" s="35">
        <v>5</v>
      </c>
      <c r="AJ277" s="35">
        <v>6000</v>
      </c>
      <c r="AK277" s="35">
        <f>AJ277/2080</f>
        <v>2.8846153846153846</v>
      </c>
      <c r="AL277" s="35">
        <v>1</v>
      </c>
      <c r="AM277" s="142">
        <v>0.75</v>
      </c>
      <c r="AN277" s="142">
        <v>0.75</v>
      </c>
      <c r="AO277" s="35"/>
      <c r="AP277" s="35">
        <f t="shared" si="439"/>
        <v>3</v>
      </c>
      <c r="AQ277" s="35">
        <f t="shared" si="440"/>
        <v>1.7064846416382253E-2</v>
      </c>
      <c r="AR277" s="35">
        <f t="shared" si="441"/>
        <v>1.2798634812286689E-2</v>
      </c>
      <c r="AS277" s="64" t="s">
        <v>229</v>
      </c>
      <c r="AT277" s="64">
        <v>1</v>
      </c>
      <c r="AU277" s="64">
        <v>180</v>
      </c>
      <c r="AV277" s="64">
        <v>214500</v>
      </c>
      <c r="AW277" s="64">
        <f>AV277/2080</f>
        <v>103.125</v>
      </c>
      <c r="AX277" s="64">
        <v>1</v>
      </c>
      <c r="AY277" s="144">
        <v>0.75</v>
      </c>
      <c r="AZ277" s="144">
        <v>0.75</v>
      </c>
      <c r="BA277" s="64"/>
      <c r="BB277" s="64">
        <f t="shared" si="442"/>
        <v>3</v>
      </c>
      <c r="BC277" s="64">
        <f t="shared" si="443"/>
        <v>0.61433447098976113</v>
      </c>
      <c r="BD277" s="64">
        <f t="shared" si="444"/>
        <v>0.46075085324232085</v>
      </c>
      <c r="BE277" s="35" t="s">
        <v>109</v>
      </c>
      <c r="BF277" s="35">
        <v>1</v>
      </c>
      <c r="BG277" s="35">
        <v>90</v>
      </c>
      <c r="BH277" s="35">
        <v>172500</v>
      </c>
      <c r="BI277" s="35">
        <f>BH277/2080</f>
        <v>82.932692307692307</v>
      </c>
      <c r="BJ277" s="35">
        <v>1</v>
      </c>
      <c r="BK277" s="142">
        <v>0.75</v>
      </c>
      <c r="BL277" s="142">
        <v>0.75</v>
      </c>
      <c r="BM277" s="35"/>
      <c r="BN277" s="35">
        <f t="shared" si="445"/>
        <v>3</v>
      </c>
      <c r="BO277" s="35">
        <f t="shared" si="446"/>
        <v>0.30716723549488056</v>
      </c>
      <c r="BP277" s="35">
        <f t="shared" si="447"/>
        <v>0.23037542662116042</v>
      </c>
      <c r="BQ277" s="64"/>
      <c r="BR277" s="64"/>
      <c r="BS277" s="64"/>
      <c r="BT277" s="64"/>
      <c r="BU277" s="64"/>
      <c r="BV277" s="64"/>
      <c r="BW277" s="144"/>
      <c r="BX277" s="144"/>
      <c r="BY277" s="64"/>
      <c r="BZ277" s="64"/>
      <c r="CA277" s="64"/>
      <c r="CB277" s="64"/>
      <c r="CC277" s="35"/>
      <c r="CD277" s="35"/>
      <c r="CE277" s="35"/>
      <c r="CF277" s="35"/>
      <c r="CG277" s="35"/>
      <c r="CH277" s="35"/>
      <c r="CI277" s="142"/>
      <c r="CJ277" s="142"/>
      <c r="CK277" s="35"/>
      <c r="CL277" s="35"/>
      <c r="CM277" s="35"/>
      <c r="CN277" s="35"/>
      <c r="CO277" s="64"/>
      <c r="CP277" s="64"/>
      <c r="CQ277" s="64"/>
      <c r="CR277" s="64"/>
      <c r="CS277" s="64"/>
      <c r="CT277" s="64"/>
      <c r="CU277" s="144"/>
      <c r="CV277" s="144"/>
      <c r="CW277" s="64"/>
      <c r="CX277" s="64"/>
      <c r="CY277" s="64"/>
      <c r="CZ277" s="64"/>
      <c r="DA277" s="35"/>
      <c r="DB277" s="35"/>
      <c r="DC277" s="35"/>
      <c r="DD277" s="35"/>
      <c r="DE277" s="35"/>
      <c r="DF277" s="35"/>
      <c r="DG277" s="142"/>
      <c r="DH277" s="142"/>
      <c r="DI277" s="35"/>
      <c r="DJ277" s="35"/>
      <c r="DK277" s="35"/>
      <c r="DL277" s="35"/>
      <c r="DM277" s="64"/>
      <c r="DN277" s="64"/>
      <c r="DO277" s="64"/>
      <c r="DP277" s="64"/>
      <c r="DQ277" s="64"/>
      <c r="DR277" s="64"/>
      <c r="DS277" s="144"/>
      <c r="DT277" s="144"/>
      <c r="DU277" s="64"/>
      <c r="DV277" s="64"/>
      <c r="DW277" s="64"/>
      <c r="DX277" s="64"/>
      <c r="DY277" s="35"/>
      <c r="DZ277" s="35"/>
      <c r="EA277" s="35"/>
      <c r="EB277" s="35"/>
      <c r="EC277" s="35"/>
      <c r="ED277" s="35"/>
      <c r="EE277" s="142"/>
      <c r="EF277" s="142"/>
      <c r="EG277" s="35"/>
      <c r="EH277" s="35"/>
      <c r="EI277" s="35"/>
      <c r="EJ277" s="35"/>
      <c r="EK277" s="62"/>
      <c r="EL277" s="62"/>
      <c r="EM277" s="62"/>
      <c r="EN277" s="62"/>
      <c r="EO277" s="62"/>
      <c r="EP277" s="62"/>
      <c r="EQ277" s="62"/>
      <c r="ER277" s="62"/>
      <c r="ES277" s="62"/>
      <c r="ET277" s="62"/>
      <c r="EU277" s="62"/>
      <c r="EV277" s="62"/>
      <c r="EW277" s="5"/>
      <c r="EX277" s="5"/>
      <c r="EY277" s="5"/>
      <c r="EZ277" s="5"/>
      <c r="FA277" s="5"/>
      <c r="FB277" s="5"/>
      <c r="FC277" s="5"/>
      <c r="FD277" s="5"/>
      <c r="FE277" s="5"/>
      <c r="FF277" s="5"/>
      <c r="FG277" s="5"/>
      <c r="FH277" s="5"/>
      <c r="FI277" s="62"/>
      <c r="FJ277" s="62"/>
      <c r="FK277" s="62"/>
      <c r="FL277" s="62"/>
      <c r="FM277" s="62"/>
      <c r="FN277" s="62"/>
      <c r="FO277" s="62"/>
      <c r="FP277" s="62"/>
      <c r="FQ277" s="62"/>
      <c r="FR277" s="62"/>
      <c r="FS277" s="62"/>
      <c r="FT277" s="62"/>
      <c r="FU277" s="5"/>
      <c r="FV277" s="5"/>
      <c r="FW277" s="5"/>
      <c r="FX277" s="5"/>
      <c r="FY277" s="5"/>
      <c r="FZ277" s="5"/>
      <c r="GA277" s="5"/>
      <c r="GB277" s="5"/>
      <c r="GC277" s="5"/>
      <c r="GD277" s="5"/>
      <c r="GE277" s="5"/>
      <c r="GF277" s="5"/>
      <c r="GG277" s="62"/>
      <c r="GH277" s="62"/>
      <c r="GI277" s="62"/>
      <c r="GJ277" s="62"/>
      <c r="GK277" s="62"/>
      <c r="GL277" s="62"/>
      <c r="GM277" s="62"/>
      <c r="GN277" s="62"/>
      <c r="GO277" s="62"/>
      <c r="GP277" s="62"/>
      <c r="GQ277" s="62"/>
      <c r="GR277" s="62"/>
      <c r="GS277" s="5"/>
      <c r="GT277" s="5"/>
      <c r="GU277" s="5"/>
      <c r="GV277" s="5"/>
      <c r="GW277" s="5"/>
      <c r="GX277" s="5"/>
      <c r="GY277" s="5"/>
      <c r="GZ277" s="5"/>
      <c r="HA277" s="5"/>
      <c r="HB277" s="5"/>
      <c r="HC277" s="5"/>
      <c r="HD277" s="5"/>
      <c r="HE277" s="62"/>
      <c r="HF277" s="62"/>
      <c r="HG277" s="62"/>
      <c r="HH277" s="62"/>
      <c r="HI277" s="62"/>
      <c r="HJ277" s="62"/>
      <c r="HK277" s="62"/>
      <c r="HL277" s="62"/>
      <c r="HM277" s="62"/>
      <c r="HN277" s="62"/>
      <c r="HO277" s="62"/>
      <c r="HP277" s="62"/>
      <c r="HQ277" s="5"/>
      <c r="HR277" s="5"/>
      <c r="HS277" s="5"/>
      <c r="HT277" s="5"/>
      <c r="HU277" s="5"/>
      <c r="HV277" s="5"/>
      <c r="HW277" s="5"/>
      <c r="HX277" s="5"/>
      <c r="HY277" s="5"/>
      <c r="HZ277" s="5"/>
      <c r="IA277" s="5"/>
      <c r="IB277" s="5"/>
      <c r="IC277" s="62"/>
      <c r="ID277" s="62"/>
      <c r="IE277" s="62"/>
      <c r="IF277" s="62"/>
      <c r="IG277" s="62"/>
      <c r="IH277" s="62"/>
      <c r="II277" s="62"/>
      <c r="IJ277" s="62"/>
      <c r="IK277" s="62"/>
      <c r="IL277" s="62"/>
      <c r="IM277" s="62"/>
      <c r="IN277" s="62"/>
      <c r="IO277" s="5"/>
      <c r="IP277" s="5"/>
      <c r="IQ277" s="5"/>
      <c r="IR277" s="5"/>
      <c r="IS277" s="5"/>
      <c r="IT277" s="5"/>
      <c r="IU277" s="5"/>
      <c r="IV277" s="5"/>
      <c r="IW277" s="5"/>
      <c r="IX277" s="5"/>
      <c r="IY277" s="5"/>
      <c r="IZ277" s="5"/>
    </row>
    <row r="278" spans="1:260" x14ac:dyDescent="0.35">
      <c r="A278" s="131">
        <v>274</v>
      </c>
      <c r="B278" s="170">
        <f>'BVEM Scorecard'!B277</f>
        <v>0</v>
      </c>
      <c r="C278" s="170">
        <f>'BVEM Scorecard'!C277</f>
        <v>0</v>
      </c>
      <c r="D278" s="152">
        <v>479</v>
      </c>
      <c r="E278" s="72" t="str">
        <f>'BVEM Scorecard'!F277</f>
        <v>Solar + Storage</v>
      </c>
      <c r="F278" s="94"/>
      <c r="G278" s="94"/>
      <c r="H278" s="94"/>
      <c r="I278" s="94"/>
      <c r="J278" s="55"/>
      <c r="K278" s="55"/>
      <c r="L278" s="55"/>
      <c r="M278" s="55"/>
      <c r="N278" s="5"/>
      <c r="O278" s="141"/>
      <c r="P278" s="142"/>
      <c r="Q278" s="114"/>
      <c r="R278" s="91"/>
      <c r="S278" s="5" t="str">
        <f t="shared" si="434"/>
        <v/>
      </c>
      <c r="T278" s="93"/>
      <c r="U278" s="143"/>
      <c r="V278" s="143"/>
      <c r="W278" s="143"/>
      <c r="X278" s="64"/>
      <c r="Y278" s="64"/>
      <c r="Z278" s="64"/>
      <c r="AA278" s="144"/>
      <c r="AB278" s="144"/>
      <c r="AC278" s="64"/>
      <c r="AD278" s="64" t="str">
        <f t="shared" si="436"/>
        <v/>
      </c>
      <c r="AE278" s="64" t="str">
        <f t="shared" si="437"/>
        <v/>
      </c>
      <c r="AF278" s="64" t="str">
        <f t="shared" si="438"/>
        <v/>
      </c>
      <c r="AG278" s="55"/>
      <c r="AH278" s="55"/>
      <c r="AI278" s="5"/>
      <c r="AJ278" s="5"/>
      <c r="AK278" s="5"/>
      <c r="AL278" s="5"/>
      <c r="AM278" s="5"/>
      <c r="AN278" s="5"/>
      <c r="AO278" s="5"/>
      <c r="AP278" s="35" t="str">
        <f t="shared" si="439"/>
        <v/>
      </c>
      <c r="AQ278" s="35" t="str">
        <f t="shared" si="440"/>
        <v/>
      </c>
      <c r="AR278" s="35" t="str">
        <f t="shared" si="441"/>
        <v/>
      </c>
      <c r="AS278" s="62"/>
      <c r="AT278" s="62"/>
      <c r="AU278" s="62"/>
      <c r="AV278" s="62"/>
      <c r="AW278" s="62"/>
      <c r="AX278" s="62"/>
      <c r="AY278" s="62"/>
      <c r="AZ278" s="62"/>
      <c r="BA278" s="62"/>
      <c r="BB278" s="62" t="str">
        <f t="shared" si="442"/>
        <v/>
      </c>
      <c r="BC278" s="95" t="str">
        <f t="shared" si="443"/>
        <v/>
      </c>
      <c r="BD278" s="62" t="str">
        <f t="shared" si="444"/>
        <v/>
      </c>
      <c r="BE278" s="5"/>
      <c r="BF278" s="5"/>
      <c r="BG278" s="5"/>
      <c r="BH278" s="5"/>
      <c r="BI278" s="5"/>
      <c r="BJ278" s="5"/>
      <c r="BK278" s="5"/>
      <c r="BL278" s="5"/>
      <c r="BM278" s="5"/>
      <c r="BN278" s="35" t="str">
        <f t="shared" si="445"/>
        <v/>
      </c>
      <c r="BO278" s="35" t="str">
        <f t="shared" si="446"/>
        <v/>
      </c>
      <c r="BP278" s="35" t="str">
        <f t="shared" si="447"/>
        <v/>
      </c>
      <c r="BQ278" s="62"/>
      <c r="BR278" s="62"/>
      <c r="BS278" s="62"/>
      <c r="BT278" s="62"/>
      <c r="BU278" s="62"/>
      <c r="BV278" s="62"/>
      <c r="BW278" s="62"/>
      <c r="BX278" s="62"/>
      <c r="BY278" s="62"/>
      <c r="BZ278" s="62" t="str">
        <f t="shared" si="448"/>
        <v/>
      </c>
      <c r="CA278" s="62" t="str">
        <f t="shared" si="449"/>
        <v/>
      </c>
      <c r="CB278" s="62" t="str">
        <f t="shared" si="450"/>
        <v/>
      </c>
      <c r="CC278" s="5"/>
      <c r="CD278" s="5"/>
      <c r="CE278" s="5"/>
      <c r="CF278" s="5"/>
      <c r="CG278" s="5"/>
      <c r="CH278" s="5"/>
      <c r="CI278" s="5"/>
      <c r="CJ278" s="5"/>
      <c r="CK278" s="5"/>
      <c r="CL278" s="35" t="str">
        <f t="shared" si="451"/>
        <v/>
      </c>
      <c r="CM278" s="35" t="str">
        <f t="shared" si="452"/>
        <v/>
      </c>
      <c r="CN278" s="35" t="str">
        <f t="shared" si="453"/>
        <v/>
      </c>
      <c r="CO278" s="62"/>
      <c r="CP278" s="62"/>
      <c r="CQ278" s="62"/>
      <c r="CR278" s="62"/>
      <c r="CS278" s="62"/>
      <c r="CT278" s="62"/>
      <c r="CU278" s="62"/>
      <c r="CV278" s="62"/>
      <c r="CW278" s="62"/>
      <c r="CX278" s="62" t="str">
        <f t="shared" si="454"/>
        <v/>
      </c>
      <c r="CY278" s="62" t="str">
        <f t="shared" si="455"/>
        <v/>
      </c>
      <c r="CZ278" s="62" t="str">
        <f t="shared" si="456"/>
        <v/>
      </c>
      <c r="DA278" s="5"/>
      <c r="DB278" s="5"/>
      <c r="DC278" s="5"/>
      <c r="DD278" s="5"/>
      <c r="DE278" s="5"/>
      <c r="DF278" s="5"/>
      <c r="DG278" s="5"/>
      <c r="DH278" s="5"/>
      <c r="DI278" s="5"/>
      <c r="DJ278" s="5" t="str">
        <f t="shared" si="457"/>
        <v/>
      </c>
      <c r="DK278" s="5" t="str">
        <f t="shared" si="458"/>
        <v/>
      </c>
      <c r="DL278" s="5" t="str">
        <f t="shared" si="459"/>
        <v/>
      </c>
      <c r="DM278" s="62"/>
      <c r="DN278" s="62"/>
      <c r="DO278" s="62"/>
      <c r="DP278" s="62"/>
      <c r="DQ278" s="62"/>
      <c r="DR278" s="62"/>
      <c r="DS278" s="62"/>
      <c r="DT278" s="62"/>
      <c r="DU278" s="62"/>
      <c r="DV278" s="62" t="str">
        <f t="shared" si="460"/>
        <v/>
      </c>
      <c r="DW278" s="62" t="str">
        <f t="shared" si="461"/>
        <v/>
      </c>
      <c r="DX278" s="62" t="str">
        <f t="shared" si="462"/>
        <v/>
      </c>
      <c r="DY278" s="5"/>
      <c r="DZ278" s="5"/>
      <c r="EA278" s="5"/>
      <c r="EB278" s="5"/>
      <c r="EC278" s="5"/>
      <c r="ED278" s="5"/>
      <c r="EE278" s="5"/>
      <c r="EF278" s="5"/>
      <c r="EG278" s="5"/>
      <c r="EH278" s="5" t="str">
        <f t="shared" si="463"/>
        <v/>
      </c>
      <c r="EI278" s="5" t="str">
        <f t="shared" si="464"/>
        <v/>
      </c>
      <c r="EJ278" s="5" t="str">
        <f t="shared" si="465"/>
        <v/>
      </c>
      <c r="EK278" s="62"/>
      <c r="EL278" s="62"/>
      <c r="EM278" s="62"/>
      <c r="EN278" s="62"/>
      <c r="EO278" s="62"/>
      <c r="EP278" s="62"/>
      <c r="EQ278" s="62"/>
      <c r="ER278" s="62"/>
      <c r="ES278" s="62"/>
      <c r="ET278" s="62" t="str">
        <f t="shared" si="466"/>
        <v/>
      </c>
      <c r="EU278" s="62" t="str">
        <f t="shared" si="467"/>
        <v/>
      </c>
      <c r="EV278" s="62" t="str">
        <f t="shared" si="468"/>
        <v/>
      </c>
      <c r="EW278" s="5"/>
      <c r="EX278" s="5"/>
      <c r="EY278" s="5"/>
      <c r="EZ278" s="5"/>
      <c r="FA278" s="5"/>
      <c r="FB278" s="5"/>
      <c r="FC278" s="5"/>
      <c r="FD278" s="5"/>
      <c r="FE278" s="5"/>
      <c r="FF278" s="5" t="str">
        <f t="shared" si="469"/>
        <v/>
      </c>
      <c r="FG278" s="5" t="str">
        <f t="shared" si="470"/>
        <v/>
      </c>
      <c r="FH278" s="5" t="str">
        <f t="shared" si="471"/>
        <v/>
      </c>
      <c r="FI278" s="62"/>
      <c r="FJ278" s="62"/>
      <c r="FK278" s="62"/>
      <c r="FL278" s="62"/>
      <c r="FM278" s="62"/>
      <c r="FN278" s="62"/>
      <c r="FO278" s="62"/>
      <c r="FP278" s="62"/>
      <c r="FQ278" s="62"/>
      <c r="FR278" s="62" t="str">
        <f t="shared" si="472"/>
        <v/>
      </c>
      <c r="FS278" s="62" t="str">
        <f t="shared" si="473"/>
        <v/>
      </c>
      <c r="FT278" s="62" t="str">
        <f t="shared" si="474"/>
        <v/>
      </c>
      <c r="FU278" s="5"/>
      <c r="FV278" s="5"/>
      <c r="FW278" s="5"/>
      <c r="FX278" s="5"/>
      <c r="FY278" s="5"/>
      <c r="FZ278" s="5"/>
      <c r="GA278" s="5"/>
      <c r="GB278" s="5"/>
      <c r="GC278" s="5"/>
      <c r="GD278" s="5" t="str">
        <f t="shared" si="475"/>
        <v/>
      </c>
      <c r="GE278" s="5" t="str">
        <f t="shared" si="476"/>
        <v/>
      </c>
      <c r="GF278" s="5" t="str">
        <f t="shared" si="477"/>
        <v/>
      </c>
      <c r="GG278" s="62"/>
      <c r="GH278" s="62"/>
      <c r="GI278" s="62"/>
      <c r="GJ278" s="62"/>
      <c r="GK278" s="62"/>
      <c r="GL278" s="62"/>
      <c r="GM278" s="62"/>
      <c r="GN278" s="62"/>
      <c r="GO278" s="62"/>
      <c r="GP278" s="62" t="str">
        <f t="shared" si="478"/>
        <v/>
      </c>
      <c r="GQ278" s="62" t="str">
        <f t="shared" si="479"/>
        <v/>
      </c>
      <c r="GR278" s="62" t="str">
        <f t="shared" si="480"/>
        <v/>
      </c>
      <c r="GS278" s="5"/>
      <c r="GT278" s="5"/>
      <c r="GU278" s="5"/>
      <c r="GV278" s="5"/>
      <c r="GW278" s="5"/>
      <c r="GX278" s="5"/>
      <c r="GY278" s="5"/>
      <c r="GZ278" s="5"/>
      <c r="HA278" s="5"/>
      <c r="HB278" s="5" t="str">
        <f t="shared" si="481"/>
        <v/>
      </c>
      <c r="HC278" s="5" t="str">
        <f t="shared" si="482"/>
        <v/>
      </c>
      <c r="HD278" s="5" t="str">
        <f t="shared" si="483"/>
        <v/>
      </c>
      <c r="HE278" s="62"/>
      <c r="HF278" s="62"/>
      <c r="HG278" s="62"/>
      <c r="HH278" s="62"/>
      <c r="HI278" s="62"/>
      <c r="HJ278" s="62"/>
      <c r="HK278" s="62"/>
      <c r="HL278" s="62"/>
      <c r="HM278" s="62"/>
      <c r="HN278" s="62" t="str">
        <f t="shared" si="484"/>
        <v/>
      </c>
      <c r="HO278" s="62" t="str">
        <f t="shared" si="485"/>
        <v/>
      </c>
      <c r="HP278" s="62" t="str">
        <f t="shared" si="486"/>
        <v/>
      </c>
      <c r="HQ278" s="5"/>
      <c r="HR278" s="5"/>
      <c r="HS278" s="5"/>
      <c r="HT278" s="5"/>
      <c r="HU278" s="5"/>
      <c r="HV278" s="5"/>
      <c r="HW278" s="5"/>
      <c r="HX278" s="5"/>
      <c r="HY278" s="5"/>
      <c r="HZ278" s="5" t="str">
        <f t="shared" si="487"/>
        <v/>
      </c>
      <c r="IA278" s="5" t="str">
        <f t="shared" si="488"/>
        <v/>
      </c>
      <c r="IB278" s="5" t="str">
        <f t="shared" si="489"/>
        <v/>
      </c>
      <c r="IC278" s="62"/>
      <c r="ID278" s="62"/>
      <c r="IE278" s="62"/>
      <c r="IF278" s="62"/>
      <c r="IG278" s="62"/>
      <c r="IH278" s="62"/>
      <c r="II278" s="62"/>
      <c r="IJ278" s="62"/>
      <c r="IK278" s="62"/>
      <c r="IL278" s="62" t="str">
        <f t="shared" si="490"/>
        <v/>
      </c>
      <c r="IM278" s="62" t="str">
        <f t="shared" si="491"/>
        <v/>
      </c>
      <c r="IN278" s="62" t="str">
        <f t="shared" si="492"/>
        <v/>
      </c>
      <c r="IO278" s="5"/>
      <c r="IP278" s="5"/>
      <c r="IQ278" s="5"/>
      <c r="IR278" s="5"/>
      <c r="IS278" s="5"/>
      <c r="IT278" s="5"/>
      <c r="IU278" s="5"/>
      <c r="IV278" s="5"/>
      <c r="IW278" s="5"/>
      <c r="IX278" s="5" t="str">
        <f t="shared" si="493"/>
        <v/>
      </c>
      <c r="IY278" s="5" t="str">
        <f t="shared" si="494"/>
        <v/>
      </c>
      <c r="IZ278" s="5" t="str">
        <f t="shared" si="495"/>
        <v/>
      </c>
    </row>
    <row r="279" spans="1:260" x14ac:dyDescent="0.35">
      <c r="A279" s="131">
        <v>275</v>
      </c>
      <c r="B279" s="170">
        <f>'BVEM Scorecard'!B278</f>
        <v>0</v>
      </c>
      <c r="C279" s="170">
        <f>'BVEM Scorecard'!C278</f>
        <v>0</v>
      </c>
      <c r="D279" s="152">
        <v>485</v>
      </c>
      <c r="E279" s="72" t="str">
        <f>'BVEM Scorecard'!F278</f>
        <v>Solar</v>
      </c>
      <c r="F279" s="94"/>
      <c r="G279" s="94"/>
      <c r="H279" s="94"/>
      <c r="I279" s="94"/>
      <c r="J279" s="55"/>
      <c r="K279" s="55"/>
      <c r="L279" s="55"/>
      <c r="M279" s="55"/>
      <c r="N279" s="5"/>
      <c r="O279" s="5"/>
      <c r="P279" s="142"/>
      <c r="Q279" s="114"/>
      <c r="R279" s="91"/>
      <c r="S279" s="5" t="str">
        <f t="shared" si="434"/>
        <v/>
      </c>
      <c r="T279" s="93"/>
      <c r="U279" s="143"/>
      <c r="V279" s="143"/>
      <c r="W279" s="143"/>
      <c r="X279" s="64"/>
      <c r="Y279" s="64"/>
      <c r="Z279" s="62"/>
      <c r="AA279" s="144"/>
      <c r="AB279" s="144"/>
      <c r="AC279" s="64"/>
      <c r="AD279" s="64" t="str">
        <f t="shared" si="436"/>
        <v/>
      </c>
      <c r="AE279" s="64" t="str">
        <f t="shared" si="437"/>
        <v/>
      </c>
      <c r="AF279" s="64" t="str">
        <f t="shared" si="438"/>
        <v/>
      </c>
      <c r="AG279" s="55"/>
      <c r="AH279" s="55"/>
      <c r="AI279" s="35"/>
      <c r="AJ279" s="35"/>
      <c r="AK279" s="35"/>
      <c r="AL279" s="35"/>
      <c r="AM279" s="142"/>
      <c r="AN279" s="142"/>
      <c r="AO279" s="35"/>
      <c r="AP279" s="35" t="str">
        <f t="shared" si="439"/>
        <v/>
      </c>
      <c r="AQ279" s="35" t="str">
        <f t="shared" si="440"/>
        <v/>
      </c>
      <c r="AR279" s="35" t="str">
        <f t="shared" si="441"/>
        <v/>
      </c>
      <c r="AS279" s="64"/>
      <c r="AT279" s="64"/>
      <c r="AU279" s="64"/>
      <c r="AV279" s="64"/>
      <c r="AW279" s="64"/>
      <c r="AX279" s="64"/>
      <c r="AY279" s="144"/>
      <c r="AZ279" s="144"/>
      <c r="BA279" s="64"/>
      <c r="BB279" s="64" t="str">
        <f t="shared" si="442"/>
        <v/>
      </c>
      <c r="BC279" s="64" t="str">
        <f t="shared" si="443"/>
        <v/>
      </c>
      <c r="BD279" s="64" t="str">
        <f t="shared" si="444"/>
        <v/>
      </c>
      <c r="BE279" s="35"/>
      <c r="BF279" s="35"/>
      <c r="BG279" s="35"/>
      <c r="BH279" s="35"/>
      <c r="BI279" s="35"/>
      <c r="BJ279" s="35"/>
      <c r="BK279" s="142"/>
      <c r="BL279" s="142"/>
      <c r="BM279" s="35"/>
      <c r="BN279" s="35" t="str">
        <f t="shared" si="445"/>
        <v/>
      </c>
      <c r="BO279" s="35" t="str">
        <f t="shared" si="446"/>
        <v/>
      </c>
      <c r="BP279" s="35" t="str">
        <f t="shared" si="447"/>
        <v/>
      </c>
      <c r="BQ279" s="64"/>
      <c r="BR279" s="64"/>
      <c r="BS279" s="64"/>
      <c r="BT279" s="64"/>
      <c r="BU279" s="64"/>
      <c r="BV279" s="64"/>
      <c r="BW279" s="144"/>
      <c r="BX279" s="144"/>
      <c r="BY279" s="64"/>
      <c r="BZ279" s="64" t="str">
        <f t="shared" si="448"/>
        <v/>
      </c>
      <c r="CA279" s="64" t="str">
        <f t="shared" si="449"/>
        <v/>
      </c>
      <c r="CB279" s="64" t="str">
        <f t="shared" si="450"/>
        <v/>
      </c>
      <c r="CC279" s="35"/>
      <c r="CD279" s="35"/>
      <c r="CE279" s="35"/>
      <c r="CF279" s="35"/>
      <c r="CG279" s="35"/>
      <c r="CH279" s="35"/>
      <c r="CI279" s="142"/>
      <c r="CJ279" s="142"/>
      <c r="CK279" s="35"/>
      <c r="CL279" s="35" t="str">
        <f t="shared" si="451"/>
        <v/>
      </c>
      <c r="CM279" s="35" t="str">
        <f t="shared" si="452"/>
        <v/>
      </c>
      <c r="CN279" s="35" t="str">
        <f t="shared" si="453"/>
        <v/>
      </c>
      <c r="CO279" s="64"/>
      <c r="CP279" s="64"/>
      <c r="CQ279" s="64"/>
      <c r="CR279" s="64"/>
      <c r="CS279" s="64"/>
      <c r="CT279" s="64"/>
      <c r="CU279" s="144"/>
      <c r="CV279" s="144"/>
      <c r="CW279" s="64"/>
      <c r="CX279" s="64" t="str">
        <f t="shared" si="454"/>
        <v/>
      </c>
      <c r="CY279" s="64" t="str">
        <f t="shared" si="455"/>
        <v/>
      </c>
      <c r="CZ279" s="64" t="str">
        <f t="shared" si="456"/>
        <v/>
      </c>
      <c r="DA279" s="35"/>
      <c r="DB279" s="35"/>
      <c r="DC279" s="35"/>
      <c r="DD279" s="35"/>
      <c r="DE279" s="35"/>
      <c r="DF279" s="35"/>
      <c r="DG279" s="142"/>
      <c r="DH279" s="142"/>
      <c r="DI279" s="35"/>
      <c r="DJ279" s="35" t="str">
        <f t="shared" si="457"/>
        <v/>
      </c>
      <c r="DK279" s="35" t="str">
        <f t="shared" si="458"/>
        <v/>
      </c>
      <c r="DL279" s="35" t="str">
        <f t="shared" si="459"/>
        <v/>
      </c>
      <c r="DM279" s="64"/>
      <c r="DN279" s="64"/>
      <c r="DO279" s="64"/>
      <c r="DP279" s="64"/>
      <c r="DQ279" s="64"/>
      <c r="DR279" s="64"/>
      <c r="DS279" s="144"/>
      <c r="DT279" s="144"/>
      <c r="DU279" s="64"/>
      <c r="DV279" s="64" t="str">
        <f t="shared" si="460"/>
        <v/>
      </c>
      <c r="DW279" s="64" t="str">
        <f t="shared" si="461"/>
        <v/>
      </c>
      <c r="DX279" s="64" t="str">
        <f t="shared" si="462"/>
        <v/>
      </c>
      <c r="DY279" s="35"/>
      <c r="DZ279" s="35"/>
      <c r="EA279" s="35"/>
      <c r="EB279" s="35"/>
      <c r="EC279" s="35"/>
      <c r="ED279" s="35"/>
      <c r="EE279" s="142"/>
      <c r="EF279" s="142"/>
      <c r="EG279" s="35"/>
      <c r="EH279" s="35" t="str">
        <f t="shared" si="463"/>
        <v/>
      </c>
      <c r="EI279" s="35" t="str">
        <f t="shared" si="464"/>
        <v/>
      </c>
      <c r="EJ279" s="35" t="str">
        <f t="shared" si="465"/>
        <v/>
      </c>
      <c r="EK279" s="62"/>
      <c r="EL279" s="62"/>
      <c r="EM279" s="62"/>
      <c r="EN279" s="62"/>
      <c r="EO279" s="62"/>
      <c r="EP279" s="62"/>
      <c r="EQ279" s="62"/>
      <c r="ER279" s="62"/>
      <c r="ES279" s="62"/>
      <c r="ET279" s="62" t="str">
        <f t="shared" si="466"/>
        <v/>
      </c>
      <c r="EU279" s="62" t="str">
        <f t="shared" si="467"/>
        <v/>
      </c>
      <c r="EV279" s="62" t="str">
        <f t="shared" si="468"/>
        <v/>
      </c>
      <c r="EW279" s="5"/>
      <c r="EX279" s="5"/>
      <c r="EY279" s="5"/>
      <c r="EZ279" s="5"/>
      <c r="FA279" s="5"/>
      <c r="FB279" s="5"/>
      <c r="FC279" s="5"/>
      <c r="FD279" s="5"/>
      <c r="FE279" s="5"/>
      <c r="FF279" s="5" t="str">
        <f t="shared" si="469"/>
        <v/>
      </c>
      <c r="FG279" s="5" t="str">
        <f t="shared" si="470"/>
        <v/>
      </c>
      <c r="FH279" s="5" t="str">
        <f t="shared" si="471"/>
        <v/>
      </c>
      <c r="FI279" s="62"/>
      <c r="FJ279" s="62"/>
      <c r="FK279" s="62"/>
      <c r="FL279" s="62"/>
      <c r="FM279" s="62"/>
      <c r="FN279" s="62"/>
      <c r="FO279" s="62"/>
      <c r="FP279" s="62"/>
      <c r="FQ279" s="62"/>
      <c r="FR279" s="62" t="str">
        <f t="shared" si="472"/>
        <v/>
      </c>
      <c r="FS279" s="62" t="str">
        <f t="shared" si="473"/>
        <v/>
      </c>
      <c r="FT279" s="62" t="str">
        <f t="shared" si="474"/>
        <v/>
      </c>
      <c r="FU279" s="5"/>
      <c r="FV279" s="5"/>
      <c r="FW279" s="5"/>
      <c r="FX279" s="5"/>
      <c r="FY279" s="5"/>
      <c r="FZ279" s="5"/>
      <c r="GA279" s="5"/>
      <c r="GB279" s="5"/>
      <c r="GC279" s="5"/>
      <c r="GD279" s="5" t="str">
        <f t="shared" si="475"/>
        <v/>
      </c>
      <c r="GE279" s="5" t="str">
        <f t="shared" si="476"/>
        <v/>
      </c>
      <c r="GF279" s="5" t="str">
        <f t="shared" si="477"/>
        <v/>
      </c>
      <c r="GG279" s="62"/>
      <c r="GH279" s="62"/>
      <c r="GI279" s="62"/>
      <c r="GJ279" s="62"/>
      <c r="GK279" s="62"/>
      <c r="GL279" s="62"/>
      <c r="GM279" s="62"/>
      <c r="GN279" s="62"/>
      <c r="GO279" s="62"/>
      <c r="GP279" s="62" t="str">
        <f t="shared" si="478"/>
        <v/>
      </c>
      <c r="GQ279" s="62" t="str">
        <f t="shared" si="479"/>
        <v/>
      </c>
      <c r="GR279" s="62" t="str">
        <f t="shared" si="480"/>
        <v/>
      </c>
      <c r="GS279" s="5"/>
      <c r="GT279" s="5"/>
      <c r="GU279" s="5"/>
      <c r="GV279" s="5"/>
      <c r="GW279" s="5"/>
      <c r="GX279" s="5"/>
      <c r="GY279" s="5"/>
      <c r="GZ279" s="5"/>
      <c r="HA279" s="5"/>
      <c r="HB279" s="5" t="str">
        <f t="shared" si="481"/>
        <v/>
      </c>
      <c r="HC279" s="5" t="str">
        <f t="shared" si="482"/>
        <v/>
      </c>
      <c r="HD279" s="5" t="str">
        <f t="shared" si="483"/>
        <v/>
      </c>
      <c r="HE279" s="62"/>
      <c r="HF279" s="62"/>
      <c r="HG279" s="62"/>
      <c r="HH279" s="62"/>
      <c r="HI279" s="62"/>
      <c r="HJ279" s="62"/>
      <c r="HK279" s="62"/>
      <c r="HL279" s="62"/>
      <c r="HM279" s="62"/>
      <c r="HN279" s="62" t="str">
        <f t="shared" si="484"/>
        <v/>
      </c>
      <c r="HO279" s="62" t="str">
        <f t="shared" si="485"/>
        <v/>
      </c>
      <c r="HP279" s="62" t="str">
        <f t="shared" si="486"/>
        <v/>
      </c>
      <c r="HQ279" s="5"/>
      <c r="HR279" s="5"/>
      <c r="HS279" s="5"/>
      <c r="HT279" s="5"/>
      <c r="HU279" s="5"/>
      <c r="HV279" s="5"/>
      <c r="HW279" s="5"/>
      <c r="HX279" s="5"/>
      <c r="HY279" s="5"/>
      <c r="HZ279" s="5" t="str">
        <f t="shared" si="487"/>
        <v/>
      </c>
      <c r="IA279" s="5" t="str">
        <f t="shared" si="488"/>
        <v/>
      </c>
      <c r="IB279" s="5" t="str">
        <f t="shared" si="489"/>
        <v/>
      </c>
      <c r="IC279" s="62"/>
      <c r="ID279" s="62"/>
      <c r="IE279" s="62"/>
      <c r="IF279" s="62"/>
      <c r="IG279" s="62"/>
      <c r="IH279" s="62"/>
      <c r="II279" s="62"/>
      <c r="IJ279" s="62"/>
      <c r="IK279" s="62"/>
      <c r="IL279" s="62" t="str">
        <f t="shared" si="490"/>
        <v/>
      </c>
      <c r="IM279" s="62" t="str">
        <f t="shared" si="491"/>
        <v/>
      </c>
      <c r="IN279" s="62" t="str">
        <f t="shared" si="492"/>
        <v/>
      </c>
      <c r="IO279" s="5"/>
      <c r="IP279" s="5"/>
      <c r="IQ279" s="5"/>
      <c r="IR279" s="5"/>
      <c r="IS279" s="5"/>
      <c r="IT279" s="5"/>
      <c r="IU279" s="5"/>
      <c r="IV279" s="5"/>
      <c r="IW279" s="5"/>
      <c r="IX279" s="5" t="str">
        <f t="shared" si="493"/>
        <v/>
      </c>
      <c r="IY279" s="5" t="str">
        <f t="shared" si="494"/>
        <v/>
      </c>
      <c r="IZ279" s="5" t="str">
        <f t="shared" si="495"/>
        <v/>
      </c>
    </row>
    <row r="280" spans="1:260" x14ac:dyDescent="0.35">
      <c r="A280" s="131">
        <v>276</v>
      </c>
      <c r="B280" s="170">
        <f>'BVEM Scorecard'!B279</f>
        <v>0</v>
      </c>
      <c r="C280" s="170">
        <f>'BVEM Scorecard'!C279</f>
        <v>0</v>
      </c>
      <c r="D280" s="152">
        <v>482</v>
      </c>
      <c r="E280" s="72" t="str">
        <f>'BVEM Scorecard'!F279</f>
        <v>Wind</v>
      </c>
      <c r="F280" s="94">
        <f t="shared" si="432"/>
        <v>1</v>
      </c>
      <c r="G280" s="94">
        <f t="shared" ref="G280:G284" si="498">IFERROR(S280/3,0)</f>
        <v>1</v>
      </c>
      <c r="H280" s="94">
        <f t="shared" si="433"/>
        <v>1</v>
      </c>
      <c r="I280" s="94">
        <f t="shared" ref="I280:I284" si="499">IFERROR(SUM(AD280,AP280,BB280,BN280,BZ280,CL280,CX280,DJ280,DV280,EH280,ET280,FF280,FR280,GD280,GP280,HB280,HN280,HZ280,IL280,IX280)/(SUM(V280,AH280,AT280,BF280,BR280,CD280,CP280,DB280,DN280,DZ280,EL280,EX280,FJ280,FV280,GH280,GT280,HF280,HR280,ID280,IP280)*3),0)</f>
        <v>1</v>
      </c>
      <c r="J280" s="55">
        <v>1</v>
      </c>
      <c r="K280" s="55">
        <v>1</v>
      </c>
      <c r="L280" s="55">
        <v>2</v>
      </c>
      <c r="M280" s="55">
        <v>2080</v>
      </c>
      <c r="N280" s="5">
        <v>1</v>
      </c>
      <c r="O280" s="141">
        <v>1</v>
      </c>
      <c r="P280" s="142">
        <v>1</v>
      </c>
      <c r="Q280" s="114">
        <v>1</v>
      </c>
      <c r="R280" s="91">
        <v>1</v>
      </c>
      <c r="S280" s="5">
        <f t="shared" si="434"/>
        <v>3</v>
      </c>
      <c r="T280" s="93">
        <f>IFERROR(Q280*Q$4+R280*R$4,0)</f>
        <v>1</v>
      </c>
      <c r="U280" s="143" t="s">
        <v>241</v>
      </c>
      <c r="V280" s="143">
        <v>1</v>
      </c>
      <c r="W280" s="143">
        <v>2</v>
      </c>
      <c r="X280" s="64">
        <v>2080</v>
      </c>
      <c r="Y280" s="64">
        <v>1</v>
      </c>
      <c r="Z280" s="64">
        <v>1</v>
      </c>
      <c r="AA280" s="144">
        <v>1</v>
      </c>
      <c r="AB280" s="144">
        <v>1</v>
      </c>
      <c r="AC280" s="64"/>
      <c r="AD280" s="64">
        <f t="shared" si="436"/>
        <v>3</v>
      </c>
      <c r="AE280" s="64">
        <f t="shared" si="437"/>
        <v>1</v>
      </c>
      <c r="AF280" s="64">
        <f t="shared" si="438"/>
        <v>1</v>
      </c>
      <c r="AG280" s="55"/>
      <c r="AH280" s="55"/>
      <c r="AI280" s="5"/>
      <c r="AJ280" s="5"/>
      <c r="AK280" s="5"/>
      <c r="AL280" s="5"/>
      <c r="AM280" s="5"/>
      <c r="AN280" s="5"/>
      <c r="AO280" s="5"/>
      <c r="AP280" s="35"/>
      <c r="AQ280" s="35"/>
      <c r="AR280" s="35"/>
      <c r="AS280" s="62"/>
      <c r="AT280" s="62"/>
      <c r="AU280" s="62"/>
      <c r="AV280" s="62"/>
      <c r="AW280" s="62"/>
      <c r="AX280" s="62"/>
      <c r="AY280" s="62"/>
      <c r="AZ280" s="62"/>
      <c r="BA280" s="62"/>
      <c r="BB280" s="62"/>
      <c r="BC280" s="95"/>
      <c r="BD280" s="62"/>
      <c r="BE280" s="5"/>
      <c r="BF280" s="5"/>
      <c r="BG280" s="5"/>
      <c r="BH280" s="5"/>
      <c r="BI280" s="5"/>
      <c r="BJ280" s="5"/>
      <c r="BK280" s="5"/>
      <c r="BL280" s="5"/>
      <c r="BM280" s="5"/>
      <c r="BN280" s="35"/>
      <c r="BO280" s="35"/>
      <c r="BP280" s="35"/>
      <c r="BQ280" s="62"/>
      <c r="BR280" s="62"/>
      <c r="BS280" s="62"/>
      <c r="BT280" s="62"/>
      <c r="BU280" s="62"/>
      <c r="BV280" s="62"/>
      <c r="BW280" s="62"/>
      <c r="BX280" s="62"/>
      <c r="BY280" s="62"/>
      <c r="BZ280" s="62"/>
      <c r="CA280" s="62"/>
      <c r="CB280" s="62"/>
      <c r="CC280" s="5"/>
      <c r="CD280" s="5"/>
      <c r="CE280" s="5"/>
      <c r="CF280" s="5"/>
      <c r="CG280" s="5"/>
      <c r="CH280" s="5"/>
      <c r="CI280" s="5"/>
      <c r="CJ280" s="5"/>
      <c r="CK280" s="5"/>
      <c r="CL280" s="35"/>
      <c r="CM280" s="35"/>
      <c r="CN280" s="35"/>
      <c r="CO280" s="62"/>
      <c r="CP280" s="62"/>
      <c r="CQ280" s="62"/>
      <c r="CR280" s="62"/>
      <c r="CS280" s="62"/>
      <c r="CT280" s="62"/>
      <c r="CU280" s="62"/>
      <c r="CV280" s="62"/>
      <c r="CW280" s="62"/>
      <c r="CX280" s="62"/>
      <c r="CY280" s="62"/>
      <c r="CZ280" s="62"/>
      <c r="DA280" s="5"/>
      <c r="DB280" s="5"/>
      <c r="DC280" s="5"/>
      <c r="DD280" s="5"/>
      <c r="DE280" s="5"/>
      <c r="DF280" s="5"/>
      <c r="DG280" s="5"/>
      <c r="DH280" s="5"/>
      <c r="DI280" s="5"/>
      <c r="DJ280" s="5"/>
      <c r="DK280" s="5"/>
      <c r="DL280" s="5"/>
      <c r="DM280" s="62"/>
      <c r="DN280" s="62"/>
      <c r="DO280" s="62"/>
      <c r="DP280" s="62"/>
      <c r="DQ280" s="62"/>
      <c r="DR280" s="62"/>
      <c r="DS280" s="62"/>
      <c r="DT280" s="62"/>
      <c r="DU280" s="62"/>
      <c r="DV280" s="62"/>
      <c r="DW280" s="62"/>
      <c r="DX280" s="62"/>
      <c r="DY280" s="5"/>
      <c r="DZ280" s="5"/>
      <c r="EA280" s="5"/>
      <c r="EB280" s="5"/>
      <c r="EC280" s="5"/>
      <c r="ED280" s="5"/>
      <c r="EE280" s="5"/>
      <c r="EF280" s="5"/>
      <c r="EG280" s="5"/>
      <c r="EH280" s="5"/>
      <c r="EI280" s="5"/>
      <c r="EJ280" s="5"/>
      <c r="EK280" s="62"/>
      <c r="EL280" s="62"/>
      <c r="EM280" s="62"/>
      <c r="EN280" s="62"/>
      <c r="EO280" s="62"/>
      <c r="EP280" s="62"/>
      <c r="EQ280" s="62"/>
      <c r="ER280" s="62"/>
      <c r="ES280" s="62"/>
      <c r="ET280" s="62"/>
      <c r="EU280" s="62"/>
      <c r="EV280" s="62"/>
      <c r="EW280" s="5"/>
      <c r="EX280" s="5"/>
      <c r="EY280" s="5"/>
      <c r="EZ280" s="5"/>
      <c r="FA280" s="5"/>
      <c r="FB280" s="5"/>
      <c r="FC280" s="5"/>
      <c r="FD280" s="5"/>
      <c r="FE280" s="5"/>
      <c r="FF280" s="5"/>
      <c r="FG280" s="5"/>
      <c r="FH280" s="5"/>
      <c r="FI280" s="62"/>
      <c r="FJ280" s="62"/>
      <c r="FK280" s="62"/>
      <c r="FL280" s="62"/>
      <c r="FM280" s="62"/>
      <c r="FN280" s="62"/>
      <c r="FO280" s="62"/>
      <c r="FP280" s="62"/>
      <c r="FQ280" s="62"/>
      <c r="FR280" s="62"/>
      <c r="FS280" s="62"/>
      <c r="FT280" s="62"/>
      <c r="FU280" s="5"/>
      <c r="FV280" s="5"/>
      <c r="FW280" s="5"/>
      <c r="FX280" s="5"/>
      <c r="FY280" s="5"/>
      <c r="FZ280" s="5"/>
      <c r="GA280" s="5"/>
      <c r="GB280" s="5"/>
      <c r="GC280" s="5"/>
      <c r="GD280" s="5"/>
      <c r="GE280" s="5"/>
      <c r="GF280" s="5"/>
      <c r="GG280" s="62"/>
      <c r="GH280" s="62"/>
      <c r="GI280" s="62"/>
      <c r="GJ280" s="62"/>
      <c r="GK280" s="62"/>
      <c r="GL280" s="62"/>
      <c r="GM280" s="62"/>
      <c r="GN280" s="62"/>
      <c r="GO280" s="62"/>
      <c r="GP280" s="62"/>
      <c r="GQ280" s="62"/>
      <c r="GR280" s="62"/>
      <c r="GS280" s="5"/>
      <c r="GT280" s="5"/>
      <c r="GU280" s="5"/>
      <c r="GV280" s="5"/>
      <c r="GW280" s="5"/>
      <c r="GX280" s="5"/>
      <c r="GY280" s="5"/>
      <c r="GZ280" s="5"/>
      <c r="HA280" s="5"/>
      <c r="HB280" s="5"/>
      <c r="HC280" s="5"/>
      <c r="HD280" s="5"/>
      <c r="HE280" s="62"/>
      <c r="HF280" s="62"/>
      <c r="HG280" s="62"/>
      <c r="HH280" s="62"/>
      <c r="HI280" s="62"/>
      <c r="HJ280" s="62"/>
      <c r="HK280" s="62"/>
      <c r="HL280" s="62"/>
      <c r="HM280" s="62"/>
      <c r="HN280" s="62"/>
      <c r="HO280" s="62"/>
      <c r="HP280" s="62"/>
      <c r="HQ280" s="5"/>
      <c r="HR280" s="5"/>
      <c r="HS280" s="5"/>
      <c r="HT280" s="5"/>
      <c r="HU280" s="5"/>
      <c r="HV280" s="5"/>
      <c r="HW280" s="5"/>
      <c r="HX280" s="5"/>
      <c r="HY280" s="5"/>
      <c r="HZ280" s="5"/>
      <c r="IA280" s="5"/>
      <c r="IB280" s="5"/>
      <c r="IC280" s="62"/>
      <c r="ID280" s="62"/>
      <c r="IE280" s="62"/>
      <c r="IF280" s="62"/>
      <c r="IG280" s="62"/>
      <c r="IH280" s="62"/>
      <c r="II280" s="62"/>
      <c r="IJ280" s="62"/>
      <c r="IK280" s="62"/>
      <c r="IL280" s="62"/>
      <c r="IM280" s="62"/>
      <c r="IN280" s="62"/>
      <c r="IO280" s="5"/>
      <c r="IP280" s="5"/>
      <c r="IQ280" s="5"/>
      <c r="IR280" s="5"/>
      <c r="IS280" s="5"/>
      <c r="IT280" s="5"/>
      <c r="IU280" s="5"/>
      <c r="IV280" s="5"/>
      <c r="IW280" s="5"/>
      <c r="IX280" s="5"/>
      <c r="IY280" s="5"/>
      <c r="IZ280" s="5"/>
    </row>
    <row r="281" spans="1:260" x14ac:dyDescent="0.35">
      <c r="A281" s="131">
        <v>277</v>
      </c>
      <c r="B281" s="170">
        <f>'BVEM Scorecard'!B280</f>
        <v>0</v>
      </c>
      <c r="C281" s="170">
        <f>'BVEM Scorecard'!C280</f>
        <v>0</v>
      </c>
      <c r="D281" s="152">
        <v>982</v>
      </c>
      <c r="E281" s="72" t="str">
        <f>'BVEM Scorecard'!F280</f>
        <v>Gas</v>
      </c>
      <c r="F281" s="94">
        <f t="shared" si="432"/>
        <v>1</v>
      </c>
      <c r="G281" s="94">
        <f t="shared" si="498"/>
        <v>1</v>
      </c>
      <c r="H281" s="94">
        <f t="shared" si="433"/>
        <v>1</v>
      </c>
      <c r="I281" s="94">
        <f t="shared" si="499"/>
        <v>1</v>
      </c>
      <c r="J281" s="55">
        <v>1</v>
      </c>
      <c r="K281" s="55">
        <v>1</v>
      </c>
      <c r="L281" s="55">
        <v>1</v>
      </c>
      <c r="M281" s="55">
        <v>1</v>
      </c>
      <c r="N281" s="5">
        <v>1</v>
      </c>
      <c r="O281" s="5">
        <v>1</v>
      </c>
      <c r="P281" s="142">
        <v>1</v>
      </c>
      <c r="Q281" s="114">
        <v>1</v>
      </c>
      <c r="R281" s="91">
        <v>1</v>
      </c>
      <c r="S281" s="5">
        <f t="shared" si="434"/>
        <v>3</v>
      </c>
      <c r="T281" s="93">
        <f>IFERROR(Q281*Q$4+R281*R$4,0)</f>
        <v>1</v>
      </c>
      <c r="U281" s="143" t="str">
        <f>'Training Programs'!Y281</f>
        <v>PLA</v>
      </c>
      <c r="V281" s="143">
        <v>1</v>
      </c>
      <c r="W281" s="143">
        <f>'Career Opportunities'!T281</f>
        <v>0</v>
      </c>
      <c r="X281" s="64"/>
      <c r="Y281" s="64"/>
      <c r="Z281" s="62"/>
      <c r="AA281" s="144"/>
      <c r="AB281" s="144"/>
      <c r="AC281" s="64"/>
      <c r="AD281" s="64">
        <v>3</v>
      </c>
      <c r="AE281" s="64" t="str">
        <f t="shared" si="437"/>
        <v/>
      </c>
      <c r="AF281" s="64">
        <v>1</v>
      </c>
      <c r="AG281" s="55"/>
      <c r="AH281" s="55"/>
      <c r="AI281" s="35"/>
      <c r="AJ281" s="35"/>
      <c r="AK281" s="35"/>
      <c r="AL281" s="35"/>
      <c r="AM281" s="142"/>
      <c r="AN281" s="142"/>
      <c r="AO281" s="35"/>
      <c r="AP281" s="35"/>
      <c r="AQ281" s="35"/>
      <c r="AR281" s="35"/>
      <c r="AS281" s="64"/>
      <c r="AT281" s="64"/>
      <c r="AU281" s="64"/>
      <c r="AV281" s="64"/>
      <c r="AW281" s="64"/>
      <c r="AX281" s="64"/>
      <c r="AY281" s="144"/>
      <c r="AZ281" s="144"/>
      <c r="BA281" s="64"/>
      <c r="BB281" s="64"/>
      <c r="BC281" s="64"/>
      <c r="BD281" s="64"/>
      <c r="BE281" s="35"/>
      <c r="BF281" s="35"/>
      <c r="BG281" s="35"/>
      <c r="BH281" s="35"/>
      <c r="BI281" s="35"/>
      <c r="BJ281" s="35"/>
      <c r="BK281" s="142"/>
      <c r="BL281" s="142"/>
      <c r="BM281" s="35"/>
      <c r="BN281" s="35"/>
      <c r="BO281" s="35"/>
      <c r="BP281" s="35"/>
      <c r="BQ281" s="64"/>
      <c r="BR281" s="64"/>
      <c r="BS281" s="64"/>
      <c r="BT281" s="64"/>
      <c r="BU281" s="64"/>
      <c r="BV281" s="64"/>
      <c r="BW281" s="144"/>
      <c r="BX281" s="144"/>
      <c r="BY281" s="64"/>
      <c r="BZ281" s="64"/>
      <c r="CA281" s="64"/>
      <c r="CB281" s="64"/>
      <c r="CC281" s="35"/>
      <c r="CD281" s="35"/>
      <c r="CE281" s="35"/>
      <c r="CF281" s="35"/>
      <c r="CG281" s="35"/>
      <c r="CH281" s="35"/>
      <c r="CI281" s="142"/>
      <c r="CJ281" s="142"/>
      <c r="CK281" s="35"/>
      <c r="CL281" s="35"/>
      <c r="CM281" s="35"/>
      <c r="CN281" s="35"/>
      <c r="CO281" s="64"/>
      <c r="CP281" s="64"/>
      <c r="CQ281" s="64"/>
      <c r="CR281" s="64"/>
      <c r="CS281" s="64"/>
      <c r="CT281" s="64"/>
      <c r="CU281" s="144"/>
      <c r="CV281" s="144"/>
      <c r="CW281" s="64"/>
      <c r="CX281" s="64"/>
      <c r="CY281" s="64"/>
      <c r="CZ281" s="64"/>
      <c r="DA281" s="35"/>
      <c r="DB281" s="35"/>
      <c r="DC281" s="35"/>
      <c r="DD281" s="35"/>
      <c r="DE281" s="35"/>
      <c r="DF281" s="35"/>
      <c r="DG281" s="142"/>
      <c r="DH281" s="142"/>
      <c r="DI281" s="35"/>
      <c r="DJ281" s="35"/>
      <c r="DK281" s="35"/>
      <c r="DL281" s="35"/>
      <c r="DM281" s="64"/>
      <c r="DN281" s="64"/>
      <c r="DO281" s="64"/>
      <c r="DP281" s="64"/>
      <c r="DQ281" s="64"/>
      <c r="DR281" s="64"/>
      <c r="DS281" s="144"/>
      <c r="DT281" s="144"/>
      <c r="DU281" s="64"/>
      <c r="DV281" s="64"/>
      <c r="DW281" s="64"/>
      <c r="DX281" s="64"/>
      <c r="DY281" s="35"/>
      <c r="DZ281" s="35"/>
      <c r="EA281" s="35"/>
      <c r="EB281" s="35"/>
      <c r="EC281" s="35"/>
      <c r="ED281" s="35"/>
      <c r="EE281" s="142"/>
      <c r="EF281" s="142"/>
      <c r="EG281" s="35"/>
      <c r="EH281" s="35"/>
      <c r="EI281" s="35"/>
      <c r="EJ281" s="35"/>
      <c r="EK281" s="62"/>
      <c r="EL281" s="62"/>
      <c r="EM281" s="62"/>
      <c r="EN281" s="62"/>
      <c r="EO281" s="62"/>
      <c r="EP281" s="62"/>
      <c r="EQ281" s="62"/>
      <c r="ER281" s="62"/>
      <c r="ES281" s="62"/>
      <c r="ET281" s="62"/>
      <c r="EU281" s="62"/>
      <c r="EV281" s="62"/>
      <c r="EW281" s="5"/>
      <c r="EX281" s="5"/>
      <c r="EY281" s="5"/>
      <c r="EZ281" s="5"/>
      <c r="FA281" s="5"/>
      <c r="FB281" s="5"/>
      <c r="FC281" s="5"/>
      <c r="FD281" s="5"/>
      <c r="FE281" s="5"/>
      <c r="FF281" s="5"/>
      <c r="FG281" s="5"/>
      <c r="FH281" s="5"/>
      <c r="FI281" s="62"/>
      <c r="FJ281" s="62"/>
      <c r="FK281" s="62"/>
      <c r="FL281" s="62"/>
      <c r="FM281" s="62"/>
      <c r="FN281" s="62"/>
      <c r="FO281" s="62"/>
      <c r="FP281" s="62"/>
      <c r="FQ281" s="62"/>
      <c r="FR281" s="62"/>
      <c r="FS281" s="62"/>
      <c r="FT281" s="62"/>
      <c r="FU281" s="5"/>
      <c r="FV281" s="5"/>
      <c r="FW281" s="5"/>
      <c r="FX281" s="5"/>
      <c r="FY281" s="5"/>
      <c r="FZ281" s="5"/>
      <c r="GA281" s="5"/>
      <c r="GB281" s="5"/>
      <c r="GC281" s="5"/>
      <c r="GD281" s="5"/>
      <c r="GE281" s="5"/>
      <c r="GF281" s="5"/>
      <c r="GG281" s="62"/>
      <c r="GH281" s="62"/>
      <c r="GI281" s="62"/>
      <c r="GJ281" s="62"/>
      <c r="GK281" s="62"/>
      <c r="GL281" s="62"/>
      <c r="GM281" s="62"/>
      <c r="GN281" s="62"/>
      <c r="GO281" s="62"/>
      <c r="GP281" s="62"/>
      <c r="GQ281" s="62"/>
      <c r="GR281" s="62"/>
      <c r="GS281" s="5"/>
      <c r="GT281" s="5"/>
      <c r="GU281" s="5"/>
      <c r="GV281" s="5"/>
      <c r="GW281" s="5"/>
      <c r="GX281" s="5"/>
      <c r="GY281" s="5"/>
      <c r="GZ281" s="5"/>
      <c r="HA281" s="5"/>
      <c r="HB281" s="5"/>
      <c r="HC281" s="5"/>
      <c r="HD281" s="5"/>
      <c r="HE281" s="62"/>
      <c r="HF281" s="62"/>
      <c r="HG281" s="62"/>
      <c r="HH281" s="62"/>
      <c r="HI281" s="62"/>
      <c r="HJ281" s="62"/>
      <c r="HK281" s="62"/>
      <c r="HL281" s="62"/>
      <c r="HM281" s="62"/>
      <c r="HN281" s="62"/>
      <c r="HO281" s="62"/>
      <c r="HP281" s="62"/>
      <c r="HQ281" s="5"/>
      <c r="HR281" s="5"/>
      <c r="HS281" s="5"/>
      <c r="HT281" s="5"/>
      <c r="HU281" s="5"/>
      <c r="HV281" s="5"/>
      <c r="HW281" s="5"/>
      <c r="HX281" s="5"/>
      <c r="HY281" s="5"/>
      <c r="HZ281" s="5"/>
      <c r="IA281" s="5"/>
      <c r="IB281" s="5"/>
      <c r="IC281" s="62"/>
      <c r="ID281" s="62"/>
      <c r="IE281" s="62"/>
      <c r="IF281" s="62"/>
      <c r="IG281" s="62"/>
      <c r="IH281" s="62"/>
      <c r="II281" s="62"/>
      <c r="IJ281" s="62"/>
      <c r="IK281" s="62"/>
      <c r="IL281" s="62"/>
      <c r="IM281" s="62"/>
      <c r="IN281" s="62"/>
      <c r="IO281" s="5"/>
      <c r="IP281" s="5"/>
      <c r="IQ281" s="5"/>
      <c r="IR281" s="5"/>
      <c r="IS281" s="5"/>
      <c r="IT281" s="5"/>
      <c r="IU281" s="5"/>
      <c r="IV281" s="5"/>
      <c r="IW281" s="5"/>
      <c r="IX281" s="5"/>
      <c r="IY281" s="5"/>
      <c r="IZ281" s="5"/>
    </row>
    <row r="282" spans="1:260" x14ac:dyDescent="0.35">
      <c r="A282" s="131">
        <v>278</v>
      </c>
      <c r="B282" s="170">
        <f>'BVEM Scorecard'!B281</f>
        <v>0</v>
      </c>
      <c r="C282" s="170">
        <f>'BVEM Scorecard'!C281</f>
        <v>0</v>
      </c>
      <c r="D282" s="152">
        <v>987</v>
      </c>
      <c r="E282" s="72" t="str">
        <f>'BVEM Scorecard'!F281</f>
        <v>Gas</v>
      </c>
      <c r="F282" s="94">
        <f t="shared" si="432"/>
        <v>1</v>
      </c>
      <c r="G282" s="94">
        <f t="shared" si="498"/>
        <v>1</v>
      </c>
      <c r="H282" s="94">
        <f t="shared" si="433"/>
        <v>1</v>
      </c>
      <c r="I282" s="94">
        <f t="shared" si="499"/>
        <v>1</v>
      </c>
      <c r="J282" s="55">
        <v>1</v>
      </c>
      <c r="K282" s="55">
        <v>1</v>
      </c>
      <c r="L282" s="55">
        <v>1</v>
      </c>
      <c r="M282" s="55">
        <v>1</v>
      </c>
      <c r="N282" s="5">
        <v>1</v>
      </c>
      <c r="O282" s="141">
        <v>1</v>
      </c>
      <c r="P282" s="142">
        <v>1</v>
      </c>
      <c r="Q282" s="114">
        <v>1</v>
      </c>
      <c r="R282" s="91">
        <v>1</v>
      </c>
      <c r="S282" s="5">
        <f t="shared" si="434"/>
        <v>3</v>
      </c>
      <c r="T282" s="93">
        <f>IFERROR(Q282*Q$4+R282*R$4,0)</f>
        <v>1</v>
      </c>
      <c r="U282" s="143" t="str">
        <f>'Training Programs'!Y282</f>
        <v>PLA</v>
      </c>
      <c r="V282" s="143">
        <v>1</v>
      </c>
      <c r="W282" s="143">
        <f>'Career Opportunities'!T282</f>
        <v>0</v>
      </c>
      <c r="X282" s="64"/>
      <c r="Y282" s="64"/>
      <c r="Z282" s="64"/>
      <c r="AA282" s="144"/>
      <c r="AB282" s="144"/>
      <c r="AC282" s="64"/>
      <c r="AD282" s="64">
        <v>3</v>
      </c>
      <c r="AE282" s="64" t="str">
        <f t="shared" si="437"/>
        <v/>
      </c>
      <c r="AF282" s="64">
        <v>1</v>
      </c>
      <c r="AG282" s="55"/>
      <c r="AH282" s="55"/>
      <c r="AI282" s="5"/>
      <c r="AJ282" s="5"/>
      <c r="AK282" s="5"/>
      <c r="AL282" s="5"/>
      <c r="AM282" s="5"/>
      <c r="AN282" s="5"/>
      <c r="AO282" s="5"/>
      <c r="AP282" s="35"/>
      <c r="AQ282" s="35"/>
      <c r="AR282" s="35"/>
      <c r="AS282" s="62"/>
      <c r="AT282" s="62"/>
      <c r="AU282" s="62"/>
      <c r="AV282" s="62"/>
      <c r="AW282" s="62"/>
      <c r="AX282" s="62"/>
      <c r="AY282" s="62"/>
      <c r="AZ282" s="62"/>
      <c r="BA282" s="62"/>
      <c r="BB282" s="62"/>
      <c r="BC282" s="95"/>
      <c r="BD282" s="62"/>
      <c r="BE282" s="5"/>
      <c r="BF282" s="5"/>
      <c r="BG282" s="5"/>
      <c r="BH282" s="5"/>
      <c r="BI282" s="5"/>
      <c r="BJ282" s="5"/>
      <c r="BK282" s="5"/>
      <c r="BL282" s="5"/>
      <c r="BM282" s="5"/>
      <c r="BN282" s="35"/>
      <c r="BO282" s="35"/>
      <c r="BP282" s="35"/>
      <c r="BQ282" s="62"/>
      <c r="BR282" s="62"/>
      <c r="BS282" s="62"/>
      <c r="BT282" s="62"/>
      <c r="BU282" s="62"/>
      <c r="BV282" s="62"/>
      <c r="BW282" s="62"/>
      <c r="BX282" s="62"/>
      <c r="BY282" s="62"/>
      <c r="BZ282" s="62"/>
      <c r="CA282" s="62"/>
      <c r="CB282" s="62"/>
      <c r="CC282" s="5"/>
      <c r="CD282" s="5"/>
      <c r="CE282" s="5"/>
      <c r="CF282" s="5"/>
      <c r="CG282" s="5"/>
      <c r="CH282" s="5"/>
      <c r="CI282" s="5"/>
      <c r="CJ282" s="5"/>
      <c r="CK282" s="5"/>
      <c r="CL282" s="35"/>
      <c r="CM282" s="35"/>
      <c r="CN282" s="35"/>
      <c r="CO282" s="62"/>
      <c r="CP282" s="62"/>
      <c r="CQ282" s="62"/>
      <c r="CR282" s="62"/>
      <c r="CS282" s="62"/>
      <c r="CT282" s="62"/>
      <c r="CU282" s="62"/>
      <c r="CV282" s="62"/>
      <c r="CW282" s="62"/>
      <c r="CX282" s="62"/>
      <c r="CY282" s="62"/>
      <c r="CZ282" s="62"/>
      <c r="DA282" s="5"/>
      <c r="DB282" s="5"/>
      <c r="DC282" s="5"/>
      <c r="DD282" s="5"/>
      <c r="DE282" s="5"/>
      <c r="DF282" s="5"/>
      <c r="DG282" s="5"/>
      <c r="DH282" s="5"/>
      <c r="DI282" s="5"/>
      <c r="DJ282" s="5"/>
      <c r="DK282" s="5"/>
      <c r="DL282" s="5"/>
      <c r="DM282" s="62"/>
      <c r="DN282" s="62"/>
      <c r="DO282" s="62"/>
      <c r="DP282" s="62"/>
      <c r="DQ282" s="62"/>
      <c r="DR282" s="62"/>
      <c r="DS282" s="62"/>
      <c r="DT282" s="62"/>
      <c r="DU282" s="62"/>
      <c r="DV282" s="62"/>
      <c r="DW282" s="62"/>
      <c r="DX282" s="62"/>
      <c r="DY282" s="5"/>
      <c r="DZ282" s="5"/>
      <c r="EA282" s="5"/>
      <c r="EB282" s="5"/>
      <c r="EC282" s="5"/>
      <c r="ED282" s="5"/>
      <c r="EE282" s="5"/>
      <c r="EF282" s="5"/>
      <c r="EG282" s="5"/>
      <c r="EH282" s="5"/>
      <c r="EI282" s="5"/>
      <c r="EJ282" s="5"/>
      <c r="EK282" s="62"/>
      <c r="EL282" s="62"/>
      <c r="EM282" s="62"/>
      <c r="EN282" s="62"/>
      <c r="EO282" s="62"/>
      <c r="EP282" s="62"/>
      <c r="EQ282" s="62"/>
      <c r="ER282" s="62"/>
      <c r="ES282" s="62"/>
      <c r="ET282" s="62"/>
      <c r="EU282" s="62"/>
      <c r="EV282" s="62"/>
      <c r="EW282" s="5"/>
      <c r="EX282" s="5"/>
      <c r="EY282" s="5"/>
      <c r="EZ282" s="5"/>
      <c r="FA282" s="5"/>
      <c r="FB282" s="5"/>
      <c r="FC282" s="5"/>
      <c r="FD282" s="5"/>
      <c r="FE282" s="5"/>
      <c r="FF282" s="5"/>
      <c r="FG282" s="5"/>
      <c r="FH282" s="5"/>
      <c r="FI282" s="62"/>
      <c r="FJ282" s="62"/>
      <c r="FK282" s="62"/>
      <c r="FL282" s="62"/>
      <c r="FM282" s="62"/>
      <c r="FN282" s="62"/>
      <c r="FO282" s="62"/>
      <c r="FP282" s="62"/>
      <c r="FQ282" s="62"/>
      <c r="FR282" s="62"/>
      <c r="FS282" s="62"/>
      <c r="FT282" s="62"/>
      <c r="FU282" s="5"/>
      <c r="FV282" s="5"/>
      <c r="FW282" s="5"/>
      <c r="FX282" s="5"/>
      <c r="FY282" s="5"/>
      <c r="FZ282" s="5"/>
      <c r="GA282" s="5"/>
      <c r="GB282" s="5"/>
      <c r="GC282" s="5"/>
      <c r="GD282" s="5"/>
      <c r="GE282" s="5"/>
      <c r="GF282" s="5"/>
      <c r="GG282" s="62"/>
      <c r="GH282" s="62"/>
      <c r="GI282" s="62"/>
      <c r="GJ282" s="62"/>
      <c r="GK282" s="62"/>
      <c r="GL282" s="62"/>
      <c r="GM282" s="62"/>
      <c r="GN282" s="62"/>
      <c r="GO282" s="62"/>
      <c r="GP282" s="62"/>
      <c r="GQ282" s="62"/>
      <c r="GR282" s="62"/>
      <c r="GS282" s="5"/>
      <c r="GT282" s="5"/>
      <c r="GU282" s="5"/>
      <c r="GV282" s="5"/>
      <c r="GW282" s="5"/>
      <c r="GX282" s="5"/>
      <c r="GY282" s="5"/>
      <c r="GZ282" s="5"/>
      <c r="HA282" s="5"/>
      <c r="HB282" s="5"/>
      <c r="HC282" s="5"/>
      <c r="HD282" s="5"/>
      <c r="HE282" s="62"/>
      <c r="HF282" s="62"/>
      <c r="HG282" s="62"/>
      <c r="HH282" s="62"/>
      <c r="HI282" s="62"/>
      <c r="HJ282" s="62"/>
      <c r="HK282" s="62"/>
      <c r="HL282" s="62"/>
      <c r="HM282" s="62"/>
      <c r="HN282" s="62"/>
      <c r="HO282" s="62"/>
      <c r="HP282" s="62"/>
      <c r="HQ282" s="5"/>
      <c r="HR282" s="5"/>
      <c r="HS282" s="5"/>
      <c r="HT282" s="5"/>
      <c r="HU282" s="5"/>
      <c r="HV282" s="5"/>
      <c r="HW282" s="5"/>
      <c r="HX282" s="5"/>
      <c r="HY282" s="5"/>
      <c r="HZ282" s="5"/>
      <c r="IA282" s="5"/>
      <c r="IB282" s="5"/>
      <c r="IC282" s="62"/>
      <c r="ID282" s="62"/>
      <c r="IE282" s="62"/>
      <c r="IF282" s="62"/>
      <c r="IG282" s="62"/>
      <c r="IH282" s="62"/>
      <c r="II282" s="62"/>
      <c r="IJ282" s="62"/>
      <c r="IK282" s="62"/>
      <c r="IL282" s="62"/>
      <c r="IM282" s="62"/>
      <c r="IN282" s="62"/>
      <c r="IO282" s="5"/>
      <c r="IP282" s="5"/>
      <c r="IQ282" s="5"/>
      <c r="IR282" s="5"/>
      <c r="IS282" s="5"/>
      <c r="IT282" s="5"/>
      <c r="IU282" s="5"/>
      <c r="IV282" s="5"/>
      <c r="IW282" s="5"/>
      <c r="IX282" s="5"/>
      <c r="IY282" s="5"/>
      <c r="IZ282" s="5"/>
    </row>
    <row r="283" spans="1:260" x14ac:dyDescent="0.35">
      <c r="A283" s="131">
        <v>279</v>
      </c>
      <c r="B283" s="170">
        <f>'BVEM Scorecard'!B282</f>
        <v>0</v>
      </c>
      <c r="C283" s="170">
        <f>'BVEM Scorecard'!C282</f>
        <v>0</v>
      </c>
      <c r="D283" s="152">
        <v>988</v>
      </c>
      <c r="E283" s="72" t="str">
        <f>'BVEM Scorecard'!F282</f>
        <v>Gas</v>
      </c>
      <c r="F283" s="94">
        <f t="shared" si="432"/>
        <v>1</v>
      </c>
      <c r="G283" s="94">
        <f t="shared" si="498"/>
        <v>1</v>
      </c>
      <c r="H283" s="94">
        <f t="shared" si="433"/>
        <v>1</v>
      </c>
      <c r="I283" s="94">
        <f t="shared" si="499"/>
        <v>1</v>
      </c>
      <c r="J283" s="55">
        <v>1</v>
      </c>
      <c r="K283" s="55">
        <v>1</v>
      </c>
      <c r="L283" s="55">
        <v>1</v>
      </c>
      <c r="M283" s="55">
        <v>1</v>
      </c>
      <c r="N283" s="5">
        <v>1</v>
      </c>
      <c r="O283" s="5">
        <v>1</v>
      </c>
      <c r="P283" s="142">
        <v>1</v>
      </c>
      <c r="Q283" s="114">
        <v>1</v>
      </c>
      <c r="R283" s="91">
        <v>1</v>
      </c>
      <c r="S283" s="5">
        <f t="shared" si="434"/>
        <v>3</v>
      </c>
      <c r="T283" s="93">
        <f>IFERROR(Q283*Q$4+R283*R$4,0)</f>
        <v>1</v>
      </c>
      <c r="U283" s="143" t="str">
        <f>'Training Programs'!Y283</f>
        <v>PLA</v>
      </c>
      <c r="V283" s="143">
        <v>1</v>
      </c>
      <c r="W283" s="143">
        <f>'Career Opportunities'!T283</f>
        <v>0</v>
      </c>
      <c r="X283" s="64"/>
      <c r="Y283" s="64"/>
      <c r="Z283" s="62"/>
      <c r="AA283" s="144"/>
      <c r="AB283" s="144"/>
      <c r="AC283" s="64"/>
      <c r="AD283" s="64">
        <v>3</v>
      </c>
      <c r="AE283" s="64" t="str">
        <f t="shared" si="437"/>
        <v/>
      </c>
      <c r="AF283" s="64">
        <v>1</v>
      </c>
      <c r="AG283" s="55"/>
      <c r="AH283" s="55"/>
      <c r="AI283" s="35"/>
      <c r="AJ283" s="35"/>
      <c r="AK283" s="35"/>
      <c r="AL283" s="35"/>
      <c r="AM283" s="142"/>
      <c r="AN283" s="142"/>
      <c r="AO283" s="35"/>
      <c r="AP283" s="35"/>
      <c r="AQ283" s="35"/>
      <c r="AR283" s="35"/>
      <c r="AS283" s="64"/>
      <c r="AT283" s="64"/>
      <c r="AU283" s="64"/>
      <c r="AV283" s="64"/>
      <c r="AW283" s="64"/>
      <c r="AX283" s="64"/>
      <c r="AY283" s="144"/>
      <c r="AZ283" s="144"/>
      <c r="BA283" s="64"/>
      <c r="BB283" s="64"/>
      <c r="BC283" s="64"/>
      <c r="BD283" s="64"/>
      <c r="BE283" s="35"/>
      <c r="BF283" s="35"/>
      <c r="BG283" s="35"/>
      <c r="BH283" s="35"/>
      <c r="BI283" s="35"/>
      <c r="BJ283" s="35"/>
      <c r="BK283" s="142"/>
      <c r="BL283" s="142"/>
      <c r="BM283" s="35"/>
      <c r="BN283" s="35"/>
      <c r="BO283" s="35"/>
      <c r="BP283" s="35"/>
      <c r="BQ283" s="64"/>
      <c r="BR283" s="64"/>
      <c r="BS283" s="64"/>
      <c r="BT283" s="64"/>
      <c r="BU283" s="64"/>
      <c r="BV283" s="64"/>
      <c r="BW283" s="144"/>
      <c r="BX283" s="144"/>
      <c r="BY283" s="64"/>
      <c r="BZ283" s="64"/>
      <c r="CA283" s="64"/>
      <c r="CB283" s="64"/>
      <c r="CC283" s="35"/>
      <c r="CD283" s="35"/>
      <c r="CE283" s="35"/>
      <c r="CF283" s="35"/>
      <c r="CG283" s="35"/>
      <c r="CH283" s="35"/>
      <c r="CI283" s="142"/>
      <c r="CJ283" s="142"/>
      <c r="CK283" s="35"/>
      <c r="CL283" s="35"/>
      <c r="CM283" s="35"/>
      <c r="CN283" s="35"/>
      <c r="CO283" s="64"/>
      <c r="CP283" s="64"/>
      <c r="CQ283" s="64"/>
      <c r="CR283" s="64"/>
      <c r="CS283" s="64"/>
      <c r="CT283" s="64"/>
      <c r="CU283" s="144"/>
      <c r="CV283" s="144"/>
      <c r="CW283" s="64"/>
      <c r="CX283" s="64"/>
      <c r="CY283" s="64"/>
      <c r="CZ283" s="64"/>
      <c r="DA283" s="35"/>
      <c r="DB283" s="35"/>
      <c r="DC283" s="35"/>
      <c r="DD283" s="35"/>
      <c r="DE283" s="35"/>
      <c r="DF283" s="35"/>
      <c r="DG283" s="142"/>
      <c r="DH283" s="142"/>
      <c r="DI283" s="35"/>
      <c r="DJ283" s="35"/>
      <c r="DK283" s="35"/>
      <c r="DL283" s="35"/>
      <c r="DM283" s="64"/>
      <c r="DN283" s="64"/>
      <c r="DO283" s="64"/>
      <c r="DP283" s="64"/>
      <c r="DQ283" s="64"/>
      <c r="DR283" s="64"/>
      <c r="DS283" s="144"/>
      <c r="DT283" s="144"/>
      <c r="DU283" s="64"/>
      <c r="DV283" s="64"/>
      <c r="DW283" s="64"/>
      <c r="DX283" s="64"/>
      <c r="DY283" s="35"/>
      <c r="DZ283" s="35"/>
      <c r="EA283" s="35"/>
      <c r="EB283" s="35"/>
      <c r="EC283" s="35"/>
      <c r="ED283" s="35"/>
      <c r="EE283" s="142"/>
      <c r="EF283" s="142"/>
      <c r="EG283" s="35"/>
      <c r="EH283" s="35"/>
      <c r="EI283" s="35"/>
      <c r="EJ283" s="35"/>
      <c r="EK283" s="62"/>
      <c r="EL283" s="62"/>
      <c r="EM283" s="62"/>
      <c r="EN283" s="62"/>
      <c r="EO283" s="62"/>
      <c r="EP283" s="62"/>
      <c r="EQ283" s="62"/>
      <c r="ER283" s="62"/>
      <c r="ES283" s="62"/>
      <c r="ET283" s="62"/>
      <c r="EU283" s="62"/>
      <c r="EV283" s="62"/>
      <c r="EW283" s="5"/>
      <c r="EX283" s="5"/>
      <c r="EY283" s="5"/>
      <c r="EZ283" s="5"/>
      <c r="FA283" s="5"/>
      <c r="FB283" s="5"/>
      <c r="FC283" s="5"/>
      <c r="FD283" s="5"/>
      <c r="FE283" s="5"/>
      <c r="FF283" s="5"/>
      <c r="FG283" s="5"/>
      <c r="FH283" s="5"/>
      <c r="FI283" s="62"/>
      <c r="FJ283" s="62"/>
      <c r="FK283" s="62"/>
      <c r="FL283" s="62"/>
      <c r="FM283" s="62"/>
      <c r="FN283" s="62"/>
      <c r="FO283" s="62"/>
      <c r="FP283" s="62"/>
      <c r="FQ283" s="62"/>
      <c r="FR283" s="62"/>
      <c r="FS283" s="62"/>
      <c r="FT283" s="62"/>
      <c r="FU283" s="5"/>
      <c r="FV283" s="5"/>
      <c r="FW283" s="5"/>
      <c r="FX283" s="5"/>
      <c r="FY283" s="5"/>
      <c r="FZ283" s="5"/>
      <c r="GA283" s="5"/>
      <c r="GB283" s="5"/>
      <c r="GC283" s="5"/>
      <c r="GD283" s="5"/>
      <c r="GE283" s="5"/>
      <c r="GF283" s="5"/>
      <c r="GG283" s="62"/>
      <c r="GH283" s="62"/>
      <c r="GI283" s="62"/>
      <c r="GJ283" s="62"/>
      <c r="GK283" s="62"/>
      <c r="GL283" s="62"/>
      <c r="GM283" s="62"/>
      <c r="GN283" s="62"/>
      <c r="GO283" s="62"/>
      <c r="GP283" s="62"/>
      <c r="GQ283" s="62"/>
      <c r="GR283" s="62"/>
      <c r="GS283" s="5"/>
      <c r="GT283" s="5"/>
      <c r="GU283" s="5"/>
      <c r="GV283" s="5"/>
      <c r="GW283" s="5"/>
      <c r="GX283" s="5"/>
      <c r="GY283" s="5"/>
      <c r="GZ283" s="5"/>
      <c r="HA283" s="5"/>
      <c r="HB283" s="5"/>
      <c r="HC283" s="5"/>
      <c r="HD283" s="5"/>
      <c r="HE283" s="62"/>
      <c r="HF283" s="62"/>
      <c r="HG283" s="62"/>
      <c r="HH283" s="62"/>
      <c r="HI283" s="62"/>
      <c r="HJ283" s="62"/>
      <c r="HK283" s="62"/>
      <c r="HL283" s="62"/>
      <c r="HM283" s="62"/>
      <c r="HN283" s="62"/>
      <c r="HO283" s="62"/>
      <c r="HP283" s="62"/>
      <c r="HQ283" s="5"/>
      <c r="HR283" s="5"/>
      <c r="HS283" s="5"/>
      <c r="HT283" s="5"/>
      <c r="HU283" s="5"/>
      <c r="HV283" s="5"/>
      <c r="HW283" s="5"/>
      <c r="HX283" s="5"/>
      <c r="HY283" s="5"/>
      <c r="HZ283" s="5"/>
      <c r="IA283" s="5"/>
      <c r="IB283" s="5"/>
      <c r="IC283" s="62"/>
      <c r="ID283" s="62"/>
      <c r="IE283" s="62"/>
      <c r="IF283" s="62"/>
      <c r="IG283" s="62"/>
      <c r="IH283" s="62"/>
      <c r="II283" s="62"/>
      <c r="IJ283" s="62"/>
      <c r="IK283" s="62"/>
      <c r="IL283" s="62"/>
      <c r="IM283" s="62"/>
      <c r="IN283" s="62"/>
      <c r="IO283" s="5"/>
      <c r="IP283" s="5"/>
      <c r="IQ283" s="5"/>
      <c r="IR283" s="5"/>
      <c r="IS283" s="5"/>
      <c r="IT283" s="5"/>
      <c r="IU283" s="5"/>
      <c r="IV283" s="5"/>
      <c r="IW283" s="5"/>
      <c r="IX283" s="5"/>
      <c r="IY283" s="5"/>
      <c r="IZ283" s="5"/>
    </row>
    <row r="284" spans="1:260" x14ac:dyDescent="0.35">
      <c r="A284" s="131">
        <v>280</v>
      </c>
      <c r="B284" s="170">
        <f>'BVEM Scorecard'!B283</f>
        <v>0</v>
      </c>
      <c r="C284" s="170">
        <f>'BVEM Scorecard'!C283</f>
        <v>0</v>
      </c>
      <c r="D284" s="152">
        <v>989</v>
      </c>
      <c r="E284" s="72" t="str">
        <f>'BVEM Scorecard'!F283</f>
        <v>Gas</v>
      </c>
      <c r="F284" s="94">
        <f t="shared" si="432"/>
        <v>1</v>
      </c>
      <c r="G284" s="94">
        <f t="shared" si="498"/>
        <v>1</v>
      </c>
      <c r="H284" s="94">
        <f t="shared" si="433"/>
        <v>1</v>
      </c>
      <c r="I284" s="94">
        <f t="shared" si="499"/>
        <v>1</v>
      </c>
      <c r="J284" s="55">
        <v>1</v>
      </c>
      <c r="K284" s="55">
        <v>1</v>
      </c>
      <c r="L284" s="55">
        <v>1</v>
      </c>
      <c r="M284" s="55">
        <v>1</v>
      </c>
      <c r="N284" s="5">
        <v>1</v>
      </c>
      <c r="O284" s="141">
        <v>1</v>
      </c>
      <c r="P284" s="142">
        <v>1</v>
      </c>
      <c r="Q284" s="114">
        <v>1</v>
      </c>
      <c r="R284" s="91">
        <v>1</v>
      </c>
      <c r="S284" s="5">
        <f t="shared" si="434"/>
        <v>3</v>
      </c>
      <c r="T284" s="93">
        <f>IFERROR(Q284*Q$4+R284*R$4,0)</f>
        <v>1</v>
      </c>
      <c r="U284" s="143" t="str">
        <f>'Training Programs'!Y284</f>
        <v>PLA</v>
      </c>
      <c r="V284" s="143">
        <v>1</v>
      </c>
      <c r="W284" s="143">
        <f>'Career Opportunities'!T284</f>
        <v>0</v>
      </c>
      <c r="X284" s="64"/>
      <c r="Y284" s="64"/>
      <c r="Z284" s="64"/>
      <c r="AA284" s="144"/>
      <c r="AB284" s="144"/>
      <c r="AC284" s="64"/>
      <c r="AD284" s="64">
        <v>3</v>
      </c>
      <c r="AE284" s="64" t="str">
        <f t="shared" si="437"/>
        <v/>
      </c>
      <c r="AF284" s="64">
        <v>1</v>
      </c>
      <c r="AG284" s="55"/>
      <c r="AH284" s="55"/>
      <c r="AI284" s="5"/>
      <c r="AJ284" s="5"/>
      <c r="AK284" s="5"/>
      <c r="AL284" s="5"/>
      <c r="AM284" s="5"/>
      <c r="AN284" s="5"/>
      <c r="AO284" s="5"/>
      <c r="AP284" s="35"/>
      <c r="AQ284" s="35"/>
      <c r="AR284" s="35"/>
      <c r="AS284" s="62"/>
      <c r="AT284" s="62"/>
      <c r="AU284" s="62"/>
      <c r="AV284" s="62"/>
      <c r="AW284" s="62"/>
      <c r="AX284" s="62"/>
      <c r="AY284" s="62"/>
      <c r="AZ284" s="62"/>
      <c r="BA284" s="62"/>
      <c r="BB284" s="62"/>
      <c r="BC284" s="95"/>
      <c r="BD284" s="62"/>
      <c r="BE284" s="5"/>
      <c r="BF284" s="5"/>
      <c r="BG284" s="5"/>
      <c r="BH284" s="5"/>
      <c r="BI284" s="5"/>
      <c r="BJ284" s="5"/>
      <c r="BK284" s="5"/>
      <c r="BL284" s="5"/>
      <c r="BM284" s="5"/>
      <c r="BN284" s="35"/>
      <c r="BO284" s="35"/>
      <c r="BP284" s="35"/>
      <c r="BQ284" s="62"/>
      <c r="BR284" s="62"/>
      <c r="BS284" s="62"/>
      <c r="BT284" s="62"/>
      <c r="BU284" s="62"/>
      <c r="BV284" s="62"/>
      <c r="BW284" s="62"/>
      <c r="BX284" s="62"/>
      <c r="BY284" s="62"/>
      <c r="BZ284" s="62"/>
      <c r="CA284" s="62"/>
      <c r="CB284" s="62"/>
      <c r="CC284" s="5"/>
      <c r="CD284" s="5"/>
      <c r="CE284" s="5"/>
      <c r="CF284" s="5"/>
      <c r="CG284" s="5"/>
      <c r="CH284" s="5"/>
      <c r="CI284" s="5"/>
      <c r="CJ284" s="5"/>
      <c r="CK284" s="5"/>
      <c r="CL284" s="35"/>
      <c r="CM284" s="35"/>
      <c r="CN284" s="35"/>
      <c r="CO284" s="62"/>
      <c r="CP284" s="62"/>
      <c r="CQ284" s="62"/>
      <c r="CR284" s="62"/>
      <c r="CS284" s="62"/>
      <c r="CT284" s="62"/>
      <c r="CU284" s="62"/>
      <c r="CV284" s="62"/>
      <c r="CW284" s="62"/>
      <c r="CX284" s="62"/>
      <c r="CY284" s="62"/>
      <c r="CZ284" s="62"/>
      <c r="DA284" s="5"/>
      <c r="DB284" s="5"/>
      <c r="DC284" s="5"/>
      <c r="DD284" s="5"/>
      <c r="DE284" s="5"/>
      <c r="DF284" s="5"/>
      <c r="DG284" s="5"/>
      <c r="DH284" s="5"/>
      <c r="DI284" s="5"/>
      <c r="DJ284" s="5"/>
      <c r="DK284" s="5"/>
      <c r="DL284" s="5"/>
      <c r="DM284" s="62"/>
      <c r="DN284" s="62"/>
      <c r="DO284" s="62"/>
      <c r="DP284" s="62"/>
      <c r="DQ284" s="62"/>
      <c r="DR284" s="62"/>
      <c r="DS284" s="62"/>
      <c r="DT284" s="62"/>
      <c r="DU284" s="62"/>
      <c r="DV284" s="62"/>
      <c r="DW284" s="62"/>
      <c r="DX284" s="62"/>
      <c r="DY284" s="5"/>
      <c r="DZ284" s="5"/>
      <c r="EA284" s="5"/>
      <c r="EB284" s="5"/>
      <c r="EC284" s="5"/>
      <c r="ED284" s="5"/>
      <c r="EE284" s="5"/>
      <c r="EF284" s="5"/>
      <c r="EG284" s="5"/>
      <c r="EH284" s="5"/>
      <c r="EI284" s="5"/>
      <c r="EJ284" s="5"/>
      <c r="EK284" s="62"/>
      <c r="EL284" s="62"/>
      <c r="EM284" s="62"/>
      <c r="EN284" s="62"/>
      <c r="EO284" s="62"/>
      <c r="EP284" s="62"/>
      <c r="EQ284" s="62"/>
      <c r="ER284" s="62"/>
      <c r="ES284" s="62"/>
      <c r="ET284" s="62"/>
      <c r="EU284" s="62"/>
      <c r="EV284" s="62"/>
      <c r="EW284" s="5"/>
      <c r="EX284" s="5"/>
      <c r="EY284" s="5"/>
      <c r="EZ284" s="5"/>
      <c r="FA284" s="5"/>
      <c r="FB284" s="5"/>
      <c r="FC284" s="5"/>
      <c r="FD284" s="5"/>
      <c r="FE284" s="5"/>
      <c r="FF284" s="5"/>
      <c r="FG284" s="5"/>
      <c r="FH284" s="5"/>
      <c r="FI284" s="62"/>
      <c r="FJ284" s="62"/>
      <c r="FK284" s="62"/>
      <c r="FL284" s="62"/>
      <c r="FM284" s="62"/>
      <c r="FN284" s="62"/>
      <c r="FO284" s="62"/>
      <c r="FP284" s="62"/>
      <c r="FQ284" s="62"/>
      <c r="FR284" s="62"/>
      <c r="FS284" s="62"/>
      <c r="FT284" s="62"/>
      <c r="FU284" s="5"/>
      <c r="FV284" s="5"/>
      <c r="FW284" s="5"/>
      <c r="FX284" s="5"/>
      <c r="FY284" s="5"/>
      <c r="FZ284" s="5"/>
      <c r="GA284" s="5"/>
      <c r="GB284" s="5"/>
      <c r="GC284" s="5"/>
      <c r="GD284" s="5"/>
      <c r="GE284" s="5"/>
      <c r="GF284" s="5"/>
      <c r="GG284" s="62"/>
      <c r="GH284" s="62"/>
      <c r="GI284" s="62"/>
      <c r="GJ284" s="62"/>
      <c r="GK284" s="62"/>
      <c r="GL284" s="62"/>
      <c r="GM284" s="62"/>
      <c r="GN284" s="62"/>
      <c r="GO284" s="62"/>
      <c r="GP284" s="62"/>
      <c r="GQ284" s="62"/>
      <c r="GR284" s="62"/>
      <c r="GS284" s="5"/>
      <c r="GT284" s="5"/>
      <c r="GU284" s="5"/>
      <c r="GV284" s="5"/>
      <c r="GW284" s="5"/>
      <c r="GX284" s="5"/>
      <c r="GY284" s="5"/>
      <c r="GZ284" s="5"/>
      <c r="HA284" s="5"/>
      <c r="HB284" s="5"/>
      <c r="HC284" s="5"/>
      <c r="HD284" s="5"/>
      <c r="HE284" s="62"/>
      <c r="HF284" s="62"/>
      <c r="HG284" s="62"/>
      <c r="HH284" s="62"/>
      <c r="HI284" s="62"/>
      <c r="HJ284" s="62"/>
      <c r="HK284" s="62"/>
      <c r="HL284" s="62"/>
      <c r="HM284" s="62"/>
      <c r="HN284" s="62"/>
      <c r="HO284" s="62"/>
      <c r="HP284" s="62"/>
      <c r="HQ284" s="5"/>
      <c r="HR284" s="5"/>
      <c r="HS284" s="5"/>
      <c r="HT284" s="5"/>
      <c r="HU284" s="5"/>
      <c r="HV284" s="5"/>
      <c r="HW284" s="5"/>
      <c r="HX284" s="5"/>
      <c r="HY284" s="5"/>
      <c r="HZ284" s="5"/>
      <c r="IA284" s="5"/>
      <c r="IB284" s="5"/>
      <c r="IC284" s="62"/>
      <c r="ID284" s="62"/>
      <c r="IE284" s="62"/>
      <c r="IF284" s="62"/>
      <c r="IG284" s="62"/>
      <c r="IH284" s="62"/>
      <c r="II284" s="62"/>
      <c r="IJ284" s="62"/>
      <c r="IK284" s="62"/>
      <c r="IL284" s="62"/>
      <c r="IM284" s="62"/>
      <c r="IN284" s="62"/>
      <c r="IO284" s="5"/>
      <c r="IP284" s="5"/>
      <c r="IQ284" s="5"/>
      <c r="IR284" s="5"/>
      <c r="IS284" s="5"/>
      <c r="IT284" s="5"/>
      <c r="IU284" s="5"/>
      <c r="IV284" s="5"/>
      <c r="IW284" s="5"/>
      <c r="IX284" s="5"/>
      <c r="IY284" s="5"/>
      <c r="IZ284" s="5"/>
    </row>
    <row r="285" spans="1:260" x14ac:dyDescent="0.35">
      <c r="A285" s="131">
        <v>281</v>
      </c>
      <c r="B285" s="170">
        <f>'BVEM Scorecard'!B284</f>
        <v>0</v>
      </c>
      <c r="C285" s="170">
        <f>'BVEM Scorecard'!C284</f>
        <v>0</v>
      </c>
      <c r="D285" s="152">
        <v>1054</v>
      </c>
      <c r="E285" s="72" t="str">
        <f>'BVEM Scorecard'!F284</f>
        <v>Gas</v>
      </c>
      <c r="F285" s="94"/>
      <c r="G285" s="94"/>
      <c r="H285" s="94"/>
      <c r="I285" s="94"/>
      <c r="J285" s="55"/>
      <c r="K285" s="55"/>
      <c r="L285" s="55"/>
      <c r="M285" s="55"/>
      <c r="N285" s="5"/>
      <c r="O285" s="5"/>
      <c r="P285" s="142"/>
      <c r="Q285" s="114"/>
      <c r="R285" s="91"/>
      <c r="S285" s="5" t="str">
        <f t="shared" si="434"/>
        <v/>
      </c>
      <c r="T285" s="93"/>
      <c r="U285" s="143"/>
      <c r="V285" s="143"/>
      <c r="W285" s="143"/>
      <c r="X285" s="64"/>
      <c r="Y285" s="64"/>
      <c r="Z285" s="62"/>
      <c r="AA285" s="144"/>
      <c r="AB285" s="144"/>
      <c r="AC285" s="64"/>
      <c r="AD285" s="64" t="str">
        <f t="shared" si="436"/>
        <v/>
      </c>
      <c r="AE285" s="64" t="str">
        <f t="shared" si="437"/>
        <v/>
      </c>
      <c r="AF285" s="64" t="str">
        <f t="shared" si="438"/>
        <v/>
      </c>
      <c r="AG285" s="55"/>
      <c r="AH285" s="55"/>
      <c r="AI285" s="35"/>
      <c r="AJ285" s="35"/>
      <c r="AK285" s="35"/>
      <c r="AL285" s="35"/>
      <c r="AM285" s="142"/>
      <c r="AN285" s="142"/>
      <c r="AO285" s="35"/>
      <c r="AP285" s="35" t="str">
        <f t="shared" si="439"/>
        <v/>
      </c>
      <c r="AQ285" s="35" t="str">
        <f t="shared" si="440"/>
        <v/>
      </c>
      <c r="AR285" s="35" t="str">
        <f t="shared" si="441"/>
        <v/>
      </c>
      <c r="AS285" s="64"/>
      <c r="AT285" s="64"/>
      <c r="AU285" s="64"/>
      <c r="AV285" s="64"/>
      <c r="AW285" s="64"/>
      <c r="AX285" s="64"/>
      <c r="AY285" s="144"/>
      <c r="AZ285" s="144"/>
      <c r="BA285" s="64"/>
      <c r="BB285" s="64" t="str">
        <f t="shared" si="442"/>
        <v/>
      </c>
      <c r="BC285" s="64" t="str">
        <f t="shared" si="443"/>
        <v/>
      </c>
      <c r="BD285" s="64" t="str">
        <f t="shared" si="444"/>
        <v/>
      </c>
      <c r="BE285" s="35"/>
      <c r="BF285" s="35"/>
      <c r="BG285" s="35"/>
      <c r="BH285" s="35"/>
      <c r="BI285" s="35"/>
      <c r="BJ285" s="35"/>
      <c r="BK285" s="142"/>
      <c r="BL285" s="142"/>
      <c r="BM285" s="35"/>
      <c r="BN285" s="35" t="str">
        <f t="shared" si="445"/>
        <v/>
      </c>
      <c r="BO285" s="35" t="str">
        <f t="shared" si="446"/>
        <v/>
      </c>
      <c r="BP285" s="35" t="str">
        <f t="shared" si="447"/>
        <v/>
      </c>
      <c r="BQ285" s="64"/>
      <c r="BR285" s="64"/>
      <c r="BS285" s="64"/>
      <c r="BT285" s="64"/>
      <c r="BU285" s="64"/>
      <c r="BV285" s="64"/>
      <c r="BW285" s="144"/>
      <c r="BX285" s="144"/>
      <c r="BY285" s="64"/>
      <c r="BZ285" s="64" t="str">
        <f t="shared" si="448"/>
        <v/>
      </c>
      <c r="CA285" s="64" t="str">
        <f t="shared" si="449"/>
        <v/>
      </c>
      <c r="CB285" s="64" t="str">
        <f t="shared" si="450"/>
        <v/>
      </c>
      <c r="CC285" s="35"/>
      <c r="CD285" s="35"/>
      <c r="CE285" s="35"/>
      <c r="CF285" s="35"/>
      <c r="CG285" s="35"/>
      <c r="CH285" s="35"/>
      <c r="CI285" s="142"/>
      <c r="CJ285" s="142"/>
      <c r="CK285" s="35"/>
      <c r="CL285" s="35" t="str">
        <f t="shared" si="451"/>
        <v/>
      </c>
      <c r="CM285" s="35" t="str">
        <f t="shared" si="452"/>
        <v/>
      </c>
      <c r="CN285" s="35" t="str">
        <f t="shared" si="453"/>
        <v/>
      </c>
      <c r="CO285" s="64"/>
      <c r="CP285" s="64"/>
      <c r="CQ285" s="64"/>
      <c r="CR285" s="64"/>
      <c r="CS285" s="64"/>
      <c r="CT285" s="64"/>
      <c r="CU285" s="144"/>
      <c r="CV285" s="144"/>
      <c r="CW285" s="64"/>
      <c r="CX285" s="64" t="str">
        <f t="shared" si="454"/>
        <v/>
      </c>
      <c r="CY285" s="64" t="str">
        <f t="shared" si="455"/>
        <v/>
      </c>
      <c r="CZ285" s="64" t="str">
        <f t="shared" si="456"/>
        <v/>
      </c>
      <c r="DA285" s="35"/>
      <c r="DB285" s="35"/>
      <c r="DC285" s="35"/>
      <c r="DD285" s="35"/>
      <c r="DE285" s="35"/>
      <c r="DF285" s="35"/>
      <c r="DG285" s="142"/>
      <c r="DH285" s="142"/>
      <c r="DI285" s="35"/>
      <c r="DJ285" s="35" t="str">
        <f t="shared" si="457"/>
        <v/>
      </c>
      <c r="DK285" s="35" t="str">
        <f t="shared" si="458"/>
        <v/>
      </c>
      <c r="DL285" s="35" t="str">
        <f t="shared" si="459"/>
        <v/>
      </c>
      <c r="DM285" s="64"/>
      <c r="DN285" s="64"/>
      <c r="DO285" s="64"/>
      <c r="DP285" s="64"/>
      <c r="DQ285" s="64"/>
      <c r="DR285" s="64"/>
      <c r="DS285" s="144"/>
      <c r="DT285" s="144"/>
      <c r="DU285" s="64"/>
      <c r="DV285" s="64" t="str">
        <f t="shared" si="460"/>
        <v/>
      </c>
      <c r="DW285" s="64" t="str">
        <f t="shared" si="461"/>
        <v/>
      </c>
      <c r="DX285" s="64" t="str">
        <f t="shared" si="462"/>
        <v/>
      </c>
      <c r="DY285" s="35"/>
      <c r="DZ285" s="35"/>
      <c r="EA285" s="35"/>
      <c r="EB285" s="35"/>
      <c r="EC285" s="35"/>
      <c r="ED285" s="35"/>
      <c r="EE285" s="142"/>
      <c r="EF285" s="142"/>
      <c r="EG285" s="35"/>
      <c r="EH285" s="35" t="str">
        <f t="shared" si="463"/>
        <v/>
      </c>
      <c r="EI285" s="35" t="str">
        <f t="shared" si="464"/>
        <v/>
      </c>
      <c r="EJ285" s="35" t="str">
        <f t="shared" si="465"/>
        <v/>
      </c>
      <c r="EK285" s="62"/>
      <c r="EL285" s="62"/>
      <c r="EM285" s="62"/>
      <c r="EN285" s="62"/>
      <c r="EO285" s="62"/>
      <c r="EP285" s="62"/>
      <c r="EQ285" s="62"/>
      <c r="ER285" s="62"/>
      <c r="ES285" s="62"/>
      <c r="ET285" s="62" t="str">
        <f t="shared" si="466"/>
        <v/>
      </c>
      <c r="EU285" s="62" t="str">
        <f t="shared" si="467"/>
        <v/>
      </c>
      <c r="EV285" s="62" t="str">
        <f t="shared" si="468"/>
        <v/>
      </c>
      <c r="EW285" s="5"/>
      <c r="EX285" s="5"/>
      <c r="EY285" s="5"/>
      <c r="EZ285" s="5"/>
      <c r="FA285" s="5"/>
      <c r="FB285" s="5"/>
      <c r="FC285" s="5"/>
      <c r="FD285" s="5"/>
      <c r="FE285" s="5"/>
      <c r="FF285" s="5" t="str">
        <f t="shared" si="469"/>
        <v/>
      </c>
      <c r="FG285" s="5" t="str">
        <f t="shared" si="470"/>
        <v/>
      </c>
      <c r="FH285" s="5" t="str">
        <f t="shared" si="471"/>
        <v/>
      </c>
      <c r="FI285" s="62"/>
      <c r="FJ285" s="62"/>
      <c r="FK285" s="62"/>
      <c r="FL285" s="62"/>
      <c r="FM285" s="62"/>
      <c r="FN285" s="62"/>
      <c r="FO285" s="62"/>
      <c r="FP285" s="62"/>
      <c r="FQ285" s="62"/>
      <c r="FR285" s="62" t="str">
        <f t="shared" si="472"/>
        <v/>
      </c>
      <c r="FS285" s="62" t="str">
        <f t="shared" si="473"/>
        <v/>
      </c>
      <c r="FT285" s="62" t="str">
        <f t="shared" si="474"/>
        <v/>
      </c>
      <c r="FU285" s="5"/>
      <c r="FV285" s="5"/>
      <c r="FW285" s="5"/>
      <c r="FX285" s="5"/>
      <c r="FY285" s="5"/>
      <c r="FZ285" s="5"/>
      <c r="GA285" s="5"/>
      <c r="GB285" s="5"/>
      <c r="GC285" s="5"/>
      <c r="GD285" s="5" t="str">
        <f t="shared" si="475"/>
        <v/>
      </c>
      <c r="GE285" s="5" t="str">
        <f t="shared" si="476"/>
        <v/>
      </c>
      <c r="GF285" s="5" t="str">
        <f t="shared" si="477"/>
        <v/>
      </c>
      <c r="GG285" s="62"/>
      <c r="GH285" s="62"/>
      <c r="GI285" s="62"/>
      <c r="GJ285" s="62"/>
      <c r="GK285" s="62"/>
      <c r="GL285" s="62"/>
      <c r="GM285" s="62"/>
      <c r="GN285" s="62"/>
      <c r="GO285" s="62"/>
      <c r="GP285" s="62" t="str">
        <f t="shared" si="478"/>
        <v/>
      </c>
      <c r="GQ285" s="62" t="str">
        <f t="shared" si="479"/>
        <v/>
      </c>
      <c r="GR285" s="62" t="str">
        <f t="shared" si="480"/>
        <v/>
      </c>
      <c r="GS285" s="5"/>
      <c r="GT285" s="5"/>
      <c r="GU285" s="5"/>
      <c r="GV285" s="5"/>
      <c r="GW285" s="5"/>
      <c r="GX285" s="5"/>
      <c r="GY285" s="5"/>
      <c r="GZ285" s="5"/>
      <c r="HA285" s="5"/>
      <c r="HB285" s="5" t="str">
        <f t="shared" si="481"/>
        <v/>
      </c>
      <c r="HC285" s="5" t="str">
        <f t="shared" si="482"/>
        <v/>
      </c>
      <c r="HD285" s="5" t="str">
        <f t="shared" si="483"/>
        <v/>
      </c>
      <c r="HE285" s="62"/>
      <c r="HF285" s="62"/>
      <c r="HG285" s="62"/>
      <c r="HH285" s="62"/>
      <c r="HI285" s="62"/>
      <c r="HJ285" s="62"/>
      <c r="HK285" s="62"/>
      <c r="HL285" s="62"/>
      <c r="HM285" s="62"/>
      <c r="HN285" s="62" t="str">
        <f t="shared" si="484"/>
        <v/>
      </c>
      <c r="HO285" s="62" t="str">
        <f t="shared" si="485"/>
        <v/>
      </c>
      <c r="HP285" s="62" t="str">
        <f t="shared" si="486"/>
        <v/>
      </c>
      <c r="HQ285" s="5"/>
      <c r="HR285" s="5"/>
      <c r="HS285" s="5"/>
      <c r="HT285" s="5"/>
      <c r="HU285" s="5"/>
      <c r="HV285" s="5"/>
      <c r="HW285" s="5"/>
      <c r="HX285" s="5"/>
      <c r="HY285" s="5"/>
      <c r="HZ285" s="5" t="str">
        <f t="shared" si="487"/>
        <v/>
      </c>
      <c r="IA285" s="5" t="str">
        <f t="shared" si="488"/>
        <v/>
      </c>
      <c r="IB285" s="5" t="str">
        <f t="shared" si="489"/>
        <v/>
      </c>
      <c r="IC285" s="62"/>
      <c r="ID285" s="62"/>
      <c r="IE285" s="62"/>
      <c r="IF285" s="62"/>
      <c r="IG285" s="62"/>
      <c r="IH285" s="62"/>
      <c r="II285" s="62"/>
      <c r="IJ285" s="62"/>
      <c r="IK285" s="62"/>
      <c r="IL285" s="62" t="str">
        <f t="shared" si="490"/>
        <v/>
      </c>
      <c r="IM285" s="62" t="str">
        <f t="shared" si="491"/>
        <v/>
      </c>
      <c r="IN285" s="62" t="str">
        <f t="shared" si="492"/>
        <v/>
      </c>
      <c r="IO285" s="5"/>
      <c r="IP285" s="5"/>
      <c r="IQ285" s="5"/>
      <c r="IR285" s="5"/>
      <c r="IS285" s="5"/>
      <c r="IT285" s="5"/>
      <c r="IU285" s="5"/>
      <c r="IV285" s="5"/>
      <c r="IW285" s="5"/>
      <c r="IX285" s="5" t="str">
        <f t="shared" si="493"/>
        <v/>
      </c>
      <c r="IY285" s="5" t="str">
        <f t="shared" si="494"/>
        <v/>
      </c>
      <c r="IZ285" s="5" t="str">
        <f t="shared" si="495"/>
        <v/>
      </c>
    </row>
    <row r="286" spans="1:260" x14ac:dyDescent="0.35">
      <c r="A286" s="131">
        <v>282</v>
      </c>
      <c r="B286" s="170">
        <f>'BVEM Scorecard'!B285</f>
        <v>0</v>
      </c>
      <c r="C286" s="170">
        <f>'BVEM Scorecard'!C285</f>
        <v>0</v>
      </c>
      <c r="D286" s="152">
        <v>990</v>
      </c>
      <c r="E286" s="72" t="str">
        <f>'BVEM Scorecard'!F285</f>
        <v>Gas</v>
      </c>
      <c r="F286" s="94">
        <f t="shared" si="432"/>
        <v>1</v>
      </c>
      <c r="G286" s="94">
        <f>IFERROR(S286/3,0)</f>
        <v>1</v>
      </c>
      <c r="H286" s="94">
        <f t="shared" si="433"/>
        <v>1</v>
      </c>
      <c r="I286" s="94">
        <f t="shared" ref="I286" si="500">IFERROR(SUM(AD286,AP286,BB286,BN286,BZ286,CL286,CX286,DJ286,DV286,EH286,ET286,FF286,FR286,GD286,GP286,HB286,HN286,HZ286,IL286,IX286)/(SUM(V286,AH286,AT286,BF286,BR286,CD286,CP286,DB286,DN286,DZ286,EL286,EX286,FJ286,FV286,GH286,GT286,HF286,HR286,ID286,IP286)*3),0)</f>
        <v>1</v>
      </c>
      <c r="J286" s="55">
        <v>1</v>
      </c>
      <c r="K286" s="55">
        <v>1</v>
      </c>
      <c r="L286" s="55">
        <v>1</v>
      </c>
      <c r="M286" s="55">
        <v>1</v>
      </c>
      <c r="N286" s="5">
        <v>1</v>
      </c>
      <c r="O286" s="141">
        <v>1</v>
      </c>
      <c r="P286" s="142">
        <v>1</v>
      </c>
      <c r="Q286" s="114">
        <v>1</v>
      </c>
      <c r="R286" s="91">
        <v>1</v>
      </c>
      <c r="S286" s="5">
        <f t="shared" si="434"/>
        <v>3</v>
      </c>
      <c r="T286" s="93">
        <f>IFERROR(Q286*Q$4+R286*R$4,0)</f>
        <v>1</v>
      </c>
      <c r="U286" s="143" t="str">
        <f>'Training Programs'!Y286</f>
        <v>PLA</v>
      </c>
      <c r="V286" s="143">
        <v>1</v>
      </c>
      <c r="W286" s="143">
        <f>'Career Opportunities'!T286</f>
        <v>0</v>
      </c>
      <c r="X286" s="64"/>
      <c r="Y286" s="64"/>
      <c r="Z286" s="64"/>
      <c r="AA286" s="144"/>
      <c r="AB286" s="144"/>
      <c r="AC286" s="64"/>
      <c r="AD286" s="64">
        <v>3</v>
      </c>
      <c r="AE286" s="64" t="str">
        <f t="shared" si="437"/>
        <v/>
      </c>
      <c r="AF286" s="64">
        <v>1</v>
      </c>
      <c r="AG286" s="55"/>
      <c r="AH286" s="55"/>
      <c r="AI286" s="5"/>
      <c r="AJ286" s="5"/>
      <c r="AK286" s="5"/>
      <c r="AL286" s="5"/>
      <c r="AM286" s="5"/>
      <c r="AN286" s="5"/>
      <c r="AO286" s="5"/>
      <c r="AP286" s="35"/>
      <c r="AQ286" s="35"/>
      <c r="AR286" s="35"/>
      <c r="AS286" s="62"/>
      <c r="AT286" s="62"/>
      <c r="AU286" s="62"/>
      <c r="AV286" s="62"/>
      <c r="AW286" s="62"/>
      <c r="AX286" s="62"/>
      <c r="AY286" s="62"/>
      <c r="AZ286" s="62"/>
      <c r="BA286" s="62"/>
      <c r="BB286" s="62"/>
      <c r="BC286" s="95"/>
      <c r="BD286" s="62"/>
      <c r="BE286" s="5"/>
      <c r="BF286" s="5"/>
      <c r="BG286" s="5"/>
      <c r="BH286" s="5"/>
      <c r="BI286" s="5"/>
      <c r="BJ286" s="5"/>
      <c r="BK286" s="5"/>
      <c r="BL286" s="5"/>
      <c r="BM286" s="5"/>
      <c r="BN286" s="35"/>
      <c r="BO286" s="35"/>
      <c r="BP286" s="35"/>
      <c r="BQ286" s="62"/>
      <c r="BR286" s="62"/>
      <c r="BS286" s="62"/>
      <c r="BT286" s="62"/>
      <c r="BU286" s="62"/>
      <c r="BV286" s="62"/>
      <c r="BW286" s="62"/>
      <c r="BX286" s="62"/>
      <c r="BY286" s="62"/>
      <c r="BZ286" s="62"/>
      <c r="CA286" s="62"/>
      <c r="CB286" s="62"/>
      <c r="CC286" s="5"/>
      <c r="CD286" s="5"/>
      <c r="CE286" s="5"/>
      <c r="CF286" s="5"/>
      <c r="CG286" s="5"/>
      <c r="CH286" s="5"/>
      <c r="CI286" s="5"/>
      <c r="CJ286" s="5"/>
      <c r="CK286" s="5"/>
      <c r="CL286" s="35"/>
      <c r="CM286" s="35"/>
      <c r="CN286" s="35"/>
      <c r="CO286" s="62"/>
      <c r="CP286" s="62"/>
      <c r="CQ286" s="62"/>
      <c r="CR286" s="62"/>
      <c r="CS286" s="62"/>
      <c r="CT286" s="62"/>
      <c r="CU286" s="62"/>
      <c r="CV286" s="62"/>
      <c r="CW286" s="62"/>
      <c r="CX286" s="62"/>
      <c r="CY286" s="62"/>
      <c r="CZ286" s="62"/>
      <c r="DA286" s="5"/>
      <c r="DB286" s="5"/>
      <c r="DC286" s="5"/>
      <c r="DD286" s="5"/>
      <c r="DE286" s="5"/>
      <c r="DF286" s="5"/>
      <c r="DG286" s="5"/>
      <c r="DH286" s="5"/>
      <c r="DI286" s="5"/>
      <c r="DJ286" s="5"/>
      <c r="DK286" s="5"/>
      <c r="DL286" s="5"/>
      <c r="DM286" s="62"/>
      <c r="DN286" s="62"/>
      <c r="DO286" s="62"/>
      <c r="DP286" s="62"/>
      <c r="DQ286" s="62"/>
      <c r="DR286" s="62"/>
      <c r="DS286" s="62"/>
      <c r="DT286" s="62"/>
      <c r="DU286" s="62"/>
      <c r="DV286" s="62"/>
      <c r="DW286" s="62"/>
      <c r="DX286" s="62"/>
      <c r="DY286" s="5"/>
      <c r="DZ286" s="5"/>
      <c r="EA286" s="5"/>
      <c r="EB286" s="5"/>
      <c r="EC286" s="5"/>
      <c r="ED286" s="5"/>
      <c r="EE286" s="5"/>
      <c r="EF286" s="5"/>
      <c r="EG286" s="5"/>
      <c r="EH286" s="5"/>
      <c r="EI286" s="5"/>
      <c r="EJ286" s="5"/>
      <c r="EK286" s="62"/>
      <c r="EL286" s="62"/>
      <c r="EM286" s="62"/>
      <c r="EN286" s="62"/>
      <c r="EO286" s="62"/>
      <c r="EP286" s="62"/>
      <c r="EQ286" s="62"/>
      <c r="ER286" s="62"/>
      <c r="ES286" s="62"/>
      <c r="ET286" s="62"/>
      <c r="EU286" s="62"/>
      <c r="EV286" s="62"/>
      <c r="EW286" s="5"/>
      <c r="EX286" s="5"/>
      <c r="EY286" s="5"/>
      <c r="EZ286" s="5"/>
      <c r="FA286" s="5"/>
      <c r="FB286" s="5"/>
      <c r="FC286" s="5"/>
      <c r="FD286" s="5"/>
      <c r="FE286" s="5"/>
      <c r="FF286" s="5"/>
      <c r="FG286" s="5"/>
      <c r="FH286" s="5"/>
      <c r="FI286" s="62"/>
      <c r="FJ286" s="62"/>
      <c r="FK286" s="62"/>
      <c r="FL286" s="62"/>
      <c r="FM286" s="62"/>
      <c r="FN286" s="62"/>
      <c r="FO286" s="62"/>
      <c r="FP286" s="62"/>
      <c r="FQ286" s="62"/>
      <c r="FR286" s="62"/>
      <c r="FS286" s="62"/>
      <c r="FT286" s="62"/>
      <c r="FU286" s="5"/>
      <c r="FV286" s="5"/>
      <c r="FW286" s="5"/>
      <c r="FX286" s="5"/>
      <c r="FY286" s="5"/>
      <c r="FZ286" s="5"/>
      <c r="GA286" s="5"/>
      <c r="GB286" s="5"/>
      <c r="GC286" s="5"/>
      <c r="GD286" s="5"/>
      <c r="GE286" s="5"/>
      <c r="GF286" s="5"/>
      <c r="GG286" s="62"/>
      <c r="GH286" s="62"/>
      <c r="GI286" s="62"/>
      <c r="GJ286" s="62"/>
      <c r="GK286" s="62"/>
      <c r="GL286" s="62"/>
      <c r="GM286" s="62"/>
      <c r="GN286" s="62"/>
      <c r="GO286" s="62"/>
      <c r="GP286" s="62"/>
      <c r="GQ286" s="62"/>
      <c r="GR286" s="62"/>
      <c r="GS286" s="5"/>
      <c r="GT286" s="5"/>
      <c r="GU286" s="5"/>
      <c r="GV286" s="5"/>
      <c r="GW286" s="5"/>
      <c r="GX286" s="5"/>
      <c r="GY286" s="5"/>
      <c r="GZ286" s="5"/>
      <c r="HA286" s="5"/>
      <c r="HB286" s="5"/>
      <c r="HC286" s="5"/>
      <c r="HD286" s="5"/>
      <c r="HE286" s="62"/>
      <c r="HF286" s="62"/>
      <c r="HG286" s="62"/>
      <c r="HH286" s="62"/>
      <c r="HI286" s="62"/>
      <c r="HJ286" s="62"/>
      <c r="HK286" s="62"/>
      <c r="HL286" s="62"/>
      <c r="HM286" s="62"/>
      <c r="HN286" s="62"/>
      <c r="HO286" s="62"/>
      <c r="HP286" s="62"/>
      <c r="HQ286" s="5"/>
      <c r="HR286" s="5"/>
      <c r="HS286" s="5"/>
      <c r="HT286" s="5"/>
      <c r="HU286" s="5"/>
      <c r="HV286" s="5"/>
      <c r="HW286" s="5"/>
      <c r="HX286" s="5"/>
      <c r="HY286" s="5"/>
      <c r="HZ286" s="5"/>
      <c r="IA286" s="5"/>
      <c r="IB286" s="5"/>
      <c r="IC286" s="62"/>
      <c r="ID286" s="62"/>
      <c r="IE286" s="62"/>
      <c r="IF286" s="62"/>
      <c r="IG286" s="62"/>
      <c r="IH286" s="62"/>
      <c r="II286" s="62"/>
      <c r="IJ286" s="62"/>
      <c r="IK286" s="62"/>
      <c r="IL286" s="62"/>
      <c r="IM286" s="62"/>
      <c r="IN286" s="62"/>
      <c r="IO286" s="5"/>
      <c r="IP286" s="5"/>
      <c r="IQ286" s="5"/>
      <c r="IR286" s="5"/>
      <c r="IS286" s="5"/>
      <c r="IT286" s="5"/>
      <c r="IU286" s="5"/>
      <c r="IV286" s="5"/>
      <c r="IW286" s="5"/>
      <c r="IX286" s="5"/>
      <c r="IY286" s="5"/>
      <c r="IZ286" s="5"/>
    </row>
    <row r="287" spans="1:260" x14ac:dyDescent="0.35">
      <c r="A287" s="131">
        <v>283</v>
      </c>
      <c r="B287" s="170">
        <f>'BVEM Scorecard'!B286</f>
        <v>0</v>
      </c>
      <c r="C287" s="170">
        <f>'BVEM Scorecard'!C286</f>
        <v>0</v>
      </c>
      <c r="D287" s="152">
        <v>1119</v>
      </c>
      <c r="E287" s="72" t="str">
        <f>'BVEM Scorecard'!F286</f>
        <v>Gas</v>
      </c>
      <c r="F287" s="94"/>
      <c r="G287" s="94"/>
      <c r="H287" s="94"/>
      <c r="I287" s="94"/>
      <c r="J287" s="55"/>
      <c r="K287" s="55"/>
      <c r="L287" s="55"/>
      <c r="M287" s="55"/>
      <c r="N287" s="5"/>
      <c r="O287" s="5"/>
      <c r="P287" s="142"/>
      <c r="Q287" s="114"/>
      <c r="R287" s="91"/>
      <c r="S287" s="5" t="str">
        <f t="shared" si="434"/>
        <v/>
      </c>
      <c r="T287" s="93"/>
      <c r="U287" s="143"/>
      <c r="V287" s="143"/>
      <c r="W287" s="143"/>
      <c r="X287" s="64"/>
      <c r="Y287" s="64"/>
      <c r="Z287" s="62"/>
      <c r="AA287" s="144"/>
      <c r="AB287" s="144"/>
      <c r="AC287" s="64"/>
      <c r="AD287" s="64" t="str">
        <f t="shared" si="436"/>
        <v/>
      </c>
      <c r="AE287" s="64" t="str">
        <f t="shared" si="437"/>
        <v/>
      </c>
      <c r="AF287" s="64" t="str">
        <f t="shared" si="438"/>
        <v/>
      </c>
      <c r="AG287" s="55"/>
      <c r="AH287" s="55"/>
      <c r="AI287" s="35"/>
      <c r="AJ287" s="35"/>
      <c r="AK287" s="35"/>
      <c r="AL287" s="35"/>
      <c r="AM287" s="142"/>
      <c r="AN287" s="142"/>
      <c r="AO287" s="35"/>
      <c r="AP287" s="35" t="str">
        <f t="shared" si="439"/>
        <v/>
      </c>
      <c r="AQ287" s="35" t="str">
        <f t="shared" si="440"/>
        <v/>
      </c>
      <c r="AR287" s="35" t="str">
        <f t="shared" si="441"/>
        <v/>
      </c>
      <c r="AS287" s="64"/>
      <c r="AT287" s="64"/>
      <c r="AU287" s="64"/>
      <c r="AV287" s="64"/>
      <c r="AW287" s="64"/>
      <c r="AX287" s="64"/>
      <c r="AY287" s="144"/>
      <c r="AZ287" s="144"/>
      <c r="BA287" s="64"/>
      <c r="BB287" s="64" t="str">
        <f t="shared" si="442"/>
        <v/>
      </c>
      <c r="BC287" s="64" t="str">
        <f t="shared" si="443"/>
        <v/>
      </c>
      <c r="BD287" s="64" t="str">
        <f t="shared" si="444"/>
        <v/>
      </c>
      <c r="BE287" s="35"/>
      <c r="BF287" s="35"/>
      <c r="BG287" s="35"/>
      <c r="BH287" s="35"/>
      <c r="BI287" s="35"/>
      <c r="BJ287" s="35"/>
      <c r="BK287" s="142"/>
      <c r="BL287" s="142"/>
      <c r="BM287" s="35"/>
      <c r="BN287" s="35" t="str">
        <f t="shared" si="445"/>
        <v/>
      </c>
      <c r="BO287" s="35" t="str">
        <f t="shared" si="446"/>
        <v/>
      </c>
      <c r="BP287" s="35" t="str">
        <f t="shared" si="447"/>
        <v/>
      </c>
      <c r="BQ287" s="64"/>
      <c r="BR287" s="64"/>
      <c r="BS287" s="64"/>
      <c r="BT287" s="64"/>
      <c r="BU287" s="64"/>
      <c r="BV287" s="64"/>
      <c r="BW287" s="144"/>
      <c r="BX287" s="144"/>
      <c r="BY287" s="64"/>
      <c r="BZ287" s="64" t="str">
        <f t="shared" si="448"/>
        <v/>
      </c>
      <c r="CA287" s="64" t="str">
        <f t="shared" si="449"/>
        <v/>
      </c>
      <c r="CB287" s="64" t="str">
        <f t="shared" si="450"/>
        <v/>
      </c>
      <c r="CC287" s="35"/>
      <c r="CD287" s="35"/>
      <c r="CE287" s="35"/>
      <c r="CF287" s="35"/>
      <c r="CG287" s="35"/>
      <c r="CH287" s="35"/>
      <c r="CI287" s="142"/>
      <c r="CJ287" s="142"/>
      <c r="CK287" s="35"/>
      <c r="CL287" s="35" t="str">
        <f t="shared" si="451"/>
        <v/>
      </c>
      <c r="CM287" s="35" t="str">
        <f t="shared" si="452"/>
        <v/>
      </c>
      <c r="CN287" s="35" t="str">
        <f t="shared" si="453"/>
        <v/>
      </c>
      <c r="CO287" s="64"/>
      <c r="CP287" s="64"/>
      <c r="CQ287" s="64"/>
      <c r="CR287" s="64"/>
      <c r="CS287" s="64"/>
      <c r="CT287" s="64"/>
      <c r="CU287" s="144"/>
      <c r="CV287" s="144"/>
      <c r="CW287" s="64"/>
      <c r="CX287" s="64" t="str">
        <f t="shared" si="454"/>
        <v/>
      </c>
      <c r="CY287" s="64" t="str">
        <f t="shared" si="455"/>
        <v/>
      </c>
      <c r="CZ287" s="64" t="str">
        <f t="shared" si="456"/>
        <v/>
      </c>
      <c r="DA287" s="35"/>
      <c r="DB287" s="35"/>
      <c r="DC287" s="35"/>
      <c r="DD287" s="35"/>
      <c r="DE287" s="35"/>
      <c r="DF287" s="35"/>
      <c r="DG287" s="142"/>
      <c r="DH287" s="142"/>
      <c r="DI287" s="35"/>
      <c r="DJ287" s="35" t="str">
        <f t="shared" si="457"/>
        <v/>
      </c>
      <c r="DK287" s="35" t="str">
        <f t="shared" si="458"/>
        <v/>
      </c>
      <c r="DL287" s="35" t="str">
        <f t="shared" si="459"/>
        <v/>
      </c>
      <c r="DM287" s="64"/>
      <c r="DN287" s="64"/>
      <c r="DO287" s="64"/>
      <c r="DP287" s="64"/>
      <c r="DQ287" s="64"/>
      <c r="DR287" s="64"/>
      <c r="DS287" s="144"/>
      <c r="DT287" s="144"/>
      <c r="DU287" s="64"/>
      <c r="DV287" s="64" t="str">
        <f t="shared" si="460"/>
        <v/>
      </c>
      <c r="DW287" s="64" t="str">
        <f t="shared" si="461"/>
        <v/>
      </c>
      <c r="DX287" s="64" t="str">
        <f t="shared" si="462"/>
        <v/>
      </c>
      <c r="DY287" s="35"/>
      <c r="DZ287" s="35"/>
      <c r="EA287" s="35"/>
      <c r="EB287" s="35"/>
      <c r="EC287" s="35"/>
      <c r="ED287" s="35"/>
      <c r="EE287" s="142"/>
      <c r="EF287" s="142"/>
      <c r="EG287" s="35"/>
      <c r="EH287" s="35" t="str">
        <f t="shared" si="463"/>
        <v/>
      </c>
      <c r="EI287" s="35" t="str">
        <f t="shared" si="464"/>
        <v/>
      </c>
      <c r="EJ287" s="35" t="str">
        <f t="shared" si="465"/>
        <v/>
      </c>
      <c r="EK287" s="62"/>
      <c r="EL287" s="62"/>
      <c r="EM287" s="62"/>
      <c r="EN287" s="62"/>
      <c r="EO287" s="62"/>
      <c r="EP287" s="62"/>
      <c r="EQ287" s="62"/>
      <c r="ER287" s="62"/>
      <c r="ES287" s="62"/>
      <c r="ET287" s="62"/>
      <c r="EU287" s="62"/>
      <c r="EV287" s="62"/>
      <c r="EW287" s="5"/>
      <c r="EX287" s="5"/>
      <c r="EY287" s="5"/>
      <c r="EZ287" s="5"/>
      <c r="FA287" s="5"/>
      <c r="FB287" s="5"/>
      <c r="FC287" s="5"/>
      <c r="FD287" s="5"/>
      <c r="FE287" s="5"/>
      <c r="FF287" s="5"/>
      <c r="FG287" s="5"/>
      <c r="FH287" s="5"/>
      <c r="FI287" s="62"/>
      <c r="FJ287" s="62"/>
      <c r="FK287" s="62"/>
      <c r="FL287" s="62"/>
      <c r="FM287" s="62"/>
      <c r="FN287" s="62"/>
      <c r="FO287" s="62"/>
      <c r="FP287" s="62"/>
      <c r="FQ287" s="62"/>
      <c r="FR287" s="62"/>
      <c r="FS287" s="62"/>
      <c r="FT287" s="62"/>
      <c r="FU287" s="5"/>
      <c r="FV287" s="5"/>
      <c r="FW287" s="5"/>
      <c r="FX287" s="5"/>
      <c r="FY287" s="5"/>
      <c r="FZ287" s="5"/>
      <c r="GA287" s="5"/>
      <c r="GB287" s="5"/>
      <c r="GC287" s="5"/>
      <c r="GD287" s="5"/>
      <c r="GE287" s="5"/>
      <c r="GF287" s="5"/>
      <c r="GG287" s="62"/>
      <c r="GH287" s="62"/>
      <c r="GI287" s="62"/>
      <c r="GJ287" s="62"/>
      <c r="GK287" s="62"/>
      <c r="GL287" s="62"/>
      <c r="GM287" s="62"/>
      <c r="GN287" s="62"/>
      <c r="GO287" s="62"/>
      <c r="GP287" s="62"/>
      <c r="GQ287" s="62"/>
      <c r="GR287" s="62"/>
      <c r="GS287" s="5"/>
      <c r="GT287" s="5"/>
      <c r="GU287" s="5"/>
      <c r="GV287" s="5"/>
      <c r="GW287" s="5"/>
      <c r="GX287" s="5"/>
      <c r="GY287" s="5"/>
      <c r="GZ287" s="5"/>
      <c r="HA287" s="5"/>
      <c r="HB287" s="5"/>
      <c r="HC287" s="5"/>
      <c r="HD287" s="5"/>
      <c r="HE287" s="62"/>
      <c r="HF287" s="62"/>
      <c r="HG287" s="62"/>
      <c r="HH287" s="62"/>
      <c r="HI287" s="62"/>
      <c r="HJ287" s="62"/>
      <c r="HK287" s="62"/>
      <c r="HL287" s="62"/>
      <c r="HM287" s="62"/>
      <c r="HN287" s="62"/>
      <c r="HO287" s="62"/>
      <c r="HP287" s="62"/>
      <c r="HQ287" s="5"/>
      <c r="HR287" s="5"/>
      <c r="HS287" s="5"/>
      <c r="HT287" s="5"/>
      <c r="HU287" s="5"/>
      <c r="HV287" s="5"/>
      <c r="HW287" s="5"/>
      <c r="HX287" s="5"/>
      <c r="HY287" s="5"/>
      <c r="HZ287" s="5"/>
      <c r="IA287" s="5"/>
      <c r="IB287" s="5"/>
      <c r="IC287" s="62"/>
      <c r="ID287" s="62"/>
      <c r="IE287" s="62"/>
      <c r="IF287" s="62"/>
      <c r="IG287" s="62"/>
      <c r="IH287" s="62"/>
      <c r="II287" s="62"/>
      <c r="IJ287" s="62"/>
      <c r="IK287" s="62"/>
      <c r="IL287" s="62"/>
      <c r="IM287" s="62"/>
      <c r="IN287" s="62"/>
      <c r="IO287" s="5"/>
      <c r="IP287" s="5"/>
      <c r="IQ287" s="5"/>
      <c r="IR287" s="5"/>
      <c r="IS287" s="5"/>
      <c r="IT287" s="5"/>
      <c r="IU287" s="5"/>
      <c r="IV287" s="5"/>
      <c r="IW287" s="5"/>
      <c r="IX287" s="5"/>
      <c r="IY287" s="5"/>
      <c r="IZ287" s="5"/>
    </row>
    <row r="288" spans="1:260" x14ac:dyDescent="0.35">
      <c r="A288" s="131">
        <v>284</v>
      </c>
      <c r="B288" s="170">
        <f>'BVEM Scorecard'!B287</f>
        <v>0</v>
      </c>
      <c r="C288" s="170">
        <f>'BVEM Scorecard'!C287</f>
        <v>0</v>
      </c>
      <c r="D288" s="152">
        <v>991</v>
      </c>
      <c r="E288" s="72" t="str">
        <f>'BVEM Scorecard'!F287</f>
        <v>Gas</v>
      </c>
      <c r="F288" s="94">
        <f t="shared" si="432"/>
        <v>1</v>
      </c>
      <c r="G288" s="94">
        <f>IFERROR(S288/3,0)</f>
        <v>1</v>
      </c>
      <c r="H288" s="94">
        <f t="shared" si="433"/>
        <v>1</v>
      </c>
      <c r="I288" s="94">
        <f t="shared" ref="I288" si="501">IFERROR(SUM(AD288,AP288,BB288,BN288,BZ288,CL288,CX288,DJ288,DV288,EH288,ET288,FF288,FR288,GD288,GP288,HB288,HN288,HZ288,IL288,IX288)/(SUM(V288,AH288,AT288,BF288,BR288,CD288,CP288,DB288,DN288,DZ288,EL288,EX288,FJ288,FV288,GH288,GT288,HF288,HR288,ID288,IP288)*3),0)</f>
        <v>1</v>
      </c>
      <c r="J288" s="55">
        <v>1</v>
      </c>
      <c r="K288" s="55">
        <v>1</v>
      </c>
      <c r="L288" s="55">
        <v>1</v>
      </c>
      <c r="M288" s="55">
        <v>1</v>
      </c>
      <c r="N288" s="5">
        <v>1</v>
      </c>
      <c r="O288" s="141">
        <v>1</v>
      </c>
      <c r="P288" s="142">
        <v>1</v>
      </c>
      <c r="Q288" s="114">
        <v>1</v>
      </c>
      <c r="R288" s="91">
        <v>1</v>
      </c>
      <c r="S288" s="5">
        <f t="shared" si="434"/>
        <v>3</v>
      </c>
      <c r="T288" s="93">
        <f>IFERROR(Q288*Q$4+R288*R$4,0)</f>
        <v>1</v>
      </c>
      <c r="U288" s="143" t="str">
        <f>'Training Programs'!Y288</f>
        <v>PLA</v>
      </c>
      <c r="V288" s="143">
        <v>1</v>
      </c>
      <c r="W288" s="143">
        <f>'Career Opportunities'!T288</f>
        <v>0</v>
      </c>
      <c r="X288" s="64"/>
      <c r="Y288" s="64"/>
      <c r="Z288" s="64"/>
      <c r="AA288" s="144"/>
      <c r="AB288" s="144"/>
      <c r="AC288" s="64"/>
      <c r="AD288" s="64">
        <v>3</v>
      </c>
      <c r="AE288" s="64" t="str">
        <f t="shared" si="437"/>
        <v/>
      </c>
      <c r="AF288" s="64">
        <v>1</v>
      </c>
      <c r="AG288" s="55"/>
      <c r="AH288" s="55"/>
      <c r="AI288" s="5"/>
      <c r="AJ288" s="5"/>
      <c r="AK288" s="5"/>
      <c r="AL288" s="5"/>
      <c r="AM288" s="5"/>
      <c r="AN288" s="5"/>
      <c r="AO288" s="5"/>
      <c r="AP288" s="35"/>
      <c r="AQ288" s="35"/>
      <c r="AR288" s="35"/>
      <c r="AS288" s="62"/>
      <c r="AT288" s="62"/>
      <c r="AU288" s="62"/>
      <c r="AV288" s="62"/>
      <c r="AW288" s="62"/>
      <c r="AX288" s="62"/>
      <c r="AY288" s="62"/>
      <c r="AZ288" s="62"/>
      <c r="BA288" s="62"/>
      <c r="BB288" s="62"/>
      <c r="BC288" s="95"/>
      <c r="BD288" s="62"/>
      <c r="BE288" s="5"/>
      <c r="BF288" s="5"/>
      <c r="BG288" s="5"/>
      <c r="BH288" s="5"/>
      <c r="BI288" s="5"/>
      <c r="BJ288" s="5"/>
      <c r="BK288" s="5"/>
      <c r="BL288" s="5"/>
      <c r="BM288" s="5"/>
      <c r="BN288" s="35"/>
      <c r="BO288" s="35"/>
      <c r="BP288" s="35"/>
      <c r="BQ288" s="62"/>
      <c r="BR288" s="62"/>
      <c r="BS288" s="62"/>
      <c r="BT288" s="62"/>
      <c r="BU288" s="62"/>
      <c r="BV288" s="62"/>
      <c r="BW288" s="62"/>
      <c r="BX288" s="62"/>
      <c r="BY288" s="62"/>
      <c r="BZ288" s="62"/>
      <c r="CA288" s="62"/>
      <c r="CB288" s="62"/>
      <c r="CC288" s="5"/>
      <c r="CD288" s="5"/>
      <c r="CE288" s="5"/>
      <c r="CF288" s="5"/>
      <c r="CG288" s="5"/>
      <c r="CH288" s="5"/>
      <c r="CI288" s="5"/>
      <c r="CJ288" s="5"/>
      <c r="CK288" s="5"/>
      <c r="CL288" s="35"/>
      <c r="CM288" s="35"/>
      <c r="CN288" s="35"/>
      <c r="CO288" s="62"/>
      <c r="CP288" s="62"/>
      <c r="CQ288" s="62"/>
      <c r="CR288" s="62"/>
      <c r="CS288" s="62"/>
      <c r="CT288" s="62"/>
      <c r="CU288" s="62"/>
      <c r="CV288" s="62"/>
      <c r="CW288" s="62"/>
      <c r="CX288" s="62"/>
      <c r="CY288" s="62"/>
      <c r="CZ288" s="62"/>
      <c r="DA288" s="5"/>
      <c r="DB288" s="5"/>
      <c r="DC288" s="5"/>
      <c r="DD288" s="5"/>
      <c r="DE288" s="5"/>
      <c r="DF288" s="5"/>
      <c r="DG288" s="5"/>
      <c r="DH288" s="5"/>
      <c r="DI288" s="5"/>
      <c r="DJ288" s="5"/>
      <c r="DK288" s="5"/>
      <c r="DL288" s="5"/>
      <c r="DM288" s="62"/>
      <c r="DN288" s="62"/>
      <c r="DO288" s="62"/>
      <c r="DP288" s="62"/>
      <c r="DQ288" s="62"/>
      <c r="DR288" s="62"/>
      <c r="DS288" s="62"/>
      <c r="DT288" s="62"/>
      <c r="DU288" s="62"/>
      <c r="DV288" s="62"/>
      <c r="DW288" s="62"/>
      <c r="DX288" s="62"/>
      <c r="DY288" s="5"/>
      <c r="DZ288" s="5"/>
      <c r="EA288" s="5"/>
      <c r="EB288" s="5"/>
      <c r="EC288" s="5"/>
      <c r="ED288" s="5"/>
      <c r="EE288" s="5"/>
      <c r="EF288" s="5"/>
      <c r="EG288" s="5"/>
      <c r="EH288" s="5"/>
      <c r="EI288" s="5"/>
      <c r="EJ288" s="5"/>
      <c r="EK288" s="62"/>
      <c r="EL288" s="62"/>
      <c r="EM288" s="62"/>
      <c r="EN288" s="62"/>
      <c r="EO288" s="62"/>
      <c r="EP288" s="62"/>
      <c r="EQ288" s="62"/>
      <c r="ER288" s="62"/>
      <c r="ES288" s="62"/>
      <c r="ET288" s="62"/>
      <c r="EU288" s="62"/>
      <c r="EV288" s="62"/>
      <c r="EW288" s="5"/>
      <c r="EX288" s="5"/>
      <c r="EY288" s="5"/>
      <c r="EZ288" s="5"/>
      <c r="FA288" s="5"/>
      <c r="FB288" s="5"/>
      <c r="FC288" s="5"/>
      <c r="FD288" s="5"/>
      <c r="FE288" s="5"/>
      <c r="FF288" s="5"/>
      <c r="FG288" s="5"/>
      <c r="FH288" s="5"/>
      <c r="FI288" s="62"/>
      <c r="FJ288" s="62"/>
      <c r="FK288" s="62"/>
      <c r="FL288" s="62"/>
      <c r="FM288" s="62"/>
      <c r="FN288" s="62"/>
      <c r="FO288" s="62"/>
      <c r="FP288" s="62"/>
      <c r="FQ288" s="62"/>
      <c r="FR288" s="62"/>
      <c r="FS288" s="62"/>
      <c r="FT288" s="62"/>
      <c r="FU288" s="5"/>
      <c r="FV288" s="5"/>
      <c r="FW288" s="5"/>
      <c r="FX288" s="5"/>
      <c r="FY288" s="5"/>
      <c r="FZ288" s="5"/>
      <c r="GA288" s="5"/>
      <c r="GB288" s="5"/>
      <c r="GC288" s="5"/>
      <c r="GD288" s="5"/>
      <c r="GE288" s="5"/>
      <c r="GF288" s="5"/>
      <c r="GG288" s="62"/>
      <c r="GH288" s="62"/>
      <c r="GI288" s="62"/>
      <c r="GJ288" s="62"/>
      <c r="GK288" s="62"/>
      <c r="GL288" s="62"/>
      <c r="GM288" s="62"/>
      <c r="GN288" s="62"/>
      <c r="GO288" s="62"/>
      <c r="GP288" s="62"/>
      <c r="GQ288" s="62"/>
      <c r="GR288" s="62"/>
      <c r="GS288" s="5"/>
      <c r="GT288" s="5"/>
      <c r="GU288" s="5"/>
      <c r="GV288" s="5"/>
      <c r="GW288" s="5"/>
      <c r="GX288" s="5"/>
      <c r="GY288" s="5"/>
      <c r="GZ288" s="5"/>
      <c r="HA288" s="5"/>
      <c r="HB288" s="5"/>
      <c r="HC288" s="5"/>
      <c r="HD288" s="5"/>
      <c r="HE288" s="62"/>
      <c r="HF288" s="62"/>
      <c r="HG288" s="62"/>
      <c r="HH288" s="62"/>
      <c r="HI288" s="62"/>
      <c r="HJ288" s="62"/>
      <c r="HK288" s="62"/>
      <c r="HL288" s="62"/>
      <c r="HM288" s="62"/>
      <c r="HN288" s="62"/>
      <c r="HO288" s="62"/>
      <c r="HP288" s="62"/>
      <c r="HQ288" s="5"/>
      <c r="HR288" s="5"/>
      <c r="HS288" s="5"/>
      <c r="HT288" s="5"/>
      <c r="HU288" s="5"/>
      <c r="HV288" s="5"/>
      <c r="HW288" s="5"/>
      <c r="HX288" s="5"/>
      <c r="HY288" s="5"/>
      <c r="HZ288" s="5"/>
      <c r="IA288" s="5"/>
      <c r="IB288" s="5"/>
      <c r="IC288" s="62"/>
      <c r="ID288" s="62"/>
      <c r="IE288" s="62"/>
      <c r="IF288" s="62"/>
      <c r="IG288" s="62"/>
      <c r="IH288" s="62"/>
      <c r="II288" s="62"/>
      <c r="IJ288" s="62"/>
      <c r="IK288" s="62"/>
      <c r="IL288" s="62"/>
      <c r="IM288" s="62"/>
      <c r="IN288" s="62"/>
      <c r="IO288" s="5"/>
      <c r="IP288" s="5"/>
      <c r="IQ288" s="5"/>
      <c r="IR288" s="5"/>
      <c r="IS288" s="5"/>
      <c r="IT288" s="5"/>
      <c r="IU288" s="5"/>
      <c r="IV288" s="5"/>
      <c r="IW288" s="5"/>
      <c r="IX288" s="5"/>
      <c r="IY288" s="5"/>
      <c r="IZ288" s="5"/>
    </row>
    <row r="289" spans="1:260" x14ac:dyDescent="0.35">
      <c r="A289" s="131">
        <v>285</v>
      </c>
      <c r="B289" s="170">
        <f>'BVEM Scorecard'!B288</f>
        <v>0</v>
      </c>
      <c r="C289" s="170">
        <f>'BVEM Scorecard'!C288</f>
        <v>0</v>
      </c>
      <c r="D289" s="152">
        <v>1120</v>
      </c>
      <c r="E289" s="72" t="str">
        <f>'BVEM Scorecard'!F288</f>
        <v>Gas</v>
      </c>
      <c r="F289" s="94"/>
      <c r="G289" s="94"/>
      <c r="H289" s="94"/>
      <c r="I289" s="94"/>
      <c r="J289" s="55"/>
      <c r="K289" s="55"/>
      <c r="L289" s="55"/>
      <c r="M289" s="55"/>
      <c r="N289" s="5"/>
      <c r="O289" s="5"/>
      <c r="P289" s="142"/>
      <c r="Q289" s="114"/>
      <c r="R289" s="91"/>
      <c r="S289" s="5" t="str">
        <f t="shared" si="434"/>
        <v/>
      </c>
      <c r="T289" s="93"/>
      <c r="U289" s="143"/>
      <c r="V289" s="143"/>
      <c r="W289" s="143"/>
      <c r="X289" s="64"/>
      <c r="Y289" s="64"/>
      <c r="Z289" s="62"/>
      <c r="AA289" s="144"/>
      <c r="AB289" s="144"/>
      <c r="AC289" s="64"/>
      <c r="AD289" s="64" t="str">
        <f t="shared" si="436"/>
        <v/>
      </c>
      <c r="AE289" s="64" t="str">
        <f t="shared" si="437"/>
        <v/>
      </c>
      <c r="AF289" s="64" t="str">
        <f t="shared" si="438"/>
        <v/>
      </c>
      <c r="AG289" s="55"/>
      <c r="AH289" s="55"/>
      <c r="AI289" s="35"/>
      <c r="AJ289" s="35"/>
      <c r="AK289" s="35"/>
      <c r="AL289" s="35"/>
      <c r="AM289" s="142"/>
      <c r="AN289" s="142"/>
      <c r="AO289" s="35"/>
      <c r="AP289" s="35" t="str">
        <f t="shared" si="439"/>
        <v/>
      </c>
      <c r="AQ289" s="35" t="str">
        <f t="shared" si="440"/>
        <v/>
      </c>
      <c r="AR289" s="35" t="str">
        <f t="shared" si="441"/>
        <v/>
      </c>
      <c r="AS289" s="64"/>
      <c r="AT289" s="64"/>
      <c r="AU289" s="64"/>
      <c r="AV289" s="64"/>
      <c r="AW289" s="64"/>
      <c r="AX289" s="64"/>
      <c r="AY289" s="144"/>
      <c r="AZ289" s="144"/>
      <c r="BA289" s="64"/>
      <c r="BB289" s="64" t="str">
        <f t="shared" si="442"/>
        <v/>
      </c>
      <c r="BC289" s="64" t="str">
        <f t="shared" si="443"/>
        <v/>
      </c>
      <c r="BD289" s="64" t="str">
        <f t="shared" si="444"/>
        <v/>
      </c>
      <c r="BE289" s="35"/>
      <c r="BF289" s="35"/>
      <c r="BG289" s="35"/>
      <c r="BH289" s="35"/>
      <c r="BI289" s="35"/>
      <c r="BJ289" s="35"/>
      <c r="BK289" s="142"/>
      <c r="BL289" s="142"/>
      <c r="BM289" s="35"/>
      <c r="BN289" s="35" t="str">
        <f t="shared" si="445"/>
        <v/>
      </c>
      <c r="BO289" s="35" t="str">
        <f t="shared" si="446"/>
        <v/>
      </c>
      <c r="BP289" s="35" t="str">
        <f t="shared" si="447"/>
        <v/>
      </c>
      <c r="BQ289" s="64"/>
      <c r="BR289" s="64"/>
      <c r="BS289" s="64"/>
      <c r="BT289" s="64"/>
      <c r="BU289" s="64"/>
      <c r="BV289" s="64"/>
      <c r="BW289" s="144"/>
      <c r="BX289" s="144"/>
      <c r="BY289" s="64"/>
      <c r="BZ289" s="64" t="str">
        <f t="shared" si="448"/>
        <v/>
      </c>
      <c r="CA289" s="64" t="str">
        <f t="shared" si="449"/>
        <v/>
      </c>
      <c r="CB289" s="64" t="str">
        <f t="shared" si="450"/>
        <v/>
      </c>
      <c r="CC289" s="35"/>
      <c r="CD289" s="35"/>
      <c r="CE289" s="35"/>
      <c r="CF289" s="35"/>
      <c r="CG289" s="35"/>
      <c r="CH289" s="35"/>
      <c r="CI289" s="142"/>
      <c r="CJ289" s="142"/>
      <c r="CK289" s="35"/>
      <c r="CL289" s="35" t="str">
        <f t="shared" si="451"/>
        <v/>
      </c>
      <c r="CM289" s="35" t="str">
        <f t="shared" si="452"/>
        <v/>
      </c>
      <c r="CN289" s="35" t="str">
        <f t="shared" si="453"/>
        <v/>
      </c>
      <c r="CO289" s="64"/>
      <c r="CP289" s="64"/>
      <c r="CQ289" s="64"/>
      <c r="CR289" s="64"/>
      <c r="CS289" s="64"/>
      <c r="CT289" s="64"/>
      <c r="CU289" s="144"/>
      <c r="CV289" s="144"/>
      <c r="CW289" s="64"/>
      <c r="CX289" s="64" t="str">
        <f t="shared" si="454"/>
        <v/>
      </c>
      <c r="CY289" s="64" t="str">
        <f t="shared" si="455"/>
        <v/>
      </c>
      <c r="CZ289" s="64" t="str">
        <f t="shared" si="456"/>
        <v/>
      </c>
      <c r="DA289" s="35"/>
      <c r="DB289" s="35"/>
      <c r="DC289" s="35"/>
      <c r="DD289" s="35"/>
      <c r="DE289" s="35"/>
      <c r="DF289" s="35"/>
      <c r="DG289" s="142"/>
      <c r="DH289" s="142"/>
      <c r="DI289" s="35"/>
      <c r="DJ289" s="35" t="str">
        <f t="shared" si="457"/>
        <v/>
      </c>
      <c r="DK289" s="35" t="str">
        <f t="shared" si="458"/>
        <v/>
      </c>
      <c r="DL289" s="35" t="str">
        <f t="shared" si="459"/>
        <v/>
      </c>
      <c r="DM289" s="64"/>
      <c r="DN289" s="64"/>
      <c r="DO289" s="64"/>
      <c r="DP289" s="64"/>
      <c r="DQ289" s="64"/>
      <c r="DR289" s="64"/>
      <c r="DS289" s="144"/>
      <c r="DT289" s="144"/>
      <c r="DU289" s="64"/>
      <c r="DV289" s="64" t="str">
        <f t="shared" si="460"/>
        <v/>
      </c>
      <c r="DW289" s="64" t="str">
        <f t="shared" si="461"/>
        <v/>
      </c>
      <c r="DX289" s="64" t="str">
        <f t="shared" si="462"/>
        <v/>
      </c>
      <c r="DY289" s="35"/>
      <c r="DZ289" s="35"/>
      <c r="EA289" s="35"/>
      <c r="EB289" s="35"/>
      <c r="EC289" s="35"/>
      <c r="ED289" s="35"/>
      <c r="EE289" s="142"/>
      <c r="EF289" s="142"/>
      <c r="EG289" s="35"/>
      <c r="EH289" s="35" t="str">
        <f t="shared" si="463"/>
        <v/>
      </c>
      <c r="EI289" s="35" t="str">
        <f t="shared" si="464"/>
        <v/>
      </c>
      <c r="EJ289" s="35" t="str">
        <f t="shared" si="465"/>
        <v/>
      </c>
      <c r="EK289" s="62"/>
      <c r="EL289" s="62"/>
      <c r="EM289" s="62"/>
      <c r="EN289" s="62"/>
      <c r="EO289" s="62"/>
      <c r="EP289" s="62"/>
      <c r="EQ289" s="62"/>
      <c r="ER289" s="62"/>
      <c r="ES289" s="62"/>
      <c r="ET289" s="62" t="str">
        <f t="shared" si="466"/>
        <v/>
      </c>
      <c r="EU289" s="62" t="str">
        <f t="shared" si="467"/>
        <v/>
      </c>
      <c r="EV289" s="62" t="str">
        <f t="shared" si="468"/>
        <v/>
      </c>
      <c r="EW289" s="5"/>
      <c r="EX289" s="5"/>
      <c r="EY289" s="5"/>
      <c r="EZ289" s="5"/>
      <c r="FA289" s="5"/>
      <c r="FB289" s="5"/>
      <c r="FC289" s="5"/>
      <c r="FD289" s="5"/>
      <c r="FE289" s="5"/>
      <c r="FF289" s="5" t="str">
        <f t="shared" si="469"/>
        <v/>
      </c>
      <c r="FG289" s="5" t="str">
        <f t="shared" si="470"/>
        <v/>
      </c>
      <c r="FH289" s="5" t="str">
        <f t="shared" si="471"/>
        <v/>
      </c>
      <c r="FI289" s="62"/>
      <c r="FJ289" s="62"/>
      <c r="FK289" s="62"/>
      <c r="FL289" s="62"/>
      <c r="FM289" s="62"/>
      <c r="FN289" s="62"/>
      <c r="FO289" s="62"/>
      <c r="FP289" s="62"/>
      <c r="FQ289" s="62"/>
      <c r="FR289" s="62" t="str">
        <f t="shared" si="472"/>
        <v/>
      </c>
      <c r="FS289" s="62" t="str">
        <f t="shared" si="473"/>
        <v/>
      </c>
      <c r="FT289" s="62" t="str">
        <f t="shared" si="474"/>
        <v/>
      </c>
      <c r="FU289" s="5"/>
      <c r="FV289" s="5"/>
      <c r="FW289" s="5"/>
      <c r="FX289" s="5"/>
      <c r="FY289" s="5"/>
      <c r="FZ289" s="5"/>
      <c r="GA289" s="5"/>
      <c r="GB289" s="5"/>
      <c r="GC289" s="5"/>
      <c r="GD289" s="5" t="str">
        <f t="shared" si="475"/>
        <v/>
      </c>
      <c r="GE289" s="5" t="str">
        <f t="shared" si="476"/>
        <v/>
      </c>
      <c r="GF289" s="5" t="str">
        <f t="shared" si="477"/>
        <v/>
      </c>
      <c r="GG289" s="62"/>
      <c r="GH289" s="62"/>
      <c r="GI289" s="62"/>
      <c r="GJ289" s="62"/>
      <c r="GK289" s="62"/>
      <c r="GL289" s="62"/>
      <c r="GM289" s="62"/>
      <c r="GN289" s="62"/>
      <c r="GO289" s="62"/>
      <c r="GP289" s="62" t="str">
        <f t="shared" si="478"/>
        <v/>
      </c>
      <c r="GQ289" s="62" t="str">
        <f t="shared" si="479"/>
        <v/>
      </c>
      <c r="GR289" s="62" t="str">
        <f t="shared" si="480"/>
        <v/>
      </c>
      <c r="GS289" s="5"/>
      <c r="GT289" s="5"/>
      <c r="GU289" s="5"/>
      <c r="GV289" s="5"/>
      <c r="GW289" s="5"/>
      <c r="GX289" s="5"/>
      <c r="GY289" s="5"/>
      <c r="GZ289" s="5"/>
      <c r="HA289" s="5"/>
      <c r="HB289" s="5" t="str">
        <f t="shared" si="481"/>
        <v/>
      </c>
      <c r="HC289" s="5" t="str">
        <f t="shared" si="482"/>
        <v/>
      </c>
      <c r="HD289" s="5" t="str">
        <f t="shared" si="483"/>
        <v/>
      </c>
      <c r="HE289" s="62"/>
      <c r="HF289" s="62"/>
      <c r="HG289" s="62"/>
      <c r="HH289" s="62"/>
      <c r="HI289" s="62"/>
      <c r="HJ289" s="62"/>
      <c r="HK289" s="62"/>
      <c r="HL289" s="62"/>
      <c r="HM289" s="62"/>
      <c r="HN289" s="62" t="str">
        <f t="shared" si="484"/>
        <v/>
      </c>
      <c r="HO289" s="62" t="str">
        <f t="shared" si="485"/>
        <v/>
      </c>
      <c r="HP289" s="62" t="str">
        <f t="shared" si="486"/>
        <v/>
      </c>
      <c r="HQ289" s="5"/>
      <c r="HR289" s="5"/>
      <c r="HS289" s="5"/>
      <c r="HT289" s="5"/>
      <c r="HU289" s="5"/>
      <c r="HV289" s="5"/>
      <c r="HW289" s="5"/>
      <c r="HX289" s="5"/>
      <c r="HY289" s="5"/>
      <c r="HZ289" s="5" t="str">
        <f t="shared" si="487"/>
        <v/>
      </c>
      <c r="IA289" s="5" t="str">
        <f t="shared" si="488"/>
        <v/>
      </c>
      <c r="IB289" s="5" t="str">
        <f t="shared" si="489"/>
        <v/>
      </c>
      <c r="IC289" s="62"/>
      <c r="ID289" s="62"/>
      <c r="IE289" s="62"/>
      <c r="IF289" s="62"/>
      <c r="IG289" s="62"/>
      <c r="IH289" s="62"/>
      <c r="II289" s="62"/>
      <c r="IJ289" s="62"/>
      <c r="IK289" s="62"/>
      <c r="IL289" s="62" t="str">
        <f t="shared" si="490"/>
        <v/>
      </c>
      <c r="IM289" s="62" t="str">
        <f t="shared" si="491"/>
        <v/>
      </c>
      <c r="IN289" s="62" t="str">
        <f t="shared" si="492"/>
        <v/>
      </c>
      <c r="IO289" s="5"/>
      <c r="IP289" s="5"/>
      <c r="IQ289" s="5"/>
      <c r="IR289" s="5"/>
      <c r="IS289" s="5"/>
      <c r="IT289" s="5"/>
      <c r="IU289" s="5"/>
      <c r="IV289" s="5"/>
      <c r="IW289" s="5"/>
      <c r="IX289" s="5" t="str">
        <f t="shared" si="493"/>
        <v/>
      </c>
      <c r="IY289" s="5" t="str">
        <f t="shared" si="494"/>
        <v/>
      </c>
      <c r="IZ289" s="5" t="str">
        <f t="shared" si="495"/>
        <v/>
      </c>
    </row>
    <row r="290" spans="1:260" x14ac:dyDescent="0.35">
      <c r="A290" s="131">
        <v>286</v>
      </c>
      <c r="B290" s="170">
        <f>'BVEM Scorecard'!B289</f>
        <v>0</v>
      </c>
      <c r="C290" s="170">
        <f>'BVEM Scorecard'!C289</f>
        <v>0</v>
      </c>
      <c r="D290" s="152">
        <v>1123</v>
      </c>
      <c r="E290" s="72" t="str">
        <f>'BVEM Scorecard'!F289</f>
        <v>Gas</v>
      </c>
      <c r="F290" s="94"/>
      <c r="G290" s="94"/>
      <c r="H290" s="94"/>
      <c r="I290" s="94"/>
      <c r="J290" s="55"/>
      <c r="K290" s="55"/>
      <c r="L290" s="55"/>
      <c r="M290" s="55"/>
      <c r="N290" s="5"/>
      <c r="O290" s="141"/>
      <c r="P290" s="142"/>
      <c r="Q290" s="114"/>
      <c r="R290" s="91"/>
      <c r="S290" s="5" t="str">
        <f t="shared" si="434"/>
        <v/>
      </c>
      <c r="T290" s="93"/>
      <c r="U290" s="143"/>
      <c r="V290" s="143"/>
      <c r="W290" s="143"/>
      <c r="X290" s="64"/>
      <c r="Y290" s="64"/>
      <c r="Z290" s="64"/>
      <c r="AA290" s="144"/>
      <c r="AB290" s="144"/>
      <c r="AC290" s="64"/>
      <c r="AD290" s="64" t="str">
        <f t="shared" si="436"/>
        <v/>
      </c>
      <c r="AE290" s="64" t="str">
        <f t="shared" si="437"/>
        <v/>
      </c>
      <c r="AF290" s="64" t="str">
        <f t="shared" si="438"/>
        <v/>
      </c>
      <c r="AG290" s="55"/>
      <c r="AH290" s="55"/>
      <c r="AI290" s="5"/>
      <c r="AJ290" s="5"/>
      <c r="AK290" s="5"/>
      <c r="AL290" s="5"/>
      <c r="AM290" s="5"/>
      <c r="AN290" s="5"/>
      <c r="AO290" s="5"/>
      <c r="AP290" s="35" t="str">
        <f t="shared" si="439"/>
        <v/>
      </c>
      <c r="AQ290" s="35" t="str">
        <f t="shared" si="440"/>
        <v/>
      </c>
      <c r="AR290" s="35" t="str">
        <f t="shared" si="441"/>
        <v/>
      </c>
      <c r="AS290" s="62"/>
      <c r="AT290" s="62"/>
      <c r="AU290" s="62"/>
      <c r="AV290" s="62"/>
      <c r="AW290" s="62"/>
      <c r="AX290" s="62"/>
      <c r="AY290" s="62"/>
      <c r="AZ290" s="62"/>
      <c r="BA290" s="62"/>
      <c r="BB290" s="62" t="str">
        <f t="shared" si="442"/>
        <v/>
      </c>
      <c r="BC290" s="95" t="str">
        <f t="shared" si="443"/>
        <v/>
      </c>
      <c r="BD290" s="62" t="str">
        <f t="shared" si="444"/>
        <v/>
      </c>
      <c r="BE290" s="5"/>
      <c r="BF290" s="5"/>
      <c r="BG290" s="5"/>
      <c r="BH290" s="5"/>
      <c r="BI290" s="5"/>
      <c r="BJ290" s="5"/>
      <c r="BK290" s="5"/>
      <c r="BL290" s="5"/>
      <c r="BM290" s="5"/>
      <c r="BN290" s="35" t="str">
        <f t="shared" si="445"/>
        <v/>
      </c>
      <c r="BO290" s="35" t="str">
        <f t="shared" si="446"/>
        <v/>
      </c>
      <c r="BP290" s="35" t="str">
        <f t="shared" si="447"/>
        <v/>
      </c>
      <c r="BQ290" s="62"/>
      <c r="BR290" s="62"/>
      <c r="BS290" s="62"/>
      <c r="BT290" s="62"/>
      <c r="BU290" s="62"/>
      <c r="BV290" s="62"/>
      <c r="BW290" s="62"/>
      <c r="BX290" s="62"/>
      <c r="BY290" s="62"/>
      <c r="BZ290" s="62" t="str">
        <f t="shared" si="448"/>
        <v/>
      </c>
      <c r="CA290" s="62" t="str">
        <f t="shared" si="449"/>
        <v/>
      </c>
      <c r="CB290" s="62" t="str">
        <f t="shared" si="450"/>
        <v/>
      </c>
      <c r="CC290" s="5"/>
      <c r="CD290" s="5"/>
      <c r="CE290" s="5"/>
      <c r="CF290" s="5"/>
      <c r="CG290" s="5"/>
      <c r="CH290" s="5"/>
      <c r="CI290" s="5"/>
      <c r="CJ290" s="5"/>
      <c r="CK290" s="5"/>
      <c r="CL290" s="35" t="str">
        <f t="shared" si="451"/>
        <v/>
      </c>
      <c r="CM290" s="35" t="str">
        <f t="shared" si="452"/>
        <v/>
      </c>
      <c r="CN290" s="35" t="str">
        <f t="shared" si="453"/>
        <v/>
      </c>
      <c r="CO290" s="62"/>
      <c r="CP290" s="62"/>
      <c r="CQ290" s="62"/>
      <c r="CR290" s="62"/>
      <c r="CS290" s="62"/>
      <c r="CT290" s="62"/>
      <c r="CU290" s="62"/>
      <c r="CV290" s="62"/>
      <c r="CW290" s="62"/>
      <c r="CX290" s="62" t="str">
        <f t="shared" si="454"/>
        <v/>
      </c>
      <c r="CY290" s="62" t="str">
        <f t="shared" si="455"/>
        <v/>
      </c>
      <c r="CZ290" s="62" t="str">
        <f t="shared" si="456"/>
        <v/>
      </c>
      <c r="DA290" s="5"/>
      <c r="DB290" s="5"/>
      <c r="DC290" s="5"/>
      <c r="DD290" s="5"/>
      <c r="DE290" s="5"/>
      <c r="DF290" s="5"/>
      <c r="DG290" s="5"/>
      <c r="DH290" s="5"/>
      <c r="DI290" s="5"/>
      <c r="DJ290" s="5" t="str">
        <f t="shared" si="457"/>
        <v/>
      </c>
      <c r="DK290" s="5" t="str">
        <f t="shared" si="458"/>
        <v/>
      </c>
      <c r="DL290" s="5" t="str">
        <f t="shared" si="459"/>
        <v/>
      </c>
      <c r="DM290" s="62"/>
      <c r="DN290" s="62"/>
      <c r="DO290" s="62"/>
      <c r="DP290" s="62"/>
      <c r="DQ290" s="62"/>
      <c r="DR290" s="62"/>
      <c r="DS290" s="62"/>
      <c r="DT290" s="62"/>
      <c r="DU290" s="62"/>
      <c r="DV290" s="62" t="str">
        <f t="shared" si="460"/>
        <v/>
      </c>
      <c r="DW290" s="62" t="str">
        <f t="shared" si="461"/>
        <v/>
      </c>
      <c r="DX290" s="62" t="str">
        <f t="shared" si="462"/>
        <v/>
      </c>
      <c r="DY290" s="5"/>
      <c r="DZ290" s="5"/>
      <c r="EA290" s="5"/>
      <c r="EB290" s="5"/>
      <c r="EC290" s="5"/>
      <c r="ED290" s="5"/>
      <c r="EE290" s="5"/>
      <c r="EF290" s="5"/>
      <c r="EG290" s="5"/>
      <c r="EH290" s="5" t="str">
        <f t="shared" si="463"/>
        <v/>
      </c>
      <c r="EI290" s="5" t="str">
        <f t="shared" si="464"/>
        <v/>
      </c>
      <c r="EJ290" s="5" t="str">
        <f t="shared" si="465"/>
        <v/>
      </c>
      <c r="EK290" s="62"/>
      <c r="EL290" s="62"/>
      <c r="EM290" s="62"/>
      <c r="EN290" s="62"/>
      <c r="EO290" s="62"/>
      <c r="EP290" s="62"/>
      <c r="EQ290" s="62"/>
      <c r="ER290" s="62"/>
      <c r="ES290" s="62"/>
      <c r="ET290" s="62" t="str">
        <f t="shared" si="466"/>
        <v/>
      </c>
      <c r="EU290" s="62" t="str">
        <f t="shared" si="467"/>
        <v/>
      </c>
      <c r="EV290" s="62" t="str">
        <f t="shared" si="468"/>
        <v/>
      </c>
      <c r="EW290" s="5"/>
      <c r="EX290" s="5"/>
      <c r="EY290" s="5"/>
      <c r="EZ290" s="5"/>
      <c r="FA290" s="5"/>
      <c r="FB290" s="5"/>
      <c r="FC290" s="5"/>
      <c r="FD290" s="5"/>
      <c r="FE290" s="5"/>
      <c r="FF290" s="5" t="str">
        <f t="shared" si="469"/>
        <v/>
      </c>
      <c r="FG290" s="5" t="str">
        <f t="shared" si="470"/>
        <v/>
      </c>
      <c r="FH290" s="5" t="str">
        <f t="shared" si="471"/>
        <v/>
      </c>
      <c r="FI290" s="62"/>
      <c r="FJ290" s="62"/>
      <c r="FK290" s="62"/>
      <c r="FL290" s="62"/>
      <c r="FM290" s="62"/>
      <c r="FN290" s="62"/>
      <c r="FO290" s="62"/>
      <c r="FP290" s="62"/>
      <c r="FQ290" s="62"/>
      <c r="FR290" s="62" t="str">
        <f t="shared" si="472"/>
        <v/>
      </c>
      <c r="FS290" s="62" t="str">
        <f t="shared" si="473"/>
        <v/>
      </c>
      <c r="FT290" s="62" t="str">
        <f t="shared" si="474"/>
        <v/>
      </c>
      <c r="FU290" s="5"/>
      <c r="FV290" s="5"/>
      <c r="FW290" s="5"/>
      <c r="FX290" s="5"/>
      <c r="FY290" s="5"/>
      <c r="FZ290" s="5"/>
      <c r="GA290" s="5"/>
      <c r="GB290" s="5"/>
      <c r="GC290" s="5"/>
      <c r="GD290" s="5" t="str">
        <f t="shared" si="475"/>
        <v/>
      </c>
      <c r="GE290" s="5" t="str">
        <f t="shared" si="476"/>
        <v/>
      </c>
      <c r="GF290" s="5" t="str">
        <f t="shared" si="477"/>
        <v/>
      </c>
      <c r="GG290" s="62"/>
      <c r="GH290" s="62"/>
      <c r="GI290" s="62"/>
      <c r="GJ290" s="62"/>
      <c r="GK290" s="62"/>
      <c r="GL290" s="62"/>
      <c r="GM290" s="62"/>
      <c r="GN290" s="62"/>
      <c r="GO290" s="62"/>
      <c r="GP290" s="62" t="str">
        <f t="shared" si="478"/>
        <v/>
      </c>
      <c r="GQ290" s="62" t="str">
        <f t="shared" si="479"/>
        <v/>
      </c>
      <c r="GR290" s="62" t="str">
        <f t="shared" si="480"/>
        <v/>
      </c>
      <c r="GS290" s="5"/>
      <c r="GT290" s="5"/>
      <c r="GU290" s="5"/>
      <c r="GV290" s="5"/>
      <c r="GW290" s="5"/>
      <c r="GX290" s="5"/>
      <c r="GY290" s="5"/>
      <c r="GZ290" s="5"/>
      <c r="HA290" s="5"/>
      <c r="HB290" s="5" t="str">
        <f t="shared" si="481"/>
        <v/>
      </c>
      <c r="HC290" s="5" t="str">
        <f t="shared" si="482"/>
        <v/>
      </c>
      <c r="HD290" s="5" t="str">
        <f t="shared" si="483"/>
        <v/>
      </c>
      <c r="HE290" s="62"/>
      <c r="HF290" s="62"/>
      <c r="HG290" s="62"/>
      <c r="HH290" s="62"/>
      <c r="HI290" s="62"/>
      <c r="HJ290" s="62"/>
      <c r="HK290" s="62"/>
      <c r="HL290" s="62"/>
      <c r="HM290" s="62"/>
      <c r="HN290" s="62" t="str">
        <f t="shared" si="484"/>
        <v/>
      </c>
      <c r="HO290" s="62" t="str">
        <f t="shared" si="485"/>
        <v/>
      </c>
      <c r="HP290" s="62" t="str">
        <f t="shared" si="486"/>
        <v/>
      </c>
      <c r="HQ290" s="5"/>
      <c r="HR290" s="5"/>
      <c r="HS290" s="5"/>
      <c r="HT290" s="5"/>
      <c r="HU290" s="5"/>
      <c r="HV290" s="5"/>
      <c r="HW290" s="5"/>
      <c r="HX290" s="5"/>
      <c r="HY290" s="5"/>
      <c r="HZ290" s="5" t="str">
        <f t="shared" si="487"/>
        <v/>
      </c>
      <c r="IA290" s="5" t="str">
        <f t="shared" si="488"/>
        <v/>
      </c>
      <c r="IB290" s="5" t="str">
        <f t="shared" si="489"/>
        <v/>
      </c>
      <c r="IC290" s="62"/>
      <c r="ID290" s="62"/>
      <c r="IE290" s="62"/>
      <c r="IF290" s="62"/>
      <c r="IG290" s="62"/>
      <c r="IH290" s="62"/>
      <c r="II290" s="62"/>
      <c r="IJ290" s="62"/>
      <c r="IK290" s="62"/>
      <c r="IL290" s="62" t="str">
        <f t="shared" si="490"/>
        <v/>
      </c>
      <c r="IM290" s="62" t="str">
        <f t="shared" si="491"/>
        <v/>
      </c>
      <c r="IN290" s="62" t="str">
        <f t="shared" si="492"/>
        <v/>
      </c>
      <c r="IO290" s="5"/>
      <c r="IP290" s="5"/>
      <c r="IQ290" s="5"/>
      <c r="IR290" s="5"/>
      <c r="IS290" s="5"/>
      <c r="IT290" s="5"/>
      <c r="IU290" s="5"/>
      <c r="IV290" s="5"/>
      <c r="IW290" s="5"/>
      <c r="IX290" s="5" t="str">
        <f t="shared" si="493"/>
        <v/>
      </c>
      <c r="IY290" s="5" t="str">
        <f t="shared" si="494"/>
        <v/>
      </c>
      <c r="IZ290" s="5" t="str">
        <f t="shared" si="495"/>
        <v/>
      </c>
    </row>
    <row r="291" spans="1:260" x14ac:dyDescent="0.35">
      <c r="A291" s="131">
        <v>287</v>
      </c>
      <c r="B291" s="170">
        <f>'BVEM Scorecard'!B290</f>
        <v>0</v>
      </c>
      <c r="C291" s="170">
        <f>'BVEM Scorecard'!C290</f>
        <v>0</v>
      </c>
      <c r="D291" s="152">
        <v>992</v>
      </c>
      <c r="E291" s="72" t="str">
        <f>'BVEM Scorecard'!F290</f>
        <v>Gas</v>
      </c>
      <c r="F291" s="94">
        <f t="shared" si="432"/>
        <v>1</v>
      </c>
      <c r="G291" s="94">
        <f>IFERROR(S291/3,0)</f>
        <v>1</v>
      </c>
      <c r="H291" s="94">
        <f t="shared" si="433"/>
        <v>1</v>
      </c>
      <c r="I291" s="94">
        <f t="shared" ref="I291" si="502">IFERROR(SUM(AD291,AP291,BB291,BN291,BZ291,CL291,CX291,DJ291,DV291,EH291,ET291,FF291,FR291,GD291,GP291,HB291,HN291,HZ291,IL291,IX291)/(SUM(V291,AH291,AT291,BF291,BR291,CD291,CP291,DB291,DN291,DZ291,EL291,EX291,FJ291,FV291,GH291,GT291,HF291,HR291,ID291,IP291)*3),0)</f>
        <v>1</v>
      </c>
      <c r="J291" s="55">
        <v>1</v>
      </c>
      <c r="K291" s="55">
        <v>1</v>
      </c>
      <c r="L291" s="55">
        <v>1</v>
      </c>
      <c r="M291" s="55">
        <v>1</v>
      </c>
      <c r="N291" s="5">
        <v>1</v>
      </c>
      <c r="O291" s="5">
        <v>1</v>
      </c>
      <c r="P291" s="142">
        <v>1</v>
      </c>
      <c r="Q291" s="114">
        <v>1</v>
      </c>
      <c r="R291" s="91">
        <v>1</v>
      </c>
      <c r="S291" s="5">
        <f t="shared" si="434"/>
        <v>3</v>
      </c>
      <c r="T291" s="93">
        <f>IFERROR(Q291*Q$4+R291*R$4,0)</f>
        <v>1</v>
      </c>
      <c r="U291" s="143" t="str">
        <f>'Training Programs'!Y291</f>
        <v>PLA</v>
      </c>
      <c r="V291" s="143">
        <v>1</v>
      </c>
      <c r="W291" s="143">
        <f>'Career Opportunities'!T291</f>
        <v>0</v>
      </c>
      <c r="X291" s="64"/>
      <c r="Y291" s="64"/>
      <c r="Z291" s="62"/>
      <c r="AA291" s="144"/>
      <c r="AB291" s="144"/>
      <c r="AC291" s="64"/>
      <c r="AD291" s="64">
        <v>3</v>
      </c>
      <c r="AE291" s="64" t="str">
        <f t="shared" si="437"/>
        <v/>
      </c>
      <c r="AF291" s="64">
        <v>1</v>
      </c>
      <c r="AG291" s="55"/>
      <c r="AH291" s="55"/>
      <c r="AI291" s="35"/>
      <c r="AJ291" s="35"/>
      <c r="AK291" s="35"/>
      <c r="AL291" s="35"/>
      <c r="AM291" s="142"/>
      <c r="AN291" s="142"/>
      <c r="AO291" s="35"/>
      <c r="AP291" s="35"/>
      <c r="AQ291" s="35"/>
      <c r="AR291" s="35"/>
      <c r="AS291" s="64"/>
      <c r="AT291" s="64"/>
      <c r="AU291" s="64"/>
      <c r="AV291" s="64"/>
      <c r="AW291" s="64"/>
      <c r="AX291" s="64"/>
      <c r="AY291" s="144"/>
      <c r="AZ291" s="144"/>
      <c r="BA291" s="64"/>
      <c r="BB291" s="64"/>
      <c r="BC291" s="64"/>
      <c r="BD291" s="64"/>
      <c r="BE291" s="35"/>
      <c r="BF291" s="35"/>
      <c r="BG291" s="35"/>
      <c r="BH291" s="35"/>
      <c r="BI291" s="35"/>
      <c r="BJ291" s="35"/>
      <c r="BK291" s="142"/>
      <c r="BL291" s="142"/>
      <c r="BM291" s="35"/>
      <c r="BN291" s="35"/>
      <c r="BO291" s="35"/>
      <c r="BP291" s="35"/>
      <c r="BQ291" s="64"/>
      <c r="BR291" s="64"/>
      <c r="BS291" s="64"/>
      <c r="BT291" s="64"/>
      <c r="BU291" s="64"/>
      <c r="BV291" s="64"/>
      <c r="BW291" s="144"/>
      <c r="BX291" s="144"/>
      <c r="BY291" s="64"/>
      <c r="BZ291" s="64"/>
      <c r="CA291" s="64"/>
      <c r="CB291" s="64"/>
      <c r="CC291" s="35"/>
      <c r="CD291" s="35"/>
      <c r="CE291" s="35"/>
      <c r="CF291" s="35"/>
      <c r="CG291" s="35"/>
      <c r="CH291" s="35"/>
      <c r="CI291" s="142"/>
      <c r="CJ291" s="142"/>
      <c r="CK291" s="35"/>
      <c r="CL291" s="35"/>
      <c r="CM291" s="35"/>
      <c r="CN291" s="35"/>
      <c r="CO291" s="64"/>
      <c r="CP291" s="64"/>
      <c r="CQ291" s="64"/>
      <c r="CR291" s="64"/>
      <c r="CS291" s="64"/>
      <c r="CT291" s="64"/>
      <c r="CU291" s="144"/>
      <c r="CV291" s="144"/>
      <c r="CW291" s="64"/>
      <c r="CX291" s="64"/>
      <c r="CY291" s="64"/>
      <c r="CZ291" s="64"/>
      <c r="DA291" s="35"/>
      <c r="DB291" s="35"/>
      <c r="DC291" s="35"/>
      <c r="DD291" s="35"/>
      <c r="DE291" s="35"/>
      <c r="DF291" s="35"/>
      <c r="DG291" s="142"/>
      <c r="DH291" s="142"/>
      <c r="DI291" s="35"/>
      <c r="DJ291" s="35"/>
      <c r="DK291" s="35"/>
      <c r="DL291" s="35"/>
      <c r="DM291" s="64"/>
      <c r="DN291" s="64"/>
      <c r="DO291" s="64"/>
      <c r="DP291" s="64"/>
      <c r="DQ291" s="64"/>
      <c r="DR291" s="64"/>
      <c r="DS291" s="144"/>
      <c r="DT291" s="144"/>
      <c r="DU291" s="64"/>
      <c r="DV291" s="64"/>
      <c r="DW291" s="64"/>
      <c r="DX291" s="64"/>
      <c r="DY291" s="35"/>
      <c r="DZ291" s="35"/>
      <c r="EA291" s="35"/>
      <c r="EB291" s="35"/>
      <c r="EC291" s="35"/>
      <c r="ED291" s="35"/>
      <c r="EE291" s="142"/>
      <c r="EF291" s="142"/>
      <c r="EG291" s="35"/>
      <c r="EH291" s="35"/>
      <c r="EI291" s="35"/>
      <c r="EJ291" s="35"/>
      <c r="EK291" s="62"/>
      <c r="EL291" s="62"/>
      <c r="EM291" s="62"/>
      <c r="EN291" s="62"/>
      <c r="EO291" s="62"/>
      <c r="EP291" s="62"/>
      <c r="EQ291" s="62"/>
      <c r="ER291" s="62"/>
      <c r="ES291" s="62"/>
      <c r="ET291" s="62"/>
      <c r="EU291" s="62"/>
      <c r="EV291" s="62"/>
      <c r="EW291" s="5"/>
      <c r="EX291" s="5"/>
      <c r="EY291" s="5"/>
      <c r="EZ291" s="5"/>
      <c r="FA291" s="5"/>
      <c r="FB291" s="5"/>
      <c r="FC291" s="5"/>
      <c r="FD291" s="5"/>
      <c r="FE291" s="5"/>
      <c r="FF291" s="5"/>
      <c r="FG291" s="5"/>
      <c r="FH291" s="5"/>
      <c r="FI291" s="62"/>
      <c r="FJ291" s="62"/>
      <c r="FK291" s="62"/>
      <c r="FL291" s="62"/>
      <c r="FM291" s="62"/>
      <c r="FN291" s="62"/>
      <c r="FO291" s="62"/>
      <c r="FP291" s="62"/>
      <c r="FQ291" s="62"/>
      <c r="FR291" s="62"/>
      <c r="FS291" s="62"/>
      <c r="FT291" s="62"/>
      <c r="FU291" s="5"/>
      <c r="FV291" s="5"/>
      <c r="FW291" s="5"/>
      <c r="FX291" s="5"/>
      <c r="FY291" s="5"/>
      <c r="FZ291" s="5"/>
      <c r="GA291" s="5"/>
      <c r="GB291" s="5"/>
      <c r="GC291" s="5"/>
      <c r="GD291" s="5"/>
      <c r="GE291" s="5"/>
      <c r="GF291" s="5"/>
      <c r="GG291" s="62"/>
      <c r="GH291" s="62"/>
      <c r="GI291" s="62"/>
      <c r="GJ291" s="62"/>
      <c r="GK291" s="62"/>
      <c r="GL291" s="62"/>
      <c r="GM291" s="62"/>
      <c r="GN291" s="62"/>
      <c r="GO291" s="62"/>
      <c r="GP291" s="62"/>
      <c r="GQ291" s="62"/>
      <c r="GR291" s="62"/>
      <c r="GS291" s="5"/>
      <c r="GT291" s="5"/>
      <c r="GU291" s="5"/>
      <c r="GV291" s="5"/>
      <c r="GW291" s="5"/>
      <c r="GX291" s="5"/>
      <c r="GY291" s="5"/>
      <c r="GZ291" s="5"/>
      <c r="HA291" s="5"/>
      <c r="HB291" s="5"/>
      <c r="HC291" s="5"/>
      <c r="HD291" s="5"/>
      <c r="HE291" s="62"/>
      <c r="HF291" s="62"/>
      <c r="HG291" s="62"/>
      <c r="HH291" s="62"/>
      <c r="HI291" s="62"/>
      <c r="HJ291" s="62"/>
      <c r="HK291" s="62"/>
      <c r="HL291" s="62"/>
      <c r="HM291" s="62"/>
      <c r="HN291" s="62"/>
      <c r="HO291" s="62"/>
      <c r="HP291" s="62"/>
      <c r="HQ291" s="5"/>
      <c r="HR291" s="5"/>
      <c r="HS291" s="5"/>
      <c r="HT291" s="5"/>
      <c r="HU291" s="5"/>
      <c r="HV291" s="5"/>
      <c r="HW291" s="5"/>
      <c r="HX291" s="5"/>
      <c r="HY291" s="5"/>
      <c r="HZ291" s="5"/>
      <c r="IA291" s="5"/>
      <c r="IB291" s="5"/>
      <c r="IC291" s="62"/>
      <c r="ID291" s="62"/>
      <c r="IE291" s="62"/>
      <c r="IF291" s="62"/>
      <c r="IG291" s="62"/>
      <c r="IH291" s="62"/>
      <c r="II291" s="62"/>
      <c r="IJ291" s="62"/>
      <c r="IK291" s="62"/>
      <c r="IL291" s="62"/>
      <c r="IM291" s="62"/>
      <c r="IN291" s="62"/>
      <c r="IO291" s="5"/>
      <c r="IP291" s="5"/>
      <c r="IQ291" s="5"/>
      <c r="IR291" s="5"/>
      <c r="IS291" s="5"/>
      <c r="IT291" s="5"/>
      <c r="IU291" s="5"/>
      <c r="IV291" s="5"/>
      <c r="IW291" s="5"/>
      <c r="IX291" s="5"/>
      <c r="IY291" s="5"/>
      <c r="IZ291" s="5"/>
    </row>
    <row r="292" spans="1:260" x14ac:dyDescent="0.35">
      <c r="A292" s="131">
        <v>288</v>
      </c>
      <c r="B292" s="170">
        <f>'BVEM Scorecard'!B291</f>
        <v>0</v>
      </c>
      <c r="C292" s="170">
        <f>'BVEM Scorecard'!C291</f>
        <v>0</v>
      </c>
      <c r="D292" s="152">
        <v>1091</v>
      </c>
      <c r="E292" s="72" t="str">
        <f>'BVEM Scorecard'!F291</f>
        <v>Gas</v>
      </c>
      <c r="F292" s="94"/>
      <c r="G292" s="94"/>
      <c r="H292" s="94"/>
      <c r="I292" s="94"/>
      <c r="J292" s="55"/>
      <c r="K292" s="55"/>
      <c r="L292" s="55"/>
      <c r="M292" s="55"/>
      <c r="N292" s="5"/>
      <c r="O292" s="141"/>
      <c r="P292" s="142"/>
      <c r="Q292" s="114"/>
      <c r="R292" s="91"/>
      <c r="S292" s="5" t="str">
        <f t="shared" si="434"/>
        <v/>
      </c>
      <c r="T292" s="93"/>
      <c r="U292" s="143"/>
      <c r="V292" s="143"/>
      <c r="W292" s="143"/>
      <c r="X292" s="64"/>
      <c r="Y292" s="64"/>
      <c r="Z292" s="64"/>
      <c r="AA292" s="144"/>
      <c r="AB292" s="144"/>
      <c r="AC292" s="64"/>
      <c r="AD292" s="64" t="str">
        <f t="shared" si="436"/>
        <v/>
      </c>
      <c r="AE292" s="64" t="str">
        <f t="shared" si="437"/>
        <v/>
      </c>
      <c r="AF292" s="64" t="str">
        <f t="shared" si="438"/>
        <v/>
      </c>
      <c r="AG292" s="55"/>
      <c r="AH292" s="55"/>
      <c r="AI292" s="5"/>
      <c r="AJ292" s="5"/>
      <c r="AK292" s="5"/>
      <c r="AL292" s="5"/>
      <c r="AM292" s="5"/>
      <c r="AN292" s="5"/>
      <c r="AO292" s="5"/>
      <c r="AP292" s="35" t="str">
        <f t="shared" si="439"/>
        <v/>
      </c>
      <c r="AQ292" s="35" t="str">
        <f t="shared" si="440"/>
        <v/>
      </c>
      <c r="AR292" s="35" t="str">
        <f t="shared" si="441"/>
        <v/>
      </c>
      <c r="AS292" s="62"/>
      <c r="AT292" s="62"/>
      <c r="AU292" s="62"/>
      <c r="AV292" s="62"/>
      <c r="AW292" s="62"/>
      <c r="AX292" s="62"/>
      <c r="AY292" s="62"/>
      <c r="AZ292" s="62"/>
      <c r="BA292" s="62"/>
      <c r="BB292" s="62" t="str">
        <f t="shared" si="442"/>
        <v/>
      </c>
      <c r="BC292" s="95" t="str">
        <f t="shared" si="443"/>
        <v/>
      </c>
      <c r="BD292" s="62" t="str">
        <f t="shared" si="444"/>
        <v/>
      </c>
      <c r="BE292" s="5"/>
      <c r="BF292" s="5"/>
      <c r="BG292" s="5"/>
      <c r="BH292" s="5"/>
      <c r="BI292" s="5"/>
      <c r="BJ292" s="5"/>
      <c r="BK292" s="5"/>
      <c r="BL292" s="5"/>
      <c r="BM292" s="5"/>
      <c r="BN292" s="35" t="str">
        <f t="shared" si="445"/>
        <v/>
      </c>
      <c r="BO292" s="35" t="str">
        <f t="shared" si="446"/>
        <v/>
      </c>
      <c r="BP292" s="35" t="str">
        <f t="shared" si="447"/>
        <v/>
      </c>
      <c r="BQ292" s="62"/>
      <c r="BR292" s="62"/>
      <c r="BS292" s="62"/>
      <c r="BT292" s="62"/>
      <c r="BU292" s="62"/>
      <c r="BV292" s="62"/>
      <c r="BW292" s="62"/>
      <c r="BX292" s="62"/>
      <c r="BY292" s="62"/>
      <c r="BZ292" s="62" t="str">
        <f t="shared" si="448"/>
        <v/>
      </c>
      <c r="CA292" s="62" t="str">
        <f t="shared" si="449"/>
        <v/>
      </c>
      <c r="CB292" s="62" t="str">
        <f t="shared" si="450"/>
        <v/>
      </c>
      <c r="CC292" s="5"/>
      <c r="CD292" s="5"/>
      <c r="CE292" s="5"/>
      <c r="CF292" s="5"/>
      <c r="CG292" s="5"/>
      <c r="CH292" s="5"/>
      <c r="CI292" s="5"/>
      <c r="CJ292" s="5"/>
      <c r="CK292" s="5"/>
      <c r="CL292" s="35" t="str">
        <f t="shared" si="451"/>
        <v/>
      </c>
      <c r="CM292" s="35" t="str">
        <f t="shared" si="452"/>
        <v/>
      </c>
      <c r="CN292" s="35" t="str">
        <f t="shared" si="453"/>
        <v/>
      </c>
      <c r="CO292" s="62"/>
      <c r="CP292" s="62"/>
      <c r="CQ292" s="62"/>
      <c r="CR292" s="62"/>
      <c r="CS292" s="62"/>
      <c r="CT292" s="62"/>
      <c r="CU292" s="62"/>
      <c r="CV292" s="62"/>
      <c r="CW292" s="62"/>
      <c r="CX292" s="62" t="str">
        <f t="shared" si="454"/>
        <v/>
      </c>
      <c r="CY292" s="62" t="str">
        <f t="shared" si="455"/>
        <v/>
      </c>
      <c r="CZ292" s="62" t="str">
        <f t="shared" si="456"/>
        <v/>
      </c>
      <c r="DA292" s="5"/>
      <c r="DB292" s="5"/>
      <c r="DC292" s="5"/>
      <c r="DD292" s="5"/>
      <c r="DE292" s="5"/>
      <c r="DF292" s="5"/>
      <c r="DG292" s="5"/>
      <c r="DH292" s="5"/>
      <c r="DI292" s="5"/>
      <c r="DJ292" s="5" t="str">
        <f t="shared" si="457"/>
        <v/>
      </c>
      <c r="DK292" s="5" t="str">
        <f t="shared" si="458"/>
        <v/>
      </c>
      <c r="DL292" s="5" t="str">
        <f t="shared" si="459"/>
        <v/>
      </c>
      <c r="DM292" s="62"/>
      <c r="DN292" s="62"/>
      <c r="DO292" s="62"/>
      <c r="DP292" s="62"/>
      <c r="DQ292" s="62"/>
      <c r="DR292" s="62"/>
      <c r="DS292" s="62"/>
      <c r="DT292" s="62"/>
      <c r="DU292" s="62"/>
      <c r="DV292" s="62" t="str">
        <f t="shared" si="460"/>
        <v/>
      </c>
      <c r="DW292" s="62" t="str">
        <f t="shared" si="461"/>
        <v/>
      </c>
      <c r="DX292" s="62" t="str">
        <f t="shared" si="462"/>
        <v/>
      </c>
      <c r="DY292" s="5"/>
      <c r="DZ292" s="5"/>
      <c r="EA292" s="5"/>
      <c r="EB292" s="5"/>
      <c r="EC292" s="5"/>
      <c r="ED292" s="5"/>
      <c r="EE292" s="5"/>
      <c r="EF292" s="5"/>
      <c r="EG292" s="5"/>
      <c r="EH292" s="5" t="str">
        <f t="shared" si="463"/>
        <v/>
      </c>
      <c r="EI292" s="5" t="str">
        <f t="shared" si="464"/>
        <v/>
      </c>
      <c r="EJ292" s="5" t="str">
        <f t="shared" si="465"/>
        <v/>
      </c>
      <c r="EK292" s="62"/>
      <c r="EL292" s="62"/>
      <c r="EM292" s="62"/>
      <c r="EN292" s="62"/>
      <c r="EO292" s="62"/>
      <c r="EP292" s="62"/>
      <c r="EQ292" s="62"/>
      <c r="ER292" s="62"/>
      <c r="ES292" s="62"/>
      <c r="ET292" s="62"/>
      <c r="EU292" s="62"/>
      <c r="EV292" s="62"/>
      <c r="EW292" s="5"/>
      <c r="EX292" s="5"/>
      <c r="EY292" s="5"/>
      <c r="EZ292" s="5"/>
      <c r="FA292" s="5"/>
      <c r="FB292" s="5"/>
      <c r="FC292" s="5"/>
      <c r="FD292" s="5"/>
      <c r="FE292" s="5"/>
      <c r="FF292" s="5"/>
      <c r="FG292" s="5"/>
      <c r="FH292" s="5"/>
      <c r="FI292" s="62"/>
      <c r="FJ292" s="62"/>
      <c r="FK292" s="62"/>
      <c r="FL292" s="62"/>
      <c r="FM292" s="62"/>
      <c r="FN292" s="62"/>
      <c r="FO292" s="62"/>
      <c r="FP292" s="62"/>
      <c r="FQ292" s="62"/>
      <c r="FR292" s="62"/>
      <c r="FS292" s="62"/>
      <c r="FT292" s="62"/>
      <c r="FU292" s="5"/>
      <c r="FV292" s="5"/>
      <c r="FW292" s="5"/>
      <c r="FX292" s="5"/>
      <c r="FY292" s="5"/>
      <c r="FZ292" s="5"/>
      <c r="GA292" s="5"/>
      <c r="GB292" s="5"/>
      <c r="GC292" s="5"/>
      <c r="GD292" s="5"/>
      <c r="GE292" s="5"/>
      <c r="GF292" s="5"/>
      <c r="GG292" s="62"/>
      <c r="GH292" s="62"/>
      <c r="GI292" s="62"/>
      <c r="GJ292" s="62"/>
      <c r="GK292" s="62"/>
      <c r="GL292" s="62"/>
      <c r="GM292" s="62"/>
      <c r="GN292" s="62"/>
      <c r="GO292" s="62"/>
      <c r="GP292" s="62"/>
      <c r="GQ292" s="62"/>
      <c r="GR292" s="62"/>
      <c r="GS292" s="5"/>
      <c r="GT292" s="5"/>
      <c r="GU292" s="5"/>
      <c r="GV292" s="5"/>
      <c r="GW292" s="5"/>
      <c r="GX292" s="5"/>
      <c r="GY292" s="5"/>
      <c r="GZ292" s="5"/>
      <c r="HA292" s="5"/>
      <c r="HB292" s="5"/>
      <c r="HC292" s="5"/>
      <c r="HD292" s="5"/>
      <c r="HE292" s="62"/>
      <c r="HF292" s="62"/>
      <c r="HG292" s="62"/>
      <c r="HH292" s="62"/>
      <c r="HI292" s="62"/>
      <c r="HJ292" s="62"/>
      <c r="HK292" s="62"/>
      <c r="HL292" s="62"/>
      <c r="HM292" s="62"/>
      <c r="HN292" s="62"/>
      <c r="HO292" s="62"/>
      <c r="HP292" s="62"/>
      <c r="HQ292" s="5"/>
      <c r="HR292" s="5"/>
      <c r="HS292" s="5"/>
      <c r="HT292" s="5"/>
      <c r="HU292" s="5"/>
      <c r="HV292" s="5"/>
      <c r="HW292" s="5"/>
      <c r="HX292" s="5"/>
      <c r="HY292" s="5"/>
      <c r="HZ292" s="5"/>
      <c r="IA292" s="5"/>
      <c r="IB292" s="5"/>
      <c r="IC292" s="62"/>
      <c r="ID292" s="62"/>
      <c r="IE292" s="62"/>
      <c r="IF292" s="62"/>
      <c r="IG292" s="62"/>
      <c r="IH292" s="62"/>
      <c r="II292" s="62"/>
      <c r="IJ292" s="62"/>
      <c r="IK292" s="62"/>
      <c r="IL292" s="62"/>
      <c r="IM292" s="62"/>
      <c r="IN292" s="62"/>
      <c r="IO292" s="5"/>
      <c r="IP292" s="5"/>
      <c r="IQ292" s="5"/>
      <c r="IR292" s="5"/>
      <c r="IS292" s="5"/>
      <c r="IT292" s="5"/>
      <c r="IU292" s="5"/>
      <c r="IV292" s="5"/>
      <c r="IW292" s="5"/>
      <c r="IX292" s="5"/>
      <c r="IY292" s="5"/>
      <c r="IZ292" s="5"/>
    </row>
    <row r="293" spans="1:260" x14ac:dyDescent="0.35">
      <c r="A293" s="131">
        <v>289</v>
      </c>
      <c r="B293" s="170">
        <f>'BVEM Scorecard'!B292</f>
        <v>0</v>
      </c>
      <c r="C293" s="170">
        <f>'BVEM Scorecard'!C292</f>
        <v>0</v>
      </c>
      <c r="D293" s="152">
        <v>994</v>
      </c>
      <c r="E293" s="72" t="str">
        <f>'BVEM Scorecard'!F292</f>
        <v>Gas</v>
      </c>
      <c r="F293" s="94">
        <f t="shared" si="432"/>
        <v>1</v>
      </c>
      <c r="G293" s="94">
        <f>IFERROR(S293/3,0)</f>
        <v>1</v>
      </c>
      <c r="H293" s="94">
        <f t="shared" si="433"/>
        <v>1</v>
      </c>
      <c r="I293" s="94">
        <f t="shared" ref="I293" si="503">IFERROR(SUM(AD293,AP293,BB293,BN293,BZ293,CL293,CX293,DJ293,DV293,EH293,ET293,FF293,FR293,GD293,GP293,HB293,HN293,HZ293,IL293,IX293)/(SUM(V293,AH293,AT293,BF293,BR293,CD293,CP293,DB293,DN293,DZ293,EL293,EX293,FJ293,FV293,GH293,GT293,HF293,HR293,ID293,IP293)*3),0)</f>
        <v>1</v>
      </c>
      <c r="J293" s="55">
        <v>1</v>
      </c>
      <c r="K293" s="55">
        <v>1</v>
      </c>
      <c r="L293" s="55">
        <v>1</v>
      </c>
      <c r="M293" s="55">
        <v>1</v>
      </c>
      <c r="N293" s="5">
        <v>1</v>
      </c>
      <c r="O293" s="5">
        <v>1</v>
      </c>
      <c r="P293" s="142">
        <v>1</v>
      </c>
      <c r="Q293" s="114">
        <v>1</v>
      </c>
      <c r="R293" s="91">
        <v>1</v>
      </c>
      <c r="S293" s="5">
        <f t="shared" si="434"/>
        <v>3</v>
      </c>
      <c r="T293" s="93">
        <f>IFERROR(Q293*Q$4+R293*R$4,0)</f>
        <v>1</v>
      </c>
      <c r="U293" s="143" t="str">
        <f>'Training Programs'!Y293</f>
        <v>PLA</v>
      </c>
      <c r="V293" s="143">
        <v>1</v>
      </c>
      <c r="W293" s="143">
        <f>'Career Opportunities'!T293</f>
        <v>0</v>
      </c>
      <c r="X293" s="64"/>
      <c r="Y293" s="64"/>
      <c r="Z293" s="62"/>
      <c r="AA293" s="144"/>
      <c r="AB293" s="144"/>
      <c r="AC293" s="64"/>
      <c r="AD293" s="64">
        <v>3</v>
      </c>
      <c r="AE293" s="64" t="str">
        <f t="shared" si="437"/>
        <v/>
      </c>
      <c r="AF293" s="64">
        <v>1</v>
      </c>
      <c r="AG293" s="55"/>
      <c r="AH293" s="55"/>
      <c r="AI293" s="35"/>
      <c r="AJ293" s="35"/>
      <c r="AK293" s="35"/>
      <c r="AL293" s="35"/>
      <c r="AM293" s="142"/>
      <c r="AN293" s="142"/>
      <c r="AO293" s="35"/>
      <c r="AP293" s="35"/>
      <c r="AQ293" s="35"/>
      <c r="AR293" s="35"/>
      <c r="AS293" s="64"/>
      <c r="AT293" s="64"/>
      <c r="AU293" s="64"/>
      <c r="AV293" s="64"/>
      <c r="AW293" s="64"/>
      <c r="AX293" s="64"/>
      <c r="AY293" s="144"/>
      <c r="AZ293" s="144"/>
      <c r="BA293" s="64"/>
      <c r="BB293" s="64"/>
      <c r="BC293" s="64"/>
      <c r="BD293" s="64"/>
      <c r="BE293" s="35"/>
      <c r="BF293" s="35"/>
      <c r="BG293" s="35"/>
      <c r="BH293" s="35"/>
      <c r="BI293" s="35"/>
      <c r="BJ293" s="35"/>
      <c r="BK293" s="142"/>
      <c r="BL293" s="142"/>
      <c r="BM293" s="35"/>
      <c r="BN293" s="35"/>
      <c r="BO293" s="35"/>
      <c r="BP293" s="35"/>
      <c r="BQ293" s="64"/>
      <c r="BR293" s="64"/>
      <c r="BS293" s="64"/>
      <c r="BT293" s="64"/>
      <c r="BU293" s="64"/>
      <c r="BV293" s="64"/>
      <c r="BW293" s="144"/>
      <c r="BX293" s="144"/>
      <c r="BY293" s="64"/>
      <c r="BZ293" s="64"/>
      <c r="CA293" s="64"/>
      <c r="CB293" s="64"/>
      <c r="CC293" s="35"/>
      <c r="CD293" s="35"/>
      <c r="CE293" s="35"/>
      <c r="CF293" s="35"/>
      <c r="CG293" s="35"/>
      <c r="CH293" s="35"/>
      <c r="CI293" s="142"/>
      <c r="CJ293" s="142"/>
      <c r="CK293" s="35"/>
      <c r="CL293" s="35"/>
      <c r="CM293" s="35"/>
      <c r="CN293" s="35"/>
      <c r="CO293" s="64"/>
      <c r="CP293" s="64"/>
      <c r="CQ293" s="64"/>
      <c r="CR293" s="64"/>
      <c r="CS293" s="64"/>
      <c r="CT293" s="64"/>
      <c r="CU293" s="144"/>
      <c r="CV293" s="144"/>
      <c r="CW293" s="64"/>
      <c r="CX293" s="64"/>
      <c r="CY293" s="64"/>
      <c r="CZ293" s="64"/>
      <c r="DA293" s="35"/>
      <c r="DB293" s="35"/>
      <c r="DC293" s="35"/>
      <c r="DD293" s="35"/>
      <c r="DE293" s="35"/>
      <c r="DF293" s="35"/>
      <c r="DG293" s="142"/>
      <c r="DH293" s="142"/>
      <c r="DI293" s="35"/>
      <c r="DJ293" s="35"/>
      <c r="DK293" s="35"/>
      <c r="DL293" s="35"/>
      <c r="DM293" s="64"/>
      <c r="DN293" s="64"/>
      <c r="DO293" s="64"/>
      <c r="DP293" s="64"/>
      <c r="DQ293" s="64"/>
      <c r="DR293" s="64"/>
      <c r="DS293" s="144"/>
      <c r="DT293" s="144"/>
      <c r="DU293" s="64"/>
      <c r="DV293" s="64"/>
      <c r="DW293" s="64"/>
      <c r="DX293" s="64"/>
      <c r="DY293" s="35"/>
      <c r="DZ293" s="35"/>
      <c r="EA293" s="35"/>
      <c r="EB293" s="35"/>
      <c r="EC293" s="35"/>
      <c r="ED293" s="35"/>
      <c r="EE293" s="142"/>
      <c r="EF293" s="142"/>
      <c r="EG293" s="35"/>
      <c r="EH293" s="35"/>
      <c r="EI293" s="35"/>
      <c r="EJ293" s="35"/>
      <c r="EK293" s="62"/>
      <c r="EL293" s="62"/>
      <c r="EM293" s="62"/>
      <c r="EN293" s="62"/>
      <c r="EO293" s="62"/>
      <c r="EP293" s="62"/>
      <c r="EQ293" s="62"/>
      <c r="ER293" s="62"/>
      <c r="ES293" s="62"/>
      <c r="ET293" s="62"/>
      <c r="EU293" s="62"/>
      <c r="EV293" s="62"/>
      <c r="EW293" s="5"/>
      <c r="EX293" s="5"/>
      <c r="EY293" s="5"/>
      <c r="EZ293" s="5"/>
      <c r="FA293" s="5"/>
      <c r="FB293" s="5"/>
      <c r="FC293" s="5"/>
      <c r="FD293" s="5"/>
      <c r="FE293" s="5"/>
      <c r="FF293" s="5"/>
      <c r="FG293" s="5"/>
      <c r="FH293" s="5"/>
      <c r="FI293" s="62"/>
      <c r="FJ293" s="62"/>
      <c r="FK293" s="62"/>
      <c r="FL293" s="62"/>
      <c r="FM293" s="62"/>
      <c r="FN293" s="62"/>
      <c r="FO293" s="62"/>
      <c r="FP293" s="62"/>
      <c r="FQ293" s="62"/>
      <c r="FR293" s="62"/>
      <c r="FS293" s="62"/>
      <c r="FT293" s="62"/>
      <c r="FU293" s="5"/>
      <c r="FV293" s="5"/>
      <c r="FW293" s="5"/>
      <c r="FX293" s="5"/>
      <c r="FY293" s="5"/>
      <c r="FZ293" s="5"/>
      <c r="GA293" s="5"/>
      <c r="GB293" s="5"/>
      <c r="GC293" s="5"/>
      <c r="GD293" s="5"/>
      <c r="GE293" s="5"/>
      <c r="GF293" s="5"/>
      <c r="GG293" s="62"/>
      <c r="GH293" s="62"/>
      <c r="GI293" s="62"/>
      <c r="GJ293" s="62"/>
      <c r="GK293" s="62"/>
      <c r="GL293" s="62"/>
      <c r="GM293" s="62"/>
      <c r="GN293" s="62"/>
      <c r="GO293" s="62"/>
      <c r="GP293" s="62"/>
      <c r="GQ293" s="62"/>
      <c r="GR293" s="62"/>
      <c r="GS293" s="5"/>
      <c r="GT293" s="5"/>
      <c r="GU293" s="5"/>
      <c r="GV293" s="5"/>
      <c r="GW293" s="5"/>
      <c r="GX293" s="5"/>
      <c r="GY293" s="5"/>
      <c r="GZ293" s="5"/>
      <c r="HA293" s="5"/>
      <c r="HB293" s="5"/>
      <c r="HC293" s="5"/>
      <c r="HD293" s="5"/>
      <c r="HE293" s="62"/>
      <c r="HF293" s="62"/>
      <c r="HG293" s="62"/>
      <c r="HH293" s="62"/>
      <c r="HI293" s="62"/>
      <c r="HJ293" s="62"/>
      <c r="HK293" s="62"/>
      <c r="HL293" s="62"/>
      <c r="HM293" s="62"/>
      <c r="HN293" s="62"/>
      <c r="HO293" s="62"/>
      <c r="HP293" s="62"/>
      <c r="HQ293" s="5"/>
      <c r="HR293" s="5"/>
      <c r="HS293" s="5"/>
      <c r="HT293" s="5"/>
      <c r="HU293" s="5"/>
      <c r="HV293" s="5"/>
      <c r="HW293" s="5"/>
      <c r="HX293" s="5"/>
      <c r="HY293" s="5"/>
      <c r="HZ293" s="5"/>
      <c r="IA293" s="5"/>
      <c r="IB293" s="5"/>
      <c r="IC293" s="62"/>
      <c r="ID293" s="62"/>
      <c r="IE293" s="62"/>
      <c r="IF293" s="62"/>
      <c r="IG293" s="62"/>
      <c r="IH293" s="62"/>
      <c r="II293" s="62"/>
      <c r="IJ293" s="62"/>
      <c r="IK293" s="62"/>
      <c r="IL293" s="62"/>
      <c r="IM293" s="62"/>
      <c r="IN293" s="62"/>
      <c r="IO293" s="5"/>
      <c r="IP293" s="5"/>
      <c r="IQ293" s="5"/>
      <c r="IR293" s="5"/>
      <c r="IS293" s="5"/>
      <c r="IT293" s="5"/>
      <c r="IU293" s="5"/>
      <c r="IV293" s="5"/>
      <c r="IW293" s="5"/>
      <c r="IX293" s="5"/>
      <c r="IY293" s="5"/>
      <c r="IZ293" s="5"/>
    </row>
    <row r="294" spans="1:260" x14ac:dyDescent="0.35">
      <c r="A294" s="131">
        <v>290</v>
      </c>
      <c r="B294" s="170">
        <f>'BVEM Scorecard'!B293</f>
        <v>0</v>
      </c>
      <c r="C294" s="170">
        <f>'BVEM Scorecard'!C293</f>
        <v>0</v>
      </c>
      <c r="D294" s="152">
        <v>1005</v>
      </c>
      <c r="E294" s="72" t="str">
        <f>'BVEM Scorecard'!F293</f>
        <v>Gas</v>
      </c>
      <c r="F294" s="94"/>
      <c r="G294" s="94"/>
      <c r="H294" s="94"/>
      <c r="I294" s="94"/>
      <c r="J294" s="55"/>
      <c r="K294" s="55"/>
      <c r="L294" s="55"/>
      <c r="M294" s="55"/>
      <c r="N294" s="5"/>
      <c r="O294" s="141"/>
      <c r="P294" s="142"/>
      <c r="Q294" s="114"/>
      <c r="R294" s="91"/>
      <c r="S294" s="5" t="str">
        <f t="shared" si="434"/>
        <v/>
      </c>
      <c r="T294" s="93">
        <f>IFERROR(Q294*Q$4+R294*R$4,0)</f>
        <v>0</v>
      </c>
      <c r="U294" s="143"/>
      <c r="V294" s="143"/>
      <c r="W294" s="143"/>
      <c r="X294" s="64"/>
      <c r="Y294" s="64"/>
      <c r="Z294" s="64"/>
      <c r="AA294" s="144"/>
      <c r="AB294" s="144"/>
      <c r="AC294" s="64"/>
      <c r="AD294" s="64" t="str">
        <f t="shared" si="436"/>
        <v/>
      </c>
      <c r="AE294" s="64" t="str">
        <f t="shared" si="437"/>
        <v/>
      </c>
      <c r="AF294" s="64" t="str">
        <f t="shared" si="438"/>
        <v/>
      </c>
      <c r="AG294" s="55"/>
      <c r="AH294" s="55"/>
      <c r="AI294" s="5"/>
      <c r="AJ294" s="5"/>
      <c r="AK294" s="5"/>
      <c r="AL294" s="5"/>
      <c r="AM294" s="5"/>
      <c r="AN294" s="5"/>
      <c r="AO294" s="5"/>
      <c r="AP294" s="35" t="str">
        <f t="shared" si="439"/>
        <v/>
      </c>
      <c r="AQ294" s="35" t="str">
        <f t="shared" si="440"/>
        <v/>
      </c>
      <c r="AR294" s="35" t="str">
        <f t="shared" si="441"/>
        <v/>
      </c>
      <c r="AS294" s="62"/>
      <c r="AT294" s="62"/>
      <c r="AU294" s="62"/>
      <c r="AV294" s="62"/>
      <c r="AW294" s="62"/>
      <c r="AX294" s="62"/>
      <c r="AY294" s="62"/>
      <c r="AZ294" s="62"/>
      <c r="BA294" s="62"/>
      <c r="BB294" s="62" t="str">
        <f t="shared" si="442"/>
        <v/>
      </c>
      <c r="BC294" s="95" t="str">
        <f t="shared" si="443"/>
        <v/>
      </c>
      <c r="BD294" s="62" t="str">
        <f t="shared" si="444"/>
        <v/>
      </c>
      <c r="BE294" s="5"/>
      <c r="BF294" s="5"/>
      <c r="BG294" s="5"/>
      <c r="BH294" s="5"/>
      <c r="BI294" s="5"/>
      <c r="BJ294" s="5"/>
      <c r="BK294" s="5"/>
      <c r="BL294" s="5"/>
      <c r="BM294" s="5"/>
      <c r="BN294" s="35" t="str">
        <f t="shared" si="445"/>
        <v/>
      </c>
      <c r="BO294" s="35" t="str">
        <f t="shared" si="446"/>
        <v/>
      </c>
      <c r="BP294" s="35" t="str">
        <f t="shared" si="447"/>
        <v/>
      </c>
      <c r="BQ294" s="62"/>
      <c r="BR294" s="62"/>
      <c r="BS294" s="62"/>
      <c r="BT294" s="62"/>
      <c r="BU294" s="62"/>
      <c r="BV294" s="62"/>
      <c r="BW294" s="62"/>
      <c r="BX294" s="62"/>
      <c r="BY294" s="62"/>
      <c r="BZ294" s="62" t="str">
        <f t="shared" si="448"/>
        <v/>
      </c>
      <c r="CA294" s="62" t="str">
        <f t="shared" si="449"/>
        <v/>
      </c>
      <c r="CB294" s="62" t="str">
        <f t="shared" si="450"/>
        <v/>
      </c>
      <c r="CC294" s="5"/>
      <c r="CD294" s="5"/>
      <c r="CE294" s="5"/>
      <c r="CF294" s="5"/>
      <c r="CG294" s="5"/>
      <c r="CH294" s="5"/>
      <c r="CI294" s="5"/>
      <c r="CJ294" s="5"/>
      <c r="CK294" s="5"/>
      <c r="CL294" s="35" t="str">
        <f t="shared" si="451"/>
        <v/>
      </c>
      <c r="CM294" s="35" t="str">
        <f t="shared" si="452"/>
        <v/>
      </c>
      <c r="CN294" s="35" t="str">
        <f t="shared" si="453"/>
        <v/>
      </c>
      <c r="CO294" s="62"/>
      <c r="CP294" s="62"/>
      <c r="CQ294" s="62"/>
      <c r="CR294" s="62"/>
      <c r="CS294" s="62"/>
      <c r="CT294" s="62"/>
      <c r="CU294" s="62"/>
      <c r="CV294" s="62"/>
      <c r="CW294" s="62"/>
      <c r="CX294" s="62" t="str">
        <f t="shared" si="454"/>
        <v/>
      </c>
      <c r="CY294" s="62" t="str">
        <f t="shared" si="455"/>
        <v/>
      </c>
      <c r="CZ294" s="62" t="str">
        <f t="shared" si="456"/>
        <v/>
      </c>
      <c r="DA294" s="5"/>
      <c r="DB294" s="5"/>
      <c r="DC294" s="5"/>
      <c r="DD294" s="5"/>
      <c r="DE294" s="5"/>
      <c r="DF294" s="5"/>
      <c r="DG294" s="5"/>
      <c r="DH294" s="5"/>
      <c r="DI294" s="5"/>
      <c r="DJ294" s="5" t="str">
        <f t="shared" si="457"/>
        <v/>
      </c>
      <c r="DK294" s="5" t="str">
        <f t="shared" si="458"/>
        <v/>
      </c>
      <c r="DL294" s="5" t="str">
        <f t="shared" si="459"/>
        <v/>
      </c>
      <c r="DM294" s="62"/>
      <c r="DN294" s="62"/>
      <c r="DO294" s="62"/>
      <c r="DP294" s="62"/>
      <c r="DQ294" s="62"/>
      <c r="DR294" s="62"/>
      <c r="DS294" s="62"/>
      <c r="DT294" s="62"/>
      <c r="DU294" s="62"/>
      <c r="DV294" s="62" t="str">
        <f t="shared" si="460"/>
        <v/>
      </c>
      <c r="DW294" s="62" t="str">
        <f t="shared" si="461"/>
        <v/>
      </c>
      <c r="DX294" s="62" t="str">
        <f t="shared" si="462"/>
        <v/>
      </c>
      <c r="DY294" s="5"/>
      <c r="DZ294" s="5"/>
      <c r="EA294" s="5"/>
      <c r="EB294" s="5"/>
      <c r="EC294" s="5"/>
      <c r="ED294" s="5"/>
      <c r="EE294" s="5"/>
      <c r="EF294" s="5"/>
      <c r="EG294" s="5"/>
      <c r="EH294" s="5" t="str">
        <f t="shared" si="463"/>
        <v/>
      </c>
      <c r="EI294" s="5" t="str">
        <f t="shared" si="464"/>
        <v/>
      </c>
      <c r="EJ294" s="5" t="str">
        <f t="shared" si="465"/>
        <v/>
      </c>
      <c r="EK294" s="62"/>
      <c r="EL294" s="62"/>
      <c r="EM294" s="62"/>
      <c r="EN294" s="62"/>
      <c r="EO294" s="62"/>
      <c r="EP294" s="62"/>
      <c r="EQ294" s="62"/>
      <c r="ER294" s="62"/>
      <c r="ES294" s="62"/>
      <c r="ET294" s="62" t="str">
        <f t="shared" si="466"/>
        <v/>
      </c>
      <c r="EU294" s="62" t="str">
        <f t="shared" si="467"/>
        <v/>
      </c>
      <c r="EV294" s="62" t="str">
        <f t="shared" si="468"/>
        <v/>
      </c>
      <c r="EW294" s="5"/>
      <c r="EX294" s="5"/>
      <c r="EY294" s="5"/>
      <c r="EZ294" s="5"/>
      <c r="FA294" s="5"/>
      <c r="FB294" s="5"/>
      <c r="FC294" s="5"/>
      <c r="FD294" s="5"/>
      <c r="FE294" s="5"/>
      <c r="FF294" s="5" t="str">
        <f t="shared" si="469"/>
        <v/>
      </c>
      <c r="FG294" s="5" t="str">
        <f t="shared" si="470"/>
        <v/>
      </c>
      <c r="FH294" s="5" t="str">
        <f t="shared" si="471"/>
        <v/>
      </c>
      <c r="FI294" s="62"/>
      <c r="FJ294" s="62"/>
      <c r="FK294" s="62"/>
      <c r="FL294" s="62"/>
      <c r="FM294" s="62"/>
      <c r="FN294" s="62"/>
      <c r="FO294" s="62"/>
      <c r="FP294" s="62"/>
      <c r="FQ294" s="62"/>
      <c r="FR294" s="62" t="str">
        <f t="shared" si="472"/>
        <v/>
      </c>
      <c r="FS294" s="62" t="str">
        <f t="shared" si="473"/>
        <v/>
      </c>
      <c r="FT294" s="62" t="str">
        <f t="shared" si="474"/>
        <v/>
      </c>
      <c r="FU294" s="5"/>
      <c r="FV294" s="5"/>
      <c r="FW294" s="5"/>
      <c r="FX294" s="5"/>
      <c r="FY294" s="5"/>
      <c r="FZ294" s="5"/>
      <c r="GA294" s="5"/>
      <c r="GB294" s="5"/>
      <c r="GC294" s="5"/>
      <c r="GD294" s="5" t="str">
        <f t="shared" si="475"/>
        <v/>
      </c>
      <c r="GE294" s="5" t="str">
        <f t="shared" si="476"/>
        <v/>
      </c>
      <c r="GF294" s="5" t="str">
        <f t="shared" si="477"/>
        <v/>
      </c>
      <c r="GG294" s="62"/>
      <c r="GH294" s="62"/>
      <c r="GI294" s="62"/>
      <c r="GJ294" s="62"/>
      <c r="GK294" s="62"/>
      <c r="GL294" s="62"/>
      <c r="GM294" s="62"/>
      <c r="GN294" s="62"/>
      <c r="GO294" s="62"/>
      <c r="GP294" s="62" t="str">
        <f t="shared" si="478"/>
        <v/>
      </c>
      <c r="GQ294" s="62" t="str">
        <f t="shared" si="479"/>
        <v/>
      </c>
      <c r="GR294" s="62" t="str">
        <f t="shared" si="480"/>
        <v/>
      </c>
      <c r="GS294" s="5"/>
      <c r="GT294" s="5"/>
      <c r="GU294" s="5"/>
      <c r="GV294" s="5"/>
      <c r="GW294" s="5"/>
      <c r="GX294" s="5"/>
      <c r="GY294" s="5"/>
      <c r="GZ294" s="5"/>
      <c r="HA294" s="5"/>
      <c r="HB294" s="5" t="str">
        <f t="shared" si="481"/>
        <v/>
      </c>
      <c r="HC294" s="5" t="str">
        <f t="shared" si="482"/>
        <v/>
      </c>
      <c r="HD294" s="5" t="str">
        <f t="shared" si="483"/>
        <v/>
      </c>
      <c r="HE294" s="62"/>
      <c r="HF294" s="62"/>
      <c r="HG294" s="62"/>
      <c r="HH294" s="62"/>
      <c r="HI294" s="62"/>
      <c r="HJ294" s="62"/>
      <c r="HK294" s="62"/>
      <c r="HL294" s="62"/>
      <c r="HM294" s="62"/>
      <c r="HN294" s="62" t="str">
        <f t="shared" si="484"/>
        <v/>
      </c>
      <c r="HO294" s="62" t="str">
        <f t="shared" si="485"/>
        <v/>
      </c>
      <c r="HP294" s="62" t="str">
        <f t="shared" si="486"/>
        <v/>
      </c>
      <c r="HQ294" s="5"/>
      <c r="HR294" s="5"/>
      <c r="HS294" s="5"/>
      <c r="HT294" s="5"/>
      <c r="HU294" s="5"/>
      <c r="HV294" s="5"/>
      <c r="HW294" s="5"/>
      <c r="HX294" s="5"/>
      <c r="HY294" s="5"/>
      <c r="HZ294" s="5" t="str">
        <f t="shared" si="487"/>
        <v/>
      </c>
      <c r="IA294" s="5" t="str">
        <f t="shared" si="488"/>
        <v/>
      </c>
      <c r="IB294" s="5" t="str">
        <f t="shared" si="489"/>
        <v/>
      </c>
      <c r="IC294" s="62"/>
      <c r="ID294" s="62"/>
      <c r="IE294" s="62"/>
      <c r="IF294" s="62"/>
      <c r="IG294" s="62"/>
      <c r="IH294" s="62"/>
      <c r="II294" s="62"/>
      <c r="IJ294" s="62"/>
      <c r="IK294" s="62"/>
      <c r="IL294" s="62" t="str">
        <f t="shared" si="490"/>
        <v/>
      </c>
      <c r="IM294" s="62" t="str">
        <f t="shared" si="491"/>
        <v/>
      </c>
      <c r="IN294" s="62" t="str">
        <f t="shared" si="492"/>
        <v/>
      </c>
      <c r="IO294" s="5"/>
      <c r="IP294" s="5"/>
      <c r="IQ294" s="5"/>
      <c r="IR294" s="5"/>
      <c r="IS294" s="5"/>
      <c r="IT294" s="5"/>
      <c r="IU294" s="5"/>
      <c r="IV294" s="5"/>
      <c r="IW294" s="5"/>
      <c r="IX294" s="5" t="str">
        <f t="shared" si="493"/>
        <v/>
      </c>
      <c r="IY294" s="5" t="str">
        <f t="shared" si="494"/>
        <v/>
      </c>
      <c r="IZ294" s="5" t="str">
        <f t="shared" si="495"/>
        <v/>
      </c>
    </row>
    <row r="295" spans="1:260" x14ac:dyDescent="0.35">
      <c r="A295" s="131">
        <v>291</v>
      </c>
      <c r="B295" s="170">
        <f>'BVEM Scorecard'!B294</f>
        <v>0</v>
      </c>
      <c r="C295" s="170">
        <f>'BVEM Scorecard'!C294</f>
        <v>0</v>
      </c>
      <c r="D295" s="152">
        <v>997</v>
      </c>
      <c r="E295" s="72" t="str">
        <f>'BVEM Scorecard'!F294</f>
        <v>Gas</v>
      </c>
      <c r="F295" s="94">
        <f t="shared" si="432"/>
        <v>1</v>
      </c>
      <c r="G295" s="94">
        <f>IFERROR(S295/3,0)</f>
        <v>1</v>
      </c>
      <c r="H295" s="94">
        <f t="shared" si="433"/>
        <v>1</v>
      </c>
      <c r="I295" s="94">
        <f t="shared" ref="I295" si="504">IFERROR(SUM(AD295,AP295,BB295,BN295,BZ295,CL295,CX295,DJ295,DV295,EH295,ET295,FF295,FR295,GD295,GP295,HB295,HN295,HZ295,IL295,IX295)/(SUM(V295,AH295,AT295,BF295,BR295,CD295,CP295,DB295,DN295,DZ295,EL295,EX295,FJ295,FV295,GH295,GT295,HF295,HR295,ID295,IP295)*3),0)</f>
        <v>1</v>
      </c>
      <c r="J295" s="55">
        <v>1</v>
      </c>
      <c r="K295" s="55">
        <v>1</v>
      </c>
      <c r="L295" s="55">
        <v>1</v>
      </c>
      <c r="M295" s="55">
        <v>1</v>
      </c>
      <c r="N295" s="5">
        <v>1</v>
      </c>
      <c r="O295" s="5">
        <v>1</v>
      </c>
      <c r="P295" s="142">
        <v>1</v>
      </c>
      <c r="Q295" s="114">
        <v>1</v>
      </c>
      <c r="R295" s="91">
        <v>1</v>
      </c>
      <c r="S295" s="5">
        <f t="shared" si="434"/>
        <v>3</v>
      </c>
      <c r="T295" s="93">
        <f>IFERROR(Q295*Q$4+R295*R$4,0)</f>
        <v>1</v>
      </c>
      <c r="U295" s="143" t="str">
        <f>'Training Programs'!Y295</f>
        <v>PLA</v>
      </c>
      <c r="V295" s="143">
        <v>1</v>
      </c>
      <c r="W295" s="143">
        <f>'Career Opportunities'!T295</f>
        <v>0</v>
      </c>
      <c r="X295" s="64"/>
      <c r="Y295" s="64"/>
      <c r="Z295" s="62"/>
      <c r="AA295" s="144"/>
      <c r="AB295" s="144"/>
      <c r="AC295" s="64"/>
      <c r="AD295" s="64">
        <v>3</v>
      </c>
      <c r="AE295" s="64" t="str">
        <f t="shared" si="437"/>
        <v/>
      </c>
      <c r="AF295" s="64">
        <v>1</v>
      </c>
      <c r="AG295" s="55"/>
      <c r="AH295" s="55"/>
      <c r="AI295" s="35"/>
      <c r="AJ295" s="35"/>
      <c r="AK295" s="35"/>
      <c r="AL295" s="35"/>
      <c r="AM295" s="142"/>
      <c r="AN295" s="142"/>
      <c r="AO295" s="35"/>
      <c r="AP295" s="35"/>
      <c r="AQ295" s="35"/>
      <c r="AR295" s="35"/>
      <c r="AS295" s="64"/>
      <c r="AT295" s="64"/>
      <c r="AU295" s="64"/>
      <c r="AV295" s="64"/>
      <c r="AW295" s="64"/>
      <c r="AX295" s="64"/>
      <c r="AY295" s="144"/>
      <c r="AZ295" s="144"/>
      <c r="BA295" s="64"/>
      <c r="BB295" s="64"/>
      <c r="BC295" s="64"/>
      <c r="BD295" s="64"/>
      <c r="BE295" s="35"/>
      <c r="BF295" s="35"/>
      <c r="BG295" s="35"/>
      <c r="BH295" s="35"/>
      <c r="BI295" s="35"/>
      <c r="BJ295" s="35"/>
      <c r="BK295" s="142"/>
      <c r="BL295" s="142"/>
      <c r="BM295" s="35"/>
      <c r="BN295" s="35"/>
      <c r="BO295" s="35"/>
      <c r="BP295" s="35"/>
      <c r="BQ295" s="64"/>
      <c r="BR295" s="64"/>
      <c r="BS295" s="64"/>
      <c r="BT295" s="64"/>
      <c r="BU295" s="64"/>
      <c r="BV295" s="64"/>
      <c r="BW295" s="144"/>
      <c r="BX295" s="144"/>
      <c r="BY295" s="64"/>
      <c r="BZ295" s="64"/>
      <c r="CA295" s="64"/>
      <c r="CB295" s="64"/>
      <c r="CC295" s="35"/>
      <c r="CD295" s="35"/>
      <c r="CE295" s="35"/>
      <c r="CF295" s="35"/>
      <c r="CG295" s="35"/>
      <c r="CH295" s="35"/>
      <c r="CI295" s="142"/>
      <c r="CJ295" s="142"/>
      <c r="CK295" s="35"/>
      <c r="CL295" s="35"/>
      <c r="CM295" s="35"/>
      <c r="CN295" s="35"/>
      <c r="CO295" s="64"/>
      <c r="CP295" s="64"/>
      <c r="CQ295" s="64"/>
      <c r="CR295" s="64"/>
      <c r="CS295" s="64"/>
      <c r="CT295" s="64"/>
      <c r="CU295" s="144"/>
      <c r="CV295" s="144"/>
      <c r="CW295" s="64"/>
      <c r="CX295" s="64"/>
      <c r="CY295" s="64"/>
      <c r="CZ295" s="64"/>
      <c r="DA295" s="35"/>
      <c r="DB295" s="35"/>
      <c r="DC295" s="35"/>
      <c r="DD295" s="35"/>
      <c r="DE295" s="35"/>
      <c r="DF295" s="35"/>
      <c r="DG295" s="142"/>
      <c r="DH295" s="142"/>
      <c r="DI295" s="35"/>
      <c r="DJ295" s="35"/>
      <c r="DK295" s="35"/>
      <c r="DL295" s="35"/>
      <c r="DM295" s="64"/>
      <c r="DN295" s="64"/>
      <c r="DO295" s="64"/>
      <c r="DP295" s="64"/>
      <c r="DQ295" s="64"/>
      <c r="DR295" s="64"/>
      <c r="DS295" s="144"/>
      <c r="DT295" s="144"/>
      <c r="DU295" s="64"/>
      <c r="DV295" s="64"/>
      <c r="DW295" s="64"/>
      <c r="DX295" s="64"/>
      <c r="DY295" s="35"/>
      <c r="DZ295" s="35"/>
      <c r="EA295" s="35"/>
      <c r="EB295" s="35"/>
      <c r="EC295" s="35"/>
      <c r="ED295" s="35"/>
      <c r="EE295" s="142"/>
      <c r="EF295" s="142"/>
      <c r="EG295" s="35"/>
      <c r="EH295" s="35"/>
      <c r="EI295" s="35"/>
      <c r="EJ295" s="35"/>
      <c r="EK295" s="62"/>
      <c r="EL295" s="62"/>
      <c r="EM295" s="62"/>
      <c r="EN295" s="62"/>
      <c r="EO295" s="62"/>
      <c r="EP295" s="62"/>
      <c r="EQ295" s="62"/>
      <c r="ER295" s="62"/>
      <c r="ES295" s="62"/>
      <c r="ET295" s="62"/>
      <c r="EU295" s="62"/>
      <c r="EV295" s="62"/>
      <c r="EW295" s="5"/>
      <c r="EX295" s="5"/>
      <c r="EY295" s="5"/>
      <c r="EZ295" s="5"/>
      <c r="FA295" s="5"/>
      <c r="FB295" s="5"/>
      <c r="FC295" s="5"/>
      <c r="FD295" s="5"/>
      <c r="FE295" s="5"/>
      <c r="FF295" s="5"/>
      <c r="FG295" s="5"/>
      <c r="FH295" s="5"/>
      <c r="FI295" s="62"/>
      <c r="FJ295" s="62"/>
      <c r="FK295" s="62"/>
      <c r="FL295" s="62"/>
      <c r="FM295" s="62"/>
      <c r="FN295" s="62"/>
      <c r="FO295" s="62"/>
      <c r="FP295" s="62"/>
      <c r="FQ295" s="62"/>
      <c r="FR295" s="62"/>
      <c r="FS295" s="62"/>
      <c r="FT295" s="62"/>
      <c r="FU295" s="5"/>
      <c r="FV295" s="5"/>
      <c r="FW295" s="5"/>
      <c r="FX295" s="5"/>
      <c r="FY295" s="5"/>
      <c r="FZ295" s="5"/>
      <c r="GA295" s="5"/>
      <c r="GB295" s="5"/>
      <c r="GC295" s="5"/>
      <c r="GD295" s="5"/>
      <c r="GE295" s="5"/>
      <c r="GF295" s="5"/>
      <c r="GG295" s="62"/>
      <c r="GH295" s="62"/>
      <c r="GI295" s="62"/>
      <c r="GJ295" s="62"/>
      <c r="GK295" s="62"/>
      <c r="GL295" s="62"/>
      <c r="GM295" s="62"/>
      <c r="GN295" s="62"/>
      <c r="GO295" s="62"/>
      <c r="GP295" s="62"/>
      <c r="GQ295" s="62"/>
      <c r="GR295" s="62"/>
      <c r="GS295" s="5"/>
      <c r="GT295" s="5"/>
      <c r="GU295" s="5"/>
      <c r="GV295" s="5"/>
      <c r="GW295" s="5"/>
      <c r="GX295" s="5"/>
      <c r="GY295" s="5"/>
      <c r="GZ295" s="5"/>
      <c r="HA295" s="5"/>
      <c r="HB295" s="5"/>
      <c r="HC295" s="5"/>
      <c r="HD295" s="5"/>
      <c r="HE295" s="62"/>
      <c r="HF295" s="62"/>
      <c r="HG295" s="62"/>
      <c r="HH295" s="62"/>
      <c r="HI295" s="62"/>
      <c r="HJ295" s="62"/>
      <c r="HK295" s="62"/>
      <c r="HL295" s="62"/>
      <c r="HM295" s="62"/>
      <c r="HN295" s="62"/>
      <c r="HO295" s="62"/>
      <c r="HP295" s="62"/>
      <c r="HQ295" s="5"/>
      <c r="HR295" s="5"/>
      <c r="HS295" s="5"/>
      <c r="HT295" s="5"/>
      <c r="HU295" s="5"/>
      <c r="HV295" s="5"/>
      <c r="HW295" s="5"/>
      <c r="HX295" s="5"/>
      <c r="HY295" s="5"/>
      <c r="HZ295" s="5"/>
      <c r="IA295" s="5"/>
      <c r="IB295" s="5"/>
      <c r="IC295" s="62"/>
      <c r="ID295" s="62"/>
      <c r="IE295" s="62"/>
      <c r="IF295" s="62"/>
      <c r="IG295" s="62"/>
      <c r="IH295" s="62"/>
      <c r="II295" s="62"/>
      <c r="IJ295" s="62"/>
      <c r="IK295" s="62"/>
      <c r="IL295" s="62"/>
      <c r="IM295" s="62"/>
      <c r="IN295" s="62"/>
      <c r="IO295" s="5"/>
      <c r="IP295" s="5"/>
      <c r="IQ295" s="5"/>
      <c r="IR295" s="5"/>
      <c r="IS295" s="5"/>
      <c r="IT295" s="5"/>
      <c r="IU295" s="5"/>
      <c r="IV295" s="5"/>
      <c r="IW295" s="5"/>
      <c r="IX295" s="5"/>
      <c r="IY295" s="5"/>
      <c r="IZ295" s="5"/>
    </row>
    <row r="296" spans="1:260" x14ac:dyDescent="0.35">
      <c r="A296" s="131">
        <v>292</v>
      </c>
      <c r="B296" s="170">
        <f>'BVEM Scorecard'!B295</f>
        <v>0</v>
      </c>
      <c r="C296" s="170">
        <f>'BVEM Scorecard'!C295</f>
        <v>0</v>
      </c>
      <c r="D296" s="152">
        <v>1115</v>
      </c>
      <c r="E296" s="72" t="str">
        <f>'BVEM Scorecard'!F295</f>
        <v>Gas</v>
      </c>
      <c r="F296" s="94"/>
      <c r="G296" s="94"/>
      <c r="H296" s="94"/>
      <c r="I296" s="94"/>
      <c r="J296" s="55"/>
      <c r="K296" s="55"/>
      <c r="L296" s="55"/>
      <c r="M296" s="55"/>
      <c r="N296" s="5"/>
      <c r="O296" s="141"/>
      <c r="P296" s="142"/>
      <c r="Q296" s="114"/>
      <c r="R296" s="91"/>
      <c r="S296" s="5" t="str">
        <f t="shared" si="434"/>
        <v/>
      </c>
      <c r="T296" s="93"/>
      <c r="U296" s="143"/>
      <c r="V296" s="143"/>
      <c r="W296" s="143"/>
      <c r="X296" s="64"/>
      <c r="Y296" s="64"/>
      <c r="Z296" s="64"/>
      <c r="AA296" s="144"/>
      <c r="AB296" s="144"/>
      <c r="AC296" s="64"/>
      <c r="AD296" s="64" t="str">
        <f t="shared" si="436"/>
        <v/>
      </c>
      <c r="AE296" s="64" t="str">
        <f t="shared" si="437"/>
        <v/>
      </c>
      <c r="AF296" s="64" t="str">
        <f t="shared" si="438"/>
        <v/>
      </c>
      <c r="AG296" s="55"/>
      <c r="AH296" s="55"/>
      <c r="AI296" s="5"/>
      <c r="AJ296" s="5"/>
      <c r="AK296" s="5"/>
      <c r="AL296" s="5"/>
      <c r="AM296" s="5"/>
      <c r="AN296" s="5"/>
      <c r="AO296" s="5"/>
      <c r="AP296" s="35" t="str">
        <f t="shared" si="439"/>
        <v/>
      </c>
      <c r="AQ296" s="35" t="str">
        <f t="shared" si="440"/>
        <v/>
      </c>
      <c r="AR296" s="35" t="str">
        <f t="shared" si="441"/>
        <v/>
      </c>
      <c r="AS296" s="62"/>
      <c r="AT296" s="62"/>
      <c r="AU296" s="62"/>
      <c r="AV296" s="62"/>
      <c r="AW296" s="62"/>
      <c r="AX296" s="62"/>
      <c r="AY296" s="62"/>
      <c r="AZ296" s="62"/>
      <c r="BA296" s="62"/>
      <c r="BB296" s="62" t="str">
        <f t="shared" si="442"/>
        <v/>
      </c>
      <c r="BC296" s="95" t="str">
        <f t="shared" si="443"/>
        <v/>
      </c>
      <c r="BD296" s="62" t="str">
        <f t="shared" si="444"/>
        <v/>
      </c>
      <c r="BE296" s="5"/>
      <c r="BF296" s="5"/>
      <c r="BG296" s="5"/>
      <c r="BH296" s="5"/>
      <c r="BI296" s="5"/>
      <c r="BJ296" s="5"/>
      <c r="BK296" s="5"/>
      <c r="BL296" s="5"/>
      <c r="BM296" s="5"/>
      <c r="BN296" s="35" t="str">
        <f t="shared" si="445"/>
        <v/>
      </c>
      <c r="BO296" s="35" t="str">
        <f t="shared" si="446"/>
        <v/>
      </c>
      <c r="BP296" s="35" t="str">
        <f t="shared" si="447"/>
        <v/>
      </c>
      <c r="BQ296" s="62"/>
      <c r="BR296" s="62"/>
      <c r="BS296" s="62"/>
      <c r="BT296" s="62"/>
      <c r="BU296" s="62"/>
      <c r="BV296" s="62"/>
      <c r="BW296" s="62"/>
      <c r="BX296" s="62"/>
      <c r="BY296" s="62"/>
      <c r="BZ296" s="62" t="str">
        <f t="shared" si="448"/>
        <v/>
      </c>
      <c r="CA296" s="62" t="str">
        <f t="shared" si="449"/>
        <v/>
      </c>
      <c r="CB296" s="62" t="str">
        <f t="shared" si="450"/>
        <v/>
      </c>
      <c r="CC296" s="5"/>
      <c r="CD296" s="5"/>
      <c r="CE296" s="5"/>
      <c r="CF296" s="5"/>
      <c r="CG296" s="5"/>
      <c r="CH296" s="5"/>
      <c r="CI296" s="5"/>
      <c r="CJ296" s="5"/>
      <c r="CK296" s="5"/>
      <c r="CL296" s="35" t="str">
        <f t="shared" si="451"/>
        <v/>
      </c>
      <c r="CM296" s="35" t="str">
        <f t="shared" si="452"/>
        <v/>
      </c>
      <c r="CN296" s="35" t="str">
        <f t="shared" si="453"/>
        <v/>
      </c>
      <c r="CO296" s="62"/>
      <c r="CP296" s="62"/>
      <c r="CQ296" s="62"/>
      <c r="CR296" s="62"/>
      <c r="CS296" s="62"/>
      <c r="CT296" s="62"/>
      <c r="CU296" s="62"/>
      <c r="CV296" s="62"/>
      <c r="CW296" s="62"/>
      <c r="CX296" s="62" t="str">
        <f t="shared" si="454"/>
        <v/>
      </c>
      <c r="CY296" s="62" t="str">
        <f t="shared" si="455"/>
        <v/>
      </c>
      <c r="CZ296" s="62" t="str">
        <f t="shared" si="456"/>
        <v/>
      </c>
      <c r="DA296" s="5"/>
      <c r="DB296" s="5"/>
      <c r="DC296" s="5"/>
      <c r="DD296" s="5"/>
      <c r="DE296" s="5"/>
      <c r="DF296" s="5"/>
      <c r="DG296" s="5"/>
      <c r="DH296" s="5"/>
      <c r="DI296" s="5"/>
      <c r="DJ296" s="5" t="str">
        <f t="shared" si="457"/>
        <v/>
      </c>
      <c r="DK296" s="5" t="str">
        <f t="shared" si="458"/>
        <v/>
      </c>
      <c r="DL296" s="5" t="str">
        <f t="shared" si="459"/>
        <v/>
      </c>
      <c r="DM296" s="62"/>
      <c r="DN296" s="62"/>
      <c r="DO296" s="62"/>
      <c r="DP296" s="62"/>
      <c r="DQ296" s="62"/>
      <c r="DR296" s="62"/>
      <c r="DS296" s="62"/>
      <c r="DT296" s="62"/>
      <c r="DU296" s="62"/>
      <c r="DV296" s="62" t="str">
        <f t="shared" si="460"/>
        <v/>
      </c>
      <c r="DW296" s="62" t="str">
        <f t="shared" si="461"/>
        <v/>
      </c>
      <c r="DX296" s="62" t="str">
        <f t="shared" si="462"/>
        <v/>
      </c>
      <c r="DY296" s="5"/>
      <c r="DZ296" s="5"/>
      <c r="EA296" s="5"/>
      <c r="EB296" s="5"/>
      <c r="EC296" s="5"/>
      <c r="ED296" s="5"/>
      <c r="EE296" s="5"/>
      <c r="EF296" s="5"/>
      <c r="EG296" s="5"/>
      <c r="EH296" s="5" t="str">
        <f t="shared" si="463"/>
        <v/>
      </c>
      <c r="EI296" s="5" t="str">
        <f t="shared" si="464"/>
        <v/>
      </c>
      <c r="EJ296" s="5" t="str">
        <f t="shared" si="465"/>
        <v/>
      </c>
      <c r="EK296" s="62"/>
      <c r="EL296" s="62"/>
      <c r="EM296" s="62"/>
      <c r="EN296" s="62"/>
      <c r="EO296" s="62"/>
      <c r="EP296" s="62"/>
      <c r="EQ296" s="62"/>
      <c r="ER296" s="62"/>
      <c r="ES296" s="62"/>
      <c r="ET296" s="62"/>
      <c r="EU296" s="62"/>
      <c r="EV296" s="62"/>
      <c r="EW296" s="5"/>
      <c r="EX296" s="5"/>
      <c r="EY296" s="5"/>
      <c r="EZ296" s="5"/>
      <c r="FA296" s="5"/>
      <c r="FB296" s="5"/>
      <c r="FC296" s="5"/>
      <c r="FD296" s="5"/>
      <c r="FE296" s="5"/>
      <c r="FF296" s="5"/>
      <c r="FG296" s="5"/>
      <c r="FH296" s="5"/>
      <c r="FI296" s="62"/>
      <c r="FJ296" s="62"/>
      <c r="FK296" s="62"/>
      <c r="FL296" s="62"/>
      <c r="FM296" s="62"/>
      <c r="FN296" s="62"/>
      <c r="FO296" s="62"/>
      <c r="FP296" s="62"/>
      <c r="FQ296" s="62"/>
      <c r="FR296" s="62"/>
      <c r="FS296" s="62"/>
      <c r="FT296" s="62"/>
      <c r="FU296" s="5"/>
      <c r="FV296" s="5"/>
      <c r="FW296" s="5"/>
      <c r="FX296" s="5"/>
      <c r="FY296" s="5"/>
      <c r="FZ296" s="5"/>
      <c r="GA296" s="5"/>
      <c r="GB296" s="5"/>
      <c r="GC296" s="5"/>
      <c r="GD296" s="5"/>
      <c r="GE296" s="5"/>
      <c r="GF296" s="5"/>
      <c r="GG296" s="62"/>
      <c r="GH296" s="62"/>
      <c r="GI296" s="62"/>
      <c r="GJ296" s="62"/>
      <c r="GK296" s="62"/>
      <c r="GL296" s="62"/>
      <c r="GM296" s="62"/>
      <c r="GN296" s="62"/>
      <c r="GO296" s="62"/>
      <c r="GP296" s="62"/>
      <c r="GQ296" s="62"/>
      <c r="GR296" s="62"/>
      <c r="GS296" s="5"/>
      <c r="GT296" s="5"/>
      <c r="GU296" s="5"/>
      <c r="GV296" s="5"/>
      <c r="GW296" s="5"/>
      <c r="GX296" s="5"/>
      <c r="GY296" s="5"/>
      <c r="GZ296" s="5"/>
      <c r="HA296" s="5"/>
      <c r="HB296" s="5"/>
      <c r="HC296" s="5"/>
      <c r="HD296" s="5"/>
      <c r="HE296" s="62"/>
      <c r="HF296" s="62"/>
      <c r="HG296" s="62"/>
      <c r="HH296" s="62"/>
      <c r="HI296" s="62"/>
      <c r="HJ296" s="62"/>
      <c r="HK296" s="62"/>
      <c r="HL296" s="62"/>
      <c r="HM296" s="62"/>
      <c r="HN296" s="62"/>
      <c r="HO296" s="62"/>
      <c r="HP296" s="62"/>
      <c r="HQ296" s="5"/>
      <c r="HR296" s="5"/>
      <c r="HS296" s="5"/>
      <c r="HT296" s="5"/>
      <c r="HU296" s="5"/>
      <c r="HV296" s="5"/>
      <c r="HW296" s="5"/>
      <c r="HX296" s="5"/>
      <c r="HY296" s="5"/>
      <c r="HZ296" s="5"/>
      <c r="IA296" s="5"/>
      <c r="IB296" s="5"/>
      <c r="IC296" s="62"/>
      <c r="ID296" s="62"/>
      <c r="IE296" s="62"/>
      <c r="IF296" s="62"/>
      <c r="IG296" s="62"/>
      <c r="IH296" s="62"/>
      <c r="II296" s="62"/>
      <c r="IJ296" s="62"/>
      <c r="IK296" s="62"/>
      <c r="IL296" s="62"/>
      <c r="IM296" s="62"/>
      <c r="IN296" s="62"/>
      <c r="IO296" s="5"/>
      <c r="IP296" s="5"/>
      <c r="IQ296" s="5"/>
      <c r="IR296" s="5"/>
      <c r="IS296" s="5"/>
      <c r="IT296" s="5"/>
      <c r="IU296" s="5"/>
      <c r="IV296" s="5"/>
      <c r="IW296" s="5"/>
      <c r="IX296" s="5"/>
      <c r="IY296" s="5"/>
      <c r="IZ296" s="5"/>
    </row>
    <row r="297" spans="1:260" x14ac:dyDescent="0.35">
      <c r="A297" s="131">
        <v>293</v>
      </c>
      <c r="B297" s="170">
        <f>'BVEM Scorecard'!B296</f>
        <v>0</v>
      </c>
      <c r="C297" s="170">
        <f>'BVEM Scorecard'!C296</f>
        <v>0</v>
      </c>
      <c r="D297" s="152">
        <v>1000</v>
      </c>
      <c r="E297" s="72" t="str">
        <f>'BVEM Scorecard'!F296</f>
        <v>Gas</v>
      </c>
      <c r="F297" s="94">
        <f t="shared" si="432"/>
        <v>1</v>
      </c>
      <c r="G297" s="94">
        <f>IFERROR(S297/3,0)</f>
        <v>1</v>
      </c>
      <c r="H297" s="94">
        <f t="shared" si="433"/>
        <v>1</v>
      </c>
      <c r="I297" s="94">
        <f t="shared" ref="I297" si="505">IFERROR(SUM(AD297,AP297,BB297,BN297,BZ297,CL297,CX297,DJ297,DV297,EH297,ET297,FF297,FR297,GD297,GP297,HB297,HN297,HZ297,IL297,IX297)/(SUM(V297,AH297,AT297,BF297,BR297,CD297,CP297,DB297,DN297,DZ297,EL297,EX297,FJ297,FV297,GH297,GT297,HF297,HR297,ID297,IP297)*3),0)</f>
        <v>1</v>
      </c>
      <c r="J297" s="55">
        <v>1</v>
      </c>
      <c r="K297" s="55">
        <v>1</v>
      </c>
      <c r="L297" s="55">
        <v>1</v>
      </c>
      <c r="M297" s="55">
        <v>1</v>
      </c>
      <c r="N297" s="5">
        <v>1</v>
      </c>
      <c r="O297" s="5">
        <v>1</v>
      </c>
      <c r="P297" s="142">
        <v>1</v>
      </c>
      <c r="Q297" s="114">
        <v>1</v>
      </c>
      <c r="R297" s="91">
        <v>1</v>
      </c>
      <c r="S297" s="5">
        <f t="shared" si="434"/>
        <v>3</v>
      </c>
      <c r="T297" s="93">
        <f>IFERROR(Q297*Q$4+R297*R$4,0)</f>
        <v>1</v>
      </c>
      <c r="U297" s="143" t="str">
        <f>'Training Programs'!Y297</f>
        <v>PLA</v>
      </c>
      <c r="V297" s="143">
        <v>1</v>
      </c>
      <c r="W297" s="143">
        <f>'Career Opportunities'!T297</f>
        <v>0</v>
      </c>
      <c r="X297" s="64"/>
      <c r="Y297" s="64"/>
      <c r="Z297" s="62"/>
      <c r="AA297" s="144"/>
      <c r="AB297" s="144"/>
      <c r="AC297" s="64"/>
      <c r="AD297" s="64">
        <v>3</v>
      </c>
      <c r="AE297" s="64" t="str">
        <f t="shared" si="437"/>
        <v/>
      </c>
      <c r="AF297" s="64">
        <v>1</v>
      </c>
      <c r="AG297" s="55"/>
      <c r="AH297" s="55"/>
      <c r="AI297" s="35"/>
      <c r="AJ297" s="35"/>
      <c r="AK297" s="35"/>
      <c r="AL297" s="35"/>
      <c r="AM297" s="142"/>
      <c r="AN297" s="142"/>
      <c r="AO297" s="35"/>
      <c r="AP297" s="35"/>
      <c r="AQ297" s="35"/>
      <c r="AR297" s="35"/>
      <c r="AS297" s="64"/>
      <c r="AT297" s="64"/>
      <c r="AU297" s="64"/>
      <c r="AV297" s="64"/>
      <c r="AW297" s="64"/>
      <c r="AX297" s="64"/>
      <c r="AY297" s="144"/>
      <c r="AZ297" s="144"/>
      <c r="BA297" s="64"/>
      <c r="BB297" s="64"/>
      <c r="BC297" s="64"/>
      <c r="BD297" s="64"/>
      <c r="BE297" s="35"/>
      <c r="BF297" s="35"/>
      <c r="BG297" s="35"/>
      <c r="BH297" s="35"/>
      <c r="BI297" s="35"/>
      <c r="BJ297" s="35"/>
      <c r="BK297" s="142"/>
      <c r="BL297" s="142"/>
      <c r="BM297" s="35"/>
      <c r="BN297" s="35"/>
      <c r="BO297" s="35"/>
      <c r="BP297" s="35"/>
      <c r="BQ297" s="64"/>
      <c r="BR297" s="64"/>
      <c r="BS297" s="64"/>
      <c r="BT297" s="64"/>
      <c r="BU297" s="64"/>
      <c r="BV297" s="64"/>
      <c r="BW297" s="144"/>
      <c r="BX297" s="144"/>
      <c r="BY297" s="64"/>
      <c r="BZ297" s="64"/>
      <c r="CA297" s="64"/>
      <c r="CB297" s="64"/>
      <c r="CC297" s="35"/>
      <c r="CD297" s="35"/>
      <c r="CE297" s="35"/>
      <c r="CF297" s="35"/>
      <c r="CG297" s="35"/>
      <c r="CH297" s="35"/>
      <c r="CI297" s="142"/>
      <c r="CJ297" s="142"/>
      <c r="CK297" s="35"/>
      <c r="CL297" s="35"/>
      <c r="CM297" s="35"/>
      <c r="CN297" s="35"/>
      <c r="CO297" s="64"/>
      <c r="CP297" s="64"/>
      <c r="CQ297" s="64"/>
      <c r="CR297" s="64"/>
      <c r="CS297" s="64"/>
      <c r="CT297" s="64"/>
      <c r="CU297" s="144"/>
      <c r="CV297" s="144"/>
      <c r="CW297" s="64"/>
      <c r="CX297" s="64"/>
      <c r="CY297" s="64"/>
      <c r="CZ297" s="64"/>
      <c r="DA297" s="35"/>
      <c r="DB297" s="35"/>
      <c r="DC297" s="35"/>
      <c r="DD297" s="35"/>
      <c r="DE297" s="35"/>
      <c r="DF297" s="35"/>
      <c r="DG297" s="142"/>
      <c r="DH297" s="142"/>
      <c r="DI297" s="35"/>
      <c r="DJ297" s="35"/>
      <c r="DK297" s="35"/>
      <c r="DL297" s="35"/>
      <c r="DM297" s="64"/>
      <c r="DN297" s="64"/>
      <c r="DO297" s="64"/>
      <c r="DP297" s="64"/>
      <c r="DQ297" s="64"/>
      <c r="DR297" s="64"/>
      <c r="DS297" s="144"/>
      <c r="DT297" s="144"/>
      <c r="DU297" s="64"/>
      <c r="DV297" s="64"/>
      <c r="DW297" s="64"/>
      <c r="DX297" s="64"/>
      <c r="DY297" s="35"/>
      <c r="DZ297" s="35"/>
      <c r="EA297" s="35"/>
      <c r="EB297" s="35"/>
      <c r="EC297" s="35"/>
      <c r="ED297" s="35"/>
      <c r="EE297" s="142"/>
      <c r="EF297" s="142"/>
      <c r="EG297" s="35"/>
      <c r="EH297" s="35"/>
      <c r="EI297" s="35"/>
      <c r="EJ297" s="35"/>
      <c r="EK297" s="62"/>
      <c r="EL297" s="62"/>
      <c r="EM297" s="62"/>
      <c r="EN297" s="62"/>
      <c r="EO297" s="62"/>
      <c r="EP297" s="62"/>
      <c r="EQ297" s="62"/>
      <c r="ER297" s="62"/>
      <c r="ES297" s="62"/>
      <c r="ET297" s="62"/>
      <c r="EU297" s="62"/>
      <c r="EV297" s="62"/>
      <c r="EW297" s="5"/>
      <c r="EX297" s="5"/>
      <c r="EY297" s="5"/>
      <c r="EZ297" s="5"/>
      <c r="FA297" s="5"/>
      <c r="FB297" s="5"/>
      <c r="FC297" s="5"/>
      <c r="FD297" s="5"/>
      <c r="FE297" s="5"/>
      <c r="FF297" s="5"/>
      <c r="FG297" s="5"/>
      <c r="FH297" s="5"/>
      <c r="FI297" s="62"/>
      <c r="FJ297" s="62"/>
      <c r="FK297" s="62"/>
      <c r="FL297" s="62"/>
      <c r="FM297" s="62"/>
      <c r="FN297" s="62"/>
      <c r="FO297" s="62"/>
      <c r="FP297" s="62"/>
      <c r="FQ297" s="62"/>
      <c r="FR297" s="62"/>
      <c r="FS297" s="62"/>
      <c r="FT297" s="62"/>
      <c r="FU297" s="5"/>
      <c r="FV297" s="5"/>
      <c r="FW297" s="5"/>
      <c r="FX297" s="5"/>
      <c r="FY297" s="5"/>
      <c r="FZ297" s="5"/>
      <c r="GA297" s="5"/>
      <c r="GB297" s="5"/>
      <c r="GC297" s="5"/>
      <c r="GD297" s="5"/>
      <c r="GE297" s="5"/>
      <c r="GF297" s="5"/>
      <c r="GG297" s="62"/>
      <c r="GH297" s="62"/>
      <c r="GI297" s="62"/>
      <c r="GJ297" s="62"/>
      <c r="GK297" s="62"/>
      <c r="GL297" s="62"/>
      <c r="GM297" s="62"/>
      <c r="GN297" s="62"/>
      <c r="GO297" s="62"/>
      <c r="GP297" s="62"/>
      <c r="GQ297" s="62"/>
      <c r="GR297" s="62"/>
      <c r="GS297" s="5"/>
      <c r="GT297" s="5"/>
      <c r="GU297" s="5"/>
      <c r="GV297" s="5"/>
      <c r="GW297" s="5"/>
      <c r="GX297" s="5"/>
      <c r="GY297" s="5"/>
      <c r="GZ297" s="5"/>
      <c r="HA297" s="5"/>
      <c r="HB297" s="5"/>
      <c r="HC297" s="5"/>
      <c r="HD297" s="5"/>
      <c r="HE297" s="62"/>
      <c r="HF297" s="62"/>
      <c r="HG297" s="62"/>
      <c r="HH297" s="62"/>
      <c r="HI297" s="62"/>
      <c r="HJ297" s="62"/>
      <c r="HK297" s="62"/>
      <c r="HL297" s="62"/>
      <c r="HM297" s="62"/>
      <c r="HN297" s="62"/>
      <c r="HO297" s="62"/>
      <c r="HP297" s="62"/>
      <c r="HQ297" s="5"/>
      <c r="HR297" s="5"/>
      <c r="HS297" s="5"/>
      <c r="HT297" s="5"/>
      <c r="HU297" s="5"/>
      <c r="HV297" s="5"/>
      <c r="HW297" s="5"/>
      <c r="HX297" s="5"/>
      <c r="HY297" s="5"/>
      <c r="HZ297" s="5"/>
      <c r="IA297" s="5"/>
      <c r="IB297" s="5"/>
      <c r="IC297" s="62"/>
      <c r="ID297" s="62"/>
      <c r="IE297" s="62"/>
      <c r="IF297" s="62"/>
      <c r="IG297" s="62"/>
      <c r="IH297" s="62"/>
      <c r="II297" s="62"/>
      <c r="IJ297" s="62"/>
      <c r="IK297" s="62"/>
      <c r="IL297" s="62"/>
      <c r="IM297" s="62"/>
      <c r="IN297" s="62"/>
      <c r="IO297" s="5"/>
      <c r="IP297" s="5"/>
      <c r="IQ297" s="5"/>
      <c r="IR297" s="5"/>
      <c r="IS297" s="5"/>
      <c r="IT297" s="5"/>
      <c r="IU297" s="5"/>
      <c r="IV297" s="5"/>
      <c r="IW297" s="5"/>
      <c r="IX297" s="5"/>
      <c r="IY297" s="5"/>
      <c r="IZ297" s="5"/>
    </row>
    <row r="298" spans="1:260" x14ac:dyDescent="0.35">
      <c r="A298" s="131">
        <v>294</v>
      </c>
      <c r="B298" s="170">
        <f>'BVEM Scorecard'!B297</f>
        <v>0</v>
      </c>
      <c r="C298" s="170">
        <f>'BVEM Scorecard'!C297</f>
        <v>0</v>
      </c>
      <c r="D298" s="152">
        <v>1118</v>
      </c>
      <c r="E298" s="72" t="str">
        <f>'BVEM Scorecard'!F297</f>
        <v>Gas</v>
      </c>
      <c r="F298" s="94"/>
      <c r="G298" s="94"/>
      <c r="H298" s="94"/>
      <c r="I298" s="94"/>
      <c r="J298" s="55"/>
      <c r="K298" s="55"/>
      <c r="L298" s="55"/>
      <c r="M298" s="55"/>
      <c r="N298" s="5"/>
      <c r="O298" s="141"/>
      <c r="P298" s="142"/>
      <c r="Q298" s="114"/>
      <c r="R298" s="91"/>
      <c r="S298" s="5" t="str">
        <f t="shared" si="434"/>
        <v/>
      </c>
      <c r="T298" s="93"/>
      <c r="U298" s="143"/>
      <c r="V298" s="143"/>
      <c r="W298" s="143"/>
      <c r="X298" s="64"/>
      <c r="Y298" s="64"/>
      <c r="Z298" s="64"/>
      <c r="AA298" s="144"/>
      <c r="AB298" s="144"/>
      <c r="AC298" s="64"/>
      <c r="AD298" s="64" t="str">
        <f t="shared" si="436"/>
        <v/>
      </c>
      <c r="AE298" s="64" t="str">
        <f t="shared" si="437"/>
        <v/>
      </c>
      <c r="AF298" s="64" t="str">
        <f t="shared" si="438"/>
        <v/>
      </c>
      <c r="AG298" s="55"/>
      <c r="AH298" s="55"/>
      <c r="AI298" s="5"/>
      <c r="AJ298" s="5"/>
      <c r="AK298" s="5"/>
      <c r="AL298" s="5"/>
      <c r="AM298" s="5"/>
      <c r="AN298" s="5"/>
      <c r="AO298" s="5"/>
      <c r="AP298" s="35" t="str">
        <f t="shared" si="439"/>
        <v/>
      </c>
      <c r="AQ298" s="35" t="str">
        <f t="shared" si="440"/>
        <v/>
      </c>
      <c r="AR298" s="35" t="str">
        <f t="shared" si="441"/>
        <v/>
      </c>
      <c r="AS298" s="62"/>
      <c r="AT298" s="62"/>
      <c r="AU298" s="62"/>
      <c r="AV298" s="62"/>
      <c r="AW298" s="62"/>
      <c r="AX298" s="62"/>
      <c r="AY298" s="62"/>
      <c r="AZ298" s="62"/>
      <c r="BA298" s="62"/>
      <c r="BB298" s="62" t="str">
        <f t="shared" si="442"/>
        <v/>
      </c>
      <c r="BC298" s="95" t="str">
        <f t="shared" si="443"/>
        <v/>
      </c>
      <c r="BD298" s="62" t="str">
        <f t="shared" si="444"/>
        <v/>
      </c>
      <c r="BE298" s="5"/>
      <c r="BF298" s="5"/>
      <c r="BG298" s="5"/>
      <c r="BH298" s="5"/>
      <c r="BI298" s="5"/>
      <c r="BJ298" s="5"/>
      <c r="BK298" s="5"/>
      <c r="BL298" s="5"/>
      <c r="BM298" s="5"/>
      <c r="BN298" s="35" t="str">
        <f t="shared" si="445"/>
        <v/>
      </c>
      <c r="BO298" s="35" t="str">
        <f t="shared" si="446"/>
        <v/>
      </c>
      <c r="BP298" s="35" t="str">
        <f t="shared" si="447"/>
        <v/>
      </c>
      <c r="BQ298" s="62"/>
      <c r="BR298" s="62"/>
      <c r="BS298" s="62"/>
      <c r="BT298" s="62"/>
      <c r="BU298" s="62"/>
      <c r="BV298" s="62"/>
      <c r="BW298" s="62"/>
      <c r="BX298" s="62"/>
      <c r="BY298" s="62"/>
      <c r="BZ298" s="62" t="str">
        <f t="shared" si="448"/>
        <v/>
      </c>
      <c r="CA298" s="62" t="str">
        <f t="shared" si="449"/>
        <v/>
      </c>
      <c r="CB298" s="62" t="str">
        <f t="shared" si="450"/>
        <v/>
      </c>
      <c r="CC298" s="5"/>
      <c r="CD298" s="5"/>
      <c r="CE298" s="5"/>
      <c r="CF298" s="5"/>
      <c r="CG298" s="5"/>
      <c r="CH298" s="5"/>
      <c r="CI298" s="5"/>
      <c r="CJ298" s="5"/>
      <c r="CK298" s="5"/>
      <c r="CL298" s="35" t="str">
        <f t="shared" si="451"/>
        <v/>
      </c>
      <c r="CM298" s="35" t="str">
        <f t="shared" si="452"/>
        <v/>
      </c>
      <c r="CN298" s="35" t="str">
        <f t="shared" si="453"/>
        <v/>
      </c>
      <c r="CO298" s="62"/>
      <c r="CP298" s="62"/>
      <c r="CQ298" s="62"/>
      <c r="CR298" s="62"/>
      <c r="CS298" s="62"/>
      <c r="CT298" s="62"/>
      <c r="CU298" s="62"/>
      <c r="CV298" s="62"/>
      <c r="CW298" s="62"/>
      <c r="CX298" s="62" t="str">
        <f t="shared" si="454"/>
        <v/>
      </c>
      <c r="CY298" s="62" t="str">
        <f t="shared" si="455"/>
        <v/>
      </c>
      <c r="CZ298" s="62" t="str">
        <f t="shared" si="456"/>
        <v/>
      </c>
      <c r="DA298" s="5"/>
      <c r="DB298" s="5"/>
      <c r="DC298" s="5"/>
      <c r="DD298" s="5"/>
      <c r="DE298" s="5"/>
      <c r="DF298" s="5"/>
      <c r="DG298" s="5"/>
      <c r="DH298" s="5"/>
      <c r="DI298" s="5"/>
      <c r="DJ298" s="5" t="str">
        <f t="shared" si="457"/>
        <v/>
      </c>
      <c r="DK298" s="5" t="str">
        <f t="shared" si="458"/>
        <v/>
      </c>
      <c r="DL298" s="5" t="str">
        <f t="shared" si="459"/>
        <v/>
      </c>
      <c r="DM298" s="62"/>
      <c r="DN298" s="62"/>
      <c r="DO298" s="62"/>
      <c r="DP298" s="62"/>
      <c r="DQ298" s="62"/>
      <c r="DR298" s="62"/>
      <c r="DS298" s="62"/>
      <c r="DT298" s="62"/>
      <c r="DU298" s="62"/>
      <c r="DV298" s="62" t="str">
        <f t="shared" si="460"/>
        <v/>
      </c>
      <c r="DW298" s="62" t="str">
        <f t="shared" si="461"/>
        <v/>
      </c>
      <c r="DX298" s="62" t="str">
        <f t="shared" si="462"/>
        <v/>
      </c>
      <c r="DY298" s="5"/>
      <c r="DZ298" s="5"/>
      <c r="EA298" s="5"/>
      <c r="EB298" s="5"/>
      <c r="EC298" s="5"/>
      <c r="ED298" s="5"/>
      <c r="EE298" s="5"/>
      <c r="EF298" s="5"/>
      <c r="EG298" s="5"/>
      <c r="EH298" s="5" t="str">
        <f t="shared" si="463"/>
        <v/>
      </c>
      <c r="EI298" s="5" t="str">
        <f t="shared" si="464"/>
        <v/>
      </c>
      <c r="EJ298" s="5" t="str">
        <f t="shared" si="465"/>
        <v/>
      </c>
      <c r="EK298" s="62"/>
      <c r="EL298" s="62"/>
      <c r="EM298" s="62"/>
      <c r="EN298" s="62"/>
      <c r="EO298" s="62"/>
      <c r="EP298" s="62"/>
      <c r="EQ298" s="62"/>
      <c r="ER298" s="62"/>
      <c r="ES298" s="62"/>
      <c r="ET298" s="62" t="str">
        <f t="shared" si="466"/>
        <v/>
      </c>
      <c r="EU298" s="62" t="str">
        <f t="shared" si="467"/>
        <v/>
      </c>
      <c r="EV298" s="62" t="str">
        <f t="shared" si="468"/>
        <v/>
      </c>
      <c r="EW298" s="5"/>
      <c r="EX298" s="5"/>
      <c r="EY298" s="5"/>
      <c r="EZ298" s="5"/>
      <c r="FA298" s="5"/>
      <c r="FB298" s="5"/>
      <c r="FC298" s="5"/>
      <c r="FD298" s="5"/>
      <c r="FE298" s="5"/>
      <c r="FF298" s="5" t="str">
        <f t="shared" si="469"/>
        <v/>
      </c>
      <c r="FG298" s="5" t="str">
        <f t="shared" si="470"/>
        <v/>
      </c>
      <c r="FH298" s="5" t="str">
        <f t="shared" si="471"/>
        <v/>
      </c>
      <c r="FI298" s="62"/>
      <c r="FJ298" s="62"/>
      <c r="FK298" s="62"/>
      <c r="FL298" s="62"/>
      <c r="FM298" s="62"/>
      <c r="FN298" s="62"/>
      <c r="FO298" s="62"/>
      <c r="FP298" s="62"/>
      <c r="FQ298" s="62"/>
      <c r="FR298" s="62" t="str">
        <f t="shared" si="472"/>
        <v/>
      </c>
      <c r="FS298" s="62" t="str">
        <f t="shared" si="473"/>
        <v/>
      </c>
      <c r="FT298" s="62" t="str">
        <f t="shared" si="474"/>
        <v/>
      </c>
      <c r="FU298" s="5"/>
      <c r="FV298" s="5"/>
      <c r="FW298" s="5"/>
      <c r="FX298" s="5"/>
      <c r="FY298" s="5"/>
      <c r="FZ298" s="5"/>
      <c r="GA298" s="5"/>
      <c r="GB298" s="5"/>
      <c r="GC298" s="5"/>
      <c r="GD298" s="5" t="str">
        <f t="shared" si="475"/>
        <v/>
      </c>
      <c r="GE298" s="5" t="str">
        <f t="shared" si="476"/>
        <v/>
      </c>
      <c r="GF298" s="5" t="str">
        <f t="shared" si="477"/>
        <v/>
      </c>
      <c r="GG298" s="62"/>
      <c r="GH298" s="62"/>
      <c r="GI298" s="62"/>
      <c r="GJ298" s="62"/>
      <c r="GK298" s="62"/>
      <c r="GL298" s="62"/>
      <c r="GM298" s="62"/>
      <c r="GN298" s="62"/>
      <c r="GO298" s="62"/>
      <c r="GP298" s="62" t="str">
        <f t="shared" si="478"/>
        <v/>
      </c>
      <c r="GQ298" s="62" t="str">
        <f t="shared" si="479"/>
        <v/>
      </c>
      <c r="GR298" s="62" t="str">
        <f t="shared" si="480"/>
        <v/>
      </c>
      <c r="GS298" s="5"/>
      <c r="GT298" s="5"/>
      <c r="GU298" s="5"/>
      <c r="GV298" s="5"/>
      <c r="GW298" s="5"/>
      <c r="GX298" s="5"/>
      <c r="GY298" s="5"/>
      <c r="GZ298" s="5"/>
      <c r="HA298" s="5"/>
      <c r="HB298" s="5" t="str">
        <f t="shared" si="481"/>
        <v/>
      </c>
      <c r="HC298" s="5" t="str">
        <f t="shared" si="482"/>
        <v/>
      </c>
      <c r="HD298" s="5" t="str">
        <f t="shared" si="483"/>
        <v/>
      </c>
      <c r="HE298" s="62"/>
      <c r="HF298" s="62"/>
      <c r="HG298" s="62"/>
      <c r="HH298" s="62"/>
      <c r="HI298" s="62"/>
      <c r="HJ298" s="62"/>
      <c r="HK298" s="62"/>
      <c r="HL298" s="62"/>
      <c r="HM298" s="62"/>
      <c r="HN298" s="62" t="str">
        <f t="shared" si="484"/>
        <v/>
      </c>
      <c r="HO298" s="62" t="str">
        <f t="shared" si="485"/>
        <v/>
      </c>
      <c r="HP298" s="62" t="str">
        <f t="shared" si="486"/>
        <v/>
      </c>
      <c r="HQ298" s="5"/>
      <c r="HR298" s="5"/>
      <c r="HS298" s="5"/>
      <c r="HT298" s="5"/>
      <c r="HU298" s="5"/>
      <c r="HV298" s="5"/>
      <c r="HW298" s="5"/>
      <c r="HX298" s="5"/>
      <c r="HY298" s="5"/>
      <c r="HZ298" s="5" t="str">
        <f t="shared" si="487"/>
        <v/>
      </c>
      <c r="IA298" s="5" t="str">
        <f t="shared" si="488"/>
        <v/>
      </c>
      <c r="IB298" s="5" t="str">
        <f t="shared" si="489"/>
        <v/>
      </c>
      <c r="IC298" s="62"/>
      <c r="ID298" s="62"/>
      <c r="IE298" s="62"/>
      <c r="IF298" s="62"/>
      <c r="IG298" s="62"/>
      <c r="IH298" s="62"/>
      <c r="II298" s="62"/>
      <c r="IJ298" s="62"/>
      <c r="IK298" s="62"/>
      <c r="IL298" s="62" t="str">
        <f t="shared" si="490"/>
        <v/>
      </c>
      <c r="IM298" s="62" t="str">
        <f t="shared" si="491"/>
        <v/>
      </c>
      <c r="IN298" s="62" t="str">
        <f t="shared" si="492"/>
        <v/>
      </c>
      <c r="IO298" s="5"/>
      <c r="IP298" s="5"/>
      <c r="IQ298" s="5"/>
      <c r="IR298" s="5"/>
      <c r="IS298" s="5"/>
      <c r="IT298" s="5"/>
      <c r="IU298" s="5"/>
      <c r="IV298" s="5"/>
      <c r="IW298" s="5"/>
      <c r="IX298" s="5" t="str">
        <f t="shared" si="493"/>
        <v/>
      </c>
      <c r="IY298" s="5" t="str">
        <f t="shared" si="494"/>
        <v/>
      </c>
      <c r="IZ298" s="5" t="str">
        <f t="shared" si="495"/>
        <v/>
      </c>
    </row>
    <row r="299" spans="1:260" x14ac:dyDescent="0.35">
      <c r="A299" s="131">
        <v>295</v>
      </c>
      <c r="B299" s="170">
        <f>'BVEM Scorecard'!B298</f>
        <v>0</v>
      </c>
      <c r="C299" s="170">
        <f>'BVEM Scorecard'!C298</f>
        <v>0</v>
      </c>
      <c r="D299" s="152">
        <v>1095</v>
      </c>
      <c r="E299" s="72" t="str">
        <f>'BVEM Scorecard'!F298</f>
        <v>Gas</v>
      </c>
      <c r="F299" s="94"/>
      <c r="G299" s="94"/>
      <c r="H299" s="94"/>
      <c r="I299" s="94"/>
      <c r="J299" s="55"/>
      <c r="K299" s="55"/>
      <c r="L299" s="55"/>
      <c r="M299" s="55"/>
      <c r="N299" s="5"/>
      <c r="O299" s="5"/>
      <c r="P299" s="142"/>
      <c r="Q299" s="114"/>
      <c r="R299" s="91"/>
      <c r="S299" s="5" t="str">
        <f t="shared" si="434"/>
        <v/>
      </c>
      <c r="T299" s="93"/>
      <c r="U299" s="143"/>
      <c r="V299" s="143"/>
      <c r="W299" s="143"/>
      <c r="X299" s="64"/>
      <c r="Y299" s="64"/>
      <c r="Z299" s="62"/>
      <c r="AA299" s="144"/>
      <c r="AB299" s="144"/>
      <c r="AC299" s="64"/>
      <c r="AD299" s="64" t="str">
        <f t="shared" si="436"/>
        <v/>
      </c>
      <c r="AE299" s="64" t="str">
        <f t="shared" si="437"/>
        <v/>
      </c>
      <c r="AF299" s="64" t="str">
        <f t="shared" si="438"/>
        <v/>
      </c>
      <c r="AG299" s="55"/>
      <c r="AH299" s="55"/>
      <c r="AI299" s="35"/>
      <c r="AJ299" s="35"/>
      <c r="AK299" s="35"/>
      <c r="AL299" s="35"/>
      <c r="AM299" s="142"/>
      <c r="AN299" s="142"/>
      <c r="AO299" s="35"/>
      <c r="AP299" s="35" t="str">
        <f t="shared" si="439"/>
        <v/>
      </c>
      <c r="AQ299" s="35" t="str">
        <f t="shared" si="440"/>
        <v/>
      </c>
      <c r="AR299" s="35" t="str">
        <f t="shared" si="441"/>
        <v/>
      </c>
      <c r="AS299" s="64"/>
      <c r="AT299" s="64"/>
      <c r="AU299" s="64"/>
      <c r="AV299" s="64"/>
      <c r="AW299" s="64"/>
      <c r="AX299" s="64"/>
      <c r="AY299" s="144"/>
      <c r="AZ299" s="144"/>
      <c r="BA299" s="64"/>
      <c r="BB299" s="64" t="str">
        <f t="shared" si="442"/>
        <v/>
      </c>
      <c r="BC299" s="64" t="str">
        <f t="shared" si="443"/>
        <v/>
      </c>
      <c r="BD299" s="64" t="str">
        <f t="shared" si="444"/>
        <v/>
      </c>
      <c r="BE299" s="35"/>
      <c r="BF299" s="35"/>
      <c r="BG299" s="35"/>
      <c r="BH299" s="35"/>
      <c r="BI299" s="35"/>
      <c r="BJ299" s="35"/>
      <c r="BK299" s="142"/>
      <c r="BL299" s="142"/>
      <c r="BM299" s="35"/>
      <c r="BN299" s="35" t="str">
        <f t="shared" si="445"/>
        <v/>
      </c>
      <c r="BO299" s="35" t="str">
        <f t="shared" si="446"/>
        <v/>
      </c>
      <c r="BP299" s="35" t="str">
        <f t="shared" si="447"/>
        <v/>
      </c>
      <c r="BQ299" s="64"/>
      <c r="BR299" s="64"/>
      <c r="BS299" s="64"/>
      <c r="BT299" s="64"/>
      <c r="BU299" s="64"/>
      <c r="BV299" s="64"/>
      <c r="BW299" s="144"/>
      <c r="BX299" s="144"/>
      <c r="BY299" s="64"/>
      <c r="BZ299" s="64" t="str">
        <f t="shared" si="448"/>
        <v/>
      </c>
      <c r="CA299" s="64" t="str">
        <f t="shared" si="449"/>
        <v/>
      </c>
      <c r="CB299" s="64" t="str">
        <f t="shared" si="450"/>
        <v/>
      </c>
      <c r="CC299" s="35"/>
      <c r="CD299" s="35"/>
      <c r="CE299" s="35"/>
      <c r="CF299" s="35"/>
      <c r="CG299" s="35"/>
      <c r="CH299" s="35"/>
      <c r="CI299" s="142"/>
      <c r="CJ299" s="142"/>
      <c r="CK299" s="35"/>
      <c r="CL299" s="35" t="str">
        <f t="shared" si="451"/>
        <v/>
      </c>
      <c r="CM299" s="35" t="str">
        <f t="shared" si="452"/>
        <v/>
      </c>
      <c r="CN299" s="35" t="str">
        <f t="shared" si="453"/>
        <v/>
      </c>
      <c r="CO299" s="64"/>
      <c r="CP299" s="64"/>
      <c r="CQ299" s="64"/>
      <c r="CR299" s="64"/>
      <c r="CS299" s="64"/>
      <c r="CT299" s="64"/>
      <c r="CU299" s="144"/>
      <c r="CV299" s="144"/>
      <c r="CW299" s="64"/>
      <c r="CX299" s="64" t="str">
        <f t="shared" si="454"/>
        <v/>
      </c>
      <c r="CY299" s="64" t="str">
        <f t="shared" si="455"/>
        <v/>
      </c>
      <c r="CZ299" s="64" t="str">
        <f t="shared" si="456"/>
        <v/>
      </c>
      <c r="DA299" s="35"/>
      <c r="DB299" s="35"/>
      <c r="DC299" s="35"/>
      <c r="DD299" s="35"/>
      <c r="DE299" s="35"/>
      <c r="DF299" s="35"/>
      <c r="DG299" s="142"/>
      <c r="DH299" s="142"/>
      <c r="DI299" s="35"/>
      <c r="DJ299" s="35" t="str">
        <f t="shared" si="457"/>
        <v/>
      </c>
      <c r="DK299" s="35" t="str">
        <f t="shared" si="458"/>
        <v/>
      </c>
      <c r="DL299" s="35" t="str">
        <f t="shared" si="459"/>
        <v/>
      </c>
      <c r="DM299" s="64"/>
      <c r="DN299" s="64"/>
      <c r="DO299" s="64"/>
      <c r="DP299" s="64"/>
      <c r="DQ299" s="64"/>
      <c r="DR299" s="64"/>
      <c r="DS299" s="144"/>
      <c r="DT299" s="144"/>
      <c r="DU299" s="64"/>
      <c r="DV299" s="64" t="str">
        <f t="shared" si="460"/>
        <v/>
      </c>
      <c r="DW299" s="64" t="str">
        <f t="shared" si="461"/>
        <v/>
      </c>
      <c r="DX299" s="64" t="str">
        <f t="shared" si="462"/>
        <v/>
      </c>
      <c r="DY299" s="35"/>
      <c r="DZ299" s="35"/>
      <c r="EA299" s="35"/>
      <c r="EB299" s="35"/>
      <c r="EC299" s="35"/>
      <c r="ED299" s="35"/>
      <c r="EE299" s="142"/>
      <c r="EF299" s="142"/>
      <c r="EG299" s="35"/>
      <c r="EH299" s="35" t="str">
        <f t="shared" si="463"/>
        <v/>
      </c>
      <c r="EI299" s="35" t="str">
        <f t="shared" si="464"/>
        <v/>
      </c>
      <c r="EJ299" s="35" t="str">
        <f t="shared" si="465"/>
        <v/>
      </c>
      <c r="EK299" s="62"/>
      <c r="EL299" s="62"/>
      <c r="EM299" s="62"/>
      <c r="EN299" s="62"/>
      <c r="EO299" s="62"/>
      <c r="EP299" s="62"/>
      <c r="EQ299" s="62"/>
      <c r="ER299" s="62"/>
      <c r="ES299" s="62"/>
      <c r="ET299" s="62" t="str">
        <f t="shared" si="466"/>
        <v/>
      </c>
      <c r="EU299" s="62" t="str">
        <f t="shared" si="467"/>
        <v/>
      </c>
      <c r="EV299" s="62" t="str">
        <f t="shared" si="468"/>
        <v/>
      </c>
      <c r="EW299" s="5"/>
      <c r="EX299" s="5"/>
      <c r="EY299" s="5"/>
      <c r="EZ299" s="5"/>
      <c r="FA299" s="5"/>
      <c r="FB299" s="5"/>
      <c r="FC299" s="5"/>
      <c r="FD299" s="5"/>
      <c r="FE299" s="5"/>
      <c r="FF299" s="5" t="str">
        <f t="shared" si="469"/>
        <v/>
      </c>
      <c r="FG299" s="5" t="str">
        <f t="shared" si="470"/>
        <v/>
      </c>
      <c r="FH299" s="5" t="str">
        <f t="shared" si="471"/>
        <v/>
      </c>
      <c r="FI299" s="62"/>
      <c r="FJ299" s="62"/>
      <c r="FK299" s="62"/>
      <c r="FL299" s="62"/>
      <c r="FM299" s="62"/>
      <c r="FN299" s="62"/>
      <c r="FO299" s="62"/>
      <c r="FP299" s="62"/>
      <c r="FQ299" s="62"/>
      <c r="FR299" s="62" t="str">
        <f t="shared" si="472"/>
        <v/>
      </c>
      <c r="FS299" s="62" t="str">
        <f t="shared" si="473"/>
        <v/>
      </c>
      <c r="FT299" s="62" t="str">
        <f t="shared" si="474"/>
        <v/>
      </c>
      <c r="FU299" s="5"/>
      <c r="FV299" s="5"/>
      <c r="FW299" s="5"/>
      <c r="FX299" s="5"/>
      <c r="FY299" s="5"/>
      <c r="FZ299" s="5"/>
      <c r="GA299" s="5"/>
      <c r="GB299" s="5"/>
      <c r="GC299" s="5"/>
      <c r="GD299" s="5" t="str">
        <f t="shared" si="475"/>
        <v/>
      </c>
      <c r="GE299" s="5" t="str">
        <f t="shared" si="476"/>
        <v/>
      </c>
      <c r="GF299" s="5" t="str">
        <f t="shared" si="477"/>
        <v/>
      </c>
      <c r="GG299" s="62"/>
      <c r="GH299" s="62"/>
      <c r="GI299" s="62"/>
      <c r="GJ299" s="62"/>
      <c r="GK299" s="62"/>
      <c r="GL299" s="62"/>
      <c r="GM299" s="62"/>
      <c r="GN299" s="62"/>
      <c r="GO299" s="62"/>
      <c r="GP299" s="62" t="str">
        <f t="shared" si="478"/>
        <v/>
      </c>
      <c r="GQ299" s="62" t="str">
        <f t="shared" si="479"/>
        <v/>
      </c>
      <c r="GR299" s="62" t="str">
        <f t="shared" si="480"/>
        <v/>
      </c>
      <c r="GS299" s="5"/>
      <c r="GT299" s="5"/>
      <c r="GU299" s="5"/>
      <c r="GV299" s="5"/>
      <c r="GW299" s="5"/>
      <c r="GX299" s="5"/>
      <c r="GY299" s="5"/>
      <c r="GZ299" s="5"/>
      <c r="HA299" s="5"/>
      <c r="HB299" s="5" t="str">
        <f t="shared" si="481"/>
        <v/>
      </c>
      <c r="HC299" s="5" t="str">
        <f t="shared" si="482"/>
        <v/>
      </c>
      <c r="HD299" s="5" t="str">
        <f t="shared" si="483"/>
        <v/>
      </c>
      <c r="HE299" s="62"/>
      <c r="HF299" s="62"/>
      <c r="HG299" s="62"/>
      <c r="HH299" s="62"/>
      <c r="HI299" s="62"/>
      <c r="HJ299" s="62"/>
      <c r="HK299" s="62"/>
      <c r="HL299" s="62"/>
      <c r="HM299" s="62"/>
      <c r="HN299" s="62" t="str">
        <f t="shared" si="484"/>
        <v/>
      </c>
      <c r="HO299" s="62" t="str">
        <f t="shared" si="485"/>
        <v/>
      </c>
      <c r="HP299" s="62" t="str">
        <f t="shared" si="486"/>
        <v/>
      </c>
      <c r="HQ299" s="5"/>
      <c r="HR299" s="5"/>
      <c r="HS299" s="5"/>
      <c r="HT299" s="5"/>
      <c r="HU299" s="5"/>
      <c r="HV299" s="5"/>
      <c r="HW299" s="5"/>
      <c r="HX299" s="5"/>
      <c r="HY299" s="5"/>
      <c r="HZ299" s="5" t="str">
        <f t="shared" si="487"/>
        <v/>
      </c>
      <c r="IA299" s="5" t="str">
        <f t="shared" si="488"/>
        <v/>
      </c>
      <c r="IB299" s="5" t="str">
        <f t="shared" si="489"/>
        <v/>
      </c>
      <c r="IC299" s="62"/>
      <c r="ID299" s="62"/>
      <c r="IE299" s="62"/>
      <c r="IF299" s="62"/>
      <c r="IG299" s="62"/>
      <c r="IH299" s="62"/>
      <c r="II299" s="62"/>
      <c r="IJ299" s="62"/>
      <c r="IK299" s="62"/>
      <c r="IL299" s="62" t="str">
        <f t="shared" si="490"/>
        <v/>
      </c>
      <c r="IM299" s="62" t="str">
        <f t="shared" si="491"/>
        <v/>
      </c>
      <c r="IN299" s="62" t="str">
        <f t="shared" si="492"/>
        <v/>
      </c>
      <c r="IO299" s="5"/>
      <c r="IP299" s="5"/>
      <c r="IQ299" s="5"/>
      <c r="IR299" s="5"/>
      <c r="IS299" s="5"/>
      <c r="IT299" s="5"/>
      <c r="IU299" s="5"/>
      <c r="IV299" s="5"/>
      <c r="IW299" s="5"/>
      <c r="IX299" s="5" t="str">
        <f t="shared" si="493"/>
        <v/>
      </c>
      <c r="IY299" s="5" t="str">
        <f t="shared" si="494"/>
        <v/>
      </c>
      <c r="IZ299" s="5" t="str">
        <f t="shared" si="495"/>
        <v/>
      </c>
    </row>
    <row r="300" spans="1:260" x14ac:dyDescent="0.35">
      <c r="A300" s="131">
        <v>296</v>
      </c>
      <c r="B300" s="170">
        <f>'BVEM Scorecard'!B299</f>
        <v>0</v>
      </c>
      <c r="C300" s="170">
        <f>'BVEM Scorecard'!C299</f>
        <v>0</v>
      </c>
      <c r="D300" s="152">
        <v>1001</v>
      </c>
      <c r="E300" s="72" t="str">
        <f>'BVEM Scorecard'!F299</f>
        <v>Gas</v>
      </c>
      <c r="F300" s="94">
        <f t="shared" si="432"/>
        <v>1</v>
      </c>
      <c r="G300" s="94">
        <f>IFERROR(S300/3,0)</f>
        <v>1</v>
      </c>
      <c r="H300" s="94">
        <f t="shared" si="433"/>
        <v>1</v>
      </c>
      <c r="I300" s="94">
        <f t="shared" ref="I300" si="506">IFERROR(SUM(AD300,AP300,BB300,BN300,BZ300,CL300,CX300,DJ300,DV300,EH300,ET300,FF300,FR300,GD300,GP300,HB300,HN300,HZ300,IL300,IX300)/(SUM(V300,AH300,AT300,BF300,BR300,CD300,CP300,DB300,DN300,DZ300,EL300,EX300,FJ300,FV300,GH300,GT300,HF300,HR300,ID300,IP300)*3),0)</f>
        <v>1</v>
      </c>
      <c r="J300" s="55">
        <v>1</v>
      </c>
      <c r="K300" s="55">
        <v>1</v>
      </c>
      <c r="L300" s="55">
        <v>1</v>
      </c>
      <c r="M300" s="55">
        <v>1</v>
      </c>
      <c r="N300" s="5">
        <v>1</v>
      </c>
      <c r="O300" s="141">
        <v>1</v>
      </c>
      <c r="P300" s="142">
        <v>1</v>
      </c>
      <c r="Q300" s="114">
        <v>1</v>
      </c>
      <c r="R300" s="91">
        <v>1</v>
      </c>
      <c r="S300" s="5">
        <f t="shared" si="434"/>
        <v>3</v>
      </c>
      <c r="T300" s="93">
        <f>IFERROR(Q300*Q$4+R300*R$4,0)</f>
        <v>1</v>
      </c>
      <c r="U300" s="143" t="str">
        <f>'Training Programs'!Y300</f>
        <v>PLA</v>
      </c>
      <c r="V300" s="143">
        <v>1</v>
      </c>
      <c r="W300" s="143">
        <f>'Career Opportunities'!T300</f>
        <v>0</v>
      </c>
      <c r="X300" s="64"/>
      <c r="Y300" s="64"/>
      <c r="Z300" s="64"/>
      <c r="AA300" s="144"/>
      <c r="AB300" s="144"/>
      <c r="AC300" s="64"/>
      <c r="AD300" s="64">
        <v>3</v>
      </c>
      <c r="AE300" s="64" t="str">
        <f t="shared" si="437"/>
        <v/>
      </c>
      <c r="AF300" s="64">
        <v>1</v>
      </c>
      <c r="AG300" s="55"/>
      <c r="AH300" s="55"/>
      <c r="AI300" s="5"/>
      <c r="AJ300" s="5"/>
      <c r="AK300" s="5"/>
      <c r="AL300" s="5"/>
      <c r="AM300" s="5"/>
      <c r="AN300" s="5"/>
      <c r="AO300" s="5"/>
      <c r="AP300" s="35"/>
      <c r="AQ300" s="35"/>
      <c r="AR300" s="35"/>
      <c r="AS300" s="62"/>
      <c r="AT300" s="62"/>
      <c r="AU300" s="62"/>
      <c r="AV300" s="62"/>
      <c r="AW300" s="62"/>
      <c r="AX300" s="62"/>
      <c r="AY300" s="62"/>
      <c r="AZ300" s="62"/>
      <c r="BA300" s="62"/>
      <c r="BB300" s="62"/>
      <c r="BC300" s="95"/>
      <c r="BD300" s="62"/>
      <c r="BE300" s="5"/>
      <c r="BF300" s="5"/>
      <c r="BG300" s="5"/>
      <c r="BH300" s="5"/>
      <c r="BI300" s="5"/>
      <c r="BJ300" s="5"/>
      <c r="BK300" s="5"/>
      <c r="BL300" s="5"/>
      <c r="BM300" s="5"/>
      <c r="BN300" s="35"/>
      <c r="BO300" s="35"/>
      <c r="BP300" s="35"/>
      <c r="BQ300" s="62"/>
      <c r="BR300" s="62"/>
      <c r="BS300" s="62"/>
      <c r="BT300" s="62"/>
      <c r="BU300" s="62"/>
      <c r="BV300" s="62"/>
      <c r="BW300" s="62"/>
      <c r="BX300" s="62"/>
      <c r="BY300" s="62"/>
      <c r="BZ300" s="62"/>
      <c r="CA300" s="62"/>
      <c r="CB300" s="62"/>
      <c r="CC300" s="5"/>
      <c r="CD300" s="5"/>
      <c r="CE300" s="5"/>
      <c r="CF300" s="5"/>
      <c r="CG300" s="5"/>
      <c r="CH300" s="5"/>
      <c r="CI300" s="5"/>
      <c r="CJ300" s="5"/>
      <c r="CK300" s="5"/>
      <c r="CL300" s="35"/>
      <c r="CM300" s="35"/>
      <c r="CN300" s="35"/>
      <c r="CO300" s="62"/>
      <c r="CP300" s="62"/>
      <c r="CQ300" s="62"/>
      <c r="CR300" s="62"/>
      <c r="CS300" s="62"/>
      <c r="CT300" s="62"/>
      <c r="CU300" s="62"/>
      <c r="CV300" s="62"/>
      <c r="CW300" s="62"/>
      <c r="CX300" s="62"/>
      <c r="CY300" s="62"/>
      <c r="CZ300" s="62"/>
      <c r="DA300" s="5"/>
      <c r="DB300" s="5"/>
      <c r="DC300" s="5"/>
      <c r="DD300" s="5"/>
      <c r="DE300" s="5"/>
      <c r="DF300" s="5"/>
      <c r="DG300" s="5"/>
      <c r="DH300" s="5"/>
      <c r="DI300" s="5"/>
      <c r="DJ300" s="5"/>
      <c r="DK300" s="5"/>
      <c r="DL300" s="5"/>
      <c r="DM300" s="62"/>
      <c r="DN300" s="62"/>
      <c r="DO300" s="62"/>
      <c r="DP300" s="62"/>
      <c r="DQ300" s="62"/>
      <c r="DR300" s="62"/>
      <c r="DS300" s="62"/>
      <c r="DT300" s="62"/>
      <c r="DU300" s="62"/>
      <c r="DV300" s="62"/>
      <c r="DW300" s="62"/>
      <c r="DX300" s="62"/>
      <c r="DY300" s="5"/>
      <c r="DZ300" s="5"/>
      <c r="EA300" s="5"/>
      <c r="EB300" s="5"/>
      <c r="EC300" s="5"/>
      <c r="ED300" s="5"/>
      <c r="EE300" s="5"/>
      <c r="EF300" s="5"/>
      <c r="EG300" s="5"/>
      <c r="EH300" s="5"/>
      <c r="EI300" s="5"/>
      <c r="EJ300" s="5"/>
      <c r="EK300" s="62"/>
      <c r="EL300" s="62"/>
      <c r="EM300" s="62"/>
      <c r="EN300" s="62"/>
      <c r="EO300" s="62"/>
      <c r="EP300" s="62"/>
      <c r="EQ300" s="62"/>
      <c r="ER300" s="62"/>
      <c r="ES300" s="62"/>
      <c r="ET300" s="62"/>
      <c r="EU300" s="62"/>
      <c r="EV300" s="62"/>
      <c r="EW300" s="5"/>
      <c r="EX300" s="5"/>
      <c r="EY300" s="5"/>
      <c r="EZ300" s="5"/>
      <c r="FA300" s="5"/>
      <c r="FB300" s="5"/>
      <c r="FC300" s="5"/>
      <c r="FD300" s="5"/>
      <c r="FE300" s="5"/>
      <c r="FF300" s="5"/>
      <c r="FG300" s="5"/>
      <c r="FH300" s="5"/>
      <c r="FI300" s="62"/>
      <c r="FJ300" s="62"/>
      <c r="FK300" s="62"/>
      <c r="FL300" s="62"/>
      <c r="FM300" s="62"/>
      <c r="FN300" s="62"/>
      <c r="FO300" s="62"/>
      <c r="FP300" s="62"/>
      <c r="FQ300" s="62"/>
      <c r="FR300" s="62"/>
      <c r="FS300" s="62"/>
      <c r="FT300" s="62"/>
      <c r="FU300" s="5"/>
      <c r="FV300" s="5"/>
      <c r="FW300" s="5"/>
      <c r="FX300" s="5"/>
      <c r="FY300" s="5"/>
      <c r="FZ300" s="5"/>
      <c r="GA300" s="5"/>
      <c r="GB300" s="5"/>
      <c r="GC300" s="5"/>
      <c r="GD300" s="5"/>
      <c r="GE300" s="5"/>
      <c r="GF300" s="5"/>
      <c r="GG300" s="62"/>
      <c r="GH300" s="62"/>
      <c r="GI300" s="62"/>
      <c r="GJ300" s="62"/>
      <c r="GK300" s="62"/>
      <c r="GL300" s="62"/>
      <c r="GM300" s="62"/>
      <c r="GN300" s="62"/>
      <c r="GO300" s="62"/>
      <c r="GP300" s="62"/>
      <c r="GQ300" s="62"/>
      <c r="GR300" s="62"/>
      <c r="GS300" s="5"/>
      <c r="GT300" s="5"/>
      <c r="GU300" s="5"/>
      <c r="GV300" s="5"/>
      <c r="GW300" s="5"/>
      <c r="GX300" s="5"/>
      <c r="GY300" s="5"/>
      <c r="GZ300" s="5"/>
      <c r="HA300" s="5"/>
      <c r="HB300" s="5"/>
      <c r="HC300" s="5"/>
      <c r="HD300" s="5"/>
      <c r="HE300" s="62"/>
      <c r="HF300" s="62"/>
      <c r="HG300" s="62"/>
      <c r="HH300" s="62"/>
      <c r="HI300" s="62"/>
      <c r="HJ300" s="62"/>
      <c r="HK300" s="62"/>
      <c r="HL300" s="62"/>
      <c r="HM300" s="62"/>
      <c r="HN300" s="62"/>
      <c r="HO300" s="62"/>
      <c r="HP300" s="62"/>
      <c r="HQ300" s="5"/>
      <c r="HR300" s="5"/>
      <c r="HS300" s="5"/>
      <c r="HT300" s="5"/>
      <c r="HU300" s="5"/>
      <c r="HV300" s="5"/>
      <c r="HW300" s="5"/>
      <c r="HX300" s="5"/>
      <c r="HY300" s="5"/>
      <c r="HZ300" s="5"/>
      <c r="IA300" s="5"/>
      <c r="IB300" s="5"/>
      <c r="IC300" s="62"/>
      <c r="ID300" s="62"/>
      <c r="IE300" s="62"/>
      <c r="IF300" s="62"/>
      <c r="IG300" s="62"/>
      <c r="IH300" s="62"/>
      <c r="II300" s="62"/>
      <c r="IJ300" s="62"/>
      <c r="IK300" s="62"/>
      <c r="IL300" s="62"/>
      <c r="IM300" s="62"/>
      <c r="IN300" s="62"/>
      <c r="IO300" s="5"/>
      <c r="IP300" s="5"/>
      <c r="IQ300" s="5"/>
      <c r="IR300" s="5"/>
      <c r="IS300" s="5"/>
      <c r="IT300" s="5"/>
      <c r="IU300" s="5"/>
      <c r="IV300" s="5"/>
      <c r="IW300" s="5"/>
      <c r="IX300" s="5"/>
      <c r="IY300" s="5"/>
      <c r="IZ300" s="5"/>
    </row>
    <row r="301" spans="1:260" x14ac:dyDescent="0.35">
      <c r="A301" s="131">
        <v>297</v>
      </c>
      <c r="B301" s="170">
        <f>'BVEM Scorecard'!B300</f>
        <v>0</v>
      </c>
      <c r="C301" s="170">
        <f>'BVEM Scorecard'!C300</f>
        <v>0</v>
      </c>
      <c r="D301" s="152">
        <v>475</v>
      </c>
      <c r="E301" s="72" t="str">
        <f>'BVEM Scorecard'!F300</f>
        <v>Solar</v>
      </c>
      <c r="F301" s="94"/>
      <c r="G301" s="94"/>
      <c r="H301" s="94"/>
      <c r="I301" s="94"/>
      <c r="J301" s="55"/>
      <c r="K301" s="55"/>
      <c r="L301" s="55"/>
      <c r="M301" s="55"/>
      <c r="N301" s="5"/>
      <c r="O301" s="5"/>
      <c r="P301" s="142"/>
      <c r="Q301" s="114"/>
      <c r="R301" s="91"/>
      <c r="S301" s="5" t="str">
        <f t="shared" si="434"/>
        <v/>
      </c>
      <c r="T301" s="93"/>
      <c r="U301" s="143"/>
      <c r="V301" s="143"/>
      <c r="W301" s="143"/>
      <c r="X301" s="64"/>
      <c r="Y301" s="64"/>
      <c r="Z301" s="62"/>
      <c r="AA301" s="144"/>
      <c r="AB301" s="144"/>
      <c r="AC301" s="64"/>
      <c r="AD301" s="64" t="str">
        <f t="shared" si="436"/>
        <v/>
      </c>
      <c r="AE301" s="64" t="str">
        <f t="shared" si="437"/>
        <v/>
      </c>
      <c r="AF301" s="64" t="str">
        <f t="shared" si="438"/>
        <v/>
      </c>
      <c r="AG301" s="55"/>
      <c r="AH301" s="55"/>
      <c r="AI301" s="35"/>
      <c r="AJ301" s="35"/>
      <c r="AK301" s="35"/>
      <c r="AL301" s="35"/>
      <c r="AM301" s="142"/>
      <c r="AN301" s="142"/>
      <c r="AO301" s="35"/>
      <c r="AP301" s="35" t="str">
        <f t="shared" si="439"/>
        <v/>
      </c>
      <c r="AQ301" s="35" t="str">
        <f t="shared" si="440"/>
        <v/>
      </c>
      <c r="AR301" s="35" t="str">
        <f t="shared" si="441"/>
        <v/>
      </c>
      <c r="AS301" s="64"/>
      <c r="AT301" s="64"/>
      <c r="AU301" s="64"/>
      <c r="AV301" s="64"/>
      <c r="AW301" s="64"/>
      <c r="AX301" s="64"/>
      <c r="AY301" s="144"/>
      <c r="AZ301" s="144"/>
      <c r="BA301" s="64"/>
      <c r="BB301" s="64" t="str">
        <f t="shared" si="442"/>
        <v/>
      </c>
      <c r="BC301" s="64" t="str">
        <f t="shared" si="443"/>
        <v/>
      </c>
      <c r="BD301" s="64" t="str">
        <f t="shared" si="444"/>
        <v/>
      </c>
      <c r="BE301" s="35"/>
      <c r="BF301" s="35"/>
      <c r="BG301" s="35"/>
      <c r="BH301" s="35"/>
      <c r="BI301" s="35"/>
      <c r="BJ301" s="35"/>
      <c r="BK301" s="142"/>
      <c r="BL301" s="142"/>
      <c r="BM301" s="35"/>
      <c r="BN301" s="35" t="str">
        <f t="shared" si="445"/>
        <v/>
      </c>
      <c r="BO301" s="35" t="str">
        <f t="shared" si="446"/>
        <v/>
      </c>
      <c r="BP301" s="35" t="str">
        <f t="shared" si="447"/>
        <v/>
      </c>
      <c r="BQ301" s="64"/>
      <c r="BR301" s="64"/>
      <c r="BS301" s="64"/>
      <c r="BT301" s="64"/>
      <c r="BU301" s="64"/>
      <c r="BV301" s="64"/>
      <c r="BW301" s="144"/>
      <c r="BX301" s="144"/>
      <c r="BY301" s="64"/>
      <c r="BZ301" s="64" t="str">
        <f t="shared" si="448"/>
        <v/>
      </c>
      <c r="CA301" s="64" t="str">
        <f t="shared" si="449"/>
        <v/>
      </c>
      <c r="CB301" s="64" t="str">
        <f t="shared" si="450"/>
        <v/>
      </c>
      <c r="CC301" s="35"/>
      <c r="CD301" s="35"/>
      <c r="CE301" s="35"/>
      <c r="CF301" s="35"/>
      <c r="CG301" s="35"/>
      <c r="CH301" s="35"/>
      <c r="CI301" s="142"/>
      <c r="CJ301" s="142"/>
      <c r="CK301" s="35"/>
      <c r="CL301" s="35" t="str">
        <f t="shared" si="451"/>
        <v/>
      </c>
      <c r="CM301" s="35" t="str">
        <f t="shared" si="452"/>
        <v/>
      </c>
      <c r="CN301" s="35" t="str">
        <f t="shared" si="453"/>
        <v/>
      </c>
      <c r="CO301" s="64"/>
      <c r="CP301" s="64"/>
      <c r="CQ301" s="64"/>
      <c r="CR301" s="64"/>
      <c r="CS301" s="64"/>
      <c r="CT301" s="64"/>
      <c r="CU301" s="144"/>
      <c r="CV301" s="144"/>
      <c r="CW301" s="64"/>
      <c r="CX301" s="64" t="str">
        <f t="shared" si="454"/>
        <v/>
      </c>
      <c r="CY301" s="64" t="str">
        <f t="shared" si="455"/>
        <v/>
      </c>
      <c r="CZ301" s="64" t="str">
        <f t="shared" si="456"/>
        <v/>
      </c>
      <c r="DA301" s="35"/>
      <c r="DB301" s="35"/>
      <c r="DC301" s="35"/>
      <c r="DD301" s="35"/>
      <c r="DE301" s="35"/>
      <c r="DF301" s="35"/>
      <c r="DG301" s="142"/>
      <c r="DH301" s="142"/>
      <c r="DI301" s="35"/>
      <c r="DJ301" s="35" t="str">
        <f t="shared" si="457"/>
        <v/>
      </c>
      <c r="DK301" s="35" t="str">
        <f t="shared" si="458"/>
        <v/>
      </c>
      <c r="DL301" s="35" t="str">
        <f t="shared" si="459"/>
        <v/>
      </c>
      <c r="DM301" s="64"/>
      <c r="DN301" s="64"/>
      <c r="DO301" s="64"/>
      <c r="DP301" s="64"/>
      <c r="DQ301" s="64"/>
      <c r="DR301" s="64"/>
      <c r="DS301" s="144"/>
      <c r="DT301" s="144"/>
      <c r="DU301" s="64"/>
      <c r="DV301" s="64" t="str">
        <f t="shared" si="460"/>
        <v/>
      </c>
      <c r="DW301" s="64" t="str">
        <f t="shared" si="461"/>
        <v/>
      </c>
      <c r="DX301" s="64" t="str">
        <f t="shared" si="462"/>
        <v/>
      </c>
      <c r="DY301" s="35"/>
      <c r="DZ301" s="35"/>
      <c r="EA301" s="35"/>
      <c r="EB301" s="35"/>
      <c r="EC301" s="35"/>
      <c r="ED301" s="35"/>
      <c r="EE301" s="142"/>
      <c r="EF301" s="142"/>
      <c r="EG301" s="35"/>
      <c r="EH301" s="35" t="str">
        <f t="shared" si="463"/>
        <v/>
      </c>
      <c r="EI301" s="35" t="str">
        <f t="shared" si="464"/>
        <v/>
      </c>
      <c r="EJ301" s="35" t="str">
        <f t="shared" si="465"/>
        <v/>
      </c>
      <c r="EK301" s="62"/>
      <c r="EL301" s="62"/>
      <c r="EM301" s="62"/>
      <c r="EN301" s="62"/>
      <c r="EO301" s="62"/>
      <c r="EP301" s="62"/>
      <c r="EQ301" s="62"/>
      <c r="ER301" s="62"/>
      <c r="ES301" s="62"/>
      <c r="ET301" s="62" t="str">
        <f t="shared" si="466"/>
        <v/>
      </c>
      <c r="EU301" s="62" t="str">
        <f t="shared" si="467"/>
        <v/>
      </c>
      <c r="EV301" s="62" t="str">
        <f t="shared" si="468"/>
        <v/>
      </c>
      <c r="EW301" s="5"/>
      <c r="EX301" s="5"/>
      <c r="EY301" s="5"/>
      <c r="EZ301" s="5"/>
      <c r="FA301" s="5"/>
      <c r="FB301" s="5"/>
      <c r="FC301" s="5"/>
      <c r="FD301" s="5"/>
      <c r="FE301" s="5"/>
      <c r="FF301" s="5" t="str">
        <f t="shared" si="469"/>
        <v/>
      </c>
      <c r="FG301" s="5" t="str">
        <f t="shared" si="470"/>
        <v/>
      </c>
      <c r="FH301" s="5" t="str">
        <f t="shared" si="471"/>
        <v/>
      </c>
      <c r="FI301" s="62"/>
      <c r="FJ301" s="62"/>
      <c r="FK301" s="62"/>
      <c r="FL301" s="62"/>
      <c r="FM301" s="62"/>
      <c r="FN301" s="62"/>
      <c r="FO301" s="62"/>
      <c r="FP301" s="62"/>
      <c r="FQ301" s="62"/>
      <c r="FR301" s="62" t="str">
        <f t="shared" si="472"/>
        <v/>
      </c>
      <c r="FS301" s="62" t="str">
        <f t="shared" si="473"/>
        <v/>
      </c>
      <c r="FT301" s="62" t="str">
        <f t="shared" si="474"/>
        <v/>
      </c>
      <c r="FU301" s="5"/>
      <c r="FV301" s="5"/>
      <c r="FW301" s="5"/>
      <c r="FX301" s="5"/>
      <c r="FY301" s="5"/>
      <c r="FZ301" s="5"/>
      <c r="GA301" s="5"/>
      <c r="GB301" s="5"/>
      <c r="GC301" s="5"/>
      <c r="GD301" s="5" t="str">
        <f t="shared" si="475"/>
        <v/>
      </c>
      <c r="GE301" s="5" t="str">
        <f t="shared" si="476"/>
        <v/>
      </c>
      <c r="GF301" s="5" t="str">
        <f t="shared" si="477"/>
        <v/>
      </c>
      <c r="GG301" s="62"/>
      <c r="GH301" s="62"/>
      <c r="GI301" s="62"/>
      <c r="GJ301" s="62"/>
      <c r="GK301" s="62"/>
      <c r="GL301" s="62"/>
      <c r="GM301" s="62"/>
      <c r="GN301" s="62"/>
      <c r="GO301" s="62"/>
      <c r="GP301" s="62" t="str">
        <f t="shared" si="478"/>
        <v/>
      </c>
      <c r="GQ301" s="62" t="str">
        <f t="shared" si="479"/>
        <v/>
      </c>
      <c r="GR301" s="62" t="str">
        <f t="shared" si="480"/>
        <v/>
      </c>
      <c r="GS301" s="5"/>
      <c r="GT301" s="5"/>
      <c r="GU301" s="5"/>
      <c r="GV301" s="5"/>
      <c r="GW301" s="5"/>
      <c r="GX301" s="5"/>
      <c r="GY301" s="5"/>
      <c r="GZ301" s="5"/>
      <c r="HA301" s="5"/>
      <c r="HB301" s="5" t="str">
        <f t="shared" si="481"/>
        <v/>
      </c>
      <c r="HC301" s="5" t="str">
        <f t="shared" si="482"/>
        <v/>
      </c>
      <c r="HD301" s="5" t="str">
        <f t="shared" si="483"/>
        <v/>
      </c>
      <c r="HE301" s="62"/>
      <c r="HF301" s="62"/>
      <c r="HG301" s="62"/>
      <c r="HH301" s="62"/>
      <c r="HI301" s="62"/>
      <c r="HJ301" s="62"/>
      <c r="HK301" s="62"/>
      <c r="HL301" s="62"/>
      <c r="HM301" s="62"/>
      <c r="HN301" s="62" t="str">
        <f t="shared" si="484"/>
        <v/>
      </c>
      <c r="HO301" s="62" t="str">
        <f t="shared" si="485"/>
        <v/>
      </c>
      <c r="HP301" s="62" t="str">
        <f t="shared" si="486"/>
        <v/>
      </c>
      <c r="HQ301" s="5"/>
      <c r="HR301" s="5"/>
      <c r="HS301" s="5"/>
      <c r="HT301" s="5"/>
      <c r="HU301" s="5"/>
      <c r="HV301" s="5"/>
      <c r="HW301" s="5"/>
      <c r="HX301" s="5"/>
      <c r="HY301" s="5"/>
      <c r="HZ301" s="5" t="str">
        <f t="shared" si="487"/>
        <v/>
      </c>
      <c r="IA301" s="5" t="str">
        <f t="shared" si="488"/>
        <v/>
      </c>
      <c r="IB301" s="5" t="str">
        <f t="shared" si="489"/>
        <v/>
      </c>
      <c r="IC301" s="62"/>
      <c r="ID301" s="62"/>
      <c r="IE301" s="62"/>
      <c r="IF301" s="62"/>
      <c r="IG301" s="62"/>
      <c r="IH301" s="62"/>
      <c r="II301" s="62"/>
      <c r="IJ301" s="62"/>
      <c r="IK301" s="62"/>
      <c r="IL301" s="62" t="str">
        <f t="shared" si="490"/>
        <v/>
      </c>
      <c r="IM301" s="62" t="str">
        <f t="shared" si="491"/>
        <v/>
      </c>
      <c r="IN301" s="62" t="str">
        <f t="shared" si="492"/>
        <v/>
      </c>
      <c r="IO301" s="5"/>
      <c r="IP301" s="5"/>
      <c r="IQ301" s="5"/>
      <c r="IR301" s="5"/>
      <c r="IS301" s="5"/>
      <c r="IT301" s="5"/>
      <c r="IU301" s="5"/>
      <c r="IV301" s="5"/>
      <c r="IW301" s="5"/>
      <c r="IX301" s="5" t="str">
        <f t="shared" si="493"/>
        <v/>
      </c>
      <c r="IY301" s="5" t="str">
        <f t="shared" si="494"/>
        <v/>
      </c>
      <c r="IZ301" s="5" t="str">
        <f t="shared" si="495"/>
        <v/>
      </c>
    </row>
    <row r="302" spans="1:260" x14ac:dyDescent="0.35">
      <c r="A302" s="131">
        <v>298</v>
      </c>
      <c r="B302" s="170">
        <f>'BVEM Scorecard'!B301</f>
        <v>0</v>
      </c>
      <c r="C302" s="170">
        <f>'BVEM Scorecard'!C301</f>
        <v>0</v>
      </c>
      <c r="D302" s="152">
        <v>465</v>
      </c>
      <c r="E302" s="72" t="str">
        <f>'BVEM Scorecard'!F301</f>
        <v>Solar</v>
      </c>
      <c r="F302" s="94"/>
      <c r="G302" s="94"/>
      <c r="H302" s="94"/>
      <c r="I302" s="94"/>
      <c r="J302" s="55"/>
      <c r="K302" s="55"/>
      <c r="L302" s="55"/>
      <c r="M302" s="55"/>
      <c r="N302" s="5"/>
      <c r="O302" s="141"/>
      <c r="P302" s="142"/>
      <c r="Q302" s="114"/>
      <c r="R302" s="91"/>
      <c r="S302" s="5" t="str">
        <f t="shared" si="434"/>
        <v/>
      </c>
      <c r="T302" s="93"/>
      <c r="U302" s="143"/>
      <c r="V302" s="143"/>
      <c r="W302" s="143"/>
      <c r="X302" s="64"/>
      <c r="Y302" s="64"/>
      <c r="Z302" s="64"/>
      <c r="AA302" s="144"/>
      <c r="AB302" s="144"/>
      <c r="AC302" s="64"/>
      <c r="AD302" s="64" t="str">
        <f t="shared" si="436"/>
        <v/>
      </c>
      <c r="AE302" s="64" t="str">
        <f t="shared" si="437"/>
        <v/>
      </c>
      <c r="AF302" s="64" t="str">
        <f t="shared" si="438"/>
        <v/>
      </c>
      <c r="AG302" s="55"/>
      <c r="AH302" s="55"/>
      <c r="AI302" s="5"/>
      <c r="AJ302" s="5"/>
      <c r="AK302" s="5"/>
      <c r="AL302" s="5"/>
      <c r="AM302" s="5"/>
      <c r="AN302" s="5"/>
      <c r="AO302" s="5"/>
      <c r="AP302" s="35" t="str">
        <f t="shared" si="439"/>
        <v/>
      </c>
      <c r="AQ302" s="35" t="str">
        <f t="shared" si="440"/>
        <v/>
      </c>
      <c r="AR302" s="35" t="str">
        <f t="shared" si="441"/>
        <v/>
      </c>
      <c r="AS302" s="62"/>
      <c r="AT302" s="62"/>
      <c r="AU302" s="62"/>
      <c r="AV302" s="62"/>
      <c r="AW302" s="62"/>
      <c r="AX302" s="62"/>
      <c r="AY302" s="62"/>
      <c r="AZ302" s="62"/>
      <c r="BA302" s="62"/>
      <c r="BB302" s="62" t="str">
        <f t="shared" si="442"/>
        <v/>
      </c>
      <c r="BC302" s="95" t="str">
        <f t="shared" si="443"/>
        <v/>
      </c>
      <c r="BD302" s="62" t="str">
        <f t="shared" si="444"/>
        <v/>
      </c>
      <c r="BE302" s="5"/>
      <c r="BF302" s="5"/>
      <c r="BG302" s="5"/>
      <c r="BH302" s="5"/>
      <c r="BI302" s="5"/>
      <c r="BJ302" s="5"/>
      <c r="BK302" s="5"/>
      <c r="BL302" s="5"/>
      <c r="BM302" s="5"/>
      <c r="BN302" s="35" t="str">
        <f t="shared" si="445"/>
        <v/>
      </c>
      <c r="BO302" s="35" t="str">
        <f t="shared" si="446"/>
        <v/>
      </c>
      <c r="BP302" s="35" t="str">
        <f t="shared" si="447"/>
        <v/>
      </c>
      <c r="BQ302" s="62"/>
      <c r="BR302" s="62"/>
      <c r="BS302" s="62"/>
      <c r="BT302" s="62"/>
      <c r="BU302" s="62"/>
      <c r="BV302" s="62"/>
      <c r="BW302" s="62"/>
      <c r="BX302" s="62"/>
      <c r="BY302" s="62"/>
      <c r="BZ302" s="62" t="str">
        <f t="shared" si="448"/>
        <v/>
      </c>
      <c r="CA302" s="62" t="str">
        <f t="shared" si="449"/>
        <v/>
      </c>
      <c r="CB302" s="62" t="str">
        <f t="shared" si="450"/>
        <v/>
      </c>
      <c r="CC302" s="5"/>
      <c r="CD302" s="5"/>
      <c r="CE302" s="5"/>
      <c r="CF302" s="5"/>
      <c r="CG302" s="5"/>
      <c r="CH302" s="5"/>
      <c r="CI302" s="5"/>
      <c r="CJ302" s="5"/>
      <c r="CK302" s="5"/>
      <c r="CL302" s="35" t="str">
        <f t="shared" si="451"/>
        <v/>
      </c>
      <c r="CM302" s="35" t="str">
        <f t="shared" si="452"/>
        <v/>
      </c>
      <c r="CN302" s="35" t="str">
        <f t="shared" si="453"/>
        <v/>
      </c>
      <c r="CO302" s="62"/>
      <c r="CP302" s="62"/>
      <c r="CQ302" s="62"/>
      <c r="CR302" s="62"/>
      <c r="CS302" s="62"/>
      <c r="CT302" s="62"/>
      <c r="CU302" s="62"/>
      <c r="CV302" s="62"/>
      <c r="CW302" s="62"/>
      <c r="CX302" s="62" t="str">
        <f t="shared" si="454"/>
        <v/>
      </c>
      <c r="CY302" s="62" t="str">
        <f t="shared" si="455"/>
        <v/>
      </c>
      <c r="CZ302" s="62" t="str">
        <f t="shared" si="456"/>
        <v/>
      </c>
      <c r="DA302" s="5"/>
      <c r="DB302" s="5"/>
      <c r="DC302" s="5"/>
      <c r="DD302" s="5"/>
      <c r="DE302" s="5"/>
      <c r="DF302" s="5"/>
      <c r="DG302" s="5"/>
      <c r="DH302" s="5"/>
      <c r="DI302" s="5"/>
      <c r="DJ302" s="5" t="str">
        <f t="shared" si="457"/>
        <v/>
      </c>
      <c r="DK302" s="5" t="str">
        <f t="shared" si="458"/>
        <v/>
      </c>
      <c r="DL302" s="5" t="str">
        <f t="shared" si="459"/>
        <v/>
      </c>
      <c r="DM302" s="62"/>
      <c r="DN302" s="62"/>
      <c r="DO302" s="62"/>
      <c r="DP302" s="62"/>
      <c r="DQ302" s="62"/>
      <c r="DR302" s="62"/>
      <c r="DS302" s="62"/>
      <c r="DT302" s="62"/>
      <c r="DU302" s="62"/>
      <c r="DV302" s="62" t="str">
        <f t="shared" si="460"/>
        <v/>
      </c>
      <c r="DW302" s="62" t="str">
        <f t="shared" si="461"/>
        <v/>
      </c>
      <c r="DX302" s="62" t="str">
        <f t="shared" si="462"/>
        <v/>
      </c>
      <c r="DY302" s="5"/>
      <c r="DZ302" s="5"/>
      <c r="EA302" s="5"/>
      <c r="EB302" s="5"/>
      <c r="EC302" s="5"/>
      <c r="ED302" s="5"/>
      <c r="EE302" s="5"/>
      <c r="EF302" s="5"/>
      <c r="EG302" s="5"/>
      <c r="EH302" s="5" t="str">
        <f t="shared" si="463"/>
        <v/>
      </c>
      <c r="EI302" s="5" t="str">
        <f t="shared" si="464"/>
        <v/>
      </c>
      <c r="EJ302" s="5" t="str">
        <f t="shared" si="465"/>
        <v/>
      </c>
      <c r="EK302" s="62"/>
      <c r="EL302" s="62"/>
      <c r="EM302" s="62"/>
      <c r="EN302" s="62"/>
      <c r="EO302" s="62"/>
      <c r="EP302" s="62"/>
      <c r="EQ302" s="62"/>
      <c r="ER302" s="62"/>
      <c r="ES302" s="62"/>
      <c r="ET302" s="62" t="str">
        <f t="shared" si="466"/>
        <v/>
      </c>
      <c r="EU302" s="62" t="str">
        <f t="shared" si="467"/>
        <v/>
      </c>
      <c r="EV302" s="62" t="str">
        <f t="shared" si="468"/>
        <v/>
      </c>
      <c r="EW302" s="5"/>
      <c r="EX302" s="5"/>
      <c r="EY302" s="5"/>
      <c r="EZ302" s="5"/>
      <c r="FA302" s="5"/>
      <c r="FB302" s="5"/>
      <c r="FC302" s="5"/>
      <c r="FD302" s="5"/>
      <c r="FE302" s="5"/>
      <c r="FF302" s="5" t="str">
        <f t="shared" si="469"/>
        <v/>
      </c>
      <c r="FG302" s="5" t="str">
        <f t="shared" si="470"/>
        <v/>
      </c>
      <c r="FH302" s="5" t="str">
        <f t="shared" si="471"/>
        <v/>
      </c>
      <c r="FI302" s="62"/>
      <c r="FJ302" s="62"/>
      <c r="FK302" s="62"/>
      <c r="FL302" s="62"/>
      <c r="FM302" s="62"/>
      <c r="FN302" s="62"/>
      <c r="FO302" s="62"/>
      <c r="FP302" s="62"/>
      <c r="FQ302" s="62"/>
      <c r="FR302" s="62" t="str">
        <f t="shared" si="472"/>
        <v/>
      </c>
      <c r="FS302" s="62" t="str">
        <f t="shared" si="473"/>
        <v/>
      </c>
      <c r="FT302" s="62" t="str">
        <f t="shared" si="474"/>
        <v/>
      </c>
      <c r="FU302" s="5"/>
      <c r="FV302" s="5"/>
      <c r="FW302" s="5"/>
      <c r="FX302" s="5"/>
      <c r="FY302" s="5"/>
      <c r="FZ302" s="5"/>
      <c r="GA302" s="5"/>
      <c r="GB302" s="5"/>
      <c r="GC302" s="5"/>
      <c r="GD302" s="5" t="str">
        <f t="shared" si="475"/>
        <v/>
      </c>
      <c r="GE302" s="5" t="str">
        <f t="shared" si="476"/>
        <v/>
      </c>
      <c r="GF302" s="5" t="str">
        <f t="shared" si="477"/>
        <v/>
      </c>
      <c r="GG302" s="62"/>
      <c r="GH302" s="62"/>
      <c r="GI302" s="62"/>
      <c r="GJ302" s="62"/>
      <c r="GK302" s="62"/>
      <c r="GL302" s="62"/>
      <c r="GM302" s="62"/>
      <c r="GN302" s="62"/>
      <c r="GO302" s="62"/>
      <c r="GP302" s="62" t="str">
        <f t="shared" si="478"/>
        <v/>
      </c>
      <c r="GQ302" s="62" t="str">
        <f t="shared" si="479"/>
        <v/>
      </c>
      <c r="GR302" s="62" t="str">
        <f t="shared" si="480"/>
        <v/>
      </c>
      <c r="GS302" s="5"/>
      <c r="GT302" s="5"/>
      <c r="GU302" s="5"/>
      <c r="GV302" s="5"/>
      <c r="GW302" s="5"/>
      <c r="GX302" s="5"/>
      <c r="GY302" s="5"/>
      <c r="GZ302" s="5"/>
      <c r="HA302" s="5"/>
      <c r="HB302" s="5" t="str">
        <f t="shared" si="481"/>
        <v/>
      </c>
      <c r="HC302" s="5" t="str">
        <f t="shared" si="482"/>
        <v/>
      </c>
      <c r="HD302" s="5" t="str">
        <f t="shared" si="483"/>
        <v/>
      </c>
      <c r="HE302" s="62"/>
      <c r="HF302" s="62"/>
      <c r="HG302" s="62"/>
      <c r="HH302" s="62"/>
      <c r="HI302" s="62"/>
      <c r="HJ302" s="62"/>
      <c r="HK302" s="62"/>
      <c r="HL302" s="62"/>
      <c r="HM302" s="62"/>
      <c r="HN302" s="62" t="str">
        <f t="shared" si="484"/>
        <v/>
      </c>
      <c r="HO302" s="62" t="str">
        <f t="shared" si="485"/>
        <v/>
      </c>
      <c r="HP302" s="62" t="str">
        <f t="shared" si="486"/>
        <v/>
      </c>
      <c r="HQ302" s="5"/>
      <c r="HR302" s="5"/>
      <c r="HS302" s="5"/>
      <c r="HT302" s="5"/>
      <c r="HU302" s="5"/>
      <c r="HV302" s="5"/>
      <c r="HW302" s="5"/>
      <c r="HX302" s="5"/>
      <c r="HY302" s="5"/>
      <c r="HZ302" s="5"/>
      <c r="IA302" s="5"/>
      <c r="IB302" s="5"/>
      <c r="IC302" s="62"/>
      <c r="ID302" s="62"/>
      <c r="IE302" s="62"/>
      <c r="IF302" s="62"/>
      <c r="IG302" s="62"/>
      <c r="IH302" s="62"/>
      <c r="II302" s="62"/>
      <c r="IJ302" s="62"/>
      <c r="IK302" s="62"/>
      <c r="IL302" s="62"/>
      <c r="IM302" s="62"/>
      <c r="IN302" s="62"/>
      <c r="IO302" s="5"/>
      <c r="IP302" s="5"/>
      <c r="IQ302" s="5"/>
      <c r="IR302" s="5"/>
      <c r="IS302" s="5"/>
      <c r="IT302" s="5"/>
      <c r="IU302" s="5"/>
      <c r="IV302" s="5"/>
      <c r="IW302" s="5"/>
      <c r="IX302" s="5"/>
      <c r="IY302" s="5"/>
      <c r="IZ302" s="5"/>
    </row>
    <row r="303" spans="1:260" x14ac:dyDescent="0.35">
      <c r="A303" s="131">
        <v>299</v>
      </c>
      <c r="B303" s="170">
        <f>'BVEM Scorecard'!B302</f>
        <v>0</v>
      </c>
      <c r="C303" s="170">
        <f>'BVEM Scorecard'!C302</f>
        <v>0</v>
      </c>
      <c r="D303" s="152">
        <v>1002</v>
      </c>
      <c r="E303" s="72" t="str">
        <f>'BVEM Scorecard'!F302</f>
        <v>Solar</v>
      </c>
      <c r="F303" s="94">
        <f t="shared" si="432"/>
        <v>0.28999999999999998</v>
      </c>
      <c r="G303" s="94">
        <f>IFERROR(S303/3,0)</f>
        <v>1</v>
      </c>
      <c r="H303" s="94">
        <f t="shared" si="433"/>
        <v>0.70939597315436254</v>
      </c>
      <c r="I303" s="94">
        <f t="shared" ref="I303" si="507">IFERROR(SUM(AD303,AP303,BB303,BN303,BZ303,CL303,CX303,DJ303,DV303,EH303,ET303,FF303,FR303,GD303,GP303,HB303,HN303,HZ303,IL303,IX303)/(SUM(V303,AH303,AT303,BF303,BR303,CD303,CP303,DB303,DN303,DZ303,EL303,EX303,FJ303,FV303,GH303,GT303,HF303,HR303,ID303,IP303)*3),0)</f>
        <v>0.88235294117647056</v>
      </c>
      <c r="J303" s="55">
        <v>1</v>
      </c>
      <c r="K303" s="55">
        <v>1</v>
      </c>
      <c r="L303" s="55">
        <v>298</v>
      </c>
      <c r="M303" s="55">
        <v>598028</v>
      </c>
      <c r="N303" s="5">
        <f>M303/2080</f>
        <v>287.51346153846151</v>
      </c>
      <c r="O303" s="5">
        <v>1</v>
      </c>
      <c r="P303" s="142">
        <v>0.28999999999999998</v>
      </c>
      <c r="Q303" s="114">
        <f>O303*0.29</f>
        <v>0.28999999999999998</v>
      </c>
      <c r="R303" s="91">
        <v>0.28999999999999998</v>
      </c>
      <c r="S303" s="5">
        <f t="shared" si="434"/>
        <v>3</v>
      </c>
      <c r="T303" s="93">
        <f>IFERROR(Q303*Q$4+R303*R$4,0)</f>
        <v>0.28999999999999998</v>
      </c>
      <c r="U303" s="143" t="s">
        <v>105</v>
      </c>
      <c r="V303" s="143">
        <v>1</v>
      </c>
      <c r="W303" s="143">
        <v>3</v>
      </c>
      <c r="X303" s="64">
        <f>70+2745</f>
        <v>2815</v>
      </c>
      <c r="Y303" s="64">
        <f>X303/2080</f>
        <v>1.3533653846153846</v>
      </c>
      <c r="Z303" s="62">
        <v>1</v>
      </c>
      <c r="AA303" s="144">
        <v>0.5</v>
      </c>
      <c r="AB303" s="144">
        <v>0.5</v>
      </c>
      <c r="AC303" s="64"/>
      <c r="AD303" s="64">
        <f t="shared" si="436"/>
        <v>3</v>
      </c>
      <c r="AE303" s="64">
        <f t="shared" si="437"/>
        <v>1.0067114093959731E-2</v>
      </c>
      <c r="AF303" s="64">
        <f t="shared" si="438"/>
        <v>5.0335570469798654E-3</v>
      </c>
      <c r="AG303" s="55" t="s">
        <v>242</v>
      </c>
      <c r="AH303" s="55">
        <v>1</v>
      </c>
      <c r="AI303" s="35">
        <v>35</v>
      </c>
      <c r="AJ303" s="35">
        <v>63994</v>
      </c>
      <c r="AK303" s="35">
        <f>AJ303/2080</f>
        <v>30.766346153846154</v>
      </c>
      <c r="AL303" s="35">
        <v>1</v>
      </c>
      <c r="AM303" s="142">
        <v>0.83</v>
      </c>
      <c r="AN303" s="142">
        <v>0.83</v>
      </c>
      <c r="AO303" s="35"/>
      <c r="AP303" s="35">
        <f t="shared" si="439"/>
        <v>3</v>
      </c>
      <c r="AQ303" s="35">
        <f t="shared" si="440"/>
        <v>0.1174496644295302</v>
      </c>
      <c r="AR303" s="35">
        <f t="shared" si="441"/>
        <v>9.7483221476510062E-2</v>
      </c>
      <c r="AS303" s="64" t="s">
        <v>243</v>
      </c>
      <c r="AT303" s="64">
        <v>1</v>
      </c>
      <c r="AU303" s="64">
        <v>24</v>
      </c>
      <c r="AV303" s="64">
        <v>53715</v>
      </c>
      <c r="AW303" s="64">
        <f>AV303/2080</f>
        <v>25.82451923076923</v>
      </c>
      <c r="AX303" s="64">
        <v>1</v>
      </c>
      <c r="AY303" s="144">
        <v>0.71</v>
      </c>
      <c r="AZ303" s="144">
        <v>0.71</v>
      </c>
      <c r="BA303" s="64"/>
      <c r="BB303" s="64">
        <f t="shared" si="442"/>
        <v>3</v>
      </c>
      <c r="BC303" s="64">
        <f t="shared" si="443"/>
        <v>8.0536912751677847E-2</v>
      </c>
      <c r="BD303" s="64">
        <f t="shared" si="444"/>
        <v>5.7181208053691271E-2</v>
      </c>
      <c r="BE303" s="35" t="s">
        <v>244</v>
      </c>
      <c r="BF303" s="35">
        <v>1</v>
      </c>
      <c r="BG303" s="35">
        <v>9</v>
      </c>
      <c r="BH303" s="35">
        <v>19797</v>
      </c>
      <c r="BI303" s="35">
        <f>BH303/2080</f>
        <v>9.517788461538462</v>
      </c>
      <c r="BJ303" s="35">
        <v>1</v>
      </c>
      <c r="BK303" s="142">
        <v>0.22</v>
      </c>
      <c r="BL303" s="142">
        <v>0.22</v>
      </c>
      <c r="BM303" s="35"/>
      <c r="BN303" s="35">
        <f t="shared" si="445"/>
        <v>3</v>
      </c>
      <c r="BO303" s="35">
        <f t="shared" si="446"/>
        <v>3.0201342281879196E-2</v>
      </c>
      <c r="BP303" s="35">
        <f t="shared" si="447"/>
        <v>6.6442953020134235E-3</v>
      </c>
      <c r="BQ303" s="64" t="s">
        <v>245</v>
      </c>
      <c r="BR303" s="64">
        <v>1</v>
      </c>
      <c r="BS303" s="64">
        <v>9</v>
      </c>
      <c r="BT303" s="64">
        <v>25760</v>
      </c>
      <c r="BU303" s="64">
        <f>BT303/2080</f>
        <v>12.384615384615385</v>
      </c>
      <c r="BV303" s="64">
        <v>1</v>
      </c>
      <c r="BW303" s="144">
        <v>0</v>
      </c>
      <c r="BX303" s="144">
        <v>0</v>
      </c>
      <c r="BY303" s="64"/>
      <c r="BZ303" s="64">
        <f t="shared" si="448"/>
        <v>1</v>
      </c>
      <c r="CA303" s="64">
        <f t="shared" si="449"/>
        <v>3.0201342281879196E-2</v>
      </c>
      <c r="CB303" s="64">
        <f t="shared" si="450"/>
        <v>0</v>
      </c>
      <c r="CC303" s="35" t="s">
        <v>246</v>
      </c>
      <c r="CD303" s="35">
        <v>1</v>
      </c>
      <c r="CE303" s="35">
        <f>6</f>
        <v>6</v>
      </c>
      <c r="CF303" s="35">
        <f>1739+1739</f>
        <v>3478</v>
      </c>
      <c r="CG303" s="35">
        <f>CF303/2080</f>
        <v>1.6721153846153847</v>
      </c>
      <c r="CH303" s="35">
        <v>1</v>
      </c>
      <c r="CI303" s="142">
        <v>0.33</v>
      </c>
      <c r="CJ303" s="142">
        <v>0.33</v>
      </c>
      <c r="CK303" s="35"/>
      <c r="CL303" s="35">
        <f t="shared" si="451"/>
        <v>3</v>
      </c>
      <c r="CM303" s="35">
        <f t="shared" si="452"/>
        <v>2.0134228187919462E-2</v>
      </c>
      <c r="CN303" s="35">
        <f t="shared" si="453"/>
        <v>6.6442953020134227E-3</v>
      </c>
      <c r="CO303" s="64" t="s">
        <v>247</v>
      </c>
      <c r="CP303" s="64">
        <v>1</v>
      </c>
      <c r="CQ303" s="64">
        <v>1</v>
      </c>
      <c r="CR303" s="64">
        <v>695</v>
      </c>
      <c r="CS303" s="64">
        <f>CR303/2080</f>
        <v>0.33413461538461536</v>
      </c>
      <c r="CT303" s="64">
        <f>CS303/CR303</f>
        <v>4.8076923076923074E-4</v>
      </c>
      <c r="CU303" s="144">
        <v>0</v>
      </c>
      <c r="CV303" s="144">
        <v>0</v>
      </c>
      <c r="CW303" s="64"/>
      <c r="CX303" s="64">
        <f t="shared" si="454"/>
        <v>1</v>
      </c>
      <c r="CY303" s="64">
        <f t="shared" si="455"/>
        <v>3.3557046979865771E-3</v>
      </c>
      <c r="CZ303" s="64">
        <f t="shared" si="456"/>
        <v>0</v>
      </c>
      <c r="DA303" s="35" t="s">
        <v>248</v>
      </c>
      <c r="DB303" s="35">
        <v>1</v>
      </c>
      <c r="DC303" s="35">
        <v>1</v>
      </c>
      <c r="DD303" s="35">
        <v>348</v>
      </c>
      <c r="DE303" s="35">
        <f>DD303/2080</f>
        <v>0.1673076923076923</v>
      </c>
      <c r="DF303" s="35">
        <v>1</v>
      </c>
      <c r="DG303" s="142">
        <v>0.83</v>
      </c>
      <c r="DH303" s="142">
        <v>0.83</v>
      </c>
      <c r="DI303" s="35"/>
      <c r="DJ303" s="35">
        <f t="shared" si="457"/>
        <v>3</v>
      </c>
      <c r="DK303" s="35">
        <f t="shared" si="458"/>
        <v>3.3557046979865771E-3</v>
      </c>
      <c r="DL303" s="35">
        <f t="shared" si="459"/>
        <v>2.7852348993288589E-3</v>
      </c>
      <c r="DM303" s="64" t="s">
        <v>249</v>
      </c>
      <c r="DN303" s="64">
        <v>1</v>
      </c>
      <c r="DO303" s="64">
        <v>2</v>
      </c>
      <c r="DP303" s="64">
        <v>2808</v>
      </c>
      <c r="DQ303" s="64">
        <f>DP303/2080</f>
        <v>1.35</v>
      </c>
      <c r="DR303" s="64">
        <v>1</v>
      </c>
      <c r="DS303" s="144">
        <v>0</v>
      </c>
      <c r="DT303" s="144">
        <v>0</v>
      </c>
      <c r="DU303" s="64"/>
      <c r="DV303" s="64">
        <f t="shared" si="460"/>
        <v>1</v>
      </c>
      <c r="DW303" s="64">
        <f t="shared" si="461"/>
        <v>6.7114093959731542E-3</v>
      </c>
      <c r="DX303" s="64">
        <f t="shared" si="462"/>
        <v>0</v>
      </c>
      <c r="DY303" s="35" t="s">
        <v>110</v>
      </c>
      <c r="DZ303" s="35">
        <v>1</v>
      </c>
      <c r="EA303" s="35">
        <f>95</f>
        <v>95</v>
      </c>
      <c r="EB303" s="35">
        <v>191290</v>
      </c>
      <c r="EC303" s="35">
        <f>EB303/2080</f>
        <v>91.96634615384616</v>
      </c>
      <c r="ED303" s="35">
        <f>EC303/EA303</f>
        <v>0.96806680161943326</v>
      </c>
      <c r="EE303" s="142">
        <v>0.95</v>
      </c>
      <c r="EF303" s="142">
        <v>0.95</v>
      </c>
      <c r="EG303" s="35"/>
      <c r="EH303" s="35">
        <f t="shared" si="463"/>
        <v>3</v>
      </c>
      <c r="EI303" s="35">
        <f t="shared" si="464"/>
        <v>0.31879194630872482</v>
      </c>
      <c r="EJ303" s="35">
        <f t="shared" si="465"/>
        <v>0.30285234899328856</v>
      </c>
      <c r="EK303" s="62" t="s">
        <v>250</v>
      </c>
      <c r="EL303" s="62">
        <v>1</v>
      </c>
      <c r="EM303" s="62">
        <v>45</v>
      </c>
      <c r="EN303" s="62">
        <v>98950</v>
      </c>
      <c r="EO303" s="62">
        <f>EN303/2080</f>
        <v>47.572115384615387</v>
      </c>
      <c r="EP303" s="62">
        <v>1</v>
      </c>
      <c r="EQ303" s="62">
        <v>0.64</v>
      </c>
      <c r="ER303" s="62">
        <v>0.64</v>
      </c>
      <c r="ES303" s="62"/>
      <c r="ET303" s="62">
        <f t="shared" si="466"/>
        <v>3</v>
      </c>
      <c r="EU303" s="62">
        <f t="shared" si="467"/>
        <v>0.15100671140939598</v>
      </c>
      <c r="EV303" s="62">
        <f t="shared" si="468"/>
        <v>9.6644295302013433E-2</v>
      </c>
      <c r="EW303" s="5" t="s">
        <v>251</v>
      </c>
      <c r="EX303" s="5">
        <v>1</v>
      </c>
      <c r="EY303" s="5">
        <v>10</v>
      </c>
      <c r="EZ303" s="5">
        <v>26076</v>
      </c>
      <c r="FA303" s="5">
        <f>EZ303/2080</f>
        <v>12.536538461538461</v>
      </c>
      <c r="FB303" s="5">
        <v>1</v>
      </c>
      <c r="FC303" s="5">
        <v>0.25</v>
      </c>
      <c r="FD303" s="5">
        <v>0.25</v>
      </c>
      <c r="FE303" s="5"/>
      <c r="FF303" s="5">
        <f t="shared" si="469"/>
        <v>3</v>
      </c>
      <c r="FG303" s="5">
        <f t="shared" si="470"/>
        <v>3.3557046979865772E-2</v>
      </c>
      <c r="FH303" s="5">
        <f t="shared" si="471"/>
        <v>8.389261744966443E-3</v>
      </c>
      <c r="FI303" s="62" t="s">
        <v>252</v>
      </c>
      <c r="FJ303" s="62">
        <v>1</v>
      </c>
      <c r="FK303" s="62">
        <v>2</v>
      </c>
      <c r="FL303" s="62">
        <v>3493</v>
      </c>
      <c r="FM303" s="62">
        <f>FL303/2080</f>
        <v>1.679326923076923</v>
      </c>
      <c r="FN303" s="62">
        <v>1</v>
      </c>
      <c r="FO303" s="62">
        <v>0.5</v>
      </c>
      <c r="FP303" s="62">
        <v>0.5</v>
      </c>
      <c r="FQ303" s="62"/>
      <c r="FR303" s="62">
        <f t="shared" si="472"/>
        <v>3</v>
      </c>
      <c r="FS303" s="62">
        <f t="shared" si="473"/>
        <v>6.7114093959731542E-3</v>
      </c>
      <c r="FT303" s="62">
        <f t="shared" si="474"/>
        <v>3.3557046979865771E-3</v>
      </c>
      <c r="FU303" s="5" t="s">
        <v>72</v>
      </c>
      <c r="FV303" s="5">
        <v>1</v>
      </c>
      <c r="FW303" s="5">
        <v>6</v>
      </c>
      <c r="FX303" s="5">
        <v>9900</v>
      </c>
      <c r="FY303" s="5">
        <f>FX303/2080</f>
        <v>4.759615384615385</v>
      </c>
      <c r="FZ303" s="5">
        <v>1</v>
      </c>
      <c r="GA303" s="5">
        <v>0.5</v>
      </c>
      <c r="GB303" s="5">
        <v>0.5</v>
      </c>
      <c r="GC303" s="5"/>
      <c r="GD303" s="5">
        <f t="shared" si="475"/>
        <v>3</v>
      </c>
      <c r="GE303" s="5">
        <f t="shared" si="476"/>
        <v>2.0134228187919462E-2</v>
      </c>
      <c r="GF303" s="5">
        <f t="shared" si="477"/>
        <v>1.0067114093959731E-2</v>
      </c>
      <c r="GG303" s="62" t="s">
        <v>253</v>
      </c>
      <c r="GH303" s="62">
        <v>1</v>
      </c>
      <c r="GI303" s="62">
        <v>15</v>
      </c>
      <c r="GJ303" s="62">
        <v>37407</v>
      </c>
      <c r="GK303" s="62">
        <f>GJ303/2080</f>
        <v>17.984134615384615</v>
      </c>
      <c r="GL303" s="62">
        <v>1</v>
      </c>
      <c r="GM303" s="62">
        <v>0.8</v>
      </c>
      <c r="GN303" s="62">
        <v>0.8</v>
      </c>
      <c r="GO303" s="62"/>
      <c r="GP303" s="62">
        <f t="shared" si="478"/>
        <v>3</v>
      </c>
      <c r="GQ303" s="62">
        <f t="shared" si="479"/>
        <v>5.0335570469798654E-2</v>
      </c>
      <c r="GR303" s="62">
        <f t="shared" si="480"/>
        <v>4.0268456375838924E-2</v>
      </c>
      <c r="GS303" s="5" t="s">
        <v>254</v>
      </c>
      <c r="GT303" s="5">
        <v>1</v>
      </c>
      <c r="GU303" s="5">
        <v>32</v>
      </c>
      <c r="GV303" s="5">
        <v>51309</v>
      </c>
      <c r="GW303" s="5">
        <f>GV303/2080</f>
        <v>24.667788461538461</v>
      </c>
      <c r="GX303" s="5">
        <v>1</v>
      </c>
      <c r="GY303" s="5">
        <v>0.64</v>
      </c>
      <c r="GZ303" s="5">
        <v>0.64</v>
      </c>
      <c r="HA303" s="5"/>
      <c r="HB303" s="5">
        <f t="shared" si="481"/>
        <v>3</v>
      </c>
      <c r="HC303" s="5">
        <f t="shared" si="482"/>
        <v>0.10738255033557047</v>
      </c>
      <c r="HD303" s="5">
        <f t="shared" si="483"/>
        <v>6.8724832214765094E-2</v>
      </c>
      <c r="HE303" s="62" t="s">
        <v>255</v>
      </c>
      <c r="HF303" s="62">
        <v>1</v>
      </c>
      <c r="HG303" s="62">
        <v>3</v>
      </c>
      <c r="HH303" s="62">
        <v>6194</v>
      </c>
      <c r="HI303" s="62">
        <f>HH303/2080</f>
        <v>2.9778846153846152</v>
      </c>
      <c r="HJ303" s="62">
        <v>1</v>
      </c>
      <c r="HK303" s="62">
        <v>0.33</v>
      </c>
      <c r="HL303" s="62">
        <v>0.33</v>
      </c>
      <c r="HM303" s="62"/>
      <c r="HN303" s="62">
        <f t="shared" si="484"/>
        <v>3</v>
      </c>
      <c r="HO303" s="62">
        <f t="shared" si="485"/>
        <v>1.0067114093959731E-2</v>
      </c>
      <c r="HP303" s="62">
        <f t="shared" si="486"/>
        <v>3.3221476510067113E-3</v>
      </c>
      <c r="HQ303" s="5"/>
      <c r="HR303" s="5"/>
      <c r="HS303" s="5"/>
      <c r="HT303" s="5"/>
      <c r="HU303" s="5"/>
      <c r="HV303" s="5"/>
      <c r="HW303" s="5"/>
      <c r="HX303" s="5"/>
      <c r="HY303" s="5"/>
      <c r="HZ303" s="5"/>
      <c r="IA303" s="5"/>
      <c r="IB303" s="5"/>
      <c r="IC303" s="62"/>
      <c r="ID303" s="62"/>
      <c r="IE303" s="62"/>
      <c r="IF303" s="62"/>
      <c r="IG303" s="62"/>
      <c r="IH303" s="62"/>
      <c r="II303" s="62"/>
      <c r="IJ303" s="62"/>
      <c r="IK303" s="62"/>
      <c r="IL303" s="62"/>
      <c r="IM303" s="62"/>
      <c r="IN303" s="62"/>
      <c r="IO303" s="5"/>
      <c r="IP303" s="5"/>
      <c r="IQ303" s="5"/>
      <c r="IR303" s="5"/>
      <c r="IS303" s="5"/>
      <c r="IT303" s="5"/>
      <c r="IU303" s="5"/>
      <c r="IV303" s="5"/>
      <c r="IW303" s="5"/>
      <c r="IX303" s="5"/>
      <c r="IY303" s="5"/>
      <c r="IZ303" s="5"/>
    </row>
    <row r="304" spans="1:260" x14ac:dyDescent="0.35">
      <c r="A304" s="131">
        <v>300</v>
      </c>
      <c r="B304" s="170">
        <f>'BVEM Scorecard'!B303</f>
        <v>0</v>
      </c>
      <c r="C304" s="170">
        <f>'BVEM Scorecard'!C303</f>
        <v>0</v>
      </c>
      <c r="D304" s="152">
        <v>525</v>
      </c>
      <c r="E304" s="72" t="str">
        <f>'BVEM Scorecard'!F303</f>
        <v>Solar</v>
      </c>
      <c r="F304" s="94"/>
      <c r="G304" s="94"/>
      <c r="H304" s="94"/>
      <c r="I304" s="94"/>
      <c r="J304" s="55"/>
      <c r="K304" s="55"/>
      <c r="L304" s="55"/>
      <c r="M304" s="55"/>
      <c r="N304" s="5"/>
      <c r="O304" s="141"/>
      <c r="P304" s="142"/>
      <c r="Q304" s="114"/>
      <c r="R304" s="91"/>
      <c r="S304" s="5" t="str">
        <f t="shared" si="434"/>
        <v/>
      </c>
      <c r="T304" s="93"/>
      <c r="U304" s="143"/>
      <c r="V304" s="143"/>
      <c r="W304" s="143"/>
      <c r="X304" s="64"/>
      <c r="Y304" s="64"/>
      <c r="Z304" s="64"/>
      <c r="AA304" s="144"/>
      <c r="AB304" s="144"/>
      <c r="AC304" s="64"/>
      <c r="AD304" s="64" t="str">
        <f t="shared" si="436"/>
        <v/>
      </c>
      <c r="AE304" s="64" t="str">
        <f t="shared" si="437"/>
        <v/>
      </c>
      <c r="AF304" s="64" t="str">
        <f t="shared" si="438"/>
        <v/>
      </c>
      <c r="AG304" s="55"/>
      <c r="AH304" s="55"/>
      <c r="AI304" s="5"/>
      <c r="AJ304" s="5"/>
      <c r="AK304" s="5"/>
      <c r="AL304" s="5"/>
      <c r="AM304" s="5"/>
      <c r="AN304" s="5"/>
      <c r="AO304" s="5"/>
      <c r="AP304" s="35" t="str">
        <f t="shared" si="439"/>
        <v/>
      </c>
      <c r="AQ304" s="35" t="str">
        <f t="shared" si="440"/>
        <v/>
      </c>
      <c r="AR304" s="35" t="str">
        <f t="shared" si="441"/>
        <v/>
      </c>
      <c r="AS304" s="62"/>
      <c r="AT304" s="62"/>
      <c r="AU304" s="62"/>
      <c r="AV304" s="62"/>
      <c r="AW304" s="62"/>
      <c r="AX304" s="62"/>
      <c r="AY304" s="62"/>
      <c r="AZ304" s="62"/>
      <c r="BA304" s="62"/>
      <c r="BB304" s="62" t="str">
        <f t="shared" si="442"/>
        <v/>
      </c>
      <c r="BC304" s="95" t="str">
        <f t="shared" si="443"/>
        <v/>
      </c>
      <c r="BD304" s="62" t="str">
        <f t="shared" si="444"/>
        <v/>
      </c>
      <c r="BE304" s="5"/>
      <c r="BF304" s="5"/>
      <c r="BG304" s="5"/>
      <c r="BH304" s="5"/>
      <c r="BI304" s="5"/>
      <c r="BJ304" s="5"/>
      <c r="BK304" s="5"/>
      <c r="BL304" s="5"/>
      <c r="BM304" s="5"/>
      <c r="BN304" s="35" t="str">
        <f t="shared" si="445"/>
        <v/>
      </c>
      <c r="BO304" s="35" t="str">
        <f t="shared" si="446"/>
        <v/>
      </c>
      <c r="BP304" s="35" t="str">
        <f t="shared" si="447"/>
        <v/>
      </c>
      <c r="BQ304" s="62"/>
      <c r="BR304" s="62"/>
      <c r="BS304" s="62"/>
      <c r="BT304" s="62"/>
      <c r="BU304" s="62"/>
      <c r="BV304" s="62"/>
      <c r="BW304" s="62"/>
      <c r="BX304" s="62"/>
      <c r="BY304" s="62"/>
      <c r="BZ304" s="62" t="str">
        <f t="shared" si="448"/>
        <v/>
      </c>
      <c r="CA304" s="62" t="str">
        <f t="shared" si="449"/>
        <v/>
      </c>
      <c r="CB304" s="62" t="str">
        <f t="shared" si="450"/>
        <v/>
      </c>
      <c r="CC304" s="5"/>
      <c r="CD304" s="5"/>
      <c r="CE304" s="5"/>
      <c r="CF304" s="5"/>
      <c r="CG304" s="5"/>
      <c r="CH304" s="5"/>
      <c r="CI304" s="5"/>
      <c r="CJ304" s="5"/>
      <c r="CK304" s="5"/>
      <c r="CL304" s="35" t="str">
        <f t="shared" si="451"/>
        <v/>
      </c>
      <c r="CM304" s="35" t="str">
        <f t="shared" si="452"/>
        <v/>
      </c>
      <c r="CN304" s="35" t="str">
        <f t="shared" si="453"/>
        <v/>
      </c>
      <c r="CO304" s="62"/>
      <c r="CP304" s="62"/>
      <c r="CQ304" s="62"/>
      <c r="CR304" s="62"/>
      <c r="CS304" s="62"/>
      <c r="CT304" s="62"/>
      <c r="CU304" s="62"/>
      <c r="CV304" s="62"/>
      <c r="CW304" s="62"/>
      <c r="CX304" s="62" t="str">
        <f t="shared" si="454"/>
        <v/>
      </c>
      <c r="CY304" s="62" t="str">
        <f t="shared" si="455"/>
        <v/>
      </c>
      <c r="CZ304" s="62" t="str">
        <f t="shared" si="456"/>
        <v/>
      </c>
      <c r="DA304" s="5"/>
      <c r="DB304" s="5"/>
      <c r="DC304" s="5"/>
      <c r="DD304" s="5"/>
      <c r="DE304" s="5"/>
      <c r="DF304" s="5"/>
      <c r="DG304" s="5"/>
      <c r="DH304" s="5"/>
      <c r="DI304" s="5"/>
      <c r="DJ304" s="5" t="str">
        <f t="shared" si="457"/>
        <v/>
      </c>
      <c r="DK304" s="5" t="str">
        <f t="shared" si="458"/>
        <v/>
      </c>
      <c r="DL304" s="5" t="str">
        <f t="shared" si="459"/>
        <v/>
      </c>
      <c r="DM304" s="62"/>
      <c r="DN304" s="62"/>
      <c r="DO304" s="62"/>
      <c r="DP304" s="62"/>
      <c r="DQ304" s="62"/>
      <c r="DR304" s="62"/>
      <c r="DS304" s="62"/>
      <c r="DT304" s="62"/>
      <c r="DU304" s="62"/>
      <c r="DV304" s="62" t="str">
        <f t="shared" si="460"/>
        <v/>
      </c>
      <c r="DW304" s="62" t="str">
        <f t="shared" si="461"/>
        <v/>
      </c>
      <c r="DX304" s="62" t="str">
        <f t="shared" si="462"/>
        <v/>
      </c>
      <c r="DY304" s="5"/>
      <c r="DZ304" s="5"/>
      <c r="EA304" s="5"/>
      <c r="EB304" s="5"/>
      <c r="EC304" s="5"/>
      <c r="ED304" s="5"/>
      <c r="EE304" s="5"/>
      <c r="EF304" s="5"/>
      <c r="EG304" s="5"/>
      <c r="EH304" s="5" t="str">
        <f t="shared" si="463"/>
        <v/>
      </c>
      <c r="EI304" s="5" t="str">
        <f t="shared" si="464"/>
        <v/>
      </c>
      <c r="EJ304" s="5" t="str">
        <f t="shared" si="465"/>
        <v/>
      </c>
      <c r="EK304" s="62"/>
      <c r="EL304" s="62"/>
      <c r="EM304" s="62"/>
      <c r="EN304" s="62"/>
      <c r="EO304" s="62"/>
      <c r="EP304" s="62"/>
      <c r="EQ304" s="62"/>
      <c r="ER304" s="62"/>
      <c r="ES304" s="62"/>
      <c r="ET304" s="62" t="str">
        <f t="shared" si="466"/>
        <v/>
      </c>
      <c r="EU304" s="62" t="str">
        <f t="shared" si="467"/>
        <v/>
      </c>
      <c r="EV304" s="62" t="str">
        <f t="shared" si="468"/>
        <v/>
      </c>
      <c r="EW304" s="5"/>
      <c r="EX304" s="5"/>
      <c r="EY304" s="5"/>
      <c r="EZ304" s="5"/>
      <c r="FA304" s="5"/>
      <c r="FB304" s="5"/>
      <c r="FC304" s="5"/>
      <c r="FD304" s="5"/>
      <c r="FE304" s="5"/>
      <c r="FF304" s="5" t="str">
        <f t="shared" si="469"/>
        <v/>
      </c>
      <c r="FG304" s="5" t="str">
        <f t="shared" si="470"/>
        <v/>
      </c>
      <c r="FH304" s="5" t="str">
        <f t="shared" si="471"/>
        <v/>
      </c>
      <c r="FI304" s="62"/>
      <c r="FJ304" s="62"/>
      <c r="FK304" s="62"/>
      <c r="FL304" s="62"/>
      <c r="FM304" s="62"/>
      <c r="FN304" s="62"/>
      <c r="FO304" s="62"/>
      <c r="FP304" s="62"/>
      <c r="FQ304" s="62"/>
      <c r="FR304" s="62" t="str">
        <f t="shared" si="472"/>
        <v/>
      </c>
      <c r="FS304" s="62" t="str">
        <f t="shared" si="473"/>
        <v/>
      </c>
      <c r="FT304" s="62" t="str">
        <f t="shared" si="474"/>
        <v/>
      </c>
      <c r="FU304" s="5"/>
      <c r="FV304" s="5"/>
      <c r="FW304" s="5"/>
      <c r="FX304" s="5"/>
      <c r="FY304" s="5"/>
      <c r="FZ304" s="5"/>
      <c r="GA304" s="5"/>
      <c r="GB304" s="5"/>
      <c r="GC304" s="5"/>
      <c r="GD304" s="5" t="str">
        <f t="shared" si="475"/>
        <v/>
      </c>
      <c r="GE304" s="5" t="str">
        <f t="shared" si="476"/>
        <v/>
      </c>
      <c r="GF304" s="5" t="str">
        <f t="shared" si="477"/>
        <v/>
      </c>
      <c r="GG304" s="62"/>
      <c r="GH304" s="62"/>
      <c r="GI304" s="62"/>
      <c r="GJ304" s="62"/>
      <c r="GK304" s="62"/>
      <c r="GL304" s="62"/>
      <c r="GM304" s="62"/>
      <c r="GN304" s="62"/>
      <c r="GO304" s="62"/>
      <c r="GP304" s="62" t="str">
        <f t="shared" si="478"/>
        <v/>
      </c>
      <c r="GQ304" s="62" t="str">
        <f t="shared" si="479"/>
        <v/>
      </c>
      <c r="GR304" s="62" t="str">
        <f t="shared" si="480"/>
        <v/>
      </c>
      <c r="GS304" s="5"/>
      <c r="GT304" s="5"/>
      <c r="GU304" s="5"/>
      <c r="GV304" s="5"/>
      <c r="GW304" s="5"/>
      <c r="GX304" s="5"/>
      <c r="GY304" s="5"/>
      <c r="GZ304" s="5"/>
      <c r="HA304" s="5"/>
      <c r="HB304" s="5" t="str">
        <f t="shared" si="481"/>
        <v/>
      </c>
      <c r="HC304" s="5" t="str">
        <f t="shared" si="482"/>
        <v/>
      </c>
      <c r="HD304" s="5" t="str">
        <f t="shared" si="483"/>
        <v/>
      </c>
      <c r="HE304" s="62"/>
      <c r="HF304" s="62"/>
      <c r="HG304" s="62"/>
      <c r="HH304" s="62"/>
      <c r="HI304" s="62"/>
      <c r="HJ304" s="62"/>
      <c r="HK304" s="62"/>
      <c r="HL304" s="62"/>
      <c r="HM304" s="62"/>
      <c r="HN304" s="62" t="str">
        <f t="shared" si="484"/>
        <v/>
      </c>
      <c r="HO304" s="62" t="str">
        <f t="shared" si="485"/>
        <v/>
      </c>
      <c r="HP304" s="62" t="str">
        <f t="shared" si="486"/>
        <v/>
      </c>
      <c r="HQ304" s="5"/>
      <c r="HR304" s="5"/>
      <c r="HS304" s="5"/>
      <c r="HT304" s="5"/>
      <c r="HU304" s="5"/>
      <c r="HV304" s="5"/>
      <c r="HW304" s="5"/>
      <c r="HX304" s="5"/>
      <c r="HY304" s="5"/>
      <c r="HZ304" s="5" t="str">
        <f t="shared" si="487"/>
        <v/>
      </c>
      <c r="IA304" s="5" t="str">
        <f t="shared" si="488"/>
        <v/>
      </c>
      <c r="IB304" s="5" t="str">
        <f t="shared" si="489"/>
        <v/>
      </c>
      <c r="IC304" s="62"/>
      <c r="ID304" s="62"/>
      <c r="IE304" s="62"/>
      <c r="IF304" s="62"/>
      <c r="IG304" s="62"/>
      <c r="IH304" s="62"/>
      <c r="II304" s="62"/>
      <c r="IJ304" s="62"/>
      <c r="IK304" s="62"/>
      <c r="IL304" s="62" t="str">
        <f t="shared" si="490"/>
        <v/>
      </c>
      <c r="IM304" s="62" t="str">
        <f t="shared" si="491"/>
        <v/>
      </c>
      <c r="IN304" s="62" t="str">
        <f t="shared" si="492"/>
        <v/>
      </c>
      <c r="IO304" s="5"/>
      <c r="IP304" s="5"/>
      <c r="IQ304" s="5"/>
      <c r="IR304" s="5"/>
      <c r="IS304" s="5"/>
      <c r="IT304" s="5"/>
      <c r="IU304" s="5"/>
      <c r="IV304" s="5"/>
      <c r="IW304" s="5"/>
      <c r="IX304" s="5" t="str">
        <f t="shared" si="493"/>
        <v/>
      </c>
      <c r="IY304" s="5" t="str">
        <f t="shared" si="494"/>
        <v/>
      </c>
      <c r="IZ304" s="5" t="str">
        <f t="shared" si="495"/>
        <v/>
      </c>
    </row>
    <row r="305" spans="1:260" x14ac:dyDescent="0.35">
      <c r="A305" s="131">
        <v>301</v>
      </c>
      <c r="B305" s="170">
        <f>'BVEM Scorecard'!B304</f>
        <v>0</v>
      </c>
      <c r="C305" s="170">
        <f>'BVEM Scorecard'!C304</f>
        <v>0</v>
      </c>
      <c r="D305" s="152">
        <v>491</v>
      </c>
      <c r="E305" s="72" t="str">
        <f>'BVEM Scorecard'!F304</f>
        <v>Solar</v>
      </c>
      <c r="F305" s="94"/>
      <c r="G305" s="94"/>
      <c r="H305" s="94"/>
      <c r="I305" s="94"/>
      <c r="J305" s="55"/>
      <c r="K305" s="55"/>
      <c r="L305" s="55"/>
      <c r="M305" s="55"/>
      <c r="N305" s="5"/>
      <c r="O305" s="5"/>
      <c r="P305" s="142"/>
      <c r="Q305" s="114"/>
      <c r="R305" s="91"/>
      <c r="S305" s="5" t="str">
        <f t="shared" si="434"/>
        <v/>
      </c>
      <c r="T305" s="93"/>
      <c r="U305" s="143"/>
      <c r="V305" s="143"/>
      <c r="W305" s="143"/>
      <c r="X305" s="64"/>
      <c r="Y305" s="64"/>
      <c r="Z305" s="62"/>
      <c r="AA305" s="144"/>
      <c r="AB305" s="144"/>
      <c r="AC305" s="64"/>
      <c r="AD305" s="64" t="str">
        <f t="shared" si="436"/>
        <v/>
      </c>
      <c r="AE305" s="64" t="str">
        <f t="shared" si="437"/>
        <v/>
      </c>
      <c r="AF305" s="64" t="str">
        <f t="shared" si="438"/>
        <v/>
      </c>
      <c r="AG305" s="55"/>
      <c r="AH305" s="55"/>
      <c r="AI305" s="35"/>
      <c r="AJ305" s="35"/>
      <c r="AK305" s="35"/>
      <c r="AL305" s="35"/>
      <c r="AM305" s="142"/>
      <c r="AN305" s="142"/>
      <c r="AO305" s="35"/>
      <c r="AP305" s="35" t="str">
        <f t="shared" si="439"/>
        <v/>
      </c>
      <c r="AQ305" s="35" t="str">
        <f t="shared" si="440"/>
        <v/>
      </c>
      <c r="AR305" s="35" t="str">
        <f t="shared" si="441"/>
        <v/>
      </c>
      <c r="AS305" s="64"/>
      <c r="AT305" s="64"/>
      <c r="AU305" s="64"/>
      <c r="AV305" s="64"/>
      <c r="AW305" s="64"/>
      <c r="AX305" s="64"/>
      <c r="AY305" s="144"/>
      <c r="AZ305" s="144"/>
      <c r="BA305" s="64"/>
      <c r="BB305" s="64" t="str">
        <f t="shared" si="442"/>
        <v/>
      </c>
      <c r="BC305" s="64" t="str">
        <f t="shared" si="443"/>
        <v/>
      </c>
      <c r="BD305" s="64" t="str">
        <f t="shared" si="444"/>
        <v/>
      </c>
      <c r="BE305" s="35"/>
      <c r="BF305" s="35"/>
      <c r="BG305" s="35"/>
      <c r="BH305" s="35"/>
      <c r="BI305" s="35"/>
      <c r="BJ305" s="35"/>
      <c r="BK305" s="142"/>
      <c r="BL305" s="142"/>
      <c r="BM305" s="35"/>
      <c r="BN305" s="35" t="str">
        <f t="shared" si="445"/>
        <v/>
      </c>
      <c r="BO305" s="35" t="str">
        <f t="shared" si="446"/>
        <v/>
      </c>
      <c r="BP305" s="35" t="str">
        <f t="shared" si="447"/>
        <v/>
      </c>
      <c r="BQ305" s="64"/>
      <c r="BR305" s="64"/>
      <c r="BS305" s="64"/>
      <c r="BT305" s="64"/>
      <c r="BU305" s="64"/>
      <c r="BV305" s="64"/>
      <c r="BW305" s="144"/>
      <c r="BX305" s="144"/>
      <c r="BY305" s="64"/>
      <c r="BZ305" s="64" t="str">
        <f t="shared" si="448"/>
        <v/>
      </c>
      <c r="CA305" s="64" t="str">
        <f t="shared" si="449"/>
        <v/>
      </c>
      <c r="CB305" s="64" t="str">
        <f t="shared" si="450"/>
        <v/>
      </c>
      <c r="CC305" s="35"/>
      <c r="CD305" s="35"/>
      <c r="CE305" s="35"/>
      <c r="CF305" s="35"/>
      <c r="CG305" s="35"/>
      <c r="CH305" s="35"/>
      <c r="CI305" s="142"/>
      <c r="CJ305" s="142"/>
      <c r="CK305" s="35"/>
      <c r="CL305" s="35" t="str">
        <f t="shared" si="451"/>
        <v/>
      </c>
      <c r="CM305" s="35" t="str">
        <f t="shared" si="452"/>
        <v/>
      </c>
      <c r="CN305" s="35" t="str">
        <f t="shared" si="453"/>
        <v/>
      </c>
      <c r="CO305" s="64"/>
      <c r="CP305" s="64"/>
      <c r="CQ305" s="64"/>
      <c r="CR305" s="64"/>
      <c r="CS305" s="64"/>
      <c r="CT305" s="64"/>
      <c r="CU305" s="144"/>
      <c r="CV305" s="144"/>
      <c r="CW305" s="64"/>
      <c r="CX305" s="64" t="str">
        <f t="shared" si="454"/>
        <v/>
      </c>
      <c r="CY305" s="64" t="str">
        <f t="shared" si="455"/>
        <v/>
      </c>
      <c r="CZ305" s="64" t="str">
        <f t="shared" si="456"/>
        <v/>
      </c>
      <c r="DA305" s="35"/>
      <c r="DB305" s="35"/>
      <c r="DC305" s="35"/>
      <c r="DD305" s="35"/>
      <c r="DE305" s="35"/>
      <c r="DF305" s="35"/>
      <c r="DG305" s="142"/>
      <c r="DH305" s="142"/>
      <c r="DI305" s="35"/>
      <c r="DJ305" s="35" t="str">
        <f t="shared" si="457"/>
        <v/>
      </c>
      <c r="DK305" s="35" t="str">
        <f t="shared" si="458"/>
        <v/>
      </c>
      <c r="DL305" s="35" t="str">
        <f t="shared" si="459"/>
        <v/>
      </c>
      <c r="DM305" s="64"/>
      <c r="DN305" s="64"/>
      <c r="DO305" s="64"/>
      <c r="DP305" s="64"/>
      <c r="DQ305" s="64"/>
      <c r="DR305" s="64"/>
      <c r="DS305" s="144"/>
      <c r="DT305" s="144"/>
      <c r="DU305" s="64"/>
      <c r="DV305" s="64" t="str">
        <f t="shared" si="460"/>
        <v/>
      </c>
      <c r="DW305" s="64" t="str">
        <f t="shared" si="461"/>
        <v/>
      </c>
      <c r="DX305" s="64" t="str">
        <f t="shared" si="462"/>
        <v/>
      </c>
      <c r="DY305" s="35"/>
      <c r="DZ305" s="35"/>
      <c r="EA305" s="35"/>
      <c r="EB305" s="35"/>
      <c r="EC305" s="35"/>
      <c r="ED305" s="35"/>
      <c r="EE305" s="142"/>
      <c r="EF305" s="142"/>
      <c r="EG305" s="35"/>
      <c r="EH305" s="35" t="str">
        <f t="shared" si="463"/>
        <v/>
      </c>
      <c r="EI305" s="35" t="str">
        <f t="shared" si="464"/>
        <v/>
      </c>
      <c r="EJ305" s="35" t="str">
        <f t="shared" si="465"/>
        <v/>
      </c>
      <c r="EK305" s="62"/>
      <c r="EL305" s="62"/>
      <c r="EM305" s="62"/>
      <c r="EN305" s="62"/>
      <c r="EO305" s="62"/>
      <c r="EP305" s="62"/>
      <c r="EQ305" s="62"/>
      <c r="ER305" s="62"/>
      <c r="ES305" s="62"/>
      <c r="ET305" s="62" t="str">
        <f t="shared" si="466"/>
        <v/>
      </c>
      <c r="EU305" s="62" t="str">
        <f t="shared" si="467"/>
        <v/>
      </c>
      <c r="EV305" s="62" t="str">
        <f t="shared" si="468"/>
        <v/>
      </c>
      <c r="EW305" s="5"/>
      <c r="EX305" s="5"/>
      <c r="EY305" s="5"/>
      <c r="EZ305" s="5"/>
      <c r="FA305" s="5"/>
      <c r="FB305" s="5"/>
      <c r="FC305" s="5"/>
      <c r="FD305" s="5"/>
      <c r="FE305" s="5"/>
      <c r="FF305" s="5" t="str">
        <f t="shared" si="469"/>
        <v/>
      </c>
      <c r="FG305" s="5" t="str">
        <f t="shared" si="470"/>
        <v/>
      </c>
      <c r="FH305" s="5" t="str">
        <f t="shared" si="471"/>
        <v/>
      </c>
      <c r="FI305" s="62"/>
      <c r="FJ305" s="62"/>
      <c r="FK305" s="62"/>
      <c r="FL305" s="62"/>
      <c r="FM305" s="62"/>
      <c r="FN305" s="62"/>
      <c r="FO305" s="62"/>
      <c r="FP305" s="62"/>
      <c r="FQ305" s="62"/>
      <c r="FR305" s="62" t="str">
        <f t="shared" si="472"/>
        <v/>
      </c>
      <c r="FS305" s="62" t="str">
        <f t="shared" si="473"/>
        <v/>
      </c>
      <c r="FT305" s="62" t="str">
        <f t="shared" si="474"/>
        <v/>
      </c>
      <c r="FU305" s="5"/>
      <c r="FV305" s="5"/>
      <c r="FW305" s="5"/>
      <c r="FX305" s="5"/>
      <c r="FY305" s="5"/>
      <c r="FZ305" s="5"/>
      <c r="GA305" s="5"/>
      <c r="GB305" s="5"/>
      <c r="GC305" s="5"/>
      <c r="GD305" s="5" t="str">
        <f t="shared" si="475"/>
        <v/>
      </c>
      <c r="GE305" s="5" t="str">
        <f t="shared" si="476"/>
        <v/>
      </c>
      <c r="GF305" s="5" t="str">
        <f t="shared" si="477"/>
        <v/>
      </c>
      <c r="GG305" s="62"/>
      <c r="GH305" s="62"/>
      <c r="GI305" s="62"/>
      <c r="GJ305" s="62"/>
      <c r="GK305" s="62"/>
      <c r="GL305" s="62"/>
      <c r="GM305" s="62"/>
      <c r="GN305" s="62"/>
      <c r="GO305" s="62"/>
      <c r="GP305" s="62" t="str">
        <f t="shared" si="478"/>
        <v/>
      </c>
      <c r="GQ305" s="62" t="str">
        <f t="shared" si="479"/>
        <v/>
      </c>
      <c r="GR305" s="62" t="str">
        <f t="shared" si="480"/>
        <v/>
      </c>
      <c r="GS305" s="5"/>
      <c r="GT305" s="5"/>
      <c r="GU305" s="5"/>
      <c r="GV305" s="5"/>
      <c r="GW305" s="5"/>
      <c r="GX305" s="5"/>
      <c r="GY305" s="5"/>
      <c r="GZ305" s="5"/>
      <c r="HA305" s="5"/>
      <c r="HB305" s="5" t="str">
        <f t="shared" si="481"/>
        <v/>
      </c>
      <c r="HC305" s="5" t="str">
        <f t="shared" si="482"/>
        <v/>
      </c>
      <c r="HD305" s="5" t="str">
        <f t="shared" si="483"/>
        <v/>
      </c>
      <c r="HE305" s="62"/>
      <c r="HF305" s="62"/>
      <c r="HG305" s="62"/>
      <c r="HH305" s="62"/>
      <c r="HI305" s="62"/>
      <c r="HJ305" s="62"/>
      <c r="HK305" s="62"/>
      <c r="HL305" s="62"/>
      <c r="HM305" s="62"/>
      <c r="HN305" s="62" t="str">
        <f t="shared" si="484"/>
        <v/>
      </c>
      <c r="HO305" s="62" t="str">
        <f t="shared" si="485"/>
        <v/>
      </c>
      <c r="HP305" s="62" t="str">
        <f t="shared" si="486"/>
        <v/>
      </c>
      <c r="HQ305" s="5"/>
      <c r="HR305" s="5"/>
      <c r="HS305" s="5"/>
      <c r="HT305" s="5"/>
      <c r="HU305" s="5"/>
      <c r="HV305" s="5"/>
      <c r="HW305" s="5"/>
      <c r="HX305" s="5"/>
      <c r="HY305" s="5"/>
      <c r="HZ305" s="5" t="str">
        <f t="shared" si="487"/>
        <v/>
      </c>
      <c r="IA305" s="5" t="str">
        <f t="shared" si="488"/>
        <v/>
      </c>
      <c r="IB305" s="5" t="str">
        <f t="shared" si="489"/>
        <v/>
      </c>
      <c r="IC305" s="62"/>
      <c r="ID305" s="62"/>
      <c r="IE305" s="62"/>
      <c r="IF305" s="62"/>
      <c r="IG305" s="62"/>
      <c r="IH305" s="62"/>
      <c r="II305" s="62"/>
      <c r="IJ305" s="62"/>
      <c r="IK305" s="62"/>
      <c r="IL305" s="62" t="str">
        <f t="shared" si="490"/>
        <v/>
      </c>
      <c r="IM305" s="62" t="str">
        <f t="shared" si="491"/>
        <v/>
      </c>
      <c r="IN305" s="62" t="str">
        <f t="shared" si="492"/>
        <v/>
      </c>
      <c r="IO305" s="5"/>
      <c r="IP305" s="5"/>
      <c r="IQ305" s="5"/>
      <c r="IR305" s="5"/>
      <c r="IS305" s="5"/>
      <c r="IT305" s="5"/>
      <c r="IU305" s="5"/>
      <c r="IV305" s="5"/>
      <c r="IW305" s="5"/>
      <c r="IX305" s="5" t="str">
        <f t="shared" si="493"/>
        <v/>
      </c>
      <c r="IY305" s="5" t="str">
        <f t="shared" si="494"/>
        <v/>
      </c>
      <c r="IZ305" s="5" t="str">
        <f t="shared" si="495"/>
        <v/>
      </c>
    </row>
    <row r="306" spans="1:260" x14ac:dyDescent="0.35">
      <c r="A306" s="131">
        <v>302</v>
      </c>
      <c r="B306" s="170">
        <f>'BVEM Scorecard'!B305</f>
        <v>0</v>
      </c>
      <c r="C306" s="170">
        <f>'BVEM Scorecard'!C305</f>
        <v>0</v>
      </c>
      <c r="D306" s="152">
        <v>440</v>
      </c>
      <c r="E306" s="72" t="str">
        <f>'BVEM Scorecard'!F305</f>
        <v>Solar</v>
      </c>
      <c r="F306" s="94"/>
      <c r="G306" s="94"/>
      <c r="H306" s="94"/>
      <c r="I306" s="94"/>
      <c r="J306" s="55"/>
      <c r="K306" s="55"/>
      <c r="L306" s="55"/>
      <c r="M306" s="55"/>
      <c r="N306" s="5"/>
      <c r="O306" s="141"/>
      <c r="P306" s="142"/>
      <c r="Q306" s="114"/>
      <c r="R306" s="91"/>
      <c r="S306" s="5" t="str">
        <f t="shared" si="434"/>
        <v/>
      </c>
      <c r="T306" s="93"/>
      <c r="U306" s="143"/>
      <c r="V306" s="143"/>
      <c r="W306" s="143"/>
      <c r="X306" s="64"/>
      <c r="Y306" s="64"/>
      <c r="Z306" s="64"/>
      <c r="AA306" s="144"/>
      <c r="AB306" s="144"/>
      <c r="AC306" s="64"/>
      <c r="AD306" s="64" t="str">
        <f t="shared" si="436"/>
        <v/>
      </c>
      <c r="AE306" s="64" t="str">
        <f t="shared" si="437"/>
        <v/>
      </c>
      <c r="AF306" s="64" t="str">
        <f t="shared" si="438"/>
        <v/>
      </c>
      <c r="AG306" s="55"/>
      <c r="AH306" s="55"/>
      <c r="AI306" s="5"/>
      <c r="AJ306" s="5"/>
      <c r="AK306" s="5"/>
      <c r="AL306" s="5"/>
      <c r="AM306" s="5"/>
      <c r="AN306" s="5"/>
      <c r="AO306" s="5"/>
      <c r="AP306" s="35" t="str">
        <f t="shared" si="439"/>
        <v/>
      </c>
      <c r="AQ306" s="35" t="str">
        <f t="shared" si="440"/>
        <v/>
      </c>
      <c r="AR306" s="35" t="str">
        <f t="shared" si="441"/>
        <v/>
      </c>
      <c r="AS306" s="62"/>
      <c r="AT306" s="62"/>
      <c r="AU306" s="62"/>
      <c r="AV306" s="62"/>
      <c r="AW306" s="62"/>
      <c r="AX306" s="62"/>
      <c r="AY306" s="62"/>
      <c r="AZ306" s="62"/>
      <c r="BA306" s="62"/>
      <c r="BB306" s="62" t="str">
        <f t="shared" si="442"/>
        <v/>
      </c>
      <c r="BC306" s="95" t="str">
        <f t="shared" si="443"/>
        <v/>
      </c>
      <c r="BD306" s="62" t="str">
        <f t="shared" si="444"/>
        <v/>
      </c>
      <c r="BE306" s="5"/>
      <c r="BF306" s="5"/>
      <c r="BG306" s="5"/>
      <c r="BH306" s="5"/>
      <c r="BI306" s="5"/>
      <c r="BJ306" s="5"/>
      <c r="BK306" s="5"/>
      <c r="BL306" s="5"/>
      <c r="BM306" s="5"/>
      <c r="BN306" s="35" t="str">
        <f t="shared" si="445"/>
        <v/>
      </c>
      <c r="BO306" s="35" t="str">
        <f t="shared" si="446"/>
        <v/>
      </c>
      <c r="BP306" s="35" t="str">
        <f t="shared" si="447"/>
        <v/>
      </c>
      <c r="BQ306" s="62"/>
      <c r="BR306" s="62"/>
      <c r="BS306" s="62"/>
      <c r="BT306" s="62"/>
      <c r="BU306" s="62"/>
      <c r="BV306" s="62"/>
      <c r="BW306" s="62"/>
      <c r="BX306" s="62"/>
      <c r="BY306" s="62"/>
      <c r="BZ306" s="62" t="str">
        <f t="shared" si="448"/>
        <v/>
      </c>
      <c r="CA306" s="62" t="str">
        <f t="shared" si="449"/>
        <v/>
      </c>
      <c r="CB306" s="62" t="str">
        <f t="shared" si="450"/>
        <v/>
      </c>
      <c r="CC306" s="5"/>
      <c r="CD306" s="5"/>
      <c r="CE306" s="5"/>
      <c r="CF306" s="5"/>
      <c r="CG306" s="5"/>
      <c r="CH306" s="5"/>
      <c r="CI306" s="5"/>
      <c r="CJ306" s="5"/>
      <c r="CK306" s="5"/>
      <c r="CL306" s="35" t="str">
        <f t="shared" si="451"/>
        <v/>
      </c>
      <c r="CM306" s="35" t="str">
        <f t="shared" si="452"/>
        <v/>
      </c>
      <c r="CN306" s="35" t="str">
        <f t="shared" si="453"/>
        <v/>
      </c>
      <c r="CO306" s="62"/>
      <c r="CP306" s="62"/>
      <c r="CQ306" s="62"/>
      <c r="CR306" s="62"/>
      <c r="CS306" s="62"/>
      <c r="CT306" s="62"/>
      <c r="CU306" s="62"/>
      <c r="CV306" s="62"/>
      <c r="CW306" s="62"/>
      <c r="CX306" s="62" t="str">
        <f t="shared" si="454"/>
        <v/>
      </c>
      <c r="CY306" s="62" t="str">
        <f t="shared" si="455"/>
        <v/>
      </c>
      <c r="CZ306" s="62" t="str">
        <f t="shared" si="456"/>
        <v/>
      </c>
      <c r="DA306" s="5"/>
      <c r="DB306" s="5"/>
      <c r="DC306" s="5"/>
      <c r="DD306" s="5"/>
      <c r="DE306" s="5"/>
      <c r="DF306" s="5"/>
      <c r="DG306" s="5"/>
      <c r="DH306" s="5"/>
      <c r="DI306" s="5"/>
      <c r="DJ306" s="5" t="str">
        <f t="shared" si="457"/>
        <v/>
      </c>
      <c r="DK306" s="5" t="str">
        <f t="shared" si="458"/>
        <v/>
      </c>
      <c r="DL306" s="5" t="str">
        <f t="shared" si="459"/>
        <v/>
      </c>
      <c r="DM306" s="62"/>
      <c r="DN306" s="62"/>
      <c r="DO306" s="62"/>
      <c r="DP306" s="62"/>
      <c r="DQ306" s="62"/>
      <c r="DR306" s="62"/>
      <c r="DS306" s="62"/>
      <c r="DT306" s="62"/>
      <c r="DU306" s="62"/>
      <c r="DV306" s="62" t="str">
        <f t="shared" si="460"/>
        <v/>
      </c>
      <c r="DW306" s="62" t="str">
        <f t="shared" si="461"/>
        <v/>
      </c>
      <c r="DX306" s="62" t="str">
        <f t="shared" si="462"/>
        <v/>
      </c>
      <c r="DY306" s="5"/>
      <c r="DZ306" s="5"/>
      <c r="EA306" s="5"/>
      <c r="EB306" s="5"/>
      <c r="EC306" s="5"/>
      <c r="ED306" s="5"/>
      <c r="EE306" s="5"/>
      <c r="EF306" s="5"/>
      <c r="EG306" s="5"/>
      <c r="EH306" s="5" t="str">
        <f t="shared" si="463"/>
        <v/>
      </c>
      <c r="EI306" s="5" t="str">
        <f t="shared" si="464"/>
        <v/>
      </c>
      <c r="EJ306" s="5" t="str">
        <f t="shared" si="465"/>
        <v/>
      </c>
      <c r="EK306" s="62"/>
      <c r="EL306" s="62"/>
      <c r="EM306" s="62"/>
      <c r="EN306" s="62"/>
      <c r="EO306" s="62"/>
      <c r="EP306" s="62"/>
      <c r="EQ306" s="62"/>
      <c r="ER306" s="62"/>
      <c r="ES306" s="62"/>
      <c r="ET306" s="62" t="str">
        <f t="shared" si="466"/>
        <v/>
      </c>
      <c r="EU306" s="62" t="str">
        <f t="shared" si="467"/>
        <v/>
      </c>
      <c r="EV306" s="62" t="str">
        <f t="shared" si="468"/>
        <v/>
      </c>
      <c r="EW306" s="5"/>
      <c r="EX306" s="5"/>
      <c r="EY306" s="5"/>
      <c r="EZ306" s="5"/>
      <c r="FA306" s="5"/>
      <c r="FB306" s="5"/>
      <c r="FC306" s="5"/>
      <c r="FD306" s="5"/>
      <c r="FE306" s="5"/>
      <c r="FF306" s="5" t="str">
        <f t="shared" si="469"/>
        <v/>
      </c>
      <c r="FG306" s="5" t="str">
        <f t="shared" si="470"/>
        <v/>
      </c>
      <c r="FH306" s="5" t="str">
        <f t="shared" si="471"/>
        <v/>
      </c>
      <c r="FI306" s="62"/>
      <c r="FJ306" s="62"/>
      <c r="FK306" s="62"/>
      <c r="FL306" s="62"/>
      <c r="FM306" s="62"/>
      <c r="FN306" s="62"/>
      <c r="FO306" s="62"/>
      <c r="FP306" s="62"/>
      <c r="FQ306" s="62"/>
      <c r="FR306" s="62" t="str">
        <f t="shared" si="472"/>
        <v/>
      </c>
      <c r="FS306" s="62" t="str">
        <f t="shared" si="473"/>
        <v/>
      </c>
      <c r="FT306" s="62" t="str">
        <f t="shared" si="474"/>
        <v/>
      </c>
      <c r="FU306" s="5"/>
      <c r="FV306" s="5"/>
      <c r="FW306" s="5"/>
      <c r="FX306" s="5"/>
      <c r="FY306" s="5"/>
      <c r="FZ306" s="5"/>
      <c r="GA306" s="5"/>
      <c r="GB306" s="5"/>
      <c r="GC306" s="5"/>
      <c r="GD306" s="5" t="str">
        <f t="shared" si="475"/>
        <v/>
      </c>
      <c r="GE306" s="5" t="str">
        <f t="shared" si="476"/>
        <v/>
      </c>
      <c r="GF306" s="5" t="str">
        <f t="shared" si="477"/>
        <v/>
      </c>
      <c r="GG306" s="62"/>
      <c r="GH306" s="62"/>
      <c r="GI306" s="62"/>
      <c r="GJ306" s="62"/>
      <c r="GK306" s="62"/>
      <c r="GL306" s="62"/>
      <c r="GM306" s="62"/>
      <c r="GN306" s="62"/>
      <c r="GO306" s="62"/>
      <c r="GP306" s="62" t="str">
        <f t="shared" si="478"/>
        <v/>
      </c>
      <c r="GQ306" s="62" t="str">
        <f t="shared" si="479"/>
        <v/>
      </c>
      <c r="GR306" s="62" t="str">
        <f t="shared" si="480"/>
        <v/>
      </c>
      <c r="GS306" s="5"/>
      <c r="GT306" s="5"/>
      <c r="GU306" s="5"/>
      <c r="GV306" s="5"/>
      <c r="GW306" s="5"/>
      <c r="GX306" s="5"/>
      <c r="GY306" s="5"/>
      <c r="GZ306" s="5"/>
      <c r="HA306" s="5"/>
      <c r="HB306" s="5" t="str">
        <f t="shared" si="481"/>
        <v/>
      </c>
      <c r="HC306" s="5" t="str">
        <f t="shared" si="482"/>
        <v/>
      </c>
      <c r="HD306" s="5" t="str">
        <f t="shared" si="483"/>
        <v/>
      </c>
      <c r="HE306" s="62"/>
      <c r="HF306" s="62"/>
      <c r="HG306" s="62"/>
      <c r="HH306" s="62"/>
      <c r="HI306" s="62"/>
      <c r="HJ306" s="62"/>
      <c r="HK306" s="62"/>
      <c r="HL306" s="62"/>
      <c r="HM306" s="62"/>
      <c r="HN306" s="62" t="str">
        <f t="shared" si="484"/>
        <v/>
      </c>
      <c r="HO306" s="62" t="str">
        <f t="shared" si="485"/>
        <v/>
      </c>
      <c r="HP306" s="62" t="str">
        <f t="shared" si="486"/>
        <v/>
      </c>
      <c r="HQ306" s="5"/>
      <c r="HR306" s="5"/>
      <c r="HS306" s="5"/>
      <c r="HT306" s="5"/>
      <c r="HU306" s="5"/>
      <c r="HV306" s="5"/>
      <c r="HW306" s="5"/>
      <c r="HX306" s="5"/>
      <c r="HY306" s="5"/>
      <c r="HZ306" s="5" t="str">
        <f t="shared" si="487"/>
        <v/>
      </c>
      <c r="IA306" s="5" t="str">
        <f t="shared" si="488"/>
        <v/>
      </c>
      <c r="IB306" s="5" t="str">
        <f t="shared" si="489"/>
        <v/>
      </c>
      <c r="IC306" s="62"/>
      <c r="ID306" s="62"/>
      <c r="IE306" s="62"/>
      <c r="IF306" s="62"/>
      <c r="IG306" s="62"/>
      <c r="IH306" s="62"/>
      <c r="II306" s="62"/>
      <c r="IJ306" s="62"/>
      <c r="IK306" s="62"/>
      <c r="IL306" s="62" t="str">
        <f t="shared" si="490"/>
        <v/>
      </c>
      <c r="IM306" s="62" t="str">
        <f t="shared" si="491"/>
        <v/>
      </c>
      <c r="IN306" s="62" t="str">
        <f t="shared" si="492"/>
        <v/>
      </c>
      <c r="IO306" s="5"/>
      <c r="IP306" s="5"/>
      <c r="IQ306" s="5"/>
      <c r="IR306" s="5"/>
      <c r="IS306" s="5"/>
      <c r="IT306" s="5"/>
      <c r="IU306" s="5"/>
      <c r="IV306" s="5"/>
      <c r="IW306" s="5"/>
      <c r="IX306" s="5" t="str">
        <f t="shared" si="493"/>
        <v/>
      </c>
      <c r="IY306" s="5" t="str">
        <f t="shared" si="494"/>
        <v/>
      </c>
      <c r="IZ306" s="5" t="str">
        <f t="shared" si="495"/>
        <v/>
      </c>
    </row>
    <row r="307" spans="1:260" x14ac:dyDescent="0.35">
      <c r="A307" s="131">
        <v>303</v>
      </c>
      <c r="B307" s="170">
        <f>'BVEM Scorecard'!B306</f>
        <v>0</v>
      </c>
      <c r="C307" s="170">
        <f>'BVEM Scorecard'!C306</f>
        <v>0</v>
      </c>
      <c r="D307" s="152">
        <v>1003</v>
      </c>
      <c r="E307" s="72" t="str">
        <f>'BVEM Scorecard'!F306</f>
        <v>Solar + Storage</v>
      </c>
      <c r="F307" s="94">
        <f t="shared" si="432"/>
        <v>0.28999999999999998</v>
      </c>
      <c r="G307" s="94">
        <f>IFERROR(S307/3,0)</f>
        <v>1</v>
      </c>
      <c r="H307" s="94">
        <f t="shared" si="433"/>
        <v>0.70939597315436254</v>
      </c>
      <c r="I307" s="94">
        <f t="shared" ref="I307" si="508">IFERROR(SUM(AD307,AP307,BB307,BN307,BZ307,CL307,CX307,DJ307,DV307,EH307,ET307,FF307,FR307,GD307,GP307,HB307,HN307,HZ307,IL307,IX307)/(SUM(V307,AH307,AT307,BF307,BR307,CD307,CP307,DB307,DN307,DZ307,EL307,EX307,FJ307,FV307,GH307,GT307,HF307,HR307,ID307,IP307)*3),0)</f>
        <v>0.88235294117647056</v>
      </c>
      <c r="J307" s="55">
        <v>1</v>
      </c>
      <c r="K307" s="55">
        <v>1</v>
      </c>
      <c r="L307" s="55">
        <v>298</v>
      </c>
      <c r="M307" s="55">
        <v>598028</v>
      </c>
      <c r="N307" s="5">
        <f>M307/2080</f>
        <v>287.51346153846151</v>
      </c>
      <c r="O307" s="5">
        <v>1</v>
      </c>
      <c r="P307" s="142">
        <v>0.28999999999999998</v>
      </c>
      <c r="Q307" s="114">
        <f>O307*0.29</f>
        <v>0.28999999999999998</v>
      </c>
      <c r="R307" s="91">
        <v>0.28999999999999998</v>
      </c>
      <c r="S307" s="5">
        <f t="shared" si="434"/>
        <v>3</v>
      </c>
      <c r="T307" s="93">
        <f>IFERROR(Q307*Q$4+R307*R$4,0)</f>
        <v>0.28999999999999998</v>
      </c>
      <c r="U307" s="143" t="s">
        <v>105</v>
      </c>
      <c r="V307" s="143">
        <v>1</v>
      </c>
      <c r="W307" s="143">
        <v>3</v>
      </c>
      <c r="X307" s="64">
        <f>70+2745</f>
        <v>2815</v>
      </c>
      <c r="Y307" s="64">
        <f>X307/2080</f>
        <v>1.3533653846153846</v>
      </c>
      <c r="Z307" s="62">
        <v>1</v>
      </c>
      <c r="AA307" s="144">
        <v>0.5</v>
      </c>
      <c r="AB307" s="144">
        <v>0.5</v>
      </c>
      <c r="AC307" s="64"/>
      <c r="AD307" s="64">
        <f t="shared" si="436"/>
        <v>3</v>
      </c>
      <c r="AE307" s="64">
        <f t="shared" si="437"/>
        <v>1.0067114093959731E-2</v>
      </c>
      <c r="AF307" s="64">
        <f t="shared" si="438"/>
        <v>5.0335570469798654E-3</v>
      </c>
      <c r="AG307" s="55" t="s">
        <v>242</v>
      </c>
      <c r="AH307" s="55">
        <v>1</v>
      </c>
      <c r="AI307" s="35">
        <v>35</v>
      </c>
      <c r="AJ307" s="35">
        <v>63994</v>
      </c>
      <c r="AK307" s="35">
        <f>AJ307/2080</f>
        <v>30.766346153846154</v>
      </c>
      <c r="AL307" s="35">
        <v>1</v>
      </c>
      <c r="AM307" s="142">
        <v>0.83</v>
      </c>
      <c r="AN307" s="142">
        <v>0.83</v>
      </c>
      <c r="AO307" s="35"/>
      <c r="AP307" s="35">
        <f t="shared" si="439"/>
        <v>3</v>
      </c>
      <c r="AQ307" s="35">
        <f t="shared" si="440"/>
        <v>0.1174496644295302</v>
      </c>
      <c r="AR307" s="35">
        <f t="shared" si="441"/>
        <v>9.7483221476510062E-2</v>
      </c>
      <c r="AS307" s="64" t="s">
        <v>243</v>
      </c>
      <c r="AT307" s="64">
        <v>1</v>
      </c>
      <c r="AU307" s="64">
        <v>24</v>
      </c>
      <c r="AV307" s="64">
        <v>53715</v>
      </c>
      <c r="AW307" s="64">
        <f>AV307/2080</f>
        <v>25.82451923076923</v>
      </c>
      <c r="AX307" s="64">
        <v>1</v>
      </c>
      <c r="AY307" s="144">
        <v>0.71</v>
      </c>
      <c r="AZ307" s="144">
        <v>0.71</v>
      </c>
      <c r="BA307" s="64"/>
      <c r="BB307" s="64">
        <f t="shared" si="442"/>
        <v>3</v>
      </c>
      <c r="BC307" s="64">
        <f t="shared" si="443"/>
        <v>8.0536912751677847E-2</v>
      </c>
      <c r="BD307" s="64">
        <f t="shared" si="444"/>
        <v>5.7181208053691271E-2</v>
      </c>
      <c r="BE307" s="35" t="s">
        <v>244</v>
      </c>
      <c r="BF307" s="35">
        <v>1</v>
      </c>
      <c r="BG307" s="35">
        <v>9</v>
      </c>
      <c r="BH307" s="35">
        <v>19797</v>
      </c>
      <c r="BI307" s="35">
        <f>BH307/2080</f>
        <v>9.517788461538462</v>
      </c>
      <c r="BJ307" s="35">
        <v>1</v>
      </c>
      <c r="BK307" s="142">
        <v>0.22</v>
      </c>
      <c r="BL307" s="142">
        <v>0.22</v>
      </c>
      <c r="BM307" s="35"/>
      <c r="BN307" s="35">
        <f t="shared" si="445"/>
        <v>3</v>
      </c>
      <c r="BO307" s="35">
        <f t="shared" si="446"/>
        <v>3.0201342281879196E-2</v>
      </c>
      <c r="BP307" s="35">
        <f t="shared" si="447"/>
        <v>6.6442953020134235E-3</v>
      </c>
      <c r="BQ307" s="64" t="s">
        <v>245</v>
      </c>
      <c r="BR307" s="64">
        <v>1</v>
      </c>
      <c r="BS307" s="64">
        <v>9</v>
      </c>
      <c r="BT307" s="64">
        <v>25760</v>
      </c>
      <c r="BU307" s="64">
        <f>BT307/2080</f>
        <v>12.384615384615385</v>
      </c>
      <c r="BV307" s="64">
        <v>1</v>
      </c>
      <c r="BW307" s="144">
        <v>0</v>
      </c>
      <c r="BX307" s="144">
        <v>0</v>
      </c>
      <c r="BY307" s="64"/>
      <c r="BZ307" s="64">
        <f t="shared" si="448"/>
        <v>1</v>
      </c>
      <c r="CA307" s="64">
        <f t="shared" si="449"/>
        <v>3.0201342281879196E-2</v>
      </c>
      <c r="CB307" s="64">
        <f t="shared" si="450"/>
        <v>0</v>
      </c>
      <c r="CC307" s="35" t="s">
        <v>246</v>
      </c>
      <c r="CD307" s="35">
        <v>1</v>
      </c>
      <c r="CE307" s="35">
        <f>6</f>
        <v>6</v>
      </c>
      <c r="CF307" s="35">
        <f>1739+1739</f>
        <v>3478</v>
      </c>
      <c r="CG307" s="35">
        <f>CF307/2080</f>
        <v>1.6721153846153847</v>
      </c>
      <c r="CH307" s="35">
        <v>1</v>
      </c>
      <c r="CI307" s="142">
        <v>0.33</v>
      </c>
      <c r="CJ307" s="142">
        <v>0.33</v>
      </c>
      <c r="CK307" s="35"/>
      <c r="CL307" s="35">
        <f t="shared" si="451"/>
        <v>3</v>
      </c>
      <c r="CM307" s="35">
        <f t="shared" si="452"/>
        <v>2.0134228187919462E-2</v>
      </c>
      <c r="CN307" s="35">
        <f t="shared" si="453"/>
        <v>6.6442953020134227E-3</v>
      </c>
      <c r="CO307" s="64" t="s">
        <v>247</v>
      </c>
      <c r="CP307" s="64">
        <v>1</v>
      </c>
      <c r="CQ307" s="64">
        <v>1</v>
      </c>
      <c r="CR307" s="64">
        <v>695</v>
      </c>
      <c r="CS307" s="64">
        <f>CR307/2080</f>
        <v>0.33413461538461536</v>
      </c>
      <c r="CT307" s="64">
        <f>CS307/CR307</f>
        <v>4.8076923076923074E-4</v>
      </c>
      <c r="CU307" s="144">
        <v>0</v>
      </c>
      <c r="CV307" s="144">
        <v>0</v>
      </c>
      <c r="CW307" s="64"/>
      <c r="CX307" s="64">
        <f t="shared" si="454"/>
        <v>1</v>
      </c>
      <c r="CY307" s="64">
        <f t="shared" si="455"/>
        <v>3.3557046979865771E-3</v>
      </c>
      <c r="CZ307" s="64">
        <f t="shared" si="456"/>
        <v>0</v>
      </c>
      <c r="DA307" s="35" t="s">
        <v>248</v>
      </c>
      <c r="DB307" s="35">
        <v>1</v>
      </c>
      <c r="DC307" s="35">
        <v>1</v>
      </c>
      <c r="DD307" s="35">
        <v>348</v>
      </c>
      <c r="DE307" s="35">
        <f>DD307/2080</f>
        <v>0.1673076923076923</v>
      </c>
      <c r="DF307" s="35">
        <v>1</v>
      </c>
      <c r="DG307" s="142">
        <v>0.83</v>
      </c>
      <c r="DH307" s="142">
        <v>0.83</v>
      </c>
      <c r="DI307" s="35"/>
      <c r="DJ307" s="35">
        <f t="shared" si="457"/>
        <v>3</v>
      </c>
      <c r="DK307" s="35">
        <f t="shared" si="458"/>
        <v>3.3557046979865771E-3</v>
      </c>
      <c r="DL307" s="35">
        <f t="shared" si="459"/>
        <v>2.7852348993288589E-3</v>
      </c>
      <c r="DM307" s="64" t="s">
        <v>249</v>
      </c>
      <c r="DN307" s="64">
        <v>1</v>
      </c>
      <c r="DO307" s="64">
        <v>2</v>
      </c>
      <c r="DP307" s="64">
        <v>2808</v>
      </c>
      <c r="DQ307" s="64">
        <f>DP307/2080</f>
        <v>1.35</v>
      </c>
      <c r="DR307" s="64">
        <v>1</v>
      </c>
      <c r="DS307" s="144">
        <v>0</v>
      </c>
      <c r="DT307" s="144">
        <v>0</v>
      </c>
      <c r="DU307" s="64"/>
      <c r="DV307" s="64">
        <f t="shared" si="460"/>
        <v>1</v>
      </c>
      <c r="DW307" s="64">
        <f t="shared" si="461"/>
        <v>6.7114093959731542E-3</v>
      </c>
      <c r="DX307" s="64">
        <f t="shared" si="462"/>
        <v>0</v>
      </c>
      <c r="DY307" s="35" t="s">
        <v>110</v>
      </c>
      <c r="DZ307" s="35">
        <v>1</v>
      </c>
      <c r="EA307" s="35">
        <f>95</f>
        <v>95</v>
      </c>
      <c r="EB307" s="35">
        <v>191290</v>
      </c>
      <c r="EC307" s="35">
        <f>EB307/2080</f>
        <v>91.96634615384616</v>
      </c>
      <c r="ED307" s="35">
        <f>EC307/EA307</f>
        <v>0.96806680161943326</v>
      </c>
      <c r="EE307" s="142">
        <v>0.95</v>
      </c>
      <c r="EF307" s="142">
        <v>0.95</v>
      </c>
      <c r="EG307" s="35"/>
      <c r="EH307" s="35">
        <f t="shared" si="463"/>
        <v>3</v>
      </c>
      <c r="EI307" s="35">
        <f t="shared" si="464"/>
        <v>0.31879194630872482</v>
      </c>
      <c r="EJ307" s="35">
        <f t="shared" si="465"/>
        <v>0.30285234899328856</v>
      </c>
      <c r="EK307" s="62" t="s">
        <v>250</v>
      </c>
      <c r="EL307" s="62">
        <v>1</v>
      </c>
      <c r="EM307" s="62">
        <v>45</v>
      </c>
      <c r="EN307" s="62">
        <v>98950</v>
      </c>
      <c r="EO307" s="62">
        <f>EN307/2080</f>
        <v>47.572115384615387</v>
      </c>
      <c r="EP307" s="62">
        <v>1</v>
      </c>
      <c r="EQ307" s="62">
        <v>0.64</v>
      </c>
      <c r="ER307" s="62">
        <v>0.64</v>
      </c>
      <c r="ES307" s="62"/>
      <c r="ET307" s="62">
        <f t="shared" si="466"/>
        <v>3</v>
      </c>
      <c r="EU307" s="62">
        <f t="shared" si="467"/>
        <v>0.15100671140939598</v>
      </c>
      <c r="EV307" s="62">
        <f t="shared" si="468"/>
        <v>9.6644295302013433E-2</v>
      </c>
      <c r="EW307" s="5" t="s">
        <v>251</v>
      </c>
      <c r="EX307" s="5">
        <v>1</v>
      </c>
      <c r="EY307" s="5">
        <v>10</v>
      </c>
      <c r="EZ307" s="5">
        <v>26076</v>
      </c>
      <c r="FA307" s="5">
        <f>EZ307/2080</f>
        <v>12.536538461538461</v>
      </c>
      <c r="FB307" s="5">
        <v>1</v>
      </c>
      <c r="FC307" s="5">
        <v>0.25</v>
      </c>
      <c r="FD307" s="5">
        <v>0.25</v>
      </c>
      <c r="FE307" s="5"/>
      <c r="FF307" s="5">
        <f t="shared" si="469"/>
        <v>3</v>
      </c>
      <c r="FG307" s="5">
        <f t="shared" si="470"/>
        <v>3.3557046979865772E-2</v>
      </c>
      <c r="FH307" s="5">
        <f t="shared" si="471"/>
        <v>8.389261744966443E-3</v>
      </c>
      <c r="FI307" s="62" t="s">
        <v>252</v>
      </c>
      <c r="FJ307" s="62">
        <v>1</v>
      </c>
      <c r="FK307" s="62">
        <v>2</v>
      </c>
      <c r="FL307" s="62">
        <v>3493</v>
      </c>
      <c r="FM307" s="62">
        <f>FL307/2080</f>
        <v>1.679326923076923</v>
      </c>
      <c r="FN307" s="62">
        <v>1</v>
      </c>
      <c r="FO307" s="62">
        <v>0.5</v>
      </c>
      <c r="FP307" s="62">
        <v>0.5</v>
      </c>
      <c r="FQ307" s="62"/>
      <c r="FR307" s="62">
        <f t="shared" si="472"/>
        <v>3</v>
      </c>
      <c r="FS307" s="62">
        <f t="shared" si="473"/>
        <v>6.7114093959731542E-3</v>
      </c>
      <c r="FT307" s="62">
        <f t="shared" si="474"/>
        <v>3.3557046979865771E-3</v>
      </c>
      <c r="FU307" s="5" t="s">
        <v>72</v>
      </c>
      <c r="FV307" s="5">
        <v>1</v>
      </c>
      <c r="FW307" s="5">
        <v>6</v>
      </c>
      <c r="FX307" s="5">
        <v>9900</v>
      </c>
      <c r="FY307" s="5">
        <f>FX307/2080</f>
        <v>4.759615384615385</v>
      </c>
      <c r="FZ307" s="5">
        <v>1</v>
      </c>
      <c r="GA307" s="5">
        <v>0.5</v>
      </c>
      <c r="GB307" s="5">
        <v>0.5</v>
      </c>
      <c r="GC307" s="5"/>
      <c r="GD307" s="5">
        <f t="shared" si="475"/>
        <v>3</v>
      </c>
      <c r="GE307" s="5">
        <f t="shared" si="476"/>
        <v>2.0134228187919462E-2</v>
      </c>
      <c r="GF307" s="5">
        <f t="shared" si="477"/>
        <v>1.0067114093959731E-2</v>
      </c>
      <c r="GG307" s="62" t="s">
        <v>253</v>
      </c>
      <c r="GH307" s="62">
        <v>1</v>
      </c>
      <c r="GI307" s="62">
        <v>15</v>
      </c>
      <c r="GJ307" s="62">
        <v>37407</v>
      </c>
      <c r="GK307" s="62">
        <f>GJ307/2080</f>
        <v>17.984134615384615</v>
      </c>
      <c r="GL307" s="62">
        <v>1</v>
      </c>
      <c r="GM307" s="62">
        <v>0.8</v>
      </c>
      <c r="GN307" s="62">
        <v>0.8</v>
      </c>
      <c r="GO307" s="62"/>
      <c r="GP307" s="62">
        <f t="shared" si="478"/>
        <v>3</v>
      </c>
      <c r="GQ307" s="62">
        <f t="shared" si="479"/>
        <v>5.0335570469798654E-2</v>
      </c>
      <c r="GR307" s="62">
        <f t="shared" si="480"/>
        <v>4.0268456375838924E-2</v>
      </c>
      <c r="GS307" s="5" t="s">
        <v>254</v>
      </c>
      <c r="GT307" s="5">
        <v>1</v>
      </c>
      <c r="GU307" s="5">
        <v>32</v>
      </c>
      <c r="GV307" s="5">
        <v>51309</v>
      </c>
      <c r="GW307" s="5">
        <f>GV307/2080</f>
        <v>24.667788461538461</v>
      </c>
      <c r="GX307" s="5">
        <v>1</v>
      </c>
      <c r="GY307" s="5">
        <v>0.64</v>
      </c>
      <c r="GZ307" s="5">
        <v>0.64</v>
      </c>
      <c r="HA307" s="5"/>
      <c r="HB307" s="5">
        <f t="shared" si="481"/>
        <v>3</v>
      </c>
      <c r="HC307" s="5">
        <f t="shared" si="482"/>
        <v>0.10738255033557047</v>
      </c>
      <c r="HD307" s="5">
        <f t="shared" si="483"/>
        <v>6.8724832214765094E-2</v>
      </c>
      <c r="HE307" s="62" t="s">
        <v>255</v>
      </c>
      <c r="HF307" s="62">
        <v>1</v>
      </c>
      <c r="HG307" s="62">
        <v>3</v>
      </c>
      <c r="HH307" s="62">
        <v>6194</v>
      </c>
      <c r="HI307" s="62">
        <f>HH307/2080</f>
        <v>2.9778846153846152</v>
      </c>
      <c r="HJ307" s="62">
        <v>1</v>
      </c>
      <c r="HK307" s="62">
        <v>0.33</v>
      </c>
      <c r="HL307" s="62">
        <v>0.33</v>
      </c>
      <c r="HM307" s="62"/>
      <c r="HN307" s="62">
        <f t="shared" si="484"/>
        <v>3</v>
      </c>
      <c r="HO307" s="62">
        <f t="shared" si="485"/>
        <v>1.0067114093959731E-2</v>
      </c>
      <c r="HP307" s="62">
        <f t="shared" si="486"/>
        <v>3.3221476510067113E-3</v>
      </c>
      <c r="HQ307" s="5"/>
      <c r="HR307" s="5"/>
      <c r="HS307" s="5"/>
      <c r="HT307" s="5"/>
      <c r="HU307" s="5"/>
      <c r="HV307" s="5"/>
      <c r="HW307" s="5"/>
      <c r="HX307" s="5"/>
      <c r="HY307" s="5"/>
      <c r="HZ307" s="5"/>
      <c r="IA307" s="5"/>
      <c r="IB307" s="5"/>
      <c r="IC307" s="62"/>
      <c r="ID307" s="62"/>
      <c r="IE307" s="62"/>
      <c r="IF307" s="62"/>
      <c r="IG307" s="62"/>
      <c r="IH307" s="62"/>
      <c r="II307" s="62"/>
      <c r="IJ307" s="62"/>
      <c r="IK307" s="62"/>
      <c r="IL307" s="62"/>
      <c r="IM307" s="62"/>
      <c r="IN307" s="62"/>
      <c r="IO307" s="5"/>
      <c r="IP307" s="5"/>
      <c r="IQ307" s="5"/>
      <c r="IR307" s="5"/>
      <c r="IS307" s="5"/>
      <c r="IT307" s="5"/>
      <c r="IU307" s="5"/>
      <c r="IV307" s="5"/>
      <c r="IW307" s="5"/>
      <c r="IX307" s="5"/>
      <c r="IY307" s="5"/>
      <c r="IZ307" s="5"/>
    </row>
    <row r="308" spans="1:260" x14ac:dyDescent="0.35">
      <c r="A308" s="131">
        <v>304</v>
      </c>
      <c r="B308" s="170">
        <f>'BVEM Scorecard'!B307</f>
        <v>0</v>
      </c>
      <c r="C308" s="170">
        <f>'BVEM Scorecard'!C307</f>
        <v>0</v>
      </c>
      <c r="D308" s="152">
        <v>445</v>
      </c>
      <c r="E308" s="72" t="str">
        <f>'BVEM Scorecard'!F307</f>
        <v>Solar</v>
      </c>
      <c r="F308" s="94"/>
      <c r="G308" s="94"/>
      <c r="H308" s="94"/>
      <c r="I308" s="94"/>
      <c r="J308" s="55"/>
      <c r="K308" s="55"/>
      <c r="L308" s="55"/>
      <c r="M308" s="55"/>
      <c r="N308" s="5"/>
      <c r="O308" s="141"/>
      <c r="P308" s="142"/>
      <c r="Q308" s="114"/>
      <c r="R308" s="91"/>
      <c r="S308" s="5" t="str">
        <f t="shared" si="434"/>
        <v/>
      </c>
      <c r="T308" s="93"/>
      <c r="U308" s="143"/>
      <c r="V308" s="143"/>
      <c r="W308" s="143"/>
      <c r="X308" s="64"/>
      <c r="Y308" s="64"/>
      <c r="Z308" s="64"/>
      <c r="AA308" s="144"/>
      <c r="AB308" s="144"/>
      <c r="AC308" s="64"/>
      <c r="AD308" s="64" t="str">
        <f t="shared" si="436"/>
        <v/>
      </c>
      <c r="AE308" s="64" t="str">
        <f t="shared" si="437"/>
        <v/>
      </c>
      <c r="AF308" s="64" t="str">
        <f t="shared" si="438"/>
        <v/>
      </c>
      <c r="AG308" s="55"/>
      <c r="AH308" s="55"/>
      <c r="AI308" s="5"/>
      <c r="AJ308" s="5"/>
      <c r="AK308" s="5"/>
      <c r="AL308" s="5"/>
      <c r="AM308" s="5"/>
      <c r="AN308" s="5"/>
      <c r="AO308" s="5"/>
      <c r="AP308" s="35" t="str">
        <f t="shared" si="439"/>
        <v/>
      </c>
      <c r="AQ308" s="35" t="str">
        <f t="shared" si="440"/>
        <v/>
      </c>
      <c r="AR308" s="35" t="str">
        <f t="shared" si="441"/>
        <v/>
      </c>
      <c r="AS308" s="62"/>
      <c r="AT308" s="62"/>
      <c r="AU308" s="62"/>
      <c r="AV308" s="62"/>
      <c r="AW308" s="62"/>
      <c r="AX308" s="62"/>
      <c r="AY308" s="62"/>
      <c r="AZ308" s="62"/>
      <c r="BA308" s="62"/>
      <c r="BB308" s="62" t="str">
        <f t="shared" si="442"/>
        <v/>
      </c>
      <c r="BC308" s="95" t="str">
        <f t="shared" si="443"/>
        <v/>
      </c>
      <c r="BD308" s="62" t="str">
        <f t="shared" si="444"/>
        <v/>
      </c>
      <c r="BE308" s="5"/>
      <c r="BF308" s="5"/>
      <c r="BG308" s="5"/>
      <c r="BH308" s="5"/>
      <c r="BI308" s="5"/>
      <c r="BJ308" s="5"/>
      <c r="BK308" s="5"/>
      <c r="BL308" s="5"/>
      <c r="BM308" s="5"/>
      <c r="BN308" s="35" t="str">
        <f t="shared" si="445"/>
        <v/>
      </c>
      <c r="BO308" s="35" t="str">
        <f t="shared" si="446"/>
        <v/>
      </c>
      <c r="BP308" s="35" t="str">
        <f t="shared" si="447"/>
        <v/>
      </c>
      <c r="BQ308" s="62"/>
      <c r="BR308" s="62"/>
      <c r="BS308" s="62"/>
      <c r="BT308" s="62"/>
      <c r="BU308" s="62"/>
      <c r="BV308" s="62"/>
      <c r="BW308" s="62"/>
      <c r="BX308" s="62"/>
      <c r="BY308" s="62"/>
      <c r="BZ308" s="62" t="str">
        <f t="shared" si="448"/>
        <v/>
      </c>
      <c r="CA308" s="62" t="str">
        <f t="shared" si="449"/>
        <v/>
      </c>
      <c r="CB308" s="62" t="str">
        <f t="shared" si="450"/>
        <v/>
      </c>
      <c r="CC308" s="5"/>
      <c r="CD308" s="5"/>
      <c r="CE308" s="5"/>
      <c r="CF308" s="5"/>
      <c r="CG308" s="5"/>
      <c r="CH308" s="5"/>
      <c r="CI308" s="5"/>
      <c r="CJ308" s="5"/>
      <c r="CK308" s="5"/>
      <c r="CL308" s="35" t="str">
        <f t="shared" si="451"/>
        <v/>
      </c>
      <c r="CM308" s="35" t="str">
        <f t="shared" si="452"/>
        <v/>
      </c>
      <c r="CN308" s="35" t="str">
        <f t="shared" si="453"/>
        <v/>
      </c>
      <c r="CO308" s="62"/>
      <c r="CP308" s="62"/>
      <c r="CQ308" s="62"/>
      <c r="CR308" s="62"/>
      <c r="CS308" s="62"/>
      <c r="CT308" s="62"/>
      <c r="CU308" s="62"/>
      <c r="CV308" s="62"/>
      <c r="CW308" s="62"/>
      <c r="CX308" s="62" t="str">
        <f t="shared" si="454"/>
        <v/>
      </c>
      <c r="CY308" s="62" t="str">
        <f t="shared" si="455"/>
        <v/>
      </c>
      <c r="CZ308" s="62" t="str">
        <f t="shared" si="456"/>
        <v/>
      </c>
      <c r="DA308" s="5"/>
      <c r="DB308" s="5"/>
      <c r="DC308" s="5"/>
      <c r="DD308" s="5"/>
      <c r="DE308" s="5"/>
      <c r="DF308" s="5"/>
      <c r="DG308" s="5"/>
      <c r="DH308" s="5"/>
      <c r="DI308" s="5"/>
      <c r="DJ308" s="5" t="str">
        <f t="shared" si="457"/>
        <v/>
      </c>
      <c r="DK308" s="5" t="str">
        <f t="shared" si="458"/>
        <v/>
      </c>
      <c r="DL308" s="5" t="str">
        <f t="shared" si="459"/>
        <v/>
      </c>
      <c r="DM308" s="62"/>
      <c r="DN308" s="62"/>
      <c r="DO308" s="62"/>
      <c r="DP308" s="62"/>
      <c r="DQ308" s="62"/>
      <c r="DR308" s="62"/>
      <c r="DS308" s="62"/>
      <c r="DT308" s="62"/>
      <c r="DU308" s="62"/>
      <c r="DV308" s="62" t="str">
        <f t="shared" si="460"/>
        <v/>
      </c>
      <c r="DW308" s="62" t="str">
        <f t="shared" si="461"/>
        <v/>
      </c>
      <c r="DX308" s="62" t="str">
        <f t="shared" si="462"/>
        <v/>
      </c>
      <c r="DY308" s="5"/>
      <c r="DZ308" s="5"/>
      <c r="EA308" s="5"/>
      <c r="EB308" s="5"/>
      <c r="EC308" s="5"/>
      <c r="ED308" s="5"/>
      <c r="EE308" s="5"/>
      <c r="EF308" s="5"/>
      <c r="EG308" s="5"/>
      <c r="EH308" s="5" t="str">
        <f t="shared" si="463"/>
        <v/>
      </c>
      <c r="EI308" s="5" t="str">
        <f t="shared" si="464"/>
        <v/>
      </c>
      <c r="EJ308" s="5" t="str">
        <f t="shared" si="465"/>
        <v/>
      </c>
      <c r="EK308" s="62"/>
      <c r="EL308" s="62"/>
      <c r="EM308" s="62"/>
      <c r="EN308" s="62"/>
      <c r="EO308" s="62"/>
      <c r="EP308" s="62"/>
      <c r="EQ308" s="62"/>
      <c r="ER308" s="62"/>
      <c r="ES308" s="62"/>
      <c r="ET308" s="62" t="str">
        <f t="shared" si="466"/>
        <v/>
      </c>
      <c r="EU308" s="62" t="str">
        <f t="shared" si="467"/>
        <v/>
      </c>
      <c r="EV308" s="62" t="str">
        <f t="shared" si="468"/>
        <v/>
      </c>
      <c r="EW308" s="5"/>
      <c r="EX308" s="5"/>
      <c r="EY308" s="5"/>
      <c r="EZ308" s="5"/>
      <c r="FA308" s="5"/>
      <c r="FB308" s="5"/>
      <c r="FC308" s="5"/>
      <c r="FD308" s="5"/>
      <c r="FE308" s="5"/>
      <c r="FF308" s="5" t="str">
        <f t="shared" si="469"/>
        <v/>
      </c>
      <c r="FG308" s="5" t="str">
        <f t="shared" si="470"/>
        <v/>
      </c>
      <c r="FH308" s="5" t="str">
        <f t="shared" si="471"/>
        <v/>
      </c>
      <c r="FI308" s="62"/>
      <c r="FJ308" s="62"/>
      <c r="FK308" s="62"/>
      <c r="FL308" s="62"/>
      <c r="FM308" s="62"/>
      <c r="FN308" s="62"/>
      <c r="FO308" s="62"/>
      <c r="FP308" s="62"/>
      <c r="FQ308" s="62"/>
      <c r="FR308" s="62" t="str">
        <f t="shared" si="472"/>
        <v/>
      </c>
      <c r="FS308" s="62" t="str">
        <f t="shared" si="473"/>
        <v/>
      </c>
      <c r="FT308" s="62" t="str">
        <f t="shared" si="474"/>
        <v/>
      </c>
      <c r="FU308" s="5"/>
      <c r="FV308" s="5"/>
      <c r="FW308" s="5"/>
      <c r="FX308" s="5"/>
      <c r="FY308" s="5"/>
      <c r="FZ308" s="5"/>
      <c r="GA308" s="5"/>
      <c r="GB308" s="5"/>
      <c r="GC308" s="5"/>
      <c r="GD308" s="5" t="str">
        <f t="shared" si="475"/>
        <v/>
      </c>
      <c r="GE308" s="5" t="str">
        <f t="shared" si="476"/>
        <v/>
      </c>
      <c r="GF308" s="5" t="str">
        <f t="shared" si="477"/>
        <v/>
      </c>
      <c r="GG308" s="62"/>
      <c r="GH308" s="62"/>
      <c r="GI308" s="62"/>
      <c r="GJ308" s="62"/>
      <c r="GK308" s="62"/>
      <c r="GL308" s="62"/>
      <c r="GM308" s="62"/>
      <c r="GN308" s="62"/>
      <c r="GO308" s="62"/>
      <c r="GP308" s="62" t="str">
        <f t="shared" si="478"/>
        <v/>
      </c>
      <c r="GQ308" s="62" t="str">
        <f t="shared" si="479"/>
        <v/>
      </c>
      <c r="GR308" s="62" t="str">
        <f t="shared" si="480"/>
        <v/>
      </c>
      <c r="GS308" s="5"/>
      <c r="GT308" s="5"/>
      <c r="GU308" s="5"/>
      <c r="GV308" s="5"/>
      <c r="GW308" s="5"/>
      <c r="GX308" s="5"/>
      <c r="GY308" s="5"/>
      <c r="GZ308" s="5"/>
      <c r="HA308" s="5"/>
      <c r="HB308" s="5" t="str">
        <f t="shared" si="481"/>
        <v/>
      </c>
      <c r="HC308" s="5" t="str">
        <f t="shared" si="482"/>
        <v/>
      </c>
      <c r="HD308" s="5" t="str">
        <f t="shared" si="483"/>
        <v/>
      </c>
      <c r="HE308" s="62"/>
      <c r="HF308" s="62"/>
      <c r="HG308" s="62"/>
      <c r="HH308" s="62"/>
      <c r="HI308" s="62"/>
      <c r="HJ308" s="62"/>
      <c r="HK308" s="62"/>
      <c r="HL308" s="62"/>
      <c r="HM308" s="62"/>
      <c r="HN308" s="62" t="str">
        <f t="shared" si="484"/>
        <v/>
      </c>
      <c r="HO308" s="62" t="str">
        <f t="shared" si="485"/>
        <v/>
      </c>
      <c r="HP308" s="62" t="str">
        <f t="shared" si="486"/>
        <v/>
      </c>
      <c r="HQ308" s="5"/>
      <c r="HR308" s="5"/>
      <c r="HS308" s="5"/>
      <c r="HT308" s="5"/>
      <c r="HU308" s="5"/>
      <c r="HV308" s="5"/>
      <c r="HW308" s="5"/>
      <c r="HX308" s="5"/>
      <c r="HY308" s="5"/>
      <c r="HZ308" s="5" t="str">
        <f t="shared" si="487"/>
        <v/>
      </c>
      <c r="IA308" s="5" t="str">
        <f t="shared" si="488"/>
        <v/>
      </c>
      <c r="IB308" s="5" t="str">
        <f t="shared" si="489"/>
        <v/>
      </c>
      <c r="IC308" s="62"/>
      <c r="ID308" s="62"/>
      <c r="IE308" s="62"/>
      <c r="IF308" s="62"/>
      <c r="IG308" s="62"/>
      <c r="IH308" s="62"/>
      <c r="II308" s="62"/>
      <c r="IJ308" s="62"/>
      <c r="IK308" s="62"/>
      <c r="IL308" s="62" t="str">
        <f t="shared" si="490"/>
        <v/>
      </c>
      <c r="IM308" s="62" t="str">
        <f t="shared" si="491"/>
        <v/>
      </c>
      <c r="IN308" s="62" t="str">
        <f t="shared" si="492"/>
        <v/>
      </c>
      <c r="IO308" s="5"/>
      <c r="IP308" s="5"/>
      <c r="IQ308" s="5"/>
      <c r="IR308" s="5"/>
      <c r="IS308" s="5"/>
      <c r="IT308" s="5"/>
      <c r="IU308" s="5"/>
      <c r="IV308" s="5"/>
      <c r="IW308" s="5"/>
      <c r="IX308" s="5" t="str">
        <f t="shared" si="493"/>
        <v/>
      </c>
      <c r="IY308" s="5" t="str">
        <f t="shared" si="494"/>
        <v/>
      </c>
      <c r="IZ308" s="5" t="str">
        <f t="shared" si="495"/>
        <v/>
      </c>
    </row>
    <row r="309" spans="1:260" x14ac:dyDescent="0.35">
      <c r="A309" s="131">
        <v>305</v>
      </c>
      <c r="B309" s="170">
        <f>'BVEM Scorecard'!B308</f>
        <v>0</v>
      </c>
      <c r="C309" s="170">
        <f>'BVEM Scorecard'!C308</f>
        <v>0</v>
      </c>
      <c r="D309" s="152">
        <v>1006</v>
      </c>
      <c r="E309" s="72" t="str">
        <f>'BVEM Scorecard'!F308</f>
        <v>Solar + Storage</v>
      </c>
      <c r="F309" s="94">
        <f t="shared" si="432"/>
        <v>1</v>
      </c>
      <c r="G309" s="94">
        <f t="shared" ref="G309:G311" si="509">IFERROR(S309/3,0)</f>
        <v>1</v>
      </c>
      <c r="H309" s="94">
        <f t="shared" si="433"/>
        <v>0</v>
      </c>
      <c r="I309" s="94">
        <f t="shared" ref="I309:I311" si="510">IFERROR(SUM(AD309,AP309,BB309,BN309,BZ309,CL309,CX309,DJ309,DV309,EH309,ET309,FF309,FR309,GD309,GP309,HB309,HN309,HZ309,IL309,IX309)/(SUM(V309,AH309,AT309,BF309,BR309,CD309,CP309,DB309,DN309,DZ309,EL309,EX309,FJ309,FV309,GH309,GT309,HF309,HR309,ID309,IP309)*3),0)</f>
        <v>0</v>
      </c>
      <c r="J309" s="55">
        <v>1</v>
      </c>
      <c r="K309" s="55">
        <v>1</v>
      </c>
      <c r="L309" s="55">
        <v>1</v>
      </c>
      <c r="M309" s="55">
        <v>2080</v>
      </c>
      <c r="N309" s="5">
        <v>1</v>
      </c>
      <c r="O309" s="5">
        <v>1</v>
      </c>
      <c r="P309" s="142">
        <v>1</v>
      </c>
      <c r="Q309" s="114">
        <v>1</v>
      </c>
      <c r="R309" s="91">
        <v>1</v>
      </c>
      <c r="S309" s="5">
        <f t="shared" si="434"/>
        <v>3</v>
      </c>
      <c r="T309" s="93">
        <f>IFERROR(Q309*Q$4+R309*R$4,0)</f>
        <v>1</v>
      </c>
      <c r="U309" s="143" t="s">
        <v>83</v>
      </c>
      <c r="V309" s="143"/>
      <c r="W309" s="143"/>
      <c r="X309" s="64"/>
      <c r="Y309" s="64"/>
      <c r="Z309" s="62"/>
      <c r="AA309" s="144"/>
      <c r="AB309" s="144"/>
      <c r="AC309" s="64"/>
      <c r="AD309" s="64" t="str">
        <f t="shared" si="436"/>
        <v/>
      </c>
      <c r="AE309" s="64" t="str">
        <f t="shared" si="437"/>
        <v/>
      </c>
      <c r="AF309" s="64" t="str">
        <f t="shared" si="438"/>
        <v/>
      </c>
      <c r="AG309" s="55"/>
      <c r="AH309" s="55"/>
      <c r="AI309" s="35"/>
      <c r="AJ309" s="35"/>
      <c r="AK309" s="35"/>
      <c r="AL309" s="35"/>
      <c r="AM309" s="142"/>
      <c r="AN309" s="142"/>
      <c r="AO309" s="35"/>
      <c r="AP309" s="35" t="str">
        <f t="shared" si="439"/>
        <v/>
      </c>
      <c r="AQ309" s="35" t="str">
        <f t="shared" si="440"/>
        <v/>
      </c>
      <c r="AR309" s="35" t="str">
        <f t="shared" si="441"/>
        <v/>
      </c>
      <c r="AS309" s="64"/>
      <c r="AT309" s="64"/>
      <c r="AU309" s="64"/>
      <c r="AV309" s="64"/>
      <c r="AW309" s="64"/>
      <c r="AX309" s="64"/>
      <c r="AY309" s="144"/>
      <c r="AZ309" s="144"/>
      <c r="BA309" s="64"/>
      <c r="BB309" s="64" t="str">
        <f t="shared" si="442"/>
        <v/>
      </c>
      <c r="BC309" s="64" t="str">
        <f t="shared" si="443"/>
        <v/>
      </c>
      <c r="BD309" s="64" t="str">
        <f t="shared" si="444"/>
        <v/>
      </c>
      <c r="BE309" s="35"/>
      <c r="BF309" s="35"/>
      <c r="BG309" s="35"/>
      <c r="BH309" s="35"/>
      <c r="BI309" s="35"/>
      <c r="BJ309" s="35"/>
      <c r="BK309" s="142"/>
      <c r="BL309" s="142"/>
      <c r="BM309" s="35"/>
      <c r="BN309" s="35" t="str">
        <f t="shared" si="445"/>
        <v/>
      </c>
      <c r="BO309" s="35" t="str">
        <f t="shared" si="446"/>
        <v/>
      </c>
      <c r="BP309" s="35" t="str">
        <f t="shared" si="447"/>
        <v/>
      </c>
      <c r="BQ309" s="64"/>
      <c r="BR309" s="64"/>
      <c r="BS309" s="64"/>
      <c r="BT309" s="64"/>
      <c r="BU309" s="64"/>
      <c r="BV309" s="64"/>
      <c r="BW309" s="144"/>
      <c r="BX309" s="144"/>
      <c r="BY309" s="64"/>
      <c r="BZ309" s="64" t="str">
        <f t="shared" si="448"/>
        <v/>
      </c>
      <c r="CA309" s="64" t="str">
        <f t="shared" si="449"/>
        <v/>
      </c>
      <c r="CB309" s="64" t="str">
        <f t="shared" si="450"/>
        <v/>
      </c>
      <c r="CC309" s="35"/>
      <c r="CD309" s="35"/>
      <c r="CE309" s="35"/>
      <c r="CF309" s="35"/>
      <c r="CG309" s="35"/>
      <c r="CH309" s="35"/>
      <c r="CI309" s="142"/>
      <c r="CJ309" s="142"/>
      <c r="CK309" s="35"/>
      <c r="CL309" s="35" t="str">
        <f t="shared" si="451"/>
        <v/>
      </c>
      <c r="CM309" s="35" t="str">
        <f t="shared" si="452"/>
        <v/>
      </c>
      <c r="CN309" s="35" t="str">
        <f t="shared" si="453"/>
        <v/>
      </c>
      <c r="CO309" s="64"/>
      <c r="CP309" s="64"/>
      <c r="CQ309" s="64"/>
      <c r="CR309" s="64"/>
      <c r="CS309" s="64"/>
      <c r="CT309" s="64"/>
      <c r="CU309" s="144"/>
      <c r="CV309" s="144"/>
      <c r="CW309" s="64"/>
      <c r="CX309" s="64" t="str">
        <f t="shared" si="454"/>
        <v/>
      </c>
      <c r="CY309" s="64" t="str">
        <f t="shared" si="455"/>
        <v/>
      </c>
      <c r="CZ309" s="64" t="str">
        <f t="shared" si="456"/>
        <v/>
      </c>
      <c r="DA309" s="35"/>
      <c r="DB309" s="35"/>
      <c r="DC309" s="35"/>
      <c r="DD309" s="35"/>
      <c r="DE309" s="35"/>
      <c r="DF309" s="35"/>
      <c r="DG309" s="142"/>
      <c r="DH309" s="142"/>
      <c r="DI309" s="35"/>
      <c r="DJ309" s="35" t="str">
        <f t="shared" si="457"/>
        <v/>
      </c>
      <c r="DK309" s="35" t="str">
        <f t="shared" si="458"/>
        <v/>
      </c>
      <c r="DL309" s="35" t="str">
        <f t="shared" si="459"/>
        <v/>
      </c>
      <c r="DM309" s="64"/>
      <c r="DN309" s="64"/>
      <c r="DO309" s="64"/>
      <c r="DP309" s="64"/>
      <c r="DQ309" s="64"/>
      <c r="DR309" s="64"/>
      <c r="DS309" s="144"/>
      <c r="DT309" s="144"/>
      <c r="DU309" s="64"/>
      <c r="DV309" s="64" t="str">
        <f t="shared" si="460"/>
        <v/>
      </c>
      <c r="DW309" s="64" t="str">
        <f t="shared" si="461"/>
        <v/>
      </c>
      <c r="DX309" s="64" t="str">
        <f t="shared" si="462"/>
        <v/>
      </c>
      <c r="DY309" s="35"/>
      <c r="DZ309" s="35"/>
      <c r="EA309" s="35"/>
      <c r="EB309" s="35"/>
      <c r="EC309" s="35"/>
      <c r="ED309" s="35"/>
      <c r="EE309" s="142"/>
      <c r="EF309" s="142"/>
      <c r="EG309" s="35"/>
      <c r="EH309" s="35" t="str">
        <f t="shared" si="463"/>
        <v/>
      </c>
      <c r="EI309" s="35" t="str">
        <f t="shared" si="464"/>
        <v/>
      </c>
      <c r="EJ309" s="35" t="str">
        <f t="shared" si="465"/>
        <v/>
      </c>
      <c r="EK309" s="62"/>
      <c r="EL309" s="62"/>
      <c r="EM309" s="62"/>
      <c r="EN309" s="62"/>
      <c r="EO309" s="62"/>
      <c r="EP309" s="62"/>
      <c r="EQ309" s="62"/>
      <c r="ER309" s="62"/>
      <c r="ES309" s="62"/>
      <c r="ET309" s="62" t="str">
        <f t="shared" si="466"/>
        <v/>
      </c>
      <c r="EU309" s="62" t="str">
        <f t="shared" si="467"/>
        <v/>
      </c>
      <c r="EV309" s="62" t="str">
        <f t="shared" si="468"/>
        <v/>
      </c>
      <c r="EW309" s="5"/>
      <c r="EX309" s="5"/>
      <c r="EY309" s="5"/>
      <c r="EZ309" s="5"/>
      <c r="FA309" s="5"/>
      <c r="FB309" s="5"/>
      <c r="FC309" s="5"/>
      <c r="FD309" s="5"/>
      <c r="FE309" s="5"/>
      <c r="FF309" s="5" t="str">
        <f t="shared" si="469"/>
        <v/>
      </c>
      <c r="FG309" s="5" t="str">
        <f t="shared" si="470"/>
        <v/>
      </c>
      <c r="FH309" s="5" t="str">
        <f t="shared" si="471"/>
        <v/>
      </c>
      <c r="FI309" s="62"/>
      <c r="FJ309" s="62"/>
      <c r="FK309" s="62"/>
      <c r="FL309" s="62"/>
      <c r="FM309" s="62"/>
      <c r="FN309" s="62"/>
      <c r="FO309" s="62"/>
      <c r="FP309" s="62"/>
      <c r="FQ309" s="62"/>
      <c r="FR309" s="62" t="str">
        <f t="shared" si="472"/>
        <v/>
      </c>
      <c r="FS309" s="62" t="str">
        <f t="shared" si="473"/>
        <v/>
      </c>
      <c r="FT309" s="62" t="str">
        <f t="shared" si="474"/>
        <v/>
      </c>
      <c r="FU309" s="5"/>
      <c r="FV309" s="5"/>
      <c r="FW309" s="5"/>
      <c r="FX309" s="5"/>
      <c r="FY309" s="5"/>
      <c r="FZ309" s="5"/>
      <c r="GA309" s="5"/>
      <c r="GB309" s="5"/>
      <c r="GC309" s="5"/>
      <c r="GD309" s="5" t="str">
        <f t="shared" si="475"/>
        <v/>
      </c>
      <c r="GE309" s="5" t="str">
        <f t="shared" si="476"/>
        <v/>
      </c>
      <c r="GF309" s="5" t="str">
        <f t="shared" si="477"/>
        <v/>
      </c>
      <c r="GG309" s="62"/>
      <c r="GH309" s="62"/>
      <c r="GI309" s="62"/>
      <c r="GJ309" s="62"/>
      <c r="GK309" s="62"/>
      <c r="GL309" s="62"/>
      <c r="GM309" s="62"/>
      <c r="GN309" s="62"/>
      <c r="GO309" s="62"/>
      <c r="GP309" s="62" t="str">
        <f t="shared" si="478"/>
        <v/>
      </c>
      <c r="GQ309" s="62" t="str">
        <f t="shared" si="479"/>
        <v/>
      </c>
      <c r="GR309" s="62" t="str">
        <f t="shared" si="480"/>
        <v/>
      </c>
      <c r="GS309" s="5"/>
      <c r="GT309" s="5"/>
      <c r="GU309" s="5"/>
      <c r="GV309" s="5"/>
      <c r="GW309" s="5"/>
      <c r="GX309" s="5"/>
      <c r="GY309" s="5"/>
      <c r="GZ309" s="5"/>
      <c r="HA309" s="5"/>
      <c r="HB309" s="5" t="str">
        <f t="shared" si="481"/>
        <v/>
      </c>
      <c r="HC309" s="5" t="str">
        <f t="shared" si="482"/>
        <v/>
      </c>
      <c r="HD309" s="5" t="str">
        <f t="shared" si="483"/>
        <v/>
      </c>
      <c r="HE309" s="62"/>
      <c r="HF309" s="62"/>
      <c r="HG309" s="62"/>
      <c r="HH309" s="62"/>
      <c r="HI309" s="62"/>
      <c r="HJ309" s="62"/>
      <c r="HK309" s="62"/>
      <c r="HL309" s="62"/>
      <c r="HM309" s="62"/>
      <c r="HN309" s="62" t="str">
        <f t="shared" si="484"/>
        <v/>
      </c>
      <c r="HO309" s="62" t="str">
        <f t="shared" si="485"/>
        <v/>
      </c>
      <c r="HP309" s="62" t="str">
        <f t="shared" si="486"/>
        <v/>
      </c>
      <c r="HQ309" s="5"/>
      <c r="HR309" s="5"/>
      <c r="HS309" s="5"/>
      <c r="HT309" s="5"/>
      <c r="HU309" s="5"/>
      <c r="HV309" s="5"/>
      <c r="HW309" s="5"/>
      <c r="HX309" s="5"/>
      <c r="HY309" s="5"/>
      <c r="HZ309" s="5" t="str">
        <f t="shared" si="487"/>
        <v/>
      </c>
      <c r="IA309" s="5" t="str">
        <f t="shared" si="488"/>
        <v/>
      </c>
      <c r="IB309" s="5" t="str">
        <f t="shared" si="489"/>
        <v/>
      </c>
      <c r="IC309" s="62"/>
      <c r="ID309" s="62"/>
      <c r="IE309" s="62"/>
      <c r="IF309" s="62"/>
      <c r="IG309" s="62"/>
      <c r="IH309" s="62"/>
      <c r="II309" s="62"/>
      <c r="IJ309" s="62"/>
      <c r="IK309" s="62"/>
      <c r="IL309" s="62" t="str">
        <f t="shared" si="490"/>
        <v/>
      </c>
      <c r="IM309" s="62" t="str">
        <f t="shared" si="491"/>
        <v/>
      </c>
      <c r="IN309" s="62" t="str">
        <f t="shared" si="492"/>
        <v/>
      </c>
      <c r="IO309" s="5">
        <f>'Training Programs'!LQ309</f>
        <v>0</v>
      </c>
      <c r="IP309" s="5"/>
      <c r="IQ309" s="5">
        <f>'Training Programs'!LS309</f>
        <v>0</v>
      </c>
      <c r="IR309" s="5"/>
      <c r="IS309" s="5"/>
      <c r="IT309" s="5"/>
      <c r="IU309" s="5"/>
      <c r="IV309" s="5"/>
      <c r="IW309" s="5"/>
      <c r="IX309" s="5" t="str">
        <f t="shared" si="493"/>
        <v/>
      </c>
      <c r="IY309" s="5" t="str">
        <f t="shared" si="494"/>
        <v/>
      </c>
      <c r="IZ309" s="5" t="str">
        <f t="shared" si="495"/>
        <v/>
      </c>
    </row>
    <row r="310" spans="1:260" x14ac:dyDescent="0.35">
      <c r="A310" s="131">
        <v>306</v>
      </c>
      <c r="B310" s="170">
        <f>'BVEM Scorecard'!B309</f>
        <v>0</v>
      </c>
      <c r="C310" s="170">
        <f>'BVEM Scorecard'!C309</f>
        <v>0</v>
      </c>
      <c r="D310" s="152">
        <v>1008</v>
      </c>
      <c r="E310" s="72" t="str">
        <f>'BVEM Scorecard'!F309</f>
        <v>Solar</v>
      </c>
      <c r="F310" s="94">
        <f t="shared" si="432"/>
        <v>0.28999999999999998</v>
      </c>
      <c r="G310" s="94">
        <f t="shared" si="509"/>
        <v>1</v>
      </c>
      <c r="H310" s="94">
        <f t="shared" si="433"/>
        <v>0.70939597315436254</v>
      </c>
      <c r="I310" s="94">
        <f t="shared" si="510"/>
        <v>0.88235294117647056</v>
      </c>
      <c r="J310" s="55">
        <v>1</v>
      </c>
      <c r="K310" s="55">
        <v>1</v>
      </c>
      <c r="L310" s="55">
        <v>298</v>
      </c>
      <c r="M310" s="55">
        <v>598028</v>
      </c>
      <c r="N310" s="5">
        <f>M310/2080</f>
        <v>287.51346153846151</v>
      </c>
      <c r="O310" s="141">
        <v>1</v>
      </c>
      <c r="P310" s="142">
        <v>0.28999999999999998</v>
      </c>
      <c r="Q310" s="114">
        <f>O310*0.29</f>
        <v>0.28999999999999998</v>
      </c>
      <c r="R310" s="91">
        <v>0.28999999999999998</v>
      </c>
      <c r="S310" s="5">
        <f t="shared" si="434"/>
        <v>3</v>
      </c>
      <c r="T310" s="93">
        <f>IFERROR(Q310*Q$4+R310*R$4,0)</f>
        <v>0.28999999999999998</v>
      </c>
      <c r="U310" s="143" t="s">
        <v>105</v>
      </c>
      <c r="V310" s="143">
        <v>1</v>
      </c>
      <c r="W310" s="143">
        <v>3</v>
      </c>
      <c r="X310" s="64">
        <f>70+2745</f>
        <v>2815</v>
      </c>
      <c r="Y310" s="64">
        <f>X310/2080</f>
        <v>1.3533653846153846</v>
      </c>
      <c r="Z310" s="64">
        <v>1</v>
      </c>
      <c r="AA310" s="144">
        <v>0.5</v>
      </c>
      <c r="AB310" s="144">
        <v>0.5</v>
      </c>
      <c r="AC310" s="64"/>
      <c r="AD310" s="64">
        <f t="shared" si="436"/>
        <v>3</v>
      </c>
      <c r="AE310" s="64">
        <f t="shared" si="437"/>
        <v>1.0067114093959731E-2</v>
      </c>
      <c r="AF310" s="64">
        <f t="shared" si="438"/>
        <v>5.0335570469798654E-3</v>
      </c>
      <c r="AG310" s="55" t="s">
        <v>242</v>
      </c>
      <c r="AH310" s="55">
        <v>1</v>
      </c>
      <c r="AI310" s="5">
        <v>35</v>
      </c>
      <c r="AJ310" s="5">
        <v>63994</v>
      </c>
      <c r="AK310" s="5">
        <f>AJ310/2080</f>
        <v>30.766346153846154</v>
      </c>
      <c r="AL310" s="5">
        <v>1</v>
      </c>
      <c r="AM310" s="5">
        <v>0.83</v>
      </c>
      <c r="AN310" s="5">
        <v>0.83</v>
      </c>
      <c r="AO310" s="5"/>
      <c r="AP310" s="35">
        <f t="shared" si="439"/>
        <v>3</v>
      </c>
      <c r="AQ310" s="35">
        <f t="shared" si="440"/>
        <v>0.1174496644295302</v>
      </c>
      <c r="AR310" s="35">
        <f t="shared" si="441"/>
        <v>9.7483221476510062E-2</v>
      </c>
      <c r="AS310" s="62" t="s">
        <v>243</v>
      </c>
      <c r="AT310" s="62">
        <v>1</v>
      </c>
      <c r="AU310" s="62">
        <v>24</v>
      </c>
      <c r="AV310" s="62">
        <v>53715</v>
      </c>
      <c r="AW310" s="62">
        <f>AV310/2080</f>
        <v>25.82451923076923</v>
      </c>
      <c r="AX310" s="62">
        <v>1</v>
      </c>
      <c r="AY310" s="62">
        <v>0.71</v>
      </c>
      <c r="AZ310" s="62">
        <v>0.71</v>
      </c>
      <c r="BA310" s="62"/>
      <c r="BB310" s="62">
        <f t="shared" si="442"/>
        <v>3</v>
      </c>
      <c r="BC310" s="95">
        <f t="shared" si="443"/>
        <v>8.0536912751677847E-2</v>
      </c>
      <c r="BD310" s="62">
        <f t="shared" si="444"/>
        <v>5.7181208053691271E-2</v>
      </c>
      <c r="BE310" s="5" t="s">
        <v>244</v>
      </c>
      <c r="BF310" s="5">
        <v>1</v>
      </c>
      <c r="BG310" s="5">
        <v>9</v>
      </c>
      <c r="BH310" s="5">
        <v>19797</v>
      </c>
      <c r="BI310" s="5">
        <f>BH310/2080</f>
        <v>9.517788461538462</v>
      </c>
      <c r="BJ310" s="5">
        <v>1</v>
      </c>
      <c r="BK310" s="5">
        <v>0.22</v>
      </c>
      <c r="BL310" s="5">
        <v>0.22</v>
      </c>
      <c r="BM310" s="5"/>
      <c r="BN310" s="35">
        <f t="shared" si="445"/>
        <v>3</v>
      </c>
      <c r="BO310" s="35">
        <f t="shared" si="446"/>
        <v>3.0201342281879196E-2</v>
      </c>
      <c r="BP310" s="35">
        <f t="shared" si="447"/>
        <v>6.6442953020134235E-3</v>
      </c>
      <c r="BQ310" s="62" t="s">
        <v>245</v>
      </c>
      <c r="BR310" s="62">
        <v>1</v>
      </c>
      <c r="BS310" s="62">
        <v>9</v>
      </c>
      <c r="BT310" s="62">
        <v>25760</v>
      </c>
      <c r="BU310" s="62">
        <f>BT310/2080</f>
        <v>12.384615384615385</v>
      </c>
      <c r="BV310" s="62">
        <v>1</v>
      </c>
      <c r="BW310" s="62">
        <v>0</v>
      </c>
      <c r="BX310" s="62">
        <v>0</v>
      </c>
      <c r="BY310" s="62"/>
      <c r="BZ310" s="62">
        <f t="shared" si="448"/>
        <v>1</v>
      </c>
      <c r="CA310" s="62">
        <f t="shared" si="449"/>
        <v>3.0201342281879196E-2</v>
      </c>
      <c r="CB310" s="62">
        <f t="shared" si="450"/>
        <v>0</v>
      </c>
      <c r="CC310" s="5" t="s">
        <v>246</v>
      </c>
      <c r="CD310" s="5">
        <v>1</v>
      </c>
      <c r="CE310" s="5">
        <f>6</f>
        <v>6</v>
      </c>
      <c r="CF310" s="5">
        <f>1739+1739</f>
        <v>3478</v>
      </c>
      <c r="CG310" s="5">
        <f>CF310/2080</f>
        <v>1.6721153846153847</v>
      </c>
      <c r="CH310" s="5">
        <v>1</v>
      </c>
      <c r="CI310" s="5">
        <v>0.33</v>
      </c>
      <c r="CJ310" s="5">
        <v>0.33</v>
      </c>
      <c r="CK310" s="5"/>
      <c r="CL310" s="35">
        <f t="shared" si="451"/>
        <v>3</v>
      </c>
      <c r="CM310" s="35">
        <f t="shared" si="452"/>
        <v>2.0134228187919462E-2</v>
      </c>
      <c r="CN310" s="35">
        <f t="shared" si="453"/>
        <v>6.6442953020134227E-3</v>
      </c>
      <c r="CO310" s="62" t="s">
        <v>247</v>
      </c>
      <c r="CP310" s="62">
        <v>1</v>
      </c>
      <c r="CQ310" s="62">
        <v>1</v>
      </c>
      <c r="CR310" s="62">
        <v>695</v>
      </c>
      <c r="CS310" s="62">
        <f>CR310/2080</f>
        <v>0.33413461538461536</v>
      </c>
      <c r="CT310" s="62">
        <f>CS310/CR310</f>
        <v>4.8076923076923074E-4</v>
      </c>
      <c r="CU310" s="62">
        <v>0</v>
      </c>
      <c r="CV310" s="62">
        <v>0</v>
      </c>
      <c r="CW310" s="62"/>
      <c r="CX310" s="62">
        <f t="shared" si="454"/>
        <v>1</v>
      </c>
      <c r="CY310" s="62">
        <f t="shared" si="455"/>
        <v>3.3557046979865771E-3</v>
      </c>
      <c r="CZ310" s="62">
        <f t="shared" si="456"/>
        <v>0</v>
      </c>
      <c r="DA310" s="5" t="s">
        <v>248</v>
      </c>
      <c r="DB310" s="5">
        <v>1</v>
      </c>
      <c r="DC310" s="5">
        <v>1</v>
      </c>
      <c r="DD310" s="5">
        <v>348</v>
      </c>
      <c r="DE310" s="5">
        <f>DD310/2080</f>
        <v>0.1673076923076923</v>
      </c>
      <c r="DF310" s="5">
        <v>1</v>
      </c>
      <c r="DG310" s="5">
        <v>0.83</v>
      </c>
      <c r="DH310" s="5">
        <v>0.83</v>
      </c>
      <c r="DI310" s="5"/>
      <c r="DJ310" s="5">
        <f t="shared" si="457"/>
        <v>3</v>
      </c>
      <c r="DK310" s="5">
        <f t="shared" si="458"/>
        <v>3.3557046979865771E-3</v>
      </c>
      <c r="DL310" s="5">
        <f t="shared" si="459"/>
        <v>2.7852348993288589E-3</v>
      </c>
      <c r="DM310" s="62" t="s">
        <v>249</v>
      </c>
      <c r="DN310" s="62">
        <v>1</v>
      </c>
      <c r="DO310" s="62">
        <v>2</v>
      </c>
      <c r="DP310" s="62">
        <v>2808</v>
      </c>
      <c r="DQ310" s="62">
        <f>DP310/2080</f>
        <v>1.35</v>
      </c>
      <c r="DR310" s="62">
        <v>1</v>
      </c>
      <c r="DS310" s="62">
        <v>0</v>
      </c>
      <c r="DT310" s="62">
        <v>0</v>
      </c>
      <c r="DU310" s="62"/>
      <c r="DV310" s="62">
        <f t="shared" si="460"/>
        <v>1</v>
      </c>
      <c r="DW310" s="62">
        <f t="shared" si="461"/>
        <v>6.7114093959731542E-3</v>
      </c>
      <c r="DX310" s="62">
        <f t="shared" si="462"/>
        <v>0</v>
      </c>
      <c r="DY310" s="5" t="s">
        <v>110</v>
      </c>
      <c r="DZ310" s="5">
        <v>1</v>
      </c>
      <c r="EA310" s="5">
        <f>95</f>
        <v>95</v>
      </c>
      <c r="EB310" s="5">
        <v>191290</v>
      </c>
      <c r="EC310" s="5">
        <f>EB310/2080</f>
        <v>91.96634615384616</v>
      </c>
      <c r="ED310" s="5">
        <f>EC310/EA310</f>
        <v>0.96806680161943326</v>
      </c>
      <c r="EE310" s="5">
        <v>0.95</v>
      </c>
      <c r="EF310" s="5">
        <v>0.95</v>
      </c>
      <c r="EG310" s="5"/>
      <c r="EH310" s="5">
        <f t="shared" si="463"/>
        <v>3</v>
      </c>
      <c r="EI310" s="5">
        <f t="shared" si="464"/>
        <v>0.31879194630872482</v>
      </c>
      <c r="EJ310" s="5">
        <f t="shared" si="465"/>
        <v>0.30285234899328856</v>
      </c>
      <c r="EK310" s="62" t="s">
        <v>250</v>
      </c>
      <c r="EL310" s="62">
        <v>1</v>
      </c>
      <c r="EM310" s="62">
        <v>45</v>
      </c>
      <c r="EN310" s="62">
        <v>98950</v>
      </c>
      <c r="EO310" s="62">
        <f>EN310/2080</f>
        <v>47.572115384615387</v>
      </c>
      <c r="EP310" s="62">
        <v>1</v>
      </c>
      <c r="EQ310" s="62">
        <v>0.64</v>
      </c>
      <c r="ER310" s="62">
        <v>0.64</v>
      </c>
      <c r="ES310" s="62"/>
      <c r="ET310" s="62">
        <f t="shared" si="466"/>
        <v>3</v>
      </c>
      <c r="EU310" s="62">
        <f t="shared" si="467"/>
        <v>0.15100671140939598</v>
      </c>
      <c r="EV310" s="62">
        <f t="shared" si="468"/>
        <v>9.6644295302013433E-2</v>
      </c>
      <c r="EW310" s="5" t="s">
        <v>251</v>
      </c>
      <c r="EX310" s="5">
        <v>1</v>
      </c>
      <c r="EY310" s="5">
        <v>10</v>
      </c>
      <c r="EZ310" s="5">
        <v>26076</v>
      </c>
      <c r="FA310" s="5">
        <f>EZ310/2080</f>
        <v>12.536538461538461</v>
      </c>
      <c r="FB310" s="5">
        <v>1</v>
      </c>
      <c r="FC310" s="5">
        <v>0.25</v>
      </c>
      <c r="FD310" s="5">
        <v>0.25</v>
      </c>
      <c r="FE310" s="5"/>
      <c r="FF310" s="5">
        <f t="shared" si="469"/>
        <v>3</v>
      </c>
      <c r="FG310" s="5">
        <f t="shared" si="470"/>
        <v>3.3557046979865772E-2</v>
      </c>
      <c r="FH310" s="5">
        <f t="shared" si="471"/>
        <v>8.389261744966443E-3</v>
      </c>
      <c r="FI310" s="62" t="s">
        <v>252</v>
      </c>
      <c r="FJ310" s="62">
        <v>1</v>
      </c>
      <c r="FK310" s="62">
        <v>2</v>
      </c>
      <c r="FL310" s="62">
        <v>3493</v>
      </c>
      <c r="FM310" s="62">
        <f>FL310/2080</f>
        <v>1.679326923076923</v>
      </c>
      <c r="FN310" s="62">
        <v>1</v>
      </c>
      <c r="FO310" s="62">
        <v>0.5</v>
      </c>
      <c r="FP310" s="62">
        <v>0.5</v>
      </c>
      <c r="FQ310" s="62"/>
      <c r="FR310" s="62">
        <f t="shared" si="472"/>
        <v>3</v>
      </c>
      <c r="FS310" s="62">
        <f t="shared" si="473"/>
        <v>6.7114093959731542E-3</v>
      </c>
      <c r="FT310" s="62">
        <f t="shared" si="474"/>
        <v>3.3557046979865771E-3</v>
      </c>
      <c r="FU310" s="5" t="s">
        <v>72</v>
      </c>
      <c r="FV310" s="5">
        <v>1</v>
      </c>
      <c r="FW310" s="5">
        <v>6</v>
      </c>
      <c r="FX310" s="5">
        <v>9900</v>
      </c>
      <c r="FY310" s="5">
        <f>FX310/2080</f>
        <v>4.759615384615385</v>
      </c>
      <c r="FZ310" s="5">
        <v>1</v>
      </c>
      <c r="GA310" s="5">
        <v>0.5</v>
      </c>
      <c r="GB310" s="5">
        <v>0.5</v>
      </c>
      <c r="GC310" s="5"/>
      <c r="GD310" s="5">
        <f t="shared" si="475"/>
        <v>3</v>
      </c>
      <c r="GE310" s="5">
        <f t="shared" si="476"/>
        <v>2.0134228187919462E-2</v>
      </c>
      <c r="GF310" s="5">
        <f t="shared" si="477"/>
        <v>1.0067114093959731E-2</v>
      </c>
      <c r="GG310" s="62" t="s">
        <v>253</v>
      </c>
      <c r="GH310" s="62">
        <v>1</v>
      </c>
      <c r="GI310" s="62">
        <v>15</v>
      </c>
      <c r="GJ310" s="62">
        <v>37407</v>
      </c>
      <c r="GK310" s="62">
        <f>GJ310/2080</f>
        <v>17.984134615384615</v>
      </c>
      <c r="GL310" s="62">
        <v>1</v>
      </c>
      <c r="GM310" s="62">
        <v>0.8</v>
      </c>
      <c r="GN310" s="62">
        <v>0.8</v>
      </c>
      <c r="GO310" s="62"/>
      <c r="GP310" s="62">
        <f t="shared" si="478"/>
        <v>3</v>
      </c>
      <c r="GQ310" s="62">
        <f t="shared" si="479"/>
        <v>5.0335570469798654E-2</v>
      </c>
      <c r="GR310" s="62">
        <f t="shared" si="480"/>
        <v>4.0268456375838924E-2</v>
      </c>
      <c r="GS310" s="5" t="s">
        <v>254</v>
      </c>
      <c r="GT310" s="5">
        <v>1</v>
      </c>
      <c r="GU310" s="5">
        <v>32</v>
      </c>
      <c r="GV310" s="5">
        <v>51309</v>
      </c>
      <c r="GW310" s="5">
        <f>GV310/2080</f>
        <v>24.667788461538461</v>
      </c>
      <c r="GX310" s="5">
        <v>1</v>
      </c>
      <c r="GY310" s="5">
        <v>0.64</v>
      </c>
      <c r="GZ310" s="5">
        <v>0.64</v>
      </c>
      <c r="HA310" s="5"/>
      <c r="HB310" s="5">
        <f t="shared" si="481"/>
        <v>3</v>
      </c>
      <c r="HC310" s="5">
        <f t="shared" si="482"/>
        <v>0.10738255033557047</v>
      </c>
      <c r="HD310" s="5">
        <f t="shared" si="483"/>
        <v>6.8724832214765094E-2</v>
      </c>
      <c r="HE310" s="62" t="s">
        <v>255</v>
      </c>
      <c r="HF310" s="62">
        <v>1</v>
      </c>
      <c r="HG310" s="62">
        <v>3</v>
      </c>
      <c r="HH310" s="62">
        <v>6194</v>
      </c>
      <c r="HI310" s="62">
        <f>HH310/2080</f>
        <v>2.9778846153846152</v>
      </c>
      <c r="HJ310" s="62">
        <v>1</v>
      </c>
      <c r="HK310" s="62">
        <v>0.33</v>
      </c>
      <c r="HL310" s="62">
        <v>0.33</v>
      </c>
      <c r="HM310" s="62"/>
      <c r="HN310" s="62">
        <f t="shared" si="484"/>
        <v>3</v>
      </c>
      <c r="HO310" s="62">
        <f t="shared" si="485"/>
        <v>1.0067114093959731E-2</v>
      </c>
      <c r="HP310" s="62">
        <f t="shared" si="486"/>
        <v>3.3221476510067113E-3</v>
      </c>
      <c r="HQ310" s="5"/>
      <c r="HR310" s="5"/>
      <c r="HS310" s="5"/>
      <c r="HT310" s="5"/>
      <c r="HU310" s="5"/>
      <c r="HV310" s="5"/>
      <c r="HW310" s="5"/>
      <c r="HX310" s="5"/>
      <c r="HY310" s="5"/>
      <c r="HZ310" s="5"/>
      <c r="IA310" s="5"/>
      <c r="IB310" s="5"/>
      <c r="IC310" s="62"/>
      <c r="ID310" s="62"/>
      <c r="IE310" s="62"/>
      <c r="IF310" s="62"/>
      <c r="IG310" s="62"/>
      <c r="IH310" s="62"/>
      <c r="II310" s="62"/>
      <c r="IJ310" s="62"/>
      <c r="IK310" s="62"/>
      <c r="IL310" s="62"/>
      <c r="IM310" s="62"/>
      <c r="IN310" s="62"/>
      <c r="IO310" s="5"/>
      <c r="IP310" s="5"/>
      <c r="IQ310" s="5"/>
      <c r="IR310" s="5"/>
      <c r="IS310" s="5"/>
      <c r="IT310" s="5"/>
      <c r="IU310" s="5"/>
      <c r="IV310" s="5"/>
      <c r="IW310" s="5"/>
      <c r="IX310" s="5"/>
      <c r="IY310" s="5"/>
      <c r="IZ310" s="5"/>
    </row>
    <row r="311" spans="1:260" x14ac:dyDescent="0.35">
      <c r="A311" s="131">
        <v>307</v>
      </c>
      <c r="B311" s="170">
        <f>'BVEM Scorecard'!B310</f>
        <v>0</v>
      </c>
      <c r="C311" s="170">
        <f>'BVEM Scorecard'!C310</f>
        <v>0</v>
      </c>
      <c r="D311" s="152">
        <v>1010</v>
      </c>
      <c r="E311" s="72" t="str">
        <f>'BVEM Scorecard'!F310</f>
        <v>Solar + Storage</v>
      </c>
      <c r="F311" s="94">
        <f t="shared" si="432"/>
        <v>0.28999999999999998</v>
      </c>
      <c r="G311" s="94">
        <f t="shared" si="509"/>
        <v>1</v>
      </c>
      <c r="H311" s="94">
        <f t="shared" si="433"/>
        <v>0.70939597315436254</v>
      </c>
      <c r="I311" s="94">
        <f t="shared" si="510"/>
        <v>0.88235294117647056</v>
      </c>
      <c r="J311" s="55">
        <v>1</v>
      </c>
      <c r="K311" s="55">
        <v>1</v>
      </c>
      <c r="L311" s="55">
        <v>298</v>
      </c>
      <c r="M311" s="55">
        <v>598028</v>
      </c>
      <c r="N311" s="5">
        <f>M311/2080</f>
        <v>287.51346153846151</v>
      </c>
      <c r="O311" s="5">
        <v>1</v>
      </c>
      <c r="P311" s="142">
        <v>0.28999999999999998</v>
      </c>
      <c r="Q311" s="114">
        <f>O311*0.29</f>
        <v>0.28999999999999998</v>
      </c>
      <c r="R311" s="91">
        <v>0.28999999999999998</v>
      </c>
      <c r="S311" s="5">
        <f t="shared" si="434"/>
        <v>3</v>
      </c>
      <c r="T311" s="93">
        <f>IFERROR(Q311*Q$4+R311*R$4,0)</f>
        <v>0.28999999999999998</v>
      </c>
      <c r="U311" s="143" t="s">
        <v>105</v>
      </c>
      <c r="V311" s="143">
        <v>1</v>
      </c>
      <c r="W311" s="143">
        <v>3</v>
      </c>
      <c r="X311" s="64">
        <f>70+2745</f>
        <v>2815</v>
      </c>
      <c r="Y311" s="64">
        <f>X311/2080</f>
        <v>1.3533653846153846</v>
      </c>
      <c r="Z311" s="62">
        <v>1</v>
      </c>
      <c r="AA311" s="144">
        <v>0.5</v>
      </c>
      <c r="AB311" s="144">
        <v>0.5</v>
      </c>
      <c r="AC311" s="64"/>
      <c r="AD311" s="64">
        <f t="shared" si="436"/>
        <v>3</v>
      </c>
      <c r="AE311" s="64">
        <f t="shared" si="437"/>
        <v>1.0067114093959731E-2</v>
      </c>
      <c r="AF311" s="64">
        <f t="shared" si="438"/>
        <v>5.0335570469798654E-3</v>
      </c>
      <c r="AG311" s="55" t="s">
        <v>242</v>
      </c>
      <c r="AH311" s="55">
        <v>1</v>
      </c>
      <c r="AI311" s="35">
        <v>35</v>
      </c>
      <c r="AJ311" s="35">
        <v>63994</v>
      </c>
      <c r="AK311" s="35">
        <f>AJ311/2080</f>
        <v>30.766346153846154</v>
      </c>
      <c r="AL311" s="35">
        <v>1</v>
      </c>
      <c r="AM311" s="142">
        <v>0.83</v>
      </c>
      <c r="AN311" s="142">
        <v>0.83</v>
      </c>
      <c r="AO311" s="35"/>
      <c r="AP311" s="35">
        <f t="shared" si="439"/>
        <v>3</v>
      </c>
      <c r="AQ311" s="35">
        <f t="shared" si="440"/>
        <v>0.1174496644295302</v>
      </c>
      <c r="AR311" s="35">
        <f t="shared" si="441"/>
        <v>9.7483221476510062E-2</v>
      </c>
      <c r="AS311" s="64" t="s">
        <v>243</v>
      </c>
      <c r="AT311" s="64">
        <v>1</v>
      </c>
      <c r="AU311" s="64">
        <v>24</v>
      </c>
      <c r="AV311" s="64">
        <v>53715</v>
      </c>
      <c r="AW311" s="64">
        <f>AV311/2080</f>
        <v>25.82451923076923</v>
      </c>
      <c r="AX311" s="64">
        <v>1</v>
      </c>
      <c r="AY311" s="144">
        <v>0.71</v>
      </c>
      <c r="AZ311" s="144">
        <v>0.71</v>
      </c>
      <c r="BA311" s="64"/>
      <c r="BB311" s="64">
        <f t="shared" si="442"/>
        <v>3</v>
      </c>
      <c r="BC311" s="64">
        <f t="shared" si="443"/>
        <v>8.0536912751677847E-2</v>
      </c>
      <c r="BD311" s="64">
        <f t="shared" si="444"/>
        <v>5.7181208053691271E-2</v>
      </c>
      <c r="BE311" s="35" t="s">
        <v>244</v>
      </c>
      <c r="BF311" s="35">
        <v>1</v>
      </c>
      <c r="BG311" s="35">
        <v>9</v>
      </c>
      <c r="BH311" s="35">
        <v>19797</v>
      </c>
      <c r="BI311" s="35">
        <f>BH311/2080</f>
        <v>9.517788461538462</v>
      </c>
      <c r="BJ311" s="35">
        <v>1</v>
      </c>
      <c r="BK311" s="142">
        <v>0.22</v>
      </c>
      <c r="BL311" s="142">
        <v>0.22</v>
      </c>
      <c r="BM311" s="35"/>
      <c r="BN311" s="35">
        <f t="shared" si="445"/>
        <v>3</v>
      </c>
      <c r="BO311" s="35">
        <f t="shared" si="446"/>
        <v>3.0201342281879196E-2</v>
      </c>
      <c r="BP311" s="35">
        <f t="shared" si="447"/>
        <v>6.6442953020134235E-3</v>
      </c>
      <c r="BQ311" s="64" t="s">
        <v>245</v>
      </c>
      <c r="BR311" s="64">
        <v>1</v>
      </c>
      <c r="BS311" s="64">
        <v>9</v>
      </c>
      <c r="BT311" s="64">
        <v>25760</v>
      </c>
      <c r="BU311" s="64">
        <f>BT311/2080</f>
        <v>12.384615384615385</v>
      </c>
      <c r="BV311" s="64">
        <v>1</v>
      </c>
      <c r="BW311" s="144">
        <v>0</v>
      </c>
      <c r="BX311" s="144">
        <v>0</v>
      </c>
      <c r="BY311" s="64"/>
      <c r="BZ311" s="64">
        <f t="shared" si="448"/>
        <v>1</v>
      </c>
      <c r="CA311" s="64">
        <f t="shared" si="449"/>
        <v>3.0201342281879196E-2</v>
      </c>
      <c r="CB311" s="64">
        <f t="shared" si="450"/>
        <v>0</v>
      </c>
      <c r="CC311" s="35" t="s">
        <v>246</v>
      </c>
      <c r="CD311" s="35">
        <v>1</v>
      </c>
      <c r="CE311" s="35">
        <f>6</f>
        <v>6</v>
      </c>
      <c r="CF311" s="35">
        <f>1739+1739</f>
        <v>3478</v>
      </c>
      <c r="CG311" s="35">
        <f>CF311/2080</f>
        <v>1.6721153846153847</v>
      </c>
      <c r="CH311" s="35">
        <v>1</v>
      </c>
      <c r="CI311" s="142">
        <v>0.33</v>
      </c>
      <c r="CJ311" s="142">
        <v>0.33</v>
      </c>
      <c r="CK311" s="35"/>
      <c r="CL311" s="35">
        <f t="shared" si="451"/>
        <v>3</v>
      </c>
      <c r="CM311" s="35">
        <f t="shared" si="452"/>
        <v>2.0134228187919462E-2</v>
      </c>
      <c r="CN311" s="35">
        <f t="shared" si="453"/>
        <v>6.6442953020134227E-3</v>
      </c>
      <c r="CO311" s="64" t="s">
        <v>247</v>
      </c>
      <c r="CP311" s="64">
        <v>1</v>
      </c>
      <c r="CQ311" s="64">
        <v>1</v>
      </c>
      <c r="CR311" s="64">
        <v>695</v>
      </c>
      <c r="CS311" s="64">
        <f>CR311/2080</f>
        <v>0.33413461538461536</v>
      </c>
      <c r="CT311" s="64">
        <f>CS311/CR311</f>
        <v>4.8076923076923074E-4</v>
      </c>
      <c r="CU311" s="144">
        <v>0</v>
      </c>
      <c r="CV311" s="144">
        <v>0</v>
      </c>
      <c r="CW311" s="64"/>
      <c r="CX311" s="64">
        <f t="shared" si="454"/>
        <v>1</v>
      </c>
      <c r="CY311" s="64">
        <f t="shared" si="455"/>
        <v>3.3557046979865771E-3</v>
      </c>
      <c r="CZ311" s="64">
        <f t="shared" si="456"/>
        <v>0</v>
      </c>
      <c r="DA311" s="35" t="s">
        <v>248</v>
      </c>
      <c r="DB311" s="35">
        <v>1</v>
      </c>
      <c r="DC311" s="35">
        <v>1</v>
      </c>
      <c r="DD311" s="35">
        <v>348</v>
      </c>
      <c r="DE311" s="35">
        <f>DD311/2080</f>
        <v>0.1673076923076923</v>
      </c>
      <c r="DF311" s="35">
        <v>1</v>
      </c>
      <c r="DG311" s="142">
        <v>0.83</v>
      </c>
      <c r="DH311" s="142">
        <v>0.83</v>
      </c>
      <c r="DI311" s="35"/>
      <c r="DJ311" s="35">
        <f t="shared" si="457"/>
        <v>3</v>
      </c>
      <c r="DK311" s="35">
        <f t="shared" si="458"/>
        <v>3.3557046979865771E-3</v>
      </c>
      <c r="DL311" s="35">
        <f t="shared" si="459"/>
        <v>2.7852348993288589E-3</v>
      </c>
      <c r="DM311" s="64" t="s">
        <v>249</v>
      </c>
      <c r="DN311" s="64">
        <v>1</v>
      </c>
      <c r="DO311" s="64">
        <v>2</v>
      </c>
      <c r="DP311" s="64">
        <v>2808</v>
      </c>
      <c r="DQ311" s="64">
        <f>DP311/2080</f>
        <v>1.35</v>
      </c>
      <c r="DR311" s="64">
        <v>1</v>
      </c>
      <c r="DS311" s="144">
        <v>0</v>
      </c>
      <c r="DT311" s="144">
        <v>0</v>
      </c>
      <c r="DU311" s="64"/>
      <c r="DV311" s="64">
        <f t="shared" si="460"/>
        <v>1</v>
      </c>
      <c r="DW311" s="64">
        <f t="shared" si="461"/>
        <v>6.7114093959731542E-3</v>
      </c>
      <c r="DX311" s="64">
        <f t="shared" si="462"/>
        <v>0</v>
      </c>
      <c r="DY311" s="35" t="s">
        <v>110</v>
      </c>
      <c r="DZ311" s="35">
        <v>1</v>
      </c>
      <c r="EA311" s="35">
        <f>95</f>
        <v>95</v>
      </c>
      <c r="EB311" s="35">
        <v>191290</v>
      </c>
      <c r="EC311" s="35">
        <f>EB311/2080</f>
        <v>91.96634615384616</v>
      </c>
      <c r="ED311" s="35">
        <f>EC311/EA311</f>
        <v>0.96806680161943326</v>
      </c>
      <c r="EE311" s="142">
        <v>0.95</v>
      </c>
      <c r="EF311" s="142">
        <v>0.95</v>
      </c>
      <c r="EG311" s="35"/>
      <c r="EH311" s="35">
        <f t="shared" si="463"/>
        <v>3</v>
      </c>
      <c r="EI311" s="35">
        <f t="shared" si="464"/>
        <v>0.31879194630872482</v>
      </c>
      <c r="EJ311" s="35">
        <f t="shared" si="465"/>
        <v>0.30285234899328856</v>
      </c>
      <c r="EK311" s="62" t="s">
        <v>250</v>
      </c>
      <c r="EL311" s="62">
        <v>1</v>
      </c>
      <c r="EM311" s="62">
        <v>45</v>
      </c>
      <c r="EN311" s="62">
        <v>98950</v>
      </c>
      <c r="EO311" s="62">
        <f>EN311/2080</f>
        <v>47.572115384615387</v>
      </c>
      <c r="EP311" s="62">
        <v>1</v>
      </c>
      <c r="EQ311" s="62">
        <v>0.64</v>
      </c>
      <c r="ER311" s="62">
        <v>0.64</v>
      </c>
      <c r="ES311" s="62"/>
      <c r="ET311" s="62">
        <f t="shared" si="466"/>
        <v>3</v>
      </c>
      <c r="EU311" s="62">
        <f t="shared" si="467"/>
        <v>0.15100671140939598</v>
      </c>
      <c r="EV311" s="62">
        <f t="shared" si="468"/>
        <v>9.6644295302013433E-2</v>
      </c>
      <c r="EW311" s="5" t="s">
        <v>251</v>
      </c>
      <c r="EX311" s="5">
        <v>1</v>
      </c>
      <c r="EY311" s="5">
        <v>10</v>
      </c>
      <c r="EZ311" s="5">
        <v>26076</v>
      </c>
      <c r="FA311" s="5">
        <f>EZ311/2080</f>
        <v>12.536538461538461</v>
      </c>
      <c r="FB311" s="5">
        <v>1</v>
      </c>
      <c r="FC311" s="5">
        <v>0.25</v>
      </c>
      <c r="FD311" s="5">
        <v>0.25</v>
      </c>
      <c r="FE311" s="5"/>
      <c r="FF311" s="5">
        <f t="shared" si="469"/>
        <v>3</v>
      </c>
      <c r="FG311" s="5">
        <f t="shared" si="470"/>
        <v>3.3557046979865772E-2</v>
      </c>
      <c r="FH311" s="5">
        <f t="shared" si="471"/>
        <v>8.389261744966443E-3</v>
      </c>
      <c r="FI311" s="62" t="s">
        <v>252</v>
      </c>
      <c r="FJ311" s="62">
        <v>1</v>
      </c>
      <c r="FK311" s="62">
        <v>2</v>
      </c>
      <c r="FL311" s="62">
        <v>3493</v>
      </c>
      <c r="FM311" s="62">
        <f>FL311/2080</f>
        <v>1.679326923076923</v>
      </c>
      <c r="FN311" s="62">
        <v>1</v>
      </c>
      <c r="FO311" s="62">
        <v>0.5</v>
      </c>
      <c r="FP311" s="62">
        <v>0.5</v>
      </c>
      <c r="FQ311" s="62"/>
      <c r="FR311" s="62">
        <f t="shared" si="472"/>
        <v>3</v>
      </c>
      <c r="FS311" s="62">
        <f t="shared" si="473"/>
        <v>6.7114093959731542E-3</v>
      </c>
      <c r="FT311" s="62">
        <f t="shared" si="474"/>
        <v>3.3557046979865771E-3</v>
      </c>
      <c r="FU311" s="5" t="s">
        <v>72</v>
      </c>
      <c r="FV311" s="5">
        <v>1</v>
      </c>
      <c r="FW311" s="5">
        <v>6</v>
      </c>
      <c r="FX311" s="5">
        <v>9900</v>
      </c>
      <c r="FY311" s="5">
        <f>FX311/2080</f>
        <v>4.759615384615385</v>
      </c>
      <c r="FZ311" s="5">
        <v>1</v>
      </c>
      <c r="GA311" s="5">
        <v>0.5</v>
      </c>
      <c r="GB311" s="5">
        <v>0.5</v>
      </c>
      <c r="GC311" s="5"/>
      <c r="GD311" s="5">
        <f t="shared" si="475"/>
        <v>3</v>
      </c>
      <c r="GE311" s="5">
        <f t="shared" si="476"/>
        <v>2.0134228187919462E-2</v>
      </c>
      <c r="GF311" s="5">
        <f t="shared" si="477"/>
        <v>1.0067114093959731E-2</v>
      </c>
      <c r="GG311" s="62" t="s">
        <v>253</v>
      </c>
      <c r="GH311" s="62">
        <v>1</v>
      </c>
      <c r="GI311" s="62">
        <v>15</v>
      </c>
      <c r="GJ311" s="62">
        <v>37407</v>
      </c>
      <c r="GK311" s="62">
        <f>GJ311/2080</f>
        <v>17.984134615384615</v>
      </c>
      <c r="GL311" s="62">
        <v>1</v>
      </c>
      <c r="GM311" s="62">
        <v>0.8</v>
      </c>
      <c r="GN311" s="62">
        <v>0.8</v>
      </c>
      <c r="GO311" s="62"/>
      <c r="GP311" s="62">
        <f t="shared" si="478"/>
        <v>3</v>
      </c>
      <c r="GQ311" s="62">
        <f t="shared" si="479"/>
        <v>5.0335570469798654E-2</v>
      </c>
      <c r="GR311" s="62">
        <f t="shared" si="480"/>
        <v>4.0268456375838924E-2</v>
      </c>
      <c r="GS311" s="5" t="s">
        <v>254</v>
      </c>
      <c r="GT311" s="5">
        <v>1</v>
      </c>
      <c r="GU311" s="5">
        <v>32</v>
      </c>
      <c r="GV311" s="5">
        <v>51309</v>
      </c>
      <c r="GW311" s="5">
        <f>GV311/2080</f>
        <v>24.667788461538461</v>
      </c>
      <c r="GX311" s="5">
        <v>1</v>
      </c>
      <c r="GY311" s="5">
        <v>0.64</v>
      </c>
      <c r="GZ311" s="5">
        <v>0.64</v>
      </c>
      <c r="HA311" s="5"/>
      <c r="HB311" s="5">
        <f t="shared" si="481"/>
        <v>3</v>
      </c>
      <c r="HC311" s="5">
        <f t="shared" si="482"/>
        <v>0.10738255033557047</v>
      </c>
      <c r="HD311" s="5">
        <f t="shared" si="483"/>
        <v>6.8724832214765094E-2</v>
      </c>
      <c r="HE311" s="62" t="s">
        <v>255</v>
      </c>
      <c r="HF311" s="62">
        <v>1</v>
      </c>
      <c r="HG311" s="62">
        <v>3</v>
      </c>
      <c r="HH311" s="62">
        <v>6194</v>
      </c>
      <c r="HI311" s="62">
        <f>HH311/2080</f>
        <v>2.9778846153846152</v>
      </c>
      <c r="HJ311" s="62">
        <v>1</v>
      </c>
      <c r="HK311" s="62">
        <v>0.33</v>
      </c>
      <c r="HL311" s="62">
        <v>0.33</v>
      </c>
      <c r="HM311" s="62"/>
      <c r="HN311" s="62">
        <f t="shared" si="484"/>
        <v>3</v>
      </c>
      <c r="HO311" s="62">
        <f t="shared" si="485"/>
        <v>1.0067114093959731E-2</v>
      </c>
      <c r="HP311" s="62">
        <f t="shared" si="486"/>
        <v>3.3221476510067113E-3</v>
      </c>
      <c r="HQ311" s="5"/>
      <c r="HR311" s="5"/>
      <c r="HS311" s="5"/>
      <c r="HT311" s="5"/>
      <c r="HU311" s="5"/>
      <c r="HV311" s="5"/>
      <c r="HW311" s="5"/>
      <c r="HX311" s="5"/>
      <c r="HY311" s="5"/>
      <c r="HZ311" s="5"/>
      <c r="IA311" s="5"/>
      <c r="IB311" s="5"/>
      <c r="IC311" s="62"/>
      <c r="ID311" s="62"/>
      <c r="IE311" s="62"/>
      <c r="IF311" s="62"/>
      <c r="IG311" s="62"/>
      <c r="IH311" s="62"/>
      <c r="II311" s="62"/>
      <c r="IJ311" s="62"/>
      <c r="IK311" s="62"/>
      <c r="IL311" s="62"/>
      <c r="IM311" s="62"/>
      <c r="IN311" s="62"/>
      <c r="IO311" s="5"/>
      <c r="IP311" s="5"/>
      <c r="IQ311" s="5"/>
      <c r="IR311" s="5"/>
      <c r="IS311" s="5"/>
      <c r="IT311" s="5"/>
      <c r="IU311" s="5"/>
      <c r="IV311" s="5"/>
      <c r="IW311" s="5"/>
      <c r="IX311" s="5"/>
      <c r="IY311" s="5"/>
      <c r="IZ311" s="5"/>
    </row>
    <row r="312" spans="1:260" x14ac:dyDescent="0.35">
      <c r="A312" s="131">
        <v>308</v>
      </c>
      <c r="B312" s="170">
        <f>'BVEM Scorecard'!B311</f>
        <v>0</v>
      </c>
      <c r="C312" s="170">
        <f>'BVEM Scorecard'!C311</f>
        <v>0</v>
      </c>
      <c r="D312" s="152">
        <v>430</v>
      </c>
      <c r="E312" s="72" t="str">
        <f>'BVEM Scorecard'!F311</f>
        <v>Solar</v>
      </c>
      <c r="F312" s="94"/>
      <c r="G312" s="94"/>
      <c r="H312" s="94"/>
      <c r="I312" s="94"/>
      <c r="J312" s="55"/>
      <c r="K312" s="55"/>
      <c r="L312" s="55"/>
      <c r="M312" s="55"/>
      <c r="N312" s="5"/>
      <c r="O312" s="141"/>
      <c r="P312" s="142"/>
      <c r="Q312" s="114"/>
      <c r="R312" s="91"/>
      <c r="S312" s="5" t="str">
        <f t="shared" si="434"/>
        <v/>
      </c>
      <c r="T312" s="93"/>
      <c r="U312" s="143"/>
      <c r="V312" s="143"/>
      <c r="W312" s="143"/>
      <c r="X312" s="64"/>
      <c r="Y312" s="64"/>
      <c r="Z312" s="64"/>
      <c r="AA312" s="144"/>
      <c r="AB312" s="144"/>
      <c r="AC312" s="64"/>
      <c r="AD312" s="64" t="str">
        <f t="shared" si="436"/>
        <v/>
      </c>
      <c r="AE312" s="64" t="str">
        <f t="shared" si="437"/>
        <v/>
      </c>
      <c r="AF312" s="64" t="str">
        <f t="shared" si="438"/>
        <v/>
      </c>
      <c r="AG312" s="55"/>
      <c r="AH312" s="55"/>
      <c r="AI312" s="5"/>
      <c r="AJ312" s="5"/>
      <c r="AK312" s="5"/>
      <c r="AL312" s="5"/>
      <c r="AM312" s="5"/>
      <c r="AN312" s="5"/>
      <c r="AO312" s="5"/>
      <c r="AP312" s="35" t="str">
        <f t="shared" si="439"/>
        <v/>
      </c>
      <c r="AQ312" s="35" t="str">
        <f t="shared" si="440"/>
        <v/>
      </c>
      <c r="AR312" s="35" t="str">
        <f t="shared" si="441"/>
        <v/>
      </c>
      <c r="AS312" s="62"/>
      <c r="AT312" s="62"/>
      <c r="AU312" s="62"/>
      <c r="AV312" s="62"/>
      <c r="AW312" s="62"/>
      <c r="AX312" s="62"/>
      <c r="AY312" s="62"/>
      <c r="AZ312" s="62"/>
      <c r="BA312" s="62"/>
      <c r="BB312" s="62" t="str">
        <f t="shared" si="442"/>
        <v/>
      </c>
      <c r="BC312" s="95" t="str">
        <f t="shared" si="443"/>
        <v/>
      </c>
      <c r="BD312" s="62" t="str">
        <f t="shared" si="444"/>
        <v/>
      </c>
      <c r="BE312" s="5"/>
      <c r="BF312" s="5"/>
      <c r="BG312" s="5"/>
      <c r="BH312" s="5"/>
      <c r="BI312" s="5"/>
      <c r="BJ312" s="5"/>
      <c r="BK312" s="5"/>
      <c r="BL312" s="5"/>
      <c r="BM312" s="5"/>
      <c r="BN312" s="35" t="str">
        <f t="shared" si="445"/>
        <v/>
      </c>
      <c r="BO312" s="35" t="str">
        <f t="shared" si="446"/>
        <v/>
      </c>
      <c r="BP312" s="35" t="str">
        <f t="shared" si="447"/>
        <v/>
      </c>
      <c r="BQ312" s="62"/>
      <c r="BR312" s="62"/>
      <c r="BS312" s="62"/>
      <c r="BT312" s="62"/>
      <c r="BU312" s="62"/>
      <c r="BV312" s="62"/>
      <c r="BW312" s="62"/>
      <c r="BX312" s="62"/>
      <c r="BY312" s="62"/>
      <c r="BZ312" s="62" t="str">
        <f t="shared" si="448"/>
        <v/>
      </c>
      <c r="CA312" s="62" t="str">
        <f t="shared" si="449"/>
        <v/>
      </c>
      <c r="CB312" s="62" t="str">
        <f t="shared" si="450"/>
        <v/>
      </c>
      <c r="CC312" s="5"/>
      <c r="CD312" s="5"/>
      <c r="CE312" s="5"/>
      <c r="CF312" s="5"/>
      <c r="CG312" s="5"/>
      <c r="CH312" s="5"/>
      <c r="CI312" s="5"/>
      <c r="CJ312" s="5"/>
      <c r="CK312" s="5"/>
      <c r="CL312" s="35" t="str">
        <f t="shared" si="451"/>
        <v/>
      </c>
      <c r="CM312" s="35" t="str">
        <f t="shared" si="452"/>
        <v/>
      </c>
      <c r="CN312" s="35" t="str">
        <f t="shared" si="453"/>
        <v/>
      </c>
      <c r="CO312" s="62"/>
      <c r="CP312" s="62"/>
      <c r="CQ312" s="62"/>
      <c r="CR312" s="62"/>
      <c r="CS312" s="62"/>
      <c r="CT312" s="62"/>
      <c r="CU312" s="62"/>
      <c r="CV312" s="62"/>
      <c r="CW312" s="62"/>
      <c r="CX312" s="62" t="str">
        <f t="shared" si="454"/>
        <v/>
      </c>
      <c r="CY312" s="62" t="str">
        <f t="shared" si="455"/>
        <v/>
      </c>
      <c r="CZ312" s="62" t="str">
        <f t="shared" si="456"/>
        <v/>
      </c>
      <c r="DA312" s="5"/>
      <c r="DB312" s="5"/>
      <c r="DC312" s="5"/>
      <c r="DD312" s="5"/>
      <c r="DE312" s="5"/>
      <c r="DF312" s="5"/>
      <c r="DG312" s="5"/>
      <c r="DH312" s="5"/>
      <c r="DI312" s="5"/>
      <c r="DJ312" s="5" t="str">
        <f t="shared" si="457"/>
        <v/>
      </c>
      <c r="DK312" s="5" t="str">
        <f t="shared" si="458"/>
        <v/>
      </c>
      <c r="DL312" s="5" t="str">
        <f t="shared" si="459"/>
        <v/>
      </c>
      <c r="DM312" s="62"/>
      <c r="DN312" s="62"/>
      <c r="DO312" s="62"/>
      <c r="DP312" s="62"/>
      <c r="DQ312" s="62"/>
      <c r="DR312" s="62"/>
      <c r="DS312" s="62"/>
      <c r="DT312" s="62"/>
      <c r="DU312" s="62"/>
      <c r="DV312" s="62" t="str">
        <f t="shared" si="460"/>
        <v/>
      </c>
      <c r="DW312" s="62" t="str">
        <f t="shared" si="461"/>
        <v/>
      </c>
      <c r="DX312" s="62" t="str">
        <f t="shared" si="462"/>
        <v/>
      </c>
      <c r="DY312" s="5"/>
      <c r="DZ312" s="5"/>
      <c r="EA312" s="5"/>
      <c r="EB312" s="5"/>
      <c r="EC312" s="5"/>
      <c r="ED312" s="5"/>
      <c r="EE312" s="5"/>
      <c r="EF312" s="5"/>
      <c r="EG312" s="5"/>
      <c r="EH312" s="5" t="str">
        <f t="shared" si="463"/>
        <v/>
      </c>
      <c r="EI312" s="5" t="str">
        <f t="shared" si="464"/>
        <v/>
      </c>
      <c r="EJ312" s="5" t="str">
        <f t="shared" si="465"/>
        <v/>
      </c>
      <c r="EK312" s="62"/>
      <c r="EL312" s="62"/>
      <c r="EM312" s="62"/>
      <c r="EN312" s="62"/>
      <c r="EO312" s="62"/>
      <c r="EP312" s="62"/>
      <c r="EQ312" s="62"/>
      <c r="ER312" s="62"/>
      <c r="ES312" s="62"/>
      <c r="ET312" s="62" t="str">
        <f t="shared" si="466"/>
        <v/>
      </c>
      <c r="EU312" s="62" t="str">
        <f t="shared" si="467"/>
        <v/>
      </c>
      <c r="EV312" s="62" t="str">
        <f t="shared" si="468"/>
        <v/>
      </c>
      <c r="EW312" s="5"/>
      <c r="EX312" s="5"/>
      <c r="EY312" s="5"/>
      <c r="EZ312" s="5"/>
      <c r="FA312" s="5"/>
      <c r="FB312" s="5"/>
      <c r="FC312" s="5"/>
      <c r="FD312" s="5"/>
      <c r="FE312" s="5"/>
      <c r="FF312" s="5" t="str">
        <f t="shared" si="469"/>
        <v/>
      </c>
      <c r="FG312" s="5" t="str">
        <f t="shared" si="470"/>
        <v/>
      </c>
      <c r="FH312" s="5" t="str">
        <f t="shared" si="471"/>
        <v/>
      </c>
      <c r="FI312" s="62"/>
      <c r="FJ312" s="62"/>
      <c r="FK312" s="62"/>
      <c r="FL312" s="62"/>
      <c r="FM312" s="62"/>
      <c r="FN312" s="62"/>
      <c r="FO312" s="62"/>
      <c r="FP312" s="62"/>
      <c r="FQ312" s="62"/>
      <c r="FR312" s="62" t="str">
        <f t="shared" si="472"/>
        <v/>
      </c>
      <c r="FS312" s="62" t="str">
        <f t="shared" si="473"/>
        <v/>
      </c>
      <c r="FT312" s="62" t="str">
        <f t="shared" si="474"/>
        <v/>
      </c>
      <c r="FU312" s="5"/>
      <c r="FV312" s="5"/>
      <c r="FW312" s="5"/>
      <c r="FX312" s="5"/>
      <c r="FY312" s="5"/>
      <c r="FZ312" s="5"/>
      <c r="GA312" s="5"/>
      <c r="GB312" s="5"/>
      <c r="GC312" s="5"/>
      <c r="GD312" s="5" t="str">
        <f t="shared" si="475"/>
        <v/>
      </c>
      <c r="GE312" s="5" t="str">
        <f t="shared" si="476"/>
        <v/>
      </c>
      <c r="GF312" s="5" t="str">
        <f t="shared" si="477"/>
        <v/>
      </c>
      <c r="GG312" s="62"/>
      <c r="GH312" s="62"/>
      <c r="GI312" s="62"/>
      <c r="GJ312" s="62"/>
      <c r="GK312" s="62"/>
      <c r="GL312" s="62"/>
      <c r="GM312" s="62"/>
      <c r="GN312" s="62"/>
      <c r="GO312" s="62"/>
      <c r="GP312" s="62" t="str">
        <f t="shared" si="478"/>
        <v/>
      </c>
      <c r="GQ312" s="62" t="str">
        <f t="shared" si="479"/>
        <v/>
      </c>
      <c r="GR312" s="62" t="str">
        <f t="shared" si="480"/>
        <v/>
      </c>
      <c r="GS312" s="5"/>
      <c r="GT312" s="5"/>
      <c r="GU312" s="5"/>
      <c r="GV312" s="5"/>
      <c r="GW312" s="5"/>
      <c r="GX312" s="5"/>
      <c r="GY312" s="5"/>
      <c r="GZ312" s="5"/>
      <c r="HA312" s="5"/>
      <c r="HB312" s="5" t="str">
        <f t="shared" si="481"/>
        <v/>
      </c>
      <c r="HC312" s="5" t="str">
        <f t="shared" si="482"/>
        <v/>
      </c>
      <c r="HD312" s="5" t="str">
        <f t="shared" si="483"/>
        <v/>
      </c>
      <c r="HE312" s="62"/>
      <c r="HF312" s="62"/>
      <c r="HG312" s="62"/>
      <c r="HH312" s="62"/>
      <c r="HI312" s="62"/>
      <c r="HJ312" s="62"/>
      <c r="HK312" s="62"/>
      <c r="HL312" s="62"/>
      <c r="HM312" s="62"/>
      <c r="HN312" s="62" t="str">
        <f t="shared" si="484"/>
        <v/>
      </c>
      <c r="HO312" s="62" t="str">
        <f t="shared" si="485"/>
        <v/>
      </c>
      <c r="HP312" s="62" t="str">
        <f t="shared" si="486"/>
        <v/>
      </c>
      <c r="HQ312" s="5"/>
      <c r="HR312" s="5"/>
      <c r="HS312" s="5"/>
      <c r="HT312" s="5"/>
      <c r="HU312" s="5"/>
      <c r="HV312" s="5"/>
      <c r="HW312" s="5"/>
      <c r="HX312" s="5"/>
      <c r="HY312" s="5"/>
      <c r="HZ312" s="5" t="str">
        <f t="shared" si="487"/>
        <v/>
      </c>
      <c r="IA312" s="5" t="str">
        <f t="shared" si="488"/>
        <v/>
      </c>
      <c r="IB312" s="5" t="str">
        <f t="shared" si="489"/>
        <v/>
      </c>
      <c r="IC312" s="62"/>
      <c r="ID312" s="62"/>
      <c r="IE312" s="62"/>
      <c r="IF312" s="62"/>
      <c r="IG312" s="62"/>
      <c r="IH312" s="62"/>
      <c r="II312" s="62"/>
      <c r="IJ312" s="62"/>
      <c r="IK312" s="62"/>
      <c r="IL312" s="62" t="str">
        <f t="shared" si="490"/>
        <v/>
      </c>
      <c r="IM312" s="62" t="str">
        <f t="shared" si="491"/>
        <v/>
      </c>
      <c r="IN312" s="62" t="str">
        <f t="shared" si="492"/>
        <v/>
      </c>
      <c r="IO312" s="5"/>
      <c r="IP312" s="5"/>
      <c r="IQ312" s="5"/>
      <c r="IR312" s="5"/>
      <c r="IS312" s="5"/>
      <c r="IT312" s="5"/>
      <c r="IU312" s="5"/>
      <c r="IV312" s="5"/>
      <c r="IW312" s="5"/>
      <c r="IX312" s="5" t="str">
        <f t="shared" si="493"/>
        <v/>
      </c>
      <c r="IY312" s="5" t="str">
        <f t="shared" si="494"/>
        <v/>
      </c>
      <c r="IZ312" s="5" t="str">
        <f t="shared" si="495"/>
        <v/>
      </c>
    </row>
    <row r="313" spans="1:260" x14ac:dyDescent="0.35">
      <c r="A313" s="131">
        <v>309</v>
      </c>
      <c r="B313" s="170">
        <f>'BVEM Scorecard'!B312</f>
        <v>0</v>
      </c>
      <c r="C313" s="170">
        <f>'BVEM Scorecard'!C312</f>
        <v>0</v>
      </c>
      <c r="D313" s="152">
        <v>706</v>
      </c>
      <c r="E313" s="72" t="str">
        <f>'BVEM Scorecard'!F312</f>
        <v>Solar + Storage</v>
      </c>
      <c r="F313" s="94"/>
      <c r="G313" s="94"/>
      <c r="H313" s="94"/>
      <c r="I313" s="94"/>
      <c r="J313" s="55"/>
      <c r="K313" s="55"/>
      <c r="L313" s="55"/>
      <c r="M313" s="55"/>
      <c r="N313" s="5"/>
      <c r="O313" s="5"/>
      <c r="P313" s="142"/>
      <c r="Q313" s="114"/>
      <c r="R313" s="91"/>
      <c r="S313" s="5" t="str">
        <f t="shared" si="434"/>
        <v/>
      </c>
      <c r="T313" s="93"/>
      <c r="U313" s="143"/>
      <c r="V313" s="143"/>
      <c r="W313" s="143"/>
      <c r="X313" s="64"/>
      <c r="Y313" s="64"/>
      <c r="Z313" s="62"/>
      <c r="AA313" s="144"/>
      <c r="AB313" s="144"/>
      <c r="AC313" s="64"/>
      <c r="AD313" s="64" t="str">
        <f t="shared" si="436"/>
        <v/>
      </c>
      <c r="AE313" s="64" t="str">
        <f t="shared" si="437"/>
        <v/>
      </c>
      <c r="AF313" s="64" t="str">
        <f t="shared" si="438"/>
        <v/>
      </c>
      <c r="AG313" s="55"/>
      <c r="AH313" s="55"/>
      <c r="AI313" s="35"/>
      <c r="AJ313" s="35"/>
      <c r="AK313" s="35"/>
      <c r="AL313" s="35"/>
      <c r="AM313" s="142"/>
      <c r="AN313" s="142"/>
      <c r="AO313" s="35"/>
      <c r="AP313" s="35" t="str">
        <f t="shared" si="439"/>
        <v/>
      </c>
      <c r="AQ313" s="35" t="str">
        <f t="shared" si="440"/>
        <v/>
      </c>
      <c r="AR313" s="35" t="str">
        <f t="shared" si="441"/>
        <v/>
      </c>
      <c r="AS313" s="64"/>
      <c r="AT313" s="64"/>
      <c r="AU313" s="64"/>
      <c r="AV313" s="64"/>
      <c r="AW313" s="64"/>
      <c r="AX313" s="64"/>
      <c r="AY313" s="144"/>
      <c r="AZ313" s="144"/>
      <c r="BA313" s="64"/>
      <c r="BB313" s="64" t="str">
        <f t="shared" si="442"/>
        <v/>
      </c>
      <c r="BC313" s="64" t="str">
        <f t="shared" si="443"/>
        <v/>
      </c>
      <c r="BD313" s="64" t="str">
        <f t="shared" si="444"/>
        <v/>
      </c>
      <c r="BE313" s="35"/>
      <c r="BF313" s="35"/>
      <c r="BG313" s="35"/>
      <c r="BH313" s="35"/>
      <c r="BI313" s="35"/>
      <c r="BJ313" s="35"/>
      <c r="BK313" s="142"/>
      <c r="BL313" s="142"/>
      <c r="BM313" s="35"/>
      <c r="BN313" s="35" t="str">
        <f t="shared" si="445"/>
        <v/>
      </c>
      <c r="BO313" s="35" t="str">
        <f t="shared" si="446"/>
        <v/>
      </c>
      <c r="BP313" s="35" t="str">
        <f t="shared" si="447"/>
        <v/>
      </c>
      <c r="BQ313" s="64"/>
      <c r="BR313" s="64"/>
      <c r="BS313" s="64"/>
      <c r="BT313" s="64"/>
      <c r="BU313" s="64"/>
      <c r="BV313" s="64"/>
      <c r="BW313" s="144"/>
      <c r="BX313" s="144"/>
      <c r="BY313" s="64"/>
      <c r="BZ313" s="64" t="str">
        <f t="shared" si="448"/>
        <v/>
      </c>
      <c r="CA313" s="64" t="str">
        <f t="shared" si="449"/>
        <v/>
      </c>
      <c r="CB313" s="64" t="str">
        <f t="shared" si="450"/>
        <v/>
      </c>
      <c r="CC313" s="35"/>
      <c r="CD313" s="35"/>
      <c r="CE313" s="35"/>
      <c r="CF313" s="35"/>
      <c r="CG313" s="35"/>
      <c r="CH313" s="35"/>
      <c r="CI313" s="142"/>
      <c r="CJ313" s="142"/>
      <c r="CK313" s="35"/>
      <c r="CL313" s="35" t="str">
        <f t="shared" si="451"/>
        <v/>
      </c>
      <c r="CM313" s="35" t="str">
        <f t="shared" si="452"/>
        <v/>
      </c>
      <c r="CN313" s="35" t="str">
        <f t="shared" si="453"/>
        <v/>
      </c>
      <c r="CO313" s="64"/>
      <c r="CP313" s="64"/>
      <c r="CQ313" s="64"/>
      <c r="CR313" s="64"/>
      <c r="CS313" s="64"/>
      <c r="CT313" s="64"/>
      <c r="CU313" s="144"/>
      <c r="CV313" s="144"/>
      <c r="CW313" s="64"/>
      <c r="CX313" s="64" t="str">
        <f t="shared" si="454"/>
        <v/>
      </c>
      <c r="CY313" s="64" t="str">
        <f t="shared" si="455"/>
        <v/>
      </c>
      <c r="CZ313" s="64" t="str">
        <f t="shared" si="456"/>
        <v/>
      </c>
      <c r="DA313" s="35"/>
      <c r="DB313" s="35"/>
      <c r="DC313" s="35"/>
      <c r="DD313" s="35"/>
      <c r="DE313" s="35"/>
      <c r="DF313" s="35"/>
      <c r="DG313" s="142"/>
      <c r="DH313" s="142"/>
      <c r="DI313" s="35"/>
      <c r="DJ313" s="35" t="str">
        <f t="shared" si="457"/>
        <v/>
      </c>
      <c r="DK313" s="35" t="str">
        <f t="shared" si="458"/>
        <v/>
      </c>
      <c r="DL313" s="35" t="str">
        <f t="shared" si="459"/>
        <v/>
      </c>
      <c r="DM313" s="64"/>
      <c r="DN313" s="64"/>
      <c r="DO313" s="64"/>
      <c r="DP313" s="64"/>
      <c r="DQ313" s="64"/>
      <c r="DR313" s="64"/>
      <c r="DS313" s="144"/>
      <c r="DT313" s="144"/>
      <c r="DU313" s="64"/>
      <c r="DV313" s="64" t="str">
        <f t="shared" si="460"/>
        <v/>
      </c>
      <c r="DW313" s="64" t="str">
        <f t="shared" si="461"/>
        <v/>
      </c>
      <c r="DX313" s="64" t="str">
        <f t="shared" si="462"/>
        <v/>
      </c>
      <c r="DY313" s="35"/>
      <c r="DZ313" s="35"/>
      <c r="EA313" s="35"/>
      <c r="EB313" s="35"/>
      <c r="EC313" s="35"/>
      <c r="ED313" s="35"/>
      <c r="EE313" s="142"/>
      <c r="EF313" s="142"/>
      <c r="EG313" s="35"/>
      <c r="EH313" s="35" t="str">
        <f t="shared" si="463"/>
        <v/>
      </c>
      <c r="EI313" s="35" t="str">
        <f t="shared" si="464"/>
        <v/>
      </c>
      <c r="EJ313" s="35" t="str">
        <f t="shared" si="465"/>
        <v/>
      </c>
      <c r="EK313" s="62"/>
      <c r="EL313" s="62"/>
      <c r="EM313" s="62"/>
      <c r="EN313" s="62"/>
      <c r="EO313" s="62"/>
      <c r="EP313" s="62"/>
      <c r="EQ313" s="62"/>
      <c r="ER313" s="62"/>
      <c r="ES313" s="62"/>
      <c r="ET313" s="62" t="str">
        <f t="shared" si="466"/>
        <v/>
      </c>
      <c r="EU313" s="62" t="str">
        <f t="shared" si="467"/>
        <v/>
      </c>
      <c r="EV313" s="62" t="str">
        <f t="shared" si="468"/>
        <v/>
      </c>
      <c r="EW313" s="5"/>
      <c r="EX313" s="5"/>
      <c r="EY313" s="5"/>
      <c r="EZ313" s="5"/>
      <c r="FA313" s="5"/>
      <c r="FB313" s="5"/>
      <c r="FC313" s="5"/>
      <c r="FD313" s="5"/>
      <c r="FE313" s="5"/>
      <c r="FF313" s="5" t="str">
        <f t="shared" si="469"/>
        <v/>
      </c>
      <c r="FG313" s="5" t="str">
        <f t="shared" si="470"/>
        <v/>
      </c>
      <c r="FH313" s="5" t="str">
        <f t="shared" si="471"/>
        <v/>
      </c>
      <c r="FI313" s="62"/>
      <c r="FJ313" s="62"/>
      <c r="FK313" s="62"/>
      <c r="FL313" s="62"/>
      <c r="FM313" s="62"/>
      <c r="FN313" s="62"/>
      <c r="FO313" s="62"/>
      <c r="FP313" s="62"/>
      <c r="FQ313" s="62"/>
      <c r="FR313" s="62" t="str">
        <f t="shared" si="472"/>
        <v/>
      </c>
      <c r="FS313" s="62" t="str">
        <f t="shared" si="473"/>
        <v/>
      </c>
      <c r="FT313" s="62" t="str">
        <f t="shared" si="474"/>
        <v/>
      </c>
      <c r="FU313" s="5"/>
      <c r="FV313" s="5"/>
      <c r="FW313" s="5"/>
      <c r="FX313" s="5"/>
      <c r="FY313" s="5"/>
      <c r="FZ313" s="5"/>
      <c r="GA313" s="5"/>
      <c r="GB313" s="5"/>
      <c r="GC313" s="5"/>
      <c r="GD313" s="5" t="str">
        <f t="shared" si="475"/>
        <v/>
      </c>
      <c r="GE313" s="5" t="str">
        <f t="shared" si="476"/>
        <v/>
      </c>
      <c r="GF313" s="5" t="str">
        <f t="shared" si="477"/>
        <v/>
      </c>
      <c r="GG313" s="62"/>
      <c r="GH313" s="62"/>
      <c r="GI313" s="62"/>
      <c r="GJ313" s="62"/>
      <c r="GK313" s="62"/>
      <c r="GL313" s="62"/>
      <c r="GM313" s="62"/>
      <c r="GN313" s="62"/>
      <c r="GO313" s="62"/>
      <c r="GP313" s="62" t="str">
        <f t="shared" si="478"/>
        <v/>
      </c>
      <c r="GQ313" s="62" t="str">
        <f t="shared" si="479"/>
        <v/>
      </c>
      <c r="GR313" s="62" t="str">
        <f t="shared" si="480"/>
        <v/>
      </c>
      <c r="GS313" s="5"/>
      <c r="GT313" s="5"/>
      <c r="GU313" s="5"/>
      <c r="GV313" s="5"/>
      <c r="GW313" s="5"/>
      <c r="GX313" s="5"/>
      <c r="GY313" s="5"/>
      <c r="GZ313" s="5"/>
      <c r="HA313" s="5"/>
      <c r="HB313" s="5" t="str">
        <f t="shared" si="481"/>
        <v/>
      </c>
      <c r="HC313" s="5" t="str">
        <f t="shared" si="482"/>
        <v/>
      </c>
      <c r="HD313" s="5" t="str">
        <f t="shared" si="483"/>
        <v/>
      </c>
      <c r="HE313" s="62"/>
      <c r="HF313" s="62"/>
      <c r="HG313" s="62"/>
      <c r="HH313" s="62"/>
      <c r="HI313" s="62"/>
      <c r="HJ313" s="62"/>
      <c r="HK313" s="62"/>
      <c r="HL313" s="62"/>
      <c r="HM313" s="62"/>
      <c r="HN313" s="62" t="str">
        <f t="shared" si="484"/>
        <v/>
      </c>
      <c r="HO313" s="62" t="str">
        <f t="shared" si="485"/>
        <v/>
      </c>
      <c r="HP313" s="62" t="str">
        <f t="shared" si="486"/>
        <v/>
      </c>
      <c r="HQ313" s="5"/>
      <c r="HR313" s="5"/>
      <c r="HS313" s="5"/>
      <c r="HT313" s="5"/>
      <c r="HU313" s="5"/>
      <c r="HV313" s="5"/>
      <c r="HW313" s="5"/>
      <c r="HX313" s="5"/>
      <c r="HY313" s="5"/>
      <c r="HZ313" s="5" t="str">
        <f t="shared" si="487"/>
        <v/>
      </c>
      <c r="IA313" s="5" t="str">
        <f t="shared" si="488"/>
        <v/>
      </c>
      <c r="IB313" s="5" t="str">
        <f t="shared" si="489"/>
        <v/>
      </c>
      <c r="IC313" s="62"/>
      <c r="ID313" s="62"/>
      <c r="IE313" s="62"/>
      <c r="IF313" s="62"/>
      <c r="IG313" s="62"/>
      <c r="IH313" s="62"/>
      <c r="II313" s="62"/>
      <c r="IJ313" s="62"/>
      <c r="IK313" s="62"/>
      <c r="IL313" s="62" t="str">
        <f t="shared" si="490"/>
        <v/>
      </c>
      <c r="IM313" s="62" t="str">
        <f t="shared" si="491"/>
        <v/>
      </c>
      <c r="IN313" s="62" t="str">
        <f t="shared" si="492"/>
        <v/>
      </c>
      <c r="IO313" s="5"/>
      <c r="IP313" s="5"/>
      <c r="IQ313" s="5"/>
      <c r="IR313" s="5"/>
      <c r="IS313" s="5"/>
      <c r="IT313" s="5"/>
      <c r="IU313" s="5"/>
      <c r="IV313" s="5"/>
      <c r="IW313" s="5"/>
      <c r="IX313" s="5" t="str">
        <f t="shared" si="493"/>
        <v/>
      </c>
      <c r="IY313" s="5" t="str">
        <f t="shared" si="494"/>
        <v/>
      </c>
      <c r="IZ313" s="5" t="str">
        <f t="shared" si="495"/>
        <v/>
      </c>
    </row>
    <row r="314" spans="1:260" x14ac:dyDescent="0.35">
      <c r="A314" s="131">
        <v>310</v>
      </c>
      <c r="B314" s="170">
        <f>'BVEM Scorecard'!B313</f>
        <v>0</v>
      </c>
      <c r="C314" s="170">
        <f>'BVEM Scorecard'!C313</f>
        <v>0</v>
      </c>
      <c r="D314" s="152">
        <v>439</v>
      </c>
      <c r="E314" s="72" t="str">
        <f>'BVEM Scorecard'!F313</f>
        <v>Solar</v>
      </c>
      <c r="F314" s="94"/>
      <c r="G314" s="94"/>
      <c r="H314" s="94"/>
      <c r="I314" s="94"/>
      <c r="J314" s="55"/>
      <c r="K314" s="55"/>
      <c r="L314" s="55"/>
      <c r="M314" s="55"/>
      <c r="N314" s="5"/>
      <c r="O314" s="141"/>
      <c r="P314" s="142"/>
      <c r="Q314" s="114"/>
      <c r="R314" s="91"/>
      <c r="S314" s="5" t="str">
        <f t="shared" si="434"/>
        <v/>
      </c>
      <c r="T314" s="93"/>
      <c r="U314" s="143"/>
      <c r="V314" s="143"/>
      <c r="W314" s="143"/>
      <c r="X314" s="64"/>
      <c r="Y314" s="64"/>
      <c r="Z314" s="64"/>
      <c r="AA314" s="144"/>
      <c r="AB314" s="144"/>
      <c r="AC314" s="64"/>
      <c r="AD314" s="64" t="str">
        <f t="shared" si="436"/>
        <v/>
      </c>
      <c r="AE314" s="64" t="str">
        <f t="shared" si="437"/>
        <v/>
      </c>
      <c r="AF314" s="64" t="str">
        <f t="shared" si="438"/>
        <v/>
      </c>
      <c r="AG314" s="55"/>
      <c r="AH314" s="55"/>
      <c r="AI314" s="5"/>
      <c r="AJ314" s="5"/>
      <c r="AK314" s="5"/>
      <c r="AL314" s="5"/>
      <c r="AM314" s="5"/>
      <c r="AN314" s="5"/>
      <c r="AO314" s="5"/>
      <c r="AP314" s="35" t="str">
        <f t="shared" si="439"/>
        <v/>
      </c>
      <c r="AQ314" s="35" t="str">
        <f t="shared" si="440"/>
        <v/>
      </c>
      <c r="AR314" s="35" t="str">
        <f t="shared" si="441"/>
        <v/>
      </c>
      <c r="AS314" s="62"/>
      <c r="AT314" s="62"/>
      <c r="AU314" s="62"/>
      <c r="AV314" s="62"/>
      <c r="AW314" s="62"/>
      <c r="AX314" s="62"/>
      <c r="AY314" s="62"/>
      <c r="AZ314" s="62"/>
      <c r="BA314" s="62"/>
      <c r="BB314" s="62" t="str">
        <f t="shared" si="442"/>
        <v/>
      </c>
      <c r="BC314" s="95" t="str">
        <f t="shared" si="443"/>
        <v/>
      </c>
      <c r="BD314" s="62" t="str">
        <f t="shared" si="444"/>
        <v/>
      </c>
      <c r="BE314" s="5"/>
      <c r="BF314" s="5"/>
      <c r="BG314" s="5"/>
      <c r="BH314" s="5"/>
      <c r="BI314" s="5"/>
      <c r="BJ314" s="5"/>
      <c r="BK314" s="5"/>
      <c r="BL314" s="5"/>
      <c r="BM314" s="5"/>
      <c r="BN314" s="35" t="str">
        <f t="shared" si="445"/>
        <v/>
      </c>
      <c r="BO314" s="35" t="str">
        <f t="shared" si="446"/>
        <v/>
      </c>
      <c r="BP314" s="35" t="str">
        <f t="shared" si="447"/>
        <v/>
      </c>
      <c r="BQ314" s="62"/>
      <c r="BR314" s="62"/>
      <c r="BS314" s="62"/>
      <c r="BT314" s="62"/>
      <c r="BU314" s="62"/>
      <c r="BV314" s="62"/>
      <c r="BW314" s="62"/>
      <c r="BX314" s="62"/>
      <c r="BY314" s="62"/>
      <c r="BZ314" s="62" t="str">
        <f t="shared" si="448"/>
        <v/>
      </c>
      <c r="CA314" s="62" t="str">
        <f t="shared" si="449"/>
        <v/>
      </c>
      <c r="CB314" s="62" t="str">
        <f t="shared" si="450"/>
        <v/>
      </c>
      <c r="CC314" s="5"/>
      <c r="CD314" s="5"/>
      <c r="CE314" s="5"/>
      <c r="CF314" s="5"/>
      <c r="CG314" s="5"/>
      <c r="CH314" s="5"/>
      <c r="CI314" s="5"/>
      <c r="CJ314" s="5"/>
      <c r="CK314" s="5"/>
      <c r="CL314" s="35" t="str">
        <f t="shared" si="451"/>
        <v/>
      </c>
      <c r="CM314" s="35" t="str">
        <f t="shared" si="452"/>
        <v/>
      </c>
      <c r="CN314" s="35" t="str">
        <f t="shared" si="453"/>
        <v/>
      </c>
      <c r="CO314" s="62"/>
      <c r="CP314" s="62"/>
      <c r="CQ314" s="62"/>
      <c r="CR314" s="62"/>
      <c r="CS314" s="62"/>
      <c r="CT314" s="62"/>
      <c r="CU314" s="62"/>
      <c r="CV314" s="62"/>
      <c r="CW314" s="62"/>
      <c r="CX314" s="62" t="str">
        <f t="shared" si="454"/>
        <v/>
      </c>
      <c r="CY314" s="62" t="str">
        <f t="shared" si="455"/>
        <v/>
      </c>
      <c r="CZ314" s="62" t="str">
        <f t="shared" si="456"/>
        <v/>
      </c>
      <c r="DA314" s="5"/>
      <c r="DB314" s="5"/>
      <c r="DC314" s="5"/>
      <c r="DD314" s="5"/>
      <c r="DE314" s="5"/>
      <c r="DF314" s="5"/>
      <c r="DG314" s="5"/>
      <c r="DH314" s="5"/>
      <c r="DI314" s="5"/>
      <c r="DJ314" s="5" t="str">
        <f t="shared" si="457"/>
        <v/>
      </c>
      <c r="DK314" s="5" t="str">
        <f t="shared" si="458"/>
        <v/>
      </c>
      <c r="DL314" s="5" t="str">
        <f t="shared" si="459"/>
        <v/>
      </c>
      <c r="DM314" s="62"/>
      <c r="DN314" s="62"/>
      <c r="DO314" s="62"/>
      <c r="DP314" s="62"/>
      <c r="DQ314" s="62"/>
      <c r="DR314" s="62"/>
      <c r="DS314" s="62"/>
      <c r="DT314" s="62"/>
      <c r="DU314" s="62"/>
      <c r="DV314" s="62" t="str">
        <f t="shared" si="460"/>
        <v/>
      </c>
      <c r="DW314" s="62" t="str">
        <f t="shared" si="461"/>
        <v/>
      </c>
      <c r="DX314" s="62" t="str">
        <f t="shared" si="462"/>
        <v/>
      </c>
      <c r="DY314" s="5"/>
      <c r="DZ314" s="5"/>
      <c r="EA314" s="5"/>
      <c r="EB314" s="5"/>
      <c r="EC314" s="5"/>
      <c r="ED314" s="5"/>
      <c r="EE314" s="5"/>
      <c r="EF314" s="5"/>
      <c r="EG314" s="5"/>
      <c r="EH314" s="5" t="str">
        <f t="shared" si="463"/>
        <v/>
      </c>
      <c r="EI314" s="5" t="str">
        <f t="shared" si="464"/>
        <v/>
      </c>
      <c r="EJ314" s="5" t="str">
        <f t="shared" si="465"/>
        <v/>
      </c>
      <c r="EK314" s="62"/>
      <c r="EL314" s="62"/>
      <c r="EM314" s="62"/>
      <c r="EN314" s="62"/>
      <c r="EO314" s="62"/>
      <c r="EP314" s="62"/>
      <c r="EQ314" s="62"/>
      <c r="ER314" s="62"/>
      <c r="ES314" s="62"/>
      <c r="ET314" s="62" t="str">
        <f t="shared" si="466"/>
        <v/>
      </c>
      <c r="EU314" s="62" t="str">
        <f t="shared" si="467"/>
        <v/>
      </c>
      <c r="EV314" s="62" t="str">
        <f t="shared" si="468"/>
        <v/>
      </c>
      <c r="EW314" s="5"/>
      <c r="EX314" s="5"/>
      <c r="EY314" s="5"/>
      <c r="EZ314" s="5"/>
      <c r="FA314" s="5"/>
      <c r="FB314" s="5"/>
      <c r="FC314" s="5"/>
      <c r="FD314" s="5"/>
      <c r="FE314" s="5"/>
      <c r="FF314" s="5" t="str">
        <f t="shared" si="469"/>
        <v/>
      </c>
      <c r="FG314" s="5" t="str">
        <f t="shared" si="470"/>
        <v/>
      </c>
      <c r="FH314" s="5" t="str">
        <f t="shared" si="471"/>
        <v/>
      </c>
      <c r="FI314" s="62"/>
      <c r="FJ314" s="62"/>
      <c r="FK314" s="62"/>
      <c r="FL314" s="62"/>
      <c r="FM314" s="62"/>
      <c r="FN314" s="62"/>
      <c r="FO314" s="62"/>
      <c r="FP314" s="62"/>
      <c r="FQ314" s="62"/>
      <c r="FR314" s="62" t="str">
        <f t="shared" si="472"/>
        <v/>
      </c>
      <c r="FS314" s="62" t="str">
        <f t="shared" si="473"/>
        <v/>
      </c>
      <c r="FT314" s="62" t="str">
        <f t="shared" si="474"/>
        <v/>
      </c>
      <c r="FU314" s="5"/>
      <c r="FV314" s="5"/>
      <c r="FW314" s="5"/>
      <c r="FX314" s="5"/>
      <c r="FY314" s="5"/>
      <c r="FZ314" s="5"/>
      <c r="GA314" s="5"/>
      <c r="GB314" s="5"/>
      <c r="GC314" s="5"/>
      <c r="GD314" s="5" t="str">
        <f t="shared" si="475"/>
        <v/>
      </c>
      <c r="GE314" s="5" t="str">
        <f t="shared" si="476"/>
        <v/>
      </c>
      <c r="GF314" s="5" t="str">
        <f t="shared" si="477"/>
        <v/>
      </c>
      <c r="GG314" s="62"/>
      <c r="GH314" s="62"/>
      <c r="GI314" s="62"/>
      <c r="GJ314" s="62"/>
      <c r="GK314" s="62"/>
      <c r="GL314" s="62"/>
      <c r="GM314" s="62"/>
      <c r="GN314" s="62"/>
      <c r="GO314" s="62"/>
      <c r="GP314" s="62" t="str">
        <f t="shared" si="478"/>
        <v/>
      </c>
      <c r="GQ314" s="62" t="str">
        <f t="shared" si="479"/>
        <v/>
      </c>
      <c r="GR314" s="62" t="str">
        <f t="shared" si="480"/>
        <v/>
      </c>
      <c r="GS314" s="5"/>
      <c r="GT314" s="5"/>
      <c r="GU314" s="5"/>
      <c r="GV314" s="5"/>
      <c r="GW314" s="5"/>
      <c r="GX314" s="5"/>
      <c r="GY314" s="5"/>
      <c r="GZ314" s="5"/>
      <c r="HA314" s="5"/>
      <c r="HB314" s="5" t="str">
        <f t="shared" si="481"/>
        <v/>
      </c>
      <c r="HC314" s="5" t="str">
        <f t="shared" si="482"/>
        <v/>
      </c>
      <c r="HD314" s="5" t="str">
        <f t="shared" si="483"/>
        <v/>
      </c>
      <c r="HE314" s="62"/>
      <c r="HF314" s="62"/>
      <c r="HG314" s="62"/>
      <c r="HH314" s="62"/>
      <c r="HI314" s="62"/>
      <c r="HJ314" s="62"/>
      <c r="HK314" s="62"/>
      <c r="HL314" s="62"/>
      <c r="HM314" s="62"/>
      <c r="HN314" s="62" t="str">
        <f t="shared" si="484"/>
        <v/>
      </c>
      <c r="HO314" s="62" t="str">
        <f t="shared" si="485"/>
        <v/>
      </c>
      <c r="HP314" s="62" t="str">
        <f t="shared" si="486"/>
        <v/>
      </c>
      <c r="HQ314" s="5"/>
      <c r="HR314" s="5"/>
      <c r="HS314" s="5"/>
      <c r="HT314" s="5"/>
      <c r="HU314" s="5"/>
      <c r="HV314" s="5"/>
      <c r="HW314" s="5"/>
      <c r="HX314" s="5"/>
      <c r="HY314" s="5"/>
      <c r="HZ314" s="5" t="str">
        <f t="shared" si="487"/>
        <v/>
      </c>
      <c r="IA314" s="5" t="str">
        <f t="shared" si="488"/>
        <v/>
      </c>
      <c r="IB314" s="5" t="str">
        <f t="shared" si="489"/>
        <v/>
      </c>
      <c r="IC314" s="62"/>
      <c r="ID314" s="62"/>
      <c r="IE314" s="62"/>
      <c r="IF314" s="62"/>
      <c r="IG314" s="62"/>
      <c r="IH314" s="62"/>
      <c r="II314" s="62"/>
      <c r="IJ314" s="62"/>
      <c r="IK314" s="62"/>
      <c r="IL314" s="62" t="str">
        <f t="shared" si="490"/>
        <v/>
      </c>
      <c r="IM314" s="62" t="str">
        <f t="shared" si="491"/>
        <v/>
      </c>
      <c r="IN314" s="62" t="str">
        <f t="shared" si="492"/>
        <v/>
      </c>
      <c r="IO314" s="5"/>
      <c r="IP314" s="5"/>
      <c r="IQ314" s="5"/>
      <c r="IR314" s="5"/>
      <c r="IS314" s="5"/>
      <c r="IT314" s="5"/>
      <c r="IU314" s="5"/>
      <c r="IV314" s="5"/>
      <c r="IW314" s="5"/>
      <c r="IX314" s="5" t="str">
        <f t="shared" si="493"/>
        <v/>
      </c>
      <c r="IY314" s="5" t="str">
        <f t="shared" si="494"/>
        <v/>
      </c>
      <c r="IZ314" s="5" t="str">
        <f t="shared" si="495"/>
        <v/>
      </c>
    </row>
    <row r="315" spans="1:260" x14ac:dyDescent="0.35">
      <c r="A315" s="131">
        <v>311</v>
      </c>
      <c r="B315" s="170">
        <f>'BVEM Scorecard'!B314</f>
        <v>0</v>
      </c>
      <c r="C315" s="170">
        <f>'BVEM Scorecard'!C314</f>
        <v>0</v>
      </c>
      <c r="D315" s="152">
        <v>616</v>
      </c>
      <c r="E315" s="72" t="str">
        <f>'BVEM Scorecard'!F314</f>
        <v>Solar + Storage</v>
      </c>
      <c r="F315" s="94"/>
      <c r="G315" s="94"/>
      <c r="H315" s="94"/>
      <c r="I315" s="94"/>
      <c r="J315" s="55"/>
      <c r="K315" s="55"/>
      <c r="L315" s="55"/>
      <c r="M315" s="55"/>
      <c r="N315" s="5"/>
      <c r="O315" s="5"/>
      <c r="P315" s="142"/>
      <c r="Q315" s="114"/>
      <c r="R315" s="91"/>
      <c r="S315" s="5" t="str">
        <f t="shared" si="434"/>
        <v/>
      </c>
      <c r="T315" s="93"/>
      <c r="U315" s="143"/>
      <c r="V315" s="143"/>
      <c r="W315" s="143"/>
      <c r="X315" s="64"/>
      <c r="Y315" s="64"/>
      <c r="Z315" s="62"/>
      <c r="AA315" s="144"/>
      <c r="AB315" s="144"/>
      <c r="AC315" s="64"/>
      <c r="AD315" s="64" t="str">
        <f t="shared" si="436"/>
        <v/>
      </c>
      <c r="AE315" s="64" t="str">
        <f t="shared" si="437"/>
        <v/>
      </c>
      <c r="AF315" s="64" t="str">
        <f t="shared" si="438"/>
        <v/>
      </c>
      <c r="AG315" s="55"/>
      <c r="AH315" s="55"/>
      <c r="AI315" s="35"/>
      <c r="AJ315" s="35"/>
      <c r="AK315" s="35"/>
      <c r="AL315" s="35"/>
      <c r="AM315" s="142"/>
      <c r="AN315" s="142"/>
      <c r="AO315" s="35"/>
      <c r="AP315" s="35" t="str">
        <f t="shared" si="439"/>
        <v/>
      </c>
      <c r="AQ315" s="35" t="str">
        <f t="shared" si="440"/>
        <v/>
      </c>
      <c r="AR315" s="35" t="str">
        <f t="shared" si="441"/>
        <v/>
      </c>
      <c r="AS315" s="64"/>
      <c r="AT315" s="64"/>
      <c r="AU315" s="64"/>
      <c r="AV315" s="64"/>
      <c r="AW315" s="64"/>
      <c r="AX315" s="64"/>
      <c r="AY315" s="144"/>
      <c r="AZ315" s="144"/>
      <c r="BA315" s="64"/>
      <c r="BB315" s="64" t="str">
        <f t="shared" si="442"/>
        <v/>
      </c>
      <c r="BC315" s="64" t="str">
        <f t="shared" si="443"/>
        <v/>
      </c>
      <c r="BD315" s="64" t="str">
        <f t="shared" si="444"/>
        <v/>
      </c>
      <c r="BE315" s="35"/>
      <c r="BF315" s="35"/>
      <c r="BG315" s="35"/>
      <c r="BH315" s="35"/>
      <c r="BI315" s="35"/>
      <c r="BJ315" s="35"/>
      <c r="BK315" s="142"/>
      <c r="BL315" s="142"/>
      <c r="BM315" s="35"/>
      <c r="BN315" s="35" t="str">
        <f t="shared" si="445"/>
        <v/>
      </c>
      <c r="BO315" s="35" t="str">
        <f t="shared" si="446"/>
        <v/>
      </c>
      <c r="BP315" s="35" t="str">
        <f t="shared" si="447"/>
        <v/>
      </c>
      <c r="BQ315" s="64"/>
      <c r="BR315" s="64"/>
      <c r="BS315" s="64"/>
      <c r="BT315" s="64"/>
      <c r="BU315" s="64"/>
      <c r="BV315" s="64"/>
      <c r="BW315" s="144"/>
      <c r="BX315" s="144"/>
      <c r="BY315" s="64"/>
      <c r="BZ315" s="64" t="str">
        <f t="shared" si="448"/>
        <v/>
      </c>
      <c r="CA315" s="64" t="str">
        <f t="shared" si="449"/>
        <v/>
      </c>
      <c r="CB315" s="64" t="str">
        <f t="shared" si="450"/>
        <v/>
      </c>
      <c r="CC315" s="35"/>
      <c r="CD315" s="35"/>
      <c r="CE315" s="35"/>
      <c r="CF315" s="35"/>
      <c r="CG315" s="35"/>
      <c r="CH315" s="35"/>
      <c r="CI315" s="142"/>
      <c r="CJ315" s="142"/>
      <c r="CK315" s="35"/>
      <c r="CL315" s="35" t="str">
        <f t="shared" si="451"/>
        <v/>
      </c>
      <c r="CM315" s="35" t="str">
        <f t="shared" si="452"/>
        <v/>
      </c>
      <c r="CN315" s="35" t="str">
        <f t="shared" si="453"/>
        <v/>
      </c>
      <c r="CO315" s="64"/>
      <c r="CP315" s="64"/>
      <c r="CQ315" s="64"/>
      <c r="CR315" s="64"/>
      <c r="CS315" s="64"/>
      <c r="CT315" s="64"/>
      <c r="CU315" s="144"/>
      <c r="CV315" s="144"/>
      <c r="CW315" s="64"/>
      <c r="CX315" s="64" t="str">
        <f t="shared" si="454"/>
        <v/>
      </c>
      <c r="CY315" s="64" t="str">
        <f t="shared" si="455"/>
        <v/>
      </c>
      <c r="CZ315" s="64" t="str">
        <f t="shared" si="456"/>
        <v/>
      </c>
      <c r="DA315" s="35"/>
      <c r="DB315" s="35"/>
      <c r="DC315" s="35"/>
      <c r="DD315" s="35"/>
      <c r="DE315" s="35"/>
      <c r="DF315" s="35"/>
      <c r="DG315" s="142"/>
      <c r="DH315" s="142"/>
      <c r="DI315" s="35"/>
      <c r="DJ315" s="35" t="str">
        <f t="shared" si="457"/>
        <v/>
      </c>
      <c r="DK315" s="35" t="str">
        <f t="shared" si="458"/>
        <v/>
      </c>
      <c r="DL315" s="35" t="str">
        <f t="shared" si="459"/>
        <v/>
      </c>
      <c r="DM315" s="64"/>
      <c r="DN315" s="64"/>
      <c r="DO315" s="64"/>
      <c r="DP315" s="64"/>
      <c r="DQ315" s="64"/>
      <c r="DR315" s="64"/>
      <c r="DS315" s="144"/>
      <c r="DT315" s="144"/>
      <c r="DU315" s="64"/>
      <c r="DV315" s="64" t="str">
        <f t="shared" si="460"/>
        <v/>
      </c>
      <c r="DW315" s="64" t="str">
        <f t="shared" si="461"/>
        <v/>
      </c>
      <c r="DX315" s="64" t="str">
        <f t="shared" si="462"/>
        <v/>
      </c>
      <c r="DY315" s="35"/>
      <c r="DZ315" s="35"/>
      <c r="EA315" s="35"/>
      <c r="EB315" s="35"/>
      <c r="EC315" s="35"/>
      <c r="ED315" s="35"/>
      <c r="EE315" s="142"/>
      <c r="EF315" s="142"/>
      <c r="EG315" s="35"/>
      <c r="EH315" s="35" t="str">
        <f t="shared" si="463"/>
        <v/>
      </c>
      <c r="EI315" s="35" t="str">
        <f t="shared" si="464"/>
        <v/>
      </c>
      <c r="EJ315" s="35" t="str">
        <f t="shared" si="465"/>
        <v/>
      </c>
      <c r="EK315" s="62"/>
      <c r="EL315" s="62"/>
      <c r="EM315" s="62"/>
      <c r="EN315" s="62"/>
      <c r="EO315" s="62"/>
      <c r="EP315" s="62"/>
      <c r="EQ315" s="62"/>
      <c r="ER315" s="62"/>
      <c r="ES315" s="62"/>
      <c r="ET315" s="62" t="str">
        <f t="shared" si="466"/>
        <v/>
      </c>
      <c r="EU315" s="62" t="str">
        <f t="shared" si="467"/>
        <v/>
      </c>
      <c r="EV315" s="62" t="str">
        <f t="shared" si="468"/>
        <v/>
      </c>
      <c r="EW315" s="5"/>
      <c r="EX315" s="5"/>
      <c r="EY315" s="5"/>
      <c r="EZ315" s="5"/>
      <c r="FA315" s="5"/>
      <c r="FB315" s="5"/>
      <c r="FC315" s="5"/>
      <c r="FD315" s="5"/>
      <c r="FE315" s="5"/>
      <c r="FF315" s="5" t="str">
        <f t="shared" si="469"/>
        <v/>
      </c>
      <c r="FG315" s="5" t="str">
        <f t="shared" si="470"/>
        <v/>
      </c>
      <c r="FH315" s="5" t="str">
        <f t="shared" si="471"/>
        <v/>
      </c>
      <c r="FI315" s="62"/>
      <c r="FJ315" s="62"/>
      <c r="FK315" s="62"/>
      <c r="FL315" s="62"/>
      <c r="FM315" s="62"/>
      <c r="FN315" s="62"/>
      <c r="FO315" s="62"/>
      <c r="FP315" s="62"/>
      <c r="FQ315" s="62"/>
      <c r="FR315" s="62" t="str">
        <f t="shared" si="472"/>
        <v/>
      </c>
      <c r="FS315" s="62" t="str">
        <f t="shared" si="473"/>
        <v/>
      </c>
      <c r="FT315" s="62" t="str">
        <f t="shared" si="474"/>
        <v/>
      </c>
      <c r="FU315" s="5"/>
      <c r="FV315" s="5"/>
      <c r="FW315" s="5"/>
      <c r="FX315" s="5"/>
      <c r="FY315" s="5"/>
      <c r="FZ315" s="5"/>
      <c r="GA315" s="5"/>
      <c r="GB315" s="5"/>
      <c r="GC315" s="5"/>
      <c r="GD315" s="5" t="str">
        <f t="shared" si="475"/>
        <v/>
      </c>
      <c r="GE315" s="5" t="str">
        <f t="shared" si="476"/>
        <v/>
      </c>
      <c r="GF315" s="5" t="str">
        <f t="shared" si="477"/>
        <v/>
      </c>
      <c r="GG315" s="62"/>
      <c r="GH315" s="62"/>
      <c r="GI315" s="62"/>
      <c r="GJ315" s="62"/>
      <c r="GK315" s="62"/>
      <c r="GL315" s="62"/>
      <c r="GM315" s="62"/>
      <c r="GN315" s="62"/>
      <c r="GO315" s="62"/>
      <c r="GP315" s="62" t="str">
        <f t="shared" si="478"/>
        <v/>
      </c>
      <c r="GQ315" s="62" t="str">
        <f t="shared" si="479"/>
        <v/>
      </c>
      <c r="GR315" s="62" t="str">
        <f t="shared" si="480"/>
        <v/>
      </c>
      <c r="GS315" s="5"/>
      <c r="GT315" s="5"/>
      <c r="GU315" s="5"/>
      <c r="GV315" s="5"/>
      <c r="GW315" s="5"/>
      <c r="GX315" s="5"/>
      <c r="GY315" s="5"/>
      <c r="GZ315" s="5"/>
      <c r="HA315" s="5"/>
      <c r="HB315" s="5" t="str">
        <f t="shared" si="481"/>
        <v/>
      </c>
      <c r="HC315" s="5" t="str">
        <f t="shared" si="482"/>
        <v/>
      </c>
      <c r="HD315" s="5" t="str">
        <f t="shared" si="483"/>
        <v/>
      </c>
      <c r="HE315" s="62"/>
      <c r="HF315" s="62"/>
      <c r="HG315" s="62"/>
      <c r="HH315" s="62"/>
      <c r="HI315" s="62"/>
      <c r="HJ315" s="62"/>
      <c r="HK315" s="62"/>
      <c r="HL315" s="62"/>
      <c r="HM315" s="62"/>
      <c r="HN315" s="62" t="str">
        <f t="shared" si="484"/>
        <v/>
      </c>
      <c r="HO315" s="62" t="str">
        <f t="shared" si="485"/>
        <v/>
      </c>
      <c r="HP315" s="62" t="str">
        <f t="shared" si="486"/>
        <v/>
      </c>
      <c r="HQ315" s="5"/>
      <c r="HR315" s="5"/>
      <c r="HS315" s="5"/>
      <c r="HT315" s="5"/>
      <c r="HU315" s="5"/>
      <c r="HV315" s="5"/>
      <c r="HW315" s="5"/>
      <c r="HX315" s="5"/>
      <c r="HY315" s="5"/>
      <c r="HZ315" s="5" t="str">
        <f t="shared" si="487"/>
        <v/>
      </c>
      <c r="IA315" s="5" t="str">
        <f t="shared" si="488"/>
        <v/>
      </c>
      <c r="IB315" s="5" t="str">
        <f t="shared" si="489"/>
        <v/>
      </c>
      <c r="IC315" s="62"/>
      <c r="ID315" s="62"/>
      <c r="IE315" s="62"/>
      <c r="IF315" s="62"/>
      <c r="IG315" s="62"/>
      <c r="IH315" s="62"/>
      <c r="II315" s="62"/>
      <c r="IJ315" s="62"/>
      <c r="IK315" s="62"/>
      <c r="IL315" s="62" t="str">
        <f t="shared" si="490"/>
        <v/>
      </c>
      <c r="IM315" s="62" t="str">
        <f t="shared" si="491"/>
        <v/>
      </c>
      <c r="IN315" s="62" t="str">
        <f t="shared" si="492"/>
        <v/>
      </c>
      <c r="IO315" s="5"/>
      <c r="IP315" s="5"/>
      <c r="IQ315" s="5"/>
      <c r="IR315" s="5"/>
      <c r="IS315" s="5"/>
      <c r="IT315" s="5"/>
      <c r="IU315" s="5"/>
      <c r="IV315" s="5"/>
      <c r="IW315" s="5"/>
      <c r="IX315" s="5" t="str">
        <f t="shared" si="493"/>
        <v/>
      </c>
      <c r="IY315" s="5" t="str">
        <f t="shared" si="494"/>
        <v/>
      </c>
      <c r="IZ315" s="5" t="str">
        <f t="shared" si="495"/>
        <v/>
      </c>
    </row>
    <row r="316" spans="1:260" x14ac:dyDescent="0.35">
      <c r="A316" s="131">
        <v>312</v>
      </c>
      <c r="B316" s="170">
        <f>'BVEM Scorecard'!B315</f>
        <v>0</v>
      </c>
      <c r="C316" s="170">
        <f>'BVEM Scorecard'!C315</f>
        <v>0</v>
      </c>
      <c r="D316" s="152">
        <v>1012</v>
      </c>
      <c r="E316" s="72" t="str">
        <f>'BVEM Scorecard'!F315</f>
        <v>Wind</v>
      </c>
      <c r="F316" s="94">
        <f t="shared" si="432"/>
        <v>0.28999999999999998</v>
      </c>
      <c r="G316" s="94">
        <f t="shared" ref="G316:G318" si="511">IFERROR(S316/3,0)</f>
        <v>1</v>
      </c>
      <c r="H316" s="94">
        <f t="shared" si="433"/>
        <v>0.70939597315436254</v>
      </c>
      <c r="I316" s="94">
        <f t="shared" ref="I316:I318" si="512">IFERROR(SUM(AD316,AP316,BB316,BN316,BZ316,CL316,CX316,DJ316,DV316,EH316,ET316,FF316,FR316,GD316,GP316,HB316,HN316,HZ316,IL316,IX316)/(SUM(V316,AH316,AT316,BF316,BR316,CD316,CP316,DB316,DN316,DZ316,EL316,EX316,FJ316,FV316,GH316,GT316,HF316,HR316,ID316,IP316)*3),0)</f>
        <v>0.88235294117647056</v>
      </c>
      <c r="J316" s="55">
        <v>1</v>
      </c>
      <c r="K316" s="55">
        <v>1</v>
      </c>
      <c r="L316" s="55">
        <v>298</v>
      </c>
      <c r="M316" s="55">
        <v>598028</v>
      </c>
      <c r="N316" s="5">
        <f>M316/2080</f>
        <v>287.51346153846151</v>
      </c>
      <c r="O316" s="141">
        <v>1</v>
      </c>
      <c r="P316" s="142">
        <v>0.28999999999999998</v>
      </c>
      <c r="Q316" s="114">
        <f>O316*0.29</f>
        <v>0.28999999999999998</v>
      </c>
      <c r="R316" s="91">
        <v>0.28999999999999998</v>
      </c>
      <c r="S316" s="5">
        <f t="shared" si="434"/>
        <v>3</v>
      </c>
      <c r="T316" s="93">
        <f>IFERROR(Q316*Q$4+R316*R$4,0)</f>
        <v>0.28999999999999998</v>
      </c>
      <c r="U316" s="143" t="s">
        <v>105</v>
      </c>
      <c r="V316" s="143">
        <v>1</v>
      </c>
      <c r="W316" s="143">
        <v>3</v>
      </c>
      <c r="X316" s="64">
        <f>70+2745</f>
        <v>2815</v>
      </c>
      <c r="Y316" s="64">
        <f>X316/2080</f>
        <v>1.3533653846153846</v>
      </c>
      <c r="Z316" s="64">
        <v>1</v>
      </c>
      <c r="AA316" s="144">
        <v>0.5</v>
      </c>
      <c r="AB316" s="144">
        <v>0.5</v>
      </c>
      <c r="AC316" s="64"/>
      <c r="AD316" s="64">
        <f t="shared" si="436"/>
        <v>3</v>
      </c>
      <c r="AE316" s="64">
        <f t="shared" si="437"/>
        <v>1.0067114093959731E-2</v>
      </c>
      <c r="AF316" s="64">
        <f t="shared" si="438"/>
        <v>5.0335570469798654E-3</v>
      </c>
      <c r="AG316" s="55" t="s">
        <v>242</v>
      </c>
      <c r="AH316" s="55">
        <v>1</v>
      </c>
      <c r="AI316" s="5">
        <v>35</v>
      </c>
      <c r="AJ316" s="5">
        <v>63994</v>
      </c>
      <c r="AK316" s="5">
        <f>AJ316/2080</f>
        <v>30.766346153846154</v>
      </c>
      <c r="AL316" s="5">
        <v>1</v>
      </c>
      <c r="AM316" s="5">
        <v>0.83</v>
      </c>
      <c r="AN316" s="5">
        <v>0.83</v>
      </c>
      <c r="AO316" s="5"/>
      <c r="AP316" s="35">
        <f t="shared" si="439"/>
        <v>3</v>
      </c>
      <c r="AQ316" s="35">
        <f t="shared" si="440"/>
        <v>0.1174496644295302</v>
      </c>
      <c r="AR316" s="35">
        <f t="shared" si="441"/>
        <v>9.7483221476510062E-2</v>
      </c>
      <c r="AS316" s="62" t="s">
        <v>243</v>
      </c>
      <c r="AT316" s="62">
        <v>1</v>
      </c>
      <c r="AU316" s="62">
        <v>24</v>
      </c>
      <c r="AV316" s="62">
        <v>53715</v>
      </c>
      <c r="AW316" s="62">
        <f>AV316/2080</f>
        <v>25.82451923076923</v>
      </c>
      <c r="AX316" s="62">
        <v>1</v>
      </c>
      <c r="AY316" s="62">
        <v>0.71</v>
      </c>
      <c r="AZ316" s="62">
        <v>0.71</v>
      </c>
      <c r="BA316" s="62"/>
      <c r="BB316" s="62">
        <f t="shared" si="442"/>
        <v>3</v>
      </c>
      <c r="BC316" s="95">
        <f t="shared" si="443"/>
        <v>8.0536912751677847E-2</v>
      </c>
      <c r="BD316" s="62">
        <f t="shared" si="444"/>
        <v>5.7181208053691271E-2</v>
      </c>
      <c r="BE316" s="5" t="s">
        <v>244</v>
      </c>
      <c r="BF316" s="5">
        <v>1</v>
      </c>
      <c r="BG316" s="5">
        <v>9</v>
      </c>
      <c r="BH316" s="5">
        <v>19797</v>
      </c>
      <c r="BI316" s="5">
        <f>BH316/2080</f>
        <v>9.517788461538462</v>
      </c>
      <c r="BJ316" s="5">
        <v>1</v>
      </c>
      <c r="BK316" s="5">
        <v>0.22</v>
      </c>
      <c r="BL316" s="5">
        <v>0.22</v>
      </c>
      <c r="BM316" s="5"/>
      <c r="BN316" s="35">
        <f t="shared" si="445"/>
        <v>3</v>
      </c>
      <c r="BO316" s="35">
        <f t="shared" si="446"/>
        <v>3.0201342281879196E-2</v>
      </c>
      <c r="BP316" s="35">
        <f t="shared" si="447"/>
        <v>6.6442953020134235E-3</v>
      </c>
      <c r="BQ316" s="62" t="s">
        <v>245</v>
      </c>
      <c r="BR316" s="62">
        <v>1</v>
      </c>
      <c r="BS316" s="62">
        <v>9</v>
      </c>
      <c r="BT316" s="62">
        <v>25760</v>
      </c>
      <c r="BU316" s="62">
        <f>BT316/2080</f>
        <v>12.384615384615385</v>
      </c>
      <c r="BV316" s="62">
        <v>1</v>
      </c>
      <c r="BW316" s="62">
        <v>0</v>
      </c>
      <c r="BX316" s="62">
        <v>0</v>
      </c>
      <c r="BY316" s="62"/>
      <c r="BZ316" s="62">
        <f t="shared" si="448"/>
        <v>1</v>
      </c>
      <c r="CA316" s="62">
        <f t="shared" si="449"/>
        <v>3.0201342281879196E-2</v>
      </c>
      <c r="CB316" s="62">
        <f t="shared" si="450"/>
        <v>0</v>
      </c>
      <c r="CC316" s="5" t="s">
        <v>246</v>
      </c>
      <c r="CD316" s="5">
        <v>1</v>
      </c>
      <c r="CE316" s="5">
        <f>6</f>
        <v>6</v>
      </c>
      <c r="CF316" s="5">
        <f>1739+1739</f>
        <v>3478</v>
      </c>
      <c r="CG316" s="5">
        <f>CF316/2080</f>
        <v>1.6721153846153847</v>
      </c>
      <c r="CH316" s="5">
        <v>1</v>
      </c>
      <c r="CI316" s="5">
        <v>0.33</v>
      </c>
      <c r="CJ316" s="5">
        <v>0.33</v>
      </c>
      <c r="CK316" s="5"/>
      <c r="CL316" s="35">
        <f t="shared" si="451"/>
        <v>3</v>
      </c>
      <c r="CM316" s="35">
        <f t="shared" si="452"/>
        <v>2.0134228187919462E-2</v>
      </c>
      <c r="CN316" s="35">
        <f t="shared" si="453"/>
        <v>6.6442953020134227E-3</v>
      </c>
      <c r="CO316" s="62" t="s">
        <v>247</v>
      </c>
      <c r="CP316" s="62">
        <v>1</v>
      </c>
      <c r="CQ316" s="62">
        <v>1</v>
      </c>
      <c r="CR316" s="62">
        <v>695</v>
      </c>
      <c r="CS316" s="62">
        <f>CR316/2080</f>
        <v>0.33413461538461536</v>
      </c>
      <c r="CT316" s="62">
        <f>CS316/CR316</f>
        <v>4.8076923076923074E-4</v>
      </c>
      <c r="CU316" s="62">
        <v>0</v>
      </c>
      <c r="CV316" s="62">
        <v>0</v>
      </c>
      <c r="CW316" s="62"/>
      <c r="CX316" s="62">
        <f t="shared" si="454"/>
        <v>1</v>
      </c>
      <c r="CY316" s="62">
        <f t="shared" si="455"/>
        <v>3.3557046979865771E-3</v>
      </c>
      <c r="CZ316" s="62">
        <f t="shared" si="456"/>
        <v>0</v>
      </c>
      <c r="DA316" s="5" t="s">
        <v>248</v>
      </c>
      <c r="DB316" s="5">
        <v>1</v>
      </c>
      <c r="DC316" s="5">
        <v>1</v>
      </c>
      <c r="DD316" s="5">
        <v>348</v>
      </c>
      <c r="DE316" s="5">
        <f>DD316/2080</f>
        <v>0.1673076923076923</v>
      </c>
      <c r="DF316" s="5">
        <v>1</v>
      </c>
      <c r="DG316" s="5">
        <v>0.83</v>
      </c>
      <c r="DH316" s="5">
        <v>0.83</v>
      </c>
      <c r="DI316" s="5"/>
      <c r="DJ316" s="5">
        <f t="shared" si="457"/>
        <v>3</v>
      </c>
      <c r="DK316" s="5">
        <f t="shared" si="458"/>
        <v>3.3557046979865771E-3</v>
      </c>
      <c r="DL316" s="5">
        <f t="shared" si="459"/>
        <v>2.7852348993288589E-3</v>
      </c>
      <c r="DM316" s="62" t="s">
        <v>249</v>
      </c>
      <c r="DN316" s="62">
        <v>1</v>
      </c>
      <c r="DO316" s="62">
        <v>2</v>
      </c>
      <c r="DP316" s="62">
        <v>2808</v>
      </c>
      <c r="DQ316" s="62">
        <f>DP316/2080</f>
        <v>1.35</v>
      </c>
      <c r="DR316" s="62">
        <v>1</v>
      </c>
      <c r="DS316" s="62">
        <v>0</v>
      </c>
      <c r="DT316" s="62">
        <v>0</v>
      </c>
      <c r="DU316" s="62"/>
      <c r="DV316" s="62">
        <f t="shared" si="460"/>
        <v>1</v>
      </c>
      <c r="DW316" s="62">
        <f t="shared" si="461"/>
        <v>6.7114093959731542E-3</v>
      </c>
      <c r="DX316" s="62">
        <f t="shared" si="462"/>
        <v>0</v>
      </c>
      <c r="DY316" s="5" t="s">
        <v>110</v>
      </c>
      <c r="DZ316" s="5">
        <v>1</v>
      </c>
      <c r="EA316" s="5">
        <f>95</f>
        <v>95</v>
      </c>
      <c r="EB316" s="5">
        <v>191290</v>
      </c>
      <c r="EC316" s="5">
        <f>EB316/2080</f>
        <v>91.96634615384616</v>
      </c>
      <c r="ED316" s="5">
        <f>EC316/EA316</f>
        <v>0.96806680161943326</v>
      </c>
      <c r="EE316" s="5">
        <v>0.95</v>
      </c>
      <c r="EF316" s="5">
        <v>0.95</v>
      </c>
      <c r="EG316" s="5"/>
      <c r="EH316" s="5">
        <f t="shared" si="463"/>
        <v>3</v>
      </c>
      <c r="EI316" s="5">
        <f t="shared" si="464"/>
        <v>0.31879194630872482</v>
      </c>
      <c r="EJ316" s="5">
        <f t="shared" si="465"/>
        <v>0.30285234899328856</v>
      </c>
      <c r="EK316" s="62" t="s">
        <v>250</v>
      </c>
      <c r="EL316" s="62">
        <v>1</v>
      </c>
      <c r="EM316" s="62">
        <v>45</v>
      </c>
      <c r="EN316" s="62">
        <v>98950</v>
      </c>
      <c r="EO316" s="62">
        <f>EN316/2080</f>
        <v>47.572115384615387</v>
      </c>
      <c r="EP316" s="62">
        <v>1</v>
      </c>
      <c r="EQ316" s="62">
        <v>0.64</v>
      </c>
      <c r="ER316" s="62">
        <v>0.64</v>
      </c>
      <c r="ES316" s="62"/>
      <c r="ET316" s="62">
        <f t="shared" si="466"/>
        <v>3</v>
      </c>
      <c r="EU316" s="62">
        <f t="shared" si="467"/>
        <v>0.15100671140939598</v>
      </c>
      <c r="EV316" s="62">
        <f t="shared" si="468"/>
        <v>9.6644295302013433E-2</v>
      </c>
      <c r="EW316" s="5" t="s">
        <v>251</v>
      </c>
      <c r="EX316" s="5">
        <v>1</v>
      </c>
      <c r="EY316" s="5">
        <v>10</v>
      </c>
      <c r="EZ316" s="5">
        <v>26076</v>
      </c>
      <c r="FA316" s="5">
        <f>EZ316/2080</f>
        <v>12.536538461538461</v>
      </c>
      <c r="FB316" s="5">
        <v>1</v>
      </c>
      <c r="FC316" s="5">
        <v>0.25</v>
      </c>
      <c r="FD316" s="5">
        <v>0.25</v>
      </c>
      <c r="FE316" s="5"/>
      <c r="FF316" s="5">
        <f t="shared" si="469"/>
        <v>3</v>
      </c>
      <c r="FG316" s="5">
        <f t="shared" si="470"/>
        <v>3.3557046979865772E-2</v>
      </c>
      <c r="FH316" s="5">
        <f t="shared" si="471"/>
        <v>8.389261744966443E-3</v>
      </c>
      <c r="FI316" s="62" t="s">
        <v>252</v>
      </c>
      <c r="FJ316" s="62">
        <v>1</v>
      </c>
      <c r="FK316" s="62">
        <v>2</v>
      </c>
      <c r="FL316" s="62">
        <v>3493</v>
      </c>
      <c r="FM316" s="62">
        <f>FL316/2080</f>
        <v>1.679326923076923</v>
      </c>
      <c r="FN316" s="62">
        <v>1</v>
      </c>
      <c r="FO316" s="62">
        <v>0.5</v>
      </c>
      <c r="FP316" s="62">
        <v>0.5</v>
      </c>
      <c r="FQ316" s="62"/>
      <c r="FR316" s="62">
        <f t="shared" si="472"/>
        <v>3</v>
      </c>
      <c r="FS316" s="62">
        <f t="shared" si="473"/>
        <v>6.7114093959731542E-3</v>
      </c>
      <c r="FT316" s="62">
        <f t="shared" si="474"/>
        <v>3.3557046979865771E-3</v>
      </c>
      <c r="FU316" s="5" t="s">
        <v>72</v>
      </c>
      <c r="FV316" s="5">
        <v>1</v>
      </c>
      <c r="FW316" s="5">
        <v>6</v>
      </c>
      <c r="FX316" s="5">
        <v>9900</v>
      </c>
      <c r="FY316" s="5">
        <f>FX316/2080</f>
        <v>4.759615384615385</v>
      </c>
      <c r="FZ316" s="5">
        <v>1</v>
      </c>
      <c r="GA316" s="5">
        <v>0.5</v>
      </c>
      <c r="GB316" s="5">
        <v>0.5</v>
      </c>
      <c r="GC316" s="5"/>
      <c r="GD316" s="5">
        <f t="shared" si="475"/>
        <v>3</v>
      </c>
      <c r="GE316" s="5">
        <f t="shared" si="476"/>
        <v>2.0134228187919462E-2</v>
      </c>
      <c r="GF316" s="5">
        <f t="shared" si="477"/>
        <v>1.0067114093959731E-2</v>
      </c>
      <c r="GG316" s="62" t="s">
        <v>253</v>
      </c>
      <c r="GH316" s="62">
        <v>1</v>
      </c>
      <c r="GI316" s="62">
        <v>15</v>
      </c>
      <c r="GJ316" s="62">
        <v>37407</v>
      </c>
      <c r="GK316" s="62">
        <f>GJ316/2080</f>
        <v>17.984134615384615</v>
      </c>
      <c r="GL316" s="62">
        <v>1</v>
      </c>
      <c r="GM316" s="62">
        <v>0.8</v>
      </c>
      <c r="GN316" s="62">
        <v>0.8</v>
      </c>
      <c r="GO316" s="62"/>
      <c r="GP316" s="62">
        <f t="shared" si="478"/>
        <v>3</v>
      </c>
      <c r="GQ316" s="62">
        <f t="shared" si="479"/>
        <v>5.0335570469798654E-2</v>
      </c>
      <c r="GR316" s="62">
        <f t="shared" si="480"/>
        <v>4.0268456375838924E-2</v>
      </c>
      <c r="GS316" s="5" t="s">
        <v>254</v>
      </c>
      <c r="GT316" s="5">
        <v>1</v>
      </c>
      <c r="GU316" s="5">
        <v>32</v>
      </c>
      <c r="GV316" s="5">
        <v>51309</v>
      </c>
      <c r="GW316" s="5">
        <f>GV316/2080</f>
        <v>24.667788461538461</v>
      </c>
      <c r="GX316" s="5">
        <v>1</v>
      </c>
      <c r="GY316" s="5">
        <v>0.64</v>
      </c>
      <c r="GZ316" s="5">
        <v>0.64</v>
      </c>
      <c r="HA316" s="5"/>
      <c r="HB316" s="5">
        <f t="shared" si="481"/>
        <v>3</v>
      </c>
      <c r="HC316" s="5">
        <f t="shared" si="482"/>
        <v>0.10738255033557047</v>
      </c>
      <c r="HD316" s="5">
        <f t="shared" si="483"/>
        <v>6.8724832214765094E-2</v>
      </c>
      <c r="HE316" s="62" t="s">
        <v>255</v>
      </c>
      <c r="HF316" s="62">
        <v>1</v>
      </c>
      <c r="HG316" s="62">
        <v>3</v>
      </c>
      <c r="HH316" s="62">
        <v>6194</v>
      </c>
      <c r="HI316" s="62">
        <f>HH316/2080</f>
        <v>2.9778846153846152</v>
      </c>
      <c r="HJ316" s="62">
        <v>1</v>
      </c>
      <c r="HK316" s="62">
        <v>0.33</v>
      </c>
      <c r="HL316" s="62">
        <v>0.33</v>
      </c>
      <c r="HM316" s="62"/>
      <c r="HN316" s="62">
        <f t="shared" si="484"/>
        <v>3</v>
      </c>
      <c r="HO316" s="62">
        <f t="shared" si="485"/>
        <v>1.0067114093959731E-2</v>
      </c>
      <c r="HP316" s="62">
        <f t="shared" si="486"/>
        <v>3.3221476510067113E-3</v>
      </c>
      <c r="HQ316" s="5"/>
      <c r="HR316" s="5"/>
      <c r="HS316" s="5"/>
      <c r="HT316" s="5"/>
      <c r="HU316" s="5"/>
      <c r="HV316" s="5"/>
      <c r="HW316" s="5"/>
      <c r="HX316" s="5"/>
      <c r="HY316" s="5"/>
      <c r="HZ316" s="5"/>
      <c r="IA316" s="5"/>
      <c r="IB316" s="5"/>
      <c r="IC316" s="62"/>
      <c r="ID316" s="62"/>
      <c r="IE316" s="62"/>
      <c r="IF316" s="62"/>
      <c r="IG316" s="62"/>
      <c r="IH316" s="62"/>
      <c r="II316" s="62"/>
      <c r="IJ316" s="62"/>
      <c r="IK316" s="62"/>
      <c r="IL316" s="62"/>
      <c r="IM316" s="62"/>
      <c r="IN316" s="62"/>
      <c r="IO316" s="5"/>
      <c r="IP316" s="5"/>
      <c r="IQ316" s="5"/>
      <c r="IR316" s="5"/>
      <c r="IS316" s="5"/>
      <c r="IT316" s="5"/>
      <c r="IU316" s="5"/>
      <c r="IV316" s="5"/>
      <c r="IW316" s="5"/>
      <c r="IX316" s="5"/>
      <c r="IY316" s="5"/>
      <c r="IZ316" s="5"/>
    </row>
    <row r="317" spans="1:260" x14ac:dyDescent="0.35">
      <c r="A317" s="131">
        <v>313</v>
      </c>
      <c r="B317" s="170">
        <f>'BVEM Scorecard'!B316</f>
        <v>0</v>
      </c>
      <c r="C317" s="170">
        <f>'BVEM Scorecard'!C316</f>
        <v>0</v>
      </c>
      <c r="D317" s="152">
        <v>1013</v>
      </c>
      <c r="E317" s="72" t="str">
        <f>'BVEM Scorecard'!F316</f>
        <v>Wind</v>
      </c>
      <c r="F317" s="94">
        <f t="shared" si="432"/>
        <v>0.28999999999999998</v>
      </c>
      <c r="G317" s="94">
        <f t="shared" si="511"/>
        <v>1</v>
      </c>
      <c r="H317" s="94">
        <f t="shared" si="433"/>
        <v>0.70939597315436254</v>
      </c>
      <c r="I317" s="94">
        <f t="shared" si="512"/>
        <v>0.88235294117647056</v>
      </c>
      <c r="J317" s="55">
        <v>1</v>
      </c>
      <c r="K317" s="55">
        <v>1</v>
      </c>
      <c r="L317" s="55">
        <v>298</v>
      </c>
      <c r="M317" s="55">
        <v>598028</v>
      </c>
      <c r="N317" s="5">
        <f>M317/2080</f>
        <v>287.51346153846151</v>
      </c>
      <c r="O317" s="5">
        <v>1</v>
      </c>
      <c r="P317" s="142">
        <v>0.28999999999999998</v>
      </c>
      <c r="Q317" s="114">
        <f>O317*0.29</f>
        <v>0.28999999999999998</v>
      </c>
      <c r="R317" s="91">
        <v>0.28999999999999998</v>
      </c>
      <c r="S317" s="5">
        <f t="shared" si="434"/>
        <v>3</v>
      </c>
      <c r="T317" s="93">
        <f>IFERROR(Q317*Q$4+R317*R$4,0)</f>
        <v>0.28999999999999998</v>
      </c>
      <c r="U317" s="143" t="s">
        <v>105</v>
      </c>
      <c r="V317" s="143">
        <v>1</v>
      </c>
      <c r="W317" s="143">
        <v>3</v>
      </c>
      <c r="X317" s="64">
        <f>70+2745</f>
        <v>2815</v>
      </c>
      <c r="Y317" s="64">
        <f>X317/2080</f>
        <v>1.3533653846153846</v>
      </c>
      <c r="Z317" s="62">
        <v>1</v>
      </c>
      <c r="AA317" s="144">
        <v>0.5</v>
      </c>
      <c r="AB317" s="144">
        <v>0.5</v>
      </c>
      <c r="AC317" s="64"/>
      <c r="AD317" s="64">
        <f t="shared" si="436"/>
        <v>3</v>
      </c>
      <c r="AE317" s="64">
        <f t="shared" si="437"/>
        <v>1.0067114093959731E-2</v>
      </c>
      <c r="AF317" s="64">
        <f t="shared" si="438"/>
        <v>5.0335570469798654E-3</v>
      </c>
      <c r="AG317" s="55" t="s">
        <v>242</v>
      </c>
      <c r="AH317" s="55">
        <v>1</v>
      </c>
      <c r="AI317" s="35">
        <v>35</v>
      </c>
      <c r="AJ317" s="35">
        <v>63994</v>
      </c>
      <c r="AK317" s="35">
        <f>AJ317/2080</f>
        <v>30.766346153846154</v>
      </c>
      <c r="AL317" s="35">
        <v>1</v>
      </c>
      <c r="AM317" s="142">
        <v>0.83</v>
      </c>
      <c r="AN317" s="142">
        <v>0.83</v>
      </c>
      <c r="AO317" s="35"/>
      <c r="AP317" s="35">
        <f t="shared" si="439"/>
        <v>3</v>
      </c>
      <c r="AQ317" s="35">
        <f t="shared" si="440"/>
        <v>0.1174496644295302</v>
      </c>
      <c r="AR317" s="35">
        <f t="shared" si="441"/>
        <v>9.7483221476510062E-2</v>
      </c>
      <c r="AS317" s="64" t="s">
        <v>243</v>
      </c>
      <c r="AT317" s="64">
        <v>1</v>
      </c>
      <c r="AU317" s="64">
        <v>24</v>
      </c>
      <c r="AV317" s="64">
        <v>53715</v>
      </c>
      <c r="AW317" s="64">
        <f>AV317/2080</f>
        <v>25.82451923076923</v>
      </c>
      <c r="AX317" s="64">
        <v>1</v>
      </c>
      <c r="AY317" s="144">
        <v>0.71</v>
      </c>
      <c r="AZ317" s="144">
        <v>0.71</v>
      </c>
      <c r="BA317" s="64"/>
      <c r="BB317" s="64">
        <f t="shared" si="442"/>
        <v>3</v>
      </c>
      <c r="BC317" s="64">
        <f t="shared" si="443"/>
        <v>8.0536912751677847E-2</v>
      </c>
      <c r="BD317" s="64">
        <f t="shared" si="444"/>
        <v>5.7181208053691271E-2</v>
      </c>
      <c r="BE317" s="35" t="s">
        <v>244</v>
      </c>
      <c r="BF317" s="35">
        <v>1</v>
      </c>
      <c r="BG317" s="35">
        <v>9</v>
      </c>
      <c r="BH317" s="35">
        <v>19797</v>
      </c>
      <c r="BI317" s="35">
        <f>BH317/2080</f>
        <v>9.517788461538462</v>
      </c>
      <c r="BJ317" s="35">
        <v>1</v>
      </c>
      <c r="BK317" s="142">
        <v>0.22</v>
      </c>
      <c r="BL317" s="142">
        <v>0.22</v>
      </c>
      <c r="BM317" s="35"/>
      <c r="BN317" s="35">
        <f t="shared" si="445"/>
        <v>3</v>
      </c>
      <c r="BO317" s="35">
        <f t="shared" si="446"/>
        <v>3.0201342281879196E-2</v>
      </c>
      <c r="BP317" s="35">
        <f t="shared" si="447"/>
        <v>6.6442953020134235E-3</v>
      </c>
      <c r="BQ317" s="64" t="s">
        <v>245</v>
      </c>
      <c r="BR317" s="64">
        <v>1</v>
      </c>
      <c r="BS317" s="64">
        <v>9</v>
      </c>
      <c r="BT317" s="64">
        <v>25760</v>
      </c>
      <c r="BU317" s="64">
        <f>BT317/2080</f>
        <v>12.384615384615385</v>
      </c>
      <c r="BV317" s="64">
        <v>1</v>
      </c>
      <c r="BW317" s="144">
        <v>0</v>
      </c>
      <c r="BX317" s="144">
        <v>0</v>
      </c>
      <c r="BY317" s="64"/>
      <c r="BZ317" s="64">
        <f t="shared" si="448"/>
        <v>1</v>
      </c>
      <c r="CA317" s="64">
        <f t="shared" si="449"/>
        <v>3.0201342281879196E-2</v>
      </c>
      <c r="CB317" s="64">
        <f t="shared" si="450"/>
        <v>0</v>
      </c>
      <c r="CC317" s="35" t="s">
        <v>246</v>
      </c>
      <c r="CD317" s="35">
        <v>1</v>
      </c>
      <c r="CE317" s="35">
        <f>6</f>
        <v>6</v>
      </c>
      <c r="CF317" s="35">
        <f>1739+1739</f>
        <v>3478</v>
      </c>
      <c r="CG317" s="35">
        <f>CF317/2080</f>
        <v>1.6721153846153847</v>
      </c>
      <c r="CH317" s="35">
        <v>1</v>
      </c>
      <c r="CI317" s="142">
        <v>0.33</v>
      </c>
      <c r="CJ317" s="142">
        <v>0.33</v>
      </c>
      <c r="CK317" s="35"/>
      <c r="CL317" s="35">
        <f t="shared" si="451"/>
        <v>3</v>
      </c>
      <c r="CM317" s="35">
        <f t="shared" si="452"/>
        <v>2.0134228187919462E-2</v>
      </c>
      <c r="CN317" s="35">
        <f t="shared" si="453"/>
        <v>6.6442953020134227E-3</v>
      </c>
      <c r="CO317" s="64" t="s">
        <v>247</v>
      </c>
      <c r="CP317" s="64">
        <v>1</v>
      </c>
      <c r="CQ317" s="64">
        <v>1</v>
      </c>
      <c r="CR317" s="64">
        <v>695</v>
      </c>
      <c r="CS317" s="64">
        <f>CR317/2080</f>
        <v>0.33413461538461536</v>
      </c>
      <c r="CT317" s="64">
        <f>CS317/CR317</f>
        <v>4.8076923076923074E-4</v>
      </c>
      <c r="CU317" s="144">
        <v>0</v>
      </c>
      <c r="CV317" s="144">
        <v>0</v>
      </c>
      <c r="CW317" s="64"/>
      <c r="CX317" s="64">
        <f t="shared" si="454"/>
        <v>1</v>
      </c>
      <c r="CY317" s="64">
        <f t="shared" si="455"/>
        <v>3.3557046979865771E-3</v>
      </c>
      <c r="CZ317" s="64">
        <f t="shared" si="456"/>
        <v>0</v>
      </c>
      <c r="DA317" s="35" t="s">
        <v>248</v>
      </c>
      <c r="DB317" s="35">
        <v>1</v>
      </c>
      <c r="DC317" s="35">
        <v>1</v>
      </c>
      <c r="DD317" s="35">
        <v>348</v>
      </c>
      <c r="DE317" s="35">
        <f>DD317/2080</f>
        <v>0.1673076923076923</v>
      </c>
      <c r="DF317" s="35">
        <v>1</v>
      </c>
      <c r="DG317" s="142">
        <v>0.83</v>
      </c>
      <c r="DH317" s="142">
        <v>0.83</v>
      </c>
      <c r="DI317" s="35"/>
      <c r="DJ317" s="35">
        <f t="shared" si="457"/>
        <v>3</v>
      </c>
      <c r="DK317" s="35">
        <f t="shared" si="458"/>
        <v>3.3557046979865771E-3</v>
      </c>
      <c r="DL317" s="35">
        <f t="shared" si="459"/>
        <v>2.7852348993288589E-3</v>
      </c>
      <c r="DM317" s="64" t="s">
        <v>249</v>
      </c>
      <c r="DN317" s="64">
        <v>1</v>
      </c>
      <c r="DO317" s="64">
        <v>2</v>
      </c>
      <c r="DP317" s="64">
        <v>2808</v>
      </c>
      <c r="DQ317" s="64">
        <f>DP317/2080</f>
        <v>1.35</v>
      </c>
      <c r="DR317" s="64">
        <v>1</v>
      </c>
      <c r="DS317" s="144">
        <v>0</v>
      </c>
      <c r="DT317" s="144">
        <v>0</v>
      </c>
      <c r="DU317" s="64"/>
      <c r="DV317" s="64">
        <f t="shared" si="460"/>
        <v>1</v>
      </c>
      <c r="DW317" s="64">
        <f t="shared" si="461"/>
        <v>6.7114093959731542E-3</v>
      </c>
      <c r="DX317" s="64">
        <f t="shared" si="462"/>
        <v>0</v>
      </c>
      <c r="DY317" s="35" t="s">
        <v>110</v>
      </c>
      <c r="DZ317" s="35">
        <v>1</v>
      </c>
      <c r="EA317" s="35">
        <f>95</f>
        <v>95</v>
      </c>
      <c r="EB317" s="35">
        <v>191290</v>
      </c>
      <c r="EC317" s="35">
        <f>EB317/2080</f>
        <v>91.96634615384616</v>
      </c>
      <c r="ED317" s="35">
        <f>EC317/EA317</f>
        <v>0.96806680161943326</v>
      </c>
      <c r="EE317" s="142">
        <v>0.95</v>
      </c>
      <c r="EF317" s="142">
        <v>0.95</v>
      </c>
      <c r="EG317" s="35"/>
      <c r="EH317" s="35">
        <f t="shared" si="463"/>
        <v>3</v>
      </c>
      <c r="EI317" s="35">
        <f t="shared" si="464"/>
        <v>0.31879194630872482</v>
      </c>
      <c r="EJ317" s="35">
        <f t="shared" si="465"/>
        <v>0.30285234899328856</v>
      </c>
      <c r="EK317" s="62" t="s">
        <v>250</v>
      </c>
      <c r="EL317" s="62">
        <v>1</v>
      </c>
      <c r="EM317" s="62">
        <v>45</v>
      </c>
      <c r="EN317" s="62">
        <v>98950</v>
      </c>
      <c r="EO317" s="62">
        <f>EN317/2080</f>
        <v>47.572115384615387</v>
      </c>
      <c r="EP317" s="62">
        <v>1</v>
      </c>
      <c r="EQ317" s="62">
        <v>0.64</v>
      </c>
      <c r="ER317" s="62">
        <v>0.64</v>
      </c>
      <c r="ES317" s="62"/>
      <c r="ET317" s="62">
        <f t="shared" si="466"/>
        <v>3</v>
      </c>
      <c r="EU317" s="62">
        <f t="shared" si="467"/>
        <v>0.15100671140939598</v>
      </c>
      <c r="EV317" s="62">
        <f t="shared" si="468"/>
        <v>9.6644295302013433E-2</v>
      </c>
      <c r="EW317" s="5" t="s">
        <v>251</v>
      </c>
      <c r="EX317" s="5">
        <v>1</v>
      </c>
      <c r="EY317" s="5">
        <v>10</v>
      </c>
      <c r="EZ317" s="5">
        <v>26076</v>
      </c>
      <c r="FA317" s="5">
        <f>EZ317/2080</f>
        <v>12.536538461538461</v>
      </c>
      <c r="FB317" s="5">
        <v>1</v>
      </c>
      <c r="FC317" s="5">
        <v>0.25</v>
      </c>
      <c r="FD317" s="5">
        <v>0.25</v>
      </c>
      <c r="FE317" s="5"/>
      <c r="FF317" s="5">
        <f t="shared" si="469"/>
        <v>3</v>
      </c>
      <c r="FG317" s="5">
        <f t="shared" si="470"/>
        <v>3.3557046979865772E-2</v>
      </c>
      <c r="FH317" s="5">
        <f t="shared" si="471"/>
        <v>8.389261744966443E-3</v>
      </c>
      <c r="FI317" s="62" t="s">
        <v>252</v>
      </c>
      <c r="FJ317" s="62">
        <v>1</v>
      </c>
      <c r="FK317" s="62">
        <v>2</v>
      </c>
      <c r="FL317" s="62">
        <v>3493</v>
      </c>
      <c r="FM317" s="62">
        <f>FL317/2080</f>
        <v>1.679326923076923</v>
      </c>
      <c r="FN317" s="62">
        <v>1</v>
      </c>
      <c r="FO317" s="62">
        <v>0.5</v>
      </c>
      <c r="FP317" s="62">
        <v>0.5</v>
      </c>
      <c r="FQ317" s="62"/>
      <c r="FR317" s="62">
        <f t="shared" si="472"/>
        <v>3</v>
      </c>
      <c r="FS317" s="62">
        <f t="shared" si="473"/>
        <v>6.7114093959731542E-3</v>
      </c>
      <c r="FT317" s="62">
        <f t="shared" si="474"/>
        <v>3.3557046979865771E-3</v>
      </c>
      <c r="FU317" s="5" t="s">
        <v>72</v>
      </c>
      <c r="FV317" s="5">
        <v>1</v>
      </c>
      <c r="FW317" s="5">
        <v>6</v>
      </c>
      <c r="FX317" s="5">
        <v>9900</v>
      </c>
      <c r="FY317" s="5">
        <f>FX317/2080</f>
        <v>4.759615384615385</v>
      </c>
      <c r="FZ317" s="5">
        <v>1</v>
      </c>
      <c r="GA317" s="5">
        <v>0.5</v>
      </c>
      <c r="GB317" s="5">
        <v>0.5</v>
      </c>
      <c r="GC317" s="5"/>
      <c r="GD317" s="5">
        <f t="shared" si="475"/>
        <v>3</v>
      </c>
      <c r="GE317" s="5">
        <f t="shared" si="476"/>
        <v>2.0134228187919462E-2</v>
      </c>
      <c r="GF317" s="5">
        <f t="shared" si="477"/>
        <v>1.0067114093959731E-2</v>
      </c>
      <c r="GG317" s="62" t="s">
        <v>253</v>
      </c>
      <c r="GH317" s="62">
        <v>1</v>
      </c>
      <c r="GI317" s="62">
        <v>15</v>
      </c>
      <c r="GJ317" s="62">
        <v>37407</v>
      </c>
      <c r="GK317" s="62">
        <f>GJ317/2080</f>
        <v>17.984134615384615</v>
      </c>
      <c r="GL317" s="62">
        <v>1</v>
      </c>
      <c r="GM317" s="62">
        <v>0.8</v>
      </c>
      <c r="GN317" s="62">
        <v>0.8</v>
      </c>
      <c r="GO317" s="62"/>
      <c r="GP317" s="62">
        <f t="shared" si="478"/>
        <v>3</v>
      </c>
      <c r="GQ317" s="62">
        <f t="shared" si="479"/>
        <v>5.0335570469798654E-2</v>
      </c>
      <c r="GR317" s="62">
        <f t="shared" si="480"/>
        <v>4.0268456375838924E-2</v>
      </c>
      <c r="GS317" s="5" t="s">
        <v>254</v>
      </c>
      <c r="GT317" s="5">
        <v>1</v>
      </c>
      <c r="GU317" s="5">
        <v>32</v>
      </c>
      <c r="GV317" s="5">
        <v>51309</v>
      </c>
      <c r="GW317" s="5">
        <f>GV317/2080</f>
        <v>24.667788461538461</v>
      </c>
      <c r="GX317" s="5">
        <v>1</v>
      </c>
      <c r="GY317" s="5">
        <v>0.64</v>
      </c>
      <c r="GZ317" s="5">
        <v>0.64</v>
      </c>
      <c r="HA317" s="5"/>
      <c r="HB317" s="5">
        <f t="shared" si="481"/>
        <v>3</v>
      </c>
      <c r="HC317" s="5">
        <f t="shared" si="482"/>
        <v>0.10738255033557047</v>
      </c>
      <c r="HD317" s="5">
        <f t="shared" si="483"/>
        <v>6.8724832214765094E-2</v>
      </c>
      <c r="HE317" s="62" t="s">
        <v>255</v>
      </c>
      <c r="HF317" s="62">
        <v>1</v>
      </c>
      <c r="HG317" s="62">
        <v>3</v>
      </c>
      <c r="HH317" s="62">
        <v>6194</v>
      </c>
      <c r="HI317" s="62">
        <f>HH317/2080</f>
        <v>2.9778846153846152</v>
      </c>
      <c r="HJ317" s="62">
        <v>1</v>
      </c>
      <c r="HK317" s="62">
        <v>0.33</v>
      </c>
      <c r="HL317" s="62">
        <v>0.33</v>
      </c>
      <c r="HM317" s="62"/>
      <c r="HN317" s="62">
        <f t="shared" si="484"/>
        <v>3</v>
      </c>
      <c r="HO317" s="62">
        <f t="shared" si="485"/>
        <v>1.0067114093959731E-2</v>
      </c>
      <c r="HP317" s="62">
        <f t="shared" si="486"/>
        <v>3.3221476510067113E-3</v>
      </c>
      <c r="HQ317" s="5"/>
      <c r="HR317" s="5"/>
      <c r="HS317" s="5"/>
      <c r="HT317" s="5"/>
      <c r="HU317" s="5"/>
      <c r="HV317" s="5"/>
      <c r="HW317" s="5"/>
      <c r="HX317" s="5"/>
      <c r="HY317" s="5"/>
      <c r="HZ317" s="5"/>
      <c r="IA317" s="5"/>
      <c r="IB317" s="5"/>
      <c r="IC317" s="62"/>
      <c r="ID317" s="62"/>
      <c r="IE317" s="62"/>
      <c r="IF317" s="62"/>
      <c r="IG317" s="62"/>
      <c r="IH317" s="62"/>
      <c r="II317" s="62"/>
      <c r="IJ317" s="62"/>
      <c r="IK317" s="62"/>
      <c r="IL317" s="62"/>
      <c r="IM317" s="62"/>
      <c r="IN317" s="62"/>
      <c r="IO317" s="5"/>
      <c r="IP317" s="5"/>
      <c r="IQ317" s="5"/>
      <c r="IR317" s="5"/>
      <c r="IS317" s="5"/>
      <c r="IT317" s="5"/>
      <c r="IU317" s="5"/>
      <c r="IV317" s="5"/>
      <c r="IW317" s="5"/>
      <c r="IX317" s="5"/>
      <c r="IY317" s="5"/>
      <c r="IZ317" s="5"/>
    </row>
    <row r="318" spans="1:260" x14ac:dyDescent="0.35">
      <c r="A318" s="131">
        <v>314</v>
      </c>
      <c r="B318" s="170">
        <f>'BVEM Scorecard'!B317</f>
        <v>0</v>
      </c>
      <c r="C318" s="170">
        <f>'BVEM Scorecard'!C317</f>
        <v>0</v>
      </c>
      <c r="D318" s="152">
        <v>1015</v>
      </c>
      <c r="E318" s="72" t="str">
        <f>'BVEM Scorecard'!F317</f>
        <v>Wind</v>
      </c>
      <c r="F318" s="94">
        <f t="shared" si="432"/>
        <v>0.28999999999999998</v>
      </c>
      <c r="G318" s="94">
        <f t="shared" si="511"/>
        <v>1</v>
      </c>
      <c r="H318" s="94">
        <f t="shared" si="433"/>
        <v>0.70939597315436254</v>
      </c>
      <c r="I318" s="94">
        <f t="shared" si="512"/>
        <v>0.88235294117647056</v>
      </c>
      <c r="J318" s="55">
        <v>1</v>
      </c>
      <c r="K318" s="55">
        <v>1</v>
      </c>
      <c r="L318" s="55">
        <v>298</v>
      </c>
      <c r="M318" s="55">
        <v>598028</v>
      </c>
      <c r="N318" s="5">
        <f>M318/2080</f>
        <v>287.51346153846151</v>
      </c>
      <c r="O318" s="141">
        <v>1</v>
      </c>
      <c r="P318" s="142">
        <v>0.28999999999999998</v>
      </c>
      <c r="Q318" s="114">
        <f>O318*0.29</f>
        <v>0.28999999999999998</v>
      </c>
      <c r="R318" s="91">
        <v>0.28999999999999998</v>
      </c>
      <c r="S318" s="5">
        <f t="shared" si="434"/>
        <v>3</v>
      </c>
      <c r="T318" s="93">
        <f>IFERROR(Q318*Q$4+R318*R$4,0)</f>
        <v>0.28999999999999998</v>
      </c>
      <c r="U318" s="143" t="s">
        <v>105</v>
      </c>
      <c r="V318" s="143">
        <v>1</v>
      </c>
      <c r="W318" s="143">
        <v>3</v>
      </c>
      <c r="X318" s="64">
        <f>70+2745</f>
        <v>2815</v>
      </c>
      <c r="Y318" s="64">
        <f>X318/2080</f>
        <v>1.3533653846153846</v>
      </c>
      <c r="Z318" s="64">
        <v>1</v>
      </c>
      <c r="AA318" s="144">
        <v>0.5</v>
      </c>
      <c r="AB318" s="144">
        <v>0.5</v>
      </c>
      <c r="AC318" s="64"/>
      <c r="AD318" s="64">
        <f t="shared" si="436"/>
        <v>3</v>
      </c>
      <c r="AE318" s="64">
        <f t="shared" si="437"/>
        <v>1.0067114093959731E-2</v>
      </c>
      <c r="AF318" s="64">
        <f t="shared" si="438"/>
        <v>5.0335570469798654E-3</v>
      </c>
      <c r="AG318" s="55" t="s">
        <v>242</v>
      </c>
      <c r="AH318" s="55">
        <v>1</v>
      </c>
      <c r="AI318" s="5">
        <v>35</v>
      </c>
      <c r="AJ318" s="5">
        <v>63994</v>
      </c>
      <c r="AK318" s="5">
        <f>AJ318/2080</f>
        <v>30.766346153846154</v>
      </c>
      <c r="AL318" s="5">
        <v>1</v>
      </c>
      <c r="AM318" s="5">
        <v>0.83</v>
      </c>
      <c r="AN318" s="5">
        <v>0.83</v>
      </c>
      <c r="AO318" s="5"/>
      <c r="AP318" s="35">
        <f t="shared" si="439"/>
        <v>3</v>
      </c>
      <c r="AQ318" s="35">
        <f t="shared" si="440"/>
        <v>0.1174496644295302</v>
      </c>
      <c r="AR318" s="35">
        <f t="shared" si="441"/>
        <v>9.7483221476510062E-2</v>
      </c>
      <c r="AS318" s="62" t="s">
        <v>243</v>
      </c>
      <c r="AT318" s="62">
        <v>1</v>
      </c>
      <c r="AU318" s="62">
        <v>24</v>
      </c>
      <c r="AV318" s="62">
        <v>53715</v>
      </c>
      <c r="AW318" s="62">
        <f>AV318/2080</f>
        <v>25.82451923076923</v>
      </c>
      <c r="AX318" s="62">
        <v>1</v>
      </c>
      <c r="AY318" s="62">
        <v>0.71</v>
      </c>
      <c r="AZ318" s="62">
        <v>0.71</v>
      </c>
      <c r="BA318" s="62"/>
      <c r="BB318" s="62">
        <f t="shared" si="442"/>
        <v>3</v>
      </c>
      <c r="BC318" s="95">
        <f t="shared" si="443"/>
        <v>8.0536912751677847E-2</v>
      </c>
      <c r="BD318" s="62">
        <f t="shared" si="444"/>
        <v>5.7181208053691271E-2</v>
      </c>
      <c r="BE318" s="5" t="s">
        <v>244</v>
      </c>
      <c r="BF318" s="5">
        <v>1</v>
      </c>
      <c r="BG318" s="5">
        <v>9</v>
      </c>
      <c r="BH318" s="5">
        <v>19797</v>
      </c>
      <c r="BI318" s="5">
        <f>BH318/2080</f>
        <v>9.517788461538462</v>
      </c>
      <c r="BJ318" s="5">
        <v>1</v>
      </c>
      <c r="BK318" s="5">
        <v>0.22</v>
      </c>
      <c r="BL318" s="5">
        <v>0.22</v>
      </c>
      <c r="BM318" s="5"/>
      <c r="BN318" s="35">
        <f t="shared" si="445"/>
        <v>3</v>
      </c>
      <c r="BO318" s="35">
        <f t="shared" si="446"/>
        <v>3.0201342281879196E-2</v>
      </c>
      <c r="BP318" s="35">
        <f t="shared" si="447"/>
        <v>6.6442953020134235E-3</v>
      </c>
      <c r="BQ318" s="62" t="s">
        <v>245</v>
      </c>
      <c r="BR318" s="62">
        <v>1</v>
      </c>
      <c r="BS318" s="62">
        <v>9</v>
      </c>
      <c r="BT318" s="62">
        <v>25760</v>
      </c>
      <c r="BU318" s="62">
        <f>BT318/2080</f>
        <v>12.384615384615385</v>
      </c>
      <c r="BV318" s="62">
        <v>1</v>
      </c>
      <c r="BW318" s="62">
        <v>0</v>
      </c>
      <c r="BX318" s="62">
        <v>0</v>
      </c>
      <c r="BY318" s="62"/>
      <c r="BZ318" s="62">
        <f t="shared" si="448"/>
        <v>1</v>
      </c>
      <c r="CA318" s="62">
        <f t="shared" si="449"/>
        <v>3.0201342281879196E-2</v>
      </c>
      <c r="CB318" s="62">
        <f t="shared" si="450"/>
        <v>0</v>
      </c>
      <c r="CC318" s="5" t="s">
        <v>246</v>
      </c>
      <c r="CD318" s="5">
        <v>1</v>
      </c>
      <c r="CE318" s="5">
        <f>6</f>
        <v>6</v>
      </c>
      <c r="CF318" s="5">
        <f>1739+1739</f>
        <v>3478</v>
      </c>
      <c r="CG318" s="5">
        <f>CF318/2080</f>
        <v>1.6721153846153847</v>
      </c>
      <c r="CH318" s="5">
        <v>1</v>
      </c>
      <c r="CI318" s="5">
        <v>0.33</v>
      </c>
      <c r="CJ318" s="5">
        <v>0.33</v>
      </c>
      <c r="CK318" s="5"/>
      <c r="CL318" s="35">
        <f t="shared" si="451"/>
        <v>3</v>
      </c>
      <c r="CM318" s="35">
        <f t="shared" si="452"/>
        <v>2.0134228187919462E-2</v>
      </c>
      <c r="CN318" s="35">
        <f t="shared" si="453"/>
        <v>6.6442953020134227E-3</v>
      </c>
      <c r="CO318" s="62" t="s">
        <v>247</v>
      </c>
      <c r="CP318" s="62">
        <v>1</v>
      </c>
      <c r="CQ318" s="62">
        <v>1</v>
      </c>
      <c r="CR318" s="62">
        <v>695</v>
      </c>
      <c r="CS318" s="62">
        <f>CR318/2080</f>
        <v>0.33413461538461536</v>
      </c>
      <c r="CT318" s="62">
        <f>CS318/CR318</f>
        <v>4.8076923076923074E-4</v>
      </c>
      <c r="CU318" s="62">
        <v>0</v>
      </c>
      <c r="CV318" s="62">
        <v>0</v>
      </c>
      <c r="CW318" s="62"/>
      <c r="CX318" s="62">
        <f t="shared" si="454"/>
        <v>1</v>
      </c>
      <c r="CY318" s="62">
        <f t="shared" si="455"/>
        <v>3.3557046979865771E-3</v>
      </c>
      <c r="CZ318" s="62">
        <f t="shared" si="456"/>
        <v>0</v>
      </c>
      <c r="DA318" s="5" t="s">
        <v>248</v>
      </c>
      <c r="DB318" s="5">
        <v>1</v>
      </c>
      <c r="DC318" s="5">
        <v>1</v>
      </c>
      <c r="DD318" s="5">
        <v>348</v>
      </c>
      <c r="DE318" s="5">
        <f>DD318/2080</f>
        <v>0.1673076923076923</v>
      </c>
      <c r="DF318" s="5">
        <v>1</v>
      </c>
      <c r="DG318" s="5">
        <v>0.83</v>
      </c>
      <c r="DH318" s="5">
        <v>0.83</v>
      </c>
      <c r="DI318" s="5"/>
      <c r="DJ318" s="5">
        <f t="shared" si="457"/>
        <v>3</v>
      </c>
      <c r="DK318" s="5">
        <f t="shared" si="458"/>
        <v>3.3557046979865771E-3</v>
      </c>
      <c r="DL318" s="5">
        <f t="shared" si="459"/>
        <v>2.7852348993288589E-3</v>
      </c>
      <c r="DM318" s="62" t="s">
        <v>249</v>
      </c>
      <c r="DN318" s="62">
        <v>1</v>
      </c>
      <c r="DO318" s="62">
        <v>2</v>
      </c>
      <c r="DP318" s="62">
        <v>2808</v>
      </c>
      <c r="DQ318" s="62">
        <f>DP318/2080</f>
        <v>1.35</v>
      </c>
      <c r="DR318" s="62">
        <v>1</v>
      </c>
      <c r="DS318" s="62">
        <v>0</v>
      </c>
      <c r="DT318" s="62">
        <v>0</v>
      </c>
      <c r="DU318" s="62"/>
      <c r="DV318" s="62">
        <f t="shared" si="460"/>
        <v>1</v>
      </c>
      <c r="DW318" s="62">
        <f t="shared" si="461"/>
        <v>6.7114093959731542E-3</v>
      </c>
      <c r="DX318" s="62">
        <f t="shared" si="462"/>
        <v>0</v>
      </c>
      <c r="DY318" s="5" t="s">
        <v>110</v>
      </c>
      <c r="DZ318" s="5">
        <v>1</v>
      </c>
      <c r="EA318" s="5">
        <f>95</f>
        <v>95</v>
      </c>
      <c r="EB318" s="5">
        <v>191290</v>
      </c>
      <c r="EC318" s="5">
        <f>EB318/2080</f>
        <v>91.96634615384616</v>
      </c>
      <c r="ED318" s="5">
        <f>EC318/EA318</f>
        <v>0.96806680161943326</v>
      </c>
      <c r="EE318" s="5">
        <v>0.95</v>
      </c>
      <c r="EF318" s="5">
        <v>0.95</v>
      </c>
      <c r="EG318" s="5"/>
      <c r="EH318" s="5">
        <f t="shared" si="463"/>
        <v>3</v>
      </c>
      <c r="EI318" s="5">
        <f t="shared" si="464"/>
        <v>0.31879194630872482</v>
      </c>
      <c r="EJ318" s="5">
        <f t="shared" si="465"/>
        <v>0.30285234899328856</v>
      </c>
      <c r="EK318" s="62" t="s">
        <v>250</v>
      </c>
      <c r="EL318" s="62">
        <v>1</v>
      </c>
      <c r="EM318" s="62">
        <v>45</v>
      </c>
      <c r="EN318" s="62">
        <v>98950</v>
      </c>
      <c r="EO318" s="62">
        <f>EN318/2080</f>
        <v>47.572115384615387</v>
      </c>
      <c r="EP318" s="62">
        <v>1</v>
      </c>
      <c r="EQ318" s="62">
        <v>0.64</v>
      </c>
      <c r="ER318" s="62">
        <v>0.64</v>
      </c>
      <c r="ES318" s="62"/>
      <c r="ET318" s="62">
        <f t="shared" si="466"/>
        <v>3</v>
      </c>
      <c r="EU318" s="62">
        <f t="shared" si="467"/>
        <v>0.15100671140939598</v>
      </c>
      <c r="EV318" s="62">
        <f t="shared" si="468"/>
        <v>9.6644295302013433E-2</v>
      </c>
      <c r="EW318" s="5" t="s">
        <v>251</v>
      </c>
      <c r="EX318" s="5">
        <v>1</v>
      </c>
      <c r="EY318" s="5">
        <v>10</v>
      </c>
      <c r="EZ318" s="5">
        <v>26076</v>
      </c>
      <c r="FA318" s="5">
        <f>EZ318/2080</f>
        <v>12.536538461538461</v>
      </c>
      <c r="FB318" s="5">
        <v>1</v>
      </c>
      <c r="FC318" s="5">
        <v>0.25</v>
      </c>
      <c r="FD318" s="5">
        <v>0.25</v>
      </c>
      <c r="FE318" s="5"/>
      <c r="FF318" s="5">
        <f t="shared" si="469"/>
        <v>3</v>
      </c>
      <c r="FG318" s="5">
        <f t="shared" si="470"/>
        <v>3.3557046979865772E-2</v>
      </c>
      <c r="FH318" s="5">
        <f t="shared" si="471"/>
        <v>8.389261744966443E-3</v>
      </c>
      <c r="FI318" s="62" t="s">
        <v>252</v>
      </c>
      <c r="FJ318" s="62">
        <v>1</v>
      </c>
      <c r="FK318" s="62">
        <v>2</v>
      </c>
      <c r="FL318" s="62">
        <v>3493</v>
      </c>
      <c r="FM318" s="62">
        <f>FL318/2080</f>
        <v>1.679326923076923</v>
      </c>
      <c r="FN318" s="62">
        <v>1</v>
      </c>
      <c r="FO318" s="62">
        <v>0.5</v>
      </c>
      <c r="FP318" s="62">
        <v>0.5</v>
      </c>
      <c r="FQ318" s="62"/>
      <c r="FR318" s="62">
        <f t="shared" si="472"/>
        <v>3</v>
      </c>
      <c r="FS318" s="62">
        <f t="shared" si="473"/>
        <v>6.7114093959731542E-3</v>
      </c>
      <c r="FT318" s="62">
        <f t="shared" si="474"/>
        <v>3.3557046979865771E-3</v>
      </c>
      <c r="FU318" s="5" t="s">
        <v>72</v>
      </c>
      <c r="FV318" s="5">
        <v>1</v>
      </c>
      <c r="FW318" s="5">
        <v>6</v>
      </c>
      <c r="FX318" s="5">
        <v>9900</v>
      </c>
      <c r="FY318" s="5">
        <f>FX318/2080</f>
        <v>4.759615384615385</v>
      </c>
      <c r="FZ318" s="5">
        <v>1</v>
      </c>
      <c r="GA318" s="5">
        <v>0.5</v>
      </c>
      <c r="GB318" s="5">
        <v>0.5</v>
      </c>
      <c r="GC318" s="5"/>
      <c r="GD318" s="5">
        <f t="shared" si="475"/>
        <v>3</v>
      </c>
      <c r="GE318" s="5">
        <f t="shared" si="476"/>
        <v>2.0134228187919462E-2</v>
      </c>
      <c r="GF318" s="5">
        <f t="shared" si="477"/>
        <v>1.0067114093959731E-2</v>
      </c>
      <c r="GG318" s="62" t="s">
        <v>253</v>
      </c>
      <c r="GH318" s="62">
        <v>1</v>
      </c>
      <c r="GI318" s="62">
        <v>15</v>
      </c>
      <c r="GJ318" s="62">
        <v>37407</v>
      </c>
      <c r="GK318" s="62">
        <f>GJ318/2080</f>
        <v>17.984134615384615</v>
      </c>
      <c r="GL318" s="62">
        <v>1</v>
      </c>
      <c r="GM318" s="62">
        <v>0.8</v>
      </c>
      <c r="GN318" s="62">
        <v>0.8</v>
      </c>
      <c r="GO318" s="62"/>
      <c r="GP318" s="62">
        <f t="shared" si="478"/>
        <v>3</v>
      </c>
      <c r="GQ318" s="62">
        <f t="shared" si="479"/>
        <v>5.0335570469798654E-2</v>
      </c>
      <c r="GR318" s="62">
        <f t="shared" si="480"/>
        <v>4.0268456375838924E-2</v>
      </c>
      <c r="GS318" s="5" t="s">
        <v>254</v>
      </c>
      <c r="GT318" s="5">
        <v>1</v>
      </c>
      <c r="GU318" s="5">
        <v>32</v>
      </c>
      <c r="GV318" s="5">
        <v>51309</v>
      </c>
      <c r="GW318" s="5">
        <f>GV318/2080</f>
        <v>24.667788461538461</v>
      </c>
      <c r="GX318" s="5">
        <v>1</v>
      </c>
      <c r="GY318" s="5">
        <v>0.64</v>
      </c>
      <c r="GZ318" s="5">
        <v>0.64</v>
      </c>
      <c r="HA318" s="5"/>
      <c r="HB318" s="5">
        <f t="shared" si="481"/>
        <v>3</v>
      </c>
      <c r="HC318" s="5">
        <f t="shared" si="482"/>
        <v>0.10738255033557047</v>
      </c>
      <c r="HD318" s="5">
        <f t="shared" si="483"/>
        <v>6.8724832214765094E-2</v>
      </c>
      <c r="HE318" s="62" t="s">
        <v>255</v>
      </c>
      <c r="HF318" s="62">
        <v>1</v>
      </c>
      <c r="HG318" s="62">
        <v>3</v>
      </c>
      <c r="HH318" s="62">
        <v>6194</v>
      </c>
      <c r="HI318" s="62">
        <f>HH318/2080</f>
        <v>2.9778846153846152</v>
      </c>
      <c r="HJ318" s="62">
        <v>1</v>
      </c>
      <c r="HK318" s="62">
        <v>0.33</v>
      </c>
      <c r="HL318" s="62">
        <v>0.33</v>
      </c>
      <c r="HM318" s="62"/>
      <c r="HN318" s="62">
        <f t="shared" si="484"/>
        <v>3</v>
      </c>
      <c r="HO318" s="62">
        <f t="shared" si="485"/>
        <v>1.0067114093959731E-2</v>
      </c>
      <c r="HP318" s="62">
        <f t="shared" si="486"/>
        <v>3.3221476510067113E-3</v>
      </c>
      <c r="HQ318" s="5"/>
      <c r="HR318" s="5"/>
      <c r="HS318" s="5"/>
      <c r="HT318" s="5"/>
      <c r="HU318" s="5"/>
      <c r="HV318" s="5"/>
      <c r="HW318" s="5"/>
      <c r="HX318" s="5"/>
      <c r="HY318" s="5"/>
      <c r="HZ318" s="5"/>
      <c r="IA318" s="5"/>
      <c r="IB318" s="5"/>
      <c r="IC318" s="62"/>
      <c r="ID318" s="62"/>
      <c r="IE318" s="62"/>
      <c r="IF318" s="62"/>
      <c r="IG318" s="62"/>
      <c r="IH318" s="62"/>
      <c r="II318" s="62"/>
      <c r="IJ318" s="62"/>
      <c r="IK318" s="62"/>
      <c r="IL318" s="62"/>
      <c r="IM318" s="62"/>
      <c r="IN318" s="62"/>
      <c r="IO318" s="5"/>
      <c r="IP318" s="5"/>
      <c r="IQ318" s="5"/>
      <c r="IR318" s="5"/>
      <c r="IS318" s="5"/>
      <c r="IT318" s="5"/>
      <c r="IU318" s="5"/>
      <c r="IV318" s="5"/>
      <c r="IW318" s="5"/>
      <c r="IX318" s="5"/>
      <c r="IY318" s="5"/>
      <c r="IZ318" s="5"/>
    </row>
    <row r="319" spans="1:260" x14ac:dyDescent="0.35">
      <c r="A319" s="131">
        <v>315</v>
      </c>
      <c r="B319" s="170">
        <f>'BVEM Scorecard'!B318</f>
        <v>0</v>
      </c>
      <c r="C319" s="170">
        <f>'BVEM Scorecard'!C318</f>
        <v>0</v>
      </c>
      <c r="D319" s="152">
        <v>268</v>
      </c>
      <c r="E319" s="72" t="str">
        <f>'BVEM Scorecard'!F318</f>
        <v>Wind</v>
      </c>
      <c r="F319" s="94"/>
      <c r="G319" s="94"/>
      <c r="H319" s="94"/>
      <c r="I319" s="94"/>
      <c r="J319" s="55"/>
      <c r="K319" s="55"/>
      <c r="L319" s="55"/>
      <c r="M319" s="55"/>
      <c r="N319" s="5"/>
      <c r="O319" s="5"/>
      <c r="P319" s="142"/>
      <c r="Q319" s="114"/>
      <c r="R319" s="91"/>
      <c r="S319" s="5" t="str">
        <f t="shared" si="434"/>
        <v/>
      </c>
      <c r="T319" s="93"/>
      <c r="U319" s="143"/>
      <c r="V319" s="143"/>
      <c r="W319" s="143"/>
      <c r="X319" s="64"/>
      <c r="Y319" s="64"/>
      <c r="Z319" s="62"/>
      <c r="AA319" s="144"/>
      <c r="AB319" s="144"/>
      <c r="AC319" s="64"/>
      <c r="AD319" s="64" t="str">
        <f t="shared" si="436"/>
        <v/>
      </c>
      <c r="AE319" s="64" t="str">
        <f t="shared" si="437"/>
        <v/>
      </c>
      <c r="AF319" s="64" t="str">
        <f t="shared" si="438"/>
        <v/>
      </c>
      <c r="AG319" s="55"/>
      <c r="AH319" s="55"/>
      <c r="AI319" s="35"/>
      <c r="AJ319" s="35"/>
      <c r="AK319" s="35"/>
      <c r="AL319" s="35"/>
      <c r="AM319" s="142"/>
      <c r="AN319" s="142"/>
      <c r="AO319" s="35"/>
      <c r="AP319" s="35" t="str">
        <f t="shared" si="439"/>
        <v/>
      </c>
      <c r="AQ319" s="35" t="str">
        <f t="shared" si="440"/>
        <v/>
      </c>
      <c r="AR319" s="35" t="str">
        <f t="shared" si="441"/>
        <v/>
      </c>
      <c r="AS319" s="64"/>
      <c r="AT319" s="64"/>
      <c r="AU319" s="64"/>
      <c r="AV319" s="64"/>
      <c r="AW319" s="64"/>
      <c r="AX319" s="64"/>
      <c r="AY319" s="144"/>
      <c r="AZ319" s="144"/>
      <c r="BA319" s="64"/>
      <c r="BB319" s="64" t="str">
        <f t="shared" si="442"/>
        <v/>
      </c>
      <c r="BC319" s="64" t="str">
        <f t="shared" si="443"/>
        <v/>
      </c>
      <c r="BD319" s="64" t="str">
        <f t="shared" si="444"/>
        <v/>
      </c>
      <c r="BE319" s="35"/>
      <c r="BF319" s="35"/>
      <c r="BG319" s="35"/>
      <c r="BH319" s="35"/>
      <c r="BI319" s="35"/>
      <c r="BJ319" s="35"/>
      <c r="BK319" s="142"/>
      <c r="BL319" s="142"/>
      <c r="BM319" s="35"/>
      <c r="BN319" s="35" t="str">
        <f t="shared" si="445"/>
        <v/>
      </c>
      <c r="BO319" s="35" t="str">
        <f t="shared" si="446"/>
        <v/>
      </c>
      <c r="BP319" s="35" t="str">
        <f t="shared" si="447"/>
        <v/>
      </c>
      <c r="BQ319" s="64"/>
      <c r="BR319" s="64"/>
      <c r="BS319" s="64"/>
      <c r="BT319" s="64"/>
      <c r="BU319" s="64"/>
      <c r="BV319" s="64"/>
      <c r="BW319" s="144"/>
      <c r="BX319" s="144"/>
      <c r="BY319" s="64"/>
      <c r="BZ319" s="64" t="str">
        <f t="shared" si="448"/>
        <v/>
      </c>
      <c r="CA319" s="64" t="str">
        <f t="shared" si="449"/>
        <v/>
      </c>
      <c r="CB319" s="64" t="str">
        <f t="shared" si="450"/>
        <v/>
      </c>
      <c r="CC319" s="35"/>
      <c r="CD319" s="35"/>
      <c r="CE319" s="35"/>
      <c r="CF319" s="35"/>
      <c r="CG319" s="35"/>
      <c r="CH319" s="35"/>
      <c r="CI319" s="142"/>
      <c r="CJ319" s="142"/>
      <c r="CK319" s="35"/>
      <c r="CL319" s="35" t="str">
        <f t="shared" si="451"/>
        <v/>
      </c>
      <c r="CM319" s="35" t="str">
        <f t="shared" si="452"/>
        <v/>
      </c>
      <c r="CN319" s="35" t="str">
        <f t="shared" si="453"/>
        <v/>
      </c>
      <c r="CO319" s="64"/>
      <c r="CP319" s="64"/>
      <c r="CQ319" s="64"/>
      <c r="CR319" s="64"/>
      <c r="CS319" s="64"/>
      <c r="CT319" s="64"/>
      <c r="CU319" s="144"/>
      <c r="CV319" s="144"/>
      <c r="CW319" s="64"/>
      <c r="CX319" s="64" t="str">
        <f t="shared" si="454"/>
        <v/>
      </c>
      <c r="CY319" s="64" t="str">
        <f t="shared" si="455"/>
        <v/>
      </c>
      <c r="CZ319" s="64" t="str">
        <f t="shared" si="456"/>
        <v/>
      </c>
      <c r="DA319" s="35"/>
      <c r="DB319" s="35"/>
      <c r="DC319" s="35"/>
      <c r="DD319" s="35"/>
      <c r="DE319" s="35"/>
      <c r="DF319" s="35"/>
      <c r="DG319" s="142"/>
      <c r="DH319" s="142"/>
      <c r="DI319" s="35"/>
      <c r="DJ319" s="35" t="str">
        <f t="shared" si="457"/>
        <v/>
      </c>
      <c r="DK319" s="35" t="str">
        <f t="shared" si="458"/>
        <v/>
      </c>
      <c r="DL319" s="35" t="str">
        <f t="shared" si="459"/>
        <v/>
      </c>
      <c r="DM319" s="64"/>
      <c r="DN319" s="64"/>
      <c r="DO319" s="64"/>
      <c r="DP319" s="64"/>
      <c r="DQ319" s="64"/>
      <c r="DR319" s="64"/>
      <c r="DS319" s="144"/>
      <c r="DT319" s="144"/>
      <c r="DU319" s="64"/>
      <c r="DV319" s="64" t="str">
        <f t="shared" si="460"/>
        <v/>
      </c>
      <c r="DW319" s="64" t="str">
        <f t="shared" si="461"/>
        <v/>
      </c>
      <c r="DX319" s="64" t="str">
        <f t="shared" si="462"/>
        <v/>
      </c>
      <c r="DY319" s="35"/>
      <c r="DZ319" s="35"/>
      <c r="EA319" s="35"/>
      <c r="EB319" s="35"/>
      <c r="EC319" s="35"/>
      <c r="ED319" s="35"/>
      <c r="EE319" s="142"/>
      <c r="EF319" s="142"/>
      <c r="EG319" s="35"/>
      <c r="EH319" s="35" t="str">
        <f t="shared" si="463"/>
        <v/>
      </c>
      <c r="EI319" s="35" t="str">
        <f t="shared" si="464"/>
        <v/>
      </c>
      <c r="EJ319" s="35" t="str">
        <f t="shared" si="465"/>
        <v/>
      </c>
      <c r="EK319" s="62"/>
      <c r="EL319" s="62"/>
      <c r="EM319" s="62"/>
      <c r="EN319" s="62"/>
      <c r="EO319" s="62"/>
      <c r="EP319" s="62"/>
      <c r="EQ319" s="62"/>
      <c r="ER319" s="62"/>
      <c r="ES319" s="62"/>
      <c r="ET319" s="62" t="str">
        <f t="shared" si="466"/>
        <v/>
      </c>
      <c r="EU319" s="62" t="str">
        <f t="shared" si="467"/>
        <v/>
      </c>
      <c r="EV319" s="62" t="str">
        <f t="shared" si="468"/>
        <v/>
      </c>
      <c r="EW319" s="5"/>
      <c r="EX319" s="5"/>
      <c r="EY319" s="5"/>
      <c r="EZ319" s="5"/>
      <c r="FA319" s="5"/>
      <c r="FB319" s="5"/>
      <c r="FC319" s="5"/>
      <c r="FD319" s="5"/>
      <c r="FE319" s="5"/>
      <c r="FF319" s="5" t="str">
        <f t="shared" si="469"/>
        <v/>
      </c>
      <c r="FG319" s="5" t="str">
        <f t="shared" si="470"/>
        <v/>
      </c>
      <c r="FH319" s="5" t="str">
        <f t="shared" si="471"/>
        <v/>
      </c>
      <c r="FI319" s="62"/>
      <c r="FJ319" s="62"/>
      <c r="FK319" s="62"/>
      <c r="FL319" s="62"/>
      <c r="FM319" s="62"/>
      <c r="FN319" s="62"/>
      <c r="FO319" s="62"/>
      <c r="FP319" s="62"/>
      <c r="FQ319" s="62"/>
      <c r="FR319" s="62" t="str">
        <f t="shared" si="472"/>
        <v/>
      </c>
      <c r="FS319" s="62" t="str">
        <f t="shared" si="473"/>
        <v/>
      </c>
      <c r="FT319" s="62" t="str">
        <f t="shared" si="474"/>
        <v/>
      </c>
      <c r="FU319" s="5"/>
      <c r="FV319" s="5"/>
      <c r="FW319" s="5"/>
      <c r="FX319" s="5"/>
      <c r="FY319" s="5"/>
      <c r="FZ319" s="5"/>
      <c r="GA319" s="5"/>
      <c r="GB319" s="5"/>
      <c r="GC319" s="5"/>
      <c r="GD319" s="5" t="str">
        <f t="shared" si="475"/>
        <v/>
      </c>
      <c r="GE319" s="5" t="str">
        <f t="shared" si="476"/>
        <v/>
      </c>
      <c r="GF319" s="5" t="str">
        <f t="shared" si="477"/>
        <v/>
      </c>
      <c r="GG319" s="62"/>
      <c r="GH319" s="62"/>
      <c r="GI319" s="62"/>
      <c r="GJ319" s="62"/>
      <c r="GK319" s="62"/>
      <c r="GL319" s="62"/>
      <c r="GM319" s="62"/>
      <c r="GN319" s="62"/>
      <c r="GO319" s="62"/>
      <c r="GP319" s="62" t="str">
        <f t="shared" si="478"/>
        <v/>
      </c>
      <c r="GQ319" s="62" t="str">
        <f t="shared" si="479"/>
        <v/>
      </c>
      <c r="GR319" s="62" t="str">
        <f t="shared" si="480"/>
        <v/>
      </c>
      <c r="GS319" s="5"/>
      <c r="GT319" s="5"/>
      <c r="GU319" s="5"/>
      <c r="GV319" s="5"/>
      <c r="GW319" s="5"/>
      <c r="GX319" s="5"/>
      <c r="GY319" s="5"/>
      <c r="GZ319" s="5"/>
      <c r="HA319" s="5"/>
      <c r="HB319" s="5" t="str">
        <f t="shared" si="481"/>
        <v/>
      </c>
      <c r="HC319" s="5" t="str">
        <f t="shared" si="482"/>
        <v/>
      </c>
      <c r="HD319" s="5" t="str">
        <f t="shared" si="483"/>
        <v/>
      </c>
      <c r="HE319" s="62"/>
      <c r="HF319" s="62"/>
      <c r="HG319" s="62"/>
      <c r="HH319" s="62"/>
      <c r="HI319" s="62"/>
      <c r="HJ319" s="62"/>
      <c r="HK319" s="62"/>
      <c r="HL319" s="62"/>
      <c r="HM319" s="62"/>
      <c r="HN319" s="62" t="str">
        <f t="shared" si="484"/>
        <v/>
      </c>
      <c r="HO319" s="62" t="str">
        <f t="shared" si="485"/>
        <v/>
      </c>
      <c r="HP319" s="62" t="str">
        <f t="shared" si="486"/>
        <v/>
      </c>
      <c r="HQ319" s="5"/>
      <c r="HR319" s="5"/>
      <c r="HS319" s="5"/>
      <c r="HT319" s="5"/>
      <c r="HU319" s="5"/>
      <c r="HV319" s="5"/>
      <c r="HW319" s="5"/>
      <c r="HX319" s="5"/>
      <c r="HY319" s="5"/>
      <c r="HZ319" s="5" t="str">
        <f t="shared" si="487"/>
        <v/>
      </c>
      <c r="IA319" s="5" t="str">
        <f t="shared" si="488"/>
        <v/>
      </c>
      <c r="IB319" s="5" t="str">
        <f t="shared" si="489"/>
        <v/>
      </c>
      <c r="IC319" s="62"/>
      <c r="ID319" s="62"/>
      <c r="IE319" s="62"/>
      <c r="IF319" s="62"/>
      <c r="IG319" s="62"/>
      <c r="IH319" s="62"/>
      <c r="II319" s="62"/>
      <c r="IJ319" s="62"/>
      <c r="IK319" s="62"/>
      <c r="IL319" s="62" t="str">
        <f t="shared" si="490"/>
        <v/>
      </c>
      <c r="IM319" s="62" t="str">
        <f t="shared" si="491"/>
        <v/>
      </c>
      <c r="IN319" s="62" t="str">
        <f t="shared" si="492"/>
        <v/>
      </c>
      <c r="IO319" s="5"/>
      <c r="IP319" s="5"/>
      <c r="IQ319" s="5"/>
      <c r="IR319" s="5"/>
      <c r="IS319" s="5"/>
      <c r="IT319" s="5"/>
      <c r="IU319" s="5"/>
      <c r="IV319" s="5"/>
      <c r="IW319" s="5"/>
      <c r="IX319" s="5" t="str">
        <f t="shared" si="493"/>
        <v/>
      </c>
      <c r="IY319" s="5" t="str">
        <f t="shared" si="494"/>
        <v/>
      </c>
      <c r="IZ319" s="5" t="str">
        <f t="shared" si="495"/>
        <v/>
      </c>
    </row>
    <row r="320" spans="1:260" x14ac:dyDescent="0.35">
      <c r="A320" s="131">
        <v>316</v>
      </c>
      <c r="B320" s="170">
        <f>'BVEM Scorecard'!B319</f>
        <v>0</v>
      </c>
      <c r="C320" s="170">
        <f>'BVEM Scorecard'!C319</f>
        <v>0</v>
      </c>
      <c r="D320" s="152">
        <v>1016</v>
      </c>
      <c r="E320" s="72" t="str">
        <f>'BVEM Scorecard'!F319</f>
        <v>Wind</v>
      </c>
      <c r="F320" s="94">
        <f t="shared" si="432"/>
        <v>0.28999999999999998</v>
      </c>
      <c r="G320" s="94">
        <f t="shared" ref="G320:G329" si="513">IFERROR(S320/3,0)</f>
        <v>1</v>
      </c>
      <c r="H320" s="94">
        <f t="shared" si="433"/>
        <v>0.70939597315436254</v>
      </c>
      <c r="I320" s="94">
        <f t="shared" ref="I320:I329" si="514">IFERROR(SUM(AD320,AP320,BB320,BN320,BZ320,CL320,CX320,DJ320,DV320,EH320,ET320,FF320,FR320,GD320,GP320,HB320,HN320,HZ320,IL320,IX320)/(SUM(V320,AH320,AT320,BF320,BR320,CD320,CP320,DB320,DN320,DZ320,EL320,EX320,FJ320,FV320,GH320,GT320,HF320,HR320,ID320,IP320)*3),0)</f>
        <v>0.88235294117647056</v>
      </c>
      <c r="J320" s="55">
        <v>1</v>
      </c>
      <c r="K320" s="55">
        <v>1</v>
      </c>
      <c r="L320" s="55">
        <v>298</v>
      </c>
      <c r="M320" s="55">
        <v>598028</v>
      </c>
      <c r="N320" s="5">
        <f t="shared" ref="N320:N329" si="515">M320/2080</f>
        <v>287.51346153846151</v>
      </c>
      <c r="O320" s="141">
        <v>1</v>
      </c>
      <c r="P320" s="142">
        <v>0.28999999999999998</v>
      </c>
      <c r="Q320" s="114">
        <f t="shared" ref="Q320:Q329" si="516">O320*0.29</f>
        <v>0.28999999999999998</v>
      </c>
      <c r="R320" s="91">
        <v>0.28999999999999998</v>
      </c>
      <c r="S320" s="5">
        <f t="shared" si="434"/>
        <v>3</v>
      </c>
      <c r="T320" s="93">
        <f t="shared" ref="T320:T329" si="517">IFERROR(Q320*Q$4+R320*R$4,0)</f>
        <v>0.28999999999999998</v>
      </c>
      <c r="U320" s="143" t="s">
        <v>105</v>
      </c>
      <c r="V320" s="143">
        <v>1</v>
      </c>
      <c r="W320" s="143">
        <v>3</v>
      </c>
      <c r="X320" s="64">
        <f t="shared" ref="X320:X329" si="518">70+2745</f>
        <v>2815</v>
      </c>
      <c r="Y320" s="64">
        <f t="shared" ref="Y320:Y329" si="519">X320/2080</f>
        <v>1.3533653846153846</v>
      </c>
      <c r="Z320" s="64">
        <v>1</v>
      </c>
      <c r="AA320" s="144">
        <v>0.5</v>
      </c>
      <c r="AB320" s="144">
        <v>0.5</v>
      </c>
      <c r="AC320" s="64"/>
      <c r="AD320" s="64">
        <f t="shared" si="436"/>
        <v>3</v>
      </c>
      <c r="AE320" s="64">
        <f t="shared" si="437"/>
        <v>1.0067114093959731E-2</v>
      </c>
      <c r="AF320" s="64">
        <f t="shared" si="438"/>
        <v>5.0335570469798654E-3</v>
      </c>
      <c r="AG320" s="55" t="s">
        <v>242</v>
      </c>
      <c r="AH320" s="55">
        <v>1</v>
      </c>
      <c r="AI320" s="5">
        <v>35</v>
      </c>
      <c r="AJ320" s="5">
        <v>63994</v>
      </c>
      <c r="AK320" s="5">
        <f t="shared" ref="AK320:AK329" si="520">AJ320/2080</f>
        <v>30.766346153846154</v>
      </c>
      <c r="AL320" s="5">
        <v>1</v>
      </c>
      <c r="AM320" s="5">
        <v>0.83</v>
      </c>
      <c r="AN320" s="5">
        <v>0.83</v>
      </c>
      <c r="AO320" s="5"/>
      <c r="AP320" s="35">
        <f t="shared" si="439"/>
        <v>3</v>
      </c>
      <c r="AQ320" s="35">
        <f t="shared" si="440"/>
        <v>0.1174496644295302</v>
      </c>
      <c r="AR320" s="35">
        <f t="shared" si="441"/>
        <v>9.7483221476510062E-2</v>
      </c>
      <c r="AS320" s="62" t="s">
        <v>243</v>
      </c>
      <c r="AT320" s="62">
        <v>1</v>
      </c>
      <c r="AU320" s="62">
        <v>24</v>
      </c>
      <c r="AV320" s="62">
        <v>53715</v>
      </c>
      <c r="AW320" s="62">
        <f t="shared" ref="AW320:AW329" si="521">AV320/2080</f>
        <v>25.82451923076923</v>
      </c>
      <c r="AX320" s="62">
        <v>1</v>
      </c>
      <c r="AY320" s="62">
        <v>0.71</v>
      </c>
      <c r="AZ320" s="62">
        <v>0.71</v>
      </c>
      <c r="BA320" s="62"/>
      <c r="BB320" s="62">
        <f t="shared" si="442"/>
        <v>3</v>
      </c>
      <c r="BC320" s="95">
        <f t="shared" si="443"/>
        <v>8.0536912751677847E-2</v>
      </c>
      <c r="BD320" s="62">
        <f t="shared" si="444"/>
        <v>5.7181208053691271E-2</v>
      </c>
      <c r="BE320" s="5" t="s">
        <v>244</v>
      </c>
      <c r="BF320" s="5">
        <v>1</v>
      </c>
      <c r="BG320" s="5">
        <v>9</v>
      </c>
      <c r="BH320" s="5">
        <v>19797</v>
      </c>
      <c r="BI320" s="5">
        <f t="shared" ref="BI320:BI329" si="522">BH320/2080</f>
        <v>9.517788461538462</v>
      </c>
      <c r="BJ320" s="5">
        <v>1</v>
      </c>
      <c r="BK320" s="5">
        <v>0.22</v>
      </c>
      <c r="BL320" s="5">
        <v>0.22</v>
      </c>
      <c r="BM320" s="5"/>
      <c r="BN320" s="35">
        <f t="shared" si="445"/>
        <v>3</v>
      </c>
      <c r="BO320" s="35">
        <f t="shared" si="446"/>
        <v>3.0201342281879196E-2</v>
      </c>
      <c r="BP320" s="35">
        <f t="shared" si="447"/>
        <v>6.6442953020134235E-3</v>
      </c>
      <c r="BQ320" s="62" t="s">
        <v>245</v>
      </c>
      <c r="BR320" s="62">
        <v>1</v>
      </c>
      <c r="BS320" s="62">
        <v>9</v>
      </c>
      <c r="BT320" s="62">
        <v>25760</v>
      </c>
      <c r="BU320" s="62">
        <f t="shared" ref="BU320:BU329" si="523">BT320/2080</f>
        <v>12.384615384615385</v>
      </c>
      <c r="BV320" s="62">
        <v>1</v>
      </c>
      <c r="BW320" s="62">
        <v>0</v>
      </c>
      <c r="BX320" s="62">
        <v>0</v>
      </c>
      <c r="BY320" s="62"/>
      <c r="BZ320" s="62">
        <f t="shared" si="448"/>
        <v>1</v>
      </c>
      <c r="CA320" s="62">
        <f t="shared" si="449"/>
        <v>3.0201342281879196E-2</v>
      </c>
      <c r="CB320" s="62">
        <f t="shared" si="450"/>
        <v>0</v>
      </c>
      <c r="CC320" s="5" t="s">
        <v>246</v>
      </c>
      <c r="CD320" s="5">
        <v>1</v>
      </c>
      <c r="CE320" s="5">
        <f>6</f>
        <v>6</v>
      </c>
      <c r="CF320" s="5">
        <f t="shared" ref="CF320:CF329" si="524">1739+1739</f>
        <v>3478</v>
      </c>
      <c r="CG320" s="5">
        <f t="shared" ref="CG320:CG329" si="525">CF320/2080</f>
        <v>1.6721153846153847</v>
      </c>
      <c r="CH320" s="5">
        <v>1</v>
      </c>
      <c r="CI320" s="5">
        <v>0.33</v>
      </c>
      <c r="CJ320" s="5">
        <v>0.33</v>
      </c>
      <c r="CK320" s="5"/>
      <c r="CL320" s="35">
        <f t="shared" si="451"/>
        <v>3</v>
      </c>
      <c r="CM320" s="35">
        <f t="shared" si="452"/>
        <v>2.0134228187919462E-2</v>
      </c>
      <c r="CN320" s="35">
        <f t="shared" si="453"/>
        <v>6.6442953020134227E-3</v>
      </c>
      <c r="CO320" s="62" t="s">
        <v>247</v>
      </c>
      <c r="CP320" s="62">
        <v>1</v>
      </c>
      <c r="CQ320" s="62">
        <v>1</v>
      </c>
      <c r="CR320" s="62">
        <v>695</v>
      </c>
      <c r="CS320" s="62">
        <f t="shared" ref="CS320:CS329" si="526">CR320/2080</f>
        <v>0.33413461538461536</v>
      </c>
      <c r="CT320" s="62">
        <f t="shared" ref="CT320:CT329" si="527">CS320/CR320</f>
        <v>4.8076923076923074E-4</v>
      </c>
      <c r="CU320" s="62">
        <v>0</v>
      </c>
      <c r="CV320" s="62">
        <v>0</v>
      </c>
      <c r="CW320" s="62"/>
      <c r="CX320" s="62">
        <f t="shared" si="454"/>
        <v>1</v>
      </c>
      <c r="CY320" s="62">
        <f t="shared" si="455"/>
        <v>3.3557046979865771E-3</v>
      </c>
      <c r="CZ320" s="62">
        <f t="shared" si="456"/>
        <v>0</v>
      </c>
      <c r="DA320" s="5" t="s">
        <v>248</v>
      </c>
      <c r="DB320" s="5">
        <v>1</v>
      </c>
      <c r="DC320" s="5">
        <v>1</v>
      </c>
      <c r="DD320" s="5">
        <v>348</v>
      </c>
      <c r="DE320" s="5">
        <f t="shared" ref="DE320:DE329" si="528">DD320/2080</f>
        <v>0.1673076923076923</v>
      </c>
      <c r="DF320" s="5">
        <v>1</v>
      </c>
      <c r="DG320" s="5">
        <v>0.83</v>
      </c>
      <c r="DH320" s="5">
        <v>0.83</v>
      </c>
      <c r="DI320" s="5"/>
      <c r="DJ320" s="5">
        <f t="shared" si="457"/>
        <v>3</v>
      </c>
      <c r="DK320" s="5">
        <f t="shared" si="458"/>
        <v>3.3557046979865771E-3</v>
      </c>
      <c r="DL320" s="5">
        <f t="shared" si="459"/>
        <v>2.7852348993288589E-3</v>
      </c>
      <c r="DM320" s="62" t="s">
        <v>249</v>
      </c>
      <c r="DN320" s="62">
        <v>1</v>
      </c>
      <c r="DO320" s="62">
        <v>2</v>
      </c>
      <c r="DP320" s="62">
        <v>2808</v>
      </c>
      <c r="DQ320" s="62">
        <f t="shared" ref="DQ320:DQ329" si="529">DP320/2080</f>
        <v>1.35</v>
      </c>
      <c r="DR320" s="62">
        <v>1</v>
      </c>
      <c r="DS320" s="62">
        <v>0</v>
      </c>
      <c r="DT320" s="62">
        <v>0</v>
      </c>
      <c r="DU320" s="62"/>
      <c r="DV320" s="62">
        <f t="shared" si="460"/>
        <v>1</v>
      </c>
      <c r="DW320" s="62">
        <f t="shared" si="461"/>
        <v>6.7114093959731542E-3</v>
      </c>
      <c r="DX320" s="62">
        <f t="shared" si="462"/>
        <v>0</v>
      </c>
      <c r="DY320" s="5" t="s">
        <v>110</v>
      </c>
      <c r="DZ320" s="5">
        <v>1</v>
      </c>
      <c r="EA320" s="5">
        <f>95</f>
        <v>95</v>
      </c>
      <c r="EB320" s="5">
        <v>191290</v>
      </c>
      <c r="EC320" s="5">
        <f t="shared" ref="EC320:EC329" si="530">EB320/2080</f>
        <v>91.96634615384616</v>
      </c>
      <c r="ED320" s="5">
        <f t="shared" ref="ED320:ED329" si="531">EC320/EA320</f>
        <v>0.96806680161943326</v>
      </c>
      <c r="EE320" s="5">
        <v>0.95</v>
      </c>
      <c r="EF320" s="5">
        <v>0.95</v>
      </c>
      <c r="EG320" s="5"/>
      <c r="EH320" s="5">
        <f t="shared" si="463"/>
        <v>3</v>
      </c>
      <c r="EI320" s="5">
        <f t="shared" si="464"/>
        <v>0.31879194630872482</v>
      </c>
      <c r="EJ320" s="5">
        <f t="shared" si="465"/>
        <v>0.30285234899328856</v>
      </c>
      <c r="EK320" s="62" t="s">
        <v>250</v>
      </c>
      <c r="EL320" s="62">
        <v>1</v>
      </c>
      <c r="EM320" s="62">
        <v>45</v>
      </c>
      <c r="EN320" s="62">
        <v>98950</v>
      </c>
      <c r="EO320" s="62">
        <f t="shared" ref="EO320:EO329" si="532">EN320/2080</f>
        <v>47.572115384615387</v>
      </c>
      <c r="EP320" s="62">
        <v>1</v>
      </c>
      <c r="EQ320" s="62">
        <v>0.64</v>
      </c>
      <c r="ER320" s="62">
        <v>0.64</v>
      </c>
      <c r="ES320" s="62"/>
      <c r="ET320" s="62">
        <f t="shared" si="466"/>
        <v>3</v>
      </c>
      <c r="EU320" s="62">
        <f t="shared" si="467"/>
        <v>0.15100671140939598</v>
      </c>
      <c r="EV320" s="62">
        <f t="shared" si="468"/>
        <v>9.6644295302013433E-2</v>
      </c>
      <c r="EW320" s="5" t="s">
        <v>251</v>
      </c>
      <c r="EX320" s="5">
        <v>1</v>
      </c>
      <c r="EY320" s="5">
        <v>10</v>
      </c>
      <c r="EZ320" s="5">
        <v>26076</v>
      </c>
      <c r="FA320" s="5">
        <f t="shared" ref="FA320:FA329" si="533">EZ320/2080</f>
        <v>12.536538461538461</v>
      </c>
      <c r="FB320" s="5">
        <v>1</v>
      </c>
      <c r="FC320" s="5">
        <v>0.25</v>
      </c>
      <c r="FD320" s="5">
        <v>0.25</v>
      </c>
      <c r="FE320" s="5"/>
      <c r="FF320" s="5">
        <f t="shared" si="469"/>
        <v>3</v>
      </c>
      <c r="FG320" s="5">
        <f t="shared" si="470"/>
        <v>3.3557046979865772E-2</v>
      </c>
      <c r="FH320" s="5">
        <f t="shared" si="471"/>
        <v>8.389261744966443E-3</v>
      </c>
      <c r="FI320" s="62" t="s">
        <v>252</v>
      </c>
      <c r="FJ320" s="62">
        <v>1</v>
      </c>
      <c r="FK320" s="62">
        <v>2</v>
      </c>
      <c r="FL320" s="62">
        <v>3493</v>
      </c>
      <c r="FM320" s="62">
        <f t="shared" ref="FM320:FM329" si="534">FL320/2080</f>
        <v>1.679326923076923</v>
      </c>
      <c r="FN320" s="62">
        <v>1</v>
      </c>
      <c r="FO320" s="62">
        <v>0.5</v>
      </c>
      <c r="FP320" s="62">
        <v>0.5</v>
      </c>
      <c r="FQ320" s="62"/>
      <c r="FR320" s="62">
        <f t="shared" si="472"/>
        <v>3</v>
      </c>
      <c r="FS320" s="62">
        <f t="shared" si="473"/>
        <v>6.7114093959731542E-3</v>
      </c>
      <c r="FT320" s="62">
        <f t="shared" si="474"/>
        <v>3.3557046979865771E-3</v>
      </c>
      <c r="FU320" s="5" t="s">
        <v>72</v>
      </c>
      <c r="FV320" s="5">
        <v>1</v>
      </c>
      <c r="FW320" s="5">
        <v>6</v>
      </c>
      <c r="FX320" s="5">
        <v>9900</v>
      </c>
      <c r="FY320" s="5">
        <f t="shared" ref="FY320:FY329" si="535">FX320/2080</f>
        <v>4.759615384615385</v>
      </c>
      <c r="FZ320" s="5">
        <v>1</v>
      </c>
      <c r="GA320" s="5">
        <v>0.5</v>
      </c>
      <c r="GB320" s="5">
        <v>0.5</v>
      </c>
      <c r="GC320" s="5"/>
      <c r="GD320" s="5">
        <f t="shared" si="475"/>
        <v>3</v>
      </c>
      <c r="GE320" s="5">
        <f t="shared" si="476"/>
        <v>2.0134228187919462E-2</v>
      </c>
      <c r="GF320" s="5">
        <f t="shared" si="477"/>
        <v>1.0067114093959731E-2</v>
      </c>
      <c r="GG320" s="62" t="s">
        <v>253</v>
      </c>
      <c r="GH320" s="62">
        <v>1</v>
      </c>
      <c r="GI320" s="62">
        <v>15</v>
      </c>
      <c r="GJ320" s="62">
        <v>37407</v>
      </c>
      <c r="GK320" s="62">
        <f t="shared" ref="GK320:GK329" si="536">GJ320/2080</f>
        <v>17.984134615384615</v>
      </c>
      <c r="GL320" s="62">
        <v>1</v>
      </c>
      <c r="GM320" s="62">
        <v>0.8</v>
      </c>
      <c r="GN320" s="62">
        <v>0.8</v>
      </c>
      <c r="GO320" s="62"/>
      <c r="GP320" s="62">
        <f t="shared" si="478"/>
        <v>3</v>
      </c>
      <c r="GQ320" s="62">
        <f t="shared" si="479"/>
        <v>5.0335570469798654E-2</v>
      </c>
      <c r="GR320" s="62">
        <f t="shared" si="480"/>
        <v>4.0268456375838924E-2</v>
      </c>
      <c r="GS320" s="5" t="s">
        <v>254</v>
      </c>
      <c r="GT320" s="5">
        <v>1</v>
      </c>
      <c r="GU320" s="5">
        <v>32</v>
      </c>
      <c r="GV320" s="5">
        <v>51309</v>
      </c>
      <c r="GW320" s="5">
        <f t="shared" ref="GW320:GW329" si="537">GV320/2080</f>
        <v>24.667788461538461</v>
      </c>
      <c r="GX320" s="5">
        <v>1</v>
      </c>
      <c r="GY320" s="5">
        <v>0.64</v>
      </c>
      <c r="GZ320" s="5">
        <v>0.64</v>
      </c>
      <c r="HA320" s="5"/>
      <c r="HB320" s="5">
        <f t="shared" si="481"/>
        <v>3</v>
      </c>
      <c r="HC320" s="5">
        <f t="shared" si="482"/>
        <v>0.10738255033557047</v>
      </c>
      <c r="HD320" s="5">
        <f t="shared" si="483"/>
        <v>6.8724832214765094E-2</v>
      </c>
      <c r="HE320" s="62" t="s">
        <v>255</v>
      </c>
      <c r="HF320" s="62">
        <v>1</v>
      </c>
      <c r="HG320" s="62">
        <v>3</v>
      </c>
      <c r="HH320" s="62">
        <v>6194</v>
      </c>
      <c r="HI320" s="62">
        <f t="shared" ref="HI320:HI329" si="538">HH320/2080</f>
        <v>2.9778846153846152</v>
      </c>
      <c r="HJ320" s="62">
        <v>1</v>
      </c>
      <c r="HK320" s="62">
        <v>0.33</v>
      </c>
      <c r="HL320" s="62">
        <v>0.33</v>
      </c>
      <c r="HM320" s="62"/>
      <c r="HN320" s="62">
        <f t="shared" si="484"/>
        <v>3</v>
      </c>
      <c r="HO320" s="62">
        <f t="shared" si="485"/>
        <v>1.0067114093959731E-2</v>
      </c>
      <c r="HP320" s="62">
        <f t="shared" si="486"/>
        <v>3.3221476510067113E-3</v>
      </c>
      <c r="HQ320" s="5"/>
      <c r="HR320" s="5"/>
      <c r="HS320" s="5"/>
      <c r="HT320" s="5"/>
      <c r="HU320" s="5"/>
      <c r="HV320" s="5"/>
      <c r="HW320" s="5"/>
      <c r="HX320" s="5"/>
      <c r="HY320" s="5"/>
      <c r="HZ320" s="5"/>
      <c r="IA320" s="5"/>
      <c r="IB320" s="5"/>
      <c r="IC320" s="62"/>
      <c r="ID320" s="62"/>
      <c r="IE320" s="62"/>
      <c r="IF320" s="62"/>
      <c r="IG320" s="62"/>
      <c r="IH320" s="62"/>
      <c r="II320" s="62"/>
      <c r="IJ320" s="62"/>
      <c r="IK320" s="62"/>
      <c r="IL320" s="62"/>
      <c r="IM320" s="62"/>
      <c r="IN320" s="62"/>
      <c r="IO320" s="5"/>
      <c r="IP320" s="5"/>
      <c r="IQ320" s="5"/>
      <c r="IR320" s="5"/>
      <c r="IS320" s="5"/>
      <c r="IT320" s="5"/>
      <c r="IU320" s="5"/>
      <c r="IV320" s="5"/>
      <c r="IW320" s="5"/>
      <c r="IX320" s="5"/>
      <c r="IY320" s="5"/>
      <c r="IZ320" s="5"/>
    </row>
    <row r="321" spans="1:260" x14ac:dyDescent="0.35">
      <c r="A321" s="131">
        <v>317</v>
      </c>
      <c r="B321" s="170">
        <f>'BVEM Scorecard'!B320</f>
        <v>0</v>
      </c>
      <c r="C321" s="170">
        <f>'BVEM Scorecard'!C320</f>
        <v>0</v>
      </c>
      <c r="D321" s="152">
        <v>1018</v>
      </c>
      <c r="E321" s="72" t="str">
        <f>'BVEM Scorecard'!F320</f>
        <v>Wind</v>
      </c>
      <c r="F321" s="94">
        <f t="shared" si="432"/>
        <v>0.28999999999999998</v>
      </c>
      <c r="G321" s="94">
        <f t="shared" si="513"/>
        <v>1</v>
      </c>
      <c r="H321" s="94">
        <f t="shared" si="433"/>
        <v>0.70939597315436254</v>
      </c>
      <c r="I321" s="94">
        <f t="shared" si="514"/>
        <v>0.88235294117647056</v>
      </c>
      <c r="J321" s="55">
        <v>1</v>
      </c>
      <c r="K321" s="55">
        <v>1</v>
      </c>
      <c r="L321" s="55">
        <v>298</v>
      </c>
      <c r="M321" s="55">
        <v>598028</v>
      </c>
      <c r="N321" s="5">
        <f t="shared" si="515"/>
        <v>287.51346153846151</v>
      </c>
      <c r="O321" s="5">
        <v>1</v>
      </c>
      <c r="P321" s="142">
        <v>0.28999999999999998</v>
      </c>
      <c r="Q321" s="114">
        <f t="shared" si="516"/>
        <v>0.28999999999999998</v>
      </c>
      <c r="R321" s="91">
        <v>0.28999999999999998</v>
      </c>
      <c r="S321" s="5">
        <f t="shared" si="434"/>
        <v>3</v>
      </c>
      <c r="T321" s="93">
        <f t="shared" si="517"/>
        <v>0.28999999999999998</v>
      </c>
      <c r="U321" s="143" t="s">
        <v>105</v>
      </c>
      <c r="V321" s="143">
        <v>1</v>
      </c>
      <c r="W321" s="143">
        <v>3</v>
      </c>
      <c r="X321" s="64">
        <f t="shared" si="518"/>
        <v>2815</v>
      </c>
      <c r="Y321" s="64">
        <f t="shared" si="519"/>
        <v>1.3533653846153846</v>
      </c>
      <c r="Z321" s="62">
        <v>1</v>
      </c>
      <c r="AA321" s="144">
        <v>0.5</v>
      </c>
      <c r="AB321" s="144">
        <v>0.5</v>
      </c>
      <c r="AC321" s="64"/>
      <c r="AD321" s="64">
        <f t="shared" si="436"/>
        <v>3</v>
      </c>
      <c r="AE321" s="64">
        <f t="shared" si="437"/>
        <v>1.0067114093959731E-2</v>
      </c>
      <c r="AF321" s="64">
        <f t="shared" si="438"/>
        <v>5.0335570469798654E-3</v>
      </c>
      <c r="AG321" s="55" t="s">
        <v>242</v>
      </c>
      <c r="AH321" s="55">
        <v>1</v>
      </c>
      <c r="AI321" s="35">
        <v>35</v>
      </c>
      <c r="AJ321" s="35">
        <v>63994</v>
      </c>
      <c r="AK321" s="35">
        <f t="shared" si="520"/>
        <v>30.766346153846154</v>
      </c>
      <c r="AL321" s="35">
        <v>1</v>
      </c>
      <c r="AM321" s="142">
        <v>0.83</v>
      </c>
      <c r="AN321" s="142">
        <v>0.83</v>
      </c>
      <c r="AO321" s="35"/>
      <c r="AP321" s="35">
        <f t="shared" si="439"/>
        <v>3</v>
      </c>
      <c r="AQ321" s="35">
        <f t="shared" si="440"/>
        <v>0.1174496644295302</v>
      </c>
      <c r="AR321" s="35">
        <f t="shared" si="441"/>
        <v>9.7483221476510062E-2</v>
      </c>
      <c r="AS321" s="64" t="s">
        <v>243</v>
      </c>
      <c r="AT321" s="64">
        <v>1</v>
      </c>
      <c r="AU321" s="64">
        <v>24</v>
      </c>
      <c r="AV321" s="64">
        <v>53715</v>
      </c>
      <c r="AW321" s="64">
        <f t="shared" si="521"/>
        <v>25.82451923076923</v>
      </c>
      <c r="AX321" s="64">
        <v>1</v>
      </c>
      <c r="AY321" s="144">
        <v>0.71</v>
      </c>
      <c r="AZ321" s="144">
        <v>0.71</v>
      </c>
      <c r="BA321" s="64"/>
      <c r="BB321" s="64">
        <f t="shared" si="442"/>
        <v>3</v>
      </c>
      <c r="BC321" s="64">
        <f t="shared" si="443"/>
        <v>8.0536912751677847E-2</v>
      </c>
      <c r="BD321" s="64">
        <f t="shared" si="444"/>
        <v>5.7181208053691271E-2</v>
      </c>
      <c r="BE321" s="35" t="s">
        <v>244</v>
      </c>
      <c r="BF321" s="35">
        <v>1</v>
      </c>
      <c r="BG321" s="35">
        <v>9</v>
      </c>
      <c r="BH321" s="35">
        <v>19797</v>
      </c>
      <c r="BI321" s="35">
        <f t="shared" si="522"/>
        <v>9.517788461538462</v>
      </c>
      <c r="BJ321" s="35">
        <v>1</v>
      </c>
      <c r="BK321" s="142">
        <v>0.22</v>
      </c>
      <c r="BL321" s="142">
        <v>0.22</v>
      </c>
      <c r="BM321" s="35"/>
      <c r="BN321" s="35">
        <f t="shared" si="445"/>
        <v>3</v>
      </c>
      <c r="BO321" s="35">
        <f t="shared" si="446"/>
        <v>3.0201342281879196E-2</v>
      </c>
      <c r="BP321" s="35">
        <f t="shared" si="447"/>
        <v>6.6442953020134235E-3</v>
      </c>
      <c r="BQ321" s="64" t="s">
        <v>245</v>
      </c>
      <c r="BR321" s="64">
        <v>1</v>
      </c>
      <c r="BS321" s="64">
        <v>9</v>
      </c>
      <c r="BT321" s="64">
        <v>25760</v>
      </c>
      <c r="BU321" s="64">
        <f t="shared" si="523"/>
        <v>12.384615384615385</v>
      </c>
      <c r="BV321" s="64">
        <v>1</v>
      </c>
      <c r="BW321" s="144">
        <v>0</v>
      </c>
      <c r="BX321" s="144">
        <v>0</v>
      </c>
      <c r="BY321" s="64"/>
      <c r="BZ321" s="64">
        <f t="shared" si="448"/>
        <v>1</v>
      </c>
      <c r="CA321" s="64">
        <f t="shared" si="449"/>
        <v>3.0201342281879196E-2</v>
      </c>
      <c r="CB321" s="64">
        <f t="shared" si="450"/>
        <v>0</v>
      </c>
      <c r="CC321" s="35" t="s">
        <v>246</v>
      </c>
      <c r="CD321" s="35">
        <v>1</v>
      </c>
      <c r="CE321" s="35">
        <f>6</f>
        <v>6</v>
      </c>
      <c r="CF321" s="35">
        <f t="shared" si="524"/>
        <v>3478</v>
      </c>
      <c r="CG321" s="35">
        <f t="shared" si="525"/>
        <v>1.6721153846153847</v>
      </c>
      <c r="CH321" s="35">
        <v>1</v>
      </c>
      <c r="CI321" s="142">
        <v>0.33</v>
      </c>
      <c r="CJ321" s="142">
        <v>0.33</v>
      </c>
      <c r="CK321" s="35"/>
      <c r="CL321" s="35">
        <f t="shared" si="451"/>
        <v>3</v>
      </c>
      <c r="CM321" s="35">
        <f t="shared" si="452"/>
        <v>2.0134228187919462E-2</v>
      </c>
      <c r="CN321" s="35">
        <f t="shared" si="453"/>
        <v>6.6442953020134227E-3</v>
      </c>
      <c r="CO321" s="64" t="s">
        <v>247</v>
      </c>
      <c r="CP321" s="64">
        <v>1</v>
      </c>
      <c r="CQ321" s="64">
        <v>1</v>
      </c>
      <c r="CR321" s="64">
        <v>695</v>
      </c>
      <c r="CS321" s="64">
        <f t="shared" si="526"/>
        <v>0.33413461538461536</v>
      </c>
      <c r="CT321" s="64">
        <f t="shared" si="527"/>
        <v>4.8076923076923074E-4</v>
      </c>
      <c r="CU321" s="144">
        <v>0</v>
      </c>
      <c r="CV321" s="144">
        <v>0</v>
      </c>
      <c r="CW321" s="64"/>
      <c r="CX321" s="64">
        <f t="shared" si="454"/>
        <v>1</v>
      </c>
      <c r="CY321" s="64">
        <f t="shared" si="455"/>
        <v>3.3557046979865771E-3</v>
      </c>
      <c r="CZ321" s="64">
        <f t="shared" si="456"/>
        <v>0</v>
      </c>
      <c r="DA321" s="35" t="s">
        <v>248</v>
      </c>
      <c r="DB321" s="35">
        <v>1</v>
      </c>
      <c r="DC321" s="35">
        <v>1</v>
      </c>
      <c r="DD321" s="35">
        <v>348</v>
      </c>
      <c r="DE321" s="35">
        <f t="shared" si="528"/>
        <v>0.1673076923076923</v>
      </c>
      <c r="DF321" s="35">
        <v>1</v>
      </c>
      <c r="DG321" s="142">
        <v>0.83</v>
      </c>
      <c r="DH321" s="142">
        <v>0.83</v>
      </c>
      <c r="DI321" s="35"/>
      <c r="DJ321" s="35">
        <f t="shared" si="457"/>
        <v>3</v>
      </c>
      <c r="DK321" s="35">
        <f t="shared" si="458"/>
        <v>3.3557046979865771E-3</v>
      </c>
      <c r="DL321" s="35">
        <f t="shared" si="459"/>
        <v>2.7852348993288589E-3</v>
      </c>
      <c r="DM321" s="64" t="s">
        <v>249</v>
      </c>
      <c r="DN321" s="64">
        <v>1</v>
      </c>
      <c r="DO321" s="64">
        <v>2</v>
      </c>
      <c r="DP321" s="64">
        <v>2808</v>
      </c>
      <c r="DQ321" s="64">
        <f t="shared" si="529"/>
        <v>1.35</v>
      </c>
      <c r="DR321" s="64">
        <v>1</v>
      </c>
      <c r="DS321" s="144">
        <v>0</v>
      </c>
      <c r="DT321" s="144">
        <v>0</v>
      </c>
      <c r="DU321" s="64"/>
      <c r="DV321" s="64">
        <f t="shared" si="460"/>
        <v>1</v>
      </c>
      <c r="DW321" s="64">
        <f t="shared" si="461"/>
        <v>6.7114093959731542E-3</v>
      </c>
      <c r="DX321" s="64">
        <f t="shared" si="462"/>
        <v>0</v>
      </c>
      <c r="DY321" s="35" t="s">
        <v>110</v>
      </c>
      <c r="DZ321" s="35">
        <v>1</v>
      </c>
      <c r="EA321" s="35">
        <f>95</f>
        <v>95</v>
      </c>
      <c r="EB321" s="35">
        <v>191290</v>
      </c>
      <c r="EC321" s="35">
        <f t="shared" si="530"/>
        <v>91.96634615384616</v>
      </c>
      <c r="ED321" s="35">
        <f t="shared" si="531"/>
        <v>0.96806680161943326</v>
      </c>
      <c r="EE321" s="142">
        <v>0.95</v>
      </c>
      <c r="EF321" s="142">
        <v>0.95</v>
      </c>
      <c r="EG321" s="35"/>
      <c r="EH321" s="35">
        <f t="shared" si="463"/>
        <v>3</v>
      </c>
      <c r="EI321" s="35">
        <f t="shared" si="464"/>
        <v>0.31879194630872482</v>
      </c>
      <c r="EJ321" s="35">
        <f t="shared" si="465"/>
        <v>0.30285234899328856</v>
      </c>
      <c r="EK321" s="62" t="s">
        <v>250</v>
      </c>
      <c r="EL321" s="62">
        <v>1</v>
      </c>
      <c r="EM321" s="62">
        <v>45</v>
      </c>
      <c r="EN321" s="62">
        <v>98950</v>
      </c>
      <c r="EO321" s="62">
        <f t="shared" si="532"/>
        <v>47.572115384615387</v>
      </c>
      <c r="EP321" s="62">
        <v>1</v>
      </c>
      <c r="EQ321" s="62">
        <v>0.64</v>
      </c>
      <c r="ER321" s="62">
        <v>0.64</v>
      </c>
      <c r="ES321" s="62"/>
      <c r="ET321" s="62">
        <f t="shared" si="466"/>
        <v>3</v>
      </c>
      <c r="EU321" s="62">
        <f t="shared" si="467"/>
        <v>0.15100671140939598</v>
      </c>
      <c r="EV321" s="62">
        <f t="shared" si="468"/>
        <v>9.6644295302013433E-2</v>
      </c>
      <c r="EW321" s="5" t="s">
        <v>251</v>
      </c>
      <c r="EX321" s="5">
        <v>1</v>
      </c>
      <c r="EY321" s="5">
        <v>10</v>
      </c>
      <c r="EZ321" s="5">
        <v>26076</v>
      </c>
      <c r="FA321" s="5">
        <f t="shared" si="533"/>
        <v>12.536538461538461</v>
      </c>
      <c r="FB321" s="5">
        <v>1</v>
      </c>
      <c r="FC321" s="5">
        <v>0.25</v>
      </c>
      <c r="FD321" s="5">
        <v>0.25</v>
      </c>
      <c r="FE321" s="5"/>
      <c r="FF321" s="5">
        <f t="shared" si="469"/>
        <v>3</v>
      </c>
      <c r="FG321" s="5">
        <f t="shared" si="470"/>
        <v>3.3557046979865772E-2</v>
      </c>
      <c r="FH321" s="5">
        <f t="shared" si="471"/>
        <v>8.389261744966443E-3</v>
      </c>
      <c r="FI321" s="62" t="s">
        <v>252</v>
      </c>
      <c r="FJ321" s="62">
        <v>1</v>
      </c>
      <c r="FK321" s="62">
        <v>2</v>
      </c>
      <c r="FL321" s="62">
        <v>3493</v>
      </c>
      <c r="FM321" s="62">
        <f t="shared" si="534"/>
        <v>1.679326923076923</v>
      </c>
      <c r="FN321" s="62">
        <v>1</v>
      </c>
      <c r="FO321" s="62">
        <v>0.5</v>
      </c>
      <c r="FP321" s="62">
        <v>0.5</v>
      </c>
      <c r="FQ321" s="62"/>
      <c r="FR321" s="62">
        <f t="shared" si="472"/>
        <v>3</v>
      </c>
      <c r="FS321" s="62">
        <f t="shared" si="473"/>
        <v>6.7114093959731542E-3</v>
      </c>
      <c r="FT321" s="62">
        <f t="shared" si="474"/>
        <v>3.3557046979865771E-3</v>
      </c>
      <c r="FU321" s="5" t="s">
        <v>72</v>
      </c>
      <c r="FV321" s="5">
        <v>1</v>
      </c>
      <c r="FW321" s="5">
        <v>6</v>
      </c>
      <c r="FX321" s="5">
        <v>9900</v>
      </c>
      <c r="FY321" s="5">
        <f t="shared" si="535"/>
        <v>4.759615384615385</v>
      </c>
      <c r="FZ321" s="5">
        <v>1</v>
      </c>
      <c r="GA321" s="5">
        <v>0.5</v>
      </c>
      <c r="GB321" s="5">
        <v>0.5</v>
      </c>
      <c r="GC321" s="5"/>
      <c r="GD321" s="5">
        <f t="shared" si="475"/>
        <v>3</v>
      </c>
      <c r="GE321" s="5">
        <f t="shared" si="476"/>
        <v>2.0134228187919462E-2</v>
      </c>
      <c r="GF321" s="5">
        <f t="shared" si="477"/>
        <v>1.0067114093959731E-2</v>
      </c>
      <c r="GG321" s="62" t="s">
        <v>253</v>
      </c>
      <c r="GH321" s="62">
        <v>1</v>
      </c>
      <c r="GI321" s="62">
        <v>15</v>
      </c>
      <c r="GJ321" s="62">
        <v>37407</v>
      </c>
      <c r="GK321" s="62">
        <f t="shared" si="536"/>
        <v>17.984134615384615</v>
      </c>
      <c r="GL321" s="62">
        <v>1</v>
      </c>
      <c r="GM321" s="62">
        <v>0.8</v>
      </c>
      <c r="GN321" s="62">
        <v>0.8</v>
      </c>
      <c r="GO321" s="62"/>
      <c r="GP321" s="62">
        <f t="shared" si="478"/>
        <v>3</v>
      </c>
      <c r="GQ321" s="62">
        <f t="shared" si="479"/>
        <v>5.0335570469798654E-2</v>
      </c>
      <c r="GR321" s="62">
        <f t="shared" si="480"/>
        <v>4.0268456375838924E-2</v>
      </c>
      <c r="GS321" s="5" t="s">
        <v>254</v>
      </c>
      <c r="GT321" s="5">
        <v>1</v>
      </c>
      <c r="GU321" s="5">
        <v>32</v>
      </c>
      <c r="GV321" s="5">
        <v>51309</v>
      </c>
      <c r="GW321" s="5">
        <f t="shared" si="537"/>
        <v>24.667788461538461</v>
      </c>
      <c r="GX321" s="5">
        <v>1</v>
      </c>
      <c r="GY321" s="5">
        <v>0.64</v>
      </c>
      <c r="GZ321" s="5">
        <v>0.64</v>
      </c>
      <c r="HA321" s="5"/>
      <c r="HB321" s="5">
        <f t="shared" si="481"/>
        <v>3</v>
      </c>
      <c r="HC321" s="5">
        <f t="shared" si="482"/>
        <v>0.10738255033557047</v>
      </c>
      <c r="HD321" s="5">
        <f t="shared" si="483"/>
        <v>6.8724832214765094E-2</v>
      </c>
      <c r="HE321" s="62" t="s">
        <v>255</v>
      </c>
      <c r="HF321" s="62">
        <v>1</v>
      </c>
      <c r="HG321" s="62">
        <v>3</v>
      </c>
      <c r="HH321" s="62">
        <v>6194</v>
      </c>
      <c r="HI321" s="62">
        <f t="shared" si="538"/>
        <v>2.9778846153846152</v>
      </c>
      <c r="HJ321" s="62">
        <v>1</v>
      </c>
      <c r="HK321" s="62">
        <v>0.33</v>
      </c>
      <c r="HL321" s="62">
        <v>0.33</v>
      </c>
      <c r="HM321" s="62"/>
      <c r="HN321" s="62">
        <f t="shared" si="484"/>
        <v>3</v>
      </c>
      <c r="HO321" s="62">
        <f t="shared" si="485"/>
        <v>1.0067114093959731E-2</v>
      </c>
      <c r="HP321" s="62">
        <f t="shared" si="486"/>
        <v>3.3221476510067113E-3</v>
      </c>
      <c r="HQ321" s="5"/>
      <c r="HR321" s="5"/>
      <c r="HS321" s="5"/>
      <c r="HT321" s="5"/>
      <c r="HU321" s="5"/>
      <c r="HV321" s="5"/>
      <c r="HW321" s="5"/>
      <c r="HX321" s="5"/>
      <c r="HY321" s="5"/>
      <c r="HZ321" s="5"/>
      <c r="IA321" s="5"/>
      <c r="IB321" s="5"/>
      <c r="IC321" s="62"/>
      <c r="ID321" s="62"/>
      <c r="IE321" s="62"/>
      <c r="IF321" s="62"/>
      <c r="IG321" s="62"/>
      <c r="IH321" s="62"/>
      <c r="II321" s="62"/>
      <c r="IJ321" s="62"/>
      <c r="IK321" s="62"/>
      <c r="IL321" s="62"/>
      <c r="IM321" s="62"/>
      <c r="IN321" s="62"/>
      <c r="IO321" s="5"/>
      <c r="IP321" s="5"/>
      <c r="IQ321" s="5"/>
      <c r="IR321" s="5"/>
      <c r="IS321" s="5"/>
      <c r="IT321" s="5"/>
      <c r="IU321" s="5"/>
      <c r="IV321" s="5"/>
      <c r="IW321" s="5"/>
      <c r="IX321" s="5"/>
      <c r="IY321" s="5"/>
      <c r="IZ321" s="5"/>
    </row>
    <row r="322" spans="1:260" x14ac:dyDescent="0.35">
      <c r="A322" s="131">
        <v>318</v>
      </c>
      <c r="B322" s="170">
        <f>'BVEM Scorecard'!B321</f>
        <v>0</v>
      </c>
      <c r="C322" s="170">
        <f>'BVEM Scorecard'!C321</f>
        <v>0</v>
      </c>
      <c r="D322" s="152">
        <v>1021</v>
      </c>
      <c r="E322" s="72" t="str">
        <f>'BVEM Scorecard'!F321</f>
        <v>Wind</v>
      </c>
      <c r="F322" s="94">
        <f t="shared" si="432"/>
        <v>0.28999999999999998</v>
      </c>
      <c r="G322" s="94">
        <f t="shared" si="513"/>
        <v>1</v>
      </c>
      <c r="H322" s="94">
        <f t="shared" si="433"/>
        <v>0.70939597315436254</v>
      </c>
      <c r="I322" s="94">
        <f t="shared" si="514"/>
        <v>0.88235294117647056</v>
      </c>
      <c r="J322" s="55">
        <v>1</v>
      </c>
      <c r="K322" s="55">
        <v>1</v>
      </c>
      <c r="L322" s="55">
        <v>298</v>
      </c>
      <c r="M322" s="55">
        <v>598028</v>
      </c>
      <c r="N322" s="5">
        <f t="shared" si="515"/>
        <v>287.51346153846151</v>
      </c>
      <c r="O322" s="141">
        <v>1</v>
      </c>
      <c r="P322" s="142">
        <v>0.28999999999999998</v>
      </c>
      <c r="Q322" s="114">
        <f t="shared" si="516"/>
        <v>0.28999999999999998</v>
      </c>
      <c r="R322" s="91">
        <v>0.28999999999999998</v>
      </c>
      <c r="S322" s="5">
        <f t="shared" si="434"/>
        <v>3</v>
      </c>
      <c r="T322" s="93">
        <f t="shared" si="517"/>
        <v>0.28999999999999998</v>
      </c>
      <c r="U322" s="143" t="s">
        <v>105</v>
      </c>
      <c r="V322" s="143">
        <v>1</v>
      </c>
      <c r="W322" s="143">
        <v>3</v>
      </c>
      <c r="X322" s="64">
        <f t="shared" si="518"/>
        <v>2815</v>
      </c>
      <c r="Y322" s="64">
        <f t="shared" si="519"/>
        <v>1.3533653846153846</v>
      </c>
      <c r="Z322" s="64">
        <v>1</v>
      </c>
      <c r="AA322" s="144">
        <v>0.5</v>
      </c>
      <c r="AB322" s="144">
        <v>0.5</v>
      </c>
      <c r="AC322" s="64"/>
      <c r="AD322" s="64">
        <f t="shared" si="436"/>
        <v>3</v>
      </c>
      <c r="AE322" s="64">
        <f t="shared" si="437"/>
        <v>1.0067114093959731E-2</v>
      </c>
      <c r="AF322" s="64">
        <f t="shared" si="438"/>
        <v>5.0335570469798654E-3</v>
      </c>
      <c r="AG322" s="55" t="s">
        <v>242</v>
      </c>
      <c r="AH322" s="55">
        <v>1</v>
      </c>
      <c r="AI322" s="5">
        <v>35</v>
      </c>
      <c r="AJ322" s="5">
        <v>63994</v>
      </c>
      <c r="AK322" s="5">
        <f t="shared" si="520"/>
        <v>30.766346153846154</v>
      </c>
      <c r="AL322" s="5">
        <v>1</v>
      </c>
      <c r="AM322" s="5">
        <v>0.83</v>
      </c>
      <c r="AN322" s="5">
        <v>0.83</v>
      </c>
      <c r="AO322" s="5"/>
      <c r="AP322" s="35">
        <f t="shared" si="439"/>
        <v>3</v>
      </c>
      <c r="AQ322" s="35">
        <f t="shared" si="440"/>
        <v>0.1174496644295302</v>
      </c>
      <c r="AR322" s="35">
        <f t="shared" si="441"/>
        <v>9.7483221476510062E-2</v>
      </c>
      <c r="AS322" s="62" t="s">
        <v>243</v>
      </c>
      <c r="AT322" s="62">
        <v>1</v>
      </c>
      <c r="AU322" s="62">
        <v>24</v>
      </c>
      <c r="AV322" s="62">
        <v>53715</v>
      </c>
      <c r="AW322" s="62">
        <f t="shared" si="521"/>
        <v>25.82451923076923</v>
      </c>
      <c r="AX322" s="62">
        <v>1</v>
      </c>
      <c r="AY322" s="62">
        <v>0.71</v>
      </c>
      <c r="AZ322" s="62">
        <v>0.71</v>
      </c>
      <c r="BA322" s="62"/>
      <c r="BB322" s="62">
        <f t="shared" si="442"/>
        <v>3</v>
      </c>
      <c r="BC322" s="95">
        <f t="shared" si="443"/>
        <v>8.0536912751677847E-2</v>
      </c>
      <c r="BD322" s="62">
        <f t="shared" si="444"/>
        <v>5.7181208053691271E-2</v>
      </c>
      <c r="BE322" s="5" t="s">
        <v>244</v>
      </c>
      <c r="BF322" s="5">
        <v>1</v>
      </c>
      <c r="BG322" s="5">
        <v>9</v>
      </c>
      <c r="BH322" s="5">
        <v>19797</v>
      </c>
      <c r="BI322" s="5">
        <f t="shared" si="522"/>
        <v>9.517788461538462</v>
      </c>
      <c r="BJ322" s="5">
        <v>1</v>
      </c>
      <c r="BK322" s="5">
        <v>0.22</v>
      </c>
      <c r="BL322" s="5">
        <v>0.22</v>
      </c>
      <c r="BM322" s="5"/>
      <c r="BN322" s="35">
        <f t="shared" si="445"/>
        <v>3</v>
      </c>
      <c r="BO322" s="35">
        <f t="shared" si="446"/>
        <v>3.0201342281879196E-2</v>
      </c>
      <c r="BP322" s="35">
        <f t="shared" si="447"/>
        <v>6.6442953020134235E-3</v>
      </c>
      <c r="BQ322" s="62" t="s">
        <v>245</v>
      </c>
      <c r="BR322" s="62">
        <v>1</v>
      </c>
      <c r="BS322" s="62">
        <v>9</v>
      </c>
      <c r="BT322" s="62">
        <v>25760</v>
      </c>
      <c r="BU322" s="62">
        <f t="shared" si="523"/>
        <v>12.384615384615385</v>
      </c>
      <c r="BV322" s="62">
        <v>1</v>
      </c>
      <c r="BW322" s="62">
        <v>0</v>
      </c>
      <c r="BX322" s="62">
        <v>0</v>
      </c>
      <c r="BY322" s="62"/>
      <c r="BZ322" s="62">
        <f t="shared" si="448"/>
        <v>1</v>
      </c>
      <c r="CA322" s="62">
        <f t="shared" si="449"/>
        <v>3.0201342281879196E-2</v>
      </c>
      <c r="CB322" s="62">
        <f t="shared" si="450"/>
        <v>0</v>
      </c>
      <c r="CC322" s="5" t="s">
        <v>246</v>
      </c>
      <c r="CD322" s="5">
        <v>1</v>
      </c>
      <c r="CE322" s="5">
        <f>6</f>
        <v>6</v>
      </c>
      <c r="CF322" s="5">
        <f t="shared" si="524"/>
        <v>3478</v>
      </c>
      <c r="CG322" s="5">
        <f t="shared" si="525"/>
        <v>1.6721153846153847</v>
      </c>
      <c r="CH322" s="5">
        <v>1</v>
      </c>
      <c r="CI322" s="5">
        <v>0.33</v>
      </c>
      <c r="CJ322" s="5">
        <v>0.33</v>
      </c>
      <c r="CK322" s="5"/>
      <c r="CL322" s="35">
        <f t="shared" si="451"/>
        <v>3</v>
      </c>
      <c r="CM322" s="35">
        <f t="shared" si="452"/>
        <v>2.0134228187919462E-2</v>
      </c>
      <c r="CN322" s="35">
        <f t="shared" si="453"/>
        <v>6.6442953020134227E-3</v>
      </c>
      <c r="CO322" s="62" t="s">
        <v>247</v>
      </c>
      <c r="CP322" s="62">
        <v>1</v>
      </c>
      <c r="CQ322" s="62">
        <v>1</v>
      </c>
      <c r="CR322" s="62">
        <v>695</v>
      </c>
      <c r="CS322" s="62">
        <f t="shared" si="526"/>
        <v>0.33413461538461536</v>
      </c>
      <c r="CT322" s="62">
        <f t="shared" si="527"/>
        <v>4.8076923076923074E-4</v>
      </c>
      <c r="CU322" s="62">
        <v>0</v>
      </c>
      <c r="CV322" s="62">
        <v>0</v>
      </c>
      <c r="CW322" s="62"/>
      <c r="CX322" s="62">
        <f t="shared" si="454"/>
        <v>1</v>
      </c>
      <c r="CY322" s="62">
        <f t="shared" si="455"/>
        <v>3.3557046979865771E-3</v>
      </c>
      <c r="CZ322" s="62">
        <f t="shared" si="456"/>
        <v>0</v>
      </c>
      <c r="DA322" s="5" t="s">
        <v>248</v>
      </c>
      <c r="DB322" s="5">
        <v>1</v>
      </c>
      <c r="DC322" s="5">
        <v>1</v>
      </c>
      <c r="DD322" s="5">
        <v>348</v>
      </c>
      <c r="DE322" s="5">
        <f t="shared" si="528"/>
        <v>0.1673076923076923</v>
      </c>
      <c r="DF322" s="5">
        <v>1</v>
      </c>
      <c r="DG322" s="5">
        <v>0.83</v>
      </c>
      <c r="DH322" s="5">
        <v>0.83</v>
      </c>
      <c r="DI322" s="5"/>
      <c r="DJ322" s="5">
        <f t="shared" si="457"/>
        <v>3</v>
      </c>
      <c r="DK322" s="5">
        <f t="shared" si="458"/>
        <v>3.3557046979865771E-3</v>
      </c>
      <c r="DL322" s="5">
        <f t="shared" si="459"/>
        <v>2.7852348993288589E-3</v>
      </c>
      <c r="DM322" s="62" t="s">
        <v>249</v>
      </c>
      <c r="DN322" s="62">
        <v>1</v>
      </c>
      <c r="DO322" s="62">
        <v>2</v>
      </c>
      <c r="DP322" s="62">
        <v>2808</v>
      </c>
      <c r="DQ322" s="62">
        <f t="shared" si="529"/>
        <v>1.35</v>
      </c>
      <c r="DR322" s="62">
        <v>1</v>
      </c>
      <c r="DS322" s="62">
        <v>0</v>
      </c>
      <c r="DT322" s="62">
        <v>0</v>
      </c>
      <c r="DU322" s="62"/>
      <c r="DV322" s="62">
        <f t="shared" si="460"/>
        <v>1</v>
      </c>
      <c r="DW322" s="62">
        <f t="shared" si="461"/>
        <v>6.7114093959731542E-3</v>
      </c>
      <c r="DX322" s="62">
        <f t="shared" si="462"/>
        <v>0</v>
      </c>
      <c r="DY322" s="5" t="s">
        <v>110</v>
      </c>
      <c r="DZ322" s="5">
        <v>1</v>
      </c>
      <c r="EA322" s="5">
        <f>95</f>
        <v>95</v>
      </c>
      <c r="EB322" s="5">
        <v>191290</v>
      </c>
      <c r="EC322" s="5">
        <f t="shared" si="530"/>
        <v>91.96634615384616</v>
      </c>
      <c r="ED322" s="5">
        <f t="shared" si="531"/>
        <v>0.96806680161943326</v>
      </c>
      <c r="EE322" s="5">
        <v>0.95</v>
      </c>
      <c r="EF322" s="5">
        <v>0.95</v>
      </c>
      <c r="EG322" s="5"/>
      <c r="EH322" s="5">
        <f t="shared" si="463"/>
        <v>3</v>
      </c>
      <c r="EI322" s="5">
        <f t="shared" si="464"/>
        <v>0.31879194630872482</v>
      </c>
      <c r="EJ322" s="5">
        <f t="shared" si="465"/>
        <v>0.30285234899328856</v>
      </c>
      <c r="EK322" s="62" t="s">
        <v>250</v>
      </c>
      <c r="EL322" s="62">
        <v>1</v>
      </c>
      <c r="EM322" s="62">
        <v>45</v>
      </c>
      <c r="EN322" s="62">
        <v>98950</v>
      </c>
      <c r="EO322" s="62">
        <f t="shared" si="532"/>
        <v>47.572115384615387</v>
      </c>
      <c r="EP322" s="62">
        <v>1</v>
      </c>
      <c r="EQ322" s="62">
        <v>0.64</v>
      </c>
      <c r="ER322" s="62">
        <v>0.64</v>
      </c>
      <c r="ES322" s="62"/>
      <c r="ET322" s="62">
        <f t="shared" si="466"/>
        <v>3</v>
      </c>
      <c r="EU322" s="62">
        <f t="shared" si="467"/>
        <v>0.15100671140939598</v>
      </c>
      <c r="EV322" s="62">
        <f t="shared" si="468"/>
        <v>9.6644295302013433E-2</v>
      </c>
      <c r="EW322" s="5" t="s">
        <v>251</v>
      </c>
      <c r="EX322" s="5">
        <v>1</v>
      </c>
      <c r="EY322" s="5">
        <v>10</v>
      </c>
      <c r="EZ322" s="5">
        <v>26076</v>
      </c>
      <c r="FA322" s="5">
        <f t="shared" si="533"/>
        <v>12.536538461538461</v>
      </c>
      <c r="FB322" s="5">
        <v>1</v>
      </c>
      <c r="FC322" s="5">
        <v>0.25</v>
      </c>
      <c r="FD322" s="5">
        <v>0.25</v>
      </c>
      <c r="FE322" s="5"/>
      <c r="FF322" s="5">
        <f t="shared" si="469"/>
        <v>3</v>
      </c>
      <c r="FG322" s="5">
        <f t="shared" si="470"/>
        <v>3.3557046979865772E-2</v>
      </c>
      <c r="FH322" s="5">
        <f t="shared" si="471"/>
        <v>8.389261744966443E-3</v>
      </c>
      <c r="FI322" s="62" t="s">
        <v>252</v>
      </c>
      <c r="FJ322" s="62">
        <v>1</v>
      </c>
      <c r="FK322" s="62">
        <v>2</v>
      </c>
      <c r="FL322" s="62">
        <v>3493</v>
      </c>
      <c r="FM322" s="62">
        <f t="shared" si="534"/>
        <v>1.679326923076923</v>
      </c>
      <c r="FN322" s="62">
        <v>1</v>
      </c>
      <c r="FO322" s="62">
        <v>0.5</v>
      </c>
      <c r="FP322" s="62">
        <v>0.5</v>
      </c>
      <c r="FQ322" s="62"/>
      <c r="FR322" s="62">
        <f t="shared" si="472"/>
        <v>3</v>
      </c>
      <c r="FS322" s="62">
        <f t="shared" si="473"/>
        <v>6.7114093959731542E-3</v>
      </c>
      <c r="FT322" s="62">
        <f t="shared" si="474"/>
        <v>3.3557046979865771E-3</v>
      </c>
      <c r="FU322" s="5" t="s">
        <v>72</v>
      </c>
      <c r="FV322" s="5">
        <v>1</v>
      </c>
      <c r="FW322" s="5">
        <v>6</v>
      </c>
      <c r="FX322" s="5">
        <v>9900</v>
      </c>
      <c r="FY322" s="5">
        <f t="shared" si="535"/>
        <v>4.759615384615385</v>
      </c>
      <c r="FZ322" s="5">
        <v>1</v>
      </c>
      <c r="GA322" s="5">
        <v>0.5</v>
      </c>
      <c r="GB322" s="5">
        <v>0.5</v>
      </c>
      <c r="GC322" s="5"/>
      <c r="GD322" s="5">
        <f t="shared" si="475"/>
        <v>3</v>
      </c>
      <c r="GE322" s="5">
        <f t="shared" si="476"/>
        <v>2.0134228187919462E-2</v>
      </c>
      <c r="GF322" s="5">
        <f t="shared" si="477"/>
        <v>1.0067114093959731E-2</v>
      </c>
      <c r="GG322" s="62" t="s">
        <v>253</v>
      </c>
      <c r="GH322" s="62">
        <v>1</v>
      </c>
      <c r="GI322" s="62">
        <v>15</v>
      </c>
      <c r="GJ322" s="62">
        <v>37407</v>
      </c>
      <c r="GK322" s="62">
        <f t="shared" si="536"/>
        <v>17.984134615384615</v>
      </c>
      <c r="GL322" s="62">
        <v>1</v>
      </c>
      <c r="GM322" s="62">
        <v>0.8</v>
      </c>
      <c r="GN322" s="62">
        <v>0.8</v>
      </c>
      <c r="GO322" s="62"/>
      <c r="GP322" s="62">
        <f t="shared" si="478"/>
        <v>3</v>
      </c>
      <c r="GQ322" s="62">
        <f t="shared" si="479"/>
        <v>5.0335570469798654E-2</v>
      </c>
      <c r="GR322" s="62">
        <f t="shared" si="480"/>
        <v>4.0268456375838924E-2</v>
      </c>
      <c r="GS322" s="5" t="s">
        <v>254</v>
      </c>
      <c r="GT322" s="5">
        <v>1</v>
      </c>
      <c r="GU322" s="5">
        <v>32</v>
      </c>
      <c r="GV322" s="5">
        <v>51309</v>
      </c>
      <c r="GW322" s="5">
        <f t="shared" si="537"/>
        <v>24.667788461538461</v>
      </c>
      <c r="GX322" s="5">
        <v>1</v>
      </c>
      <c r="GY322" s="5">
        <v>0.64</v>
      </c>
      <c r="GZ322" s="5">
        <v>0.64</v>
      </c>
      <c r="HA322" s="5"/>
      <c r="HB322" s="5">
        <f t="shared" si="481"/>
        <v>3</v>
      </c>
      <c r="HC322" s="5">
        <f t="shared" si="482"/>
        <v>0.10738255033557047</v>
      </c>
      <c r="HD322" s="5">
        <f t="shared" si="483"/>
        <v>6.8724832214765094E-2</v>
      </c>
      <c r="HE322" s="62" t="s">
        <v>255</v>
      </c>
      <c r="HF322" s="62">
        <v>1</v>
      </c>
      <c r="HG322" s="62">
        <v>3</v>
      </c>
      <c r="HH322" s="62">
        <v>6194</v>
      </c>
      <c r="HI322" s="62">
        <f t="shared" si="538"/>
        <v>2.9778846153846152</v>
      </c>
      <c r="HJ322" s="62">
        <v>1</v>
      </c>
      <c r="HK322" s="62">
        <v>0.33</v>
      </c>
      <c r="HL322" s="62">
        <v>0.33</v>
      </c>
      <c r="HM322" s="62"/>
      <c r="HN322" s="62">
        <f t="shared" si="484"/>
        <v>3</v>
      </c>
      <c r="HO322" s="62">
        <f t="shared" si="485"/>
        <v>1.0067114093959731E-2</v>
      </c>
      <c r="HP322" s="62">
        <f t="shared" si="486"/>
        <v>3.3221476510067113E-3</v>
      </c>
      <c r="HQ322" s="5"/>
      <c r="HR322" s="5"/>
      <c r="HS322" s="5"/>
      <c r="HT322" s="5"/>
      <c r="HU322" s="5"/>
      <c r="HV322" s="5"/>
      <c r="HW322" s="5"/>
      <c r="HX322" s="5"/>
      <c r="HY322" s="5"/>
      <c r="HZ322" s="5"/>
      <c r="IA322" s="5"/>
      <c r="IB322" s="5"/>
      <c r="IC322" s="62"/>
      <c r="ID322" s="62"/>
      <c r="IE322" s="62"/>
      <c r="IF322" s="62"/>
      <c r="IG322" s="62"/>
      <c r="IH322" s="62"/>
      <c r="II322" s="62"/>
      <c r="IJ322" s="62"/>
      <c r="IK322" s="62"/>
      <c r="IL322" s="62"/>
      <c r="IM322" s="62"/>
      <c r="IN322" s="62"/>
      <c r="IO322" s="5"/>
      <c r="IP322" s="5"/>
      <c r="IQ322" s="5"/>
      <c r="IR322" s="5"/>
      <c r="IS322" s="5"/>
      <c r="IT322" s="5"/>
      <c r="IU322" s="5"/>
      <c r="IV322" s="5"/>
      <c r="IW322" s="5"/>
      <c r="IX322" s="5"/>
      <c r="IY322" s="5"/>
      <c r="IZ322" s="5"/>
    </row>
    <row r="323" spans="1:260" x14ac:dyDescent="0.35">
      <c r="A323" s="131">
        <v>319</v>
      </c>
      <c r="B323" s="170">
        <f>'BVEM Scorecard'!B322</f>
        <v>0</v>
      </c>
      <c r="C323" s="170">
        <f>'BVEM Scorecard'!C322</f>
        <v>0</v>
      </c>
      <c r="D323" s="152">
        <v>1024</v>
      </c>
      <c r="E323" s="72" t="str">
        <f>'BVEM Scorecard'!F322</f>
        <v>Wind</v>
      </c>
      <c r="F323" s="94">
        <f t="shared" si="432"/>
        <v>0.28999999999999998</v>
      </c>
      <c r="G323" s="94">
        <f t="shared" si="513"/>
        <v>1</v>
      </c>
      <c r="H323" s="94">
        <f t="shared" si="433"/>
        <v>0.70939597315436254</v>
      </c>
      <c r="I323" s="94">
        <f t="shared" si="514"/>
        <v>0.88235294117647056</v>
      </c>
      <c r="J323" s="55">
        <v>1</v>
      </c>
      <c r="K323" s="55">
        <v>1</v>
      </c>
      <c r="L323" s="55">
        <v>298</v>
      </c>
      <c r="M323" s="55">
        <v>598028</v>
      </c>
      <c r="N323" s="5">
        <f t="shared" si="515"/>
        <v>287.51346153846151</v>
      </c>
      <c r="O323" s="5">
        <v>1</v>
      </c>
      <c r="P323" s="142">
        <v>0.28999999999999998</v>
      </c>
      <c r="Q323" s="114">
        <f t="shared" si="516"/>
        <v>0.28999999999999998</v>
      </c>
      <c r="R323" s="91">
        <v>0.28999999999999998</v>
      </c>
      <c r="S323" s="5">
        <f t="shared" si="434"/>
        <v>3</v>
      </c>
      <c r="T323" s="93">
        <f t="shared" si="517"/>
        <v>0.28999999999999998</v>
      </c>
      <c r="U323" s="143" t="s">
        <v>105</v>
      </c>
      <c r="V323" s="143">
        <v>1</v>
      </c>
      <c r="W323" s="143">
        <v>3</v>
      </c>
      <c r="X323" s="64">
        <f t="shared" si="518"/>
        <v>2815</v>
      </c>
      <c r="Y323" s="64">
        <f t="shared" si="519"/>
        <v>1.3533653846153846</v>
      </c>
      <c r="Z323" s="62">
        <v>1</v>
      </c>
      <c r="AA323" s="144">
        <v>0.5</v>
      </c>
      <c r="AB323" s="144">
        <v>0.5</v>
      </c>
      <c r="AC323" s="64"/>
      <c r="AD323" s="64">
        <f t="shared" si="436"/>
        <v>3</v>
      </c>
      <c r="AE323" s="64">
        <f t="shared" si="437"/>
        <v>1.0067114093959731E-2</v>
      </c>
      <c r="AF323" s="64">
        <f t="shared" si="438"/>
        <v>5.0335570469798654E-3</v>
      </c>
      <c r="AG323" s="55" t="s">
        <v>242</v>
      </c>
      <c r="AH323" s="55">
        <v>1</v>
      </c>
      <c r="AI323" s="35">
        <v>35</v>
      </c>
      <c r="AJ323" s="35">
        <v>63994</v>
      </c>
      <c r="AK323" s="35">
        <f t="shared" si="520"/>
        <v>30.766346153846154</v>
      </c>
      <c r="AL323" s="35">
        <v>1</v>
      </c>
      <c r="AM323" s="142">
        <v>0.83</v>
      </c>
      <c r="AN323" s="142">
        <v>0.83</v>
      </c>
      <c r="AO323" s="35"/>
      <c r="AP323" s="35">
        <f t="shared" si="439"/>
        <v>3</v>
      </c>
      <c r="AQ323" s="35">
        <f t="shared" si="440"/>
        <v>0.1174496644295302</v>
      </c>
      <c r="AR323" s="35">
        <f t="shared" si="441"/>
        <v>9.7483221476510062E-2</v>
      </c>
      <c r="AS323" s="64" t="s">
        <v>243</v>
      </c>
      <c r="AT323" s="64">
        <v>1</v>
      </c>
      <c r="AU323" s="64">
        <v>24</v>
      </c>
      <c r="AV323" s="64">
        <v>53715</v>
      </c>
      <c r="AW323" s="64">
        <f t="shared" si="521"/>
        <v>25.82451923076923</v>
      </c>
      <c r="AX323" s="64">
        <v>1</v>
      </c>
      <c r="AY323" s="144">
        <v>0.71</v>
      </c>
      <c r="AZ323" s="144">
        <v>0.71</v>
      </c>
      <c r="BA323" s="64"/>
      <c r="BB323" s="64">
        <f t="shared" si="442"/>
        <v>3</v>
      </c>
      <c r="BC323" s="64">
        <f t="shared" si="443"/>
        <v>8.0536912751677847E-2</v>
      </c>
      <c r="BD323" s="64">
        <f t="shared" si="444"/>
        <v>5.7181208053691271E-2</v>
      </c>
      <c r="BE323" s="35" t="s">
        <v>244</v>
      </c>
      <c r="BF323" s="35">
        <v>1</v>
      </c>
      <c r="BG323" s="35">
        <v>9</v>
      </c>
      <c r="BH323" s="35">
        <v>19797</v>
      </c>
      <c r="BI323" s="35">
        <f t="shared" si="522"/>
        <v>9.517788461538462</v>
      </c>
      <c r="BJ323" s="35">
        <v>1</v>
      </c>
      <c r="BK323" s="142">
        <v>0.22</v>
      </c>
      <c r="BL323" s="142">
        <v>0.22</v>
      </c>
      <c r="BM323" s="35"/>
      <c r="BN323" s="35">
        <f t="shared" si="445"/>
        <v>3</v>
      </c>
      <c r="BO323" s="35">
        <f t="shared" si="446"/>
        <v>3.0201342281879196E-2</v>
      </c>
      <c r="BP323" s="35">
        <f t="shared" si="447"/>
        <v>6.6442953020134235E-3</v>
      </c>
      <c r="BQ323" s="64" t="s">
        <v>245</v>
      </c>
      <c r="BR323" s="64">
        <v>1</v>
      </c>
      <c r="BS323" s="64">
        <v>9</v>
      </c>
      <c r="BT323" s="64">
        <v>25760</v>
      </c>
      <c r="BU323" s="64">
        <f t="shared" si="523"/>
        <v>12.384615384615385</v>
      </c>
      <c r="BV323" s="64">
        <v>1</v>
      </c>
      <c r="BW323" s="144">
        <v>0</v>
      </c>
      <c r="BX323" s="144">
        <v>0</v>
      </c>
      <c r="BY323" s="64"/>
      <c r="BZ323" s="64">
        <f t="shared" si="448"/>
        <v>1</v>
      </c>
      <c r="CA323" s="64">
        <f t="shared" si="449"/>
        <v>3.0201342281879196E-2</v>
      </c>
      <c r="CB323" s="64">
        <f t="shared" si="450"/>
        <v>0</v>
      </c>
      <c r="CC323" s="35" t="s">
        <v>246</v>
      </c>
      <c r="CD323" s="35">
        <v>1</v>
      </c>
      <c r="CE323" s="35">
        <f>6</f>
        <v>6</v>
      </c>
      <c r="CF323" s="35">
        <f t="shared" si="524"/>
        <v>3478</v>
      </c>
      <c r="CG323" s="35">
        <f t="shared" si="525"/>
        <v>1.6721153846153847</v>
      </c>
      <c r="CH323" s="35">
        <v>1</v>
      </c>
      <c r="CI323" s="142">
        <v>0.33</v>
      </c>
      <c r="CJ323" s="142">
        <v>0.33</v>
      </c>
      <c r="CK323" s="35"/>
      <c r="CL323" s="35">
        <f t="shared" si="451"/>
        <v>3</v>
      </c>
      <c r="CM323" s="35">
        <f t="shared" si="452"/>
        <v>2.0134228187919462E-2</v>
      </c>
      <c r="CN323" s="35">
        <f t="shared" si="453"/>
        <v>6.6442953020134227E-3</v>
      </c>
      <c r="CO323" s="64" t="s">
        <v>247</v>
      </c>
      <c r="CP323" s="64">
        <v>1</v>
      </c>
      <c r="CQ323" s="64">
        <v>1</v>
      </c>
      <c r="CR323" s="64">
        <v>695</v>
      </c>
      <c r="CS323" s="64">
        <f t="shared" si="526"/>
        <v>0.33413461538461536</v>
      </c>
      <c r="CT323" s="64">
        <f t="shared" si="527"/>
        <v>4.8076923076923074E-4</v>
      </c>
      <c r="CU323" s="144">
        <v>0</v>
      </c>
      <c r="CV323" s="144">
        <v>0</v>
      </c>
      <c r="CW323" s="64"/>
      <c r="CX323" s="64">
        <f t="shared" si="454"/>
        <v>1</v>
      </c>
      <c r="CY323" s="64">
        <f t="shared" si="455"/>
        <v>3.3557046979865771E-3</v>
      </c>
      <c r="CZ323" s="64">
        <f t="shared" si="456"/>
        <v>0</v>
      </c>
      <c r="DA323" s="35" t="s">
        <v>248</v>
      </c>
      <c r="DB323" s="35">
        <v>1</v>
      </c>
      <c r="DC323" s="35">
        <v>1</v>
      </c>
      <c r="DD323" s="35">
        <v>348</v>
      </c>
      <c r="DE323" s="35">
        <f t="shared" si="528"/>
        <v>0.1673076923076923</v>
      </c>
      <c r="DF323" s="35">
        <v>1</v>
      </c>
      <c r="DG323" s="142">
        <v>0.83</v>
      </c>
      <c r="DH323" s="142">
        <v>0.83</v>
      </c>
      <c r="DI323" s="35"/>
      <c r="DJ323" s="35">
        <f t="shared" si="457"/>
        <v>3</v>
      </c>
      <c r="DK323" s="35">
        <f t="shared" si="458"/>
        <v>3.3557046979865771E-3</v>
      </c>
      <c r="DL323" s="35">
        <f t="shared" si="459"/>
        <v>2.7852348993288589E-3</v>
      </c>
      <c r="DM323" s="64" t="s">
        <v>249</v>
      </c>
      <c r="DN323" s="64">
        <v>1</v>
      </c>
      <c r="DO323" s="64">
        <v>2</v>
      </c>
      <c r="DP323" s="64">
        <v>2808</v>
      </c>
      <c r="DQ323" s="64">
        <f t="shared" si="529"/>
        <v>1.35</v>
      </c>
      <c r="DR323" s="64">
        <v>1</v>
      </c>
      <c r="DS323" s="144">
        <v>0</v>
      </c>
      <c r="DT323" s="144">
        <v>0</v>
      </c>
      <c r="DU323" s="64"/>
      <c r="DV323" s="64">
        <f t="shared" si="460"/>
        <v>1</v>
      </c>
      <c r="DW323" s="64">
        <f t="shared" si="461"/>
        <v>6.7114093959731542E-3</v>
      </c>
      <c r="DX323" s="64">
        <f t="shared" si="462"/>
        <v>0</v>
      </c>
      <c r="DY323" s="35" t="s">
        <v>110</v>
      </c>
      <c r="DZ323" s="35">
        <v>1</v>
      </c>
      <c r="EA323" s="35">
        <f>95</f>
        <v>95</v>
      </c>
      <c r="EB323" s="35">
        <v>191290</v>
      </c>
      <c r="EC323" s="35">
        <f t="shared" si="530"/>
        <v>91.96634615384616</v>
      </c>
      <c r="ED323" s="35">
        <f t="shared" si="531"/>
        <v>0.96806680161943326</v>
      </c>
      <c r="EE323" s="142">
        <v>0.95</v>
      </c>
      <c r="EF323" s="142">
        <v>0.95</v>
      </c>
      <c r="EG323" s="35"/>
      <c r="EH323" s="35">
        <f t="shared" si="463"/>
        <v>3</v>
      </c>
      <c r="EI323" s="35">
        <f t="shared" si="464"/>
        <v>0.31879194630872482</v>
      </c>
      <c r="EJ323" s="35">
        <f t="shared" si="465"/>
        <v>0.30285234899328856</v>
      </c>
      <c r="EK323" s="62" t="s">
        <v>250</v>
      </c>
      <c r="EL323" s="62">
        <v>1</v>
      </c>
      <c r="EM323" s="62">
        <v>45</v>
      </c>
      <c r="EN323" s="62">
        <v>98950</v>
      </c>
      <c r="EO323" s="62">
        <f t="shared" si="532"/>
        <v>47.572115384615387</v>
      </c>
      <c r="EP323" s="62">
        <v>1</v>
      </c>
      <c r="EQ323" s="62">
        <v>0.64</v>
      </c>
      <c r="ER323" s="62">
        <v>0.64</v>
      </c>
      <c r="ES323" s="62"/>
      <c r="ET323" s="62">
        <f t="shared" si="466"/>
        <v>3</v>
      </c>
      <c r="EU323" s="62">
        <f t="shared" si="467"/>
        <v>0.15100671140939598</v>
      </c>
      <c r="EV323" s="62">
        <f t="shared" si="468"/>
        <v>9.6644295302013433E-2</v>
      </c>
      <c r="EW323" s="5" t="s">
        <v>251</v>
      </c>
      <c r="EX323" s="5">
        <v>1</v>
      </c>
      <c r="EY323" s="5">
        <v>10</v>
      </c>
      <c r="EZ323" s="5">
        <v>26076</v>
      </c>
      <c r="FA323" s="5">
        <f t="shared" si="533"/>
        <v>12.536538461538461</v>
      </c>
      <c r="FB323" s="5">
        <v>1</v>
      </c>
      <c r="FC323" s="5">
        <v>0.25</v>
      </c>
      <c r="FD323" s="5">
        <v>0.25</v>
      </c>
      <c r="FE323" s="5"/>
      <c r="FF323" s="5">
        <f t="shared" si="469"/>
        <v>3</v>
      </c>
      <c r="FG323" s="5">
        <f t="shared" si="470"/>
        <v>3.3557046979865772E-2</v>
      </c>
      <c r="FH323" s="5">
        <f t="shared" si="471"/>
        <v>8.389261744966443E-3</v>
      </c>
      <c r="FI323" s="62" t="s">
        <v>252</v>
      </c>
      <c r="FJ323" s="62">
        <v>1</v>
      </c>
      <c r="FK323" s="62">
        <v>2</v>
      </c>
      <c r="FL323" s="62">
        <v>3493</v>
      </c>
      <c r="FM323" s="62">
        <f t="shared" si="534"/>
        <v>1.679326923076923</v>
      </c>
      <c r="FN323" s="62">
        <v>1</v>
      </c>
      <c r="FO323" s="62">
        <v>0.5</v>
      </c>
      <c r="FP323" s="62">
        <v>0.5</v>
      </c>
      <c r="FQ323" s="62"/>
      <c r="FR323" s="62">
        <f t="shared" si="472"/>
        <v>3</v>
      </c>
      <c r="FS323" s="62">
        <f t="shared" si="473"/>
        <v>6.7114093959731542E-3</v>
      </c>
      <c r="FT323" s="62">
        <f t="shared" si="474"/>
        <v>3.3557046979865771E-3</v>
      </c>
      <c r="FU323" s="5" t="s">
        <v>72</v>
      </c>
      <c r="FV323" s="5">
        <v>1</v>
      </c>
      <c r="FW323" s="5">
        <v>6</v>
      </c>
      <c r="FX323" s="5">
        <v>9900</v>
      </c>
      <c r="FY323" s="5">
        <f t="shared" si="535"/>
        <v>4.759615384615385</v>
      </c>
      <c r="FZ323" s="5">
        <v>1</v>
      </c>
      <c r="GA323" s="5">
        <v>0.5</v>
      </c>
      <c r="GB323" s="5">
        <v>0.5</v>
      </c>
      <c r="GC323" s="5"/>
      <c r="GD323" s="5">
        <f t="shared" si="475"/>
        <v>3</v>
      </c>
      <c r="GE323" s="5">
        <f t="shared" si="476"/>
        <v>2.0134228187919462E-2</v>
      </c>
      <c r="GF323" s="5">
        <f t="shared" si="477"/>
        <v>1.0067114093959731E-2</v>
      </c>
      <c r="GG323" s="62" t="s">
        <v>253</v>
      </c>
      <c r="GH323" s="62">
        <v>1</v>
      </c>
      <c r="GI323" s="62">
        <v>15</v>
      </c>
      <c r="GJ323" s="62">
        <v>37407</v>
      </c>
      <c r="GK323" s="62">
        <f t="shared" si="536"/>
        <v>17.984134615384615</v>
      </c>
      <c r="GL323" s="62">
        <v>1</v>
      </c>
      <c r="GM323" s="62">
        <v>0.8</v>
      </c>
      <c r="GN323" s="62">
        <v>0.8</v>
      </c>
      <c r="GO323" s="62"/>
      <c r="GP323" s="62">
        <f t="shared" si="478"/>
        <v>3</v>
      </c>
      <c r="GQ323" s="62">
        <f t="shared" si="479"/>
        <v>5.0335570469798654E-2</v>
      </c>
      <c r="GR323" s="62">
        <f t="shared" si="480"/>
        <v>4.0268456375838924E-2</v>
      </c>
      <c r="GS323" s="5" t="s">
        <v>254</v>
      </c>
      <c r="GT323" s="5">
        <v>1</v>
      </c>
      <c r="GU323" s="5">
        <v>32</v>
      </c>
      <c r="GV323" s="5">
        <v>51309</v>
      </c>
      <c r="GW323" s="5">
        <f t="shared" si="537"/>
        <v>24.667788461538461</v>
      </c>
      <c r="GX323" s="5">
        <v>1</v>
      </c>
      <c r="GY323" s="5">
        <v>0.64</v>
      </c>
      <c r="GZ323" s="5">
        <v>0.64</v>
      </c>
      <c r="HA323" s="5"/>
      <c r="HB323" s="5">
        <f t="shared" si="481"/>
        <v>3</v>
      </c>
      <c r="HC323" s="5">
        <f t="shared" si="482"/>
        <v>0.10738255033557047</v>
      </c>
      <c r="HD323" s="5">
        <f t="shared" si="483"/>
        <v>6.8724832214765094E-2</v>
      </c>
      <c r="HE323" s="62" t="s">
        <v>255</v>
      </c>
      <c r="HF323" s="62">
        <v>1</v>
      </c>
      <c r="HG323" s="62">
        <v>3</v>
      </c>
      <c r="HH323" s="62">
        <v>6194</v>
      </c>
      <c r="HI323" s="62">
        <f t="shared" si="538"/>
        <v>2.9778846153846152</v>
      </c>
      <c r="HJ323" s="62">
        <v>1</v>
      </c>
      <c r="HK323" s="62">
        <v>0.33</v>
      </c>
      <c r="HL323" s="62">
        <v>0.33</v>
      </c>
      <c r="HM323" s="62"/>
      <c r="HN323" s="62">
        <f t="shared" si="484"/>
        <v>3</v>
      </c>
      <c r="HO323" s="62">
        <f t="shared" si="485"/>
        <v>1.0067114093959731E-2</v>
      </c>
      <c r="HP323" s="62">
        <f t="shared" si="486"/>
        <v>3.3221476510067113E-3</v>
      </c>
      <c r="HQ323" s="5"/>
      <c r="HR323" s="5"/>
      <c r="HS323" s="5"/>
      <c r="HT323" s="5"/>
      <c r="HU323" s="5"/>
      <c r="HV323" s="5"/>
      <c r="HW323" s="5"/>
      <c r="HX323" s="5"/>
      <c r="HY323" s="5"/>
      <c r="HZ323" s="5"/>
      <c r="IA323" s="5"/>
      <c r="IB323" s="5"/>
      <c r="IC323" s="62"/>
      <c r="ID323" s="62"/>
      <c r="IE323" s="62"/>
      <c r="IF323" s="62"/>
      <c r="IG323" s="62"/>
      <c r="IH323" s="62"/>
      <c r="II323" s="62"/>
      <c r="IJ323" s="62"/>
      <c r="IK323" s="62"/>
      <c r="IL323" s="62"/>
      <c r="IM323" s="62"/>
      <c r="IN323" s="62"/>
      <c r="IO323" s="5"/>
      <c r="IP323" s="5"/>
      <c r="IQ323" s="5"/>
      <c r="IR323" s="5"/>
      <c r="IS323" s="5"/>
      <c r="IT323" s="5"/>
      <c r="IU323" s="5"/>
      <c r="IV323" s="5"/>
      <c r="IW323" s="5"/>
      <c r="IX323" s="5"/>
      <c r="IY323" s="5"/>
      <c r="IZ323" s="5"/>
    </row>
    <row r="324" spans="1:260" x14ac:dyDescent="0.35">
      <c r="A324" s="131">
        <v>320</v>
      </c>
      <c r="B324" s="170">
        <f>'BVEM Scorecard'!B323</f>
        <v>0</v>
      </c>
      <c r="C324" s="170">
        <f>'BVEM Scorecard'!C323</f>
        <v>0</v>
      </c>
      <c r="D324" s="152">
        <v>1025</v>
      </c>
      <c r="E324" s="72" t="str">
        <f>'BVEM Scorecard'!F323</f>
        <v>Wind</v>
      </c>
      <c r="F324" s="94">
        <f t="shared" si="432"/>
        <v>0.28999999999999998</v>
      </c>
      <c r="G324" s="94">
        <f t="shared" si="513"/>
        <v>1</v>
      </c>
      <c r="H324" s="94">
        <f t="shared" si="433"/>
        <v>0.70939597315436254</v>
      </c>
      <c r="I324" s="94">
        <f t="shared" si="514"/>
        <v>0.88235294117647056</v>
      </c>
      <c r="J324" s="55">
        <v>1</v>
      </c>
      <c r="K324" s="55">
        <v>1</v>
      </c>
      <c r="L324" s="55">
        <v>298</v>
      </c>
      <c r="M324" s="55">
        <v>598028</v>
      </c>
      <c r="N324" s="5">
        <f t="shared" si="515"/>
        <v>287.51346153846151</v>
      </c>
      <c r="O324" s="141">
        <v>1</v>
      </c>
      <c r="P324" s="142">
        <v>0.28999999999999998</v>
      </c>
      <c r="Q324" s="114">
        <f t="shared" si="516"/>
        <v>0.28999999999999998</v>
      </c>
      <c r="R324" s="91">
        <v>0.28999999999999998</v>
      </c>
      <c r="S324" s="5">
        <f t="shared" si="434"/>
        <v>3</v>
      </c>
      <c r="T324" s="93">
        <f t="shared" si="517"/>
        <v>0.28999999999999998</v>
      </c>
      <c r="U324" s="143" t="s">
        <v>105</v>
      </c>
      <c r="V324" s="143">
        <v>1</v>
      </c>
      <c r="W324" s="143">
        <v>3</v>
      </c>
      <c r="X324" s="64">
        <f t="shared" si="518"/>
        <v>2815</v>
      </c>
      <c r="Y324" s="64">
        <f t="shared" si="519"/>
        <v>1.3533653846153846</v>
      </c>
      <c r="Z324" s="64">
        <v>1</v>
      </c>
      <c r="AA324" s="144">
        <v>0.5</v>
      </c>
      <c r="AB324" s="144">
        <v>0.5</v>
      </c>
      <c r="AC324" s="64"/>
      <c r="AD324" s="64">
        <f t="shared" si="436"/>
        <v>3</v>
      </c>
      <c r="AE324" s="64">
        <f t="shared" si="437"/>
        <v>1.0067114093959731E-2</v>
      </c>
      <c r="AF324" s="64">
        <f t="shared" si="438"/>
        <v>5.0335570469798654E-3</v>
      </c>
      <c r="AG324" s="55" t="s">
        <v>242</v>
      </c>
      <c r="AH324" s="55">
        <v>1</v>
      </c>
      <c r="AI324" s="5">
        <v>35</v>
      </c>
      <c r="AJ324" s="5">
        <v>63994</v>
      </c>
      <c r="AK324" s="5">
        <f t="shared" si="520"/>
        <v>30.766346153846154</v>
      </c>
      <c r="AL324" s="5">
        <v>1</v>
      </c>
      <c r="AM324" s="5">
        <v>0.83</v>
      </c>
      <c r="AN324" s="5">
        <v>0.83</v>
      </c>
      <c r="AO324" s="5"/>
      <c r="AP324" s="35">
        <f t="shared" si="439"/>
        <v>3</v>
      </c>
      <c r="AQ324" s="35">
        <f t="shared" si="440"/>
        <v>0.1174496644295302</v>
      </c>
      <c r="AR324" s="35">
        <f t="shared" si="441"/>
        <v>9.7483221476510062E-2</v>
      </c>
      <c r="AS324" s="62" t="s">
        <v>243</v>
      </c>
      <c r="AT324" s="62">
        <v>1</v>
      </c>
      <c r="AU324" s="62">
        <v>24</v>
      </c>
      <c r="AV324" s="62">
        <v>53715</v>
      </c>
      <c r="AW324" s="62">
        <f t="shared" si="521"/>
        <v>25.82451923076923</v>
      </c>
      <c r="AX324" s="62">
        <v>1</v>
      </c>
      <c r="AY324" s="62">
        <v>0.71</v>
      </c>
      <c r="AZ324" s="62">
        <v>0.71</v>
      </c>
      <c r="BA324" s="62"/>
      <c r="BB324" s="62">
        <f t="shared" si="442"/>
        <v>3</v>
      </c>
      <c r="BC324" s="95">
        <f t="shared" si="443"/>
        <v>8.0536912751677847E-2</v>
      </c>
      <c r="BD324" s="62">
        <f t="shared" si="444"/>
        <v>5.7181208053691271E-2</v>
      </c>
      <c r="BE324" s="5" t="s">
        <v>244</v>
      </c>
      <c r="BF324" s="5">
        <v>1</v>
      </c>
      <c r="BG324" s="5">
        <v>9</v>
      </c>
      <c r="BH324" s="5">
        <v>19797</v>
      </c>
      <c r="BI324" s="5">
        <f t="shared" si="522"/>
        <v>9.517788461538462</v>
      </c>
      <c r="BJ324" s="5">
        <v>1</v>
      </c>
      <c r="BK324" s="5">
        <v>0.22</v>
      </c>
      <c r="BL324" s="5">
        <v>0.22</v>
      </c>
      <c r="BM324" s="5"/>
      <c r="BN324" s="35">
        <f t="shared" si="445"/>
        <v>3</v>
      </c>
      <c r="BO324" s="35">
        <f t="shared" si="446"/>
        <v>3.0201342281879196E-2</v>
      </c>
      <c r="BP324" s="35">
        <f t="shared" si="447"/>
        <v>6.6442953020134235E-3</v>
      </c>
      <c r="BQ324" s="62" t="s">
        <v>245</v>
      </c>
      <c r="BR324" s="62">
        <v>1</v>
      </c>
      <c r="BS324" s="62">
        <v>9</v>
      </c>
      <c r="BT324" s="62">
        <v>25760</v>
      </c>
      <c r="BU324" s="62">
        <f t="shared" si="523"/>
        <v>12.384615384615385</v>
      </c>
      <c r="BV324" s="62">
        <v>1</v>
      </c>
      <c r="BW324" s="62">
        <v>0</v>
      </c>
      <c r="BX324" s="62">
        <v>0</v>
      </c>
      <c r="BY324" s="62"/>
      <c r="BZ324" s="62">
        <f t="shared" si="448"/>
        <v>1</v>
      </c>
      <c r="CA324" s="62">
        <f t="shared" si="449"/>
        <v>3.0201342281879196E-2</v>
      </c>
      <c r="CB324" s="62">
        <f t="shared" si="450"/>
        <v>0</v>
      </c>
      <c r="CC324" s="5" t="s">
        <v>246</v>
      </c>
      <c r="CD324" s="5">
        <v>1</v>
      </c>
      <c r="CE324" s="5">
        <f>6</f>
        <v>6</v>
      </c>
      <c r="CF324" s="5">
        <f t="shared" si="524"/>
        <v>3478</v>
      </c>
      <c r="CG324" s="5">
        <f t="shared" si="525"/>
        <v>1.6721153846153847</v>
      </c>
      <c r="CH324" s="5">
        <v>1</v>
      </c>
      <c r="CI324" s="5">
        <v>0.33</v>
      </c>
      <c r="CJ324" s="5">
        <v>0.33</v>
      </c>
      <c r="CK324" s="5"/>
      <c r="CL324" s="35">
        <f t="shared" si="451"/>
        <v>3</v>
      </c>
      <c r="CM324" s="35">
        <f t="shared" si="452"/>
        <v>2.0134228187919462E-2</v>
      </c>
      <c r="CN324" s="35">
        <f t="shared" si="453"/>
        <v>6.6442953020134227E-3</v>
      </c>
      <c r="CO324" s="62" t="s">
        <v>247</v>
      </c>
      <c r="CP324" s="62">
        <v>1</v>
      </c>
      <c r="CQ324" s="62">
        <v>1</v>
      </c>
      <c r="CR324" s="62">
        <v>695</v>
      </c>
      <c r="CS324" s="62">
        <f t="shared" si="526"/>
        <v>0.33413461538461536</v>
      </c>
      <c r="CT324" s="62">
        <f t="shared" si="527"/>
        <v>4.8076923076923074E-4</v>
      </c>
      <c r="CU324" s="62">
        <v>0</v>
      </c>
      <c r="CV324" s="62">
        <v>0</v>
      </c>
      <c r="CW324" s="62"/>
      <c r="CX324" s="62">
        <f t="shared" si="454"/>
        <v>1</v>
      </c>
      <c r="CY324" s="62">
        <f t="shared" si="455"/>
        <v>3.3557046979865771E-3</v>
      </c>
      <c r="CZ324" s="62">
        <f t="shared" si="456"/>
        <v>0</v>
      </c>
      <c r="DA324" s="5" t="s">
        <v>248</v>
      </c>
      <c r="DB324" s="5">
        <v>1</v>
      </c>
      <c r="DC324" s="5">
        <v>1</v>
      </c>
      <c r="DD324" s="5">
        <v>348</v>
      </c>
      <c r="DE324" s="5">
        <f t="shared" si="528"/>
        <v>0.1673076923076923</v>
      </c>
      <c r="DF324" s="5">
        <v>1</v>
      </c>
      <c r="DG324" s="5">
        <v>0.83</v>
      </c>
      <c r="DH324" s="5">
        <v>0.83</v>
      </c>
      <c r="DI324" s="5"/>
      <c r="DJ324" s="5">
        <f t="shared" si="457"/>
        <v>3</v>
      </c>
      <c r="DK324" s="5">
        <f t="shared" si="458"/>
        <v>3.3557046979865771E-3</v>
      </c>
      <c r="DL324" s="5">
        <f t="shared" si="459"/>
        <v>2.7852348993288589E-3</v>
      </c>
      <c r="DM324" s="62" t="s">
        <v>249</v>
      </c>
      <c r="DN324" s="62">
        <v>1</v>
      </c>
      <c r="DO324" s="62">
        <v>2</v>
      </c>
      <c r="DP324" s="62">
        <v>2808</v>
      </c>
      <c r="DQ324" s="62">
        <f t="shared" si="529"/>
        <v>1.35</v>
      </c>
      <c r="DR324" s="62">
        <v>1</v>
      </c>
      <c r="DS324" s="62">
        <v>0</v>
      </c>
      <c r="DT324" s="62">
        <v>0</v>
      </c>
      <c r="DU324" s="62"/>
      <c r="DV324" s="62">
        <f t="shared" si="460"/>
        <v>1</v>
      </c>
      <c r="DW324" s="62">
        <f t="shared" si="461"/>
        <v>6.7114093959731542E-3</v>
      </c>
      <c r="DX324" s="62">
        <f t="shared" si="462"/>
        <v>0</v>
      </c>
      <c r="DY324" s="5" t="s">
        <v>110</v>
      </c>
      <c r="DZ324" s="5">
        <v>1</v>
      </c>
      <c r="EA324" s="5">
        <f>95</f>
        <v>95</v>
      </c>
      <c r="EB324" s="5">
        <v>191290</v>
      </c>
      <c r="EC324" s="5">
        <f t="shared" si="530"/>
        <v>91.96634615384616</v>
      </c>
      <c r="ED324" s="5">
        <f t="shared" si="531"/>
        <v>0.96806680161943326</v>
      </c>
      <c r="EE324" s="5">
        <v>0.95</v>
      </c>
      <c r="EF324" s="5">
        <v>0.95</v>
      </c>
      <c r="EG324" s="5"/>
      <c r="EH324" s="5">
        <f t="shared" si="463"/>
        <v>3</v>
      </c>
      <c r="EI324" s="5">
        <f t="shared" si="464"/>
        <v>0.31879194630872482</v>
      </c>
      <c r="EJ324" s="5">
        <f t="shared" si="465"/>
        <v>0.30285234899328856</v>
      </c>
      <c r="EK324" s="62" t="s">
        <v>250</v>
      </c>
      <c r="EL324" s="62">
        <v>1</v>
      </c>
      <c r="EM324" s="62">
        <v>45</v>
      </c>
      <c r="EN324" s="62">
        <v>98950</v>
      </c>
      <c r="EO324" s="62">
        <f t="shared" si="532"/>
        <v>47.572115384615387</v>
      </c>
      <c r="EP324" s="62">
        <v>1</v>
      </c>
      <c r="EQ324" s="62">
        <v>0.64</v>
      </c>
      <c r="ER324" s="62">
        <v>0.64</v>
      </c>
      <c r="ES324" s="62"/>
      <c r="ET324" s="62">
        <f t="shared" si="466"/>
        <v>3</v>
      </c>
      <c r="EU324" s="62">
        <f t="shared" si="467"/>
        <v>0.15100671140939598</v>
      </c>
      <c r="EV324" s="62">
        <f t="shared" si="468"/>
        <v>9.6644295302013433E-2</v>
      </c>
      <c r="EW324" s="5" t="s">
        <v>251</v>
      </c>
      <c r="EX324" s="5">
        <v>1</v>
      </c>
      <c r="EY324" s="5">
        <v>10</v>
      </c>
      <c r="EZ324" s="5">
        <v>26076</v>
      </c>
      <c r="FA324" s="5">
        <f t="shared" si="533"/>
        <v>12.536538461538461</v>
      </c>
      <c r="FB324" s="5">
        <v>1</v>
      </c>
      <c r="FC324" s="5">
        <v>0.25</v>
      </c>
      <c r="FD324" s="5">
        <v>0.25</v>
      </c>
      <c r="FE324" s="5"/>
      <c r="FF324" s="5">
        <f t="shared" si="469"/>
        <v>3</v>
      </c>
      <c r="FG324" s="5">
        <f t="shared" si="470"/>
        <v>3.3557046979865772E-2</v>
      </c>
      <c r="FH324" s="5">
        <f t="shared" si="471"/>
        <v>8.389261744966443E-3</v>
      </c>
      <c r="FI324" s="62" t="s">
        <v>252</v>
      </c>
      <c r="FJ324" s="62">
        <v>1</v>
      </c>
      <c r="FK324" s="62">
        <v>2</v>
      </c>
      <c r="FL324" s="62">
        <v>3493</v>
      </c>
      <c r="FM324" s="62">
        <f t="shared" si="534"/>
        <v>1.679326923076923</v>
      </c>
      <c r="FN324" s="62">
        <v>1</v>
      </c>
      <c r="FO324" s="62">
        <v>0.5</v>
      </c>
      <c r="FP324" s="62">
        <v>0.5</v>
      </c>
      <c r="FQ324" s="62"/>
      <c r="FR324" s="62">
        <f t="shared" si="472"/>
        <v>3</v>
      </c>
      <c r="FS324" s="62">
        <f t="shared" si="473"/>
        <v>6.7114093959731542E-3</v>
      </c>
      <c r="FT324" s="62">
        <f t="shared" si="474"/>
        <v>3.3557046979865771E-3</v>
      </c>
      <c r="FU324" s="5" t="s">
        <v>72</v>
      </c>
      <c r="FV324" s="5">
        <v>1</v>
      </c>
      <c r="FW324" s="5">
        <v>6</v>
      </c>
      <c r="FX324" s="5">
        <v>9900</v>
      </c>
      <c r="FY324" s="5">
        <f t="shared" si="535"/>
        <v>4.759615384615385</v>
      </c>
      <c r="FZ324" s="5">
        <v>1</v>
      </c>
      <c r="GA324" s="5">
        <v>0.5</v>
      </c>
      <c r="GB324" s="5">
        <v>0.5</v>
      </c>
      <c r="GC324" s="5"/>
      <c r="GD324" s="5">
        <f t="shared" si="475"/>
        <v>3</v>
      </c>
      <c r="GE324" s="5">
        <f t="shared" si="476"/>
        <v>2.0134228187919462E-2</v>
      </c>
      <c r="GF324" s="5">
        <f t="shared" si="477"/>
        <v>1.0067114093959731E-2</v>
      </c>
      <c r="GG324" s="62" t="s">
        <v>253</v>
      </c>
      <c r="GH324" s="62">
        <v>1</v>
      </c>
      <c r="GI324" s="62">
        <v>15</v>
      </c>
      <c r="GJ324" s="62">
        <v>37407</v>
      </c>
      <c r="GK324" s="62">
        <f t="shared" si="536"/>
        <v>17.984134615384615</v>
      </c>
      <c r="GL324" s="62">
        <v>1</v>
      </c>
      <c r="GM324" s="62">
        <v>0.8</v>
      </c>
      <c r="GN324" s="62">
        <v>0.8</v>
      </c>
      <c r="GO324" s="62"/>
      <c r="GP324" s="62">
        <f t="shared" si="478"/>
        <v>3</v>
      </c>
      <c r="GQ324" s="62">
        <f t="shared" si="479"/>
        <v>5.0335570469798654E-2</v>
      </c>
      <c r="GR324" s="62">
        <f t="shared" si="480"/>
        <v>4.0268456375838924E-2</v>
      </c>
      <c r="GS324" s="5" t="s">
        <v>254</v>
      </c>
      <c r="GT324" s="5">
        <v>1</v>
      </c>
      <c r="GU324" s="5">
        <v>32</v>
      </c>
      <c r="GV324" s="5">
        <v>51309</v>
      </c>
      <c r="GW324" s="5">
        <f t="shared" si="537"/>
        <v>24.667788461538461</v>
      </c>
      <c r="GX324" s="5">
        <v>1</v>
      </c>
      <c r="GY324" s="5">
        <v>0.64</v>
      </c>
      <c r="GZ324" s="5">
        <v>0.64</v>
      </c>
      <c r="HA324" s="5"/>
      <c r="HB324" s="5">
        <f t="shared" si="481"/>
        <v>3</v>
      </c>
      <c r="HC324" s="5">
        <f t="shared" si="482"/>
        <v>0.10738255033557047</v>
      </c>
      <c r="HD324" s="5">
        <f t="shared" si="483"/>
        <v>6.8724832214765094E-2</v>
      </c>
      <c r="HE324" s="62" t="s">
        <v>255</v>
      </c>
      <c r="HF324" s="62">
        <v>1</v>
      </c>
      <c r="HG324" s="62">
        <v>3</v>
      </c>
      <c r="HH324" s="62">
        <v>6194</v>
      </c>
      <c r="HI324" s="62">
        <f t="shared" si="538"/>
        <v>2.9778846153846152</v>
      </c>
      <c r="HJ324" s="62">
        <v>1</v>
      </c>
      <c r="HK324" s="62">
        <v>0.33</v>
      </c>
      <c r="HL324" s="62">
        <v>0.33</v>
      </c>
      <c r="HM324" s="62"/>
      <c r="HN324" s="62">
        <f t="shared" si="484"/>
        <v>3</v>
      </c>
      <c r="HO324" s="62">
        <f t="shared" si="485"/>
        <v>1.0067114093959731E-2</v>
      </c>
      <c r="HP324" s="62">
        <f t="shared" si="486"/>
        <v>3.3221476510067113E-3</v>
      </c>
      <c r="HQ324" s="5"/>
      <c r="HR324" s="5"/>
      <c r="HS324" s="5"/>
      <c r="HT324" s="5"/>
      <c r="HU324" s="5"/>
      <c r="HV324" s="5"/>
      <c r="HW324" s="5"/>
      <c r="HX324" s="5"/>
      <c r="HY324" s="5"/>
      <c r="HZ324" s="5"/>
      <c r="IA324" s="5"/>
      <c r="IB324" s="5"/>
      <c r="IC324" s="62"/>
      <c r="ID324" s="62"/>
      <c r="IE324" s="62"/>
      <c r="IF324" s="62"/>
      <c r="IG324" s="62"/>
      <c r="IH324" s="62"/>
      <c r="II324" s="62"/>
      <c r="IJ324" s="62"/>
      <c r="IK324" s="62"/>
      <c r="IL324" s="62"/>
      <c r="IM324" s="62"/>
      <c r="IN324" s="62"/>
      <c r="IO324" s="5"/>
      <c r="IP324" s="5"/>
      <c r="IQ324" s="5"/>
      <c r="IR324" s="5"/>
      <c r="IS324" s="5"/>
      <c r="IT324" s="5"/>
      <c r="IU324" s="5"/>
      <c r="IV324" s="5"/>
      <c r="IW324" s="5"/>
      <c r="IX324" s="5"/>
      <c r="IY324" s="5"/>
      <c r="IZ324" s="5"/>
    </row>
    <row r="325" spans="1:260" x14ac:dyDescent="0.35">
      <c r="A325" s="131">
        <v>321</v>
      </c>
      <c r="B325" s="170">
        <f>'BVEM Scorecard'!B324</f>
        <v>0</v>
      </c>
      <c r="C325" s="170">
        <f>'BVEM Scorecard'!C324</f>
        <v>0</v>
      </c>
      <c r="D325" s="152">
        <v>1026</v>
      </c>
      <c r="E325" s="72" t="str">
        <f>'BVEM Scorecard'!F324</f>
        <v>Wind</v>
      </c>
      <c r="F325" s="94">
        <f t="shared" si="432"/>
        <v>0.28999999999999998</v>
      </c>
      <c r="G325" s="94">
        <f t="shared" si="513"/>
        <v>1</v>
      </c>
      <c r="H325" s="94">
        <f t="shared" si="433"/>
        <v>0.70939597315436254</v>
      </c>
      <c r="I325" s="94">
        <f t="shared" si="514"/>
        <v>0.88235294117647056</v>
      </c>
      <c r="J325" s="55">
        <v>1</v>
      </c>
      <c r="K325" s="55">
        <v>1</v>
      </c>
      <c r="L325" s="55">
        <v>298</v>
      </c>
      <c r="M325" s="55">
        <v>598028</v>
      </c>
      <c r="N325" s="5">
        <f t="shared" si="515"/>
        <v>287.51346153846151</v>
      </c>
      <c r="O325" s="5">
        <v>1</v>
      </c>
      <c r="P325" s="142">
        <v>0.28999999999999998</v>
      </c>
      <c r="Q325" s="114">
        <f t="shared" si="516"/>
        <v>0.28999999999999998</v>
      </c>
      <c r="R325" s="91">
        <v>0.28999999999999998</v>
      </c>
      <c r="S325" s="5">
        <f t="shared" si="434"/>
        <v>3</v>
      </c>
      <c r="T325" s="93">
        <f t="shared" si="517"/>
        <v>0.28999999999999998</v>
      </c>
      <c r="U325" s="143" t="s">
        <v>105</v>
      </c>
      <c r="V325" s="143">
        <v>1</v>
      </c>
      <c r="W325" s="143">
        <v>3</v>
      </c>
      <c r="X325" s="64">
        <f t="shared" si="518"/>
        <v>2815</v>
      </c>
      <c r="Y325" s="64">
        <f t="shared" si="519"/>
        <v>1.3533653846153846</v>
      </c>
      <c r="Z325" s="62">
        <v>1</v>
      </c>
      <c r="AA325" s="144">
        <v>0.5</v>
      </c>
      <c r="AB325" s="144">
        <v>0.5</v>
      </c>
      <c r="AC325" s="64"/>
      <c r="AD325" s="64">
        <f t="shared" si="436"/>
        <v>3</v>
      </c>
      <c r="AE325" s="64">
        <f t="shared" si="437"/>
        <v>1.0067114093959731E-2</v>
      </c>
      <c r="AF325" s="64">
        <f t="shared" si="438"/>
        <v>5.0335570469798654E-3</v>
      </c>
      <c r="AG325" s="55" t="s">
        <v>242</v>
      </c>
      <c r="AH325" s="55">
        <v>1</v>
      </c>
      <c r="AI325" s="35">
        <v>35</v>
      </c>
      <c r="AJ325" s="35">
        <v>63994</v>
      </c>
      <c r="AK325" s="35">
        <f t="shared" si="520"/>
        <v>30.766346153846154</v>
      </c>
      <c r="AL325" s="35">
        <v>1</v>
      </c>
      <c r="AM325" s="142">
        <v>0.83</v>
      </c>
      <c r="AN325" s="142">
        <v>0.83</v>
      </c>
      <c r="AO325" s="35"/>
      <c r="AP325" s="35">
        <f t="shared" si="439"/>
        <v>3</v>
      </c>
      <c r="AQ325" s="35">
        <f t="shared" si="440"/>
        <v>0.1174496644295302</v>
      </c>
      <c r="AR325" s="35">
        <f t="shared" si="441"/>
        <v>9.7483221476510062E-2</v>
      </c>
      <c r="AS325" s="64" t="s">
        <v>243</v>
      </c>
      <c r="AT325" s="64">
        <v>1</v>
      </c>
      <c r="AU325" s="64">
        <v>24</v>
      </c>
      <c r="AV325" s="64">
        <v>53715</v>
      </c>
      <c r="AW325" s="64">
        <f t="shared" si="521"/>
        <v>25.82451923076923</v>
      </c>
      <c r="AX325" s="64">
        <v>1</v>
      </c>
      <c r="AY325" s="144">
        <v>0.71</v>
      </c>
      <c r="AZ325" s="144">
        <v>0.71</v>
      </c>
      <c r="BA325" s="64"/>
      <c r="BB325" s="64">
        <f t="shared" si="442"/>
        <v>3</v>
      </c>
      <c r="BC325" s="64">
        <f t="shared" si="443"/>
        <v>8.0536912751677847E-2</v>
      </c>
      <c r="BD325" s="64">
        <f t="shared" si="444"/>
        <v>5.7181208053691271E-2</v>
      </c>
      <c r="BE325" s="35" t="s">
        <v>244</v>
      </c>
      <c r="BF325" s="35">
        <v>1</v>
      </c>
      <c r="BG325" s="35">
        <v>9</v>
      </c>
      <c r="BH325" s="35">
        <v>19797</v>
      </c>
      <c r="BI325" s="35">
        <f t="shared" si="522"/>
        <v>9.517788461538462</v>
      </c>
      <c r="BJ325" s="35">
        <v>1</v>
      </c>
      <c r="BK325" s="142">
        <v>0.22</v>
      </c>
      <c r="BL325" s="142">
        <v>0.22</v>
      </c>
      <c r="BM325" s="35"/>
      <c r="BN325" s="35">
        <f t="shared" si="445"/>
        <v>3</v>
      </c>
      <c r="BO325" s="35">
        <f t="shared" si="446"/>
        <v>3.0201342281879196E-2</v>
      </c>
      <c r="BP325" s="35">
        <f t="shared" si="447"/>
        <v>6.6442953020134235E-3</v>
      </c>
      <c r="BQ325" s="64" t="s">
        <v>245</v>
      </c>
      <c r="BR325" s="64">
        <v>1</v>
      </c>
      <c r="BS325" s="64">
        <v>9</v>
      </c>
      <c r="BT325" s="64">
        <v>25760</v>
      </c>
      <c r="BU325" s="64">
        <f t="shared" si="523"/>
        <v>12.384615384615385</v>
      </c>
      <c r="BV325" s="64">
        <v>1</v>
      </c>
      <c r="BW325" s="144">
        <v>0</v>
      </c>
      <c r="BX325" s="144">
        <v>0</v>
      </c>
      <c r="BY325" s="64"/>
      <c r="BZ325" s="64">
        <f t="shared" si="448"/>
        <v>1</v>
      </c>
      <c r="CA325" s="64">
        <f t="shared" si="449"/>
        <v>3.0201342281879196E-2</v>
      </c>
      <c r="CB325" s="64">
        <f t="shared" si="450"/>
        <v>0</v>
      </c>
      <c r="CC325" s="35" t="s">
        <v>246</v>
      </c>
      <c r="CD325" s="35">
        <v>1</v>
      </c>
      <c r="CE325" s="35">
        <f>6</f>
        <v>6</v>
      </c>
      <c r="CF325" s="35">
        <f t="shared" si="524"/>
        <v>3478</v>
      </c>
      <c r="CG325" s="35">
        <f t="shared" si="525"/>
        <v>1.6721153846153847</v>
      </c>
      <c r="CH325" s="35">
        <v>1</v>
      </c>
      <c r="CI325" s="142">
        <v>0.33</v>
      </c>
      <c r="CJ325" s="142">
        <v>0.33</v>
      </c>
      <c r="CK325" s="35"/>
      <c r="CL325" s="35">
        <f t="shared" si="451"/>
        <v>3</v>
      </c>
      <c r="CM325" s="35">
        <f t="shared" si="452"/>
        <v>2.0134228187919462E-2</v>
      </c>
      <c r="CN325" s="35">
        <f t="shared" si="453"/>
        <v>6.6442953020134227E-3</v>
      </c>
      <c r="CO325" s="64" t="s">
        <v>247</v>
      </c>
      <c r="CP325" s="64">
        <v>1</v>
      </c>
      <c r="CQ325" s="64">
        <v>1</v>
      </c>
      <c r="CR325" s="64">
        <v>695</v>
      </c>
      <c r="CS325" s="64">
        <f t="shared" si="526"/>
        <v>0.33413461538461536</v>
      </c>
      <c r="CT325" s="64">
        <f t="shared" si="527"/>
        <v>4.8076923076923074E-4</v>
      </c>
      <c r="CU325" s="144">
        <v>0</v>
      </c>
      <c r="CV325" s="144">
        <v>0</v>
      </c>
      <c r="CW325" s="64"/>
      <c r="CX325" s="64">
        <f t="shared" si="454"/>
        <v>1</v>
      </c>
      <c r="CY325" s="64">
        <f t="shared" si="455"/>
        <v>3.3557046979865771E-3</v>
      </c>
      <c r="CZ325" s="64">
        <f t="shared" si="456"/>
        <v>0</v>
      </c>
      <c r="DA325" s="35" t="s">
        <v>248</v>
      </c>
      <c r="DB325" s="35">
        <v>1</v>
      </c>
      <c r="DC325" s="35">
        <v>1</v>
      </c>
      <c r="DD325" s="35">
        <v>348</v>
      </c>
      <c r="DE325" s="35">
        <f t="shared" si="528"/>
        <v>0.1673076923076923</v>
      </c>
      <c r="DF325" s="35">
        <v>1</v>
      </c>
      <c r="DG325" s="142">
        <v>0.83</v>
      </c>
      <c r="DH325" s="142">
        <v>0.83</v>
      </c>
      <c r="DI325" s="35"/>
      <c r="DJ325" s="35">
        <f t="shared" si="457"/>
        <v>3</v>
      </c>
      <c r="DK325" s="35">
        <f t="shared" si="458"/>
        <v>3.3557046979865771E-3</v>
      </c>
      <c r="DL325" s="35">
        <f t="shared" si="459"/>
        <v>2.7852348993288589E-3</v>
      </c>
      <c r="DM325" s="64" t="s">
        <v>249</v>
      </c>
      <c r="DN325" s="64">
        <v>1</v>
      </c>
      <c r="DO325" s="64">
        <v>2</v>
      </c>
      <c r="DP325" s="64">
        <v>2808</v>
      </c>
      <c r="DQ325" s="64">
        <f t="shared" si="529"/>
        <v>1.35</v>
      </c>
      <c r="DR325" s="64">
        <v>1</v>
      </c>
      <c r="DS325" s="144">
        <v>0</v>
      </c>
      <c r="DT325" s="144">
        <v>0</v>
      </c>
      <c r="DU325" s="64"/>
      <c r="DV325" s="64">
        <f t="shared" si="460"/>
        <v>1</v>
      </c>
      <c r="DW325" s="64">
        <f t="shared" si="461"/>
        <v>6.7114093959731542E-3</v>
      </c>
      <c r="DX325" s="64">
        <f t="shared" si="462"/>
        <v>0</v>
      </c>
      <c r="DY325" s="35" t="s">
        <v>110</v>
      </c>
      <c r="DZ325" s="35">
        <v>1</v>
      </c>
      <c r="EA325" s="35">
        <f>95</f>
        <v>95</v>
      </c>
      <c r="EB325" s="35">
        <v>191290</v>
      </c>
      <c r="EC325" s="35">
        <f t="shared" si="530"/>
        <v>91.96634615384616</v>
      </c>
      <c r="ED325" s="35">
        <f t="shared" si="531"/>
        <v>0.96806680161943326</v>
      </c>
      <c r="EE325" s="142">
        <v>0.95</v>
      </c>
      <c r="EF325" s="142">
        <v>0.95</v>
      </c>
      <c r="EG325" s="35"/>
      <c r="EH325" s="35">
        <f t="shared" si="463"/>
        <v>3</v>
      </c>
      <c r="EI325" s="35">
        <f t="shared" si="464"/>
        <v>0.31879194630872482</v>
      </c>
      <c r="EJ325" s="35">
        <f t="shared" si="465"/>
        <v>0.30285234899328856</v>
      </c>
      <c r="EK325" s="62" t="s">
        <v>250</v>
      </c>
      <c r="EL325" s="62">
        <v>1</v>
      </c>
      <c r="EM325" s="62">
        <v>45</v>
      </c>
      <c r="EN325" s="62">
        <v>98950</v>
      </c>
      <c r="EO325" s="62">
        <f t="shared" si="532"/>
        <v>47.572115384615387</v>
      </c>
      <c r="EP325" s="62">
        <v>1</v>
      </c>
      <c r="EQ325" s="62">
        <v>0.64</v>
      </c>
      <c r="ER325" s="62">
        <v>0.64</v>
      </c>
      <c r="ES325" s="62"/>
      <c r="ET325" s="62">
        <f t="shared" si="466"/>
        <v>3</v>
      </c>
      <c r="EU325" s="62">
        <f t="shared" si="467"/>
        <v>0.15100671140939598</v>
      </c>
      <c r="EV325" s="62">
        <f t="shared" si="468"/>
        <v>9.6644295302013433E-2</v>
      </c>
      <c r="EW325" s="5" t="s">
        <v>251</v>
      </c>
      <c r="EX325" s="5">
        <v>1</v>
      </c>
      <c r="EY325" s="5">
        <v>10</v>
      </c>
      <c r="EZ325" s="5">
        <v>26076</v>
      </c>
      <c r="FA325" s="5">
        <f t="shared" si="533"/>
        <v>12.536538461538461</v>
      </c>
      <c r="FB325" s="5">
        <v>1</v>
      </c>
      <c r="FC325" s="5">
        <v>0.25</v>
      </c>
      <c r="FD325" s="5">
        <v>0.25</v>
      </c>
      <c r="FE325" s="5"/>
      <c r="FF325" s="5">
        <f t="shared" si="469"/>
        <v>3</v>
      </c>
      <c r="FG325" s="5">
        <f t="shared" si="470"/>
        <v>3.3557046979865772E-2</v>
      </c>
      <c r="FH325" s="5">
        <f t="shared" si="471"/>
        <v>8.389261744966443E-3</v>
      </c>
      <c r="FI325" s="62" t="s">
        <v>252</v>
      </c>
      <c r="FJ325" s="62">
        <v>1</v>
      </c>
      <c r="FK325" s="62">
        <v>2</v>
      </c>
      <c r="FL325" s="62">
        <v>3493</v>
      </c>
      <c r="FM325" s="62">
        <f t="shared" si="534"/>
        <v>1.679326923076923</v>
      </c>
      <c r="FN325" s="62">
        <v>1</v>
      </c>
      <c r="FO325" s="62">
        <v>0.5</v>
      </c>
      <c r="FP325" s="62">
        <v>0.5</v>
      </c>
      <c r="FQ325" s="62"/>
      <c r="FR325" s="62">
        <f t="shared" si="472"/>
        <v>3</v>
      </c>
      <c r="FS325" s="62">
        <f t="shared" si="473"/>
        <v>6.7114093959731542E-3</v>
      </c>
      <c r="FT325" s="62">
        <f t="shared" si="474"/>
        <v>3.3557046979865771E-3</v>
      </c>
      <c r="FU325" s="5" t="s">
        <v>72</v>
      </c>
      <c r="FV325" s="5">
        <v>1</v>
      </c>
      <c r="FW325" s="5">
        <v>6</v>
      </c>
      <c r="FX325" s="5">
        <v>9900</v>
      </c>
      <c r="FY325" s="5">
        <f t="shared" si="535"/>
        <v>4.759615384615385</v>
      </c>
      <c r="FZ325" s="5">
        <v>1</v>
      </c>
      <c r="GA325" s="5">
        <v>0.5</v>
      </c>
      <c r="GB325" s="5">
        <v>0.5</v>
      </c>
      <c r="GC325" s="5"/>
      <c r="GD325" s="5">
        <f t="shared" si="475"/>
        <v>3</v>
      </c>
      <c r="GE325" s="5">
        <f t="shared" si="476"/>
        <v>2.0134228187919462E-2</v>
      </c>
      <c r="GF325" s="5">
        <f t="shared" si="477"/>
        <v>1.0067114093959731E-2</v>
      </c>
      <c r="GG325" s="62" t="s">
        <v>253</v>
      </c>
      <c r="GH325" s="62">
        <v>1</v>
      </c>
      <c r="GI325" s="62">
        <v>15</v>
      </c>
      <c r="GJ325" s="62">
        <v>37407</v>
      </c>
      <c r="GK325" s="62">
        <f t="shared" si="536"/>
        <v>17.984134615384615</v>
      </c>
      <c r="GL325" s="62">
        <v>1</v>
      </c>
      <c r="GM325" s="62">
        <v>0.8</v>
      </c>
      <c r="GN325" s="62">
        <v>0.8</v>
      </c>
      <c r="GO325" s="62"/>
      <c r="GP325" s="62">
        <f t="shared" si="478"/>
        <v>3</v>
      </c>
      <c r="GQ325" s="62">
        <f t="shared" si="479"/>
        <v>5.0335570469798654E-2</v>
      </c>
      <c r="GR325" s="62">
        <f t="shared" si="480"/>
        <v>4.0268456375838924E-2</v>
      </c>
      <c r="GS325" s="5" t="s">
        <v>254</v>
      </c>
      <c r="GT325" s="5">
        <v>1</v>
      </c>
      <c r="GU325" s="5">
        <v>32</v>
      </c>
      <c r="GV325" s="5">
        <v>51309</v>
      </c>
      <c r="GW325" s="5">
        <f t="shared" si="537"/>
        <v>24.667788461538461</v>
      </c>
      <c r="GX325" s="5">
        <v>1</v>
      </c>
      <c r="GY325" s="5">
        <v>0.64</v>
      </c>
      <c r="GZ325" s="5">
        <v>0.64</v>
      </c>
      <c r="HA325" s="5"/>
      <c r="HB325" s="5">
        <f t="shared" si="481"/>
        <v>3</v>
      </c>
      <c r="HC325" s="5">
        <f t="shared" si="482"/>
        <v>0.10738255033557047</v>
      </c>
      <c r="HD325" s="5">
        <f t="shared" si="483"/>
        <v>6.8724832214765094E-2</v>
      </c>
      <c r="HE325" s="62" t="s">
        <v>255</v>
      </c>
      <c r="HF325" s="62">
        <v>1</v>
      </c>
      <c r="HG325" s="62">
        <v>3</v>
      </c>
      <c r="HH325" s="62">
        <v>6194</v>
      </c>
      <c r="HI325" s="62">
        <f t="shared" si="538"/>
        <v>2.9778846153846152</v>
      </c>
      <c r="HJ325" s="62">
        <v>1</v>
      </c>
      <c r="HK325" s="62">
        <v>0.33</v>
      </c>
      <c r="HL325" s="62">
        <v>0.33</v>
      </c>
      <c r="HM325" s="62"/>
      <c r="HN325" s="62">
        <f t="shared" si="484"/>
        <v>3</v>
      </c>
      <c r="HO325" s="62">
        <f t="shared" si="485"/>
        <v>1.0067114093959731E-2</v>
      </c>
      <c r="HP325" s="62">
        <f t="shared" si="486"/>
        <v>3.3221476510067113E-3</v>
      </c>
      <c r="HQ325" s="5"/>
      <c r="HR325" s="5"/>
      <c r="HS325" s="5"/>
      <c r="HT325" s="5"/>
      <c r="HU325" s="5"/>
      <c r="HV325" s="5"/>
      <c r="HW325" s="5"/>
      <c r="HX325" s="5"/>
      <c r="HY325" s="5"/>
      <c r="HZ325" s="5"/>
      <c r="IA325" s="5"/>
      <c r="IB325" s="5"/>
      <c r="IC325" s="62"/>
      <c r="ID325" s="62"/>
      <c r="IE325" s="62"/>
      <c r="IF325" s="62"/>
      <c r="IG325" s="62"/>
      <c r="IH325" s="62"/>
      <c r="II325" s="62"/>
      <c r="IJ325" s="62"/>
      <c r="IK325" s="62"/>
      <c r="IL325" s="62"/>
      <c r="IM325" s="62"/>
      <c r="IN325" s="62"/>
      <c r="IO325" s="5"/>
      <c r="IP325" s="5"/>
      <c r="IQ325" s="5"/>
      <c r="IR325" s="5"/>
      <c r="IS325" s="5"/>
      <c r="IT325" s="5"/>
      <c r="IU325" s="5"/>
      <c r="IV325" s="5"/>
      <c r="IW325" s="5"/>
      <c r="IX325" s="5"/>
      <c r="IY325" s="5"/>
      <c r="IZ325" s="5"/>
    </row>
    <row r="326" spans="1:260" x14ac:dyDescent="0.35">
      <c r="A326" s="131">
        <v>322</v>
      </c>
      <c r="B326" s="170">
        <f>'BVEM Scorecard'!B325</f>
        <v>0</v>
      </c>
      <c r="C326" s="170">
        <f>'BVEM Scorecard'!C325</f>
        <v>0</v>
      </c>
      <c r="D326" s="152">
        <v>1027</v>
      </c>
      <c r="E326" s="72" t="str">
        <f>'BVEM Scorecard'!F325</f>
        <v>Wind</v>
      </c>
      <c r="F326" s="94">
        <f t="shared" ref="F326:F386" si="539">T326</f>
        <v>0.28999999999999998</v>
      </c>
      <c r="G326" s="94">
        <f t="shared" si="513"/>
        <v>1</v>
      </c>
      <c r="H326" s="94">
        <f t="shared" ref="H326:H386" si="540">IFERROR(SUM(AF326,AR326,BD326,BP326,CB326,CN326,CZ326,DL326,DX326,EJ326,EV326,FH326,FT326,GF326,GR326,HD326,HP326,IB326,IN326,IZ326),0)</f>
        <v>0.70939597315436254</v>
      </c>
      <c r="I326" s="94">
        <f t="shared" si="514"/>
        <v>0.88235294117647056</v>
      </c>
      <c r="J326" s="55">
        <v>1</v>
      </c>
      <c r="K326" s="55">
        <v>1</v>
      </c>
      <c r="L326" s="55">
        <v>298</v>
      </c>
      <c r="M326" s="55">
        <v>598028</v>
      </c>
      <c r="N326" s="5">
        <f t="shared" si="515"/>
        <v>287.51346153846151</v>
      </c>
      <c r="O326" s="141">
        <v>1</v>
      </c>
      <c r="P326" s="142">
        <v>0.28999999999999998</v>
      </c>
      <c r="Q326" s="114">
        <f t="shared" si="516"/>
        <v>0.28999999999999998</v>
      </c>
      <c r="R326" s="91">
        <v>0.28999999999999998</v>
      </c>
      <c r="S326" s="5">
        <f t="shared" ref="S326:S385" si="541">IF(IF(O326&gt;0,1,0)+IF(Q326&gt;0,1,0)+IF(R326&gt;0,1,0)=0,"",IF(O326&gt;0,1,0)+IF(Q326&gt;0,1,0)+IF(R326&gt;0,1,0))</f>
        <v>3</v>
      </c>
      <c r="T326" s="93">
        <f t="shared" si="517"/>
        <v>0.28999999999999998</v>
      </c>
      <c r="U326" s="143" t="s">
        <v>105</v>
      </c>
      <c r="V326" s="143">
        <v>1</v>
      </c>
      <c r="W326" s="143">
        <v>3</v>
      </c>
      <c r="X326" s="64">
        <f t="shared" si="518"/>
        <v>2815</v>
      </c>
      <c r="Y326" s="64">
        <f t="shared" si="519"/>
        <v>1.3533653846153846</v>
      </c>
      <c r="Z326" s="64">
        <v>1</v>
      </c>
      <c r="AA326" s="144">
        <v>0.5</v>
      </c>
      <c r="AB326" s="144">
        <v>0.5</v>
      </c>
      <c r="AC326" s="64"/>
      <c r="AD326" s="64">
        <f t="shared" si="436"/>
        <v>3</v>
      </c>
      <c r="AE326" s="64">
        <f t="shared" si="437"/>
        <v>1.0067114093959731E-2</v>
      </c>
      <c r="AF326" s="64">
        <f t="shared" si="438"/>
        <v>5.0335570469798654E-3</v>
      </c>
      <c r="AG326" s="55" t="s">
        <v>242</v>
      </c>
      <c r="AH326" s="55">
        <v>1</v>
      </c>
      <c r="AI326" s="5">
        <v>35</v>
      </c>
      <c r="AJ326" s="5">
        <v>63994</v>
      </c>
      <c r="AK326" s="5">
        <f t="shared" si="520"/>
        <v>30.766346153846154</v>
      </c>
      <c r="AL326" s="5">
        <v>1</v>
      </c>
      <c r="AM326" s="5">
        <v>0.83</v>
      </c>
      <c r="AN326" s="5">
        <v>0.83</v>
      </c>
      <c r="AO326" s="5"/>
      <c r="AP326" s="35">
        <f t="shared" si="439"/>
        <v>3</v>
      </c>
      <c r="AQ326" s="35">
        <f t="shared" si="440"/>
        <v>0.1174496644295302</v>
      </c>
      <c r="AR326" s="35">
        <f t="shared" si="441"/>
        <v>9.7483221476510062E-2</v>
      </c>
      <c r="AS326" s="62" t="s">
        <v>243</v>
      </c>
      <c r="AT326" s="62">
        <v>1</v>
      </c>
      <c r="AU326" s="62">
        <v>24</v>
      </c>
      <c r="AV326" s="62">
        <v>53715</v>
      </c>
      <c r="AW326" s="62">
        <f t="shared" si="521"/>
        <v>25.82451923076923</v>
      </c>
      <c r="AX326" s="62">
        <v>1</v>
      </c>
      <c r="AY326" s="62">
        <v>0.71</v>
      </c>
      <c r="AZ326" s="62">
        <v>0.71</v>
      </c>
      <c r="BA326" s="62"/>
      <c r="BB326" s="62">
        <f t="shared" si="442"/>
        <v>3</v>
      </c>
      <c r="BC326" s="95">
        <f t="shared" si="443"/>
        <v>8.0536912751677847E-2</v>
      </c>
      <c r="BD326" s="62">
        <f t="shared" si="444"/>
        <v>5.7181208053691271E-2</v>
      </c>
      <c r="BE326" s="5" t="s">
        <v>244</v>
      </c>
      <c r="BF326" s="5">
        <v>1</v>
      </c>
      <c r="BG326" s="5">
        <v>9</v>
      </c>
      <c r="BH326" s="5">
        <v>19797</v>
      </c>
      <c r="BI326" s="5">
        <f t="shared" si="522"/>
        <v>9.517788461538462</v>
      </c>
      <c r="BJ326" s="5">
        <v>1</v>
      </c>
      <c r="BK326" s="5">
        <v>0.22</v>
      </c>
      <c r="BL326" s="5">
        <v>0.22</v>
      </c>
      <c r="BM326" s="5"/>
      <c r="BN326" s="35">
        <f t="shared" si="445"/>
        <v>3</v>
      </c>
      <c r="BO326" s="35">
        <f t="shared" si="446"/>
        <v>3.0201342281879196E-2</v>
      </c>
      <c r="BP326" s="35">
        <f t="shared" si="447"/>
        <v>6.6442953020134235E-3</v>
      </c>
      <c r="BQ326" s="62" t="s">
        <v>245</v>
      </c>
      <c r="BR326" s="62">
        <v>1</v>
      </c>
      <c r="BS326" s="62">
        <v>9</v>
      </c>
      <c r="BT326" s="62">
        <v>25760</v>
      </c>
      <c r="BU326" s="62">
        <f t="shared" si="523"/>
        <v>12.384615384615385</v>
      </c>
      <c r="BV326" s="62">
        <v>1</v>
      </c>
      <c r="BW326" s="62">
        <v>0</v>
      </c>
      <c r="BX326" s="62">
        <v>0</v>
      </c>
      <c r="BY326" s="62"/>
      <c r="BZ326" s="62">
        <f t="shared" si="448"/>
        <v>1</v>
      </c>
      <c r="CA326" s="62">
        <f t="shared" si="449"/>
        <v>3.0201342281879196E-2</v>
      </c>
      <c r="CB326" s="62">
        <f t="shared" si="450"/>
        <v>0</v>
      </c>
      <c r="CC326" s="5" t="s">
        <v>246</v>
      </c>
      <c r="CD326" s="5">
        <v>1</v>
      </c>
      <c r="CE326" s="5">
        <f>6</f>
        <v>6</v>
      </c>
      <c r="CF326" s="5">
        <f t="shared" si="524"/>
        <v>3478</v>
      </c>
      <c r="CG326" s="5">
        <f t="shared" si="525"/>
        <v>1.6721153846153847</v>
      </c>
      <c r="CH326" s="5">
        <v>1</v>
      </c>
      <c r="CI326" s="5">
        <v>0.33</v>
      </c>
      <c r="CJ326" s="5">
        <v>0.33</v>
      </c>
      <c r="CK326" s="5"/>
      <c r="CL326" s="35">
        <f t="shared" si="451"/>
        <v>3</v>
      </c>
      <c r="CM326" s="35">
        <f t="shared" si="452"/>
        <v>2.0134228187919462E-2</v>
      </c>
      <c r="CN326" s="35">
        <f t="shared" si="453"/>
        <v>6.6442953020134227E-3</v>
      </c>
      <c r="CO326" s="62" t="s">
        <v>247</v>
      </c>
      <c r="CP326" s="62">
        <v>1</v>
      </c>
      <c r="CQ326" s="62">
        <v>1</v>
      </c>
      <c r="CR326" s="62">
        <v>695</v>
      </c>
      <c r="CS326" s="62">
        <f t="shared" si="526"/>
        <v>0.33413461538461536</v>
      </c>
      <c r="CT326" s="62">
        <f t="shared" si="527"/>
        <v>4.8076923076923074E-4</v>
      </c>
      <c r="CU326" s="62">
        <v>0</v>
      </c>
      <c r="CV326" s="62">
        <v>0</v>
      </c>
      <c r="CW326" s="62"/>
      <c r="CX326" s="62">
        <f t="shared" si="454"/>
        <v>1</v>
      </c>
      <c r="CY326" s="62">
        <f t="shared" si="455"/>
        <v>3.3557046979865771E-3</v>
      </c>
      <c r="CZ326" s="62">
        <f t="shared" si="456"/>
        <v>0</v>
      </c>
      <c r="DA326" s="5" t="s">
        <v>248</v>
      </c>
      <c r="DB326" s="5">
        <v>1</v>
      </c>
      <c r="DC326" s="5">
        <v>1</v>
      </c>
      <c r="DD326" s="5">
        <v>348</v>
      </c>
      <c r="DE326" s="5">
        <f t="shared" si="528"/>
        <v>0.1673076923076923</v>
      </c>
      <c r="DF326" s="5">
        <v>1</v>
      </c>
      <c r="DG326" s="5">
        <v>0.83</v>
      </c>
      <c r="DH326" s="5">
        <v>0.83</v>
      </c>
      <c r="DI326" s="5"/>
      <c r="DJ326" s="5">
        <f t="shared" si="457"/>
        <v>3</v>
      </c>
      <c r="DK326" s="5">
        <f t="shared" si="458"/>
        <v>3.3557046979865771E-3</v>
      </c>
      <c r="DL326" s="5">
        <f t="shared" si="459"/>
        <v>2.7852348993288589E-3</v>
      </c>
      <c r="DM326" s="62" t="s">
        <v>249</v>
      </c>
      <c r="DN326" s="62">
        <v>1</v>
      </c>
      <c r="DO326" s="62">
        <v>2</v>
      </c>
      <c r="DP326" s="62">
        <v>2808</v>
      </c>
      <c r="DQ326" s="62">
        <f t="shared" si="529"/>
        <v>1.35</v>
      </c>
      <c r="DR326" s="62">
        <v>1</v>
      </c>
      <c r="DS326" s="62">
        <v>0</v>
      </c>
      <c r="DT326" s="62">
        <v>0</v>
      </c>
      <c r="DU326" s="62"/>
      <c r="DV326" s="62">
        <f t="shared" si="460"/>
        <v>1</v>
      </c>
      <c r="DW326" s="62">
        <f t="shared" si="461"/>
        <v>6.7114093959731542E-3</v>
      </c>
      <c r="DX326" s="62">
        <f t="shared" si="462"/>
        <v>0</v>
      </c>
      <c r="DY326" s="5" t="s">
        <v>110</v>
      </c>
      <c r="DZ326" s="5">
        <v>1</v>
      </c>
      <c r="EA326" s="5">
        <f>95</f>
        <v>95</v>
      </c>
      <c r="EB326" s="5">
        <v>191290</v>
      </c>
      <c r="EC326" s="5">
        <f t="shared" si="530"/>
        <v>91.96634615384616</v>
      </c>
      <c r="ED326" s="5">
        <f t="shared" si="531"/>
        <v>0.96806680161943326</v>
      </c>
      <c r="EE326" s="5">
        <v>0.95</v>
      </c>
      <c r="EF326" s="5">
        <v>0.95</v>
      </c>
      <c r="EG326" s="5"/>
      <c r="EH326" s="5">
        <f t="shared" si="463"/>
        <v>3</v>
      </c>
      <c r="EI326" s="5">
        <f t="shared" si="464"/>
        <v>0.31879194630872482</v>
      </c>
      <c r="EJ326" s="5">
        <f t="shared" si="465"/>
        <v>0.30285234899328856</v>
      </c>
      <c r="EK326" s="62" t="s">
        <v>250</v>
      </c>
      <c r="EL326" s="62">
        <v>1</v>
      </c>
      <c r="EM326" s="62">
        <v>45</v>
      </c>
      <c r="EN326" s="62">
        <v>98950</v>
      </c>
      <c r="EO326" s="62">
        <f t="shared" si="532"/>
        <v>47.572115384615387</v>
      </c>
      <c r="EP326" s="62">
        <v>1</v>
      </c>
      <c r="EQ326" s="62">
        <v>0.64</v>
      </c>
      <c r="ER326" s="62">
        <v>0.64</v>
      </c>
      <c r="ES326" s="62"/>
      <c r="ET326" s="62">
        <f t="shared" si="466"/>
        <v>3</v>
      </c>
      <c r="EU326" s="62">
        <f t="shared" si="467"/>
        <v>0.15100671140939598</v>
      </c>
      <c r="EV326" s="62">
        <f t="shared" si="468"/>
        <v>9.6644295302013433E-2</v>
      </c>
      <c r="EW326" s="5" t="s">
        <v>251</v>
      </c>
      <c r="EX326" s="5">
        <v>1</v>
      </c>
      <c r="EY326" s="5">
        <v>10</v>
      </c>
      <c r="EZ326" s="5">
        <v>26076</v>
      </c>
      <c r="FA326" s="5">
        <f t="shared" si="533"/>
        <v>12.536538461538461</v>
      </c>
      <c r="FB326" s="5">
        <v>1</v>
      </c>
      <c r="FC326" s="5">
        <v>0.25</v>
      </c>
      <c r="FD326" s="5">
        <v>0.25</v>
      </c>
      <c r="FE326" s="5"/>
      <c r="FF326" s="5">
        <f t="shared" si="469"/>
        <v>3</v>
      </c>
      <c r="FG326" s="5">
        <f t="shared" si="470"/>
        <v>3.3557046979865772E-2</v>
      </c>
      <c r="FH326" s="5">
        <f t="shared" si="471"/>
        <v>8.389261744966443E-3</v>
      </c>
      <c r="FI326" s="62" t="s">
        <v>252</v>
      </c>
      <c r="FJ326" s="62">
        <v>1</v>
      </c>
      <c r="FK326" s="62">
        <v>2</v>
      </c>
      <c r="FL326" s="62">
        <v>3493</v>
      </c>
      <c r="FM326" s="62">
        <f t="shared" si="534"/>
        <v>1.679326923076923</v>
      </c>
      <c r="FN326" s="62">
        <v>1</v>
      </c>
      <c r="FO326" s="62">
        <v>0.5</v>
      </c>
      <c r="FP326" s="62">
        <v>0.5</v>
      </c>
      <c r="FQ326" s="62"/>
      <c r="FR326" s="62">
        <f t="shared" si="472"/>
        <v>3</v>
      </c>
      <c r="FS326" s="62">
        <f t="shared" si="473"/>
        <v>6.7114093959731542E-3</v>
      </c>
      <c r="FT326" s="62">
        <f t="shared" si="474"/>
        <v>3.3557046979865771E-3</v>
      </c>
      <c r="FU326" s="5" t="s">
        <v>72</v>
      </c>
      <c r="FV326" s="5">
        <v>1</v>
      </c>
      <c r="FW326" s="5">
        <v>6</v>
      </c>
      <c r="FX326" s="5">
        <v>9900</v>
      </c>
      <c r="FY326" s="5">
        <f t="shared" si="535"/>
        <v>4.759615384615385</v>
      </c>
      <c r="FZ326" s="5">
        <v>1</v>
      </c>
      <c r="GA326" s="5">
        <v>0.5</v>
      </c>
      <c r="GB326" s="5">
        <v>0.5</v>
      </c>
      <c r="GC326" s="5"/>
      <c r="GD326" s="5">
        <f t="shared" si="475"/>
        <v>3</v>
      </c>
      <c r="GE326" s="5">
        <f t="shared" si="476"/>
        <v>2.0134228187919462E-2</v>
      </c>
      <c r="GF326" s="5">
        <f t="shared" si="477"/>
        <v>1.0067114093959731E-2</v>
      </c>
      <c r="GG326" s="62" t="s">
        <v>253</v>
      </c>
      <c r="GH326" s="62">
        <v>1</v>
      </c>
      <c r="GI326" s="62">
        <v>15</v>
      </c>
      <c r="GJ326" s="62">
        <v>37407</v>
      </c>
      <c r="GK326" s="62">
        <f t="shared" si="536"/>
        <v>17.984134615384615</v>
      </c>
      <c r="GL326" s="62">
        <v>1</v>
      </c>
      <c r="GM326" s="62">
        <v>0.8</v>
      </c>
      <c r="GN326" s="62">
        <v>0.8</v>
      </c>
      <c r="GO326" s="62"/>
      <c r="GP326" s="62">
        <f t="shared" si="478"/>
        <v>3</v>
      </c>
      <c r="GQ326" s="62">
        <f t="shared" si="479"/>
        <v>5.0335570469798654E-2</v>
      </c>
      <c r="GR326" s="62">
        <f t="shared" si="480"/>
        <v>4.0268456375838924E-2</v>
      </c>
      <c r="GS326" s="5" t="s">
        <v>254</v>
      </c>
      <c r="GT326" s="5">
        <v>1</v>
      </c>
      <c r="GU326" s="5">
        <v>32</v>
      </c>
      <c r="GV326" s="5">
        <v>51309</v>
      </c>
      <c r="GW326" s="5">
        <f t="shared" si="537"/>
        <v>24.667788461538461</v>
      </c>
      <c r="GX326" s="5">
        <v>1</v>
      </c>
      <c r="GY326" s="5">
        <v>0.64</v>
      </c>
      <c r="GZ326" s="5">
        <v>0.64</v>
      </c>
      <c r="HA326" s="5"/>
      <c r="HB326" s="5">
        <f t="shared" si="481"/>
        <v>3</v>
      </c>
      <c r="HC326" s="5">
        <f t="shared" si="482"/>
        <v>0.10738255033557047</v>
      </c>
      <c r="HD326" s="5">
        <f t="shared" si="483"/>
        <v>6.8724832214765094E-2</v>
      </c>
      <c r="HE326" s="62" t="s">
        <v>255</v>
      </c>
      <c r="HF326" s="62">
        <v>1</v>
      </c>
      <c r="HG326" s="62">
        <v>3</v>
      </c>
      <c r="HH326" s="62">
        <v>6194</v>
      </c>
      <c r="HI326" s="62">
        <f t="shared" si="538"/>
        <v>2.9778846153846152</v>
      </c>
      <c r="HJ326" s="62">
        <v>1</v>
      </c>
      <c r="HK326" s="62">
        <v>0.33</v>
      </c>
      <c r="HL326" s="62">
        <v>0.33</v>
      </c>
      <c r="HM326" s="62"/>
      <c r="HN326" s="62">
        <f t="shared" si="484"/>
        <v>3</v>
      </c>
      <c r="HO326" s="62">
        <f t="shared" si="485"/>
        <v>1.0067114093959731E-2</v>
      </c>
      <c r="HP326" s="62">
        <f t="shared" si="486"/>
        <v>3.3221476510067113E-3</v>
      </c>
      <c r="HQ326" s="5"/>
      <c r="HR326" s="5"/>
      <c r="HS326" s="5"/>
      <c r="HT326" s="5"/>
      <c r="HU326" s="5"/>
      <c r="HV326" s="5"/>
      <c r="HW326" s="5"/>
      <c r="HX326" s="5"/>
      <c r="HY326" s="5"/>
      <c r="HZ326" s="5"/>
      <c r="IA326" s="5"/>
      <c r="IB326" s="5"/>
      <c r="IC326" s="62"/>
      <c r="ID326" s="62"/>
      <c r="IE326" s="62"/>
      <c r="IF326" s="62"/>
      <c r="IG326" s="62"/>
      <c r="IH326" s="62"/>
      <c r="II326" s="62"/>
      <c r="IJ326" s="62"/>
      <c r="IK326" s="62"/>
      <c r="IL326" s="62"/>
      <c r="IM326" s="62"/>
      <c r="IN326" s="62"/>
      <c r="IO326" s="5"/>
      <c r="IP326" s="5"/>
      <c r="IQ326" s="5"/>
      <c r="IR326" s="5"/>
      <c r="IS326" s="5"/>
      <c r="IT326" s="5"/>
      <c r="IU326" s="5"/>
      <c r="IV326" s="5"/>
      <c r="IW326" s="5"/>
      <c r="IX326" s="5"/>
      <c r="IY326" s="5"/>
      <c r="IZ326" s="5"/>
    </row>
    <row r="327" spans="1:260" x14ac:dyDescent="0.35">
      <c r="A327" s="131">
        <v>323</v>
      </c>
      <c r="B327" s="170">
        <f>'BVEM Scorecard'!B326</f>
        <v>0</v>
      </c>
      <c r="C327" s="170">
        <f>'BVEM Scorecard'!C326</f>
        <v>0</v>
      </c>
      <c r="D327" s="152">
        <v>1028</v>
      </c>
      <c r="E327" s="72" t="str">
        <f>'BVEM Scorecard'!F326</f>
        <v>Wind</v>
      </c>
      <c r="F327" s="94">
        <f t="shared" si="539"/>
        <v>0.28999999999999998</v>
      </c>
      <c r="G327" s="94">
        <f t="shared" si="513"/>
        <v>1</v>
      </c>
      <c r="H327" s="94">
        <f t="shared" si="540"/>
        <v>0.70939597315436254</v>
      </c>
      <c r="I327" s="94">
        <f t="shared" si="514"/>
        <v>0.88235294117647056</v>
      </c>
      <c r="J327" s="55">
        <v>1</v>
      </c>
      <c r="K327" s="55">
        <v>1</v>
      </c>
      <c r="L327" s="55">
        <v>298</v>
      </c>
      <c r="M327" s="55">
        <v>598028</v>
      </c>
      <c r="N327" s="5">
        <f t="shared" si="515"/>
        <v>287.51346153846151</v>
      </c>
      <c r="O327" s="5">
        <v>1</v>
      </c>
      <c r="P327" s="142">
        <v>0.28999999999999998</v>
      </c>
      <c r="Q327" s="114">
        <f t="shared" si="516"/>
        <v>0.28999999999999998</v>
      </c>
      <c r="R327" s="91">
        <v>0.28999999999999998</v>
      </c>
      <c r="S327" s="5">
        <f t="shared" si="541"/>
        <v>3</v>
      </c>
      <c r="T327" s="93">
        <f t="shared" si="517"/>
        <v>0.28999999999999998</v>
      </c>
      <c r="U327" s="143" t="s">
        <v>105</v>
      </c>
      <c r="V327" s="143">
        <v>1</v>
      </c>
      <c r="W327" s="143">
        <v>3</v>
      </c>
      <c r="X327" s="64">
        <f t="shared" si="518"/>
        <v>2815</v>
      </c>
      <c r="Y327" s="64">
        <f t="shared" si="519"/>
        <v>1.3533653846153846</v>
      </c>
      <c r="Z327" s="62">
        <v>1</v>
      </c>
      <c r="AA327" s="144">
        <v>0.5</v>
      </c>
      <c r="AB327" s="144">
        <v>0.5</v>
      </c>
      <c r="AC327" s="64"/>
      <c r="AD327" s="64">
        <f t="shared" si="436"/>
        <v>3</v>
      </c>
      <c r="AE327" s="64">
        <f t="shared" si="437"/>
        <v>1.0067114093959731E-2</v>
      </c>
      <c r="AF327" s="64">
        <f t="shared" si="438"/>
        <v>5.0335570469798654E-3</v>
      </c>
      <c r="AG327" s="55" t="s">
        <v>242</v>
      </c>
      <c r="AH327" s="55">
        <v>1</v>
      </c>
      <c r="AI327" s="35">
        <v>35</v>
      </c>
      <c r="AJ327" s="35">
        <v>63994</v>
      </c>
      <c r="AK327" s="35">
        <f t="shared" si="520"/>
        <v>30.766346153846154</v>
      </c>
      <c r="AL327" s="35">
        <v>1</v>
      </c>
      <c r="AM327" s="142">
        <v>0.83</v>
      </c>
      <c r="AN327" s="142">
        <v>0.83</v>
      </c>
      <c r="AO327" s="35"/>
      <c r="AP327" s="35">
        <f t="shared" si="439"/>
        <v>3</v>
      </c>
      <c r="AQ327" s="35">
        <f t="shared" si="440"/>
        <v>0.1174496644295302</v>
      </c>
      <c r="AR327" s="35">
        <f t="shared" si="441"/>
        <v>9.7483221476510062E-2</v>
      </c>
      <c r="AS327" s="64" t="s">
        <v>243</v>
      </c>
      <c r="AT327" s="64">
        <v>1</v>
      </c>
      <c r="AU327" s="64">
        <v>24</v>
      </c>
      <c r="AV327" s="64">
        <v>53715</v>
      </c>
      <c r="AW327" s="64">
        <f t="shared" si="521"/>
        <v>25.82451923076923</v>
      </c>
      <c r="AX327" s="64">
        <v>1</v>
      </c>
      <c r="AY327" s="144">
        <v>0.71</v>
      </c>
      <c r="AZ327" s="144">
        <v>0.71</v>
      </c>
      <c r="BA327" s="64"/>
      <c r="BB327" s="64">
        <f t="shared" si="442"/>
        <v>3</v>
      </c>
      <c r="BC327" s="64">
        <f t="shared" si="443"/>
        <v>8.0536912751677847E-2</v>
      </c>
      <c r="BD327" s="64">
        <f t="shared" si="444"/>
        <v>5.7181208053691271E-2</v>
      </c>
      <c r="BE327" s="35" t="s">
        <v>244</v>
      </c>
      <c r="BF327" s="35">
        <v>1</v>
      </c>
      <c r="BG327" s="35">
        <v>9</v>
      </c>
      <c r="BH327" s="35">
        <v>19797</v>
      </c>
      <c r="BI327" s="35">
        <f t="shared" si="522"/>
        <v>9.517788461538462</v>
      </c>
      <c r="BJ327" s="35">
        <v>1</v>
      </c>
      <c r="BK327" s="142">
        <v>0.22</v>
      </c>
      <c r="BL327" s="142">
        <v>0.22</v>
      </c>
      <c r="BM327" s="35"/>
      <c r="BN327" s="35">
        <f t="shared" si="445"/>
        <v>3</v>
      </c>
      <c r="BO327" s="35">
        <f t="shared" si="446"/>
        <v>3.0201342281879196E-2</v>
      </c>
      <c r="BP327" s="35">
        <f t="shared" si="447"/>
        <v>6.6442953020134235E-3</v>
      </c>
      <c r="BQ327" s="64" t="s">
        <v>245</v>
      </c>
      <c r="BR327" s="64">
        <v>1</v>
      </c>
      <c r="BS327" s="64">
        <v>9</v>
      </c>
      <c r="BT327" s="64">
        <v>25760</v>
      </c>
      <c r="BU327" s="64">
        <f t="shared" si="523"/>
        <v>12.384615384615385</v>
      </c>
      <c r="BV327" s="64">
        <v>1</v>
      </c>
      <c r="BW327" s="144">
        <v>0</v>
      </c>
      <c r="BX327" s="144">
        <v>0</v>
      </c>
      <c r="BY327" s="64"/>
      <c r="BZ327" s="64">
        <f t="shared" si="448"/>
        <v>1</v>
      </c>
      <c r="CA327" s="64">
        <f t="shared" si="449"/>
        <v>3.0201342281879196E-2</v>
      </c>
      <c r="CB327" s="64">
        <f t="shared" si="450"/>
        <v>0</v>
      </c>
      <c r="CC327" s="35" t="s">
        <v>246</v>
      </c>
      <c r="CD327" s="35">
        <v>1</v>
      </c>
      <c r="CE327" s="35">
        <f>6</f>
        <v>6</v>
      </c>
      <c r="CF327" s="35">
        <f t="shared" si="524"/>
        <v>3478</v>
      </c>
      <c r="CG327" s="35">
        <f t="shared" si="525"/>
        <v>1.6721153846153847</v>
      </c>
      <c r="CH327" s="35">
        <v>1</v>
      </c>
      <c r="CI327" s="142">
        <v>0.33</v>
      </c>
      <c r="CJ327" s="142">
        <v>0.33</v>
      </c>
      <c r="CK327" s="35"/>
      <c r="CL327" s="35">
        <f t="shared" si="451"/>
        <v>3</v>
      </c>
      <c r="CM327" s="35">
        <f t="shared" si="452"/>
        <v>2.0134228187919462E-2</v>
      </c>
      <c r="CN327" s="35">
        <f t="shared" si="453"/>
        <v>6.6442953020134227E-3</v>
      </c>
      <c r="CO327" s="64" t="s">
        <v>247</v>
      </c>
      <c r="CP327" s="64">
        <v>1</v>
      </c>
      <c r="CQ327" s="64">
        <v>1</v>
      </c>
      <c r="CR327" s="64">
        <v>695</v>
      </c>
      <c r="CS327" s="64">
        <f t="shared" si="526"/>
        <v>0.33413461538461536</v>
      </c>
      <c r="CT327" s="64">
        <f t="shared" si="527"/>
        <v>4.8076923076923074E-4</v>
      </c>
      <c r="CU327" s="144">
        <v>0</v>
      </c>
      <c r="CV327" s="144">
        <v>0</v>
      </c>
      <c r="CW327" s="64"/>
      <c r="CX327" s="64">
        <f t="shared" si="454"/>
        <v>1</v>
      </c>
      <c r="CY327" s="64">
        <f t="shared" si="455"/>
        <v>3.3557046979865771E-3</v>
      </c>
      <c r="CZ327" s="64">
        <f t="shared" si="456"/>
        <v>0</v>
      </c>
      <c r="DA327" s="35" t="s">
        <v>248</v>
      </c>
      <c r="DB327" s="35">
        <v>1</v>
      </c>
      <c r="DC327" s="35">
        <v>1</v>
      </c>
      <c r="DD327" s="35">
        <v>348</v>
      </c>
      <c r="DE327" s="35">
        <f t="shared" si="528"/>
        <v>0.1673076923076923</v>
      </c>
      <c r="DF327" s="35">
        <v>1</v>
      </c>
      <c r="DG327" s="142">
        <v>0.83</v>
      </c>
      <c r="DH327" s="142">
        <v>0.83</v>
      </c>
      <c r="DI327" s="35"/>
      <c r="DJ327" s="35">
        <f t="shared" si="457"/>
        <v>3</v>
      </c>
      <c r="DK327" s="35">
        <f t="shared" si="458"/>
        <v>3.3557046979865771E-3</v>
      </c>
      <c r="DL327" s="35">
        <f t="shared" si="459"/>
        <v>2.7852348993288589E-3</v>
      </c>
      <c r="DM327" s="64" t="s">
        <v>249</v>
      </c>
      <c r="DN327" s="64">
        <v>1</v>
      </c>
      <c r="DO327" s="64">
        <v>2</v>
      </c>
      <c r="DP327" s="64">
        <v>2808</v>
      </c>
      <c r="DQ327" s="64">
        <f t="shared" si="529"/>
        <v>1.35</v>
      </c>
      <c r="DR327" s="64">
        <v>1</v>
      </c>
      <c r="DS327" s="144">
        <v>0</v>
      </c>
      <c r="DT327" s="144">
        <v>0</v>
      </c>
      <c r="DU327" s="64"/>
      <c r="DV327" s="64">
        <f t="shared" si="460"/>
        <v>1</v>
      </c>
      <c r="DW327" s="64">
        <f t="shared" si="461"/>
        <v>6.7114093959731542E-3</v>
      </c>
      <c r="DX327" s="64">
        <f t="shared" si="462"/>
        <v>0</v>
      </c>
      <c r="DY327" s="35" t="s">
        <v>110</v>
      </c>
      <c r="DZ327" s="35">
        <v>1</v>
      </c>
      <c r="EA327" s="35">
        <f>95</f>
        <v>95</v>
      </c>
      <c r="EB327" s="35">
        <v>191290</v>
      </c>
      <c r="EC327" s="35">
        <f t="shared" si="530"/>
        <v>91.96634615384616</v>
      </c>
      <c r="ED327" s="35">
        <f t="shared" si="531"/>
        <v>0.96806680161943326</v>
      </c>
      <c r="EE327" s="142">
        <v>0.95</v>
      </c>
      <c r="EF327" s="142">
        <v>0.95</v>
      </c>
      <c r="EG327" s="35"/>
      <c r="EH327" s="35">
        <f t="shared" si="463"/>
        <v>3</v>
      </c>
      <c r="EI327" s="35">
        <f t="shared" si="464"/>
        <v>0.31879194630872482</v>
      </c>
      <c r="EJ327" s="35">
        <f t="shared" si="465"/>
        <v>0.30285234899328856</v>
      </c>
      <c r="EK327" s="62" t="s">
        <v>250</v>
      </c>
      <c r="EL327" s="62">
        <v>1</v>
      </c>
      <c r="EM327" s="62">
        <v>45</v>
      </c>
      <c r="EN327" s="62">
        <v>98950</v>
      </c>
      <c r="EO327" s="62">
        <f t="shared" si="532"/>
        <v>47.572115384615387</v>
      </c>
      <c r="EP327" s="62">
        <v>1</v>
      </c>
      <c r="EQ327" s="62">
        <v>0.64</v>
      </c>
      <c r="ER327" s="62">
        <v>0.64</v>
      </c>
      <c r="ES327" s="62"/>
      <c r="ET327" s="62">
        <f t="shared" si="466"/>
        <v>3</v>
      </c>
      <c r="EU327" s="62">
        <f t="shared" si="467"/>
        <v>0.15100671140939598</v>
      </c>
      <c r="EV327" s="62">
        <f t="shared" si="468"/>
        <v>9.6644295302013433E-2</v>
      </c>
      <c r="EW327" s="5" t="s">
        <v>251</v>
      </c>
      <c r="EX327" s="5">
        <v>1</v>
      </c>
      <c r="EY327" s="5">
        <v>10</v>
      </c>
      <c r="EZ327" s="5">
        <v>26076</v>
      </c>
      <c r="FA327" s="5">
        <f t="shared" si="533"/>
        <v>12.536538461538461</v>
      </c>
      <c r="FB327" s="5">
        <v>1</v>
      </c>
      <c r="FC327" s="5">
        <v>0.25</v>
      </c>
      <c r="FD327" s="5">
        <v>0.25</v>
      </c>
      <c r="FE327" s="5"/>
      <c r="FF327" s="5">
        <f t="shared" si="469"/>
        <v>3</v>
      </c>
      <c r="FG327" s="5">
        <f t="shared" si="470"/>
        <v>3.3557046979865772E-2</v>
      </c>
      <c r="FH327" s="5">
        <f t="shared" si="471"/>
        <v>8.389261744966443E-3</v>
      </c>
      <c r="FI327" s="62" t="s">
        <v>252</v>
      </c>
      <c r="FJ327" s="62">
        <v>1</v>
      </c>
      <c r="FK327" s="62">
        <v>2</v>
      </c>
      <c r="FL327" s="62">
        <v>3493</v>
      </c>
      <c r="FM327" s="62">
        <f t="shared" si="534"/>
        <v>1.679326923076923</v>
      </c>
      <c r="FN327" s="62">
        <v>1</v>
      </c>
      <c r="FO327" s="62">
        <v>0.5</v>
      </c>
      <c r="FP327" s="62">
        <v>0.5</v>
      </c>
      <c r="FQ327" s="62"/>
      <c r="FR327" s="62">
        <f t="shared" si="472"/>
        <v>3</v>
      </c>
      <c r="FS327" s="62">
        <f t="shared" si="473"/>
        <v>6.7114093959731542E-3</v>
      </c>
      <c r="FT327" s="62">
        <f t="shared" si="474"/>
        <v>3.3557046979865771E-3</v>
      </c>
      <c r="FU327" s="5" t="s">
        <v>72</v>
      </c>
      <c r="FV327" s="5">
        <v>1</v>
      </c>
      <c r="FW327" s="5">
        <v>6</v>
      </c>
      <c r="FX327" s="5">
        <v>9900</v>
      </c>
      <c r="FY327" s="5">
        <f t="shared" si="535"/>
        <v>4.759615384615385</v>
      </c>
      <c r="FZ327" s="5">
        <v>1</v>
      </c>
      <c r="GA327" s="5">
        <v>0.5</v>
      </c>
      <c r="GB327" s="5">
        <v>0.5</v>
      </c>
      <c r="GC327" s="5"/>
      <c r="GD327" s="5">
        <f t="shared" si="475"/>
        <v>3</v>
      </c>
      <c r="GE327" s="5">
        <f t="shared" si="476"/>
        <v>2.0134228187919462E-2</v>
      </c>
      <c r="GF327" s="5">
        <f t="shared" si="477"/>
        <v>1.0067114093959731E-2</v>
      </c>
      <c r="GG327" s="62" t="s">
        <v>253</v>
      </c>
      <c r="GH327" s="62">
        <v>1</v>
      </c>
      <c r="GI327" s="62">
        <v>15</v>
      </c>
      <c r="GJ327" s="62">
        <v>37407</v>
      </c>
      <c r="GK327" s="62">
        <f t="shared" si="536"/>
        <v>17.984134615384615</v>
      </c>
      <c r="GL327" s="62">
        <v>1</v>
      </c>
      <c r="GM327" s="62">
        <v>0.8</v>
      </c>
      <c r="GN327" s="62">
        <v>0.8</v>
      </c>
      <c r="GO327" s="62"/>
      <c r="GP327" s="62">
        <f t="shared" si="478"/>
        <v>3</v>
      </c>
      <c r="GQ327" s="62">
        <f t="shared" si="479"/>
        <v>5.0335570469798654E-2</v>
      </c>
      <c r="GR327" s="62">
        <f t="shared" si="480"/>
        <v>4.0268456375838924E-2</v>
      </c>
      <c r="GS327" s="5" t="s">
        <v>254</v>
      </c>
      <c r="GT327" s="5">
        <v>1</v>
      </c>
      <c r="GU327" s="5">
        <v>32</v>
      </c>
      <c r="GV327" s="5">
        <v>51309</v>
      </c>
      <c r="GW327" s="5">
        <f t="shared" si="537"/>
        <v>24.667788461538461</v>
      </c>
      <c r="GX327" s="5">
        <v>1</v>
      </c>
      <c r="GY327" s="5">
        <v>0.64</v>
      </c>
      <c r="GZ327" s="5">
        <v>0.64</v>
      </c>
      <c r="HA327" s="5"/>
      <c r="HB327" s="5">
        <f t="shared" si="481"/>
        <v>3</v>
      </c>
      <c r="HC327" s="5">
        <f t="shared" si="482"/>
        <v>0.10738255033557047</v>
      </c>
      <c r="HD327" s="5">
        <f t="shared" si="483"/>
        <v>6.8724832214765094E-2</v>
      </c>
      <c r="HE327" s="62" t="s">
        <v>255</v>
      </c>
      <c r="HF327" s="62">
        <v>1</v>
      </c>
      <c r="HG327" s="62">
        <v>3</v>
      </c>
      <c r="HH327" s="62">
        <v>6194</v>
      </c>
      <c r="HI327" s="62">
        <f t="shared" si="538"/>
        <v>2.9778846153846152</v>
      </c>
      <c r="HJ327" s="62">
        <v>1</v>
      </c>
      <c r="HK327" s="62">
        <v>0.33</v>
      </c>
      <c r="HL327" s="62">
        <v>0.33</v>
      </c>
      <c r="HM327" s="62"/>
      <c r="HN327" s="62">
        <f t="shared" si="484"/>
        <v>3</v>
      </c>
      <c r="HO327" s="62">
        <f t="shared" si="485"/>
        <v>1.0067114093959731E-2</v>
      </c>
      <c r="HP327" s="62">
        <f t="shared" si="486"/>
        <v>3.3221476510067113E-3</v>
      </c>
      <c r="HQ327" s="5"/>
      <c r="HR327" s="5"/>
      <c r="HS327" s="5"/>
      <c r="HT327" s="5"/>
      <c r="HU327" s="5"/>
      <c r="HV327" s="5"/>
      <c r="HW327" s="5"/>
      <c r="HX327" s="5"/>
      <c r="HY327" s="5"/>
      <c r="HZ327" s="5"/>
      <c r="IA327" s="5"/>
      <c r="IB327" s="5"/>
      <c r="IC327" s="62"/>
      <c r="ID327" s="62"/>
      <c r="IE327" s="62"/>
      <c r="IF327" s="62"/>
      <c r="IG327" s="62"/>
      <c r="IH327" s="62"/>
      <c r="II327" s="62"/>
      <c r="IJ327" s="62"/>
      <c r="IK327" s="62"/>
      <c r="IL327" s="62"/>
      <c r="IM327" s="62"/>
      <c r="IN327" s="62"/>
      <c r="IO327" s="5"/>
      <c r="IP327" s="5"/>
      <c r="IQ327" s="5"/>
      <c r="IR327" s="5"/>
      <c r="IS327" s="5"/>
      <c r="IT327" s="5"/>
      <c r="IU327" s="5"/>
      <c r="IV327" s="5"/>
      <c r="IW327" s="5"/>
      <c r="IX327" s="5"/>
      <c r="IY327" s="5"/>
      <c r="IZ327" s="5"/>
    </row>
    <row r="328" spans="1:260" x14ac:dyDescent="0.35">
      <c r="A328" s="131">
        <v>324</v>
      </c>
      <c r="B328" s="170">
        <f>'BVEM Scorecard'!B327</f>
        <v>0</v>
      </c>
      <c r="C328" s="170">
        <f>'BVEM Scorecard'!C327</f>
        <v>0</v>
      </c>
      <c r="D328" s="152">
        <v>1029</v>
      </c>
      <c r="E328" s="72" t="str">
        <f>'BVEM Scorecard'!F327</f>
        <v>Wind</v>
      </c>
      <c r="F328" s="94">
        <f t="shared" si="539"/>
        <v>0.28999999999999998</v>
      </c>
      <c r="G328" s="94">
        <f t="shared" si="513"/>
        <v>1</v>
      </c>
      <c r="H328" s="94">
        <f t="shared" si="540"/>
        <v>0.70939597315436254</v>
      </c>
      <c r="I328" s="94">
        <f t="shared" si="514"/>
        <v>0.88235294117647056</v>
      </c>
      <c r="J328" s="55">
        <v>1</v>
      </c>
      <c r="K328" s="55">
        <v>1</v>
      </c>
      <c r="L328" s="55">
        <v>298</v>
      </c>
      <c r="M328" s="55">
        <v>598028</v>
      </c>
      <c r="N328" s="5">
        <f t="shared" si="515"/>
        <v>287.51346153846151</v>
      </c>
      <c r="O328" s="141">
        <v>1</v>
      </c>
      <c r="P328" s="142">
        <v>0.28999999999999998</v>
      </c>
      <c r="Q328" s="114">
        <f t="shared" si="516"/>
        <v>0.28999999999999998</v>
      </c>
      <c r="R328" s="91">
        <v>0.28999999999999998</v>
      </c>
      <c r="S328" s="5">
        <f t="shared" si="541"/>
        <v>3</v>
      </c>
      <c r="T328" s="93">
        <f t="shared" si="517"/>
        <v>0.28999999999999998</v>
      </c>
      <c r="U328" s="143" t="s">
        <v>105</v>
      </c>
      <c r="V328" s="143">
        <v>1</v>
      </c>
      <c r="W328" s="143">
        <v>3</v>
      </c>
      <c r="X328" s="64">
        <f t="shared" si="518"/>
        <v>2815</v>
      </c>
      <c r="Y328" s="64">
        <f t="shared" si="519"/>
        <v>1.3533653846153846</v>
      </c>
      <c r="Z328" s="64">
        <v>1</v>
      </c>
      <c r="AA328" s="144">
        <v>0.5</v>
      </c>
      <c r="AB328" s="144">
        <v>0.5</v>
      </c>
      <c r="AC328" s="64"/>
      <c r="AD328" s="64">
        <f t="shared" ref="AD328:AD376" si="542">IF(IF(Z328&gt;0,1,0)+IF(AA328&gt;0,1,0)+IF(AB328&gt;0,1,0)=0,"",IF(Z328&gt;0,1,0)+IF(AA328&gt;0,1,0)+IF(AB328&gt;0,1,0))</f>
        <v>3</v>
      </c>
      <c r="AE328" s="64">
        <f t="shared" ref="AE328:AE376" si="543">IFERROR(W328/SUM($W328,$AI328,$AU328,$BG328,$BS328,$CE328,$CQ328,$DC328,$DO328,$EA328,$EM328,$EY328,$FK328,$FW328,$GI328,$GU328,$HG328,$HS328,$IE328,$IQ328),"")</f>
        <v>1.0067114093959731E-2</v>
      </c>
      <c r="AF328" s="64">
        <f t="shared" ref="AF328:AF376" si="544">IFERROR((AA328*AA$4+AB328*AB$4)*AE328,"")</f>
        <v>5.0335570469798654E-3</v>
      </c>
      <c r="AG328" s="55" t="s">
        <v>242</v>
      </c>
      <c r="AH328" s="55">
        <v>1</v>
      </c>
      <c r="AI328" s="5">
        <v>35</v>
      </c>
      <c r="AJ328" s="5">
        <v>63994</v>
      </c>
      <c r="AK328" s="5">
        <f t="shared" si="520"/>
        <v>30.766346153846154</v>
      </c>
      <c r="AL328" s="5">
        <v>1</v>
      </c>
      <c r="AM328" s="5">
        <v>0.83</v>
      </c>
      <c r="AN328" s="5">
        <v>0.83</v>
      </c>
      <c r="AO328" s="5"/>
      <c r="AP328" s="35">
        <f t="shared" ref="AP328:AP376" si="545">IF(IF(AL328&gt;0,1,0)+IF(AM328&gt;0,1,0)+IF(AN328&gt;0,1,0)=0,"",IF(AL328&gt;0,1,0)+IF(AM328&gt;0,1,0)+IF(AN328&gt;0,1,0))</f>
        <v>3</v>
      </c>
      <c r="AQ328" s="35">
        <f t="shared" ref="AQ328:AQ376" si="546">IFERROR(AI328/SUM($W328,$AI328,$AU328,$BG328,$BS328,$CE328,$CQ328,$DC328,$DO328,$EA328,$EM328,$EY328,$FK328,$FW328,$GI328,$GU328,$HG328,$HS328,$IE328,$IQ328),"")</f>
        <v>0.1174496644295302</v>
      </c>
      <c r="AR328" s="35">
        <f t="shared" ref="AR328:AR376" si="547">IFERROR((AM328*AM$4+AN328*AN$4)*AQ328,"")</f>
        <v>9.7483221476510062E-2</v>
      </c>
      <c r="AS328" s="62" t="s">
        <v>243</v>
      </c>
      <c r="AT328" s="62">
        <v>1</v>
      </c>
      <c r="AU328" s="62">
        <v>24</v>
      </c>
      <c r="AV328" s="62">
        <v>53715</v>
      </c>
      <c r="AW328" s="62">
        <f t="shared" si="521"/>
        <v>25.82451923076923</v>
      </c>
      <c r="AX328" s="62">
        <v>1</v>
      </c>
      <c r="AY328" s="62">
        <v>0.71</v>
      </c>
      <c r="AZ328" s="62">
        <v>0.71</v>
      </c>
      <c r="BA328" s="62"/>
      <c r="BB328" s="62">
        <f t="shared" ref="BB328:BB376" si="548">IF(IF(AX328&gt;0,1,0)+IF(AY328&gt;0,1,0)+IF(AZ328&gt;0,1,0)=0,"",IF(AX328&gt;0,1,0)+IF(AY328&gt;0,1,0)+IF(AZ328&gt;0,1,0))</f>
        <v>3</v>
      </c>
      <c r="BC328" s="95">
        <f t="shared" ref="BC328:BC376" si="549">IFERROR(AU328/SUM($W328,$AI328,$AU328,$BG328,$BS328,$CE328,$CQ328,$DC328,$DO328,$EA328,$EM328,$EY328,$FK328,$FW328,$GI328,$GU328,$HG328,$HS328,$IE328,$IQ328),"")</f>
        <v>8.0536912751677847E-2</v>
      </c>
      <c r="BD328" s="62">
        <f t="shared" ref="BD328:BD376" si="550">IFERROR((AY328*AY$4+AZ328*AZ$4)*BC328,"")</f>
        <v>5.7181208053691271E-2</v>
      </c>
      <c r="BE328" s="5" t="s">
        <v>244</v>
      </c>
      <c r="BF328" s="5">
        <v>1</v>
      </c>
      <c r="BG328" s="5">
        <v>9</v>
      </c>
      <c r="BH328" s="5">
        <v>19797</v>
      </c>
      <c r="BI328" s="5">
        <f t="shared" si="522"/>
        <v>9.517788461538462</v>
      </c>
      <c r="BJ328" s="5">
        <v>1</v>
      </c>
      <c r="BK328" s="5">
        <v>0.22</v>
      </c>
      <c r="BL328" s="5">
        <v>0.22</v>
      </c>
      <c r="BM328" s="5"/>
      <c r="BN328" s="35">
        <f t="shared" ref="BN328:BN376" si="551">IF(IF(BJ328&gt;0,1,0)+IF(BK328&gt;0,1,0)+IF(BL328&gt;0,1,0)=0,"",IF(BJ328&gt;0,1,0)+IF(BK328&gt;0,1,0)+IF(BL328&gt;0,1,0))</f>
        <v>3</v>
      </c>
      <c r="BO328" s="35">
        <f t="shared" ref="BO328:BO376" si="552">IFERROR(BG328/SUM($W328,$AI328,$AU328,$BG328,$BS328,$CE328,$CQ328,$DC328,$DO328,$EA328,$EM328,$EY328,$FK328,$FW328,$GI328,$GU328,$HG328,$HS328,$IE328,$IQ328),"")</f>
        <v>3.0201342281879196E-2</v>
      </c>
      <c r="BP328" s="35">
        <f t="shared" ref="BP328:BP376" si="553">IFERROR((BK328*BK$4+BL328*BL$4)*BO328,"")</f>
        <v>6.6442953020134235E-3</v>
      </c>
      <c r="BQ328" s="62" t="s">
        <v>245</v>
      </c>
      <c r="BR328" s="62">
        <v>1</v>
      </c>
      <c r="BS328" s="62">
        <v>9</v>
      </c>
      <c r="BT328" s="62">
        <v>25760</v>
      </c>
      <c r="BU328" s="62">
        <f t="shared" si="523"/>
        <v>12.384615384615385</v>
      </c>
      <c r="BV328" s="62">
        <v>1</v>
      </c>
      <c r="BW328" s="62">
        <v>0</v>
      </c>
      <c r="BX328" s="62">
        <v>0</v>
      </c>
      <c r="BY328" s="62"/>
      <c r="BZ328" s="62">
        <f t="shared" ref="BZ328:BZ376" si="554">IF(IF(BV328&gt;0,1,0)+IF(BW328&gt;0,1,0)+IF(BX328&gt;0,1,0)=0,"",IF(BV328&gt;0,1,0)+IF(BW328&gt;0,1,0)+IF(BX328&gt;0,1,0))</f>
        <v>1</v>
      </c>
      <c r="CA328" s="62">
        <f t="shared" ref="CA328:CA376" si="555">IFERROR(BS328/SUM($W328,$AI328,$AU328,$BG328,$BS328,$CE328,$CQ328,$DC328,$DO328,$EA328,$EM328,$EY328,$FK328,$FW328,$GI328,$GU328,$HG328,$HS328,$IE328,$IQ328),"")</f>
        <v>3.0201342281879196E-2</v>
      </c>
      <c r="CB328" s="62">
        <f t="shared" ref="CB328:CB376" si="556">IFERROR((BW328*BW$4+BX328*BX$4)*CA328,"")</f>
        <v>0</v>
      </c>
      <c r="CC328" s="5" t="s">
        <v>246</v>
      </c>
      <c r="CD328" s="5">
        <v>1</v>
      </c>
      <c r="CE328" s="5">
        <f>6</f>
        <v>6</v>
      </c>
      <c r="CF328" s="5">
        <f t="shared" si="524"/>
        <v>3478</v>
      </c>
      <c r="CG328" s="5">
        <f t="shared" si="525"/>
        <v>1.6721153846153847</v>
      </c>
      <c r="CH328" s="5">
        <v>1</v>
      </c>
      <c r="CI328" s="5">
        <v>0.33</v>
      </c>
      <c r="CJ328" s="5">
        <v>0.33</v>
      </c>
      <c r="CK328" s="5"/>
      <c r="CL328" s="35">
        <f t="shared" ref="CL328:CL376" si="557">IF(IF(CH328&gt;0,1,0)+IF(CI328&gt;0,1,0)+IF(CJ328&gt;0,1,0)=0,"",IF(CH328&gt;0,1,0)+IF(CI328&gt;0,1,0)+IF(CJ328&gt;0,1,0))</f>
        <v>3</v>
      </c>
      <c r="CM328" s="35">
        <f t="shared" ref="CM328:CM376" si="558">IFERROR(CE328/SUM($W328,$AI328,$AU328,$BG328,$BS328,$CE328,$CQ328,$DC328,$DO328,$EA328,$EM328,$EY328,$FK328,$FW328,$GI328,$GU328,$HG328,$HS328,$IE328,$IQ328),"")</f>
        <v>2.0134228187919462E-2</v>
      </c>
      <c r="CN328" s="35">
        <f t="shared" ref="CN328:CN376" si="559">IFERROR((CI328*CI$4+CJ328*CJ$4)*CM328,"")</f>
        <v>6.6442953020134227E-3</v>
      </c>
      <c r="CO328" s="62" t="s">
        <v>247</v>
      </c>
      <c r="CP328" s="62">
        <v>1</v>
      </c>
      <c r="CQ328" s="62">
        <v>1</v>
      </c>
      <c r="CR328" s="62">
        <v>695</v>
      </c>
      <c r="CS328" s="62">
        <f t="shared" si="526"/>
        <v>0.33413461538461536</v>
      </c>
      <c r="CT328" s="62">
        <f t="shared" si="527"/>
        <v>4.8076923076923074E-4</v>
      </c>
      <c r="CU328" s="62">
        <v>0</v>
      </c>
      <c r="CV328" s="62">
        <v>0</v>
      </c>
      <c r="CW328" s="62"/>
      <c r="CX328" s="62">
        <f t="shared" ref="CX328:CX376" si="560">IF(IF(CT328&gt;0,1,0)+IF(CU328&gt;0,1,0)+IF(CV328&gt;0,1,0)=0,"",IF(CT328&gt;0,1,0)+IF(CU328&gt;0,1,0)+IF(CV328&gt;0,1,0))</f>
        <v>1</v>
      </c>
      <c r="CY328" s="62">
        <f t="shared" ref="CY328:CY376" si="561">IFERROR(CQ328/SUM($W328,$AI328,$AU328,$BG328,$BS328,$CE328,$CQ328,$DC328,$DO328,$EA328,$EM328,$EY328,$FK328,$FW328,$GI328,$GU328,$HG328,$HS328,$IE328,$IQ328),"")</f>
        <v>3.3557046979865771E-3</v>
      </c>
      <c r="CZ328" s="62">
        <f t="shared" ref="CZ328:CZ376" si="562">IFERROR((CU328*CU$4+CV328*CV$4)*CY328,"")</f>
        <v>0</v>
      </c>
      <c r="DA328" s="5" t="s">
        <v>248</v>
      </c>
      <c r="DB328" s="5">
        <v>1</v>
      </c>
      <c r="DC328" s="5">
        <v>1</v>
      </c>
      <c r="DD328" s="5">
        <v>348</v>
      </c>
      <c r="DE328" s="5">
        <f t="shared" si="528"/>
        <v>0.1673076923076923</v>
      </c>
      <c r="DF328" s="5">
        <v>1</v>
      </c>
      <c r="DG328" s="5">
        <v>0.83</v>
      </c>
      <c r="DH328" s="5">
        <v>0.83</v>
      </c>
      <c r="DI328" s="5"/>
      <c r="DJ328" s="5">
        <f t="shared" ref="DJ328:DJ376" si="563">IF(IF(DF328&gt;0,1,0)+IF(DG328&gt;0,1,0)+IF(DH328&gt;0,1,0)=0,"",IF(DF328&gt;0,1,0)+IF(DG328&gt;0,1,0)+IF(DH328&gt;0,1,0))</f>
        <v>3</v>
      </c>
      <c r="DK328" s="5">
        <f t="shared" ref="DK328:DK376" si="564">IFERROR(DC328/SUM($W328,$AI328,$AU328,$BG328,$BS328,$CE328,$CQ328,$DC328,$DO328,$EA328,$EM328,$EY328,$FK328,$FW328,$GI328,$GU328,$HG328,$HS328,$IE328,$IQ328),"")</f>
        <v>3.3557046979865771E-3</v>
      </c>
      <c r="DL328" s="5">
        <f t="shared" ref="DL328:DL376" si="565">IFERROR((DG328*DG$4+DH328*DH$4)*DK328,"")</f>
        <v>2.7852348993288589E-3</v>
      </c>
      <c r="DM328" s="62" t="s">
        <v>249</v>
      </c>
      <c r="DN328" s="62">
        <v>1</v>
      </c>
      <c r="DO328" s="62">
        <v>2</v>
      </c>
      <c r="DP328" s="62">
        <v>2808</v>
      </c>
      <c r="DQ328" s="62">
        <f t="shared" si="529"/>
        <v>1.35</v>
      </c>
      <c r="DR328" s="62">
        <v>1</v>
      </c>
      <c r="DS328" s="62">
        <v>0</v>
      </c>
      <c r="DT328" s="62">
        <v>0</v>
      </c>
      <c r="DU328" s="62"/>
      <c r="DV328" s="62">
        <f t="shared" ref="DV328:DV376" si="566">IF(IF(DR328&gt;0,1,0)+IF(DS328&gt;0,1,0)+IF(DT328&gt;0,1,0)=0,"",IF(DR328&gt;0,1,0)+IF(DS328&gt;0,1,0)+IF(DT328&gt;0,1,0))</f>
        <v>1</v>
      </c>
      <c r="DW328" s="62">
        <f t="shared" ref="DW328:DW376" si="567">IFERROR(DO328/SUM($W328,$AI328,$AU328,$BG328,$BS328,$CE328,$CQ328,$DC328,$DO328,$EA328,$EM328,$EY328,$FK328,$FW328,$GI328,$GU328,$HG328,$HS328,$IE328,$IQ328),"")</f>
        <v>6.7114093959731542E-3</v>
      </c>
      <c r="DX328" s="62">
        <f t="shared" ref="DX328:DX376" si="568">IFERROR((DS328*DS$4+DT328*DT$4)*DW328,"")</f>
        <v>0</v>
      </c>
      <c r="DY328" s="5" t="s">
        <v>110</v>
      </c>
      <c r="DZ328" s="5">
        <v>1</v>
      </c>
      <c r="EA328" s="5">
        <f>95</f>
        <v>95</v>
      </c>
      <c r="EB328" s="5">
        <v>191290</v>
      </c>
      <c r="EC328" s="5">
        <f t="shared" si="530"/>
        <v>91.96634615384616</v>
      </c>
      <c r="ED328" s="5">
        <f t="shared" si="531"/>
        <v>0.96806680161943326</v>
      </c>
      <c r="EE328" s="5">
        <v>0.95</v>
      </c>
      <c r="EF328" s="5">
        <v>0.95</v>
      </c>
      <c r="EG328" s="5"/>
      <c r="EH328" s="5">
        <f t="shared" ref="EH328:EH376" si="569">IF(IF(ED328&gt;0,1,0)+IF(EE328&gt;0,1,0)+IF(EF328&gt;0,1,0)=0,"",IF(ED328&gt;0,1,0)+IF(EE328&gt;0,1,0)+IF(EF328&gt;0,1,0))</f>
        <v>3</v>
      </c>
      <c r="EI328" s="5">
        <f t="shared" ref="EI328:EI376" si="570">IFERROR(EA328/SUM($W328,$AI328,$AU328,$BG328,$BS328,$CE328,$CQ328,$DC328,$DO328,$EA328,$EM328,$EY328,$FK328,$FW328,$GI328,$GU328,$HG328,$HS328,$IE328,$IQ328),"")</f>
        <v>0.31879194630872482</v>
      </c>
      <c r="EJ328" s="5">
        <f t="shared" ref="EJ328:EJ376" si="571">IFERROR((EE328*EE$4+EF328*EF$4)*EI328,"")</f>
        <v>0.30285234899328856</v>
      </c>
      <c r="EK328" s="62" t="s">
        <v>250</v>
      </c>
      <c r="EL328" s="62">
        <v>1</v>
      </c>
      <c r="EM328" s="62">
        <v>45</v>
      </c>
      <c r="EN328" s="62">
        <v>98950</v>
      </c>
      <c r="EO328" s="62">
        <f t="shared" si="532"/>
        <v>47.572115384615387</v>
      </c>
      <c r="EP328" s="62">
        <v>1</v>
      </c>
      <c r="EQ328" s="62">
        <v>0.64</v>
      </c>
      <c r="ER328" s="62">
        <v>0.64</v>
      </c>
      <c r="ES328" s="62"/>
      <c r="ET328" s="62">
        <f t="shared" ref="ET328:ET376" si="572">IF(IF(EP328&gt;0,1,0)+IF(EQ328&gt;0,1,0)+IF(ER328&gt;0,1,0)=0,"",IF(EP328&gt;0,1,0)+IF(EQ328&gt;0,1,0)+IF(ER328&gt;0,1,0))</f>
        <v>3</v>
      </c>
      <c r="EU328" s="62">
        <f t="shared" ref="EU328:EU376" si="573">IFERROR(EM328/SUM($W328,$AI328,$AU328,$BG328,$BS328,$CE328,$CQ328,$DC328,$DO328,$EA328,$EM328,$EY328,$FK328,$FW328,$GI328,$GU328,$HG328,$HS328,$IE328,$IQ328),"")</f>
        <v>0.15100671140939598</v>
      </c>
      <c r="EV328" s="62">
        <f t="shared" ref="EV328:EV376" si="574">IFERROR((EQ328*EQ$4+ER328*ER$4)*EU328,"")</f>
        <v>9.6644295302013433E-2</v>
      </c>
      <c r="EW328" s="5" t="s">
        <v>251</v>
      </c>
      <c r="EX328" s="5">
        <v>1</v>
      </c>
      <c r="EY328" s="5">
        <v>10</v>
      </c>
      <c r="EZ328" s="5">
        <v>26076</v>
      </c>
      <c r="FA328" s="5">
        <f t="shared" si="533"/>
        <v>12.536538461538461</v>
      </c>
      <c r="FB328" s="5">
        <v>1</v>
      </c>
      <c r="FC328" s="5">
        <v>0.25</v>
      </c>
      <c r="FD328" s="5">
        <v>0.25</v>
      </c>
      <c r="FE328" s="5"/>
      <c r="FF328" s="5">
        <f t="shared" ref="FF328:FF376" si="575">IF(IF(FB328&gt;0,1,0)+IF(FC328&gt;0,1,0)+IF(FD328&gt;0,1,0)=0,"",IF(FB328&gt;0,1,0)+IF(FC328&gt;0,1,0)+IF(FD328&gt;0,1,0))</f>
        <v>3</v>
      </c>
      <c r="FG328" s="5">
        <f t="shared" ref="FG328:FG376" si="576">IFERROR(EY328/SUM($W328,$AI328,$AU328,$BG328,$BS328,$CE328,$CQ328,$DC328,$DO328,$EA328,$EM328,$EY328,$FK328,$FW328,$GI328,$GU328,$HG328,$HS328,$IE328,$IQ328),"")</f>
        <v>3.3557046979865772E-2</v>
      </c>
      <c r="FH328" s="5">
        <f t="shared" ref="FH328:FH376" si="577">IFERROR((FC328*FC$4+FD328*FD$4)*FG328,"")</f>
        <v>8.389261744966443E-3</v>
      </c>
      <c r="FI328" s="62" t="s">
        <v>252</v>
      </c>
      <c r="FJ328" s="62">
        <v>1</v>
      </c>
      <c r="FK328" s="62">
        <v>2</v>
      </c>
      <c r="FL328" s="62">
        <v>3493</v>
      </c>
      <c r="FM328" s="62">
        <f t="shared" si="534"/>
        <v>1.679326923076923</v>
      </c>
      <c r="FN328" s="62">
        <v>1</v>
      </c>
      <c r="FO328" s="62">
        <v>0.5</v>
      </c>
      <c r="FP328" s="62">
        <v>0.5</v>
      </c>
      <c r="FQ328" s="62"/>
      <c r="FR328" s="62">
        <f t="shared" ref="FR328:FR376" si="578">IF(IF(FN328&gt;0,1,0)+IF(FO328&gt;0,1,0)+IF(FP328&gt;0,1,0)=0,"",IF(FN328&gt;0,1,0)+IF(FO328&gt;0,1,0)+IF(FP328&gt;0,1,0))</f>
        <v>3</v>
      </c>
      <c r="FS328" s="62">
        <f t="shared" ref="FS328:FS376" si="579">IFERROR(FK328/SUM($W328,$AI328,$AU328,$BG328,$BS328,$CE328,$CQ328,$DC328,$DO328,$EA328,$EM328,$EY328,$FK328,$FW328,$GI328,$GU328,$HG328,$HS328,$IE328,$IQ328),"")</f>
        <v>6.7114093959731542E-3</v>
      </c>
      <c r="FT328" s="62">
        <f t="shared" ref="FT328:FT376" si="580">IFERROR((FO328*FO$4+FP328*FP$4)*FS328,"")</f>
        <v>3.3557046979865771E-3</v>
      </c>
      <c r="FU328" s="5" t="s">
        <v>72</v>
      </c>
      <c r="FV328" s="5">
        <v>1</v>
      </c>
      <c r="FW328" s="5">
        <v>6</v>
      </c>
      <c r="FX328" s="5">
        <v>9900</v>
      </c>
      <c r="FY328" s="5">
        <f t="shared" si="535"/>
        <v>4.759615384615385</v>
      </c>
      <c r="FZ328" s="5">
        <v>1</v>
      </c>
      <c r="GA328" s="5">
        <v>0.5</v>
      </c>
      <c r="GB328" s="5">
        <v>0.5</v>
      </c>
      <c r="GC328" s="5"/>
      <c r="GD328" s="5">
        <f t="shared" ref="GD328:GD376" si="581">IF(IF(FZ328&gt;0,1,0)+IF(GA328&gt;0,1,0)+IF(GB328&gt;0,1,0)=0,"",IF(FZ328&gt;0,1,0)+IF(GA328&gt;0,1,0)+IF(GB328&gt;0,1,0))</f>
        <v>3</v>
      </c>
      <c r="GE328" s="5">
        <f t="shared" ref="GE328:GE376" si="582">IFERROR(FW328/SUM($W328,$AI328,$AU328,$BG328,$BS328,$CE328,$CQ328,$DC328,$DO328,$EA328,$EM328,$EY328,$FK328,$FW328,$GI328,$GU328,$HG328,$HS328,$IE328,$IQ328),"")</f>
        <v>2.0134228187919462E-2</v>
      </c>
      <c r="GF328" s="5">
        <f t="shared" ref="GF328:GF376" si="583">IFERROR((GA328*GA$4+GB328*GB$4)*GE328,"")</f>
        <v>1.0067114093959731E-2</v>
      </c>
      <c r="GG328" s="62" t="s">
        <v>253</v>
      </c>
      <c r="GH328" s="62">
        <v>1</v>
      </c>
      <c r="GI328" s="62">
        <v>15</v>
      </c>
      <c r="GJ328" s="62">
        <v>37407</v>
      </c>
      <c r="GK328" s="62">
        <f t="shared" si="536"/>
        <v>17.984134615384615</v>
      </c>
      <c r="GL328" s="62">
        <v>1</v>
      </c>
      <c r="GM328" s="62">
        <v>0.8</v>
      </c>
      <c r="GN328" s="62">
        <v>0.8</v>
      </c>
      <c r="GO328" s="62"/>
      <c r="GP328" s="62">
        <f t="shared" ref="GP328:GP376" si="584">IF(IF(GL328&gt;0,1,0)+IF(GM328&gt;0,1,0)+IF(GN328&gt;0,1,0)=0,"",IF(GL328&gt;0,1,0)+IF(GM328&gt;0,1,0)+IF(GN328&gt;0,1,0))</f>
        <v>3</v>
      </c>
      <c r="GQ328" s="62">
        <f t="shared" ref="GQ328:GQ376" si="585">IFERROR(GI328/SUM($W328,$AI328,$AU328,$BG328,$BS328,$CE328,$CQ328,$DC328,$DO328,$EA328,$EM328,$EY328,$FK328,$FW328,$GI328,$GU328,$HG328,$HS328,$IE328,$IQ328),"")</f>
        <v>5.0335570469798654E-2</v>
      </c>
      <c r="GR328" s="62">
        <f t="shared" ref="GR328:GR376" si="586">IFERROR((GM328*GM$4+GN328*GN$4)*GQ328,"")</f>
        <v>4.0268456375838924E-2</v>
      </c>
      <c r="GS328" s="5" t="s">
        <v>254</v>
      </c>
      <c r="GT328" s="5">
        <v>1</v>
      </c>
      <c r="GU328" s="5">
        <v>32</v>
      </c>
      <c r="GV328" s="5">
        <v>51309</v>
      </c>
      <c r="GW328" s="5">
        <f t="shared" si="537"/>
        <v>24.667788461538461</v>
      </c>
      <c r="GX328" s="5">
        <v>1</v>
      </c>
      <c r="GY328" s="5">
        <v>0.64</v>
      </c>
      <c r="GZ328" s="5">
        <v>0.64</v>
      </c>
      <c r="HA328" s="5"/>
      <c r="HB328" s="5">
        <f t="shared" ref="HB328:HB376" si="587">IF(IF(GX328&gt;0,1,0)+IF(GY328&gt;0,1,0)+IF(GZ328&gt;0,1,0)=0,"",IF(GX328&gt;0,1,0)+IF(GY328&gt;0,1,0)+IF(GZ328&gt;0,1,0))</f>
        <v>3</v>
      </c>
      <c r="HC328" s="5">
        <f t="shared" ref="HC328:HC376" si="588">IFERROR(GU328/SUM($W328,$AI328,$AU328,$BG328,$BS328,$CE328,$CQ328,$DC328,$DO328,$EA328,$EM328,$EY328,$FK328,$FW328,$GI328,$GU328,$HG328,$HS328,$IE328,$IQ328),"")</f>
        <v>0.10738255033557047</v>
      </c>
      <c r="HD328" s="5">
        <f t="shared" ref="HD328:HD376" si="589">IFERROR((GY328*GY$4+GZ328*GZ$4)*HC328,"")</f>
        <v>6.8724832214765094E-2</v>
      </c>
      <c r="HE328" s="62" t="s">
        <v>255</v>
      </c>
      <c r="HF328" s="62">
        <v>1</v>
      </c>
      <c r="HG328" s="62">
        <v>3</v>
      </c>
      <c r="HH328" s="62">
        <v>6194</v>
      </c>
      <c r="HI328" s="62">
        <f t="shared" si="538"/>
        <v>2.9778846153846152</v>
      </c>
      <c r="HJ328" s="62">
        <v>1</v>
      </c>
      <c r="HK328" s="62">
        <v>0.33</v>
      </c>
      <c r="HL328" s="62">
        <v>0.33</v>
      </c>
      <c r="HM328" s="62"/>
      <c r="HN328" s="62">
        <f t="shared" ref="HN328:HN376" si="590">IF(IF(HJ328&gt;0,1,0)+IF(HK328&gt;0,1,0)+IF(HL328&gt;0,1,0)=0,"",IF(HJ328&gt;0,1,0)+IF(HK328&gt;0,1,0)+IF(HL328&gt;0,1,0))</f>
        <v>3</v>
      </c>
      <c r="HO328" s="62">
        <f t="shared" ref="HO328:HO376" si="591">IFERROR(HG328/SUM($W328,$AI328,$AU328,$BG328,$BS328,$CE328,$CQ328,$DC328,$DO328,$EA328,$EM328,$EY328,$FK328,$FW328,$GI328,$GU328,$HG328,$HS328,$IE328,$IQ328),"")</f>
        <v>1.0067114093959731E-2</v>
      </c>
      <c r="HP328" s="62">
        <f t="shared" ref="HP328:HP376" si="592">IFERROR((HK328*HK$4+HL328*HL$4)*HO328,"")</f>
        <v>3.3221476510067113E-3</v>
      </c>
      <c r="HQ328" s="5"/>
      <c r="HR328" s="5"/>
      <c r="HS328" s="5"/>
      <c r="HT328" s="5"/>
      <c r="HU328" s="5"/>
      <c r="HV328" s="5"/>
      <c r="HW328" s="5"/>
      <c r="HX328" s="5"/>
      <c r="HY328" s="5"/>
      <c r="HZ328" s="5"/>
      <c r="IA328" s="5"/>
      <c r="IB328" s="5"/>
      <c r="IC328" s="62"/>
      <c r="ID328" s="62"/>
      <c r="IE328" s="62"/>
      <c r="IF328" s="62"/>
      <c r="IG328" s="62"/>
      <c r="IH328" s="62"/>
      <c r="II328" s="62"/>
      <c r="IJ328" s="62"/>
      <c r="IK328" s="62"/>
      <c r="IL328" s="62"/>
      <c r="IM328" s="62"/>
      <c r="IN328" s="62"/>
      <c r="IO328" s="5"/>
      <c r="IP328" s="5"/>
      <c r="IQ328" s="5"/>
      <c r="IR328" s="5"/>
      <c r="IS328" s="5"/>
      <c r="IT328" s="5"/>
      <c r="IU328" s="5"/>
      <c r="IV328" s="5"/>
      <c r="IW328" s="5"/>
      <c r="IX328" s="5"/>
      <c r="IY328" s="5"/>
      <c r="IZ328" s="5"/>
    </row>
    <row r="329" spans="1:260" x14ac:dyDescent="0.35">
      <c r="A329" s="131">
        <v>325</v>
      </c>
      <c r="B329" s="170">
        <f>'BVEM Scorecard'!B328</f>
        <v>0</v>
      </c>
      <c r="C329" s="170">
        <f>'BVEM Scorecard'!C328</f>
        <v>0</v>
      </c>
      <c r="D329" s="152">
        <v>1031</v>
      </c>
      <c r="E329" s="72" t="str">
        <f>'BVEM Scorecard'!F328</f>
        <v>Biomass</v>
      </c>
      <c r="F329" s="94">
        <f t="shared" si="539"/>
        <v>0.28999999999999998</v>
      </c>
      <c r="G329" s="94">
        <f t="shared" si="513"/>
        <v>1</v>
      </c>
      <c r="H329" s="94">
        <f t="shared" si="540"/>
        <v>0.70939597315436254</v>
      </c>
      <c r="I329" s="94">
        <f t="shared" si="514"/>
        <v>0.88235294117647056</v>
      </c>
      <c r="J329" s="55">
        <v>1</v>
      </c>
      <c r="K329" s="55">
        <v>1</v>
      </c>
      <c r="L329" s="55">
        <v>298</v>
      </c>
      <c r="M329" s="55">
        <v>598028</v>
      </c>
      <c r="N329" s="5">
        <f t="shared" si="515"/>
        <v>287.51346153846151</v>
      </c>
      <c r="O329" s="5">
        <v>1</v>
      </c>
      <c r="P329" s="142">
        <v>0.28999999999999998</v>
      </c>
      <c r="Q329" s="114">
        <f t="shared" si="516"/>
        <v>0.28999999999999998</v>
      </c>
      <c r="R329" s="91">
        <v>0.28999999999999998</v>
      </c>
      <c r="S329" s="5">
        <f t="shared" si="541"/>
        <v>3</v>
      </c>
      <c r="T329" s="93">
        <f t="shared" si="517"/>
        <v>0.28999999999999998</v>
      </c>
      <c r="U329" s="143" t="s">
        <v>105</v>
      </c>
      <c r="V329" s="143">
        <v>1</v>
      </c>
      <c r="W329" s="143">
        <v>3</v>
      </c>
      <c r="X329" s="64">
        <f t="shared" si="518"/>
        <v>2815</v>
      </c>
      <c r="Y329" s="64">
        <f t="shared" si="519"/>
        <v>1.3533653846153846</v>
      </c>
      <c r="Z329" s="62">
        <v>1</v>
      </c>
      <c r="AA329" s="144">
        <v>0.5</v>
      </c>
      <c r="AB329" s="144">
        <v>0.5</v>
      </c>
      <c r="AC329" s="64"/>
      <c r="AD329" s="64">
        <f t="shared" si="542"/>
        <v>3</v>
      </c>
      <c r="AE329" s="64">
        <f t="shared" si="543"/>
        <v>1.0067114093959731E-2</v>
      </c>
      <c r="AF329" s="64">
        <f t="shared" si="544"/>
        <v>5.0335570469798654E-3</v>
      </c>
      <c r="AG329" s="55" t="s">
        <v>242</v>
      </c>
      <c r="AH329" s="55">
        <v>1</v>
      </c>
      <c r="AI329" s="35">
        <v>35</v>
      </c>
      <c r="AJ329" s="35">
        <v>63994</v>
      </c>
      <c r="AK329" s="35">
        <f t="shared" si="520"/>
        <v>30.766346153846154</v>
      </c>
      <c r="AL329" s="35">
        <v>1</v>
      </c>
      <c r="AM329" s="142">
        <v>0.83</v>
      </c>
      <c r="AN329" s="142">
        <v>0.83</v>
      </c>
      <c r="AO329" s="35"/>
      <c r="AP329" s="35">
        <f t="shared" si="545"/>
        <v>3</v>
      </c>
      <c r="AQ329" s="35">
        <f t="shared" si="546"/>
        <v>0.1174496644295302</v>
      </c>
      <c r="AR329" s="35">
        <f t="shared" si="547"/>
        <v>9.7483221476510062E-2</v>
      </c>
      <c r="AS329" s="64" t="s">
        <v>243</v>
      </c>
      <c r="AT329" s="64">
        <v>1</v>
      </c>
      <c r="AU329" s="64">
        <v>24</v>
      </c>
      <c r="AV329" s="64">
        <v>53715</v>
      </c>
      <c r="AW329" s="64">
        <f t="shared" si="521"/>
        <v>25.82451923076923</v>
      </c>
      <c r="AX329" s="64">
        <v>1</v>
      </c>
      <c r="AY329" s="144">
        <v>0.71</v>
      </c>
      <c r="AZ329" s="144">
        <v>0.71</v>
      </c>
      <c r="BA329" s="64"/>
      <c r="BB329" s="64">
        <f t="shared" si="548"/>
        <v>3</v>
      </c>
      <c r="BC329" s="64">
        <f t="shared" si="549"/>
        <v>8.0536912751677847E-2</v>
      </c>
      <c r="BD329" s="64">
        <f t="shared" si="550"/>
        <v>5.7181208053691271E-2</v>
      </c>
      <c r="BE329" s="35" t="s">
        <v>244</v>
      </c>
      <c r="BF329" s="35">
        <v>1</v>
      </c>
      <c r="BG329" s="35">
        <v>9</v>
      </c>
      <c r="BH329" s="35">
        <v>19797</v>
      </c>
      <c r="BI329" s="35">
        <f t="shared" si="522"/>
        <v>9.517788461538462</v>
      </c>
      <c r="BJ329" s="35">
        <v>1</v>
      </c>
      <c r="BK329" s="142">
        <v>0.22</v>
      </c>
      <c r="BL329" s="142">
        <v>0.22</v>
      </c>
      <c r="BM329" s="35"/>
      <c r="BN329" s="35">
        <f t="shared" si="551"/>
        <v>3</v>
      </c>
      <c r="BO329" s="35">
        <f t="shared" si="552"/>
        <v>3.0201342281879196E-2</v>
      </c>
      <c r="BP329" s="35">
        <f t="shared" si="553"/>
        <v>6.6442953020134235E-3</v>
      </c>
      <c r="BQ329" s="64" t="s">
        <v>245</v>
      </c>
      <c r="BR329" s="64">
        <v>1</v>
      </c>
      <c r="BS329" s="64">
        <v>9</v>
      </c>
      <c r="BT329" s="64">
        <v>25760</v>
      </c>
      <c r="BU329" s="64">
        <f t="shared" si="523"/>
        <v>12.384615384615385</v>
      </c>
      <c r="BV329" s="64">
        <v>1</v>
      </c>
      <c r="BW329" s="144">
        <v>0</v>
      </c>
      <c r="BX329" s="144">
        <v>0</v>
      </c>
      <c r="BY329" s="64"/>
      <c r="BZ329" s="64">
        <f t="shared" si="554"/>
        <v>1</v>
      </c>
      <c r="CA329" s="64">
        <f t="shared" si="555"/>
        <v>3.0201342281879196E-2</v>
      </c>
      <c r="CB329" s="64">
        <f t="shared" si="556"/>
        <v>0</v>
      </c>
      <c r="CC329" s="35" t="s">
        <v>246</v>
      </c>
      <c r="CD329" s="35">
        <v>1</v>
      </c>
      <c r="CE329" s="35">
        <f>6</f>
        <v>6</v>
      </c>
      <c r="CF329" s="35">
        <f t="shared" si="524"/>
        <v>3478</v>
      </c>
      <c r="CG329" s="35">
        <f t="shared" si="525"/>
        <v>1.6721153846153847</v>
      </c>
      <c r="CH329" s="35">
        <v>1</v>
      </c>
      <c r="CI329" s="142">
        <v>0.33</v>
      </c>
      <c r="CJ329" s="142">
        <v>0.33</v>
      </c>
      <c r="CK329" s="35"/>
      <c r="CL329" s="35">
        <f t="shared" si="557"/>
        <v>3</v>
      </c>
      <c r="CM329" s="35">
        <f t="shared" si="558"/>
        <v>2.0134228187919462E-2</v>
      </c>
      <c r="CN329" s="35">
        <f t="shared" si="559"/>
        <v>6.6442953020134227E-3</v>
      </c>
      <c r="CO329" s="64" t="s">
        <v>247</v>
      </c>
      <c r="CP329" s="64">
        <v>1</v>
      </c>
      <c r="CQ329" s="64">
        <v>1</v>
      </c>
      <c r="CR329" s="64">
        <v>695</v>
      </c>
      <c r="CS329" s="64">
        <f t="shared" si="526"/>
        <v>0.33413461538461536</v>
      </c>
      <c r="CT329" s="64">
        <f t="shared" si="527"/>
        <v>4.8076923076923074E-4</v>
      </c>
      <c r="CU329" s="144">
        <v>0</v>
      </c>
      <c r="CV329" s="144">
        <v>0</v>
      </c>
      <c r="CW329" s="64"/>
      <c r="CX329" s="64">
        <f t="shared" si="560"/>
        <v>1</v>
      </c>
      <c r="CY329" s="64">
        <f t="shared" si="561"/>
        <v>3.3557046979865771E-3</v>
      </c>
      <c r="CZ329" s="64">
        <f t="shared" si="562"/>
        <v>0</v>
      </c>
      <c r="DA329" s="35" t="s">
        <v>248</v>
      </c>
      <c r="DB329" s="35">
        <v>1</v>
      </c>
      <c r="DC329" s="35">
        <v>1</v>
      </c>
      <c r="DD329" s="35">
        <v>348</v>
      </c>
      <c r="DE329" s="35">
        <f t="shared" si="528"/>
        <v>0.1673076923076923</v>
      </c>
      <c r="DF329" s="35">
        <v>1</v>
      </c>
      <c r="DG329" s="142">
        <v>0.83</v>
      </c>
      <c r="DH329" s="142">
        <v>0.83</v>
      </c>
      <c r="DI329" s="35"/>
      <c r="DJ329" s="35">
        <f t="shared" si="563"/>
        <v>3</v>
      </c>
      <c r="DK329" s="35">
        <f t="shared" si="564"/>
        <v>3.3557046979865771E-3</v>
      </c>
      <c r="DL329" s="35">
        <f t="shared" si="565"/>
        <v>2.7852348993288589E-3</v>
      </c>
      <c r="DM329" s="64" t="s">
        <v>249</v>
      </c>
      <c r="DN329" s="64">
        <v>1</v>
      </c>
      <c r="DO329" s="64">
        <v>2</v>
      </c>
      <c r="DP329" s="64">
        <v>2808</v>
      </c>
      <c r="DQ329" s="64">
        <f t="shared" si="529"/>
        <v>1.35</v>
      </c>
      <c r="DR329" s="64">
        <v>1</v>
      </c>
      <c r="DS329" s="144">
        <v>0</v>
      </c>
      <c r="DT329" s="144">
        <v>0</v>
      </c>
      <c r="DU329" s="64"/>
      <c r="DV329" s="64">
        <f t="shared" si="566"/>
        <v>1</v>
      </c>
      <c r="DW329" s="64">
        <f t="shared" si="567"/>
        <v>6.7114093959731542E-3</v>
      </c>
      <c r="DX329" s="64">
        <f t="shared" si="568"/>
        <v>0</v>
      </c>
      <c r="DY329" s="35" t="s">
        <v>110</v>
      </c>
      <c r="DZ329" s="35">
        <v>1</v>
      </c>
      <c r="EA329" s="35">
        <f>95</f>
        <v>95</v>
      </c>
      <c r="EB329" s="35">
        <v>191290</v>
      </c>
      <c r="EC329" s="35">
        <f t="shared" si="530"/>
        <v>91.96634615384616</v>
      </c>
      <c r="ED329" s="35">
        <f t="shared" si="531"/>
        <v>0.96806680161943326</v>
      </c>
      <c r="EE329" s="142">
        <v>0.95</v>
      </c>
      <c r="EF329" s="142">
        <v>0.95</v>
      </c>
      <c r="EG329" s="35"/>
      <c r="EH329" s="35">
        <f t="shared" si="569"/>
        <v>3</v>
      </c>
      <c r="EI329" s="35">
        <f t="shared" si="570"/>
        <v>0.31879194630872482</v>
      </c>
      <c r="EJ329" s="35">
        <f t="shared" si="571"/>
        <v>0.30285234899328856</v>
      </c>
      <c r="EK329" s="62" t="s">
        <v>250</v>
      </c>
      <c r="EL329" s="62">
        <v>1</v>
      </c>
      <c r="EM329" s="62">
        <v>45</v>
      </c>
      <c r="EN329" s="62">
        <v>98950</v>
      </c>
      <c r="EO329" s="62">
        <f t="shared" si="532"/>
        <v>47.572115384615387</v>
      </c>
      <c r="EP329" s="62">
        <v>1</v>
      </c>
      <c r="EQ329" s="62">
        <v>0.64</v>
      </c>
      <c r="ER329" s="62">
        <v>0.64</v>
      </c>
      <c r="ES329" s="62"/>
      <c r="ET329" s="62">
        <f t="shared" si="572"/>
        <v>3</v>
      </c>
      <c r="EU329" s="62">
        <f t="shared" si="573"/>
        <v>0.15100671140939598</v>
      </c>
      <c r="EV329" s="62">
        <f t="shared" si="574"/>
        <v>9.6644295302013433E-2</v>
      </c>
      <c r="EW329" s="5" t="s">
        <v>251</v>
      </c>
      <c r="EX329" s="5">
        <v>1</v>
      </c>
      <c r="EY329" s="5">
        <v>10</v>
      </c>
      <c r="EZ329" s="5">
        <v>26076</v>
      </c>
      <c r="FA329" s="5">
        <f t="shared" si="533"/>
        <v>12.536538461538461</v>
      </c>
      <c r="FB329" s="5">
        <v>1</v>
      </c>
      <c r="FC329" s="5">
        <v>0.25</v>
      </c>
      <c r="FD329" s="5">
        <v>0.25</v>
      </c>
      <c r="FE329" s="5"/>
      <c r="FF329" s="5">
        <f t="shared" si="575"/>
        <v>3</v>
      </c>
      <c r="FG329" s="5">
        <f t="shared" si="576"/>
        <v>3.3557046979865772E-2</v>
      </c>
      <c r="FH329" s="5">
        <f t="shared" si="577"/>
        <v>8.389261744966443E-3</v>
      </c>
      <c r="FI329" s="62" t="s">
        <v>252</v>
      </c>
      <c r="FJ329" s="62">
        <v>1</v>
      </c>
      <c r="FK329" s="62">
        <v>2</v>
      </c>
      <c r="FL329" s="62">
        <v>3493</v>
      </c>
      <c r="FM329" s="62">
        <f t="shared" si="534"/>
        <v>1.679326923076923</v>
      </c>
      <c r="FN329" s="62">
        <v>1</v>
      </c>
      <c r="FO329" s="62">
        <v>0.5</v>
      </c>
      <c r="FP329" s="62">
        <v>0.5</v>
      </c>
      <c r="FQ329" s="62"/>
      <c r="FR329" s="62">
        <f t="shared" si="578"/>
        <v>3</v>
      </c>
      <c r="FS329" s="62">
        <f t="shared" si="579"/>
        <v>6.7114093959731542E-3</v>
      </c>
      <c r="FT329" s="62">
        <f t="shared" si="580"/>
        <v>3.3557046979865771E-3</v>
      </c>
      <c r="FU329" s="5" t="s">
        <v>72</v>
      </c>
      <c r="FV329" s="5">
        <v>1</v>
      </c>
      <c r="FW329" s="5">
        <v>6</v>
      </c>
      <c r="FX329" s="5">
        <v>9900</v>
      </c>
      <c r="FY329" s="5">
        <f t="shared" si="535"/>
        <v>4.759615384615385</v>
      </c>
      <c r="FZ329" s="5">
        <v>1</v>
      </c>
      <c r="GA329" s="5">
        <v>0.5</v>
      </c>
      <c r="GB329" s="5">
        <v>0.5</v>
      </c>
      <c r="GC329" s="5"/>
      <c r="GD329" s="5">
        <f t="shared" si="581"/>
        <v>3</v>
      </c>
      <c r="GE329" s="5">
        <f t="shared" si="582"/>
        <v>2.0134228187919462E-2</v>
      </c>
      <c r="GF329" s="5">
        <f t="shared" si="583"/>
        <v>1.0067114093959731E-2</v>
      </c>
      <c r="GG329" s="62" t="s">
        <v>253</v>
      </c>
      <c r="GH329" s="62">
        <v>1</v>
      </c>
      <c r="GI329" s="62">
        <v>15</v>
      </c>
      <c r="GJ329" s="62">
        <v>37407</v>
      </c>
      <c r="GK329" s="62">
        <f t="shared" si="536"/>
        <v>17.984134615384615</v>
      </c>
      <c r="GL329" s="62">
        <v>1</v>
      </c>
      <c r="GM329" s="62">
        <v>0.8</v>
      </c>
      <c r="GN329" s="62">
        <v>0.8</v>
      </c>
      <c r="GO329" s="62"/>
      <c r="GP329" s="62">
        <f t="shared" si="584"/>
        <v>3</v>
      </c>
      <c r="GQ329" s="62">
        <f t="shared" si="585"/>
        <v>5.0335570469798654E-2</v>
      </c>
      <c r="GR329" s="62">
        <f t="shared" si="586"/>
        <v>4.0268456375838924E-2</v>
      </c>
      <c r="GS329" s="5" t="s">
        <v>254</v>
      </c>
      <c r="GT329" s="5">
        <v>1</v>
      </c>
      <c r="GU329" s="5">
        <v>32</v>
      </c>
      <c r="GV329" s="5">
        <v>51309</v>
      </c>
      <c r="GW329" s="5">
        <f t="shared" si="537"/>
        <v>24.667788461538461</v>
      </c>
      <c r="GX329" s="5">
        <v>1</v>
      </c>
      <c r="GY329" s="5">
        <v>0.64</v>
      </c>
      <c r="GZ329" s="5">
        <v>0.64</v>
      </c>
      <c r="HA329" s="5"/>
      <c r="HB329" s="5">
        <f t="shared" si="587"/>
        <v>3</v>
      </c>
      <c r="HC329" s="5">
        <f t="shared" si="588"/>
        <v>0.10738255033557047</v>
      </c>
      <c r="HD329" s="5">
        <f t="shared" si="589"/>
        <v>6.8724832214765094E-2</v>
      </c>
      <c r="HE329" s="62" t="s">
        <v>255</v>
      </c>
      <c r="HF329" s="62">
        <v>1</v>
      </c>
      <c r="HG329" s="62">
        <v>3</v>
      </c>
      <c r="HH329" s="62">
        <v>6194</v>
      </c>
      <c r="HI329" s="62">
        <f t="shared" si="538"/>
        <v>2.9778846153846152</v>
      </c>
      <c r="HJ329" s="62">
        <v>1</v>
      </c>
      <c r="HK329" s="62">
        <v>0.33</v>
      </c>
      <c r="HL329" s="62">
        <v>0.33</v>
      </c>
      <c r="HM329" s="62"/>
      <c r="HN329" s="62">
        <f t="shared" si="590"/>
        <v>3</v>
      </c>
      <c r="HO329" s="62">
        <f t="shared" si="591"/>
        <v>1.0067114093959731E-2</v>
      </c>
      <c r="HP329" s="62">
        <f t="shared" si="592"/>
        <v>3.3221476510067113E-3</v>
      </c>
      <c r="HQ329" s="5"/>
      <c r="HR329" s="5"/>
      <c r="HS329" s="5"/>
      <c r="HT329" s="5"/>
      <c r="HU329" s="5"/>
      <c r="HV329" s="5"/>
      <c r="HW329" s="5"/>
      <c r="HX329" s="5"/>
      <c r="HY329" s="5"/>
      <c r="HZ329" s="5"/>
      <c r="IA329" s="5"/>
      <c r="IB329" s="5"/>
      <c r="IC329" s="62"/>
      <c r="ID329" s="62"/>
      <c r="IE329" s="62"/>
      <c r="IF329" s="62"/>
      <c r="IG329" s="62"/>
      <c r="IH329" s="62"/>
      <c r="II329" s="62"/>
      <c r="IJ329" s="62"/>
      <c r="IK329" s="62"/>
      <c r="IL329" s="62"/>
      <c r="IM329" s="62"/>
      <c r="IN329" s="62"/>
      <c r="IO329" s="5"/>
      <c r="IP329" s="5"/>
      <c r="IQ329" s="5"/>
      <c r="IR329" s="5"/>
      <c r="IS329" s="5"/>
      <c r="IT329" s="5"/>
      <c r="IU329" s="5"/>
      <c r="IV329" s="5"/>
      <c r="IW329" s="5"/>
      <c r="IX329" s="5"/>
      <c r="IY329" s="5"/>
      <c r="IZ329" s="5"/>
    </row>
    <row r="330" spans="1:260" x14ac:dyDescent="0.35">
      <c r="A330" s="131">
        <v>326</v>
      </c>
      <c r="B330" s="170">
        <f>'BVEM Scorecard'!B329</f>
        <v>0</v>
      </c>
      <c r="C330" s="170">
        <f>'BVEM Scorecard'!C329</f>
        <v>0</v>
      </c>
      <c r="D330" s="152">
        <v>708</v>
      </c>
      <c r="E330" s="72" t="str">
        <f>'BVEM Scorecard'!F329</f>
        <v>Solar + Storage</v>
      </c>
      <c r="F330" s="94"/>
      <c r="G330" s="94"/>
      <c r="H330" s="94"/>
      <c r="I330" s="94"/>
      <c r="J330" s="55"/>
      <c r="K330" s="55"/>
      <c r="L330" s="55"/>
      <c r="M330" s="55"/>
      <c r="N330" s="5"/>
      <c r="O330" s="141"/>
      <c r="P330" s="142"/>
      <c r="Q330" s="114"/>
      <c r="R330" s="91"/>
      <c r="S330" s="5" t="str">
        <f t="shared" si="541"/>
        <v/>
      </c>
      <c r="T330" s="93"/>
      <c r="U330" s="143"/>
      <c r="V330" s="143"/>
      <c r="W330" s="143"/>
      <c r="X330" s="64"/>
      <c r="Y330" s="64"/>
      <c r="Z330" s="64"/>
      <c r="AA330" s="144"/>
      <c r="AB330" s="144"/>
      <c r="AC330" s="64"/>
      <c r="AD330" s="64" t="str">
        <f t="shared" si="542"/>
        <v/>
      </c>
      <c r="AE330" s="64" t="str">
        <f t="shared" si="543"/>
        <v/>
      </c>
      <c r="AF330" s="64" t="str">
        <f t="shared" si="544"/>
        <v/>
      </c>
      <c r="AG330" s="55"/>
      <c r="AH330" s="55"/>
      <c r="AI330" s="5"/>
      <c r="AJ330" s="5"/>
      <c r="AK330" s="5"/>
      <c r="AL330" s="5"/>
      <c r="AM330" s="5"/>
      <c r="AN330" s="5"/>
      <c r="AO330" s="5"/>
      <c r="AP330" s="35" t="str">
        <f t="shared" si="545"/>
        <v/>
      </c>
      <c r="AQ330" s="35" t="str">
        <f t="shared" si="546"/>
        <v/>
      </c>
      <c r="AR330" s="35" t="str">
        <f t="shared" si="547"/>
        <v/>
      </c>
      <c r="AS330" s="62"/>
      <c r="AT330" s="62"/>
      <c r="AU330" s="62"/>
      <c r="AV330" s="62"/>
      <c r="AW330" s="62"/>
      <c r="AX330" s="62"/>
      <c r="AY330" s="62"/>
      <c r="AZ330" s="62"/>
      <c r="BA330" s="62"/>
      <c r="BB330" s="62" t="str">
        <f t="shared" si="548"/>
        <v/>
      </c>
      <c r="BC330" s="95" t="str">
        <f t="shared" si="549"/>
        <v/>
      </c>
      <c r="BD330" s="62" t="str">
        <f t="shared" si="550"/>
        <v/>
      </c>
      <c r="BE330" s="5"/>
      <c r="BF330" s="5"/>
      <c r="BG330" s="5"/>
      <c r="BH330" s="5"/>
      <c r="BI330" s="5"/>
      <c r="BJ330" s="5"/>
      <c r="BK330" s="5"/>
      <c r="BL330" s="5"/>
      <c r="BM330" s="5"/>
      <c r="BN330" s="35" t="str">
        <f t="shared" si="551"/>
        <v/>
      </c>
      <c r="BO330" s="35" t="str">
        <f t="shared" si="552"/>
        <v/>
      </c>
      <c r="BP330" s="35" t="str">
        <f t="shared" si="553"/>
        <v/>
      </c>
      <c r="BQ330" s="62"/>
      <c r="BR330" s="62"/>
      <c r="BS330" s="62"/>
      <c r="BT330" s="62"/>
      <c r="BU330" s="62"/>
      <c r="BV330" s="62"/>
      <c r="BW330" s="62"/>
      <c r="BX330" s="62"/>
      <c r="BY330" s="62"/>
      <c r="BZ330" s="62" t="str">
        <f t="shared" si="554"/>
        <v/>
      </c>
      <c r="CA330" s="62" t="str">
        <f t="shared" si="555"/>
        <v/>
      </c>
      <c r="CB330" s="62" t="str">
        <f t="shared" si="556"/>
        <v/>
      </c>
      <c r="CC330" s="5"/>
      <c r="CD330" s="5"/>
      <c r="CE330" s="5"/>
      <c r="CF330" s="5"/>
      <c r="CG330" s="5"/>
      <c r="CH330" s="5"/>
      <c r="CI330" s="5"/>
      <c r="CJ330" s="5"/>
      <c r="CK330" s="5"/>
      <c r="CL330" s="35" t="str">
        <f t="shared" si="557"/>
        <v/>
      </c>
      <c r="CM330" s="35" t="str">
        <f t="shared" si="558"/>
        <v/>
      </c>
      <c r="CN330" s="35" t="str">
        <f t="shared" si="559"/>
        <v/>
      </c>
      <c r="CO330" s="62"/>
      <c r="CP330" s="62"/>
      <c r="CQ330" s="62"/>
      <c r="CR330" s="62"/>
      <c r="CS330" s="62"/>
      <c r="CT330" s="62"/>
      <c r="CU330" s="62"/>
      <c r="CV330" s="62"/>
      <c r="CW330" s="62"/>
      <c r="CX330" s="62" t="str">
        <f t="shared" si="560"/>
        <v/>
      </c>
      <c r="CY330" s="62" t="str">
        <f t="shared" si="561"/>
        <v/>
      </c>
      <c r="CZ330" s="62" t="str">
        <f t="shared" si="562"/>
        <v/>
      </c>
      <c r="DA330" s="5"/>
      <c r="DB330" s="5"/>
      <c r="DC330" s="5"/>
      <c r="DD330" s="5"/>
      <c r="DE330" s="5"/>
      <c r="DF330" s="5"/>
      <c r="DG330" s="5"/>
      <c r="DH330" s="5"/>
      <c r="DI330" s="5"/>
      <c r="DJ330" s="5" t="str">
        <f t="shared" si="563"/>
        <v/>
      </c>
      <c r="DK330" s="5" t="str">
        <f t="shared" si="564"/>
        <v/>
      </c>
      <c r="DL330" s="5" t="str">
        <f t="shared" si="565"/>
        <v/>
      </c>
      <c r="DM330" s="62"/>
      <c r="DN330" s="62"/>
      <c r="DO330" s="62"/>
      <c r="DP330" s="62"/>
      <c r="DQ330" s="62"/>
      <c r="DR330" s="62"/>
      <c r="DS330" s="62"/>
      <c r="DT330" s="62"/>
      <c r="DU330" s="62"/>
      <c r="DV330" s="62" t="str">
        <f t="shared" si="566"/>
        <v/>
      </c>
      <c r="DW330" s="62" t="str">
        <f t="shared" si="567"/>
        <v/>
      </c>
      <c r="DX330" s="62" t="str">
        <f t="shared" si="568"/>
        <v/>
      </c>
      <c r="DY330" s="5"/>
      <c r="DZ330" s="5"/>
      <c r="EA330" s="5"/>
      <c r="EB330" s="5"/>
      <c r="EC330" s="5"/>
      <c r="ED330" s="5"/>
      <c r="EE330" s="5"/>
      <c r="EF330" s="5"/>
      <c r="EG330" s="5"/>
      <c r="EH330" s="5" t="str">
        <f t="shared" si="569"/>
        <v/>
      </c>
      <c r="EI330" s="5" t="str">
        <f t="shared" si="570"/>
        <v/>
      </c>
      <c r="EJ330" s="5" t="str">
        <f t="shared" si="571"/>
        <v/>
      </c>
      <c r="EK330" s="62"/>
      <c r="EL330" s="62"/>
      <c r="EM330" s="62"/>
      <c r="EN330" s="62"/>
      <c r="EO330" s="62"/>
      <c r="EP330" s="62"/>
      <c r="EQ330" s="62"/>
      <c r="ER330" s="62"/>
      <c r="ES330" s="62"/>
      <c r="ET330" s="62" t="str">
        <f t="shared" si="572"/>
        <v/>
      </c>
      <c r="EU330" s="62" t="str">
        <f t="shared" si="573"/>
        <v/>
      </c>
      <c r="EV330" s="62" t="str">
        <f t="shared" si="574"/>
        <v/>
      </c>
      <c r="EW330" s="5"/>
      <c r="EX330" s="5"/>
      <c r="EY330" s="5"/>
      <c r="EZ330" s="5"/>
      <c r="FA330" s="5"/>
      <c r="FB330" s="5"/>
      <c r="FC330" s="5"/>
      <c r="FD330" s="5"/>
      <c r="FE330" s="5"/>
      <c r="FF330" s="5" t="str">
        <f t="shared" si="575"/>
        <v/>
      </c>
      <c r="FG330" s="5" t="str">
        <f t="shared" si="576"/>
        <v/>
      </c>
      <c r="FH330" s="5" t="str">
        <f t="shared" si="577"/>
        <v/>
      </c>
      <c r="FI330" s="62"/>
      <c r="FJ330" s="62"/>
      <c r="FK330" s="62"/>
      <c r="FL330" s="62"/>
      <c r="FM330" s="62"/>
      <c r="FN330" s="62"/>
      <c r="FO330" s="62"/>
      <c r="FP330" s="62"/>
      <c r="FQ330" s="62"/>
      <c r="FR330" s="62" t="str">
        <f t="shared" si="578"/>
        <v/>
      </c>
      <c r="FS330" s="62" t="str">
        <f t="shared" si="579"/>
        <v/>
      </c>
      <c r="FT330" s="62" t="str">
        <f t="shared" si="580"/>
        <v/>
      </c>
      <c r="FU330" s="5"/>
      <c r="FV330" s="5"/>
      <c r="FW330" s="5"/>
      <c r="FX330" s="5"/>
      <c r="FY330" s="5"/>
      <c r="FZ330" s="5"/>
      <c r="GA330" s="5"/>
      <c r="GB330" s="5"/>
      <c r="GC330" s="5"/>
      <c r="GD330" s="5" t="str">
        <f t="shared" si="581"/>
        <v/>
      </c>
      <c r="GE330" s="5" t="str">
        <f t="shared" si="582"/>
        <v/>
      </c>
      <c r="GF330" s="5" t="str">
        <f t="shared" si="583"/>
        <v/>
      </c>
      <c r="GG330" s="62"/>
      <c r="GH330" s="62"/>
      <c r="GI330" s="62"/>
      <c r="GJ330" s="62"/>
      <c r="GK330" s="62"/>
      <c r="GL330" s="62"/>
      <c r="GM330" s="62"/>
      <c r="GN330" s="62"/>
      <c r="GO330" s="62"/>
      <c r="GP330" s="62" t="str">
        <f t="shared" si="584"/>
        <v/>
      </c>
      <c r="GQ330" s="62" t="str">
        <f t="shared" si="585"/>
        <v/>
      </c>
      <c r="GR330" s="62" t="str">
        <f t="shared" si="586"/>
        <v/>
      </c>
      <c r="GS330" s="5"/>
      <c r="GT330" s="5"/>
      <c r="GU330" s="5"/>
      <c r="GV330" s="5"/>
      <c r="GW330" s="5"/>
      <c r="GX330" s="5"/>
      <c r="GY330" s="5"/>
      <c r="GZ330" s="5"/>
      <c r="HA330" s="5"/>
      <c r="HB330" s="5" t="str">
        <f t="shared" si="587"/>
        <v/>
      </c>
      <c r="HC330" s="5" t="str">
        <f t="shared" si="588"/>
        <v/>
      </c>
      <c r="HD330" s="5" t="str">
        <f t="shared" si="589"/>
        <v/>
      </c>
      <c r="HE330" s="62"/>
      <c r="HF330" s="62"/>
      <c r="HG330" s="62"/>
      <c r="HH330" s="62"/>
      <c r="HI330" s="62"/>
      <c r="HJ330" s="62"/>
      <c r="HK330" s="62"/>
      <c r="HL330" s="62"/>
      <c r="HM330" s="62"/>
      <c r="HN330" s="62" t="str">
        <f t="shared" si="590"/>
        <v/>
      </c>
      <c r="HO330" s="62" t="str">
        <f t="shared" si="591"/>
        <v/>
      </c>
      <c r="HP330" s="62" t="str">
        <f t="shared" si="592"/>
        <v/>
      </c>
      <c r="HQ330" s="5"/>
      <c r="HR330" s="5"/>
      <c r="HS330" s="5"/>
      <c r="HT330" s="5"/>
      <c r="HU330" s="5"/>
      <c r="HV330" s="5"/>
      <c r="HW330" s="5"/>
      <c r="HX330" s="5"/>
      <c r="HY330" s="5"/>
      <c r="HZ330" s="5" t="str">
        <f t="shared" ref="HZ330:HZ376" si="593">IF(IF(HV330&gt;0,1,0)+IF(HW330&gt;0,1,0)+IF(HX330&gt;0,1,0)=0,"",IF(HV330&gt;0,1,0)+IF(HW330&gt;0,1,0)+IF(HX330&gt;0,1,0))</f>
        <v/>
      </c>
      <c r="IA330" s="5" t="str">
        <f t="shared" ref="IA330:IA376" si="594">IFERROR(HS330/SUM($W330,$AI330,$AU330,$BG330,$BS330,$CE330,$CQ330,$DC330,$DO330,$EA330,$EM330,$EY330,$FK330,$FW330,$GI330,$GU330,$HG330,$HS330,$IE330,$IQ330),"")</f>
        <v/>
      </c>
      <c r="IB330" s="5" t="str">
        <f t="shared" ref="IB330:IB376" si="595">IFERROR((HW330*HW$4+HX330*HX$4)*IA330,"")</f>
        <v/>
      </c>
      <c r="IC330" s="62"/>
      <c r="ID330" s="62"/>
      <c r="IE330" s="62"/>
      <c r="IF330" s="62"/>
      <c r="IG330" s="62"/>
      <c r="IH330" s="62"/>
      <c r="II330" s="62"/>
      <c r="IJ330" s="62"/>
      <c r="IK330" s="62"/>
      <c r="IL330" s="62" t="str">
        <f t="shared" ref="IL330:IL376" si="596">IF(IF(IH330&gt;0,1,0)+IF(II330&gt;0,1,0)+IF(IJ330&gt;0,1,0)=0,"",IF(IH330&gt;0,1,0)+IF(II330&gt;0,1,0)+IF(IJ330&gt;0,1,0))</f>
        <v/>
      </c>
      <c r="IM330" s="62" t="str">
        <f t="shared" ref="IM330:IM376" si="597">IFERROR(IE330/SUM($W330,$AI330,$AU330,$BG330,$BS330,$CE330,$CQ330,$DC330,$DO330,$EA330,$EM330,$EY330,$FK330,$FW330,$GI330,$GU330,$HG330,$HS330,$IE330,$IQ330),"")</f>
        <v/>
      </c>
      <c r="IN330" s="62" t="str">
        <f t="shared" ref="IN330:IN376" si="598">IFERROR((II330*II$4+IJ330*IJ$4)*IM330,"")</f>
        <v/>
      </c>
      <c r="IO330" s="5"/>
      <c r="IP330" s="5"/>
      <c r="IQ330" s="5"/>
      <c r="IR330" s="5"/>
      <c r="IS330" s="5"/>
      <c r="IT330" s="5"/>
      <c r="IU330" s="5"/>
      <c r="IV330" s="5"/>
      <c r="IW330" s="5"/>
      <c r="IX330" s="5" t="str">
        <f t="shared" ref="IX330:IX376" si="599">IF(IF(IT330&gt;0,1,0)+IF(IU330&gt;0,1,0)+IF(IV330&gt;0,1,0)=0,"",IF(IT330&gt;0,1,0)+IF(IU330&gt;0,1,0)+IF(IV330&gt;0,1,0))</f>
        <v/>
      </c>
      <c r="IY330" s="5" t="str">
        <f t="shared" ref="IY330:IY376" si="600">IFERROR(IQ330/SUM($W330,$AI330,$AU330,$BG330,$BS330,$CE330,$CQ330,$DC330,$DO330,$EA330,$EM330,$EY330,$FK330,$FW330,$GI330,$GU330,$HG330,$HS330,$IE330,$IQ330),"")</f>
        <v/>
      </c>
      <c r="IZ330" s="5" t="str">
        <f t="shared" ref="IZ330:IZ376" si="601">IFERROR((IU330*IU$4+IV330*IV$4)*IY330,"")</f>
        <v/>
      </c>
    </row>
    <row r="331" spans="1:260" x14ac:dyDescent="0.35">
      <c r="A331" s="131">
        <v>327</v>
      </c>
      <c r="B331" s="170">
        <f>'BVEM Scorecard'!B330</f>
        <v>0</v>
      </c>
      <c r="C331" s="170">
        <f>'BVEM Scorecard'!C330</f>
        <v>0</v>
      </c>
      <c r="D331" s="152">
        <v>751</v>
      </c>
      <c r="E331" s="72" t="str">
        <f>'BVEM Scorecard'!F330</f>
        <v>Solar + Storage</v>
      </c>
      <c r="F331" s="94"/>
      <c r="G331" s="94"/>
      <c r="H331" s="94"/>
      <c r="I331" s="94"/>
      <c r="J331" s="55"/>
      <c r="K331" s="55"/>
      <c r="L331" s="55"/>
      <c r="M331" s="55"/>
      <c r="N331" s="5"/>
      <c r="O331" s="5"/>
      <c r="P331" s="142"/>
      <c r="Q331" s="114"/>
      <c r="R331" s="91"/>
      <c r="S331" s="5" t="str">
        <f t="shared" si="541"/>
        <v/>
      </c>
      <c r="T331" s="93"/>
      <c r="U331" s="143"/>
      <c r="V331" s="143"/>
      <c r="W331" s="143"/>
      <c r="X331" s="64"/>
      <c r="Y331" s="64"/>
      <c r="Z331" s="62"/>
      <c r="AA331" s="144"/>
      <c r="AB331" s="144"/>
      <c r="AC331" s="64"/>
      <c r="AD331" s="64" t="str">
        <f t="shared" si="542"/>
        <v/>
      </c>
      <c r="AE331" s="64" t="str">
        <f t="shared" si="543"/>
        <v/>
      </c>
      <c r="AF331" s="64" t="str">
        <f t="shared" si="544"/>
        <v/>
      </c>
      <c r="AG331" s="55"/>
      <c r="AH331" s="55"/>
      <c r="AI331" s="35"/>
      <c r="AJ331" s="35"/>
      <c r="AK331" s="35"/>
      <c r="AL331" s="35"/>
      <c r="AM331" s="142"/>
      <c r="AN331" s="142"/>
      <c r="AO331" s="35"/>
      <c r="AP331" s="35" t="str">
        <f t="shared" si="545"/>
        <v/>
      </c>
      <c r="AQ331" s="35" t="str">
        <f t="shared" si="546"/>
        <v/>
      </c>
      <c r="AR331" s="35" t="str">
        <f t="shared" si="547"/>
        <v/>
      </c>
      <c r="AS331" s="64"/>
      <c r="AT331" s="64"/>
      <c r="AU331" s="64"/>
      <c r="AV331" s="64"/>
      <c r="AW331" s="64"/>
      <c r="AX331" s="64"/>
      <c r="AY331" s="144"/>
      <c r="AZ331" s="144"/>
      <c r="BA331" s="64"/>
      <c r="BB331" s="64" t="str">
        <f t="shared" si="548"/>
        <v/>
      </c>
      <c r="BC331" s="64" t="str">
        <f t="shared" si="549"/>
        <v/>
      </c>
      <c r="BD331" s="64" t="str">
        <f t="shared" si="550"/>
        <v/>
      </c>
      <c r="BE331" s="35"/>
      <c r="BF331" s="35"/>
      <c r="BG331" s="35"/>
      <c r="BH331" s="35"/>
      <c r="BI331" s="35"/>
      <c r="BJ331" s="35"/>
      <c r="BK331" s="142"/>
      <c r="BL331" s="142"/>
      <c r="BM331" s="35"/>
      <c r="BN331" s="35" t="str">
        <f t="shared" si="551"/>
        <v/>
      </c>
      <c r="BO331" s="35" t="str">
        <f t="shared" si="552"/>
        <v/>
      </c>
      <c r="BP331" s="35" t="str">
        <f t="shared" si="553"/>
        <v/>
      </c>
      <c r="BQ331" s="64"/>
      <c r="BR331" s="64"/>
      <c r="BS331" s="64"/>
      <c r="BT331" s="64"/>
      <c r="BU331" s="64"/>
      <c r="BV331" s="64"/>
      <c r="BW331" s="144"/>
      <c r="BX331" s="144"/>
      <c r="BY331" s="64"/>
      <c r="BZ331" s="64" t="str">
        <f t="shared" si="554"/>
        <v/>
      </c>
      <c r="CA331" s="64" t="str">
        <f t="shared" si="555"/>
        <v/>
      </c>
      <c r="CB331" s="64" t="str">
        <f t="shared" si="556"/>
        <v/>
      </c>
      <c r="CC331" s="35"/>
      <c r="CD331" s="35"/>
      <c r="CE331" s="35"/>
      <c r="CF331" s="35"/>
      <c r="CG331" s="35"/>
      <c r="CH331" s="35"/>
      <c r="CI331" s="142"/>
      <c r="CJ331" s="142"/>
      <c r="CK331" s="35"/>
      <c r="CL331" s="35" t="str">
        <f t="shared" si="557"/>
        <v/>
      </c>
      <c r="CM331" s="35" t="str">
        <f t="shared" si="558"/>
        <v/>
      </c>
      <c r="CN331" s="35" t="str">
        <f t="shared" si="559"/>
        <v/>
      </c>
      <c r="CO331" s="64"/>
      <c r="CP331" s="64"/>
      <c r="CQ331" s="64"/>
      <c r="CR331" s="64"/>
      <c r="CS331" s="64"/>
      <c r="CT331" s="64"/>
      <c r="CU331" s="144"/>
      <c r="CV331" s="144"/>
      <c r="CW331" s="64"/>
      <c r="CX331" s="64" t="str">
        <f t="shared" si="560"/>
        <v/>
      </c>
      <c r="CY331" s="64" t="str">
        <f t="shared" si="561"/>
        <v/>
      </c>
      <c r="CZ331" s="64" t="str">
        <f t="shared" si="562"/>
        <v/>
      </c>
      <c r="DA331" s="35"/>
      <c r="DB331" s="35"/>
      <c r="DC331" s="35"/>
      <c r="DD331" s="35"/>
      <c r="DE331" s="35"/>
      <c r="DF331" s="35"/>
      <c r="DG331" s="142"/>
      <c r="DH331" s="142"/>
      <c r="DI331" s="35"/>
      <c r="DJ331" s="35" t="str">
        <f t="shared" si="563"/>
        <v/>
      </c>
      <c r="DK331" s="35" t="str">
        <f t="shared" si="564"/>
        <v/>
      </c>
      <c r="DL331" s="35" t="str">
        <f t="shared" si="565"/>
        <v/>
      </c>
      <c r="DM331" s="64"/>
      <c r="DN331" s="64"/>
      <c r="DO331" s="64"/>
      <c r="DP331" s="64"/>
      <c r="DQ331" s="64"/>
      <c r="DR331" s="64"/>
      <c r="DS331" s="144"/>
      <c r="DT331" s="144"/>
      <c r="DU331" s="64"/>
      <c r="DV331" s="64" t="str">
        <f t="shared" si="566"/>
        <v/>
      </c>
      <c r="DW331" s="64" t="str">
        <f t="shared" si="567"/>
        <v/>
      </c>
      <c r="DX331" s="64" t="str">
        <f t="shared" si="568"/>
        <v/>
      </c>
      <c r="DY331" s="35"/>
      <c r="DZ331" s="35"/>
      <c r="EA331" s="35"/>
      <c r="EB331" s="35"/>
      <c r="EC331" s="35"/>
      <c r="ED331" s="35"/>
      <c r="EE331" s="142"/>
      <c r="EF331" s="142"/>
      <c r="EG331" s="35"/>
      <c r="EH331" s="35" t="str">
        <f t="shared" si="569"/>
        <v/>
      </c>
      <c r="EI331" s="35" t="str">
        <f t="shared" si="570"/>
        <v/>
      </c>
      <c r="EJ331" s="35" t="str">
        <f t="shared" si="571"/>
        <v/>
      </c>
      <c r="EK331" s="62"/>
      <c r="EL331" s="62"/>
      <c r="EM331" s="62"/>
      <c r="EN331" s="62"/>
      <c r="EO331" s="62"/>
      <c r="EP331" s="62"/>
      <c r="EQ331" s="62"/>
      <c r="ER331" s="62"/>
      <c r="ES331" s="62"/>
      <c r="ET331" s="62" t="str">
        <f t="shared" si="572"/>
        <v/>
      </c>
      <c r="EU331" s="62" t="str">
        <f t="shared" si="573"/>
        <v/>
      </c>
      <c r="EV331" s="62" t="str">
        <f t="shared" si="574"/>
        <v/>
      </c>
      <c r="EW331" s="5"/>
      <c r="EX331" s="5"/>
      <c r="EY331" s="5"/>
      <c r="EZ331" s="5"/>
      <c r="FA331" s="5"/>
      <c r="FB331" s="5"/>
      <c r="FC331" s="5"/>
      <c r="FD331" s="5"/>
      <c r="FE331" s="5"/>
      <c r="FF331" s="5" t="str">
        <f t="shared" si="575"/>
        <v/>
      </c>
      <c r="FG331" s="5" t="str">
        <f t="shared" si="576"/>
        <v/>
      </c>
      <c r="FH331" s="5" t="str">
        <f t="shared" si="577"/>
        <v/>
      </c>
      <c r="FI331" s="62"/>
      <c r="FJ331" s="62"/>
      <c r="FK331" s="62"/>
      <c r="FL331" s="62"/>
      <c r="FM331" s="62"/>
      <c r="FN331" s="62"/>
      <c r="FO331" s="62"/>
      <c r="FP331" s="62"/>
      <c r="FQ331" s="62"/>
      <c r="FR331" s="62" t="str">
        <f t="shared" si="578"/>
        <v/>
      </c>
      <c r="FS331" s="62" t="str">
        <f t="shared" si="579"/>
        <v/>
      </c>
      <c r="FT331" s="62" t="str">
        <f t="shared" si="580"/>
        <v/>
      </c>
      <c r="FU331" s="5"/>
      <c r="FV331" s="5"/>
      <c r="FW331" s="5"/>
      <c r="FX331" s="5"/>
      <c r="FY331" s="5"/>
      <c r="FZ331" s="5"/>
      <c r="GA331" s="5"/>
      <c r="GB331" s="5"/>
      <c r="GC331" s="5"/>
      <c r="GD331" s="5" t="str">
        <f t="shared" si="581"/>
        <v/>
      </c>
      <c r="GE331" s="5" t="str">
        <f t="shared" si="582"/>
        <v/>
      </c>
      <c r="GF331" s="5" t="str">
        <f t="shared" si="583"/>
        <v/>
      </c>
      <c r="GG331" s="62"/>
      <c r="GH331" s="62"/>
      <c r="GI331" s="62"/>
      <c r="GJ331" s="62"/>
      <c r="GK331" s="62"/>
      <c r="GL331" s="62"/>
      <c r="GM331" s="62"/>
      <c r="GN331" s="62"/>
      <c r="GO331" s="62"/>
      <c r="GP331" s="62" t="str">
        <f t="shared" si="584"/>
        <v/>
      </c>
      <c r="GQ331" s="62" t="str">
        <f t="shared" si="585"/>
        <v/>
      </c>
      <c r="GR331" s="62" t="str">
        <f t="shared" si="586"/>
        <v/>
      </c>
      <c r="GS331" s="5"/>
      <c r="GT331" s="5"/>
      <c r="GU331" s="5"/>
      <c r="GV331" s="5"/>
      <c r="GW331" s="5"/>
      <c r="GX331" s="5"/>
      <c r="GY331" s="5"/>
      <c r="GZ331" s="5"/>
      <c r="HA331" s="5"/>
      <c r="HB331" s="5" t="str">
        <f t="shared" si="587"/>
        <v/>
      </c>
      <c r="HC331" s="5" t="str">
        <f t="shared" si="588"/>
        <v/>
      </c>
      <c r="HD331" s="5" t="str">
        <f t="shared" si="589"/>
        <v/>
      </c>
      <c r="HE331" s="62"/>
      <c r="HF331" s="62"/>
      <c r="HG331" s="62"/>
      <c r="HH331" s="62"/>
      <c r="HI331" s="62"/>
      <c r="HJ331" s="62"/>
      <c r="HK331" s="62"/>
      <c r="HL331" s="62"/>
      <c r="HM331" s="62"/>
      <c r="HN331" s="62" t="str">
        <f t="shared" si="590"/>
        <v/>
      </c>
      <c r="HO331" s="62" t="str">
        <f t="shared" si="591"/>
        <v/>
      </c>
      <c r="HP331" s="62" t="str">
        <f t="shared" si="592"/>
        <v/>
      </c>
      <c r="HQ331" s="5"/>
      <c r="HR331" s="5"/>
      <c r="HS331" s="5"/>
      <c r="HT331" s="5"/>
      <c r="HU331" s="5"/>
      <c r="HV331" s="5"/>
      <c r="HW331" s="5"/>
      <c r="HX331" s="5"/>
      <c r="HY331" s="5"/>
      <c r="HZ331" s="5" t="str">
        <f t="shared" si="593"/>
        <v/>
      </c>
      <c r="IA331" s="5" t="str">
        <f t="shared" si="594"/>
        <v/>
      </c>
      <c r="IB331" s="5" t="str">
        <f t="shared" si="595"/>
        <v/>
      </c>
      <c r="IC331" s="62"/>
      <c r="ID331" s="62"/>
      <c r="IE331" s="62"/>
      <c r="IF331" s="62"/>
      <c r="IG331" s="62"/>
      <c r="IH331" s="62"/>
      <c r="II331" s="62"/>
      <c r="IJ331" s="62"/>
      <c r="IK331" s="62"/>
      <c r="IL331" s="62" t="str">
        <f t="shared" si="596"/>
        <v/>
      </c>
      <c r="IM331" s="62" t="str">
        <f t="shared" si="597"/>
        <v/>
      </c>
      <c r="IN331" s="62" t="str">
        <f t="shared" si="598"/>
        <v/>
      </c>
      <c r="IO331" s="5"/>
      <c r="IP331" s="5"/>
      <c r="IQ331" s="5"/>
      <c r="IR331" s="5"/>
      <c r="IS331" s="5"/>
      <c r="IT331" s="5"/>
      <c r="IU331" s="5"/>
      <c r="IV331" s="5"/>
      <c r="IW331" s="5"/>
      <c r="IX331" s="5" t="str">
        <f t="shared" si="599"/>
        <v/>
      </c>
      <c r="IY331" s="5" t="str">
        <f t="shared" si="600"/>
        <v/>
      </c>
      <c r="IZ331" s="5" t="str">
        <f t="shared" si="601"/>
        <v/>
      </c>
    </row>
    <row r="332" spans="1:260" x14ac:dyDescent="0.35">
      <c r="A332" s="131">
        <v>328</v>
      </c>
      <c r="B332" s="170">
        <f>'BVEM Scorecard'!B331</f>
        <v>0</v>
      </c>
      <c r="C332" s="170">
        <f>'BVEM Scorecard'!C331</f>
        <v>0</v>
      </c>
      <c r="D332" s="152">
        <v>644</v>
      </c>
      <c r="E332" s="72" t="str">
        <f>'BVEM Scorecard'!F331</f>
        <v>Solar + Storage</v>
      </c>
      <c r="F332" s="94"/>
      <c r="G332" s="94"/>
      <c r="H332" s="94"/>
      <c r="I332" s="94"/>
      <c r="J332" s="55"/>
      <c r="K332" s="55"/>
      <c r="L332" s="55"/>
      <c r="M332" s="55"/>
      <c r="N332" s="5"/>
      <c r="O332" s="141"/>
      <c r="P332" s="142"/>
      <c r="Q332" s="114"/>
      <c r="R332" s="91"/>
      <c r="S332" s="5" t="str">
        <f t="shared" si="541"/>
        <v/>
      </c>
      <c r="T332" s="93"/>
      <c r="U332" s="143"/>
      <c r="V332" s="143"/>
      <c r="W332" s="143"/>
      <c r="X332" s="64"/>
      <c r="Y332" s="64"/>
      <c r="Z332" s="64"/>
      <c r="AA332" s="144"/>
      <c r="AB332" s="144"/>
      <c r="AC332" s="64"/>
      <c r="AD332" s="64" t="str">
        <f t="shared" si="542"/>
        <v/>
      </c>
      <c r="AE332" s="64" t="str">
        <f t="shared" si="543"/>
        <v/>
      </c>
      <c r="AF332" s="64" t="str">
        <f t="shared" si="544"/>
        <v/>
      </c>
      <c r="AG332" s="55"/>
      <c r="AH332" s="55"/>
      <c r="AI332" s="5"/>
      <c r="AJ332" s="5"/>
      <c r="AK332" s="5"/>
      <c r="AL332" s="5"/>
      <c r="AM332" s="5"/>
      <c r="AN332" s="5"/>
      <c r="AO332" s="5"/>
      <c r="AP332" s="35" t="str">
        <f t="shared" si="545"/>
        <v/>
      </c>
      <c r="AQ332" s="35" t="str">
        <f t="shared" si="546"/>
        <v/>
      </c>
      <c r="AR332" s="35" t="str">
        <f t="shared" si="547"/>
        <v/>
      </c>
      <c r="AS332" s="62"/>
      <c r="AT332" s="62"/>
      <c r="AU332" s="62"/>
      <c r="AV332" s="62"/>
      <c r="AW332" s="62"/>
      <c r="AX332" s="62"/>
      <c r="AY332" s="62"/>
      <c r="AZ332" s="62"/>
      <c r="BA332" s="62"/>
      <c r="BB332" s="62" t="str">
        <f t="shared" si="548"/>
        <v/>
      </c>
      <c r="BC332" s="95" t="str">
        <f t="shared" si="549"/>
        <v/>
      </c>
      <c r="BD332" s="62" t="str">
        <f t="shared" si="550"/>
        <v/>
      </c>
      <c r="BE332" s="5"/>
      <c r="BF332" s="5"/>
      <c r="BG332" s="5"/>
      <c r="BH332" s="5"/>
      <c r="BI332" s="5"/>
      <c r="BJ332" s="5"/>
      <c r="BK332" s="5"/>
      <c r="BL332" s="5"/>
      <c r="BM332" s="5"/>
      <c r="BN332" s="35" t="str">
        <f t="shared" si="551"/>
        <v/>
      </c>
      <c r="BO332" s="35" t="str">
        <f t="shared" si="552"/>
        <v/>
      </c>
      <c r="BP332" s="35" t="str">
        <f t="shared" si="553"/>
        <v/>
      </c>
      <c r="BQ332" s="62"/>
      <c r="BR332" s="62"/>
      <c r="BS332" s="62"/>
      <c r="BT332" s="62"/>
      <c r="BU332" s="62"/>
      <c r="BV332" s="62"/>
      <c r="BW332" s="62"/>
      <c r="BX332" s="62"/>
      <c r="BY332" s="62"/>
      <c r="BZ332" s="62" t="str">
        <f t="shared" si="554"/>
        <v/>
      </c>
      <c r="CA332" s="62" t="str">
        <f t="shared" si="555"/>
        <v/>
      </c>
      <c r="CB332" s="62" t="str">
        <f t="shared" si="556"/>
        <v/>
      </c>
      <c r="CC332" s="5"/>
      <c r="CD332" s="5"/>
      <c r="CE332" s="5"/>
      <c r="CF332" s="5"/>
      <c r="CG332" s="5"/>
      <c r="CH332" s="5"/>
      <c r="CI332" s="5"/>
      <c r="CJ332" s="5"/>
      <c r="CK332" s="5"/>
      <c r="CL332" s="35" t="str">
        <f t="shared" si="557"/>
        <v/>
      </c>
      <c r="CM332" s="35" t="str">
        <f t="shared" si="558"/>
        <v/>
      </c>
      <c r="CN332" s="35" t="str">
        <f t="shared" si="559"/>
        <v/>
      </c>
      <c r="CO332" s="62"/>
      <c r="CP332" s="62"/>
      <c r="CQ332" s="62"/>
      <c r="CR332" s="62"/>
      <c r="CS332" s="62"/>
      <c r="CT332" s="62"/>
      <c r="CU332" s="62"/>
      <c r="CV332" s="62"/>
      <c r="CW332" s="62"/>
      <c r="CX332" s="62" t="str">
        <f t="shared" si="560"/>
        <v/>
      </c>
      <c r="CY332" s="62" t="str">
        <f t="shared" si="561"/>
        <v/>
      </c>
      <c r="CZ332" s="62" t="str">
        <f t="shared" si="562"/>
        <v/>
      </c>
      <c r="DA332" s="5"/>
      <c r="DB332" s="5"/>
      <c r="DC332" s="5"/>
      <c r="DD332" s="5"/>
      <c r="DE332" s="5"/>
      <c r="DF332" s="5"/>
      <c r="DG332" s="5"/>
      <c r="DH332" s="5"/>
      <c r="DI332" s="5"/>
      <c r="DJ332" s="5" t="str">
        <f t="shared" si="563"/>
        <v/>
      </c>
      <c r="DK332" s="5" t="str">
        <f t="shared" si="564"/>
        <v/>
      </c>
      <c r="DL332" s="5" t="str">
        <f t="shared" si="565"/>
        <v/>
      </c>
      <c r="DM332" s="62"/>
      <c r="DN332" s="62"/>
      <c r="DO332" s="62"/>
      <c r="DP332" s="62"/>
      <c r="DQ332" s="62"/>
      <c r="DR332" s="62"/>
      <c r="DS332" s="62"/>
      <c r="DT332" s="62"/>
      <c r="DU332" s="62"/>
      <c r="DV332" s="62" t="str">
        <f t="shared" si="566"/>
        <v/>
      </c>
      <c r="DW332" s="62" t="str">
        <f t="shared" si="567"/>
        <v/>
      </c>
      <c r="DX332" s="62" t="str">
        <f t="shared" si="568"/>
        <v/>
      </c>
      <c r="DY332" s="5"/>
      <c r="DZ332" s="5"/>
      <c r="EA332" s="5"/>
      <c r="EB332" s="5"/>
      <c r="EC332" s="5"/>
      <c r="ED332" s="5"/>
      <c r="EE332" s="5"/>
      <c r="EF332" s="5"/>
      <c r="EG332" s="5"/>
      <c r="EH332" s="5" t="str">
        <f t="shared" si="569"/>
        <v/>
      </c>
      <c r="EI332" s="5" t="str">
        <f t="shared" si="570"/>
        <v/>
      </c>
      <c r="EJ332" s="5" t="str">
        <f t="shared" si="571"/>
        <v/>
      </c>
      <c r="EK332" s="62"/>
      <c r="EL332" s="62"/>
      <c r="EM332" s="62"/>
      <c r="EN332" s="62"/>
      <c r="EO332" s="62"/>
      <c r="EP332" s="62"/>
      <c r="EQ332" s="62"/>
      <c r="ER332" s="62"/>
      <c r="ES332" s="62"/>
      <c r="ET332" s="62" t="str">
        <f t="shared" si="572"/>
        <v/>
      </c>
      <c r="EU332" s="62" t="str">
        <f t="shared" si="573"/>
        <v/>
      </c>
      <c r="EV332" s="62" t="str">
        <f t="shared" si="574"/>
        <v/>
      </c>
      <c r="EW332" s="5"/>
      <c r="EX332" s="5"/>
      <c r="EY332" s="5"/>
      <c r="EZ332" s="5"/>
      <c r="FA332" s="5"/>
      <c r="FB332" s="5"/>
      <c r="FC332" s="5"/>
      <c r="FD332" s="5"/>
      <c r="FE332" s="5"/>
      <c r="FF332" s="5" t="str">
        <f t="shared" si="575"/>
        <v/>
      </c>
      <c r="FG332" s="5" t="str">
        <f t="shared" si="576"/>
        <v/>
      </c>
      <c r="FH332" s="5" t="str">
        <f t="shared" si="577"/>
        <v/>
      </c>
      <c r="FI332" s="62"/>
      <c r="FJ332" s="62"/>
      <c r="FK332" s="62"/>
      <c r="FL332" s="62"/>
      <c r="FM332" s="62"/>
      <c r="FN332" s="62"/>
      <c r="FO332" s="62"/>
      <c r="FP332" s="62"/>
      <c r="FQ332" s="62"/>
      <c r="FR332" s="62" t="str">
        <f t="shared" si="578"/>
        <v/>
      </c>
      <c r="FS332" s="62" t="str">
        <f t="shared" si="579"/>
        <v/>
      </c>
      <c r="FT332" s="62" t="str">
        <f t="shared" si="580"/>
        <v/>
      </c>
      <c r="FU332" s="5"/>
      <c r="FV332" s="5"/>
      <c r="FW332" s="5"/>
      <c r="FX332" s="5"/>
      <c r="FY332" s="5"/>
      <c r="FZ332" s="5"/>
      <c r="GA332" s="5"/>
      <c r="GB332" s="5"/>
      <c r="GC332" s="5"/>
      <c r="GD332" s="5" t="str">
        <f t="shared" si="581"/>
        <v/>
      </c>
      <c r="GE332" s="5" t="str">
        <f t="shared" si="582"/>
        <v/>
      </c>
      <c r="GF332" s="5" t="str">
        <f t="shared" si="583"/>
        <v/>
      </c>
      <c r="GG332" s="62"/>
      <c r="GH332" s="62"/>
      <c r="GI332" s="62"/>
      <c r="GJ332" s="62"/>
      <c r="GK332" s="62"/>
      <c r="GL332" s="62"/>
      <c r="GM332" s="62"/>
      <c r="GN332" s="62"/>
      <c r="GO332" s="62"/>
      <c r="GP332" s="62" t="str">
        <f t="shared" si="584"/>
        <v/>
      </c>
      <c r="GQ332" s="62" t="str">
        <f t="shared" si="585"/>
        <v/>
      </c>
      <c r="GR332" s="62" t="str">
        <f t="shared" si="586"/>
        <v/>
      </c>
      <c r="GS332" s="5"/>
      <c r="GT332" s="5"/>
      <c r="GU332" s="5"/>
      <c r="GV332" s="5"/>
      <c r="GW332" s="5"/>
      <c r="GX332" s="5"/>
      <c r="GY332" s="5"/>
      <c r="GZ332" s="5"/>
      <c r="HA332" s="5"/>
      <c r="HB332" s="5" t="str">
        <f t="shared" si="587"/>
        <v/>
      </c>
      <c r="HC332" s="5" t="str">
        <f t="shared" si="588"/>
        <v/>
      </c>
      <c r="HD332" s="5" t="str">
        <f t="shared" si="589"/>
        <v/>
      </c>
      <c r="HE332" s="62"/>
      <c r="HF332" s="62"/>
      <c r="HG332" s="62"/>
      <c r="HH332" s="62"/>
      <c r="HI332" s="62"/>
      <c r="HJ332" s="62"/>
      <c r="HK332" s="62"/>
      <c r="HL332" s="62"/>
      <c r="HM332" s="62"/>
      <c r="HN332" s="62" t="str">
        <f t="shared" si="590"/>
        <v/>
      </c>
      <c r="HO332" s="62" t="str">
        <f t="shared" si="591"/>
        <v/>
      </c>
      <c r="HP332" s="62" t="str">
        <f t="shared" si="592"/>
        <v/>
      </c>
      <c r="HQ332" s="5"/>
      <c r="HR332" s="5"/>
      <c r="HS332" s="5"/>
      <c r="HT332" s="5"/>
      <c r="HU332" s="5"/>
      <c r="HV332" s="5"/>
      <c r="HW332" s="5"/>
      <c r="HX332" s="5"/>
      <c r="HY332" s="5"/>
      <c r="HZ332" s="5" t="str">
        <f t="shared" si="593"/>
        <v/>
      </c>
      <c r="IA332" s="5" t="str">
        <f t="shared" si="594"/>
        <v/>
      </c>
      <c r="IB332" s="5" t="str">
        <f t="shared" si="595"/>
        <v/>
      </c>
      <c r="IC332" s="62"/>
      <c r="ID332" s="62"/>
      <c r="IE332" s="62"/>
      <c r="IF332" s="62"/>
      <c r="IG332" s="62"/>
      <c r="IH332" s="62"/>
      <c r="II332" s="62"/>
      <c r="IJ332" s="62"/>
      <c r="IK332" s="62"/>
      <c r="IL332" s="62" t="str">
        <f t="shared" si="596"/>
        <v/>
      </c>
      <c r="IM332" s="62" t="str">
        <f t="shared" si="597"/>
        <v/>
      </c>
      <c r="IN332" s="62" t="str">
        <f t="shared" si="598"/>
        <v/>
      </c>
      <c r="IO332" s="5"/>
      <c r="IP332" s="5"/>
      <c r="IQ332" s="5"/>
      <c r="IR332" s="5"/>
      <c r="IS332" s="5"/>
      <c r="IT332" s="5"/>
      <c r="IU332" s="5"/>
      <c r="IV332" s="5"/>
      <c r="IW332" s="5"/>
      <c r="IX332" s="5" t="str">
        <f t="shared" si="599"/>
        <v/>
      </c>
      <c r="IY332" s="5" t="str">
        <f t="shared" si="600"/>
        <v/>
      </c>
      <c r="IZ332" s="5" t="str">
        <f t="shared" si="601"/>
        <v/>
      </c>
    </row>
    <row r="333" spans="1:260" x14ac:dyDescent="0.35">
      <c r="A333" s="131">
        <v>329</v>
      </c>
      <c r="B333" s="170">
        <f>'BVEM Scorecard'!B332</f>
        <v>0</v>
      </c>
      <c r="C333" s="170">
        <f>'BVEM Scorecard'!C332</f>
        <v>0</v>
      </c>
      <c r="D333" s="152">
        <v>695</v>
      </c>
      <c r="E333" s="72" t="str">
        <f>'BVEM Scorecard'!F332</f>
        <v>Solar + Storage</v>
      </c>
      <c r="F333" s="94"/>
      <c r="G333" s="94"/>
      <c r="H333" s="94"/>
      <c r="I333" s="94"/>
      <c r="J333" s="55"/>
      <c r="K333" s="55"/>
      <c r="L333" s="55"/>
      <c r="M333" s="55"/>
      <c r="N333" s="5"/>
      <c r="O333" s="5"/>
      <c r="P333" s="142"/>
      <c r="Q333" s="114"/>
      <c r="R333" s="91"/>
      <c r="S333" s="5" t="str">
        <f t="shared" si="541"/>
        <v/>
      </c>
      <c r="T333" s="93"/>
      <c r="U333" s="143"/>
      <c r="V333" s="143"/>
      <c r="W333" s="143"/>
      <c r="X333" s="64"/>
      <c r="Y333" s="64"/>
      <c r="Z333" s="62"/>
      <c r="AA333" s="144"/>
      <c r="AB333" s="144"/>
      <c r="AC333" s="64"/>
      <c r="AD333" s="64" t="str">
        <f t="shared" si="542"/>
        <v/>
      </c>
      <c r="AE333" s="64" t="str">
        <f t="shared" si="543"/>
        <v/>
      </c>
      <c r="AF333" s="64" t="str">
        <f t="shared" si="544"/>
        <v/>
      </c>
      <c r="AG333" s="55"/>
      <c r="AH333" s="55"/>
      <c r="AI333" s="35"/>
      <c r="AJ333" s="35"/>
      <c r="AK333" s="35"/>
      <c r="AL333" s="35"/>
      <c r="AM333" s="142"/>
      <c r="AN333" s="142"/>
      <c r="AO333" s="35"/>
      <c r="AP333" s="35" t="str">
        <f t="shared" si="545"/>
        <v/>
      </c>
      <c r="AQ333" s="35" t="str">
        <f t="shared" si="546"/>
        <v/>
      </c>
      <c r="AR333" s="35" t="str">
        <f t="shared" si="547"/>
        <v/>
      </c>
      <c r="AS333" s="64"/>
      <c r="AT333" s="64"/>
      <c r="AU333" s="64"/>
      <c r="AV333" s="64"/>
      <c r="AW333" s="64"/>
      <c r="AX333" s="64"/>
      <c r="AY333" s="144"/>
      <c r="AZ333" s="144"/>
      <c r="BA333" s="64"/>
      <c r="BB333" s="64" t="str">
        <f t="shared" si="548"/>
        <v/>
      </c>
      <c r="BC333" s="64" t="str">
        <f t="shared" si="549"/>
        <v/>
      </c>
      <c r="BD333" s="64" t="str">
        <f t="shared" si="550"/>
        <v/>
      </c>
      <c r="BE333" s="35"/>
      <c r="BF333" s="35"/>
      <c r="BG333" s="35"/>
      <c r="BH333" s="35"/>
      <c r="BI333" s="35"/>
      <c r="BJ333" s="35"/>
      <c r="BK333" s="142"/>
      <c r="BL333" s="142"/>
      <c r="BM333" s="35"/>
      <c r="BN333" s="35" t="str">
        <f t="shared" si="551"/>
        <v/>
      </c>
      <c r="BO333" s="35" t="str">
        <f t="shared" si="552"/>
        <v/>
      </c>
      <c r="BP333" s="35" t="str">
        <f t="shared" si="553"/>
        <v/>
      </c>
      <c r="BQ333" s="64"/>
      <c r="BR333" s="64"/>
      <c r="BS333" s="64"/>
      <c r="BT333" s="64"/>
      <c r="BU333" s="64"/>
      <c r="BV333" s="64"/>
      <c r="BW333" s="144"/>
      <c r="BX333" s="144"/>
      <c r="BY333" s="64"/>
      <c r="BZ333" s="64" t="str">
        <f t="shared" si="554"/>
        <v/>
      </c>
      <c r="CA333" s="64" t="str">
        <f t="shared" si="555"/>
        <v/>
      </c>
      <c r="CB333" s="64" t="str">
        <f t="shared" si="556"/>
        <v/>
      </c>
      <c r="CC333" s="35"/>
      <c r="CD333" s="35"/>
      <c r="CE333" s="35"/>
      <c r="CF333" s="35"/>
      <c r="CG333" s="35"/>
      <c r="CH333" s="35"/>
      <c r="CI333" s="142"/>
      <c r="CJ333" s="142"/>
      <c r="CK333" s="35"/>
      <c r="CL333" s="35" t="str">
        <f t="shared" si="557"/>
        <v/>
      </c>
      <c r="CM333" s="35" t="str">
        <f t="shared" si="558"/>
        <v/>
      </c>
      <c r="CN333" s="35" t="str">
        <f t="shared" si="559"/>
        <v/>
      </c>
      <c r="CO333" s="64"/>
      <c r="CP333" s="64"/>
      <c r="CQ333" s="64"/>
      <c r="CR333" s="64"/>
      <c r="CS333" s="64"/>
      <c r="CT333" s="64"/>
      <c r="CU333" s="144"/>
      <c r="CV333" s="144"/>
      <c r="CW333" s="64"/>
      <c r="CX333" s="64" t="str">
        <f t="shared" si="560"/>
        <v/>
      </c>
      <c r="CY333" s="64" t="str">
        <f t="shared" si="561"/>
        <v/>
      </c>
      <c r="CZ333" s="64" t="str">
        <f t="shared" si="562"/>
        <v/>
      </c>
      <c r="DA333" s="35"/>
      <c r="DB333" s="35"/>
      <c r="DC333" s="35"/>
      <c r="DD333" s="35"/>
      <c r="DE333" s="35"/>
      <c r="DF333" s="35"/>
      <c r="DG333" s="142"/>
      <c r="DH333" s="142"/>
      <c r="DI333" s="35"/>
      <c r="DJ333" s="35" t="str">
        <f t="shared" si="563"/>
        <v/>
      </c>
      <c r="DK333" s="35" t="str">
        <f t="shared" si="564"/>
        <v/>
      </c>
      <c r="DL333" s="35" t="str">
        <f t="shared" si="565"/>
        <v/>
      </c>
      <c r="DM333" s="64"/>
      <c r="DN333" s="64"/>
      <c r="DO333" s="64"/>
      <c r="DP333" s="64"/>
      <c r="DQ333" s="64"/>
      <c r="DR333" s="64"/>
      <c r="DS333" s="144"/>
      <c r="DT333" s="144"/>
      <c r="DU333" s="64"/>
      <c r="DV333" s="64" t="str">
        <f t="shared" si="566"/>
        <v/>
      </c>
      <c r="DW333" s="64" t="str">
        <f t="shared" si="567"/>
        <v/>
      </c>
      <c r="DX333" s="64" t="str">
        <f t="shared" si="568"/>
        <v/>
      </c>
      <c r="DY333" s="35"/>
      <c r="DZ333" s="35"/>
      <c r="EA333" s="35"/>
      <c r="EB333" s="35"/>
      <c r="EC333" s="35"/>
      <c r="ED333" s="35"/>
      <c r="EE333" s="142"/>
      <c r="EF333" s="142"/>
      <c r="EG333" s="35"/>
      <c r="EH333" s="35" t="str">
        <f t="shared" si="569"/>
        <v/>
      </c>
      <c r="EI333" s="35" t="str">
        <f t="shared" si="570"/>
        <v/>
      </c>
      <c r="EJ333" s="35" t="str">
        <f t="shared" si="571"/>
        <v/>
      </c>
      <c r="EK333" s="62"/>
      <c r="EL333" s="62"/>
      <c r="EM333" s="62"/>
      <c r="EN333" s="62"/>
      <c r="EO333" s="62"/>
      <c r="EP333" s="62"/>
      <c r="EQ333" s="62"/>
      <c r="ER333" s="62"/>
      <c r="ES333" s="62"/>
      <c r="ET333" s="62" t="str">
        <f t="shared" si="572"/>
        <v/>
      </c>
      <c r="EU333" s="62" t="str">
        <f t="shared" si="573"/>
        <v/>
      </c>
      <c r="EV333" s="62" t="str">
        <f t="shared" si="574"/>
        <v/>
      </c>
      <c r="EW333" s="5"/>
      <c r="EX333" s="5"/>
      <c r="EY333" s="5"/>
      <c r="EZ333" s="5"/>
      <c r="FA333" s="5"/>
      <c r="FB333" s="5"/>
      <c r="FC333" s="5"/>
      <c r="FD333" s="5"/>
      <c r="FE333" s="5"/>
      <c r="FF333" s="5" t="str">
        <f t="shared" si="575"/>
        <v/>
      </c>
      <c r="FG333" s="5" t="str">
        <f t="shared" si="576"/>
        <v/>
      </c>
      <c r="FH333" s="5" t="str">
        <f t="shared" si="577"/>
        <v/>
      </c>
      <c r="FI333" s="62"/>
      <c r="FJ333" s="62"/>
      <c r="FK333" s="62"/>
      <c r="FL333" s="62"/>
      <c r="FM333" s="62"/>
      <c r="FN333" s="62"/>
      <c r="FO333" s="62"/>
      <c r="FP333" s="62"/>
      <c r="FQ333" s="62"/>
      <c r="FR333" s="62" t="str">
        <f t="shared" si="578"/>
        <v/>
      </c>
      <c r="FS333" s="62" t="str">
        <f t="shared" si="579"/>
        <v/>
      </c>
      <c r="FT333" s="62" t="str">
        <f t="shared" si="580"/>
        <v/>
      </c>
      <c r="FU333" s="5"/>
      <c r="FV333" s="5"/>
      <c r="FW333" s="5"/>
      <c r="FX333" s="5"/>
      <c r="FY333" s="5"/>
      <c r="FZ333" s="5"/>
      <c r="GA333" s="5"/>
      <c r="GB333" s="5"/>
      <c r="GC333" s="5"/>
      <c r="GD333" s="5" t="str">
        <f t="shared" si="581"/>
        <v/>
      </c>
      <c r="GE333" s="5" t="str">
        <f t="shared" si="582"/>
        <v/>
      </c>
      <c r="GF333" s="5" t="str">
        <f t="shared" si="583"/>
        <v/>
      </c>
      <c r="GG333" s="62"/>
      <c r="GH333" s="62"/>
      <c r="GI333" s="62"/>
      <c r="GJ333" s="62"/>
      <c r="GK333" s="62"/>
      <c r="GL333" s="62"/>
      <c r="GM333" s="62"/>
      <c r="GN333" s="62"/>
      <c r="GO333" s="62"/>
      <c r="GP333" s="62" t="str">
        <f t="shared" si="584"/>
        <v/>
      </c>
      <c r="GQ333" s="62" t="str">
        <f t="shared" si="585"/>
        <v/>
      </c>
      <c r="GR333" s="62" t="str">
        <f t="shared" si="586"/>
        <v/>
      </c>
      <c r="GS333" s="5"/>
      <c r="GT333" s="5"/>
      <c r="GU333" s="5"/>
      <c r="GV333" s="5"/>
      <c r="GW333" s="5"/>
      <c r="GX333" s="5"/>
      <c r="GY333" s="5"/>
      <c r="GZ333" s="5"/>
      <c r="HA333" s="5"/>
      <c r="HB333" s="5" t="str">
        <f t="shared" si="587"/>
        <v/>
      </c>
      <c r="HC333" s="5" t="str">
        <f t="shared" si="588"/>
        <v/>
      </c>
      <c r="HD333" s="5" t="str">
        <f t="shared" si="589"/>
        <v/>
      </c>
      <c r="HE333" s="62"/>
      <c r="HF333" s="62"/>
      <c r="HG333" s="62"/>
      <c r="HH333" s="62"/>
      <c r="HI333" s="62"/>
      <c r="HJ333" s="62"/>
      <c r="HK333" s="62"/>
      <c r="HL333" s="62"/>
      <c r="HM333" s="62"/>
      <c r="HN333" s="62" t="str">
        <f t="shared" si="590"/>
        <v/>
      </c>
      <c r="HO333" s="62" t="str">
        <f t="shared" si="591"/>
        <v/>
      </c>
      <c r="HP333" s="62" t="str">
        <f t="shared" si="592"/>
        <v/>
      </c>
      <c r="HQ333" s="5"/>
      <c r="HR333" s="5"/>
      <c r="HS333" s="5"/>
      <c r="HT333" s="5"/>
      <c r="HU333" s="5"/>
      <c r="HV333" s="5"/>
      <c r="HW333" s="5"/>
      <c r="HX333" s="5"/>
      <c r="HY333" s="5"/>
      <c r="HZ333" s="5" t="str">
        <f t="shared" si="593"/>
        <v/>
      </c>
      <c r="IA333" s="5" t="str">
        <f t="shared" si="594"/>
        <v/>
      </c>
      <c r="IB333" s="5" t="str">
        <f t="shared" si="595"/>
        <v/>
      </c>
      <c r="IC333" s="62"/>
      <c r="ID333" s="62"/>
      <c r="IE333" s="62"/>
      <c r="IF333" s="62"/>
      <c r="IG333" s="62"/>
      <c r="IH333" s="62"/>
      <c r="II333" s="62"/>
      <c r="IJ333" s="62"/>
      <c r="IK333" s="62"/>
      <c r="IL333" s="62" t="str">
        <f t="shared" si="596"/>
        <v/>
      </c>
      <c r="IM333" s="62" t="str">
        <f t="shared" si="597"/>
        <v/>
      </c>
      <c r="IN333" s="62" t="str">
        <f t="shared" si="598"/>
        <v/>
      </c>
      <c r="IO333" s="5"/>
      <c r="IP333" s="5"/>
      <c r="IQ333" s="5"/>
      <c r="IR333" s="5"/>
      <c r="IS333" s="5"/>
      <c r="IT333" s="5"/>
      <c r="IU333" s="5"/>
      <c r="IV333" s="5"/>
      <c r="IW333" s="5"/>
      <c r="IX333" s="5" t="str">
        <f t="shared" si="599"/>
        <v/>
      </c>
      <c r="IY333" s="5" t="str">
        <f t="shared" si="600"/>
        <v/>
      </c>
      <c r="IZ333" s="5" t="str">
        <f t="shared" si="601"/>
        <v/>
      </c>
    </row>
    <row r="334" spans="1:260" x14ac:dyDescent="0.35">
      <c r="A334" s="131">
        <v>330</v>
      </c>
      <c r="B334" s="170">
        <f>'BVEM Scorecard'!B333</f>
        <v>0</v>
      </c>
      <c r="C334" s="170">
        <f>'BVEM Scorecard'!C333</f>
        <v>0</v>
      </c>
      <c r="D334" s="152">
        <v>611</v>
      </c>
      <c r="E334" s="72" t="str">
        <f>'BVEM Scorecard'!F333</f>
        <v>Solar + Storage</v>
      </c>
      <c r="F334" s="94"/>
      <c r="G334" s="94"/>
      <c r="H334" s="94"/>
      <c r="I334" s="94"/>
      <c r="J334" s="55"/>
      <c r="K334" s="55"/>
      <c r="L334" s="55"/>
      <c r="M334" s="55"/>
      <c r="N334" s="5"/>
      <c r="O334" s="141"/>
      <c r="P334" s="142"/>
      <c r="Q334" s="114"/>
      <c r="R334" s="91"/>
      <c r="S334" s="5" t="str">
        <f t="shared" si="541"/>
        <v/>
      </c>
      <c r="T334" s="93"/>
      <c r="U334" s="143"/>
      <c r="V334" s="143"/>
      <c r="W334" s="143"/>
      <c r="X334" s="64"/>
      <c r="Y334" s="64"/>
      <c r="Z334" s="64"/>
      <c r="AA334" s="144"/>
      <c r="AB334" s="144"/>
      <c r="AC334" s="64"/>
      <c r="AD334" s="64" t="str">
        <f t="shared" si="542"/>
        <v/>
      </c>
      <c r="AE334" s="64" t="str">
        <f t="shared" si="543"/>
        <v/>
      </c>
      <c r="AF334" s="64" t="str">
        <f t="shared" si="544"/>
        <v/>
      </c>
      <c r="AG334" s="55"/>
      <c r="AH334" s="55"/>
      <c r="AI334" s="5"/>
      <c r="AJ334" s="5"/>
      <c r="AK334" s="5"/>
      <c r="AL334" s="5"/>
      <c r="AM334" s="5"/>
      <c r="AN334" s="5"/>
      <c r="AO334" s="5"/>
      <c r="AP334" s="35" t="str">
        <f t="shared" si="545"/>
        <v/>
      </c>
      <c r="AQ334" s="35" t="str">
        <f t="shared" si="546"/>
        <v/>
      </c>
      <c r="AR334" s="35" t="str">
        <f t="shared" si="547"/>
        <v/>
      </c>
      <c r="AS334" s="62"/>
      <c r="AT334" s="62"/>
      <c r="AU334" s="62"/>
      <c r="AV334" s="62"/>
      <c r="AW334" s="62"/>
      <c r="AX334" s="62"/>
      <c r="AY334" s="62"/>
      <c r="AZ334" s="62"/>
      <c r="BA334" s="62"/>
      <c r="BB334" s="62" t="str">
        <f t="shared" si="548"/>
        <v/>
      </c>
      <c r="BC334" s="95" t="str">
        <f t="shared" si="549"/>
        <v/>
      </c>
      <c r="BD334" s="62" t="str">
        <f t="shared" si="550"/>
        <v/>
      </c>
      <c r="BE334" s="5"/>
      <c r="BF334" s="5"/>
      <c r="BG334" s="5"/>
      <c r="BH334" s="5"/>
      <c r="BI334" s="5"/>
      <c r="BJ334" s="5"/>
      <c r="BK334" s="5"/>
      <c r="BL334" s="5"/>
      <c r="BM334" s="5"/>
      <c r="BN334" s="35" t="str">
        <f t="shared" si="551"/>
        <v/>
      </c>
      <c r="BO334" s="35" t="str">
        <f t="shared" si="552"/>
        <v/>
      </c>
      <c r="BP334" s="35" t="str">
        <f t="shared" si="553"/>
        <v/>
      </c>
      <c r="BQ334" s="62"/>
      <c r="BR334" s="62"/>
      <c r="BS334" s="62"/>
      <c r="BT334" s="62"/>
      <c r="BU334" s="62"/>
      <c r="BV334" s="62"/>
      <c r="BW334" s="62"/>
      <c r="BX334" s="62"/>
      <c r="BY334" s="62"/>
      <c r="BZ334" s="62" t="str">
        <f t="shared" si="554"/>
        <v/>
      </c>
      <c r="CA334" s="62" t="str">
        <f t="shared" si="555"/>
        <v/>
      </c>
      <c r="CB334" s="62" t="str">
        <f t="shared" si="556"/>
        <v/>
      </c>
      <c r="CC334" s="5"/>
      <c r="CD334" s="5"/>
      <c r="CE334" s="5"/>
      <c r="CF334" s="5"/>
      <c r="CG334" s="5"/>
      <c r="CH334" s="5"/>
      <c r="CI334" s="5"/>
      <c r="CJ334" s="5"/>
      <c r="CK334" s="5"/>
      <c r="CL334" s="35" t="str">
        <f t="shared" si="557"/>
        <v/>
      </c>
      <c r="CM334" s="35" t="str">
        <f t="shared" si="558"/>
        <v/>
      </c>
      <c r="CN334" s="35" t="str">
        <f t="shared" si="559"/>
        <v/>
      </c>
      <c r="CO334" s="62"/>
      <c r="CP334" s="62"/>
      <c r="CQ334" s="62"/>
      <c r="CR334" s="62"/>
      <c r="CS334" s="62"/>
      <c r="CT334" s="62"/>
      <c r="CU334" s="62"/>
      <c r="CV334" s="62"/>
      <c r="CW334" s="62"/>
      <c r="CX334" s="62" t="str">
        <f t="shared" si="560"/>
        <v/>
      </c>
      <c r="CY334" s="62" t="str">
        <f t="shared" si="561"/>
        <v/>
      </c>
      <c r="CZ334" s="62" t="str">
        <f t="shared" si="562"/>
        <v/>
      </c>
      <c r="DA334" s="5"/>
      <c r="DB334" s="5"/>
      <c r="DC334" s="5"/>
      <c r="DD334" s="5"/>
      <c r="DE334" s="5"/>
      <c r="DF334" s="5"/>
      <c r="DG334" s="5"/>
      <c r="DH334" s="5"/>
      <c r="DI334" s="5"/>
      <c r="DJ334" s="5" t="str">
        <f t="shared" si="563"/>
        <v/>
      </c>
      <c r="DK334" s="5" t="str">
        <f t="shared" si="564"/>
        <v/>
      </c>
      <c r="DL334" s="5" t="str">
        <f t="shared" si="565"/>
        <v/>
      </c>
      <c r="DM334" s="62"/>
      <c r="DN334" s="62"/>
      <c r="DO334" s="62"/>
      <c r="DP334" s="62"/>
      <c r="DQ334" s="62"/>
      <c r="DR334" s="62"/>
      <c r="DS334" s="62"/>
      <c r="DT334" s="62"/>
      <c r="DU334" s="62"/>
      <c r="DV334" s="62" t="str">
        <f t="shared" si="566"/>
        <v/>
      </c>
      <c r="DW334" s="62" t="str">
        <f t="shared" si="567"/>
        <v/>
      </c>
      <c r="DX334" s="62" t="str">
        <f t="shared" si="568"/>
        <v/>
      </c>
      <c r="DY334" s="5"/>
      <c r="DZ334" s="5"/>
      <c r="EA334" s="5"/>
      <c r="EB334" s="5"/>
      <c r="EC334" s="5"/>
      <c r="ED334" s="5"/>
      <c r="EE334" s="5"/>
      <c r="EF334" s="5"/>
      <c r="EG334" s="5"/>
      <c r="EH334" s="5" t="str">
        <f t="shared" si="569"/>
        <v/>
      </c>
      <c r="EI334" s="5" t="str">
        <f t="shared" si="570"/>
        <v/>
      </c>
      <c r="EJ334" s="5" t="str">
        <f t="shared" si="571"/>
        <v/>
      </c>
      <c r="EK334" s="62"/>
      <c r="EL334" s="62"/>
      <c r="EM334" s="62"/>
      <c r="EN334" s="62"/>
      <c r="EO334" s="62"/>
      <c r="EP334" s="62"/>
      <c r="EQ334" s="62"/>
      <c r="ER334" s="62"/>
      <c r="ES334" s="62"/>
      <c r="ET334" s="62" t="str">
        <f t="shared" si="572"/>
        <v/>
      </c>
      <c r="EU334" s="62" t="str">
        <f t="shared" si="573"/>
        <v/>
      </c>
      <c r="EV334" s="62" t="str">
        <f t="shared" si="574"/>
        <v/>
      </c>
      <c r="EW334" s="5"/>
      <c r="EX334" s="5"/>
      <c r="EY334" s="5"/>
      <c r="EZ334" s="5"/>
      <c r="FA334" s="5"/>
      <c r="FB334" s="5"/>
      <c r="FC334" s="5"/>
      <c r="FD334" s="5"/>
      <c r="FE334" s="5"/>
      <c r="FF334" s="5" t="str">
        <f t="shared" si="575"/>
        <v/>
      </c>
      <c r="FG334" s="5" t="str">
        <f t="shared" si="576"/>
        <v/>
      </c>
      <c r="FH334" s="5" t="str">
        <f t="shared" si="577"/>
        <v/>
      </c>
      <c r="FI334" s="62"/>
      <c r="FJ334" s="62"/>
      <c r="FK334" s="62"/>
      <c r="FL334" s="62"/>
      <c r="FM334" s="62"/>
      <c r="FN334" s="62"/>
      <c r="FO334" s="62"/>
      <c r="FP334" s="62"/>
      <c r="FQ334" s="62"/>
      <c r="FR334" s="62" t="str">
        <f t="shared" si="578"/>
        <v/>
      </c>
      <c r="FS334" s="62" t="str">
        <f t="shared" si="579"/>
        <v/>
      </c>
      <c r="FT334" s="62" t="str">
        <f t="shared" si="580"/>
        <v/>
      </c>
      <c r="FU334" s="5"/>
      <c r="FV334" s="5"/>
      <c r="FW334" s="5"/>
      <c r="FX334" s="5"/>
      <c r="FY334" s="5"/>
      <c r="FZ334" s="5"/>
      <c r="GA334" s="5"/>
      <c r="GB334" s="5"/>
      <c r="GC334" s="5"/>
      <c r="GD334" s="5" t="str">
        <f t="shared" si="581"/>
        <v/>
      </c>
      <c r="GE334" s="5" t="str">
        <f t="shared" si="582"/>
        <v/>
      </c>
      <c r="GF334" s="5" t="str">
        <f t="shared" si="583"/>
        <v/>
      </c>
      <c r="GG334" s="62"/>
      <c r="GH334" s="62"/>
      <c r="GI334" s="62"/>
      <c r="GJ334" s="62"/>
      <c r="GK334" s="62"/>
      <c r="GL334" s="62"/>
      <c r="GM334" s="62"/>
      <c r="GN334" s="62"/>
      <c r="GO334" s="62"/>
      <c r="GP334" s="62" t="str">
        <f t="shared" si="584"/>
        <v/>
      </c>
      <c r="GQ334" s="62" t="str">
        <f t="shared" si="585"/>
        <v/>
      </c>
      <c r="GR334" s="62" t="str">
        <f t="shared" si="586"/>
        <v/>
      </c>
      <c r="GS334" s="5"/>
      <c r="GT334" s="5"/>
      <c r="GU334" s="5"/>
      <c r="GV334" s="5"/>
      <c r="GW334" s="5"/>
      <c r="GX334" s="5"/>
      <c r="GY334" s="5"/>
      <c r="GZ334" s="5"/>
      <c r="HA334" s="5"/>
      <c r="HB334" s="5" t="str">
        <f t="shared" si="587"/>
        <v/>
      </c>
      <c r="HC334" s="5" t="str">
        <f t="shared" si="588"/>
        <v/>
      </c>
      <c r="HD334" s="5" t="str">
        <f t="shared" si="589"/>
        <v/>
      </c>
      <c r="HE334" s="62"/>
      <c r="HF334" s="62"/>
      <c r="HG334" s="62"/>
      <c r="HH334" s="62"/>
      <c r="HI334" s="62"/>
      <c r="HJ334" s="62"/>
      <c r="HK334" s="62"/>
      <c r="HL334" s="62"/>
      <c r="HM334" s="62"/>
      <c r="HN334" s="62" t="str">
        <f t="shared" si="590"/>
        <v/>
      </c>
      <c r="HO334" s="62" t="str">
        <f t="shared" si="591"/>
        <v/>
      </c>
      <c r="HP334" s="62" t="str">
        <f t="shared" si="592"/>
        <v/>
      </c>
      <c r="HQ334" s="5"/>
      <c r="HR334" s="5"/>
      <c r="HS334" s="5"/>
      <c r="HT334" s="5"/>
      <c r="HU334" s="5"/>
      <c r="HV334" s="5"/>
      <c r="HW334" s="5"/>
      <c r="HX334" s="5"/>
      <c r="HY334" s="5"/>
      <c r="HZ334" s="5" t="str">
        <f t="shared" si="593"/>
        <v/>
      </c>
      <c r="IA334" s="5" t="str">
        <f t="shared" si="594"/>
        <v/>
      </c>
      <c r="IB334" s="5" t="str">
        <f t="shared" si="595"/>
        <v/>
      </c>
      <c r="IC334" s="62"/>
      <c r="ID334" s="62"/>
      <c r="IE334" s="62"/>
      <c r="IF334" s="62"/>
      <c r="IG334" s="62"/>
      <c r="IH334" s="62"/>
      <c r="II334" s="62"/>
      <c r="IJ334" s="62"/>
      <c r="IK334" s="62"/>
      <c r="IL334" s="62" t="str">
        <f t="shared" si="596"/>
        <v/>
      </c>
      <c r="IM334" s="62" t="str">
        <f t="shared" si="597"/>
        <v/>
      </c>
      <c r="IN334" s="62" t="str">
        <f t="shared" si="598"/>
        <v/>
      </c>
      <c r="IO334" s="5"/>
      <c r="IP334" s="5"/>
      <c r="IQ334" s="5"/>
      <c r="IR334" s="5"/>
      <c r="IS334" s="5"/>
      <c r="IT334" s="5"/>
      <c r="IU334" s="5"/>
      <c r="IV334" s="5"/>
      <c r="IW334" s="5"/>
      <c r="IX334" s="5" t="str">
        <f t="shared" si="599"/>
        <v/>
      </c>
      <c r="IY334" s="5" t="str">
        <f t="shared" si="600"/>
        <v/>
      </c>
      <c r="IZ334" s="5" t="str">
        <f t="shared" si="601"/>
        <v/>
      </c>
    </row>
    <row r="335" spans="1:260" x14ac:dyDescent="0.35">
      <c r="A335" s="131">
        <v>331</v>
      </c>
      <c r="B335" s="170">
        <f>'BVEM Scorecard'!B334</f>
        <v>0</v>
      </c>
      <c r="C335" s="170">
        <f>'BVEM Scorecard'!C334</f>
        <v>0</v>
      </c>
      <c r="D335" s="152">
        <v>297</v>
      </c>
      <c r="E335" s="72" t="str">
        <f>'BVEM Scorecard'!F334</f>
        <v>Wind</v>
      </c>
      <c r="F335" s="94"/>
      <c r="G335" s="94"/>
      <c r="H335" s="94"/>
      <c r="I335" s="94"/>
      <c r="J335" s="55"/>
      <c r="K335" s="55"/>
      <c r="L335" s="55"/>
      <c r="M335" s="55"/>
      <c r="N335" s="5"/>
      <c r="O335" s="5"/>
      <c r="P335" s="142"/>
      <c r="Q335" s="114"/>
      <c r="R335" s="91"/>
      <c r="S335" s="5" t="str">
        <f t="shared" si="541"/>
        <v/>
      </c>
      <c r="T335" s="93"/>
      <c r="U335" s="143"/>
      <c r="V335" s="143"/>
      <c r="W335" s="143"/>
      <c r="X335" s="64"/>
      <c r="Y335" s="64"/>
      <c r="Z335" s="62"/>
      <c r="AA335" s="144"/>
      <c r="AB335" s="144"/>
      <c r="AC335" s="64"/>
      <c r="AD335" s="64" t="str">
        <f t="shared" si="542"/>
        <v/>
      </c>
      <c r="AE335" s="64" t="str">
        <f t="shared" si="543"/>
        <v/>
      </c>
      <c r="AF335" s="64" t="str">
        <f t="shared" si="544"/>
        <v/>
      </c>
      <c r="AG335" s="55"/>
      <c r="AH335" s="55"/>
      <c r="AI335" s="35"/>
      <c r="AJ335" s="35"/>
      <c r="AK335" s="35"/>
      <c r="AL335" s="35"/>
      <c r="AM335" s="142"/>
      <c r="AN335" s="142"/>
      <c r="AO335" s="35"/>
      <c r="AP335" s="35" t="str">
        <f t="shared" si="545"/>
        <v/>
      </c>
      <c r="AQ335" s="35" t="str">
        <f t="shared" si="546"/>
        <v/>
      </c>
      <c r="AR335" s="35" t="str">
        <f t="shared" si="547"/>
        <v/>
      </c>
      <c r="AS335" s="64"/>
      <c r="AT335" s="64"/>
      <c r="AU335" s="64"/>
      <c r="AV335" s="64"/>
      <c r="AW335" s="64"/>
      <c r="AX335" s="64"/>
      <c r="AY335" s="144"/>
      <c r="AZ335" s="144"/>
      <c r="BA335" s="64"/>
      <c r="BB335" s="64" t="str">
        <f t="shared" si="548"/>
        <v/>
      </c>
      <c r="BC335" s="64" t="str">
        <f t="shared" si="549"/>
        <v/>
      </c>
      <c r="BD335" s="64" t="str">
        <f t="shared" si="550"/>
        <v/>
      </c>
      <c r="BE335" s="35"/>
      <c r="BF335" s="35"/>
      <c r="BG335" s="35"/>
      <c r="BH335" s="35"/>
      <c r="BI335" s="35"/>
      <c r="BJ335" s="35"/>
      <c r="BK335" s="142"/>
      <c r="BL335" s="142"/>
      <c r="BM335" s="35"/>
      <c r="BN335" s="35" t="str">
        <f t="shared" si="551"/>
        <v/>
      </c>
      <c r="BO335" s="35" t="str">
        <f t="shared" si="552"/>
        <v/>
      </c>
      <c r="BP335" s="35" t="str">
        <f t="shared" si="553"/>
        <v/>
      </c>
      <c r="BQ335" s="64"/>
      <c r="BR335" s="64"/>
      <c r="BS335" s="64"/>
      <c r="BT335" s="64"/>
      <c r="BU335" s="64"/>
      <c r="BV335" s="64"/>
      <c r="BW335" s="144"/>
      <c r="BX335" s="144"/>
      <c r="BY335" s="64"/>
      <c r="BZ335" s="64" t="str">
        <f t="shared" si="554"/>
        <v/>
      </c>
      <c r="CA335" s="64" t="str">
        <f t="shared" si="555"/>
        <v/>
      </c>
      <c r="CB335" s="64" t="str">
        <f t="shared" si="556"/>
        <v/>
      </c>
      <c r="CC335" s="35"/>
      <c r="CD335" s="35"/>
      <c r="CE335" s="35"/>
      <c r="CF335" s="35"/>
      <c r="CG335" s="35"/>
      <c r="CH335" s="35"/>
      <c r="CI335" s="142"/>
      <c r="CJ335" s="142"/>
      <c r="CK335" s="35"/>
      <c r="CL335" s="35" t="str">
        <f t="shared" si="557"/>
        <v/>
      </c>
      <c r="CM335" s="35" t="str">
        <f t="shared" si="558"/>
        <v/>
      </c>
      <c r="CN335" s="35" t="str">
        <f t="shared" si="559"/>
        <v/>
      </c>
      <c r="CO335" s="64"/>
      <c r="CP335" s="64"/>
      <c r="CQ335" s="64"/>
      <c r="CR335" s="64"/>
      <c r="CS335" s="64"/>
      <c r="CT335" s="64"/>
      <c r="CU335" s="144"/>
      <c r="CV335" s="144"/>
      <c r="CW335" s="64"/>
      <c r="CX335" s="64" t="str">
        <f t="shared" si="560"/>
        <v/>
      </c>
      <c r="CY335" s="64" t="str">
        <f t="shared" si="561"/>
        <v/>
      </c>
      <c r="CZ335" s="64" t="str">
        <f t="shared" si="562"/>
        <v/>
      </c>
      <c r="DA335" s="35"/>
      <c r="DB335" s="35"/>
      <c r="DC335" s="35"/>
      <c r="DD335" s="35"/>
      <c r="DE335" s="35"/>
      <c r="DF335" s="35"/>
      <c r="DG335" s="142"/>
      <c r="DH335" s="142"/>
      <c r="DI335" s="35"/>
      <c r="DJ335" s="35" t="str">
        <f t="shared" si="563"/>
        <v/>
      </c>
      <c r="DK335" s="35" t="str">
        <f t="shared" si="564"/>
        <v/>
      </c>
      <c r="DL335" s="35" t="str">
        <f t="shared" si="565"/>
        <v/>
      </c>
      <c r="DM335" s="64"/>
      <c r="DN335" s="64"/>
      <c r="DO335" s="64"/>
      <c r="DP335" s="64"/>
      <c r="DQ335" s="64"/>
      <c r="DR335" s="64"/>
      <c r="DS335" s="144"/>
      <c r="DT335" s="144"/>
      <c r="DU335" s="64"/>
      <c r="DV335" s="64" t="str">
        <f t="shared" si="566"/>
        <v/>
      </c>
      <c r="DW335" s="64" t="str">
        <f t="shared" si="567"/>
        <v/>
      </c>
      <c r="DX335" s="64" t="str">
        <f t="shared" si="568"/>
        <v/>
      </c>
      <c r="DY335" s="35"/>
      <c r="DZ335" s="35"/>
      <c r="EA335" s="35"/>
      <c r="EB335" s="35"/>
      <c r="EC335" s="35"/>
      <c r="ED335" s="35"/>
      <c r="EE335" s="142"/>
      <c r="EF335" s="142"/>
      <c r="EG335" s="35"/>
      <c r="EH335" s="35" t="str">
        <f t="shared" si="569"/>
        <v/>
      </c>
      <c r="EI335" s="35" t="str">
        <f t="shared" si="570"/>
        <v/>
      </c>
      <c r="EJ335" s="35" t="str">
        <f t="shared" si="571"/>
        <v/>
      </c>
      <c r="EK335" s="62"/>
      <c r="EL335" s="62"/>
      <c r="EM335" s="62"/>
      <c r="EN335" s="62"/>
      <c r="EO335" s="62"/>
      <c r="EP335" s="62"/>
      <c r="EQ335" s="62"/>
      <c r="ER335" s="62"/>
      <c r="ES335" s="62"/>
      <c r="ET335" s="62" t="str">
        <f t="shared" si="572"/>
        <v/>
      </c>
      <c r="EU335" s="62" t="str">
        <f t="shared" si="573"/>
        <v/>
      </c>
      <c r="EV335" s="62" t="str">
        <f t="shared" si="574"/>
        <v/>
      </c>
      <c r="EW335" s="5"/>
      <c r="EX335" s="5"/>
      <c r="EY335" s="5"/>
      <c r="EZ335" s="5"/>
      <c r="FA335" s="5"/>
      <c r="FB335" s="5"/>
      <c r="FC335" s="5"/>
      <c r="FD335" s="5"/>
      <c r="FE335" s="5"/>
      <c r="FF335" s="5" t="str">
        <f t="shared" si="575"/>
        <v/>
      </c>
      <c r="FG335" s="5" t="str">
        <f t="shared" si="576"/>
        <v/>
      </c>
      <c r="FH335" s="5" t="str">
        <f t="shared" si="577"/>
        <v/>
      </c>
      <c r="FI335" s="62"/>
      <c r="FJ335" s="62"/>
      <c r="FK335" s="62"/>
      <c r="FL335" s="62"/>
      <c r="FM335" s="62"/>
      <c r="FN335" s="62"/>
      <c r="FO335" s="62"/>
      <c r="FP335" s="62"/>
      <c r="FQ335" s="62"/>
      <c r="FR335" s="62" t="str">
        <f t="shared" si="578"/>
        <v/>
      </c>
      <c r="FS335" s="62" t="str">
        <f t="shared" si="579"/>
        <v/>
      </c>
      <c r="FT335" s="62" t="str">
        <f t="shared" si="580"/>
        <v/>
      </c>
      <c r="FU335" s="5"/>
      <c r="FV335" s="5"/>
      <c r="FW335" s="5"/>
      <c r="FX335" s="5"/>
      <c r="FY335" s="5"/>
      <c r="FZ335" s="5"/>
      <c r="GA335" s="5"/>
      <c r="GB335" s="5"/>
      <c r="GC335" s="5"/>
      <c r="GD335" s="5" t="str">
        <f t="shared" si="581"/>
        <v/>
      </c>
      <c r="GE335" s="5" t="str">
        <f t="shared" si="582"/>
        <v/>
      </c>
      <c r="GF335" s="5" t="str">
        <f t="shared" si="583"/>
        <v/>
      </c>
      <c r="GG335" s="62"/>
      <c r="GH335" s="62"/>
      <c r="GI335" s="62"/>
      <c r="GJ335" s="62"/>
      <c r="GK335" s="62"/>
      <c r="GL335" s="62"/>
      <c r="GM335" s="62"/>
      <c r="GN335" s="62"/>
      <c r="GO335" s="62"/>
      <c r="GP335" s="62" t="str">
        <f t="shared" si="584"/>
        <v/>
      </c>
      <c r="GQ335" s="62" t="str">
        <f t="shared" si="585"/>
        <v/>
      </c>
      <c r="GR335" s="62" t="str">
        <f t="shared" si="586"/>
        <v/>
      </c>
      <c r="GS335" s="5"/>
      <c r="GT335" s="5"/>
      <c r="GU335" s="5"/>
      <c r="GV335" s="5"/>
      <c r="GW335" s="5"/>
      <c r="GX335" s="5"/>
      <c r="GY335" s="5"/>
      <c r="GZ335" s="5"/>
      <c r="HA335" s="5"/>
      <c r="HB335" s="5" t="str">
        <f t="shared" si="587"/>
        <v/>
      </c>
      <c r="HC335" s="5" t="str">
        <f t="shared" si="588"/>
        <v/>
      </c>
      <c r="HD335" s="5" t="str">
        <f t="shared" si="589"/>
        <v/>
      </c>
      <c r="HE335" s="62"/>
      <c r="HF335" s="62"/>
      <c r="HG335" s="62"/>
      <c r="HH335" s="62"/>
      <c r="HI335" s="62"/>
      <c r="HJ335" s="62"/>
      <c r="HK335" s="62"/>
      <c r="HL335" s="62"/>
      <c r="HM335" s="62"/>
      <c r="HN335" s="62" t="str">
        <f t="shared" si="590"/>
        <v/>
      </c>
      <c r="HO335" s="62" t="str">
        <f t="shared" si="591"/>
        <v/>
      </c>
      <c r="HP335" s="62" t="str">
        <f t="shared" si="592"/>
        <v/>
      </c>
      <c r="HQ335" s="5"/>
      <c r="HR335" s="5"/>
      <c r="HS335" s="5"/>
      <c r="HT335" s="5"/>
      <c r="HU335" s="5"/>
      <c r="HV335" s="5"/>
      <c r="HW335" s="5"/>
      <c r="HX335" s="5"/>
      <c r="HY335" s="5"/>
      <c r="HZ335" s="5" t="str">
        <f t="shared" si="593"/>
        <v/>
      </c>
      <c r="IA335" s="5" t="str">
        <f t="shared" si="594"/>
        <v/>
      </c>
      <c r="IB335" s="5" t="str">
        <f t="shared" si="595"/>
        <v/>
      </c>
      <c r="IC335" s="62"/>
      <c r="ID335" s="62"/>
      <c r="IE335" s="62"/>
      <c r="IF335" s="62"/>
      <c r="IG335" s="62"/>
      <c r="IH335" s="62"/>
      <c r="II335" s="62"/>
      <c r="IJ335" s="62"/>
      <c r="IK335" s="62"/>
      <c r="IL335" s="62" t="str">
        <f t="shared" si="596"/>
        <v/>
      </c>
      <c r="IM335" s="62" t="str">
        <f t="shared" si="597"/>
        <v/>
      </c>
      <c r="IN335" s="62" t="str">
        <f t="shared" si="598"/>
        <v/>
      </c>
      <c r="IO335" s="5"/>
      <c r="IP335" s="5"/>
      <c r="IQ335" s="5"/>
      <c r="IR335" s="5"/>
      <c r="IS335" s="5"/>
      <c r="IT335" s="5"/>
      <c r="IU335" s="5"/>
      <c r="IV335" s="5"/>
      <c r="IW335" s="5"/>
      <c r="IX335" s="5" t="str">
        <f t="shared" si="599"/>
        <v/>
      </c>
      <c r="IY335" s="5" t="str">
        <f t="shared" si="600"/>
        <v/>
      </c>
      <c r="IZ335" s="5" t="str">
        <f t="shared" si="601"/>
        <v/>
      </c>
    </row>
    <row r="336" spans="1:260" x14ac:dyDescent="0.35">
      <c r="A336" s="131">
        <v>332</v>
      </c>
      <c r="B336" s="170">
        <f>'BVEM Scorecard'!B335</f>
        <v>0</v>
      </c>
      <c r="C336" s="170">
        <f>'BVEM Scorecard'!C335</f>
        <v>0</v>
      </c>
      <c r="D336" s="152">
        <v>1032</v>
      </c>
      <c r="E336" s="72" t="str">
        <f>'BVEM Scorecard'!F335</f>
        <v>Solar + Storage</v>
      </c>
      <c r="F336" s="94">
        <f t="shared" si="539"/>
        <v>1</v>
      </c>
      <c r="G336" s="94">
        <f>IFERROR(S336/3,0)</f>
        <v>1</v>
      </c>
      <c r="H336" s="94">
        <f t="shared" si="540"/>
        <v>1</v>
      </c>
      <c r="I336" s="94">
        <f t="shared" ref="I336" si="602">IFERROR(SUM(AD336,AP336,BB336,BN336,BZ336,CL336,CX336,DJ336,DV336,EH336,ET336,FF336,FR336,GD336,GP336,HB336,HN336,HZ336,IL336,IX336)/(SUM(V336,AH336,AT336,BF336,BR336,CD336,CP336,DB336,DN336,DZ336,EL336,EX336,FJ336,FV336,GH336,GT336,HF336,HR336,ID336,IP336)*3),0)</f>
        <v>1</v>
      </c>
      <c r="J336" s="55">
        <v>1</v>
      </c>
      <c r="K336" s="55">
        <v>1</v>
      </c>
      <c r="L336" s="55">
        <v>1</v>
      </c>
      <c r="M336" s="55">
        <v>1</v>
      </c>
      <c r="N336" s="5">
        <v>1</v>
      </c>
      <c r="O336" s="141">
        <v>1</v>
      </c>
      <c r="P336" s="142">
        <v>1</v>
      </c>
      <c r="Q336" s="114">
        <v>1</v>
      </c>
      <c r="R336" s="91">
        <v>1</v>
      </c>
      <c r="S336" s="5">
        <f t="shared" si="541"/>
        <v>3</v>
      </c>
      <c r="T336" s="93">
        <f>IFERROR(Q336*Q$4+R336*R$4,0)</f>
        <v>1</v>
      </c>
      <c r="U336" s="143" t="str">
        <f>'Training Programs'!Y336</f>
        <v>PLA</v>
      </c>
      <c r="V336" s="143">
        <v>1</v>
      </c>
      <c r="W336" s="143">
        <f>'Career Opportunities'!T336</f>
        <v>0</v>
      </c>
      <c r="X336" s="64"/>
      <c r="Y336" s="64"/>
      <c r="Z336" s="64"/>
      <c r="AA336" s="144"/>
      <c r="AB336" s="144"/>
      <c r="AC336" s="64"/>
      <c r="AD336" s="64">
        <v>3</v>
      </c>
      <c r="AE336" s="64" t="str">
        <f t="shared" ref="AE336" si="603">IFERROR(W336/SUM($W336,$AI336,$AU336,$BG336,$BS336,$CE336,$CQ336,$DC336,$DO336,$EA336,$EM336,$EY336,$FK336,$FW336,$GI336,$GU336,$HG336,$HS336,$IE336,$IQ336),"")</f>
        <v/>
      </c>
      <c r="AF336" s="64">
        <v>1</v>
      </c>
      <c r="AG336" s="55"/>
      <c r="AH336" s="55"/>
      <c r="AI336" s="5"/>
      <c r="AJ336" s="5"/>
      <c r="AK336" s="5"/>
      <c r="AL336" s="5"/>
      <c r="AM336" s="5"/>
      <c r="AN336" s="5"/>
      <c r="AO336" s="5"/>
      <c r="AP336" s="35"/>
      <c r="AQ336" s="35"/>
      <c r="AR336" s="35"/>
      <c r="AS336" s="62"/>
      <c r="AT336" s="62"/>
      <c r="AU336" s="62"/>
      <c r="AV336" s="62"/>
      <c r="AW336" s="62"/>
      <c r="AX336" s="62"/>
      <c r="AY336" s="62"/>
      <c r="AZ336" s="62"/>
      <c r="BA336" s="62"/>
      <c r="BB336" s="62"/>
      <c r="BC336" s="95"/>
      <c r="BD336" s="62"/>
      <c r="BE336" s="5"/>
      <c r="BF336" s="5"/>
      <c r="BG336" s="5"/>
      <c r="BH336" s="5"/>
      <c r="BI336" s="5"/>
      <c r="BJ336" s="5"/>
      <c r="BK336" s="5"/>
      <c r="BL336" s="5"/>
      <c r="BM336" s="5"/>
      <c r="BN336" s="35"/>
      <c r="BO336" s="35"/>
      <c r="BP336" s="35"/>
      <c r="BQ336" s="62"/>
      <c r="BR336" s="62"/>
      <c r="BS336" s="62"/>
      <c r="BT336" s="62"/>
      <c r="BU336" s="62"/>
      <c r="BV336" s="62"/>
      <c r="BW336" s="62"/>
      <c r="BX336" s="62"/>
      <c r="BY336" s="62"/>
      <c r="BZ336" s="62"/>
      <c r="CA336" s="62"/>
      <c r="CB336" s="62"/>
      <c r="CC336" s="5"/>
      <c r="CD336" s="5"/>
      <c r="CE336" s="5"/>
      <c r="CF336" s="5"/>
      <c r="CG336" s="5"/>
      <c r="CH336" s="5"/>
      <c r="CI336" s="5"/>
      <c r="CJ336" s="5"/>
      <c r="CK336" s="5"/>
      <c r="CL336" s="35"/>
      <c r="CM336" s="35"/>
      <c r="CN336" s="35"/>
      <c r="CO336" s="62"/>
      <c r="CP336" s="62"/>
      <c r="CQ336" s="62"/>
      <c r="CR336" s="62"/>
      <c r="CS336" s="62"/>
      <c r="CT336" s="62"/>
      <c r="CU336" s="62"/>
      <c r="CV336" s="62"/>
      <c r="CW336" s="62"/>
      <c r="CX336" s="62"/>
      <c r="CY336" s="62"/>
      <c r="CZ336" s="62"/>
      <c r="DA336" s="5"/>
      <c r="DB336" s="5"/>
      <c r="DC336" s="5"/>
      <c r="DD336" s="5"/>
      <c r="DE336" s="5"/>
      <c r="DF336" s="5"/>
      <c r="DG336" s="5"/>
      <c r="DH336" s="5"/>
      <c r="DI336" s="5"/>
      <c r="DJ336" s="5"/>
      <c r="DK336" s="5"/>
      <c r="DL336" s="5"/>
      <c r="DM336" s="62"/>
      <c r="DN336" s="62"/>
      <c r="DO336" s="62"/>
      <c r="DP336" s="62"/>
      <c r="DQ336" s="62"/>
      <c r="DR336" s="62"/>
      <c r="DS336" s="62"/>
      <c r="DT336" s="62"/>
      <c r="DU336" s="62"/>
      <c r="DV336" s="62"/>
      <c r="DW336" s="62"/>
      <c r="DX336" s="62"/>
      <c r="DY336" s="5"/>
      <c r="DZ336" s="5"/>
      <c r="EA336" s="5"/>
      <c r="EB336" s="5"/>
      <c r="EC336" s="5"/>
      <c r="ED336" s="5"/>
      <c r="EE336" s="5"/>
      <c r="EF336" s="5"/>
      <c r="EG336" s="5"/>
      <c r="EH336" s="5"/>
      <c r="EI336" s="5"/>
      <c r="EJ336" s="5"/>
      <c r="EK336" s="62"/>
      <c r="EL336" s="62"/>
      <c r="EM336" s="62"/>
      <c r="EN336" s="62"/>
      <c r="EO336" s="62"/>
      <c r="EP336" s="62"/>
      <c r="EQ336" s="62"/>
      <c r="ER336" s="62"/>
      <c r="ES336" s="62"/>
      <c r="ET336" s="62"/>
      <c r="EU336" s="62"/>
      <c r="EV336" s="62"/>
      <c r="EW336" s="5"/>
      <c r="EX336" s="5"/>
      <c r="EY336" s="5"/>
      <c r="EZ336" s="5"/>
      <c r="FA336" s="5"/>
      <c r="FB336" s="5"/>
      <c r="FC336" s="5"/>
      <c r="FD336" s="5"/>
      <c r="FE336" s="5"/>
      <c r="FF336" s="5"/>
      <c r="FG336" s="5"/>
      <c r="FH336" s="5"/>
      <c r="FI336" s="62"/>
      <c r="FJ336" s="62"/>
      <c r="FK336" s="62"/>
      <c r="FL336" s="62"/>
      <c r="FM336" s="62"/>
      <c r="FN336" s="62"/>
      <c r="FO336" s="62"/>
      <c r="FP336" s="62"/>
      <c r="FQ336" s="62"/>
      <c r="FR336" s="62"/>
      <c r="FS336" s="62"/>
      <c r="FT336" s="62"/>
      <c r="FU336" s="5"/>
      <c r="FV336" s="5"/>
      <c r="FW336" s="5"/>
      <c r="FX336" s="5"/>
      <c r="FY336" s="5"/>
      <c r="FZ336" s="5"/>
      <c r="GA336" s="5"/>
      <c r="GB336" s="5"/>
      <c r="GC336" s="5"/>
      <c r="GD336" s="5"/>
      <c r="GE336" s="5"/>
      <c r="GF336" s="5"/>
      <c r="GG336" s="62"/>
      <c r="GH336" s="62"/>
      <c r="GI336" s="62"/>
      <c r="GJ336" s="62"/>
      <c r="GK336" s="62"/>
      <c r="GL336" s="62"/>
      <c r="GM336" s="62"/>
      <c r="GN336" s="62"/>
      <c r="GO336" s="62"/>
      <c r="GP336" s="62"/>
      <c r="GQ336" s="62"/>
      <c r="GR336" s="62"/>
      <c r="GS336" s="5"/>
      <c r="GT336" s="5"/>
      <c r="GU336" s="5"/>
      <c r="GV336" s="5"/>
      <c r="GW336" s="5"/>
      <c r="GX336" s="5"/>
      <c r="GY336" s="5"/>
      <c r="GZ336" s="5"/>
      <c r="HA336" s="5"/>
      <c r="HB336" s="5"/>
      <c r="HC336" s="5"/>
      <c r="HD336" s="5"/>
      <c r="HE336" s="62"/>
      <c r="HF336" s="62"/>
      <c r="HG336" s="62"/>
      <c r="HH336" s="62"/>
      <c r="HI336" s="62"/>
      <c r="HJ336" s="62"/>
      <c r="HK336" s="62"/>
      <c r="HL336" s="62"/>
      <c r="HM336" s="62"/>
      <c r="HN336" s="62"/>
      <c r="HO336" s="62"/>
      <c r="HP336" s="62"/>
      <c r="HQ336" s="5"/>
      <c r="HR336" s="5"/>
      <c r="HS336" s="5"/>
      <c r="HT336" s="5"/>
      <c r="HU336" s="5"/>
      <c r="HV336" s="5"/>
      <c r="HW336" s="5"/>
      <c r="HX336" s="5"/>
      <c r="HY336" s="5"/>
      <c r="HZ336" s="5"/>
      <c r="IA336" s="5"/>
      <c r="IB336" s="5"/>
      <c r="IC336" s="62"/>
      <c r="ID336" s="62"/>
      <c r="IE336" s="62"/>
      <c r="IF336" s="62"/>
      <c r="IG336" s="62"/>
      <c r="IH336" s="62"/>
      <c r="II336" s="62"/>
      <c r="IJ336" s="62"/>
      <c r="IK336" s="62"/>
      <c r="IL336" s="62"/>
      <c r="IM336" s="62"/>
      <c r="IN336" s="62"/>
      <c r="IO336" s="5"/>
      <c r="IP336" s="5"/>
      <c r="IQ336" s="5"/>
      <c r="IR336" s="5"/>
      <c r="IS336" s="5"/>
      <c r="IT336" s="5"/>
      <c r="IU336" s="5"/>
      <c r="IV336" s="5"/>
      <c r="IW336" s="5"/>
      <c r="IX336" s="5"/>
      <c r="IY336" s="5"/>
      <c r="IZ336" s="5"/>
    </row>
    <row r="337" spans="1:260" x14ac:dyDescent="0.35">
      <c r="A337" s="131">
        <v>333</v>
      </c>
      <c r="B337" s="170">
        <f>'BVEM Scorecard'!B336</f>
        <v>0</v>
      </c>
      <c r="C337" s="170">
        <f>'BVEM Scorecard'!C336</f>
        <v>0</v>
      </c>
      <c r="D337" s="152">
        <v>583</v>
      </c>
      <c r="E337" s="72" t="str">
        <f>'BVEM Scorecard'!F336</f>
        <v>Solar + Storage</v>
      </c>
      <c r="F337" s="94"/>
      <c r="G337" s="94"/>
      <c r="H337" s="94"/>
      <c r="I337" s="94"/>
      <c r="J337" s="55"/>
      <c r="K337" s="55"/>
      <c r="L337" s="55"/>
      <c r="M337" s="55"/>
      <c r="N337" s="5"/>
      <c r="O337" s="5"/>
      <c r="P337" s="142"/>
      <c r="Q337" s="114"/>
      <c r="R337" s="91"/>
      <c r="S337" s="5" t="str">
        <f t="shared" si="541"/>
        <v/>
      </c>
      <c r="T337" s="93"/>
      <c r="U337" s="143"/>
      <c r="V337" s="143"/>
      <c r="W337" s="143"/>
      <c r="X337" s="64"/>
      <c r="Y337" s="64"/>
      <c r="Z337" s="62"/>
      <c r="AA337" s="144"/>
      <c r="AB337" s="144"/>
      <c r="AC337" s="64"/>
      <c r="AD337" s="64" t="str">
        <f t="shared" si="542"/>
        <v/>
      </c>
      <c r="AE337" s="64" t="str">
        <f t="shared" si="543"/>
        <v/>
      </c>
      <c r="AF337" s="64" t="str">
        <f t="shared" si="544"/>
        <v/>
      </c>
      <c r="AG337" s="55"/>
      <c r="AH337" s="55"/>
      <c r="AI337" s="35"/>
      <c r="AJ337" s="35"/>
      <c r="AK337" s="35"/>
      <c r="AL337" s="35"/>
      <c r="AM337" s="142"/>
      <c r="AN337" s="142"/>
      <c r="AO337" s="35"/>
      <c r="AP337" s="35" t="str">
        <f t="shared" si="545"/>
        <v/>
      </c>
      <c r="AQ337" s="35" t="str">
        <f t="shared" si="546"/>
        <v/>
      </c>
      <c r="AR337" s="35" t="str">
        <f t="shared" si="547"/>
        <v/>
      </c>
      <c r="AS337" s="64"/>
      <c r="AT337" s="64"/>
      <c r="AU337" s="64"/>
      <c r="AV337" s="64"/>
      <c r="AW337" s="64"/>
      <c r="AX337" s="64"/>
      <c r="AY337" s="144"/>
      <c r="AZ337" s="144"/>
      <c r="BA337" s="64"/>
      <c r="BB337" s="64" t="str">
        <f t="shared" si="548"/>
        <v/>
      </c>
      <c r="BC337" s="64" t="str">
        <f t="shared" si="549"/>
        <v/>
      </c>
      <c r="BD337" s="64" t="str">
        <f t="shared" si="550"/>
        <v/>
      </c>
      <c r="BE337" s="35"/>
      <c r="BF337" s="35"/>
      <c r="BG337" s="35"/>
      <c r="BH337" s="35"/>
      <c r="BI337" s="35"/>
      <c r="BJ337" s="35"/>
      <c r="BK337" s="142"/>
      <c r="BL337" s="142"/>
      <c r="BM337" s="35"/>
      <c r="BN337" s="35" t="str">
        <f t="shared" si="551"/>
        <v/>
      </c>
      <c r="BO337" s="35" t="str">
        <f t="shared" si="552"/>
        <v/>
      </c>
      <c r="BP337" s="35" t="str">
        <f t="shared" si="553"/>
        <v/>
      </c>
      <c r="BQ337" s="64"/>
      <c r="BR337" s="64"/>
      <c r="BS337" s="64"/>
      <c r="BT337" s="64"/>
      <c r="BU337" s="64"/>
      <c r="BV337" s="64"/>
      <c r="BW337" s="144"/>
      <c r="BX337" s="144"/>
      <c r="BY337" s="64"/>
      <c r="BZ337" s="64" t="str">
        <f t="shared" si="554"/>
        <v/>
      </c>
      <c r="CA337" s="64" t="str">
        <f t="shared" si="555"/>
        <v/>
      </c>
      <c r="CB337" s="64" t="str">
        <f t="shared" si="556"/>
        <v/>
      </c>
      <c r="CC337" s="35"/>
      <c r="CD337" s="35"/>
      <c r="CE337" s="35"/>
      <c r="CF337" s="35"/>
      <c r="CG337" s="35"/>
      <c r="CH337" s="35"/>
      <c r="CI337" s="142"/>
      <c r="CJ337" s="142"/>
      <c r="CK337" s="35"/>
      <c r="CL337" s="35" t="str">
        <f t="shared" si="557"/>
        <v/>
      </c>
      <c r="CM337" s="35" t="str">
        <f t="shared" si="558"/>
        <v/>
      </c>
      <c r="CN337" s="35" t="str">
        <f t="shared" si="559"/>
        <v/>
      </c>
      <c r="CO337" s="64"/>
      <c r="CP337" s="64"/>
      <c r="CQ337" s="64"/>
      <c r="CR337" s="64"/>
      <c r="CS337" s="64"/>
      <c r="CT337" s="64"/>
      <c r="CU337" s="144"/>
      <c r="CV337" s="144"/>
      <c r="CW337" s="64"/>
      <c r="CX337" s="64" t="str">
        <f t="shared" si="560"/>
        <v/>
      </c>
      <c r="CY337" s="64" t="str">
        <f t="shared" si="561"/>
        <v/>
      </c>
      <c r="CZ337" s="64" t="str">
        <f t="shared" si="562"/>
        <v/>
      </c>
      <c r="DA337" s="35"/>
      <c r="DB337" s="35"/>
      <c r="DC337" s="35"/>
      <c r="DD337" s="35"/>
      <c r="DE337" s="35"/>
      <c r="DF337" s="35"/>
      <c r="DG337" s="142"/>
      <c r="DH337" s="142"/>
      <c r="DI337" s="35"/>
      <c r="DJ337" s="35" t="str">
        <f t="shared" si="563"/>
        <v/>
      </c>
      <c r="DK337" s="35" t="str">
        <f t="shared" si="564"/>
        <v/>
      </c>
      <c r="DL337" s="35" t="str">
        <f t="shared" si="565"/>
        <v/>
      </c>
      <c r="DM337" s="64"/>
      <c r="DN337" s="64"/>
      <c r="DO337" s="64"/>
      <c r="DP337" s="64"/>
      <c r="DQ337" s="64"/>
      <c r="DR337" s="64"/>
      <c r="DS337" s="144"/>
      <c r="DT337" s="144"/>
      <c r="DU337" s="64"/>
      <c r="DV337" s="64" t="str">
        <f t="shared" si="566"/>
        <v/>
      </c>
      <c r="DW337" s="64" t="str">
        <f t="shared" si="567"/>
        <v/>
      </c>
      <c r="DX337" s="64" t="str">
        <f t="shared" si="568"/>
        <v/>
      </c>
      <c r="DY337" s="35"/>
      <c r="DZ337" s="35"/>
      <c r="EA337" s="35"/>
      <c r="EB337" s="35"/>
      <c r="EC337" s="35"/>
      <c r="ED337" s="35"/>
      <c r="EE337" s="142"/>
      <c r="EF337" s="142"/>
      <c r="EG337" s="35"/>
      <c r="EH337" s="35" t="str">
        <f t="shared" si="569"/>
        <v/>
      </c>
      <c r="EI337" s="35" t="str">
        <f t="shared" si="570"/>
        <v/>
      </c>
      <c r="EJ337" s="35" t="str">
        <f t="shared" si="571"/>
        <v/>
      </c>
      <c r="EK337" s="62"/>
      <c r="EL337" s="62"/>
      <c r="EM337" s="62"/>
      <c r="EN337" s="62"/>
      <c r="EO337" s="62"/>
      <c r="EP337" s="62"/>
      <c r="EQ337" s="62"/>
      <c r="ER337" s="62"/>
      <c r="ES337" s="62"/>
      <c r="ET337" s="62"/>
      <c r="EU337" s="62"/>
      <c r="EV337" s="62"/>
      <c r="EW337" s="5"/>
      <c r="EX337" s="5"/>
      <c r="EY337" s="5"/>
      <c r="EZ337" s="5"/>
      <c r="FA337" s="5"/>
      <c r="FB337" s="5"/>
      <c r="FC337" s="5"/>
      <c r="FD337" s="5"/>
      <c r="FE337" s="5"/>
      <c r="FF337" s="5"/>
      <c r="FG337" s="5"/>
      <c r="FH337" s="5"/>
      <c r="FI337" s="62"/>
      <c r="FJ337" s="62"/>
      <c r="FK337" s="62"/>
      <c r="FL337" s="62"/>
      <c r="FM337" s="62"/>
      <c r="FN337" s="62"/>
      <c r="FO337" s="62"/>
      <c r="FP337" s="62"/>
      <c r="FQ337" s="62"/>
      <c r="FR337" s="62"/>
      <c r="FS337" s="62"/>
      <c r="FT337" s="62"/>
      <c r="FU337" s="5"/>
      <c r="FV337" s="5"/>
      <c r="FW337" s="5"/>
      <c r="FX337" s="5"/>
      <c r="FY337" s="5"/>
      <c r="FZ337" s="5"/>
      <c r="GA337" s="5"/>
      <c r="GB337" s="5"/>
      <c r="GC337" s="5"/>
      <c r="GD337" s="5"/>
      <c r="GE337" s="5"/>
      <c r="GF337" s="5"/>
      <c r="GG337" s="62"/>
      <c r="GH337" s="62"/>
      <c r="GI337" s="62"/>
      <c r="GJ337" s="62"/>
      <c r="GK337" s="62"/>
      <c r="GL337" s="62"/>
      <c r="GM337" s="62"/>
      <c r="GN337" s="62"/>
      <c r="GO337" s="62"/>
      <c r="GP337" s="62"/>
      <c r="GQ337" s="62"/>
      <c r="GR337" s="62"/>
      <c r="GS337" s="5"/>
      <c r="GT337" s="5"/>
      <c r="GU337" s="5"/>
      <c r="GV337" s="5"/>
      <c r="GW337" s="5"/>
      <c r="GX337" s="5"/>
      <c r="GY337" s="5"/>
      <c r="GZ337" s="5"/>
      <c r="HA337" s="5"/>
      <c r="HB337" s="5"/>
      <c r="HC337" s="5"/>
      <c r="HD337" s="5"/>
      <c r="HE337" s="62"/>
      <c r="HF337" s="62"/>
      <c r="HG337" s="62"/>
      <c r="HH337" s="62"/>
      <c r="HI337" s="62"/>
      <c r="HJ337" s="62"/>
      <c r="HK337" s="62"/>
      <c r="HL337" s="62"/>
      <c r="HM337" s="62"/>
      <c r="HN337" s="62"/>
      <c r="HO337" s="62"/>
      <c r="HP337" s="62"/>
      <c r="HQ337" s="5"/>
      <c r="HR337" s="5"/>
      <c r="HS337" s="5"/>
      <c r="HT337" s="5"/>
      <c r="HU337" s="5"/>
      <c r="HV337" s="5"/>
      <c r="HW337" s="5"/>
      <c r="HX337" s="5"/>
      <c r="HY337" s="5"/>
      <c r="HZ337" s="5"/>
      <c r="IA337" s="5"/>
      <c r="IB337" s="5"/>
      <c r="IC337" s="62"/>
      <c r="ID337" s="62"/>
      <c r="IE337" s="62"/>
      <c r="IF337" s="62"/>
      <c r="IG337" s="62"/>
      <c r="IH337" s="62"/>
      <c r="II337" s="62"/>
      <c r="IJ337" s="62"/>
      <c r="IK337" s="62"/>
      <c r="IL337" s="62"/>
      <c r="IM337" s="62"/>
      <c r="IN337" s="62"/>
      <c r="IO337" s="5"/>
      <c r="IP337" s="5"/>
      <c r="IQ337" s="5"/>
      <c r="IR337" s="5"/>
      <c r="IS337" s="5"/>
      <c r="IT337" s="5"/>
      <c r="IU337" s="5"/>
      <c r="IV337" s="5"/>
      <c r="IW337" s="5"/>
      <c r="IX337" s="5"/>
      <c r="IY337" s="5"/>
      <c r="IZ337" s="5"/>
    </row>
    <row r="338" spans="1:260" x14ac:dyDescent="0.35">
      <c r="A338" s="131">
        <v>334</v>
      </c>
      <c r="B338" s="170">
        <f>'BVEM Scorecard'!B337</f>
        <v>0</v>
      </c>
      <c r="C338" s="170">
        <f>'BVEM Scorecard'!C337</f>
        <v>0</v>
      </c>
      <c r="D338" s="152">
        <v>344</v>
      </c>
      <c r="E338" s="72" t="str">
        <f>'BVEM Scorecard'!F337</f>
        <v>Solar</v>
      </c>
      <c r="F338" s="94"/>
      <c r="G338" s="94"/>
      <c r="H338" s="94"/>
      <c r="I338" s="94"/>
      <c r="J338" s="55"/>
      <c r="K338" s="55"/>
      <c r="L338" s="55"/>
      <c r="M338" s="55"/>
      <c r="N338" s="5"/>
      <c r="O338" s="141"/>
      <c r="P338" s="142"/>
      <c r="Q338" s="114"/>
      <c r="R338" s="91"/>
      <c r="S338" s="5" t="str">
        <f t="shared" si="541"/>
        <v/>
      </c>
      <c r="T338" s="93"/>
      <c r="U338" s="143"/>
      <c r="V338" s="143"/>
      <c r="W338" s="143"/>
      <c r="X338" s="64"/>
      <c r="Y338" s="64"/>
      <c r="Z338" s="64"/>
      <c r="AA338" s="144"/>
      <c r="AB338" s="144"/>
      <c r="AC338" s="64"/>
      <c r="AD338" s="64" t="str">
        <f t="shared" si="542"/>
        <v/>
      </c>
      <c r="AE338" s="64" t="str">
        <f t="shared" si="543"/>
        <v/>
      </c>
      <c r="AF338" s="64" t="str">
        <f t="shared" si="544"/>
        <v/>
      </c>
      <c r="AG338" s="55"/>
      <c r="AH338" s="55"/>
      <c r="AI338" s="5"/>
      <c r="AJ338" s="5"/>
      <c r="AK338" s="5"/>
      <c r="AL338" s="5"/>
      <c r="AM338" s="5"/>
      <c r="AN338" s="5"/>
      <c r="AO338" s="5"/>
      <c r="AP338" s="35" t="str">
        <f t="shared" si="545"/>
        <v/>
      </c>
      <c r="AQ338" s="35" t="str">
        <f t="shared" si="546"/>
        <v/>
      </c>
      <c r="AR338" s="35" t="str">
        <f t="shared" si="547"/>
        <v/>
      </c>
      <c r="AS338" s="62"/>
      <c r="AT338" s="62"/>
      <c r="AU338" s="62"/>
      <c r="AV338" s="62"/>
      <c r="AW338" s="62"/>
      <c r="AX338" s="62"/>
      <c r="AY338" s="62"/>
      <c r="AZ338" s="62"/>
      <c r="BA338" s="62"/>
      <c r="BB338" s="62" t="str">
        <f t="shared" si="548"/>
        <v/>
      </c>
      <c r="BC338" s="95" t="str">
        <f t="shared" si="549"/>
        <v/>
      </c>
      <c r="BD338" s="62" t="str">
        <f t="shared" si="550"/>
        <v/>
      </c>
      <c r="BE338" s="5"/>
      <c r="BF338" s="5"/>
      <c r="BG338" s="5"/>
      <c r="BH338" s="5"/>
      <c r="BI338" s="5"/>
      <c r="BJ338" s="5"/>
      <c r="BK338" s="5"/>
      <c r="BL338" s="5"/>
      <c r="BM338" s="5"/>
      <c r="BN338" s="35" t="str">
        <f t="shared" si="551"/>
        <v/>
      </c>
      <c r="BO338" s="35" t="str">
        <f t="shared" si="552"/>
        <v/>
      </c>
      <c r="BP338" s="35" t="str">
        <f t="shared" si="553"/>
        <v/>
      </c>
      <c r="BQ338" s="62"/>
      <c r="BR338" s="62"/>
      <c r="BS338" s="62"/>
      <c r="BT338" s="62"/>
      <c r="BU338" s="62"/>
      <c r="BV338" s="62"/>
      <c r="BW338" s="62"/>
      <c r="BX338" s="62"/>
      <c r="BY338" s="62"/>
      <c r="BZ338" s="62" t="str">
        <f t="shared" si="554"/>
        <v/>
      </c>
      <c r="CA338" s="62" t="str">
        <f t="shared" si="555"/>
        <v/>
      </c>
      <c r="CB338" s="62" t="str">
        <f t="shared" si="556"/>
        <v/>
      </c>
      <c r="CC338" s="5"/>
      <c r="CD338" s="5"/>
      <c r="CE338" s="5"/>
      <c r="CF338" s="5"/>
      <c r="CG338" s="5"/>
      <c r="CH338" s="5"/>
      <c r="CI338" s="5"/>
      <c r="CJ338" s="5"/>
      <c r="CK338" s="5"/>
      <c r="CL338" s="35" t="str">
        <f t="shared" si="557"/>
        <v/>
      </c>
      <c r="CM338" s="35" t="str">
        <f t="shared" si="558"/>
        <v/>
      </c>
      <c r="CN338" s="35" t="str">
        <f t="shared" si="559"/>
        <v/>
      </c>
      <c r="CO338" s="62"/>
      <c r="CP338" s="62"/>
      <c r="CQ338" s="62"/>
      <c r="CR338" s="62"/>
      <c r="CS338" s="62"/>
      <c r="CT338" s="62"/>
      <c r="CU338" s="62"/>
      <c r="CV338" s="62"/>
      <c r="CW338" s="62"/>
      <c r="CX338" s="62" t="str">
        <f t="shared" si="560"/>
        <v/>
      </c>
      <c r="CY338" s="62" t="str">
        <f t="shared" si="561"/>
        <v/>
      </c>
      <c r="CZ338" s="62" t="str">
        <f t="shared" si="562"/>
        <v/>
      </c>
      <c r="DA338" s="5"/>
      <c r="DB338" s="5"/>
      <c r="DC338" s="5"/>
      <c r="DD338" s="5"/>
      <c r="DE338" s="5"/>
      <c r="DF338" s="5"/>
      <c r="DG338" s="5"/>
      <c r="DH338" s="5"/>
      <c r="DI338" s="5"/>
      <c r="DJ338" s="5" t="str">
        <f t="shared" si="563"/>
        <v/>
      </c>
      <c r="DK338" s="5" t="str">
        <f t="shared" si="564"/>
        <v/>
      </c>
      <c r="DL338" s="5" t="str">
        <f t="shared" si="565"/>
        <v/>
      </c>
      <c r="DM338" s="62"/>
      <c r="DN338" s="62"/>
      <c r="DO338" s="62"/>
      <c r="DP338" s="62"/>
      <c r="DQ338" s="62"/>
      <c r="DR338" s="62"/>
      <c r="DS338" s="62"/>
      <c r="DT338" s="62"/>
      <c r="DU338" s="62"/>
      <c r="DV338" s="62" t="str">
        <f t="shared" si="566"/>
        <v/>
      </c>
      <c r="DW338" s="62" t="str">
        <f t="shared" si="567"/>
        <v/>
      </c>
      <c r="DX338" s="62" t="str">
        <f t="shared" si="568"/>
        <v/>
      </c>
      <c r="DY338" s="5"/>
      <c r="DZ338" s="5"/>
      <c r="EA338" s="5"/>
      <c r="EB338" s="5"/>
      <c r="EC338" s="5"/>
      <c r="ED338" s="5"/>
      <c r="EE338" s="5"/>
      <c r="EF338" s="5"/>
      <c r="EG338" s="5"/>
      <c r="EH338" s="5" t="str">
        <f t="shared" si="569"/>
        <v/>
      </c>
      <c r="EI338" s="5" t="str">
        <f t="shared" si="570"/>
        <v/>
      </c>
      <c r="EJ338" s="5" t="str">
        <f t="shared" si="571"/>
        <v/>
      </c>
      <c r="EK338" s="62"/>
      <c r="EL338" s="62"/>
      <c r="EM338" s="62"/>
      <c r="EN338" s="62"/>
      <c r="EO338" s="62"/>
      <c r="EP338" s="62"/>
      <c r="EQ338" s="62"/>
      <c r="ER338" s="62"/>
      <c r="ES338" s="62"/>
      <c r="ET338" s="62"/>
      <c r="EU338" s="62"/>
      <c r="EV338" s="62"/>
      <c r="EW338" s="5"/>
      <c r="EX338" s="5"/>
      <c r="EY338" s="5"/>
      <c r="EZ338" s="5"/>
      <c r="FA338" s="5"/>
      <c r="FB338" s="5"/>
      <c r="FC338" s="5"/>
      <c r="FD338" s="5"/>
      <c r="FE338" s="5"/>
      <c r="FF338" s="5"/>
      <c r="FG338" s="5"/>
      <c r="FH338" s="5"/>
      <c r="FI338" s="62"/>
      <c r="FJ338" s="62"/>
      <c r="FK338" s="62"/>
      <c r="FL338" s="62"/>
      <c r="FM338" s="62"/>
      <c r="FN338" s="62"/>
      <c r="FO338" s="62"/>
      <c r="FP338" s="62"/>
      <c r="FQ338" s="62"/>
      <c r="FR338" s="62"/>
      <c r="FS338" s="62"/>
      <c r="FT338" s="62"/>
      <c r="FU338" s="5"/>
      <c r="FV338" s="5"/>
      <c r="FW338" s="5"/>
      <c r="FX338" s="5"/>
      <c r="FY338" s="5"/>
      <c r="FZ338" s="5"/>
      <c r="GA338" s="5"/>
      <c r="GB338" s="5"/>
      <c r="GC338" s="5"/>
      <c r="GD338" s="5"/>
      <c r="GE338" s="5"/>
      <c r="GF338" s="5"/>
      <c r="GG338" s="62"/>
      <c r="GH338" s="62"/>
      <c r="GI338" s="62"/>
      <c r="GJ338" s="62"/>
      <c r="GK338" s="62"/>
      <c r="GL338" s="62"/>
      <c r="GM338" s="62"/>
      <c r="GN338" s="62"/>
      <c r="GO338" s="62"/>
      <c r="GP338" s="62"/>
      <c r="GQ338" s="62"/>
      <c r="GR338" s="62"/>
      <c r="GS338" s="5"/>
      <c r="GT338" s="5"/>
      <c r="GU338" s="5"/>
      <c r="GV338" s="5"/>
      <c r="GW338" s="5"/>
      <c r="GX338" s="5"/>
      <c r="GY338" s="5"/>
      <c r="GZ338" s="5"/>
      <c r="HA338" s="5"/>
      <c r="HB338" s="5"/>
      <c r="HC338" s="5"/>
      <c r="HD338" s="5"/>
      <c r="HE338" s="62"/>
      <c r="HF338" s="62"/>
      <c r="HG338" s="62"/>
      <c r="HH338" s="62"/>
      <c r="HI338" s="62"/>
      <c r="HJ338" s="62"/>
      <c r="HK338" s="62"/>
      <c r="HL338" s="62"/>
      <c r="HM338" s="62"/>
      <c r="HN338" s="62"/>
      <c r="HO338" s="62"/>
      <c r="HP338" s="62"/>
      <c r="HQ338" s="5"/>
      <c r="HR338" s="5"/>
      <c r="HS338" s="5"/>
      <c r="HT338" s="5"/>
      <c r="HU338" s="5"/>
      <c r="HV338" s="5"/>
      <c r="HW338" s="5"/>
      <c r="HX338" s="5"/>
      <c r="HY338" s="5"/>
      <c r="HZ338" s="5"/>
      <c r="IA338" s="5"/>
      <c r="IB338" s="5"/>
      <c r="IC338" s="62"/>
      <c r="ID338" s="62"/>
      <c r="IE338" s="62"/>
      <c r="IF338" s="62"/>
      <c r="IG338" s="62"/>
      <c r="IH338" s="62"/>
      <c r="II338" s="62"/>
      <c r="IJ338" s="62"/>
      <c r="IK338" s="62"/>
      <c r="IL338" s="62"/>
      <c r="IM338" s="62"/>
      <c r="IN338" s="62"/>
      <c r="IO338" s="5"/>
      <c r="IP338" s="5"/>
      <c r="IQ338" s="5"/>
      <c r="IR338" s="5"/>
      <c r="IS338" s="5"/>
      <c r="IT338" s="5"/>
      <c r="IU338" s="5"/>
      <c r="IV338" s="5"/>
      <c r="IW338" s="5"/>
      <c r="IX338" s="5"/>
      <c r="IY338" s="5"/>
      <c r="IZ338" s="5"/>
    </row>
    <row r="339" spans="1:260" x14ac:dyDescent="0.35">
      <c r="A339" s="131">
        <v>335</v>
      </c>
      <c r="B339" s="170">
        <f>'BVEM Scorecard'!B338</f>
        <v>0</v>
      </c>
      <c r="C339" s="170">
        <f>'BVEM Scorecard'!C338</f>
        <v>0</v>
      </c>
      <c r="D339" s="152">
        <v>1036</v>
      </c>
      <c r="E339" s="72" t="str">
        <f>'BVEM Scorecard'!F338</f>
        <v>Solar + Storage</v>
      </c>
      <c r="F339" s="94">
        <f t="shared" si="539"/>
        <v>0</v>
      </c>
      <c r="G339" s="94">
        <f>IFERROR(S339/3,0)</f>
        <v>0</v>
      </c>
      <c r="H339" s="94">
        <f t="shared" si="540"/>
        <v>0</v>
      </c>
      <c r="I339" s="94">
        <f t="shared" ref="I339" si="604">IFERROR(SUM(AD339,AP339,BB339,BN339,BZ339,CL339,CX339,DJ339,DV339,EH339,ET339,FF339,FR339,GD339,GP339,HB339,HN339,HZ339,IL339,IX339)/(SUM(V339,AH339,AT339,BF339,BR339,CD339,CP339,DB339,DN339,DZ339,EL339,EX339,FJ339,FV339,GH339,GT339,HF339,HR339,ID339,IP339)*3),0)</f>
        <v>0</v>
      </c>
      <c r="J339" s="55"/>
      <c r="K339" s="55"/>
      <c r="L339" s="55"/>
      <c r="M339" s="55"/>
      <c r="N339" s="5"/>
      <c r="O339" s="5"/>
      <c r="P339" s="142"/>
      <c r="Q339" s="114"/>
      <c r="R339" s="91"/>
      <c r="S339" s="5" t="str">
        <f t="shared" si="541"/>
        <v/>
      </c>
      <c r="T339" s="93">
        <f>IFERROR(Q339*Q$4+R339*R$4,0)</f>
        <v>0</v>
      </c>
      <c r="U339" s="143"/>
      <c r="V339" s="143"/>
      <c r="W339" s="143"/>
      <c r="X339" s="64"/>
      <c r="Y339" s="64"/>
      <c r="Z339" s="62"/>
      <c r="AA339" s="144"/>
      <c r="AB339" s="144"/>
      <c r="AC339" s="64"/>
      <c r="AD339" s="64"/>
      <c r="AE339" s="64"/>
      <c r="AF339" s="64"/>
      <c r="AG339" s="55"/>
      <c r="AH339" s="55"/>
      <c r="AI339" s="35"/>
      <c r="AJ339" s="35"/>
      <c r="AK339" s="35"/>
      <c r="AL339" s="35"/>
      <c r="AM339" s="142"/>
      <c r="AN339" s="142"/>
      <c r="AO339" s="35"/>
      <c r="AP339" s="35"/>
      <c r="AQ339" s="35"/>
      <c r="AR339" s="35"/>
      <c r="AS339" s="64"/>
      <c r="AT339" s="64"/>
      <c r="AU339" s="64"/>
      <c r="AV339" s="64"/>
      <c r="AW339" s="64"/>
      <c r="AX339" s="64"/>
      <c r="AY339" s="144"/>
      <c r="AZ339" s="144"/>
      <c r="BA339" s="64"/>
      <c r="BB339" s="64"/>
      <c r="BC339" s="64"/>
      <c r="BD339" s="64"/>
      <c r="BE339" s="35"/>
      <c r="BF339" s="35"/>
      <c r="BG339" s="35"/>
      <c r="BH339" s="35"/>
      <c r="BI339" s="35"/>
      <c r="BJ339" s="35"/>
      <c r="BK339" s="142"/>
      <c r="BL339" s="142"/>
      <c r="BM339" s="35"/>
      <c r="BN339" s="35"/>
      <c r="BO339" s="35"/>
      <c r="BP339" s="35"/>
      <c r="BQ339" s="64"/>
      <c r="BR339" s="64"/>
      <c r="BS339" s="64"/>
      <c r="BT339" s="64"/>
      <c r="BU339" s="64"/>
      <c r="BV339" s="64"/>
      <c r="BW339" s="144"/>
      <c r="BX339" s="144"/>
      <c r="BY339" s="64"/>
      <c r="BZ339" s="64"/>
      <c r="CA339" s="64"/>
      <c r="CB339" s="64"/>
      <c r="CC339" s="35"/>
      <c r="CD339" s="35"/>
      <c r="CE339" s="35"/>
      <c r="CF339" s="35"/>
      <c r="CG339" s="35"/>
      <c r="CH339" s="35"/>
      <c r="CI339" s="142"/>
      <c r="CJ339" s="142"/>
      <c r="CK339" s="35"/>
      <c r="CL339" s="35"/>
      <c r="CM339" s="35"/>
      <c r="CN339" s="35"/>
      <c r="CO339" s="64"/>
      <c r="CP339" s="64"/>
      <c r="CQ339" s="64"/>
      <c r="CR339" s="64"/>
      <c r="CS339" s="64"/>
      <c r="CT339" s="64"/>
      <c r="CU339" s="144"/>
      <c r="CV339" s="144"/>
      <c r="CW339" s="64"/>
      <c r="CX339" s="64"/>
      <c r="CY339" s="64"/>
      <c r="CZ339" s="64"/>
      <c r="DA339" s="35"/>
      <c r="DB339" s="35"/>
      <c r="DC339" s="35"/>
      <c r="DD339" s="35"/>
      <c r="DE339" s="35"/>
      <c r="DF339" s="35"/>
      <c r="DG339" s="142"/>
      <c r="DH339" s="142"/>
      <c r="DI339" s="35"/>
      <c r="DJ339" s="35"/>
      <c r="DK339" s="35"/>
      <c r="DL339" s="35"/>
      <c r="DM339" s="64"/>
      <c r="DN339" s="64"/>
      <c r="DO339" s="64"/>
      <c r="DP339" s="64"/>
      <c r="DQ339" s="64"/>
      <c r="DR339" s="64"/>
      <c r="DS339" s="144"/>
      <c r="DT339" s="144"/>
      <c r="DU339" s="64"/>
      <c r="DV339" s="64"/>
      <c r="DW339" s="64"/>
      <c r="DX339" s="64"/>
      <c r="DY339" s="35"/>
      <c r="DZ339" s="35"/>
      <c r="EA339" s="35"/>
      <c r="EB339" s="35"/>
      <c r="EC339" s="35"/>
      <c r="ED339" s="35"/>
      <c r="EE339" s="142"/>
      <c r="EF339" s="142"/>
      <c r="EG339" s="35"/>
      <c r="EH339" s="35"/>
      <c r="EI339" s="35"/>
      <c r="EJ339" s="35"/>
      <c r="EK339" s="62"/>
      <c r="EL339" s="62"/>
      <c r="EM339" s="62"/>
      <c r="EN339" s="62"/>
      <c r="EO339" s="62"/>
      <c r="EP339" s="62"/>
      <c r="EQ339" s="62"/>
      <c r="ER339" s="62"/>
      <c r="ES339" s="62"/>
      <c r="ET339" s="62"/>
      <c r="EU339" s="62"/>
      <c r="EV339" s="62"/>
      <c r="EW339" s="5"/>
      <c r="EX339" s="5"/>
      <c r="EY339" s="5"/>
      <c r="EZ339" s="5"/>
      <c r="FA339" s="5"/>
      <c r="FB339" s="5"/>
      <c r="FC339" s="5"/>
      <c r="FD339" s="5"/>
      <c r="FE339" s="5"/>
      <c r="FF339" s="5"/>
      <c r="FG339" s="5"/>
      <c r="FH339" s="5"/>
      <c r="FI339" s="62"/>
      <c r="FJ339" s="62"/>
      <c r="FK339" s="62"/>
      <c r="FL339" s="62"/>
      <c r="FM339" s="62"/>
      <c r="FN339" s="62"/>
      <c r="FO339" s="62"/>
      <c r="FP339" s="62"/>
      <c r="FQ339" s="62"/>
      <c r="FR339" s="62"/>
      <c r="FS339" s="62"/>
      <c r="FT339" s="62"/>
      <c r="FU339" s="5"/>
      <c r="FV339" s="5"/>
      <c r="FW339" s="5"/>
      <c r="FX339" s="5"/>
      <c r="FY339" s="5"/>
      <c r="FZ339" s="5"/>
      <c r="GA339" s="5"/>
      <c r="GB339" s="5"/>
      <c r="GC339" s="5"/>
      <c r="GD339" s="5"/>
      <c r="GE339" s="5"/>
      <c r="GF339" s="5"/>
      <c r="GG339" s="62"/>
      <c r="GH339" s="62"/>
      <c r="GI339" s="62"/>
      <c r="GJ339" s="62"/>
      <c r="GK339" s="62"/>
      <c r="GL339" s="62"/>
      <c r="GM339" s="62"/>
      <c r="GN339" s="62"/>
      <c r="GO339" s="62"/>
      <c r="GP339" s="62"/>
      <c r="GQ339" s="62"/>
      <c r="GR339" s="62"/>
      <c r="GS339" s="5"/>
      <c r="GT339" s="5"/>
      <c r="GU339" s="5"/>
      <c r="GV339" s="5"/>
      <c r="GW339" s="5"/>
      <c r="GX339" s="5"/>
      <c r="GY339" s="5"/>
      <c r="GZ339" s="5"/>
      <c r="HA339" s="5"/>
      <c r="HB339" s="5"/>
      <c r="HC339" s="5"/>
      <c r="HD339" s="5"/>
      <c r="HE339" s="62"/>
      <c r="HF339" s="62"/>
      <c r="HG339" s="62"/>
      <c r="HH339" s="62"/>
      <c r="HI339" s="62"/>
      <c r="HJ339" s="62"/>
      <c r="HK339" s="62"/>
      <c r="HL339" s="62"/>
      <c r="HM339" s="62"/>
      <c r="HN339" s="62"/>
      <c r="HO339" s="62"/>
      <c r="HP339" s="62"/>
      <c r="HQ339" s="5"/>
      <c r="HR339" s="5"/>
      <c r="HS339" s="5"/>
      <c r="HT339" s="5"/>
      <c r="HU339" s="5"/>
      <c r="HV339" s="5"/>
      <c r="HW339" s="5"/>
      <c r="HX339" s="5"/>
      <c r="HY339" s="5"/>
      <c r="HZ339" s="5"/>
      <c r="IA339" s="5"/>
      <c r="IB339" s="5"/>
      <c r="IC339" s="62"/>
      <c r="ID339" s="62"/>
      <c r="IE339" s="62"/>
      <c r="IF339" s="62"/>
      <c r="IG339" s="62"/>
      <c r="IH339" s="62"/>
      <c r="II339" s="62"/>
      <c r="IJ339" s="62"/>
      <c r="IK339" s="62"/>
      <c r="IL339" s="62"/>
      <c r="IM339" s="62"/>
      <c r="IN339" s="62"/>
      <c r="IO339" s="5"/>
      <c r="IP339" s="5"/>
      <c r="IQ339" s="5"/>
      <c r="IR339" s="5"/>
      <c r="IS339" s="5"/>
      <c r="IT339" s="5"/>
      <c r="IU339" s="5"/>
      <c r="IV339" s="5"/>
      <c r="IW339" s="5"/>
      <c r="IX339" s="5"/>
      <c r="IY339" s="5"/>
      <c r="IZ339" s="5"/>
    </row>
    <row r="340" spans="1:260" x14ac:dyDescent="0.35">
      <c r="A340" s="131">
        <v>336</v>
      </c>
      <c r="B340" s="170">
        <f>'BVEM Scorecard'!B339</f>
        <v>0</v>
      </c>
      <c r="C340" s="170">
        <f>'BVEM Scorecard'!C339</f>
        <v>0</v>
      </c>
      <c r="D340" s="152">
        <v>1037</v>
      </c>
      <c r="E340" s="72" t="str">
        <f>'BVEM Scorecard'!F339</f>
        <v>Solar + Storage</v>
      </c>
      <c r="F340" s="94">
        <f t="shared" si="539"/>
        <v>0</v>
      </c>
      <c r="G340" s="94">
        <f>IFERROR(S340/3,0)</f>
        <v>0</v>
      </c>
      <c r="H340" s="94">
        <f t="shared" si="540"/>
        <v>0</v>
      </c>
      <c r="I340" s="94">
        <f t="shared" ref="I340" si="605">IFERROR(SUM(AD340,AP340,BB340,BN340,BZ340,CL340,CX340,DJ340,DV340,EH340,ET340,FF340,FR340,GD340,GP340,HB340,HN340,HZ340,IL340,IX340)/(SUM(V340,AH340,AT340,BF340,BR340,CD340,CP340,DB340,DN340,DZ340,EL340,EX340,FJ340,FV340,GH340,GT340,HF340,HR340,ID340,IP340)*3),0)</f>
        <v>0</v>
      </c>
      <c r="J340" s="55"/>
      <c r="K340" s="55"/>
      <c r="L340" s="55"/>
      <c r="M340" s="55"/>
      <c r="N340" s="5"/>
      <c r="O340" s="141"/>
      <c r="P340" s="142"/>
      <c r="Q340" s="114"/>
      <c r="R340" s="91"/>
      <c r="S340" s="5" t="str">
        <f t="shared" si="541"/>
        <v/>
      </c>
      <c r="T340" s="93">
        <f>IFERROR(Q340*Q$4+R340*R$4,0)</f>
        <v>0</v>
      </c>
      <c r="U340" s="143"/>
      <c r="V340" s="143"/>
      <c r="W340" s="143"/>
      <c r="X340" s="64"/>
      <c r="Y340" s="64"/>
      <c r="Z340" s="64"/>
      <c r="AA340" s="144"/>
      <c r="AB340" s="144"/>
      <c r="AC340" s="64"/>
      <c r="AD340" s="64"/>
      <c r="AE340" s="64"/>
      <c r="AF340" s="64"/>
      <c r="AG340" s="55"/>
      <c r="AH340" s="55"/>
      <c r="AI340" s="5"/>
      <c r="AJ340" s="5"/>
      <c r="AK340" s="5"/>
      <c r="AL340" s="5"/>
      <c r="AM340" s="5"/>
      <c r="AN340" s="5"/>
      <c r="AO340" s="5"/>
      <c r="AP340" s="35"/>
      <c r="AQ340" s="35"/>
      <c r="AR340" s="35"/>
      <c r="AS340" s="62"/>
      <c r="AT340" s="62"/>
      <c r="AU340" s="62"/>
      <c r="AV340" s="62"/>
      <c r="AW340" s="62"/>
      <c r="AX340" s="62"/>
      <c r="AY340" s="62"/>
      <c r="AZ340" s="62"/>
      <c r="BA340" s="62"/>
      <c r="BB340" s="62"/>
      <c r="BC340" s="95"/>
      <c r="BD340" s="62"/>
      <c r="BE340" s="5"/>
      <c r="BF340" s="5"/>
      <c r="BG340" s="5"/>
      <c r="BH340" s="5"/>
      <c r="BI340" s="5"/>
      <c r="BJ340" s="5"/>
      <c r="BK340" s="5"/>
      <c r="BL340" s="5"/>
      <c r="BM340" s="5"/>
      <c r="BN340" s="35"/>
      <c r="BO340" s="35"/>
      <c r="BP340" s="35"/>
      <c r="BQ340" s="62"/>
      <c r="BR340" s="62"/>
      <c r="BS340" s="62"/>
      <c r="BT340" s="62"/>
      <c r="BU340" s="62"/>
      <c r="BV340" s="62"/>
      <c r="BW340" s="62"/>
      <c r="BX340" s="62"/>
      <c r="BY340" s="62"/>
      <c r="BZ340" s="62"/>
      <c r="CA340" s="62"/>
      <c r="CB340" s="62"/>
      <c r="CC340" s="5"/>
      <c r="CD340" s="5"/>
      <c r="CE340" s="5"/>
      <c r="CF340" s="5"/>
      <c r="CG340" s="5"/>
      <c r="CH340" s="5"/>
      <c r="CI340" s="5"/>
      <c r="CJ340" s="5"/>
      <c r="CK340" s="5"/>
      <c r="CL340" s="35"/>
      <c r="CM340" s="35"/>
      <c r="CN340" s="35"/>
      <c r="CO340" s="62"/>
      <c r="CP340" s="62"/>
      <c r="CQ340" s="62"/>
      <c r="CR340" s="62"/>
      <c r="CS340" s="62"/>
      <c r="CT340" s="62"/>
      <c r="CU340" s="62"/>
      <c r="CV340" s="62"/>
      <c r="CW340" s="62"/>
      <c r="CX340" s="62"/>
      <c r="CY340" s="62"/>
      <c r="CZ340" s="62"/>
      <c r="DA340" s="5"/>
      <c r="DB340" s="5"/>
      <c r="DC340" s="5"/>
      <c r="DD340" s="5"/>
      <c r="DE340" s="5"/>
      <c r="DF340" s="5"/>
      <c r="DG340" s="5"/>
      <c r="DH340" s="5"/>
      <c r="DI340" s="5"/>
      <c r="DJ340" s="5"/>
      <c r="DK340" s="5"/>
      <c r="DL340" s="5"/>
      <c r="DM340" s="62"/>
      <c r="DN340" s="62"/>
      <c r="DO340" s="62"/>
      <c r="DP340" s="62"/>
      <c r="DQ340" s="62"/>
      <c r="DR340" s="62"/>
      <c r="DS340" s="62"/>
      <c r="DT340" s="62"/>
      <c r="DU340" s="62"/>
      <c r="DV340" s="62"/>
      <c r="DW340" s="62"/>
      <c r="DX340" s="62"/>
      <c r="DY340" s="5"/>
      <c r="DZ340" s="5"/>
      <c r="EA340" s="5"/>
      <c r="EB340" s="5"/>
      <c r="EC340" s="5"/>
      <c r="ED340" s="5"/>
      <c r="EE340" s="5"/>
      <c r="EF340" s="5"/>
      <c r="EG340" s="5"/>
      <c r="EH340" s="5"/>
      <c r="EI340" s="5"/>
      <c r="EJ340" s="5"/>
      <c r="EK340" s="62"/>
      <c r="EL340" s="62"/>
      <c r="EM340" s="62"/>
      <c r="EN340" s="62"/>
      <c r="EO340" s="62"/>
      <c r="EP340" s="62"/>
      <c r="EQ340" s="62"/>
      <c r="ER340" s="62"/>
      <c r="ES340" s="62"/>
      <c r="ET340" s="62"/>
      <c r="EU340" s="62"/>
      <c r="EV340" s="62"/>
      <c r="EW340" s="5"/>
      <c r="EX340" s="5"/>
      <c r="EY340" s="5"/>
      <c r="EZ340" s="5"/>
      <c r="FA340" s="5"/>
      <c r="FB340" s="5"/>
      <c r="FC340" s="5"/>
      <c r="FD340" s="5"/>
      <c r="FE340" s="5"/>
      <c r="FF340" s="5"/>
      <c r="FG340" s="5"/>
      <c r="FH340" s="5"/>
      <c r="FI340" s="62"/>
      <c r="FJ340" s="62"/>
      <c r="FK340" s="62"/>
      <c r="FL340" s="62"/>
      <c r="FM340" s="62"/>
      <c r="FN340" s="62"/>
      <c r="FO340" s="62"/>
      <c r="FP340" s="62"/>
      <c r="FQ340" s="62"/>
      <c r="FR340" s="62"/>
      <c r="FS340" s="62"/>
      <c r="FT340" s="62"/>
      <c r="FU340" s="5"/>
      <c r="FV340" s="5"/>
      <c r="FW340" s="5"/>
      <c r="FX340" s="5"/>
      <c r="FY340" s="5"/>
      <c r="FZ340" s="5"/>
      <c r="GA340" s="5"/>
      <c r="GB340" s="5"/>
      <c r="GC340" s="5"/>
      <c r="GD340" s="5"/>
      <c r="GE340" s="5"/>
      <c r="GF340" s="5"/>
      <c r="GG340" s="62"/>
      <c r="GH340" s="62"/>
      <c r="GI340" s="62"/>
      <c r="GJ340" s="62"/>
      <c r="GK340" s="62"/>
      <c r="GL340" s="62"/>
      <c r="GM340" s="62"/>
      <c r="GN340" s="62"/>
      <c r="GO340" s="62"/>
      <c r="GP340" s="62"/>
      <c r="GQ340" s="62"/>
      <c r="GR340" s="62"/>
      <c r="GS340" s="5"/>
      <c r="GT340" s="5"/>
      <c r="GU340" s="5"/>
      <c r="GV340" s="5"/>
      <c r="GW340" s="5"/>
      <c r="GX340" s="5"/>
      <c r="GY340" s="5"/>
      <c r="GZ340" s="5"/>
      <c r="HA340" s="5"/>
      <c r="HB340" s="5"/>
      <c r="HC340" s="5"/>
      <c r="HD340" s="5"/>
      <c r="HE340" s="62"/>
      <c r="HF340" s="62"/>
      <c r="HG340" s="62"/>
      <c r="HH340" s="62"/>
      <c r="HI340" s="62"/>
      <c r="HJ340" s="62"/>
      <c r="HK340" s="62"/>
      <c r="HL340" s="62"/>
      <c r="HM340" s="62"/>
      <c r="HN340" s="62"/>
      <c r="HO340" s="62"/>
      <c r="HP340" s="62"/>
      <c r="HQ340" s="5"/>
      <c r="HR340" s="5"/>
      <c r="HS340" s="5"/>
      <c r="HT340" s="5"/>
      <c r="HU340" s="5"/>
      <c r="HV340" s="5"/>
      <c r="HW340" s="5"/>
      <c r="HX340" s="5"/>
      <c r="HY340" s="5"/>
      <c r="HZ340" s="5"/>
      <c r="IA340" s="5"/>
      <c r="IB340" s="5"/>
      <c r="IC340" s="62"/>
      <c r="ID340" s="62"/>
      <c r="IE340" s="62"/>
      <c r="IF340" s="62"/>
      <c r="IG340" s="62"/>
      <c r="IH340" s="62"/>
      <c r="II340" s="62"/>
      <c r="IJ340" s="62"/>
      <c r="IK340" s="62"/>
      <c r="IL340" s="62"/>
      <c r="IM340" s="62"/>
      <c r="IN340" s="62"/>
      <c r="IO340" s="5"/>
      <c r="IP340" s="5"/>
      <c r="IQ340" s="5"/>
      <c r="IR340" s="5"/>
      <c r="IS340" s="5"/>
      <c r="IT340" s="5"/>
      <c r="IU340" s="5"/>
      <c r="IV340" s="5"/>
      <c r="IW340" s="5"/>
      <c r="IX340" s="5"/>
      <c r="IY340" s="5"/>
      <c r="IZ340" s="5"/>
    </row>
    <row r="341" spans="1:260" x14ac:dyDescent="0.35">
      <c r="A341" s="131">
        <v>337</v>
      </c>
      <c r="B341" s="170">
        <f>'BVEM Scorecard'!B340</f>
        <v>0</v>
      </c>
      <c r="C341" s="170">
        <f>'BVEM Scorecard'!C340</f>
        <v>0</v>
      </c>
      <c r="D341" s="152">
        <v>621</v>
      </c>
      <c r="E341" s="72" t="str">
        <f>'BVEM Scorecard'!F340</f>
        <v>Solar + Storage</v>
      </c>
      <c r="F341" s="94"/>
      <c r="G341" s="94"/>
      <c r="H341" s="94"/>
      <c r="I341" s="94"/>
      <c r="J341" s="55"/>
      <c r="K341" s="55"/>
      <c r="L341" s="55"/>
      <c r="M341" s="55"/>
      <c r="N341" s="5"/>
      <c r="O341" s="5"/>
      <c r="P341" s="142"/>
      <c r="Q341" s="114"/>
      <c r="R341" s="91"/>
      <c r="S341" s="5" t="str">
        <f t="shared" si="541"/>
        <v/>
      </c>
      <c r="T341" s="93"/>
      <c r="U341" s="143"/>
      <c r="V341" s="143"/>
      <c r="W341" s="143"/>
      <c r="X341" s="64"/>
      <c r="Y341" s="64"/>
      <c r="Z341" s="62"/>
      <c r="AA341" s="144"/>
      <c r="AB341" s="144"/>
      <c r="AC341" s="64"/>
      <c r="AD341" s="64" t="str">
        <f t="shared" si="542"/>
        <v/>
      </c>
      <c r="AE341" s="64" t="str">
        <f t="shared" si="543"/>
        <v/>
      </c>
      <c r="AF341" s="64" t="str">
        <f t="shared" si="544"/>
        <v/>
      </c>
      <c r="AG341" s="55"/>
      <c r="AH341" s="55"/>
      <c r="AI341" s="35"/>
      <c r="AJ341" s="35"/>
      <c r="AK341" s="35"/>
      <c r="AL341" s="35"/>
      <c r="AM341" s="142"/>
      <c r="AN341" s="142"/>
      <c r="AO341" s="35"/>
      <c r="AP341" s="35" t="str">
        <f t="shared" si="545"/>
        <v/>
      </c>
      <c r="AQ341" s="35" t="str">
        <f t="shared" si="546"/>
        <v/>
      </c>
      <c r="AR341" s="35" t="str">
        <f t="shared" si="547"/>
        <v/>
      </c>
      <c r="AS341" s="64"/>
      <c r="AT341" s="64"/>
      <c r="AU341" s="64"/>
      <c r="AV341" s="64"/>
      <c r="AW341" s="64"/>
      <c r="AX341" s="64"/>
      <c r="AY341" s="144"/>
      <c r="AZ341" s="144"/>
      <c r="BA341" s="64"/>
      <c r="BB341" s="64" t="str">
        <f t="shared" si="548"/>
        <v/>
      </c>
      <c r="BC341" s="64" t="str">
        <f t="shared" si="549"/>
        <v/>
      </c>
      <c r="BD341" s="64" t="str">
        <f t="shared" si="550"/>
        <v/>
      </c>
      <c r="BE341" s="35"/>
      <c r="BF341" s="35"/>
      <c r="BG341" s="35"/>
      <c r="BH341" s="35"/>
      <c r="BI341" s="35"/>
      <c r="BJ341" s="35"/>
      <c r="BK341" s="142"/>
      <c r="BL341" s="142"/>
      <c r="BM341" s="35"/>
      <c r="BN341" s="35" t="str">
        <f t="shared" si="551"/>
        <v/>
      </c>
      <c r="BO341" s="35" t="str">
        <f t="shared" si="552"/>
        <v/>
      </c>
      <c r="BP341" s="35" t="str">
        <f t="shared" si="553"/>
        <v/>
      </c>
      <c r="BQ341" s="64"/>
      <c r="BR341" s="64"/>
      <c r="BS341" s="64"/>
      <c r="BT341" s="64"/>
      <c r="BU341" s="64"/>
      <c r="BV341" s="64"/>
      <c r="BW341" s="144"/>
      <c r="BX341" s="144"/>
      <c r="BY341" s="64"/>
      <c r="BZ341" s="64" t="str">
        <f t="shared" si="554"/>
        <v/>
      </c>
      <c r="CA341" s="64" t="str">
        <f t="shared" si="555"/>
        <v/>
      </c>
      <c r="CB341" s="64" t="str">
        <f t="shared" si="556"/>
        <v/>
      </c>
      <c r="CC341" s="35"/>
      <c r="CD341" s="35"/>
      <c r="CE341" s="35"/>
      <c r="CF341" s="35"/>
      <c r="CG341" s="35"/>
      <c r="CH341" s="35"/>
      <c r="CI341" s="142"/>
      <c r="CJ341" s="142"/>
      <c r="CK341" s="35"/>
      <c r="CL341" s="35" t="str">
        <f t="shared" si="557"/>
        <v/>
      </c>
      <c r="CM341" s="35" t="str">
        <f t="shared" si="558"/>
        <v/>
      </c>
      <c r="CN341" s="35" t="str">
        <f t="shared" si="559"/>
        <v/>
      </c>
      <c r="CO341" s="64"/>
      <c r="CP341" s="64"/>
      <c r="CQ341" s="64"/>
      <c r="CR341" s="64"/>
      <c r="CS341" s="64"/>
      <c r="CT341" s="64"/>
      <c r="CU341" s="144"/>
      <c r="CV341" s="144"/>
      <c r="CW341" s="64"/>
      <c r="CX341" s="64" t="str">
        <f t="shared" si="560"/>
        <v/>
      </c>
      <c r="CY341" s="64" t="str">
        <f t="shared" si="561"/>
        <v/>
      </c>
      <c r="CZ341" s="64" t="str">
        <f t="shared" si="562"/>
        <v/>
      </c>
      <c r="DA341" s="35"/>
      <c r="DB341" s="35"/>
      <c r="DC341" s="35"/>
      <c r="DD341" s="35"/>
      <c r="DE341" s="35"/>
      <c r="DF341" s="35"/>
      <c r="DG341" s="142"/>
      <c r="DH341" s="142"/>
      <c r="DI341" s="35"/>
      <c r="DJ341" s="35" t="str">
        <f t="shared" si="563"/>
        <v/>
      </c>
      <c r="DK341" s="35" t="str">
        <f t="shared" si="564"/>
        <v/>
      </c>
      <c r="DL341" s="35" t="str">
        <f t="shared" si="565"/>
        <v/>
      </c>
      <c r="DM341" s="64"/>
      <c r="DN341" s="64"/>
      <c r="DO341" s="64"/>
      <c r="DP341" s="64"/>
      <c r="DQ341" s="64"/>
      <c r="DR341" s="64"/>
      <c r="DS341" s="144"/>
      <c r="DT341" s="144"/>
      <c r="DU341" s="64"/>
      <c r="DV341" s="64" t="str">
        <f t="shared" si="566"/>
        <v/>
      </c>
      <c r="DW341" s="64" t="str">
        <f t="shared" si="567"/>
        <v/>
      </c>
      <c r="DX341" s="64" t="str">
        <f t="shared" si="568"/>
        <v/>
      </c>
      <c r="DY341" s="35"/>
      <c r="DZ341" s="35"/>
      <c r="EA341" s="35"/>
      <c r="EB341" s="35"/>
      <c r="EC341" s="35"/>
      <c r="ED341" s="35"/>
      <c r="EE341" s="142"/>
      <c r="EF341" s="142"/>
      <c r="EG341" s="35"/>
      <c r="EH341" s="35" t="str">
        <f t="shared" si="569"/>
        <v/>
      </c>
      <c r="EI341" s="35" t="str">
        <f t="shared" si="570"/>
        <v/>
      </c>
      <c r="EJ341" s="35" t="str">
        <f t="shared" si="571"/>
        <v/>
      </c>
      <c r="EK341" s="62"/>
      <c r="EL341" s="62"/>
      <c r="EM341" s="62"/>
      <c r="EN341" s="62"/>
      <c r="EO341" s="62"/>
      <c r="EP341" s="62"/>
      <c r="EQ341" s="62"/>
      <c r="ER341" s="62"/>
      <c r="ES341" s="62"/>
      <c r="ET341" s="62"/>
      <c r="EU341" s="62"/>
      <c r="EV341" s="62"/>
      <c r="EW341" s="5"/>
      <c r="EX341" s="5"/>
      <c r="EY341" s="5"/>
      <c r="EZ341" s="5"/>
      <c r="FA341" s="5"/>
      <c r="FB341" s="5"/>
      <c r="FC341" s="5"/>
      <c r="FD341" s="5"/>
      <c r="FE341" s="5"/>
      <c r="FF341" s="5"/>
      <c r="FG341" s="5"/>
      <c r="FH341" s="5"/>
      <c r="FI341" s="62"/>
      <c r="FJ341" s="62"/>
      <c r="FK341" s="62"/>
      <c r="FL341" s="62"/>
      <c r="FM341" s="62"/>
      <c r="FN341" s="62"/>
      <c r="FO341" s="62"/>
      <c r="FP341" s="62"/>
      <c r="FQ341" s="62"/>
      <c r="FR341" s="62"/>
      <c r="FS341" s="62"/>
      <c r="FT341" s="62"/>
      <c r="FU341" s="5"/>
      <c r="FV341" s="5"/>
      <c r="FW341" s="5"/>
      <c r="FX341" s="5"/>
      <c r="FY341" s="5"/>
      <c r="FZ341" s="5"/>
      <c r="GA341" s="5"/>
      <c r="GB341" s="5"/>
      <c r="GC341" s="5"/>
      <c r="GD341" s="5"/>
      <c r="GE341" s="5"/>
      <c r="GF341" s="5"/>
      <c r="GG341" s="62"/>
      <c r="GH341" s="62"/>
      <c r="GI341" s="62"/>
      <c r="GJ341" s="62"/>
      <c r="GK341" s="62"/>
      <c r="GL341" s="62"/>
      <c r="GM341" s="62"/>
      <c r="GN341" s="62"/>
      <c r="GO341" s="62"/>
      <c r="GP341" s="62"/>
      <c r="GQ341" s="62"/>
      <c r="GR341" s="62"/>
      <c r="GS341" s="5"/>
      <c r="GT341" s="5"/>
      <c r="GU341" s="5"/>
      <c r="GV341" s="5"/>
      <c r="GW341" s="5"/>
      <c r="GX341" s="5"/>
      <c r="GY341" s="5"/>
      <c r="GZ341" s="5"/>
      <c r="HA341" s="5"/>
      <c r="HB341" s="5"/>
      <c r="HC341" s="5"/>
      <c r="HD341" s="5"/>
      <c r="HE341" s="62"/>
      <c r="HF341" s="62"/>
      <c r="HG341" s="62"/>
      <c r="HH341" s="62"/>
      <c r="HI341" s="62"/>
      <c r="HJ341" s="62"/>
      <c r="HK341" s="62"/>
      <c r="HL341" s="62"/>
      <c r="HM341" s="62"/>
      <c r="HN341" s="62"/>
      <c r="HO341" s="62"/>
      <c r="HP341" s="62"/>
      <c r="HQ341" s="5"/>
      <c r="HR341" s="5"/>
      <c r="HS341" s="5"/>
      <c r="HT341" s="5"/>
      <c r="HU341" s="5"/>
      <c r="HV341" s="5"/>
      <c r="HW341" s="5"/>
      <c r="HX341" s="5"/>
      <c r="HY341" s="5"/>
      <c r="HZ341" s="5"/>
      <c r="IA341" s="5"/>
      <c r="IB341" s="5"/>
      <c r="IC341" s="62"/>
      <c r="ID341" s="62"/>
      <c r="IE341" s="62"/>
      <c r="IF341" s="62"/>
      <c r="IG341" s="62"/>
      <c r="IH341" s="62"/>
      <c r="II341" s="62"/>
      <c r="IJ341" s="62"/>
      <c r="IK341" s="62"/>
      <c r="IL341" s="62"/>
      <c r="IM341" s="62"/>
      <c r="IN341" s="62"/>
      <c r="IO341" s="5"/>
      <c r="IP341" s="5"/>
      <c r="IQ341" s="5"/>
      <c r="IR341" s="5"/>
      <c r="IS341" s="5"/>
      <c r="IT341" s="5"/>
      <c r="IU341" s="5"/>
      <c r="IV341" s="5"/>
      <c r="IW341" s="5"/>
      <c r="IX341" s="5"/>
      <c r="IY341" s="5"/>
      <c r="IZ341" s="5"/>
    </row>
    <row r="342" spans="1:260" x14ac:dyDescent="0.35">
      <c r="A342" s="131">
        <v>338</v>
      </c>
      <c r="B342" s="170">
        <f>'BVEM Scorecard'!B341</f>
        <v>0</v>
      </c>
      <c r="C342" s="170">
        <f>'BVEM Scorecard'!C341</f>
        <v>0</v>
      </c>
      <c r="D342" s="152">
        <v>1038</v>
      </c>
      <c r="E342" s="72" t="str">
        <f>'BVEM Scorecard'!F341</f>
        <v>Solar + Storage</v>
      </c>
      <c r="F342" s="94">
        <f t="shared" si="539"/>
        <v>0</v>
      </c>
      <c r="G342" s="94">
        <f>IFERROR(S342/3,0)</f>
        <v>0</v>
      </c>
      <c r="H342" s="94">
        <f t="shared" si="540"/>
        <v>0</v>
      </c>
      <c r="I342" s="94">
        <f t="shared" ref="I342" si="606">IFERROR(SUM(AD342,AP342,BB342,BN342,BZ342,CL342,CX342,DJ342,DV342,EH342,ET342,FF342,FR342,GD342,GP342,HB342,HN342,HZ342,IL342,IX342)/(SUM(V342,AH342,AT342,BF342,BR342,CD342,CP342,DB342,DN342,DZ342,EL342,EX342,FJ342,FV342,GH342,GT342,HF342,HR342,ID342,IP342)*3),0)</f>
        <v>0</v>
      </c>
      <c r="J342" s="55"/>
      <c r="K342" s="55"/>
      <c r="L342" s="55"/>
      <c r="M342" s="55"/>
      <c r="N342" s="5"/>
      <c r="O342" s="141"/>
      <c r="P342" s="142"/>
      <c r="Q342" s="114"/>
      <c r="R342" s="91"/>
      <c r="S342" s="5" t="str">
        <f t="shared" si="541"/>
        <v/>
      </c>
      <c r="T342" s="93">
        <f>IFERROR(Q342*Q$4+R342*R$4,0)</f>
        <v>0</v>
      </c>
      <c r="U342" s="143"/>
      <c r="V342" s="143"/>
      <c r="W342" s="143"/>
      <c r="X342" s="64"/>
      <c r="Y342" s="64"/>
      <c r="Z342" s="64"/>
      <c r="AA342" s="144"/>
      <c r="AB342" s="144"/>
      <c r="AC342" s="64"/>
      <c r="AD342" s="64"/>
      <c r="AE342" s="64"/>
      <c r="AF342" s="64"/>
      <c r="AG342" s="55"/>
      <c r="AH342" s="55"/>
      <c r="AI342" s="5"/>
      <c r="AJ342" s="5"/>
      <c r="AK342" s="5"/>
      <c r="AL342" s="5"/>
      <c r="AM342" s="5"/>
      <c r="AN342" s="5"/>
      <c r="AO342" s="5"/>
      <c r="AP342" s="35"/>
      <c r="AQ342" s="35"/>
      <c r="AR342" s="35"/>
      <c r="AS342" s="62"/>
      <c r="AT342" s="62"/>
      <c r="AU342" s="62"/>
      <c r="AV342" s="62"/>
      <c r="AW342" s="62"/>
      <c r="AX342" s="62"/>
      <c r="AY342" s="62"/>
      <c r="AZ342" s="62"/>
      <c r="BA342" s="62"/>
      <c r="BB342" s="62"/>
      <c r="BC342" s="95"/>
      <c r="BD342" s="62"/>
      <c r="BE342" s="5"/>
      <c r="BF342" s="5"/>
      <c r="BG342" s="5"/>
      <c r="BH342" s="5"/>
      <c r="BI342" s="5"/>
      <c r="BJ342" s="5"/>
      <c r="BK342" s="5"/>
      <c r="BL342" s="5"/>
      <c r="BM342" s="5"/>
      <c r="BN342" s="35"/>
      <c r="BO342" s="35"/>
      <c r="BP342" s="35"/>
      <c r="BQ342" s="62"/>
      <c r="BR342" s="62"/>
      <c r="BS342" s="62"/>
      <c r="BT342" s="62"/>
      <c r="BU342" s="62"/>
      <c r="BV342" s="62"/>
      <c r="BW342" s="62"/>
      <c r="BX342" s="62"/>
      <c r="BY342" s="62"/>
      <c r="BZ342" s="62"/>
      <c r="CA342" s="62"/>
      <c r="CB342" s="62"/>
      <c r="CC342" s="5"/>
      <c r="CD342" s="5"/>
      <c r="CE342" s="5"/>
      <c r="CF342" s="5"/>
      <c r="CG342" s="5"/>
      <c r="CH342" s="5"/>
      <c r="CI342" s="5"/>
      <c r="CJ342" s="5"/>
      <c r="CK342" s="5"/>
      <c r="CL342" s="35"/>
      <c r="CM342" s="35"/>
      <c r="CN342" s="35"/>
      <c r="CO342" s="62"/>
      <c r="CP342" s="62"/>
      <c r="CQ342" s="62"/>
      <c r="CR342" s="62"/>
      <c r="CS342" s="62"/>
      <c r="CT342" s="62"/>
      <c r="CU342" s="62"/>
      <c r="CV342" s="62"/>
      <c r="CW342" s="62"/>
      <c r="CX342" s="62"/>
      <c r="CY342" s="62"/>
      <c r="CZ342" s="62"/>
      <c r="DA342" s="5"/>
      <c r="DB342" s="5"/>
      <c r="DC342" s="5"/>
      <c r="DD342" s="5"/>
      <c r="DE342" s="5"/>
      <c r="DF342" s="5"/>
      <c r="DG342" s="5"/>
      <c r="DH342" s="5"/>
      <c r="DI342" s="5"/>
      <c r="DJ342" s="5"/>
      <c r="DK342" s="5"/>
      <c r="DL342" s="5"/>
      <c r="DM342" s="62"/>
      <c r="DN342" s="62"/>
      <c r="DO342" s="62"/>
      <c r="DP342" s="62"/>
      <c r="DQ342" s="62"/>
      <c r="DR342" s="62"/>
      <c r="DS342" s="62"/>
      <c r="DT342" s="62"/>
      <c r="DU342" s="62"/>
      <c r="DV342" s="62"/>
      <c r="DW342" s="62"/>
      <c r="DX342" s="62"/>
      <c r="DY342" s="5"/>
      <c r="DZ342" s="5"/>
      <c r="EA342" s="5"/>
      <c r="EB342" s="5"/>
      <c r="EC342" s="5"/>
      <c r="ED342" s="5"/>
      <c r="EE342" s="5"/>
      <c r="EF342" s="5"/>
      <c r="EG342" s="5"/>
      <c r="EH342" s="5"/>
      <c r="EI342" s="5"/>
      <c r="EJ342" s="5"/>
      <c r="EK342" s="62"/>
      <c r="EL342" s="62"/>
      <c r="EM342" s="62"/>
      <c r="EN342" s="62"/>
      <c r="EO342" s="62"/>
      <c r="EP342" s="62"/>
      <c r="EQ342" s="62"/>
      <c r="ER342" s="62"/>
      <c r="ES342" s="62"/>
      <c r="ET342" s="62"/>
      <c r="EU342" s="62"/>
      <c r="EV342" s="62"/>
      <c r="EW342" s="5"/>
      <c r="EX342" s="5"/>
      <c r="EY342" s="5"/>
      <c r="EZ342" s="5"/>
      <c r="FA342" s="5"/>
      <c r="FB342" s="5"/>
      <c r="FC342" s="5"/>
      <c r="FD342" s="5"/>
      <c r="FE342" s="5"/>
      <c r="FF342" s="5"/>
      <c r="FG342" s="5"/>
      <c r="FH342" s="5"/>
      <c r="FI342" s="62"/>
      <c r="FJ342" s="62"/>
      <c r="FK342" s="62"/>
      <c r="FL342" s="62"/>
      <c r="FM342" s="62"/>
      <c r="FN342" s="62"/>
      <c r="FO342" s="62"/>
      <c r="FP342" s="62"/>
      <c r="FQ342" s="62"/>
      <c r="FR342" s="62"/>
      <c r="FS342" s="62"/>
      <c r="FT342" s="62"/>
      <c r="FU342" s="5"/>
      <c r="FV342" s="5"/>
      <c r="FW342" s="5"/>
      <c r="FX342" s="5"/>
      <c r="FY342" s="5"/>
      <c r="FZ342" s="5"/>
      <c r="GA342" s="5"/>
      <c r="GB342" s="5"/>
      <c r="GC342" s="5"/>
      <c r="GD342" s="5"/>
      <c r="GE342" s="5"/>
      <c r="GF342" s="5"/>
      <c r="GG342" s="62"/>
      <c r="GH342" s="62"/>
      <c r="GI342" s="62"/>
      <c r="GJ342" s="62"/>
      <c r="GK342" s="62"/>
      <c r="GL342" s="62"/>
      <c r="GM342" s="62"/>
      <c r="GN342" s="62"/>
      <c r="GO342" s="62"/>
      <c r="GP342" s="62"/>
      <c r="GQ342" s="62"/>
      <c r="GR342" s="62"/>
      <c r="GS342" s="5"/>
      <c r="GT342" s="5"/>
      <c r="GU342" s="5"/>
      <c r="GV342" s="5"/>
      <c r="GW342" s="5"/>
      <c r="GX342" s="5"/>
      <c r="GY342" s="5"/>
      <c r="GZ342" s="5"/>
      <c r="HA342" s="5"/>
      <c r="HB342" s="5"/>
      <c r="HC342" s="5"/>
      <c r="HD342" s="5"/>
      <c r="HE342" s="62"/>
      <c r="HF342" s="62"/>
      <c r="HG342" s="62"/>
      <c r="HH342" s="62"/>
      <c r="HI342" s="62"/>
      <c r="HJ342" s="62"/>
      <c r="HK342" s="62"/>
      <c r="HL342" s="62"/>
      <c r="HM342" s="62"/>
      <c r="HN342" s="62"/>
      <c r="HO342" s="62"/>
      <c r="HP342" s="62"/>
      <c r="HQ342" s="5"/>
      <c r="HR342" s="5"/>
      <c r="HS342" s="5"/>
      <c r="HT342" s="5"/>
      <c r="HU342" s="5"/>
      <c r="HV342" s="5"/>
      <c r="HW342" s="5"/>
      <c r="HX342" s="5"/>
      <c r="HY342" s="5"/>
      <c r="HZ342" s="5"/>
      <c r="IA342" s="5"/>
      <c r="IB342" s="5"/>
      <c r="IC342" s="62"/>
      <c r="ID342" s="62"/>
      <c r="IE342" s="62"/>
      <c r="IF342" s="62"/>
      <c r="IG342" s="62"/>
      <c r="IH342" s="62"/>
      <c r="II342" s="62"/>
      <c r="IJ342" s="62"/>
      <c r="IK342" s="62"/>
      <c r="IL342" s="62"/>
      <c r="IM342" s="62"/>
      <c r="IN342" s="62"/>
      <c r="IO342" s="5"/>
      <c r="IP342" s="5"/>
      <c r="IQ342" s="5"/>
      <c r="IR342" s="5"/>
      <c r="IS342" s="5"/>
      <c r="IT342" s="5"/>
      <c r="IU342" s="5"/>
      <c r="IV342" s="5"/>
      <c r="IW342" s="5"/>
      <c r="IX342" s="5"/>
      <c r="IY342" s="5"/>
      <c r="IZ342" s="5"/>
    </row>
    <row r="343" spans="1:260" x14ac:dyDescent="0.35">
      <c r="A343" s="131">
        <v>339</v>
      </c>
      <c r="B343" s="170">
        <f>'BVEM Scorecard'!B342</f>
        <v>0</v>
      </c>
      <c r="C343" s="170">
        <f>'BVEM Scorecard'!C342</f>
        <v>0</v>
      </c>
      <c r="D343" s="152">
        <v>1035</v>
      </c>
      <c r="E343" s="72" t="str">
        <f>'BVEM Scorecard'!F342</f>
        <v>Storage</v>
      </c>
      <c r="F343" s="94"/>
      <c r="G343" s="94"/>
      <c r="H343" s="94"/>
      <c r="I343" s="94"/>
      <c r="J343" s="55"/>
      <c r="K343" s="55"/>
      <c r="L343" s="55"/>
      <c r="M343" s="55"/>
      <c r="N343" s="5"/>
      <c r="O343" s="5"/>
      <c r="P343" s="142"/>
      <c r="Q343" s="114"/>
      <c r="R343" s="91"/>
      <c r="S343" s="5" t="str">
        <f t="shared" si="541"/>
        <v/>
      </c>
      <c r="T343" s="93"/>
      <c r="U343" s="143"/>
      <c r="V343" s="143"/>
      <c r="W343" s="143"/>
      <c r="X343" s="64"/>
      <c r="Y343" s="64"/>
      <c r="Z343" s="62"/>
      <c r="AA343" s="144"/>
      <c r="AB343" s="144"/>
      <c r="AC343" s="64"/>
      <c r="AD343" s="64" t="str">
        <f t="shared" si="542"/>
        <v/>
      </c>
      <c r="AE343" s="64" t="str">
        <f t="shared" si="543"/>
        <v/>
      </c>
      <c r="AF343" s="64" t="str">
        <f t="shared" si="544"/>
        <v/>
      </c>
      <c r="AG343" s="55"/>
      <c r="AH343" s="55"/>
      <c r="AI343" s="35"/>
      <c r="AJ343" s="35"/>
      <c r="AK343" s="35"/>
      <c r="AL343" s="35"/>
      <c r="AM343" s="142"/>
      <c r="AN343" s="142"/>
      <c r="AO343" s="35"/>
      <c r="AP343" s="35" t="str">
        <f t="shared" si="545"/>
        <v/>
      </c>
      <c r="AQ343" s="35" t="str">
        <f t="shared" si="546"/>
        <v/>
      </c>
      <c r="AR343" s="35" t="str">
        <f t="shared" si="547"/>
        <v/>
      </c>
      <c r="AS343" s="64"/>
      <c r="AT343" s="64"/>
      <c r="AU343" s="64"/>
      <c r="AV343" s="64"/>
      <c r="AW343" s="64"/>
      <c r="AX343" s="64"/>
      <c r="AY343" s="144"/>
      <c r="AZ343" s="144"/>
      <c r="BA343" s="64"/>
      <c r="BB343" s="64" t="str">
        <f t="shared" si="548"/>
        <v/>
      </c>
      <c r="BC343" s="64" t="str">
        <f t="shared" si="549"/>
        <v/>
      </c>
      <c r="BD343" s="64" t="str">
        <f t="shared" si="550"/>
        <v/>
      </c>
      <c r="BE343" s="35"/>
      <c r="BF343" s="35"/>
      <c r="BG343" s="35"/>
      <c r="BH343" s="35"/>
      <c r="BI343" s="35"/>
      <c r="BJ343" s="35"/>
      <c r="BK343" s="142"/>
      <c r="BL343" s="142"/>
      <c r="BM343" s="35"/>
      <c r="BN343" s="35" t="str">
        <f t="shared" si="551"/>
        <v/>
      </c>
      <c r="BO343" s="35" t="str">
        <f t="shared" si="552"/>
        <v/>
      </c>
      <c r="BP343" s="35" t="str">
        <f t="shared" si="553"/>
        <v/>
      </c>
      <c r="BQ343" s="64"/>
      <c r="BR343" s="64"/>
      <c r="BS343" s="64"/>
      <c r="BT343" s="64"/>
      <c r="BU343" s="64"/>
      <c r="BV343" s="64"/>
      <c r="BW343" s="144"/>
      <c r="BX343" s="144"/>
      <c r="BY343" s="64"/>
      <c r="BZ343" s="64" t="str">
        <f t="shared" si="554"/>
        <v/>
      </c>
      <c r="CA343" s="64" t="str">
        <f t="shared" si="555"/>
        <v/>
      </c>
      <c r="CB343" s="64" t="str">
        <f t="shared" si="556"/>
        <v/>
      </c>
      <c r="CC343" s="35"/>
      <c r="CD343" s="35"/>
      <c r="CE343" s="35"/>
      <c r="CF343" s="35"/>
      <c r="CG343" s="35"/>
      <c r="CH343" s="35"/>
      <c r="CI343" s="142"/>
      <c r="CJ343" s="142"/>
      <c r="CK343" s="35"/>
      <c r="CL343" s="35" t="str">
        <f t="shared" si="557"/>
        <v/>
      </c>
      <c r="CM343" s="35" t="str">
        <f t="shared" si="558"/>
        <v/>
      </c>
      <c r="CN343" s="35" t="str">
        <f t="shared" si="559"/>
        <v/>
      </c>
      <c r="CO343" s="64"/>
      <c r="CP343" s="64"/>
      <c r="CQ343" s="64"/>
      <c r="CR343" s="64"/>
      <c r="CS343" s="64"/>
      <c r="CT343" s="64"/>
      <c r="CU343" s="144"/>
      <c r="CV343" s="144"/>
      <c r="CW343" s="64"/>
      <c r="CX343" s="64" t="str">
        <f t="shared" si="560"/>
        <v/>
      </c>
      <c r="CY343" s="64" t="str">
        <f t="shared" si="561"/>
        <v/>
      </c>
      <c r="CZ343" s="64" t="str">
        <f t="shared" si="562"/>
        <v/>
      </c>
      <c r="DA343" s="35"/>
      <c r="DB343" s="35"/>
      <c r="DC343" s="35"/>
      <c r="DD343" s="35"/>
      <c r="DE343" s="35"/>
      <c r="DF343" s="35"/>
      <c r="DG343" s="142"/>
      <c r="DH343" s="142"/>
      <c r="DI343" s="35"/>
      <c r="DJ343" s="35" t="str">
        <f t="shared" si="563"/>
        <v/>
      </c>
      <c r="DK343" s="35" t="str">
        <f t="shared" si="564"/>
        <v/>
      </c>
      <c r="DL343" s="35" t="str">
        <f t="shared" si="565"/>
        <v/>
      </c>
      <c r="DM343" s="64"/>
      <c r="DN343" s="64"/>
      <c r="DO343" s="64"/>
      <c r="DP343" s="64"/>
      <c r="DQ343" s="64"/>
      <c r="DR343" s="64"/>
      <c r="DS343" s="144"/>
      <c r="DT343" s="144"/>
      <c r="DU343" s="64"/>
      <c r="DV343" s="64" t="str">
        <f t="shared" si="566"/>
        <v/>
      </c>
      <c r="DW343" s="64" t="str">
        <f t="shared" si="567"/>
        <v/>
      </c>
      <c r="DX343" s="64" t="str">
        <f t="shared" si="568"/>
        <v/>
      </c>
      <c r="DY343" s="35"/>
      <c r="DZ343" s="35"/>
      <c r="EA343" s="35"/>
      <c r="EB343" s="35"/>
      <c r="EC343" s="35"/>
      <c r="ED343" s="35"/>
      <c r="EE343" s="142"/>
      <c r="EF343" s="142"/>
      <c r="EG343" s="35"/>
      <c r="EH343" s="35" t="str">
        <f t="shared" si="569"/>
        <v/>
      </c>
      <c r="EI343" s="35" t="str">
        <f t="shared" si="570"/>
        <v/>
      </c>
      <c r="EJ343" s="35" t="str">
        <f t="shared" si="571"/>
        <v/>
      </c>
      <c r="EK343" s="62"/>
      <c r="EL343" s="62"/>
      <c r="EM343" s="62"/>
      <c r="EN343" s="62"/>
      <c r="EO343" s="62"/>
      <c r="EP343" s="62"/>
      <c r="EQ343" s="62"/>
      <c r="ER343" s="62"/>
      <c r="ES343" s="62"/>
      <c r="ET343" s="62"/>
      <c r="EU343" s="62"/>
      <c r="EV343" s="62"/>
      <c r="EW343" s="5"/>
      <c r="EX343" s="5"/>
      <c r="EY343" s="5"/>
      <c r="EZ343" s="5"/>
      <c r="FA343" s="5"/>
      <c r="FB343" s="5"/>
      <c r="FC343" s="5"/>
      <c r="FD343" s="5"/>
      <c r="FE343" s="5"/>
      <c r="FF343" s="5"/>
      <c r="FG343" s="5"/>
      <c r="FH343" s="5"/>
      <c r="FI343" s="62"/>
      <c r="FJ343" s="62"/>
      <c r="FK343" s="62"/>
      <c r="FL343" s="62"/>
      <c r="FM343" s="62"/>
      <c r="FN343" s="62"/>
      <c r="FO343" s="62"/>
      <c r="FP343" s="62"/>
      <c r="FQ343" s="62"/>
      <c r="FR343" s="62"/>
      <c r="FS343" s="62"/>
      <c r="FT343" s="62"/>
      <c r="FU343" s="5"/>
      <c r="FV343" s="5"/>
      <c r="FW343" s="5"/>
      <c r="FX343" s="5"/>
      <c r="FY343" s="5"/>
      <c r="FZ343" s="5"/>
      <c r="GA343" s="5"/>
      <c r="GB343" s="5"/>
      <c r="GC343" s="5"/>
      <c r="GD343" s="5"/>
      <c r="GE343" s="5"/>
      <c r="GF343" s="5"/>
      <c r="GG343" s="62"/>
      <c r="GH343" s="62"/>
      <c r="GI343" s="62"/>
      <c r="GJ343" s="62"/>
      <c r="GK343" s="62"/>
      <c r="GL343" s="62"/>
      <c r="GM343" s="62"/>
      <c r="GN343" s="62"/>
      <c r="GO343" s="62"/>
      <c r="GP343" s="62"/>
      <c r="GQ343" s="62"/>
      <c r="GR343" s="62"/>
      <c r="GS343" s="5"/>
      <c r="GT343" s="5"/>
      <c r="GU343" s="5"/>
      <c r="GV343" s="5"/>
      <c r="GW343" s="5"/>
      <c r="GX343" s="5"/>
      <c r="GY343" s="5"/>
      <c r="GZ343" s="5"/>
      <c r="HA343" s="5"/>
      <c r="HB343" s="5"/>
      <c r="HC343" s="5"/>
      <c r="HD343" s="5"/>
      <c r="HE343" s="62"/>
      <c r="HF343" s="62"/>
      <c r="HG343" s="62"/>
      <c r="HH343" s="62"/>
      <c r="HI343" s="62"/>
      <c r="HJ343" s="62"/>
      <c r="HK343" s="62"/>
      <c r="HL343" s="62"/>
      <c r="HM343" s="62"/>
      <c r="HN343" s="62"/>
      <c r="HO343" s="62"/>
      <c r="HP343" s="62"/>
      <c r="HQ343" s="5"/>
      <c r="HR343" s="5"/>
      <c r="HS343" s="5"/>
      <c r="HT343" s="5"/>
      <c r="HU343" s="5"/>
      <c r="HV343" s="5"/>
      <c r="HW343" s="5"/>
      <c r="HX343" s="5"/>
      <c r="HY343" s="5"/>
      <c r="HZ343" s="5"/>
      <c r="IA343" s="5"/>
      <c r="IB343" s="5"/>
      <c r="IC343" s="62"/>
      <c r="ID343" s="62"/>
      <c r="IE343" s="62"/>
      <c r="IF343" s="62"/>
      <c r="IG343" s="62"/>
      <c r="IH343" s="62"/>
      <c r="II343" s="62"/>
      <c r="IJ343" s="62"/>
      <c r="IK343" s="62"/>
      <c r="IL343" s="62"/>
      <c r="IM343" s="62"/>
      <c r="IN343" s="62"/>
      <c r="IO343" s="5"/>
      <c r="IP343" s="5"/>
      <c r="IQ343" s="5"/>
      <c r="IR343" s="5"/>
      <c r="IS343" s="5"/>
      <c r="IT343" s="5"/>
      <c r="IU343" s="5"/>
      <c r="IV343" s="5"/>
      <c r="IW343" s="5"/>
      <c r="IX343" s="5"/>
      <c r="IY343" s="5"/>
      <c r="IZ343" s="5"/>
    </row>
    <row r="344" spans="1:260" x14ac:dyDescent="0.35">
      <c r="A344" s="131">
        <v>340</v>
      </c>
      <c r="B344" s="170">
        <f>'BVEM Scorecard'!B343</f>
        <v>0</v>
      </c>
      <c r="C344" s="170">
        <f>'BVEM Scorecard'!C343</f>
        <v>0</v>
      </c>
      <c r="D344" s="152">
        <v>1039</v>
      </c>
      <c r="E344" s="72" t="str">
        <f>'BVEM Scorecard'!F343</f>
        <v>Storage</v>
      </c>
      <c r="F344" s="94">
        <f t="shared" si="539"/>
        <v>0.70833333333333337</v>
      </c>
      <c r="G344" s="94">
        <f t="shared" ref="G344:G345" si="607">IFERROR(S344/3,0)</f>
        <v>1</v>
      </c>
      <c r="H344" s="94">
        <f t="shared" si="540"/>
        <v>0.70833333333333337</v>
      </c>
      <c r="I344" s="94">
        <f t="shared" ref="I344" si="608">IFERROR(SUM(AD344,AP344,BB344,BN344,BZ344,CL344,CX344,DJ344,DV344,EH344,ET344,FF344,FR344,GD344,GP344,HB344,HN344,HZ344,IL344,IX344)/(SUM(V344,AH344,AT344,BF344,BR344,CD344,CP344,DB344,DN344,DZ344,EL344,EX344,FJ344,FV344,GH344,GT344,HF344,HR344,ID344,IP344)*3),0)</f>
        <v>0</v>
      </c>
      <c r="J344" s="55"/>
      <c r="K344" s="55"/>
      <c r="L344" s="55"/>
      <c r="M344" s="55"/>
      <c r="N344" s="5"/>
      <c r="O344" s="141">
        <v>1</v>
      </c>
      <c r="P344" s="142"/>
      <c r="Q344" s="114">
        <f>(27200/38400)</f>
        <v>0.70833333333333337</v>
      </c>
      <c r="R344" s="91">
        <f t="shared" ref="R344:R345" si="609">(27200/38400)</f>
        <v>0.70833333333333337</v>
      </c>
      <c r="S344" s="5">
        <f t="shared" si="541"/>
        <v>3</v>
      </c>
      <c r="T344" s="93">
        <f>IFERROR(Q344*Q$4+R344*R$4,0)</f>
        <v>0.70833333333333337</v>
      </c>
      <c r="U344" s="143" t="str">
        <f>'Training Programs'!Y344</f>
        <v>Construction Management</v>
      </c>
      <c r="V344" s="143"/>
      <c r="W344" s="143">
        <f>'Career Opportunities'!T344</f>
        <v>4</v>
      </c>
      <c r="X344" s="64"/>
      <c r="Y344" s="64"/>
      <c r="Z344" s="64">
        <v>1</v>
      </c>
      <c r="AA344" s="144">
        <v>0.5</v>
      </c>
      <c r="AB344" s="144">
        <v>0.5</v>
      </c>
      <c r="AC344" s="64"/>
      <c r="AD344" s="64">
        <f t="shared" si="542"/>
        <v>3</v>
      </c>
      <c r="AE344" s="64">
        <f t="shared" si="543"/>
        <v>0.16666666666666666</v>
      </c>
      <c r="AF344" s="64">
        <f t="shared" si="544"/>
        <v>8.3333333333333329E-2</v>
      </c>
      <c r="AG344" s="55" t="str">
        <f>'Training Programs'!AO344</f>
        <v>Construction Laborers</v>
      </c>
      <c r="AH344" s="55"/>
      <c r="AI344" s="5">
        <f>'Training Programs'!AQ344</f>
        <v>20</v>
      </c>
      <c r="AJ344" s="5"/>
      <c r="AK344" s="5"/>
      <c r="AL344" s="5">
        <v>1</v>
      </c>
      <c r="AM344" s="5">
        <v>0.75</v>
      </c>
      <c r="AN344" s="5">
        <v>0.75</v>
      </c>
      <c r="AO344" s="5"/>
      <c r="AP344" s="35">
        <f t="shared" si="545"/>
        <v>3</v>
      </c>
      <c r="AQ344" s="35">
        <f t="shared" si="546"/>
        <v>0.83333333333333337</v>
      </c>
      <c r="AR344" s="35">
        <f t="shared" si="547"/>
        <v>0.625</v>
      </c>
      <c r="AS344" s="62"/>
      <c r="AT344" s="62"/>
      <c r="AU344" s="62"/>
      <c r="AV344" s="62"/>
      <c r="AW344" s="62"/>
      <c r="AX344" s="62"/>
      <c r="AY344" s="62"/>
      <c r="AZ344" s="62"/>
      <c r="BA344" s="62"/>
      <c r="BB344" s="62"/>
      <c r="BC344" s="95"/>
      <c r="BD344" s="62"/>
      <c r="BE344" s="5"/>
      <c r="BF344" s="5"/>
      <c r="BG344" s="5"/>
      <c r="BH344" s="5"/>
      <c r="BI344" s="5"/>
      <c r="BJ344" s="5"/>
      <c r="BK344" s="5"/>
      <c r="BL344" s="5"/>
      <c r="BM344" s="5"/>
      <c r="BN344" s="35"/>
      <c r="BO344" s="35"/>
      <c r="BP344" s="35"/>
      <c r="BQ344" s="62"/>
      <c r="BR344" s="62"/>
      <c r="BS344" s="62"/>
      <c r="BT344" s="62"/>
      <c r="BU344" s="62"/>
      <c r="BV344" s="62"/>
      <c r="BW344" s="62"/>
      <c r="BX344" s="62"/>
      <c r="BY344" s="62"/>
      <c r="BZ344" s="62"/>
      <c r="CA344" s="62"/>
      <c r="CB344" s="62"/>
      <c r="CC344" s="5"/>
      <c r="CD344" s="5"/>
      <c r="CE344" s="5"/>
      <c r="CF344" s="5"/>
      <c r="CG344" s="5"/>
      <c r="CH344" s="5"/>
      <c r="CI344" s="5"/>
      <c r="CJ344" s="5"/>
      <c r="CK344" s="5"/>
      <c r="CL344" s="35"/>
      <c r="CM344" s="35"/>
      <c r="CN344" s="35"/>
      <c r="CO344" s="62"/>
      <c r="CP344" s="62"/>
      <c r="CQ344" s="62"/>
      <c r="CR344" s="62"/>
      <c r="CS344" s="62"/>
      <c r="CT344" s="62"/>
      <c r="CU344" s="62"/>
      <c r="CV344" s="62"/>
      <c r="CW344" s="62"/>
      <c r="CX344" s="62"/>
      <c r="CY344" s="62"/>
      <c r="CZ344" s="62"/>
      <c r="DA344" s="5"/>
      <c r="DB344" s="5"/>
      <c r="DC344" s="5"/>
      <c r="DD344" s="5"/>
      <c r="DE344" s="5"/>
      <c r="DF344" s="5"/>
      <c r="DG344" s="5"/>
      <c r="DH344" s="5"/>
      <c r="DI344" s="5"/>
      <c r="DJ344" s="5"/>
      <c r="DK344" s="5"/>
      <c r="DL344" s="5"/>
      <c r="DM344" s="62"/>
      <c r="DN344" s="62"/>
      <c r="DO344" s="62"/>
      <c r="DP344" s="62"/>
      <c r="DQ344" s="62"/>
      <c r="DR344" s="62"/>
      <c r="DS344" s="62"/>
      <c r="DT344" s="62"/>
      <c r="DU344" s="62"/>
      <c r="DV344" s="62"/>
      <c r="DW344" s="62"/>
      <c r="DX344" s="62"/>
      <c r="DY344" s="5"/>
      <c r="DZ344" s="5"/>
      <c r="EA344" s="5"/>
      <c r="EB344" s="5"/>
      <c r="EC344" s="5"/>
      <c r="ED344" s="5"/>
      <c r="EE344" s="5"/>
      <c r="EF344" s="5"/>
      <c r="EG344" s="5"/>
      <c r="EH344" s="5"/>
      <c r="EI344" s="5"/>
      <c r="EJ344" s="5"/>
      <c r="EK344" s="62"/>
      <c r="EL344" s="62"/>
      <c r="EM344" s="62"/>
      <c r="EN344" s="62"/>
      <c r="EO344" s="62"/>
      <c r="EP344" s="62"/>
      <c r="EQ344" s="62"/>
      <c r="ER344" s="62"/>
      <c r="ES344" s="62"/>
      <c r="ET344" s="62"/>
      <c r="EU344" s="62"/>
      <c r="EV344" s="62"/>
      <c r="EW344" s="5"/>
      <c r="EX344" s="5"/>
      <c r="EY344" s="5"/>
      <c r="EZ344" s="5"/>
      <c r="FA344" s="5"/>
      <c r="FB344" s="5"/>
      <c r="FC344" s="5"/>
      <c r="FD344" s="5"/>
      <c r="FE344" s="5"/>
      <c r="FF344" s="5"/>
      <c r="FG344" s="5"/>
      <c r="FH344" s="5"/>
      <c r="FI344" s="62"/>
      <c r="FJ344" s="62"/>
      <c r="FK344" s="62"/>
      <c r="FL344" s="62"/>
      <c r="FM344" s="62"/>
      <c r="FN344" s="62"/>
      <c r="FO344" s="62"/>
      <c r="FP344" s="62"/>
      <c r="FQ344" s="62"/>
      <c r="FR344" s="62"/>
      <c r="FS344" s="62"/>
      <c r="FT344" s="62"/>
      <c r="FU344" s="5"/>
      <c r="FV344" s="5"/>
      <c r="FW344" s="5"/>
      <c r="FX344" s="5"/>
      <c r="FY344" s="5"/>
      <c r="FZ344" s="5"/>
      <c r="GA344" s="5"/>
      <c r="GB344" s="5"/>
      <c r="GC344" s="5"/>
      <c r="GD344" s="5"/>
      <c r="GE344" s="5"/>
      <c r="GF344" s="5"/>
      <c r="GG344" s="62"/>
      <c r="GH344" s="62"/>
      <c r="GI344" s="62"/>
      <c r="GJ344" s="62"/>
      <c r="GK344" s="62"/>
      <c r="GL344" s="62"/>
      <c r="GM344" s="62"/>
      <c r="GN344" s="62"/>
      <c r="GO344" s="62"/>
      <c r="GP344" s="62"/>
      <c r="GQ344" s="62"/>
      <c r="GR344" s="62"/>
      <c r="GS344" s="5"/>
      <c r="GT344" s="5"/>
      <c r="GU344" s="5"/>
      <c r="GV344" s="5"/>
      <c r="GW344" s="5"/>
      <c r="GX344" s="5"/>
      <c r="GY344" s="5"/>
      <c r="GZ344" s="5"/>
      <c r="HA344" s="5"/>
      <c r="HB344" s="5"/>
      <c r="HC344" s="5"/>
      <c r="HD344" s="5"/>
      <c r="HE344" s="62"/>
      <c r="HF344" s="62"/>
      <c r="HG344" s="62"/>
      <c r="HH344" s="62"/>
      <c r="HI344" s="62"/>
      <c r="HJ344" s="62"/>
      <c r="HK344" s="62"/>
      <c r="HL344" s="62"/>
      <c r="HM344" s="62"/>
      <c r="HN344" s="62"/>
      <c r="HO344" s="62"/>
      <c r="HP344" s="62"/>
      <c r="HQ344" s="5"/>
      <c r="HR344" s="5"/>
      <c r="HS344" s="5"/>
      <c r="HT344" s="5"/>
      <c r="HU344" s="5"/>
      <c r="HV344" s="5"/>
      <c r="HW344" s="5"/>
      <c r="HX344" s="5"/>
      <c r="HY344" s="5"/>
      <c r="HZ344" s="5"/>
      <c r="IA344" s="5"/>
      <c r="IB344" s="5"/>
      <c r="IC344" s="62"/>
      <c r="ID344" s="62"/>
      <c r="IE344" s="62"/>
      <c r="IF344" s="62"/>
      <c r="IG344" s="62"/>
      <c r="IH344" s="62"/>
      <c r="II344" s="62"/>
      <c r="IJ344" s="62"/>
      <c r="IK344" s="62"/>
      <c r="IL344" s="62"/>
      <c r="IM344" s="62"/>
      <c r="IN344" s="62"/>
      <c r="IO344" s="5"/>
      <c r="IP344" s="5"/>
      <c r="IQ344" s="5"/>
      <c r="IR344" s="5"/>
      <c r="IS344" s="5"/>
      <c r="IT344" s="5"/>
      <c r="IU344" s="5"/>
      <c r="IV344" s="5"/>
      <c r="IW344" s="5"/>
      <c r="IX344" s="5"/>
      <c r="IY344" s="5"/>
      <c r="IZ344" s="5"/>
    </row>
    <row r="345" spans="1:260" x14ac:dyDescent="0.35">
      <c r="A345" s="131">
        <v>341</v>
      </c>
      <c r="B345" s="170">
        <f>'BVEM Scorecard'!B344</f>
        <v>0</v>
      </c>
      <c r="C345" s="170">
        <f>'BVEM Scorecard'!C344</f>
        <v>0</v>
      </c>
      <c r="D345" s="152">
        <v>1040</v>
      </c>
      <c r="E345" s="72" t="str">
        <f>'BVEM Scorecard'!F344</f>
        <v>Storage</v>
      </c>
      <c r="F345" s="94">
        <f t="shared" si="539"/>
        <v>0.70833333333333337</v>
      </c>
      <c r="G345" s="94">
        <f t="shared" si="607"/>
        <v>1</v>
      </c>
      <c r="H345" s="94">
        <f t="shared" si="540"/>
        <v>0.70833333333333337</v>
      </c>
      <c r="I345" s="94">
        <f t="shared" ref="I345" si="610">IFERROR(SUM(AD345,AP345,BB345,BN345,BZ345,CL345,CX345,DJ345,DV345,EH345,ET345,FF345,FR345,GD345,GP345,HB345,HN345,HZ345,IL345,IX345)/(SUM(V345,AH345,AT345,BF345,BR345,CD345,CP345,DB345,DN345,DZ345,EL345,EX345,FJ345,FV345,GH345,GT345,HF345,HR345,ID345,IP345)*3),0)</f>
        <v>0</v>
      </c>
      <c r="J345" s="55"/>
      <c r="K345" s="55"/>
      <c r="L345" s="55"/>
      <c r="M345" s="55"/>
      <c r="N345" s="5"/>
      <c r="O345" s="5">
        <v>1</v>
      </c>
      <c r="P345" s="142"/>
      <c r="Q345" s="114">
        <f t="shared" ref="Q345" si="611">(27200/38400)</f>
        <v>0.70833333333333337</v>
      </c>
      <c r="R345" s="91">
        <f t="shared" si="609"/>
        <v>0.70833333333333337</v>
      </c>
      <c r="S345" s="5">
        <f t="shared" si="541"/>
        <v>3</v>
      </c>
      <c r="T345" s="93">
        <f>IFERROR(Q345*Q$4+R345*R$4,0)</f>
        <v>0.70833333333333337</v>
      </c>
      <c r="U345" s="143" t="str">
        <f>'Training Programs'!Y345</f>
        <v>Construction Management</v>
      </c>
      <c r="V345" s="143"/>
      <c r="W345" s="143">
        <f>'Career Opportunities'!T345</f>
        <v>4</v>
      </c>
      <c r="X345" s="64"/>
      <c r="Y345" s="64"/>
      <c r="Z345" s="62">
        <v>1</v>
      </c>
      <c r="AA345" s="144">
        <v>0.5</v>
      </c>
      <c r="AB345" s="144">
        <v>0.5</v>
      </c>
      <c r="AC345" s="64"/>
      <c r="AD345" s="64">
        <f t="shared" si="542"/>
        <v>3</v>
      </c>
      <c r="AE345" s="64">
        <f t="shared" si="543"/>
        <v>0.16666666666666666</v>
      </c>
      <c r="AF345" s="64">
        <f t="shared" si="544"/>
        <v>8.3333333333333329E-2</v>
      </c>
      <c r="AG345" s="55" t="str">
        <f>'Training Programs'!AO345</f>
        <v>Construction Laborers</v>
      </c>
      <c r="AH345" s="55"/>
      <c r="AI345" s="35">
        <f>'Training Programs'!AQ345</f>
        <v>20</v>
      </c>
      <c r="AJ345" s="35"/>
      <c r="AK345" s="35"/>
      <c r="AL345" s="35">
        <v>1</v>
      </c>
      <c r="AM345" s="142">
        <v>0.75</v>
      </c>
      <c r="AN345" s="142">
        <v>0.75</v>
      </c>
      <c r="AO345" s="35"/>
      <c r="AP345" s="35">
        <f t="shared" si="545"/>
        <v>3</v>
      </c>
      <c r="AQ345" s="35">
        <f t="shared" si="546"/>
        <v>0.83333333333333337</v>
      </c>
      <c r="AR345" s="35">
        <f t="shared" si="547"/>
        <v>0.625</v>
      </c>
      <c r="AS345" s="64"/>
      <c r="AT345" s="64"/>
      <c r="AU345" s="64"/>
      <c r="AV345" s="64"/>
      <c r="AW345" s="64"/>
      <c r="AX345" s="64"/>
      <c r="AY345" s="144"/>
      <c r="AZ345" s="144"/>
      <c r="BA345" s="64"/>
      <c r="BB345" s="64"/>
      <c r="BC345" s="64"/>
      <c r="BD345" s="64"/>
      <c r="BE345" s="35"/>
      <c r="BF345" s="35"/>
      <c r="BG345" s="35"/>
      <c r="BH345" s="35"/>
      <c r="BI345" s="35"/>
      <c r="BJ345" s="35"/>
      <c r="BK345" s="142"/>
      <c r="BL345" s="142"/>
      <c r="BM345" s="35"/>
      <c r="BN345" s="35"/>
      <c r="BO345" s="35"/>
      <c r="BP345" s="35"/>
      <c r="BQ345" s="64"/>
      <c r="BR345" s="64"/>
      <c r="BS345" s="64"/>
      <c r="BT345" s="64"/>
      <c r="BU345" s="64"/>
      <c r="BV345" s="64"/>
      <c r="BW345" s="144"/>
      <c r="BX345" s="144"/>
      <c r="BY345" s="64"/>
      <c r="BZ345" s="64"/>
      <c r="CA345" s="64"/>
      <c r="CB345" s="64"/>
      <c r="CC345" s="35"/>
      <c r="CD345" s="35"/>
      <c r="CE345" s="35"/>
      <c r="CF345" s="35"/>
      <c r="CG345" s="35"/>
      <c r="CH345" s="35"/>
      <c r="CI345" s="142"/>
      <c r="CJ345" s="142"/>
      <c r="CK345" s="35"/>
      <c r="CL345" s="35"/>
      <c r="CM345" s="35"/>
      <c r="CN345" s="35"/>
      <c r="CO345" s="64"/>
      <c r="CP345" s="64"/>
      <c r="CQ345" s="64"/>
      <c r="CR345" s="64"/>
      <c r="CS345" s="64"/>
      <c r="CT345" s="64"/>
      <c r="CU345" s="144"/>
      <c r="CV345" s="144"/>
      <c r="CW345" s="64"/>
      <c r="CX345" s="64"/>
      <c r="CY345" s="64"/>
      <c r="CZ345" s="64"/>
      <c r="DA345" s="35"/>
      <c r="DB345" s="35"/>
      <c r="DC345" s="35"/>
      <c r="DD345" s="35"/>
      <c r="DE345" s="35"/>
      <c r="DF345" s="35"/>
      <c r="DG345" s="142"/>
      <c r="DH345" s="142"/>
      <c r="DI345" s="35"/>
      <c r="DJ345" s="35"/>
      <c r="DK345" s="35"/>
      <c r="DL345" s="35"/>
      <c r="DM345" s="64"/>
      <c r="DN345" s="64"/>
      <c r="DO345" s="64"/>
      <c r="DP345" s="64"/>
      <c r="DQ345" s="64"/>
      <c r="DR345" s="64"/>
      <c r="DS345" s="144"/>
      <c r="DT345" s="144"/>
      <c r="DU345" s="64"/>
      <c r="DV345" s="64"/>
      <c r="DW345" s="64"/>
      <c r="DX345" s="64"/>
      <c r="DY345" s="35"/>
      <c r="DZ345" s="35"/>
      <c r="EA345" s="35"/>
      <c r="EB345" s="35"/>
      <c r="EC345" s="35"/>
      <c r="ED345" s="35"/>
      <c r="EE345" s="142"/>
      <c r="EF345" s="142"/>
      <c r="EG345" s="35"/>
      <c r="EH345" s="35"/>
      <c r="EI345" s="35"/>
      <c r="EJ345" s="35"/>
      <c r="EK345" s="62"/>
      <c r="EL345" s="62"/>
      <c r="EM345" s="62"/>
      <c r="EN345" s="62"/>
      <c r="EO345" s="62"/>
      <c r="EP345" s="62"/>
      <c r="EQ345" s="62"/>
      <c r="ER345" s="62"/>
      <c r="ES345" s="62"/>
      <c r="ET345" s="62"/>
      <c r="EU345" s="62"/>
      <c r="EV345" s="62"/>
      <c r="EW345" s="5"/>
      <c r="EX345" s="5"/>
      <c r="EY345" s="5"/>
      <c r="EZ345" s="5"/>
      <c r="FA345" s="5"/>
      <c r="FB345" s="5"/>
      <c r="FC345" s="5"/>
      <c r="FD345" s="5"/>
      <c r="FE345" s="5"/>
      <c r="FF345" s="5"/>
      <c r="FG345" s="5"/>
      <c r="FH345" s="5"/>
      <c r="FI345" s="62"/>
      <c r="FJ345" s="62"/>
      <c r="FK345" s="62"/>
      <c r="FL345" s="62"/>
      <c r="FM345" s="62"/>
      <c r="FN345" s="62"/>
      <c r="FO345" s="62"/>
      <c r="FP345" s="62"/>
      <c r="FQ345" s="62"/>
      <c r="FR345" s="62"/>
      <c r="FS345" s="62"/>
      <c r="FT345" s="62"/>
      <c r="FU345" s="5"/>
      <c r="FV345" s="5"/>
      <c r="FW345" s="5"/>
      <c r="FX345" s="5"/>
      <c r="FY345" s="5"/>
      <c r="FZ345" s="5"/>
      <c r="GA345" s="5"/>
      <c r="GB345" s="5"/>
      <c r="GC345" s="5"/>
      <c r="GD345" s="5"/>
      <c r="GE345" s="5"/>
      <c r="GF345" s="5"/>
      <c r="GG345" s="62"/>
      <c r="GH345" s="62"/>
      <c r="GI345" s="62"/>
      <c r="GJ345" s="62"/>
      <c r="GK345" s="62"/>
      <c r="GL345" s="62"/>
      <c r="GM345" s="62"/>
      <c r="GN345" s="62"/>
      <c r="GO345" s="62"/>
      <c r="GP345" s="62"/>
      <c r="GQ345" s="62"/>
      <c r="GR345" s="62"/>
      <c r="GS345" s="5"/>
      <c r="GT345" s="5"/>
      <c r="GU345" s="5"/>
      <c r="GV345" s="5"/>
      <c r="GW345" s="5"/>
      <c r="GX345" s="5"/>
      <c r="GY345" s="5"/>
      <c r="GZ345" s="5"/>
      <c r="HA345" s="5"/>
      <c r="HB345" s="5"/>
      <c r="HC345" s="5"/>
      <c r="HD345" s="5"/>
      <c r="HE345" s="62"/>
      <c r="HF345" s="62"/>
      <c r="HG345" s="62"/>
      <c r="HH345" s="62"/>
      <c r="HI345" s="62"/>
      <c r="HJ345" s="62"/>
      <c r="HK345" s="62"/>
      <c r="HL345" s="62"/>
      <c r="HM345" s="62"/>
      <c r="HN345" s="62"/>
      <c r="HO345" s="62"/>
      <c r="HP345" s="62"/>
      <c r="HQ345" s="5"/>
      <c r="HR345" s="5"/>
      <c r="HS345" s="5"/>
      <c r="HT345" s="5"/>
      <c r="HU345" s="5"/>
      <c r="HV345" s="5"/>
      <c r="HW345" s="5"/>
      <c r="HX345" s="5"/>
      <c r="HY345" s="5"/>
      <c r="HZ345" s="5"/>
      <c r="IA345" s="5"/>
      <c r="IB345" s="5"/>
      <c r="IC345" s="62"/>
      <c r="ID345" s="62"/>
      <c r="IE345" s="62"/>
      <c r="IF345" s="62"/>
      <c r="IG345" s="62"/>
      <c r="IH345" s="62"/>
      <c r="II345" s="62"/>
      <c r="IJ345" s="62"/>
      <c r="IK345" s="62"/>
      <c r="IL345" s="62"/>
      <c r="IM345" s="62"/>
      <c r="IN345" s="62"/>
      <c r="IO345" s="5"/>
      <c r="IP345" s="5"/>
      <c r="IQ345" s="5"/>
      <c r="IR345" s="5"/>
      <c r="IS345" s="5"/>
      <c r="IT345" s="5"/>
      <c r="IU345" s="5"/>
      <c r="IV345" s="5"/>
      <c r="IW345" s="5"/>
      <c r="IX345" s="5"/>
      <c r="IY345" s="5"/>
      <c r="IZ345" s="5"/>
    </row>
    <row r="346" spans="1:260" x14ac:dyDescent="0.35">
      <c r="A346" s="131">
        <v>342</v>
      </c>
      <c r="B346" s="170">
        <f>'BVEM Scorecard'!B345</f>
        <v>0</v>
      </c>
      <c r="C346" s="170">
        <f>'BVEM Scorecard'!C345</f>
        <v>0</v>
      </c>
      <c r="D346" s="152">
        <v>628</v>
      </c>
      <c r="E346" s="72" t="str">
        <f>'BVEM Scorecard'!F345</f>
        <v>Solar + Storage</v>
      </c>
      <c r="F346" s="94"/>
      <c r="G346" s="94"/>
      <c r="H346" s="94"/>
      <c r="I346" s="94"/>
      <c r="J346" s="55"/>
      <c r="K346" s="55"/>
      <c r="L346" s="55"/>
      <c r="M346" s="55"/>
      <c r="N346" s="5"/>
      <c r="O346" s="141"/>
      <c r="P346" s="142"/>
      <c r="Q346" s="114"/>
      <c r="R346" s="91"/>
      <c r="S346" s="5" t="str">
        <f t="shared" si="541"/>
        <v/>
      </c>
      <c r="T346" s="93"/>
      <c r="U346" s="143"/>
      <c r="V346" s="143"/>
      <c r="W346" s="143"/>
      <c r="X346" s="64"/>
      <c r="Y346" s="64"/>
      <c r="Z346" s="64"/>
      <c r="AA346" s="144"/>
      <c r="AB346" s="144"/>
      <c r="AC346" s="64"/>
      <c r="AD346" s="64" t="str">
        <f t="shared" si="542"/>
        <v/>
      </c>
      <c r="AE346" s="64" t="str">
        <f t="shared" si="543"/>
        <v/>
      </c>
      <c r="AF346" s="64" t="str">
        <f t="shared" si="544"/>
        <v/>
      </c>
      <c r="AG346" s="55"/>
      <c r="AH346" s="55"/>
      <c r="AI346" s="5"/>
      <c r="AJ346" s="5"/>
      <c r="AK346" s="5"/>
      <c r="AL346" s="5"/>
      <c r="AM346" s="5"/>
      <c r="AN346" s="5"/>
      <c r="AO346" s="5"/>
      <c r="AP346" s="35" t="str">
        <f t="shared" si="545"/>
        <v/>
      </c>
      <c r="AQ346" s="35" t="str">
        <f t="shared" si="546"/>
        <v/>
      </c>
      <c r="AR346" s="35" t="str">
        <f t="shared" si="547"/>
        <v/>
      </c>
      <c r="AS346" s="62"/>
      <c r="AT346" s="62"/>
      <c r="AU346" s="62"/>
      <c r="AV346" s="62"/>
      <c r="AW346" s="62"/>
      <c r="AX346" s="62"/>
      <c r="AY346" s="62"/>
      <c r="AZ346" s="62"/>
      <c r="BA346" s="62"/>
      <c r="BB346" s="62" t="str">
        <f t="shared" si="548"/>
        <v/>
      </c>
      <c r="BC346" s="95" t="str">
        <f t="shared" si="549"/>
        <v/>
      </c>
      <c r="BD346" s="62" t="str">
        <f t="shared" si="550"/>
        <v/>
      </c>
      <c r="BE346" s="5"/>
      <c r="BF346" s="5"/>
      <c r="BG346" s="5"/>
      <c r="BH346" s="5"/>
      <c r="BI346" s="5"/>
      <c r="BJ346" s="5"/>
      <c r="BK346" s="5"/>
      <c r="BL346" s="5"/>
      <c r="BM346" s="5"/>
      <c r="BN346" s="35" t="str">
        <f t="shared" si="551"/>
        <v/>
      </c>
      <c r="BO346" s="35" t="str">
        <f t="shared" si="552"/>
        <v/>
      </c>
      <c r="BP346" s="35" t="str">
        <f t="shared" si="553"/>
        <v/>
      </c>
      <c r="BQ346" s="62"/>
      <c r="BR346" s="62"/>
      <c r="BS346" s="62"/>
      <c r="BT346" s="62"/>
      <c r="BU346" s="62"/>
      <c r="BV346" s="62"/>
      <c r="BW346" s="62"/>
      <c r="BX346" s="62"/>
      <c r="BY346" s="62"/>
      <c r="BZ346" s="62" t="str">
        <f t="shared" si="554"/>
        <v/>
      </c>
      <c r="CA346" s="62" t="str">
        <f t="shared" si="555"/>
        <v/>
      </c>
      <c r="CB346" s="62" t="str">
        <f t="shared" si="556"/>
        <v/>
      </c>
      <c r="CC346" s="5"/>
      <c r="CD346" s="5"/>
      <c r="CE346" s="5"/>
      <c r="CF346" s="5"/>
      <c r="CG346" s="5"/>
      <c r="CH346" s="5"/>
      <c r="CI346" s="5"/>
      <c r="CJ346" s="5"/>
      <c r="CK346" s="5"/>
      <c r="CL346" s="35" t="str">
        <f t="shared" si="557"/>
        <v/>
      </c>
      <c r="CM346" s="35" t="str">
        <f t="shared" si="558"/>
        <v/>
      </c>
      <c r="CN346" s="35" t="str">
        <f t="shared" si="559"/>
        <v/>
      </c>
      <c r="CO346" s="62"/>
      <c r="CP346" s="62"/>
      <c r="CQ346" s="62"/>
      <c r="CR346" s="62"/>
      <c r="CS346" s="62"/>
      <c r="CT346" s="62"/>
      <c r="CU346" s="62"/>
      <c r="CV346" s="62"/>
      <c r="CW346" s="62"/>
      <c r="CX346" s="62" t="str">
        <f t="shared" si="560"/>
        <v/>
      </c>
      <c r="CY346" s="62" t="str">
        <f t="shared" si="561"/>
        <v/>
      </c>
      <c r="CZ346" s="62" t="str">
        <f t="shared" si="562"/>
        <v/>
      </c>
      <c r="DA346" s="5"/>
      <c r="DB346" s="5"/>
      <c r="DC346" s="5"/>
      <c r="DD346" s="5"/>
      <c r="DE346" s="5"/>
      <c r="DF346" s="5"/>
      <c r="DG346" s="5"/>
      <c r="DH346" s="5"/>
      <c r="DI346" s="5"/>
      <c r="DJ346" s="5" t="str">
        <f t="shared" si="563"/>
        <v/>
      </c>
      <c r="DK346" s="5" t="str">
        <f t="shared" si="564"/>
        <v/>
      </c>
      <c r="DL346" s="5" t="str">
        <f t="shared" si="565"/>
        <v/>
      </c>
      <c r="DM346" s="62"/>
      <c r="DN346" s="62"/>
      <c r="DO346" s="62"/>
      <c r="DP346" s="62"/>
      <c r="DQ346" s="62"/>
      <c r="DR346" s="62"/>
      <c r="DS346" s="62"/>
      <c r="DT346" s="62"/>
      <c r="DU346" s="62"/>
      <c r="DV346" s="62" t="str">
        <f t="shared" si="566"/>
        <v/>
      </c>
      <c r="DW346" s="62" t="str">
        <f t="shared" si="567"/>
        <v/>
      </c>
      <c r="DX346" s="62" t="str">
        <f t="shared" si="568"/>
        <v/>
      </c>
      <c r="DY346" s="5"/>
      <c r="DZ346" s="5"/>
      <c r="EA346" s="5"/>
      <c r="EB346" s="5"/>
      <c r="EC346" s="5"/>
      <c r="ED346" s="5"/>
      <c r="EE346" s="5"/>
      <c r="EF346" s="5"/>
      <c r="EG346" s="5"/>
      <c r="EH346" s="5" t="str">
        <f t="shared" si="569"/>
        <v/>
      </c>
      <c r="EI346" s="5" t="str">
        <f t="shared" si="570"/>
        <v/>
      </c>
      <c r="EJ346" s="5" t="str">
        <f t="shared" si="571"/>
        <v/>
      </c>
      <c r="EK346" s="62"/>
      <c r="EL346" s="62"/>
      <c r="EM346" s="62"/>
      <c r="EN346" s="62"/>
      <c r="EO346" s="62"/>
      <c r="EP346" s="62"/>
      <c r="EQ346" s="62"/>
      <c r="ER346" s="62"/>
      <c r="ES346" s="62"/>
      <c r="ET346" s="62"/>
      <c r="EU346" s="62"/>
      <c r="EV346" s="62"/>
      <c r="EW346" s="5"/>
      <c r="EX346" s="5"/>
      <c r="EY346" s="5"/>
      <c r="EZ346" s="5"/>
      <c r="FA346" s="5"/>
      <c r="FB346" s="5"/>
      <c r="FC346" s="5"/>
      <c r="FD346" s="5"/>
      <c r="FE346" s="5"/>
      <c r="FF346" s="5"/>
      <c r="FG346" s="5"/>
      <c r="FH346" s="5"/>
      <c r="FI346" s="62"/>
      <c r="FJ346" s="62"/>
      <c r="FK346" s="62"/>
      <c r="FL346" s="62"/>
      <c r="FM346" s="62"/>
      <c r="FN346" s="62"/>
      <c r="FO346" s="62"/>
      <c r="FP346" s="62"/>
      <c r="FQ346" s="62"/>
      <c r="FR346" s="62"/>
      <c r="FS346" s="62"/>
      <c r="FT346" s="62"/>
      <c r="FU346" s="5"/>
      <c r="FV346" s="5"/>
      <c r="FW346" s="5"/>
      <c r="FX346" s="5"/>
      <c r="FY346" s="5"/>
      <c r="FZ346" s="5"/>
      <c r="GA346" s="5"/>
      <c r="GB346" s="5"/>
      <c r="GC346" s="5"/>
      <c r="GD346" s="5"/>
      <c r="GE346" s="5"/>
      <c r="GF346" s="5"/>
      <c r="GG346" s="62"/>
      <c r="GH346" s="62"/>
      <c r="GI346" s="62"/>
      <c r="GJ346" s="62"/>
      <c r="GK346" s="62"/>
      <c r="GL346" s="62"/>
      <c r="GM346" s="62"/>
      <c r="GN346" s="62"/>
      <c r="GO346" s="62"/>
      <c r="GP346" s="62"/>
      <c r="GQ346" s="62"/>
      <c r="GR346" s="62"/>
      <c r="GS346" s="5"/>
      <c r="GT346" s="5"/>
      <c r="GU346" s="5"/>
      <c r="GV346" s="5"/>
      <c r="GW346" s="5"/>
      <c r="GX346" s="5"/>
      <c r="GY346" s="5"/>
      <c r="GZ346" s="5"/>
      <c r="HA346" s="5"/>
      <c r="HB346" s="5"/>
      <c r="HC346" s="5"/>
      <c r="HD346" s="5"/>
      <c r="HE346" s="62"/>
      <c r="HF346" s="62"/>
      <c r="HG346" s="62"/>
      <c r="HH346" s="62"/>
      <c r="HI346" s="62"/>
      <c r="HJ346" s="62"/>
      <c r="HK346" s="62"/>
      <c r="HL346" s="62"/>
      <c r="HM346" s="62"/>
      <c r="HN346" s="62"/>
      <c r="HO346" s="62"/>
      <c r="HP346" s="62"/>
      <c r="HQ346" s="5"/>
      <c r="HR346" s="5"/>
      <c r="HS346" s="5"/>
      <c r="HT346" s="5"/>
      <c r="HU346" s="5"/>
      <c r="HV346" s="5"/>
      <c r="HW346" s="5"/>
      <c r="HX346" s="5"/>
      <c r="HY346" s="5"/>
      <c r="HZ346" s="5"/>
      <c r="IA346" s="5"/>
      <c r="IB346" s="5"/>
      <c r="IC346" s="62"/>
      <c r="ID346" s="62"/>
      <c r="IE346" s="62"/>
      <c r="IF346" s="62"/>
      <c r="IG346" s="62"/>
      <c r="IH346" s="62"/>
      <c r="II346" s="62"/>
      <c r="IJ346" s="62"/>
      <c r="IK346" s="62"/>
      <c r="IL346" s="62"/>
      <c r="IM346" s="62"/>
      <c r="IN346" s="62"/>
      <c r="IO346" s="5"/>
      <c r="IP346" s="5"/>
      <c r="IQ346" s="5"/>
      <c r="IR346" s="5"/>
      <c r="IS346" s="5"/>
      <c r="IT346" s="5"/>
      <c r="IU346" s="5"/>
      <c r="IV346" s="5"/>
      <c r="IW346" s="5"/>
      <c r="IX346" s="5"/>
      <c r="IY346" s="5"/>
      <c r="IZ346" s="5"/>
    </row>
    <row r="347" spans="1:260" x14ac:dyDescent="0.35">
      <c r="A347" s="131">
        <v>343</v>
      </c>
      <c r="B347" s="170">
        <f>'BVEM Scorecard'!B346</f>
        <v>0</v>
      </c>
      <c r="C347" s="170">
        <f>'BVEM Scorecard'!C346</f>
        <v>0</v>
      </c>
      <c r="D347" s="152">
        <v>567</v>
      </c>
      <c r="E347" s="72" t="str">
        <f>'BVEM Scorecard'!F346</f>
        <v>Solar + Storage</v>
      </c>
      <c r="F347" s="94"/>
      <c r="G347" s="94"/>
      <c r="H347" s="94"/>
      <c r="I347" s="94"/>
      <c r="J347" s="55"/>
      <c r="K347" s="55"/>
      <c r="L347" s="55"/>
      <c r="M347" s="55"/>
      <c r="N347" s="5"/>
      <c r="O347" s="5"/>
      <c r="P347" s="142"/>
      <c r="Q347" s="114"/>
      <c r="R347" s="91"/>
      <c r="S347" s="5" t="str">
        <f t="shared" si="541"/>
        <v/>
      </c>
      <c r="T347" s="93"/>
      <c r="U347" s="143"/>
      <c r="V347" s="143"/>
      <c r="W347" s="143"/>
      <c r="X347" s="64"/>
      <c r="Y347" s="64"/>
      <c r="Z347" s="62"/>
      <c r="AA347" s="144"/>
      <c r="AB347" s="144"/>
      <c r="AC347" s="64"/>
      <c r="AD347" s="64" t="str">
        <f t="shared" si="542"/>
        <v/>
      </c>
      <c r="AE347" s="64" t="str">
        <f t="shared" si="543"/>
        <v/>
      </c>
      <c r="AF347" s="64" t="str">
        <f t="shared" si="544"/>
        <v/>
      </c>
      <c r="AG347" s="55"/>
      <c r="AH347" s="55"/>
      <c r="AI347" s="35"/>
      <c r="AJ347" s="35"/>
      <c r="AK347" s="35"/>
      <c r="AL347" s="35"/>
      <c r="AM347" s="142"/>
      <c r="AN347" s="142"/>
      <c r="AO347" s="35"/>
      <c r="AP347" s="35" t="str">
        <f t="shared" si="545"/>
        <v/>
      </c>
      <c r="AQ347" s="35" t="str">
        <f t="shared" si="546"/>
        <v/>
      </c>
      <c r="AR347" s="35" t="str">
        <f t="shared" si="547"/>
        <v/>
      </c>
      <c r="AS347" s="64"/>
      <c r="AT347" s="64"/>
      <c r="AU347" s="64"/>
      <c r="AV347" s="64"/>
      <c r="AW347" s="64"/>
      <c r="AX347" s="64"/>
      <c r="AY347" s="144"/>
      <c r="AZ347" s="144"/>
      <c r="BA347" s="64"/>
      <c r="BB347" s="64" t="str">
        <f t="shared" si="548"/>
        <v/>
      </c>
      <c r="BC347" s="64" t="str">
        <f t="shared" si="549"/>
        <v/>
      </c>
      <c r="BD347" s="64" t="str">
        <f t="shared" si="550"/>
        <v/>
      </c>
      <c r="BE347" s="35"/>
      <c r="BF347" s="35"/>
      <c r="BG347" s="35"/>
      <c r="BH347" s="35"/>
      <c r="BI347" s="35"/>
      <c r="BJ347" s="35"/>
      <c r="BK347" s="142"/>
      <c r="BL347" s="142"/>
      <c r="BM347" s="35"/>
      <c r="BN347" s="35" t="str">
        <f t="shared" si="551"/>
        <v/>
      </c>
      <c r="BO347" s="35" t="str">
        <f t="shared" si="552"/>
        <v/>
      </c>
      <c r="BP347" s="35" t="str">
        <f t="shared" si="553"/>
        <v/>
      </c>
      <c r="BQ347" s="64"/>
      <c r="BR347" s="64"/>
      <c r="BS347" s="64"/>
      <c r="BT347" s="64"/>
      <c r="BU347" s="64"/>
      <c r="BV347" s="64"/>
      <c r="BW347" s="144"/>
      <c r="BX347" s="144"/>
      <c r="BY347" s="64"/>
      <c r="BZ347" s="64" t="str">
        <f t="shared" si="554"/>
        <v/>
      </c>
      <c r="CA347" s="64" t="str">
        <f t="shared" si="555"/>
        <v/>
      </c>
      <c r="CB347" s="64" t="str">
        <f t="shared" si="556"/>
        <v/>
      </c>
      <c r="CC347" s="35"/>
      <c r="CD347" s="35"/>
      <c r="CE347" s="35"/>
      <c r="CF347" s="35"/>
      <c r="CG347" s="35"/>
      <c r="CH347" s="35"/>
      <c r="CI347" s="142"/>
      <c r="CJ347" s="142"/>
      <c r="CK347" s="35"/>
      <c r="CL347" s="35" t="str">
        <f t="shared" si="557"/>
        <v/>
      </c>
      <c r="CM347" s="35" t="str">
        <f t="shared" si="558"/>
        <v/>
      </c>
      <c r="CN347" s="35" t="str">
        <f t="shared" si="559"/>
        <v/>
      </c>
      <c r="CO347" s="64"/>
      <c r="CP347" s="64"/>
      <c r="CQ347" s="64"/>
      <c r="CR347" s="64"/>
      <c r="CS347" s="64"/>
      <c r="CT347" s="64"/>
      <c r="CU347" s="144"/>
      <c r="CV347" s="144"/>
      <c r="CW347" s="64"/>
      <c r="CX347" s="64" t="str">
        <f t="shared" si="560"/>
        <v/>
      </c>
      <c r="CY347" s="64" t="str">
        <f t="shared" si="561"/>
        <v/>
      </c>
      <c r="CZ347" s="64" t="str">
        <f t="shared" si="562"/>
        <v/>
      </c>
      <c r="DA347" s="35"/>
      <c r="DB347" s="35"/>
      <c r="DC347" s="35"/>
      <c r="DD347" s="35"/>
      <c r="DE347" s="35"/>
      <c r="DF347" s="35"/>
      <c r="DG347" s="142"/>
      <c r="DH347" s="142"/>
      <c r="DI347" s="35"/>
      <c r="DJ347" s="35" t="str">
        <f t="shared" si="563"/>
        <v/>
      </c>
      <c r="DK347" s="35" t="str">
        <f t="shared" si="564"/>
        <v/>
      </c>
      <c r="DL347" s="35" t="str">
        <f t="shared" si="565"/>
        <v/>
      </c>
      <c r="DM347" s="64"/>
      <c r="DN347" s="64"/>
      <c r="DO347" s="64"/>
      <c r="DP347" s="64"/>
      <c r="DQ347" s="64"/>
      <c r="DR347" s="64"/>
      <c r="DS347" s="144"/>
      <c r="DT347" s="144"/>
      <c r="DU347" s="64"/>
      <c r="DV347" s="64" t="str">
        <f t="shared" si="566"/>
        <v/>
      </c>
      <c r="DW347" s="64" t="str">
        <f t="shared" si="567"/>
        <v/>
      </c>
      <c r="DX347" s="64" t="str">
        <f t="shared" si="568"/>
        <v/>
      </c>
      <c r="DY347" s="35"/>
      <c r="DZ347" s="35"/>
      <c r="EA347" s="35"/>
      <c r="EB347" s="35"/>
      <c r="EC347" s="35"/>
      <c r="ED347" s="35"/>
      <c r="EE347" s="142"/>
      <c r="EF347" s="142"/>
      <c r="EG347" s="35"/>
      <c r="EH347" s="35" t="str">
        <f t="shared" si="569"/>
        <v/>
      </c>
      <c r="EI347" s="35" t="str">
        <f t="shared" si="570"/>
        <v/>
      </c>
      <c r="EJ347" s="35" t="str">
        <f t="shared" si="571"/>
        <v/>
      </c>
      <c r="EK347" s="62"/>
      <c r="EL347" s="62"/>
      <c r="EM347" s="62"/>
      <c r="EN347" s="62"/>
      <c r="EO347" s="62"/>
      <c r="EP347" s="62"/>
      <c r="EQ347" s="62"/>
      <c r="ER347" s="62"/>
      <c r="ES347" s="62"/>
      <c r="ET347" s="62"/>
      <c r="EU347" s="62"/>
      <c r="EV347" s="62"/>
      <c r="EW347" s="5"/>
      <c r="EX347" s="5"/>
      <c r="EY347" s="5"/>
      <c r="EZ347" s="5"/>
      <c r="FA347" s="5"/>
      <c r="FB347" s="5"/>
      <c r="FC347" s="5"/>
      <c r="FD347" s="5"/>
      <c r="FE347" s="5"/>
      <c r="FF347" s="5"/>
      <c r="FG347" s="5"/>
      <c r="FH347" s="5"/>
      <c r="FI347" s="62"/>
      <c r="FJ347" s="62"/>
      <c r="FK347" s="62"/>
      <c r="FL347" s="62"/>
      <c r="FM347" s="62"/>
      <c r="FN347" s="62"/>
      <c r="FO347" s="62"/>
      <c r="FP347" s="62"/>
      <c r="FQ347" s="62"/>
      <c r="FR347" s="62"/>
      <c r="FS347" s="62"/>
      <c r="FT347" s="62"/>
      <c r="FU347" s="5"/>
      <c r="FV347" s="5"/>
      <c r="FW347" s="5"/>
      <c r="FX347" s="5"/>
      <c r="FY347" s="5"/>
      <c r="FZ347" s="5"/>
      <c r="GA347" s="5"/>
      <c r="GB347" s="5"/>
      <c r="GC347" s="5"/>
      <c r="GD347" s="5"/>
      <c r="GE347" s="5"/>
      <c r="GF347" s="5"/>
      <c r="GG347" s="62"/>
      <c r="GH347" s="62"/>
      <c r="GI347" s="62"/>
      <c r="GJ347" s="62"/>
      <c r="GK347" s="62"/>
      <c r="GL347" s="62"/>
      <c r="GM347" s="62"/>
      <c r="GN347" s="62"/>
      <c r="GO347" s="62"/>
      <c r="GP347" s="62"/>
      <c r="GQ347" s="62"/>
      <c r="GR347" s="62"/>
      <c r="GS347" s="5"/>
      <c r="GT347" s="5"/>
      <c r="GU347" s="5"/>
      <c r="GV347" s="5"/>
      <c r="GW347" s="5"/>
      <c r="GX347" s="5"/>
      <c r="GY347" s="5"/>
      <c r="GZ347" s="5"/>
      <c r="HA347" s="5"/>
      <c r="HB347" s="5"/>
      <c r="HC347" s="5"/>
      <c r="HD347" s="5"/>
      <c r="HE347" s="62"/>
      <c r="HF347" s="62"/>
      <c r="HG347" s="62"/>
      <c r="HH347" s="62"/>
      <c r="HI347" s="62"/>
      <c r="HJ347" s="62"/>
      <c r="HK347" s="62"/>
      <c r="HL347" s="62"/>
      <c r="HM347" s="62"/>
      <c r="HN347" s="62"/>
      <c r="HO347" s="62"/>
      <c r="HP347" s="62"/>
      <c r="HQ347" s="5"/>
      <c r="HR347" s="5"/>
      <c r="HS347" s="5"/>
      <c r="HT347" s="5"/>
      <c r="HU347" s="5"/>
      <c r="HV347" s="5"/>
      <c r="HW347" s="5"/>
      <c r="HX347" s="5"/>
      <c r="HY347" s="5"/>
      <c r="HZ347" s="5"/>
      <c r="IA347" s="5"/>
      <c r="IB347" s="5"/>
      <c r="IC347" s="62"/>
      <c r="ID347" s="62"/>
      <c r="IE347" s="62"/>
      <c r="IF347" s="62"/>
      <c r="IG347" s="62"/>
      <c r="IH347" s="62"/>
      <c r="II347" s="62"/>
      <c r="IJ347" s="62"/>
      <c r="IK347" s="62"/>
      <c r="IL347" s="62"/>
      <c r="IM347" s="62"/>
      <c r="IN347" s="62"/>
      <c r="IO347" s="5"/>
      <c r="IP347" s="5"/>
      <c r="IQ347" s="5"/>
      <c r="IR347" s="5"/>
      <c r="IS347" s="5"/>
      <c r="IT347" s="5"/>
      <c r="IU347" s="5"/>
      <c r="IV347" s="5"/>
      <c r="IW347" s="5"/>
      <c r="IX347" s="5"/>
      <c r="IY347" s="5"/>
      <c r="IZ347" s="5"/>
    </row>
    <row r="348" spans="1:260" x14ac:dyDescent="0.35">
      <c r="A348" s="131">
        <v>344</v>
      </c>
      <c r="B348" s="170">
        <f>'BVEM Scorecard'!B347</f>
        <v>0</v>
      </c>
      <c r="C348" s="170">
        <f>'BVEM Scorecard'!C347</f>
        <v>0</v>
      </c>
      <c r="D348" s="152">
        <v>632</v>
      </c>
      <c r="E348" s="72" t="str">
        <f>'BVEM Scorecard'!F347</f>
        <v>Solar + Storage</v>
      </c>
      <c r="F348" s="94"/>
      <c r="G348" s="94"/>
      <c r="H348" s="94"/>
      <c r="I348" s="94"/>
      <c r="J348" s="55"/>
      <c r="K348" s="55"/>
      <c r="L348" s="55"/>
      <c r="M348" s="55"/>
      <c r="N348" s="5"/>
      <c r="O348" s="141"/>
      <c r="P348" s="142"/>
      <c r="Q348" s="114"/>
      <c r="R348" s="91"/>
      <c r="S348" s="5" t="str">
        <f t="shared" si="541"/>
        <v/>
      </c>
      <c r="T348" s="93"/>
      <c r="U348" s="143"/>
      <c r="V348" s="143"/>
      <c r="W348" s="143"/>
      <c r="X348" s="64"/>
      <c r="Y348" s="64"/>
      <c r="Z348" s="64"/>
      <c r="AA348" s="144"/>
      <c r="AB348" s="144"/>
      <c r="AC348" s="64"/>
      <c r="AD348" s="64" t="str">
        <f t="shared" si="542"/>
        <v/>
      </c>
      <c r="AE348" s="64" t="str">
        <f t="shared" si="543"/>
        <v/>
      </c>
      <c r="AF348" s="64" t="str">
        <f t="shared" si="544"/>
        <v/>
      </c>
      <c r="AG348" s="55"/>
      <c r="AH348" s="55"/>
      <c r="AI348" s="5"/>
      <c r="AJ348" s="5"/>
      <c r="AK348" s="5"/>
      <c r="AL348" s="5"/>
      <c r="AM348" s="5"/>
      <c r="AN348" s="5"/>
      <c r="AO348" s="5"/>
      <c r="AP348" s="35" t="str">
        <f t="shared" si="545"/>
        <v/>
      </c>
      <c r="AQ348" s="35" t="str">
        <f t="shared" si="546"/>
        <v/>
      </c>
      <c r="AR348" s="35" t="str">
        <f t="shared" si="547"/>
        <v/>
      </c>
      <c r="AS348" s="62"/>
      <c r="AT348" s="62"/>
      <c r="AU348" s="62"/>
      <c r="AV348" s="62"/>
      <c r="AW348" s="62"/>
      <c r="AX348" s="62"/>
      <c r="AY348" s="62"/>
      <c r="AZ348" s="62"/>
      <c r="BA348" s="62"/>
      <c r="BB348" s="62" t="str">
        <f t="shared" si="548"/>
        <v/>
      </c>
      <c r="BC348" s="95" t="str">
        <f t="shared" si="549"/>
        <v/>
      </c>
      <c r="BD348" s="62" t="str">
        <f t="shared" si="550"/>
        <v/>
      </c>
      <c r="BE348" s="5"/>
      <c r="BF348" s="5"/>
      <c r="BG348" s="5"/>
      <c r="BH348" s="5"/>
      <c r="BI348" s="5"/>
      <c r="BJ348" s="5"/>
      <c r="BK348" s="5"/>
      <c r="BL348" s="5"/>
      <c r="BM348" s="5"/>
      <c r="BN348" s="35" t="str">
        <f t="shared" si="551"/>
        <v/>
      </c>
      <c r="BO348" s="35" t="str">
        <f t="shared" si="552"/>
        <v/>
      </c>
      <c r="BP348" s="35" t="str">
        <f t="shared" si="553"/>
        <v/>
      </c>
      <c r="BQ348" s="62"/>
      <c r="BR348" s="62"/>
      <c r="BS348" s="62"/>
      <c r="BT348" s="62"/>
      <c r="BU348" s="62"/>
      <c r="BV348" s="62"/>
      <c r="BW348" s="62"/>
      <c r="BX348" s="62"/>
      <c r="BY348" s="62"/>
      <c r="BZ348" s="62" t="str">
        <f t="shared" si="554"/>
        <v/>
      </c>
      <c r="CA348" s="62" t="str">
        <f t="shared" si="555"/>
        <v/>
      </c>
      <c r="CB348" s="62" t="str">
        <f t="shared" si="556"/>
        <v/>
      </c>
      <c r="CC348" s="5"/>
      <c r="CD348" s="5"/>
      <c r="CE348" s="5"/>
      <c r="CF348" s="5"/>
      <c r="CG348" s="5"/>
      <c r="CH348" s="5"/>
      <c r="CI348" s="5"/>
      <c r="CJ348" s="5"/>
      <c r="CK348" s="5"/>
      <c r="CL348" s="35" t="str">
        <f t="shared" si="557"/>
        <v/>
      </c>
      <c r="CM348" s="35" t="str">
        <f t="shared" si="558"/>
        <v/>
      </c>
      <c r="CN348" s="35" t="str">
        <f t="shared" si="559"/>
        <v/>
      </c>
      <c r="CO348" s="62"/>
      <c r="CP348" s="62"/>
      <c r="CQ348" s="62"/>
      <c r="CR348" s="62"/>
      <c r="CS348" s="62"/>
      <c r="CT348" s="62"/>
      <c r="CU348" s="62"/>
      <c r="CV348" s="62"/>
      <c r="CW348" s="62"/>
      <c r="CX348" s="62" t="str">
        <f t="shared" si="560"/>
        <v/>
      </c>
      <c r="CY348" s="62" t="str">
        <f t="shared" si="561"/>
        <v/>
      </c>
      <c r="CZ348" s="62" t="str">
        <f t="shared" si="562"/>
        <v/>
      </c>
      <c r="DA348" s="5"/>
      <c r="DB348" s="5"/>
      <c r="DC348" s="5"/>
      <c r="DD348" s="5"/>
      <c r="DE348" s="5"/>
      <c r="DF348" s="5"/>
      <c r="DG348" s="5"/>
      <c r="DH348" s="5"/>
      <c r="DI348" s="5"/>
      <c r="DJ348" s="5" t="str">
        <f t="shared" si="563"/>
        <v/>
      </c>
      <c r="DK348" s="5" t="str">
        <f t="shared" si="564"/>
        <v/>
      </c>
      <c r="DL348" s="5" t="str">
        <f t="shared" si="565"/>
        <v/>
      </c>
      <c r="DM348" s="62"/>
      <c r="DN348" s="62"/>
      <c r="DO348" s="62"/>
      <c r="DP348" s="62"/>
      <c r="DQ348" s="62"/>
      <c r="DR348" s="62"/>
      <c r="DS348" s="62"/>
      <c r="DT348" s="62"/>
      <c r="DU348" s="62"/>
      <c r="DV348" s="62" t="str">
        <f t="shared" si="566"/>
        <v/>
      </c>
      <c r="DW348" s="62" t="str">
        <f t="shared" si="567"/>
        <v/>
      </c>
      <c r="DX348" s="62" t="str">
        <f t="shared" si="568"/>
        <v/>
      </c>
      <c r="DY348" s="5"/>
      <c r="DZ348" s="5"/>
      <c r="EA348" s="5"/>
      <c r="EB348" s="5"/>
      <c r="EC348" s="5"/>
      <c r="ED348" s="5"/>
      <c r="EE348" s="5"/>
      <c r="EF348" s="5"/>
      <c r="EG348" s="5"/>
      <c r="EH348" s="5" t="str">
        <f t="shared" si="569"/>
        <v/>
      </c>
      <c r="EI348" s="5" t="str">
        <f t="shared" si="570"/>
        <v/>
      </c>
      <c r="EJ348" s="5" t="str">
        <f t="shared" si="571"/>
        <v/>
      </c>
      <c r="EK348" s="62"/>
      <c r="EL348" s="62"/>
      <c r="EM348" s="62"/>
      <c r="EN348" s="62"/>
      <c r="EO348" s="62"/>
      <c r="EP348" s="62"/>
      <c r="EQ348" s="62"/>
      <c r="ER348" s="62"/>
      <c r="ES348" s="62"/>
      <c r="ET348" s="62"/>
      <c r="EU348" s="62"/>
      <c r="EV348" s="62"/>
      <c r="EW348" s="5"/>
      <c r="EX348" s="5"/>
      <c r="EY348" s="5"/>
      <c r="EZ348" s="5"/>
      <c r="FA348" s="5"/>
      <c r="FB348" s="5"/>
      <c r="FC348" s="5"/>
      <c r="FD348" s="5"/>
      <c r="FE348" s="5"/>
      <c r="FF348" s="5"/>
      <c r="FG348" s="5"/>
      <c r="FH348" s="5"/>
      <c r="FI348" s="62"/>
      <c r="FJ348" s="62"/>
      <c r="FK348" s="62"/>
      <c r="FL348" s="62"/>
      <c r="FM348" s="62"/>
      <c r="FN348" s="62"/>
      <c r="FO348" s="62"/>
      <c r="FP348" s="62"/>
      <c r="FQ348" s="62"/>
      <c r="FR348" s="62"/>
      <c r="FS348" s="62"/>
      <c r="FT348" s="62"/>
      <c r="FU348" s="5"/>
      <c r="FV348" s="5"/>
      <c r="FW348" s="5"/>
      <c r="FX348" s="5"/>
      <c r="FY348" s="5"/>
      <c r="FZ348" s="5"/>
      <c r="GA348" s="5"/>
      <c r="GB348" s="5"/>
      <c r="GC348" s="5"/>
      <c r="GD348" s="5"/>
      <c r="GE348" s="5"/>
      <c r="GF348" s="5"/>
      <c r="GG348" s="62"/>
      <c r="GH348" s="62"/>
      <c r="GI348" s="62"/>
      <c r="GJ348" s="62"/>
      <c r="GK348" s="62"/>
      <c r="GL348" s="62"/>
      <c r="GM348" s="62"/>
      <c r="GN348" s="62"/>
      <c r="GO348" s="62"/>
      <c r="GP348" s="62"/>
      <c r="GQ348" s="62"/>
      <c r="GR348" s="62"/>
      <c r="GS348" s="5"/>
      <c r="GT348" s="5"/>
      <c r="GU348" s="5"/>
      <c r="GV348" s="5"/>
      <c r="GW348" s="5"/>
      <c r="GX348" s="5"/>
      <c r="GY348" s="5"/>
      <c r="GZ348" s="5"/>
      <c r="HA348" s="5"/>
      <c r="HB348" s="5"/>
      <c r="HC348" s="5"/>
      <c r="HD348" s="5"/>
      <c r="HE348" s="62"/>
      <c r="HF348" s="62"/>
      <c r="HG348" s="62"/>
      <c r="HH348" s="62"/>
      <c r="HI348" s="62"/>
      <c r="HJ348" s="62"/>
      <c r="HK348" s="62"/>
      <c r="HL348" s="62"/>
      <c r="HM348" s="62"/>
      <c r="HN348" s="62"/>
      <c r="HO348" s="62"/>
      <c r="HP348" s="62"/>
      <c r="HQ348" s="5"/>
      <c r="HR348" s="5"/>
      <c r="HS348" s="5"/>
      <c r="HT348" s="5"/>
      <c r="HU348" s="5"/>
      <c r="HV348" s="5"/>
      <c r="HW348" s="5"/>
      <c r="HX348" s="5"/>
      <c r="HY348" s="5"/>
      <c r="HZ348" s="5"/>
      <c r="IA348" s="5"/>
      <c r="IB348" s="5"/>
      <c r="IC348" s="62"/>
      <c r="ID348" s="62"/>
      <c r="IE348" s="62"/>
      <c r="IF348" s="62"/>
      <c r="IG348" s="62"/>
      <c r="IH348" s="62"/>
      <c r="II348" s="62"/>
      <c r="IJ348" s="62"/>
      <c r="IK348" s="62"/>
      <c r="IL348" s="62"/>
      <c r="IM348" s="62"/>
      <c r="IN348" s="62"/>
      <c r="IO348" s="5"/>
      <c r="IP348" s="5"/>
      <c r="IQ348" s="5"/>
      <c r="IR348" s="5"/>
      <c r="IS348" s="5"/>
      <c r="IT348" s="5"/>
      <c r="IU348" s="5"/>
      <c r="IV348" s="5"/>
      <c r="IW348" s="5"/>
      <c r="IX348" s="5"/>
      <c r="IY348" s="5"/>
      <c r="IZ348" s="5"/>
    </row>
    <row r="349" spans="1:260" x14ac:dyDescent="0.35">
      <c r="A349" s="131">
        <v>345</v>
      </c>
      <c r="B349" s="170">
        <f>'BVEM Scorecard'!B348</f>
        <v>0</v>
      </c>
      <c r="C349" s="170">
        <f>'BVEM Scorecard'!C348</f>
        <v>0</v>
      </c>
      <c r="D349" s="152">
        <v>1041</v>
      </c>
      <c r="E349" s="72" t="str">
        <f>'BVEM Scorecard'!F348</f>
        <v>Solar</v>
      </c>
      <c r="F349" s="94">
        <f t="shared" si="539"/>
        <v>0.55000000000000004</v>
      </c>
      <c r="G349" s="94">
        <f>IFERROR(S349/3,0)</f>
        <v>1</v>
      </c>
      <c r="H349" s="94">
        <f t="shared" si="540"/>
        <v>0.49024822695035464</v>
      </c>
      <c r="I349" s="94">
        <f t="shared" ref="I349" si="612">IFERROR(SUM(AD349,AP349,BB349,BN349,BZ349,CL349,CX349,DJ349,DV349,EH349,ET349,FF349,FR349,GD349,GP349,HB349,HN349,HZ349,IL349,IX349)/(SUM(V349,AH349,AT349,BF349,BR349,CD349,CP349,DB349,DN349,DZ349,EL349,EX349,FJ349,FV349,GH349,GT349,HF349,HR349,ID349,IP349)*3),0)</f>
        <v>0.88888888888888884</v>
      </c>
      <c r="J349" s="55">
        <v>1</v>
      </c>
      <c r="K349" s="55">
        <v>1</v>
      </c>
      <c r="L349" s="55">
        <v>282</v>
      </c>
      <c r="M349" s="55">
        <v>385000</v>
      </c>
      <c r="N349" s="5">
        <f>M349/2080</f>
        <v>185.09615384615384</v>
      </c>
      <c r="O349" s="5">
        <v>1</v>
      </c>
      <c r="P349" s="142">
        <v>0.55000000000000004</v>
      </c>
      <c r="Q349" s="114">
        <f>O349*0.55</f>
        <v>0.55000000000000004</v>
      </c>
      <c r="R349" s="91">
        <v>0.55000000000000004</v>
      </c>
      <c r="S349" s="5">
        <f t="shared" si="541"/>
        <v>3</v>
      </c>
      <c r="T349" s="93">
        <f>IFERROR(Q349*Q$4+R349*R$4,0)</f>
        <v>0.55000000000000004</v>
      </c>
      <c r="U349" s="143" t="s">
        <v>181</v>
      </c>
      <c r="V349" s="143">
        <v>1</v>
      </c>
      <c r="W349" s="143">
        <v>20</v>
      </c>
      <c r="X349" s="64">
        <v>12800</v>
      </c>
      <c r="Y349" s="64">
        <f>X349/2080</f>
        <v>6.1538461538461542</v>
      </c>
      <c r="Z349" s="62">
        <v>1</v>
      </c>
      <c r="AA349" s="144">
        <v>0.2</v>
      </c>
      <c r="AB349" s="144">
        <v>0.2</v>
      </c>
      <c r="AC349" s="64"/>
      <c r="AD349" s="64">
        <f t="shared" si="542"/>
        <v>3</v>
      </c>
      <c r="AE349" s="64">
        <f t="shared" si="543"/>
        <v>7.0921985815602842E-2</v>
      </c>
      <c r="AF349" s="64">
        <f t="shared" si="544"/>
        <v>1.4184397163120569E-2</v>
      </c>
      <c r="AG349" s="55" t="s">
        <v>182</v>
      </c>
      <c r="AH349" s="55">
        <v>1</v>
      </c>
      <c r="AI349" s="35">
        <v>120</v>
      </c>
      <c r="AJ349" s="35">
        <v>172800</v>
      </c>
      <c r="AK349" s="35">
        <f>AJ349/2080</f>
        <v>83.07692307692308</v>
      </c>
      <c r="AL349" s="35">
        <v>1</v>
      </c>
      <c r="AM349" s="142">
        <v>0.6</v>
      </c>
      <c r="AN349" s="142">
        <v>0.65</v>
      </c>
      <c r="AO349" s="35"/>
      <c r="AP349" s="35">
        <f t="shared" si="545"/>
        <v>3</v>
      </c>
      <c r="AQ349" s="35">
        <f t="shared" si="546"/>
        <v>0.42553191489361702</v>
      </c>
      <c r="AR349" s="35">
        <f t="shared" si="547"/>
        <v>0.26595744680851063</v>
      </c>
      <c r="AS349" s="64" t="s">
        <v>183</v>
      </c>
      <c r="AT349" s="64">
        <v>1</v>
      </c>
      <c r="AU349" s="64">
        <v>50</v>
      </c>
      <c r="AV349" s="64">
        <v>72000</v>
      </c>
      <c r="AW349" s="64">
        <f>AV349/2080</f>
        <v>34.615384615384613</v>
      </c>
      <c r="AX349" s="64">
        <v>1</v>
      </c>
      <c r="AY349" s="144">
        <v>0.6</v>
      </c>
      <c r="AZ349" s="144">
        <v>0.65</v>
      </c>
      <c r="BA349" s="64"/>
      <c r="BB349" s="64">
        <f t="shared" si="548"/>
        <v>3</v>
      </c>
      <c r="BC349" s="64">
        <f t="shared" si="549"/>
        <v>0.1773049645390071</v>
      </c>
      <c r="BD349" s="64">
        <f t="shared" si="550"/>
        <v>0.11081560283687944</v>
      </c>
      <c r="BE349" s="35" t="s">
        <v>184</v>
      </c>
      <c r="BF349" s="35">
        <v>1</v>
      </c>
      <c r="BG349" s="35">
        <v>80</v>
      </c>
      <c r="BH349" s="35">
        <v>115200</v>
      </c>
      <c r="BI349" s="35">
        <f>BH349/2080</f>
        <v>55.384615384615387</v>
      </c>
      <c r="BJ349" s="35">
        <v>1</v>
      </c>
      <c r="BK349" s="142">
        <v>0.4</v>
      </c>
      <c r="BL349" s="142">
        <v>0.3</v>
      </c>
      <c r="BM349" s="35"/>
      <c r="BN349" s="35">
        <f t="shared" si="551"/>
        <v>3</v>
      </c>
      <c r="BO349" s="35">
        <f t="shared" si="552"/>
        <v>0.28368794326241137</v>
      </c>
      <c r="BP349" s="35">
        <f t="shared" si="553"/>
        <v>9.9290780141843976E-2</v>
      </c>
      <c r="BQ349" s="64" t="s">
        <v>185</v>
      </c>
      <c r="BR349" s="64">
        <v>1</v>
      </c>
      <c r="BS349" s="64">
        <v>8</v>
      </c>
      <c r="BT349" s="64">
        <v>9000</v>
      </c>
      <c r="BU349" s="64">
        <f>BT349/2080</f>
        <v>4.3269230769230766</v>
      </c>
      <c r="BV349" s="64">
        <v>1</v>
      </c>
      <c r="BW349" s="144">
        <v>0</v>
      </c>
      <c r="BX349" s="144">
        <v>0</v>
      </c>
      <c r="BY349" s="64"/>
      <c r="BZ349" s="64">
        <f t="shared" si="554"/>
        <v>1</v>
      </c>
      <c r="CA349" s="64">
        <f t="shared" si="555"/>
        <v>2.8368794326241134E-2</v>
      </c>
      <c r="CB349" s="64">
        <f t="shared" si="556"/>
        <v>0</v>
      </c>
      <c r="CC349" s="35" t="s">
        <v>186</v>
      </c>
      <c r="CD349" s="35">
        <v>1</v>
      </c>
      <c r="CE349" s="35">
        <v>4</v>
      </c>
      <c r="CF349" s="35">
        <v>3200</v>
      </c>
      <c r="CG349" s="35">
        <f>CF349/2080</f>
        <v>1.5384615384615385</v>
      </c>
      <c r="CH349" s="35">
        <v>1</v>
      </c>
      <c r="CI349" s="142">
        <v>0</v>
      </c>
      <c r="CJ349" s="142">
        <v>0</v>
      </c>
      <c r="CK349" s="35"/>
      <c r="CL349" s="35">
        <f t="shared" si="557"/>
        <v>1</v>
      </c>
      <c r="CM349" s="35">
        <f t="shared" si="558"/>
        <v>1.4184397163120567E-2</v>
      </c>
      <c r="CN349" s="35">
        <f t="shared" si="559"/>
        <v>0</v>
      </c>
      <c r="CO349" s="64"/>
      <c r="CP349" s="64"/>
      <c r="CQ349" s="64"/>
      <c r="CR349" s="64"/>
      <c r="CS349" s="64"/>
      <c r="CT349" s="64"/>
      <c r="CU349" s="144"/>
      <c r="CV349" s="144"/>
      <c r="CW349" s="64"/>
      <c r="CX349" s="64" t="str">
        <f t="shared" si="560"/>
        <v/>
      </c>
      <c r="CY349" s="64">
        <f t="shared" si="561"/>
        <v>0</v>
      </c>
      <c r="CZ349" s="64">
        <f t="shared" si="562"/>
        <v>0</v>
      </c>
      <c r="DA349" s="35">
        <f>'Training Programs'!EG349</f>
        <v>0</v>
      </c>
      <c r="DB349" s="35"/>
      <c r="DC349" s="35">
        <f>'Training Programs'!EI349</f>
        <v>0</v>
      </c>
      <c r="DD349" s="35"/>
      <c r="DE349" s="35"/>
      <c r="DF349" s="35"/>
      <c r="DG349" s="142">
        <v>0.6</v>
      </c>
      <c r="DH349" s="142">
        <v>0.65</v>
      </c>
      <c r="DI349" s="35"/>
      <c r="DJ349" s="35">
        <f t="shared" si="563"/>
        <v>2</v>
      </c>
      <c r="DK349" s="35">
        <f t="shared" si="564"/>
        <v>0</v>
      </c>
      <c r="DL349" s="35">
        <f t="shared" si="565"/>
        <v>0</v>
      </c>
      <c r="DM349" s="64">
        <f>'Training Programs'!EW349</f>
        <v>0</v>
      </c>
      <c r="DN349" s="64"/>
      <c r="DO349" s="64">
        <f>'Training Programs'!EY349</f>
        <v>0</v>
      </c>
      <c r="DP349" s="64"/>
      <c r="DQ349" s="64"/>
      <c r="DR349" s="64"/>
      <c r="DS349" s="144"/>
      <c r="DT349" s="144"/>
      <c r="DU349" s="64"/>
      <c r="DV349" s="64" t="str">
        <f t="shared" si="566"/>
        <v/>
      </c>
      <c r="DW349" s="64">
        <f t="shared" si="567"/>
        <v>0</v>
      </c>
      <c r="DX349" s="64">
        <f t="shared" si="568"/>
        <v>0</v>
      </c>
      <c r="DY349" s="35">
        <f>'Training Programs'!FM349</f>
        <v>0</v>
      </c>
      <c r="DZ349" s="35"/>
      <c r="EA349" s="35">
        <f>'Training Programs'!FO349</f>
        <v>0</v>
      </c>
      <c r="EB349" s="35"/>
      <c r="EC349" s="35"/>
      <c r="ED349" s="35"/>
      <c r="EE349" s="142"/>
      <c r="EF349" s="142"/>
      <c r="EG349" s="35"/>
      <c r="EH349" s="35" t="str">
        <f t="shared" si="569"/>
        <v/>
      </c>
      <c r="EI349" s="35">
        <f t="shared" si="570"/>
        <v>0</v>
      </c>
      <c r="EJ349" s="35">
        <f t="shared" si="571"/>
        <v>0</v>
      </c>
      <c r="EK349" s="62"/>
      <c r="EL349" s="62"/>
      <c r="EM349" s="62"/>
      <c r="EN349" s="62"/>
      <c r="EO349" s="62"/>
      <c r="EP349" s="62"/>
      <c r="EQ349" s="62"/>
      <c r="ER349" s="62"/>
      <c r="ES349" s="62"/>
      <c r="ET349" s="62"/>
      <c r="EU349" s="62"/>
      <c r="EV349" s="62"/>
      <c r="EW349" s="5"/>
      <c r="EX349" s="5"/>
      <c r="EY349" s="5"/>
      <c r="EZ349" s="5"/>
      <c r="FA349" s="5"/>
      <c r="FB349" s="5"/>
      <c r="FC349" s="5"/>
      <c r="FD349" s="5"/>
      <c r="FE349" s="5"/>
      <c r="FF349" s="5"/>
      <c r="FG349" s="5"/>
      <c r="FH349" s="5"/>
      <c r="FI349" s="62"/>
      <c r="FJ349" s="62"/>
      <c r="FK349" s="62"/>
      <c r="FL349" s="62"/>
      <c r="FM349" s="62"/>
      <c r="FN349" s="62"/>
      <c r="FO349" s="62"/>
      <c r="FP349" s="62"/>
      <c r="FQ349" s="62"/>
      <c r="FR349" s="62"/>
      <c r="FS349" s="62"/>
      <c r="FT349" s="62"/>
      <c r="FU349" s="5"/>
      <c r="FV349" s="5"/>
      <c r="FW349" s="5"/>
      <c r="FX349" s="5"/>
      <c r="FY349" s="5"/>
      <c r="FZ349" s="5"/>
      <c r="GA349" s="5"/>
      <c r="GB349" s="5"/>
      <c r="GC349" s="5"/>
      <c r="GD349" s="5"/>
      <c r="GE349" s="5"/>
      <c r="GF349" s="5"/>
      <c r="GG349" s="62"/>
      <c r="GH349" s="62"/>
      <c r="GI349" s="62"/>
      <c r="GJ349" s="62"/>
      <c r="GK349" s="62"/>
      <c r="GL349" s="62"/>
      <c r="GM349" s="62"/>
      <c r="GN349" s="62"/>
      <c r="GO349" s="62"/>
      <c r="GP349" s="62"/>
      <c r="GQ349" s="62"/>
      <c r="GR349" s="62"/>
      <c r="GS349" s="5"/>
      <c r="GT349" s="5"/>
      <c r="GU349" s="5"/>
      <c r="GV349" s="5"/>
      <c r="GW349" s="5"/>
      <c r="GX349" s="5"/>
      <c r="GY349" s="5"/>
      <c r="GZ349" s="5"/>
      <c r="HA349" s="5"/>
      <c r="HB349" s="5"/>
      <c r="HC349" s="5"/>
      <c r="HD349" s="5"/>
      <c r="HE349" s="62"/>
      <c r="HF349" s="62"/>
      <c r="HG349" s="62"/>
      <c r="HH349" s="62"/>
      <c r="HI349" s="62"/>
      <c r="HJ349" s="62"/>
      <c r="HK349" s="62"/>
      <c r="HL349" s="62"/>
      <c r="HM349" s="62"/>
      <c r="HN349" s="62"/>
      <c r="HO349" s="62"/>
      <c r="HP349" s="62"/>
      <c r="HQ349" s="5"/>
      <c r="HR349" s="5"/>
      <c r="HS349" s="5"/>
      <c r="HT349" s="5"/>
      <c r="HU349" s="5"/>
      <c r="HV349" s="5"/>
      <c r="HW349" s="5"/>
      <c r="HX349" s="5"/>
      <c r="HY349" s="5"/>
      <c r="HZ349" s="5"/>
      <c r="IA349" s="5"/>
      <c r="IB349" s="5"/>
      <c r="IC349" s="62"/>
      <c r="ID349" s="62"/>
      <c r="IE349" s="62"/>
      <c r="IF349" s="62"/>
      <c r="IG349" s="62"/>
      <c r="IH349" s="62"/>
      <c r="II349" s="62"/>
      <c r="IJ349" s="62"/>
      <c r="IK349" s="62"/>
      <c r="IL349" s="62"/>
      <c r="IM349" s="62"/>
      <c r="IN349" s="62"/>
      <c r="IO349" s="5"/>
      <c r="IP349" s="5"/>
      <c r="IQ349" s="5"/>
      <c r="IR349" s="5"/>
      <c r="IS349" s="5"/>
      <c r="IT349" s="5"/>
      <c r="IU349" s="5"/>
      <c r="IV349" s="5"/>
      <c r="IW349" s="5"/>
      <c r="IX349" s="5"/>
      <c r="IY349" s="5"/>
      <c r="IZ349" s="5"/>
    </row>
    <row r="350" spans="1:260" x14ac:dyDescent="0.35">
      <c r="A350" s="131">
        <v>346</v>
      </c>
      <c r="B350" s="170">
        <f>'BVEM Scorecard'!B349</f>
        <v>0</v>
      </c>
      <c r="C350" s="170">
        <f>'BVEM Scorecard'!C349</f>
        <v>0</v>
      </c>
      <c r="D350" s="152">
        <v>619</v>
      </c>
      <c r="E350" s="72" t="str">
        <f>'BVEM Scorecard'!F349</f>
        <v>Solar + Storage</v>
      </c>
      <c r="F350" s="94"/>
      <c r="G350" s="94"/>
      <c r="H350" s="94"/>
      <c r="I350" s="94"/>
      <c r="J350" s="55"/>
      <c r="K350" s="55"/>
      <c r="L350" s="55"/>
      <c r="M350" s="55"/>
      <c r="N350" s="5"/>
      <c r="O350" s="141"/>
      <c r="P350" s="142"/>
      <c r="Q350" s="114"/>
      <c r="R350" s="91"/>
      <c r="S350" s="5" t="str">
        <f t="shared" si="541"/>
        <v/>
      </c>
      <c r="T350" s="93"/>
      <c r="U350" s="143"/>
      <c r="V350" s="143"/>
      <c r="W350" s="143"/>
      <c r="X350" s="64"/>
      <c r="Y350" s="64"/>
      <c r="Z350" s="64"/>
      <c r="AA350" s="144"/>
      <c r="AB350" s="144"/>
      <c r="AC350" s="64"/>
      <c r="AD350" s="64" t="str">
        <f t="shared" si="542"/>
        <v/>
      </c>
      <c r="AE350" s="64" t="str">
        <f t="shared" si="543"/>
        <v/>
      </c>
      <c r="AF350" s="64" t="str">
        <f t="shared" si="544"/>
        <v/>
      </c>
      <c r="AG350" s="55"/>
      <c r="AH350" s="55"/>
      <c r="AI350" s="5"/>
      <c r="AJ350" s="5"/>
      <c r="AK350" s="5"/>
      <c r="AL350" s="5"/>
      <c r="AM350" s="5"/>
      <c r="AN350" s="5"/>
      <c r="AO350" s="5"/>
      <c r="AP350" s="35" t="str">
        <f t="shared" si="545"/>
        <v/>
      </c>
      <c r="AQ350" s="35" t="str">
        <f t="shared" si="546"/>
        <v/>
      </c>
      <c r="AR350" s="35" t="str">
        <f t="shared" si="547"/>
        <v/>
      </c>
      <c r="AS350" s="62"/>
      <c r="AT350" s="62"/>
      <c r="AU350" s="62"/>
      <c r="AV350" s="62"/>
      <c r="AW350" s="62"/>
      <c r="AX350" s="62"/>
      <c r="AY350" s="62"/>
      <c r="AZ350" s="62"/>
      <c r="BA350" s="62"/>
      <c r="BB350" s="62" t="str">
        <f t="shared" si="548"/>
        <v/>
      </c>
      <c r="BC350" s="95" t="str">
        <f t="shared" si="549"/>
        <v/>
      </c>
      <c r="BD350" s="62" t="str">
        <f t="shared" si="550"/>
        <v/>
      </c>
      <c r="BE350" s="5"/>
      <c r="BF350" s="5"/>
      <c r="BG350" s="5"/>
      <c r="BH350" s="5"/>
      <c r="BI350" s="5"/>
      <c r="BJ350" s="5"/>
      <c r="BK350" s="5"/>
      <c r="BL350" s="5"/>
      <c r="BM350" s="5"/>
      <c r="BN350" s="35" t="str">
        <f t="shared" si="551"/>
        <v/>
      </c>
      <c r="BO350" s="35" t="str">
        <f t="shared" si="552"/>
        <v/>
      </c>
      <c r="BP350" s="35" t="str">
        <f t="shared" si="553"/>
        <v/>
      </c>
      <c r="BQ350" s="62"/>
      <c r="BR350" s="62"/>
      <c r="BS350" s="62"/>
      <c r="BT350" s="62"/>
      <c r="BU350" s="62"/>
      <c r="BV350" s="62"/>
      <c r="BW350" s="62"/>
      <c r="BX350" s="62"/>
      <c r="BY350" s="62"/>
      <c r="BZ350" s="62" t="str">
        <f t="shared" si="554"/>
        <v/>
      </c>
      <c r="CA350" s="62" t="str">
        <f t="shared" si="555"/>
        <v/>
      </c>
      <c r="CB350" s="62" t="str">
        <f t="shared" si="556"/>
        <v/>
      </c>
      <c r="CC350" s="5"/>
      <c r="CD350" s="5"/>
      <c r="CE350" s="5"/>
      <c r="CF350" s="5"/>
      <c r="CG350" s="5"/>
      <c r="CH350" s="5"/>
      <c r="CI350" s="5"/>
      <c r="CJ350" s="5"/>
      <c r="CK350" s="5"/>
      <c r="CL350" s="35" t="str">
        <f t="shared" si="557"/>
        <v/>
      </c>
      <c r="CM350" s="35" t="str">
        <f t="shared" si="558"/>
        <v/>
      </c>
      <c r="CN350" s="35" t="str">
        <f t="shared" si="559"/>
        <v/>
      </c>
      <c r="CO350" s="62"/>
      <c r="CP350" s="62"/>
      <c r="CQ350" s="62"/>
      <c r="CR350" s="62"/>
      <c r="CS350" s="62"/>
      <c r="CT350" s="62"/>
      <c r="CU350" s="62"/>
      <c r="CV350" s="62"/>
      <c r="CW350" s="62"/>
      <c r="CX350" s="62" t="str">
        <f t="shared" si="560"/>
        <v/>
      </c>
      <c r="CY350" s="62" t="str">
        <f t="shared" si="561"/>
        <v/>
      </c>
      <c r="CZ350" s="62" t="str">
        <f t="shared" si="562"/>
        <v/>
      </c>
      <c r="DA350" s="5"/>
      <c r="DB350" s="5"/>
      <c r="DC350" s="5"/>
      <c r="DD350" s="5"/>
      <c r="DE350" s="5"/>
      <c r="DF350" s="5"/>
      <c r="DG350" s="5"/>
      <c r="DH350" s="5"/>
      <c r="DI350" s="5"/>
      <c r="DJ350" s="5" t="str">
        <f t="shared" si="563"/>
        <v/>
      </c>
      <c r="DK350" s="5" t="str">
        <f t="shared" si="564"/>
        <v/>
      </c>
      <c r="DL350" s="5" t="str">
        <f t="shared" si="565"/>
        <v/>
      </c>
      <c r="DM350" s="62"/>
      <c r="DN350" s="62"/>
      <c r="DO350" s="62"/>
      <c r="DP350" s="62"/>
      <c r="DQ350" s="62"/>
      <c r="DR350" s="62"/>
      <c r="DS350" s="62"/>
      <c r="DT350" s="62"/>
      <c r="DU350" s="62"/>
      <c r="DV350" s="62" t="str">
        <f t="shared" si="566"/>
        <v/>
      </c>
      <c r="DW350" s="62" t="str">
        <f t="shared" si="567"/>
        <v/>
      </c>
      <c r="DX350" s="62" t="str">
        <f t="shared" si="568"/>
        <v/>
      </c>
      <c r="DY350" s="5"/>
      <c r="DZ350" s="5"/>
      <c r="EA350" s="5"/>
      <c r="EB350" s="5"/>
      <c r="EC350" s="5"/>
      <c r="ED350" s="5"/>
      <c r="EE350" s="5"/>
      <c r="EF350" s="5"/>
      <c r="EG350" s="5"/>
      <c r="EH350" s="5" t="str">
        <f t="shared" si="569"/>
        <v/>
      </c>
      <c r="EI350" s="5" t="str">
        <f t="shared" si="570"/>
        <v/>
      </c>
      <c r="EJ350" s="5" t="str">
        <f t="shared" si="571"/>
        <v/>
      </c>
      <c r="EK350" s="62"/>
      <c r="EL350" s="62"/>
      <c r="EM350" s="62"/>
      <c r="EN350" s="62"/>
      <c r="EO350" s="62"/>
      <c r="EP350" s="62"/>
      <c r="EQ350" s="62"/>
      <c r="ER350" s="62"/>
      <c r="ES350" s="62"/>
      <c r="ET350" s="62"/>
      <c r="EU350" s="62"/>
      <c r="EV350" s="62"/>
      <c r="EW350" s="5"/>
      <c r="EX350" s="5"/>
      <c r="EY350" s="5"/>
      <c r="EZ350" s="5"/>
      <c r="FA350" s="5"/>
      <c r="FB350" s="5"/>
      <c r="FC350" s="5"/>
      <c r="FD350" s="5"/>
      <c r="FE350" s="5"/>
      <c r="FF350" s="5"/>
      <c r="FG350" s="5"/>
      <c r="FH350" s="5"/>
      <c r="FI350" s="62"/>
      <c r="FJ350" s="62"/>
      <c r="FK350" s="62"/>
      <c r="FL350" s="62"/>
      <c r="FM350" s="62"/>
      <c r="FN350" s="62"/>
      <c r="FO350" s="62"/>
      <c r="FP350" s="62"/>
      <c r="FQ350" s="62"/>
      <c r="FR350" s="62"/>
      <c r="FS350" s="62"/>
      <c r="FT350" s="62"/>
      <c r="FU350" s="5"/>
      <c r="FV350" s="5"/>
      <c r="FW350" s="5"/>
      <c r="FX350" s="5"/>
      <c r="FY350" s="5"/>
      <c r="FZ350" s="5"/>
      <c r="GA350" s="5"/>
      <c r="GB350" s="5"/>
      <c r="GC350" s="5"/>
      <c r="GD350" s="5"/>
      <c r="GE350" s="5"/>
      <c r="GF350" s="5"/>
      <c r="GG350" s="62"/>
      <c r="GH350" s="62"/>
      <c r="GI350" s="62"/>
      <c r="GJ350" s="62"/>
      <c r="GK350" s="62"/>
      <c r="GL350" s="62"/>
      <c r="GM350" s="62"/>
      <c r="GN350" s="62"/>
      <c r="GO350" s="62"/>
      <c r="GP350" s="62"/>
      <c r="GQ350" s="62"/>
      <c r="GR350" s="62"/>
      <c r="GS350" s="5"/>
      <c r="GT350" s="5"/>
      <c r="GU350" s="5"/>
      <c r="GV350" s="5"/>
      <c r="GW350" s="5"/>
      <c r="GX350" s="5"/>
      <c r="GY350" s="5"/>
      <c r="GZ350" s="5"/>
      <c r="HA350" s="5"/>
      <c r="HB350" s="5"/>
      <c r="HC350" s="5"/>
      <c r="HD350" s="5"/>
      <c r="HE350" s="62"/>
      <c r="HF350" s="62"/>
      <c r="HG350" s="62"/>
      <c r="HH350" s="62"/>
      <c r="HI350" s="62"/>
      <c r="HJ350" s="62"/>
      <c r="HK350" s="62"/>
      <c r="HL350" s="62"/>
      <c r="HM350" s="62"/>
      <c r="HN350" s="62"/>
      <c r="HO350" s="62"/>
      <c r="HP350" s="62"/>
      <c r="HQ350" s="5"/>
      <c r="HR350" s="5"/>
      <c r="HS350" s="5"/>
      <c r="HT350" s="5"/>
      <c r="HU350" s="5"/>
      <c r="HV350" s="5"/>
      <c r="HW350" s="5"/>
      <c r="HX350" s="5"/>
      <c r="HY350" s="5"/>
      <c r="HZ350" s="5"/>
      <c r="IA350" s="5"/>
      <c r="IB350" s="5"/>
      <c r="IC350" s="62"/>
      <c r="ID350" s="62"/>
      <c r="IE350" s="62"/>
      <c r="IF350" s="62"/>
      <c r="IG350" s="62"/>
      <c r="IH350" s="62"/>
      <c r="II350" s="62"/>
      <c r="IJ350" s="62"/>
      <c r="IK350" s="62"/>
      <c r="IL350" s="62"/>
      <c r="IM350" s="62"/>
      <c r="IN350" s="62"/>
      <c r="IO350" s="5"/>
      <c r="IP350" s="5"/>
      <c r="IQ350" s="5"/>
      <c r="IR350" s="5"/>
      <c r="IS350" s="5"/>
      <c r="IT350" s="5"/>
      <c r="IU350" s="5"/>
      <c r="IV350" s="5"/>
      <c r="IW350" s="5"/>
      <c r="IX350" s="5"/>
      <c r="IY350" s="5"/>
      <c r="IZ350" s="5"/>
    </row>
    <row r="351" spans="1:260" x14ac:dyDescent="0.35">
      <c r="A351" s="131">
        <v>347</v>
      </c>
      <c r="B351" s="170">
        <f>'BVEM Scorecard'!B350</f>
        <v>0</v>
      </c>
      <c r="C351" s="170">
        <f>'BVEM Scorecard'!C350</f>
        <v>0</v>
      </c>
      <c r="D351" s="152">
        <v>1042</v>
      </c>
      <c r="E351" s="72" t="str">
        <f>'BVEM Scorecard'!F350</f>
        <v>Solar + Storage</v>
      </c>
      <c r="F351" s="94">
        <f t="shared" si="539"/>
        <v>0.85</v>
      </c>
      <c r="G351" s="94">
        <f t="shared" ref="G351:G354" si="613">IFERROR(S351/3,0)</f>
        <v>1</v>
      </c>
      <c r="H351" s="94">
        <f t="shared" si="540"/>
        <v>0</v>
      </c>
      <c r="I351" s="94">
        <f t="shared" ref="I351:I354" si="614">IFERROR(SUM(AD351,AP351,BB351,BN351,BZ351,CL351,CX351,DJ351,DV351,EH351,ET351,FF351,FR351,GD351,GP351,HB351,HN351,HZ351,IL351,IX351)/(SUM(V351,AH351,AT351,BF351,BR351,CD351,CP351,DB351,DN351,DZ351,EL351,EX351,FJ351,FV351,GH351,GT351,HF351,HR351,ID351,IP351)*3),0)</f>
        <v>0</v>
      </c>
      <c r="J351" s="55">
        <v>0</v>
      </c>
      <c r="K351" s="55">
        <v>1</v>
      </c>
      <c r="L351" s="55">
        <f>8.6+28</f>
        <v>36.6</v>
      </c>
      <c r="M351" s="55">
        <f>16128+58800</f>
        <v>74928</v>
      </c>
      <c r="N351" s="5">
        <f>M351/2080</f>
        <v>36.023076923076921</v>
      </c>
      <c r="O351" s="5">
        <v>1</v>
      </c>
      <c r="P351" s="142">
        <v>0.85</v>
      </c>
      <c r="Q351" s="114">
        <f>O351*0.85</f>
        <v>0.85</v>
      </c>
      <c r="R351" s="91">
        <v>0.85</v>
      </c>
      <c r="S351" s="5">
        <f t="shared" si="541"/>
        <v>3</v>
      </c>
      <c r="T351" s="93">
        <f>IFERROR(Q351*Q$4+R351*R$4,0)</f>
        <v>0.85</v>
      </c>
      <c r="U351" s="143" t="str">
        <f>'Training Programs'!Y351</f>
        <v>Electrical</v>
      </c>
      <c r="V351" s="143"/>
      <c r="W351" s="143">
        <f>'Career Opportunities'!T351</f>
        <v>0</v>
      </c>
      <c r="X351" s="64"/>
      <c r="Y351" s="64"/>
      <c r="Z351" s="62"/>
      <c r="AA351" s="144"/>
      <c r="AB351" s="144"/>
      <c r="AC351" s="64"/>
      <c r="AD351" s="64" t="str">
        <f t="shared" si="542"/>
        <v/>
      </c>
      <c r="AE351" s="64">
        <f t="shared" si="543"/>
        <v>0</v>
      </c>
      <c r="AF351" s="64">
        <f t="shared" si="544"/>
        <v>0</v>
      </c>
      <c r="AG351" s="55" t="str">
        <f>'Training Programs'!AO351</f>
        <v>Laborer</v>
      </c>
      <c r="AH351" s="55"/>
      <c r="AI351" s="35">
        <f>'Training Programs'!AQ351</f>
        <v>1</v>
      </c>
      <c r="AJ351" s="35"/>
      <c r="AK351" s="35"/>
      <c r="AL351" s="35"/>
      <c r="AM351" s="142"/>
      <c r="AN351" s="142"/>
      <c r="AO351" s="35"/>
      <c r="AP351" s="35" t="str">
        <f t="shared" si="545"/>
        <v/>
      </c>
      <c r="AQ351" s="35">
        <f t="shared" si="546"/>
        <v>0.5</v>
      </c>
      <c r="AR351" s="35">
        <f t="shared" si="547"/>
        <v>0</v>
      </c>
      <c r="AS351" s="64" t="str">
        <f>'Training Programs'!BE351</f>
        <v>Operator</v>
      </c>
      <c r="AT351" s="64"/>
      <c r="AU351" s="64">
        <f>'Training Programs'!BG351</f>
        <v>1</v>
      </c>
      <c r="AV351" s="64"/>
      <c r="AW351" s="64"/>
      <c r="AX351" s="64"/>
      <c r="AY351" s="144"/>
      <c r="AZ351" s="144"/>
      <c r="BA351" s="64"/>
      <c r="BB351" s="64" t="str">
        <f t="shared" si="548"/>
        <v/>
      </c>
      <c r="BC351" s="64">
        <f t="shared" si="549"/>
        <v>0.5</v>
      </c>
      <c r="BD351" s="64">
        <f t="shared" si="550"/>
        <v>0</v>
      </c>
      <c r="BE351" s="35"/>
      <c r="BF351" s="35"/>
      <c r="BG351" s="35"/>
      <c r="BH351" s="35"/>
      <c r="BI351" s="35"/>
      <c r="BJ351" s="35"/>
      <c r="BK351" s="142"/>
      <c r="BL351" s="142"/>
      <c r="BM351" s="35"/>
      <c r="BN351" s="35"/>
      <c r="BO351" s="35"/>
      <c r="BP351" s="35"/>
      <c r="BQ351" s="64"/>
      <c r="BR351" s="64"/>
      <c r="BS351" s="64"/>
      <c r="BT351" s="64"/>
      <c r="BU351" s="64"/>
      <c r="BV351" s="64"/>
      <c r="BW351" s="144"/>
      <c r="BX351" s="144"/>
      <c r="BY351" s="64"/>
      <c r="BZ351" s="64"/>
      <c r="CA351" s="64"/>
      <c r="CB351" s="64"/>
      <c r="CC351" s="35"/>
      <c r="CD351" s="35"/>
      <c r="CE351" s="35"/>
      <c r="CF351" s="35"/>
      <c r="CG351" s="35"/>
      <c r="CH351" s="35"/>
      <c r="CI351" s="142"/>
      <c r="CJ351" s="142"/>
      <c r="CK351" s="35"/>
      <c r="CL351" s="35"/>
      <c r="CM351" s="35"/>
      <c r="CN351" s="35"/>
      <c r="CO351" s="64"/>
      <c r="CP351" s="64"/>
      <c r="CQ351" s="64"/>
      <c r="CR351" s="64"/>
      <c r="CS351" s="64"/>
      <c r="CT351" s="64"/>
      <c r="CU351" s="144"/>
      <c r="CV351" s="144"/>
      <c r="CW351" s="64"/>
      <c r="CX351" s="64"/>
      <c r="CY351" s="64"/>
      <c r="CZ351" s="64"/>
      <c r="DA351" s="35"/>
      <c r="DB351" s="35"/>
      <c r="DC351" s="35"/>
      <c r="DD351" s="35"/>
      <c r="DE351" s="35"/>
      <c r="DF351" s="35"/>
      <c r="DG351" s="142"/>
      <c r="DH351" s="142"/>
      <c r="DI351" s="35"/>
      <c r="DJ351" s="35"/>
      <c r="DK351" s="35"/>
      <c r="DL351" s="35"/>
      <c r="DM351" s="64"/>
      <c r="DN351" s="64"/>
      <c r="DO351" s="64"/>
      <c r="DP351" s="64"/>
      <c r="DQ351" s="64"/>
      <c r="DR351" s="64"/>
      <c r="DS351" s="144"/>
      <c r="DT351" s="144"/>
      <c r="DU351" s="64"/>
      <c r="DV351" s="64"/>
      <c r="DW351" s="64"/>
      <c r="DX351" s="64"/>
      <c r="DY351" s="35"/>
      <c r="DZ351" s="35"/>
      <c r="EA351" s="35"/>
      <c r="EB351" s="35"/>
      <c r="EC351" s="35"/>
      <c r="ED351" s="35"/>
      <c r="EE351" s="142"/>
      <c r="EF351" s="142"/>
      <c r="EG351" s="35"/>
      <c r="EH351" s="35"/>
      <c r="EI351" s="35"/>
      <c r="EJ351" s="35"/>
      <c r="EK351" s="62"/>
      <c r="EL351" s="62"/>
      <c r="EM351" s="62"/>
      <c r="EN351" s="62"/>
      <c r="EO351" s="62"/>
      <c r="EP351" s="62"/>
      <c r="EQ351" s="62"/>
      <c r="ER351" s="62"/>
      <c r="ES351" s="62"/>
      <c r="ET351" s="62"/>
      <c r="EU351" s="62"/>
      <c r="EV351" s="62"/>
      <c r="EW351" s="5"/>
      <c r="EX351" s="5"/>
      <c r="EY351" s="5"/>
      <c r="EZ351" s="5"/>
      <c r="FA351" s="5"/>
      <c r="FB351" s="5"/>
      <c r="FC351" s="5"/>
      <c r="FD351" s="5"/>
      <c r="FE351" s="5"/>
      <c r="FF351" s="5"/>
      <c r="FG351" s="5"/>
      <c r="FH351" s="5"/>
      <c r="FI351" s="62"/>
      <c r="FJ351" s="62"/>
      <c r="FK351" s="62"/>
      <c r="FL351" s="62"/>
      <c r="FM351" s="62"/>
      <c r="FN351" s="62"/>
      <c r="FO351" s="62"/>
      <c r="FP351" s="62"/>
      <c r="FQ351" s="62"/>
      <c r="FR351" s="62"/>
      <c r="FS351" s="62"/>
      <c r="FT351" s="62"/>
      <c r="FU351" s="5"/>
      <c r="FV351" s="5"/>
      <c r="FW351" s="5"/>
      <c r="FX351" s="5"/>
      <c r="FY351" s="5"/>
      <c r="FZ351" s="5"/>
      <c r="GA351" s="5"/>
      <c r="GB351" s="5"/>
      <c r="GC351" s="5"/>
      <c r="GD351" s="5"/>
      <c r="GE351" s="5"/>
      <c r="GF351" s="5"/>
      <c r="GG351" s="62"/>
      <c r="GH351" s="62"/>
      <c r="GI351" s="62"/>
      <c r="GJ351" s="62"/>
      <c r="GK351" s="62"/>
      <c r="GL351" s="62"/>
      <c r="GM351" s="62"/>
      <c r="GN351" s="62"/>
      <c r="GO351" s="62"/>
      <c r="GP351" s="62"/>
      <c r="GQ351" s="62"/>
      <c r="GR351" s="62"/>
      <c r="GS351" s="5"/>
      <c r="GT351" s="5"/>
      <c r="GU351" s="5"/>
      <c r="GV351" s="5"/>
      <c r="GW351" s="5"/>
      <c r="GX351" s="5"/>
      <c r="GY351" s="5"/>
      <c r="GZ351" s="5"/>
      <c r="HA351" s="5"/>
      <c r="HB351" s="5"/>
      <c r="HC351" s="5"/>
      <c r="HD351" s="5"/>
      <c r="HE351" s="62"/>
      <c r="HF351" s="62"/>
      <c r="HG351" s="62"/>
      <c r="HH351" s="62"/>
      <c r="HI351" s="62"/>
      <c r="HJ351" s="62"/>
      <c r="HK351" s="62"/>
      <c r="HL351" s="62"/>
      <c r="HM351" s="62"/>
      <c r="HN351" s="62"/>
      <c r="HO351" s="62"/>
      <c r="HP351" s="62"/>
      <c r="HQ351" s="5"/>
      <c r="HR351" s="5"/>
      <c r="HS351" s="5"/>
      <c r="HT351" s="5"/>
      <c r="HU351" s="5"/>
      <c r="HV351" s="5"/>
      <c r="HW351" s="5"/>
      <c r="HX351" s="5"/>
      <c r="HY351" s="5"/>
      <c r="HZ351" s="5"/>
      <c r="IA351" s="5"/>
      <c r="IB351" s="5"/>
      <c r="IC351" s="62"/>
      <c r="ID351" s="62"/>
      <c r="IE351" s="62"/>
      <c r="IF351" s="62"/>
      <c r="IG351" s="62"/>
      <c r="IH351" s="62"/>
      <c r="II351" s="62"/>
      <c r="IJ351" s="62"/>
      <c r="IK351" s="62"/>
      <c r="IL351" s="62"/>
      <c r="IM351" s="62"/>
      <c r="IN351" s="62"/>
      <c r="IO351" s="5"/>
      <c r="IP351" s="5"/>
      <c r="IQ351" s="5"/>
      <c r="IR351" s="5"/>
      <c r="IS351" s="5"/>
      <c r="IT351" s="5"/>
      <c r="IU351" s="5"/>
      <c r="IV351" s="5"/>
      <c r="IW351" s="5"/>
      <c r="IX351" s="5"/>
      <c r="IY351" s="5"/>
      <c r="IZ351" s="5"/>
    </row>
    <row r="352" spans="1:260" x14ac:dyDescent="0.35">
      <c r="A352" s="131">
        <v>348</v>
      </c>
      <c r="B352" s="170">
        <f>'BVEM Scorecard'!B351</f>
        <v>0</v>
      </c>
      <c r="C352" s="170">
        <f>'BVEM Scorecard'!C351</f>
        <v>0</v>
      </c>
      <c r="D352" s="152">
        <v>1043</v>
      </c>
      <c r="E352" s="72" t="str">
        <f>'BVEM Scorecard'!F351</f>
        <v>Solar</v>
      </c>
      <c r="F352" s="94">
        <f t="shared" si="539"/>
        <v>1</v>
      </c>
      <c r="G352" s="94">
        <f t="shared" si="613"/>
        <v>1</v>
      </c>
      <c r="H352" s="94">
        <f t="shared" si="540"/>
        <v>1</v>
      </c>
      <c r="I352" s="94">
        <f t="shared" si="614"/>
        <v>1</v>
      </c>
      <c r="J352" s="55">
        <v>1</v>
      </c>
      <c r="K352" s="55">
        <v>1</v>
      </c>
      <c r="L352" s="55">
        <v>1</v>
      </c>
      <c r="M352" s="55">
        <v>1</v>
      </c>
      <c r="N352" s="5">
        <v>1</v>
      </c>
      <c r="O352" s="141">
        <v>1</v>
      </c>
      <c r="P352" s="142">
        <v>1</v>
      </c>
      <c r="Q352" s="114">
        <v>1</v>
      </c>
      <c r="R352" s="91">
        <v>1</v>
      </c>
      <c r="S352" s="5">
        <f t="shared" si="541"/>
        <v>3</v>
      </c>
      <c r="T352" s="93">
        <f>IFERROR(Q352*Q$4+R352*R$4,0)</f>
        <v>1</v>
      </c>
      <c r="U352" s="143" t="str">
        <f>'Training Programs'!Y352</f>
        <v>PLA</v>
      </c>
      <c r="V352" s="143">
        <v>1</v>
      </c>
      <c r="W352" s="143">
        <f>'Career Opportunities'!T352</f>
        <v>0</v>
      </c>
      <c r="X352" s="64"/>
      <c r="Y352" s="64"/>
      <c r="Z352" s="64"/>
      <c r="AA352" s="144"/>
      <c r="AB352" s="144"/>
      <c r="AC352" s="64"/>
      <c r="AD352" s="64">
        <v>3</v>
      </c>
      <c r="AE352" s="64" t="str">
        <f t="shared" ref="AE352:AE353" si="615">IFERROR(W352/SUM($W352,$AI352,$AU352,$BG352,$BS352,$CE352,$CQ352,$DC352,$DO352,$EA352,$EM352,$EY352,$FK352,$FW352,$GI352,$GU352,$HG352,$HS352,$IE352,$IQ352),"")</f>
        <v/>
      </c>
      <c r="AF352" s="64">
        <v>1</v>
      </c>
      <c r="AG352" s="55"/>
      <c r="AH352" s="55"/>
      <c r="AI352" s="5"/>
      <c r="AJ352" s="5"/>
      <c r="AK352" s="5"/>
      <c r="AL352" s="5"/>
      <c r="AM352" s="5"/>
      <c r="AN352" s="5"/>
      <c r="AO352" s="5"/>
      <c r="AP352" s="35"/>
      <c r="AQ352" s="35"/>
      <c r="AR352" s="35"/>
      <c r="AS352" s="62"/>
      <c r="AT352" s="62"/>
      <c r="AU352" s="62"/>
      <c r="AV352" s="62"/>
      <c r="AW352" s="62"/>
      <c r="AX352" s="62"/>
      <c r="AY352" s="62"/>
      <c r="AZ352" s="62"/>
      <c r="BA352" s="62"/>
      <c r="BB352" s="62"/>
      <c r="BC352" s="95"/>
      <c r="BD352" s="62"/>
      <c r="BE352" s="5"/>
      <c r="BF352" s="5"/>
      <c r="BG352" s="5"/>
      <c r="BH352" s="5"/>
      <c r="BI352" s="5"/>
      <c r="BJ352" s="5"/>
      <c r="BK352" s="5"/>
      <c r="BL352" s="5"/>
      <c r="BM352" s="5"/>
      <c r="BN352" s="35"/>
      <c r="BO352" s="35"/>
      <c r="BP352" s="35"/>
      <c r="BQ352" s="62"/>
      <c r="BR352" s="62"/>
      <c r="BS352" s="62"/>
      <c r="BT352" s="62"/>
      <c r="BU352" s="62"/>
      <c r="BV352" s="62"/>
      <c r="BW352" s="62"/>
      <c r="BX352" s="62"/>
      <c r="BY352" s="62"/>
      <c r="BZ352" s="62"/>
      <c r="CA352" s="62"/>
      <c r="CB352" s="62"/>
      <c r="CC352" s="5"/>
      <c r="CD352" s="5"/>
      <c r="CE352" s="5"/>
      <c r="CF352" s="5"/>
      <c r="CG352" s="5"/>
      <c r="CH352" s="5"/>
      <c r="CI352" s="5"/>
      <c r="CJ352" s="5"/>
      <c r="CK352" s="5"/>
      <c r="CL352" s="35"/>
      <c r="CM352" s="35"/>
      <c r="CN352" s="35"/>
      <c r="CO352" s="62"/>
      <c r="CP352" s="62"/>
      <c r="CQ352" s="62"/>
      <c r="CR352" s="62"/>
      <c r="CS352" s="62"/>
      <c r="CT352" s="62"/>
      <c r="CU352" s="62"/>
      <c r="CV352" s="62"/>
      <c r="CW352" s="62"/>
      <c r="CX352" s="62"/>
      <c r="CY352" s="62"/>
      <c r="CZ352" s="62"/>
      <c r="DA352" s="5"/>
      <c r="DB352" s="5"/>
      <c r="DC352" s="5"/>
      <c r="DD352" s="5"/>
      <c r="DE352" s="5"/>
      <c r="DF352" s="5"/>
      <c r="DG352" s="5"/>
      <c r="DH352" s="5"/>
      <c r="DI352" s="5"/>
      <c r="DJ352" s="5"/>
      <c r="DK352" s="5"/>
      <c r="DL352" s="5"/>
      <c r="DM352" s="62"/>
      <c r="DN352" s="62"/>
      <c r="DO352" s="62"/>
      <c r="DP352" s="62"/>
      <c r="DQ352" s="62"/>
      <c r="DR352" s="62"/>
      <c r="DS352" s="62"/>
      <c r="DT352" s="62"/>
      <c r="DU352" s="62"/>
      <c r="DV352" s="62"/>
      <c r="DW352" s="62"/>
      <c r="DX352" s="62"/>
      <c r="DY352" s="5"/>
      <c r="DZ352" s="5"/>
      <c r="EA352" s="5"/>
      <c r="EB352" s="5"/>
      <c r="EC352" s="5"/>
      <c r="ED352" s="5"/>
      <c r="EE352" s="5"/>
      <c r="EF352" s="5"/>
      <c r="EG352" s="5"/>
      <c r="EH352" s="5"/>
      <c r="EI352" s="5"/>
      <c r="EJ352" s="5"/>
      <c r="EK352" s="62"/>
      <c r="EL352" s="62"/>
      <c r="EM352" s="62"/>
      <c r="EN352" s="62"/>
      <c r="EO352" s="62"/>
      <c r="EP352" s="62"/>
      <c r="EQ352" s="62"/>
      <c r="ER352" s="62"/>
      <c r="ES352" s="62"/>
      <c r="ET352" s="62"/>
      <c r="EU352" s="62"/>
      <c r="EV352" s="62"/>
      <c r="EW352" s="5"/>
      <c r="EX352" s="5"/>
      <c r="EY352" s="5"/>
      <c r="EZ352" s="5"/>
      <c r="FA352" s="5"/>
      <c r="FB352" s="5"/>
      <c r="FC352" s="5"/>
      <c r="FD352" s="5"/>
      <c r="FE352" s="5"/>
      <c r="FF352" s="5"/>
      <c r="FG352" s="5"/>
      <c r="FH352" s="5"/>
      <c r="FI352" s="62"/>
      <c r="FJ352" s="62"/>
      <c r="FK352" s="62"/>
      <c r="FL352" s="62"/>
      <c r="FM352" s="62"/>
      <c r="FN352" s="62"/>
      <c r="FO352" s="62"/>
      <c r="FP352" s="62"/>
      <c r="FQ352" s="62"/>
      <c r="FR352" s="62"/>
      <c r="FS352" s="62"/>
      <c r="FT352" s="62"/>
      <c r="FU352" s="5"/>
      <c r="FV352" s="5"/>
      <c r="FW352" s="5"/>
      <c r="FX352" s="5"/>
      <c r="FY352" s="5"/>
      <c r="FZ352" s="5"/>
      <c r="GA352" s="5"/>
      <c r="GB352" s="5"/>
      <c r="GC352" s="5"/>
      <c r="GD352" s="5"/>
      <c r="GE352" s="5"/>
      <c r="GF352" s="5"/>
      <c r="GG352" s="62"/>
      <c r="GH352" s="62"/>
      <c r="GI352" s="62"/>
      <c r="GJ352" s="62"/>
      <c r="GK352" s="62"/>
      <c r="GL352" s="62"/>
      <c r="GM352" s="62"/>
      <c r="GN352" s="62"/>
      <c r="GO352" s="62"/>
      <c r="GP352" s="62"/>
      <c r="GQ352" s="62"/>
      <c r="GR352" s="62"/>
      <c r="GS352" s="5"/>
      <c r="GT352" s="5"/>
      <c r="GU352" s="5"/>
      <c r="GV352" s="5"/>
      <c r="GW352" s="5"/>
      <c r="GX352" s="5"/>
      <c r="GY352" s="5"/>
      <c r="GZ352" s="5"/>
      <c r="HA352" s="5"/>
      <c r="HB352" s="5"/>
      <c r="HC352" s="5"/>
      <c r="HD352" s="5"/>
      <c r="HE352" s="62"/>
      <c r="HF352" s="62"/>
      <c r="HG352" s="62"/>
      <c r="HH352" s="62"/>
      <c r="HI352" s="62"/>
      <c r="HJ352" s="62"/>
      <c r="HK352" s="62"/>
      <c r="HL352" s="62"/>
      <c r="HM352" s="62"/>
      <c r="HN352" s="62"/>
      <c r="HO352" s="62"/>
      <c r="HP352" s="62"/>
      <c r="HQ352" s="5"/>
      <c r="HR352" s="5"/>
      <c r="HS352" s="5"/>
      <c r="HT352" s="5"/>
      <c r="HU352" s="5"/>
      <c r="HV352" s="5"/>
      <c r="HW352" s="5"/>
      <c r="HX352" s="5"/>
      <c r="HY352" s="5"/>
      <c r="HZ352" s="5"/>
      <c r="IA352" s="5"/>
      <c r="IB352" s="5"/>
      <c r="IC352" s="62"/>
      <c r="ID352" s="62"/>
      <c r="IE352" s="62"/>
      <c r="IF352" s="62"/>
      <c r="IG352" s="62"/>
      <c r="IH352" s="62"/>
      <c r="II352" s="62"/>
      <c r="IJ352" s="62"/>
      <c r="IK352" s="62"/>
      <c r="IL352" s="62"/>
      <c r="IM352" s="62"/>
      <c r="IN352" s="62"/>
      <c r="IO352" s="5"/>
      <c r="IP352" s="5"/>
      <c r="IQ352" s="5"/>
      <c r="IR352" s="5"/>
      <c r="IS352" s="5"/>
      <c r="IT352" s="5"/>
      <c r="IU352" s="5"/>
      <c r="IV352" s="5"/>
      <c r="IW352" s="5"/>
      <c r="IX352" s="5"/>
      <c r="IY352" s="5"/>
      <c r="IZ352" s="5"/>
    </row>
    <row r="353" spans="1:260" x14ac:dyDescent="0.35">
      <c r="A353" s="131">
        <v>349</v>
      </c>
      <c r="B353" s="170">
        <f>'BVEM Scorecard'!B352</f>
        <v>0</v>
      </c>
      <c r="C353" s="170">
        <f>'BVEM Scorecard'!C352</f>
        <v>0</v>
      </c>
      <c r="D353" s="152">
        <v>1045</v>
      </c>
      <c r="E353" s="72" t="str">
        <f>'BVEM Scorecard'!F352</f>
        <v>Solar + Storage</v>
      </c>
      <c r="F353" s="94">
        <f t="shared" si="539"/>
        <v>1</v>
      </c>
      <c r="G353" s="94">
        <f t="shared" si="613"/>
        <v>1</v>
      </c>
      <c r="H353" s="94">
        <f t="shared" si="540"/>
        <v>1</v>
      </c>
      <c r="I353" s="94">
        <f t="shared" si="614"/>
        <v>1</v>
      </c>
      <c r="J353" s="55">
        <v>1</v>
      </c>
      <c r="K353" s="55">
        <v>1</v>
      </c>
      <c r="L353" s="55">
        <v>1</v>
      </c>
      <c r="M353" s="55">
        <v>1</v>
      </c>
      <c r="N353" s="5">
        <v>1</v>
      </c>
      <c r="O353" s="5">
        <v>1</v>
      </c>
      <c r="P353" s="142">
        <v>1</v>
      </c>
      <c r="Q353" s="114">
        <v>1</v>
      </c>
      <c r="R353" s="91">
        <v>1</v>
      </c>
      <c r="S353" s="5">
        <f t="shared" si="541"/>
        <v>3</v>
      </c>
      <c r="T353" s="93">
        <f>IFERROR(Q353*Q$4+R353*R$4,0)</f>
        <v>1</v>
      </c>
      <c r="U353" s="143" t="str">
        <f>'Training Programs'!Y353</f>
        <v>PLA</v>
      </c>
      <c r="V353" s="143">
        <v>1</v>
      </c>
      <c r="W353" s="143">
        <f>'Career Opportunities'!T353</f>
        <v>0</v>
      </c>
      <c r="X353" s="64"/>
      <c r="Y353" s="64"/>
      <c r="Z353" s="62"/>
      <c r="AA353" s="144"/>
      <c r="AB353" s="144"/>
      <c r="AC353" s="64"/>
      <c r="AD353" s="64">
        <v>3</v>
      </c>
      <c r="AE353" s="64" t="str">
        <f t="shared" si="615"/>
        <v/>
      </c>
      <c r="AF353" s="64">
        <v>1</v>
      </c>
      <c r="AG353" s="55"/>
      <c r="AH353" s="55"/>
      <c r="AI353" s="35"/>
      <c r="AJ353" s="35"/>
      <c r="AK353" s="35"/>
      <c r="AL353" s="35"/>
      <c r="AM353" s="142"/>
      <c r="AN353" s="142"/>
      <c r="AO353" s="35"/>
      <c r="AP353" s="35"/>
      <c r="AQ353" s="35"/>
      <c r="AR353" s="35"/>
      <c r="AS353" s="64"/>
      <c r="AT353" s="64"/>
      <c r="AU353" s="64"/>
      <c r="AV353" s="64"/>
      <c r="AW353" s="64"/>
      <c r="AX353" s="64"/>
      <c r="AY353" s="144"/>
      <c r="AZ353" s="144"/>
      <c r="BA353" s="64"/>
      <c r="BB353" s="64"/>
      <c r="BC353" s="64"/>
      <c r="BD353" s="64"/>
      <c r="BE353" s="35"/>
      <c r="BF353" s="35"/>
      <c r="BG353" s="35"/>
      <c r="BH353" s="35"/>
      <c r="BI353" s="35"/>
      <c r="BJ353" s="35"/>
      <c r="BK353" s="142"/>
      <c r="BL353" s="142"/>
      <c r="BM353" s="35"/>
      <c r="BN353" s="35"/>
      <c r="BO353" s="35"/>
      <c r="BP353" s="35"/>
      <c r="BQ353" s="64"/>
      <c r="BR353" s="64"/>
      <c r="BS353" s="64"/>
      <c r="BT353" s="64"/>
      <c r="BU353" s="64"/>
      <c r="BV353" s="64"/>
      <c r="BW353" s="144"/>
      <c r="BX353" s="144"/>
      <c r="BY353" s="64"/>
      <c r="BZ353" s="64"/>
      <c r="CA353" s="64"/>
      <c r="CB353" s="64"/>
      <c r="CC353" s="35"/>
      <c r="CD353" s="35"/>
      <c r="CE353" s="35"/>
      <c r="CF353" s="35"/>
      <c r="CG353" s="35"/>
      <c r="CH353" s="35"/>
      <c r="CI353" s="142"/>
      <c r="CJ353" s="142"/>
      <c r="CK353" s="35"/>
      <c r="CL353" s="35"/>
      <c r="CM353" s="35"/>
      <c r="CN353" s="35"/>
      <c r="CO353" s="64"/>
      <c r="CP353" s="64"/>
      <c r="CQ353" s="64"/>
      <c r="CR353" s="64"/>
      <c r="CS353" s="64"/>
      <c r="CT353" s="64"/>
      <c r="CU353" s="144"/>
      <c r="CV353" s="144"/>
      <c r="CW353" s="64"/>
      <c r="CX353" s="64"/>
      <c r="CY353" s="64"/>
      <c r="CZ353" s="64"/>
      <c r="DA353" s="35"/>
      <c r="DB353" s="35"/>
      <c r="DC353" s="35"/>
      <c r="DD353" s="35"/>
      <c r="DE353" s="35"/>
      <c r="DF353" s="35"/>
      <c r="DG353" s="142"/>
      <c r="DH353" s="142"/>
      <c r="DI353" s="35"/>
      <c r="DJ353" s="35"/>
      <c r="DK353" s="35"/>
      <c r="DL353" s="35"/>
      <c r="DM353" s="64"/>
      <c r="DN353" s="64"/>
      <c r="DO353" s="64"/>
      <c r="DP353" s="64"/>
      <c r="DQ353" s="64"/>
      <c r="DR353" s="64"/>
      <c r="DS353" s="144"/>
      <c r="DT353" s="144"/>
      <c r="DU353" s="64"/>
      <c r="DV353" s="64"/>
      <c r="DW353" s="64"/>
      <c r="DX353" s="64"/>
      <c r="DY353" s="35"/>
      <c r="DZ353" s="35"/>
      <c r="EA353" s="35"/>
      <c r="EB353" s="35"/>
      <c r="EC353" s="35"/>
      <c r="ED353" s="35"/>
      <c r="EE353" s="142"/>
      <c r="EF353" s="142"/>
      <c r="EG353" s="35"/>
      <c r="EH353" s="35"/>
      <c r="EI353" s="35"/>
      <c r="EJ353" s="35"/>
      <c r="EK353" s="62"/>
      <c r="EL353" s="62"/>
      <c r="EM353" s="62"/>
      <c r="EN353" s="62"/>
      <c r="EO353" s="62"/>
      <c r="EP353" s="62"/>
      <c r="EQ353" s="62"/>
      <c r="ER353" s="62"/>
      <c r="ES353" s="62"/>
      <c r="ET353" s="62"/>
      <c r="EU353" s="62"/>
      <c r="EV353" s="62"/>
      <c r="EW353" s="5"/>
      <c r="EX353" s="5"/>
      <c r="EY353" s="5"/>
      <c r="EZ353" s="5"/>
      <c r="FA353" s="5"/>
      <c r="FB353" s="5"/>
      <c r="FC353" s="5"/>
      <c r="FD353" s="5"/>
      <c r="FE353" s="5"/>
      <c r="FF353" s="5"/>
      <c r="FG353" s="5"/>
      <c r="FH353" s="5"/>
      <c r="FI353" s="62"/>
      <c r="FJ353" s="62"/>
      <c r="FK353" s="62"/>
      <c r="FL353" s="62"/>
      <c r="FM353" s="62"/>
      <c r="FN353" s="62"/>
      <c r="FO353" s="62"/>
      <c r="FP353" s="62"/>
      <c r="FQ353" s="62"/>
      <c r="FR353" s="62"/>
      <c r="FS353" s="62"/>
      <c r="FT353" s="62"/>
      <c r="FU353" s="5"/>
      <c r="FV353" s="5"/>
      <c r="FW353" s="5"/>
      <c r="FX353" s="5"/>
      <c r="FY353" s="5"/>
      <c r="FZ353" s="5"/>
      <c r="GA353" s="5"/>
      <c r="GB353" s="5"/>
      <c r="GC353" s="5"/>
      <c r="GD353" s="5"/>
      <c r="GE353" s="5"/>
      <c r="GF353" s="5"/>
      <c r="GG353" s="62"/>
      <c r="GH353" s="62"/>
      <c r="GI353" s="62"/>
      <c r="GJ353" s="62"/>
      <c r="GK353" s="62"/>
      <c r="GL353" s="62"/>
      <c r="GM353" s="62"/>
      <c r="GN353" s="62"/>
      <c r="GO353" s="62"/>
      <c r="GP353" s="62"/>
      <c r="GQ353" s="62"/>
      <c r="GR353" s="62"/>
      <c r="GS353" s="5"/>
      <c r="GT353" s="5"/>
      <c r="GU353" s="5"/>
      <c r="GV353" s="5"/>
      <c r="GW353" s="5"/>
      <c r="GX353" s="5"/>
      <c r="GY353" s="5"/>
      <c r="GZ353" s="5"/>
      <c r="HA353" s="5"/>
      <c r="HB353" s="5"/>
      <c r="HC353" s="5"/>
      <c r="HD353" s="5"/>
      <c r="HE353" s="62"/>
      <c r="HF353" s="62"/>
      <c r="HG353" s="62"/>
      <c r="HH353" s="62"/>
      <c r="HI353" s="62"/>
      <c r="HJ353" s="62"/>
      <c r="HK353" s="62"/>
      <c r="HL353" s="62"/>
      <c r="HM353" s="62"/>
      <c r="HN353" s="62"/>
      <c r="HO353" s="62"/>
      <c r="HP353" s="62"/>
      <c r="HQ353" s="5"/>
      <c r="HR353" s="5"/>
      <c r="HS353" s="5"/>
      <c r="HT353" s="5"/>
      <c r="HU353" s="5"/>
      <c r="HV353" s="5"/>
      <c r="HW353" s="5"/>
      <c r="HX353" s="5"/>
      <c r="HY353" s="5"/>
      <c r="HZ353" s="5"/>
      <c r="IA353" s="5"/>
      <c r="IB353" s="5"/>
      <c r="IC353" s="62"/>
      <c r="ID353" s="62"/>
      <c r="IE353" s="62"/>
      <c r="IF353" s="62"/>
      <c r="IG353" s="62"/>
      <c r="IH353" s="62"/>
      <c r="II353" s="62"/>
      <c r="IJ353" s="62"/>
      <c r="IK353" s="62"/>
      <c r="IL353" s="62"/>
      <c r="IM353" s="62"/>
      <c r="IN353" s="62"/>
      <c r="IO353" s="5"/>
      <c r="IP353" s="5"/>
      <c r="IQ353" s="5"/>
      <c r="IR353" s="5"/>
      <c r="IS353" s="5"/>
      <c r="IT353" s="5"/>
      <c r="IU353" s="5"/>
      <c r="IV353" s="5"/>
      <c r="IW353" s="5"/>
      <c r="IX353" s="5"/>
      <c r="IY353" s="5"/>
      <c r="IZ353" s="5"/>
    </row>
    <row r="354" spans="1:260" x14ac:dyDescent="0.35">
      <c r="A354" s="131">
        <v>350</v>
      </c>
      <c r="B354" s="170">
        <f>'BVEM Scorecard'!B353</f>
        <v>0</v>
      </c>
      <c r="C354" s="170">
        <f>'BVEM Scorecard'!C353</f>
        <v>0</v>
      </c>
      <c r="D354" s="152">
        <v>1061</v>
      </c>
      <c r="E354" s="72" t="str">
        <f>'BVEM Scorecard'!F353</f>
        <v>Gas</v>
      </c>
      <c r="F354" s="94">
        <f t="shared" si="539"/>
        <v>0</v>
      </c>
      <c r="G354" s="94">
        <f t="shared" si="613"/>
        <v>0</v>
      </c>
      <c r="H354" s="94">
        <f t="shared" si="540"/>
        <v>0</v>
      </c>
      <c r="I354" s="94">
        <f t="shared" si="614"/>
        <v>0</v>
      </c>
      <c r="J354" s="55"/>
      <c r="K354" s="55"/>
      <c r="L354" s="55"/>
      <c r="M354" s="55"/>
      <c r="N354" s="5"/>
      <c r="O354" s="141"/>
      <c r="P354" s="142"/>
      <c r="Q354" s="114"/>
      <c r="R354" s="91"/>
      <c r="S354" s="5" t="str">
        <f t="shared" si="541"/>
        <v/>
      </c>
      <c r="T354" s="93">
        <f>IFERROR(Q354*Q$4+R354*R$4,0)</f>
        <v>0</v>
      </c>
      <c r="U354" s="143"/>
      <c r="V354" s="143"/>
      <c r="W354" s="143"/>
      <c r="X354" s="64"/>
      <c r="Y354" s="64"/>
      <c r="Z354" s="64"/>
      <c r="AA354" s="144"/>
      <c r="AB354" s="144"/>
      <c r="AC354" s="64"/>
      <c r="AD354" s="64"/>
      <c r="AE354" s="64"/>
      <c r="AF354" s="64"/>
      <c r="AG354" s="55"/>
      <c r="AH354" s="55"/>
      <c r="AI354" s="5"/>
      <c r="AJ354" s="5"/>
      <c r="AK354" s="5"/>
      <c r="AL354" s="5"/>
      <c r="AM354" s="5"/>
      <c r="AN354" s="5"/>
      <c r="AO354" s="5"/>
      <c r="AP354" s="35"/>
      <c r="AQ354" s="35"/>
      <c r="AR354" s="35"/>
      <c r="AS354" s="62"/>
      <c r="AT354" s="62"/>
      <c r="AU354" s="62"/>
      <c r="AV354" s="62"/>
      <c r="AW354" s="62"/>
      <c r="AX354" s="62"/>
      <c r="AY354" s="62"/>
      <c r="AZ354" s="62"/>
      <c r="BA354" s="62"/>
      <c r="BB354" s="62"/>
      <c r="BC354" s="95"/>
      <c r="BD354" s="62"/>
      <c r="BE354" s="5"/>
      <c r="BF354" s="5"/>
      <c r="BG354" s="5"/>
      <c r="BH354" s="5"/>
      <c r="BI354" s="5"/>
      <c r="BJ354" s="5"/>
      <c r="BK354" s="5"/>
      <c r="BL354" s="5"/>
      <c r="BM354" s="5"/>
      <c r="BN354" s="35"/>
      <c r="BO354" s="35"/>
      <c r="BP354" s="35"/>
      <c r="BQ354" s="62"/>
      <c r="BR354" s="62"/>
      <c r="BS354" s="62"/>
      <c r="BT354" s="62"/>
      <c r="BU354" s="62"/>
      <c r="BV354" s="62"/>
      <c r="BW354" s="62"/>
      <c r="BX354" s="62"/>
      <c r="BY354" s="62"/>
      <c r="BZ354" s="62"/>
      <c r="CA354" s="62"/>
      <c r="CB354" s="62"/>
      <c r="CC354" s="5"/>
      <c r="CD354" s="5"/>
      <c r="CE354" s="5"/>
      <c r="CF354" s="5"/>
      <c r="CG354" s="5"/>
      <c r="CH354" s="5"/>
      <c r="CI354" s="5"/>
      <c r="CJ354" s="5"/>
      <c r="CK354" s="5"/>
      <c r="CL354" s="35"/>
      <c r="CM354" s="35"/>
      <c r="CN354" s="35"/>
      <c r="CO354" s="62"/>
      <c r="CP354" s="62"/>
      <c r="CQ354" s="62"/>
      <c r="CR354" s="62"/>
      <c r="CS354" s="62"/>
      <c r="CT354" s="62"/>
      <c r="CU354" s="62"/>
      <c r="CV354" s="62"/>
      <c r="CW354" s="62"/>
      <c r="CX354" s="62"/>
      <c r="CY354" s="62"/>
      <c r="CZ354" s="62"/>
      <c r="DA354" s="5"/>
      <c r="DB354" s="5"/>
      <c r="DC354" s="5"/>
      <c r="DD354" s="5"/>
      <c r="DE354" s="5"/>
      <c r="DF354" s="5"/>
      <c r="DG354" s="5"/>
      <c r="DH354" s="5"/>
      <c r="DI354" s="5"/>
      <c r="DJ354" s="5"/>
      <c r="DK354" s="5"/>
      <c r="DL354" s="5"/>
      <c r="DM354" s="62"/>
      <c r="DN354" s="62"/>
      <c r="DO354" s="62"/>
      <c r="DP354" s="62"/>
      <c r="DQ354" s="62"/>
      <c r="DR354" s="62"/>
      <c r="DS354" s="62"/>
      <c r="DT354" s="62"/>
      <c r="DU354" s="62"/>
      <c r="DV354" s="62"/>
      <c r="DW354" s="62"/>
      <c r="DX354" s="62"/>
      <c r="DY354" s="5"/>
      <c r="DZ354" s="5"/>
      <c r="EA354" s="5"/>
      <c r="EB354" s="5"/>
      <c r="EC354" s="5"/>
      <c r="ED354" s="5"/>
      <c r="EE354" s="5"/>
      <c r="EF354" s="5"/>
      <c r="EG354" s="5"/>
      <c r="EH354" s="5"/>
      <c r="EI354" s="5"/>
      <c r="EJ354" s="5"/>
      <c r="EK354" s="62"/>
      <c r="EL354" s="62"/>
      <c r="EM354" s="62"/>
      <c r="EN354" s="62"/>
      <c r="EO354" s="62"/>
      <c r="EP354" s="62"/>
      <c r="EQ354" s="62"/>
      <c r="ER354" s="62"/>
      <c r="ES354" s="62"/>
      <c r="ET354" s="62"/>
      <c r="EU354" s="62"/>
      <c r="EV354" s="62"/>
      <c r="EW354" s="5"/>
      <c r="EX354" s="5"/>
      <c r="EY354" s="5"/>
      <c r="EZ354" s="5"/>
      <c r="FA354" s="5"/>
      <c r="FB354" s="5"/>
      <c r="FC354" s="5"/>
      <c r="FD354" s="5"/>
      <c r="FE354" s="5"/>
      <c r="FF354" s="5"/>
      <c r="FG354" s="5"/>
      <c r="FH354" s="5"/>
      <c r="FI354" s="62"/>
      <c r="FJ354" s="62"/>
      <c r="FK354" s="62"/>
      <c r="FL354" s="62"/>
      <c r="FM354" s="62"/>
      <c r="FN354" s="62"/>
      <c r="FO354" s="62"/>
      <c r="FP354" s="62"/>
      <c r="FQ354" s="62"/>
      <c r="FR354" s="62"/>
      <c r="FS354" s="62"/>
      <c r="FT354" s="62"/>
      <c r="FU354" s="5"/>
      <c r="FV354" s="5"/>
      <c r="FW354" s="5"/>
      <c r="FX354" s="5"/>
      <c r="FY354" s="5"/>
      <c r="FZ354" s="5"/>
      <c r="GA354" s="5"/>
      <c r="GB354" s="5"/>
      <c r="GC354" s="5"/>
      <c r="GD354" s="5"/>
      <c r="GE354" s="5"/>
      <c r="GF354" s="5"/>
      <c r="GG354" s="62"/>
      <c r="GH354" s="62"/>
      <c r="GI354" s="62"/>
      <c r="GJ354" s="62"/>
      <c r="GK354" s="62"/>
      <c r="GL354" s="62"/>
      <c r="GM354" s="62"/>
      <c r="GN354" s="62"/>
      <c r="GO354" s="62"/>
      <c r="GP354" s="62"/>
      <c r="GQ354" s="62"/>
      <c r="GR354" s="62"/>
      <c r="GS354" s="5"/>
      <c r="GT354" s="5"/>
      <c r="GU354" s="5"/>
      <c r="GV354" s="5"/>
      <c r="GW354" s="5"/>
      <c r="GX354" s="5"/>
      <c r="GY354" s="5"/>
      <c r="GZ354" s="5"/>
      <c r="HA354" s="5"/>
      <c r="HB354" s="5"/>
      <c r="HC354" s="5"/>
      <c r="HD354" s="5"/>
      <c r="HE354" s="62"/>
      <c r="HF354" s="62"/>
      <c r="HG354" s="62"/>
      <c r="HH354" s="62"/>
      <c r="HI354" s="62"/>
      <c r="HJ354" s="62"/>
      <c r="HK354" s="62"/>
      <c r="HL354" s="62"/>
      <c r="HM354" s="62"/>
      <c r="HN354" s="62"/>
      <c r="HO354" s="62"/>
      <c r="HP354" s="62"/>
      <c r="HQ354" s="5"/>
      <c r="HR354" s="5"/>
      <c r="HS354" s="5"/>
      <c r="HT354" s="5"/>
      <c r="HU354" s="5"/>
      <c r="HV354" s="5"/>
      <c r="HW354" s="5"/>
      <c r="HX354" s="5"/>
      <c r="HY354" s="5"/>
      <c r="HZ354" s="5"/>
      <c r="IA354" s="5"/>
      <c r="IB354" s="5"/>
      <c r="IC354" s="62"/>
      <c r="ID354" s="62"/>
      <c r="IE354" s="62"/>
      <c r="IF354" s="62"/>
      <c r="IG354" s="62"/>
      <c r="IH354" s="62"/>
      <c r="II354" s="62"/>
      <c r="IJ354" s="62"/>
      <c r="IK354" s="62"/>
      <c r="IL354" s="62"/>
      <c r="IM354" s="62"/>
      <c r="IN354" s="62"/>
      <c r="IO354" s="5"/>
      <c r="IP354" s="5"/>
      <c r="IQ354" s="5"/>
      <c r="IR354" s="5"/>
      <c r="IS354" s="5"/>
      <c r="IT354" s="5"/>
      <c r="IU354" s="5"/>
      <c r="IV354" s="5"/>
      <c r="IW354" s="5"/>
      <c r="IX354" s="5"/>
      <c r="IY354" s="5"/>
      <c r="IZ354" s="5"/>
    </row>
    <row r="355" spans="1:260" x14ac:dyDescent="0.35">
      <c r="A355" s="131">
        <v>351</v>
      </c>
      <c r="B355" s="170">
        <f>'BVEM Scorecard'!B354</f>
        <v>0</v>
      </c>
      <c r="C355" s="170">
        <f>'BVEM Scorecard'!C354</f>
        <v>0</v>
      </c>
      <c r="D355" s="152">
        <v>1009</v>
      </c>
      <c r="E355" s="72" t="str">
        <f>'BVEM Scorecard'!F354</f>
        <v>Storage</v>
      </c>
      <c r="F355" s="94"/>
      <c r="G355" s="94"/>
      <c r="H355" s="94"/>
      <c r="I355" s="94"/>
      <c r="J355" s="55"/>
      <c r="K355" s="55"/>
      <c r="L355" s="55"/>
      <c r="M355" s="55"/>
      <c r="N355" s="5"/>
      <c r="O355" s="5"/>
      <c r="P355" s="142"/>
      <c r="Q355" s="114"/>
      <c r="R355" s="91"/>
      <c r="S355" s="5" t="str">
        <f t="shared" si="541"/>
        <v/>
      </c>
      <c r="T355" s="93"/>
      <c r="U355" s="143"/>
      <c r="V355" s="143"/>
      <c r="W355" s="143"/>
      <c r="X355" s="64"/>
      <c r="Y355" s="64"/>
      <c r="Z355" s="62"/>
      <c r="AA355" s="144"/>
      <c r="AB355" s="144"/>
      <c r="AC355" s="64"/>
      <c r="AD355" s="64" t="str">
        <f t="shared" si="542"/>
        <v/>
      </c>
      <c r="AE355" s="64" t="str">
        <f t="shared" si="543"/>
        <v/>
      </c>
      <c r="AF355" s="64" t="str">
        <f t="shared" si="544"/>
        <v/>
      </c>
      <c r="AG355" s="55"/>
      <c r="AH355" s="55"/>
      <c r="AI355" s="35"/>
      <c r="AJ355" s="35"/>
      <c r="AK355" s="35"/>
      <c r="AL355" s="35"/>
      <c r="AM355" s="142"/>
      <c r="AN355" s="142"/>
      <c r="AO355" s="35"/>
      <c r="AP355" s="35" t="str">
        <f t="shared" si="545"/>
        <v/>
      </c>
      <c r="AQ355" s="35" t="str">
        <f t="shared" si="546"/>
        <v/>
      </c>
      <c r="AR355" s="35" t="str">
        <f t="shared" si="547"/>
        <v/>
      </c>
      <c r="AS355" s="64"/>
      <c r="AT355" s="64"/>
      <c r="AU355" s="64"/>
      <c r="AV355" s="64"/>
      <c r="AW355" s="64"/>
      <c r="AX355" s="64"/>
      <c r="AY355" s="144"/>
      <c r="AZ355" s="144"/>
      <c r="BA355" s="64"/>
      <c r="BB355" s="64" t="str">
        <f t="shared" si="548"/>
        <v/>
      </c>
      <c r="BC355" s="64" t="str">
        <f t="shared" si="549"/>
        <v/>
      </c>
      <c r="BD355" s="64" t="str">
        <f t="shared" si="550"/>
        <v/>
      </c>
      <c r="BE355" s="35"/>
      <c r="BF355" s="35"/>
      <c r="BG355" s="35"/>
      <c r="BH355" s="35"/>
      <c r="BI355" s="35"/>
      <c r="BJ355" s="35"/>
      <c r="BK355" s="142"/>
      <c r="BL355" s="142"/>
      <c r="BM355" s="35"/>
      <c r="BN355" s="35" t="str">
        <f t="shared" si="551"/>
        <v/>
      </c>
      <c r="BO355" s="35" t="str">
        <f t="shared" si="552"/>
        <v/>
      </c>
      <c r="BP355" s="35" t="str">
        <f t="shared" si="553"/>
        <v/>
      </c>
      <c r="BQ355" s="64"/>
      <c r="BR355" s="64"/>
      <c r="BS355" s="64"/>
      <c r="BT355" s="64"/>
      <c r="BU355" s="64"/>
      <c r="BV355" s="64"/>
      <c r="BW355" s="144"/>
      <c r="BX355" s="144"/>
      <c r="BY355" s="64"/>
      <c r="BZ355" s="64" t="str">
        <f t="shared" si="554"/>
        <v/>
      </c>
      <c r="CA355" s="64" t="str">
        <f t="shared" si="555"/>
        <v/>
      </c>
      <c r="CB355" s="64" t="str">
        <f t="shared" si="556"/>
        <v/>
      </c>
      <c r="CC355" s="35"/>
      <c r="CD355" s="35"/>
      <c r="CE355" s="35"/>
      <c r="CF355" s="35"/>
      <c r="CG355" s="35"/>
      <c r="CH355" s="35"/>
      <c r="CI355" s="142"/>
      <c r="CJ355" s="142"/>
      <c r="CK355" s="35"/>
      <c r="CL355" s="35" t="str">
        <f t="shared" si="557"/>
        <v/>
      </c>
      <c r="CM355" s="35" t="str">
        <f t="shared" si="558"/>
        <v/>
      </c>
      <c r="CN355" s="35" t="str">
        <f t="shared" si="559"/>
        <v/>
      </c>
      <c r="CO355" s="64"/>
      <c r="CP355" s="64"/>
      <c r="CQ355" s="64"/>
      <c r="CR355" s="64"/>
      <c r="CS355" s="64"/>
      <c r="CT355" s="64"/>
      <c r="CU355" s="144"/>
      <c r="CV355" s="144"/>
      <c r="CW355" s="64"/>
      <c r="CX355" s="64" t="str">
        <f t="shared" si="560"/>
        <v/>
      </c>
      <c r="CY355" s="64" t="str">
        <f t="shared" si="561"/>
        <v/>
      </c>
      <c r="CZ355" s="64" t="str">
        <f t="shared" si="562"/>
        <v/>
      </c>
      <c r="DA355" s="35"/>
      <c r="DB355" s="35"/>
      <c r="DC355" s="35"/>
      <c r="DD355" s="35"/>
      <c r="DE355" s="35"/>
      <c r="DF355" s="35"/>
      <c r="DG355" s="142"/>
      <c r="DH355" s="142"/>
      <c r="DI355" s="35"/>
      <c r="DJ355" s="35" t="str">
        <f t="shared" si="563"/>
        <v/>
      </c>
      <c r="DK355" s="35" t="str">
        <f t="shared" si="564"/>
        <v/>
      </c>
      <c r="DL355" s="35" t="str">
        <f t="shared" si="565"/>
        <v/>
      </c>
      <c r="DM355" s="64"/>
      <c r="DN355" s="64"/>
      <c r="DO355" s="64"/>
      <c r="DP355" s="64"/>
      <c r="DQ355" s="64"/>
      <c r="DR355" s="64"/>
      <c r="DS355" s="144"/>
      <c r="DT355" s="144"/>
      <c r="DU355" s="64"/>
      <c r="DV355" s="64" t="str">
        <f t="shared" si="566"/>
        <v/>
      </c>
      <c r="DW355" s="64" t="str">
        <f t="shared" si="567"/>
        <v/>
      </c>
      <c r="DX355" s="64" t="str">
        <f t="shared" si="568"/>
        <v/>
      </c>
      <c r="DY355" s="35"/>
      <c r="DZ355" s="35"/>
      <c r="EA355" s="35"/>
      <c r="EB355" s="35"/>
      <c r="EC355" s="35"/>
      <c r="ED355" s="35"/>
      <c r="EE355" s="142"/>
      <c r="EF355" s="142"/>
      <c r="EG355" s="35"/>
      <c r="EH355" s="35" t="str">
        <f t="shared" si="569"/>
        <v/>
      </c>
      <c r="EI355" s="35" t="str">
        <f t="shared" si="570"/>
        <v/>
      </c>
      <c r="EJ355" s="35" t="str">
        <f t="shared" si="571"/>
        <v/>
      </c>
      <c r="EK355" s="62"/>
      <c r="EL355" s="62"/>
      <c r="EM355" s="62"/>
      <c r="EN355" s="62"/>
      <c r="EO355" s="62"/>
      <c r="EP355" s="62"/>
      <c r="EQ355" s="62"/>
      <c r="ER355" s="62"/>
      <c r="ES355" s="62"/>
      <c r="ET355" s="62"/>
      <c r="EU355" s="62"/>
      <c r="EV355" s="62"/>
      <c r="EW355" s="5"/>
      <c r="EX355" s="5"/>
      <c r="EY355" s="5"/>
      <c r="EZ355" s="5"/>
      <c r="FA355" s="5"/>
      <c r="FB355" s="5"/>
      <c r="FC355" s="5"/>
      <c r="FD355" s="5"/>
      <c r="FE355" s="5"/>
      <c r="FF355" s="5"/>
      <c r="FG355" s="5"/>
      <c r="FH355" s="5"/>
      <c r="FI355" s="62"/>
      <c r="FJ355" s="62"/>
      <c r="FK355" s="62"/>
      <c r="FL355" s="62"/>
      <c r="FM355" s="62"/>
      <c r="FN355" s="62"/>
      <c r="FO355" s="62"/>
      <c r="FP355" s="62"/>
      <c r="FQ355" s="62"/>
      <c r="FR355" s="62"/>
      <c r="FS355" s="62"/>
      <c r="FT355" s="62"/>
      <c r="FU355" s="5"/>
      <c r="FV355" s="5"/>
      <c r="FW355" s="5"/>
      <c r="FX355" s="5"/>
      <c r="FY355" s="5"/>
      <c r="FZ355" s="5"/>
      <c r="GA355" s="5"/>
      <c r="GB355" s="5"/>
      <c r="GC355" s="5"/>
      <c r="GD355" s="5"/>
      <c r="GE355" s="5"/>
      <c r="GF355" s="5"/>
      <c r="GG355" s="62"/>
      <c r="GH355" s="62"/>
      <c r="GI355" s="62"/>
      <c r="GJ355" s="62"/>
      <c r="GK355" s="62"/>
      <c r="GL355" s="62"/>
      <c r="GM355" s="62"/>
      <c r="GN355" s="62"/>
      <c r="GO355" s="62"/>
      <c r="GP355" s="62"/>
      <c r="GQ355" s="62"/>
      <c r="GR355" s="62"/>
      <c r="GS355" s="5"/>
      <c r="GT355" s="5"/>
      <c r="GU355" s="5"/>
      <c r="GV355" s="5"/>
      <c r="GW355" s="5"/>
      <c r="GX355" s="5"/>
      <c r="GY355" s="5"/>
      <c r="GZ355" s="5"/>
      <c r="HA355" s="5"/>
      <c r="HB355" s="5"/>
      <c r="HC355" s="5"/>
      <c r="HD355" s="5"/>
      <c r="HE355" s="62"/>
      <c r="HF355" s="62"/>
      <c r="HG355" s="62"/>
      <c r="HH355" s="62"/>
      <c r="HI355" s="62"/>
      <c r="HJ355" s="62"/>
      <c r="HK355" s="62"/>
      <c r="HL355" s="62"/>
      <c r="HM355" s="62"/>
      <c r="HN355" s="62"/>
      <c r="HO355" s="62"/>
      <c r="HP355" s="62"/>
      <c r="HQ355" s="5"/>
      <c r="HR355" s="5"/>
      <c r="HS355" s="5"/>
      <c r="HT355" s="5"/>
      <c r="HU355" s="5"/>
      <c r="HV355" s="5"/>
      <c r="HW355" s="5"/>
      <c r="HX355" s="5"/>
      <c r="HY355" s="5"/>
      <c r="HZ355" s="5"/>
      <c r="IA355" s="5"/>
      <c r="IB355" s="5"/>
      <c r="IC355" s="62"/>
      <c r="ID355" s="62"/>
      <c r="IE355" s="62"/>
      <c r="IF355" s="62"/>
      <c r="IG355" s="62"/>
      <c r="IH355" s="62"/>
      <c r="II355" s="62"/>
      <c r="IJ355" s="62"/>
      <c r="IK355" s="62"/>
      <c r="IL355" s="62"/>
      <c r="IM355" s="62"/>
      <c r="IN355" s="62"/>
      <c r="IO355" s="5"/>
      <c r="IP355" s="5"/>
      <c r="IQ355" s="5"/>
      <c r="IR355" s="5"/>
      <c r="IS355" s="5"/>
      <c r="IT355" s="5"/>
      <c r="IU355" s="5"/>
      <c r="IV355" s="5"/>
      <c r="IW355" s="5"/>
      <c r="IX355" s="5"/>
      <c r="IY355" s="5"/>
      <c r="IZ355" s="5"/>
    </row>
    <row r="356" spans="1:260" x14ac:dyDescent="0.35">
      <c r="A356" s="131">
        <v>352</v>
      </c>
      <c r="B356" s="170">
        <f>'BVEM Scorecard'!B355</f>
        <v>0</v>
      </c>
      <c r="C356" s="170">
        <f>'BVEM Scorecard'!C355</f>
        <v>0</v>
      </c>
      <c r="D356" s="152">
        <v>1080</v>
      </c>
      <c r="E356" s="72" t="str">
        <f>'BVEM Scorecard'!F355</f>
        <v>Storage</v>
      </c>
      <c r="F356" s="94"/>
      <c r="G356" s="94"/>
      <c r="H356" s="94"/>
      <c r="I356" s="94"/>
      <c r="J356" s="55"/>
      <c r="K356" s="55"/>
      <c r="L356" s="55"/>
      <c r="M356" s="55"/>
      <c r="N356" s="5"/>
      <c r="O356" s="141"/>
      <c r="P356" s="142"/>
      <c r="Q356" s="114"/>
      <c r="R356" s="91"/>
      <c r="S356" s="5" t="str">
        <f t="shared" si="541"/>
        <v/>
      </c>
      <c r="T356" s="93"/>
      <c r="U356" s="143"/>
      <c r="V356" s="143"/>
      <c r="W356" s="143"/>
      <c r="X356" s="64"/>
      <c r="Y356" s="64"/>
      <c r="Z356" s="64"/>
      <c r="AA356" s="144"/>
      <c r="AB356" s="144"/>
      <c r="AC356" s="64"/>
      <c r="AD356" s="64" t="str">
        <f t="shared" si="542"/>
        <v/>
      </c>
      <c r="AE356" s="64" t="str">
        <f t="shared" si="543"/>
        <v/>
      </c>
      <c r="AF356" s="64" t="str">
        <f t="shared" si="544"/>
        <v/>
      </c>
      <c r="AG356" s="55"/>
      <c r="AH356" s="55"/>
      <c r="AI356" s="5"/>
      <c r="AJ356" s="5"/>
      <c r="AK356" s="5"/>
      <c r="AL356" s="5"/>
      <c r="AM356" s="5"/>
      <c r="AN356" s="5"/>
      <c r="AO356" s="5"/>
      <c r="AP356" s="35" t="str">
        <f t="shared" si="545"/>
        <v/>
      </c>
      <c r="AQ356" s="35" t="str">
        <f t="shared" si="546"/>
        <v/>
      </c>
      <c r="AR356" s="35" t="str">
        <f t="shared" si="547"/>
        <v/>
      </c>
      <c r="AS356" s="62"/>
      <c r="AT356" s="62"/>
      <c r="AU356" s="62"/>
      <c r="AV356" s="62"/>
      <c r="AW356" s="62"/>
      <c r="AX356" s="62"/>
      <c r="AY356" s="62"/>
      <c r="AZ356" s="62"/>
      <c r="BA356" s="62"/>
      <c r="BB356" s="62" t="str">
        <f t="shared" si="548"/>
        <v/>
      </c>
      <c r="BC356" s="95" t="str">
        <f t="shared" si="549"/>
        <v/>
      </c>
      <c r="BD356" s="62" t="str">
        <f t="shared" si="550"/>
        <v/>
      </c>
      <c r="BE356" s="5"/>
      <c r="BF356" s="5"/>
      <c r="BG356" s="5"/>
      <c r="BH356" s="5"/>
      <c r="BI356" s="5"/>
      <c r="BJ356" s="5"/>
      <c r="BK356" s="5"/>
      <c r="BL356" s="5"/>
      <c r="BM356" s="5"/>
      <c r="BN356" s="35" t="str">
        <f t="shared" si="551"/>
        <v/>
      </c>
      <c r="BO356" s="35" t="str">
        <f t="shared" si="552"/>
        <v/>
      </c>
      <c r="BP356" s="35" t="str">
        <f t="shared" si="553"/>
        <v/>
      </c>
      <c r="BQ356" s="62"/>
      <c r="BR356" s="62"/>
      <c r="BS356" s="62"/>
      <c r="BT356" s="62"/>
      <c r="BU356" s="62"/>
      <c r="BV356" s="62"/>
      <c r="BW356" s="62"/>
      <c r="BX356" s="62"/>
      <c r="BY356" s="62"/>
      <c r="BZ356" s="62" t="str">
        <f t="shared" si="554"/>
        <v/>
      </c>
      <c r="CA356" s="62" t="str">
        <f t="shared" si="555"/>
        <v/>
      </c>
      <c r="CB356" s="62" t="str">
        <f t="shared" si="556"/>
        <v/>
      </c>
      <c r="CC356" s="5"/>
      <c r="CD356" s="5"/>
      <c r="CE356" s="5"/>
      <c r="CF356" s="5"/>
      <c r="CG356" s="5"/>
      <c r="CH356" s="5"/>
      <c r="CI356" s="5"/>
      <c r="CJ356" s="5"/>
      <c r="CK356" s="5"/>
      <c r="CL356" s="35" t="str">
        <f t="shared" si="557"/>
        <v/>
      </c>
      <c r="CM356" s="35" t="str">
        <f t="shared" si="558"/>
        <v/>
      </c>
      <c r="CN356" s="35" t="str">
        <f t="shared" si="559"/>
        <v/>
      </c>
      <c r="CO356" s="62"/>
      <c r="CP356" s="62"/>
      <c r="CQ356" s="62"/>
      <c r="CR356" s="62"/>
      <c r="CS356" s="62"/>
      <c r="CT356" s="62"/>
      <c r="CU356" s="62"/>
      <c r="CV356" s="62"/>
      <c r="CW356" s="62"/>
      <c r="CX356" s="62" t="str">
        <f t="shared" si="560"/>
        <v/>
      </c>
      <c r="CY356" s="62" t="str">
        <f t="shared" si="561"/>
        <v/>
      </c>
      <c r="CZ356" s="62" t="str">
        <f t="shared" si="562"/>
        <v/>
      </c>
      <c r="DA356" s="5"/>
      <c r="DB356" s="5"/>
      <c r="DC356" s="5"/>
      <c r="DD356" s="5"/>
      <c r="DE356" s="5"/>
      <c r="DF356" s="5"/>
      <c r="DG356" s="5"/>
      <c r="DH356" s="5"/>
      <c r="DI356" s="5"/>
      <c r="DJ356" s="5" t="str">
        <f t="shared" si="563"/>
        <v/>
      </c>
      <c r="DK356" s="5" t="str">
        <f t="shared" si="564"/>
        <v/>
      </c>
      <c r="DL356" s="5" t="str">
        <f t="shared" si="565"/>
        <v/>
      </c>
      <c r="DM356" s="62"/>
      <c r="DN356" s="62"/>
      <c r="DO356" s="62"/>
      <c r="DP356" s="62"/>
      <c r="DQ356" s="62"/>
      <c r="DR356" s="62"/>
      <c r="DS356" s="62"/>
      <c r="DT356" s="62"/>
      <c r="DU356" s="62"/>
      <c r="DV356" s="62" t="str">
        <f t="shared" si="566"/>
        <v/>
      </c>
      <c r="DW356" s="62" t="str">
        <f t="shared" si="567"/>
        <v/>
      </c>
      <c r="DX356" s="62" t="str">
        <f t="shared" si="568"/>
        <v/>
      </c>
      <c r="DY356" s="5"/>
      <c r="DZ356" s="5"/>
      <c r="EA356" s="5"/>
      <c r="EB356" s="5"/>
      <c r="EC356" s="5"/>
      <c r="ED356" s="5"/>
      <c r="EE356" s="5"/>
      <c r="EF356" s="5"/>
      <c r="EG356" s="5"/>
      <c r="EH356" s="5" t="str">
        <f t="shared" si="569"/>
        <v/>
      </c>
      <c r="EI356" s="5" t="str">
        <f t="shared" si="570"/>
        <v/>
      </c>
      <c r="EJ356" s="5" t="str">
        <f t="shared" si="571"/>
        <v/>
      </c>
      <c r="EK356" s="62"/>
      <c r="EL356" s="62"/>
      <c r="EM356" s="62"/>
      <c r="EN356" s="62"/>
      <c r="EO356" s="62"/>
      <c r="EP356" s="62"/>
      <c r="EQ356" s="62"/>
      <c r="ER356" s="62"/>
      <c r="ES356" s="62"/>
      <c r="ET356" s="62"/>
      <c r="EU356" s="62"/>
      <c r="EV356" s="62"/>
      <c r="EW356" s="5"/>
      <c r="EX356" s="5"/>
      <c r="EY356" s="5"/>
      <c r="EZ356" s="5"/>
      <c r="FA356" s="5"/>
      <c r="FB356" s="5"/>
      <c r="FC356" s="5"/>
      <c r="FD356" s="5"/>
      <c r="FE356" s="5"/>
      <c r="FF356" s="5"/>
      <c r="FG356" s="5"/>
      <c r="FH356" s="5"/>
      <c r="FI356" s="62"/>
      <c r="FJ356" s="62"/>
      <c r="FK356" s="62"/>
      <c r="FL356" s="62"/>
      <c r="FM356" s="62"/>
      <c r="FN356" s="62"/>
      <c r="FO356" s="62"/>
      <c r="FP356" s="62"/>
      <c r="FQ356" s="62"/>
      <c r="FR356" s="62"/>
      <c r="FS356" s="62"/>
      <c r="FT356" s="62"/>
      <c r="FU356" s="5"/>
      <c r="FV356" s="5"/>
      <c r="FW356" s="5"/>
      <c r="FX356" s="5"/>
      <c r="FY356" s="5"/>
      <c r="FZ356" s="5"/>
      <c r="GA356" s="5"/>
      <c r="GB356" s="5"/>
      <c r="GC356" s="5"/>
      <c r="GD356" s="5"/>
      <c r="GE356" s="5"/>
      <c r="GF356" s="5"/>
      <c r="GG356" s="62"/>
      <c r="GH356" s="62"/>
      <c r="GI356" s="62"/>
      <c r="GJ356" s="62"/>
      <c r="GK356" s="62"/>
      <c r="GL356" s="62"/>
      <c r="GM356" s="62"/>
      <c r="GN356" s="62"/>
      <c r="GO356" s="62"/>
      <c r="GP356" s="62"/>
      <c r="GQ356" s="62"/>
      <c r="GR356" s="62"/>
      <c r="GS356" s="5"/>
      <c r="GT356" s="5"/>
      <c r="GU356" s="5"/>
      <c r="GV356" s="5"/>
      <c r="GW356" s="5"/>
      <c r="GX356" s="5"/>
      <c r="GY356" s="5"/>
      <c r="GZ356" s="5"/>
      <c r="HA356" s="5"/>
      <c r="HB356" s="5"/>
      <c r="HC356" s="5"/>
      <c r="HD356" s="5"/>
      <c r="HE356" s="62"/>
      <c r="HF356" s="62"/>
      <c r="HG356" s="62"/>
      <c r="HH356" s="62"/>
      <c r="HI356" s="62"/>
      <c r="HJ356" s="62"/>
      <c r="HK356" s="62"/>
      <c r="HL356" s="62"/>
      <c r="HM356" s="62"/>
      <c r="HN356" s="62"/>
      <c r="HO356" s="62"/>
      <c r="HP356" s="62"/>
      <c r="HQ356" s="5"/>
      <c r="HR356" s="5"/>
      <c r="HS356" s="5"/>
      <c r="HT356" s="5"/>
      <c r="HU356" s="5"/>
      <c r="HV356" s="5"/>
      <c r="HW356" s="5"/>
      <c r="HX356" s="5"/>
      <c r="HY356" s="5"/>
      <c r="HZ356" s="5"/>
      <c r="IA356" s="5"/>
      <c r="IB356" s="5"/>
      <c r="IC356" s="62"/>
      <c r="ID356" s="62"/>
      <c r="IE356" s="62"/>
      <c r="IF356" s="62"/>
      <c r="IG356" s="62"/>
      <c r="IH356" s="62"/>
      <c r="II356" s="62"/>
      <c r="IJ356" s="62"/>
      <c r="IK356" s="62"/>
      <c r="IL356" s="62"/>
      <c r="IM356" s="62"/>
      <c r="IN356" s="62"/>
      <c r="IO356" s="5"/>
      <c r="IP356" s="5"/>
      <c r="IQ356" s="5"/>
      <c r="IR356" s="5"/>
      <c r="IS356" s="5"/>
      <c r="IT356" s="5"/>
      <c r="IU356" s="5"/>
      <c r="IV356" s="5"/>
      <c r="IW356" s="5"/>
      <c r="IX356" s="5"/>
      <c r="IY356" s="5"/>
      <c r="IZ356" s="5"/>
    </row>
    <row r="357" spans="1:260" x14ac:dyDescent="0.35">
      <c r="A357" s="131">
        <v>353</v>
      </c>
      <c r="B357" s="170">
        <f>'BVEM Scorecard'!B356</f>
        <v>0</v>
      </c>
      <c r="C357" s="170">
        <f>'BVEM Scorecard'!C356</f>
        <v>0</v>
      </c>
      <c r="D357" s="152">
        <v>1079</v>
      </c>
      <c r="E357" s="72" t="str">
        <f>'BVEM Scorecard'!F356</f>
        <v>Storage</v>
      </c>
      <c r="F357" s="94"/>
      <c r="G357" s="94"/>
      <c r="H357" s="94"/>
      <c r="I357" s="94"/>
      <c r="J357" s="55"/>
      <c r="K357" s="55"/>
      <c r="L357" s="55"/>
      <c r="M357" s="55"/>
      <c r="N357" s="5"/>
      <c r="O357" s="5"/>
      <c r="P357" s="142"/>
      <c r="Q357" s="114"/>
      <c r="R357" s="91"/>
      <c r="S357" s="5" t="str">
        <f t="shared" si="541"/>
        <v/>
      </c>
      <c r="T357" s="93"/>
      <c r="U357" s="143"/>
      <c r="V357" s="143"/>
      <c r="W357" s="143"/>
      <c r="X357" s="64"/>
      <c r="Y357" s="64"/>
      <c r="Z357" s="62"/>
      <c r="AA357" s="144"/>
      <c r="AB357" s="144"/>
      <c r="AC357" s="64"/>
      <c r="AD357" s="64" t="str">
        <f t="shared" si="542"/>
        <v/>
      </c>
      <c r="AE357" s="64" t="str">
        <f t="shared" si="543"/>
        <v/>
      </c>
      <c r="AF357" s="64" t="str">
        <f t="shared" si="544"/>
        <v/>
      </c>
      <c r="AG357" s="55"/>
      <c r="AH357" s="55"/>
      <c r="AI357" s="35"/>
      <c r="AJ357" s="35"/>
      <c r="AK357" s="35"/>
      <c r="AL357" s="35"/>
      <c r="AM357" s="142"/>
      <c r="AN357" s="142"/>
      <c r="AO357" s="35"/>
      <c r="AP357" s="35" t="str">
        <f t="shared" si="545"/>
        <v/>
      </c>
      <c r="AQ357" s="35" t="str">
        <f t="shared" si="546"/>
        <v/>
      </c>
      <c r="AR357" s="35" t="str">
        <f t="shared" si="547"/>
        <v/>
      </c>
      <c r="AS357" s="64"/>
      <c r="AT357" s="64"/>
      <c r="AU357" s="64"/>
      <c r="AV357" s="64"/>
      <c r="AW357" s="64"/>
      <c r="AX357" s="64"/>
      <c r="AY357" s="144"/>
      <c r="AZ357" s="144"/>
      <c r="BA357" s="64"/>
      <c r="BB357" s="64" t="str">
        <f t="shared" si="548"/>
        <v/>
      </c>
      <c r="BC357" s="64" t="str">
        <f t="shared" si="549"/>
        <v/>
      </c>
      <c r="BD357" s="64" t="str">
        <f t="shared" si="550"/>
        <v/>
      </c>
      <c r="BE357" s="35"/>
      <c r="BF357" s="35"/>
      <c r="BG357" s="35"/>
      <c r="BH357" s="35"/>
      <c r="BI357" s="35"/>
      <c r="BJ357" s="35"/>
      <c r="BK357" s="142"/>
      <c r="BL357" s="142"/>
      <c r="BM357" s="35"/>
      <c r="BN357" s="35" t="str">
        <f t="shared" si="551"/>
        <v/>
      </c>
      <c r="BO357" s="35" t="str">
        <f t="shared" si="552"/>
        <v/>
      </c>
      <c r="BP357" s="35" t="str">
        <f t="shared" si="553"/>
        <v/>
      </c>
      <c r="BQ357" s="64"/>
      <c r="BR357" s="64"/>
      <c r="BS357" s="64"/>
      <c r="BT357" s="64"/>
      <c r="BU357" s="64"/>
      <c r="BV357" s="64"/>
      <c r="BW357" s="144"/>
      <c r="BX357" s="144"/>
      <c r="BY357" s="64"/>
      <c r="BZ357" s="64" t="str">
        <f t="shared" si="554"/>
        <v/>
      </c>
      <c r="CA357" s="64" t="str">
        <f t="shared" si="555"/>
        <v/>
      </c>
      <c r="CB357" s="64" t="str">
        <f t="shared" si="556"/>
        <v/>
      </c>
      <c r="CC357" s="35"/>
      <c r="CD357" s="35"/>
      <c r="CE357" s="35"/>
      <c r="CF357" s="35"/>
      <c r="CG357" s="35"/>
      <c r="CH357" s="35"/>
      <c r="CI357" s="142"/>
      <c r="CJ357" s="142"/>
      <c r="CK357" s="35"/>
      <c r="CL357" s="35" t="str">
        <f t="shared" si="557"/>
        <v/>
      </c>
      <c r="CM357" s="35" t="str">
        <f t="shared" si="558"/>
        <v/>
      </c>
      <c r="CN357" s="35" t="str">
        <f t="shared" si="559"/>
        <v/>
      </c>
      <c r="CO357" s="64"/>
      <c r="CP357" s="64"/>
      <c r="CQ357" s="64"/>
      <c r="CR357" s="64"/>
      <c r="CS357" s="64"/>
      <c r="CT357" s="64"/>
      <c r="CU357" s="144"/>
      <c r="CV357" s="144"/>
      <c r="CW357" s="64"/>
      <c r="CX357" s="64" t="str">
        <f t="shared" si="560"/>
        <v/>
      </c>
      <c r="CY357" s="64" t="str">
        <f t="shared" si="561"/>
        <v/>
      </c>
      <c r="CZ357" s="64" t="str">
        <f t="shared" si="562"/>
        <v/>
      </c>
      <c r="DA357" s="35"/>
      <c r="DB357" s="35"/>
      <c r="DC357" s="35"/>
      <c r="DD357" s="35"/>
      <c r="DE357" s="35"/>
      <c r="DF357" s="35"/>
      <c r="DG357" s="142"/>
      <c r="DH357" s="142"/>
      <c r="DI357" s="35"/>
      <c r="DJ357" s="35" t="str">
        <f t="shared" si="563"/>
        <v/>
      </c>
      <c r="DK357" s="35" t="str">
        <f t="shared" si="564"/>
        <v/>
      </c>
      <c r="DL357" s="35" t="str">
        <f t="shared" si="565"/>
        <v/>
      </c>
      <c r="DM357" s="64"/>
      <c r="DN357" s="64"/>
      <c r="DO357" s="64"/>
      <c r="DP357" s="64"/>
      <c r="DQ357" s="64"/>
      <c r="DR357" s="64"/>
      <c r="DS357" s="144"/>
      <c r="DT357" s="144"/>
      <c r="DU357" s="64"/>
      <c r="DV357" s="64" t="str">
        <f t="shared" si="566"/>
        <v/>
      </c>
      <c r="DW357" s="64" t="str">
        <f t="shared" si="567"/>
        <v/>
      </c>
      <c r="DX357" s="64" t="str">
        <f t="shared" si="568"/>
        <v/>
      </c>
      <c r="DY357" s="35"/>
      <c r="DZ357" s="35"/>
      <c r="EA357" s="35"/>
      <c r="EB357" s="35"/>
      <c r="EC357" s="35"/>
      <c r="ED357" s="35"/>
      <c r="EE357" s="142"/>
      <c r="EF357" s="142"/>
      <c r="EG357" s="35"/>
      <c r="EH357" s="35" t="str">
        <f t="shared" si="569"/>
        <v/>
      </c>
      <c r="EI357" s="35" t="str">
        <f t="shared" si="570"/>
        <v/>
      </c>
      <c r="EJ357" s="35" t="str">
        <f t="shared" si="571"/>
        <v/>
      </c>
      <c r="EK357" s="62"/>
      <c r="EL357" s="62"/>
      <c r="EM357" s="62"/>
      <c r="EN357" s="62"/>
      <c r="EO357" s="62"/>
      <c r="EP357" s="62"/>
      <c r="EQ357" s="62"/>
      <c r="ER357" s="62"/>
      <c r="ES357" s="62"/>
      <c r="ET357" s="62"/>
      <c r="EU357" s="62"/>
      <c r="EV357" s="62"/>
      <c r="EW357" s="5"/>
      <c r="EX357" s="5"/>
      <c r="EY357" s="5"/>
      <c r="EZ357" s="5"/>
      <c r="FA357" s="5"/>
      <c r="FB357" s="5"/>
      <c r="FC357" s="5"/>
      <c r="FD357" s="5"/>
      <c r="FE357" s="5"/>
      <c r="FF357" s="5"/>
      <c r="FG357" s="5"/>
      <c r="FH357" s="5"/>
      <c r="FI357" s="62"/>
      <c r="FJ357" s="62"/>
      <c r="FK357" s="62"/>
      <c r="FL357" s="62"/>
      <c r="FM357" s="62"/>
      <c r="FN357" s="62"/>
      <c r="FO357" s="62"/>
      <c r="FP357" s="62"/>
      <c r="FQ357" s="62"/>
      <c r="FR357" s="62"/>
      <c r="FS357" s="62"/>
      <c r="FT357" s="62"/>
      <c r="FU357" s="5"/>
      <c r="FV357" s="5"/>
      <c r="FW357" s="5"/>
      <c r="FX357" s="5"/>
      <c r="FY357" s="5"/>
      <c r="FZ357" s="5"/>
      <c r="GA357" s="5"/>
      <c r="GB357" s="5"/>
      <c r="GC357" s="5"/>
      <c r="GD357" s="5"/>
      <c r="GE357" s="5"/>
      <c r="GF357" s="5"/>
      <c r="GG357" s="62"/>
      <c r="GH357" s="62"/>
      <c r="GI357" s="62"/>
      <c r="GJ357" s="62"/>
      <c r="GK357" s="62"/>
      <c r="GL357" s="62"/>
      <c r="GM357" s="62"/>
      <c r="GN357" s="62"/>
      <c r="GO357" s="62"/>
      <c r="GP357" s="62"/>
      <c r="GQ357" s="62"/>
      <c r="GR357" s="62"/>
      <c r="GS357" s="5"/>
      <c r="GT357" s="5"/>
      <c r="GU357" s="5"/>
      <c r="GV357" s="5"/>
      <c r="GW357" s="5"/>
      <c r="GX357" s="5"/>
      <c r="GY357" s="5"/>
      <c r="GZ357" s="5"/>
      <c r="HA357" s="5"/>
      <c r="HB357" s="5"/>
      <c r="HC357" s="5"/>
      <c r="HD357" s="5"/>
      <c r="HE357" s="62"/>
      <c r="HF357" s="62"/>
      <c r="HG357" s="62"/>
      <c r="HH357" s="62"/>
      <c r="HI357" s="62"/>
      <c r="HJ357" s="62"/>
      <c r="HK357" s="62"/>
      <c r="HL357" s="62"/>
      <c r="HM357" s="62"/>
      <c r="HN357" s="62"/>
      <c r="HO357" s="62"/>
      <c r="HP357" s="62"/>
      <c r="HQ357" s="5"/>
      <c r="HR357" s="5"/>
      <c r="HS357" s="5"/>
      <c r="HT357" s="5"/>
      <c r="HU357" s="5"/>
      <c r="HV357" s="5"/>
      <c r="HW357" s="5"/>
      <c r="HX357" s="5"/>
      <c r="HY357" s="5"/>
      <c r="HZ357" s="5"/>
      <c r="IA357" s="5"/>
      <c r="IB357" s="5"/>
      <c r="IC357" s="62"/>
      <c r="ID357" s="62"/>
      <c r="IE357" s="62"/>
      <c r="IF357" s="62"/>
      <c r="IG357" s="62"/>
      <c r="IH357" s="62"/>
      <c r="II357" s="62"/>
      <c r="IJ357" s="62"/>
      <c r="IK357" s="62"/>
      <c r="IL357" s="62"/>
      <c r="IM357" s="62"/>
      <c r="IN357" s="62"/>
      <c r="IO357" s="5"/>
      <c r="IP357" s="5"/>
      <c r="IQ357" s="5"/>
      <c r="IR357" s="5"/>
      <c r="IS357" s="5"/>
      <c r="IT357" s="5"/>
      <c r="IU357" s="5"/>
      <c r="IV357" s="5"/>
      <c r="IW357" s="5"/>
      <c r="IX357" s="5"/>
      <c r="IY357" s="5"/>
      <c r="IZ357" s="5"/>
    </row>
    <row r="358" spans="1:260" x14ac:dyDescent="0.35">
      <c r="A358" s="131">
        <v>354</v>
      </c>
      <c r="B358" s="170">
        <f>'BVEM Scorecard'!B357</f>
        <v>0</v>
      </c>
      <c r="C358" s="170">
        <f>'BVEM Scorecard'!C357</f>
        <v>0</v>
      </c>
      <c r="D358" s="152">
        <v>1076</v>
      </c>
      <c r="E358" s="72" t="str">
        <f>'BVEM Scorecard'!F357</f>
        <v>Solar + Storage</v>
      </c>
      <c r="F358" s="94">
        <f t="shared" si="539"/>
        <v>1</v>
      </c>
      <c r="G358" s="94">
        <f t="shared" ref="G358:G360" si="616">IFERROR(S358/3,0)</f>
        <v>1</v>
      </c>
      <c r="H358" s="94">
        <f t="shared" si="540"/>
        <v>1</v>
      </c>
      <c r="I358" s="94">
        <f t="shared" ref="I358:I360" si="617">IFERROR(SUM(AD358,AP358,BB358,BN358,BZ358,CL358,CX358,DJ358,DV358,EH358,ET358,FF358,FR358,GD358,GP358,HB358,HN358,HZ358,IL358,IX358)/(SUM(V358,AH358,AT358,BF358,BR358,CD358,CP358,DB358,DN358,DZ358,EL358,EX358,FJ358,FV358,GH358,GT358,HF358,HR358,ID358,IP358)*3),0)</f>
        <v>1</v>
      </c>
      <c r="J358" s="55">
        <v>1</v>
      </c>
      <c r="K358" s="55">
        <v>1</v>
      </c>
      <c r="L358" s="55">
        <v>1</v>
      </c>
      <c r="M358" s="55">
        <v>1</v>
      </c>
      <c r="N358" s="5">
        <v>1</v>
      </c>
      <c r="O358" s="141">
        <v>1</v>
      </c>
      <c r="P358" s="142">
        <v>1</v>
      </c>
      <c r="Q358" s="114">
        <v>1</v>
      </c>
      <c r="R358" s="91">
        <v>1</v>
      </c>
      <c r="S358" s="5">
        <f t="shared" si="541"/>
        <v>3</v>
      </c>
      <c r="T358" s="93">
        <f>IFERROR(Q358*Q$4+R358*R$4,0)</f>
        <v>1</v>
      </c>
      <c r="U358" s="143" t="str">
        <f>'Training Programs'!Y358</f>
        <v>PLA</v>
      </c>
      <c r="V358" s="143">
        <v>1</v>
      </c>
      <c r="W358" s="143">
        <f>'Career Opportunities'!T358</f>
        <v>0</v>
      </c>
      <c r="X358" s="64"/>
      <c r="Y358" s="64"/>
      <c r="Z358" s="64"/>
      <c r="AA358" s="144"/>
      <c r="AB358" s="144"/>
      <c r="AC358" s="64"/>
      <c r="AD358" s="64">
        <v>3</v>
      </c>
      <c r="AE358" s="64" t="str">
        <f t="shared" ref="AE358:AE359" si="618">IFERROR(W358/SUM($W358,$AI358,$AU358,$BG358,$BS358,$CE358,$CQ358,$DC358,$DO358,$EA358,$EM358,$EY358,$FK358,$FW358,$GI358,$GU358,$HG358,$HS358,$IE358,$IQ358),"")</f>
        <v/>
      </c>
      <c r="AF358" s="64">
        <v>1</v>
      </c>
      <c r="AG358" s="55"/>
      <c r="AH358" s="55"/>
      <c r="AI358" s="5"/>
      <c r="AJ358" s="5"/>
      <c r="AK358" s="5"/>
      <c r="AL358" s="5"/>
      <c r="AM358" s="5"/>
      <c r="AN358" s="5"/>
      <c r="AO358" s="5"/>
      <c r="AP358" s="35"/>
      <c r="AQ358" s="35"/>
      <c r="AR358" s="35"/>
      <c r="AS358" s="62"/>
      <c r="AT358" s="62"/>
      <c r="AU358" s="62"/>
      <c r="AV358" s="62"/>
      <c r="AW358" s="62"/>
      <c r="AX358" s="62"/>
      <c r="AY358" s="62"/>
      <c r="AZ358" s="62"/>
      <c r="BA358" s="62"/>
      <c r="BB358" s="62"/>
      <c r="BC358" s="95"/>
      <c r="BD358" s="62"/>
      <c r="BE358" s="5"/>
      <c r="BF358" s="5"/>
      <c r="BG358" s="5"/>
      <c r="BH358" s="5"/>
      <c r="BI358" s="5"/>
      <c r="BJ358" s="5"/>
      <c r="BK358" s="5"/>
      <c r="BL358" s="5"/>
      <c r="BM358" s="5"/>
      <c r="BN358" s="35"/>
      <c r="BO358" s="35"/>
      <c r="BP358" s="35"/>
      <c r="BQ358" s="62"/>
      <c r="BR358" s="62"/>
      <c r="BS358" s="62"/>
      <c r="BT358" s="62"/>
      <c r="BU358" s="62"/>
      <c r="BV358" s="62"/>
      <c r="BW358" s="62"/>
      <c r="BX358" s="62"/>
      <c r="BY358" s="62"/>
      <c r="BZ358" s="62"/>
      <c r="CA358" s="62"/>
      <c r="CB358" s="62"/>
      <c r="CC358" s="5"/>
      <c r="CD358" s="5"/>
      <c r="CE358" s="5"/>
      <c r="CF358" s="5"/>
      <c r="CG358" s="5"/>
      <c r="CH358" s="5"/>
      <c r="CI358" s="5"/>
      <c r="CJ358" s="5"/>
      <c r="CK358" s="5"/>
      <c r="CL358" s="35"/>
      <c r="CM358" s="35"/>
      <c r="CN358" s="35"/>
      <c r="CO358" s="62"/>
      <c r="CP358" s="62"/>
      <c r="CQ358" s="62"/>
      <c r="CR358" s="62"/>
      <c r="CS358" s="62"/>
      <c r="CT358" s="62"/>
      <c r="CU358" s="62"/>
      <c r="CV358" s="62"/>
      <c r="CW358" s="62"/>
      <c r="CX358" s="62"/>
      <c r="CY358" s="62"/>
      <c r="CZ358" s="62"/>
      <c r="DA358" s="5"/>
      <c r="DB358" s="5"/>
      <c r="DC358" s="5"/>
      <c r="DD358" s="5"/>
      <c r="DE358" s="5"/>
      <c r="DF358" s="5"/>
      <c r="DG358" s="5"/>
      <c r="DH358" s="5"/>
      <c r="DI358" s="5"/>
      <c r="DJ358" s="5"/>
      <c r="DK358" s="5"/>
      <c r="DL358" s="5"/>
      <c r="DM358" s="62"/>
      <c r="DN358" s="62"/>
      <c r="DO358" s="62"/>
      <c r="DP358" s="62"/>
      <c r="DQ358" s="62"/>
      <c r="DR358" s="62"/>
      <c r="DS358" s="62"/>
      <c r="DT358" s="62"/>
      <c r="DU358" s="62"/>
      <c r="DV358" s="62"/>
      <c r="DW358" s="62"/>
      <c r="DX358" s="62"/>
      <c r="DY358" s="5"/>
      <c r="DZ358" s="5"/>
      <c r="EA358" s="5"/>
      <c r="EB358" s="5"/>
      <c r="EC358" s="5"/>
      <c r="ED358" s="5"/>
      <c r="EE358" s="5"/>
      <c r="EF358" s="5"/>
      <c r="EG358" s="5"/>
      <c r="EH358" s="5"/>
      <c r="EI358" s="5"/>
      <c r="EJ358" s="5"/>
      <c r="EK358" s="62"/>
      <c r="EL358" s="62"/>
      <c r="EM358" s="62"/>
      <c r="EN358" s="62"/>
      <c r="EO358" s="62"/>
      <c r="EP358" s="62"/>
      <c r="EQ358" s="62"/>
      <c r="ER358" s="62"/>
      <c r="ES358" s="62"/>
      <c r="ET358" s="62"/>
      <c r="EU358" s="62"/>
      <c r="EV358" s="62"/>
      <c r="EW358" s="5"/>
      <c r="EX358" s="5"/>
      <c r="EY358" s="5"/>
      <c r="EZ358" s="5"/>
      <c r="FA358" s="5"/>
      <c r="FB358" s="5"/>
      <c r="FC358" s="5"/>
      <c r="FD358" s="5"/>
      <c r="FE358" s="5"/>
      <c r="FF358" s="5"/>
      <c r="FG358" s="5"/>
      <c r="FH358" s="5"/>
      <c r="FI358" s="62"/>
      <c r="FJ358" s="62"/>
      <c r="FK358" s="62"/>
      <c r="FL358" s="62"/>
      <c r="FM358" s="62"/>
      <c r="FN358" s="62"/>
      <c r="FO358" s="62"/>
      <c r="FP358" s="62"/>
      <c r="FQ358" s="62"/>
      <c r="FR358" s="62"/>
      <c r="FS358" s="62"/>
      <c r="FT358" s="62"/>
      <c r="FU358" s="5"/>
      <c r="FV358" s="5"/>
      <c r="FW358" s="5"/>
      <c r="FX358" s="5"/>
      <c r="FY358" s="5"/>
      <c r="FZ358" s="5"/>
      <c r="GA358" s="5"/>
      <c r="GB358" s="5"/>
      <c r="GC358" s="5"/>
      <c r="GD358" s="5"/>
      <c r="GE358" s="5"/>
      <c r="GF358" s="5"/>
      <c r="GG358" s="62"/>
      <c r="GH358" s="62"/>
      <c r="GI358" s="62"/>
      <c r="GJ358" s="62"/>
      <c r="GK358" s="62"/>
      <c r="GL358" s="62"/>
      <c r="GM358" s="62"/>
      <c r="GN358" s="62"/>
      <c r="GO358" s="62"/>
      <c r="GP358" s="62"/>
      <c r="GQ358" s="62"/>
      <c r="GR358" s="62"/>
      <c r="GS358" s="5"/>
      <c r="GT358" s="5"/>
      <c r="GU358" s="5"/>
      <c r="GV358" s="5"/>
      <c r="GW358" s="5"/>
      <c r="GX358" s="5"/>
      <c r="GY358" s="5"/>
      <c r="GZ358" s="5"/>
      <c r="HA358" s="5"/>
      <c r="HB358" s="5"/>
      <c r="HC358" s="5"/>
      <c r="HD358" s="5"/>
      <c r="HE358" s="62"/>
      <c r="HF358" s="62"/>
      <c r="HG358" s="62"/>
      <c r="HH358" s="62"/>
      <c r="HI358" s="62"/>
      <c r="HJ358" s="62"/>
      <c r="HK358" s="62"/>
      <c r="HL358" s="62"/>
      <c r="HM358" s="62"/>
      <c r="HN358" s="62"/>
      <c r="HO358" s="62"/>
      <c r="HP358" s="62"/>
      <c r="HQ358" s="5"/>
      <c r="HR358" s="5"/>
      <c r="HS358" s="5"/>
      <c r="HT358" s="5"/>
      <c r="HU358" s="5"/>
      <c r="HV358" s="5"/>
      <c r="HW358" s="5"/>
      <c r="HX358" s="5"/>
      <c r="HY358" s="5"/>
      <c r="HZ358" s="5"/>
      <c r="IA358" s="5"/>
      <c r="IB358" s="5"/>
      <c r="IC358" s="62"/>
      <c r="ID358" s="62"/>
      <c r="IE358" s="62"/>
      <c r="IF358" s="62"/>
      <c r="IG358" s="62"/>
      <c r="IH358" s="62"/>
      <c r="II358" s="62"/>
      <c r="IJ358" s="62"/>
      <c r="IK358" s="62"/>
      <c r="IL358" s="62"/>
      <c r="IM358" s="62"/>
      <c r="IN358" s="62"/>
      <c r="IO358" s="5"/>
      <c r="IP358" s="5"/>
      <c r="IQ358" s="5"/>
      <c r="IR358" s="5"/>
      <c r="IS358" s="5"/>
      <c r="IT358" s="5"/>
      <c r="IU358" s="5"/>
      <c r="IV358" s="5"/>
      <c r="IW358" s="5"/>
      <c r="IX358" s="5"/>
      <c r="IY358" s="5"/>
      <c r="IZ358" s="5"/>
    </row>
    <row r="359" spans="1:260" x14ac:dyDescent="0.35">
      <c r="A359" s="131">
        <v>355</v>
      </c>
      <c r="B359" s="170">
        <f>'BVEM Scorecard'!B358</f>
        <v>0</v>
      </c>
      <c r="C359" s="170">
        <f>'BVEM Scorecard'!C358</f>
        <v>0</v>
      </c>
      <c r="D359" s="152">
        <v>1077</v>
      </c>
      <c r="E359" s="72" t="str">
        <f>'BVEM Scorecard'!F358</f>
        <v>Solar + Storage</v>
      </c>
      <c r="F359" s="94">
        <f t="shared" si="539"/>
        <v>1</v>
      </c>
      <c r="G359" s="94">
        <f t="shared" si="616"/>
        <v>1</v>
      </c>
      <c r="H359" s="94">
        <f t="shared" si="540"/>
        <v>1</v>
      </c>
      <c r="I359" s="94">
        <f t="shared" si="617"/>
        <v>1</v>
      </c>
      <c r="J359" s="55">
        <v>1</v>
      </c>
      <c r="K359" s="55">
        <v>1</v>
      </c>
      <c r="L359" s="55">
        <v>1</v>
      </c>
      <c r="M359" s="55">
        <v>1</v>
      </c>
      <c r="N359" s="5">
        <v>1</v>
      </c>
      <c r="O359" s="5">
        <v>1</v>
      </c>
      <c r="P359" s="142">
        <v>1</v>
      </c>
      <c r="Q359" s="114">
        <v>1</v>
      </c>
      <c r="R359" s="91">
        <v>1</v>
      </c>
      <c r="S359" s="5">
        <f t="shared" si="541"/>
        <v>3</v>
      </c>
      <c r="T359" s="93">
        <f>IFERROR(Q359*Q$4+R359*R$4,0)</f>
        <v>1</v>
      </c>
      <c r="U359" s="143" t="str">
        <f>'Training Programs'!Y359</f>
        <v>PLA</v>
      </c>
      <c r="V359" s="143">
        <v>1</v>
      </c>
      <c r="W359" s="143">
        <f>'Career Opportunities'!T359</f>
        <v>0</v>
      </c>
      <c r="X359" s="64"/>
      <c r="Y359" s="64"/>
      <c r="Z359" s="62"/>
      <c r="AA359" s="144"/>
      <c r="AB359" s="144"/>
      <c r="AC359" s="64"/>
      <c r="AD359" s="64">
        <v>3</v>
      </c>
      <c r="AE359" s="64" t="str">
        <f t="shared" si="618"/>
        <v/>
      </c>
      <c r="AF359" s="64">
        <v>1</v>
      </c>
      <c r="AG359" s="55"/>
      <c r="AH359" s="55"/>
      <c r="AI359" s="35"/>
      <c r="AJ359" s="35"/>
      <c r="AK359" s="35"/>
      <c r="AL359" s="35"/>
      <c r="AM359" s="142"/>
      <c r="AN359" s="142"/>
      <c r="AO359" s="35"/>
      <c r="AP359" s="35"/>
      <c r="AQ359" s="35"/>
      <c r="AR359" s="35"/>
      <c r="AS359" s="64"/>
      <c r="AT359" s="64"/>
      <c r="AU359" s="64"/>
      <c r="AV359" s="64"/>
      <c r="AW359" s="64"/>
      <c r="AX359" s="64"/>
      <c r="AY359" s="144"/>
      <c r="AZ359" s="144"/>
      <c r="BA359" s="64"/>
      <c r="BB359" s="64"/>
      <c r="BC359" s="64"/>
      <c r="BD359" s="64"/>
      <c r="BE359" s="35"/>
      <c r="BF359" s="35"/>
      <c r="BG359" s="35"/>
      <c r="BH359" s="35"/>
      <c r="BI359" s="35"/>
      <c r="BJ359" s="35"/>
      <c r="BK359" s="142"/>
      <c r="BL359" s="142"/>
      <c r="BM359" s="35"/>
      <c r="BN359" s="35"/>
      <c r="BO359" s="35"/>
      <c r="BP359" s="35"/>
      <c r="BQ359" s="64"/>
      <c r="BR359" s="64"/>
      <c r="BS359" s="64"/>
      <c r="BT359" s="64"/>
      <c r="BU359" s="64"/>
      <c r="BV359" s="64"/>
      <c r="BW359" s="144"/>
      <c r="BX359" s="144"/>
      <c r="BY359" s="64"/>
      <c r="BZ359" s="64"/>
      <c r="CA359" s="64"/>
      <c r="CB359" s="64"/>
      <c r="CC359" s="35"/>
      <c r="CD359" s="35"/>
      <c r="CE359" s="35"/>
      <c r="CF359" s="35"/>
      <c r="CG359" s="35"/>
      <c r="CH359" s="35"/>
      <c r="CI359" s="142"/>
      <c r="CJ359" s="142"/>
      <c r="CK359" s="35"/>
      <c r="CL359" s="35"/>
      <c r="CM359" s="35"/>
      <c r="CN359" s="35"/>
      <c r="CO359" s="64"/>
      <c r="CP359" s="64"/>
      <c r="CQ359" s="64"/>
      <c r="CR359" s="64"/>
      <c r="CS359" s="64"/>
      <c r="CT359" s="64"/>
      <c r="CU359" s="144"/>
      <c r="CV359" s="144"/>
      <c r="CW359" s="64"/>
      <c r="CX359" s="64"/>
      <c r="CY359" s="64"/>
      <c r="CZ359" s="64"/>
      <c r="DA359" s="35"/>
      <c r="DB359" s="35"/>
      <c r="DC359" s="35"/>
      <c r="DD359" s="35"/>
      <c r="DE359" s="35"/>
      <c r="DF359" s="35"/>
      <c r="DG359" s="142"/>
      <c r="DH359" s="142"/>
      <c r="DI359" s="35"/>
      <c r="DJ359" s="35"/>
      <c r="DK359" s="35"/>
      <c r="DL359" s="35"/>
      <c r="DM359" s="64"/>
      <c r="DN359" s="64"/>
      <c r="DO359" s="64"/>
      <c r="DP359" s="64"/>
      <c r="DQ359" s="64"/>
      <c r="DR359" s="64"/>
      <c r="DS359" s="144"/>
      <c r="DT359" s="144"/>
      <c r="DU359" s="64"/>
      <c r="DV359" s="64"/>
      <c r="DW359" s="64"/>
      <c r="DX359" s="64"/>
      <c r="DY359" s="35"/>
      <c r="DZ359" s="35"/>
      <c r="EA359" s="35"/>
      <c r="EB359" s="35"/>
      <c r="EC359" s="35"/>
      <c r="ED359" s="35"/>
      <c r="EE359" s="142"/>
      <c r="EF359" s="142"/>
      <c r="EG359" s="35"/>
      <c r="EH359" s="35"/>
      <c r="EI359" s="35"/>
      <c r="EJ359" s="35"/>
      <c r="EK359" s="62"/>
      <c r="EL359" s="62"/>
      <c r="EM359" s="62"/>
      <c r="EN359" s="62"/>
      <c r="EO359" s="62"/>
      <c r="EP359" s="62"/>
      <c r="EQ359" s="62"/>
      <c r="ER359" s="62"/>
      <c r="ES359" s="62"/>
      <c r="ET359" s="62"/>
      <c r="EU359" s="62"/>
      <c r="EV359" s="62"/>
      <c r="EW359" s="5"/>
      <c r="EX359" s="5"/>
      <c r="EY359" s="5"/>
      <c r="EZ359" s="5"/>
      <c r="FA359" s="5"/>
      <c r="FB359" s="5"/>
      <c r="FC359" s="5"/>
      <c r="FD359" s="5"/>
      <c r="FE359" s="5"/>
      <c r="FF359" s="5"/>
      <c r="FG359" s="5"/>
      <c r="FH359" s="5"/>
      <c r="FI359" s="62"/>
      <c r="FJ359" s="62"/>
      <c r="FK359" s="62"/>
      <c r="FL359" s="62"/>
      <c r="FM359" s="62"/>
      <c r="FN359" s="62"/>
      <c r="FO359" s="62"/>
      <c r="FP359" s="62"/>
      <c r="FQ359" s="62"/>
      <c r="FR359" s="62"/>
      <c r="FS359" s="62"/>
      <c r="FT359" s="62"/>
      <c r="FU359" s="5"/>
      <c r="FV359" s="5"/>
      <c r="FW359" s="5"/>
      <c r="FX359" s="5"/>
      <c r="FY359" s="5"/>
      <c r="FZ359" s="5"/>
      <c r="GA359" s="5"/>
      <c r="GB359" s="5"/>
      <c r="GC359" s="5"/>
      <c r="GD359" s="5"/>
      <c r="GE359" s="5"/>
      <c r="GF359" s="5"/>
      <c r="GG359" s="62"/>
      <c r="GH359" s="62"/>
      <c r="GI359" s="62"/>
      <c r="GJ359" s="62"/>
      <c r="GK359" s="62"/>
      <c r="GL359" s="62"/>
      <c r="GM359" s="62"/>
      <c r="GN359" s="62"/>
      <c r="GO359" s="62"/>
      <c r="GP359" s="62"/>
      <c r="GQ359" s="62"/>
      <c r="GR359" s="62"/>
      <c r="GS359" s="5"/>
      <c r="GT359" s="5"/>
      <c r="GU359" s="5"/>
      <c r="GV359" s="5"/>
      <c r="GW359" s="5"/>
      <c r="GX359" s="5"/>
      <c r="GY359" s="5"/>
      <c r="GZ359" s="5"/>
      <c r="HA359" s="5"/>
      <c r="HB359" s="5"/>
      <c r="HC359" s="5"/>
      <c r="HD359" s="5"/>
      <c r="HE359" s="62"/>
      <c r="HF359" s="62"/>
      <c r="HG359" s="62"/>
      <c r="HH359" s="62"/>
      <c r="HI359" s="62"/>
      <c r="HJ359" s="62"/>
      <c r="HK359" s="62"/>
      <c r="HL359" s="62"/>
      <c r="HM359" s="62"/>
      <c r="HN359" s="62"/>
      <c r="HO359" s="62"/>
      <c r="HP359" s="62"/>
      <c r="HQ359" s="5"/>
      <c r="HR359" s="5"/>
      <c r="HS359" s="5"/>
      <c r="HT359" s="5"/>
      <c r="HU359" s="5"/>
      <c r="HV359" s="5"/>
      <c r="HW359" s="5"/>
      <c r="HX359" s="5"/>
      <c r="HY359" s="5"/>
      <c r="HZ359" s="5"/>
      <c r="IA359" s="5"/>
      <c r="IB359" s="5"/>
      <c r="IC359" s="62"/>
      <c r="ID359" s="62"/>
      <c r="IE359" s="62"/>
      <c r="IF359" s="62"/>
      <c r="IG359" s="62"/>
      <c r="IH359" s="62"/>
      <c r="II359" s="62"/>
      <c r="IJ359" s="62"/>
      <c r="IK359" s="62"/>
      <c r="IL359" s="62"/>
      <c r="IM359" s="62"/>
      <c r="IN359" s="62"/>
      <c r="IO359" s="5"/>
      <c r="IP359" s="5"/>
      <c r="IQ359" s="5"/>
      <c r="IR359" s="5"/>
      <c r="IS359" s="5"/>
      <c r="IT359" s="5"/>
      <c r="IU359" s="5"/>
      <c r="IV359" s="5"/>
      <c r="IW359" s="5"/>
      <c r="IX359" s="5"/>
      <c r="IY359" s="5"/>
      <c r="IZ359" s="5"/>
    </row>
    <row r="360" spans="1:260" x14ac:dyDescent="0.35">
      <c r="A360" s="131">
        <v>356</v>
      </c>
      <c r="B360" s="170">
        <f>'BVEM Scorecard'!B359</f>
        <v>0</v>
      </c>
      <c r="C360" s="170">
        <f>'BVEM Scorecard'!C359</f>
        <v>0</v>
      </c>
      <c r="D360" s="152">
        <v>1085</v>
      </c>
      <c r="E360" s="72" t="str">
        <f>'BVEM Scorecard'!F359</f>
        <v>Storage</v>
      </c>
      <c r="F360" s="94">
        <f t="shared" si="539"/>
        <v>0</v>
      </c>
      <c r="G360" s="94">
        <f t="shared" si="616"/>
        <v>0</v>
      </c>
      <c r="H360" s="94">
        <f t="shared" si="540"/>
        <v>0</v>
      </c>
      <c r="I360" s="94">
        <f t="shared" si="617"/>
        <v>0</v>
      </c>
      <c r="J360" s="55"/>
      <c r="K360" s="55"/>
      <c r="L360" s="55"/>
      <c r="M360" s="55"/>
      <c r="N360" s="5"/>
      <c r="O360" s="141"/>
      <c r="P360" s="142"/>
      <c r="Q360" s="114"/>
      <c r="R360" s="91"/>
      <c r="S360" s="5" t="str">
        <f t="shared" si="541"/>
        <v/>
      </c>
      <c r="T360" s="93">
        <f>IFERROR(Q360*Q$4+R360*R$4,0)</f>
        <v>0</v>
      </c>
      <c r="U360" s="143"/>
      <c r="V360" s="143"/>
      <c r="W360" s="143"/>
      <c r="X360" s="64"/>
      <c r="Y360" s="64"/>
      <c r="Z360" s="64"/>
      <c r="AA360" s="144"/>
      <c r="AB360" s="144"/>
      <c r="AC360" s="64"/>
      <c r="AD360" s="64"/>
      <c r="AE360" s="64"/>
      <c r="AF360" s="64"/>
      <c r="AG360" s="55"/>
      <c r="AH360" s="55"/>
      <c r="AI360" s="5"/>
      <c r="AJ360" s="5"/>
      <c r="AK360" s="5"/>
      <c r="AL360" s="5"/>
      <c r="AM360" s="5"/>
      <c r="AN360" s="5"/>
      <c r="AO360" s="5"/>
      <c r="AP360" s="35"/>
      <c r="AQ360" s="35"/>
      <c r="AR360" s="35"/>
      <c r="AS360" s="62"/>
      <c r="AT360" s="62"/>
      <c r="AU360" s="62"/>
      <c r="AV360" s="62"/>
      <c r="AW360" s="62"/>
      <c r="AX360" s="62"/>
      <c r="AY360" s="62"/>
      <c r="AZ360" s="62"/>
      <c r="BA360" s="62"/>
      <c r="BB360" s="62"/>
      <c r="BC360" s="95"/>
      <c r="BD360" s="62"/>
      <c r="BE360" s="5"/>
      <c r="BF360" s="5"/>
      <c r="BG360" s="5"/>
      <c r="BH360" s="5"/>
      <c r="BI360" s="5"/>
      <c r="BJ360" s="5"/>
      <c r="BK360" s="5"/>
      <c r="BL360" s="5"/>
      <c r="BM360" s="5"/>
      <c r="BN360" s="35"/>
      <c r="BO360" s="35"/>
      <c r="BP360" s="35"/>
      <c r="BQ360" s="62"/>
      <c r="BR360" s="62"/>
      <c r="BS360" s="62"/>
      <c r="BT360" s="62"/>
      <c r="BU360" s="62"/>
      <c r="BV360" s="62"/>
      <c r="BW360" s="62"/>
      <c r="BX360" s="62"/>
      <c r="BY360" s="62"/>
      <c r="BZ360" s="62"/>
      <c r="CA360" s="62"/>
      <c r="CB360" s="62"/>
      <c r="CC360" s="5"/>
      <c r="CD360" s="5"/>
      <c r="CE360" s="5"/>
      <c r="CF360" s="5"/>
      <c r="CG360" s="5"/>
      <c r="CH360" s="5"/>
      <c r="CI360" s="5"/>
      <c r="CJ360" s="5"/>
      <c r="CK360" s="5"/>
      <c r="CL360" s="35"/>
      <c r="CM360" s="35"/>
      <c r="CN360" s="35"/>
      <c r="CO360" s="62"/>
      <c r="CP360" s="62"/>
      <c r="CQ360" s="62"/>
      <c r="CR360" s="62"/>
      <c r="CS360" s="62"/>
      <c r="CT360" s="62"/>
      <c r="CU360" s="62"/>
      <c r="CV360" s="62"/>
      <c r="CW360" s="62"/>
      <c r="CX360" s="62"/>
      <c r="CY360" s="62"/>
      <c r="CZ360" s="62"/>
      <c r="DA360" s="5"/>
      <c r="DB360" s="5"/>
      <c r="DC360" s="5"/>
      <c r="DD360" s="5"/>
      <c r="DE360" s="5"/>
      <c r="DF360" s="5"/>
      <c r="DG360" s="5"/>
      <c r="DH360" s="5"/>
      <c r="DI360" s="5"/>
      <c r="DJ360" s="5"/>
      <c r="DK360" s="5"/>
      <c r="DL360" s="5"/>
      <c r="DM360" s="62"/>
      <c r="DN360" s="62"/>
      <c r="DO360" s="62"/>
      <c r="DP360" s="62"/>
      <c r="DQ360" s="62"/>
      <c r="DR360" s="62"/>
      <c r="DS360" s="62"/>
      <c r="DT360" s="62"/>
      <c r="DU360" s="62"/>
      <c r="DV360" s="62"/>
      <c r="DW360" s="62"/>
      <c r="DX360" s="62"/>
      <c r="DY360" s="5"/>
      <c r="DZ360" s="5"/>
      <c r="EA360" s="5"/>
      <c r="EB360" s="5"/>
      <c r="EC360" s="5"/>
      <c r="ED360" s="5"/>
      <c r="EE360" s="5"/>
      <c r="EF360" s="5"/>
      <c r="EG360" s="5"/>
      <c r="EH360" s="5"/>
      <c r="EI360" s="5"/>
      <c r="EJ360" s="5"/>
      <c r="EK360" s="62"/>
      <c r="EL360" s="62"/>
      <c r="EM360" s="62"/>
      <c r="EN360" s="62"/>
      <c r="EO360" s="62"/>
      <c r="EP360" s="62"/>
      <c r="EQ360" s="62"/>
      <c r="ER360" s="62"/>
      <c r="ES360" s="62"/>
      <c r="ET360" s="62"/>
      <c r="EU360" s="62"/>
      <c r="EV360" s="62"/>
      <c r="EW360" s="5"/>
      <c r="EX360" s="5"/>
      <c r="EY360" s="5"/>
      <c r="EZ360" s="5"/>
      <c r="FA360" s="5"/>
      <c r="FB360" s="5"/>
      <c r="FC360" s="5"/>
      <c r="FD360" s="5"/>
      <c r="FE360" s="5"/>
      <c r="FF360" s="5"/>
      <c r="FG360" s="5"/>
      <c r="FH360" s="5"/>
      <c r="FI360" s="62"/>
      <c r="FJ360" s="62"/>
      <c r="FK360" s="62"/>
      <c r="FL360" s="62"/>
      <c r="FM360" s="62"/>
      <c r="FN360" s="62"/>
      <c r="FO360" s="62"/>
      <c r="FP360" s="62"/>
      <c r="FQ360" s="62"/>
      <c r="FR360" s="62"/>
      <c r="FS360" s="62"/>
      <c r="FT360" s="62"/>
      <c r="FU360" s="5"/>
      <c r="FV360" s="5"/>
      <c r="FW360" s="5"/>
      <c r="FX360" s="5"/>
      <c r="FY360" s="5"/>
      <c r="FZ360" s="5"/>
      <c r="GA360" s="5"/>
      <c r="GB360" s="5"/>
      <c r="GC360" s="5"/>
      <c r="GD360" s="5"/>
      <c r="GE360" s="5"/>
      <c r="GF360" s="5"/>
      <c r="GG360" s="62"/>
      <c r="GH360" s="62"/>
      <c r="GI360" s="62"/>
      <c r="GJ360" s="62"/>
      <c r="GK360" s="62"/>
      <c r="GL360" s="62"/>
      <c r="GM360" s="62"/>
      <c r="GN360" s="62"/>
      <c r="GO360" s="62"/>
      <c r="GP360" s="62"/>
      <c r="GQ360" s="62"/>
      <c r="GR360" s="62"/>
      <c r="GS360" s="5"/>
      <c r="GT360" s="5"/>
      <c r="GU360" s="5"/>
      <c r="GV360" s="5"/>
      <c r="GW360" s="5"/>
      <c r="GX360" s="5"/>
      <c r="GY360" s="5"/>
      <c r="GZ360" s="5"/>
      <c r="HA360" s="5"/>
      <c r="HB360" s="5"/>
      <c r="HC360" s="5"/>
      <c r="HD360" s="5"/>
      <c r="HE360" s="62"/>
      <c r="HF360" s="62"/>
      <c r="HG360" s="62"/>
      <c r="HH360" s="62"/>
      <c r="HI360" s="62"/>
      <c r="HJ360" s="62"/>
      <c r="HK360" s="62"/>
      <c r="HL360" s="62"/>
      <c r="HM360" s="62"/>
      <c r="HN360" s="62"/>
      <c r="HO360" s="62"/>
      <c r="HP360" s="62"/>
      <c r="HQ360" s="5"/>
      <c r="HR360" s="5"/>
      <c r="HS360" s="5"/>
      <c r="HT360" s="5"/>
      <c r="HU360" s="5"/>
      <c r="HV360" s="5"/>
      <c r="HW360" s="5"/>
      <c r="HX360" s="5"/>
      <c r="HY360" s="5"/>
      <c r="HZ360" s="5"/>
      <c r="IA360" s="5"/>
      <c r="IB360" s="5"/>
      <c r="IC360" s="62"/>
      <c r="ID360" s="62"/>
      <c r="IE360" s="62"/>
      <c r="IF360" s="62"/>
      <c r="IG360" s="62"/>
      <c r="IH360" s="62"/>
      <c r="II360" s="62"/>
      <c r="IJ360" s="62"/>
      <c r="IK360" s="62"/>
      <c r="IL360" s="62"/>
      <c r="IM360" s="62"/>
      <c r="IN360" s="62"/>
      <c r="IO360" s="5"/>
      <c r="IP360" s="5"/>
      <c r="IQ360" s="5"/>
      <c r="IR360" s="5"/>
      <c r="IS360" s="5"/>
      <c r="IT360" s="5"/>
      <c r="IU360" s="5"/>
      <c r="IV360" s="5"/>
      <c r="IW360" s="5"/>
      <c r="IX360" s="5"/>
      <c r="IY360" s="5"/>
      <c r="IZ360" s="5"/>
    </row>
    <row r="361" spans="1:260" x14ac:dyDescent="0.35">
      <c r="A361" s="131">
        <v>357</v>
      </c>
      <c r="B361" s="170">
        <f>'BVEM Scorecard'!B360</f>
        <v>0</v>
      </c>
      <c r="C361" s="170">
        <f>'BVEM Scorecard'!C360</f>
        <v>0</v>
      </c>
      <c r="D361" s="152">
        <v>622</v>
      </c>
      <c r="E361" s="72" t="str">
        <f>'BVEM Scorecard'!F360</f>
        <v>Solar + Storage</v>
      </c>
      <c r="F361" s="94"/>
      <c r="G361" s="94"/>
      <c r="H361" s="94"/>
      <c r="I361" s="94"/>
      <c r="J361" s="55"/>
      <c r="K361" s="55"/>
      <c r="L361" s="55"/>
      <c r="M361" s="55"/>
      <c r="N361" s="5"/>
      <c r="O361" s="5"/>
      <c r="P361" s="142"/>
      <c r="Q361" s="114"/>
      <c r="R361" s="91"/>
      <c r="S361" s="5" t="str">
        <f t="shared" si="541"/>
        <v/>
      </c>
      <c r="T361" s="93"/>
      <c r="U361" s="143"/>
      <c r="V361" s="143"/>
      <c r="W361" s="143"/>
      <c r="X361" s="64"/>
      <c r="Y361" s="64"/>
      <c r="Z361" s="62"/>
      <c r="AA361" s="144"/>
      <c r="AB361" s="144"/>
      <c r="AC361" s="64"/>
      <c r="AD361" s="64" t="str">
        <f t="shared" si="542"/>
        <v/>
      </c>
      <c r="AE361" s="64" t="str">
        <f t="shared" si="543"/>
        <v/>
      </c>
      <c r="AF361" s="64" t="str">
        <f t="shared" si="544"/>
        <v/>
      </c>
      <c r="AG361" s="55"/>
      <c r="AH361" s="55"/>
      <c r="AI361" s="35"/>
      <c r="AJ361" s="35"/>
      <c r="AK361" s="35"/>
      <c r="AL361" s="35"/>
      <c r="AM361" s="142"/>
      <c r="AN361" s="142"/>
      <c r="AO361" s="35"/>
      <c r="AP361" s="35" t="str">
        <f t="shared" si="545"/>
        <v/>
      </c>
      <c r="AQ361" s="35" t="str">
        <f t="shared" si="546"/>
        <v/>
      </c>
      <c r="AR361" s="35" t="str">
        <f t="shared" si="547"/>
        <v/>
      </c>
      <c r="AS361" s="64"/>
      <c r="AT361" s="64"/>
      <c r="AU361" s="64"/>
      <c r="AV361" s="64"/>
      <c r="AW361" s="64"/>
      <c r="AX361" s="64"/>
      <c r="AY361" s="144"/>
      <c r="AZ361" s="144"/>
      <c r="BA361" s="64"/>
      <c r="BB361" s="64" t="str">
        <f t="shared" si="548"/>
        <v/>
      </c>
      <c r="BC361" s="64" t="str">
        <f t="shared" si="549"/>
        <v/>
      </c>
      <c r="BD361" s="64" t="str">
        <f t="shared" si="550"/>
        <v/>
      </c>
      <c r="BE361" s="35"/>
      <c r="BF361" s="35"/>
      <c r="BG361" s="35"/>
      <c r="BH361" s="35"/>
      <c r="BI361" s="35"/>
      <c r="BJ361" s="35"/>
      <c r="BK361" s="142"/>
      <c r="BL361" s="142"/>
      <c r="BM361" s="35"/>
      <c r="BN361" s="35" t="str">
        <f t="shared" si="551"/>
        <v/>
      </c>
      <c r="BO361" s="35" t="str">
        <f t="shared" si="552"/>
        <v/>
      </c>
      <c r="BP361" s="35" t="str">
        <f t="shared" si="553"/>
        <v/>
      </c>
      <c r="BQ361" s="64"/>
      <c r="BR361" s="64"/>
      <c r="BS361" s="64"/>
      <c r="BT361" s="64"/>
      <c r="BU361" s="64"/>
      <c r="BV361" s="64"/>
      <c r="BW361" s="144"/>
      <c r="BX361" s="144"/>
      <c r="BY361" s="64"/>
      <c r="BZ361" s="64" t="str">
        <f t="shared" si="554"/>
        <v/>
      </c>
      <c r="CA361" s="64" t="str">
        <f t="shared" si="555"/>
        <v/>
      </c>
      <c r="CB361" s="64" t="str">
        <f t="shared" si="556"/>
        <v/>
      </c>
      <c r="CC361" s="35"/>
      <c r="CD361" s="35"/>
      <c r="CE361" s="35"/>
      <c r="CF361" s="35"/>
      <c r="CG361" s="35"/>
      <c r="CH361" s="35"/>
      <c r="CI361" s="142"/>
      <c r="CJ361" s="142"/>
      <c r="CK361" s="35"/>
      <c r="CL361" s="35" t="str">
        <f t="shared" si="557"/>
        <v/>
      </c>
      <c r="CM361" s="35" t="str">
        <f t="shared" si="558"/>
        <v/>
      </c>
      <c r="CN361" s="35" t="str">
        <f t="shared" si="559"/>
        <v/>
      </c>
      <c r="CO361" s="64"/>
      <c r="CP361" s="64"/>
      <c r="CQ361" s="64"/>
      <c r="CR361" s="64"/>
      <c r="CS361" s="64"/>
      <c r="CT361" s="64"/>
      <c r="CU361" s="144"/>
      <c r="CV361" s="144"/>
      <c r="CW361" s="64"/>
      <c r="CX361" s="64" t="str">
        <f t="shared" si="560"/>
        <v/>
      </c>
      <c r="CY361" s="64" t="str">
        <f t="shared" si="561"/>
        <v/>
      </c>
      <c r="CZ361" s="64" t="str">
        <f t="shared" si="562"/>
        <v/>
      </c>
      <c r="DA361" s="35"/>
      <c r="DB361" s="35"/>
      <c r="DC361" s="35"/>
      <c r="DD361" s="35"/>
      <c r="DE361" s="35"/>
      <c r="DF361" s="35"/>
      <c r="DG361" s="142"/>
      <c r="DH361" s="142"/>
      <c r="DI361" s="35"/>
      <c r="DJ361" s="35" t="str">
        <f t="shared" si="563"/>
        <v/>
      </c>
      <c r="DK361" s="35" t="str">
        <f t="shared" si="564"/>
        <v/>
      </c>
      <c r="DL361" s="35" t="str">
        <f t="shared" si="565"/>
        <v/>
      </c>
      <c r="DM361" s="64"/>
      <c r="DN361" s="64"/>
      <c r="DO361" s="64"/>
      <c r="DP361" s="64"/>
      <c r="DQ361" s="64"/>
      <c r="DR361" s="64"/>
      <c r="DS361" s="144"/>
      <c r="DT361" s="144"/>
      <c r="DU361" s="64"/>
      <c r="DV361" s="64" t="str">
        <f t="shared" si="566"/>
        <v/>
      </c>
      <c r="DW361" s="64" t="str">
        <f t="shared" si="567"/>
        <v/>
      </c>
      <c r="DX361" s="64" t="str">
        <f t="shared" si="568"/>
        <v/>
      </c>
      <c r="DY361" s="35"/>
      <c r="DZ361" s="35"/>
      <c r="EA361" s="35"/>
      <c r="EB361" s="35"/>
      <c r="EC361" s="35"/>
      <c r="ED361" s="35"/>
      <c r="EE361" s="142"/>
      <c r="EF361" s="142"/>
      <c r="EG361" s="35"/>
      <c r="EH361" s="35" t="str">
        <f t="shared" si="569"/>
        <v/>
      </c>
      <c r="EI361" s="35" t="str">
        <f t="shared" si="570"/>
        <v/>
      </c>
      <c r="EJ361" s="35" t="str">
        <f t="shared" si="571"/>
        <v/>
      </c>
      <c r="EK361" s="62"/>
      <c r="EL361" s="62"/>
      <c r="EM361" s="62"/>
      <c r="EN361" s="62"/>
      <c r="EO361" s="62"/>
      <c r="EP361" s="62"/>
      <c r="EQ361" s="62"/>
      <c r="ER361" s="62"/>
      <c r="ES361" s="62"/>
      <c r="ET361" s="62"/>
      <c r="EU361" s="62"/>
      <c r="EV361" s="62"/>
      <c r="EW361" s="5"/>
      <c r="EX361" s="5"/>
      <c r="EY361" s="5"/>
      <c r="EZ361" s="5"/>
      <c r="FA361" s="5"/>
      <c r="FB361" s="5"/>
      <c r="FC361" s="5"/>
      <c r="FD361" s="5"/>
      <c r="FE361" s="5"/>
      <c r="FF361" s="5"/>
      <c r="FG361" s="5"/>
      <c r="FH361" s="5"/>
      <c r="FI361" s="62"/>
      <c r="FJ361" s="62"/>
      <c r="FK361" s="62"/>
      <c r="FL361" s="62"/>
      <c r="FM361" s="62"/>
      <c r="FN361" s="62"/>
      <c r="FO361" s="62"/>
      <c r="FP361" s="62"/>
      <c r="FQ361" s="62"/>
      <c r="FR361" s="62"/>
      <c r="FS361" s="62"/>
      <c r="FT361" s="62"/>
      <c r="FU361" s="5"/>
      <c r="FV361" s="5"/>
      <c r="FW361" s="5"/>
      <c r="FX361" s="5"/>
      <c r="FY361" s="5"/>
      <c r="FZ361" s="5"/>
      <c r="GA361" s="5"/>
      <c r="GB361" s="5"/>
      <c r="GC361" s="5"/>
      <c r="GD361" s="5"/>
      <c r="GE361" s="5"/>
      <c r="GF361" s="5"/>
      <c r="GG361" s="62"/>
      <c r="GH361" s="62"/>
      <c r="GI361" s="62"/>
      <c r="GJ361" s="62"/>
      <c r="GK361" s="62"/>
      <c r="GL361" s="62"/>
      <c r="GM361" s="62"/>
      <c r="GN361" s="62"/>
      <c r="GO361" s="62"/>
      <c r="GP361" s="62"/>
      <c r="GQ361" s="62"/>
      <c r="GR361" s="62"/>
      <c r="GS361" s="5"/>
      <c r="GT361" s="5"/>
      <c r="GU361" s="5"/>
      <c r="GV361" s="5"/>
      <c r="GW361" s="5"/>
      <c r="GX361" s="5"/>
      <c r="GY361" s="5"/>
      <c r="GZ361" s="5"/>
      <c r="HA361" s="5"/>
      <c r="HB361" s="5"/>
      <c r="HC361" s="5"/>
      <c r="HD361" s="5"/>
      <c r="HE361" s="62"/>
      <c r="HF361" s="62"/>
      <c r="HG361" s="62"/>
      <c r="HH361" s="62"/>
      <c r="HI361" s="62"/>
      <c r="HJ361" s="62"/>
      <c r="HK361" s="62"/>
      <c r="HL361" s="62"/>
      <c r="HM361" s="62"/>
      <c r="HN361" s="62"/>
      <c r="HO361" s="62"/>
      <c r="HP361" s="62"/>
      <c r="HQ361" s="5"/>
      <c r="HR361" s="5"/>
      <c r="HS361" s="5"/>
      <c r="HT361" s="5"/>
      <c r="HU361" s="5"/>
      <c r="HV361" s="5"/>
      <c r="HW361" s="5"/>
      <c r="HX361" s="5"/>
      <c r="HY361" s="5"/>
      <c r="HZ361" s="5"/>
      <c r="IA361" s="5"/>
      <c r="IB361" s="5"/>
      <c r="IC361" s="62"/>
      <c r="ID361" s="62"/>
      <c r="IE361" s="62"/>
      <c r="IF361" s="62"/>
      <c r="IG361" s="62"/>
      <c r="IH361" s="62"/>
      <c r="II361" s="62"/>
      <c r="IJ361" s="62"/>
      <c r="IK361" s="62"/>
      <c r="IL361" s="62"/>
      <c r="IM361" s="62"/>
      <c r="IN361" s="62"/>
      <c r="IO361" s="5"/>
      <c r="IP361" s="5"/>
      <c r="IQ361" s="5"/>
      <c r="IR361" s="5"/>
      <c r="IS361" s="5"/>
      <c r="IT361" s="5"/>
      <c r="IU361" s="5"/>
      <c r="IV361" s="5"/>
      <c r="IW361" s="5"/>
      <c r="IX361" s="5"/>
      <c r="IY361" s="5"/>
      <c r="IZ361" s="5"/>
    </row>
    <row r="362" spans="1:260" x14ac:dyDescent="0.35">
      <c r="A362" s="131">
        <v>358</v>
      </c>
      <c r="B362" s="170">
        <f>'BVEM Scorecard'!B361</f>
        <v>0</v>
      </c>
      <c r="C362" s="170">
        <f>'BVEM Scorecard'!C361</f>
        <v>0</v>
      </c>
      <c r="D362" s="152">
        <v>720</v>
      </c>
      <c r="E362" s="72" t="str">
        <f>'BVEM Scorecard'!F361</f>
        <v>Solar + Storage</v>
      </c>
      <c r="F362" s="94"/>
      <c r="G362" s="94"/>
      <c r="H362" s="94"/>
      <c r="I362" s="94"/>
      <c r="J362" s="55"/>
      <c r="K362" s="55"/>
      <c r="L362" s="55"/>
      <c r="M362" s="55"/>
      <c r="N362" s="5"/>
      <c r="O362" s="141"/>
      <c r="P362" s="142"/>
      <c r="Q362" s="114"/>
      <c r="R362" s="91"/>
      <c r="S362" s="5" t="str">
        <f t="shared" si="541"/>
        <v/>
      </c>
      <c r="T362" s="93"/>
      <c r="U362" s="143"/>
      <c r="V362" s="143"/>
      <c r="W362" s="143"/>
      <c r="X362" s="64"/>
      <c r="Y362" s="64"/>
      <c r="Z362" s="64"/>
      <c r="AA362" s="144"/>
      <c r="AB362" s="144"/>
      <c r="AC362" s="64"/>
      <c r="AD362" s="64" t="str">
        <f t="shared" si="542"/>
        <v/>
      </c>
      <c r="AE362" s="64" t="str">
        <f t="shared" si="543"/>
        <v/>
      </c>
      <c r="AF362" s="64" t="str">
        <f t="shared" si="544"/>
        <v/>
      </c>
      <c r="AG362" s="55"/>
      <c r="AH362" s="55"/>
      <c r="AI362" s="5"/>
      <c r="AJ362" s="5"/>
      <c r="AK362" s="5"/>
      <c r="AL362" s="5"/>
      <c r="AM362" s="5"/>
      <c r="AN362" s="5"/>
      <c r="AO362" s="5"/>
      <c r="AP362" s="35" t="str">
        <f t="shared" si="545"/>
        <v/>
      </c>
      <c r="AQ362" s="35" t="str">
        <f t="shared" si="546"/>
        <v/>
      </c>
      <c r="AR362" s="35" t="str">
        <f t="shared" si="547"/>
        <v/>
      </c>
      <c r="AS362" s="62"/>
      <c r="AT362" s="62"/>
      <c r="AU362" s="62"/>
      <c r="AV362" s="62"/>
      <c r="AW362" s="62"/>
      <c r="AX362" s="62"/>
      <c r="AY362" s="62"/>
      <c r="AZ362" s="62"/>
      <c r="BA362" s="62"/>
      <c r="BB362" s="62" t="str">
        <f t="shared" si="548"/>
        <v/>
      </c>
      <c r="BC362" s="95" t="str">
        <f t="shared" si="549"/>
        <v/>
      </c>
      <c r="BD362" s="62" t="str">
        <f t="shared" si="550"/>
        <v/>
      </c>
      <c r="BE362" s="5"/>
      <c r="BF362" s="5"/>
      <c r="BG362" s="5"/>
      <c r="BH362" s="5"/>
      <c r="BI362" s="5"/>
      <c r="BJ362" s="5"/>
      <c r="BK362" s="5"/>
      <c r="BL362" s="5"/>
      <c r="BM362" s="5"/>
      <c r="BN362" s="35" t="str">
        <f t="shared" si="551"/>
        <v/>
      </c>
      <c r="BO362" s="35" t="str">
        <f t="shared" si="552"/>
        <v/>
      </c>
      <c r="BP362" s="35" t="str">
        <f t="shared" si="553"/>
        <v/>
      </c>
      <c r="BQ362" s="62"/>
      <c r="BR362" s="62"/>
      <c r="BS362" s="62"/>
      <c r="BT362" s="62"/>
      <c r="BU362" s="62"/>
      <c r="BV362" s="62"/>
      <c r="BW362" s="62"/>
      <c r="BX362" s="62"/>
      <c r="BY362" s="62"/>
      <c r="BZ362" s="62" t="str">
        <f t="shared" si="554"/>
        <v/>
      </c>
      <c r="CA362" s="62" t="str">
        <f t="shared" si="555"/>
        <v/>
      </c>
      <c r="CB362" s="62" t="str">
        <f t="shared" si="556"/>
        <v/>
      </c>
      <c r="CC362" s="5"/>
      <c r="CD362" s="5"/>
      <c r="CE362" s="5"/>
      <c r="CF362" s="5"/>
      <c r="CG362" s="5"/>
      <c r="CH362" s="5"/>
      <c r="CI362" s="5"/>
      <c r="CJ362" s="5"/>
      <c r="CK362" s="5"/>
      <c r="CL362" s="35" t="str">
        <f t="shared" si="557"/>
        <v/>
      </c>
      <c r="CM362" s="35" t="str">
        <f t="shared" si="558"/>
        <v/>
      </c>
      <c r="CN362" s="35" t="str">
        <f t="shared" si="559"/>
        <v/>
      </c>
      <c r="CO362" s="62"/>
      <c r="CP362" s="62"/>
      <c r="CQ362" s="62"/>
      <c r="CR362" s="62"/>
      <c r="CS362" s="62"/>
      <c r="CT362" s="62"/>
      <c r="CU362" s="62"/>
      <c r="CV362" s="62"/>
      <c r="CW362" s="62"/>
      <c r="CX362" s="62" t="str">
        <f t="shared" si="560"/>
        <v/>
      </c>
      <c r="CY362" s="62" t="str">
        <f t="shared" si="561"/>
        <v/>
      </c>
      <c r="CZ362" s="62" t="str">
        <f t="shared" si="562"/>
        <v/>
      </c>
      <c r="DA362" s="5"/>
      <c r="DB362" s="5"/>
      <c r="DC362" s="5"/>
      <c r="DD362" s="5"/>
      <c r="DE362" s="5"/>
      <c r="DF362" s="5"/>
      <c r="DG362" s="5"/>
      <c r="DH362" s="5"/>
      <c r="DI362" s="5"/>
      <c r="DJ362" s="5" t="str">
        <f t="shared" si="563"/>
        <v/>
      </c>
      <c r="DK362" s="5" t="str">
        <f t="shared" si="564"/>
        <v/>
      </c>
      <c r="DL362" s="5" t="str">
        <f t="shared" si="565"/>
        <v/>
      </c>
      <c r="DM362" s="62"/>
      <c r="DN362" s="62"/>
      <c r="DO362" s="62"/>
      <c r="DP362" s="62"/>
      <c r="DQ362" s="62"/>
      <c r="DR362" s="62"/>
      <c r="DS362" s="62"/>
      <c r="DT362" s="62"/>
      <c r="DU362" s="62"/>
      <c r="DV362" s="62" t="str">
        <f t="shared" si="566"/>
        <v/>
      </c>
      <c r="DW362" s="62" t="str">
        <f t="shared" si="567"/>
        <v/>
      </c>
      <c r="DX362" s="62" t="str">
        <f t="shared" si="568"/>
        <v/>
      </c>
      <c r="DY362" s="5"/>
      <c r="DZ362" s="5"/>
      <c r="EA362" s="5"/>
      <c r="EB362" s="5"/>
      <c r="EC362" s="5"/>
      <c r="ED362" s="5"/>
      <c r="EE362" s="5"/>
      <c r="EF362" s="5"/>
      <c r="EG362" s="5"/>
      <c r="EH362" s="5" t="str">
        <f t="shared" si="569"/>
        <v/>
      </c>
      <c r="EI362" s="5" t="str">
        <f t="shared" si="570"/>
        <v/>
      </c>
      <c r="EJ362" s="5" t="str">
        <f t="shared" si="571"/>
        <v/>
      </c>
      <c r="EK362" s="62"/>
      <c r="EL362" s="62"/>
      <c r="EM362" s="62"/>
      <c r="EN362" s="62"/>
      <c r="EO362" s="62"/>
      <c r="EP362" s="62"/>
      <c r="EQ362" s="62"/>
      <c r="ER362" s="62"/>
      <c r="ES362" s="62"/>
      <c r="ET362" s="62"/>
      <c r="EU362" s="62"/>
      <c r="EV362" s="62"/>
      <c r="EW362" s="5"/>
      <c r="EX362" s="5"/>
      <c r="EY362" s="5"/>
      <c r="EZ362" s="5"/>
      <c r="FA362" s="5"/>
      <c r="FB362" s="5"/>
      <c r="FC362" s="5"/>
      <c r="FD362" s="5"/>
      <c r="FE362" s="5"/>
      <c r="FF362" s="5"/>
      <c r="FG362" s="5"/>
      <c r="FH362" s="5"/>
      <c r="FI362" s="62"/>
      <c r="FJ362" s="62"/>
      <c r="FK362" s="62"/>
      <c r="FL362" s="62"/>
      <c r="FM362" s="62"/>
      <c r="FN362" s="62"/>
      <c r="FO362" s="62"/>
      <c r="FP362" s="62"/>
      <c r="FQ362" s="62"/>
      <c r="FR362" s="62"/>
      <c r="FS362" s="62"/>
      <c r="FT362" s="62"/>
      <c r="FU362" s="5"/>
      <c r="FV362" s="5"/>
      <c r="FW362" s="5"/>
      <c r="FX362" s="5"/>
      <c r="FY362" s="5"/>
      <c r="FZ362" s="5"/>
      <c r="GA362" s="5"/>
      <c r="GB362" s="5"/>
      <c r="GC362" s="5"/>
      <c r="GD362" s="5"/>
      <c r="GE362" s="5"/>
      <c r="GF362" s="5"/>
      <c r="GG362" s="62"/>
      <c r="GH362" s="62"/>
      <c r="GI362" s="62"/>
      <c r="GJ362" s="62"/>
      <c r="GK362" s="62"/>
      <c r="GL362" s="62"/>
      <c r="GM362" s="62"/>
      <c r="GN362" s="62"/>
      <c r="GO362" s="62"/>
      <c r="GP362" s="62"/>
      <c r="GQ362" s="62"/>
      <c r="GR362" s="62"/>
      <c r="GS362" s="5"/>
      <c r="GT362" s="5"/>
      <c r="GU362" s="5"/>
      <c r="GV362" s="5"/>
      <c r="GW362" s="5"/>
      <c r="GX362" s="5"/>
      <c r="GY362" s="5"/>
      <c r="GZ362" s="5"/>
      <c r="HA362" s="5"/>
      <c r="HB362" s="5"/>
      <c r="HC362" s="5"/>
      <c r="HD362" s="5"/>
      <c r="HE362" s="62"/>
      <c r="HF362" s="62"/>
      <c r="HG362" s="62"/>
      <c r="HH362" s="62"/>
      <c r="HI362" s="62"/>
      <c r="HJ362" s="62"/>
      <c r="HK362" s="62"/>
      <c r="HL362" s="62"/>
      <c r="HM362" s="62"/>
      <c r="HN362" s="62"/>
      <c r="HO362" s="62"/>
      <c r="HP362" s="62"/>
      <c r="HQ362" s="5"/>
      <c r="HR362" s="5"/>
      <c r="HS362" s="5"/>
      <c r="HT362" s="5"/>
      <c r="HU362" s="5"/>
      <c r="HV362" s="5"/>
      <c r="HW362" s="5"/>
      <c r="HX362" s="5"/>
      <c r="HY362" s="5"/>
      <c r="HZ362" s="5"/>
      <c r="IA362" s="5"/>
      <c r="IB362" s="5"/>
      <c r="IC362" s="62"/>
      <c r="ID362" s="62"/>
      <c r="IE362" s="62"/>
      <c r="IF362" s="62"/>
      <c r="IG362" s="62"/>
      <c r="IH362" s="62"/>
      <c r="II362" s="62"/>
      <c r="IJ362" s="62"/>
      <c r="IK362" s="62"/>
      <c r="IL362" s="62"/>
      <c r="IM362" s="62"/>
      <c r="IN362" s="62"/>
      <c r="IO362" s="5"/>
      <c r="IP362" s="5"/>
      <c r="IQ362" s="5"/>
      <c r="IR362" s="5"/>
      <c r="IS362" s="5"/>
      <c r="IT362" s="5"/>
      <c r="IU362" s="5"/>
      <c r="IV362" s="5"/>
      <c r="IW362" s="5"/>
      <c r="IX362" s="5"/>
      <c r="IY362" s="5"/>
      <c r="IZ362" s="5"/>
    </row>
    <row r="363" spans="1:260" x14ac:dyDescent="0.35">
      <c r="A363" s="131">
        <v>359</v>
      </c>
      <c r="B363" s="170">
        <f>'BVEM Scorecard'!B362</f>
        <v>0</v>
      </c>
      <c r="C363" s="170">
        <f>'BVEM Scorecard'!C362</f>
        <v>0</v>
      </c>
      <c r="D363" s="152">
        <v>255</v>
      </c>
      <c r="E363" s="72" t="str">
        <f>'BVEM Scorecard'!F362</f>
        <v>Wind</v>
      </c>
      <c r="F363" s="94"/>
      <c r="G363" s="94"/>
      <c r="H363" s="94"/>
      <c r="I363" s="94"/>
      <c r="J363" s="55"/>
      <c r="K363" s="55"/>
      <c r="L363" s="55"/>
      <c r="M363" s="55"/>
      <c r="N363" s="5"/>
      <c r="O363" s="5"/>
      <c r="P363" s="142"/>
      <c r="Q363" s="114"/>
      <c r="R363" s="91"/>
      <c r="S363" s="5" t="str">
        <f t="shared" si="541"/>
        <v/>
      </c>
      <c r="T363" s="93"/>
      <c r="U363" s="143"/>
      <c r="V363" s="143"/>
      <c r="W363" s="143"/>
      <c r="X363" s="64"/>
      <c r="Y363" s="64"/>
      <c r="Z363" s="62"/>
      <c r="AA363" s="144"/>
      <c r="AB363" s="144"/>
      <c r="AC363" s="64"/>
      <c r="AD363" s="64" t="str">
        <f t="shared" si="542"/>
        <v/>
      </c>
      <c r="AE363" s="64" t="str">
        <f t="shared" si="543"/>
        <v/>
      </c>
      <c r="AF363" s="64" t="str">
        <f t="shared" si="544"/>
        <v/>
      </c>
      <c r="AG363" s="55"/>
      <c r="AH363" s="55"/>
      <c r="AI363" s="35"/>
      <c r="AJ363" s="35"/>
      <c r="AK363" s="35"/>
      <c r="AL363" s="35"/>
      <c r="AM363" s="142"/>
      <c r="AN363" s="142"/>
      <c r="AO363" s="35"/>
      <c r="AP363" s="35" t="str">
        <f t="shared" si="545"/>
        <v/>
      </c>
      <c r="AQ363" s="35" t="str">
        <f t="shared" si="546"/>
        <v/>
      </c>
      <c r="AR363" s="35" t="str">
        <f t="shared" si="547"/>
        <v/>
      </c>
      <c r="AS363" s="64"/>
      <c r="AT363" s="64"/>
      <c r="AU363" s="64"/>
      <c r="AV363" s="64"/>
      <c r="AW363" s="64"/>
      <c r="AX363" s="64"/>
      <c r="AY363" s="144"/>
      <c r="AZ363" s="144"/>
      <c r="BA363" s="64"/>
      <c r="BB363" s="64" t="str">
        <f t="shared" si="548"/>
        <v/>
      </c>
      <c r="BC363" s="64" t="str">
        <f t="shared" si="549"/>
        <v/>
      </c>
      <c r="BD363" s="64" t="str">
        <f t="shared" si="550"/>
        <v/>
      </c>
      <c r="BE363" s="35"/>
      <c r="BF363" s="35"/>
      <c r="BG363" s="35"/>
      <c r="BH363" s="35"/>
      <c r="BI363" s="35"/>
      <c r="BJ363" s="35"/>
      <c r="BK363" s="142"/>
      <c r="BL363" s="142"/>
      <c r="BM363" s="35"/>
      <c r="BN363" s="35" t="str">
        <f t="shared" si="551"/>
        <v/>
      </c>
      <c r="BO363" s="35" t="str">
        <f t="shared" si="552"/>
        <v/>
      </c>
      <c r="BP363" s="35" t="str">
        <f t="shared" si="553"/>
        <v/>
      </c>
      <c r="BQ363" s="64"/>
      <c r="BR363" s="64"/>
      <c r="BS363" s="64"/>
      <c r="BT363" s="64"/>
      <c r="BU363" s="64"/>
      <c r="BV363" s="64"/>
      <c r="BW363" s="144"/>
      <c r="BX363" s="144"/>
      <c r="BY363" s="64"/>
      <c r="BZ363" s="64" t="str">
        <f t="shared" si="554"/>
        <v/>
      </c>
      <c r="CA363" s="64" t="str">
        <f t="shared" si="555"/>
        <v/>
      </c>
      <c r="CB363" s="64" t="str">
        <f t="shared" si="556"/>
        <v/>
      </c>
      <c r="CC363" s="35"/>
      <c r="CD363" s="35"/>
      <c r="CE363" s="35"/>
      <c r="CF363" s="35"/>
      <c r="CG363" s="35"/>
      <c r="CH363" s="35"/>
      <c r="CI363" s="142"/>
      <c r="CJ363" s="142"/>
      <c r="CK363" s="35"/>
      <c r="CL363" s="35" t="str">
        <f t="shared" si="557"/>
        <v/>
      </c>
      <c r="CM363" s="35" t="str">
        <f t="shared" si="558"/>
        <v/>
      </c>
      <c r="CN363" s="35" t="str">
        <f t="shared" si="559"/>
        <v/>
      </c>
      <c r="CO363" s="64"/>
      <c r="CP363" s="64"/>
      <c r="CQ363" s="64"/>
      <c r="CR363" s="64"/>
      <c r="CS363" s="64"/>
      <c r="CT363" s="64"/>
      <c r="CU363" s="144"/>
      <c r="CV363" s="144"/>
      <c r="CW363" s="64"/>
      <c r="CX363" s="64" t="str">
        <f t="shared" si="560"/>
        <v/>
      </c>
      <c r="CY363" s="64" t="str">
        <f t="shared" si="561"/>
        <v/>
      </c>
      <c r="CZ363" s="64" t="str">
        <f t="shared" si="562"/>
        <v/>
      </c>
      <c r="DA363" s="35"/>
      <c r="DB363" s="35"/>
      <c r="DC363" s="35"/>
      <c r="DD363" s="35"/>
      <c r="DE363" s="35"/>
      <c r="DF363" s="35"/>
      <c r="DG363" s="142"/>
      <c r="DH363" s="142"/>
      <c r="DI363" s="35"/>
      <c r="DJ363" s="35" t="str">
        <f t="shared" si="563"/>
        <v/>
      </c>
      <c r="DK363" s="35" t="str">
        <f t="shared" si="564"/>
        <v/>
      </c>
      <c r="DL363" s="35" t="str">
        <f t="shared" si="565"/>
        <v/>
      </c>
      <c r="DM363" s="64"/>
      <c r="DN363" s="64"/>
      <c r="DO363" s="64"/>
      <c r="DP363" s="64"/>
      <c r="DQ363" s="64"/>
      <c r="DR363" s="64"/>
      <c r="DS363" s="144"/>
      <c r="DT363" s="144"/>
      <c r="DU363" s="64"/>
      <c r="DV363" s="64" t="str">
        <f t="shared" si="566"/>
        <v/>
      </c>
      <c r="DW363" s="64" t="str">
        <f t="shared" si="567"/>
        <v/>
      </c>
      <c r="DX363" s="64" t="str">
        <f t="shared" si="568"/>
        <v/>
      </c>
      <c r="DY363" s="35"/>
      <c r="DZ363" s="35"/>
      <c r="EA363" s="35"/>
      <c r="EB363" s="35"/>
      <c r="EC363" s="35"/>
      <c r="ED363" s="35"/>
      <c r="EE363" s="142"/>
      <c r="EF363" s="142"/>
      <c r="EG363" s="35"/>
      <c r="EH363" s="35" t="str">
        <f t="shared" si="569"/>
        <v/>
      </c>
      <c r="EI363" s="35" t="str">
        <f t="shared" si="570"/>
        <v/>
      </c>
      <c r="EJ363" s="35" t="str">
        <f t="shared" si="571"/>
        <v/>
      </c>
      <c r="EK363" s="62"/>
      <c r="EL363" s="62"/>
      <c r="EM363" s="62"/>
      <c r="EN363" s="62"/>
      <c r="EO363" s="62"/>
      <c r="EP363" s="62"/>
      <c r="EQ363" s="62"/>
      <c r="ER363" s="62"/>
      <c r="ES363" s="62"/>
      <c r="ET363" s="62"/>
      <c r="EU363" s="62"/>
      <c r="EV363" s="62"/>
      <c r="EW363" s="5"/>
      <c r="EX363" s="5"/>
      <c r="EY363" s="5"/>
      <c r="EZ363" s="5"/>
      <c r="FA363" s="5"/>
      <c r="FB363" s="5"/>
      <c r="FC363" s="5"/>
      <c r="FD363" s="5"/>
      <c r="FE363" s="5"/>
      <c r="FF363" s="5"/>
      <c r="FG363" s="5"/>
      <c r="FH363" s="5"/>
      <c r="FI363" s="62"/>
      <c r="FJ363" s="62"/>
      <c r="FK363" s="62"/>
      <c r="FL363" s="62"/>
      <c r="FM363" s="62"/>
      <c r="FN363" s="62"/>
      <c r="FO363" s="62"/>
      <c r="FP363" s="62"/>
      <c r="FQ363" s="62"/>
      <c r="FR363" s="62"/>
      <c r="FS363" s="62"/>
      <c r="FT363" s="62"/>
      <c r="FU363" s="5"/>
      <c r="FV363" s="5"/>
      <c r="FW363" s="5"/>
      <c r="FX363" s="5"/>
      <c r="FY363" s="5"/>
      <c r="FZ363" s="5"/>
      <c r="GA363" s="5"/>
      <c r="GB363" s="5"/>
      <c r="GC363" s="5"/>
      <c r="GD363" s="5"/>
      <c r="GE363" s="5"/>
      <c r="GF363" s="5"/>
      <c r="GG363" s="62"/>
      <c r="GH363" s="62"/>
      <c r="GI363" s="62"/>
      <c r="GJ363" s="62"/>
      <c r="GK363" s="62"/>
      <c r="GL363" s="62"/>
      <c r="GM363" s="62"/>
      <c r="GN363" s="62"/>
      <c r="GO363" s="62"/>
      <c r="GP363" s="62"/>
      <c r="GQ363" s="62"/>
      <c r="GR363" s="62"/>
      <c r="GS363" s="5"/>
      <c r="GT363" s="5"/>
      <c r="GU363" s="5"/>
      <c r="GV363" s="5"/>
      <c r="GW363" s="5"/>
      <c r="GX363" s="5"/>
      <c r="GY363" s="5"/>
      <c r="GZ363" s="5"/>
      <c r="HA363" s="5"/>
      <c r="HB363" s="5"/>
      <c r="HC363" s="5"/>
      <c r="HD363" s="5"/>
      <c r="HE363" s="62"/>
      <c r="HF363" s="62"/>
      <c r="HG363" s="62"/>
      <c r="HH363" s="62"/>
      <c r="HI363" s="62"/>
      <c r="HJ363" s="62"/>
      <c r="HK363" s="62"/>
      <c r="HL363" s="62"/>
      <c r="HM363" s="62"/>
      <c r="HN363" s="62"/>
      <c r="HO363" s="62"/>
      <c r="HP363" s="62"/>
      <c r="HQ363" s="5"/>
      <c r="HR363" s="5"/>
      <c r="HS363" s="5"/>
      <c r="HT363" s="5"/>
      <c r="HU363" s="5"/>
      <c r="HV363" s="5"/>
      <c r="HW363" s="5"/>
      <c r="HX363" s="5"/>
      <c r="HY363" s="5"/>
      <c r="HZ363" s="5"/>
      <c r="IA363" s="5"/>
      <c r="IB363" s="5"/>
      <c r="IC363" s="62"/>
      <c r="ID363" s="62"/>
      <c r="IE363" s="62"/>
      <c r="IF363" s="62"/>
      <c r="IG363" s="62"/>
      <c r="IH363" s="62"/>
      <c r="II363" s="62"/>
      <c r="IJ363" s="62"/>
      <c r="IK363" s="62"/>
      <c r="IL363" s="62"/>
      <c r="IM363" s="62"/>
      <c r="IN363" s="62"/>
      <c r="IO363" s="5"/>
      <c r="IP363" s="5"/>
      <c r="IQ363" s="5"/>
      <c r="IR363" s="5"/>
      <c r="IS363" s="5"/>
      <c r="IT363" s="5"/>
      <c r="IU363" s="5"/>
      <c r="IV363" s="5"/>
      <c r="IW363" s="5"/>
      <c r="IX363" s="5"/>
      <c r="IY363" s="5"/>
      <c r="IZ363" s="5"/>
    </row>
    <row r="364" spans="1:260" x14ac:dyDescent="0.35">
      <c r="A364" s="131">
        <v>360</v>
      </c>
      <c r="B364" s="170">
        <f>'BVEM Scorecard'!B363</f>
        <v>0</v>
      </c>
      <c r="C364" s="170">
        <f>'BVEM Scorecard'!C363</f>
        <v>0</v>
      </c>
      <c r="D364" s="152">
        <v>263</v>
      </c>
      <c r="E364" s="72" t="str">
        <f>'BVEM Scorecard'!F363</f>
        <v>Wind</v>
      </c>
      <c r="F364" s="94"/>
      <c r="G364" s="94"/>
      <c r="H364" s="94"/>
      <c r="I364" s="94"/>
      <c r="J364" s="55"/>
      <c r="K364" s="55"/>
      <c r="L364" s="55"/>
      <c r="M364" s="55"/>
      <c r="N364" s="5"/>
      <c r="O364" s="141"/>
      <c r="P364" s="142"/>
      <c r="Q364" s="114"/>
      <c r="R364" s="91"/>
      <c r="S364" s="5" t="str">
        <f t="shared" si="541"/>
        <v/>
      </c>
      <c r="T364" s="93"/>
      <c r="U364" s="143"/>
      <c r="V364" s="143"/>
      <c r="W364" s="143"/>
      <c r="X364" s="64"/>
      <c r="Y364" s="64"/>
      <c r="Z364" s="64"/>
      <c r="AA364" s="144"/>
      <c r="AB364" s="144"/>
      <c r="AC364" s="64"/>
      <c r="AD364" s="64" t="str">
        <f t="shared" si="542"/>
        <v/>
      </c>
      <c r="AE364" s="64" t="str">
        <f t="shared" si="543"/>
        <v/>
      </c>
      <c r="AF364" s="64" t="str">
        <f t="shared" si="544"/>
        <v/>
      </c>
      <c r="AG364" s="55"/>
      <c r="AH364" s="55"/>
      <c r="AI364" s="5"/>
      <c r="AJ364" s="5"/>
      <c r="AK364" s="5"/>
      <c r="AL364" s="5"/>
      <c r="AM364" s="5"/>
      <c r="AN364" s="5"/>
      <c r="AO364" s="5"/>
      <c r="AP364" s="35" t="str">
        <f t="shared" si="545"/>
        <v/>
      </c>
      <c r="AQ364" s="35" t="str">
        <f t="shared" si="546"/>
        <v/>
      </c>
      <c r="AR364" s="35" t="str">
        <f t="shared" si="547"/>
        <v/>
      </c>
      <c r="AS364" s="62"/>
      <c r="AT364" s="62"/>
      <c r="AU364" s="62"/>
      <c r="AV364" s="62"/>
      <c r="AW364" s="62"/>
      <c r="AX364" s="62"/>
      <c r="AY364" s="62"/>
      <c r="AZ364" s="62"/>
      <c r="BA364" s="62"/>
      <c r="BB364" s="62" t="str">
        <f t="shared" si="548"/>
        <v/>
      </c>
      <c r="BC364" s="95" t="str">
        <f t="shared" si="549"/>
        <v/>
      </c>
      <c r="BD364" s="62" t="str">
        <f t="shared" si="550"/>
        <v/>
      </c>
      <c r="BE364" s="5"/>
      <c r="BF364" s="5"/>
      <c r="BG364" s="5"/>
      <c r="BH364" s="5"/>
      <c r="BI364" s="5"/>
      <c r="BJ364" s="5"/>
      <c r="BK364" s="5"/>
      <c r="BL364" s="5"/>
      <c r="BM364" s="5"/>
      <c r="BN364" s="35" t="str">
        <f t="shared" si="551"/>
        <v/>
      </c>
      <c r="BO364" s="35" t="str">
        <f t="shared" si="552"/>
        <v/>
      </c>
      <c r="BP364" s="35" t="str">
        <f t="shared" si="553"/>
        <v/>
      </c>
      <c r="BQ364" s="62"/>
      <c r="BR364" s="62"/>
      <c r="BS364" s="62"/>
      <c r="BT364" s="62"/>
      <c r="BU364" s="62"/>
      <c r="BV364" s="62"/>
      <c r="BW364" s="62"/>
      <c r="BX364" s="62"/>
      <c r="BY364" s="62"/>
      <c r="BZ364" s="62" t="str">
        <f t="shared" si="554"/>
        <v/>
      </c>
      <c r="CA364" s="62" t="str">
        <f t="shared" si="555"/>
        <v/>
      </c>
      <c r="CB364" s="62" t="str">
        <f t="shared" si="556"/>
        <v/>
      </c>
      <c r="CC364" s="5"/>
      <c r="CD364" s="5"/>
      <c r="CE364" s="5"/>
      <c r="CF364" s="5"/>
      <c r="CG364" s="5"/>
      <c r="CH364" s="5"/>
      <c r="CI364" s="5"/>
      <c r="CJ364" s="5"/>
      <c r="CK364" s="5"/>
      <c r="CL364" s="35" t="str">
        <f t="shared" si="557"/>
        <v/>
      </c>
      <c r="CM364" s="35" t="str">
        <f t="shared" si="558"/>
        <v/>
      </c>
      <c r="CN364" s="35" t="str">
        <f t="shared" si="559"/>
        <v/>
      </c>
      <c r="CO364" s="62"/>
      <c r="CP364" s="62"/>
      <c r="CQ364" s="62"/>
      <c r="CR364" s="62"/>
      <c r="CS364" s="62"/>
      <c r="CT364" s="62"/>
      <c r="CU364" s="62"/>
      <c r="CV364" s="62"/>
      <c r="CW364" s="62"/>
      <c r="CX364" s="62" t="str">
        <f t="shared" si="560"/>
        <v/>
      </c>
      <c r="CY364" s="62" t="str">
        <f t="shared" si="561"/>
        <v/>
      </c>
      <c r="CZ364" s="62" t="str">
        <f t="shared" si="562"/>
        <v/>
      </c>
      <c r="DA364" s="5"/>
      <c r="DB364" s="5"/>
      <c r="DC364" s="5"/>
      <c r="DD364" s="5"/>
      <c r="DE364" s="5"/>
      <c r="DF364" s="5"/>
      <c r="DG364" s="5"/>
      <c r="DH364" s="5"/>
      <c r="DI364" s="5"/>
      <c r="DJ364" s="5" t="str">
        <f t="shared" si="563"/>
        <v/>
      </c>
      <c r="DK364" s="5" t="str">
        <f t="shared" si="564"/>
        <v/>
      </c>
      <c r="DL364" s="5" t="str">
        <f t="shared" si="565"/>
        <v/>
      </c>
      <c r="DM364" s="62"/>
      <c r="DN364" s="62"/>
      <c r="DO364" s="62"/>
      <c r="DP364" s="62"/>
      <c r="DQ364" s="62"/>
      <c r="DR364" s="62"/>
      <c r="DS364" s="62"/>
      <c r="DT364" s="62"/>
      <c r="DU364" s="62"/>
      <c r="DV364" s="62" t="str">
        <f t="shared" si="566"/>
        <v/>
      </c>
      <c r="DW364" s="62" t="str">
        <f t="shared" si="567"/>
        <v/>
      </c>
      <c r="DX364" s="62" t="str">
        <f t="shared" si="568"/>
        <v/>
      </c>
      <c r="DY364" s="5"/>
      <c r="DZ364" s="5"/>
      <c r="EA364" s="5"/>
      <c r="EB364" s="5"/>
      <c r="EC364" s="5"/>
      <c r="ED364" s="5"/>
      <c r="EE364" s="5"/>
      <c r="EF364" s="5"/>
      <c r="EG364" s="5"/>
      <c r="EH364" s="5" t="str">
        <f t="shared" si="569"/>
        <v/>
      </c>
      <c r="EI364" s="5" t="str">
        <f t="shared" si="570"/>
        <v/>
      </c>
      <c r="EJ364" s="5" t="str">
        <f t="shared" si="571"/>
        <v/>
      </c>
      <c r="EK364" s="62"/>
      <c r="EL364" s="62"/>
      <c r="EM364" s="62"/>
      <c r="EN364" s="62"/>
      <c r="EO364" s="62"/>
      <c r="EP364" s="62"/>
      <c r="EQ364" s="62"/>
      <c r="ER364" s="62"/>
      <c r="ES364" s="62"/>
      <c r="ET364" s="62"/>
      <c r="EU364" s="62"/>
      <c r="EV364" s="62"/>
      <c r="EW364" s="5"/>
      <c r="EX364" s="5"/>
      <c r="EY364" s="5"/>
      <c r="EZ364" s="5"/>
      <c r="FA364" s="5"/>
      <c r="FB364" s="5"/>
      <c r="FC364" s="5"/>
      <c r="FD364" s="5"/>
      <c r="FE364" s="5"/>
      <c r="FF364" s="5"/>
      <c r="FG364" s="5"/>
      <c r="FH364" s="5"/>
      <c r="FI364" s="62"/>
      <c r="FJ364" s="62"/>
      <c r="FK364" s="62"/>
      <c r="FL364" s="62"/>
      <c r="FM364" s="62"/>
      <c r="FN364" s="62"/>
      <c r="FO364" s="62"/>
      <c r="FP364" s="62"/>
      <c r="FQ364" s="62"/>
      <c r="FR364" s="62"/>
      <c r="FS364" s="62"/>
      <c r="FT364" s="62"/>
      <c r="FU364" s="5"/>
      <c r="FV364" s="5"/>
      <c r="FW364" s="5"/>
      <c r="FX364" s="5"/>
      <c r="FY364" s="5"/>
      <c r="FZ364" s="5"/>
      <c r="GA364" s="5"/>
      <c r="GB364" s="5"/>
      <c r="GC364" s="5"/>
      <c r="GD364" s="5"/>
      <c r="GE364" s="5"/>
      <c r="GF364" s="5"/>
      <c r="GG364" s="62"/>
      <c r="GH364" s="62"/>
      <c r="GI364" s="62"/>
      <c r="GJ364" s="62"/>
      <c r="GK364" s="62"/>
      <c r="GL364" s="62"/>
      <c r="GM364" s="62"/>
      <c r="GN364" s="62"/>
      <c r="GO364" s="62"/>
      <c r="GP364" s="62"/>
      <c r="GQ364" s="62"/>
      <c r="GR364" s="62"/>
      <c r="GS364" s="5"/>
      <c r="GT364" s="5"/>
      <c r="GU364" s="5"/>
      <c r="GV364" s="5"/>
      <c r="GW364" s="5"/>
      <c r="GX364" s="5"/>
      <c r="GY364" s="5"/>
      <c r="GZ364" s="5"/>
      <c r="HA364" s="5"/>
      <c r="HB364" s="5"/>
      <c r="HC364" s="5"/>
      <c r="HD364" s="5"/>
      <c r="HE364" s="62"/>
      <c r="HF364" s="62"/>
      <c r="HG364" s="62"/>
      <c r="HH364" s="62"/>
      <c r="HI364" s="62"/>
      <c r="HJ364" s="62"/>
      <c r="HK364" s="62"/>
      <c r="HL364" s="62"/>
      <c r="HM364" s="62"/>
      <c r="HN364" s="62"/>
      <c r="HO364" s="62"/>
      <c r="HP364" s="62"/>
      <c r="HQ364" s="5"/>
      <c r="HR364" s="5"/>
      <c r="HS364" s="5"/>
      <c r="HT364" s="5"/>
      <c r="HU364" s="5"/>
      <c r="HV364" s="5"/>
      <c r="HW364" s="5"/>
      <c r="HX364" s="5"/>
      <c r="HY364" s="5"/>
      <c r="HZ364" s="5"/>
      <c r="IA364" s="5"/>
      <c r="IB364" s="5"/>
      <c r="IC364" s="62"/>
      <c r="ID364" s="62"/>
      <c r="IE364" s="62"/>
      <c r="IF364" s="62"/>
      <c r="IG364" s="62"/>
      <c r="IH364" s="62"/>
      <c r="II364" s="62"/>
      <c r="IJ364" s="62"/>
      <c r="IK364" s="62"/>
      <c r="IL364" s="62"/>
      <c r="IM364" s="62"/>
      <c r="IN364" s="62"/>
      <c r="IO364" s="5"/>
      <c r="IP364" s="5"/>
      <c r="IQ364" s="5"/>
      <c r="IR364" s="5"/>
      <c r="IS364" s="5"/>
      <c r="IT364" s="5"/>
      <c r="IU364" s="5"/>
      <c r="IV364" s="5"/>
      <c r="IW364" s="5"/>
      <c r="IX364" s="5"/>
      <c r="IY364" s="5"/>
      <c r="IZ364" s="5"/>
    </row>
    <row r="365" spans="1:260" x14ac:dyDescent="0.35">
      <c r="A365" s="131">
        <v>361</v>
      </c>
      <c r="B365" s="170">
        <f>'BVEM Scorecard'!B364</f>
        <v>0</v>
      </c>
      <c r="C365" s="170">
        <f>'BVEM Scorecard'!C364</f>
        <v>0</v>
      </c>
      <c r="D365" s="152">
        <v>264</v>
      </c>
      <c r="E365" s="72" t="str">
        <f>'BVEM Scorecard'!F364</f>
        <v>Wind</v>
      </c>
      <c r="F365" s="94"/>
      <c r="G365" s="94"/>
      <c r="H365" s="94"/>
      <c r="I365" s="94"/>
      <c r="J365" s="55"/>
      <c r="K365" s="55"/>
      <c r="L365" s="55"/>
      <c r="M365" s="55"/>
      <c r="N365" s="5"/>
      <c r="O365" s="5"/>
      <c r="P365" s="142"/>
      <c r="Q365" s="114"/>
      <c r="R365" s="91"/>
      <c r="S365" s="5" t="str">
        <f t="shared" si="541"/>
        <v/>
      </c>
      <c r="T365" s="93"/>
      <c r="U365" s="143"/>
      <c r="V365" s="143"/>
      <c r="W365" s="143"/>
      <c r="X365" s="64"/>
      <c r="Y365" s="64"/>
      <c r="Z365" s="62"/>
      <c r="AA365" s="144"/>
      <c r="AB365" s="144"/>
      <c r="AC365" s="64"/>
      <c r="AD365" s="64" t="str">
        <f t="shared" si="542"/>
        <v/>
      </c>
      <c r="AE365" s="64" t="str">
        <f t="shared" si="543"/>
        <v/>
      </c>
      <c r="AF365" s="64" t="str">
        <f t="shared" si="544"/>
        <v/>
      </c>
      <c r="AG365" s="55"/>
      <c r="AH365" s="55"/>
      <c r="AI365" s="35"/>
      <c r="AJ365" s="35"/>
      <c r="AK365" s="35"/>
      <c r="AL365" s="35"/>
      <c r="AM365" s="142"/>
      <c r="AN365" s="142"/>
      <c r="AO365" s="35"/>
      <c r="AP365" s="35" t="str">
        <f t="shared" si="545"/>
        <v/>
      </c>
      <c r="AQ365" s="35" t="str">
        <f t="shared" si="546"/>
        <v/>
      </c>
      <c r="AR365" s="35" t="str">
        <f t="shared" si="547"/>
        <v/>
      </c>
      <c r="AS365" s="64"/>
      <c r="AT365" s="64"/>
      <c r="AU365" s="64"/>
      <c r="AV365" s="64"/>
      <c r="AW365" s="64"/>
      <c r="AX365" s="64"/>
      <c r="AY365" s="144"/>
      <c r="AZ365" s="144"/>
      <c r="BA365" s="64"/>
      <c r="BB365" s="64" t="str">
        <f t="shared" si="548"/>
        <v/>
      </c>
      <c r="BC365" s="64" t="str">
        <f t="shared" si="549"/>
        <v/>
      </c>
      <c r="BD365" s="64" t="str">
        <f t="shared" si="550"/>
        <v/>
      </c>
      <c r="BE365" s="35"/>
      <c r="BF365" s="35"/>
      <c r="BG365" s="35"/>
      <c r="BH365" s="35"/>
      <c r="BI365" s="35"/>
      <c r="BJ365" s="35"/>
      <c r="BK365" s="142"/>
      <c r="BL365" s="142"/>
      <c r="BM365" s="35"/>
      <c r="BN365" s="35" t="str">
        <f t="shared" si="551"/>
        <v/>
      </c>
      <c r="BO365" s="35" t="str">
        <f t="shared" si="552"/>
        <v/>
      </c>
      <c r="BP365" s="35" t="str">
        <f t="shared" si="553"/>
        <v/>
      </c>
      <c r="BQ365" s="64"/>
      <c r="BR365" s="64"/>
      <c r="BS365" s="64"/>
      <c r="BT365" s="64"/>
      <c r="BU365" s="64"/>
      <c r="BV365" s="64"/>
      <c r="BW365" s="144"/>
      <c r="BX365" s="144"/>
      <c r="BY365" s="64"/>
      <c r="BZ365" s="64" t="str">
        <f t="shared" si="554"/>
        <v/>
      </c>
      <c r="CA365" s="64" t="str">
        <f t="shared" si="555"/>
        <v/>
      </c>
      <c r="CB365" s="64" t="str">
        <f t="shared" si="556"/>
        <v/>
      </c>
      <c r="CC365" s="35"/>
      <c r="CD365" s="35"/>
      <c r="CE365" s="35"/>
      <c r="CF365" s="35"/>
      <c r="CG365" s="35"/>
      <c r="CH365" s="35"/>
      <c r="CI365" s="142"/>
      <c r="CJ365" s="142"/>
      <c r="CK365" s="35"/>
      <c r="CL365" s="35" t="str">
        <f t="shared" si="557"/>
        <v/>
      </c>
      <c r="CM365" s="35" t="str">
        <f t="shared" si="558"/>
        <v/>
      </c>
      <c r="CN365" s="35" t="str">
        <f t="shared" si="559"/>
        <v/>
      </c>
      <c r="CO365" s="64"/>
      <c r="CP365" s="64"/>
      <c r="CQ365" s="64"/>
      <c r="CR365" s="64"/>
      <c r="CS365" s="64"/>
      <c r="CT365" s="64"/>
      <c r="CU365" s="144"/>
      <c r="CV365" s="144"/>
      <c r="CW365" s="64"/>
      <c r="CX365" s="64" t="str">
        <f t="shared" si="560"/>
        <v/>
      </c>
      <c r="CY365" s="64" t="str">
        <f t="shared" si="561"/>
        <v/>
      </c>
      <c r="CZ365" s="64" t="str">
        <f t="shared" si="562"/>
        <v/>
      </c>
      <c r="DA365" s="35"/>
      <c r="DB365" s="35"/>
      <c r="DC365" s="35"/>
      <c r="DD365" s="35"/>
      <c r="DE365" s="35"/>
      <c r="DF365" s="35"/>
      <c r="DG365" s="142"/>
      <c r="DH365" s="142"/>
      <c r="DI365" s="35"/>
      <c r="DJ365" s="35" t="str">
        <f t="shared" si="563"/>
        <v/>
      </c>
      <c r="DK365" s="35" t="str">
        <f t="shared" si="564"/>
        <v/>
      </c>
      <c r="DL365" s="35" t="str">
        <f t="shared" si="565"/>
        <v/>
      </c>
      <c r="DM365" s="64"/>
      <c r="DN365" s="64"/>
      <c r="DO365" s="64"/>
      <c r="DP365" s="64"/>
      <c r="DQ365" s="64"/>
      <c r="DR365" s="64"/>
      <c r="DS365" s="144"/>
      <c r="DT365" s="144"/>
      <c r="DU365" s="64"/>
      <c r="DV365" s="64" t="str">
        <f t="shared" si="566"/>
        <v/>
      </c>
      <c r="DW365" s="64" t="str">
        <f t="shared" si="567"/>
        <v/>
      </c>
      <c r="DX365" s="64" t="str">
        <f t="shared" si="568"/>
        <v/>
      </c>
      <c r="DY365" s="35"/>
      <c r="DZ365" s="35"/>
      <c r="EA365" s="35"/>
      <c r="EB365" s="35"/>
      <c r="EC365" s="35"/>
      <c r="ED365" s="35"/>
      <c r="EE365" s="142"/>
      <c r="EF365" s="142"/>
      <c r="EG365" s="35"/>
      <c r="EH365" s="35" t="str">
        <f t="shared" si="569"/>
        <v/>
      </c>
      <c r="EI365" s="35" t="str">
        <f t="shared" si="570"/>
        <v/>
      </c>
      <c r="EJ365" s="35" t="str">
        <f t="shared" si="571"/>
        <v/>
      </c>
      <c r="EK365" s="62"/>
      <c r="EL365" s="62"/>
      <c r="EM365" s="62"/>
      <c r="EN365" s="62"/>
      <c r="EO365" s="62"/>
      <c r="EP365" s="62"/>
      <c r="EQ365" s="62"/>
      <c r="ER365" s="62"/>
      <c r="ES365" s="62"/>
      <c r="ET365" s="62"/>
      <c r="EU365" s="62"/>
      <c r="EV365" s="62"/>
      <c r="EW365" s="5"/>
      <c r="EX365" s="5"/>
      <c r="EY365" s="5"/>
      <c r="EZ365" s="5"/>
      <c r="FA365" s="5"/>
      <c r="FB365" s="5"/>
      <c r="FC365" s="5"/>
      <c r="FD365" s="5"/>
      <c r="FE365" s="5"/>
      <c r="FF365" s="5"/>
      <c r="FG365" s="5"/>
      <c r="FH365" s="5"/>
      <c r="FI365" s="62"/>
      <c r="FJ365" s="62"/>
      <c r="FK365" s="62"/>
      <c r="FL365" s="62"/>
      <c r="FM365" s="62"/>
      <c r="FN365" s="62"/>
      <c r="FO365" s="62"/>
      <c r="FP365" s="62"/>
      <c r="FQ365" s="62"/>
      <c r="FR365" s="62"/>
      <c r="FS365" s="62"/>
      <c r="FT365" s="62"/>
      <c r="FU365" s="5"/>
      <c r="FV365" s="5"/>
      <c r="FW365" s="5"/>
      <c r="FX365" s="5"/>
      <c r="FY365" s="5"/>
      <c r="FZ365" s="5"/>
      <c r="GA365" s="5"/>
      <c r="GB365" s="5"/>
      <c r="GC365" s="5"/>
      <c r="GD365" s="5"/>
      <c r="GE365" s="5"/>
      <c r="GF365" s="5"/>
      <c r="GG365" s="62"/>
      <c r="GH365" s="62"/>
      <c r="GI365" s="62"/>
      <c r="GJ365" s="62"/>
      <c r="GK365" s="62"/>
      <c r="GL365" s="62"/>
      <c r="GM365" s="62"/>
      <c r="GN365" s="62"/>
      <c r="GO365" s="62"/>
      <c r="GP365" s="62"/>
      <c r="GQ365" s="62"/>
      <c r="GR365" s="62"/>
      <c r="GS365" s="5"/>
      <c r="GT365" s="5"/>
      <c r="GU365" s="5"/>
      <c r="GV365" s="5"/>
      <c r="GW365" s="5"/>
      <c r="GX365" s="5"/>
      <c r="GY365" s="5"/>
      <c r="GZ365" s="5"/>
      <c r="HA365" s="5"/>
      <c r="HB365" s="5"/>
      <c r="HC365" s="5"/>
      <c r="HD365" s="5"/>
      <c r="HE365" s="62"/>
      <c r="HF365" s="62"/>
      <c r="HG365" s="62"/>
      <c r="HH365" s="62"/>
      <c r="HI365" s="62"/>
      <c r="HJ365" s="62"/>
      <c r="HK365" s="62"/>
      <c r="HL365" s="62"/>
      <c r="HM365" s="62"/>
      <c r="HN365" s="62"/>
      <c r="HO365" s="62"/>
      <c r="HP365" s="62"/>
      <c r="HQ365" s="5"/>
      <c r="HR365" s="5"/>
      <c r="HS365" s="5"/>
      <c r="HT365" s="5"/>
      <c r="HU365" s="5"/>
      <c r="HV365" s="5"/>
      <c r="HW365" s="5"/>
      <c r="HX365" s="5"/>
      <c r="HY365" s="5"/>
      <c r="HZ365" s="5"/>
      <c r="IA365" s="5"/>
      <c r="IB365" s="5"/>
      <c r="IC365" s="62"/>
      <c r="ID365" s="62"/>
      <c r="IE365" s="62"/>
      <c r="IF365" s="62"/>
      <c r="IG365" s="62"/>
      <c r="IH365" s="62"/>
      <c r="II365" s="62"/>
      <c r="IJ365" s="62"/>
      <c r="IK365" s="62"/>
      <c r="IL365" s="62"/>
      <c r="IM365" s="62"/>
      <c r="IN365" s="62"/>
      <c r="IO365" s="5"/>
      <c r="IP365" s="5"/>
      <c r="IQ365" s="5"/>
      <c r="IR365" s="5"/>
      <c r="IS365" s="5"/>
      <c r="IT365" s="5"/>
      <c r="IU365" s="5"/>
      <c r="IV365" s="5"/>
      <c r="IW365" s="5"/>
      <c r="IX365" s="5"/>
      <c r="IY365" s="5"/>
      <c r="IZ365" s="5"/>
    </row>
    <row r="366" spans="1:260" x14ac:dyDescent="0.35">
      <c r="A366" s="131">
        <v>362</v>
      </c>
      <c r="B366" s="170">
        <f>'BVEM Scorecard'!B365</f>
        <v>0</v>
      </c>
      <c r="C366" s="170">
        <f>'BVEM Scorecard'!C365</f>
        <v>0</v>
      </c>
      <c r="D366" s="152">
        <v>1050</v>
      </c>
      <c r="E366" s="72" t="str">
        <f>'BVEM Scorecard'!F365</f>
        <v>Storage</v>
      </c>
      <c r="F366" s="94"/>
      <c r="G366" s="94"/>
      <c r="H366" s="94"/>
      <c r="I366" s="94"/>
      <c r="J366" s="55"/>
      <c r="K366" s="55"/>
      <c r="L366" s="55"/>
      <c r="M366" s="55"/>
      <c r="N366" s="5"/>
      <c r="O366" s="141"/>
      <c r="P366" s="142"/>
      <c r="Q366" s="114"/>
      <c r="R366" s="91"/>
      <c r="S366" s="5" t="str">
        <f t="shared" si="541"/>
        <v/>
      </c>
      <c r="T366" s="93"/>
      <c r="U366" s="143"/>
      <c r="V366" s="143"/>
      <c r="W366" s="143"/>
      <c r="X366" s="64"/>
      <c r="Y366" s="64"/>
      <c r="Z366" s="64"/>
      <c r="AA366" s="144"/>
      <c r="AB366" s="144"/>
      <c r="AC366" s="64"/>
      <c r="AD366" s="64" t="str">
        <f t="shared" si="542"/>
        <v/>
      </c>
      <c r="AE366" s="64" t="str">
        <f t="shared" si="543"/>
        <v/>
      </c>
      <c r="AF366" s="64" t="str">
        <f t="shared" si="544"/>
        <v/>
      </c>
      <c r="AG366" s="55"/>
      <c r="AH366" s="55"/>
      <c r="AI366" s="5"/>
      <c r="AJ366" s="5"/>
      <c r="AK366" s="5"/>
      <c r="AL366" s="5"/>
      <c r="AM366" s="5"/>
      <c r="AN366" s="5"/>
      <c r="AO366" s="5"/>
      <c r="AP366" s="35" t="str">
        <f t="shared" si="545"/>
        <v/>
      </c>
      <c r="AQ366" s="35" t="str">
        <f t="shared" si="546"/>
        <v/>
      </c>
      <c r="AR366" s="35" t="str">
        <f t="shared" si="547"/>
        <v/>
      </c>
      <c r="AS366" s="62"/>
      <c r="AT366" s="62"/>
      <c r="AU366" s="62"/>
      <c r="AV366" s="62"/>
      <c r="AW366" s="62"/>
      <c r="AX366" s="62"/>
      <c r="AY366" s="62"/>
      <c r="AZ366" s="62"/>
      <c r="BA366" s="62"/>
      <c r="BB366" s="62" t="str">
        <f t="shared" si="548"/>
        <v/>
      </c>
      <c r="BC366" s="95" t="str">
        <f t="shared" si="549"/>
        <v/>
      </c>
      <c r="BD366" s="62" t="str">
        <f t="shared" si="550"/>
        <v/>
      </c>
      <c r="BE366" s="5"/>
      <c r="BF366" s="5"/>
      <c r="BG366" s="5"/>
      <c r="BH366" s="5"/>
      <c r="BI366" s="5"/>
      <c r="BJ366" s="5"/>
      <c r="BK366" s="5"/>
      <c r="BL366" s="5"/>
      <c r="BM366" s="5"/>
      <c r="BN366" s="35" t="str">
        <f t="shared" si="551"/>
        <v/>
      </c>
      <c r="BO366" s="35" t="str">
        <f t="shared" si="552"/>
        <v/>
      </c>
      <c r="BP366" s="35" t="str">
        <f t="shared" si="553"/>
        <v/>
      </c>
      <c r="BQ366" s="62"/>
      <c r="BR366" s="62"/>
      <c r="BS366" s="62"/>
      <c r="BT366" s="62"/>
      <c r="BU366" s="62"/>
      <c r="BV366" s="62"/>
      <c r="BW366" s="62"/>
      <c r="BX366" s="62"/>
      <c r="BY366" s="62"/>
      <c r="BZ366" s="62" t="str">
        <f t="shared" si="554"/>
        <v/>
      </c>
      <c r="CA366" s="62" t="str">
        <f t="shared" si="555"/>
        <v/>
      </c>
      <c r="CB366" s="62" t="str">
        <f t="shared" si="556"/>
        <v/>
      </c>
      <c r="CC366" s="5"/>
      <c r="CD366" s="5"/>
      <c r="CE366" s="5"/>
      <c r="CF366" s="5"/>
      <c r="CG366" s="5"/>
      <c r="CH366" s="5"/>
      <c r="CI366" s="5"/>
      <c r="CJ366" s="5"/>
      <c r="CK366" s="5"/>
      <c r="CL366" s="35" t="str">
        <f t="shared" si="557"/>
        <v/>
      </c>
      <c r="CM366" s="35" t="str">
        <f t="shared" si="558"/>
        <v/>
      </c>
      <c r="CN366" s="35" t="str">
        <f t="shared" si="559"/>
        <v/>
      </c>
      <c r="CO366" s="62"/>
      <c r="CP366" s="62"/>
      <c r="CQ366" s="62"/>
      <c r="CR366" s="62"/>
      <c r="CS366" s="62"/>
      <c r="CT366" s="62"/>
      <c r="CU366" s="62"/>
      <c r="CV366" s="62"/>
      <c r="CW366" s="62"/>
      <c r="CX366" s="62" t="str">
        <f t="shared" si="560"/>
        <v/>
      </c>
      <c r="CY366" s="62" t="str">
        <f t="shared" si="561"/>
        <v/>
      </c>
      <c r="CZ366" s="62" t="str">
        <f t="shared" si="562"/>
        <v/>
      </c>
      <c r="DA366" s="5"/>
      <c r="DB366" s="5"/>
      <c r="DC366" s="5"/>
      <c r="DD366" s="5"/>
      <c r="DE366" s="5"/>
      <c r="DF366" s="5"/>
      <c r="DG366" s="5"/>
      <c r="DH366" s="5"/>
      <c r="DI366" s="5"/>
      <c r="DJ366" s="5" t="str">
        <f t="shared" si="563"/>
        <v/>
      </c>
      <c r="DK366" s="5" t="str">
        <f t="shared" si="564"/>
        <v/>
      </c>
      <c r="DL366" s="5" t="str">
        <f t="shared" si="565"/>
        <v/>
      </c>
      <c r="DM366" s="62"/>
      <c r="DN366" s="62"/>
      <c r="DO366" s="62"/>
      <c r="DP366" s="62"/>
      <c r="DQ366" s="62"/>
      <c r="DR366" s="62"/>
      <c r="DS366" s="62"/>
      <c r="DT366" s="62"/>
      <c r="DU366" s="62"/>
      <c r="DV366" s="62" t="str">
        <f t="shared" si="566"/>
        <v/>
      </c>
      <c r="DW366" s="62" t="str">
        <f t="shared" si="567"/>
        <v/>
      </c>
      <c r="DX366" s="62" t="str">
        <f t="shared" si="568"/>
        <v/>
      </c>
      <c r="DY366" s="5"/>
      <c r="DZ366" s="5"/>
      <c r="EA366" s="5"/>
      <c r="EB366" s="5"/>
      <c r="EC366" s="5"/>
      <c r="ED366" s="5"/>
      <c r="EE366" s="5"/>
      <c r="EF366" s="5"/>
      <c r="EG366" s="5"/>
      <c r="EH366" s="5" t="str">
        <f t="shared" si="569"/>
        <v/>
      </c>
      <c r="EI366" s="5" t="str">
        <f t="shared" si="570"/>
        <v/>
      </c>
      <c r="EJ366" s="5" t="str">
        <f t="shared" si="571"/>
        <v/>
      </c>
      <c r="EK366" s="62"/>
      <c r="EL366" s="62"/>
      <c r="EM366" s="62"/>
      <c r="EN366" s="62"/>
      <c r="EO366" s="62"/>
      <c r="EP366" s="62"/>
      <c r="EQ366" s="62"/>
      <c r="ER366" s="62"/>
      <c r="ES366" s="62"/>
      <c r="ET366" s="62"/>
      <c r="EU366" s="62"/>
      <c r="EV366" s="62"/>
      <c r="EW366" s="5"/>
      <c r="EX366" s="5"/>
      <c r="EY366" s="5"/>
      <c r="EZ366" s="5"/>
      <c r="FA366" s="5"/>
      <c r="FB366" s="5"/>
      <c r="FC366" s="5"/>
      <c r="FD366" s="5"/>
      <c r="FE366" s="5"/>
      <c r="FF366" s="5"/>
      <c r="FG366" s="5"/>
      <c r="FH366" s="5"/>
      <c r="FI366" s="62"/>
      <c r="FJ366" s="62"/>
      <c r="FK366" s="62"/>
      <c r="FL366" s="62"/>
      <c r="FM366" s="62"/>
      <c r="FN366" s="62"/>
      <c r="FO366" s="62"/>
      <c r="FP366" s="62"/>
      <c r="FQ366" s="62"/>
      <c r="FR366" s="62"/>
      <c r="FS366" s="62"/>
      <c r="FT366" s="62"/>
      <c r="FU366" s="5"/>
      <c r="FV366" s="5"/>
      <c r="FW366" s="5"/>
      <c r="FX366" s="5"/>
      <c r="FY366" s="5"/>
      <c r="FZ366" s="5"/>
      <c r="GA366" s="5"/>
      <c r="GB366" s="5"/>
      <c r="GC366" s="5"/>
      <c r="GD366" s="5"/>
      <c r="GE366" s="5"/>
      <c r="GF366" s="5"/>
      <c r="GG366" s="62"/>
      <c r="GH366" s="62"/>
      <c r="GI366" s="62"/>
      <c r="GJ366" s="62"/>
      <c r="GK366" s="62"/>
      <c r="GL366" s="62"/>
      <c r="GM366" s="62"/>
      <c r="GN366" s="62"/>
      <c r="GO366" s="62"/>
      <c r="GP366" s="62"/>
      <c r="GQ366" s="62"/>
      <c r="GR366" s="62"/>
      <c r="GS366" s="5"/>
      <c r="GT366" s="5"/>
      <c r="GU366" s="5"/>
      <c r="GV366" s="5"/>
      <c r="GW366" s="5"/>
      <c r="GX366" s="5"/>
      <c r="GY366" s="5"/>
      <c r="GZ366" s="5"/>
      <c r="HA366" s="5"/>
      <c r="HB366" s="5"/>
      <c r="HC366" s="5"/>
      <c r="HD366" s="5"/>
      <c r="HE366" s="62"/>
      <c r="HF366" s="62"/>
      <c r="HG366" s="62"/>
      <c r="HH366" s="62"/>
      <c r="HI366" s="62"/>
      <c r="HJ366" s="62"/>
      <c r="HK366" s="62"/>
      <c r="HL366" s="62"/>
      <c r="HM366" s="62"/>
      <c r="HN366" s="62"/>
      <c r="HO366" s="62"/>
      <c r="HP366" s="62"/>
      <c r="HQ366" s="5"/>
      <c r="HR366" s="5"/>
      <c r="HS366" s="5"/>
      <c r="HT366" s="5"/>
      <c r="HU366" s="5"/>
      <c r="HV366" s="5"/>
      <c r="HW366" s="5"/>
      <c r="HX366" s="5"/>
      <c r="HY366" s="5"/>
      <c r="HZ366" s="5"/>
      <c r="IA366" s="5"/>
      <c r="IB366" s="5"/>
      <c r="IC366" s="62"/>
      <c r="ID366" s="62"/>
      <c r="IE366" s="62"/>
      <c r="IF366" s="62"/>
      <c r="IG366" s="62"/>
      <c r="IH366" s="62"/>
      <c r="II366" s="62"/>
      <c r="IJ366" s="62"/>
      <c r="IK366" s="62"/>
      <c r="IL366" s="62"/>
      <c r="IM366" s="62"/>
      <c r="IN366" s="62"/>
      <c r="IO366" s="5"/>
      <c r="IP366" s="5"/>
      <c r="IQ366" s="5"/>
      <c r="IR366" s="5"/>
      <c r="IS366" s="5"/>
      <c r="IT366" s="5"/>
      <c r="IU366" s="5"/>
      <c r="IV366" s="5"/>
      <c r="IW366" s="5"/>
      <c r="IX366" s="5"/>
      <c r="IY366" s="5"/>
      <c r="IZ366" s="5"/>
    </row>
    <row r="367" spans="1:260" x14ac:dyDescent="0.35">
      <c r="A367" s="131">
        <v>363</v>
      </c>
      <c r="B367" s="170">
        <f>'BVEM Scorecard'!B366</f>
        <v>0</v>
      </c>
      <c r="C367" s="170">
        <f>'BVEM Scorecard'!C366</f>
        <v>0</v>
      </c>
      <c r="D367" s="152">
        <v>1086</v>
      </c>
      <c r="E367" s="72" t="str">
        <f>'BVEM Scorecard'!F366</f>
        <v>Wind</v>
      </c>
      <c r="F367" s="94">
        <f t="shared" si="539"/>
        <v>1</v>
      </c>
      <c r="G367" s="94">
        <f t="shared" ref="G367:G368" si="619">IFERROR(S367/3,0)</f>
        <v>1</v>
      </c>
      <c r="H367" s="94">
        <f t="shared" si="540"/>
        <v>1</v>
      </c>
      <c r="I367" s="94">
        <f t="shared" ref="I367:I371" si="620">IFERROR(SUM(AD367,AP367,BB367,BN367,BZ367,CL367,CX367,DJ367,DV367,EH367,ET367,FF367,FR367,GD367,GP367,HB367,HN367,HZ367,IL367,IX367)/(SUM(V367,AH367,AT367,BF367,BR367,CD367,CP367,DB367,DN367,DZ367,EL367,EX367,FJ367,FV367,GH367,GT367,HF367,HR367,ID367,IP367)*3),0)</f>
        <v>1</v>
      </c>
      <c r="J367" s="55">
        <v>1</v>
      </c>
      <c r="K367" s="55">
        <v>1</v>
      </c>
      <c r="L367" s="55">
        <v>1</v>
      </c>
      <c r="M367" s="55">
        <v>1</v>
      </c>
      <c r="N367" s="5">
        <v>1</v>
      </c>
      <c r="O367" s="5">
        <v>1</v>
      </c>
      <c r="P367" s="142">
        <v>1</v>
      </c>
      <c r="Q367" s="114">
        <v>1</v>
      </c>
      <c r="R367" s="91">
        <v>1</v>
      </c>
      <c r="S367" s="5">
        <f t="shared" si="541"/>
        <v>3</v>
      </c>
      <c r="T367" s="93">
        <f>IFERROR(Q367*Q$4+R367*R$4,0)</f>
        <v>1</v>
      </c>
      <c r="U367" s="143" t="str">
        <f>'Training Programs'!Y367</f>
        <v>PLA</v>
      </c>
      <c r="V367" s="143">
        <v>1</v>
      </c>
      <c r="W367" s="143">
        <f>'Career Opportunities'!T367</f>
        <v>0</v>
      </c>
      <c r="X367" s="64"/>
      <c r="Y367" s="64"/>
      <c r="Z367" s="62"/>
      <c r="AA367" s="144"/>
      <c r="AB367" s="144"/>
      <c r="AC367" s="64"/>
      <c r="AD367" s="64">
        <v>3</v>
      </c>
      <c r="AE367" s="64" t="str">
        <f t="shared" ref="AE367" si="621">IFERROR(W367/SUM($W367,$AI367,$AU367,$BG367,$BS367,$CE367,$CQ367,$DC367,$DO367,$EA367,$EM367,$EY367,$FK367,$FW367,$GI367,$GU367,$HG367,$HS367,$IE367,$IQ367),"")</f>
        <v/>
      </c>
      <c r="AF367" s="64">
        <v>1</v>
      </c>
      <c r="AG367" s="55"/>
      <c r="AH367" s="55"/>
      <c r="AI367" s="35"/>
      <c r="AJ367" s="35"/>
      <c r="AK367" s="35"/>
      <c r="AL367" s="35"/>
      <c r="AM367" s="142"/>
      <c r="AN367" s="142"/>
      <c r="AO367" s="35"/>
      <c r="AP367" s="35"/>
      <c r="AQ367" s="35"/>
      <c r="AR367" s="35"/>
      <c r="AS367" s="64"/>
      <c r="AT367" s="64"/>
      <c r="AU367" s="64"/>
      <c r="AV367" s="64"/>
      <c r="AW367" s="64"/>
      <c r="AX367" s="64"/>
      <c r="AY367" s="144"/>
      <c r="AZ367" s="144"/>
      <c r="BA367" s="64"/>
      <c r="BB367" s="64"/>
      <c r="BC367" s="64"/>
      <c r="BD367" s="64"/>
      <c r="BE367" s="35"/>
      <c r="BF367" s="35"/>
      <c r="BG367" s="35"/>
      <c r="BH367" s="35"/>
      <c r="BI367" s="35"/>
      <c r="BJ367" s="35"/>
      <c r="BK367" s="142"/>
      <c r="BL367" s="142"/>
      <c r="BM367" s="35"/>
      <c r="BN367" s="35"/>
      <c r="BO367" s="35"/>
      <c r="BP367" s="35"/>
      <c r="BQ367" s="64"/>
      <c r="BR367" s="64"/>
      <c r="BS367" s="64"/>
      <c r="BT367" s="64"/>
      <c r="BU367" s="64"/>
      <c r="BV367" s="64"/>
      <c r="BW367" s="144"/>
      <c r="BX367" s="144"/>
      <c r="BY367" s="64"/>
      <c r="BZ367" s="64"/>
      <c r="CA367" s="64"/>
      <c r="CB367" s="64"/>
      <c r="CC367" s="35"/>
      <c r="CD367" s="35"/>
      <c r="CE367" s="35"/>
      <c r="CF367" s="35"/>
      <c r="CG367" s="35"/>
      <c r="CH367" s="35"/>
      <c r="CI367" s="142"/>
      <c r="CJ367" s="142"/>
      <c r="CK367" s="35"/>
      <c r="CL367" s="35"/>
      <c r="CM367" s="35"/>
      <c r="CN367" s="35"/>
      <c r="CO367" s="64"/>
      <c r="CP367" s="64"/>
      <c r="CQ367" s="64"/>
      <c r="CR367" s="64"/>
      <c r="CS367" s="64"/>
      <c r="CT367" s="64"/>
      <c r="CU367" s="144"/>
      <c r="CV367" s="144"/>
      <c r="CW367" s="64"/>
      <c r="CX367" s="64"/>
      <c r="CY367" s="64"/>
      <c r="CZ367" s="64"/>
      <c r="DA367" s="35"/>
      <c r="DB367" s="35"/>
      <c r="DC367" s="35"/>
      <c r="DD367" s="35"/>
      <c r="DE367" s="35"/>
      <c r="DF367" s="35"/>
      <c r="DG367" s="142"/>
      <c r="DH367" s="142"/>
      <c r="DI367" s="35"/>
      <c r="DJ367" s="35"/>
      <c r="DK367" s="35"/>
      <c r="DL367" s="35"/>
      <c r="DM367" s="64"/>
      <c r="DN367" s="64"/>
      <c r="DO367" s="64"/>
      <c r="DP367" s="64"/>
      <c r="DQ367" s="64"/>
      <c r="DR367" s="64"/>
      <c r="DS367" s="144"/>
      <c r="DT367" s="144"/>
      <c r="DU367" s="64"/>
      <c r="DV367" s="64"/>
      <c r="DW367" s="64"/>
      <c r="DX367" s="64"/>
      <c r="DY367" s="35"/>
      <c r="DZ367" s="35"/>
      <c r="EA367" s="35"/>
      <c r="EB367" s="35"/>
      <c r="EC367" s="35"/>
      <c r="ED367" s="35"/>
      <c r="EE367" s="142"/>
      <c r="EF367" s="142"/>
      <c r="EG367" s="35"/>
      <c r="EH367" s="35"/>
      <c r="EI367" s="35"/>
      <c r="EJ367" s="35"/>
      <c r="EK367" s="62"/>
      <c r="EL367" s="62"/>
      <c r="EM367" s="62"/>
      <c r="EN367" s="62"/>
      <c r="EO367" s="62"/>
      <c r="EP367" s="62"/>
      <c r="EQ367" s="62"/>
      <c r="ER367" s="62"/>
      <c r="ES367" s="62"/>
      <c r="ET367" s="62"/>
      <c r="EU367" s="62"/>
      <c r="EV367" s="62"/>
      <c r="EW367" s="5"/>
      <c r="EX367" s="5"/>
      <c r="EY367" s="5"/>
      <c r="EZ367" s="5"/>
      <c r="FA367" s="5"/>
      <c r="FB367" s="5"/>
      <c r="FC367" s="5"/>
      <c r="FD367" s="5"/>
      <c r="FE367" s="5"/>
      <c r="FF367" s="5"/>
      <c r="FG367" s="5"/>
      <c r="FH367" s="5"/>
      <c r="FI367" s="62"/>
      <c r="FJ367" s="62"/>
      <c r="FK367" s="62"/>
      <c r="FL367" s="62"/>
      <c r="FM367" s="62"/>
      <c r="FN367" s="62"/>
      <c r="FO367" s="62"/>
      <c r="FP367" s="62"/>
      <c r="FQ367" s="62"/>
      <c r="FR367" s="62"/>
      <c r="FS367" s="62"/>
      <c r="FT367" s="62"/>
      <c r="FU367" s="5"/>
      <c r="FV367" s="5"/>
      <c r="FW367" s="5"/>
      <c r="FX367" s="5"/>
      <c r="FY367" s="5"/>
      <c r="FZ367" s="5"/>
      <c r="GA367" s="5"/>
      <c r="GB367" s="5"/>
      <c r="GC367" s="5"/>
      <c r="GD367" s="5"/>
      <c r="GE367" s="5"/>
      <c r="GF367" s="5"/>
      <c r="GG367" s="62"/>
      <c r="GH367" s="62"/>
      <c r="GI367" s="62"/>
      <c r="GJ367" s="62"/>
      <c r="GK367" s="62"/>
      <c r="GL367" s="62"/>
      <c r="GM367" s="62"/>
      <c r="GN367" s="62"/>
      <c r="GO367" s="62"/>
      <c r="GP367" s="62"/>
      <c r="GQ367" s="62"/>
      <c r="GR367" s="62"/>
      <c r="GS367" s="5"/>
      <c r="GT367" s="5"/>
      <c r="GU367" s="5"/>
      <c r="GV367" s="5"/>
      <c r="GW367" s="5"/>
      <c r="GX367" s="5"/>
      <c r="GY367" s="5"/>
      <c r="GZ367" s="5"/>
      <c r="HA367" s="5"/>
      <c r="HB367" s="5"/>
      <c r="HC367" s="5"/>
      <c r="HD367" s="5"/>
      <c r="HE367" s="62"/>
      <c r="HF367" s="62"/>
      <c r="HG367" s="62"/>
      <c r="HH367" s="62"/>
      <c r="HI367" s="62"/>
      <c r="HJ367" s="62"/>
      <c r="HK367" s="62"/>
      <c r="HL367" s="62"/>
      <c r="HM367" s="62"/>
      <c r="HN367" s="62"/>
      <c r="HO367" s="62"/>
      <c r="HP367" s="62"/>
      <c r="HQ367" s="5"/>
      <c r="HR367" s="5"/>
      <c r="HS367" s="5"/>
      <c r="HT367" s="5"/>
      <c r="HU367" s="5"/>
      <c r="HV367" s="5"/>
      <c r="HW367" s="5"/>
      <c r="HX367" s="5"/>
      <c r="HY367" s="5"/>
      <c r="HZ367" s="5"/>
      <c r="IA367" s="5"/>
      <c r="IB367" s="5"/>
      <c r="IC367" s="62"/>
      <c r="ID367" s="62"/>
      <c r="IE367" s="62"/>
      <c r="IF367" s="62"/>
      <c r="IG367" s="62"/>
      <c r="IH367" s="62"/>
      <c r="II367" s="62"/>
      <c r="IJ367" s="62"/>
      <c r="IK367" s="62"/>
      <c r="IL367" s="62"/>
      <c r="IM367" s="62"/>
      <c r="IN367" s="62"/>
      <c r="IO367" s="5"/>
      <c r="IP367" s="5"/>
      <c r="IQ367" s="5"/>
      <c r="IR367" s="5"/>
      <c r="IS367" s="5"/>
      <c r="IT367" s="5"/>
      <c r="IU367" s="5"/>
      <c r="IV367" s="5"/>
      <c r="IW367" s="5"/>
      <c r="IX367" s="5"/>
      <c r="IY367" s="5"/>
      <c r="IZ367" s="5"/>
    </row>
    <row r="368" spans="1:260" x14ac:dyDescent="0.35">
      <c r="A368" s="131">
        <v>364</v>
      </c>
      <c r="B368" s="170">
        <f>'BVEM Scorecard'!B367</f>
        <v>0</v>
      </c>
      <c r="C368" s="170">
        <f>'BVEM Scorecard'!C367</f>
        <v>0</v>
      </c>
      <c r="D368" s="152">
        <v>14</v>
      </c>
      <c r="E368" s="72" t="str">
        <f>'BVEM Scorecard'!F367</f>
        <v>Storage</v>
      </c>
      <c r="F368" s="94">
        <f t="shared" si="539"/>
        <v>1</v>
      </c>
      <c r="G368" s="94">
        <f t="shared" si="619"/>
        <v>1</v>
      </c>
      <c r="H368" s="94">
        <f t="shared" si="540"/>
        <v>1</v>
      </c>
      <c r="I368" s="94">
        <f t="shared" si="620"/>
        <v>1</v>
      </c>
      <c r="J368" s="55">
        <v>1</v>
      </c>
      <c r="K368" s="55">
        <v>1</v>
      </c>
      <c r="L368" s="55">
        <v>1</v>
      </c>
      <c r="M368" s="55">
        <v>1</v>
      </c>
      <c r="N368" s="5">
        <v>1</v>
      </c>
      <c r="O368" s="141">
        <v>1</v>
      </c>
      <c r="P368" s="142">
        <v>1</v>
      </c>
      <c r="Q368" s="114">
        <v>1</v>
      </c>
      <c r="R368" s="91">
        <v>1</v>
      </c>
      <c r="S368" s="5">
        <f t="shared" si="541"/>
        <v>3</v>
      </c>
      <c r="T368" s="93">
        <f>IFERROR(Q368*Q$4+R368*R$4,0)</f>
        <v>1</v>
      </c>
      <c r="U368" s="143" t="str">
        <f>'Training Programs'!Y368</f>
        <v>PLA</v>
      </c>
      <c r="V368" s="143">
        <v>1</v>
      </c>
      <c r="W368" s="143">
        <f>'Career Opportunities'!T368</f>
        <v>0</v>
      </c>
      <c r="X368" s="64"/>
      <c r="Y368" s="64"/>
      <c r="Z368" s="64"/>
      <c r="AA368" s="144"/>
      <c r="AB368" s="144"/>
      <c r="AC368" s="64"/>
      <c r="AD368" s="64">
        <v>3</v>
      </c>
      <c r="AE368" s="64" t="str">
        <f t="shared" ref="AE368" si="622">IFERROR(W368/SUM($W368,$AI368,$AU368,$BG368,$BS368,$CE368,$CQ368,$DC368,$DO368,$EA368,$EM368,$EY368,$FK368,$FW368,$GI368,$GU368,$HG368,$HS368,$IE368,$IQ368),"")</f>
        <v/>
      </c>
      <c r="AF368" s="64">
        <v>1</v>
      </c>
      <c r="AG368" s="55"/>
      <c r="AH368" s="55"/>
      <c r="AI368" s="5"/>
      <c r="AJ368" s="5"/>
      <c r="AK368" s="5"/>
      <c r="AL368" s="5"/>
      <c r="AM368" s="5"/>
      <c r="AN368" s="5"/>
      <c r="AO368" s="5"/>
      <c r="AP368" s="35"/>
      <c r="AQ368" s="35"/>
      <c r="AR368" s="35"/>
      <c r="AS368" s="62"/>
      <c r="AT368" s="62"/>
      <c r="AU368" s="62"/>
      <c r="AV368" s="62"/>
      <c r="AW368" s="62"/>
      <c r="AX368" s="62"/>
      <c r="AY368" s="62"/>
      <c r="AZ368" s="62"/>
      <c r="BA368" s="62"/>
      <c r="BB368" s="62"/>
      <c r="BC368" s="95"/>
      <c r="BD368" s="62"/>
      <c r="BE368" s="5"/>
      <c r="BF368" s="5"/>
      <c r="BG368" s="5"/>
      <c r="BH368" s="5"/>
      <c r="BI368" s="5"/>
      <c r="BJ368" s="5"/>
      <c r="BK368" s="5"/>
      <c r="BL368" s="5"/>
      <c r="BM368" s="5"/>
      <c r="BN368" s="35"/>
      <c r="BO368" s="35"/>
      <c r="BP368" s="35"/>
      <c r="BQ368" s="62"/>
      <c r="BR368" s="62"/>
      <c r="BS368" s="62"/>
      <c r="BT368" s="62"/>
      <c r="BU368" s="62"/>
      <c r="BV368" s="62"/>
      <c r="BW368" s="62"/>
      <c r="BX368" s="62"/>
      <c r="BY368" s="62"/>
      <c r="BZ368" s="62"/>
      <c r="CA368" s="62"/>
      <c r="CB368" s="62"/>
      <c r="CC368" s="5"/>
      <c r="CD368" s="5"/>
      <c r="CE368" s="5"/>
      <c r="CF368" s="5"/>
      <c r="CG368" s="5"/>
      <c r="CH368" s="5"/>
      <c r="CI368" s="5"/>
      <c r="CJ368" s="5"/>
      <c r="CK368" s="5"/>
      <c r="CL368" s="35"/>
      <c r="CM368" s="35"/>
      <c r="CN368" s="35"/>
      <c r="CO368" s="62"/>
      <c r="CP368" s="62"/>
      <c r="CQ368" s="62"/>
      <c r="CR368" s="62"/>
      <c r="CS368" s="62"/>
      <c r="CT368" s="62"/>
      <c r="CU368" s="62"/>
      <c r="CV368" s="62"/>
      <c r="CW368" s="62"/>
      <c r="CX368" s="62"/>
      <c r="CY368" s="62"/>
      <c r="CZ368" s="62"/>
      <c r="DA368" s="5"/>
      <c r="DB368" s="5"/>
      <c r="DC368" s="5"/>
      <c r="DD368" s="5"/>
      <c r="DE368" s="5"/>
      <c r="DF368" s="5"/>
      <c r="DG368" s="5"/>
      <c r="DH368" s="5"/>
      <c r="DI368" s="5"/>
      <c r="DJ368" s="5"/>
      <c r="DK368" s="5"/>
      <c r="DL368" s="5"/>
      <c r="DM368" s="62"/>
      <c r="DN368" s="62"/>
      <c r="DO368" s="62"/>
      <c r="DP368" s="62"/>
      <c r="DQ368" s="62"/>
      <c r="DR368" s="62"/>
      <c r="DS368" s="62"/>
      <c r="DT368" s="62"/>
      <c r="DU368" s="62"/>
      <c r="DV368" s="62"/>
      <c r="DW368" s="62"/>
      <c r="DX368" s="62"/>
      <c r="DY368" s="5"/>
      <c r="DZ368" s="5"/>
      <c r="EA368" s="5"/>
      <c r="EB368" s="5"/>
      <c r="EC368" s="5"/>
      <c r="ED368" s="5"/>
      <c r="EE368" s="5"/>
      <c r="EF368" s="5"/>
      <c r="EG368" s="5"/>
      <c r="EH368" s="5"/>
      <c r="EI368" s="5"/>
      <c r="EJ368" s="5"/>
      <c r="EK368" s="62"/>
      <c r="EL368" s="62"/>
      <c r="EM368" s="62"/>
      <c r="EN368" s="62"/>
      <c r="EO368" s="62"/>
      <c r="EP368" s="62"/>
      <c r="EQ368" s="62"/>
      <c r="ER368" s="62"/>
      <c r="ES368" s="62"/>
      <c r="ET368" s="62"/>
      <c r="EU368" s="62"/>
      <c r="EV368" s="62"/>
      <c r="EW368" s="5"/>
      <c r="EX368" s="5"/>
      <c r="EY368" s="5"/>
      <c r="EZ368" s="5"/>
      <c r="FA368" s="5"/>
      <c r="FB368" s="5"/>
      <c r="FC368" s="5"/>
      <c r="FD368" s="5"/>
      <c r="FE368" s="5"/>
      <c r="FF368" s="5"/>
      <c r="FG368" s="5"/>
      <c r="FH368" s="5"/>
      <c r="FI368" s="62"/>
      <c r="FJ368" s="62"/>
      <c r="FK368" s="62"/>
      <c r="FL368" s="62"/>
      <c r="FM368" s="62"/>
      <c r="FN368" s="62"/>
      <c r="FO368" s="62"/>
      <c r="FP368" s="62"/>
      <c r="FQ368" s="62"/>
      <c r="FR368" s="62"/>
      <c r="FS368" s="62"/>
      <c r="FT368" s="62"/>
      <c r="FU368" s="5"/>
      <c r="FV368" s="5"/>
      <c r="FW368" s="5"/>
      <c r="FX368" s="5"/>
      <c r="FY368" s="5"/>
      <c r="FZ368" s="5"/>
      <c r="GA368" s="5"/>
      <c r="GB368" s="5"/>
      <c r="GC368" s="5"/>
      <c r="GD368" s="5"/>
      <c r="GE368" s="5"/>
      <c r="GF368" s="5"/>
      <c r="GG368" s="62"/>
      <c r="GH368" s="62"/>
      <c r="GI368" s="62"/>
      <c r="GJ368" s="62"/>
      <c r="GK368" s="62"/>
      <c r="GL368" s="62"/>
      <c r="GM368" s="62"/>
      <c r="GN368" s="62"/>
      <c r="GO368" s="62"/>
      <c r="GP368" s="62"/>
      <c r="GQ368" s="62"/>
      <c r="GR368" s="62"/>
      <c r="GS368" s="5"/>
      <c r="GT368" s="5"/>
      <c r="GU368" s="5"/>
      <c r="GV368" s="5"/>
      <c r="GW368" s="5"/>
      <c r="GX368" s="5"/>
      <c r="GY368" s="5"/>
      <c r="GZ368" s="5"/>
      <c r="HA368" s="5"/>
      <c r="HB368" s="5"/>
      <c r="HC368" s="5"/>
      <c r="HD368" s="5"/>
      <c r="HE368" s="62"/>
      <c r="HF368" s="62"/>
      <c r="HG368" s="62"/>
      <c r="HH368" s="62"/>
      <c r="HI368" s="62"/>
      <c r="HJ368" s="62"/>
      <c r="HK368" s="62"/>
      <c r="HL368" s="62"/>
      <c r="HM368" s="62"/>
      <c r="HN368" s="62"/>
      <c r="HO368" s="62"/>
      <c r="HP368" s="62"/>
      <c r="HQ368" s="5"/>
      <c r="HR368" s="5"/>
      <c r="HS368" s="5"/>
      <c r="HT368" s="5"/>
      <c r="HU368" s="5"/>
      <c r="HV368" s="5"/>
      <c r="HW368" s="5"/>
      <c r="HX368" s="5"/>
      <c r="HY368" s="5"/>
      <c r="HZ368" s="5"/>
      <c r="IA368" s="5"/>
      <c r="IB368" s="5"/>
      <c r="IC368" s="62"/>
      <c r="ID368" s="62"/>
      <c r="IE368" s="62"/>
      <c r="IF368" s="62"/>
      <c r="IG368" s="62"/>
      <c r="IH368" s="62"/>
      <c r="II368" s="62"/>
      <c r="IJ368" s="62"/>
      <c r="IK368" s="62"/>
      <c r="IL368" s="62"/>
      <c r="IM368" s="62"/>
      <c r="IN368" s="62"/>
      <c r="IO368" s="5"/>
      <c r="IP368" s="5"/>
      <c r="IQ368" s="5"/>
      <c r="IR368" s="5"/>
      <c r="IS368" s="5"/>
      <c r="IT368" s="5"/>
      <c r="IU368" s="5"/>
      <c r="IV368" s="5"/>
      <c r="IW368" s="5"/>
      <c r="IX368" s="5"/>
      <c r="IY368" s="5"/>
      <c r="IZ368" s="5"/>
    </row>
    <row r="369" spans="1:260" x14ac:dyDescent="0.35">
      <c r="A369" s="131">
        <v>365</v>
      </c>
      <c r="B369" s="170">
        <f>'BVEM Scorecard'!B368</f>
        <v>0</v>
      </c>
      <c r="C369" s="170">
        <f>'BVEM Scorecard'!C368</f>
        <v>0</v>
      </c>
      <c r="D369" s="152">
        <v>1007</v>
      </c>
      <c r="E369" s="72" t="str">
        <f>'BVEM Scorecard'!F368</f>
        <v>Storage</v>
      </c>
      <c r="F369" s="94"/>
      <c r="G369" s="94"/>
      <c r="H369" s="94"/>
      <c r="I369" s="94"/>
      <c r="J369" s="55"/>
      <c r="K369" s="55"/>
      <c r="L369" s="55"/>
      <c r="M369" s="55"/>
      <c r="N369" s="5"/>
      <c r="O369" s="5"/>
      <c r="P369" s="142"/>
      <c r="Q369" s="114"/>
      <c r="R369" s="91"/>
      <c r="S369" s="5" t="str">
        <f t="shared" si="541"/>
        <v/>
      </c>
      <c r="T369" s="93"/>
      <c r="U369" s="143"/>
      <c r="V369" s="143"/>
      <c r="W369" s="143"/>
      <c r="X369" s="64"/>
      <c r="Y369" s="64"/>
      <c r="Z369" s="62"/>
      <c r="AA369" s="144"/>
      <c r="AB369" s="144"/>
      <c r="AC369" s="64"/>
      <c r="AD369" s="64" t="str">
        <f t="shared" si="542"/>
        <v/>
      </c>
      <c r="AE369" s="64" t="str">
        <f t="shared" si="543"/>
        <v/>
      </c>
      <c r="AF369" s="64" t="str">
        <f t="shared" si="544"/>
        <v/>
      </c>
      <c r="AG369" s="55"/>
      <c r="AH369" s="55"/>
      <c r="AI369" s="35"/>
      <c r="AJ369" s="35"/>
      <c r="AK369" s="35"/>
      <c r="AL369" s="35"/>
      <c r="AM369" s="142"/>
      <c r="AN369" s="142"/>
      <c r="AO369" s="35"/>
      <c r="AP369" s="35" t="str">
        <f t="shared" si="545"/>
        <v/>
      </c>
      <c r="AQ369" s="35" t="str">
        <f t="shared" si="546"/>
        <v/>
      </c>
      <c r="AR369" s="35" t="str">
        <f t="shared" si="547"/>
        <v/>
      </c>
      <c r="AS369" s="64"/>
      <c r="AT369" s="64"/>
      <c r="AU369" s="64"/>
      <c r="AV369" s="64"/>
      <c r="AW369" s="64"/>
      <c r="AX369" s="64"/>
      <c r="AY369" s="144"/>
      <c r="AZ369" s="144"/>
      <c r="BA369" s="64"/>
      <c r="BB369" s="64" t="str">
        <f t="shared" si="548"/>
        <v/>
      </c>
      <c r="BC369" s="64" t="str">
        <f t="shared" si="549"/>
        <v/>
      </c>
      <c r="BD369" s="64" t="str">
        <f t="shared" si="550"/>
        <v/>
      </c>
      <c r="BE369" s="35"/>
      <c r="BF369" s="35"/>
      <c r="BG369" s="35"/>
      <c r="BH369" s="35"/>
      <c r="BI369" s="35"/>
      <c r="BJ369" s="35"/>
      <c r="BK369" s="142"/>
      <c r="BL369" s="142"/>
      <c r="BM369" s="35"/>
      <c r="BN369" s="35" t="str">
        <f t="shared" si="551"/>
        <v/>
      </c>
      <c r="BO369" s="35" t="str">
        <f t="shared" si="552"/>
        <v/>
      </c>
      <c r="BP369" s="35" t="str">
        <f t="shared" si="553"/>
        <v/>
      </c>
      <c r="BQ369" s="64"/>
      <c r="BR369" s="64"/>
      <c r="BS369" s="64"/>
      <c r="BT369" s="64"/>
      <c r="BU369" s="64"/>
      <c r="BV369" s="64"/>
      <c r="BW369" s="144"/>
      <c r="BX369" s="144"/>
      <c r="BY369" s="64"/>
      <c r="BZ369" s="64" t="str">
        <f t="shared" si="554"/>
        <v/>
      </c>
      <c r="CA369" s="64" t="str">
        <f t="shared" si="555"/>
        <v/>
      </c>
      <c r="CB369" s="64" t="str">
        <f t="shared" si="556"/>
        <v/>
      </c>
      <c r="CC369" s="35"/>
      <c r="CD369" s="35"/>
      <c r="CE369" s="35"/>
      <c r="CF369" s="35"/>
      <c r="CG369" s="35"/>
      <c r="CH369" s="35"/>
      <c r="CI369" s="142"/>
      <c r="CJ369" s="142"/>
      <c r="CK369" s="35"/>
      <c r="CL369" s="35" t="str">
        <f t="shared" si="557"/>
        <v/>
      </c>
      <c r="CM369" s="35" t="str">
        <f t="shared" si="558"/>
        <v/>
      </c>
      <c r="CN369" s="35" t="str">
        <f t="shared" si="559"/>
        <v/>
      </c>
      <c r="CO369" s="64"/>
      <c r="CP369" s="64"/>
      <c r="CQ369" s="64"/>
      <c r="CR369" s="64"/>
      <c r="CS369" s="64"/>
      <c r="CT369" s="64"/>
      <c r="CU369" s="144"/>
      <c r="CV369" s="144"/>
      <c r="CW369" s="64"/>
      <c r="CX369" s="64" t="str">
        <f t="shared" si="560"/>
        <v/>
      </c>
      <c r="CY369" s="64" t="str">
        <f t="shared" si="561"/>
        <v/>
      </c>
      <c r="CZ369" s="64" t="str">
        <f t="shared" si="562"/>
        <v/>
      </c>
      <c r="DA369" s="35"/>
      <c r="DB369" s="35"/>
      <c r="DC369" s="35"/>
      <c r="DD369" s="35"/>
      <c r="DE369" s="35"/>
      <c r="DF369" s="35"/>
      <c r="DG369" s="142"/>
      <c r="DH369" s="142"/>
      <c r="DI369" s="35"/>
      <c r="DJ369" s="35" t="str">
        <f t="shared" si="563"/>
        <v/>
      </c>
      <c r="DK369" s="35" t="str">
        <f t="shared" si="564"/>
        <v/>
      </c>
      <c r="DL369" s="35" t="str">
        <f t="shared" si="565"/>
        <v/>
      </c>
      <c r="DM369" s="64"/>
      <c r="DN369" s="64"/>
      <c r="DO369" s="64"/>
      <c r="DP369" s="64"/>
      <c r="DQ369" s="64"/>
      <c r="DR369" s="64"/>
      <c r="DS369" s="144"/>
      <c r="DT369" s="144"/>
      <c r="DU369" s="64"/>
      <c r="DV369" s="64" t="str">
        <f t="shared" si="566"/>
        <v/>
      </c>
      <c r="DW369" s="64" t="str">
        <f t="shared" si="567"/>
        <v/>
      </c>
      <c r="DX369" s="64" t="str">
        <f t="shared" si="568"/>
        <v/>
      </c>
      <c r="DY369" s="35"/>
      <c r="DZ369" s="35"/>
      <c r="EA369" s="35"/>
      <c r="EB369" s="35"/>
      <c r="EC369" s="35"/>
      <c r="ED369" s="35"/>
      <c r="EE369" s="142"/>
      <c r="EF369" s="142"/>
      <c r="EG369" s="35"/>
      <c r="EH369" s="35" t="str">
        <f t="shared" si="569"/>
        <v/>
      </c>
      <c r="EI369" s="35" t="str">
        <f t="shared" si="570"/>
        <v/>
      </c>
      <c r="EJ369" s="35" t="str">
        <f t="shared" si="571"/>
        <v/>
      </c>
      <c r="EK369" s="62"/>
      <c r="EL369" s="62"/>
      <c r="EM369" s="62"/>
      <c r="EN369" s="62"/>
      <c r="EO369" s="62"/>
      <c r="EP369" s="62"/>
      <c r="EQ369" s="62"/>
      <c r="ER369" s="62"/>
      <c r="ES369" s="62"/>
      <c r="ET369" s="62"/>
      <c r="EU369" s="62"/>
      <c r="EV369" s="62"/>
      <c r="EW369" s="5"/>
      <c r="EX369" s="5"/>
      <c r="EY369" s="5"/>
      <c r="EZ369" s="5"/>
      <c r="FA369" s="5"/>
      <c r="FB369" s="5"/>
      <c r="FC369" s="5"/>
      <c r="FD369" s="5"/>
      <c r="FE369" s="5"/>
      <c r="FF369" s="5"/>
      <c r="FG369" s="5"/>
      <c r="FH369" s="5"/>
      <c r="FI369" s="62"/>
      <c r="FJ369" s="62"/>
      <c r="FK369" s="62"/>
      <c r="FL369" s="62"/>
      <c r="FM369" s="62"/>
      <c r="FN369" s="62"/>
      <c r="FO369" s="62"/>
      <c r="FP369" s="62"/>
      <c r="FQ369" s="62"/>
      <c r="FR369" s="62"/>
      <c r="FS369" s="62"/>
      <c r="FT369" s="62"/>
      <c r="FU369" s="5"/>
      <c r="FV369" s="5"/>
      <c r="FW369" s="5"/>
      <c r="FX369" s="5"/>
      <c r="FY369" s="5"/>
      <c r="FZ369" s="5"/>
      <c r="GA369" s="5"/>
      <c r="GB369" s="5"/>
      <c r="GC369" s="5"/>
      <c r="GD369" s="5"/>
      <c r="GE369" s="5"/>
      <c r="GF369" s="5"/>
      <c r="GG369" s="62"/>
      <c r="GH369" s="62"/>
      <c r="GI369" s="62"/>
      <c r="GJ369" s="62"/>
      <c r="GK369" s="62"/>
      <c r="GL369" s="62"/>
      <c r="GM369" s="62"/>
      <c r="GN369" s="62"/>
      <c r="GO369" s="62"/>
      <c r="GP369" s="62"/>
      <c r="GQ369" s="62"/>
      <c r="GR369" s="62"/>
      <c r="GS369" s="5"/>
      <c r="GT369" s="5"/>
      <c r="GU369" s="5"/>
      <c r="GV369" s="5"/>
      <c r="GW369" s="5"/>
      <c r="GX369" s="5"/>
      <c r="GY369" s="5"/>
      <c r="GZ369" s="5"/>
      <c r="HA369" s="5"/>
      <c r="HB369" s="5"/>
      <c r="HC369" s="5"/>
      <c r="HD369" s="5"/>
      <c r="HE369" s="62"/>
      <c r="HF369" s="62"/>
      <c r="HG369" s="62"/>
      <c r="HH369" s="62"/>
      <c r="HI369" s="62"/>
      <c r="HJ369" s="62"/>
      <c r="HK369" s="62"/>
      <c r="HL369" s="62"/>
      <c r="HM369" s="62"/>
      <c r="HN369" s="62"/>
      <c r="HO369" s="62"/>
      <c r="HP369" s="62"/>
      <c r="HQ369" s="5"/>
      <c r="HR369" s="5"/>
      <c r="HS369" s="5"/>
      <c r="HT369" s="5"/>
      <c r="HU369" s="5"/>
      <c r="HV369" s="5"/>
      <c r="HW369" s="5"/>
      <c r="HX369" s="5"/>
      <c r="HY369" s="5"/>
      <c r="HZ369" s="5"/>
      <c r="IA369" s="5"/>
      <c r="IB369" s="5"/>
      <c r="IC369" s="62"/>
      <c r="ID369" s="62"/>
      <c r="IE369" s="62"/>
      <c r="IF369" s="62"/>
      <c r="IG369" s="62"/>
      <c r="IH369" s="62"/>
      <c r="II369" s="62"/>
      <c r="IJ369" s="62"/>
      <c r="IK369" s="62"/>
      <c r="IL369" s="62"/>
      <c r="IM369" s="62"/>
      <c r="IN369" s="62"/>
      <c r="IO369" s="5"/>
      <c r="IP369" s="5"/>
      <c r="IQ369" s="5"/>
      <c r="IR369" s="5"/>
      <c r="IS369" s="5"/>
      <c r="IT369" s="5"/>
      <c r="IU369" s="5"/>
      <c r="IV369" s="5"/>
      <c r="IW369" s="5"/>
      <c r="IX369" s="5"/>
      <c r="IY369" s="5"/>
      <c r="IZ369" s="5"/>
    </row>
    <row r="370" spans="1:260" x14ac:dyDescent="0.35">
      <c r="A370" s="131">
        <v>366</v>
      </c>
      <c r="B370" s="170">
        <f>'BVEM Scorecard'!B369</f>
        <v>0</v>
      </c>
      <c r="C370" s="170">
        <f>'BVEM Scorecard'!C369</f>
        <v>0</v>
      </c>
      <c r="D370" s="152">
        <v>1116</v>
      </c>
      <c r="E370" s="72" t="str">
        <f>'BVEM Scorecard'!F369</f>
        <v>Storage</v>
      </c>
      <c r="F370" s="94">
        <f t="shared" si="539"/>
        <v>1</v>
      </c>
      <c r="G370" s="94">
        <f t="shared" ref="G370:G371" si="623">IFERROR(S370/3,0)</f>
        <v>1</v>
      </c>
      <c r="H370" s="94">
        <f t="shared" si="540"/>
        <v>1</v>
      </c>
      <c r="I370" s="94">
        <f t="shared" si="620"/>
        <v>1</v>
      </c>
      <c r="J370" s="55">
        <v>1</v>
      </c>
      <c r="K370" s="55">
        <v>1</v>
      </c>
      <c r="L370" s="55">
        <v>1</v>
      </c>
      <c r="M370" s="55">
        <v>1</v>
      </c>
      <c r="N370" s="5">
        <v>1</v>
      </c>
      <c r="O370" s="141">
        <v>1</v>
      </c>
      <c r="P370" s="142">
        <v>1</v>
      </c>
      <c r="Q370" s="114">
        <v>1</v>
      </c>
      <c r="R370" s="91">
        <v>1</v>
      </c>
      <c r="S370" s="5">
        <f t="shared" si="541"/>
        <v>3</v>
      </c>
      <c r="T370" s="93">
        <f>IFERROR(Q370*Q$4+R370*R$4,0)</f>
        <v>1</v>
      </c>
      <c r="U370" s="143" t="str">
        <f>'Training Programs'!Y370</f>
        <v>PLA</v>
      </c>
      <c r="V370" s="143">
        <v>1</v>
      </c>
      <c r="W370" s="143">
        <f>'Career Opportunities'!T370</f>
        <v>0</v>
      </c>
      <c r="X370" s="64"/>
      <c r="Y370" s="64"/>
      <c r="Z370" s="64"/>
      <c r="AA370" s="144"/>
      <c r="AB370" s="144"/>
      <c r="AC370" s="64"/>
      <c r="AD370" s="64">
        <v>3</v>
      </c>
      <c r="AE370" s="64" t="str">
        <f t="shared" ref="AE370" si="624">IFERROR(W370/SUM($W370,$AI370,$AU370,$BG370,$BS370,$CE370,$CQ370,$DC370,$DO370,$EA370,$EM370,$EY370,$FK370,$FW370,$GI370,$GU370,$HG370,$HS370,$IE370,$IQ370),"")</f>
        <v/>
      </c>
      <c r="AF370" s="64">
        <v>1</v>
      </c>
      <c r="AG370" s="55"/>
      <c r="AH370" s="55"/>
      <c r="AI370" s="5"/>
      <c r="AJ370" s="5"/>
      <c r="AK370" s="5"/>
      <c r="AL370" s="5"/>
      <c r="AM370" s="5"/>
      <c r="AN370" s="5"/>
      <c r="AO370" s="5"/>
      <c r="AP370" s="35"/>
      <c r="AQ370" s="35"/>
      <c r="AR370" s="35"/>
      <c r="AS370" s="62"/>
      <c r="AT370" s="62"/>
      <c r="AU370" s="62"/>
      <c r="AV370" s="62"/>
      <c r="AW370" s="62"/>
      <c r="AX370" s="62"/>
      <c r="AY370" s="62"/>
      <c r="AZ370" s="62"/>
      <c r="BA370" s="62"/>
      <c r="BB370" s="62"/>
      <c r="BC370" s="95"/>
      <c r="BD370" s="62"/>
      <c r="BE370" s="5"/>
      <c r="BF370" s="5"/>
      <c r="BG370" s="5"/>
      <c r="BH370" s="5"/>
      <c r="BI370" s="5"/>
      <c r="BJ370" s="5"/>
      <c r="BK370" s="5"/>
      <c r="BL370" s="5"/>
      <c r="BM370" s="5"/>
      <c r="BN370" s="35"/>
      <c r="BO370" s="35"/>
      <c r="BP370" s="35"/>
      <c r="BQ370" s="62"/>
      <c r="BR370" s="62"/>
      <c r="BS370" s="62"/>
      <c r="BT370" s="62"/>
      <c r="BU370" s="62"/>
      <c r="BV370" s="62"/>
      <c r="BW370" s="62"/>
      <c r="BX370" s="62"/>
      <c r="BY370" s="62"/>
      <c r="BZ370" s="62"/>
      <c r="CA370" s="62"/>
      <c r="CB370" s="62"/>
      <c r="CC370" s="5"/>
      <c r="CD370" s="5"/>
      <c r="CE370" s="5"/>
      <c r="CF370" s="5"/>
      <c r="CG370" s="5"/>
      <c r="CH370" s="5"/>
      <c r="CI370" s="5"/>
      <c r="CJ370" s="5"/>
      <c r="CK370" s="5"/>
      <c r="CL370" s="35"/>
      <c r="CM370" s="35"/>
      <c r="CN370" s="35"/>
      <c r="CO370" s="62"/>
      <c r="CP370" s="62"/>
      <c r="CQ370" s="62"/>
      <c r="CR370" s="62"/>
      <c r="CS370" s="62"/>
      <c r="CT370" s="62"/>
      <c r="CU370" s="62"/>
      <c r="CV370" s="62"/>
      <c r="CW370" s="62"/>
      <c r="CX370" s="62"/>
      <c r="CY370" s="62"/>
      <c r="CZ370" s="62"/>
      <c r="DA370" s="5"/>
      <c r="DB370" s="5"/>
      <c r="DC370" s="5"/>
      <c r="DD370" s="5"/>
      <c r="DE370" s="5"/>
      <c r="DF370" s="5"/>
      <c r="DG370" s="5"/>
      <c r="DH370" s="5"/>
      <c r="DI370" s="5"/>
      <c r="DJ370" s="5"/>
      <c r="DK370" s="5"/>
      <c r="DL370" s="5"/>
      <c r="DM370" s="62"/>
      <c r="DN370" s="62"/>
      <c r="DO370" s="62"/>
      <c r="DP370" s="62"/>
      <c r="DQ370" s="62"/>
      <c r="DR370" s="62"/>
      <c r="DS370" s="62"/>
      <c r="DT370" s="62"/>
      <c r="DU370" s="62"/>
      <c r="DV370" s="62"/>
      <c r="DW370" s="62"/>
      <c r="DX370" s="62"/>
      <c r="DY370" s="5"/>
      <c r="DZ370" s="5"/>
      <c r="EA370" s="5"/>
      <c r="EB370" s="5"/>
      <c r="EC370" s="5"/>
      <c r="ED370" s="5"/>
      <c r="EE370" s="5"/>
      <c r="EF370" s="5"/>
      <c r="EG370" s="5"/>
      <c r="EH370" s="5"/>
      <c r="EI370" s="5"/>
      <c r="EJ370" s="5"/>
      <c r="EK370" s="62"/>
      <c r="EL370" s="62"/>
      <c r="EM370" s="62"/>
      <c r="EN370" s="62"/>
      <c r="EO370" s="62"/>
      <c r="EP370" s="62"/>
      <c r="EQ370" s="62"/>
      <c r="ER370" s="62"/>
      <c r="ES370" s="62"/>
      <c r="ET370" s="62"/>
      <c r="EU370" s="62"/>
      <c r="EV370" s="62"/>
      <c r="EW370" s="5"/>
      <c r="EX370" s="5"/>
      <c r="EY370" s="5"/>
      <c r="EZ370" s="5"/>
      <c r="FA370" s="5"/>
      <c r="FB370" s="5"/>
      <c r="FC370" s="5"/>
      <c r="FD370" s="5"/>
      <c r="FE370" s="5"/>
      <c r="FF370" s="5"/>
      <c r="FG370" s="5"/>
      <c r="FH370" s="5"/>
      <c r="FI370" s="62"/>
      <c r="FJ370" s="62"/>
      <c r="FK370" s="62"/>
      <c r="FL370" s="62"/>
      <c r="FM370" s="62"/>
      <c r="FN370" s="62"/>
      <c r="FO370" s="62"/>
      <c r="FP370" s="62"/>
      <c r="FQ370" s="62"/>
      <c r="FR370" s="62"/>
      <c r="FS370" s="62"/>
      <c r="FT370" s="62"/>
      <c r="FU370" s="5"/>
      <c r="FV370" s="5"/>
      <c r="FW370" s="5"/>
      <c r="FX370" s="5"/>
      <c r="FY370" s="5"/>
      <c r="FZ370" s="5"/>
      <c r="GA370" s="5"/>
      <c r="GB370" s="5"/>
      <c r="GC370" s="5"/>
      <c r="GD370" s="5"/>
      <c r="GE370" s="5"/>
      <c r="GF370" s="5"/>
      <c r="GG370" s="62"/>
      <c r="GH370" s="62"/>
      <c r="GI370" s="62"/>
      <c r="GJ370" s="62"/>
      <c r="GK370" s="62"/>
      <c r="GL370" s="62"/>
      <c r="GM370" s="62"/>
      <c r="GN370" s="62"/>
      <c r="GO370" s="62"/>
      <c r="GP370" s="62"/>
      <c r="GQ370" s="62"/>
      <c r="GR370" s="62"/>
      <c r="GS370" s="5"/>
      <c r="GT370" s="5"/>
      <c r="GU370" s="5"/>
      <c r="GV370" s="5"/>
      <c r="GW370" s="5"/>
      <c r="GX370" s="5"/>
      <c r="GY370" s="5"/>
      <c r="GZ370" s="5"/>
      <c r="HA370" s="5"/>
      <c r="HB370" s="5"/>
      <c r="HC370" s="5"/>
      <c r="HD370" s="5"/>
      <c r="HE370" s="62"/>
      <c r="HF370" s="62"/>
      <c r="HG370" s="62"/>
      <c r="HH370" s="62"/>
      <c r="HI370" s="62"/>
      <c r="HJ370" s="62"/>
      <c r="HK370" s="62"/>
      <c r="HL370" s="62"/>
      <c r="HM370" s="62"/>
      <c r="HN370" s="62"/>
      <c r="HO370" s="62"/>
      <c r="HP370" s="62"/>
      <c r="HQ370" s="5"/>
      <c r="HR370" s="5"/>
      <c r="HS370" s="5"/>
      <c r="HT370" s="5"/>
      <c r="HU370" s="5"/>
      <c r="HV370" s="5"/>
      <c r="HW370" s="5"/>
      <c r="HX370" s="5"/>
      <c r="HY370" s="5"/>
      <c r="HZ370" s="5"/>
      <c r="IA370" s="5"/>
      <c r="IB370" s="5"/>
      <c r="IC370" s="62"/>
      <c r="ID370" s="62"/>
      <c r="IE370" s="62"/>
      <c r="IF370" s="62"/>
      <c r="IG370" s="62"/>
      <c r="IH370" s="62"/>
      <c r="II370" s="62"/>
      <c r="IJ370" s="62"/>
      <c r="IK370" s="62"/>
      <c r="IL370" s="62"/>
      <c r="IM370" s="62"/>
      <c r="IN370" s="62"/>
      <c r="IO370" s="5"/>
      <c r="IP370" s="5"/>
      <c r="IQ370" s="5"/>
      <c r="IR370" s="5"/>
      <c r="IS370" s="5"/>
      <c r="IT370" s="5"/>
      <c r="IU370" s="5"/>
      <c r="IV370" s="5"/>
      <c r="IW370" s="5"/>
      <c r="IX370" s="5"/>
      <c r="IY370" s="5"/>
      <c r="IZ370" s="5"/>
    </row>
    <row r="371" spans="1:260" x14ac:dyDescent="0.35">
      <c r="A371" s="131">
        <v>367</v>
      </c>
      <c r="B371" s="170">
        <f>'BVEM Scorecard'!B370</f>
        <v>0</v>
      </c>
      <c r="C371" s="170">
        <f>'BVEM Scorecard'!C370</f>
        <v>0</v>
      </c>
      <c r="D371" s="152">
        <v>1117</v>
      </c>
      <c r="E371" s="72" t="str">
        <f>'BVEM Scorecard'!F370</f>
        <v>Storage</v>
      </c>
      <c r="F371" s="94">
        <f t="shared" si="539"/>
        <v>1</v>
      </c>
      <c r="G371" s="94">
        <f t="shared" si="623"/>
        <v>1</v>
      </c>
      <c r="H371" s="94">
        <f t="shared" si="540"/>
        <v>1</v>
      </c>
      <c r="I371" s="94">
        <f t="shared" si="620"/>
        <v>1</v>
      </c>
      <c r="J371" s="55">
        <v>1</v>
      </c>
      <c r="K371" s="55">
        <v>1</v>
      </c>
      <c r="L371" s="55">
        <v>1</v>
      </c>
      <c r="M371" s="55">
        <v>1</v>
      </c>
      <c r="N371" s="5">
        <v>1</v>
      </c>
      <c r="O371" s="5">
        <v>1</v>
      </c>
      <c r="P371" s="142">
        <v>1</v>
      </c>
      <c r="Q371" s="114">
        <v>1</v>
      </c>
      <c r="R371" s="91">
        <v>1</v>
      </c>
      <c r="S371" s="5">
        <f t="shared" si="541"/>
        <v>3</v>
      </c>
      <c r="T371" s="93">
        <f>IFERROR(Q371*Q$4+R371*R$4,0)</f>
        <v>1</v>
      </c>
      <c r="U371" s="143" t="str">
        <f>'Training Programs'!Y371</f>
        <v>PLA</v>
      </c>
      <c r="V371" s="143">
        <v>1</v>
      </c>
      <c r="W371" s="143">
        <f>'Career Opportunities'!T371</f>
        <v>0</v>
      </c>
      <c r="X371" s="64"/>
      <c r="Y371" s="64"/>
      <c r="Z371" s="62"/>
      <c r="AA371" s="144"/>
      <c r="AB371" s="144"/>
      <c r="AC371" s="64"/>
      <c r="AD371" s="64">
        <v>3</v>
      </c>
      <c r="AE371" s="64" t="str">
        <f t="shared" si="543"/>
        <v/>
      </c>
      <c r="AF371" s="64">
        <v>1</v>
      </c>
      <c r="AG371" s="55"/>
      <c r="AH371" s="55"/>
      <c r="AI371" s="35"/>
      <c r="AJ371" s="35"/>
      <c r="AK371" s="35"/>
      <c r="AL371" s="35"/>
      <c r="AM371" s="142"/>
      <c r="AN371" s="142"/>
      <c r="AO371" s="35"/>
      <c r="AP371" s="35"/>
      <c r="AQ371" s="35"/>
      <c r="AR371" s="35"/>
      <c r="AS371" s="64"/>
      <c r="AT371" s="64"/>
      <c r="AU371" s="64"/>
      <c r="AV371" s="64"/>
      <c r="AW371" s="64"/>
      <c r="AX371" s="64"/>
      <c r="AY371" s="144"/>
      <c r="AZ371" s="144"/>
      <c r="BA371" s="64"/>
      <c r="BB371" s="64"/>
      <c r="BC371" s="64"/>
      <c r="BD371" s="64"/>
      <c r="BE371" s="35"/>
      <c r="BF371" s="35"/>
      <c r="BG371" s="35"/>
      <c r="BH371" s="35"/>
      <c r="BI371" s="35"/>
      <c r="BJ371" s="35"/>
      <c r="BK371" s="142"/>
      <c r="BL371" s="142"/>
      <c r="BM371" s="35"/>
      <c r="BN371" s="35"/>
      <c r="BO371" s="35"/>
      <c r="BP371" s="35"/>
      <c r="BQ371" s="64"/>
      <c r="BR371" s="64"/>
      <c r="BS371" s="64"/>
      <c r="BT371" s="64"/>
      <c r="BU371" s="64"/>
      <c r="BV371" s="64"/>
      <c r="BW371" s="144"/>
      <c r="BX371" s="144"/>
      <c r="BY371" s="64"/>
      <c r="BZ371" s="64"/>
      <c r="CA371" s="64"/>
      <c r="CB371" s="64"/>
      <c r="CC371" s="35"/>
      <c r="CD371" s="35"/>
      <c r="CE371" s="35"/>
      <c r="CF371" s="35"/>
      <c r="CG371" s="35"/>
      <c r="CH371" s="35"/>
      <c r="CI371" s="142"/>
      <c r="CJ371" s="142"/>
      <c r="CK371" s="35"/>
      <c r="CL371" s="35"/>
      <c r="CM371" s="35"/>
      <c r="CN371" s="35"/>
      <c r="CO371" s="64"/>
      <c r="CP371" s="64"/>
      <c r="CQ371" s="64"/>
      <c r="CR371" s="64"/>
      <c r="CS371" s="64"/>
      <c r="CT371" s="64"/>
      <c r="CU371" s="144"/>
      <c r="CV371" s="144"/>
      <c r="CW371" s="64"/>
      <c r="CX371" s="64"/>
      <c r="CY371" s="64"/>
      <c r="CZ371" s="64"/>
      <c r="DA371" s="35"/>
      <c r="DB371" s="35"/>
      <c r="DC371" s="35"/>
      <c r="DD371" s="35"/>
      <c r="DE371" s="35"/>
      <c r="DF371" s="35"/>
      <c r="DG371" s="142"/>
      <c r="DH371" s="142"/>
      <c r="DI371" s="35"/>
      <c r="DJ371" s="35"/>
      <c r="DK371" s="35"/>
      <c r="DL371" s="35"/>
      <c r="DM371" s="64"/>
      <c r="DN371" s="64"/>
      <c r="DO371" s="64"/>
      <c r="DP371" s="64"/>
      <c r="DQ371" s="64"/>
      <c r="DR371" s="64"/>
      <c r="DS371" s="144"/>
      <c r="DT371" s="144"/>
      <c r="DU371" s="64"/>
      <c r="DV371" s="64"/>
      <c r="DW371" s="64"/>
      <c r="DX371" s="64"/>
      <c r="DY371" s="35"/>
      <c r="DZ371" s="35"/>
      <c r="EA371" s="35"/>
      <c r="EB371" s="35"/>
      <c r="EC371" s="35"/>
      <c r="ED371" s="35"/>
      <c r="EE371" s="142"/>
      <c r="EF371" s="142"/>
      <c r="EG371" s="35"/>
      <c r="EH371" s="35"/>
      <c r="EI371" s="35"/>
      <c r="EJ371" s="35"/>
      <c r="EK371" s="62"/>
      <c r="EL371" s="62"/>
      <c r="EM371" s="62"/>
      <c r="EN371" s="62"/>
      <c r="EO371" s="62"/>
      <c r="EP371" s="62"/>
      <c r="EQ371" s="62"/>
      <c r="ER371" s="62"/>
      <c r="ES371" s="62"/>
      <c r="ET371" s="62"/>
      <c r="EU371" s="62"/>
      <c r="EV371" s="62"/>
      <c r="EW371" s="5"/>
      <c r="EX371" s="5"/>
      <c r="EY371" s="5"/>
      <c r="EZ371" s="5"/>
      <c r="FA371" s="5"/>
      <c r="FB371" s="5"/>
      <c r="FC371" s="5"/>
      <c r="FD371" s="5"/>
      <c r="FE371" s="5"/>
      <c r="FF371" s="5"/>
      <c r="FG371" s="5"/>
      <c r="FH371" s="5"/>
      <c r="FI371" s="62"/>
      <c r="FJ371" s="62"/>
      <c r="FK371" s="62"/>
      <c r="FL371" s="62"/>
      <c r="FM371" s="62"/>
      <c r="FN371" s="62"/>
      <c r="FO371" s="62"/>
      <c r="FP371" s="62"/>
      <c r="FQ371" s="62"/>
      <c r="FR371" s="62"/>
      <c r="FS371" s="62"/>
      <c r="FT371" s="62"/>
      <c r="FU371" s="5"/>
      <c r="FV371" s="5"/>
      <c r="FW371" s="5"/>
      <c r="FX371" s="5"/>
      <c r="FY371" s="5"/>
      <c r="FZ371" s="5"/>
      <c r="GA371" s="5"/>
      <c r="GB371" s="5"/>
      <c r="GC371" s="5"/>
      <c r="GD371" s="5"/>
      <c r="GE371" s="5"/>
      <c r="GF371" s="5"/>
      <c r="GG371" s="62"/>
      <c r="GH371" s="62"/>
      <c r="GI371" s="62"/>
      <c r="GJ371" s="62"/>
      <c r="GK371" s="62"/>
      <c r="GL371" s="62"/>
      <c r="GM371" s="62"/>
      <c r="GN371" s="62"/>
      <c r="GO371" s="62"/>
      <c r="GP371" s="62"/>
      <c r="GQ371" s="62"/>
      <c r="GR371" s="62"/>
      <c r="GS371" s="5"/>
      <c r="GT371" s="5"/>
      <c r="GU371" s="5"/>
      <c r="GV371" s="5"/>
      <c r="GW371" s="5"/>
      <c r="GX371" s="5"/>
      <c r="GY371" s="5"/>
      <c r="GZ371" s="5"/>
      <c r="HA371" s="5"/>
      <c r="HB371" s="5"/>
      <c r="HC371" s="5"/>
      <c r="HD371" s="5"/>
      <c r="HE371" s="62"/>
      <c r="HF371" s="62"/>
      <c r="HG371" s="62"/>
      <c r="HH371" s="62"/>
      <c r="HI371" s="62"/>
      <c r="HJ371" s="62"/>
      <c r="HK371" s="62"/>
      <c r="HL371" s="62"/>
      <c r="HM371" s="62"/>
      <c r="HN371" s="62"/>
      <c r="HO371" s="62"/>
      <c r="HP371" s="62"/>
      <c r="HQ371" s="5"/>
      <c r="HR371" s="5"/>
      <c r="HS371" s="5"/>
      <c r="HT371" s="5"/>
      <c r="HU371" s="5"/>
      <c r="HV371" s="5"/>
      <c r="HW371" s="5"/>
      <c r="HX371" s="5"/>
      <c r="HY371" s="5"/>
      <c r="HZ371" s="5"/>
      <c r="IA371" s="5"/>
      <c r="IB371" s="5"/>
      <c r="IC371" s="62"/>
      <c r="ID371" s="62"/>
      <c r="IE371" s="62"/>
      <c r="IF371" s="62"/>
      <c r="IG371" s="62"/>
      <c r="IH371" s="62"/>
      <c r="II371" s="62"/>
      <c r="IJ371" s="62"/>
      <c r="IK371" s="62"/>
      <c r="IL371" s="62"/>
      <c r="IM371" s="62"/>
      <c r="IN371" s="62"/>
      <c r="IO371" s="5"/>
      <c r="IP371" s="5"/>
      <c r="IQ371" s="5"/>
      <c r="IR371" s="5"/>
      <c r="IS371" s="5"/>
      <c r="IT371" s="5"/>
      <c r="IU371" s="5"/>
      <c r="IV371" s="5"/>
      <c r="IW371" s="5"/>
      <c r="IX371" s="5"/>
      <c r="IY371" s="5"/>
      <c r="IZ371" s="5"/>
    </row>
    <row r="372" spans="1:260" x14ac:dyDescent="0.35">
      <c r="A372" s="131">
        <v>368</v>
      </c>
      <c r="B372" s="170">
        <f>'BVEM Scorecard'!B371</f>
        <v>0</v>
      </c>
      <c r="C372" s="170">
        <f>'BVEM Scorecard'!C371</f>
        <v>0</v>
      </c>
      <c r="D372" s="152">
        <v>361</v>
      </c>
      <c r="E372" s="72" t="str">
        <f>'BVEM Scorecard'!F371</f>
        <v>Solar</v>
      </c>
      <c r="F372" s="94"/>
      <c r="G372" s="94"/>
      <c r="H372" s="94"/>
      <c r="I372" s="94"/>
      <c r="J372" s="55"/>
      <c r="K372" s="55"/>
      <c r="L372" s="55"/>
      <c r="M372" s="55"/>
      <c r="N372" s="5"/>
      <c r="O372" s="141"/>
      <c r="P372" s="142"/>
      <c r="Q372" s="114"/>
      <c r="R372" s="91"/>
      <c r="S372" s="5" t="str">
        <f t="shared" si="541"/>
        <v/>
      </c>
      <c r="T372" s="93"/>
      <c r="U372" s="143"/>
      <c r="V372" s="143"/>
      <c r="W372" s="143"/>
      <c r="X372" s="64"/>
      <c r="Y372" s="64"/>
      <c r="Z372" s="64"/>
      <c r="AA372" s="144"/>
      <c r="AB372" s="144"/>
      <c r="AC372" s="64"/>
      <c r="AD372" s="64" t="str">
        <f t="shared" si="542"/>
        <v/>
      </c>
      <c r="AE372" s="64" t="str">
        <f t="shared" si="543"/>
        <v/>
      </c>
      <c r="AF372" s="64" t="str">
        <f t="shared" si="544"/>
        <v/>
      </c>
      <c r="AG372" s="55"/>
      <c r="AH372" s="55"/>
      <c r="AI372" s="5"/>
      <c r="AJ372" s="5"/>
      <c r="AK372" s="5"/>
      <c r="AL372" s="5"/>
      <c r="AM372" s="5"/>
      <c r="AN372" s="5"/>
      <c r="AO372" s="5"/>
      <c r="AP372" s="35" t="str">
        <f t="shared" si="545"/>
        <v/>
      </c>
      <c r="AQ372" s="35" t="str">
        <f t="shared" si="546"/>
        <v/>
      </c>
      <c r="AR372" s="35" t="str">
        <f t="shared" si="547"/>
        <v/>
      </c>
      <c r="AS372" s="62"/>
      <c r="AT372" s="62"/>
      <c r="AU372" s="62"/>
      <c r="AV372" s="62"/>
      <c r="AW372" s="62"/>
      <c r="AX372" s="62"/>
      <c r="AY372" s="62"/>
      <c r="AZ372" s="62"/>
      <c r="BA372" s="62"/>
      <c r="BB372" s="62" t="str">
        <f t="shared" si="548"/>
        <v/>
      </c>
      <c r="BC372" s="95" t="str">
        <f t="shared" si="549"/>
        <v/>
      </c>
      <c r="BD372" s="62" t="str">
        <f t="shared" si="550"/>
        <v/>
      </c>
      <c r="BE372" s="5"/>
      <c r="BF372" s="5"/>
      <c r="BG372" s="5"/>
      <c r="BH372" s="5"/>
      <c r="BI372" s="5"/>
      <c r="BJ372" s="5"/>
      <c r="BK372" s="5"/>
      <c r="BL372" s="5"/>
      <c r="BM372" s="5"/>
      <c r="BN372" s="35" t="str">
        <f t="shared" si="551"/>
        <v/>
      </c>
      <c r="BO372" s="35" t="str">
        <f t="shared" si="552"/>
        <v/>
      </c>
      <c r="BP372" s="35" t="str">
        <f t="shared" si="553"/>
        <v/>
      </c>
      <c r="BQ372" s="62"/>
      <c r="BR372" s="62"/>
      <c r="BS372" s="62"/>
      <c r="BT372" s="62"/>
      <c r="BU372" s="62"/>
      <c r="BV372" s="62"/>
      <c r="BW372" s="62"/>
      <c r="BX372" s="62"/>
      <c r="BY372" s="62"/>
      <c r="BZ372" s="62" t="str">
        <f t="shared" si="554"/>
        <v/>
      </c>
      <c r="CA372" s="62" t="str">
        <f t="shared" si="555"/>
        <v/>
      </c>
      <c r="CB372" s="62" t="str">
        <f t="shared" si="556"/>
        <v/>
      </c>
      <c r="CC372" s="5"/>
      <c r="CD372" s="5"/>
      <c r="CE372" s="5"/>
      <c r="CF372" s="5"/>
      <c r="CG372" s="5"/>
      <c r="CH372" s="5"/>
      <c r="CI372" s="5"/>
      <c r="CJ372" s="5"/>
      <c r="CK372" s="5"/>
      <c r="CL372" s="35" t="str">
        <f t="shared" si="557"/>
        <v/>
      </c>
      <c r="CM372" s="35" t="str">
        <f t="shared" si="558"/>
        <v/>
      </c>
      <c r="CN372" s="35" t="str">
        <f t="shared" si="559"/>
        <v/>
      </c>
      <c r="CO372" s="62"/>
      <c r="CP372" s="62"/>
      <c r="CQ372" s="62"/>
      <c r="CR372" s="62"/>
      <c r="CS372" s="62"/>
      <c r="CT372" s="62"/>
      <c r="CU372" s="62"/>
      <c r="CV372" s="62"/>
      <c r="CW372" s="62"/>
      <c r="CX372" s="62" t="str">
        <f t="shared" si="560"/>
        <v/>
      </c>
      <c r="CY372" s="62" t="str">
        <f t="shared" si="561"/>
        <v/>
      </c>
      <c r="CZ372" s="62" t="str">
        <f t="shared" si="562"/>
        <v/>
      </c>
      <c r="DA372" s="5"/>
      <c r="DB372" s="5"/>
      <c r="DC372" s="5"/>
      <c r="DD372" s="5"/>
      <c r="DE372" s="5"/>
      <c r="DF372" s="5"/>
      <c r="DG372" s="5"/>
      <c r="DH372" s="5"/>
      <c r="DI372" s="5"/>
      <c r="DJ372" s="5" t="str">
        <f t="shared" si="563"/>
        <v/>
      </c>
      <c r="DK372" s="5" t="str">
        <f t="shared" si="564"/>
        <v/>
      </c>
      <c r="DL372" s="5" t="str">
        <f t="shared" si="565"/>
        <v/>
      </c>
      <c r="DM372" s="62"/>
      <c r="DN372" s="62"/>
      <c r="DO372" s="62"/>
      <c r="DP372" s="62"/>
      <c r="DQ372" s="62"/>
      <c r="DR372" s="62"/>
      <c r="DS372" s="62"/>
      <c r="DT372" s="62"/>
      <c r="DU372" s="62"/>
      <c r="DV372" s="62" t="str">
        <f t="shared" si="566"/>
        <v/>
      </c>
      <c r="DW372" s="62" t="str">
        <f t="shared" si="567"/>
        <v/>
      </c>
      <c r="DX372" s="62" t="str">
        <f t="shared" si="568"/>
        <v/>
      </c>
      <c r="DY372" s="5"/>
      <c r="DZ372" s="5"/>
      <c r="EA372" s="5"/>
      <c r="EB372" s="5"/>
      <c r="EC372" s="5"/>
      <c r="ED372" s="5"/>
      <c r="EE372" s="5"/>
      <c r="EF372" s="5"/>
      <c r="EG372" s="5"/>
      <c r="EH372" s="5" t="str">
        <f t="shared" si="569"/>
        <v/>
      </c>
      <c r="EI372" s="5" t="str">
        <f t="shared" si="570"/>
        <v/>
      </c>
      <c r="EJ372" s="5" t="str">
        <f t="shared" si="571"/>
        <v/>
      </c>
      <c r="EK372" s="62"/>
      <c r="EL372" s="62"/>
      <c r="EM372" s="62"/>
      <c r="EN372" s="62"/>
      <c r="EO372" s="62"/>
      <c r="EP372" s="62"/>
      <c r="EQ372" s="62"/>
      <c r="ER372" s="62"/>
      <c r="ES372" s="62"/>
      <c r="ET372" s="62" t="str">
        <f t="shared" si="572"/>
        <v/>
      </c>
      <c r="EU372" s="62" t="str">
        <f t="shared" si="573"/>
        <v/>
      </c>
      <c r="EV372" s="62" t="str">
        <f t="shared" si="574"/>
        <v/>
      </c>
      <c r="EW372" s="5"/>
      <c r="EX372" s="5"/>
      <c r="EY372" s="5"/>
      <c r="EZ372" s="5"/>
      <c r="FA372" s="5"/>
      <c r="FB372" s="5"/>
      <c r="FC372" s="5"/>
      <c r="FD372" s="5"/>
      <c r="FE372" s="5"/>
      <c r="FF372" s="5" t="str">
        <f t="shared" si="575"/>
        <v/>
      </c>
      <c r="FG372" s="5" t="str">
        <f t="shared" si="576"/>
        <v/>
      </c>
      <c r="FH372" s="5" t="str">
        <f t="shared" si="577"/>
        <v/>
      </c>
      <c r="FI372" s="62"/>
      <c r="FJ372" s="62"/>
      <c r="FK372" s="62"/>
      <c r="FL372" s="62"/>
      <c r="FM372" s="62"/>
      <c r="FN372" s="62"/>
      <c r="FO372" s="62"/>
      <c r="FP372" s="62"/>
      <c r="FQ372" s="62"/>
      <c r="FR372" s="62" t="str">
        <f t="shared" si="578"/>
        <v/>
      </c>
      <c r="FS372" s="62" t="str">
        <f t="shared" si="579"/>
        <v/>
      </c>
      <c r="FT372" s="62" t="str">
        <f t="shared" si="580"/>
        <v/>
      </c>
      <c r="FU372" s="5"/>
      <c r="FV372" s="5"/>
      <c r="FW372" s="5"/>
      <c r="FX372" s="5"/>
      <c r="FY372" s="5"/>
      <c r="FZ372" s="5"/>
      <c r="GA372" s="5"/>
      <c r="GB372" s="5"/>
      <c r="GC372" s="5"/>
      <c r="GD372" s="5" t="str">
        <f t="shared" si="581"/>
        <v/>
      </c>
      <c r="GE372" s="5" t="str">
        <f t="shared" si="582"/>
        <v/>
      </c>
      <c r="GF372" s="5" t="str">
        <f t="shared" si="583"/>
        <v/>
      </c>
      <c r="GG372" s="62"/>
      <c r="GH372" s="62"/>
      <c r="GI372" s="62"/>
      <c r="GJ372" s="62"/>
      <c r="GK372" s="62"/>
      <c r="GL372" s="62"/>
      <c r="GM372" s="62"/>
      <c r="GN372" s="62"/>
      <c r="GO372" s="62"/>
      <c r="GP372" s="62" t="str">
        <f t="shared" si="584"/>
        <v/>
      </c>
      <c r="GQ372" s="62" t="str">
        <f t="shared" si="585"/>
        <v/>
      </c>
      <c r="GR372" s="62" t="str">
        <f t="shared" si="586"/>
        <v/>
      </c>
      <c r="GS372" s="5"/>
      <c r="GT372" s="5"/>
      <c r="GU372" s="5"/>
      <c r="GV372" s="5"/>
      <c r="GW372" s="5"/>
      <c r="GX372" s="5"/>
      <c r="GY372" s="5"/>
      <c r="GZ372" s="5"/>
      <c r="HA372" s="5"/>
      <c r="HB372" s="5" t="str">
        <f t="shared" si="587"/>
        <v/>
      </c>
      <c r="HC372" s="5" t="str">
        <f t="shared" si="588"/>
        <v/>
      </c>
      <c r="HD372" s="5" t="str">
        <f t="shared" si="589"/>
        <v/>
      </c>
      <c r="HE372" s="62"/>
      <c r="HF372" s="62"/>
      <c r="HG372" s="62"/>
      <c r="HH372" s="62"/>
      <c r="HI372" s="62"/>
      <c r="HJ372" s="62"/>
      <c r="HK372" s="62"/>
      <c r="HL372" s="62"/>
      <c r="HM372" s="62"/>
      <c r="HN372" s="62" t="str">
        <f t="shared" si="590"/>
        <v/>
      </c>
      <c r="HO372" s="62" t="str">
        <f t="shared" si="591"/>
        <v/>
      </c>
      <c r="HP372" s="62" t="str">
        <f t="shared" si="592"/>
        <v/>
      </c>
      <c r="HQ372" s="5"/>
      <c r="HR372" s="5"/>
      <c r="HS372" s="5"/>
      <c r="HT372" s="5"/>
      <c r="HU372" s="5"/>
      <c r="HV372" s="5"/>
      <c r="HW372" s="5"/>
      <c r="HX372" s="5"/>
      <c r="HY372" s="5"/>
      <c r="HZ372" s="5" t="str">
        <f t="shared" si="593"/>
        <v/>
      </c>
      <c r="IA372" s="5" t="str">
        <f t="shared" si="594"/>
        <v/>
      </c>
      <c r="IB372" s="5" t="str">
        <f t="shared" si="595"/>
        <v/>
      </c>
      <c r="IC372" s="62"/>
      <c r="ID372" s="62"/>
      <c r="IE372" s="62"/>
      <c r="IF372" s="62"/>
      <c r="IG372" s="62"/>
      <c r="IH372" s="62"/>
      <c r="II372" s="62"/>
      <c r="IJ372" s="62"/>
      <c r="IK372" s="62"/>
      <c r="IL372" s="62" t="str">
        <f t="shared" si="596"/>
        <v/>
      </c>
      <c r="IM372" s="62" t="str">
        <f t="shared" si="597"/>
        <v/>
      </c>
      <c r="IN372" s="62" t="str">
        <f t="shared" si="598"/>
        <v/>
      </c>
      <c r="IO372" s="5"/>
      <c r="IP372" s="5"/>
      <c r="IQ372" s="5"/>
      <c r="IR372" s="5"/>
      <c r="IS372" s="5"/>
      <c r="IT372" s="5"/>
      <c r="IU372" s="5"/>
      <c r="IV372" s="5"/>
      <c r="IW372" s="5"/>
      <c r="IX372" s="5" t="str">
        <f t="shared" si="599"/>
        <v/>
      </c>
      <c r="IY372" s="5" t="str">
        <f t="shared" si="600"/>
        <v/>
      </c>
      <c r="IZ372" s="5" t="str">
        <f t="shared" si="601"/>
        <v/>
      </c>
    </row>
    <row r="373" spans="1:260" x14ac:dyDescent="0.35">
      <c r="A373" s="131">
        <v>369</v>
      </c>
      <c r="B373" s="170">
        <f>'BVEM Scorecard'!B372</f>
        <v>0</v>
      </c>
      <c r="C373" s="170">
        <f>'BVEM Scorecard'!C372</f>
        <v>0</v>
      </c>
      <c r="D373" s="152">
        <v>1122</v>
      </c>
      <c r="E373" s="72" t="str">
        <f>'BVEM Scorecard'!F372</f>
        <v>Solar + Storage</v>
      </c>
      <c r="F373" s="94">
        <f t="shared" si="539"/>
        <v>0.41666666666666663</v>
      </c>
      <c r="G373" s="94">
        <f>IFERROR(S373/3,0)</f>
        <v>1</v>
      </c>
      <c r="H373" s="94">
        <f>IFERROR(SUM(AF373,AR373,BD373,BP373,CB373,CN373,CZ373,DL373,DX373,EJ373,EV373,FH373,FT373,GF373,GR373,HD373,HP373,IB373,IN373,IZ373),0)</f>
        <v>0.35058685446009391</v>
      </c>
      <c r="I373" s="94">
        <f t="shared" ref="I373" si="625">IFERROR(SUM(AD373,AP373,BB373,BN373,BZ373,CL373,CX373,DJ373,DV373,EH373,ET373,FF373,FR373,GD373,GP373,HB373,HN373,HZ373,IL373,IX373)/(SUM(V373,AH373,AT373,BF373,BR373,CD373,CP373,DB373,DN373,DZ373,EL373,EX373,FJ373,FV373,GH373,GT373,HF373,HR373,ID373,IP373)*3),0)</f>
        <v>0.91666666666666663</v>
      </c>
      <c r="J373" s="55">
        <v>1</v>
      </c>
      <c r="K373" s="55">
        <v>1</v>
      </c>
      <c r="L373" s="55">
        <v>410</v>
      </c>
      <c r="M373" s="55">
        <f>2*2080</f>
        <v>4160</v>
      </c>
      <c r="N373" s="5">
        <v>2</v>
      </c>
      <c r="O373" s="5">
        <v>1</v>
      </c>
      <c r="P373" s="142">
        <f>AVERAGE(70,20,35)%</f>
        <v>0.41666666666666663</v>
      </c>
      <c r="Q373" s="114">
        <v>0.41666666666666663</v>
      </c>
      <c r="R373" s="91">
        <f>P373</f>
        <v>0.41666666666666663</v>
      </c>
      <c r="S373" s="5">
        <f t="shared" si="541"/>
        <v>3</v>
      </c>
      <c r="T373" s="93">
        <f>IFERROR(Q373*Q$4+R373*R$4,0)</f>
        <v>0.41666666666666663</v>
      </c>
      <c r="U373" s="143" t="s">
        <v>161</v>
      </c>
      <c r="V373" s="143">
        <v>1</v>
      </c>
      <c r="W373" s="143">
        <v>95</v>
      </c>
      <c r="X373" s="64">
        <v>185729</v>
      </c>
      <c r="Y373" s="64">
        <f>X373/2080</f>
        <v>89.292788461538464</v>
      </c>
      <c r="Z373" s="62">
        <v>1</v>
      </c>
      <c r="AA373" s="144">
        <v>0.7</v>
      </c>
      <c r="AB373" s="144">
        <v>0.7</v>
      </c>
      <c r="AC373" s="64"/>
      <c r="AD373" s="64">
        <f t="shared" si="542"/>
        <v>3</v>
      </c>
      <c r="AE373" s="64">
        <f t="shared" si="543"/>
        <v>0.22300469483568075</v>
      </c>
      <c r="AF373" s="64">
        <f t="shared" si="544"/>
        <v>0.1561032863849765</v>
      </c>
      <c r="AG373" s="55" t="s">
        <v>109</v>
      </c>
      <c r="AH373" s="55">
        <v>1</v>
      </c>
      <c r="AI373" s="35">
        <v>184</v>
      </c>
      <c r="AJ373" s="35">
        <v>581411</v>
      </c>
      <c r="AK373" s="35">
        <f>AJ373/2080</f>
        <v>279.52451923076922</v>
      </c>
      <c r="AL373" s="35">
        <v>1</v>
      </c>
      <c r="AM373" s="142">
        <v>0.2</v>
      </c>
      <c r="AN373" s="142">
        <v>0.2</v>
      </c>
      <c r="AO373" s="35"/>
      <c r="AP373" s="35">
        <f t="shared" si="545"/>
        <v>3</v>
      </c>
      <c r="AQ373" s="35">
        <f t="shared" si="546"/>
        <v>0.431924882629108</v>
      </c>
      <c r="AR373" s="35">
        <f t="shared" si="547"/>
        <v>8.6384976525821611E-2</v>
      </c>
      <c r="AS373" s="64" t="s">
        <v>204</v>
      </c>
      <c r="AT373" s="64">
        <v>1</v>
      </c>
      <c r="AU373" s="64">
        <v>131</v>
      </c>
      <c r="AV373" s="64">
        <v>348845</v>
      </c>
      <c r="AW373" s="64">
        <f>AV373/2080</f>
        <v>167.71394230769232</v>
      </c>
      <c r="AX373" s="64">
        <v>1</v>
      </c>
      <c r="AY373" s="144">
        <v>0.35</v>
      </c>
      <c r="AZ373" s="144">
        <v>0.35</v>
      </c>
      <c r="BA373" s="64"/>
      <c r="BB373" s="64">
        <f t="shared" si="548"/>
        <v>3</v>
      </c>
      <c r="BC373" s="64">
        <f t="shared" si="549"/>
        <v>0.30751173708920188</v>
      </c>
      <c r="BD373" s="64">
        <f t="shared" si="550"/>
        <v>0.10762910798122065</v>
      </c>
      <c r="BE373" s="35" t="str">
        <f>'Training Programs'!BU373</f>
        <v>Solar Installer - Lead</v>
      </c>
      <c r="BF373" s="35"/>
      <c r="BG373" s="35">
        <f>'Training Programs'!BW373</f>
        <v>1</v>
      </c>
      <c r="BH373" s="35"/>
      <c r="BI373" s="35"/>
      <c r="BJ373" s="35"/>
      <c r="BK373" s="142"/>
      <c r="BL373" s="142"/>
      <c r="BM373" s="35"/>
      <c r="BN373" s="35" t="str">
        <f t="shared" si="551"/>
        <v/>
      </c>
      <c r="BO373" s="35">
        <f t="shared" si="552"/>
        <v>2.3474178403755869E-3</v>
      </c>
      <c r="BP373" s="35">
        <f t="shared" si="553"/>
        <v>0</v>
      </c>
      <c r="BQ373" s="64" t="str">
        <f>'Training Programs'!CK373</f>
        <v>Solar Installer - Skilled</v>
      </c>
      <c r="BR373" s="64"/>
      <c r="BS373" s="64">
        <f>'Training Programs'!CM373</f>
        <v>1</v>
      </c>
      <c r="BT373" s="64"/>
      <c r="BU373" s="64"/>
      <c r="BV373" s="64"/>
      <c r="BW373" s="144"/>
      <c r="BX373" s="144"/>
      <c r="BY373" s="64"/>
      <c r="BZ373" s="64" t="str">
        <f t="shared" si="554"/>
        <v/>
      </c>
      <c r="CA373" s="64">
        <f t="shared" si="555"/>
        <v>2.3474178403755869E-3</v>
      </c>
      <c r="CB373" s="64">
        <f t="shared" si="556"/>
        <v>0</v>
      </c>
      <c r="CC373" s="35" t="str">
        <f>'Training Programs'!DA373</f>
        <v>Solar Installer - Unskilled</v>
      </c>
      <c r="CD373" s="35"/>
      <c r="CE373" s="35">
        <f>'Training Programs'!DC373</f>
        <v>1</v>
      </c>
      <c r="CF373" s="35"/>
      <c r="CG373" s="35"/>
      <c r="CH373" s="35"/>
      <c r="CI373" s="142"/>
      <c r="CJ373" s="142"/>
      <c r="CK373" s="35"/>
      <c r="CL373" s="35" t="str">
        <f t="shared" si="557"/>
        <v/>
      </c>
      <c r="CM373" s="35">
        <f t="shared" si="558"/>
        <v>2.3474178403755869E-3</v>
      </c>
      <c r="CN373" s="35">
        <f t="shared" si="559"/>
        <v>0</v>
      </c>
      <c r="CO373" s="64" t="str">
        <f>'Training Programs'!DQ373</f>
        <v>Civil - Foreman</v>
      </c>
      <c r="CP373" s="64"/>
      <c r="CQ373" s="64">
        <f>'Training Programs'!DS373</f>
        <v>1</v>
      </c>
      <c r="CR373" s="64"/>
      <c r="CS373" s="64"/>
      <c r="CT373" s="64"/>
      <c r="CU373" s="144"/>
      <c r="CV373" s="144"/>
      <c r="CW373" s="64"/>
      <c r="CX373" s="64" t="str">
        <f t="shared" si="560"/>
        <v/>
      </c>
      <c r="CY373" s="64">
        <f t="shared" si="561"/>
        <v>2.3474178403755869E-3</v>
      </c>
      <c r="CZ373" s="64">
        <f t="shared" si="562"/>
        <v>0</v>
      </c>
      <c r="DA373" s="35" t="str">
        <f>'Training Programs'!EG373</f>
        <v>Operator- Heavy</v>
      </c>
      <c r="DB373" s="35">
        <v>1</v>
      </c>
      <c r="DC373" s="35">
        <f>'Training Programs'!EI373</f>
        <v>1</v>
      </c>
      <c r="DD373" s="35"/>
      <c r="DE373" s="35"/>
      <c r="DF373" s="35"/>
      <c r="DG373" s="142">
        <v>0.2</v>
      </c>
      <c r="DH373" s="142">
        <v>0.2</v>
      </c>
      <c r="DI373" s="35"/>
      <c r="DJ373" s="35">
        <f t="shared" si="563"/>
        <v>2</v>
      </c>
      <c r="DK373" s="35">
        <f t="shared" si="564"/>
        <v>2.3474178403755869E-3</v>
      </c>
      <c r="DL373" s="35">
        <f t="shared" si="565"/>
        <v>4.6948356807511741E-4</v>
      </c>
      <c r="DM373" s="64" t="str">
        <f>'Training Programs'!EW373</f>
        <v>Operator - Medium</v>
      </c>
      <c r="DN373" s="64"/>
      <c r="DO373" s="64">
        <f>'Training Programs'!EY373</f>
        <v>1</v>
      </c>
      <c r="DP373" s="64"/>
      <c r="DQ373" s="64"/>
      <c r="DR373" s="64"/>
      <c r="DS373" s="144"/>
      <c r="DT373" s="144"/>
      <c r="DU373" s="64"/>
      <c r="DV373" s="64" t="str">
        <f t="shared" si="566"/>
        <v/>
      </c>
      <c r="DW373" s="64">
        <f t="shared" si="567"/>
        <v>2.3474178403755869E-3</v>
      </c>
      <c r="DX373" s="64">
        <f t="shared" si="568"/>
        <v>0</v>
      </c>
      <c r="DY373" s="35" t="str">
        <f>'Training Programs'!FM373</f>
        <v>Operator - Light</v>
      </c>
      <c r="DZ373" s="35"/>
      <c r="EA373" s="35">
        <f>'Training Programs'!FO373</f>
        <v>1</v>
      </c>
      <c r="EB373" s="35"/>
      <c r="EC373" s="35"/>
      <c r="ED373" s="35"/>
      <c r="EE373" s="142"/>
      <c r="EF373" s="142"/>
      <c r="EG373" s="35"/>
      <c r="EH373" s="35" t="str">
        <f t="shared" si="569"/>
        <v/>
      </c>
      <c r="EI373" s="35">
        <f t="shared" si="570"/>
        <v>2.3474178403755869E-3</v>
      </c>
      <c r="EJ373" s="35">
        <f t="shared" si="571"/>
        <v>0</v>
      </c>
      <c r="EK373" s="62" t="str">
        <f>'Training Programs'!GC373</f>
        <v>Operator - Pile Driver</v>
      </c>
      <c r="EL373" s="62"/>
      <c r="EM373" s="62">
        <f>'Training Programs'!GE373</f>
        <v>1</v>
      </c>
      <c r="EN373" s="62"/>
      <c r="EO373" s="62"/>
      <c r="EP373" s="62"/>
      <c r="EQ373" s="62"/>
      <c r="ER373" s="62"/>
      <c r="ES373" s="62"/>
      <c r="ET373" s="62" t="str">
        <f t="shared" si="572"/>
        <v/>
      </c>
      <c r="EU373" s="62">
        <f t="shared" si="573"/>
        <v>2.3474178403755869E-3</v>
      </c>
      <c r="EV373" s="62">
        <f t="shared" si="574"/>
        <v>0</v>
      </c>
      <c r="EW373" s="5" t="str">
        <f>'Training Programs'!GS373</f>
        <v>Electrical - General Foreman</v>
      </c>
      <c r="EX373" s="5"/>
      <c r="EY373" s="5">
        <f>'Training Programs'!GU373</f>
        <v>1</v>
      </c>
      <c r="EZ373" s="5"/>
      <c r="FA373" s="5"/>
      <c r="FB373" s="5"/>
      <c r="FC373" s="5"/>
      <c r="FD373" s="5"/>
      <c r="FE373" s="5"/>
      <c r="FF373" s="5" t="str">
        <f t="shared" si="575"/>
        <v/>
      </c>
      <c r="FG373" s="5">
        <f t="shared" si="576"/>
        <v>2.3474178403755869E-3</v>
      </c>
      <c r="FH373" s="5">
        <f t="shared" si="577"/>
        <v>0</v>
      </c>
      <c r="FI373" s="62" t="str">
        <f>'Training Programs'!HI373</f>
        <v>Electrical Foreman</v>
      </c>
      <c r="FJ373" s="62"/>
      <c r="FK373" s="62">
        <f>'Training Programs'!HK373</f>
        <v>1</v>
      </c>
      <c r="FL373" s="62"/>
      <c r="FM373" s="62"/>
      <c r="FN373" s="62"/>
      <c r="FO373" s="62"/>
      <c r="FP373" s="62"/>
      <c r="FQ373" s="62"/>
      <c r="FR373" s="62" t="str">
        <f t="shared" si="578"/>
        <v/>
      </c>
      <c r="FS373" s="62">
        <f t="shared" si="579"/>
        <v>2.3474178403755869E-3</v>
      </c>
      <c r="FT373" s="62">
        <f t="shared" si="580"/>
        <v>0</v>
      </c>
      <c r="FU373" s="5" t="str">
        <f>'Training Programs'!HY373</f>
        <v>Electrical - Journeyman</v>
      </c>
      <c r="FV373" s="5"/>
      <c r="FW373" s="5">
        <f>'Training Programs'!IA373</f>
        <v>1</v>
      </c>
      <c r="FX373" s="5"/>
      <c r="FY373" s="5"/>
      <c r="FZ373" s="5"/>
      <c r="GA373" s="5"/>
      <c r="GB373" s="5"/>
      <c r="GC373" s="5"/>
      <c r="GD373" s="5" t="str">
        <f t="shared" si="581"/>
        <v/>
      </c>
      <c r="GE373" s="5">
        <f t="shared" si="582"/>
        <v>2.3474178403755869E-3</v>
      </c>
      <c r="GF373" s="5">
        <f t="shared" si="583"/>
        <v>0</v>
      </c>
      <c r="GG373" s="62" t="str">
        <f>'Training Programs'!IO373</f>
        <v>Electrical - Apprentice</v>
      </c>
      <c r="GH373" s="62"/>
      <c r="GI373" s="62">
        <f>'Training Programs'!IQ373</f>
        <v>1</v>
      </c>
      <c r="GJ373" s="62"/>
      <c r="GK373" s="62"/>
      <c r="GL373" s="62"/>
      <c r="GM373" s="62"/>
      <c r="GN373" s="62"/>
      <c r="GO373" s="62"/>
      <c r="GP373" s="62" t="str">
        <f t="shared" si="584"/>
        <v/>
      </c>
      <c r="GQ373" s="62">
        <f t="shared" si="585"/>
        <v>2.3474178403755869E-3</v>
      </c>
      <c r="GR373" s="62">
        <f t="shared" si="586"/>
        <v>0</v>
      </c>
      <c r="GS373" s="5" t="str">
        <f>'Training Programs'!JE373</f>
        <v>Electrical - Helper</v>
      </c>
      <c r="GT373" s="5"/>
      <c r="GU373" s="5">
        <f>'Training Programs'!JG373</f>
        <v>1</v>
      </c>
      <c r="GV373" s="5"/>
      <c r="GW373" s="5"/>
      <c r="GX373" s="5"/>
      <c r="GY373" s="5"/>
      <c r="GZ373" s="5"/>
      <c r="HA373" s="5"/>
      <c r="HB373" s="5" t="str">
        <f t="shared" si="587"/>
        <v/>
      </c>
      <c r="HC373" s="5">
        <f t="shared" si="588"/>
        <v>2.3474178403755869E-3</v>
      </c>
      <c r="HD373" s="5">
        <f t="shared" si="589"/>
        <v>0</v>
      </c>
      <c r="HE373" s="62" t="str">
        <f>'Training Programs'!JU373</f>
        <v>Ironworker</v>
      </c>
      <c r="HF373" s="62"/>
      <c r="HG373" s="62">
        <f>'Training Programs'!JW373</f>
        <v>1</v>
      </c>
      <c r="HH373" s="62"/>
      <c r="HI373" s="62"/>
      <c r="HJ373" s="62"/>
      <c r="HK373" s="62"/>
      <c r="HL373" s="62"/>
      <c r="HM373" s="62"/>
      <c r="HN373" s="62" t="str">
        <f t="shared" si="590"/>
        <v/>
      </c>
      <c r="HO373" s="62">
        <f t="shared" si="591"/>
        <v>2.3474178403755869E-3</v>
      </c>
      <c r="HP373" s="62">
        <f t="shared" si="592"/>
        <v>0</v>
      </c>
      <c r="HQ373" s="5" t="str">
        <f>'Training Programs'!KK373</f>
        <v>Welder</v>
      </c>
      <c r="HR373" s="5"/>
      <c r="HS373" s="5">
        <f>'Training Programs'!KM373</f>
        <v>1</v>
      </c>
      <c r="HT373" s="5"/>
      <c r="HU373" s="5"/>
      <c r="HV373" s="5"/>
      <c r="HW373" s="5"/>
      <c r="HX373" s="5"/>
      <c r="HY373" s="5"/>
      <c r="HZ373" s="5" t="str">
        <f t="shared" si="593"/>
        <v/>
      </c>
      <c r="IA373" s="5">
        <f t="shared" si="594"/>
        <v>2.3474178403755869E-3</v>
      </c>
      <c r="IB373" s="5">
        <f t="shared" si="595"/>
        <v>0</v>
      </c>
      <c r="IC373" s="62" t="str">
        <f>'Training Programs'!LA373</f>
        <v>Millwright</v>
      </c>
      <c r="ID373" s="62"/>
      <c r="IE373" s="62">
        <f>'Training Programs'!LC373</f>
        <v>1</v>
      </c>
      <c r="IF373" s="62"/>
      <c r="IG373" s="62"/>
      <c r="IH373" s="62"/>
      <c r="II373" s="62"/>
      <c r="IJ373" s="62"/>
      <c r="IK373" s="62"/>
      <c r="IL373" s="62" t="str">
        <f t="shared" si="596"/>
        <v/>
      </c>
      <c r="IM373" s="62">
        <f t="shared" si="597"/>
        <v>2.3474178403755869E-3</v>
      </c>
      <c r="IN373" s="62">
        <f t="shared" si="598"/>
        <v>0</v>
      </c>
      <c r="IO373" s="5"/>
      <c r="IP373" s="5"/>
      <c r="IQ373" s="5"/>
      <c r="IR373" s="5"/>
      <c r="IS373" s="5"/>
      <c r="IT373" s="5"/>
      <c r="IU373" s="5"/>
      <c r="IV373" s="5"/>
      <c r="IW373" s="5"/>
      <c r="IX373" s="5"/>
      <c r="IY373" s="5"/>
      <c r="IZ373" s="5"/>
    </row>
    <row r="374" spans="1:260" x14ac:dyDescent="0.35">
      <c r="A374" s="131">
        <v>370</v>
      </c>
      <c r="B374" s="170">
        <f>'BVEM Scorecard'!B373</f>
        <v>0</v>
      </c>
      <c r="C374" s="170">
        <f>'BVEM Scorecard'!C373</f>
        <v>0</v>
      </c>
      <c r="D374" s="152">
        <v>704</v>
      </c>
      <c r="E374" s="72" t="str">
        <f>'BVEM Scorecard'!F373</f>
        <v>Solar + Storage</v>
      </c>
      <c r="F374" s="94"/>
      <c r="G374" s="94"/>
      <c r="H374" s="94"/>
      <c r="I374" s="94"/>
      <c r="J374" s="55"/>
      <c r="K374" s="55"/>
      <c r="L374" s="55"/>
      <c r="M374" s="55"/>
      <c r="N374" s="5"/>
      <c r="O374" s="141"/>
      <c r="P374" s="142"/>
      <c r="Q374" s="114"/>
      <c r="R374" s="91"/>
      <c r="S374" s="5" t="str">
        <f t="shared" si="541"/>
        <v/>
      </c>
      <c r="T374" s="93"/>
      <c r="U374" s="143"/>
      <c r="V374" s="143"/>
      <c r="W374" s="143"/>
      <c r="X374" s="64"/>
      <c r="Y374" s="64"/>
      <c r="Z374" s="64"/>
      <c r="AA374" s="144"/>
      <c r="AB374" s="144"/>
      <c r="AC374" s="64"/>
      <c r="AD374" s="64" t="str">
        <f t="shared" si="542"/>
        <v/>
      </c>
      <c r="AE374" s="64" t="str">
        <f t="shared" si="543"/>
        <v/>
      </c>
      <c r="AF374" s="64" t="str">
        <f t="shared" si="544"/>
        <v/>
      </c>
      <c r="AG374" s="55"/>
      <c r="AH374" s="55"/>
      <c r="AI374" s="5"/>
      <c r="AJ374" s="5"/>
      <c r="AK374" s="5"/>
      <c r="AL374" s="5"/>
      <c r="AM374" s="5"/>
      <c r="AN374" s="5"/>
      <c r="AO374" s="5"/>
      <c r="AP374" s="35" t="str">
        <f t="shared" si="545"/>
        <v/>
      </c>
      <c r="AQ374" s="35" t="str">
        <f t="shared" si="546"/>
        <v/>
      </c>
      <c r="AR374" s="35" t="str">
        <f t="shared" si="547"/>
        <v/>
      </c>
      <c r="AS374" s="62"/>
      <c r="AT374" s="62"/>
      <c r="AU374" s="62"/>
      <c r="AV374" s="62"/>
      <c r="AW374" s="62"/>
      <c r="AX374" s="62"/>
      <c r="AY374" s="62"/>
      <c r="AZ374" s="62"/>
      <c r="BA374" s="62"/>
      <c r="BB374" s="62" t="str">
        <f t="shared" si="548"/>
        <v/>
      </c>
      <c r="BC374" s="95" t="str">
        <f t="shared" si="549"/>
        <v/>
      </c>
      <c r="BD374" s="62" t="str">
        <f t="shared" si="550"/>
        <v/>
      </c>
      <c r="BE374" s="5"/>
      <c r="BF374" s="5"/>
      <c r="BG374" s="5"/>
      <c r="BH374" s="5"/>
      <c r="BI374" s="5"/>
      <c r="BJ374" s="5"/>
      <c r="BK374" s="5"/>
      <c r="BL374" s="5"/>
      <c r="BM374" s="5"/>
      <c r="BN374" s="35" t="str">
        <f t="shared" si="551"/>
        <v/>
      </c>
      <c r="BO374" s="35" t="str">
        <f t="shared" si="552"/>
        <v/>
      </c>
      <c r="BP374" s="35" t="str">
        <f t="shared" si="553"/>
        <v/>
      </c>
      <c r="BQ374" s="62"/>
      <c r="BR374" s="62"/>
      <c r="BS374" s="62"/>
      <c r="BT374" s="62"/>
      <c r="BU374" s="62"/>
      <c r="BV374" s="62"/>
      <c r="BW374" s="62"/>
      <c r="BX374" s="62"/>
      <c r="BY374" s="62"/>
      <c r="BZ374" s="62" t="str">
        <f t="shared" si="554"/>
        <v/>
      </c>
      <c r="CA374" s="62" t="str">
        <f t="shared" si="555"/>
        <v/>
      </c>
      <c r="CB374" s="62" t="str">
        <f t="shared" si="556"/>
        <v/>
      </c>
      <c r="CC374" s="5"/>
      <c r="CD374" s="5"/>
      <c r="CE374" s="5"/>
      <c r="CF374" s="5"/>
      <c r="CG374" s="5"/>
      <c r="CH374" s="5"/>
      <c r="CI374" s="5"/>
      <c r="CJ374" s="5"/>
      <c r="CK374" s="5"/>
      <c r="CL374" s="35" t="str">
        <f t="shared" si="557"/>
        <v/>
      </c>
      <c r="CM374" s="35" t="str">
        <f t="shared" si="558"/>
        <v/>
      </c>
      <c r="CN374" s="35" t="str">
        <f t="shared" si="559"/>
        <v/>
      </c>
      <c r="CO374" s="62"/>
      <c r="CP374" s="62"/>
      <c r="CQ374" s="62"/>
      <c r="CR374" s="62"/>
      <c r="CS374" s="62"/>
      <c r="CT374" s="62"/>
      <c r="CU374" s="62"/>
      <c r="CV374" s="62"/>
      <c r="CW374" s="62"/>
      <c r="CX374" s="62" t="str">
        <f t="shared" si="560"/>
        <v/>
      </c>
      <c r="CY374" s="62" t="str">
        <f t="shared" si="561"/>
        <v/>
      </c>
      <c r="CZ374" s="62" t="str">
        <f t="shared" si="562"/>
        <v/>
      </c>
      <c r="DA374" s="5"/>
      <c r="DB374" s="5"/>
      <c r="DC374" s="5"/>
      <c r="DD374" s="5"/>
      <c r="DE374" s="5"/>
      <c r="DF374" s="5"/>
      <c r="DG374" s="5"/>
      <c r="DH374" s="5"/>
      <c r="DI374" s="5"/>
      <c r="DJ374" s="5" t="str">
        <f t="shared" si="563"/>
        <v/>
      </c>
      <c r="DK374" s="5" t="str">
        <f t="shared" si="564"/>
        <v/>
      </c>
      <c r="DL374" s="5" t="str">
        <f t="shared" si="565"/>
        <v/>
      </c>
      <c r="DM374" s="62"/>
      <c r="DN374" s="62"/>
      <c r="DO374" s="62"/>
      <c r="DP374" s="62"/>
      <c r="DQ374" s="62"/>
      <c r="DR374" s="62"/>
      <c r="DS374" s="62"/>
      <c r="DT374" s="62"/>
      <c r="DU374" s="62"/>
      <c r="DV374" s="62" t="str">
        <f t="shared" si="566"/>
        <v/>
      </c>
      <c r="DW374" s="62" t="str">
        <f t="shared" si="567"/>
        <v/>
      </c>
      <c r="DX374" s="62" t="str">
        <f t="shared" si="568"/>
        <v/>
      </c>
      <c r="DY374" s="5"/>
      <c r="DZ374" s="5"/>
      <c r="EA374" s="5"/>
      <c r="EB374" s="5"/>
      <c r="EC374" s="5"/>
      <c r="ED374" s="5"/>
      <c r="EE374" s="5"/>
      <c r="EF374" s="5"/>
      <c r="EG374" s="5"/>
      <c r="EH374" s="5" t="str">
        <f t="shared" si="569"/>
        <v/>
      </c>
      <c r="EI374" s="5" t="str">
        <f t="shared" si="570"/>
        <v/>
      </c>
      <c r="EJ374" s="5" t="str">
        <f t="shared" si="571"/>
        <v/>
      </c>
      <c r="EK374" s="62"/>
      <c r="EL374" s="62"/>
      <c r="EM374" s="62"/>
      <c r="EN374" s="62"/>
      <c r="EO374" s="62"/>
      <c r="EP374" s="62"/>
      <c r="EQ374" s="62"/>
      <c r="ER374" s="62"/>
      <c r="ES374" s="62"/>
      <c r="ET374" s="62" t="str">
        <f t="shared" si="572"/>
        <v/>
      </c>
      <c r="EU374" s="62" t="str">
        <f t="shared" si="573"/>
        <v/>
      </c>
      <c r="EV374" s="62" t="str">
        <f t="shared" si="574"/>
        <v/>
      </c>
      <c r="EW374" s="5"/>
      <c r="EX374" s="5"/>
      <c r="EY374" s="5"/>
      <c r="EZ374" s="5"/>
      <c r="FA374" s="5"/>
      <c r="FB374" s="5"/>
      <c r="FC374" s="5"/>
      <c r="FD374" s="5"/>
      <c r="FE374" s="5"/>
      <c r="FF374" s="5" t="str">
        <f t="shared" si="575"/>
        <v/>
      </c>
      <c r="FG374" s="5" t="str">
        <f t="shared" si="576"/>
        <v/>
      </c>
      <c r="FH374" s="5" t="str">
        <f t="shared" si="577"/>
        <v/>
      </c>
      <c r="FI374" s="62"/>
      <c r="FJ374" s="62"/>
      <c r="FK374" s="62"/>
      <c r="FL374" s="62"/>
      <c r="FM374" s="62"/>
      <c r="FN374" s="62"/>
      <c r="FO374" s="62"/>
      <c r="FP374" s="62"/>
      <c r="FQ374" s="62"/>
      <c r="FR374" s="62" t="str">
        <f t="shared" si="578"/>
        <v/>
      </c>
      <c r="FS374" s="62" t="str">
        <f t="shared" si="579"/>
        <v/>
      </c>
      <c r="FT374" s="62" t="str">
        <f t="shared" si="580"/>
        <v/>
      </c>
      <c r="FU374" s="5"/>
      <c r="FV374" s="5"/>
      <c r="FW374" s="5"/>
      <c r="FX374" s="5"/>
      <c r="FY374" s="5"/>
      <c r="FZ374" s="5"/>
      <c r="GA374" s="5"/>
      <c r="GB374" s="5"/>
      <c r="GC374" s="5"/>
      <c r="GD374" s="5" t="str">
        <f t="shared" si="581"/>
        <v/>
      </c>
      <c r="GE374" s="5" t="str">
        <f t="shared" si="582"/>
        <v/>
      </c>
      <c r="GF374" s="5" t="str">
        <f t="shared" si="583"/>
        <v/>
      </c>
      <c r="GG374" s="62"/>
      <c r="GH374" s="62"/>
      <c r="GI374" s="62"/>
      <c r="GJ374" s="62"/>
      <c r="GK374" s="62"/>
      <c r="GL374" s="62"/>
      <c r="GM374" s="62"/>
      <c r="GN374" s="62"/>
      <c r="GO374" s="62"/>
      <c r="GP374" s="62" t="str">
        <f t="shared" si="584"/>
        <v/>
      </c>
      <c r="GQ374" s="62" t="str">
        <f t="shared" si="585"/>
        <v/>
      </c>
      <c r="GR374" s="62" t="str">
        <f t="shared" si="586"/>
        <v/>
      </c>
      <c r="GS374" s="5"/>
      <c r="GT374" s="5"/>
      <c r="GU374" s="5"/>
      <c r="GV374" s="5"/>
      <c r="GW374" s="5"/>
      <c r="GX374" s="5"/>
      <c r="GY374" s="5"/>
      <c r="GZ374" s="5"/>
      <c r="HA374" s="5"/>
      <c r="HB374" s="5" t="str">
        <f t="shared" si="587"/>
        <v/>
      </c>
      <c r="HC374" s="5" t="str">
        <f t="shared" si="588"/>
        <v/>
      </c>
      <c r="HD374" s="5" t="str">
        <f t="shared" si="589"/>
        <v/>
      </c>
      <c r="HE374" s="62"/>
      <c r="HF374" s="62"/>
      <c r="HG374" s="62"/>
      <c r="HH374" s="62"/>
      <c r="HI374" s="62"/>
      <c r="HJ374" s="62"/>
      <c r="HK374" s="62"/>
      <c r="HL374" s="62"/>
      <c r="HM374" s="62"/>
      <c r="HN374" s="62" t="str">
        <f t="shared" si="590"/>
        <v/>
      </c>
      <c r="HO374" s="62" t="str">
        <f t="shared" si="591"/>
        <v/>
      </c>
      <c r="HP374" s="62" t="str">
        <f t="shared" si="592"/>
        <v/>
      </c>
      <c r="HQ374" s="5"/>
      <c r="HR374" s="5"/>
      <c r="HS374" s="5"/>
      <c r="HT374" s="5"/>
      <c r="HU374" s="5"/>
      <c r="HV374" s="5"/>
      <c r="HW374" s="5"/>
      <c r="HX374" s="5"/>
      <c r="HY374" s="5"/>
      <c r="HZ374" s="5" t="str">
        <f t="shared" si="593"/>
        <v/>
      </c>
      <c r="IA374" s="5" t="str">
        <f t="shared" si="594"/>
        <v/>
      </c>
      <c r="IB374" s="5" t="str">
        <f t="shared" si="595"/>
        <v/>
      </c>
      <c r="IC374" s="62"/>
      <c r="ID374" s="62"/>
      <c r="IE374" s="62"/>
      <c r="IF374" s="62"/>
      <c r="IG374" s="62"/>
      <c r="IH374" s="62"/>
      <c r="II374" s="62"/>
      <c r="IJ374" s="62"/>
      <c r="IK374" s="62"/>
      <c r="IL374" s="62" t="str">
        <f t="shared" si="596"/>
        <v/>
      </c>
      <c r="IM374" s="62" t="str">
        <f t="shared" si="597"/>
        <v/>
      </c>
      <c r="IN374" s="62" t="str">
        <f t="shared" si="598"/>
        <v/>
      </c>
      <c r="IO374" s="5"/>
      <c r="IP374" s="5"/>
      <c r="IQ374" s="5"/>
      <c r="IR374" s="5"/>
      <c r="IS374" s="5"/>
      <c r="IT374" s="5"/>
      <c r="IU374" s="5"/>
      <c r="IV374" s="5"/>
      <c r="IW374" s="5"/>
      <c r="IX374" s="5" t="str">
        <f t="shared" si="599"/>
        <v/>
      </c>
      <c r="IY374" s="5" t="str">
        <f t="shared" si="600"/>
        <v/>
      </c>
      <c r="IZ374" s="5" t="str">
        <f t="shared" si="601"/>
        <v/>
      </c>
    </row>
    <row r="375" spans="1:260" x14ac:dyDescent="0.35">
      <c r="A375" s="131">
        <v>371</v>
      </c>
      <c r="B375" s="170">
        <f>'BVEM Scorecard'!B374</f>
        <v>0</v>
      </c>
      <c r="C375" s="170">
        <f>'BVEM Scorecard'!C374</f>
        <v>0</v>
      </c>
      <c r="D375" s="152">
        <v>581</v>
      </c>
      <c r="E375" s="72" t="str">
        <f>'BVEM Scorecard'!F374</f>
        <v>Solar</v>
      </c>
      <c r="F375" s="94"/>
      <c r="G375" s="94"/>
      <c r="H375" s="94"/>
      <c r="I375" s="94"/>
      <c r="J375" s="55"/>
      <c r="K375" s="55"/>
      <c r="L375" s="55"/>
      <c r="M375" s="55"/>
      <c r="N375" s="5"/>
      <c r="O375" s="5"/>
      <c r="P375" s="142"/>
      <c r="Q375" s="114"/>
      <c r="R375" s="91"/>
      <c r="S375" s="5" t="str">
        <f t="shared" si="541"/>
        <v/>
      </c>
      <c r="T375" s="93"/>
      <c r="U375" s="143"/>
      <c r="V375" s="143"/>
      <c r="W375" s="143"/>
      <c r="X375" s="64"/>
      <c r="Y375" s="64"/>
      <c r="Z375" s="62"/>
      <c r="AA375" s="144"/>
      <c r="AB375" s="144"/>
      <c r="AC375" s="64"/>
      <c r="AD375" s="64" t="str">
        <f t="shared" si="542"/>
        <v/>
      </c>
      <c r="AE375" s="64" t="str">
        <f t="shared" si="543"/>
        <v/>
      </c>
      <c r="AF375" s="64" t="str">
        <f t="shared" si="544"/>
        <v/>
      </c>
      <c r="AG375" s="55"/>
      <c r="AH375" s="55"/>
      <c r="AI375" s="35"/>
      <c r="AJ375" s="35"/>
      <c r="AK375" s="35"/>
      <c r="AL375" s="35"/>
      <c r="AM375" s="142"/>
      <c r="AN375" s="142"/>
      <c r="AO375" s="35"/>
      <c r="AP375" s="35" t="str">
        <f t="shared" si="545"/>
        <v/>
      </c>
      <c r="AQ375" s="35" t="str">
        <f t="shared" si="546"/>
        <v/>
      </c>
      <c r="AR375" s="35" t="str">
        <f t="shared" si="547"/>
        <v/>
      </c>
      <c r="AS375" s="64"/>
      <c r="AT375" s="64"/>
      <c r="AU375" s="64"/>
      <c r="AV375" s="64"/>
      <c r="AW375" s="64"/>
      <c r="AX375" s="64"/>
      <c r="AY375" s="144"/>
      <c r="AZ375" s="144"/>
      <c r="BA375" s="64"/>
      <c r="BB375" s="64" t="str">
        <f t="shared" si="548"/>
        <v/>
      </c>
      <c r="BC375" s="64" t="str">
        <f t="shared" si="549"/>
        <v/>
      </c>
      <c r="BD375" s="64" t="str">
        <f t="shared" si="550"/>
        <v/>
      </c>
      <c r="BE375" s="35"/>
      <c r="BF375" s="35"/>
      <c r="BG375" s="35"/>
      <c r="BH375" s="35"/>
      <c r="BI375" s="35"/>
      <c r="BJ375" s="35"/>
      <c r="BK375" s="142"/>
      <c r="BL375" s="142"/>
      <c r="BM375" s="35"/>
      <c r="BN375" s="35" t="str">
        <f t="shared" si="551"/>
        <v/>
      </c>
      <c r="BO375" s="35" t="str">
        <f t="shared" si="552"/>
        <v/>
      </c>
      <c r="BP375" s="35" t="str">
        <f t="shared" si="553"/>
        <v/>
      </c>
      <c r="BQ375" s="64"/>
      <c r="BR375" s="64"/>
      <c r="BS375" s="64"/>
      <c r="BT375" s="64"/>
      <c r="BU375" s="64"/>
      <c r="BV375" s="64"/>
      <c r="BW375" s="144"/>
      <c r="BX375" s="144"/>
      <c r="BY375" s="64"/>
      <c r="BZ375" s="64" t="str">
        <f t="shared" si="554"/>
        <v/>
      </c>
      <c r="CA375" s="64" t="str">
        <f t="shared" si="555"/>
        <v/>
      </c>
      <c r="CB375" s="64" t="str">
        <f t="shared" si="556"/>
        <v/>
      </c>
      <c r="CC375" s="35"/>
      <c r="CD375" s="35"/>
      <c r="CE375" s="35"/>
      <c r="CF375" s="35"/>
      <c r="CG375" s="35"/>
      <c r="CH375" s="35"/>
      <c r="CI375" s="142"/>
      <c r="CJ375" s="142"/>
      <c r="CK375" s="35"/>
      <c r="CL375" s="35" t="str">
        <f t="shared" si="557"/>
        <v/>
      </c>
      <c r="CM375" s="35" t="str">
        <f t="shared" si="558"/>
        <v/>
      </c>
      <c r="CN375" s="35" t="str">
        <f t="shared" si="559"/>
        <v/>
      </c>
      <c r="CO375" s="64"/>
      <c r="CP375" s="64"/>
      <c r="CQ375" s="64"/>
      <c r="CR375" s="64"/>
      <c r="CS375" s="64"/>
      <c r="CT375" s="64"/>
      <c r="CU375" s="144"/>
      <c r="CV375" s="144"/>
      <c r="CW375" s="64"/>
      <c r="CX375" s="64" t="str">
        <f t="shared" si="560"/>
        <v/>
      </c>
      <c r="CY375" s="64" t="str">
        <f t="shared" si="561"/>
        <v/>
      </c>
      <c r="CZ375" s="64" t="str">
        <f t="shared" si="562"/>
        <v/>
      </c>
      <c r="DA375" s="35"/>
      <c r="DB375" s="35"/>
      <c r="DC375" s="35"/>
      <c r="DD375" s="35"/>
      <c r="DE375" s="35"/>
      <c r="DF375" s="35"/>
      <c r="DG375" s="142"/>
      <c r="DH375" s="142"/>
      <c r="DI375" s="35"/>
      <c r="DJ375" s="35" t="str">
        <f t="shared" si="563"/>
        <v/>
      </c>
      <c r="DK375" s="35" t="str">
        <f t="shared" si="564"/>
        <v/>
      </c>
      <c r="DL375" s="35" t="str">
        <f t="shared" si="565"/>
        <v/>
      </c>
      <c r="DM375" s="64"/>
      <c r="DN375" s="64"/>
      <c r="DO375" s="64"/>
      <c r="DP375" s="64"/>
      <c r="DQ375" s="64"/>
      <c r="DR375" s="64"/>
      <c r="DS375" s="144"/>
      <c r="DT375" s="144"/>
      <c r="DU375" s="64"/>
      <c r="DV375" s="64" t="str">
        <f t="shared" si="566"/>
        <v/>
      </c>
      <c r="DW375" s="64" t="str">
        <f t="shared" si="567"/>
        <v/>
      </c>
      <c r="DX375" s="64" t="str">
        <f t="shared" si="568"/>
        <v/>
      </c>
      <c r="DY375" s="35"/>
      <c r="DZ375" s="35"/>
      <c r="EA375" s="35"/>
      <c r="EB375" s="35"/>
      <c r="EC375" s="35"/>
      <c r="ED375" s="35"/>
      <c r="EE375" s="142"/>
      <c r="EF375" s="142"/>
      <c r="EG375" s="35"/>
      <c r="EH375" s="35" t="str">
        <f t="shared" si="569"/>
        <v/>
      </c>
      <c r="EI375" s="35" t="str">
        <f t="shared" si="570"/>
        <v/>
      </c>
      <c r="EJ375" s="35" t="str">
        <f t="shared" si="571"/>
        <v/>
      </c>
      <c r="EK375" s="62"/>
      <c r="EL375" s="62"/>
      <c r="EM375" s="62"/>
      <c r="EN375" s="62"/>
      <c r="EO375" s="62"/>
      <c r="EP375" s="62"/>
      <c r="EQ375" s="62"/>
      <c r="ER375" s="62"/>
      <c r="ES375" s="62"/>
      <c r="ET375" s="62" t="str">
        <f t="shared" si="572"/>
        <v/>
      </c>
      <c r="EU375" s="62" t="str">
        <f t="shared" si="573"/>
        <v/>
      </c>
      <c r="EV375" s="62" t="str">
        <f t="shared" si="574"/>
        <v/>
      </c>
      <c r="EW375" s="5"/>
      <c r="EX375" s="5"/>
      <c r="EY375" s="5"/>
      <c r="EZ375" s="5"/>
      <c r="FA375" s="5"/>
      <c r="FB375" s="5"/>
      <c r="FC375" s="5"/>
      <c r="FD375" s="5"/>
      <c r="FE375" s="5"/>
      <c r="FF375" s="5" t="str">
        <f t="shared" si="575"/>
        <v/>
      </c>
      <c r="FG375" s="5" t="str">
        <f t="shared" si="576"/>
        <v/>
      </c>
      <c r="FH375" s="5" t="str">
        <f t="shared" si="577"/>
        <v/>
      </c>
      <c r="FI375" s="62"/>
      <c r="FJ375" s="62"/>
      <c r="FK375" s="62"/>
      <c r="FL375" s="62"/>
      <c r="FM375" s="62"/>
      <c r="FN375" s="62"/>
      <c r="FO375" s="62"/>
      <c r="FP375" s="62"/>
      <c r="FQ375" s="62"/>
      <c r="FR375" s="62" t="str">
        <f t="shared" si="578"/>
        <v/>
      </c>
      <c r="FS375" s="62" t="str">
        <f t="shared" si="579"/>
        <v/>
      </c>
      <c r="FT375" s="62" t="str">
        <f t="shared" si="580"/>
        <v/>
      </c>
      <c r="FU375" s="5"/>
      <c r="FV375" s="5"/>
      <c r="FW375" s="5"/>
      <c r="FX375" s="5"/>
      <c r="FY375" s="5"/>
      <c r="FZ375" s="5"/>
      <c r="GA375" s="5"/>
      <c r="GB375" s="5"/>
      <c r="GC375" s="5"/>
      <c r="GD375" s="5" t="str">
        <f t="shared" si="581"/>
        <v/>
      </c>
      <c r="GE375" s="5" t="str">
        <f t="shared" si="582"/>
        <v/>
      </c>
      <c r="GF375" s="5" t="str">
        <f t="shared" si="583"/>
        <v/>
      </c>
      <c r="GG375" s="62"/>
      <c r="GH375" s="62"/>
      <c r="GI375" s="62"/>
      <c r="GJ375" s="62"/>
      <c r="GK375" s="62"/>
      <c r="GL375" s="62"/>
      <c r="GM375" s="62"/>
      <c r="GN375" s="62"/>
      <c r="GO375" s="62"/>
      <c r="GP375" s="62" t="str">
        <f t="shared" si="584"/>
        <v/>
      </c>
      <c r="GQ375" s="62" t="str">
        <f t="shared" si="585"/>
        <v/>
      </c>
      <c r="GR375" s="62" t="str">
        <f t="shared" si="586"/>
        <v/>
      </c>
      <c r="GS375" s="5"/>
      <c r="GT375" s="5"/>
      <c r="GU375" s="5"/>
      <c r="GV375" s="5"/>
      <c r="GW375" s="5"/>
      <c r="GX375" s="5"/>
      <c r="GY375" s="5"/>
      <c r="GZ375" s="5"/>
      <c r="HA375" s="5"/>
      <c r="HB375" s="5" t="str">
        <f t="shared" si="587"/>
        <v/>
      </c>
      <c r="HC375" s="5" t="str">
        <f t="shared" si="588"/>
        <v/>
      </c>
      <c r="HD375" s="5" t="str">
        <f t="shared" si="589"/>
        <v/>
      </c>
      <c r="HE375" s="62"/>
      <c r="HF375" s="62"/>
      <c r="HG375" s="62"/>
      <c r="HH375" s="62"/>
      <c r="HI375" s="62"/>
      <c r="HJ375" s="62"/>
      <c r="HK375" s="62"/>
      <c r="HL375" s="62"/>
      <c r="HM375" s="62"/>
      <c r="HN375" s="62" t="str">
        <f t="shared" si="590"/>
        <v/>
      </c>
      <c r="HO375" s="62" t="str">
        <f t="shared" si="591"/>
        <v/>
      </c>
      <c r="HP375" s="62" t="str">
        <f t="shared" si="592"/>
        <v/>
      </c>
      <c r="HQ375" s="5"/>
      <c r="HR375" s="5"/>
      <c r="HS375" s="5"/>
      <c r="HT375" s="5"/>
      <c r="HU375" s="5"/>
      <c r="HV375" s="5"/>
      <c r="HW375" s="5"/>
      <c r="HX375" s="5"/>
      <c r="HY375" s="5"/>
      <c r="HZ375" s="5" t="str">
        <f t="shared" si="593"/>
        <v/>
      </c>
      <c r="IA375" s="5" t="str">
        <f t="shared" si="594"/>
        <v/>
      </c>
      <c r="IB375" s="5" t="str">
        <f t="shared" si="595"/>
        <v/>
      </c>
      <c r="IC375" s="62"/>
      <c r="ID375" s="62"/>
      <c r="IE375" s="62"/>
      <c r="IF375" s="62"/>
      <c r="IG375" s="62"/>
      <c r="IH375" s="62"/>
      <c r="II375" s="62"/>
      <c r="IJ375" s="62"/>
      <c r="IK375" s="62"/>
      <c r="IL375" s="62" t="str">
        <f t="shared" si="596"/>
        <v/>
      </c>
      <c r="IM375" s="62" t="str">
        <f t="shared" si="597"/>
        <v/>
      </c>
      <c r="IN375" s="62" t="str">
        <f t="shared" si="598"/>
        <v/>
      </c>
      <c r="IO375" s="5"/>
      <c r="IP375" s="5"/>
      <c r="IQ375" s="5"/>
      <c r="IR375" s="5"/>
      <c r="IS375" s="5"/>
      <c r="IT375" s="5"/>
      <c r="IU375" s="5"/>
      <c r="IV375" s="5"/>
      <c r="IW375" s="5"/>
      <c r="IX375" s="5" t="str">
        <f t="shared" si="599"/>
        <v/>
      </c>
      <c r="IY375" s="5" t="str">
        <f t="shared" si="600"/>
        <v/>
      </c>
      <c r="IZ375" s="5" t="str">
        <f t="shared" si="601"/>
        <v/>
      </c>
    </row>
    <row r="376" spans="1:260" x14ac:dyDescent="0.35">
      <c r="A376" s="131">
        <v>372</v>
      </c>
      <c r="B376" s="170">
        <f>'BVEM Scorecard'!B375</f>
        <v>0</v>
      </c>
      <c r="C376" s="170">
        <f>'BVEM Scorecard'!C375</f>
        <v>0</v>
      </c>
      <c r="D376" s="152">
        <v>266</v>
      </c>
      <c r="E376" s="72" t="str">
        <f>'BVEM Scorecard'!F375</f>
        <v>Solar</v>
      </c>
      <c r="F376" s="94"/>
      <c r="G376" s="94"/>
      <c r="H376" s="94"/>
      <c r="I376" s="94"/>
      <c r="J376" s="55"/>
      <c r="K376" s="55"/>
      <c r="L376" s="55"/>
      <c r="M376" s="55"/>
      <c r="N376" s="5"/>
      <c r="O376" s="141"/>
      <c r="P376" s="142"/>
      <c r="Q376" s="114"/>
      <c r="R376" s="91"/>
      <c r="S376" s="5" t="str">
        <f t="shared" si="541"/>
        <v/>
      </c>
      <c r="T376" s="93"/>
      <c r="U376" s="143"/>
      <c r="V376" s="143"/>
      <c r="W376" s="143"/>
      <c r="X376" s="64"/>
      <c r="Y376" s="64"/>
      <c r="Z376" s="64"/>
      <c r="AA376" s="144"/>
      <c r="AB376" s="144"/>
      <c r="AC376" s="64"/>
      <c r="AD376" s="64" t="str">
        <f t="shared" si="542"/>
        <v/>
      </c>
      <c r="AE376" s="64" t="str">
        <f t="shared" si="543"/>
        <v/>
      </c>
      <c r="AF376" s="64" t="str">
        <f t="shared" si="544"/>
        <v/>
      </c>
      <c r="AG376" s="55"/>
      <c r="AH376" s="55"/>
      <c r="AI376" s="5"/>
      <c r="AJ376" s="5"/>
      <c r="AK376" s="5"/>
      <c r="AL376" s="5"/>
      <c r="AM376" s="5"/>
      <c r="AN376" s="5"/>
      <c r="AO376" s="5"/>
      <c r="AP376" s="35" t="str">
        <f t="shared" si="545"/>
        <v/>
      </c>
      <c r="AQ376" s="35" t="str">
        <f t="shared" si="546"/>
        <v/>
      </c>
      <c r="AR376" s="35" t="str">
        <f t="shared" si="547"/>
        <v/>
      </c>
      <c r="AS376" s="62"/>
      <c r="AT376" s="62"/>
      <c r="AU376" s="62"/>
      <c r="AV376" s="62"/>
      <c r="AW376" s="62"/>
      <c r="AX376" s="62"/>
      <c r="AY376" s="62"/>
      <c r="AZ376" s="62"/>
      <c r="BA376" s="62"/>
      <c r="BB376" s="62" t="str">
        <f t="shared" si="548"/>
        <v/>
      </c>
      <c r="BC376" s="95" t="str">
        <f t="shared" si="549"/>
        <v/>
      </c>
      <c r="BD376" s="62" t="str">
        <f t="shared" si="550"/>
        <v/>
      </c>
      <c r="BE376" s="5"/>
      <c r="BF376" s="5"/>
      <c r="BG376" s="5"/>
      <c r="BH376" s="5"/>
      <c r="BI376" s="5"/>
      <c r="BJ376" s="5"/>
      <c r="BK376" s="5"/>
      <c r="BL376" s="5"/>
      <c r="BM376" s="5"/>
      <c r="BN376" s="35" t="str">
        <f t="shared" si="551"/>
        <v/>
      </c>
      <c r="BO376" s="35" t="str">
        <f t="shared" si="552"/>
        <v/>
      </c>
      <c r="BP376" s="35" t="str">
        <f t="shared" si="553"/>
        <v/>
      </c>
      <c r="BQ376" s="62"/>
      <c r="BR376" s="62"/>
      <c r="BS376" s="62"/>
      <c r="BT376" s="62"/>
      <c r="BU376" s="62"/>
      <c r="BV376" s="62"/>
      <c r="BW376" s="62"/>
      <c r="BX376" s="62"/>
      <c r="BY376" s="62"/>
      <c r="BZ376" s="62" t="str">
        <f t="shared" si="554"/>
        <v/>
      </c>
      <c r="CA376" s="62" t="str">
        <f t="shared" si="555"/>
        <v/>
      </c>
      <c r="CB376" s="62" t="str">
        <f t="shared" si="556"/>
        <v/>
      </c>
      <c r="CC376" s="5"/>
      <c r="CD376" s="5"/>
      <c r="CE376" s="5"/>
      <c r="CF376" s="5"/>
      <c r="CG376" s="5"/>
      <c r="CH376" s="5"/>
      <c r="CI376" s="5"/>
      <c r="CJ376" s="5"/>
      <c r="CK376" s="5"/>
      <c r="CL376" s="35" t="str">
        <f t="shared" si="557"/>
        <v/>
      </c>
      <c r="CM376" s="35" t="str">
        <f t="shared" si="558"/>
        <v/>
      </c>
      <c r="CN376" s="35" t="str">
        <f t="shared" si="559"/>
        <v/>
      </c>
      <c r="CO376" s="62"/>
      <c r="CP376" s="62"/>
      <c r="CQ376" s="62"/>
      <c r="CR376" s="62"/>
      <c r="CS376" s="62"/>
      <c r="CT376" s="62"/>
      <c r="CU376" s="62"/>
      <c r="CV376" s="62"/>
      <c r="CW376" s="62"/>
      <c r="CX376" s="62" t="str">
        <f t="shared" si="560"/>
        <v/>
      </c>
      <c r="CY376" s="62" t="str">
        <f t="shared" si="561"/>
        <v/>
      </c>
      <c r="CZ376" s="62" t="str">
        <f t="shared" si="562"/>
        <v/>
      </c>
      <c r="DA376" s="5"/>
      <c r="DB376" s="5"/>
      <c r="DC376" s="5"/>
      <c r="DD376" s="5"/>
      <c r="DE376" s="5"/>
      <c r="DF376" s="5"/>
      <c r="DG376" s="5"/>
      <c r="DH376" s="5"/>
      <c r="DI376" s="5"/>
      <c r="DJ376" s="5" t="str">
        <f t="shared" si="563"/>
        <v/>
      </c>
      <c r="DK376" s="5" t="str">
        <f t="shared" si="564"/>
        <v/>
      </c>
      <c r="DL376" s="5" t="str">
        <f t="shared" si="565"/>
        <v/>
      </c>
      <c r="DM376" s="62"/>
      <c r="DN376" s="62"/>
      <c r="DO376" s="62"/>
      <c r="DP376" s="62"/>
      <c r="DQ376" s="62"/>
      <c r="DR376" s="62"/>
      <c r="DS376" s="62"/>
      <c r="DT376" s="62"/>
      <c r="DU376" s="62"/>
      <c r="DV376" s="62" t="str">
        <f t="shared" si="566"/>
        <v/>
      </c>
      <c r="DW376" s="62" t="str">
        <f t="shared" si="567"/>
        <v/>
      </c>
      <c r="DX376" s="62" t="str">
        <f t="shared" si="568"/>
        <v/>
      </c>
      <c r="DY376" s="5"/>
      <c r="DZ376" s="5"/>
      <c r="EA376" s="5"/>
      <c r="EB376" s="5"/>
      <c r="EC376" s="5"/>
      <c r="ED376" s="5"/>
      <c r="EE376" s="5"/>
      <c r="EF376" s="5"/>
      <c r="EG376" s="5"/>
      <c r="EH376" s="5" t="str">
        <f t="shared" si="569"/>
        <v/>
      </c>
      <c r="EI376" s="5" t="str">
        <f t="shared" si="570"/>
        <v/>
      </c>
      <c r="EJ376" s="5" t="str">
        <f t="shared" si="571"/>
        <v/>
      </c>
      <c r="EK376" s="62"/>
      <c r="EL376" s="62"/>
      <c r="EM376" s="62"/>
      <c r="EN376" s="62"/>
      <c r="EO376" s="62"/>
      <c r="EP376" s="62"/>
      <c r="EQ376" s="62"/>
      <c r="ER376" s="62"/>
      <c r="ES376" s="62"/>
      <c r="ET376" s="62" t="str">
        <f t="shared" si="572"/>
        <v/>
      </c>
      <c r="EU376" s="62" t="str">
        <f t="shared" si="573"/>
        <v/>
      </c>
      <c r="EV376" s="62" t="str">
        <f t="shared" si="574"/>
        <v/>
      </c>
      <c r="EW376" s="5"/>
      <c r="EX376" s="5"/>
      <c r="EY376" s="5"/>
      <c r="EZ376" s="5"/>
      <c r="FA376" s="5"/>
      <c r="FB376" s="5"/>
      <c r="FC376" s="5"/>
      <c r="FD376" s="5"/>
      <c r="FE376" s="5"/>
      <c r="FF376" s="5" t="str">
        <f t="shared" si="575"/>
        <v/>
      </c>
      <c r="FG376" s="5" t="str">
        <f t="shared" si="576"/>
        <v/>
      </c>
      <c r="FH376" s="5" t="str">
        <f t="shared" si="577"/>
        <v/>
      </c>
      <c r="FI376" s="62"/>
      <c r="FJ376" s="62"/>
      <c r="FK376" s="62"/>
      <c r="FL376" s="62"/>
      <c r="FM376" s="62"/>
      <c r="FN376" s="62"/>
      <c r="FO376" s="62"/>
      <c r="FP376" s="62"/>
      <c r="FQ376" s="62"/>
      <c r="FR376" s="62" t="str">
        <f t="shared" si="578"/>
        <v/>
      </c>
      <c r="FS376" s="62" t="str">
        <f t="shared" si="579"/>
        <v/>
      </c>
      <c r="FT376" s="62" t="str">
        <f t="shared" si="580"/>
        <v/>
      </c>
      <c r="FU376" s="5"/>
      <c r="FV376" s="5"/>
      <c r="FW376" s="5"/>
      <c r="FX376" s="5"/>
      <c r="FY376" s="5"/>
      <c r="FZ376" s="5"/>
      <c r="GA376" s="5"/>
      <c r="GB376" s="5"/>
      <c r="GC376" s="5"/>
      <c r="GD376" s="5" t="str">
        <f t="shared" si="581"/>
        <v/>
      </c>
      <c r="GE376" s="5" t="str">
        <f t="shared" si="582"/>
        <v/>
      </c>
      <c r="GF376" s="5" t="str">
        <f t="shared" si="583"/>
        <v/>
      </c>
      <c r="GG376" s="62"/>
      <c r="GH376" s="62"/>
      <c r="GI376" s="62"/>
      <c r="GJ376" s="62"/>
      <c r="GK376" s="62"/>
      <c r="GL376" s="62"/>
      <c r="GM376" s="62"/>
      <c r="GN376" s="62"/>
      <c r="GO376" s="62"/>
      <c r="GP376" s="62" t="str">
        <f t="shared" si="584"/>
        <v/>
      </c>
      <c r="GQ376" s="62" t="str">
        <f t="shared" si="585"/>
        <v/>
      </c>
      <c r="GR376" s="62" t="str">
        <f t="shared" si="586"/>
        <v/>
      </c>
      <c r="GS376" s="5"/>
      <c r="GT376" s="5"/>
      <c r="GU376" s="5"/>
      <c r="GV376" s="5"/>
      <c r="GW376" s="5"/>
      <c r="GX376" s="5"/>
      <c r="GY376" s="5"/>
      <c r="GZ376" s="5"/>
      <c r="HA376" s="5"/>
      <c r="HB376" s="5" t="str">
        <f t="shared" si="587"/>
        <v/>
      </c>
      <c r="HC376" s="5" t="str">
        <f t="shared" si="588"/>
        <v/>
      </c>
      <c r="HD376" s="5" t="str">
        <f t="shared" si="589"/>
        <v/>
      </c>
      <c r="HE376" s="62"/>
      <c r="HF376" s="62"/>
      <c r="HG376" s="62"/>
      <c r="HH376" s="62"/>
      <c r="HI376" s="62"/>
      <c r="HJ376" s="62"/>
      <c r="HK376" s="62"/>
      <c r="HL376" s="62"/>
      <c r="HM376" s="62"/>
      <c r="HN376" s="62" t="str">
        <f t="shared" si="590"/>
        <v/>
      </c>
      <c r="HO376" s="62" t="str">
        <f t="shared" si="591"/>
        <v/>
      </c>
      <c r="HP376" s="62" t="str">
        <f t="shared" si="592"/>
        <v/>
      </c>
      <c r="HQ376" s="5"/>
      <c r="HR376" s="5"/>
      <c r="HS376" s="5"/>
      <c r="HT376" s="5"/>
      <c r="HU376" s="5"/>
      <c r="HV376" s="5"/>
      <c r="HW376" s="5"/>
      <c r="HX376" s="5"/>
      <c r="HY376" s="5"/>
      <c r="HZ376" s="5" t="str">
        <f t="shared" si="593"/>
        <v/>
      </c>
      <c r="IA376" s="5" t="str">
        <f t="shared" si="594"/>
        <v/>
      </c>
      <c r="IB376" s="5" t="str">
        <f t="shared" si="595"/>
        <v/>
      </c>
      <c r="IC376" s="62"/>
      <c r="ID376" s="62"/>
      <c r="IE376" s="62"/>
      <c r="IF376" s="62"/>
      <c r="IG376" s="62"/>
      <c r="IH376" s="62"/>
      <c r="II376" s="62"/>
      <c r="IJ376" s="62"/>
      <c r="IK376" s="62"/>
      <c r="IL376" s="62" t="str">
        <f t="shared" si="596"/>
        <v/>
      </c>
      <c r="IM376" s="62" t="str">
        <f t="shared" si="597"/>
        <v/>
      </c>
      <c r="IN376" s="62" t="str">
        <f t="shared" si="598"/>
        <v/>
      </c>
      <c r="IO376" s="5"/>
      <c r="IP376" s="5"/>
      <c r="IQ376" s="5"/>
      <c r="IR376" s="5"/>
      <c r="IS376" s="5"/>
      <c r="IT376" s="5"/>
      <c r="IU376" s="5"/>
      <c r="IV376" s="5"/>
      <c r="IW376" s="5"/>
      <c r="IX376" s="5" t="str">
        <f t="shared" si="599"/>
        <v/>
      </c>
      <c r="IY376" s="5" t="str">
        <f t="shared" si="600"/>
        <v/>
      </c>
      <c r="IZ376" s="5" t="str">
        <f t="shared" si="601"/>
        <v/>
      </c>
    </row>
    <row r="377" spans="1:260" x14ac:dyDescent="0.35">
      <c r="A377" s="131">
        <v>373</v>
      </c>
      <c r="B377" s="170">
        <f>'BVEM Scorecard'!B376</f>
        <v>0</v>
      </c>
      <c r="C377" s="170">
        <f>'BVEM Scorecard'!C376</f>
        <v>0</v>
      </c>
      <c r="D377" s="152">
        <v>250</v>
      </c>
      <c r="E377" s="72" t="str">
        <f>'BVEM Scorecard'!F376</f>
        <v>Solar</v>
      </c>
      <c r="F377" s="94"/>
      <c r="G377" s="94"/>
      <c r="H377" s="94"/>
      <c r="I377" s="94"/>
      <c r="J377" s="55"/>
      <c r="K377" s="55"/>
      <c r="L377" s="55"/>
      <c r="M377" s="55"/>
      <c r="N377" s="5"/>
      <c r="O377" s="5"/>
      <c r="P377" s="142"/>
      <c r="Q377" s="114"/>
      <c r="R377" s="91"/>
      <c r="S377" s="5" t="str">
        <f t="shared" si="541"/>
        <v/>
      </c>
      <c r="T377" s="93"/>
      <c r="U377" s="143"/>
      <c r="V377" s="143"/>
      <c r="W377" s="143"/>
      <c r="X377" s="64"/>
      <c r="Y377" s="64"/>
      <c r="Z377" s="62"/>
      <c r="AA377" s="144"/>
      <c r="AB377" s="144"/>
      <c r="AC377" s="64"/>
      <c r="AD377" s="64"/>
      <c r="AE377" s="64"/>
      <c r="AF377" s="64"/>
      <c r="AG377" s="55"/>
      <c r="AH377" s="55"/>
      <c r="AI377" s="35"/>
      <c r="AJ377" s="35"/>
      <c r="AK377" s="35"/>
      <c r="AL377" s="35"/>
      <c r="AM377" s="142"/>
      <c r="AN377" s="142"/>
      <c r="AO377" s="35"/>
      <c r="AP377" s="35"/>
      <c r="AQ377" s="35"/>
      <c r="AR377" s="35"/>
      <c r="AS377" s="64"/>
      <c r="AT377" s="64"/>
      <c r="AU377" s="64"/>
      <c r="AV377" s="64"/>
      <c r="AW377" s="64"/>
      <c r="AX377" s="64"/>
      <c r="AY377" s="144"/>
      <c r="AZ377" s="144"/>
      <c r="BA377" s="64"/>
      <c r="BB377" s="64"/>
      <c r="BC377" s="64"/>
      <c r="BD377" s="64"/>
      <c r="BE377" s="35"/>
      <c r="BF377" s="35"/>
      <c r="BG377" s="35"/>
      <c r="BH377" s="35"/>
      <c r="BI377" s="35"/>
      <c r="BJ377" s="35"/>
      <c r="BK377" s="142"/>
      <c r="BL377" s="142"/>
      <c r="BM377" s="35"/>
      <c r="BN377" s="35"/>
      <c r="BO377" s="35"/>
      <c r="BP377" s="35"/>
      <c r="BQ377" s="64"/>
      <c r="BR377" s="64"/>
      <c r="BS377" s="64"/>
      <c r="BT377" s="64"/>
      <c r="BU377" s="64"/>
      <c r="BV377" s="64"/>
      <c r="BW377" s="144"/>
      <c r="BX377" s="144"/>
      <c r="BY377" s="64"/>
      <c r="BZ377" s="64"/>
      <c r="CA377" s="64"/>
      <c r="CB377" s="64"/>
      <c r="CC377" s="35"/>
      <c r="CD377" s="35"/>
      <c r="CE377" s="35"/>
      <c r="CF377" s="35"/>
      <c r="CG377" s="35"/>
      <c r="CH377" s="35"/>
      <c r="CI377" s="142"/>
      <c r="CJ377" s="142"/>
      <c r="CK377" s="35"/>
      <c r="CL377" s="35"/>
      <c r="CM377" s="35"/>
      <c r="CN377" s="35"/>
      <c r="CO377" s="64"/>
      <c r="CP377" s="64"/>
      <c r="CQ377" s="64"/>
      <c r="CR377" s="64"/>
      <c r="CS377" s="64"/>
      <c r="CT377" s="64"/>
      <c r="CU377" s="144"/>
      <c r="CV377" s="144"/>
      <c r="CW377" s="64"/>
      <c r="CX377" s="64"/>
      <c r="CY377" s="64"/>
      <c r="CZ377" s="64"/>
      <c r="DA377" s="35"/>
      <c r="DB377" s="35"/>
      <c r="DC377" s="35"/>
      <c r="DD377" s="35"/>
      <c r="DE377" s="35"/>
      <c r="DF377" s="35"/>
      <c r="DG377" s="142"/>
      <c r="DH377" s="142"/>
      <c r="DI377" s="35"/>
      <c r="DJ377" s="35"/>
      <c r="DK377" s="35"/>
      <c r="DL377" s="35"/>
      <c r="DM377" s="64"/>
      <c r="DN377" s="64"/>
      <c r="DO377" s="64"/>
      <c r="DP377" s="64"/>
      <c r="DQ377" s="64"/>
      <c r="DR377" s="64"/>
      <c r="DS377" s="144"/>
      <c r="DT377" s="144"/>
      <c r="DU377" s="64"/>
      <c r="DV377" s="64"/>
      <c r="DW377" s="64"/>
      <c r="DX377" s="64"/>
      <c r="DY377" s="35"/>
      <c r="DZ377" s="35"/>
      <c r="EA377" s="35"/>
      <c r="EB377" s="35"/>
      <c r="EC377" s="35"/>
      <c r="ED377" s="35"/>
      <c r="EE377" s="142"/>
      <c r="EF377" s="142"/>
      <c r="EG377" s="35"/>
      <c r="EH377" s="35"/>
      <c r="EI377" s="35"/>
      <c r="EJ377" s="35"/>
      <c r="EK377" s="62"/>
      <c r="EL377" s="62"/>
      <c r="EM377" s="62"/>
      <c r="EN377" s="62"/>
      <c r="EO377" s="62"/>
      <c r="EP377" s="62"/>
      <c r="EQ377" s="62"/>
      <c r="ER377" s="62"/>
      <c r="ES377" s="62"/>
      <c r="ET377" s="62"/>
      <c r="EU377" s="62"/>
      <c r="EV377" s="62"/>
      <c r="EW377" s="5"/>
      <c r="EX377" s="5"/>
      <c r="EY377" s="5"/>
      <c r="EZ377" s="5"/>
      <c r="FA377" s="5"/>
      <c r="FB377" s="5"/>
      <c r="FC377" s="5"/>
      <c r="FD377" s="5"/>
      <c r="FE377" s="5"/>
      <c r="FF377" s="5"/>
      <c r="FG377" s="5"/>
      <c r="FH377" s="5"/>
      <c r="FI377" s="62"/>
      <c r="FJ377" s="62"/>
      <c r="FK377" s="62"/>
      <c r="FL377" s="62"/>
      <c r="FM377" s="62"/>
      <c r="FN377" s="62"/>
      <c r="FO377" s="62"/>
      <c r="FP377" s="62"/>
      <c r="FQ377" s="62"/>
      <c r="FR377" s="62"/>
      <c r="FS377" s="62"/>
      <c r="FT377" s="62"/>
      <c r="FU377" s="5"/>
      <c r="FV377" s="5"/>
      <c r="FW377" s="5"/>
      <c r="FX377" s="5"/>
      <c r="FY377" s="5"/>
      <c r="FZ377" s="5"/>
      <c r="GA377" s="5"/>
      <c r="GB377" s="5"/>
      <c r="GC377" s="5"/>
      <c r="GD377" s="5"/>
      <c r="GE377" s="5"/>
      <c r="GF377" s="5"/>
      <c r="GG377" s="62"/>
      <c r="GH377" s="62"/>
      <c r="GI377" s="62"/>
      <c r="GJ377" s="62"/>
      <c r="GK377" s="62"/>
      <c r="GL377" s="62"/>
      <c r="GM377" s="62"/>
      <c r="GN377" s="62"/>
      <c r="GO377" s="62"/>
      <c r="GP377" s="62"/>
      <c r="GQ377" s="62"/>
      <c r="GR377" s="62"/>
      <c r="GS377" s="5"/>
      <c r="GT377" s="5"/>
      <c r="GU377" s="5"/>
      <c r="GV377" s="5"/>
      <c r="GW377" s="5"/>
      <c r="GX377" s="5"/>
      <c r="GY377" s="5"/>
      <c r="GZ377" s="5"/>
      <c r="HA377" s="5"/>
      <c r="HB377" s="5"/>
      <c r="HC377" s="5"/>
      <c r="HD377" s="5"/>
      <c r="HE377" s="62"/>
      <c r="HF377" s="62"/>
      <c r="HG377" s="62"/>
      <c r="HH377" s="62"/>
      <c r="HI377" s="62"/>
      <c r="HJ377" s="62"/>
      <c r="HK377" s="62"/>
      <c r="HL377" s="62"/>
      <c r="HM377" s="62"/>
      <c r="HN377" s="62"/>
      <c r="HO377" s="62"/>
      <c r="HP377" s="62"/>
      <c r="HQ377" s="5"/>
      <c r="HR377" s="5"/>
      <c r="HS377" s="5"/>
      <c r="HT377" s="5"/>
      <c r="HU377" s="5"/>
      <c r="HV377" s="5"/>
      <c r="HW377" s="5"/>
      <c r="HX377" s="5"/>
      <c r="HY377" s="5"/>
      <c r="HZ377" s="5"/>
      <c r="IA377" s="5"/>
      <c r="IB377" s="5"/>
      <c r="IC377" s="62"/>
      <c r="ID377" s="62"/>
      <c r="IE377" s="62"/>
      <c r="IF377" s="62"/>
      <c r="IG377" s="62"/>
      <c r="IH377" s="62"/>
      <c r="II377" s="62"/>
      <c r="IJ377" s="62"/>
      <c r="IK377" s="62"/>
      <c r="IL377" s="62"/>
      <c r="IM377" s="62"/>
      <c r="IN377" s="62"/>
      <c r="IO377" s="5"/>
      <c r="IP377" s="5"/>
      <c r="IQ377" s="5"/>
      <c r="IR377" s="5"/>
      <c r="IS377" s="5"/>
      <c r="IT377" s="5"/>
      <c r="IU377" s="5"/>
      <c r="IV377" s="5"/>
      <c r="IW377" s="5"/>
      <c r="IX377" s="5"/>
      <c r="IY377" s="5"/>
      <c r="IZ377" s="5"/>
    </row>
    <row r="378" spans="1:260" x14ac:dyDescent="0.35">
      <c r="A378" s="131">
        <v>374</v>
      </c>
      <c r="B378" s="170">
        <f>'BVEM Scorecard'!B377</f>
        <v>0</v>
      </c>
      <c r="C378" s="170">
        <f>'BVEM Scorecard'!C377</f>
        <v>0</v>
      </c>
      <c r="D378" s="152">
        <v>1124</v>
      </c>
      <c r="E378" s="72" t="str">
        <f>'BVEM Scorecard'!F377</f>
        <v>Solar</v>
      </c>
      <c r="F378" s="94">
        <f t="shared" si="539"/>
        <v>0.5</v>
      </c>
      <c r="G378" s="94">
        <f t="shared" ref="G378:G379" si="626">IFERROR(S378/3,0)</f>
        <v>0.33333333333333331</v>
      </c>
      <c r="H378" s="94">
        <f t="shared" si="540"/>
        <v>0</v>
      </c>
      <c r="I378" s="94">
        <f t="shared" ref="I378" si="627">IFERROR(SUM(AD378,AP378,BB378,BN378,BZ378,CL378,CX378,DJ378,DV378,EH378,ET378,FF378,FR378,GD378,GP378,HB378,HN378,HZ378,IL378,IX378)/(SUM(V378,AH378,AT378,BF378,BR378,CD378,CP378,DB378,DN378,DZ378,EL378,EX378,FJ378,FV378,GH378,GT378,HF378,HR378,ID378,IP378)*3),0)</f>
        <v>0</v>
      </c>
      <c r="J378" s="55">
        <v>0</v>
      </c>
      <c r="K378" s="55">
        <v>1</v>
      </c>
      <c r="L378" s="55">
        <v>400</v>
      </c>
      <c r="M378" s="55">
        <v>0</v>
      </c>
      <c r="N378" s="5">
        <v>0</v>
      </c>
      <c r="O378" s="141">
        <v>0</v>
      </c>
      <c r="P378" s="142">
        <v>1</v>
      </c>
      <c r="Q378" s="114">
        <v>0</v>
      </c>
      <c r="R378" s="91">
        <v>1</v>
      </c>
      <c r="S378" s="5">
        <f t="shared" si="541"/>
        <v>1</v>
      </c>
      <c r="T378" s="93">
        <f>IFERROR(Q378*Q$4+R378*R$4,0)</f>
        <v>0.5</v>
      </c>
      <c r="U378" s="143"/>
      <c r="V378" s="143"/>
      <c r="W378" s="143"/>
      <c r="X378" s="64"/>
      <c r="Y378" s="64"/>
      <c r="Z378" s="64"/>
      <c r="AA378" s="144"/>
      <c r="AB378" s="144"/>
      <c r="AC378" s="64"/>
      <c r="AD378" s="64"/>
      <c r="AE378" s="64"/>
      <c r="AF378" s="64"/>
      <c r="AG378" s="55"/>
      <c r="AH378" s="55"/>
      <c r="AI378" s="5"/>
      <c r="AJ378" s="5"/>
      <c r="AK378" s="5"/>
      <c r="AL378" s="5"/>
      <c r="AM378" s="5"/>
      <c r="AN378" s="5"/>
      <c r="AO378" s="5"/>
      <c r="AP378" s="35"/>
      <c r="AQ378" s="35"/>
      <c r="AR378" s="35"/>
      <c r="AS378" s="62"/>
      <c r="AT378" s="62"/>
      <c r="AU378" s="62"/>
      <c r="AV378" s="62"/>
      <c r="AW378" s="62"/>
      <c r="AX378" s="62"/>
      <c r="AY378" s="62"/>
      <c r="AZ378" s="62"/>
      <c r="BA378" s="62"/>
      <c r="BB378" s="62"/>
      <c r="BC378" s="95"/>
      <c r="BD378" s="62"/>
      <c r="BE378" s="5"/>
      <c r="BF378" s="5"/>
      <c r="BG378" s="5"/>
      <c r="BH378" s="5"/>
      <c r="BI378" s="5"/>
      <c r="BJ378" s="5"/>
      <c r="BK378" s="5"/>
      <c r="BL378" s="5"/>
      <c r="BM378" s="5"/>
      <c r="BN378" s="35"/>
      <c r="BO378" s="35"/>
      <c r="BP378" s="35"/>
      <c r="BQ378" s="62"/>
      <c r="BR378" s="62"/>
      <c r="BS378" s="62"/>
      <c r="BT378" s="62"/>
      <c r="BU378" s="62"/>
      <c r="BV378" s="62"/>
      <c r="BW378" s="62"/>
      <c r="BX378" s="62"/>
      <c r="BY378" s="62"/>
      <c r="BZ378" s="62"/>
      <c r="CA378" s="62"/>
      <c r="CB378" s="62"/>
      <c r="CC378" s="5"/>
      <c r="CD378" s="5"/>
      <c r="CE378" s="5"/>
      <c r="CF378" s="5"/>
      <c r="CG378" s="5"/>
      <c r="CH378" s="5"/>
      <c r="CI378" s="5"/>
      <c r="CJ378" s="5"/>
      <c r="CK378" s="5"/>
      <c r="CL378" s="35"/>
      <c r="CM378" s="35"/>
      <c r="CN378" s="35"/>
      <c r="CO378" s="62"/>
      <c r="CP378" s="62"/>
      <c r="CQ378" s="62"/>
      <c r="CR378" s="62"/>
      <c r="CS378" s="62"/>
      <c r="CT378" s="62"/>
      <c r="CU378" s="62"/>
      <c r="CV378" s="62"/>
      <c r="CW378" s="62"/>
      <c r="CX378" s="62"/>
      <c r="CY378" s="62"/>
      <c r="CZ378" s="62"/>
      <c r="DA378" s="5"/>
      <c r="DB378" s="5"/>
      <c r="DC378" s="5"/>
      <c r="DD378" s="5"/>
      <c r="DE378" s="5"/>
      <c r="DF378" s="5"/>
      <c r="DG378" s="5"/>
      <c r="DH378" s="5"/>
      <c r="DI378" s="5"/>
      <c r="DJ378" s="5"/>
      <c r="DK378" s="5"/>
      <c r="DL378" s="5"/>
      <c r="DM378" s="62"/>
      <c r="DN378" s="62"/>
      <c r="DO378" s="62"/>
      <c r="DP378" s="62"/>
      <c r="DQ378" s="62"/>
      <c r="DR378" s="62"/>
      <c r="DS378" s="62"/>
      <c r="DT378" s="62"/>
      <c r="DU378" s="62"/>
      <c r="DV378" s="62"/>
      <c r="DW378" s="62"/>
      <c r="DX378" s="62"/>
      <c r="DY378" s="5"/>
      <c r="DZ378" s="5"/>
      <c r="EA378" s="5"/>
      <c r="EB378" s="5"/>
      <c r="EC378" s="5"/>
      <c r="ED378" s="5"/>
      <c r="EE378" s="5"/>
      <c r="EF378" s="5"/>
      <c r="EG378" s="5"/>
      <c r="EH378" s="5"/>
      <c r="EI378" s="5"/>
      <c r="EJ378" s="5"/>
      <c r="EK378" s="62"/>
      <c r="EL378" s="62"/>
      <c r="EM378" s="62"/>
      <c r="EN378" s="62"/>
      <c r="EO378" s="62"/>
      <c r="EP378" s="62"/>
      <c r="EQ378" s="62"/>
      <c r="ER378" s="62"/>
      <c r="ES378" s="62"/>
      <c r="ET378" s="62"/>
      <c r="EU378" s="62"/>
      <c r="EV378" s="62"/>
      <c r="EW378" s="5"/>
      <c r="EX378" s="5"/>
      <c r="EY378" s="5"/>
      <c r="EZ378" s="5"/>
      <c r="FA378" s="5"/>
      <c r="FB378" s="5"/>
      <c r="FC378" s="5"/>
      <c r="FD378" s="5"/>
      <c r="FE378" s="5"/>
      <c r="FF378" s="5"/>
      <c r="FG378" s="5"/>
      <c r="FH378" s="5"/>
      <c r="FI378" s="62"/>
      <c r="FJ378" s="62"/>
      <c r="FK378" s="62"/>
      <c r="FL378" s="62"/>
      <c r="FM378" s="62"/>
      <c r="FN378" s="62"/>
      <c r="FO378" s="62"/>
      <c r="FP378" s="62"/>
      <c r="FQ378" s="62"/>
      <c r="FR378" s="62"/>
      <c r="FS378" s="62"/>
      <c r="FT378" s="62"/>
      <c r="FU378" s="5"/>
      <c r="FV378" s="5"/>
      <c r="FW378" s="5"/>
      <c r="FX378" s="5"/>
      <c r="FY378" s="5"/>
      <c r="FZ378" s="5"/>
      <c r="GA378" s="5"/>
      <c r="GB378" s="5"/>
      <c r="GC378" s="5"/>
      <c r="GD378" s="5"/>
      <c r="GE378" s="5"/>
      <c r="GF378" s="5"/>
      <c r="GG378" s="62"/>
      <c r="GH378" s="62"/>
      <c r="GI378" s="62"/>
      <c r="GJ378" s="62"/>
      <c r="GK378" s="62"/>
      <c r="GL378" s="62"/>
      <c r="GM378" s="62"/>
      <c r="GN378" s="62"/>
      <c r="GO378" s="62"/>
      <c r="GP378" s="62"/>
      <c r="GQ378" s="62"/>
      <c r="GR378" s="62"/>
      <c r="GS378" s="5"/>
      <c r="GT378" s="5"/>
      <c r="GU378" s="5"/>
      <c r="GV378" s="5"/>
      <c r="GW378" s="5"/>
      <c r="GX378" s="5"/>
      <c r="GY378" s="5"/>
      <c r="GZ378" s="5"/>
      <c r="HA378" s="5"/>
      <c r="HB378" s="5"/>
      <c r="HC378" s="5"/>
      <c r="HD378" s="5"/>
      <c r="HE378" s="62"/>
      <c r="HF378" s="62"/>
      <c r="HG378" s="62"/>
      <c r="HH378" s="62"/>
      <c r="HI378" s="62"/>
      <c r="HJ378" s="62"/>
      <c r="HK378" s="62"/>
      <c r="HL378" s="62"/>
      <c r="HM378" s="62"/>
      <c r="HN378" s="62"/>
      <c r="HO378" s="62"/>
      <c r="HP378" s="62"/>
      <c r="HQ378" s="5"/>
      <c r="HR378" s="5"/>
      <c r="HS378" s="5"/>
      <c r="HT378" s="5"/>
      <c r="HU378" s="5"/>
      <c r="HV378" s="5"/>
      <c r="HW378" s="5"/>
      <c r="HX378" s="5"/>
      <c r="HY378" s="5"/>
      <c r="HZ378" s="5"/>
      <c r="IA378" s="5"/>
      <c r="IB378" s="5"/>
      <c r="IC378" s="62"/>
      <c r="ID378" s="62"/>
      <c r="IE378" s="62"/>
      <c r="IF378" s="62"/>
      <c r="IG378" s="62"/>
      <c r="IH378" s="62"/>
      <c r="II378" s="62"/>
      <c r="IJ378" s="62"/>
      <c r="IK378" s="62"/>
      <c r="IL378" s="62"/>
      <c r="IM378" s="62"/>
      <c r="IN378" s="62"/>
      <c r="IO378" s="5"/>
      <c r="IP378" s="5"/>
      <c r="IQ378" s="5"/>
      <c r="IR378" s="5"/>
      <c r="IS378" s="5"/>
      <c r="IT378" s="5"/>
      <c r="IU378" s="5"/>
      <c r="IV378" s="5"/>
      <c r="IW378" s="5"/>
      <c r="IX378" s="5"/>
      <c r="IY378" s="5"/>
      <c r="IZ378" s="5"/>
    </row>
    <row r="379" spans="1:260" x14ac:dyDescent="0.35">
      <c r="A379" s="131">
        <v>375</v>
      </c>
      <c r="B379" s="170">
        <f>'BVEM Scorecard'!B378</f>
        <v>0</v>
      </c>
      <c r="C379" s="170">
        <f>'BVEM Scorecard'!C378</f>
        <v>0</v>
      </c>
      <c r="D379" s="152">
        <v>1125</v>
      </c>
      <c r="E379" s="72" t="str">
        <f>'BVEM Scorecard'!F378</f>
        <v>Solar</v>
      </c>
      <c r="F379" s="94">
        <f t="shared" si="539"/>
        <v>0.5</v>
      </c>
      <c r="G379" s="94">
        <f t="shared" si="626"/>
        <v>0.33333333333333331</v>
      </c>
      <c r="H379" s="94">
        <f t="shared" si="540"/>
        <v>0</v>
      </c>
      <c r="I379" s="94">
        <f t="shared" ref="I379" si="628">IFERROR(SUM(AD379,AP379,BB379,BN379,BZ379,CL379,CX379,DJ379,DV379,EH379,ET379,FF379,FR379,GD379,GP379,HB379,HN379,HZ379,IL379,IX379)/(SUM(V379,AH379,AT379,BF379,BR379,CD379,CP379,DB379,DN379,DZ379,EL379,EX379,FJ379,FV379,GH379,GT379,HF379,HR379,ID379,IP379)*3),0)</f>
        <v>0</v>
      </c>
      <c r="J379" s="55">
        <v>0</v>
      </c>
      <c r="K379" s="55">
        <v>1</v>
      </c>
      <c r="L379" s="55">
        <v>300</v>
      </c>
      <c r="M379" s="55">
        <v>0</v>
      </c>
      <c r="N379" s="5">
        <v>0</v>
      </c>
      <c r="O379" s="5">
        <v>0</v>
      </c>
      <c r="P379" s="142">
        <v>1</v>
      </c>
      <c r="Q379" s="114">
        <v>0</v>
      </c>
      <c r="R379" s="91">
        <v>1</v>
      </c>
      <c r="S379" s="5">
        <f t="shared" si="541"/>
        <v>1</v>
      </c>
      <c r="T379" s="93">
        <f>IFERROR(Q379*Q$4+R379*R$4,0)</f>
        <v>0.5</v>
      </c>
      <c r="U379" s="143"/>
      <c r="V379" s="143"/>
      <c r="W379" s="143"/>
      <c r="X379" s="64"/>
      <c r="Y379" s="64"/>
      <c r="Z379" s="62"/>
      <c r="AA379" s="144"/>
      <c r="AB379" s="144"/>
      <c r="AC379" s="64"/>
      <c r="AD379" s="64"/>
      <c r="AE379" s="64"/>
      <c r="AF379" s="64"/>
      <c r="AG379" s="55"/>
      <c r="AH379" s="55"/>
      <c r="AI379" s="35"/>
      <c r="AJ379" s="35"/>
      <c r="AK379" s="35"/>
      <c r="AL379" s="35"/>
      <c r="AM379" s="142"/>
      <c r="AN379" s="142"/>
      <c r="AO379" s="35"/>
      <c r="AP379" s="35"/>
      <c r="AQ379" s="35"/>
      <c r="AR379" s="35"/>
      <c r="AS379" s="64"/>
      <c r="AT379" s="64"/>
      <c r="AU379" s="64"/>
      <c r="AV379" s="64"/>
      <c r="AW379" s="64"/>
      <c r="AX379" s="64"/>
      <c r="AY379" s="144"/>
      <c r="AZ379" s="144"/>
      <c r="BA379" s="64"/>
      <c r="BB379" s="64"/>
      <c r="BC379" s="64"/>
      <c r="BD379" s="64"/>
      <c r="BE379" s="35"/>
      <c r="BF379" s="35"/>
      <c r="BG379" s="35"/>
      <c r="BH379" s="35"/>
      <c r="BI379" s="35"/>
      <c r="BJ379" s="35"/>
      <c r="BK379" s="142"/>
      <c r="BL379" s="142"/>
      <c r="BM379" s="35"/>
      <c r="BN379" s="35"/>
      <c r="BO379" s="35"/>
      <c r="BP379" s="35"/>
      <c r="BQ379" s="64"/>
      <c r="BR379" s="64"/>
      <c r="BS379" s="64"/>
      <c r="BT379" s="64"/>
      <c r="BU379" s="64"/>
      <c r="BV379" s="64"/>
      <c r="BW379" s="144"/>
      <c r="BX379" s="144"/>
      <c r="BY379" s="64"/>
      <c r="BZ379" s="64"/>
      <c r="CA379" s="64"/>
      <c r="CB379" s="64"/>
      <c r="CC379" s="35"/>
      <c r="CD379" s="35"/>
      <c r="CE379" s="35"/>
      <c r="CF379" s="35"/>
      <c r="CG379" s="35"/>
      <c r="CH379" s="35"/>
      <c r="CI379" s="142"/>
      <c r="CJ379" s="142"/>
      <c r="CK379" s="35"/>
      <c r="CL379" s="35"/>
      <c r="CM379" s="35"/>
      <c r="CN379" s="35"/>
      <c r="CO379" s="64"/>
      <c r="CP379" s="64"/>
      <c r="CQ379" s="64"/>
      <c r="CR379" s="64"/>
      <c r="CS379" s="64"/>
      <c r="CT379" s="64"/>
      <c r="CU379" s="144"/>
      <c r="CV379" s="144"/>
      <c r="CW379" s="64"/>
      <c r="CX379" s="64"/>
      <c r="CY379" s="64"/>
      <c r="CZ379" s="64"/>
      <c r="DA379" s="35"/>
      <c r="DB379" s="35"/>
      <c r="DC379" s="35"/>
      <c r="DD379" s="35"/>
      <c r="DE379" s="35"/>
      <c r="DF379" s="35"/>
      <c r="DG379" s="142"/>
      <c r="DH379" s="142"/>
      <c r="DI379" s="35"/>
      <c r="DJ379" s="35"/>
      <c r="DK379" s="35"/>
      <c r="DL379" s="35"/>
      <c r="DM379" s="64"/>
      <c r="DN379" s="64"/>
      <c r="DO379" s="64"/>
      <c r="DP379" s="64"/>
      <c r="DQ379" s="64"/>
      <c r="DR379" s="64"/>
      <c r="DS379" s="144"/>
      <c r="DT379" s="144"/>
      <c r="DU379" s="64"/>
      <c r="DV379" s="64"/>
      <c r="DW379" s="64"/>
      <c r="DX379" s="64"/>
      <c r="DY379" s="35"/>
      <c r="DZ379" s="35"/>
      <c r="EA379" s="35"/>
      <c r="EB379" s="35"/>
      <c r="EC379" s="35"/>
      <c r="ED379" s="35"/>
      <c r="EE379" s="142"/>
      <c r="EF379" s="142"/>
      <c r="EG379" s="35"/>
      <c r="EH379" s="35"/>
      <c r="EI379" s="35"/>
      <c r="EJ379" s="35"/>
      <c r="EK379" s="62"/>
      <c r="EL379" s="62"/>
      <c r="EM379" s="62"/>
      <c r="EN379" s="62"/>
      <c r="EO379" s="62"/>
      <c r="EP379" s="62"/>
      <c r="EQ379" s="62"/>
      <c r="ER379" s="62"/>
      <c r="ES379" s="62"/>
      <c r="ET379" s="62"/>
      <c r="EU379" s="62"/>
      <c r="EV379" s="62"/>
      <c r="EW379" s="5"/>
      <c r="EX379" s="5"/>
      <c r="EY379" s="5"/>
      <c r="EZ379" s="5"/>
      <c r="FA379" s="5"/>
      <c r="FB379" s="5"/>
      <c r="FC379" s="5"/>
      <c r="FD379" s="5"/>
      <c r="FE379" s="5"/>
      <c r="FF379" s="5"/>
      <c r="FG379" s="5"/>
      <c r="FH379" s="5"/>
      <c r="FI379" s="62"/>
      <c r="FJ379" s="62"/>
      <c r="FK379" s="62"/>
      <c r="FL379" s="62"/>
      <c r="FM379" s="62"/>
      <c r="FN379" s="62"/>
      <c r="FO379" s="62"/>
      <c r="FP379" s="62"/>
      <c r="FQ379" s="62"/>
      <c r="FR379" s="62"/>
      <c r="FS379" s="62"/>
      <c r="FT379" s="62"/>
      <c r="FU379" s="5"/>
      <c r="FV379" s="5"/>
      <c r="FW379" s="5"/>
      <c r="FX379" s="5"/>
      <c r="FY379" s="5"/>
      <c r="FZ379" s="5"/>
      <c r="GA379" s="5"/>
      <c r="GB379" s="5"/>
      <c r="GC379" s="5"/>
      <c r="GD379" s="5"/>
      <c r="GE379" s="5"/>
      <c r="GF379" s="5"/>
      <c r="GG379" s="62"/>
      <c r="GH379" s="62"/>
      <c r="GI379" s="62"/>
      <c r="GJ379" s="62"/>
      <c r="GK379" s="62"/>
      <c r="GL379" s="62"/>
      <c r="GM379" s="62"/>
      <c r="GN379" s="62"/>
      <c r="GO379" s="62"/>
      <c r="GP379" s="62"/>
      <c r="GQ379" s="62"/>
      <c r="GR379" s="62"/>
      <c r="GS379" s="5"/>
      <c r="GT379" s="5"/>
      <c r="GU379" s="5"/>
      <c r="GV379" s="5"/>
      <c r="GW379" s="5"/>
      <c r="GX379" s="5"/>
      <c r="GY379" s="5"/>
      <c r="GZ379" s="5"/>
      <c r="HA379" s="5"/>
      <c r="HB379" s="5"/>
      <c r="HC379" s="5"/>
      <c r="HD379" s="5"/>
      <c r="HE379" s="62"/>
      <c r="HF379" s="62"/>
      <c r="HG379" s="62"/>
      <c r="HH379" s="62"/>
      <c r="HI379" s="62"/>
      <c r="HJ379" s="62"/>
      <c r="HK379" s="62"/>
      <c r="HL379" s="62"/>
      <c r="HM379" s="62"/>
      <c r="HN379" s="62"/>
      <c r="HO379" s="62"/>
      <c r="HP379" s="62"/>
      <c r="HQ379" s="5"/>
      <c r="HR379" s="5"/>
      <c r="HS379" s="5"/>
      <c r="HT379" s="5"/>
      <c r="HU379" s="5"/>
      <c r="HV379" s="5"/>
      <c r="HW379" s="5"/>
      <c r="HX379" s="5"/>
      <c r="HY379" s="5"/>
      <c r="HZ379" s="5"/>
      <c r="IA379" s="5"/>
      <c r="IB379" s="5"/>
      <c r="IC379" s="62"/>
      <c r="ID379" s="62"/>
      <c r="IE379" s="62"/>
      <c r="IF379" s="62"/>
      <c r="IG379" s="62"/>
      <c r="IH379" s="62"/>
      <c r="II379" s="62"/>
      <c r="IJ379" s="62"/>
      <c r="IK379" s="62"/>
      <c r="IL379" s="62"/>
      <c r="IM379" s="62"/>
      <c r="IN379" s="62"/>
      <c r="IO379" s="5"/>
      <c r="IP379" s="5"/>
      <c r="IQ379" s="5"/>
      <c r="IR379" s="5"/>
      <c r="IS379" s="5"/>
      <c r="IT379" s="5"/>
      <c r="IU379" s="5"/>
      <c r="IV379" s="5"/>
      <c r="IW379" s="5"/>
      <c r="IX379" s="5"/>
      <c r="IY379" s="5"/>
      <c r="IZ379" s="5"/>
    </row>
    <row r="380" spans="1:260" x14ac:dyDescent="0.35">
      <c r="A380" s="131">
        <v>376</v>
      </c>
      <c r="B380" s="170">
        <f>'BVEM Scorecard'!B379</f>
        <v>0</v>
      </c>
      <c r="C380" s="170">
        <f>'BVEM Scorecard'!C379</f>
        <v>0</v>
      </c>
      <c r="D380" s="152">
        <v>247</v>
      </c>
      <c r="E380" s="72" t="str">
        <f>'BVEM Scorecard'!F379</f>
        <v>Solar</v>
      </c>
      <c r="F380" s="94"/>
      <c r="G380" s="94"/>
      <c r="H380" s="94"/>
      <c r="I380" s="94"/>
      <c r="J380" s="55"/>
      <c r="K380" s="55"/>
      <c r="L380" s="55"/>
      <c r="M380" s="55"/>
      <c r="N380" s="5"/>
      <c r="O380" s="141"/>
      <c r="P380" s="142"/>
      <c r="Q380" s="114"/>
      <c r="R380" s="91"/>
      <c r="S380" s="5" t="str">
        <f t="shared" si="541"/>
        <v/>
      </c>
      <c r="T380" s="93"/>
      <c r="U380" s="143"/>
      <c r="V380" s="143"/>
      <c r="W380" s="143"/>
      <c r="X380" s="64"/>
      <c r="Y380" s="64"/>
      <c r="Z380" s="64"/>
      <c r="AA380" s="144"/>
      <c r="AB380" s="144"/>
      <c r="AC380" s="64"/>
      <c r="AD380" s="64"/>
      <c r="AE380" s="64"/>
      <c r="AF380" s="64"/>
      <c r="AG380" s="55"/>
      <c r="AH380" s="55"/>
      <c r="AI380" s="5"/>
      <c r="AJ380" s="5"/>
      <c r="AK380" s="5"/>
      <c r="AL380" s="5"/>
      <c r="AM380" s="5"/>
      <c r="AN380" s="5"/>
      <c r="AO380" s="5"/>
      <c r="AP380" s="35"/>
      <c r="AQ380" s="35"/>
      <c r="AR380" s="35"/>
      <c r="AS380" s="62"/>
      <c r="AT380" s="62"/>
      <c r="AU380" s="62"/>
      <c r="AV380" s="62"/>
      <c r="AW380" s="62"/>
      <c r="AX380" s="62"/>
      <c r="AY380" s="62"/>
      <c r="AZ380" s="62"/>
      <c r="BA380" s="62"/>
      <c r="BB380" s="62"/>
      <c r="BC380" s="95"/>
      <c r="BD380" s="62"/>
      <c r="BE380" s="5"/>
      <c r="BF380" s="5"/>
      <c r="BG380" s="5"/>
      <c r="BH380" s="5"/>
      <c r="BI380" s="5"/>
      <c r="BJ380" s="5"/>
      <c r="BK380" s="5"/>
      <c r="BL380" s="5"/>
      <c r="BM380" s="5"/>
      <c r="BN380" s="35"/>
      <c r="BO380" s="35"/>
      <c r="BP380" s="35"/>
      <c r="BQ380" s="62"/>
      <c r="BR380" s="62"/>
      <c r="BS380" s="62"/>
      <c r="BT380" s="62"/>
      <c r="BU380" s="62"/>
      <c r="BV380" s="62"/>
      <c r="BW380" s="62"/>
      <c r="BX380" s="62"/>
      <c r="BY380" s="62"/>
      <c r="BZ380" s="62"/>
      <c r="CA380" s="62"/>
      <c r="CB380" s="62"/>
      <c r="CC380" s="5"/>
      <c r="CD380" s="5"/>
      <c r="CE380" s="5"/>
      <c r="CF380" s="5"/>
      <c r="CG380" s="5"/>
      <c r="CH380" s="5"/>
      <c r="CI380" s="5"/>
      <c r="CJ380" s="5"/>
      <c r="CK380" s="5"/>
      <c r="CL380" s="35"/>
      <c r="CM380" s="35"/>
      <c r="CN380" s="35"/>
      <c r="CO380" s="62"/>
      <c r="CP380" s="62"/>
      <c r="CQ380" s="62"/>
      <c r="CR380" s="62"/>
      <c r="CS380" s="62"/>
      <c r="CT380" s="62"/>
      <c r="CU380" s="62"/>
      <c r="CV380" s="62"/>
      <c r="CW380" s="62"/>
      <c r="CX380" s="62"/>
      <c r="CY380" s="62"/>
      <c r="CZ380" s="62"/>
      <c r="DA380" s="5"/>
      <c r="DB380" s="5"/>
      <c r="DC380" s="5"/>
      <c r="DD380" s="5"/>
      <c r="DE380" s="5"/>
      <c r="DF380" s="5"/>
      <c r="DG380" s="5"/>
      <c r="DH380" s="5"/>
      <c r="DI380" s="5"/>
      <c r="DJ380" s="5"/>
      <c r="DK380" s="5"/>
      <c r="DL380" s="5"/>
      <c r="DM380" s="62"/>
      <c r="DN380" s="62"/>
      <c r="DO380" s="62"/>
      <c r="DP380" s="62"/>
      <c r="DQ380" s="62"/>
      <c r="DR380" s="62"/>
      <c r="DS380" s="62"/>
      <c r="DT380" s="62"/>
      <c r="DU380" s="62"/>
      <c r="DV380" s="62"/>
      <c r="DW380" s="62"/>
      <c r="DX380" s="62"/>
      <c r="DY380" s="5"/>
      <c r="DZ380" s="5"/>
      <c r="EA380" s="5"/>
      <c r="EB380" s="5"/>
      <c r="EC380" s="5"/>
      <c r="ED380" s="5"/>
      <c r="EE380" s="5"/>
      <c r="EF380" s="5"/>
      <c r="EG380" s="5"/>
      <c r="EH380" s="5"/>
      <c r="EI380" s="5"/>
      <c r="EJ380" s="5"/>
      <c r="EK380" s="62"/>
      <c r="EL380" s="62"/>
      <c r="EM380" s="62"/>
      <c r="EN380" s="62"/>
      <c r="EO380" s="62"/>
      <c r="EP380" s="62"/>
      <c r="EQ380" s="62"/>
      <c r="ER380" s="62"/>
      <c r="ES380" s="62"/>
      <c r="ET380" s="62"/>
      <c r="EU380" s="62"/>
      <c r="EV380" s="62"/>
      <c r="EW380" s="5"/>
      <c r="EX380" s="5"/>
      <c r="EY380" s="5"/>
      <c r="EZ380" s="5"/>
      <c r="FA380" s="5"/>
      <c r="FB380" s="5"/>
      <c r="FC380" s="5"/>
      <c r="FD380" s="5"/>
      <c r="FE380" s="5"/>
      <c r="FF380" s="5"/>
      <c r="FG380" s="5"/>
      <c r="FH380" s="5"/>
      <c r="FI380" s="62"/>
      <c r="FJ380" s="62"/>
      <c r="FK380" s="62"/>
      <c r="FL380" s="62"/>
      <c r="FM380" s="62"/>
      <c r="FN380" s="62"/>
      <c r="FO380" s="62"/>
      <c r="FP380" s="62"/>
      <c r="FQ380" s="62"/>
      <c r="FR380" s="62"/>
      <c r="FS380" s="62"/>
      <c r="FT380" s="62"/>
      <c r="FU380" s="5"/>
      <c r="FV380" s="5"/>
      <c r="FW380" s="5"/>
      <c r="FX380" s="5"/>
      <c r="FY380" s="5"/>
      <c r="FZ380" s="5"/>
      <c r="GA380" s="5"/>
      <c r="GB380" s="5"/>
      <c r="GC380" s="5"/>
      <c r="GD380" s="5"/>
      <c r="GE380" s="5"/>
      <c r="GF380" s="5"/>
      <c r="GG380" s="62"/>
      <c r="GH380" s="62"/>
      <c r="GI380" s="62"/>
      <c r="GJ380" s="62"/>
      <c r="GK380" s="62"/>
      <c r="GL380" s="62"/>
      <c r="GM380" s="62"/>
      <c r="GN380" s="62"/>
      <c r="GO380" s="62"/>
      <c r="GP380" s="62"/>
      <c r="GQ380" s="62"/>
      <c r="GR380" s="62"/>
      <c r="GS380" s="5"/>
      <c r="GT380" s="5"/>
      <c r="GU380" s="5"/>
      <c r="GV380" s="5"/>
      <c r="GW380" s="5"/>
      <c r="GX380" s="5"/>
      <c r="GY380" s="5"/>
      <c r="GZ380" s="5"/>
      <c r="HA380" s="5"/>
      <c r="HB380" s="5"/>
      <c r="HC380" s="5"/>
      <c r="HD380" s="5"/>
      <c r="HE380" s="62"/>
      <c r="HF380" s="62"/>
      <c r="HG380" s="62"/>
      <c r="HH380" s="62"/>
      <c r="HI380" s="62"/>
      <c r="HJ380" s="62"/>
      <c r="HK380" s="62"/>
      <c r="HL380" s="62"/>
      <c r="HM380" s="62"/>
      <c r="HN380" s="62"/>
      <c r="HO380" s="62"/>
      <c r="HP380" s="62"/>
      <c r="HQ380" s="5"/>
      <c r="HR380" s="5"/>
      <c r="HS380" s="5"/>
      <c r="HT380" s="5"/>
      <c r="HU380" s="5"/>
      <c r="HV380" s="5"/>
      <c r="HW380" s="5"/>
      <c r="HX380" s="5"/>
      <c r="HY380" s="5"/>
      <c r="HZ380" s="5"/>
      <c r="IA380" s="5"/>
      <c r="IB380" s="5"/>
      <c r="IC380" s="62"/>
      <c r="ID380" s="62"/>
      <c r="IE380" s="62"/>
      <c r="IF380" s="62"/>
      <c r="IG380" s="62"/>
      <c r="IH380" s="62"/>
      <c r="II380" s="62"/>
      <c r="IJ380" s="62"/>
      <c r="IK380" s="62"/>
      <c r="IL380" s="62"/>
      <c r="IM380" s="62"/>
      <c r="IN380" s="62"/>
      <c r="IO380" s="5"/>
      <c r="IP380" s="5"/>
      <c r="IQ380" s="5"/>
      <c r="IR380" s="5"/>
      <c r="IS380" s="5"/>
      <c r="IT380" s="5"/>
      <c r="IU380" s="5"/>
      <c r="IV380" s="5"/>
      <c r="IW380" s="5"/>
      <c r="IX380" s="5"/>
      <c r="IY380" s="5"/>
      <c r="IZ380" s="5"/>
    </row>
    <row r="381" spans="1:260" x14ac:dyDescent="0.35">
      <c r="A381" s="131">
        <v>377</v>
      </c>
      <c r="B381" s="170">
        <f>'BVEM Scorecard'!B380</f>
        <v>0</v>
      </c>
      <c r="C381" s="170">
        <f>'BVEM Scorecard'!C380</f>
        <v>0</v>
      </c>
      <c r="D381" s="152">
        <v>661</v>
      </c>
      <c r="E381" s="72" t="str">
        <f>'BVEM Scorecard'!F380</f>
        <v>Solar + Storage</v>
      </c>
      <c r="F381" s="94"/>
      <c r="G381" s="94"/>
      <c r="H381" s="94"/>
      <c r="I381" s="94"/>
      <c r="J381" s="55"/>
      <c r="K381" s="55"/>
      <c r="L381" s="55"/>
      <c r="M381" s="55"/>
      <c r="N381" s="5"/>
      <c r="O381" s="5"/>
      <c r="P381" s="142"/>
      <c r="Q381" s="114"/>
      <c r="R381" s="91"/>
      <c r="S381" s="5" t="str">
        <f t="shared" si="541"/>
        <v/>
      </c>
      <c r="T381" s="93"/>
      <c r="U381" s="143"/>
      <c r="V381" s="143"/>
      <c r="W381" s="143"/>
      <c r="X381" s="64"/>
      <c r="Y381" s="64"/>
      <c r="Z381" s="62"/>
      <c r="AA381" s="144"/>
      <c r="AB381" s="144"/>
      <c r="AC381" s="64"/>
      <c r="AD381" s="64"/>
      <c r="AE381" s="64"/>
      <c r="AF381" s="64"/>
      <c r="AG381" s="55"/>
      <c r="AH381" s="55"/>
      <c r="AI381" s="35"/>
      <c r="AJ381" s="35"/>
      <c r="AK381" s="35"/>
      <c r="AL381" s="35"/>
      <c r="AM381" s="142"/>
      <c r="AN381" s="142"/>
      <c r="AO381" s="35"/>
      <c r="AP381" s="35"/>
      <c r="AQ381" s="35"/>
      <c r="AR381" s="35"/>
      <c r="AS381" s="64"/>
      <c r="AT381" s="64"/>
      <c r="AU381" s="64"/>
      <c r="AV381" s="64"/>
      <c r="AW381" s="64"/>
      <c r="AX381" s="64"/>
      <c r="AY381" s="144"/>
      <c r="AZ381" s="144"/>
      <c r="BA381" s="64"/>
      <c r="BB381" s="64"/>
      <c r="BC381" s="64"/>
      <c r="BD381" s="64"/>
      <c r="BE381" s="35"/>
      <c r="BF381" s="35"/>
      <c r="BG381" s="35"/>
      <c r="BH381" s="35"/>
      <c r="BI381" s="35"/>
      <c r="BJ381" s="35"/>
      <c r="BK381" s="142"/>
      <c r="BL381" s="142"/>
      <c r="BM381" s="35"/>
      <c r="BN381" s="35"/>
      <c r="BO381" s="35"/>
      <c r="BP381" s="35"/>
      <c r="BQ381" s="64"/>
      <c r="BR381" s="64"/>
      <c r="BS381" s="64"/>
      <c r="BT381" s="64"/>
      <c r="BU381" s="64"/>
      <c r="BV381" s="64"/>
      <c r="BW381" s="144"/>
      <c r="BX381" s="144"/>
      <c r="BY381" s="64"/>
      <c r="BZ381" s="64"/>
      <c r="CA381" s="64"/>
      <c r="CB381" s="64"/>
      <c r="CC381" s="35"/>
      <c r="CD381" s="35"/>
      <c r="CE381" s="35"/>
      <c r="CF381" s="35"/>
      <c r="CG381" s="35"/>
      <c r="CH381" s="35"/>
      <c r="CI381" s="142"/>
      <c r="CJ381" s="142"/>
      <c r="CK381" s="35"/>
      <c r="CL381" s="35"/>
      <c r="CM381" s="35"/>
      <c r="CN381" s="35"/>
      <c r="CO381" s="64"/>
      <c r="CP381" s="64"/>
      <c r="CQ381" s="64"/>
      <c r="CR381" s="64"/>
      <c r="CS381" s="64"/>
      <c r="CT381" s="64"/>
      <c r="CU381" s="144"/>
      <c r="CV381" s="144"/>
      <c r="CW381" s="64"/>
      <c r="CX381" s="64"/>
      <c r="CY381" s="64"/>
      <c r="CZ381" s="64"/>
      <c r="DA381" s="35"/>
      <c r="DB381" s="35"/>
      <c r="DC381" s="35"/>
      <c r="DD381" s="35"/>
      <c r="DE381" s="35"/>
      <c r="DF381" s="35"/>
      <c r="DG381" s="142"/>
      <c r="DH381" s="142"/>
      <c r="DI381" s="35"/>
      <c r="DJ381" s="35"/>
      <c r="DK381" s="35"/>
      <c r="DL381" s="35"/>
      <c r="DM381" s="64"/>
      <c r="DN381" s="64"/>
      <c r="DO381" s="64"/>
      <c r="DP381" s="64"/>
      <c r="DQ381" s="64"/>
      <c r="DR381" s="64"/>
      <c r="DS381" s="144"/>
      <c r="DT381" s="144"/>
      <c r="DU381" s="64"/>
      <c r="DV381" s="64"/>
      <c r="DW381" s="64"/>
      <c r="DX381" s="64"/>
      <c r="DY381" s="35"/>
      <c r="DZ381" s="35"/>
      <c r="EA381" s="35"/>
      <c r="EB381" s="35"/>
      <c r="EC381" s="35"/>
      <c r="ED381" s="35"/>
      <c r="EE381" s="142"/>
      <c r="EF381" s="142"/>
      <c r="EG381" s="35"/>
      <c r="EH381" s="35"/>
      <c r="EI381" s="35"/>
      <c r="EJ381" s="35"/>
      <c r="EK381" s="62"/>
      <c r="EL381" s="62"/>
      <c r="EM381" s="62"/>
      <c r="EN381" s="62"/>
      <c r="EO381" s="62"/>
      <c r="EP381" s="62"/>
      <c r="EQ381" s="62"/>
      <c r="ER381" s="62"/>
      <c r="ES381" s="62"/>
      <c r="ET381" s="62"/>
      <c r="EU381" s="62"/>
      <c r="EV381" s="62"/>
      <c r="EW381" s="5"/>
      <c r="EX381" s="5"/>
      <c r="EY381" s="5"/>
      <c r="EZ381" s="5"/>
      <c r="FA381" s="5"/>
      <c r="FB381" s="5"/>
      <c r="FC381" s="5"/>
      <c r="FD381" s="5"/>
      <c r="FE381" s="5"/>
      <c r="FF381" s="5"/>
      <c r="FG381" s="5"/>
      <c r="FH381" s="5"/>
      <c r="FI381" s="62"/>
      <c r="FJ381" s="62"/>
      <c r="FK381" s="62"/>
      <c r="FL381" s="62"/>
      <c r="FM381" s="62"/>
      <c r="FN381" s="62"/>
      <c r="FO381" s="62"/>
      <c r="FP381" s="62"/>
      <c r="FQ381" s="62"/>
      <c r="FR381" s="62"/>
      <c r="FS381" s="62"/>
      <c r="FT381" s="62"/>
      <c r="FU381" s="5"/>
      <c r="FV381" s="5"/>
      <c r="FW381" s="5"/>
      <c r="FX381" s="5"/>
      <c r="FY381" s="5"/>
      <c r="FZ381" s="5"/>
      <c r="GA381" s="5"/>
      <c r="GB381" s="5"/>
      <c r="GC381" s="5"/>
      <c r="GD381" s="5"/>
      <c r="GE381" s="5"/>
      <c r="GF381" s="5"/>
      <c r="GG381" s="62"/>
      <c r="GH381" s="62"/>
      <c r="GI381" s="62"/>
      <c r="GJ381" s="62"/>
      <c r="GK381" s="62"/>
      <c r="GL381" s="62"/>
      <c r="GM381" s="62"/>
      <c r="GN381" s="62"/>
      <c r="GO381" s="62"/>
      <c r="GP381" s="62"/>
      <c r="GQ381" s="62"/>
      <c r="GR381" s="62"/>
      <c r="GS381" s="5"/>
      <c r="GT381" s="5"/>
      <c r="GU381" s="5"/>
      <c r="GV381" s="5"/>
      <c r="GW381" s="5"/>
      <c r="GX381" s="5"/>
      <c r="GY381" s="5"/>
      <c r="GZ381" s="5"/>
      <c r="HA381" s="5"/>
      <c r="HB381" s="5"/>
      <c r="HC381" s="5"/>
      <c r="HD381" s="5"/>
      <c r="HE381" s="62"/>
      <c r="HF381" s="62"/>
      <c r="HG381" s="62"/>
      <c r="HH381" s="62"/>
      <c r="HI381" s="62"/>
      <c r="HJ381" s="62"/>
      <c r="HK381" s="62"/>
      <c r="HL381" s="62"/>
      <c r="HM381" s="62"/>
      <c r="HN381" s="62"/>
      <c r="HO381" s="62"/>
      <c r="HP381" s="62"/>
      <c r="HQ381" s="5"/>
      <c r="HR381" s="5"/>
      <c r="HS381" s="5"/>
      <c r="HT381" s="5"/>
      <c r="HU381" s="5"/>
      <c r="HV381" s="5"/>
      <c r="HW381" s="5"/>
      <c r="HX381" s="5"/>
      <c r="HY381" s="5"/>
      <c r="HZ381" s="5"/>
      <c r="IA381" s="5"/>
      <c r="IB381" s="5"/>
      <c r="IC381" s="62"/>
      <c r="ID381" s="62"/>
      <c r="IE381" s="62"/>
      <c r="IF381" s="62"/>
      <c r="IG381" s="62"/>
      <c r="IH381" s="62"/>
      <c r="II381" s="62"/>
      <c r="IJ381" s="62"/>
      <c r="IK381" s="62"/>
      <c r="IL381" s="62"/>
      <c r="IM381" s="62"/>
      <c r="IN381" s="62"/>
      <c r="IO381" s="5"/>
      <c r="IP381" s="5"/>
      <c r="IQ381" s="5"/>
      <c r="IR381" s="5"/>
      <c r="IS381" s="5"/>
      <c r="IT381" s="5"/>
      <c r="IU381" s="5"/>
      <c r="IV381" s="5"/>
      <c r="IW381" s="5"/>
      <c r="IX381" s="5"/>
      <c r="IY381" s="5"/>
      <c r="IZ381" s="5"/>
    </row>
    <row r="382" spans="1:260" x14ac:dyDescent="0.35">
      <c r="A382" s="131">
        <v>378</v>
      </c>
      <c r="B382" s="170">
        <f>'BVEM Scorecard'!B381</f>
        <v>0</v>
      </c>
      <c r="C382" s="170">
        <f>'BVEM Scorecard'!C381</f>
        <v>0</v>
      </c>
      <c r="D382" s="152">
        <v>435</v>
      </c>
      <c r="E382" s="72" t="str">
        <f>'BVEM Scorecard'!F381</f>
        <v>Solar</v>
      </c>
      <c r="F382" s="94"/>
      <c r="G382" s="94"/>
      <c r="H382" s="94"/>
      <c r="I382" s="94"/>
      <c r="J382" s="55"/>
      <c r="K382" s="55"/>
      <c r="L382" s="55"/>
      <c r="M382" s="55"/>
      <c r="N382" s="5"/>
      <c r="O382" s="141"/>
      <c r="P382" s="142"/>
      <c r="Q382" s="114"/>
      <c r="R382" s="91"/>
      <c r="S382" s="5" t="str">
        <f t="shared" si="541"/>
        <v/>
      </c>
      <c r="T382" s="93"/>
      <c r="U382" s="143"/>
      <c r="V382" s="143"/>
      <c r="W382" s="143"/>
      <c r="X382" s="64"/>
      <c r="Y382" s="64"/>
      <c r="Z382" s="64"/>
      <c r="AA382" s="144"/>
      <c r="AB382" s="144"/>
      <c r="AC382" s="64"/>
      <c r="AD382" s="64"/>
      <c r="AE382" s="64"/>
      <c r="AF382" s="64"/>
      <c r="AG382" s="55"/>
      <c r="AH382" s="55"/>
      <c r="AI382" s="5"/>
      <c r="AJ382" s="5"/>
      <c r="AK382" s="5"/>
      <c r="AL382" s="5"/>
      <c r="AM382" s="5"/>
      <c r="AN382" s="5"/>
      <c r="AO382" s="5"/>
      <c r="AP382" s="35"/>
      <c r="AQ382" s="35"/>
      <c r="AR382" s="35"/>
      <c r="AS382" s="62"/>
      <c r="AT382" s="62"/>
      <c r="AU382" s="62"/>
      <c r="AV382" s="62"/>
      <c r="AW382" s="62"/>
      <c r="AX382" s="62"/>
      <c r="AY382" s="62"/>
      <c r="AZ382" s="62"/>
      <c r="BA382" s="62"/>
      <c r="BB382" s="62"/>
      <c r="BC382" s="95"/>
      <c r="BD382" s="62"/>
      <c r="BE382" s="5"/>
      <c r="BF382" s="5"/>
      <c r="BG382" s="5"/>
      <c r="BH382" s="5"/>
      <c r="BI382" s="5"/>
      <c r="BJ382" s="5"/>
      <c r="BK382" s="5"/>
      <c r="BL382" s="5"/>
      <c r="BM382" s="5"/>
      <c r="BN382" s="35"/>
      <c r="BO382" s="35"/>
      <c r="BP382" s="35"/>
      <c r="BQ382" s="62"/>
      <c r="BR382" s="62"/>
      <c r="BS382" s="62"/>
      <c r="BT382" s="62"/>
      <c r="BU382" s="62"/>
      <c r="BV382" s="62"/>
      <c r="BW382" s="62"/>
      <c r="BX382" s="62"/>
      <c r="BY382" s="62"/>
      <c r="BZ382" s="62"/>
      <c r="CA382" s="62"/>
      <c r="CB382" s="62"/>
      <c r="CC382" s="5"/>
      <c r="CD382" s="5"/>
      <c r="CE382" s="5"/>
      <c r="CF382" s="5"/>
      <c r="CG382" s="5"/>
      <c r="CH382" s="5"/>
      <c r="CI382" s="5"/>
      <c r="CJ382" s="5"/>
      <c r="CK382" s="5"/>
      <c r="CL382" s="35"/>
      <c r="CM382" s="35"/>
      <c r="CN382" s="35"/>
      <c r="CO382" s="62"/>
      <c r="CP382" s="62"/>
      <c r="CQ382" s="62"/>
      <c r="CR382" s="62"/>
      <c r="CS382" s="62"/>
      <c r="CT382" s="62"/>
      <c r="CU382" s="62"/>
      <c r="CV382" s="62"/>
      <c r="CW382" s="62"/>
      <c r="CX382" s="62"/>
      <c r="CY382" s="62"/>
      <c r="CZ382" s="62"/>
      <c r="DA382" s="5"/>
      <c r="DB382" s="5"/>
      <c r="DC382" s="5"/>
      <c r="DD382" s="5"/>
      <c r="DE382" s="5"/>
      <c r="DF382" s="5"/>
      <c r="DG382" s="5"/>
      <c r="DH382" s="5"/>
      <c r="DI382" s="5"/>
      <c r="DJ382" s="5"/>
      <c r="DK382" s="5"/>
      <c r="DL382" s="5"/>
      <c r="DM382" s="62"/>
      <c r="DN382" s="62"/>
      <c r="DO382" s="62"/>
      <c r="DP382" s="62"/>
      <c r="DQ382" s="62"/>
      <c r="DR382" s="62"/>
      <c r="DS382" s="62"/>
      <c r="DT382" s="62"/>
      <c r="DU382" s="62"/>
      <c r="DV382" s="62"/>
      <c r="DW382" s="62"/>
      <c r="DX382" s="62"/>
      <c r="DY382" s="5"/>
      <c r="DZ382" s="5"/>
      <c r="EA382" s="5"/>
      <c r="EB382" s="5"/>
      <c r="EC382" s="5"/>
      <c r="ED382" s="5"/>
      <c r="EE382" s="5"/>
      <c r="EF382" s="5"/>
      <c r="EG382" s="5"/>
      <c r="EH382" s="5"/>
      <c r="EI382" s="5"/>
      <c r="EJ382" s="5"/>
      <c r="EK382" s="62"/>
      <c r="EL382" s="62"/>
      <c r="EM382" s="62"/>
      <c r="EN382" s="62"/>
      <c r="EO382" s="62"/>
      <c r="EP382" s="62"/>
      <c r="EQ382" s="62"/>
      <c r="ER382" s="62"/>
      <c r="ES382" s="62"/>
      <c r="ET382" s="62"/>
      <c r="EU382" s="62"/>
      <c r="EV382" s="62"/>
      <c r="EW382" s="5"/>
      <c r="EX382" s="5"/>
      <c r="EY382" s="5"/>
      <c r="EZ382" s="5"/>
      <c r="FA382" s="5"/>
      <c r="FB382" s="5"/>
      <c r="FC382" s="5"/>
      <c r="FD382" s="5"/>
      <c r="FE382" s="5"/>
      <c r="FF382" s="5"/>
      <c r="FG382" s="5"/>
      <c r="FH382" s="5"/>
      <c r="FI382" s="62"/>
      <c r="FJ382" s="62"/>
      <c r="FK382" s="62"/>
      <c r="FL382" s="62"/>
      <c r="FM382" s="62"/>
      <c r="FN382" s="62"/>
      <c r="FO382" s="62"/>
      <c r="FP382" s="62"/>
      <c r="FQ382" s="62"/>
      <c r="FR382" s="62"/>
      <c r="FS382" s="62"/>
      <c r="FT382" s="62"/>
      <c r="FU382" s="5"/>
      <c r="FV382" s="5"/>
      <c r="FW382" s="5"/>
      <c r="FX382" s="5"/>
      <c r="FY382" s="5"/>
      <c r="FZ382" s="5"/>
      <c r="GA382" s="5"/>
      <c r="GB382" s="5"/>
      <c r="GC382" s="5"/>
      <c r="GD382" s="5"/>
      <c r="GE382" s="5"/>
      <c r="GF382" s="5"/>
      <c r="GG382" s="62"/>
      <c r="GH382" s="62"/>
      <c r="GI382" s="62"/>
      <c r="GJ382" s="62"/>
      <c r="GK382" s="62"/>
      <c r="GL382" s="62"/>
      <c r="GM382" s="62"/>
      <c r="GN382" s="62"/>
      <c r="GO382" s="62"/>
      <c r="GP382" s="62"/>
      <c r="GQ382" s="62"/>
      <c r="GR382" s="62"/>
      <c r="GS382" s="5"/>
      <c r="GT382" s="5"/>
      <c r="GU382" s="5"/>
      <c r="GV382" s="5"/>
      <c r="GW382" s="5"/>
      <c r="GX382" s="5"/>
      <c r="GY382" s="5"/>
      <c r="GZ382" s="5"/>
      <c r="HA382" s="5"/>
      <c r="HB382" s="5"/>
      <c r="HC382" s="5"/>
      <c r="HD382" s="5"/>
      <c r="HE382" s="62"/>
      <c r="HF382" s="62"/>
      <c r="HG382" s="62"/>
      <c r="HH382" s="62"/>
      <c r="HI382" s="62"/>
      <c r="HJ382" s="62"/>
      <c r="HK382" s="62"/>
      <c r="HL382" s="62"/>
      <c r="HM382" s="62"/>
      <c r="HN382" s="62"/>
      <c r="HO382" s="62"/>
      <c r="HP382" s="62"/>
      <c r="HQ382" s="5"/>
      <c r="HR382" s="5"/>
      <c r="HS382" s="5"/>
      <c r="HT382" s="5"/>
      <c r="HU382" s="5"/>
      <c r="HV382" s="5"/>
      <c r="HW382" s="5"/>
      <c r="HX382" s="5"/>
      <c r="HY382" s="5"/>
      <c r="HZ382" s="5"/>
      <c r="IA382" s="5"/>
      <c r="IB382" s="5"/>
      <c r="IC382" s="62"/>
      <c r="ID382" s="62"/>
      <c r="IE382" s="62"/>
      <c r="IF382" s="62"/>
      <c r="IG382" s="62"/>
      <c r="IH382" s="62"/>
      <c r="II382" s="62"/>
      <c r="IJ382" s="62"/>
      <c r="IK382" s="62"/>
      <c r="IL382" s="62"/>
      <c r="IM382" s="62"/>
      <c r="IN382" s="62"/>
      <c r="IO382" s="5"/>
      <c r="IP382" s="5"/>
      <c r="IQ382" s="5"/>
      <c r="IR382" s="5"/>
      <c r="IS382" s="5"/>
      <c r="IT382" s="5"/>
      <c r="IU382" s="5"/>
      <c r="IV382" s="5"/>
      <c r="IW382" s="5"/>
      <c r="IX382" s="5"/>
      <c r="IY382" s="5"/>
      <c r="IZ382" s="5"/>
    </row>
    <row r="383" spans="1:260" x14ac:dyDescent="0.35">
      <c r="A383" s="131">
        <v>379</v>
      </c>
      <c r="B383" s="170">
        <f>'BVEM Scorecard'!B382</f>
        <v>0</v>
      </c>
      <c r="C383" s="170">
        <f>'BVEM Scorecard'!C382</f>
        <v>0</v>
      </c>
      <c r="D383" s="152">
        <v>369</v>
      </c>
      <c r="E383" s="72" t="str">
        <f>'BVEM Scorecard'!F382</f>
        <v>Wind</v>
      </c>
      <c r="F383" s="94"/>
      <c r="G383" s="94"/>
      <c r="H383" s="94"/>
      <c r="I383" s="94"/>
      <c r="J383" s="55"/>
      <c r="K383" s="55"/>
      <c r="L383" s="55"/>
      <c r="M383" s="55"/>
      <c r="N383" s="5"/>
      <c r="O383" s="5"/>
      <c r="P383" s="142"/>
      <c r="Q383" s="114"/>
      <c r="R383" s="91"/>
      <c r="S383" s="5" t="str">
        <f t="shared" si="541"/>
        <v/>
      </c>
      <c r="T383" s="93"/>
      <c r="U383" s="143"/>
      <c r="V383" s="143"/>
      <c r="W383" s="143"/>
      <c r="X383" s="64"/>
      <c r="Y383" s="64"/>
      <c r="Z383" s="62"/>
      <c r="AA383" s="144"/>
      <c r="AB383" s="144"/>
      <c r="AC383" s="64"/>
      <c r="AD383" s="64"/>
      <c r="AE383" s="64"/>
      <c r="AF383" s="64"/>
      <c r="AG383" s="55"/>
      <c r="AH383" s="55"/>
      <c r="AI383" s="35"/>
      <c r="AJ383" s="35"/>
      <c r="AK383" s="35"/>
      <c r="AL383" s="35"/>
      <c r="AM383" s="142"/>
      <c r="AN383" s="142"/>
      <c r="AO383" s="35"/>
      <c r="AP383" s="35"/>
      <c r="AQ383" s="35"/>
      <c r="AR383" s="35"/>
      <c r="AS383" s="64"/>
      <c r="AT383" s="64"/>
      <c r="AU383" s="64"/>
      <c r="AV383" s="64"/>
      <c r="AW383" s="64"/>
      <c r="AX383" s="64"/>
      <c r="AY383" s="144"/>
      <c r="AZ383" s="144"/>
      <c r="BA383" s="64"/>
      <c r="BB383" s="64"/>
      <c r="BC383" s="64"/>
      <c r="BD383" s="64"/>
      <c r="BE383" s="35"/>
      <c r="BF383" s="35"/>
      <c r="BG383" s="35"/>
      <c r="BH383" s="35"/>
      <c r="BI383" s="35"/>
      <c r="BJ383" s="35"/>
      <c r="BK383" s="142"/>
      <c r="BL383" s="142"/>
      <c r="BM383" s="35"/>
      <c r="BN383" s="35"/>
      <c r="BO383" s="35"/>
      <c r="BP383" s="35"/>
      <c r="BQ383" s="64"/>
      <c r="BR383" s="64"/>
      <c r="BS383" s="64"/>
      <c r="BT383" s="64"/>
      <c r="BU383" s="64"/>
      <c r="BV383" s="64"/>
      <c r="BW383" s="144"/>
      <c r="BX383" s="144"/>
      <c r="BY383" s="64"/>
      <c r="BZ383" s="64"/>
      <c r="CA383" s="64"/>
      <c r="CB383" s="64"/>
      <c r="CC383" s="35"/>
      <c r="CD383" s="35"/>
      <c r="CE383" s="35"/>
      <c r="CF383" s="35"/>
      <c r="CG383" s="35"/>
      <c r="CH383" s="35"/>
      <c r="CI383" s="142"/>
      <c r="CJ383" s="142"/>
      <c r="CK383" s="35"/>
      <c r="CL383" s="35"/>
      <c r="CM383" s="35"/>
      <c r="CN383" s="35"/>
      <c r="CO383" s="64"/>
      <c r="CP383" s="64"/>
      <c r="CQ383" s="64"/>
      <c r="CR383" s="64"/>
      <c r="CS383" s="64"/>
      <c r="CT383" s="64"/>
      <c r="CU383" s="144"/>
      <c r="CV383" s="144"/>
      <c r="CW383" s="64"/>
      <c r="CX383" s="64"/>
      <c r="CY383" s="64"/>
      <c r="CZ383" s="64"/>
      <c r="DA383" s="35"/>
      <c r="DB383" s="35"/>
      <c r="DC383" s="35"/>
      <c r="DD383" s="35"/>
      <c r="DE383" s="35"/>
      <c r="DF383" s="35"/>
      <c r="DG383" s="142"/>
      <c r="DH383" s="142"/>
      <c r="DI383" s="35"/>
      <c r="DJ383" s="35"/>
      <c r="DK383" s="35"/>
      <c r="DL383" s="35"/>
      <c r="DM383" s="64"/>
      <c r="DN383" s="64"/>
      <c r="DO383" s="64"/>
      <c r="DP383" s="64"/>
      <c r="DQ383" s="64"/>
      <c r="DR383" s="64"/>
      <c r="DS383" s="144"/>
      <c r="DT383" s="144"/>
      <c r="DU383" s="64"/>
      <c r="DV383" s="64"/>
      <c r="DW383" s="64"/>
      <c r="DX383" s="64"/>
      <c r="DY383" s="35"/>
      <c r="DZ383" s="35"/>
      <c r="EA383" s="35"/>
      <c r="EB383" s="35"/>
      <c r="EC383" s="35"/>
      <c r="ED383" s="35"/>
      <c r="EE383" s="142"/>
      <c r="EF383" s="142"/>
      <c r="EG383" s="35"/>
      <c r="EH383" s="35"/>
      <c r="EI383" s="35"/>
      <c r="EJ383" s="35"/>
      <c r="EK383" s="62"/>
      <c r="EL383" s="62"/>
      <c r="EM383" s="62"/>
      <c r="EN383" s="62"/>
      <c r="EO383" s="62"/>
      <c r="EP383" s="62"/>
      <c r="EQ383" s="62"/>
      <c r="ER383" s="62"/>
      <c r="ES383" s="62"/>
      <c r="ET383" s="62"/>
      <c r="EU383" s="62"/>
      <c r="EV383" s="62"/>
      <c r="EW383" s="5"/>
      <c r="EX383" s="5"/>
      <c r="EY383" s="5"/>
      <c r="EZ383" s="5"/>
      <c r="FA383" s="5"/>
      <c r="FB383" s="5"/>
      <c r="FC383" s="5"/>
      <c r="FD383" s="5"/>
      <c r="FE383" s="5"/>
      <c r="FF383" s="5"/>
      <c r="FG383" s="5"/>
      <c r="FH383" s="5"/>
      <c r="FI383" s="62"/>
      <c r="FJ383" s="62"/>
      <c r="FK383" s="62"/>
      <c r="FL383" s="62"/>
      <c r="FM383" s="62"/>
      <c r="FN383" s="62"/>
      <c r="FO383" s="62"/>
      <c r="FP383" s="62"/>
      <c r="FQ383" s="62"/>
      <c r="FR383" s="62"/>
      <c r="FS383" s="62"/>
      <c r="FT383" s="62"/>
      <c r="FU383" s="5"/>
      <c r="FV383" s="5"/>
      <c r="FW383" s="5"/>
      <c r="FX383" s="5"/>
      <c r="FY383" s="5"/>
      <c r="FZ383" s="5"/>
      <c r="GA383" s="5"/>
      <c r="GB383" s="5"/>
      <c r="GC383" s="5"/>
      <c r="GD383" s="5"/>
      <c r="GE383" s="5"/>
      <c r="GF383" s="5"/>
      <c r="GG383" s="62"/>
      <c r="GH383" s="62"/>
      <c r="GI383" s="62"/>
      <c r="GJ383" s="62"/>
      <c r="GK383" s="62"/>
      <c r="GL383" s="62"/>
      <c r="GM383" s="62"/>
      <c r="GN383" s="62"/>
      <c r="GO383" s="62"/>
      <c r="GP383" s="62"/>
      <c r="GQ383" s="62"/>
      <c r="GR383" s="62"/>
      <c r="GS383" s="5"/>
      <c r="GT383" s="5"/>
      <c r="GU383" s="5"/>
      <c r="GV383" s="5"/>
      <c r="GW383" s="5"/>
      <c r="GX383" s="5"/>
      <c r="GY383" s="5"/>
      <c r="GZ383" s="5"/>
      <c r="HA383" s="5"/>
      <c r="HB383" s="5"/>
      <c r="HC383" s="5"/>
      <c r="HD383" s="5"/>
      <c r="HE383" s="62"/>
      <c r="HF383" s="62"/>
      <c r="HG383" s="62"/>
      <c r="HH383" s="62"/>
      <c r="HI383" s="62"/>
      <c r="HJ383" s="62"/>
      <c r="HK383" s="62"/>
      <c r="HL383" s="62"/>
      <c r="HM383" s="62"/>
      <c r="HN383" s="62"/>
      <c r="HO383" s="62"/>
      <c r="HP383" s="62"/>
      <c r="HQ383" s="5"/>
      <c r="HR383" s="5"/>
      <c r="HS383" s="5"/>
      <c r="HT383" s="5"/>
      <c r="HU383" s="5"/>
      <c r="HV383" s="5"/>
      <c r="HW383" s="5"/>
      <c r="HX383" s="5"/>
      <c r="HY383" s="5"/>
      <c r="HZ383" s="5"/>
      <c r="IA383" s="5"/>
      <c r="IB383" s="5"/>
      <c r="IC383" s="62"/>
      <c r="ID383" s="62"/>
      <c r="IE383" s="62"/>
      <c r="IF383" s="62"/>
      <c r="IG383" s="62"/>
      <c r="IH383" s="62"/>
      <c r="II383" s="62"/>
      <c r="IJ383" s="62"/>
      <c r="IK383" s="62"/>
      <c r="IL383" s="62"/>
      <c r="IM383" s="62"/>
      <c r="IN383" s="62"/>
      <c r="IO383" s="5"/>
      <c r="IP383" s="5"/>
      <c r="IQ383" s="5"/>
      <c r="IR383" s="5"/>
      <c r="IS383" s="5"/>
      <c r="IT383" s="5"/>
      <c r="IU383" s="5"/>
      <c r="IV383" s="5"/>
      <c r="IW383" s="5"/>
      <c r="IX383" s="5"/>
      <c r="IY383" s="5"/>
      <c r="IZ383" s="5"/>
    </row>
    <row r="384" spans="1:260" x14ac:dyDescent="0.35">
      <c r="A384" s="131">
        <v>380</v>
      </c>
      <c r="B384" s="170">
        <f>'BVEM Scorecard'!B383</f>
        <v>0</v>
      </c>
      <c r="C384" s="170">
        <f>'BVEM Scorecard'!C383</f>
        <v>0</v>
      </c>
      <c r="D384" s="152">
        <v>654</v>
      </c>
      <c r="E384" s="72" t="str">
        <f>'BVEM Scorecard'!F383</f>
        <v>Solar + Storage</v>
      </c>
      <c r="F384" s="94"/>
      <c r="G384" s="94"/>
      <c r="H384" s="94"/>
      <c r="I384" s="94"/>
      <c r="J384" s="55"/>
      <c r="K384" s="55"/>
      <c r="L384" s="55"/>
      <c r="M384" s="55"/>
      <c r="N384" s="5"/>
      <c r="O384" s="141"/>
      <c r="P384" s="142"/>
      <c r="Q384" s="114"/>
      <c r="R384" s="91"/>
      <c r="S384" s="5" t="str">
        <f t="shared" si="541"/>
        <v/>
      </c>
      <c r="T384" s="93"/>
      <c r="U384" s="143"/>
      <c r="V384" s="143"/>
      <c r="W384" s="143"/>
      <c r="X384" s="64"/>
      <c r="Y384" s="64"/>
      <c r="Z384" s="64"/>
      <c r="AA384" s="144"/>
      <c r="AB384" s="144"/>
      <c r="AC384" s="64"/>
      <c r="AD384" s="64"/>
      <c r="AE384" s="64"/>
      <c r="AF384" s="64"/>
      <c r="AG384" s="55"/>
      <c r="AH384" s="55"/>
      <c r="AI384" s="5"/>
      <c r="AJ384" s="5"/>
      <c r="AK384" s="5"/>
      <c r="AL384" s="5"/>
      <c r="AM384" s="5"/>
      <c r="AN384" s="5"/>
      <c r="AO384" s="5"/>
      <c r="AP384" s="35"/>
      <c r="AQ384" s="35"/>
      <c r="AR384" s="35"/>
      <c r="AS384" s="62"/>
      <c r="AT384" s="62"/>
      <c r="AU384" s="62"/>
      <c r="AV384" s="62"/>
      <c r="AW384" s="62"/>
      <c r="AX384" s="62"/>
      <c r="AY384" s="62"/>
      <c r="AZ384" s="62"/>
      <c r="BA384" s="62"/>
      <c r="BB384" s="62"/>
      <c r="BC384" s="95"/>
      <c r="BD384" s="62"/>
      <c r="BE384" s="5"/>
      <c r="BF384" s="5"/>
      <c r="BG384" s="5"/>
      <c r="BH384" s="5"/>
      <c r="BI384" s="5"/>
      <c r="BJ384" s="5"/>
      <c r="BK384" s="5"/>
      <c r="BL384" s="5"/>
      <c r="BM384" s="5"/>
      <c r="BN384" s="35"/>
      <c r="BO384" s="35"/>
      <c r="BP384" s="35"/>
      <c r="BQ384" s="62"/>
      <c r="BR384" s="62"/>
      <c r="BS384" s="62"/>
      <c r="BT384" s="62"/>
      <c r="BU384" s="62"/>
      <c r="BV384" s="62"/>
      <c r="BW384" s="62"/>
      <c r="BX384" s="62"/>
      <c r="BY384" s="62"/>
      <c r="BZ384" s="62"/>
      <c r="CA384" s="62"/>
      <c r="CB384" s="62"/>
      <c r="CC384" s="5"/>
      <c r="CD384" s="5"/>
      <c r="CE384" s="5"/>
      <c r="CF384" s="5"/>
      <c r="CG384" s="5"/>
      <c r="CH384" s="5"/>
      <c r="CI384" s="5"/>
      <c r="CJ384" s="5"/>
      <c r="CK384" s="5"/>
      <c r="CL384" s="35"/>
      <c r="CM384" s="35"/>
      <c r="CN384" s="35"/>
      <c r="CO384" s="62"/>
      <c r="CP384" s="62"/>
      <c r="CQ384" s="62"/>
      <c r="CR384" s="62"/>
      <c r="CS384" s="62"/>
      <c r="CT384" s="62"/>
      <c r="CU384" s="62"/>
      <c r="CV384" s="62"/>
      <c r="CW384" s="62"/>
      <c r="CX384" s="62"/>
      <c r="CY384" s="62"/>
      <c r="CZ384" s="62"/>
      <c r="DA384" s="5"/>
      <c r="DB384" s="5"/>
      <c r="DC384" s="5"/>
      <c r="DD384" s="5"/>
      <c r="DE384" s="5"/>
      <c r="DF384" s="5"/>
      <c r="DG384" s="5"/>
      <c r="DH384" s="5"/>
      <c r="DI384" s="5"/>
      <c r="DJ384" s="5"/>
      <c r="DK384" s="5"/>
      <c r="DL384" s="5"/>
      <c r="DM384" s="62"/>
      <c r="DN384" s="62"/>
      <c r="DO384" s="62"/>
      <c r="DP384" s="62"/>
      <c r="DQ384" s="62"/>
      <c r="DR384" s="62"/>
      <c r="DS384" s="62"/>
      <c r="DT384" s="62"/>
      <c r="DU384" s="62"/>
      <c r="DV384" s="62"/>
      <c r="DW384" s="62"/>
      <c r="DX384" s="62"/>
      <c r="DY384" s="5"/>
      <c r="DZ384" s="5"/>
      <c r="EA384" s="5"/>
      <c r="EB384" s="5"/>
      <c r="EC384" s="5"/>
      <c r="ED384" s="5"/>
      <c r="EE384" s="5"/>
      <c r="EF384" s="5"/>
      <c r="EG384" s="5"/>
      <c r="EH384" s="5"/>
      <c r="EI384" s="5"/>
      <c r="EJ384" s="5"/>
      <c r="EK384" s="62"/>
      <c r="EL384" s="62"/>
      <c r="EM384" s="62"/>
      <c r="EN384" s="62"/>
      <c r="EO384" s="62"/>
      <c r="EP384" s="62"/>
      <c r="EQ384" s="62"/>
      <c r="ER384" s="62"/>
      <c r="ES384" s="62"/>
      <c r="ET384" s="62"/>
      <c r="EU384" s="62"/>
      <c r="EV384" s="62"/>
      <c r="EW384" s="5"/>
      <c r="EX384" s="5"/>
      <c r="EY384" s="5"/>
      <c r="EZ384" s="5"/>
      <c r="FA384" s="5"/>
      <c r="FB384" s="5"/>
      <c r="FC384" s="5"/>
      <c r="FD384" s="5"/>
      <c r="FE384" s="5"/>
      <c r="FF384" s="5"/>
      <c r="FG384" s="5"/>
      <c r="FH384" s="5"/>
      <c r="FI384" s="62"/>
      <c r="FJ384" s="62"/>
      <c r="FK384" s="62"/>
      <c r="FL384" s="62"/>
      <c r="FM384" s="62"/>
      <c r="FN384" s="62"/>
      <c r="FO384" s="62"/>
      <c r="FP384" s="62"/>
      <c r="FQ384" s="62"/>
      <c r="FR384" s="62"/>
      <c r="FS384" s="62"/>
      <c r="FT384" s="62"/>
      <c r="FU384" s="5"/>
      <c r="FV384" s="5"/>
      <c r="FW384" s="5"/>
      <c r="FX384" s="5"/>
      <c r="FY384" s="5"/>
      <c r="FZ384" s="5"/>
      <c r="GA384" s="5"/>
      <c r="GB384" s="5"/>
      <c r="GC384" s="5"/>
      <c r="GD384" s="5"/>
      <c r="GE384" s="5"/>
      <c r="GF384" s="5"/>
      <c r="GG384" s="62"/>
      <c r="GH384" s="62"/>
      <c r="GI384" s="62"/>
      <c r="GJ384" s="62"/>
      <c r="GK384" s="62"/>
      <c r="GL384" s="62"/>
      <c r="GM384" s="62"/>
      <c r="GN384" s="62"/>
      <c r="GO384" s="62"/>
      <c r="GP384" s="62"/>
      <c r="GQ384" s="62"/>
      <c r="GR384" s="62"/>
      <c r="GS384" s="5"/>
      <c r="GT384" s="5"/>
      <c r="GU384" s="5"/>
      <c r="GV384" s="5"/>
      <c r="GW384" s="5"/>
      <c r="GX384" s="5"/>
      <c r="GY384" s="5"/>
      <c r="GZ384" s="5"/>
      <c r="HA384" s="5"/>
      <c r="HB384" s="5"/>
      <c r="HC384" s="5"/>
      <c r="HD384" s="5"/>
      <c r="HE384" s="62"/>
      <c r="HF384" s="62"/>
      <c r="HG384" s="62"/>
      <c r="HH384" s="62"/>
      <c r="HI384" s="62"/>
      <c r="HJ384" s="62"/>
      <c r="HK384" s="62"/>
      <c r="HL384" s="62"/>
      <c r="HM384" s="62"/>
      <c r="HN384" s="62"/>
      <c r="HO384" s="62"/>
      <c r="HP384" s="62"/>
      <c r="HQ384" s="5"/>
      <c r="HR384" s="5"/>
      <c r="HS384" s="5"/>
      <c r="HT384" s="5"/>
      <c r="HU384" s="5"/>
      <c r="HV384" s="5"/>
      <c r="HW384" s="5"/>
      <c r="HX384" s="5"/>
      <c r="HY384" s="5"/>
      <c r="HZ384" s="5"/>
      <c r="IA384" s="5"/>
      <c r="IB384" s="5"/>
      <c r="IC384" s="62"/>
      <c r="ID384" s="62"/>
      <c r="IE384" s="62"/>
      <c r="IF384" s="62"/>
      <c r="IG384" s="62"/>
      <c r="IH384" s="62"/>
      <c r="II384" s="62"/>
      <c r="IJ384" s="62"/>
      <c r="IK384" s="62"/>
      <c r="IL384" s="62"/>
      <c r="IM384" s="62"/>
      <c r="IN384" s="62"/>
      <c r="IO384" s="5"/>
      <c r="IP384" s="5"/>
      <c r="IQ384" s="5"/>
      <c r="IR384" s="5"/>
      <c r="IS384" s="5"/>
      <c r="IT384" s="5"/>
      <c r="IU384" s="5"/>
      <c r="IV384" s="5"/>
      <c r="IW384" s="5"/>
      <c r="IX384" s="5"/>
      <c r="IY384" s="5"/>
      <c r="IZ384" s="5"/>
    </row>
    <row r="385" spans="1:260" x14ac:dyDescent="0.35">
      <c r="A385" s="131">
        <v>381</v>
      </c>
      <c r="B385" s="170">
        <f>'BVEM Scorecard'!B384</f>
        <v>0</v>
      </c>
      <c r="C385" s="170">
        <f>'BVEM Scorecard'!C384</f>
        <v>0</v>
      </c>
      <c r="D385" s="152">
        <v>662</v>
      </c>
      <c r="E385" s="72" t="str">
        <f>'BVEM Scorecard'!F384</f>
        <v>Solar + Storage</v>
      </c>
      <c r="F385" s="94"/>
      <c r="G385" s="94"/>
      <c r="H385" s="94"/>
      <c r="I385" s="94"/>
      <c r="J385" s="55"/>
      <c r="K385" s="55"/>
      <c r="L385" s="55"/>
      <c r="M385" s="55"/>
      <c r="N385" s="5"/>
      <c r="O385" s="5"/>
      <c r="P385" s="142"/>
      <c r="Q385" s="114"/>
      <c r="R385" s="91"/>
      <c r="S385" s="5" t="str">
        <f t="shared" si="541"/>
        <v/>
      </c>
      <c r="T385" s="93"/>
      <c r="U385" s="143"/>
      <c r="V385" s="143"/>
      <c r="W385" s="143"/>
      <c r="X385" s="64"/>
      <c r="Y385" s="64"/>
      <c r="Z385" s="62"/>
      <c r="AA385" s="144"/>
      <c r="AB385" s="144"/>
      <c r="AC385" s="64"/>
      <c r="AD385" s="64"/>
      <c r="AE385" s="64"/>
      <c r="AF385" s="64"/>
      <c r="AG385" s="55"/>
      <c r="AH385" s="55"/>
      <c r="AI385" s="35"/>
      <c r="AJ385" s="35"/>
      <c r="AK385" s="35"/>
      <c r="AL385" s="35"/>
      <c r="AM385" s="142"/>
      <c r="AN385" s="142"/>
      <c r="AO385" s="35"/>
      <c r="AP385" s="35"/>
      <c r="AQ385" s="35"/>
      <c r="AR385" s="35"/>
      <c r="AS385" s="64"/>
      <c r="AT385" s="64"/>
      <c r="AU385" s="64"/>
      <c r="AV385" s="64"/>
      <c r="AW385" s="64"/>
      <c r="AX385" s="64"/>
      <c r="AY385" s="144"/>
      <c r="AZ385" s="144"/>
      <c r="BA385" s="64"/>
      <c r="BB385" s="64"/>
      <c r="BC385" s="64"/>
      <c r="BD385" s="64"/>
      <c r="BE385" s="35"/>
      <c r="BF385" s="35"/>
      <c r="BG385" s="35"/>
      <c r="BH385" s="35"/>
      <c r="BI385" s="35"/>
      <c r="BJ385" s="35"/>
      <c r="BK385" s="142"/>
      <c r="BL385" s="142"/>
      <c r="BM385" s="35"/>
      <c r="BN385" s="35"/>
      <c r="BO385" s="35"/>
      <c r="BP385" s="35"/>
      <c r="BQ385" s="64"/>
      <c r="BR385" s="64"/>
      <c r="BS385" s="64"/>
      <c r="BT385" s="64"/>
      <c r="BU385" s="64"/>
      <c r="BV385" s="64"/>
      <c r="BW385" s="144"/>
      <c r="BX385" s="144"/>
      <c r="BY385" s="64"/>
      <c r="BZ385" s="64"/>
      <c r="CA385" s="64"/>
      <c r="CB385" s="64"/>
      <c r="CC385" s="35"/>
      <c r="CD385" s="35"/>
      <c r="CE385" s="35"/>
      <c r="CF385" s="35"/>
      <c r="CG385" s="35"/>
      <c r="CH385" s="35"/>
      <c r="CI385" s="142"/>
      <c r="CJ385" s="142"/>
      <c r="CK385" s="35"/>
      <c r="CL385" s="35"/>
      <c r="CM385" s="35"/>
      <c r="CN385" s="35"/>
      <c r="CO385" s="64"/>
      <c r="CP385" s="64"/>
      <c r="CQ385" s="64"/>
      <c r="CR385" s="64"/>
      <c r="CS385" s="64"/>
      <c r="CT385" s="64"/>
      <c r="CU385" s="144"/>
      <c r="CV385" s="144"/>
      <c r="CW385" s="64"/>
      <c r="CX385" s="64"/>
      <c r="CY385" s="64"/>
      <c r="CZ385" s="64"/>
      <c r="DA385" s="35"/>
      <c r="DB385" s="35"/>
      <c r="DC385" s="35"/>
      <c r="DD385" s="35"/>
      <c r="DE385" s="35"/>
      <c r="DF385" s="35"/>
      <c r="DG385" s="142"/>
      <c r="DH385" s="142"/>
      <c r="DI385" s="35"/>
      <c r="DJ385" s="35"/>
      <c r="DK385" s="35"/>
      <c r="DL385" s="35"/>
      <c r="DM385" s="64"/>
      <c r="DN385" s="64"/>
      <c r="DO385" s="64"/>
      <c r="DP385" s="64"/>
      <c r="DQ385" s="64"/>
      <c r="DR385" s="64"/>
      <c r="DS385" s="144"/>
      <c r="DT385" s="144"/>
      <c r="DU385" s="64"/>
      <c r="DV385" s="64"/>
      <c r="DW385" s="64"/>
      <c r="DX385" s="64"/>
      <c r="DY385" s="35"/>
      <c r="DZ385" s="35"/>
      <c r="EA385" s="35"/>
      <c r="EB385" s="35"/>
      <c r="EC385" s="35"/>
      <c r="ED385" s="35"/>
      <c r="EE385" s="142"/>
      <c r="EF385" s="142"/>
      <c r="EG385" s="35"/>
      <c r="EH385" s="35"/>
      <c r="EI385" s="35"/>
      <c r="EJ385" s="35"/>
      <c r="EK385" s="62"/>
      <c r="EL385" s="62"/>
      <c r="EM385" s="62"/>
      <c r="EN385" s="62"/>
      <c r="EO385" s="62"/>
      <c r="EP385" s="62"/>
      <c r="EQ385" s="62"/>
      <c r="ER385" s="62"/>
      <c r="ES385" s="62"/>
      <c r="ET385" s="62"/>
      <c r="EU385" s="62"/>
      <c r="EV385" s="62"/>
      <c r="EW385" s="5"/>
      <c r="EX385" s="5"/>
      <c r="EY385" s="5"/>
      <c r="EZ385" s="5"/>
      <c r="FA385" s="5"/>
      <c r="FB385" s="5"/>
      <c r="FC385" s="5"/>
      <c r="FD385" s="5"/>
      <c r="FE385" s="5"/>
      <c r="FF385" s="5"/>
      <c r="FG385" s="5"/>
      <c r="FH385" s="5"/>
      <c r="FI385" s="62"/>
      <c r="FJ385" s="62"/>
      <c r="FK385" s="62"/>
      <c r="FL385" s="62"/>
      <c r="FM385" s="62"/>
      <c r="FN385" s="62"/>
      <c r="FO385" s="62"/>
      <c r="FP385" s="62"/>
      <c r="FQ385" s="62"/>
      <c r="FR385" s="62"/>
      <c r="FS385" s="62"/>
      <c r="FT385" s="62"/>
      <c r="FU385" s="5"/>
      <c r="FV385" s="5"/>
      <c r="FW385" s="5"/>
      <c r="FX385" s="5"/>
      <c r="FY385" s="5"/>
      <c r="FZ385" s="5"/>
      <c r="GA385" s="5"/>
      <c r="GB385" s="5"/>
      <c r="GC385" s="5"/>
      <c r="GD385" s="5"/>
      <c r="GE385" s="5"/>
      <c r="GF385" s="5"/>
      <c r="GG385" s="62"/>
      <c r="GH385" s="62"/>
      <c r="GI385" s="62"/>
      <c r="GJ385" s="62"/>
      <c r="GK385" s="62"/>
      <c r="GL385" s="62"/>
      <c r="GM385" s="62"/>
      <c r="GN385" s="62"/>
      <c r="GO385" s="62"/>
      <c r="GP385" s="62"/>
      <c r="GQ385" s="62"/>
      <c r="GR385" s="62"/>
      <c r="GS385" s="5"/>
      <c r="GT385" s="5"/>
      <c r="GU385" s="5"/>
      <c r="GV385" s="5"/>
      <c r="GW385" s="5"/>
      <c r="GX385" s="5"/>
      <c r="GY385" s="5"/>
      <c r="GZ385" s="5"/>
      <c r="HA385" s="5"/>
      <c r="HB385" s="5"/>
      <c r="HC385" s="5"/>
      <c r="HD385" s="5"/>
      <c r="HE385" s="62"/>
      <c r="HF385" s="62"/>
      <c r="HG385" s="62"/>
      <c r="HH385" s="62"/>
      <c r="HI385" s="62"/>
      <c r="HJ385" s="62"/>
      <c r="HK385" s="62"/>
      <c r="HL385" s="62"/>
      <c r="HM385" s="62"/>
      <c r="HN385" s="62"/>
      <c r="HO385" s="62"/>
      <c r="HP385" s="62"/>
      <c r="HQ385" s="5"/>
      <c r="HR385" s="5"/>
      <c r="HS385" s="5"/>
      <c r="HT385" s="5"/>
      <c r="HU385" s="5"/>
      <c r="HV385" s="5"/>
      <c r="HW385" s="5"/>
      <c r="HX385" s="5"/>
      <c r="HY385" s="5"/>
      <c r="HZ385" s="5"/>
      <c r="IA385" s="5"/>
      <c r="IB385" s="5"/>
      <c r="IC385" s="62"/>
      <c r="ID385" s="62"/>
      <c r="IE385" s="62"/>
      <c r="IF385" s="62"/>
      <c r="IG385" s="62"/>
      <c r="IH385" s="62"/>
      <c r="II385" s="62"/>
      <c r="IJ385" s="62"/>
      <c r="IK385" s="62"/>
      <c r="IL385" s="62"/>
      <c r="IM385" s="62"/>
      <c r="IN385" s="62"/>
      <c r="IO385" s="5"/>
      <c r="IP385" s="5"/>
      <c r="IQ385" s="5"/>
      <c r="IR385" s="5"/>
      <c r="IS385" s="5"/>
      <c r="IT385" s="5"/>
      <c r="IU385" s="5"/>
      <c r="IV385" s="5"/>
      <c r="IW385" s="5"/>
      <c r="IX385" s="5"/>
      <c r="IY385" s="5"/>
      <c r="IZ385" s="5"/>
    </row>
    <row r="386" spans="1:260" x14ac:dyDescent="0.35">
      <c r="A386" s="131">
        <v>382</v>
      </c>
      <c r="B386" s="170">
        <f>'BVEM Scorecard'!B385</f>
        <v>0</v>
      </c>
      <c r="C386" s="170">
        <f>'BVEM Scorecard'!C385</f>
        <v>0</v>
      </c>
      <c r="D386" s="152">
        <v>1127</v>
      </c>
      <c r="E386" s="72" t="str">
        <f>'BVEM Scorecard'!F385</f>
        <v>Solar + Storage</v>
      </c>
      <c r="F386" s="94">
        <f t="shared" si="539"/>
        <v>0</v>
      </c>
      <c r="G386" s="94">
        <f>IFERROR(S386/3,0)</f>
        <v>0</v>
      </c>
      <c r="H386" s="94">
        <f t="shared" si="540"/>
        <v>0</v>
      </c>
      <c r="I386" s="94">
        <f t="shared" ref="I386" si="629">IFERROR(SUM(AD386,AP386,BB386,BN386,BZ386,CL386,CX386,DJ386,DV386,EH386,ET386,FF386,FR386,GD386,GP386,HB386,HN386,HZ386,IL386,IX386)/(SUM(V386,AH386,AT386,BF386,BR386,CD386,CP386,DB386,DN386,DZ386,EL386,EX386,FJ386,FV386,GH386,GT386,HF386,HR386,ID386,IP386)*3),0)</f>
        <v>0</v>
      </c>
      <c r="J386" s="55">
        <v>0</v>
      </c>
      <c r="K386" s="55">
        <v>1</v>
      </c>
      <c r="L386" s="55">
        <v>0</v>
      </c>
      <c r="M386" s="55">
        <v>0</v>
      </c>
      <c r="N386" s="5">
        <v>0</v>
      </c>
      <c r="O386" s="141">
        <v>0</v>
      </c>
      <c r="P386" s="142">
        <v>0</v>
      </c>
      <c r="Q386" s="114">
        <v>0</v>
      </c>
      <c r="R386" s="91">
        <v>0</v>
      </c>
      <c r="S386" s="5" t="str">
        <f t="shared" ref="S386" si="630">IF(IF(O386&gt;0,1,0)+IF(Q386&gt;0,1,0)+IF(R386&gt;0,1,0)=0,"",IF(O386&gt;0,1,0)+IF(Q386&gt;0,1,0)+IF(R386&gt;0,1,0))</f>
        <v/>
      </c>
      <c r="T386" s="93">
        <f>IFERROR(Q386*Q$4+R386*R$4,0)</f>
        <v>0</v>
      </c>
      <c r="U386" s="143"/>
      <c r="V386" s="143"/>
      <c r="W386" s="143"/>
      <c r="X386" s="64"/>
      <c r="Y386" s="64"/>
      <c r="Z386" s="64"/>
      <c r="AA386" s="144"/>
      <c r="AB386" s="144"/>
      <c r="AC386" s="64"/>
      <c r="AD386" s="64"/>
      <c r="AE386" s="64"/>
      <c r="AF386" s="64"/>
      <c r="AG386" s="55"/>
      <c r="AH386" s="55"/>
      <c r="AI386" s="5"/>
      <c r="AJ386" s="5"/>
      <c r="AK386" s="5"/>
      <c r="AL386" s="5"/>
      <c r="AM386" s="5"/>
      <c r="AN386" s="5"/>
      <c r="AO386" s="5"/>
      <c r="AP386" s="35"/>
      <c r="AQ386" s="35"/>
      <c r="AR386" s="35"/>
      <c r="AS386" s="62"/>
      <c r="AT386" s="62"/>
      <c r="AU386" s="62"/>
      <c r="AV386" s="62"/>
      <c r="AW386" s="62"/>
      <c r="AX386" s="62"/>
      <c r="AY386" s="62"/>
      <c r="AZ386" s="62"/>
      <c r="BA386" s="62"/>
      <c r="BB386" s="62"/>
      <c r="BC386" s="95"/>
      <c r="BD386" s="62"/>
      <c r="BE386" s="5"/>
      <c r="BF386" s="5"/>
      <c r="BG386" s="5"/>
      <c r="BH386" s="5"/>
      <c r="BI386" s="5"/>
      <c r="BJ386" s="5"/>
      <c r="BK386" s="5"/>
      <c r="BL386" s="5"/>
      <c r="BM386" s="5"/>
      <c r="BN386" s="35"/>
      <c r="BO386" s="35"/>
      <c r="BP386" s="35"/>
      <c r="BQ386" s="62"/>
      <c r="BR386" s="62"/>
      <c r="BS386" s="62"/>
      <c r="BT386" s="62"/>
      <c r="BU386" s="62"/>
      <c r="BV386" s="62"/>
      <c r="BW386" s="62"/>
      <c r="BX386" s="62"/>
      <c r="BY386" s="62"/>
      <c r="BZ386" s="62"/>
      <c r="CA386" s="62"/>
      <c r="CB386" s="62"/>
      <c r="CC386" s="5"/>
      <c r="CD386" s="5"/>
      <c r="CE386" s="5"/>
      <c r="CF386" s="5"/>
      <c r="CG386" s="5"/>
      <c r="CH386" s="5"/>
      <c r="CI386" s="5"/>
      <c r="CJ386" s="5"/>
      <c r="CK386" s="5"/>
      <c r="CL386" s="35"/>
      <c r="CM386" s="35"/>
      <c r="CN386" s="35"/>
      <c r="CO386" s="62"/>
      <c r="CP386" s="62"/>
      <c r="CQ386" s="62"/>
      <c r="CR386" s="62"/>
      <c r="CS386" s="62"/>
      <c r="CT386" s="62"/>
      <c r="CU386" s="62"/>
      <c r="CV386" s="62"/>
      <c r="CW386" s="62"/>
      <c r="CX386" s="62"/>
      <c r="CY386" s="62"/>
      <c r="CZ386" s="62"/>
      <c r="DA386" s="5"/>
      <c r="DB386" s="5"/>
      <c r="DC386" s="5"/>
      <c r="DD386" s="5"/>
      <c r="DE386" s="5"/>
      <c r="DF386" s="5"/>
      <c r="DG386" s="5"/>
      <c r="DH386" s="5"/>
      <c r="DI386" s="5"/>
      <c r="DJ386" s="5"/>
      <c r="DK386" s="5"/>
      <c r="DL386" s="5"/>
      <c r="DM386" s="62"/>
      <c r="DN386" s="62"/>
      <c r="DO386" s="62"/>
      <c r="DP386" s="62"/>
      <c r="DQ386" s="62"/>
      <c r="DR386" s="62"/>
      <c r="DS386" s="62"/>
      <c r="DT386" s="62"/>
      <c r="DU386" s="62"/>
      <c r="DV386" s="62"/>
      <c r="DW386" s="62"/>
      <c r="DX386" s="62"/>
      <c r="DY386" s="5"/>
      <c r="DZ386" s="5"/>
      <c r="EA386" s="5"/>
      <c r="EB386" s="5"/>
      <c r="EC386" s="5"/>
      <c r="ED386" s="5"/>
      <c r="EE386" s="5"/>
      <c r="EF386" s="5"/>
      <c r="EG386" s="5"/>
      <c r="EH386" s="5"/>
      <c r="EI386" s="5"/>
      <c r="EJ386" s="5"/>
      <c r="EK386" s="62"/>
      <c r="EL386" s="62"/>
      <c r="EM386" s="62"/>
      <c r="EN386" s="62"/>
      <c r="EO386" s="62"/>
      <c r="EP386" s="62"/>
      <c r="EQ386" s="62"/>
      <c r="ER386" s="62"/>
      <c r="ES386" s="62"/>
      <c r="ET386" s="62"/>
      <c r="EU386" s="62"/>
      <c r="EV386" s="62"/>
      <c r="EW386" s="5"/>
      <c r="EX386" s="5"/>
      <c r="EY386" s="5"/>
      <c r="EZ386" s="5"/>
      <c r="FA386" s="5"/>
      <c r="FB386" s="5"/>
      <c r="FC386" s="5"/>
      <c r="FD386" s="5"/>
      <c r="FE386" s="5"/>
      <c r="FF386" s="5"/>
      <c r="FG386" s="5"/>
      <c r="FH386" s="5"/>
      <c r="FI386" s="62"/>
      <c r="FJ386" s="62"/>
      <c r="FK386" s="62"/>
      <c r="FL386" s="62"/>
      <c r="FM386" s="62"/>
      <c r="FN386" s="62"/>
      <c r="FO386" s="62"/>
      <c r="FP386" s="62"/>
      <c r="FQ386" s="62"/>
      <c r="FR386" s="62"/>
      <c r="FS386" s="62"/>
      <c r="FT386" s="62"/>
      <c r="FU386" s="5"/>
      <c r="FV386" s="5"/>
      <c r="FW386" s="5"/>
      <c r="FX386" s="5"/>
      <c r="FY386" s="5"/>
      <c r="FZ386" s="5"/>
      <c r="GA386" s="5"/>
      <c r="GB386" s="5"/>
      <c r="GC386" s="5"/>
      <c r="GD386" s="5"/>
      <c r="GE386" s="5"/>
      <c r="GF386" s="5"/>
      <c r="GG386" s="62"/>
      <c r="GH386" s="62"/>
      <c r="GI386" s="62"/>
      <c r="GJ386" s="62"/>
      <c r="GK386" s="62"/>
      <c r="GL386" s="62"/>
      <c r="GM386" s="62"/>
      <c r="GN386" s="62"/>
      <c r="GO386" s="62"/>
      <c r="GP386" s="62"/>
      <c r="GQ386" s="62"/>
      <c r="GR386" s="62"/>
      <c r="GS386" s="5"/>
      <c r="GT386" s="5"/>
      <c r="GU386" s="5"/>
      <c r="GV386" s="5"/>
      <c r="GW386" s="5"/>
      <c r="GX386" s="5"/>
      <c r="GY386" s="5"/>
      <c r="GZ386" s="5"/>
      <c r="HA386" s="5"/>
      <c r="HB386" s="5"/>
      <c r="HC386" s="5"/>
      <c r="HD386" s="5"/>
      <c r="HE386" s="62"/>
      <c r="HF386" s="62"/>
      <c r="HG386" s="62"/>
      <c r="HH386" s="62"/>
      <c r="HI386" s="62"/>
      <c r="HJ386" s="62"/>
      <c r="HK386" s="62"/>
      <c r="HL386" s="62"/>
      <c r="HM386" s="62"/>
      <c r="HN386" s="62"/>
      <c r="HO386" s="62"/>
      <c r="HP386" s="62"/>
      <c r="HQ386" s="5"/>
      <c r="HR386" s="5"/>
      <c r="HS386" s="5"/>
      <c r="HT386" s="5"/>
      <c r="HU386" s="5"/>
      <c r="HV386" s="5"/>
      <c r="HW386" s="5"/>
      <c r="HX386" s="5"/>
      <c r="HY386" s="5"/>
      <c r="HZ386" s="5"/>
      <c r="IA386" s="5"/>
      <c r="IB386" s="5"/>
      <c r="IC386" s="62"/>
      <c r="ID386" s="62"/>
      <c r="IE386" s="62"/>
      <c r="IF386" s="62"/>
      <c r="IG386" s="62"/>
      <c r="IH386" s="62"/>
      <c r="II386" s="62"/>
      <c r="IJ386" s="62"/>
      <c r="IK386" s="62"/>
      <c r="IL386" s="62"/>
      <c r="IM386" s="62"/>
      <c r="IN386" s="62"/>
      <c r="IO386" s="5"/>
      <c r="IP386" s="5"/>
      <c r="IQ386" s="5"/>
      <c r="IR386" s="5"/>
      <c r="IS386" s="5"/>
      <c r="IT386" s="5"/>
      <c r="IU386" s="5"/>
      <c r="IV386" s="5"/>
      <c r="IW386" s="5"/>
      <c r="IX386" s="5"/>
      <c r="IY386" s="5"/>
      <c r="IZ386" s="5"/>
    </row>
    <row r="387" spans="1:260" x14ac:dyDescent="0.35">
      <c r="B387" s="39"/>
      <c r="C387" s="39"/>
      <c r="D387" s="39"/>
    </row>
    <row r="388" spans="1:260" x14ac:dyDescent="0.35">
      <c r="B388" s="39"/>
      <c r="C388" s="39"/>
      <c r="D388" s="39"/>
    </row>
    <row r="389" spans="1:260" x14ac:dyDescent="0.35">
      <c r="B389" s="39"/>
      <c r="C389" s="39"/>
      <c r="D389" s="39"/>
    </row>
    <row r="390" spans="1:260" x14ac:dyDescent="0.35">
      <c r="B390" s="39"/>
      <c r="C390" s="39"/>
      <c r="D390" s="39"/>
    </row>
    <row r="391" spans="1:260" x14ac:dyDescent="0.35">
      <c r="B391" s="39"/>
      <c r="C391" s="39"/>
      <c r="D391" s="39"/>
    </row>
    <row r="392" spans="1:260" x14ac:dyDescent="0.35">
      <c r="B392" s="39"/>
      <c r="C392" s="39"/>
      <c r="D392" s="39"/>
    </row>
    <row r="393" spans="1:260" x14ac:dyDescent="0.35">
      <c r="B393" s="39"/>
      <c r="C393" s="39"/>
      <c r="D393" s="39"/>
    </row>
    <row r="394" spans="1:260" x14ac:dyDescent="0.35">
      <c r="B394" s="39"/>
      <c r="C394" s="39"/>
      <c r="D394" s="39"/>
    </row>
    <row r="395" spans="1:260" x14ac:dyDescent="0.35">
      <c r="B395" s="39"/>
      <c r="C395" s="39"/>
      <c r="D395" s="39"/>
    </row>
    <row r="396" spans="1:260" x14ac:dyDescent="0.35">
      <c r="B396" s="39"/>
      <c r="C396" s="39"/>
      <c r="D396" s="39"/>
    </row>
    <row r="397" spans="1:260" x14ac:dyDescent="0.35">
      <c r="B397" s="39"/>
      <c r="C397" s="39"/>
      <c r="D397" s="39"/>
    </row>
    <row r="398" spans="1:260" x14ac:dyDescent="0.35">
      <c r="B398" s="39"/>
      <c r="C398" s="39"/>
      <c r="D398" s="39"/>
    </row>
    <row r="399" spans="1:260" x14ac:dyDescent="0.35">
      <c r="B399" s="39"/>
      <c r="C399" s="39"/>
      <c r="D399" s="39"/>
    </row>
    <row r="400" spans="1:260" x14ac:dyDescent="0.35">
      <c r="B400" s="39"/>
      <c r="C400" s="39"/>
      <c r="D400" s="39"/>
    </row>
    <row r="401" spans="2:4" x14ac:dyDescent="0.35">
      <c r="B401" s="39"/>
      <c r="C401" s="39"/>
      <c r="D401" s="39"/>
    </row>
    <row r="402" spans="2:4" x14ac:dyDescent="0.35">
      <c r="B402" s="39"/>
      <c r="C402" s="39"/>
      <c r="D402" s="39"/>
    </row>
    <row r="403" spans="2:4" x14ac:dyDescent="0.35">
      <c r="B403" s="39"/>
      <c r="C403" s="39"/>
      <c r="D403" s="39"/>
    </row>
    <row r="404" spans="2:4" x14ac:dyDescent="0.35">
      <c r="B404" s="39"/>
      <c r="C404" s="39"/>
      <c r="D404" s="39"/>
    </row>
    <row r="405" spans="2:4" x14ac:dyDescent="0.35">
      <c r="B405" s="39"/>
      <c r="C405" s="39"/>
      <c r="D405" s="39"/>
    </row>
    <row r="406" spans="2:4" x14ac:dyDescent="0.35">
      <c r="B406" s="39"/>
      <c r="C406" s="39"/>
      <c r="D406" s="39"/>
    </row>
    <row r="407" spans="2:4" x14ac:dyDescent="0.35">
      <c r="B407" s="39"/>
      <c r="C407" s="39"/>
      <c r="D407" s="39"/>
    </row>
    <row r="408" spans="2:4" x14ac:dyDescent="0.35">
      <c r="B408" s="39"/>
      <c r="C408" s="39"/>
      <c r="D408" s="39"/>
    </row>
    <row r="409" spans="2:4" x14ac:dyDescent="0.35">
      <c r="B409" s="39"/>
      <c r="C409" s="39"/>
      <c r="D409" s="39"/>
    </row>
    <row r="410" spans="2:4" x14ac:dyDescent="0.35">
      <c r="B410" s="39"/>
      <c r="C410" s="39"/>
      <c r="D410" s="39"/>
    </row>
    <row r="411" spans="2:4" x14ac:dyDescent="0.35">
      <c r="B411" s="39"/>
      <c r="C411" s="39"/>
      <c r="D411" s="39"/>
    </row>
    <row r="412" spans="2:4" x14ac:dyDescent="0.35">
      <c r="B412" s="39"/>
      <c r="C412" s="39"/>
      <c r="D412" s="39"/>
    </row>
    <row r="413" spans="2:4" x14ac:dyDescent="0.35">
      <c r="B413" s="39"/>
      <c r="C413" s="39"/>
      <c r="D413" s="39"/>
    </row>
    <row r="414" spans="2:4" x14ac:dyDescent="0.35">
      <c r="B414" s="39"/>
      <c r="C414" s="39"/>
      <c r="D414" s="39"/>
    </row>
    <row r="415" spans="2:4" x14ac:dyDescent="0.35">
      <c r="B415" s="39"/>
      <c r="C415" s="39"/>
      <c r="D415" s="39"/>
    </row>
    <row r="416" spans="2:4" x14ac:dyDescent="0.35">
      <c r="B416" s="39"/>
      <c r="C416" s="39"/>
      <c r="D416" s="39"/>
    </row>
    <row r="417" spans="2:4" x14ac:dyDescent="0.35">
      <c r="B417" s="39"/>
      <c r="C417" s="39"/>
      <c r="D417" s="39"/>
    </row>
    <row r="418" spans="2:4" x14ac:dyDescent="0.35">
      <c r="B418" s="39"/>
      <c r="C418" s="39"/>
      <c r="D418" s="39"/>
    </row>
    <row r="419" spans="2:4" x14ac:dyDescent="0.35">
      <c r="B419" s="39"/>
      <c r="C419" s="39"/>
      <c r="D419" s="39"/>
    </row>
    <row r="420" spans="2:4" x14ac:dyDescent="0.35">
      <c r="B420" s="39"/>
      <c r="C420" s="39"/>
      <c r="D420" s="39"/>
    </row>
    <row r="421" spans="2:4" x14ac:dyDescent="0.35">
      <c r="B421" s="39"/>
      <c r="C421" s="39"/>
      <c r="D421" s="39"/>
    </row>
    <row r="422" spans="2:4" x14ac:dyDescent="0.35">
      <c r="B422" s="39"/>
      <c r="C422" s="39"/>
      <c r="D422" s="39"/>
    </row>
    <row r="423" spans="2:4" x14ac:dyDescent="0.35">
      <c r="B423" s="39"/>
      <c r="C423" s="39"/>
      <c r="D423" s="39"/>
    </row>
    <row r="424" spans="2:4" x14ac:dyDescent="0.35">
      <c r="B424" s="39"/>
      <c r="C424" s="39"/>
      <c r="D424" s="39"/>
    </row>
    <row r="425" spans="2:4" x14ac:dyDescent="0.35">
      <c r="B425" s="39"/>
      <c r="C425" s="39"/>
      <c r="D425" s="39"/>
    </row>
    <row r="426" spans="2:4" x14ac:dyDescent="0.35">
      <c r="B426" s="39"/>
      <c r="C426" s="39"/>
      <c r="D426" s="39"/>
    </row>
    <row r="427" spans="2:4" x14ac:dyDescent="0.35">
      <c r="B427" s="39"/>
      <c r="C427" s="39"/>
      <c r="D427" s="39"/>
    </row>
    <row r="428" spans="2:4" x14ac:dyDescent="0.35">
      <c r="B428" s="39"/>
      <c r="C428" s="39"/>
      <c r="D428" s="39"/>
    </row>
    <row r="429" spans="2:4" x14ac:dyDescent="0.35">
      <c r="B429" s="39"/>
      <c r="C429" s="39"/>
      <c r="D429" s="39"/>
    </row>
    <row r="430" spans="2:4" x14ac:dyDescent="0.35">
      <c r="B430" s="39"/>
      <c r="C430" s="39"/>
      <c r="D430" s="39"/>
    </row>
    <row r="431" spans="2:4" x14ac:dyDescent="0.35">
      <c r="B431" s="39"/>
      <c r="C431" s="39"/>
      <c r="D431" s="39"/>
    </row>
    <row r="432" spans="2:4" x14ac:dyDescent="0.35">
      <c r="B432" s="39"/>
      <c r="C432" s="39"/>
      <c r="D432" s="39"/>
    </row>
    <row r="433" spans="2:4" x14ac:dyDescent="0.35">
      <c r="B433" s="39"/>
      <c r="C433" s="39"/>
      <c r="D433" s="39"/>
    </row>
    <row r="434" spans="2:4" x14ac:dyDescent="0.35">
      <c r="B434" s="39"/>
      <c r="C434" s="39"/>
      <c r="D434" s="39"/>
    </row>
    <row r="435" spans="2:4" x14ac:dyDescent="0.35">
      <c r="B435" s="39"/>
      <c r="C435" s="39"/>
      <c r="D435" s="39"/>
    </row>
    <row r="436" spans="2:4" x14ac:dyDescent="0.35">
      <c r="B436" s="39"/>
      <c r="C436" s="39"/>
      <c r="D436" s="39"/>
    </row>
    <row r="437" spans="2:4" x14ac:dyDescent="0.35">
      <c r="B437" s="39"/>
      <c r="C437" s="39"/>
      <c r="D437" s="39"/>
    </row>
    <row r="438" spans="2:4" x14ac:dyDescent="0.35">
      <c r="B438" s="39"/>
      <c r="C438" s="39"/>
      <c r="D438" s="39"/>
    </row>
    <row r="439" spans="2:4" x14ac:dyDescent="0.35">
      <c r="B439" s="39"/>
      <c r="C439" s="39"/>
      <c r="D439" s="39"/>
    </row>
    <row r="440" spans="2:4" x14ac:dyDescent="0.35">
      <c r="B440" s="39"/>
      <c r="C440" s="39"/>
      <c r="D440" s="39"/>
    </row>
    <row r="441" spans="2:4" x14ac:dyDescent="0.35">
      <c r="B441" s="39"/>
      <c r="C441" s="39"/>
      <c r="D441" s="39"/>
    </row>
    <row r="442" spans="2:4" x14ac:dyDescent="0.35">
      <c r="B442" s="39"/>
      <c r="C442" s="39"/>
      <c r="D442" s="39"/>
    </row>
    <row r="443" spans="2:4" x14ac:dyDescent="0.35">
      <c r="B443" s="39"/>
      <c r="C443" s="39"/>
      <c r="D443" s="39"/>
    </row>
    <row r="444" spans="2:4" x14ac:dyDescent="0.35">
      <c r="B444" s="39"/>
      <c r="C444" s="39"/>
      <c r="D444" s="39"/>
    </row>
    <row r="445" spans="2:4" x14ac:dyDescent="0.35">
      <c r="B445" s="39"/>
      <c r="C445" s="39"/>
      <c r="D445" s="39"/>
    </row>
    <row r="446" spans="2:4" x14ac:dyDescent="0.35">
      <c r="B446" s="39"/>
      <c r="C446" s="39"/>
      <c r="D446" s="39"/>
    </row>
    <row r="447" spans="2:4" x14ac:dyDescent="0.35">
      <c r="B447" s="39"/>
      <c r="C447" s="39"/>
      <c r="D447" s="39"/>
    </row>
    <row r="448" spans="2:4" x14ac:dyDescent="0.35">
      <c r="B448" s="39"/>
      <c r="C448" s="39"/>
      <c r="D448" s="39"/>
    </row>
    <row r="449" spans="2:4" x14ac:dyDescent="0.35">
      <c r="B449" s="39"/>
      <c r="C449" s="39"/>
      <c r="D449" s="39"/>
    </row>
    <row r="450" spans="2:4" x14ac:dyDescent="0.35">
      <c r="B450" s="39"/>
      <c r="C450" s="39"/>
      <c r="D450" s="39"/>
    </row>
    <row r="451" spans="2:4" x14ac:dyDescent="0.35">
      <c r="B451" s="39"/>
      <c r="C451" s="39"/>
      <c r="D451" s="39"/>
    </row>
    <row r="452" spans="2:4" x14ac:dyDescent="0.35">
      <c r="B452" s="39"/>
      <c r="C452" s="39"/>
      <c r="D452" s="39"/>
    </row>
    <row r="453" spans="2:4" x14ac:dyDescent="0.35">
      <c r="B453" s="39"/>
      <c r="C453" s="39"/>
      <c r="D453" s="39"/>
    </row>
    <row r="454" spans="2:4" x14ac:dyDescent="0.35">
      <c r="B454" s="39"/>
      <c r="C454" s="39"/>
      <c r="D454" s="39"/>
    </row>
    <row r="455" spans="2:4" x14ac:dyDescent="0.35">
      <c r="B455" s="39"/>
      <c r="C455" s="39"/>
      <c r="D455" s="39"/>
    </row>
    <row r="456" spans="2:4" x14ac:dyDescent="0.35">
      <c r="B456" s="39"/>
      <c r="C456" s="39"/>
      <c r="D456" s="39"/>
    </row>
    <row r="457" spans="2:4" x14ac:dyDescent="0.35">
      <c r="B457" s="39"/>
      <c r="C457" s="39"/>
      <c r="D457" s="39"/>
    </row>
    <row r="458" spans="2:4" x14ac:dyDescent="0.35">
      <c r="B458" s="39"/>
      <c r="C458" s="39"/>
      <c r="D458" s="39"/>
    </row>
    <row r="459" spans="2:4" x14ac:dyDescent="0.35">
      <c r="B459" s="39"/>
      <c r="C459" s="39"/>
      <c r="D459" s="39"/>
    </row>
    <row r="460" spans="2:4" x14ac:dyDescent="0.35">
      <c r="B460" s="39"/>
      <c r="C460" s="39"/>
      <c r="D460" s="39"/>
    </row>
    <row r="461" spans="2:4" x14ac:dyDescent="0.35">
      <c r="B461" s="39"/>
      <c r="C461" s="39"/>
      <c r="D461" s="39"/>
    </row>
    <row r="462" spans="2:4" x14ac:dyDescent="0.35">
      <c r="B462" s="39"/>
      <c r="C462" s="39"/>
      <c r="D462" s="39"/>
    </row>
    <row r="463" spans="2:4" x14ac:dyDescent="0.35">
      <c r="B463" s="39"/>
      <c r="C463" s="39"/>
      <c r="D463" s="39"/>
    </row>
    <row r="464" spans="2:4" x14ac:dyDescent="0.35">
      <c r="B464" s="39"/>
      <c r="C464" s="39"/>
      <c r="D464" s="39"/>
    </row>
    <row r="465" spans="2:4" x14ac:dyDescent="0.35">
      <c r="B465" s="39"/>
      <c r="C465" s="39"/>
      <c r="D465" s="39"/>
    </row>
    <row r="466" spans="2:4" x14ac:dyDescent="0.35">
      <c r="B466" s="39"/>
      <c r="C466" s="39"/>
      <c r="D466" s="39"/>
    </row>
    <row r="467" spans="2:4" x14ac:dyDescent="0.35">
      <c r="B467" s="39"/>
      <c r="C467" s="39"/>
      <c r="D467" s="39"/>
    </row>
    <row r="468" spans="2:4" x14ac:dyDescent="0.35">
      <c r="B468" s="39"/>
      <c r="C468" s="39"/>
      <c r="D468" s="39"/>
    </row>
    <row r="469" spans="2:4" x14ac:dyDescent="0.35">
      <c r="B469" s="39"/>
      <c r="C469" s="39"/>
      <c r="D469" s="39"/>
    </row>
    <row r="470" spans="2:4" x14ac:dyDescent="0.35">
      <c r="B470" s="39"/>
      <c r="C470" s="39"/>
      <c r="D470" s="39"/>
    </row>
    <row r="471" spans="2:4" x14ac:dyDescent="0.35">
      <c r="B471" s="39"/>
      <c r="C471" s="39"/>
      <c r="D471" s="39"/>
    </row>
    <row r="472" spans="2:4" x14ac:dyDescent="0.35">
      <c r="B472" s="39"/>
      <c r="C472" s="39"/>
      <c r="D472" s="39"/>
    </row>
    <row r="473" spans="2:4" x14ac:dyDescent="0.35">
      <c r="B473" s="39"/>
      <c r="C473" s="39"/>
      <c r="D473" s="39"/>
    </row>
    <row r="474" spans="2:4" x14ac:dyDescent="0.35">
      <c r="B474" s="39"/>
      <c r="C474" s="39"/>
      <c r="D474" s="39"/>
    </row>
    <row r="475" spans="2:4" x14ac:dyDescent="0.35">
      <c r="B475" s="39"/>
      <c r="C475" s="39"/>
      <c r="D475" s="39"/>
    </row>
    <row r="476" spans="2:4" x14ac:dyDescent="0.35">
      <c r="B476" s="39"/>
      <c r="C476" s="39"/>
      <c r="D476" s="39"/>
    </row>
    <row r="477" spans="2:4" x14ac:dyDescent="0.35">
      <c r="B477" s="39"/>
      <c r="C477" s="39"/>
      <c r="D477" s="39"/>
    </row>
    <row r="478" spans="2:4" x14ac:dyDescent="0.35">
      <c r="B478" s="39"/>
      <c r="C478" s="39"/>
      <c r="D478" s="39"/>
    </row>
    <row r="479" spans="2:4" x14ac:dyDescent="0.35">
      <c r="B479" s="39"/>
      <c r="C479" s="39"/>
      <c r="D479" s="39"/>
    </row>
    <row r="480" spans="2:4" x14ac:dyDescent="0.35">
      <c r="B480" s="39"/>
      <c r="C480" s="39"/>
      <c r="D480" s="39"/>
    </row>
    <row r="481" spans="2:4" x14ac:dyDescent="0.35">
      <c r="B481" s="39"/>
      <c r="C481" s="39"/>
      <c r="D481" s="39"/>
    </row>
    <row r="482" spans="2:4" x14ac:dyDescent="0.35">
      <c r="B482" s="39"/>
      <c r="C482" s="39"/>
      <c r="D482" s="39"/>
    </row>
    <row r="483" spans="2:4" x14ac:dyDescent="0.35">
      <c r="B483" s="39"/>
      <c r="C483" s="39"/>
      <c r="D483" s="39"/>
    </row>
    <row r="484" spans="2:4" x14ac:dyDescent="0.35">
      <c r="B484" s="39"/>
      <c r="C484" s="39"/>
      <c r="D484" s="39"/>
    </row>
    <row r="485" spans="2:4" x14ac:dyDescent="0.35">
      <c r="B485" s="39"/>
      <c r="C485" s="39"/>
      <c r="D485" s="39"/>
    </row>
    <row r="486" spans="2:4" x14ac:dyDescent="0.35">
      <c r="B486" s="39"/>
      <c r="C486" s="39"/>
      <c r="D486" s="39"/>
    </row>
    <row r="487" spans="2:4" x14ac:dyDescent="0.35">
      <c r="B487" s="39"/>
      <c r="C487" s="39"/>
      <c r="D487" s="39"/>
    </row>
    <row r="488" spans="2:4" x14ac:dyDescent="0.35">
      <c r="B488" s="39"/>
      <c r="C488" s="39"/>
      <c r="D488" s="39"/>
    </row>
    <row r="489" spans="2:4" x14ac:dyDescent="0.35">
      <c r="B489" s="39"/>
      <c r="C489" s="39"/>
      <c r="D489" s="39"/>
    </row>
    <row r="490" spans="2:4" x14ac:dyDescent="0.35">
      <c r="B490" s="39"/>
      <c r="C490" s="39"/>
      <c r="D490" s="39"/>
    </row>
    <row r="491" spans="2:4" x14ac:dyDescent="0.35">
      <c r="B491" s="39"/>
      <c r="C491" s="39"/>
      <c r="D491" s="39"/>
    </row>
    <row r="492" spans="2:4" x14ac:dyDescent="0.35">
      <c r="B492" s="39"/>
      <c r="C492" s="39"/>
      <c r="D492" s="39"/>
    </row>
    <row r="493" spans="2:4" x14ac:dyDescent="0.35">
      <c r="B493" s="39"/>
      <c r="C493" s="39"/>
      <c r="D493" s="39"/>
    </row>
    <row r="494" spans="2:4" x14ac:dyDescent="0.35">
      <c r="B494" s="39"/>
      <c r="C494" s="39"/>
      <c r="D494" s="39"/>
    </row>
    <row r="495" spans="2:4" x14ac:dyDescent="0.35">
      <c r="B495" s="39"/>
      <c r="C495" s="39"/>
      <c r="D495" s="39"/>
    </row>
    <row r="496" spans="2:4" x14ac:dyDescent="0.35">
      <c r="B496" s="39"/>
      <c r="C496" s="39"/>
      <c r="D496" s="39"/>
    </row>
    <row r="497" spans="2:4" x14ac:dyDescent="0.35">
      <c r="B497" s="39"/>
      <c r="C497" s="39"/>
      <c r="D497" s="39"/>
    </row>
    <row r="498" spans="2:4" x14ac:dyDescent="0.35">
      <c r="B498" s="39"/>
      <c r="C498" s="39"/>
      <c r="D498" s="39"/>
    </row>
    <row r="499" spans="2:4" x14ac:dyDescent="0.35">
      <c r="B499" s="39"/>
      <c r="C499" s="39"/>
      <c r="D499" s="39"/>
    </row>
    <row r="500" spans="2:4" x14ac:dyDescent="0.35">
      <c r="B500" s="39"/>
      <c r="C500" s="39"/>
      <c r="D500" s="39"/>
    </row>
    <row r="501" spans="2:4" x14ac:dyDescent="0.35">
      <c r="B501" s="39"/>
      <c r="C501" s="39"/>
      <c r="D501" s="39"/>
    </row>
    <row r="502" spans="2:4" x14ac:dyDescent="0.35">
      <c r="B502" s="39"/>
      <c r="C502" s="39"/>
      <c r="D502" s="39"/>
    </row>
    <row r="503" spans="2:4" x14ac:dyDescent="0.35">
      <c r="B503" s="39"/>
      <c r="C503" s="39"/>
      <c r="D503" s="39"/>
    </row>
    <row r="504" spans="2:4" x14ac:dyDescent="0.35">
      <c r="B504" s="39"/>
      <c r="C504" s="39"/>
      <c r="D504" s="39"/>
    </row>
    <row r="505" spans="2:4" x14ac:dyDescent="0.35">
      <c r="B505" s="39"/>
      <c r="C505" s="39"/>
      <c r="D505" s="39"/>
    </row>
    <row r="506" spans="2:4" x14ac:dyDescent="0.35">
      <c r="B506" s="39"/>
      <c r="C506" s="39"/>
      <c r="D506" s="39"/>
    </row>
    <row r="507" spans="2:4" x14ac:dyDescent="0.35">
      <c r="B507" s="39"/>
      <c r="C507" s="39"/>
      <c r="D507" s="39"/>
    </row>
    <row r="508" spans="2:4" x14ac:dyDescent="0.35">
      <c r="B508" s="39"/>
      <c r="C508" s="39"/>
      <c r="D508" s="39"/>
    </row>
    <row r="509" spans="2:4" x14ac:dyDescent="0.35">
      <c r="B509" s="39"/>
      <c r="C509" s="39"/>
      <c r="D509" s="39"/>
    </row>
    <row r="510" spans="2:4" x14ac:dyDescent="0.35">
      <c r="B510" s="39"/>
      <c r="C510" s="39"/>
      <c r="D510" s="39"/>
    </row>
    <row r="511" spans="2:4" x14ac:dyDescent="0.35">
      <c r="B511" s="39"/>
      <c r="C511" s="39"/>
      <c r="D511" s="39"/>
    </row>
    <row r="512" spans="2:4" x14ac:dyDescent="0.35">
      <c r="B512" s="39"/>
      <c r="C512" s="39"/>
      <c r="D512" s="39"/>
    </row>
    <row r="513" spans="2:4" x14ac:dyDescent="0.35">
      <c r="B513" s="39"/>
      <c r="C513" s="39"/>
      <c r="D513" s="39"/>
    </row>
    <row r="514" spans="2:4" x14ac:dyDescent="0.35">
      <c r="B514" s="39"/>
      <c r="C514" s="39"/>
      <c r="D514" s="39"/>
    </row>
    <row r="515" spans="2:4" x14ac:dyDescent="0.35">
      <c r="B515" s="39"/>
      <c r="C515" s="39"/>
      <c r="D515" s="39"/>
    </row>
    <row r="516" spans="2:4" x14ac:dyDescent="0.35">
      <c r="B516" s="39"/>
      <c r="C516" s="39"/>
      <c r="D516" s="39"/>
    </row>
    <row r="517" spans="2:4" x14ac:dyDescent="0.35">
      <c r="B517" s="39"/>
      <c r="C517" s="39"/>
      <c r="D517" s="39"/>
    </row>
    <row r="518" spans="2:4" x14ac:dyDescent="0.35">
      <c r="B518" s="39"/>
      <c r="C518" s="39"/>
      <c r="D518" s="39"/>
    </row>
    <row r="519" spans="2:4" x14ac:dyDescent="0.35">
      <c r="B519" s="39"/>
      <c r="C519" s="39"/>
      <c r="D519" s="39"/>
    </row>
    <row r="520" spans="2:4" x14ac:dyDescent="0.35">
      <c r="B520" s="39"/>
      <c r="C520" s="39"/>
      <c r="D520" s="39"/>
    </row>
    <row r="521" spans="2:4" x14ac:dyDescent="0.35">
      <c r="B521" s="39"/>
      <c r="C521" s="39"/>
      <c r="D521" s="39"/>
    </row>
    <row r="522" spans="2:4" x14ac:dyDescent="0.35">
      <c r="B522" s="39"/>
      <c r="C522" s="39"/>
      <c r="D522" s="39"/>
    </row>
    <row r="523" spans="2:4" x14ac:dyDescent="0.35">
      <c r="B523" s="39"/>
      <c r="C523" s="39"/>
      <c r="D523" s="39"/>
    </row>
    <row r="524" spans="2:4" x14ac:dyDescent="0.35">
      <c r="B524" s="39"/>
      <c r="C524" s="39"/>
      <c r="D524" s="39"/>
    </row>
    <row r="525" spans="2:4" x14ac:dyDescent="0.35">
      <c r="B525" s="39"/>
      <c r="C525" s="39"/>
      <c r="D525" s="39"/>
    </row>
    <row r="526" spans="2:4" x14ac:dyDescent="0.35">
      <c r="B526" s="39"/>
      <c r="C526" s="39"/>
      <c r="D526" s="39"/>
    </row>
    <row r="527" spans="2:4" x14ac:dyDescent="0.35">
      <c r="B527" s="39"/>
      <c r="C527" s="39"/>
      <c r="D527" s="39"/>
    </row>
    <row r="528" spans="2:4" x14ac:dyDescent="0.35">
      <c r="B528" s="39"/>
      <c r="C528" s="39"/>
      <c r="D528" s="39"/>
    </row>
    <row r="529" spans="2:4" x14ac:dyDescent="0.35">
      <c r="B529" s="39"/>
      <c r="C529" s="39"/>
      <c r="D529" s="39"/>
    </row>
    <row r="530" spans="2:4" x14ac:dyDescent="0.35">
      <c r="B530" s="39"/>
      <c r="C530" s="39"/>
      <c r="D530" s="39"/>
    </row>
    <row r="531" spans="2:4" x14ac:dyDescent="0.35">
      <c r="B531" s="39"/>
      <c r="C531" s="39"/>
      <c r="D531" s="39"/>
    </row>
    <row r="532" spans="2:4" x14ac:dyDescent="0.35">
      <c r="B532" s="39"/>
      <c r="C532" s="39"/>
      <c r="D532" s="39"/>
    </row>
    <row r="533" spans="2:4" x14ac:dyDescent="0.35">
      <c r="B533" s="39"/>
      <c r="C533" s="39"/>
      <c r="D533" s="39"/>
    </row>
    <row r="534" spans="2:4" x14ac:dyDescent="0.35">
      <c r="B534" s="39"/>
      <c r="C534" s="39"/>
      <c r="D534" s="39"/>
    </row>
    <row r="535" spans="2:4" x14ac:dyDescent="0.35">
      <c r="B535" s="39"/>
      <c r="C535" s="39"/>
      <c r="D535" s="39"/>
    </row>
    <row r="536" spans="2:4" x14ac:dyDescent="0.35">
      <c r="B536" s="39"/>
      <c r="C536" s="39"/>
      <c r="D536" s="39"/>
    </row>
    <row r="537" spans="2:4" x14ac:dyDescent="0.35">
      <c r="B537" s="39"/>
      <c r="C537" s="39"/>
      <c r="D537" s="39"/>
    </row>
    <row r="538" spans="2:4" x14ac:dyDescent="0.35">
      <c r="B538" s="39"/>
      <c r="C538" s="39"/>
      <c r="D538" s="39"/>
    </row>
    <row r="539" spans="2:4" x14ac:dyDescent="0.35">
      <c r="B539" s="39"/>
      <c r="C539" s="39"/>
      <c r="D539" s="39"/>
    </row>
    <row r="540" spans="2:4" x14ac:dyDescent="0.35">
      <c r="B540" s="39"/>
      <c r="C540" s="39"/>
      <c r="D540" s="39"/>
    </row>
    <row r="541" spans="2:4" x14ac:dyDescent="0.35">
      <c r="B541" s="39"/>
      <c r="C541" s="39"/>
      <c r="D541" s="39"/>
    </row>
    <row r="542" spans="2:4" x14ac:dyDescent="0.35">
      <c r="B542" s="39"/>
      <c r="C542" s="39"/>
      <c r="D542" s="39"/>
    </row>
    <row r="543" spans="2:4" x14ac:dyDescent="0.35">
      <c r="B543" s="39"/>
      <c r="C543" s="39"/>
      <c r="D543" s="39"/>
    </row>
    <row r="544" spans="2:4" x14ac:dyDescent="0.35">
      <c r="B544" s="39"/>
      <c r="C544" s="39"/>
      <c r="D544" s="39"/>
    </row>
    <row r="545" spans="2:4" x14ac:dyDescent="0.35">
      <c r="B545" s="39"/>
      <c r="C545" s="39"/>
      <c r="D545" s="39"/>
    </row>
    <row r="546" spans="2:4" x14ac:dyDescent="0.35">
      <c r="B546" s="39"/>
      <c r="C546" s="39"/>
      <c r="D546" s="39"/>
    </row>
    <row r="547" spans="2:4" x14ac:dyDescent="0.35">
      <c r="B547" s="39"/>
      <c r="C547" s="39"/>
      <c r="D547" s="39"/>
    </row>
    <row r="548" spans="2:4" x14ac:dyDescent="0.35">
      <c r="B548" s="39"/>
      <c r="C548" s="39"/>
      <c r="D548" s="39"/>
    </row>
    <row r="549" spans="2:4" x14ac:dyDescent="0.35">
      <c r="B549" s="39"/>
      <c r="C549" s="39"/>
      <c r="D549" s="39"/>
    </row>
    <row r="550" spans="2:4" x14ac:dyDescent="0.35">
      <c r="B550" s="39"/>
      <c r="C550" s="39"/>
      <c r="D550" s="39"/>
    </row>
    <row r="551" spans="2:4" x14ac:dyDescent="0.35">
      <c r="B551" s="39"/>
      <c r="C551" s="39"/>
      <c r="D551" s="39"/>
    </row>
    <row r="552" spans="2:4" x14ac:dyDescent="0.35">
      <c r="B552" s="39"/>
      <c r="C552" s="39"/>
      <c r="D552" s="39"/>
    </row>
    <row r="553" spans="2:4" x14ac:dyDescent="0.35">
      <c r="B553" s="39"/>
      <c r="C553" s="39"/>
      <c r="D553" s="39"/>
    </row>
    <row r="554" spans="2:4" x14ac:dyDescent="0.35">
      <c r="B554" s="39"/>
      <c r="C554" s="39"/>
      <c r="D554" s="39"/>
    </row>
    <row r="555" spans="2:4" x14ac:dyDescent="0.35">
      <c r="B555" s="39"/>
      <c r="C555" s="39"/>
      <c r="D555" s="39"/>
    </row>
    <row r="556" spans="2:4" x14ac:dyDescent="0.35">
      <c r="B556" s="39"/>
      <c r="C556" s="39"/>
      <c r="D556" s="39"/>
    </row>
    <row r="557" spans="2:4" x14ac:dyDescent="0.35">
      <c r="B557" s="39"/>
      <c r="C557" s="39"/>
      <c r="D557" s="39"/>
    </row>
    <row r="558" spans="2:4" x14ac:dyDescent="0.35">
      <c r="B558" s="39"/>
      <c r="C558" s="39"/>
      <c r="D558" s="39"/>
    </row>
    <row r="559" spans="2:4" x14ac:dyDescent="0.35">
      <c r="B559" s="39"/>
      <c r="C559" s="39"/>
      <c r="D559" s="39"/>
    </row>
    <row r="560" spans="2:4" x14ac:dyDescent="0.35">
      <c r="B560" s="39"/>
      <c r="C560" s="39"/>
      <c r="D560" s="39"/>
    </row>
    <row r="561" spans="2:4" x14ac:dyDescent="0.35">
      <c r="B561" s="39"/>
      <c r="C561" s="39"/>
      <c r="D561" s="39"/>
    </row>
    <row r="562" spans="2:4" x14ac:dyDescent="0.35">
      <c r="B562" s="39"/>
      <c r="C562" s="39"/>
      <c r="D562" s="39"/>
    </row>
    <row r="563" spans="2:4" x14ac:dyDescent="0.35">
      <c r="B563" s="39"/>
      <c r="C563" s="39"/>
      <c r="D563" s="39"/>
    </row>
    <row r="564" spans="2:4" x14ac:dyDescent="0.35">
      <c r="B564" s="39"/>
      <c r="C564" s="39"/>
      <c r="D564" s="39"/>
    </row>
    <row r="565" spans="2:4" x14ac:dyDescent="0.35">
      <c r="B565" s="39"/>
      <c r="C565" s="39"/>
      <c r="D565" s="39"/>
    </row>
    <row r="566" spans="2:4" x14ac:dyDescent="0.35">
      <c r="B566" s="39"/>
      <c r="C566" s="39"/>
      <c r="D566" s="39"/>
    </row>
    <row r="567" spans="2:4" x14ac:dyDescent="0.35">
      <c r="B567" s="39"/>
      <c r="C567" s="39"/>
      <c r="D567" s="39"/>
    </row>
    <row r="568" spans="2:4" x14ac:dyDescent="0.35">
      <c r="B568" s="39"/>
      <c r="C568" s="39"/>
      <c r="D568" s="39"/>
    </row>
    <row r="569" spans="2:4" x14ac:dyDescent="0.35">
      <c r="B569" s="39"/>
      <c r="C569" s="39"/>
      <c r="D569" s="39"/>
    </row>
    <row r="570" spans="2:4" x14ac:dyDescent="0.35">
      <c r="B570" s="39"/>
      <c r="C570" s="39"/>
      <c r="D570" s="39"/>
    </row>
    <row r="571" spans="2:4" x14ac:dyDescent="0.35">
      <c r="B571" s="39"/>
      <c r="C571" s="39"/>
      <c r="D571" s="39"/>
    </row>
    <row r="572" spans="2:4" x14ac:dyDescent="0.35">
      <c r="B572" s="39"/>
      <c r="C572" s="39"/>
      <c r="D572" s="39"/>
    </row>
    <row r="573" spans="2:4" x14ac:dyDescent="0.35">
      <c r="B573" s="39"/>
      <c r="C573" s="39"/>
      <c r="D573" s="39"/>
    </row>
    <row r="574" spans="2:4" x14ac:dyDescent="0.35">
      <c r="B574" s="39"/>
      <c r="C574" s="39"/>
      <c r="D574" s="39"/>
    </row>
    <row r="575" spans="2:4" x14ac:dyDescent="0.35">
      <c r="B575" s="39"/>
      <c r="C575" s="39"/>
      <c r="D575" s="39"/>
    </row>
    <row r="576" spans="2:4" x14ac:dyDescent="0.35">
      <c r="B576" s="39"/>
      <c r="C576" s="39"/>
      <c r="D576" s="39"/>
    </row>
    <row r="577" spans="2:4" x14ac:dyDescent="0.35">
      <c r="B577" s="39"/>
      <c r="C577" s="39"/>
      <c r="D577" s="39"/>
    </row>
    <row r="578" spans="2:4" x14ac:dyDescent="0.35">
      <c r="B578" s="39"/>
      <c r="C578" s="39"/>
      <c r="D578" s="39"/>
    </row>
    <row r="579" spans="2:4" x14ac:dyDescent="0.35">
      <c r="B579" s="39"/>
      <c r="C579" s="39"/>
      <c r="D579" s="39"/>
    </row>
    <row r="580" spans="2:4" x14ac:dyDescent="0.35">
      <c r="B580" s="39"/>
      <c r="C580" s="39"/>
      <c r="D580" s="39"/>
    </row>
    <row r="581" spans="2:4" x14ac:dyDescent="0.35">
      <c r="B581" s="39"/>
      <c r="C581" s="39"/>
      <c r="D581" s="39"/>
    </row>
    <row r="582" spans="2:4" x14ac:dyDescent="0.35">
      <c r="B582" s="39"/>
      <c r="C582" s="39"/>
      <c r="D582" s="39"/>
    </row>
    <row r="583" spans="2:4" x14ac:dyDescent="0.35">
      <c r="B583" s="39"/>
      <c r="C583" s="39"/>
      <c r="D583" s="39"/>
    </row>
    <row r="584" spans="2:4" x14ac:dyDescent="0.35">
      <c r="B584" s="39"/>
      <c r="C584" s="39"/>
      <c r="D584" s="39"/>
    </row>
    <row r="585" spans="2:4" x14ac:dyDescent="0.35">
      <c r="B585" s="39"/>
      <c r="C585" s="39"/>
      <c r="D585" s="39"/>
    </row>
    <row r="586" spans="2:4" x14ac:dyDescent="0.35">
      <c r="B586" s="39"/>
      <c r="C586" s="39"/>
      <c r="D586" s="39"/>
    </row>
    <row r="587" spans="2:4" x14ac:dyDescent="0.35">
      <c r="B587" s="39"/>
      <c r="C587" s="39"/>
      <c r="D587" s="39"/>
    </row>
    <row r="588" spans="2:4" x14ac:dyDescent="0.35">
      <c r="B588" s="39"/>
      <c r="C588" s="39"/>
      <c r="D588" s="39"/>
    </row>
    <row r="589" spans="2:4" x14ac:dyDescent="0.35">
      <c r="B589" s="39"/>
      <c r="C589" s="39"/>
      <c r="D589" s="39"/>
    </row>
    <row r="590" spans="2:4" x14ac:dyDescent="0.35">
      <c r="B590" s="39"/>
      <c r="C590" s="39"/>
      <c r="D590" s="39"/>
    </row>
    <row r="591" spans="2:4" x14ac:dyDescent="0.35">
      <c r="B591" s="39"/>
      <c r="C591" s="39"/>
      <c r="D591" s="39"/>
    </row>
    <row r="592" spans="2:4" x14ac:dyDescent="0.35">
      <c r="B592" s="39"/>
      <c r="C592" s="39"/>
      <c r="D592" s="39"/>
    </row>
    <row r="593" spans="2:4" x14ac:dyDescent="0.35">
      <c r="B593" s="39"/>
      <c r="C593" s="39"/>
      <c r="D593" s="39"/>
    </row>
    <row r="594" spans="2:4" x14ac:dyDescent="0.35">
      <c r="B594" s="39"/>
      <c r="C594" s="39"/>
      <c r="D594" s="39"/>
    </row>
    <row r="595" spans="2:4" x14ac:dyDescent="0.35">
      <c r="B595" s="39"/>
      <c r="C595" s="39"/>
      <c r="D595" s="39"/>
    </row>
    <row r="596" spans="2:4" x14ac:dyDescent="0.35">
      <c r="B596" s="39"/>
      <c r="C596" s="39"/>
      <c r="D596" s="39"/>
    </row>
    <row r="597" spans="2:4" x14ac:dyDescent="0.35">
      <c r="B597" s="39"/>
      <c r="C597" s="39"/>
      <c r="D597" s="39"/>
    </row>
    <row r="598" spans="2:4" x14ac:dyDescent="0.35">
      <c r="B598" s="39"/>
      <c r="C598" s="39"/>
      <c r="D598" s="39"/>
    </row>
    <row r="599" spans="2:4" x14ac:dyDescent="0.35">
      <c r="B599" s="39"/>
      <c r="C599" s="39"/>
      <c r="D599" s="39"/>
    </row>
    <row r="600" spans="2:4" x14ac:dyDescent="0.35">
      <c r="B600" s="39"/>
      <c r="C600" s="39"/>
      <c r="D600" s="39"/>
    </row>
    <row r="601" spans="2:4" x14ac:dyDescent="0.35">
      <c r="B601" s="39"/>
      <c r="C601" s="39"/>
      <c r="D601" s="39"/>
    </row>
    <row r="602" spans="2:4" x14ac:dyDescent="0.35">
      <c r="B602" s="39"/>
      <c r="C602" s="39"/>
      <c r="D602" s="39"/>
    </row>
    <row r="603" spans="2:4" x14ac:dyDescent="0.35">
      <c r="B603" s="39"/>
      <c r="C603" s="39"/>
      <c r="D603" s="39"/>
    </row>
    <row r="604" spans="2:4" x14ac:dyDescent="0.35">
      <c r="B604" s="39"/>
      <c r="C604" s="39"/>
      <c r="D604" s="39"/>
    </row>
    <row r="605" spans="2:4" x14ac:dyDescent="0.35">
      <c r="B605" s="39"/>
      <c r="C605" s="39"/>
      <c r="D605" s="39"/>
    </row>
    <row r="606" spans="2:4" x14ac:dyDescent="0.35">
      <c r="B606" s="39"/>
      <c r="C606" s="39"/>
      <c r="D606" s="39"/>
    </row>
    <row r="607" spans="2:4" x14ac:dyDescent="0.35">
      <c r="B607" s="39"/>
      <c r="C607" s="39"/>
      <c r="D607" s="39"/>
    </row>
    <row r="608" spans="2:4" x14ac:dyDescent="0.35">
      <c r="B608" s="39"/>
      <c r="C608" s="39"/>
      <c r="D608" s="39"/>
    </row>
    <row r="609" spans="2:4" x14ac:dyDescent="0.35">
      <c r="B609" s="39"/>
      <c r="C609" s="39"/>
      <c r="D609" s="39"/>
    </row>
    <row r="610" spans="2:4" x14ac:dyDescent="0.35">
      <c r="B610" s="39"/>
      <c r="C610" s="39"/>
      <c r="D610" s="39"/>
    </row>
    <row r="611" spans="2:4" x14ac:dyDescent="0.35">
      <c r="B611" s="39"/>
      <c r="C611" s="39"/>
      <c r="D611" s="39"/>
    </row>
    <row r="612" spans="2:4" x14ac:dyDescent="0.35">
      <c r="B612" s="39"/>
      <c r="C612" s="39"/>
      <c r="D612" s="39"/>
    </row>
    <row r="613" spans="2:4" x14ac:dyDescent="0.35">
      <c r="B613" s="39"/>
      <c r="C613" s="39"/>
      <c r="D613" s="39"/>
    </row>
    <row r="614" spans="2:4" x14ac:dyDescent="0.35">
      <c r="B614" s="39"/>
      <c r="C614" s="39"/>
      <c r="D614" s="39"/>
    </row>
    <row r="615" spans="2:4" x14ac:dyDescent="0.35">
      <c r="B615" s="39"/>
      <c r="C615" s="39"/>
      <c r="D615" s="39"/>
    </row>
    <row r="616" spans="2:4" x14ac:dyDescent="0.35">
      <c r="B616" s="39"/>
      <c r="C616" s="39"/>
      <c r="D616" s="39"/>
    </row>
    <row r="617" spans="2:4" x14ac:dyDescent="0.35">
      <c r="B617" s="39"/>
      <c r="C617" s="39"/>
      <c r="D617" s="39"/>
    </row>
    <row r="618" spans="2:4" x14ac:dyDescent="0.35">
      <c r="B618" s="39"/>
      <c r="C618" s="39"/>
      <c r="D618" s="39"/>
    </row>
    <row r="619" spans="2:4" x14ac:dyDescent="0.35">
      <c r="B619" s="39"/>
      <c r="C619" s="39"/>
      <c r="D619" s="39"/>
    </row>
    <row r="620" spans="2:4" x14ac:dyDescent="0.35">
      <c r="B620" s="39"/>
      <c r="C620" s="39"/>
      <c r="D620" s="39"/>
    </row>
    <row r="621" spans="2:4" x14ac:dyDescent="0.35">
      <c r="B621" s="39"/>
      <c r="C621" s="39"/>
      <c r="D621" s="39"/>
    </row>
    <row r="622" spans="2:4" x14ac:dyDescent="0.35">
      <c r="B622" s="39"/>
      <c r="C622" s="39"/>
      <c r="D622" s="39"/>
    </row>
    <row r="623" spans="2:4" x14ac:dyDescent="0.35">
      <c r="B623" s="39"/>
      <c r="C623" s="39"/>
      <c r="D623" s="39"/>
    </row>
    <row r="624" spans="2:4" x14ac:dyDescent="0.35">
      <c r="B624" s="39"/>
      <c r="C624" s="39"/>
      <c r="D624" s="39"/>
    </row>
    <row r="625" spans="2:4" x14ac:dyDescent="0.35">
      <c r="B625" s="39"/>
      <c r="C625" s="39"/>
      <c r="D625" s="39"/>
    </row>
    <row r="626" spans="2:4" x14ac:dyDescent="0.35">
      <c r="B626" s="39"/>
      <c r="C626" s="39"/>
      <c r="D626" s="39"/>
    </row>
    <row r="627" spans="2:4" x14ac:dyDescent="0.35">
      <c r="B627" s="39"/>
      <c r="C627" s="39"/>
      <c r="D627" s="39"/>
    </row>
    <row r="628" spans="2:4" x14ac:dyDescent="0.35">
      <c r="B628" s="39"/>
      <c r="C628" s="39"/>
      <c r="D628" s="39"/>
    </row>
    <row r="629" spans="2:4" x14ac:dyDescent="0.35">
      <c r="B629" s="39"/>
      <c r="C629" s="39"/>
      <c r="D629" s="39"/>
    </row>
    <row r="630" spans="2:4" x14ac:dyDescent="0.35">
      <c r="B630" s="39"/>
      <c r="C630" s="39"/>
      <c r="D630" s="39"/>
    </row>
    <row r="631" spans="2:4" x14ac:dyDescent="0.35">
      <c r="B631" s="39"/>
      <c r="C631" s="39"/>
      <c r="D631" s="39"/>
    </row>
    <row r="632" spans="2:4" x14ac:dyDescent="0.35">
      <c r="B632" s="39"/>
      <c r="C632" s="39"/>
      <c r="D632" s="39"/>
    </row>
    <row r="633" spans="2:4" x14ac:dyDescent="0.35">
      <c r="B633" s="39"/>
      <c r="C633" s="39"/>
      <c r="D633" s="39"/>
    </row>
    <row r="634" spans="2:4" x14ac:dyDescent="0.35">
      <c r="B634" s="39"/>
      <c r="C634" s="39"/>
      <c r="D634" s="39"/>
    </row>
    <row r="635" spans="2:4" x14ac:dyDescent="0.35">
      <c r="B635" s="39"/>
      <c r="C635" s="39"/>
      <c r="D635" s="39"/>
    </row>
    <row r="636" spans="2:4" x14ac:dyDescent="0.35">
      <c r="B636" s="39"/>
      <c r="C636" s="39"/>
      <c r="D636" s="39"/>
    </row>
    <row r="637" spans="2:4" x14ac:dyDescent="0.35">
      <c r="B637" s="39"/>
      <c r="C637" s="39"/>
      <c r="D637" s="39"/>
    </row>
    <row r="638" spans="2:4" x14ac:dyDescent="0.35">
      <c r="B638" s="39"/>
      <c r="C638" s="39"/>
      <c r="D638" s="39"/>
    </row>
    <row r="639" spans="2:4" x14ac:dyDescent="0.35">
      <c r="B639" s="39"/>
      <c r="C639" s="39"/>
      <c r="D639" s="39"/>
    </row>
    <row r="640" spans="2:4" x14ac:dyDescent="0.35">
      <c r="B640" s="39"/>
      <c r="C640" s="39"/>
      <c r="D640" s="39"/>
    </row>
    <row r="641" spans="2:4" x14ac:dyDescent="0.35">
      <c r="B641" s="39"/>
      <c r="C641" s="39"/>
      <c r="D641" s="39"/>
    </row>
    <row r="642" spans="2:4" x14ac:dyDescent="0.35">
      <c r="B642" s="39"/>
      <c r="C642" s="39"/>
      <c r="D642" s="39"/>
    </row>
    <row r="643" spans="2:4" x14ac:dyDescent="0.35">
      <c r="B643" s="39"/>
      <c r="C643" s="39"/>
      <c r="D643" s="39"/>
    </row>
    <row r="644" spans="2:4" x14ac:dyDescent="0.35">
      <c r="B644" s="39"/>
      <c r="C644" s="39"/>
      <c r="D644" s="39"/>
    </row>
    <row r="645" spans="2:4" x14ac:dyDescent="0.35">
      <c r="B645" s="39"/>
      <c r="C645" s="39"/>
      <c r="D645" s="39"/>
    </row>
    <row r="646" spans="2:4" x14ac:dyDescent="0.35">
      <c r="B646" s="39"/>
      <c r="C646" s="39"/>
      <c r="D646" s="39"/>
    </row>
    <row r="647" spans="2:4" x14ac:dyDescent="0.35">
      <c r="B647" s="39"/>
      <c r="C647" s="39"/>
      <c r="D647" s="39"/>
    </row>
    <row r="648" spans="2:4" x14ac:dyDescent="0.35">
      <c r="B648" s="39"/>
      <c r="C648" s="39"/>
      <c r="D648" s="39"/>
    </row>
    <row r="649" spans="2:4" x14ac:dyDescent="0.35">
      <c r="B649" s="39"/>
      <c r="C649" s="39"/>
      <c r="D649" s="39"/>
    </row>
    <row r="650" spans="2:4" x14ac:dyDescent="0.35">
      <c r="B650" s="39"/>
      <c r="C650" s="39"/>
      <c r="D650" s="39"/>
    </row>
    <row r="651" spans="2:4" x14ac:dyDescent="0.35">
      <c r="B651" s="39"/>
      <c r="C651" s="39"/>
      <c r="D651" s="39"/>
    </row>
    <row r="652" spans="2:4" x14ac:dyDescent="0.35">
      <c r="B652" s="39"/>
      <c r="C652" s="39"/>
      <c r="D652" s="39"/>
    </row>
    <row r="653" spans="2:4" x14ac:dyDescent="0.35">
      <c r="B653" s="39"/>
      <c r="C653" s="39"/>
      <c r="D653" s="39"/>
    </row>
    <row r="654" spans="2:4" x14ac:dyDescent="0.35">
      <c r="B654" s="39"/>
      <c r="C654" s="39"/>
      <c r="D654" s="39"/>
    </row>
    <row r="655" spans="2:4" x14ac:dyDescent="0.35">
      <c r="B655" s="39"/>
      <c r="C655" s="39"/>
      <c r="D655" s="39"/>
    </row>
    <row r="656" spans="2:4" x14ac:dyDescent="0.35">
      <c r="B656" s="39"/>
      <c r="C656" s="39"/>
      <c r="D656" s="39"/>
    </row>
    <row r="657" spans="2:4" x14ac:dyDescent="0.35">
      <c r="B657" s="39"/>
      <c r="C657" s="39"/>
      <c r="D657" s="39"/>
    </row>
    <row r="658" spans="2:4" x14ac:dyDescent="0.35">
      <c r="B658" s="39"/>
      <c r="C658" s="39"/>
      <c r="D658" s="39"/>
    </row>
    <row r="659" spans="2:4" x14ac:dyDescent="0.35">
      <c r="B659" s="39"/>
      <c r="C659" s="39"/>
      <c r="D659" s="39"/>
    </row>
    <row r="660" spans="2:4" x14ac:dyDescent="0.35">
      <c r="B660" s="39"/>
      <c r="C660" s="39"/>
      <c r="D660" s="39"/>
    </row>
    <row r="661" spans="2:4" x14ac:dyDescent="0.35">
      <c r="B661" s="39"/>
      <c r="C661" s="39"/>
      <c r="D661" s="39"/>
    </row>
    <row r="662" spans="2:4" x14ac:dyDescent="0.35">
      <c r="B662" s="39"/>
      <c r="C662" s="39"/>
      <c r="D662" s="39"/>
    </row>
    <row r="663" spans="2:4" x14ac:dyDescent="0.35">
      <c r="B663" s="39"/>
      <c r="C663" s="39"/>
      <c r="D663" s="39"/>
    </row>
    <row r="664" spans="2:4" x14ac:dyDescent="0.35">
      <c r="B664" s="39"/>
      <c r="C664" s="39"/>
      <c r="D664" s="39"/>
    </row>
    <row r="665" spans="2:4" x14ac:dyDescent="0.35">
      <c r="B665" s="39"/>
      <c r="C665" s="39"/>
      <c r="D665" s="39"/>
    </row>
    <row r="666" spans="2:4" x14ac:dyDescent="0.35">
      <c r="B666" s="39"/>
      <c r="C666" s="39"/>
      <c r="D666" s="39"/>
    </row>
    <row r="667" spans="2:4" x14ac:dyDescent="0.35">
      <c r="B667" s="39"/>
      <c r="C667" s="39"/>
      <c r="D667" s="39"/>
    </row>
    <row r="668" spans="2:4" x14ac:dyDescent="0.35">
      <c r="B668" s="39"/>
      <c r="C668" s="39"/>
      <c r="D668" s="39"/>
    </row>
    <row r="669" spans="2:4" x14ac:dyDescent="0.35">
      <c r="B669" s="39"/>
      <c r="C669" s="39"/>
      <c r="D669" s="39"/>
    </row>
    <row r="670" spans="2:4" x14ac:dyDescent="0.35">
      <c r="B670" s="39"/>
      <c r="C670" s="39"/>
      <c r="D670" s="39"/>
    </row>
    <row r="671" spans="2:4" x14ac:dyDescent="0.35">
      <c r="B671" s="39"/>
      <c r="C671" s="39"/>
      <c r="D671" s="39"/>
    </row>
    <row r="672" spans="2:4" x14ac:dyDescent="0.35">
      <c r="B672" s="39"/>
      <c r="C672" s="39"/>
      <c r="D672" s="39"/>
    </row>
    <row r="673" spans="2:4" x14ac:dyDescent="0.35">
      <c r="B673" s="39"/>
      <c r="C673" s="39"/>
      <c r="D673" s="39"/>
    </row>
    <row r="674" spans="2:4" x14ac:dyDescent="0.35">
      <c r="B674" s="39"/>
      <c r="C674" s="39"/>
      <c r="D674" s="39"/>
    </row>
    <row r="675" spans="2:4" x14ac:dyDescent="0.35">
      <c r="B675" s="39"/>
      <c r="C675" s="39"/>
      <c r="D675" s="39"/>
    </row>
    <row r="676" spans="2:4" x14ac:dyDescent="0.35">
      <c r="B676" s="39"/>
      <c r="C676" s="39"/>
      <c r="D676" s="39"/>
    </row>
    <row r="677" spans="2:4" x14ac:dyDescent="0.35">
      <c r="B677" s="39"/>
      <c r="C677" s="39"/>
      <c r="D677" s="39"/>
    </row>
    <row r="678" spans="2:4" x14ac:dyDescent="0.35">
      <c r="B678" s="39"/>
      <c r="C678" s="39"/>
      <c r="D678" s="39"/>
    </row>
    <row r="679" spans="2:4" x14ac:dyDescent="0.35">
      <c r="B679" s="39"/>
      <c r="C679" s="39"/>
      <c r="D679" s="39"/>
    </row>
    <row r="680" spans="2:4" x14ac:dyDescent="0.35">
      <c r="B680" s="39"/>
      <c r="C680" s="39"/>
      <c r="D680" s="39"/>
    </row>
    <row r="681" spans="2:4" x14ac:dyDescent="0.35">
      <c r="B681" s="39"/>
      <c r="C681" s="39"/>
      <c r="D681" s="39"/>
    </row>
    <row r="682" spans="2:4" x14ac:dyDescent="0.35">
      <c r="B682" s="39"/>
      <c r="C682" s="39"/>
      <c r="D682" s="39"/>
    </row>
    <row r="683" spans="2:4" x14ac:dyDescent="0.35">
      <c r="B683" s="39"/>
      <c r="C683" s="39"/>
      <c r="D683" s="39"/>
    </row>
    <row r="684" spans="2:4" x14ac:dyDescent="0.35">
      <c r="B684" s="39"/>
      <c r="C684" s="39"/>
      <c r="D684" s="39"/>
    </row>
    <row r="685" spans="2:4" x14ac:dyDescent="0.35">
      <c r="B685" s="39"/>
      <c r="C685" s="39"/>
      <c r="D685" s="39"/>
    </row>
    <row r="686" spans="2:4" x14ac:dyDescent="0.35">
      <c r="B686" s="39"/>
      <c r="C686" s="39"/>
      <c r="D686" s="39"/>
    </row>
    <row r="687" spans="2:4" x14ac:dyDescent="0.35">
      <c r="B687" s="39"/>
      <c r="C687" s="39"/>
      <c r="D687" s="39"/>
    </row>
    <row r="688" spans="2:4" x14ac:dyDescent="0.35">
      <c r="B688" s="39"/>
      <c r="C688" s="39"/>
      <c r="D688" s="39"/>
    </row>
    <row r="689" spans="2:4" x14ac:dyDescent="0.35">
      <c r="B689" s="39"/>
      <c r="C689" s="39"/>
      <c r="D689" s="39"/>
    </row>
    <row r="690" spans="2:4" x14ac:dyDescent="0.35">
      <c r="B690" s="39"/>
      <c r="C690" s="39"/>
      <c r="D690" s="39"/>
    </row>
    <row r="691" spans="2:4" x14ac:dyDescent="0.35">
      <c r="B691" s="39"/>
      <c r="C691" s="39"/>
      <c r="D691" s="39"/>
    </row>
    <row r="692" spans="2:4" x14ac:dyDescent="0.35">
      <c r="B692" s="39"/>
      <c r="C692" s="39"/>
      <c r="D692" s="39"/>
    </row>
    <row r="693" spans="2:4" x14ac:dyDescent="0.35">
      <c r="B693" s="39"/>
      <c r="C693" s="39"/>
      <c r="D693" s="39"/>
    </row>
    <row r="694" spans="2:4" x14ac:dyDescent="0.35">
      <c r="B694" s="39"/>
      <c r="C694" s="39"/>
      <c r="D694" s="39"/>
    </row>
    <row r="695" spans="2:4" x14ac:dyDescent="0.35">
      <c r="B695" s="39"/>
      <c r="C695" s="39"/>
      <c r="D695" s="39"/>
    </row>
    <row r="696" spans="2:4" x14ac:dyDescent="0.35">
      <c r="B696" s="39"/>
      <c r="C696" s="39"/>
      <c r="D696" s="39"/>
    </row>
    <row r="697" spans="2:4" x14ac:dyDescent="0.35">
      <c r="B697" s="39"/>
      <c r="C697" s="39"/>
      <c r="D697" s="39"/>
    </row>
    <row r="698" spans="2:4" x14ac:dyDescent="0.35">
      <c r="B698" s="39"/>
      <c r="C698" s="39"/>
      <c r="D698" s="39"/>
    </row>
    <row r="699" spans="2:4" x14ac:dyDescent="0.35">
      <c r="B699" s="39"/>
      <c r="C699" s="39"/>
      <c r="D699" s="39"/>
    </row>
    <row r="700" spans="2:4" x14ac:dyDescent="0.35">
      <c r="B700" s="39"/>
      <c r="C700" s="39"/>
      <c r="D700" s="39"/>
    </row>
    <row r="701" spans="2:4" x14ac:dyDescent="0.35">
      <c r="B701" s="39"/>
      <c r="C701" s="39"/>
      <c r="D701" s="39"/>
    </row>
    <row r="702" spans="2:4" x14ac:dyDescent="0.35">
      <c r="B702" s="39"/>
      <c r="C702" s="39"/>
      <c r="D702" s="39"/>
    </row>
    <row r="703" spans="2:4" x14ac:dyDescent="0.35">
      <c r="B703" s="39"/>
      <c r="C703" s="39"/>
      <c r="D703" s="39"/>
    </row>
    <row r="704" spans="2:4" x14ac:dyDescent="0.35">
      <c r="B704" s="39"/>
      <c r="C704" s="39"/>
      <c r="D704" s="39"/>
    </row>
    <row r="705" spans="2:4" x14ac:dyDescent="0.35">
      <c r="B705" s="39"/>
      <c r="C705" s="39"/>
      <c r="D705" s="39"/>
    </row>
    <row r="706" spans="2:4" x14ac:dyDescent="0.35">
      <c r="B706" s="39"/>
      <c r="C706" s="39"/>
      <c r="D706" s="39"/>
    </row>
    <row r="707" spans="2:4" x14ac:dyDescent="0.35">
      <c r="B707" s="39"/>
      <c r="C707" s="39"/>
      <c r="D707" s="39"/>
    </row>
    <row r="708" spans="2:4" x14ac:dyDescent="0.35">
      <c r="B708" s="39"/>
      <c r="C708" s="39"/>
      <c r="D708" s="39"/>
    </row>
    <row r="709" spans="2:4" x14ac:dyDescent="0.35">
      <c r="B709" s="39"/>
      <c r="C709" s="39"/>
      <c r="D709" s="39"/>
    </row>
    <row r="710" spans="2:4" x14ac:dyDescent="0.35">
      <c r="B710" s="39"/>
      <c r="C710" s="39"/>
      <c r="D710" s="39"/>
    </row>
    <row r="711" spans="2:4" x14ac:dyDescent="0.35">
      <c r="B711" s="39"/>
      <c r="C711" s="39"/>
      <c r="D711" s="39"/>
    </row>
    <row r="712" spans="2:4" x14ac:dyDescent="0.35">
      <c r="B712" s="39"/>
      <c r="C712" s="39"/>
      <c r="D712" s="39"/>
    </row>
    <row r="713" spans="2:4" x14ac:dyDescent="0.35">
      <c r="B713" s="39"/>
      <c r="C713" s="39"/>
      <c r="D713" s="39"/>
    </row>
    <row r="714" spans="2:4" x14ac:dyDescent="0.35">
      <c r="B714" s="39"/>
      <c r="C714" s="39"/>
      <c r="D714" s="39"/>
    </row>
    <row r="715" spans="2:4" x14ac:dyDescent="0.35">
      <c r="B715" s="39"/>
      <c r="C715" s="39"/>
      <c r="D715" s="39"/>
    </row>
    <row r="716" spans="2:4" x14ac:dyDescent="0.35">
      <c r="B716" s="39"/>
      <c r="C716" s="39"/>
      <c r="D716" s="39"/>
    </row>
    <row r="717" spans="2:4" x14ac:dyDescent="0.35">
      <c r="B717" s="39"/>
      <c r="C717" s="39"/>
      <c r="D717" s="39"/>
    </row>
    <row r="718" spans="2:4" x14ac:dyDescent="0.35">
      <c r="B718" s="39"/>
      <c r="C718" s="39"/>
      <c r="D718" s="39"/>
    </row>
    <row r="719" spans="2:4" x14ac:dyDescent="0.35">
      <c r="B719" s="39"/>
      <c r="C719" s="39"/>
      <c r="D719" s="39"/>
    </row>
    <row r="720" spans="2:4" x14ac:dyDescent="0.35">
      <c r="B720" s="39"/>
      <c r="C720" s="39"/>
      <c r="D720" s="39"/>
    </row>
    <row r="721" spans="2:4" x14ac:dyDescent="0.35">
      <c r="B721" s="39"/>
      <c r="C721" s="39"/>
      <c r="D721" s="39"/>
    </row>
    <row r="722" spans="2:4" x14ac:dyDescent="0.35">
      <c r="B722" s="39"/>
      <c r="C722" s="39"/>
      <c r="D722" s="39"/>
    </row>
    <row r="723" spans="2:4" x14ac:dyDescent="0.35">
      <c r="B723" s="39"/>
      <c r="C723" s="39"/>
      <c r="D723" s="39"/>
    </row>
    <row r="724" spans="2:4" x14ac:dyDescent="0.35">
      <c r="B724" s="39"/>
      <c r="C724" s="39"/>
      <c r="D724" s="39"/>
    </row>
    <row r="725" spans="2:4" x14ac:dyDescent="0.35">
      <c r="B725" s="39"/>
      <c r="C725" s="39"/>
      <c r="D725" s="39"/>
    </row>
    <row r="726" spans="2:4" x14ac:dyDescent="0.35">
      <c r="B726" s="39"/>
      <c r="C726" s="39"/>
      <c r="D726" s="39"/>
    </row>
    <row r="727" spans="2:4" x14ac:dyDescent="0.35">
      <c r="B727" s="39"/>
      <c r="C727" s="39"/>
      <c r="D727" s="39"/>
    </row>
    <row r="728" spans="2:4" x14ac:dyDescent="0.35">
      <c r="B728" s="39"/>
      <c r="C728" s="39"/>
      <c r="D728" s="39"/>
    </row>
    <row r="729" spans="2:4" x14ac:dyDescent="0.35">
      <c r="B729" s="39"/>
      <c r="C729" s="39"/>
      <c r="D729" s="39"/>
    </row>
    <row r="730" spans="2:4" x14ac:dyDescent="0.35">
      <c r="B730" s="39"/>
      <c r="C730" s="39"/>
      <c r="D730" s="39"/>
    </row>
    <row r="731" spans="2:4" x14ac:dyDescent="0.35">
      <c r="B731" s="39"/>
      <c r="C731" s="39"/>
      <c r="D731" s="39"/>
    </row>
    <row r="732" spans="2:4" x14ac:dyDescent="0.35">
      <c r="B732" s="39"/>
      <c r="C732" s="39"/>
      <c r="D732" s="39"/>
    </row>
    <row r="733" spans="2:4" x14ac:dyDescent="0.35">
      <c r="B733" s="39"/>
      <c r="C733" s="39"/>
      <c r="D733" s="39"/>
    </row>
    <row r="734" spans="2:4" x14ac:dyDescent="0.35">
      <c r="B734" s="39"/>
      <c r="C734" s="39"/>
      <c r="D734" s="39"/>
    </row>
    <row r="735" spans="2:4" x14ac:dyDescent="0.35">
      <c r="B735" s="39"/>
      <c r="C735" s="39"/>
      <c r="D735" s="39"/>
    </row>
    <row r="736" spans="2:4" x14ac:dyDescent="0.35">
      <c r="B736" s="39"/>
      <c r="C736" s="39"/>
      <c r="D736" s="39"/>
    </row>
    <row r="737" spans="2:4" x14ac:dyDescent="0.35">
      <c r="B737" s="39"/>
      <c r="C737" s="39"/>
      <c r="D737" s="39"/>
    </row>
    <row r="738" spans="2:4" x14ac:dyDescent="0.35">
      <c r="B738" s="39"/>
      <c r="C738" s="39"/>
      <c r="D738" s="39"/>
    </row>
    <row r="739" spans="2:4" x14ac:dyDescent="0.35">
      <c r="B739" s="39"/>
      <c r="C739" s="39"/>
      <c r="D739" s="39"/>
    </row>
    <row r="740" spans="2:4" x14ac:dyDescent="0.35">
      <c r="B740" s="39"/>
      <c r="C740" s="39"/>
      <c r="D740" s="39"/>
    </row>
    <row r="741" spans="2:4" x14ac:dyDescent="0.35">
      <c r="B741" s="39"/>
      <c r="C741" s="39"/>
      <c r="D741" s="39"/>
    </row>
    <row r="742" spans="2:4" x14ac:dyDescent="0.35">
      <c r="B742" s="39"/>
      <c r="C742" s="39"/>
      <c r="D742" s="39"/>
    </row>
    <row r="743" spans="2:4" x14ac:dyDescent="0.35">
      <c r="B743" s="39"/>
      <c r="C743" s="39"/>
      <c r="D743" s="39"/>
    </row>
    <row r="744" spans="2:4" x14ac:dyDescent="0.35">
      <c r="B744" s="39"/>
      <c r="C744" s="39"/>
      <c r="D744" s="39"/>
    </row>
    <row r="745" spans="2:4" x14ac:dyDescent="0.35">
      <c r="B745" s="39"/>
      <c r="C745" s="39"/>
      <c r="D745" s="39"/>
    </row>
    <row r="746" spans="2:4" x14ac:dyDescent="0.35">
      <c r="B746" s="39"/>
      <c r="C746" s="39"/>
      <c r="D746" s="39"/>
    </row>
    <row r="747" spans="2:4" x14ac:dyDescent="0.35">
      <c r="B747" s="39"/>
      <c r="C747" s="39"/>
      <c r="D747" s="39"/>
    </row>
    <row r="748" spans="2:4" x14ac:dyDescent="0.35">
      <c r="B748" s="39"/>
      <c r="C748" s="39"/>
      <c r="D748" s="39"/>
    </row>
    <row r="749" spans="2:4" x14ac:dyDescent="0.35">
      <c r="B749" s="39"/>
      <c r="C749" s="39"/>
      <c r="D749" s="39"/>
    </row>
    <row r="750" spans="2:4" x14ac:dyDescent="0.35">
      <c r="B750" s="39"/>
      <c r="C750" s="39"/>
      <c r="D750" s="39"/>
    </row>
    <row r="751" spans="2:4" x14ac:dyDescent="0.35">
      <c r="B751" s="39"/>
      <c r="C751" s="39"/>
      <c r="D751" s="39"/>
    </row>
    <row r="752" spans="2:4" x14ac:dyDescent="0.35">
      <c r="B752" s="39"/>
      <c r="C752" s="39"/>
      <c r="D752" s="39"/>
    </row>
    <row r="753" spans="2:4" x14ac:dyDescent="0.35">
      <c r="B753" s="39"/>
      <c r="C753" s="39"/>
      <c r="D753" s="39"/>
    </row>
    <row r="754" spans="2:4" x14ac:dyDescent="0.35">
      <c r="B754" s="39"/>
      <c r="C754" s="39"/>
      <c r="D754" s="39"/>
    </row>
    <row r="755" spans="2:4" x14ac:dyDescent="0.35">
      <c r="B755" s="39"/>
      <c r="C755" s="39"/>
      <c r="D755" s="39"/>
    </row>
    <row r="756" spans="2:4" x14ac:dyDescent="0.35">
      <c r="B756" s="39"/>
      <c r="C756" s="39"/>
      <c r="D756" s="39"/>
    </row>
    <row r="757" spans="2:4" x14ac:dyDescent="0.35">
      <c r="B757" s="39"/>
      <c r="C757" s="39"/>
      <c r="D757" s="39"/>
    </row>
    <row r="758" spans="2:4" x14ac:dyDescent="0.35">
      <c r="B758" s="39"/>
      <c r="C758" s="39"/>
      <c r="D758" s="39"/>
    </row>
    <row r="759" spans="2:4" x14ac:dyDescent="0.35">
      <c r="B759" s="39"/>
      <c r="C759" s="39"/>
      <c r="D759" s="39"/>
    </row>
    <row r="760" spans="2:4" x14ac:dyDescent="0.35">
      <c r="B760" s="39"/>
      <c r="C760" s="39"/>
      <c r="D760" s="39"/>
    </row>
    <row r="761" spans="2:4" x14ac:dyDescent="0.35">
      <c r="B761" s="39"/>
      <c r="C761" s="39"/>
      <c r="D761" s="39"/>
    </row>
    <row r="762" spans="2:4" x14ac:dyDescent="0.35">
      <c r="B762" s="39"/>
      <c r="C762" s="39"/>
      <c r="D762" s="39"/>
    </row>
    <row r="763" spans="2:4" x14ac:dyDescent="0.35">
      <c r="B763" s="39"/>
      <c r="C763" s="39"/>
      <c r="D763" s="39"/>
    </row>
    <row r="764" spans="2:4" x14ac:dyDescent="0.35">
      <c r="B764" s="39"/>
      <c r="C764" s="39"/>
      <c r="D764" s="39"/>
    </row>
    <row r="765" spans="2:4" x14ac:dyDescent="0.35">
      <c r="B765" s="39"/>
      <c r="C765" s="39"/>
      <c r="D765" s="39"/>
    </row>
    <row r="766" spans="2:4" x14ac:dyDescent="0.35">
      <c r="B766" s="39"/>
      <c r="C766" s="39"/>
      <c r="D766" s="39"/>
    </row>
    <row r="767" spans="2:4" x14ac:dyDescent="0.35">
      <c r="B767" s="39"/>
      <c r="C767" s="39"/>
      <c r="D767" s="39"/>
    </row>
    <row r="768" spans="2:4" x14ac:dyDescent="0.35">
      <c r="B768" s="39"/>
      <c r="C768" s="39"/>
      <c r="D768" s="39"/>
    </row>
    <row r="769" spans="2:4" x14ac:dyDescent="0.35">
      <c r="B769" s="39"/>
      <c r="C769" s="39"/>
      <c r="D769" s="39"/>
    </row>
    <row r="770" spans="2:4" x14ac:dyDescent="0.35">
      <c r="B770" s="39"/>
      <c r="C770" s="39"/>
      <c r="D770" s="39"/>
    </row>
    <row r="771" spans="2:4" x14ac:dyDescent="0.35">
      <c r="B771" s="39"/>
      <c r="C771" s="39"/>
      <c r="D771" s="39"/>
    </row>
    <row r="772" spans="2:4" x14ac:dyDescent="0.35">
      <c r="B772" s="39"/>
      <c r="C772" s="39"/>
      <c r="D772" s="39"/>
    </row>
    <row r="773" spans="2:4" x14ac:dyDescent="0.35">
      <c r="B773" s="39"/>
      <c r="C773" s="39"/>
      <c r="D773" s="39"/>
    </row>
    <row r="774" spans="2:4" x14ac:dyDescent="0.35">
      <c r="B774" s="39"/>
      <c r="C774" s="39"/>
      <c r="D774" s="39"/>
    </row>
    <row r="775" spans="2:4" x14ac:dyDescent="0.35">
      <c r="B775" s="39"/>
      <c r="C775" s="39"/>
      <c r="D775" s="39"/>
    </row>
    <row r="776" spans="2:4" x14ac:dyDescent="0.35">
      <c r="B776" s="39"/>
      <c r="C776" s="39"/>
      <c r="D776" s="39"/>
    </row>
    <row r="777" spans="2:4" x14ac:dyDescent="0.35">
      <c r="B777" s="39"/>
      <c r="C777" s="39"/>
      <c r="D777" s="39"/>
    </row>
    <row r="778" spans="2:4" x14ac:dyDescent="0.35">
      <c r="B778" s="39"/>
      <c r="C778" s="39"/>
      <c r="D778" s="39"/>
    </row>
    <row r="779" spans="2:4" x14ac:dyDescent="0.35">
      <c r="B779" s="39"/>
      <c r="C779" s="39"/>
      <c r="D779" s="39"/>
    </row>
    <row r="780" spans="2:4" x14ac:dyDescent="0.35">
      <c r="B780" s="39"/>
      <c r="C780" s="39"/>
      <c r="D780" s="39"/>
    </row>
    <row r="781" spans="2:4" x14ac:dyDescent="0.35">
      <c r="B781" s="39"/>
      <c r="C781" s="39"/>
      <c r="D781" s="39"/>
    </row>
    <row r="782" spans="2:4" x14ac:dyDescent="0.35">
      <c r="B782" s="39"/>
      <c r="C782" s="39"/>
      <c r="D782" s="39"/>
    </row>
    <row r="783" spans="2:4" x14ac:dyDescent="0.35">
      <c r="B783" s="39"/>
      <c r="C783" s="39"/>
      <c r="D783" s="39"/>
    </row>
    <row r="784" spans="2:4" x14ac:dyDescent="0.35">
      <c r="B784" s="39"/>
      <c r="C784" s="39"/>
      <c r="D784" s="39"/>
    </row>
    <row r="785" spans="2:4" x14ac:dyDescent="0.35">
      <c r="B785" s="39"/>
      <c r="C785" s="39"/>
      <c r="D785" s="39"/>
    </row>
    <row r="786" spans="2:4" x14ac:dyDescent="0.35">
      <c r="B786" s="39"/>
      <c r="C786" s="39"/>
      <c r="D786" s="39"/>
    </row>
    <row r="787" spans="2:4" x14ac:dyDescent="0.35">
      <c r="B787" s="39"/>
      <c r="C787" s="39"/>
      <c r="D787" s="39"/>
    </row>
    <row r="788" spans="2:4" x14ac:dyDescent="0.35">
      <c r="B788" s="39"/>
      <c r="C788" s="39"/>
      <c r="D788" s="39"/>
    </row>
    <row r="789" spans="2:4" x14ac:dyDescent="0.35">
      <c r="B789" s="39"/>
      <c r="C789" s="39"/>
      <c r="D789" s="39"/>
    </row>
    <row r="790" spans="2:4" x14ac:dyDescent="0.35">
      <c r="B790" s="39"/>
      <c r="C790" s="39"/>
      <c r="D790" s="39"/>
    </row>
    <row r="791" spans="2:4" x14ac:dyDescent="0.35">
      <c r="B791" s="39"/>
      <c r="C791" s="39"/>
      <c r="D791" s="39"/>
    </row>
    <row r="792" spans="2:4" x14ac:dyDescent="0.35">
      <c r="B792" s="39"/>
      <c r="C792" s="39"/>
      <c r="D792" s="39"/>
    </row>
    <row r="793" spans="2:4" x14ac:dyDescent="0.35">
      <c r="B793" s="39"/>
      <c r="C793" s="39"/>
      <c r="D793" s="39"/>
    </row>
    <row r="794" spans="2:4" x14ac:dyDescent="0.35">
      <c r="B794" s="39"/>
      <c r="C794" s="39"/>
      <c r="D794" s="39"/>
    </row>
    <row r="795" spans="2:4" x14ac:dyDescent="0.35">
      <c r="B795" s="39"/>
      <c r="C795" s="39"/>
      <c r="D795" s="39"/>
    </row>
    <row r="796" spans="2:4" x14ac:dyDescent="0.35">
      <c r="B796" s="39"/>
      <c r="C796" s="39"/>
      <c r="D796" s="39"/>
    </row>
    <row r="797" spans="2:4" x14ac:dyDescent="0.35">
      <c r="B797" s="39"/>
      <c r="C797" s="39"/>
      <c r="D797" s="39"/>
    </row>
    <row r="798" spans="2:4" x14ac:dyDescent="0.35">
      <c r="B798" s="39"/>
      <c r="C798" s="39"/>
      <c r="D798" s="39"/>
    </row>
    <row r="799" spans="2:4" x14ac:dyDescent="0.35">
      <c r="B799" s="39"/>
      <c r="C799" s="39"/>
      <c r="D799" s="39"/>
    </row>
    <row r="800" spans="2:4" x14ac:dyDescent="0.35">
      <c r="B800" s="39"/>
      <c r="C800" s="39"/>
      <c r="D800" s="39"/>
    </row>
    <row r="801" spans="2:4" x14ac:dyDescent="0.35">
      <c r="B801" s="39"/>
      <c r="C801" s="39"/>
      <c r="D801" s="39"/>
    </row>
    <row r="802" spans="2:4" x14ac:dyDescent="0.35">
      <c r="B802" s="39"/>
      <c r="C802" s="39"/>
      <c r="D802" s="39"/>
    </row>
    <row r="803" spans="2:4" x14ac:dyDescent="0.35">
      <c r="B803" s="39"/>
      <c r="C803" s="39"/>
      <c r="D803" s="39"/>
    </row>
    <row r="804" spans="2:4" x14ac:dyDescent="0.35">
      <c r="B804" s="39"/>
      <c r="C804" s="39"/>
      <c r="D804" s="39"/>
    </row>
    <row r="805" spans="2:4" x14ac:dyDescent="0.35">
      <c r="B805" s="39"/>
      <c r="C805" s="39"/>
      <c r="D805" s="39"/>
    </row>
    <row r="806" spans="2:4" x14ac:dyDescent="0.35">
      <c r="B806" s="39"/>
      <c r="C806" s="39"/>
      <c r="D806" s="39"/>
    </row>
    <row r="807" spans="2:4" x14ac:dyDescent="0.35">
      <c r="B807" s="39"/>
      <c r="C807" s="39"/>
      <c r="D807" s="39"/>
    </row>
    <row r="808" spans="2:4" x14ac:dyDescent="0.35">
      <c r="B808" s="39"/>
      <c r="C808" s="39"/>
      <c r="D808" s="39"/>
    </row>
    <row r="809" spans="2:4" x14ac:dyDescent="0.35">
      <c r="B809" s="39"/>
      <c r="C809" s="39"/>
      <c r="D809" s="39"/>
    </row>
    <row r="810" spans="2:4" x14ac:dyDescent="0.35">
      <c r="B810" s="39"/>
      <c r="C810" s="39"/>
      <c r="D810" s="39"/>
    </row>
    <row r="811" spans="2:4" x14ac:dyDescent="0.35">
      <c r="B811" s="39"/>
      <c r="C811" s="39"/>
      <c r="D811" s="39"/>
    </row>
    <row r="812" spans="2:4" x14ac:dyDescent="0.35">
      <c r="B812" s="39"/>
      <c r="C812" s="39"/>
      <c r="D812" s="39"/>
    </row>
    <row r="813" spans="2:4" x14ac:dyDescent="0.35">
      <c r="B813" s="39"/>
      <c r="C813" s="39"/>
      <c r="D813" s="39"/>
    </row>
    <row r="814" spans="2:4" x14ac:dyDescent="0.35">
      <c r="B814" s="39"/>
      <c r="C814" s="39"/>
      <c r="D814" s="39"/>
    </row>
    <row r="815" spans="2:4" x14ac:dyDescent="0.35">
      <c r="B815" s="39"/>
      <c r="C815" s="39"/>
      <c r="D815" s="39"/>
    </row>
    <row r="816" spans="2:4" x14ac:dyDescent="0.35">
      <c r="B816" s="39"/>
      <c r="C816" s="39"/>
      <c r="D816" s="39"/>
    </row>
    <row r="817" spans="2:4" x14ac:dyDescent="0.35">
      <c r="B817" s="39"/>
      <c r="C817" s="39"/>
      <c r="D817" s="39"/>
    </row>
    <row r="818" spans="2:4" x14ac:dyDescent="0.35">
      <c r="B818" s="39"/>
      <c r="C818" s="39"/>
      <c r="D818" s="39"/>
    </row>
    <row r="819" spans="2:4" x14ac:dyDescent="0.35">
      <c r="B819" s="39"/>
      <c r="C819" s="39"/>
      <c r="D819" s="39"/>
    </row>
    <row r="820" spans="2:4" x14ac:dyDescent="0.35">
      <c r="B820" s="39"/>
      <c r="C820" s="39"/>
      <c r="D820" s="39"/>
    </row>
    <row r="821" spans="2:4" x14ac:dyDescent="0.35">
      <c r="B821" s="39"/>
      <c r="C821" s="39"/>
      <c r="D821" s="39"/>
    </row>
    <row r="822" spans="2:4" x14ac:dyDescent="0.35">
      <c r="B822" s="39"/>
      <c r="C822" s="39"/>
      <c r="D822" s="39"/>
    </row>
    <row r="823" spans="2:4" x14ac:dyDescent="0.35">
      <c r="B823" s="39"/>
      <c r="C823" s="39"/>
      <c r="D823" s="39"/>
    </row>
    <row r="824" spans="2:4" x14ac:dyDescent="0.35">
      <c r="B824" s="39"/>
      <c r="C824" s="39"/>
      <c r="D824" s="39"/>
    </row>
    <row r="825" spans="2:4" x14ac:dyDescent="0.35">
      <c r="B825" s="39"/>
      <c r="C825" s="39"/>
      <c r="D825" s="39"/>
    </row>
    <row r="826" spans="2:4" x14ac:dyDescent="0.35">
      <c r="B826" s="39"/>
      <c r="C826" s="39"/>
      <c r="D826" s="39"/>
    </row>
    <row r="827" spans="2:4" x14ac:dyDescent="0.35">
      <c r="B827" s="39"/>
      <c r="C827" s="39"/>
      <c r="D827" s="39"/>
    </row>
    <row r="828" spans="2:4" x14ac:dyDescent="0.35">
      <c r="B828" s="39"/>
      <c r="C828" s="39"/>
      <c r="D828" s="39"/>
    </row>
    <row r="829" spans="2:4" x14ac:dyDescent="0.35">
      <c r="B829" s="39"/>
      <c r="C829" s="39"/>
      <c r="D829" s="39"/>
    </row>
    <row r="830" spans="2:4" x14ac:dyDescent="0.35">
      <c r="B830" s="39"/>
      <c r="C830" s="39"/>
      <c r="D830" s="39"/>
    </row>
    <row r="831" spans="2:4" x14ac:dyDescent="0.35">
      <c r="B831" s="39"/>
      <c r="C831" s="39"/>
      <c r="D831" s="39"/>
    </row>
    <row r="832" spans="2:4" x14ac:dyDescent="0.35">
      <c r="B832" s="39"/>
      <c r="C832" s="39"/>
      <c r="D832" s="39"/>
    </row>
    <row r="833" spans="2:4" x14ac:dyDescent="0.35">
      <c r="B833" s="39"/>
      <c r="C833" s="39"/>
      <c r="D833" s="39"/>
    </row>
    <row r="834" spans="2:4" x14ac:dyDescent="0.35">
      <c r="B834" s="39"/>
      <c r="C834" s="39"/>
      <c r="D834" s="39"/>
    </row>
    <row r="835" spans="2:4" x14ac:dyDescent="0.35">
      <c r="B835" s="39"/>
      <c r="C835" s="39"/>
      <c r="D835" s="39"/>
    </row>
    <row r="836" spans="2:4" x14ac:dyDescent="0.35">
      <c r="B836" s="39"/>
      <c r="C836" s="39"/>
      <c r="D836" s="39"/>
    </row>
    <row r="837" spans="2:4" x14ac:dyDescent="0.35">
      <c r="B837" s="39"/>
      <c r="C837" s="39"/>
      <c r="D837" s="39"/>
    </row>
    <row r="838" spans="2:4" x14ac:dyDescent="0.35">
      <c r="B838" s="39"/>
      <c r="C838" s="39"/>
      <c r="D838" s="39"/>
    </row>
    <row r="839" spans="2:4" x14ac:dyDescent="0.35">
      <c r="B839" s="39"/>
      <c r="C839" s="39"/>
      <c r="D839" s="39"/>
    </row>
    <row r="840" spans="2:4" x14ac:dyDescent="0.35">
      <c r="B840" s="39"/>
      <c r="C840" s="39"/>
      <c r="D840" s="39"/>
    </row>
    <row r="841" spans="2:4" x14ac:dyDescent="0.35">
      <c r="B841" s="39"/>
      <c r="C841" s="39"/>
      <c r="D841" s="39"/>
    </row>
    <row r="842" spans="2:4" x14ac:dyDescent="0.35">
      <c r="B842" s="39"/>
      <c r="C842" s="39"/>
      <c r="D842" s="39"/>
    </row>
    <row r="843" spans="2:4" x14ac:dyDescent="0.35">
      <c r="B843" s="39"/>
      <c r="C843" s="39"/>
      <c r="D843" s="39"/>
    </row>
    <row r="844" spans="2:4" x14ac:dyDescent="0.35">
      <c r="B844" s="39"/>
      <c r="C844" s="39"/>
      <c r="D844" s="39"/>
    </row>
    <row r="845" spans="2:4" x14ac:dyDescent="0.35">
      <c r="B845" s="39"/>
      <c r="C845" s="39"/>
      <c r="D845" s="39"/>
    </row>
    <row r="846" spans="2:4" x14ac:dyDescent="0.35">
      <c r="B846" s="39"/>
      <c r="C846" s="39"/>
      <c r="D846" s="39"/>
    </row>
    <row r="847" spans="2:4" x14ac:dyDescent="0.35">
      <c r="B847" s="39"/>
      <c r="C847" s="39"/>
      <c r="D847" s="39"/>
    </row>
    <row r="848" spans="2:4" x14ac:dyDescent="0.35">
      <c r="B848" s="39"/>
      <c r="C848" s="39"/>
      <c r="D848" s="39"/>
    </row>
    <row r="849" spans="2:4" x14ac:dyDescent="0.35">
      <c r="B849" s="39"/>
      <c r="C849" s="39"/>
      <c r="D849" s="39"/>
    </row>
    <row r="850" spans="2:4" x14ac:dyDescent="0.35">
      <c r="B850" s="39"/>
      <c r="C850" s="39"/>
      <c r="D850" s="39"/>
    </row>
    <row r="851" spans="2:4" x14ac:dyDescent="0.35">
      <c r="B851" s="39"/>
      <c r="C851" s="39"/>
      <c r="D851" s="39"/>
    </row>
    <row r="852" spans="2:4" x14ac:dyDescent="0.35">
      <c r="B852" s="39"/>
      <c r="C852" s="39"/>
      <c r="D852" s="39"/>
    </row>
    <row r="853" spans="2:4" x14ac:dyDescent="0.35">
      <c r="B853" s="39"/>
      <c r="C853" s="39"/>
      <c r="D853" s="39"/>
    </row>
    <row r="854" spans="2:4" x14ac:dyDescent="0.35">
      <c r="B854" s="39"/>
      <c r="C854" s="39"/>
      <c r="D854" s="39"/>
    </row>
    <row r="855" spans="2:4" x14ac:dyDescent="0.35">
      <c r="B855" s="39"/>
      <c r="C855" s="39"/>
      <c r="D855" s="39"/>
    </row>
    <row r="856" spans="2:4" x14ac:dyDescent="0.35">
      <c r="B856" s="39"/>
      <c r="C856" s="39"/>
      <c r="D856" s="39"/>
    </row>
    <row r="857" spans="2:4" x14ac:dyDescent="0.35">
      <c r="B857" s="39"/>
      <c r="C857" s="39"/>
      <c r="D857" s="39"/>
    </row>
    <row r="858" spans="2:4" x14ac:dyDescent="0.35">
      <c r="B858" s="39"/>
      <c r="C858" s="39"/>
      <c r="D858" s="39"/>
    </row>
    <row r="859" spans="2:4" x14ac:dyDescent="0.35">
      <c r="B859" s="39"/>
      <c r="C859" s="39"/>
      <c r="D859" s="39"/>
    </row>
    <row r="860" spans="2:4" x14ac:dyDescent="0.35">
      <c r="B860" s="39"/>
      <c r="C860" s="39"/>
      <c r="D860" s="39"/>
    </row>
    <row r="861" spans="2:4" x14ac:dyDescent="0.35">
      <c r="B861" s="39"/>
      <c r="C861" s="39"/>
      <c r="D861" s="39"/>
    </row>
    <row r="862" spans="2:4" x14ac:dyDescent="0.35">
      <c r="B862" s="39"/>
      <c r="C862" s="39"/>
      <c r="D862" s="39"/>
    </row>
    <row r="863" spans="2:4" x14ac:dyDescent="0.35">
      <c r="B863" s="39"/>
      <c r="C863" s="39"/>
      <c r="D863" s="39"/>
    </row>
    <row r="864" spans="2:4" x14ac:dyDescent="0.35">
      <c r="B864" s="39"/>
      <c r="C864" s="39"/>
      <c r="D864" s="39"/>
    </row>
    <row r="865" spans="2:4" x14ac:dyDescent="0.35">
      <c r="B865" s="39"/>
      <c r="C865" s="39"/>
      <c r="D865" s="39"/>
    </row>
    <row r="866" spans="2:4" x14ac:dyDescent="0.35">
      <c r="B866" s="39"/>
      <c r="C866" s="39"/>
      <c r="D866" s="39"/>
    </row>
    <row r="867" spans="2:4" x14ac:dyDescent="0.35">
      <c r="B867" s="39"/>
      <c r="C867" s="39"/>
      <c r="D867" s="39"/>
    </row>
    <row r="868" spans="2:4" x14ac:dyDescent="0.35">
      <c r="B868" s="39"/>
      <c r="C868" s="39"/>
      <c r="D868" s="39"/>
    </row>
    <row r="869" spans="2:4" x14ac:dyDescent="0.35">
      <c r="B869" s="39"/>
      <c r="C869" s="39"/>
      <c r="D869" s="39"/>
    </row>
    <row r="870" spans="2:4" x14ac:dyDescent="0.35">
      <c r="B870" s="39"/>
      <c r="C870" s="39"/>
      <c r="D870" s="39"/>
    </row>
    <row r="871" spans="2:4" x14ac:dyDescent="0.35">
      <c r="B871" s="39"/>
      <c r="C871" s="39"/>
      <c r="D871" s="39"/>
    </row>
    <row r="872" spans="2:4" x14ac:dyDescent="0.35">
      <c r="B872" s="39"/>
      <c r="C872" s="39"/>
      <c r="D872" s="39"/>
    </row>
    <row r="873" spans="2:4" x14ac:dyDescent="0.35">
      <c r="B873" s="39"/>
      <c r="C873" s="39"/>
      <c r="D873" s="39"/>
    </row>
    <row r="874" spans="2:4" x14ac:dyDescent="0.35">
      <c r="B874" s="39"/>
      <c r="C874" s="39"/>
      <c r="D874" s="39"/>
    </row>
    <row r="875" spans="2:4" x14ac:dyDescent="0.35">
      <c r="B875" s="39"/>
      <c r="C875" s="39"/>
      <c r="D875" s="39"/>
    </row>
    <row r="876" spans="2:4" x14ac:dyDescent="0.35">
      <c r="B876" s="39"/>
      <c r="C876" s="39"/>
      <c r="D876" s="39"/>
    </row>
    <row r="877" spans="2:4" x14ac:dyDescent="0.35">
      <c r="B877" s="39"/>
      <c r="C877" s="39"/>
      <c r="D877" s="39"/>
    </row>
    <row r="878" spans="2:4" x14ac:dyDescent="0.35">
      <c r="B878" s="39"/>
      <c r="C878" s="39"/>
      <c r="D878" s="39"/>
    </row>
    <row r="879" spans="2:4" x14ac:dyDescent="0.35">
      <c r="B879" s="39"/>
      <c r="C879" s="39"/>
      <c r="D879" s="39"/>
    </row>
    <row r="880" spans="2:4" x14ac:dyDescent="0.35">
      <c r="B880" s="39"/>
      <c r="C880" s="39"/>
      <c r="D880" s="39"/>
    </row>
    <row r="881" spans="2:4" x14ac:dyDescent="0.35">
      <c r="B881" s="39"/>
      <c r="C881" s="39"/>
      <c r="D881" s="39"/>
    </row>
    <row r="882" spans="2:4" x14ac:dyDescent="0.35">
      <c r="B882" s="39"/>
      <c r="C882" s="39"/>
      <c r="D882" s="39"/>
    </row>
    <row r="883" spans="2:4" x14ac:dyDescent="0.35">
      <c r="B883" s="39"/>
      <c r="C883" s="39"/>
      <c r="D883" s="39"/>
    </row>
    <row r="884" spans="2:4" x14ac:dyDescent="0.35">
      <c r="B884" s="39"/>
      <c r="C884" s="39"/>
      <c r="D884" s="39"/>
    </row>
    <row r="885" spans="2:4" x14ac:dyDescent="0.35">
      <c r="B885" s="39"/>
      <c r="C885" s="39"/>
      <c r="D885" s="39"/>
    </row>
    <row r="886" spans="2:4" x14ac:dyDescent="0.35">
      <c r="B886" s="39"/>
      <c r="C886" s="39"/>
      <c r="D886" s="39"/>
    </row>
    <row r="887" spans="2:4" x14ac:dyDescent="0.35">
      <c r="B887" s="39"/>
      <c r="C887" s="39"/>
      <c r="D887" s="39"/>
    </row>
    <row r="888" spans="2:4" x14ac:dyDescent="0.35">
      <c r="B888" s="39"/>
      <c r="C888" s="39"/>
      <c r="D888" s="39"/>
    </row>
    <row r="889" spans="2:4" x14ac:dyDescent="0.35">
      <c r="B889" s="39"/>
      <c r="C889" s="39"/>
      <c r="D889" s="39"/>
    </row>
    <row r="890" spans="2:4" x14ac:dyDescent="0.35">
      <c r="B890" s="39"/>
      <c r="C890" s="39"/>
      <c r="D890" s="39"/>
    </row>
    <row r="891" spans="2:4" x14ac:dyDescent="0.35">
      <c r="B891" s="39"/>
      <c r="C891" s="39"/>
      <c r="D891" s="39"/>
    </row>
    <row r="892" spans="2:4" x14ac:dyDescent="0.35">
      <c r="B892" s="39"/>
      <c r="C892" s="39"/>
      <c r="D892" s="39"/>
    </row>
    <row r="893" spans="2:4" x14ac:dyDescent="0.35">
      <c r="B893" s="39"/>
      <c r="C893" s="39"/>
      <c r="D893" s="39"/>
    </row>
    <row r="894" spans="2:4" x14ac:dyDescent="0.35">
      <c r="B894" s="39"/>
      <c r="C894" s="39"/>
      <c r="D894" s="39"/>
    </row>
    <row r="895" spans="2:4" x14ac:dyDescent="0.35">
      <c r="B895" s="39"/>
      <c r="C895" s="39"/>
      <c r="D895" s="39"/>
    </row>
    <row r="896" spans="2:4" x14ac:dyDescent="0.35">
      <c r="B896" s="39"/>
      <c r="C896" s="39"/>
      <c r="D896" s="39"/>
    </row>
    <row r="897" spans="2:4" x14ac:dyDescent="0.35">
      <c r="B897" s="39"/>
      <c r="C897" s="39"/>
      <c r="D897" s="39"/>
    </row>
    <row r="898" spans="2:4" x14ac:dyDescent="0.35">
      <c r="B898" s="39"/>
      <c r="C898" s="39"/>
      <c r="D898" s="39"/>
    </row>
    <row r="899" spans="2:4" x14ac:dyDescent="0.35">
      <c r="B899" s="39"/>
      <c r="C899" s="39"/>
      <c r="D899" s="39"/>
    </row>
    <row r="900" spans="2:4" x14ac:dyDescent="0.35">
      <c r="B900" s="39"/>
      <c r="C900" s="39"/>
      <c r="D900" s="39"/>
    </row>
    <row r="901" spans="2:4" x14ac:dyDescent="0.35">
      <c r="B901" s="39"/>
      <c r="C901" s="39"/>
      <c r="D901" s="39"/>
    </row>
    <row r="902" spans="2:4" x14ac:dyDescent="0.35">
      <c r="B902" s="39"/>
      <c r="C902" s="39"/>
      <c r="D902" s="39"/>
    </row>
    <row r="903" spans="2:4" x14ac:dyDescent="0.35">
      <c r="B903" s="39"/>
      <c r="C903" s="39"/>
      <c r="D903" s="39"/>
    </row>
    <row r="904" spans="2:4" x14ac:dyDescent="0.35">
      <c r="B904" s="39"/>
      <c r="C904" s="39"/>
      <c r="D904" s="39"/>
    </row>
    <row r="905" spans="2:4" x14ac:dyDescent="0.35">
      <c r="B905" s="39"/>
      <c r="C905" s="39"/>
      <c r="D905" s="39"/>
    </row>
    <row r="906" spans="2:4" x14ac:dyDescent="0.35">
      <c r="B906" s="39"/>
      <c r="C906" s="39"/>
      <c r="D906" s="39"/>
    </row>
    <row r="907" spans="2:4" x14ac:dyDescent="0.35">
      <c r="B907" s="39"/>
      <c r="C907" s="39"/>
      <c r="D907" s="39"/>
    </row>
    <row r="908" spans="2:4" x14ac:dyDescent="0.35">
      <c r="B908" s="39"/>
      <c r="C908" s="39"/>
      <c r="D908" s="39"/>
    </row>
    <row r="909" spans="2:4" x14ac:dyDescent="0.35">
      <c r="B909" s="39"/>
      <c r="C909" s="39"/>
      <c r="D909" s="39"/>
    </row>
    <row r="910" spans="2:4" x14ac:dyDescent="0.35">
      <c r="B910" s="39"/>
      <c r="C910" s="39"/>
      <c r="D910" s="39"/>
    </row>
    <row r="911" spans="2:4" x14ac:dyDescent="0.35">
      <c r="B911" s="39"/>
      <c r="C911" s="39"/>
      <c r="D911" s="39"/>
    </row>
    <row r="912" spans="2:4" x14ac:dyDescent="0.35">
      <c r="B912" s="39"/>
      <c r="C912" s="39"/>
      <c r="D912" s="39"/>
    </row>
    <row r="913" spans="2:4" x14ac:dyDescent="0.35">
      <c r="B913" s="39"/>
      <c r="C913" s="39"/>
      <c r="D913" s="39"/>
    </row>
    <row r="914" spans="2:4" x14ac:dyDescent="0.35">
      <c r="B914" s="39"/>
      <c r="C914" s="39"/>
      <c r="D914" s="39"/>
    </row>
    <row r="915" spans="2:4" x14ac:dyDescent="0.35">
      <c r="B915" s="39"/>
      <c r="C915" s="39"/>
      <c r="D915" s="39"/>
    </row>
    <row r="916" spans="2:4" x14ac:dyDescent="0.35">
      <c r="B916" s="39"/>
      <c r="C916" s="39"/>
      <c r="D916" s="39"/>
    </row>
    <row r="917" spans="2:4" x14ac:dyDescent="0.35">
      <c r="B917" s="39"/>
      <c r="C917" s="39"/>
      <c r="D917" s="39"/>
    </row>
    <row r="918" spans="2:4" x14ac:dyDescent="0.35">
      <c r="B918" s="39"/>
      <c r="C918" s="39"/>
      <c r="D918" s="39"/>
    </row>
    <row r="919" spans="2:4" x14ac:dyDescent="0.35">
      <c r="B919" s="39"/>
      <c r="C919" s="39"/>
      <c r="D919" s="39"/>
    </row>
    <row r="920" spans="2:4" x14ac:dyDescent="0.35">
      <c r="B920" s="39"/>
      <c r="C920" s="39"/>
      <c r="D920" s="39"/>
    </row>
    <row r="921" spans="2:4" x14ac:dyDescent="0.35">
      <c r="B921" s="39"/>
      <c r="C921" s="39"/>
      <c r="D921" s="39"/>
    </row>
    <row r="922" spans="2:4" x14ac:dyDescent="0.35">
      <c r="B922" s="39"/>
      <c r="C922" s="39"/>
      <c r="D922" s="39"/>
    </row>
    <row r="923" spans="2:4" x14ac:dyDescent="0.35">
      <c r="B923" s="39"/>
      <c r="C923" s="39"/>
      <c r="D923" s="39"/>
    </row>
    <row r="924" spans="2:4" x14ac:dyDescent="0.35">
      <c r="B924" s="39"/>
      <c r="C924" s="39"/>
      <c r="D924" s="39"/>
    </row>
    <row r="925" spans="2:4" x14ac:dyDescent="0.35">
      <c r="B925" s="39"/>
      <c r="C925" s="39"/>
      <c r="D925" s="39"/>
    </row>
    <row r="926" spans="2:4" x14ac:dyDescent="0.35">
      <c r="B926" s="39"/>
      <c r="C926" s="39"/>
      <c r="D926" s="39"/>
    </row>
    <row r="927" spans="2:4" x14ac:dyDescent="0.35">
      <c r="B927" s="39"/>
      <c r="C927" s="39"/>
      <c r="D927" s="39"/>
    </row>
    <row r="928" spans="2:4" x14ac:dyDescent="0.35">
      <c r="B928" s="39"/>
      <c r="C928" s="39"/>
      <c r="D928" s="39"/>
    </row>
    <row r="929" spans="2:4" x14ac:dyDescent="0.35">
      <c r="B929" s="39"/>
      <c r="C929" s="39"/>
      <c r="D929" s="39"/>
    </row>
    <row r="930" spans="2:4" x14ac:dyDescent="0.35">
      <c r="B930" s="39"/>
      <c r="C930" s="39"/>
      <c r="D930" s="39"/>
    </row>
    <row r="931" spans="2:4" x14ac:dyDescent="0.35">
      <c r="B931" s="39"/>
      <c r="C931" s="39"/>
      <c r="D931" s="39"/>
    </row>
    <row r="932" spans="2:4" x14ac:dyDescent="0.35">
      <c r="B932" s="39"/>
      <c r="C932" s="39"/>
      <c r="D932" s="39"/>
    </row>
    <row r="933" spans="2:4" x14ac:dyDescent="0.35">
      <c r="B933" s="39"/>
      <c r="C933" s="39"/>
      <c r="D933" s="39"/>
    </row>
    <row r="934" spans="2:4" x14ac:dyDescent="0.35">
      <c r="B934" s="39"/>
      <c r="C934" s="39"/>
      <c r="D934" s="39"/>
    </row>
    <row r="935" spans="2:4" x14ac:dyDescent="0.35">
      <c r="B935" s="39"/>
      <c r="C935" s="39"/>
      <c r="D935" s="39"/>
    </row>
    <row r="936" spans="2:4" x14ac:dyDescent="0.35">
      <c r="B936" s="39"/>
      <c r="C936" s="39"/>
      <c r="D936" s="39"/>
    </row>
    <row r="937" spans="2:4" x14ac:dyDescent="0.35">
      <c r="B937" s="39"/>
      <c r="C937" s="39"/>
      <c r="D937" s="39"/>
    </row>
    <row r="938" spans="2:4" x14ac:dyDescent="0.35">
      <c r="B938" s="39"/>
      <c r="C938" s="39"/>
      <c r="D938" s="39"/>
    </row>
    <row r="939" spans="2:4" x14ac:dyDescent="0.35">
      <c r="B939" s="39"/>
      <c r="C939" s="39"/>
      <c r="D939" s="39"/>
    </row>
    <row r="940" spans="2:4" x14ac:dyDescent="0.35">
      <c r="B940" s="39"/>
      <c r="C940" s="39"/>
      <c r="D940" s="39"/>
    </row>
    <row r="941" spans="2:4" x14ac:dyDescent="0.35">
      <c r="B941" s="39"/>
      <c r="C941" s="39"/>
      <c r="D941" s="39"/>
    </row>
    <row r="942" spans="2:4" x14ac:dyDescent="0.35">
      <c r="B942" s="39"/>
      <c r="C942" s="39"/>
      <c r="D942" s="39"/>
    </row>
    <row r="943" spans="2:4" x14ac:dyDescent="0.35">
      <c r="B943" s="39"/>
      <c r="C943" s="39"/>
      <c r="D943" s="39"/>
    </row>
    <row r="944" spans="2:4" x14ac:dyDescent="0.35">
      <c r="B944" s="39"/>
      <c r="C944" s="39"/>
      <c r="D944" s="39"/>
    </row>
    <row r="945" spans="2:4" x14ac:dyDescent="0.35">
      <c r="B945" s="39"/>
      <c r="C945" s="39"/>
      <c r="D945" s="39"/>
    </row>
    <row r="946" spans="2:4" x14ac:dyDescent="0.35">
      <c r="B946" s="39"/>
      <c r="C946" s="39"/>
      <c r="D946" s="39"/>
    </row>
    <row r="947" spans="2:4" x14ac:dyDescent="0.35">
      <c r="B947" s="39"/>
      <c r="C947" s="39"/>
      <c r="D947" s="39"/>
    </row>
    <row r="948" spans="2:4" x14ac:dyDescent="0.35">
      <c r="B948" s="39"/>
      <c r="C948" s="39"/>
      <c r="D948" s="39"/>
    </row>
    <row r="949" spans="2:4" x14ac:dyDescent="0.35">
      <c r="B949" s="39"/>
      <c r="C949" s="39"/>
      <c r="D949" s="39"/>
    </row>
    <row r="950" spans="2:4" x14ac:dyDescent="0.35">
      <c r="B950" s="39"/>
      <c r="C950" s="39"/>
      <c r="D950" s="39"/>
    </row>
    <row r="951" spans="2:4" x14ac:dyDescent="0.35">
      <c r="B951" s="39"/>
      <c r="C951" s="39"/>
      <c r="D951" s="39"/>
    </row>
    <row r="952" spans="2:4" x14ac:dyDescent="0.35">
      <c r="B952" s="39"/>
      <c r="C952" s="39"/>
      <c r="D952" s="39"/>
    </row>
    <row r="953" spans="2:4" x14ac:dyDescent="0.35">
      <c r="B953" s="39"/>
      <c r="C953" s="39"/>
      <c r="D953" s="39"/>
    </row>
    <row r="954" spans="2:4" x14ac:dyDescent="0.35">
      <c r="B954" s="39"/>
      <c r="C954" s="39"/>
      <c r="D954" s="39"/>
    </row>
    <row r="955" spans="2:4" x14ac:dyDescent="0.35">
      <c r="B955" s="39"/>
      <c r="C955" s="39"/>
      <c r="D955" s="39"/>
    </row>
    <row r="956" spans="2:4" x14ac:dyDescent="0.35">
      <c r="B956" s="39"/>
      <c r="C956" s="39"/>
      <c r="D956" s="39"/>
    </row>
    <row r="957" spans="2:4" x14ac:dyDescent="0.35">
      <c r="B957" s="39"/>
      <c r="C957" s="39"/>
      <c r="D957" s="39"/>
    </row>
    <row r="958" spans="2:4" x14ac:dyDescent="0.35">
      <c r="B958" s="39"/>
      <c r="C958" s="39"/>
      <c r="D958" s="39"/>
    </row>
    <row r="959" spans="2:4" x14ac:dyDescent="0.35">
      <c r="B959" s="39"/>
      <c r="C959" s="39"/>
      <c r="D959" s="39"/>
    </row>
    <row r="960" spans="2:4" x14ac:dyDescent="0.35">
      <c r="B960" s="39"/>
      <c r="C960" s="39"/>
      <c r="D960" s="39"/>
    </row>
    <row r="961" spans="2:4" x14ac:dyDescent="0.35">
      <c r="B961" s="39"/>
      <c r="C961" s="39"/>
      <c r="D961" s="39"/>
    </row>
    <row r="962" spans="2:4" x14ac:dyDescent="0.35">
      <c r="B962" s="39"/>
      <c r="C962" s="39"/>
      <c r="D962" s="39"/>
    </row>
    <row r="963" spans="2:4" x14ac:dyDescent="0.35">
      <c r="B963" s="39"/>
      <c r="C963" s="39"/>
      <c r="D963" s="39"/>
    </row>
    <row r="964" spans="2:4" x14ac:dyDescent="0.35">
      <c r="B964" s="39"/>
      <c r="C964" s="39"/>
      <c r="D964" s="39"/>
    </row>
    <row r="965" spans="2:4" x14ac:dyDescent="0.35">
      <c r="B965" s="39"/>
      <c r="C965" s="39"/>
      <c r="D965" s="39"/>
    </row>
    <row r="966" spans="2:4" x14ac:dyDescent="0.35">
      <c r="B966" s="39"/>
      <c r="C966" s="39"/>
      <c r="D966" s="39"/>
    </row>
    <row r="967" spans="2:4" x14ac:dyDescent="0.35">
      <c r="B967" s="39"/>
      <c r="C967" s="39"/>
      <c r="D967" s="39"/>
    </row>
    <row r="968" spans="2:4" x14ac:dyDescent="0.35">
      <c r="B968" s="39"/>
      <c r="C968" s="39"/>
      <c r="D968" s="39"/>
    </row>
    <row r="969" spans="2:4" x14ac:dyDescent="0.35">
      <c r="B969" s="39"/>
      <c r="C969" s="39"/>
      <c r="D969" s="39"/>
    </row>
    <row r="970" spans="2:4" x14ac:dyDescent="0.35">
      <c r="B970" s="39"/>
      <c r="C970" s="39"/>
      <c r="D970" s="39"/>
    </row>
    <row r="971" spans="2:4" x14ac:dyDescent="0.35">
      <c r="B971" s="39"/>
      <c r="C971" s="39"/>
      <c r="D971" s="39"/>
    </row>
    <row r="972" spans="2:4" x14ac:dyDescent="0.35">
      <c r="B972" s="39"/>
      <c r="C972" s="39"/>
      <c r="D972" s="39"/>
    </row>
    <row r="973" spans="2:4" x14ac:dyDescent="0.35">
      <c r="B973" s="39"/>
      <c r="C973" s="39"/>
      <c r="D973" s="39"/>
    </row>
    <row r="974" spans="2:4" x14ac:dyDescent="0.35">
      <c r="B974" s="39"/>
      <c r="C974" s="39"/>
      <c r="D974" s="39"/>
    </row>
    <row r="975" spans="2:4" x14ac:dyDescent="0.35">
      <c r="B975" s="39"/>
      <c r="C975" s="39"/>
      <c r="D975" s="39"/>
    </row>
    <row r="976" spans="2:4" x14ac:dyDescent="0.35">
      <c r="B976" s="39"/>
      <c r="C976" s="39"/>
      <c r="D976" s="39"/>
    </row>
    <row r="977" spans="2:4" x14ac:dyDescent="0.35">
      <c r="B977" s="39"/>
      <c r="C977" s="39"/>
      <c r="D977" s="39"/>
    </row>
    <row r="978" spans="2:4" x14ac:dyDescent="0.35">
      <c r="B978" s="39"/>
      <c r="C978" s="39"/>
      <c r="D978" s="39"/>
    </row>
    <row r="979" spans="2:4" x14ac:dyDescent="0.35">
      <c r="B979" s="39"/>
      <c r="C979" s="39"/>
      <c r="D979" s="39"/>
    </row>
    <row r="980" spans="2:4" x14ac:dyDescent="0.35">
      <c r="B980" s="39"/>
      <c r="C980" s="39"/>
      <c r="D980" s="39"/>
    </row>
    <row r="981" spans="2:4" x14ac:dyDescent="0.35">
      <c r="B981" s="39"/>
      <c r="C981" s="39"/>
      <c r="D981" s="39"/>
    </row>
    <row r="982" spans="2:4" x14ac:dyDescent="0.35">
      <c r="B982" s="39"/>
      <c r="C982" s="39"/>
      <c r="D982" s="39"/>
    </row>
    <row r="983" spans="2:4" x14ac:dyDescent="0.35">
      <c r="B983" s="39"/>
      <c r="C983" s="39"/>
      <c r="D983" s="39"/>
    </row>
    <row r="984" spans="2:4" x14ac:dyDescent="0.35">
      <c r="B984" s="39"/>
      <c r="C984" s="39"/>
      <c r="D984" s="39"/>
    </row>
    <row r="985" spans="2:4" x14ac:dyDescent="0.35">
      <c r="B985" s="39"/>
      <c r="C985" s="39"/>
      <c r="D985" s="39"/>
    </row>
    <row r="986" spans="2:4" x14ac:dyDescent="0.35">
      <c r="B986" s="39"/>
      <c r="C986" s="39"/>
      <c r="D986" s="39"/>
    </row>
    <row r="987" spans="2:4" x14ac:dyDescent="0.35">
      <c r="B987" s="39"/>
      <c r="C987" s="39"/>
      <c r="D987" s="39"/>
    </row>
    <row r="988" spans="2:4" x14ac:dyDescent="0.35">
      <c r="B988" s="39"/>
      <c r="C988" s="39"/>
      <c r="D988" s="39"/>
    </row>
    <row r="989" spans="2:4" x14ac:dyDescent="0.35">
      <c r="B989" s="39"/>
      <c r="C989" s="39"/>
      <c r="D989" s="39"/>
    </row>
    <row r="990" spans="2:4" x14ac:dyDescent="0.35">
      <c r="B990" s="39"/>
      <c r="C990" s="39"/>
      <c r="D990" s="39"/>
    </row>
    <row r="991" spans="2:4" x14ac:dyDescent="0.35">
      <c r="B991" s="39"/>
      <c r="C991" s="39"/>
      <c r="D991" s="39"/>
    </row>
    <row r="992" spans="2:4" x14ac:dyDescent="0.35">
      <c r="B992" s="39"/>
      <c r="C992" s="39"/>
      <c r="D992" s="39"/>
    </row>
    <row r="993" spans="2:4" x14ac:dyDescent="0.35">
      <c r="B993" s="39"/>
      <c r="C993" s="39"/>
      <c r="D993" s="39"/>
    </row>
    <row r="994" spans="2:4" x14ac:dyDescent="0.35">
      <c r="B994" s="39"/>
      <c r="C994" s="39"/>
      <c r="D994" s="39"/>
    </row>
    <row r="995" spans="2:4" x14ac:dyDescent="0.35">
      <c r="B995" s="39"/>
      <c r="C995" s="39"/>
      <c r="D995" s="39"/>
    </row>
    <row r="996" spans="2:4" x14ac:dyDescent="0.35">
      <c r="B996" s="39"/>
      <c r="C996" s="39"/>
      <c r="D996" s="39"/>
    </row>
    <row r="997" spans="2:4" x14ac:dyDescent="0.35">
      <c r="B997" s="39"/>
      <c r="C997" s="39"/>
      <c r="D997" s="39"/>
    </row>
    <row r="998" spans="2:4" x14ac:dyDescent="0.35">
      <c r="B998" s="39"/>
      <c r="C998" s="39"/>
      <c r="D998" s="39"/>
    </row>
    <row r="999" spans="2:4" x14ac:dyDescent="0.35">
      <c r="B999" s="39"/>
      <c r="C999" s="39"/>
      <c r="D999" s="39"/>
    </row>
    <row r="1000" spans="2:4" x14ac:dyDescent="0.35">
      <c r="B1000" s="39"/>
      <c r="C1000" s="39"/>
      <c r="D1000" s="39"/>
    </row>
    <row r="1001" spans="2:4" x14ac:dyDescent="0.35">
      <c r="B1001" s="39"/>
      <c r="C1001" s="39"/>
      <c r="D1001" s="39"/>
    </row>
    <row r="1002" spans="2:4" x14ac:dyDescent="0.35">
      <c r="B1002" s="39"/>
      <c r="C1002" s="39"/>
      <c r="D1002" s="39"/>
    </row>
    <row r="1003" spans="2:4" x14ac:dyDescent="0.35">
      <c r="B1003" s="39"/>
      <c r="C1003" s="39"/>
      <c r="D1003" s="39"/>
    </row>
    <row r="1004" spans="2:4" x14ac:dyDescent="0.35">
      <c r="B1004" s="39"/>
      <c r="C1004" s="39"/>
      <c r="D1004" s="39"/>
    </row>
    <row r="1005" spans="2:4" x14ac:dyDescent="0.35">
      <c r="B1005" s="39"/>
      <c r="C1005" s="39"/>
      <c r="D1005" s="39"/>
    </row>
    <row r="1006" spans="2:4" x14ac:dyDescent="0.35">
      <c r="B1006" s="39"/>
      <c r="C1006" s="39"/>
      <c r="D1006" s="39"/>
    </row>
    <row r="1007" spans="2:4" x14ac:dyDescent="0.35">
      <c r="B1007" s="39"/>
      <c r="C1007" s="39"/>
      <c r="D1007" s="39"/>
    </row>
    <row r="1008" spans="2:4" x14ac:dyDescent="0.35">
      <c r="B1008" s="39"/>
      <c r="C1008" s="39"/>
      <c r="D1008" s="39"/>
    </row>
    <row r="1009" spans="2:4" x14ac:dyDescent="0.35">
      <c r="B1009" s="39"/>
      <c r="C1009" s="39"/>
      <c r="D1009" s="39"/>
    </row>
    <row r="1010" spans="2:4" x14ac:dyDescent="0.35">
      <c r="B1010" s="39"/>
      <c r="C1010" s="39"/>
      <c r="D1010" s="39"/>
    </row>
    <row r="1011" spans="2:4" x14ac:dyDescent="0.35">
      <c r="B1011" s="39"/>
      <c r="C1011" s="39"/>
      <c r="D1011" s="39"/>
    </row>
    <row r="1012" spans="2:4" x14ac:dyDescent="0.35">
      <c r="B1012" s="39"/>
      <c r="C1012" s="39"/>
      <c r="D1012" s="39"/>
    </row>
    <row r="1013" spans="2:4" x14ac:dyDescent="0.35">
      <c r="B1013" s="39"/>
      <c r="C1013" s="39"/>
      <c r="D1013" s="39"/>
    </row>
    <row r="1014" spans="2:4" x14ac:dyDescent="0.35">
      <c r="B1014" s="39"/>
      <c r="C1014" s="39"/>
      <c r="D1014" s="39"/>
    </row>
    <row r="1015" spans="2:4" x14ac:dyDescent="0.35">
      <c r="B1015" s="39"/>
      <c r="C1015" s="39"/>
      <c r="D1015" s="39"/>
    </row>
    <row r="1016" spans="2:4" x14ac:dyDescent="0.35">
      <c r="B1016" s="39"/>
      <c r="C1016" s="39"/>
      <c r="D1016" s="39"/>
    </row>
    <row r="1017" spans="2:4" x14ac:dyDescent="0.35">
      <c r="B1017" s="39"/>
      <c r="C1017" s="39"/>
      <c r="D1017" s="39"/>
    </row>
    <row r="1018" spans="2:4" x14ac:dyDescent="0.35">
      <c r="B1018" s="39"/>
      <c r="C1018" s="39"/>
      <c r="D1018" s="39"/>
    </row>
    <row r="1019" spans="2:4" x14ac:dyDescent="0.35">
      <c r="B1019" s="39"/>
      <c r="C1019" s="39"/>
      <c r="D1019" s="39"/>
    </row>
    <row r="1020" spans="2:4" x14ac:dyDescent="0.35">
      <c r="B1020" s="39"/>
      <c r="C1020" s="39"/>
      <c r="D1020" s="39"/>
    </row>
    <row r="1021" spans="2:4" x14ac:dyDescent="0.35">
      <c r="B1021" s="39"/>
      <c r="C1021" s="39"/>
      <c r="D1021" s="39"/>
    </row>
    <row r="1022" spans="2:4" x14ac:dyDescent="0.35">
      <c r="B1022" s="39"/>
      <c r="C1022" s="39"/>
      <c r="D1022" s="39"/>
    </row>
    <row r="1023" spans="2:4" x14ac:dyDescent="0.35">
      <c r="B1023" s="39"/>
      <c r="C1023" s="39"/>
      <c r="D1023" s="39"/>
    </row>
    <row r="1024" spans="2:4" x14ac:dyDescent="0.35">
      <c r="B1024" s="39"/>
      <c r="C1024" s="39"/>
      <c r="D1024" s="39"/>
    </row>
    <row r="1025" spans="2:4" x14ac:dyDescent="0.35">
      <c r="B1025" s="39"/>
      <c r="C1025" s="39"/>
      <c r="D1025" s="39"/>
    </row>
    <row r="1026" spans="2:4" x14ac:dyDescent="0.35">
      <c r="B1026" s="39"/>
      <c r="C1026" s="39"/>
      <c r="D1026" s="39"/>
    </row>
    <row r="1027" spans="2:4" x14ac:dyDescent="0.35">
      <c r="B1027" s="39"/>
      <c r="C1027" s="39"/>
      <c r="D1027" s="39"/>
    </row>
    <row r="1028" spans="2:4" x14ac:dyDescent="0.35">
      <c r="B1028" s="39"/>
      <c r="C1028" s="39"/>
      <c r="D1028" s="39"/>
    </row>
    <row r="1029" spans="2:4" x14ac:dyDescent="0.35">
      <c r="B1029" s="39"/>
      <c r="C1029" s="39"/>
      <c r="D1029" s="39"/>
    </row>
  </sheetData>
  <mergeCells count="280">
    <mergeCell ref="F2:F3"/>
    <mergeCell ref="G2:G3"/>
    <mergeCell ref="H2:H3"/>
    <mergeCell ref="I2:I3"/>
    <mergeCell ref="Q2:Q3"/>
    <mergeCell ref="AH2:AH3"/>
    <mergeCell ref="AI2:AI3"/>
    <mergeCell ref="AJ2:AJ3"/>
    <mergeCell ref="AL2:AL3"/>
    <mergeCell ref="P2:P3"/>
    <mergeCell ref="R2:R3"/>
    <mergeCell ref="M2:M3"/>
    <mergeCell ref="AG2:AG3"/>
    <mergeCell ref="AA2:AA3"/>
    <mergeCell ref="AB2:AB3"/>
    <mergeCell ref="AF2:AF3"/>
    <mergeCell ref="AE2:AE3"/>
    <mergeCell ref="K2:K3"/>
    <mergeCell ref="L2:L3"/>
    <mergeCell ref="N2:N3"/>
    <mergeCell ref="Y2:Y3"/>
    <mergeCell ref="AK2:AK3"/>
    <mergeCell ref="BC2:BC3"/>
    <mergeCell ref="BD2:BD3"/>
    <mergeCell ref="BE2:BE3"/>
    <mergeCell ref="AS2:AS3"/>
    <mergeCell ref="AT2:AT3"/>
    <mergeCell ref="AU2:AU3"/>
    <mergeCell ref="AV2:AV3"/>
    <mergeCell ref="AX2:AX3"/>
    <mergeCell ref="AY2:AY3"/>
    <mergeCell ref="AZ2:AZ3"/>
    <mergeCell ref="BA2:BA3"/>
    <mergeCell ref="BB2:BB3"/>
    <mergeCell ref="AW2:AW3"/>
    <mergeCell ref="J1:T1"/>
    <mergeCell ref="U1:AF1"/>
    <mergeCell ref="T2:T3"/>
    <mergeCell ref="U2:U3"/>
    <mergeCell ref="V2:V3"/>
    <mergeCell ref="W2:W3"/>
    <mergeCell ref="X2:X3"/>
    <mergeCell ref="BF2:BF3"/>
    <mergeCell ref="S2:S3"/>
    <mergeCell ref="AC2:AC3"/>
    <mergeCell ref="AD2:AD3"/>
    <mergeCell ref="O2:O3"/>
    <mergeCell ref="Z2:Z3"/>
    <mergeCell ref="AG1:AR1"/>
    <mergeCell ref="AS1:BD1"/>
    <mergeCell ref="BE1:BP1"/>
    <mergeCell ref="AN2:AN3"/>
    <mergeCell ref="AO2:AO3"/>
    <mergeCell ref="AP2:AP3"/>
    <mergeCell ref="AQ2:AQ3"/>
    <mergeCell ref="AR2:AR3"/>
    <mergeCell ref="AM2:AM3"/>
    <mergeCell ref="J2:J3"/>
    <mergeCell ref="BG2:BG3"/>
    <mergeCell ref="BH2:BH3"/>
    <mergeCell ref="BJ2:BJ3"/>
    <mergeCell ref="BK2:BK3"/>
    <mergeCell ref="BL2:BL3"/>
    <mergeCell ref="BZ2:BZ3"/>
    <mergeCell ref="CA2:CA3"/>
    <mergeCell ref="CB2:CB3"/>
    <mergeCell ref="BM2:BM3"/>
    <mergeCell ref="BN2:BN3"/>
    <mergeCell ref="BO2:BO3"/>
    <mergeCell ref="BP2:BP3"/>
    <mergeCell ref="BQ2:BQ3"/>
    <mergeCell ref="BR2:BR3"/>
    <mergeCell ref="BI2:BI3"/>
    <mergeCell ref="CC2:CC3"/>
    <mergeCell ref="CD2:CD3"/>
    <mergeCell ref="CE2:CE3"/>
    <mergeCell ref="BS2:BS3"/>
    <mergeCell ref="BT2:BT3"/>
    <mergeCell ref="BV2:BV3"/>
    <mergeCell ref="BW2:BW3"/>
    <mergeCell ref="BX2:BX3"/>
    <mergeCell ref="BY2:BY3"/>
    <mergeCell ref="BU2:BU3"/>
    <mergeCell ref="CM2:CM3"/>
    <mergeCell ref="CN2:CN3"/>
    <mergeCell ref="CO2:CO3"/>
    <mergeCell ref="CP2:CP3"/>
    <mergeCell ref="CQ2:CQ3"/>
    <mergeCell ref="CR2:CR3"/>
    <mergeCell ref="CF2:CF3"/>
    <mergeCell ref="CH2:CH3"/>
    <mergeCell ref="CI2:CI3"/>
    <mergeCell ref="CJ2:CJ3"/>
    <mergeCell ref="CK2:CK3"/>
    <mergeCell ref="CL2:CL3"/>
    <mergeCell ref="CG2:CG3"/>
    <mergeCell ref="CZ2:CZ3"/>
    <mergeCell ref="DA2:DA3"/>
    <mergeCell ref="DB2:DB3"/>
    <mergeCell ref="DC2:DC3"/>
    <mergeCell ref="DD2:DD3"/>
    <mergeCell ref="DF2:DF3"/>
    <mergeCell ref="CT2:CT3"/>
    <mergeCell ref="CU2:CU3"/>
    <mergeCell ref="CV2:CV3"/>
    <mergeCell ref="CW2:CW3"/>
    <mergeCell ref="CX2:CX3"/>
    <mergeCell ref="CY2:CY3"/>
    <mergeCell ref="DM2:DM3"/>
    <mergeCell ref="DN2:DN3"/>
    <mergeCell ref="DO2:DO3"/>
    <mergeCell ref="DP2:DP3"/>
    <mergeCell ref="DR2:DR3"/>
    <mergeCell ref="DS2:DS3"/>
    <mergeCell ref="DG2:DG3"/>
    <mergeCell ref="DH2:DH3"/>
    <mergeCell ref="DI2:DI3"/>
    <mergeCell ref="DJ2:DJ3"/>
    <mergeCell ref="DK2:DK3"/>
    <mergeCell ref="DL2:DL3"/>
    <mergeCell ref="DZ2:DZ3"/>
    <mergeCell ref="EA2:EA3"/>
    <mergeCell ref="EB2:EB3"/>
    <mergeCell ref="ED2:ED3"/>
    <mergeCell ref="EE2:EE3"/>
    <mergeCell ref="EF2:EF3"/>
    <mergeCell ref="DT2:DT3"/>
    <mergeCell ref="DU2:DU3"/>
    <mergeCell ref="DV2:DV3"/>
    <mergeCell ref="DW2:DW3"/>
    <mergeCell ref="DX2:DX3"/>
    <mergeCell ref="DY2:DY3"/>
    <mergeCell ref="EQ2:EQ3"/>
    <mergeCell ref="ER2:ER3"/>
    <mergeCell ref="ES2:ES3"/>
    <mergeCell ref="EG2:EG3"/>
    <mergeCell ref="EH2:EH3"/>
    <mergeCell ref="EI2:EI3"/>
    <mergeCell ref="EJ2:EJ3"/>
    <mergeCell ref="EK2:EK3"/>
    <mergeCell ref="EL2:EL3"/>
    <mergeCell ref="EM2:EM3"/>
    <mergeCell ref="EN2:EN3"/>
    <mergeCell ref="EP2:EP3"/>
    <mergeCell ref="EW2:EW3"/>
    <mergeCell ref="EX2:EX3"/>
    <mergeCell ref="EY2:EY3"/>
    <mergeCell ref="FO2:FO3"/>
    <mergeCell ref="FP2:FP3"/>
    <mergeCell ref="FQ2:FQ3"/>
    <mergeCell ref="FR2:FR3"/>
    <mergeCell ref="FG2:FG3"/>
    <mergeCell ref="FH2:FH3"/>
    <mergeCell ref="FI2:FI3"/>
    <mergeCell ref="FJ2:FJ3"/>
    <mergeCell ref="FK2:FK3"/>
    <mergeCell ref="FL2:FL3"/>
    <mergeCell ref="FN2:FN3"/>
    <mergeCell ref="BQ1:CB1"/>
    <mergeCell ref="CC1:CN1"/>
    <mergeCell ref="CO1:CZ1"/>
    <mergeCell ref="DA1:DL1"/>
    <mergeCell ref="DM1:DX1"/>
    <mergeCell ref="DY1:EJ1"/>
    <mergeCell ref="EK1:EV1"/>
    <mergeCell ref="EW1:FH1"/>
    <mergeCell ref="FI1:FT1"/>
    <mergeCell ref="HB2:HB3"/>
    <mergeCell ref="HC2:HC3"/>
    <mergeCell ref="HD2:HD3"/>
    <mergeCell ref="FU1:GF1"/>
    <mergeCell ref="FS2:FS3"/>
    <mergeCell ref="FT2:FT3"/>
    <mergeCell ref="FU2:FU3"/>
    <mergeCell ref="FV2:FV3"/>
    <mergeCell ref="FW2:FW3"/>
    <mergeCell ref="FX2:FX3"/>
    <mergeCell ref="FZ2:FZ3"/>
    <mergeCell ref="GA2:GA3"/>
    <mergeCell ref="GB2:GB3"/>
    <mergeCell ref="GC2:GC3"/>
    <mergeCell ref="GD2:GD3"/>
    <mergeCell ref="GE2:GE3"/>
    <mergeCell ref="GF2:GF3"/>
    <mergeCell ref="HY2:HY3"/>
    <mergeCell ref="HZ2:HZ3"/>
    <mergeCell ref="IA2:IA3"/>
    <mergeCell ref="GG1:GR1"/>
    <mergeCell ref="GS1:HD1"/>
    <mergeCell ref="GG2:GG3"/>
    <mergeCell ref="GH2:GH3"/>
    <mergeCell ref="GI2:GI3"/>
    <mergeCell ref="GJ2:GJ3"/>
    <mergeCell ref="GL2:GL3"/>
    <mergeCell ref="GM2:GM3"/>
    <mergeCell ref="GN2:GN3"/>
    <mergeCell ref="GO2:GO3"/>
    <mergeCell ref="GP2:GP3"/>
    <mergeCell ref="GQ2:GQ3"/>
    <mergeCell ref="GR2:GR3"/>
    <mergeCell ref="GS2:GS3"/>
    <mergeCell ref="GT2:GT3"/>
    <mergeCell ref="GU2:GU3"/>
    <mergeCell ref="GV2:GV3"/>
    <mergeCell ref="GX2:GX3"/>
    <mergeCell ref="GY2:GY3"/>
    <mergeCell ref="GZ2:GZ3"/>
    <mergeCell ref="HA2:HA3"/>
    <mergeCell ref="IW2:IW3"/>
    <mergeCell ref="IX2:IX3"/>
    <mergeCell ref="IY2:IY3"/>
    <mergeCell ref="IZ2:IZ3"/>
    <mergeCell ref="HE1:HP1"/>
    <mergeCell ref="HQ1:IB1"/>
    <mergeCell ref="HE2:HE3"/>
    <mergeCell ref="HF2:HF3"/>
    <mergeCell ref="HG2:HG3"/>
    <mergeCell ref="HH2:HH3"/>
    <mergeCell ref="HJ2:HJ3"/>
    <mergeCell ref="HK2:HK3"/>
    <mergeCell ref="HL2:HL3"/>
    <mergeCell ref="HM2:HM3"/>
    <mergeCell ref="HN2:HN3"/>
    <mergeCell ref="HO2:HO3"/>
    <mergeCell ref="HP2:HP3"/>
    <mergeCell ref="HQ2:HQ3"/>
    <mergeCell ref="HR2:HR3"/>
    <mergeCell ref="HS2:HS3"/>
    <mergeCell ref="HT2:HT3"/>
    <mergeCell ref="HV2:HV3"/>
    <mergeCell ref="HW2:HW3"/>
    <mergeCell ref="HX2:HX3"/>
    <mergeCell ref="ET2:ET3"/>
    <mergeCell ref="EU2:EU3"/>
    <mergeCell ref="EV2:EV3"/>
    <mergeCell ref="E2:E3"/>
    <mergeCell ref="IC1:IN1"/>
    <mergeCell ref="IO1:IZ1"/>
    <mergeCell ref="IC2:IC3"/>
    <mergeCell ref="ID2:ID3"/>
    <mergeCell ref="IE2:IE3"/>
    <mergeCell ref="IF2:IF3"/>
    <mergeCell ref="IH2:IH3"/>
    <mergeCell ref="II2:II3"/>
    <mergeCell ref="IJ2:IJ3"/>
    <mergeCell ref="IK2:IK3"/>
    <mergeCell ref="IL2:IL3"/>
    <mergeCell ref="IM2:IM3"/>
    <mergeCell ref="IN2:IN3"/>
    <mergeCell ref="IO2:IO3"/>
    <mergeCell ref="IP2:IP3"/>
    <mergeCell ref="IQ2:IQ3"/>
    <mergeCell ref="IR2:IR3"/>
    <mergeCell ref="IT2:IT3"/>
    <mergeCell ref="IU2:IU3"/>
    <mergeCell ref="IV2:IV3"/>
    <mergeCell ref="B1:B3"/>
    <mergeCell ref="C1:C3"/>
    <mergeCell ref="D1:D3"/>
    <mergeCell ref="HI2:HI3"/>
    <mergeCell ref="HU2:HU3"/>
    <mergeCell ref="IG2:IG3"/>
    <mergeCell ref="IS2:IS3"/>
    <mergeCell ref="CS2:CS3"/>
    <mergeCell ref="DE2:DE3"/>
    <mergeCell ref="DQ2:DQ3"/>
    <mergeCell ref="EC2:EC3"/>
    <mergeCell ref="EO2:EO3"/>
    <mergeCell ref="FA2:FA3"/>
    <mergeCell ref="FM2:FM3"/>
    <mergeCell ref="FY2:FY3"/>
    <mergeCell ref="GK2:GK3"/>
    <mergeCell ref="IB2:IB3"/>
    <mergeCell ref="GW2:GW3"/>
    <mergeCell ref="EZ2:EZ3"/>
    <mergeCell ref="FB2:FB3"/>
    <mergeCell ref="FC2:FC3"/>
    <mergeCell ref="FD2:FD3"/>
    <mergeCell ref="FE2:FE3"/>
    <mergeCell ref="FF2:FF3"/>
  </mergeCells>
  <phoneticPr fontId="10" type="noConversion"/>
  <pageMargins left="0.7" right="0.7" top="0.75" bottom="0.75" header="0.3" footer="0.3"/>
  <pageSetup scale="10" fitToHeight="0" orientation="landscape" horizontalDpi="1200" verticalDpi="1200"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962A0-EDAC-4FF0-98C7-781CE8C29FF8}">
  <sheetPr>
    <pageSetUpPr fitToPage="1"/>
  </sheetPr>
  <dimension ref="A1:P433"/>
  <sheetViews>
    <sheetView workbookViewId="0">
      <pane xSplit="2" ySplit="6" topLeftCell="C121" activePane="bottomRight" state="frozen"/>
      <selection pane="topRight" activeCell="B6" sqref="B6"/>
      <selection pane="bottomLeft" activeCell="B6" sqref="B6"/>
      <selection pane="bottomRight" activeCell="D581" sqref="D581"/>
    </sheetView>
  </sheetViews>
  <sheetFormatPr defaultColWidth="9.1796875" defaultRowHeight="13" x14ac:dyDescent="0.3"/>
  <cols>
    <col min="1" max="1" width="2.7265625" style="120" customWidth="1"/>
    <col min="2" max="2" width="9.1796875" style="120"/>
    <col min="3" max="3" width="10" style="167" customWidth="1"/>
    <col min="4" max="4" width="20.81640625" style="150" bestFit="1" customWidth="1"/>
    <col min="5" max="5" width="36" style="150" bestFit="1" customWidth="1"/>
    <col min="6" max="6" width="16.7265625" style="120" customWidth="1"/>
    <col min="7" max="7" width="19.54296875" style="120" customWidth="1"/>
    <col min="8" max="8" width="22.81640625" style="120" customWidth="1"/>
    <col min="9" max="10" width="9.453125" style="120" bestFit="1" customWidth="1"/>
    <col min="11" max="16384" width="9.1796875" style="120"/>
  </cols>
  <sheetData>
    <row r="1" spans="1:9" ht="15.5" x14ac:dyDescent="0.35">
      <c r="A1" s="118" t="s">
        <v>332</v>
      </c>
      <c r="B1" s="119"/>
      <c r="D1" s="120"/>
      <c r="E1" s="120"/>
    </row>
    <row r="2" spans="1:9" ht="15.5" x14ac:dyDescent="0.35">
      <c r="A2" s="119"/>
      <c r="B2" s="118" t="s">
        <v>331</v>
      </c>
      <c r="D2" s="120"/>
      <c r="E2" s="120"/>
    </row>
    <row r="3" spans="1:9" x14ac:dyDescent="0.3">
      <c r="D3" s="120"/>
      <c r="E3" s="120"/>
    </row>
    <row r="4" spans="1:9" x14ac:dyDescent="0.3">
      <c r="D4" s="120"/>
      <c r="E4" s="120"/>
    </row>
    <row r="5" spans="1:9" x14ac:dyDescent="0.3">
      <c r="D5" s="120"/>
      <c r="E5" s="120"/>
    </row>
    <row r="6" spans="1:9" ht="14.5" x14ac:dyDescent="0.45">
      <c r="B6" s="121" t="s">
        <v>256</v>
      </c>
      <c r="C6" s="165" t="s">
        <v>330</v>
      </c>
      <c r="D6" s="121" t="s">
        <v>257</v>
      </c>
      <c r="E6" s="121" t="s">
        <v>258</v>
      </c>
      <c r="F6" s="121" t="s">
        <v>259</v>
      </c>
      <c r="G6" s="121" t="s">
        <v>260</v>
      </c>
      <c r="H6" s="121" t="s">
        <v>261</v>
      </c>
    </row>
    <row r="7" spans="1:9" ht="14.5" x14ac:dyDescent="0.35">
      <c r="B7" s="122">
        <v>1</v>
      </c>
      <c r="C7" s="168">
        <v>11</v>
      </c>
      <c r="D7" s="170">
        <f>'BVEM Scorecard'!D6</f>
        <v>12</v>
      </c>
      <c r="E7" s="170" t="str">
        <f>'BVEM Scorecard'!E6</f>
        <v>PPA</v>
      </c>
      <c r="F7" s="123" t="s">
        <v>262</v>
      </c>
      <c r="G7" s="123" t="s">
        <v>263</v>
      </c>
      <c r="H7" s="123" t="s">
        <v>264</v>
      </c>
      <c r="I7" s="126"/>
    </row>
    <row r="8" spans="1:9" ht="14.5" x14ac:dyDescent="0.35">
      <c r="B8" s="122">
        <f>+B7+1</f>
        <v>2</v>
      </c>
      <c r="C8" s="168">
        <v>12</v>
      </c>
      <c r="D8" s="170">
        <f>'BVEM Scorecard'!D7</f>
        <v>240</v>
      </c>
      <c r="E8" s="170" t="str">
        <f>'BVEM Scorecard'!E7</f>
        <v>PPA</v>
      </c>
      <c r="F8" s="123" t="s">
        <v>265</v>
      </c>
      <c r="G8" s="123" t="s">
        <v>266</v>
      </c>
      <c r="H8" s="123" t="s">
        <v>266</v>
      </c>
      <c r="I8" s="126"/>
    </row>
    <row r="9" spans="1:9" ht="14.5" x14ac:dyDescent="0.35">
      <c r="B9" s="122">
        <f t="shared" ref="B9:B72" si="0">+B8+1</f>
        <v>3</v>
      </c>
      <c r="C9" s="168">
        <v>240</v>
      </c>
      <c r="D9" s="170">
        <f>'BVEM Scorecard'!D8</f>
        <v>13</v>
      </c>
      <c r="E9" s="170" t="str">
        <f>'BVEM Scorecard'!E8</f>
        <v>PPA</v>
      </c>
      <c r="F9" s="123" t="s">
        <v>265</v>
      </c>
      <c r="G9" s="123" t="s">
        <v>266</v>
      </c>
      <c r="H9" s="123" t="s">
        <v>266</v>
      </c>
      <c r="I9" s="126"/>
    </row>
    <row r="10" spans="1:9" ht="14.5" x14ac:dyDescent="0.35">
      <c r="B10" s="122">
        <f t="shared" si="0"/>
        <v>4</v>
      </c>
      <c r="C10" s="168">
        <v>13</v>
      </c>
      <c r="D10" s="170">
        <f>'BVEM Scorecard'!D9</f>
        <v>72</v>
      </c>
      <c r="E10" s="170" t="str">
        <f>'BVEM Scorecard'!E9</f>
        <v>PPA</v>
      </c>
      <c r="F10" s="123" t="s">
        <v>265</v>
      </c>
      <c r="G10" s="123" t="s">
        <v>266</v>
      </c>
      <c r="H10" s="123" t="s">
        <v>266</v>
      </c>
      <c r="I10" s="126"/>
    </row>
    <row r="11" spans="1:9" ht="14.5" x14ac:dyDescent="0.35">
      <c r="B11" s="122">
        <f t="shared" si="0"/>
        <v>5</v>
      </c>
      <c r="C11" s="168">
        <v>72</v>
      </c>
      <c r="D11" s="170">
        <f>'BVEM Scorecard'!D10</f>
        <v>51</v>
      </c>
      <c r="E11" s="170" t="str">
        <f>'BVEM Scorecard'!E10</f>
        <v>PPA</v>
      </c>
      <c r="F11" s="123" t="s">
        <v>265</v>
      </c>
      <c r="G11" s="123" t="s">
        <v>266</v>
      </c>
      <c r="H11" s="123" t="s">
        <v>266</v>
      </c>
      <c r="I11" s="126"/>
    </row>
    <row r="12" spans="1:9" ht="14.5" x14ac:dyDescent="0.35">
      <c r="B12" s="122">
        <f t="shared" si="0"/>
        <v>6</v>
      </c>
      <c r="C12" s="168">
        <v>51</v>
      </c>
      <c r="D12" s="170">
        <f>'BVEM Scorecard'!D11</f>
        <v>66</v>
      </c>
      <c r="E12" s="170" t="str">
        <f>'BVEM Scorecard'!E11</f>
        <v>PPA</v>
      </c>
      <c r="F12" s="123" t="s">
        <v>265</v>
      </c>
      <c r="G12" s="123" t="s">
        <v>266</v>
      </c>
      <c r="H12" s="123" t="s">
        <v>266</v>
      </c>
      <c r="I12" s="126"/>
    </row>
    <row r="13" spans="1:9" ht="14.5" x14ac:dyDescent="0.35">
      <c r="B13" s="122">
        <f t="shared" si="0"/>
        <v>7</v>
      </c>
      <c r="C13" s="168">
        <v>66</v>
      </c>
      <c r="D13" s="170">
        <f>'BVEM Scorecard'!D12</f>
        <v>15</v>
      </c>
      <c r="E13" s="170" t="str">
        <f>'BVEM Scorecard'!E12</f>
        <v>PPA</v>
      </c>
      <c r="F13" s="123" t="s">
        <v>265</v>
      </c>
      <c r="G13" s="123" t="s">
        <v>266</v>
      </c>
      <c r="H13" s="123" t="s">
        <v>266</v>
      </c>
      <c r="I13" s="126"/>
    </row>
    <row r="14" spans="1:9" ht="14.5" x14ac:dyDescent="0.35">
      <c r="B14" s="122">
        <f t="shared" si="0"/>
        <v>8</v>
      </c>
      <c r="C14" s="168">
        <v>15</v>
      </c>
      <c r="D14" s="170">
        <f>'BVEM Scorecard'!D13</f>
        <v>17</v>
      </c>
      <c r="E14" s="170" t="str">
        <f>'BVEM Scorecard'!E13</f>
        <v>PPA</v>
      </c>
      <c r="F14" s="123" t="s">
        <v>265</v>
      </c>
      <c r="G14" s="123" t="s">
        <v>267</v>
      </c>
      <c r="H14" s="123" t="s">
        <v>268</v>
      </c>
      <c r="I14" s="126"/>
    </row>
    <row r="15" spans="1:9" ht="14.5" x14ac:dyDescent="0.35">
      <c r="B15" s="122">
        <f t="shared" si="0"/>
        <v>9</v>
      </c>
      <c r="C15" s="168">
        <v>17</v>
      </c>
      <c r="D15" s="170">
        <f>'BVEM Scorecard'!D14</f>
        <v>20</v>
      </c>
      <c r="E15" s="170" t="str">
        <f>'BVEM Scorecard'!E14</f>
        <v>PPA</v>
      </c>
      <c r="F15" s="123" t="s">
        <v>265</v>
      </c>
      <c r="G15" s="123" t="s">
        <v>267</v>
      </c>
      <c r="H15" s="123" t="s">
        <v>268</v>
      </c>
      <c r="I15" s="126"/>
    </row>
    <row r="16" spans="1:9" ht="14.5" x14ac:dyDescent="0.35">
      <c r="B16" s="122">
        <f t="shared" si="0"/>
        <v>10</v>
      </c>
      <c r="C16" s="168">
        <v>20</v>
      </c>
      <c r="D16" s="170">
        <f>'BVEM Scorecard'!D15</f>
        <v>23</v>
      </c>
      <c r="E16" s="170" t="str">
        <f>'BVEM Scorecard'!E15</f>
        <v>PPA</v>
      </c>
      <c r="F16" s="123" t="s">
        <v>265</v>
      </c>
      <c r="G16" s="123" t="s">
        <v>267</v>
      </c>
      <c r="H16" s="123" t="s">
        <v>268</v>
      </c>
      <c r="I16" s="126"/>
    </row>
    <row r="17" spans="2:9" ht="14.5" x14ac:dyDescent="0.35">
      <c r="B17" s="122">
        <f t="shared" si="0"/>
        <v>11</v>
      </c>
      <c r="C17" s="168">
        <v>23</v>
      </c>
      <c r="D17" s="170">
        <f>'BVEM Scorecard'!D16</f>
        <v>24</v>
      </c>
      <c r="E17" s="170" t="str">
        <f>'BVEM Scorecard'!E16</f>
        <v>PPA</v>
      </c>
      <c r="F17" s="123" t="s">
        <v>265</v>
      </c>
      <c r="G17" s="123" t="s">
        <v>267</v>
      </c>
      <c r="H17" s="123" t="s">
        <v>268</v>
      </c>
      <c r="I17" s="126"/>
    </row>
    <row r="18" spans="2:9" ht="14.5" x14ac:dyDescent="0.35">
      <c r="B18" s="122">
        <f t="shared" si="0"/>
        <v>12</v>
      </c>
      <c r="C18" s="168">
        <v>24</v>
      </c>
      <c r="D18" s="170">
        <f>'BVEM Scorecard'!D17</f>
        <v>330</v>
      </c>
      <c r="E18" s="170" t="str">
        <f>'BVEM Scorecard'!E17</f>
        <v>PPA</v>
      </c>
      <c r="F18" s="123" t="s">
        <v>265</v>
      </c>
      <c r="G18" s="123" t="s">
        <v>267</v>
      </c>
      <c r="H18" s="123" t="s">
        <v>268</v>
      </c>
      <c r="I18" s="126"/>
    </row>
    <row r="19" spans="2:9" ht="14.5" x14ac:dyDescent="0.35">
      <c r="B19" s="122">
        <f t="shared" si="0"/>
        <v>13</v>
      </c>
      <c r="C19" s="168">
        <v>330</v>
      </c>
      <c r="D19" s="170">
        <f>'BVEM Scorecard'!D18</f>
        <v>450</v>
      </c>
      <c r="E19" s="170" t="str">
        <f>'BVEM Scorecard'!E18</f>
        <v>Own</v>
      </c>
      <c r="F19" s="123" t="s">
        <v>265</v>
      </c>
      <c r="G19" s="123" t="s">
        <v>267</v>
      </c>
      <c r="H19" s="123" t="s">
        <v>268</v>
      </c>
      <c r="I19" s="126"/>
    </row>
    <row r="20" spans="2:9" ht="14.5" x14ac:dyDescent="0.35">
      <c r="B20" s="122">
        <f t="shared" si="0"/>
        <v>14</v>
      </c>
      <c r="C20" s="168">
        <v>450</v>
      </c>
      <c r="D20" s="170">
        <f>'BVEM Scorecard'!D19</f>
        <v>444</v>
      </c>
      <c r="E20" s="170" t="str">
        <f>'BVEM Scorecard'!E19</f>
        <v>Own</v>
      </c>
      <c r="F20" s="123" t="s">
        <v>262</v>
      </c>
      <c r="G20" s="123" t="s">
        <v>269</v>
      </c>
      <c r="H20" s="123" t="s">
        <v>270</v>
      </c>
      <c r="I20" s="126"/>
    </row>
    <row r="21" spans="2:9" ht="14.5" x14ac:dyDescent="0.35">
      <c r="B21" s="122">
        <f t="shared" si="0"/>
        <v>15</v>
      </c>
      <c r="C21" s="168">
        <v>444</v>
      </c>
      <c r="D21" s="170">
        <f>'BVEM Scorecard'!D20</f>
        <v>449</v>
      </c>
      <c r="E21" s="170" t="str">
        <f>'BVEM Scorecard'!E20</f>
        <v>Own</v>
      </c>
      <c r="F21" s="123" t="s">
        <v>262</v>
      </c>
      <c r="G21" s="123" t="s">
        <v>269</v>
      </c>
      <c r="H21" s="123" t="s">
        <v>270</v>
      </c>
      <c r="I21" s="126"/>
    </row>
    <row r="22" spans="2:9" ht="14.5" x14ac:dyDescent="0.35">
      <c r="B22" s="122">
        <f t="shared" si="0"/>
        <v>16</v>
      </c>
      <c r="C22" s="168">
        <v>449</v>
      </c>
      <c r="D22" s="170">
        <f>'BVEM Scorecard'!D21</f>
        <v>451</v>
      </c>
      <c r="E22" s="170" t="str">
        <f>'BVEM Scorecard'!E21</f>
        <v>Own</v>
      </c>
      <c r="F22" s="123" t="s">
        <v>262</v>
      </c>
      <c r="G22" s="123" t="s">
        <v>269</v>
      </c>
      <c r="H22" s="123" t="s">
        <v>270</v>
      </c>
      <c r="I22" s="126"/>
    </row>
    <row r="23" spans="2:9" ht="14.5" x14ac:dyDescent="0.35">
      <c r="B23" s="122">
        <f t="shared" si="0"/>
        <v>17</v>
      </c>
      <c r="C23" s="168">
        <v>451</v>
      </c>
      <c r="D23" s="170">
        <f>'BVEM Scorecard'!D22</f>
        <v>257</v>
      </c>
      <c r="E23" s="170" t="str">
        <f>'BVEM Scorecard'!E22</f>
        <v>PPA</v>
      </c>
      <c r="F23" s="123" t="s">
        <v>262</v>
      </c>
      <c r="G23" s="123" t="s">
        <v>269</v>
      </c>
      <c r="H23" s="123" t="s">
        <v>270</v>
      </c>
      <c r="I23" s="126"/>
    </row>
    <row r="24" spans="2:9" ht="14.5" x14ac:dyDescent="0.35">
      <c r="B24" s="122">
        <f t="shared" si="0"/>
        <v>18</v>
      </c>
      <c r="C24" s="168">
        <v>257</v>
      </c>
      <c r="D24" s="170">
        <f>'BVEM Scorecard'!D23</f>
        <v>28</v>
      </c>
      <c r="E24" s="170" t="str">
        <f>'BVEM Scorecard'!E23</f>
        <v>Own</v>
      </c>
      <c r="F24" s="123" t="s">
        <v>265</v>
      </c>
      <c r="G24" s="123" t="s">
        <v>266</v>
      </c>
      <c r="H24" s="123" t="s">
        <v>266</v>
      </c>
      <c r="I24" s="126"/>
    </row>
    <row r="25" spans="2:9" ht="14.5" x14ac:dyDescent="0.35">
      <c r="B25" s="122">
        <f t="shared" si="0"/>
        <v>19</v>
      </c>
      <c r="C25" s="168">
        <v>28</v>
      </c>
      <c r="D25" s="170">
        <f>'BVEM Scorecard'!D24</f>
        <v>92</v>
      </c>
      <c r="E25" s="170" t="str">
        <f>'BVEM Scorecard'!E24</f>
        <v>Own</v>
      </c>
      <c r="F25" s="123" t="s">
        <v>262</v>
      </c>
      <c r="G25" s="123" t="s">
        <v>266</v>
      </c>
      <c r="H25" s="123" t="s">
        <v>266</v>
      </c>
      <c r="I25" s="126"/>
    </row>
    <row r="26" spans="2:9" ht="14.5" x14ac:dyDescent="0.35">
      <c r="B26" s="122">
        <f t="shared" si="0"/>
        <v>20</v>
      </c>
      <c r="C26" s="168">
        <v>92</v>
      </c>
      <c r="D26" s="170">
        <f>'BVEM Scorecard'!D25</f>
        <v>260</v>
      </c>
      <c r="E26" s="170" t="str">
        <f>'BVEM Scorecard'!E25</f>
        <v>PPA</v>
      </c>
      <c r="F26" s="123" t="s">
        <v>262</v>
      </c>
      <c r="G26" s="123" t="s">
        <v>266</v>
      </c>
      <c r="H26" s="123" t="s">
        <v>266</v>
      </c>
      <c r="I26" s="126"/>
    </row>
    <row r="27" spans="2:9" ht="14.5" x14ac:dyDescent="0.35">
      <c r="B27" s="122">
        <f t="shared" si="0"/>
        <v>21</v>
      </c>
      <c r="C27" s="168">
        <v>260</v>
      </c>
      <c r="D27" s="170">
        <f>'BVEM Scorecard'!D26</f>
        <v>104</v>
      </c>
      <c r="E27" s="170" t="str">
        <f>'BVEM Scorecard'!E26</f>
        <v>Own</v>
      </c>
      <c r="F27" s="123" t="s">
        <v>265</v>
      </c>
      <c r="G27" s="123" t="s">
        <v>266</v>
      </c>
      <c r="H27" s="123" t="s">
        <v>266</v>
      </c>
      <c r="I27" s="126"/>
    </row>
    <row r="28" spans="2:9" ht="14.5" x14ac:dyDescent="0.35">
      <c r="B28" s="122">
        <f t="shared" si="0"/>
        <v>22</v>
      </c>
      <c r="C28" s="168">
        <v>104</v>
      </c>
      <c r="D28" s="170">
        <f>'BVEM Scorecard'!D27</f>
        <v>105</v>
      </c>
      <c r="E28" s="170" t="str">
        <f>'BVEM Scorecard'!E27</f>
        <v>Own</v>
      </c>
      <c r="F28" s="123" t="s">
        <v>262</v>
      </c>
      <c r="G28" s="123" t="s">
        <v>266</v>
      </c>
      <c r="H28" s="123" t="s">
        <v>266</v>
      </c>
      <c r="I28" s="126"/>
    </row>
    <row r="29" spans="2:9" ht="14.5" x14ac:dyDescent="0.35">
      <c r="B29" s="122">
        <f t="shared" si="0"/>
        <v>23</v>
      </c>
      <c r="C29" s="168">
        <v>105</v>
      </c>
      <c r="D29" s="170">
        <f>'BVEM Scorecard'!D28</f>
        <v>122</v>
      </c>
      <c r="E29" s="170" t="str">
        <f>'BVEM Scorecard'!E28</f>
        <v>PPA</v>
      </c>
      <c r="F29" s="123" t="s">
        <v>262</v>
      </c>
      <c r="G29" s="123" t="s">
        <v>266</v>
      </c>
      <c r="H29" s="123" t="s">
        <v>266</v>
      </c>
      <c r="I29" s="126"/>
    </row>
    <row r="30" spans="2:9" ht="14.5" x14ac:dyDescent="0.35">
      <c r="B30" s="122">
        <f t="shared" si="0"/>
        <v>24</v>
      </c>
      <c r="C30" s="168">
        <v>122</v>
      </c>
      <c r="D30" s="170">
        <f>'BVEM Scorecard'!D29</f>
        <v>30</v>
      </c>
      <c r="E30" s="170" t="str">
        <f>'BVEM Scorecard'!E29</f>
        <v>Own</v>
      </c>
      <c r="F30" s="123" t="s">
        <v>265</v>
      </c>
      <c r="G30" s="123" t="s">
        <v>266</v>
      </c>
      <c r="H30" s="123" t="s">
        <v>266</v>
      </c>
      <c r="I30" s="126"/>
    </row>
    <row r="31" spans="2:9" ht="14.5" x14ac:dyDescent="0.35">
      <c r="B31" s="122">
        <f t="shared" si="0"/>
        <v>25</v>
      </c>
      <c r="C31" s="168">
        <v>30</v>
      </c>
      <c r="D31" s="170">
        <f>'BVEM Scorecard'!D30</f>
        <v>31</v>
      </c>
      <c r="E31" s="170" t="str">
        <f>'BVEM Scorecard'!E30</f>
        <v>Own</v>
      </c>
      <c r="F31" s="123" t="s">
        <v>262</v>
      </c>
      <c r="G31" s="123" t="s">
        <v>266</v>
      </c>
      <c r="H31" s="123" t="s">
        <v>266</v>
      </c>
      <c r="I31" s="126"/>
    </row>
    <row r="32" spans="2:9" ht="14.5" x14ac:dyDescent="0.35">
      <c r="B32" s="122">
        <f t="shared" si="0"/>
        <v>26</v>
      </c>
      <c r="C32" s="168">
        <v>31</v>
      </c>
      <c r="D32" s="170">
        <f>'BVEM Scorecard'!D31</f>
        <v>120</v>
      </c>
      <c r="E32" s="170" t="str">
        <f>'BVEM Scorecard'!E31</f>
        <v>PPA</v>
      </c>
      <c r="F32" s="123" t="s">
        <v>262</v>
      </c>
      <c r="G32" s="123" t="s">
        <v>266</v>
      </c>
      <c r="H32" s="123" t="s">
        <v>266</v>
      </c>
      <c r="I32" s="126"/>
    </row>
    <row r="33" spans="2:9" ht="14.5" x14ac:dyDescent="0.35">
      <c r="B33" s="122">
        <f t="shared" si="0"/>
        <v>27</v>
      </c>
      <c r="C33" s="168">
        <v>120</v>
      </c>
      <c r="D33" s="170">
        <f>'BVEM Scorecard'!D32</f>
        <v>34</v>
      </c>
      <c r="E33" s="170" t="str">
        <f>'BVEM Scorecard'!E32</f>
        <v>Own</v>
      </c>
      <c r="F33" s="123" t="s">
        <v>265</v>
      </c>
      <c r="G33" s="123" t="s">
        <v>266</v>
      </c>
      <c r="H33" s="123" t="s">
        <v>266</v>
      </c>
      <c r="I33" s="126"/>
    </row>
    <row r="34" spans="2:9" ht="14.5" x14ac:dyDescent="0.35">
      <c r="B34" s="122">
        <f t="shared" si="0"/>
        <v>28</v>
      </c>
      <c r="C34" s="168">
        <v>34</v>
      </c>
      <c r="D34" s="170">
        <f>'BVEM Scorecard'!D33</f>
        <v>35</v>
      </c>
      <c r="E34" s="170" t="str">
        <f>'BVEM Scorecard'!E33</f>
        <v>Own</v>
      </c>
      <c r="F34" s="123" t="s">
        <v>262</v>
      </c>
      <c r="G34" s="123" t="s">
        <v>266</v>
      </c>
      <c r="H34" s="123" t="s">
        <v>266</v>
      </c>
      <c r="I34" s="126"/>
    </row>
    <row r="35" spans="2:9" ht="14.5" x14ac:dyDescent="0.35">
      <c r="B35" s="122">
        <f t="shared" si="0"/>
        <v>29</v>
      </c>
      <c r="C35" s="168">
        <v>35</v>
      </c>
      <c r="D35" s="170">
        <f>'BVEM Scorecard'!D34</f>
        <v>93</v>
      </c>
      <c r="E35" s="170" t="str">
        <f>'BVEM Scorecard'!E34</f>
        <v>PPA</v>
      </c>
      <c r="F35" s="123" t="s">
        <v>262</v>
      </c>
      <c r="G35" s="123" t="s">
        <v>266</v>
      </c>
      <c r="H35" s="123" t="s">
        <v>266</v>
      </c>
      <c r="I35" s="126"/>
    </row>
    <row r="36" spans="2:9" ht="14.5" x14ac:dyDescent="0.35">
      <c r="B36" s="122">
        <f t="shared" si="0"/>
        <v>30</v>
      </c>
      <c r="C36" s="168">
        <v>93</v>
      </c>
      <c r="D36" s="170">
        <f>'BVEM Scorecard'!D35</f>
        <v>116</v>
      </c>
      <c r="E36" s="170" t="str">
        <f>'BVEM Scorecard'!E35</f>
        <v>PPA</v>
      </c>
      <c r="F36" s="123" t="s">
        <v>265</v>
      </c>
      <c r="G36" s="123" t="s">
        <v>266</v>
      </c>
      <c r="H36" s="123" t="s">
        <v>266</v>
      </c>
      <c r="I36" s="126"/>
    </row>
    <row r="37" spans="2:9" ht="14.5" x14ac:dyDescent="0.35">
      <c r="B37" s="122">
        <f t="shared" si="0"/>
        <v>31</v>
      </c>
      <c r="C37" s="168">
        <v>116</v>
      </c>
      <c r="D37" s="170">
        <f>'BVEM Scorecard'!D36</f>
        <v>532</v>
      </c>
      <c r="E37" s="170" t="str">
        <f>'BVEM Scorecard'!E36</f>
        <v>PPA</v>
      </c>
      <c r="F37" s="123" t="s">
        <v>265</v>
      </c>
      <c r="G37" s="123" t="s">
        <v>266</v>
      </c>
      <c r="H37" s="123" t="s">
        <v>266</v>
      </c>
      <c r="I37" s="126"/>
    </row>
    <row r="38" spans="2:9" ht="14.5" x14ac:dyDescent="0.35">
      <c r="B38" s="122">
        <f t="shared" si="0"/>
        <v>32</v>
      </c>
      <c r="C38" s="168">
        <v>532</v>
      </c>
      <c r="D38" s="170">
        <f>'BVEM Scorecard'!D37</f>
        <v>537</v>
      </c>
      <c r="E38" s="170" t="str">
        <f>'BVEM Scorecard'!E37</f>
        <v>PPA</v>
      </c>
      <c r="F38" s="123" t="s">
        <v>265</v>
      </c>
      <c r="G38" s="123" t="s">
        <v>267</v>
      </c>
      <c r="H38" s="123" t="s">
        <v>268</v>
      </c>
      <c r="I38" s="126"/>
    </row>
    <row r="39" spans="2:9" ht="14.5" x14ac:dyDescent="0.35">
      <c r="B39" s="122">
        <f t="shared" si="0"/>
        <v>33</v>
      </c>
      <c r="C39" s="168">
        <v>537</v>
      </c>
      <c r="D39" s="170">
        <f>'BVEM Scorecard'!D38</f>
        <v>486</v>
      </c>
      <c r="E39" s="170" t="str">
        <f>'BVEM Scorecard'!E38</f>
        <v>PPA</v>
      </c>
      <c r="F39" s="123" t="s">
        <v>265</v>
      </c>
      <c r="G39" s="123" t="s">
        <v>267</v>
      </c>
      <c r="H39" s="123" t="s">
        <v>268</v>
      </c>
      <c r="I39" s="126"/>
    </row>
    <row r="40" spans="2:9" ht="14.5" x14ac:dyDescent="0.35">
      <c r="B40" s="122">
        <f t="shared" si="0"/>
        <v>34</v>
      </c>
      <c r="C40" s="168">
        <v>486</v>
      </c>
      <c r="D40" s="170">
        <f>'BVEM Scorecard'!D39</f>
        <v>490</v>
      </c>
      <c r="E40" s="170" t="str">
        <f>'BVEM Scorecard'!E39</f>
        <v>PPA</v>
      </c>
      <c r="F40" s="123" t="s">
        <v>265</v>
      </c>
      <c r="G40" s="123" t="s">
        <v>267</v>
      </c>
      <c r="H40" s="123" t="s">
        <v>268</v>
      </c>
      <c r="I40" s="126"/>
    </row>
    <row r="41" spans="2:9" ht="14.5" x14ac:dyDescent="0.35">
      <c r="B41" s="122">
        <f t="shared" si="0"/>
        <v>35</v>
      </c>
      <c r="C41" s="168">
        <v>490</v>
      </c>
      <c r="D41" s="170">
        <f>'BVEM Scorecard'!D40</f>
        <v>478</v>
      </c>
      <c r="E41" s="170" t="str">
        <f>'BVEM Scorecard'!E40</f>
        <v>PPA</v>
      </c>
      <c r="F41" s="123" t="s">
        <v>265</v>
      </c>
      <c r="G41" s="123" t="s">
        <v>267</v>
      </c>
      <c r="H41" s="123" t="s">
        <v>268</v>
      </c>
      <c r="I41" s="126"/>
    </row>
    <row r="42" spans="2:9" ht="14.5" x14ac:dyDescent="0.35">
      <c r="B42" s="122">
        <f t="shared" si="0"/>
        <v>36</v>
      </c>
      <c r="C42" s="168">
        <v>478</v>
      </c>
      <c r="D42" s="170">
        <f>'BVEM Scorecard'!D41</f>
        <v>338</v>
      </c>
      <c r="E42" s="170" t="str">
        <f>'BVEM Scorecard'!E41</f>
        <v>PPA</v>
      </c>
      <c r="F42" s="123" t="s">
        <v>265</v>
      </c>
      <c r="G42" s="123" t="s">
        <v>267</v>
      </c>
      <c r="H42" s="123" t="s">
        <v>268</v>
      </c>
      <c r="I42" s="126"/>
    </row>
    <row r="43" spans="2:9" ht="14.5" x14ac:dyDescent="0.35">
      <c r="B43" s="122">
        <f t="shared" si="0"/>
        <v>37</v>
      </c>
      <c r="C43" s="168">
        <v>338</v>
      </c>
      <c r="D43" s="170">
        <f>'BVEM Scorecard'!D42</f>
        <v>41</v>
      </c>
      <c r="E43" s="170" t="str">
        <f>'BVEM Scorecard'!E42</f>
        <v>PPA</v>
      </c>
      <c r="F43" s="123" t="s">
        <v>265</v>
      </c>
      <c r="G43" s="123" t="s">
        <v>267</v>
      </c>
      <c r="H43" s="123" t="s">
        <v>268</v>
      </c>
      <c r="I43" s="126"/>
    </row>
    <row r="44" spans="2:9" ht="14.5" x14ac:dyDescent="0.35">
      <c r="B44" s="122">
        <f t="shared" si="0"/>
        <v>38</v>
      </c>
      <c r="C44" s="168">
        <v>41</v>
      </c>
      <c r="D44" s="170">
        <f>'BVEM Scorecard'!D43</f>
        <v>43</v>
      </c>
      <c r="E44" s="170" t="str">
        <f>'BVEM Scorecard'!E43</f>
        <v>Own</v>
      </c>
      <c r="F44" s="123" t="s">
        <v>265</v>
      </c>
      <c r="G44" s="123" t="s">
        <v>266</v>
      </c>
      <c r="H44" s="123" t="s">
        <v>266</v>
      </c>
      <c r="I44" s="126"/>
    </row>
    <row r="45" spans="2:9" ht="14.5" x14ac:dyDescent="0.35">
      <c r="B45" s="122">
        <f t="shared" si="0"/>
        <v>39</v>
      </c>
      <c r="C45" s="168">
        <v>43</v>
      </c>
      <c r="D45" s="170">
        <f>'BVEM Scorecard'!D44</f>
        <v>52</v>
      </c>
      <c r="E45" s="170" t="str">
        <f>'BVEM Scorecard'!E44</f>
        <v>PPA</v>
      </c>
      <c r="F45" s="123" t="s">
        <v>262</v>
      </c>
      <c r="G45" s="123" t="s">
        <v>266</v>
      </c>
      <c r="H45" s="123" t="s">
        <v>266</v>
      </c>
      <c r="I45" s="126"/>
    </row>
    <row r="46" spans="2:9" ht="14.5" x14ac:dyDescent="0.35">
      <c r="B46" s="122">
        <f t="shared" si="0"/>
        <v>40</v>
      </c>
      <c r="C46" s="168">
        <v>52</v>
      </c>
      <c r="D46" s="170">
        <f>'BVEM Scorecard'!D45</f>
        <v>16</v>
      </c>
      <c r="E46" s="170" t="str">
        <f>'BVEM Scorecard'!E45</f>
        <v>Own</v>
      </c>
      <c r="F46" s="123" t="s">
        <v>265</v>
      </c>
      <c r="G46" s="123" t="s">
        <v>266</v>
      </c>
      <c r="H46" s="123" t="s">
        <v>266</v>
      </c>
      <c r="I46" s="126"/>
    </row>
    <row r="47" spans="2:9" ht="14.5" x14ac:dyDescent="0.35">
      <c r="B47" s="122">
        <f t="shared" si="0"/>
        <v>41</v>
      </c>
      <c r="C47" s="168">
        <v>16</v>
      </c>
      <c r="D47" s="170">
        <f>'BVEM Scorecard'!D46</f>
        <v>53</v>
      </c>
      <c r="E47" s="170" t="str">
        <f>'BVEM Scorecard'!E46</f>
        <v>PPA</v>
      </c>
      <c r="F47" s="123" t="s">
        <v>262</v>
      </c>
      <c r="G47" s="123" t="s">
        <v>266</v>
      </c>
      <c r="H47" s="123" t="s">
        <v>266</v>
      </c>
      <c r="I47" s="126"/>
    </row>
    <row r="48" spans="2:9" ht="14.5" x14ac:dyDescent="0.35">
      <c r="B48" s="122">
        <f t="shared" si="0"/>
        <v>42</v>
      </c>
      <c r="C48" s="168">
        <v>53</v>
      </c>
      <c r="D48" s="170">
        <f>'BVEM Scorecard'!D47</f>
        <v>19</v>
      </c>
      <c r="E48" s="170" t="str">
        <f>'BVEM Scorecard'!E47</f>
        <v>Own</v>
      </c>
      <c r="F48" s="123" t="s">
        <v>265</v>
      </c>
      <c r="G48" s="123" t="s">
        <v>266</v>
      </c>
      <c r="H48" s="123" t="s">
        <v>266</v>
      </c>
      <c r="I48" s="126"/>
    </row>
    <row r="49" spans="2:16" ht="14.5" x14ac:dyDescent="0.35">
      <c r="B49" s="122">
        <f t="shared" si="0"/>
        <v>43</v>
      </c>
      <c r="C49" s="168">
        <v>19</v>
      </c>
      <c r="D49" s="170">
        <f>'BVEM Scorecard'!D48</f>
        <v>44</v>
      </c>
      <c r="E49" s="170" t="str">
        <f>'BVEM Scorecard'!E48</f>
        <v>PPA</v>
      </c>
      <c r="F49" s="123" t="s">
        <v>262</v>
      </c>
      <c r="G49" s="123" t="s">
        <v>266</v>
      </c>
      <c r="H49" s="123" t="s">
        <v>266</v>
      </c>
      <c r="I49" s="126"/>
    </row>
    <row r="50" spans="2:16" ht="14.5" x14ac:dyDescent="0.35">
      <c r="B50" s="122">
        <f t="shared" si="0"/>
        <v>44</v>
      </c>
      <c r="C50" s="168">
        <v>44</v>
      </c>
      <c r="D50" s="170">
        <f>'BVEM Scorecard'!D49</f>
        <v>45</v>
      </c>
      <c r="E50" s="170" t="str">
        <f>'BVEM Scorecard'!E49</f>
        <v>Own</v>
      </c>
      <c r="F50" s="123" t="s">
        <v>265</v>
      </c>
      <c r="G50" s="123" t="s">
        <v>266</v>
      </c>
      <c r="H50" s="123" t="s">
        <v>266</v>
      </c>
      <c r="I50" s="126"/>
    </row>
    <row r="51" spans="2:16" ht="14.5" x14ac:dyDescent="0.35">
      <c r="B51" s="122">
        <f t="shared" si="0"/>
        <v>45</v>
      </c>
      <c r="C51" s="168">
        <v>45</v>
      </c>
      <c r="D51" s="170">
        <f>'BVEM Scorecard'!D50</f>
        <v>48</v>
      </c>
      <c r="E51" s="170" t="str">
        <f>'BVEM Scorecard'!E50</f>
        <v>PPA</v>
      </c>
      <c r="F51" s="123" t="s">
        <v>262</v>
      </c>
      <c r="G51" s="123" t="s">
        <v>266</v>
      </c>
      <c r="H51" s="123" t="s">
        <v>266</v>
      </c>
      <c r="I51" s="126"/>
    </row>
    <row r="52" spans="2:16" ht="14.5" x14ac:dyDescent="0.35">
      <c r="B52" s="122">
        <f t="shared" si="0"/>
        <v>46</v>
      </c>
      <c r="C52" s="168">
        <v>48</v>
      </c>
      <c r="D52" s="170">
        <f>'BVEM Scorecard'!D51</f>
        <v>18</v>
      </c>
      <c r="E52" s="170" t="str">
        <f>'BVEM Scorecard'!E51</f>
        <v>Own</v>
      </c>
      <c r="F52" s="123" t="s">
        <v>265</v>
      </c>
      <c r="G52" s="123" t="s">
        <v>266</v>
      </c>
      <c r="H52" s="123" t="s">
        <v>266</v>
      </c>
      <c r="I52" s="126"/>
    </row>
    <row r="53" spans="2:16" ht="14.5" x14ac:dyDescent="0.35">
      <c r="B53" s="122">
        <f t="shared" si="0"/>
        <v>47</v>
      </c>
      <c r="C53" s="168">
        <v>18</v>
      </c>
      <c r="D53" s="170">
        <f>'BVEM Scorecard'!D52</f>
        <v>46</v>
      </c>
      <c r="E53" s="170" t="str">
        <f>'BVEM Scorecard'!E52</f>
        <v>Own</v>
      </c>
      <c r="F53" s="123" t="s">
        <v>262</v>
      </c>
      <c r="G53" s="123" t="s">
        <v>266</v>
      </c>
      <c r="H53" s="123" t="s">
        <v>266</v>
      </c>
      <c r="I53" s="126"/>
    </row>
    <row r="54" spans="2:16" ht="14.5" x14ac:dyDescent="0.35">
      <c r="B54" s="122">
        <f t="shared" si="0"/>
        <v>48</v>
      </c>
      <c r="C54" s="168">
        <v>46</v>
      </c>
      <c r="D54" s="170">
        <f>'BVEM Scorecard'!D53</f>
        <v>71</v>
      </c>
      <c r="E54" s="170" t="str">
        <f>'BVEM Scorecard'!E53</f>
        <v>PPA</v>
      </c>
      <c r="F54" s="123" t="s">
        <v>262</v>
      </c>
      <c r="G54" s="123" t="s">
        <v>266</v>
      </c>
      <c r="H54" s="123" t="s">
        <v>266</v>
      </c>
      <c r="I54" s="126"/>
    </row>
    <row r="55" spans="2:16" ht="14.5" x14ac:dyDescent="0.35">
      <c r="B55" s="122">
        <f t="shared" si="0"/>
        <v>49</v>
      </c>
      <c r="C55" s="168">
        <v>71</v>
      </c>
      <c r="D55" s="170">
        <f>'BVEM Scorecard'!D54</f>
        <v>21</v>
      </c>
      <c r="E55" s="170" t="str">
        <f>'BVEM Scorecard'!E54</f>
        <v>Own</v>
      </c>
      <c r="F55" s="123" t="s">
        <v>265</v>
      </c>
      <c r="G55" s="123" t="s">
        <v>266</v>
      </c>
      <c r="H55" s="123" t="s">
        <v>266</v>
      </c>
      <c r="I55" s="126"/>
    </row>
    <row r="56" spans="2:16" ht="14.5" x14ac:dyDescent="0.35">
      <c r="B56" s="122">
        <f t="shared" si="0"/>
        <v>50</v>
      </c>
      <c r="C56" s="168">
        <v>21</v>
      </c>
      <c r="D56" s="170">
        <f>'BVEM Scorecard'!D55</f>
        <v>55</v>
      </c>
      <c r="E56" s="170" t="str">
        <f>'BVEM Scorecard'!E55</f>
        <v>PPA</v>
      </c>
      <c r="F56" s="123" t="s">
        <v>262</v>
      </c>
      <c r="G56" s="123" t="s">
        <v>266</v>
      </c>
      <c r="H56" s="123" t="s">
        <v>266</v>
      </c>
      <c r="I56" s="126"/>
      <c r="P56"/>
    </row>
    <row r="57" spans="2:16" ht="14.5" x14ac:dyDescent="0.35">
      <c r="B57" s="122">
        <f t="shared" si="0"/>
        <v>51</v>
      </c>
      <c r="C57" s="168">
        <v>55</v>
      </c>
      <c r="D57" s="170">
        <f>'BVEM Scorecard'!D56</f>
        <v>22</v>
      </c>
      <c r="E57" s="170" t="str">
        <f>'BVEM Scorecard'!E56</f>
        <v>Own</v>
      </c>
      <c r="F57" s="123" t="s">
        <v>265</v>
      </c>
      <c r="G57" s="123" t="s">
        <v>266</v>
      </c>
      <c r="H57" s="123" t="s">
        <v>266</v>
      </c>
      <c r="I57" s="126"/>
      <c r="P57"/>
    </row>
    <row r="58" spans="2:16" ht="14.5" x14ac:dyDescent="0.35">
      <c r="B58" s="122">
        <f t="shared" si="0"/>
        <v>52</v>
      </c>
      <c r="C58" s="168">
        <v>22</v>
      </c>
      <c r="D58" s="170">
        <f>'BVEM Scorecard'!D57</f>
        <v>29</v>
      </c>
      <c r="E58" s="170" t="str">
        <f>'BVEM Scorecard'!E57</f>
        <v>PPA</v>
      </c>
      <c r="F58" s="123" t="s">
        <v>262</v>
      </c>
      <c r="G58" s="123" t="s">
        <v>266</v>
      </c>
      <c r="H58" s="123" t="s">
        <v>266</v>
      </c>
      <c r="I58" s="126"/>
      <c r="P58"/>
    </row>
    <row r="59" spans="2:16" ht="14.5" x14ac:dyDescent="0.35">
      <c r="B59" s="122">
        <f t="shared" si="0"/>
        <v>53</v>
      </c>
      <c r="C59" s="168">
        <v>29</v>
      </c>
      <c r="D59" s="170">
        <f>'BVEM Scorecard'!D58</f>
        <v>77</v>
      </c>
      <c r="E59" s="170" t="str">
        <f>'BVEM Scorecard'!E58</f>
        <v>Own</v>
      </c>
      <c r="F59" s="123" t="s">
        <v>265</v>
      </c>
      <c r="G59" s="123" t="s">
        <v>266</v>
      </c>
      <c r="H59" s="123" t="s">
        <v>266</v>
      </c>
      <c r="I59" s="126"/>
      <c r="P59"/>
    </row>
    <row r="60" spans="2:16" ht="14.5" x14ac:dyDescent="0.35">
      <c r="B60" s="122">
        <f t="shared" si="0"/>
        <v>54</v>
      </c>
      <c r="C60" s="168">
        <v>77</v>
      </c>
      <c r="D60" s="170">
        <f>'BVEM Scorecard'!D59</f>
        <v>78</v>
      </c>
      <c r="E60" s="170" t="str">
        <f>'BVEM Scorecard'!E59</f>
        <v>PPA</v>
      </c>
      <c r="F60" s="123" t="s">
        <v>262</v>
      </c>
      <c r="G60" s="123" t="s">
        <v>266</v>
      </c>
      <c r="H60" s="123" t="s">
        <v>266</v>
      </c>
      <c r="I60" s="126"/>
      <c r="P60"/>
    </row>
    <row r="61" spans="2:16" ht="14.5" x14ac:dyDescent="0.35">
      <c r="B61" s="122">
        <f t="shared" si="0"/>
        <v>55</v>
      </c>
      <c r="C61" s="168">
        <v>78</v>
      </c>
      <c r="D61" s="170">
        <f>'BVEM Scorecard'!D60</f>
        <v>25</v>
      </c>
      <c r="E61" s="170" t="str">
        <f>'BVEM Scorecard'!E60</f>
        <v>Own</v>
      </c>
      <c r="F61" s="123" t="s">
        <v>265</v>
      </c>
      <c r="G61" s="123" t="s">
        <v>266</v>
      </c>
      <c r="H61" s="123" t="s">
        <v>266</v>
      </c>
      <c r="I61" s="126"/>
      <c r="P61"/>
    </row>
    <row r="62" spans="2:16" ht="14.5" x14ac:dyDescent="0.35">
      <c r="B62" s="122">
        <f t="shared" si="0"/>
        <v>56</v>
      </c>
      <c r="C62" s="168">
        <v>25</v>
      </c>
      <c r="D62" s="170">
        <f>'BVEM Scorecard'!D61</f>
        <v>56</v>
      </c>
      <c r="E62" s="170" t="str">
        <f>'BVEM Scorecard'!E61</f>
        <v>PPA</v>
      </c>
      <c r="F62" s="123" t="s">
        <v>262</v>
      </c>
      <c r="G62" s="123" t="s">
        <v>266</v>
      </c>
      <c r="H62" s="123" t="s">
        <v>266</v>
      </c>
      <c r="I62" s="126"/>
      <c r="P62"/>
    </row>
    <row r="63" spans="2:16" ht="14.5" x14ac:dyDescent="0.35">
      <c r="B63" s="122">
        <f t="shared" si="0"/>
        <v>57</v>
      </c>
      <c r="C63" s="168">
        <v>56</v>
      </c>
      <c r="D63" s="170">
        <f>'BVEM Scorecard'!D62</f>
        <v>26</v>
      </c>
      <c r="E63" s="170" t="str">
        <f>'BVEM Scorecard'!E62</f>
        <v>Own</v>
      </c>
      <c r="F63" s="123" t="s">
        <v>265</v>
      </c>
      <c r="G63" s="123" t="s">
        <v>266</v>
      </c>
      <c r="H63" s="123" t="s">
        <v>266</v>
      </c>
      <c r="I63" s="126"/>
      <c r="P63"/>
    </row>
    <row r="64" spans="2:16" ht="14.5" x14ac:dyDescent="0.35">
      <c r="B64" s="122">
        <f t="shared" si="0"/>
        <v>58</v>
      </c>
      <c r="C64" s="168">
        <v>26</v>
      </c>
      <c r="D64" s="170">
        <f>'BVEM Scorecard'!D63</f>
        <v>42</v>
      </c>
      <c r="E64" s="170" t="str">
        <f>'BVEM Scorecard'!E63</f>
        <v>PPA</v>
      </c>
      <c r="F64" s="123" t="s">
        <v>262</v>
      </c>
      <c r="G64" s="123" t="s">
        <v>266</v>
      </c>
      <c r="H64" s="123" t="s">
        <v>266</v>
      </c>
      <c r="I64" s="126"/>
      <c r="P64"/>
    </row>
    <row r="65" spans="2:16" ht="14.5" x14ac:dyDescent="0.35">
      <c r="B65" s="122">
        <f t="shared" si="0"/>
        <v>59</v>
      </c>
      <c r="C65" s="168">
        <v>42</v>
      </c>
      <c r="D65" s="170">
        <f>'BVEM Scorecard'!D64</f>
        <v>75</v>
      </c>
      <c r="E65" s="170" t="str">
        <f>'BVEM Scorecard'!E64</f>
        <v>PPA</v>
      </c>
      <c r="F65" s="123" t="s">
        <v>265</v>
      </c>
      <c r="G65" s="123" t="s">
        <v>266</v>
      </c>
      <c r="H65" s="123" t="s">
        <v>266</v>
      </c>
      <c r="I65" s="126"/>
      <c r="P65"/>
    </row>
    <row r="66" spans="2:16" ht="14.5" x14ac:dyDescent="0.35">
      <c r="B66" s="122">
        <f t="shared" si="0"/>
        <v>60</v>
      </c>
      <c r="C66" s="168">
        <v>75</v>
      </c>
      <c r="D66" s="170">
        <f>'BVEM Scorecard'!D65</f>
        <v>244</v>
      </c>
      <c r="E66" s="170" t="str">
        <f>'BVEM Scorecard'!E65</f>
        <v>PPA</v>
      </c>
      <c r="F66" s="123" t="s">
        <v>265</v>
      </c>
      <c r="G66" s="123" t="s">
        <v>266</v>
      </c>
      <c r="H66" s="123" t="s">
        <v>266</v>
      </c>
      <c r="I66" s="126"/>
      <c r="P66"/>
    </row>
    <row r="67" spans="2:16" ht="14.5" x14ac:dyDescent="0.35">
      <c r="B67" s="122">
        <f t="shared" si="0"/>
        <v>61</v>
      </c>
      <c r="C67" s="168">
        <v>244</v>
      </c>
      <c r="D67" s="170">
        <f>'BVEM Scorecard'!D66</f>
        <v>76</v>
      </c>
      <c r="E67" s="170" t="str">
        <f>'BVEM Scorecard'!E66</f>
        <v>PPA</v>
      </c>
      <c r="F67" s="123" t="s">
        <v>265</v>
      </c>
      <c r="G67" s="123" t="s">
        <v>266</v>
      </c>
      <c r="H67" s="123" t="s">
        <v>266</v>
      </c>
      <c r="I67" s="126"/>
      <c r="P67"/>
    </row>
    <row r="68" spans="2:16" ht="14.5" x14ac:dyDescent="0.35">
      <c r="B68" s="122">
        <f t="shared" si="0"/>
        <v>62</v>
      </c>
      <c r="C68" s="168">
        <v>76</v>
      </c>
      <c r="D68" s="170">
        <f>'BVEM Scorecard'!D67</f>
        <v>79</v>
      </c>
      <c r="E68" s="170" t="str">
        <f>'BVEM Scorecard'!E67</f>
        <v>PPA</v>
      </c>
      <c r="F68" s="123" t="s">
        <v>265</v>
      </c>
      <c r="G68" s="123" t="s">
        <v>266</v>
      </c>
      <c r="H68" s="123" t="s">
        <v>266</v>
      </c>
      <c r="I68" s="126"/>
      <c r="P68"/>
    </row>
    <row r="69" spans="2:16" ht="14.5" x14ac:dyDescent="0.35">
      <c r="B69" s="122">
        <f t="shared" si="0"/>
        <v>63</v>
      </c>
      <c r="C69" s="168">
        <v>79</v>
      </c>
      <c r="D69" s="170">
        <f>'BVEM Scorecard'!D68</f>
        <v>119</v>
      </c>
      <c r="E69" s="170" t="str">
        <f>'BVEM Scorecard'!E68</f>
        <v>PPA</v>
      </c>
      <c r="F69" s="123" t="s">
        <v>265</v>
      </c>
      <c r="G69" s="123" t="s">
        <v>266</v>
      </c>
      <c r="H69" s="123" t="s">
        <v>266</v>
      </c>
      <c r="I69" s="126"/>
      <c r="P69"/>
    </row>
    <row r="70" spans="2:16" ht="14.5" x14ac:dyDescent="0.35">
      <c r="B70" s="122">
        <f t="shared" si="0"/>
        <v>64</v>
      </c>
      <c r="C70" s="168">
        <v>119</v>
      </c>
      <c r="D70" s="170">
        <f>'BVEM Scorecard'!D69</f>
        <v>123</v>
      </c>
      <c r="E70" s="170" t="str">
        <f>'BVEM Scorecard'!E69</f>
        <v>PPA</v>
      </c>
      <c r="F70" s="123" t="s">
        <v>265</v>
      </c>
      <c r="G70" s="123" t="s">
        <v>266</v>
      </c>
      <c r="H70" s="123" t="s">
        <v>266</v>
      </c>
      <c r="I70" s="126"/>
      <c r="P70"/>
    </row>
    <row r="71" spans="2:16" ht="14.5" x14ac:dyDescent="0.35">
      <c r="B71" s="122">
        <f t="shared" si="0"/>
        <v>65</v>
      </c>
      <c r="C71" s="168">
        <v>123</v>
      </c>
      <c r="D71" s="170">
        <f>'BVEM Scorecard'!D70</f>
        <v>60</v>
      </c>
      <c r="E71" s="170" t="str">
        <f>'BVEM Scorecard'!E70</f>
        <v>PPA</v>
      </c>
      <c r="F71" s="123" t="s">
        <v>265</v>
      </c>
      <c r="G71" s="123" t="s">
        <v>266</v>
      </c>
      <c r="H71" s="123" t="s">
        <v>266</v>
      </c>
      <c r="I71" s="126"/>
      <c r="P71"/>
    </row>
    <row r="72" spans="2:16" ht="14.5" x14ac:dyDescent="0.35">
      <c r="B72" s="122">
        <f t="shared" si="0"/>
        <v>66</v>
      </c>
      <c r="C72" s="168">
        <v>60</v>
      </c>
      <c r="D72" s="170">
        <f>'BVEM Scorecard'!D71</f>
        <v>245</v>
      </c>
      <c r="E72" s="170" t="str">
        <f>'BVEM Scorecard'!E71</f>
        <v>PPA</v>
      </c>
      <c r="F72" s="123" t="s">
        <v>265</v>
      </c>
      <c r="G72" s="123" t="s">
        <v>266</v>
      </c>
      <c r="H72" s="123" t="s">
        <v>266</v>
      </c>
      <c r="I72" s="126"/>
      <c r="P72"/>
    </row>
    <row r="73" spans="2:16" ht="14.5" x14ac:dyDescent="0.35">
      <c r="B73" s="122">
        <f t="shared" ref="B73:B136" si="1">+B72+1</f>
        <v>67</v>
      </c>
      <c r="C73" s="168">
        <v>245</v>
      </c>
      <c r="D73" s="170">
        <f>'BVEM Scorecard'!D72</f>
        <v>110</v>
      </c>
      <c r="E73" s="170" t="str">
        <f>'BVEM Scorecard'!E72</f>
        <v>PPA</v>
      </c>
      <c r="F73" s="123" t="s">
        <v>265</v>
      </c>
      <c r="G73" s="123" t="s">
        <v>266</v>
      </c>
      <c r="H73" s="123" t="s">
        <v>266</v>
      </c>
      <c r="I73" s="126"/>
      <c r="P73"/>
    </row>
    <row r="74" spans="2:16" ht="14.5" x14ac:dyDescent="0.35">
      <c r="B74" s="122">
        <f t="shared" si="1"/>
        <v>68</v>
      </c>
      <c r="C74" s="168">
        <v>110</v>
      </c>
      <c r="D74" s="170">
        <f>'BVEM Scorecard'!D73</f>
        <v>258</v>
      </c>
      <c r="E74" s="170" t="str">
        <f>'BVEM Scorecard'!E73</f>
        <v>PPA</v>
      </c>
      <c r="F74" s="123" t="s">
        <v>265</v>
      </c>
      <c r="G74" s="123" t="s">
        <v>266</v>
      </c>
      <c r="H74" s="123" t="s">
        <v>266</v>
      </c>
      <c r="I74" s="126"/>
      <c r="P74"/>
    </row>
    <row r="75" spans="2:16" ht="14.5" x14ac:dyDescent="0.35">
      <c r="B75" s="122">
        <f t="shared" si="1"/>
        <v>69</v>
      </c>
      <c r="C75" s="168">
        <v>258</v>
      </c>
      <c r="D75" s="170">
        <f>'BVEM Scorecard'!D74</f>
        <v>61</v>
      </c>
      <c r="E75" s="170" t="str">
        <f>'BVEM Scorecard'!E74</f>
        <v>PPA</v>
      </c>
      <c r="F75" s="123" t="s">
        <v>265</v>
      </c>
      <c r="G75" s="123" t="s">
        <v>266</v>
      </c>
      <c r="H75" s="123" t="s">
        <v>266</v>
      </c>
      <c r="I75" s="126"/>
      <c r="P75"/>
    </row>
    <row r="76" spans="2:16" ht="14.5" x14ac:dyDescent="0.35">
      <c r="B76" s="122">
        <f t="shared" si="1"/>
        <v>70</v>
      </c>
      <c r="C76" s="168">
        <v>61</v>
      </c>
      <c r="D76" s="170">
        <f>'BVEM Scorecard'!D75</f>
        <v>241</v>
      </c>
      <c r="E76" s="170" t="str">
        <f>'BVEM Scorecard'!E75</f>
        <v>PPA</v>
      </c>
      <c r="F76" s="123" t="s">
        <v>265</v>
      </c>
      <c r="G76" s="123" t="s">
        <v>266</v>
      </c>
      <c r="H76" s="123" t="s">
        <v>266</v>
      </c>
      <c r="I76" s="126"/>
      <c r="P76"/>
    </row>
    <row r="77" spans="2:16" ht="14.5" x14ac:dyDescent="0.35">
      <c r="B77" s="122">
        <f t="shared" si="1"/>
        <v>71</v>
      </c>
      <c r="C77" s="168">
        <v>241</v>
      </c>
      <c r="D77" s="170">
        <f>'BVEM Scorecard'!D76</f>
        <v>111</v>
      </c>
      <c r="E77" s="170" t="str">
        <f>'BVEM Scorecard'!E76</f>
        <v>PPA</v>
      </c>
      <c r="F77" s="123" t="s">
        <v>265</v>
      </c>
      <c r="G77" s="123" t="s">
        <v>266</v>
      </c>
      <c r="H77" s="123" t="s">
        <v>266</v>
      </c>
      <c r="I77" s="126"/>
      <c r="P77"/>
    </row>
    <row r="78" spans="2:16" ht="14.5" x14ac:dyDescent="0.35">
      <c r="B78" s="122">
        <f t="shared" si="1"/>
        <v>72</v>
      </c>
      <c r="C78" s="168">
        <v>111</v>
      </c>
      <c r="D78" s="170">
        <f>'BVEM Scorecard'!D77</f>
        <v>261</v>
      </c>
      <c r="E78" s="170" t="str">
        <f>'BVEM Scorecard'!E77</f>
        <v>PPA</v>
      </c>
      <c r="F78" s="123" t="s">
        <v>265</v>
      </c>
      <c r="G78" s="123" t="s">
        <v>266</v>
      </c>
      <c r="H78" s="123" t="s">
        <v>266</v>
      </c>
      <c r="I78" s="126"/>
      <c r="P78"/>
    </row>
    <row r="79" spans="2:16" ht="14.5" x14ac:dyDescent="0.35">
      <c r="B79" s="122">
        <f t="shared" si="1"/>
        <v>73</v>
      </c>
      <c r="C79" s="168">
        <v>261</v>
      </c>
      <c r="D79" s="170">
        <f>'BVEM Scorecard'!D78</f>
        <v>62</v>
      </c>
      <c r="E79" s="170" t="str">
        <f>'BVEM Scorecard'!E78</f>
        <v>PPA</v>
      </c>
      <c r="F79" s="123" t="s">
        <v>265</v>
      </c>
      <c r="G79" s="123" t="s">
        <v>266</v>
      </c>
      <c r="H79" s="123" t="s">
        <v>266</v>
      </c>
      <c r="I79" s="126"/>
      <c r="P79"/>
    </row>
    <row r="80" spans="2:16" ht="14.5" x14ac:dyDescent="0.35">
      <c r="B80" s="122">
        <f t="shared" si="1"/>
        <v>74</v>
      </c>
      <c r="C80" s="168">
        <v>62</v>
      </c>
      <c r="D80" s="170">
        <f>'BVEM Scorecard'!D79</f>
        <v>80</v>
      </c>
      <c r="E80" s="170" t="str">
        <f>'BVEM Scorecard'!E79</f>
        <v>PPA</v>
      </c>
      <c r="F80" s="123" t="s">
        <v>265</v>
      </c>
      <c r="G80" s="123" t="s">
        <v>266</v>
      </c>
      <c r="H80" s="123" t="s">
        <v>266</v>
      </c>
      <c r="I80" s="126"/>
      <c r="P80"/>
    </row>
    <row r="81" spans="2:16" ht="14.5" x14ac:dyDescent="0.35">
      <c r="B81" s="122">
        <f t="shared" si="1"/>
        <v>75</v>
      </c>
      <c r="C81" s="168">
        <v>80</v>
      </c>
      <c r="D81" s="170">
        <f>'BVEM Scorecard'!D80</f>
        <v>112</v>
      </c>
      <c r="E81" s="170" t="str">
        <f>'BVEM Scorecard'!E80</f>
        <v>PPA</v>
      </c>
      <c r="F81" s="123" t="s">
        <v>265</v>
      </c>
      <c r="G81" s="123" t="s">
        <v>266</v>
      </c>
      <c r="H81" s="123" t="s">
        <v>266</v>
      </c>
      <c r="I81" s="126"/>
      <c r="P81"/>
    </row>
    <row r="82" spans="2:16" ht="14.5" x14ac:dyDescent="0.35">
      <c r="B82" s="122">
        <f t="shared" si="1"/>
        <v>76</v>
      </c>
      <c r="C82" s="168">
        <v>112</v>
      </c>
      <c r="D82" s="170">
        <f>'BVEM Scorecard'!D81</f>
        <v>124</v>
      </c>
      <c r="E82" s="170" t="str">
        <f>'BVEM Scorecard'!E81</f>
        <v>PPA</v>
      </c>
      <c r="F82" s="123" t="s">
        <v>265</v>
      </c>
      <c r="G82" s="123" t="s">
        <v>266</v>
      </c>
      <c r="H82" s="123" t="s">
        <v>266</v>
      </c>
      <c r="I82" s="126"/>
      <c r="P82"/>
    </row>
    <row r="83" spans="2:16" ht="14.5" x14ac:dyDescent="0.35">
      <c r="B83" s="122">
        <f t="shared" si="1"/>
        <v>77</v>
      </c>
      <c r="C83" s="168">
        <v>124</v>
      </c>
      <c r="D83" s="170">
        <f>'BVEM Scorecard'!D82</f>
        <v>63</v>
      </c>
      <c r="E83" s="170" t="str">
        <f>'BVEM Scorecard'!E82</f>
        <v>PPA</v>
      </c>
      <c r="F83" s="123" t="s">
        <v>265</v>
      </c>
      <c r="G83" s="123" t="s">
        <v>266</v>
      </c>
      <c r="H83" s="123" t="s">
        <v>266</v>
      </c>
      <c r="I83" s="126"/>
      <c r="P83"/>
    </row>
    <row r="84" spans="2:16" ht="14.5" x14ac:dyDescent="0.35">
      <c r="B84" s="122">
        <f t="shared" si="1"/>
        <v>78</v>
      </c>
      <c r="C84" s="168">
        <v>63</v>
      </c>
      <c r="D84" s="170">
        <f>'BVEM Scorecard'!D83</f>
        <v>73</v>
      </c>
      <c r="E84" s="170" t="str">
        <f>'BVEM Scorecard'!E83</f>
        <v>PPA</v>
      </c>
      <c r="F84" s="123" t="s">
        <v>265</v>
      </c>
      <c r="G84" s="123" t="s">
        <v>266</v>
      </c>
      <c r="H84" s="123" t="s">
        <v>266</v>
      </c>
      <c r="I84" s="126"/>
      <c r="P84"/>
    </row>
    <row r="85" spans="2:16" ht="14.5" x14ac:dyDescent="0.35">
      <c r="B85" s="122">
        <f t="shared" si="1"/>
        <v>79</v>
      </c>
      <c r="C85" s="168">
        <v>73</v>
      </c>
      <c r="D85" s="170">
        <f>'BVEM Scorecard'!D84</f>
        <v>113</v>
      </c>
      <c r="E85" s="170" t="str">
        <f>'BVEM Scorecard'!E84</f>
        <v>PPA</v>
      </c>
      <c r="F85" s="123" t="s">
        <v>265</v>
      </c>
      <c r="G85" s="123" t="s">
        <v>266</v>
      </c>
      <c r="H85" s="123" t="s">
        <v>266</v>
      </c>
      <c r="I85" s="126"/>
      <c r="P85"/>
    </row>
    <row r="86" spans="2:16" ht="14.5" x14ac:dyDescent="0.35">
      <c r="B86" s="122">
        <f t="shared" si="1"/>
        <v>80</v>
      </c>
      <c r="C86" s="168">
        <v>113</v>
      </c>
      <c r="D86" s="170">
        <f>'BVEM Scorecard'!D85</f>
        <v>121</v>
      </c>
      <c r="E86" s="170" t="str">
        <f>'BVEM Scorecard'!E85</f>
        <v>PPA</v>
      </c>
      <c r="F86" s="123" t="s">
        <v>265</v>
      </c>
      <c r="G86" s="123" t="s">
        <v>266</v>
      </c>
      <c r="H86" s="123" t="s">
        <v>266</v>
      </c>
      <c r="I86" s="126"/>
      <c r="P86"/>
    </row>
    <row r="87" spans="2:16" ht="14.5" x14ac:dyDescent="0.35">
      <c r="B87" s="122">
        <f t="shared" si="1"/>
        <v>81</v>
      </c>
      <c r="C87" s="168">
        <v>121</v>
      </c>
      <c r="D87" s="170">
        <f>'BVEM Scorecard'!D86</f>
        <v>195</v>
      </c>
      <c r="E87" s="170" t="str">
        <f>'BVEM Scorecard'!E86</f>
        <v>PPA</v>
      </c>
      <c r="F87" s="123" t="s">
        <v>265</v>
      </c>
      <c r="G87" s="123" t="s">
        <v>266</v>
      </c>
      <c r="H87" s="123" t="s">
        <v>266</v>
      </c>
      <c r="I87" s="126"/>
      <c r="P87"/>
    </row>
    <row r="88" spans="2:16" ht="14.5" x14ac:dyDescent="0.35">
      <c r="B88" s="122">
        <f t="shared" si="1"/>
        <v>82</v>
      </c>
      <c r="C88" s="168">
        <v>195</v>
      </c>
      <c r="D88" s="170">
        <f>'BVEM Scorecard'!D87</f>
        <v>90</v>
      </c>
      <c r="E88" s="170" t="str">
        <f>'BVEM Scorecard'!E87</f>
        <v>Own</v>
      </c>
      <c r="F88" s="123" t="s">
        <v>265</v>
      </c>
      <c r="G88" s="123" t="s">
        <v>266</v>
      </c>
      <c r="H88" s="123" t="s">
        <v>266</v>
      </c>
      <c r="I88" s="126"/>
      <c r="P88"/>
    </row>
    <row r="89" spans="2:16" ht="14.5" x14ac:dyDescent="0.35">
      <c r="B89" s="122">
        <f t="shared" si="1"/>
        <v>83</v>
      </c>
      <c r="C89" s="168">
        <v>90</v>
      </c>
      <c r="D89" s="170">
        <f>'BVEM Scorecard'!D88</f>
        <v>32</v>
      </c>
      <c r="E89" s="170" t="str">
        <f>'BVEM Scorecard'!E88</f>
        <v>Own</v>
      </c>
      <c r="F89" s="123" t="s">
        <v>262</v>
      </c>
      <c r="G89" s="123" t="s">
        <v>266</v>
      </c>
      <c r="H89" s="123" t="s">
        <v>266</v>
      </c>
      <c r="I89" s="126"/>
      <c r="P89"/>
    </row>
    <row r="90" spans="2:16" ht="14.5" x14ac:dyDescent="0.35">
      <c r="B90" s="122">
        <f t="shared" si="1"/>
        <v>84</v>
      </c>
      <c r="C90" s="168">
        <v>32</v>
      </c>
      <c r="D90" s="170">
        <f>'BVEM Scorecard'!D89</f>
        <v>288</v>
      </c>
      <c r="E90" s="170" t="str">
        <f>'BVEM Scorecard'!E89</f>
        <v>PPA</v>
      </c>
      <c r="F90" s="123" t="s">
        <v>262</v>
      </c>
      <c r="G90" s="123" t="s">
        <v>266</v>
      </c>
      <c r="H90" s="123" t="s">
        <v>266</v>
      </c>
      <c r="I90" s="126"/>
      <c r="P90"/>
    </row>
    <row r="91" spans="2:16" ht="14.5" x14ac:dyDescent="0.35">
      <c r="B91" s="122">
        <f t="shared" si="1"/>
        <v>85</v>
      </c>
      <c r="C91" s="168">
        <v>288</v>
      </c>
      <c r="D91" s="170">
        <f>'BVEM Scorecard'!D90</f>
        <v>33</v>
      </c>
      <c r="E91" s="170" t="str">
        <f>'BVEM Scorecard'!E90</f>
        <v>Own</v>
      </c>
      <c r="F91" s="123" t="s">
        <v>265</v>
      </c>
      <c r="G91" s="123" t="s">
        <v>266</v>
      </c>
      <c r="H91" s="123" t="s">
        <v>266</v>
      </c>
      <c r="I91" s="126"/>
      <c r="P91"/>
    </row>
    <row r="92" spans="2:16" ht="14.5" x14ac:dyDescent="0.35">
      <c r="B92" s="122">
        <f t="shared" si="1"/>
        <v>86</v>
      </c>
      <c r="C92" s="168">
        <v>33</v>
      </c>
      <c r="D92" s="170">
        <f>'BVEM Scorecard'!D91</f>
        <v>307</v>
      </c>
      <c r="E92" s="170" t="str">
        <f>'BVEM Scorecard'!E91</f>
        <v>PPA</v>
      </c>
      <c r="F92" s="123" t="s">
        <v>262</v>
      </c>
      <c r="G92" s="123" t="s">
        <v>266</v>
      </c>
      <c r="H92" s="123" t="s">
        <v>266</v>
      </c>
      <c r="I92" s="126"/>
      <c r="P92"/>
    </row>
    <row r="93" spans="2:16" ht="14.5" x14ac:dyDescent="0.35">
      <c r="B93" s="122">
        <f t="shared" si="1"/>
        <v>87</v>
      </c>
      <c r="C93" s="168">
        <v>307</v>
      </c>
      <c r="D93" s="170">
        <f>'BVEM Scorecard'!D92</f>
        <v>91</v>
      </c>
      <c r="E93" s="170" t="str">
        <f>'BVEM Scorecard'!E92</f>
        <v>PPA</v>
      </c>
      <c r="F93" s="123" t="s">
        <v>265</v>
      </c>
      <c r="G93" s="123" t="s">
        <v>266</v>
      </c>
      <c r="H93" s="123" t="s">
        <v>266</v>
      </c>
      <c r="I93" s="126"/>
      <c r="P93"/>
    </row>
    <row r="94" spans="2:16" ht="14.5" x14ac:dyDescent="0.35">
      <c r="B94" s="122">
        <f t="shared" si="1"/>
        <v>88</v>
      </c>
      <c r="C94" s="168">
        <v>91</v>
      </c>
      <c r="D94" s="170">
        <f>'BVEM Scorecard'!D93</f>
        <v>94</v>
      </c>
      <c r="E94" s="170" t="str">
        <f>'BVEM Scorecard'!E93</f>
        <v>PPA</v>
      </c>
      <c r="F94" s="123" t="s">
        <v>265</v>
      </c>
      <c r="G94" s="123" t="s">
        <v>266</v>
      </c>
      <c r="H94" s="123" t="s">
        <v>266</v>
      </c>
      <c r="I94" s="126"/>
      <c r="P94"/>
    </row>
    <row r="95" spans="2:16" ht="14.5" x14ac:dyDescent="0.35">
      <c r="B95" s="122">
        <f t="shared" si="1"/>
        <v>89</v>
      </c>
      <c r="C95" s="168">
        <v>94</v>
      </c>
      <c r="D95" s="170">
        <f>'BVEM Scorecard'!D94</f>
        <v>36</v>
      </c>
      <c r="E95" s="170" t="str">
        <f>'BVEM Scorecard'!E94</f>
        <v>Own</v>
      </c>
      <c r="F95" s="123" t="s">
        <v>265</v>
      </c>
      <c r="G95" s="123" t="s">
        <v>266</v>
      </c>
      <c r="H95" s="123" t="s">
        <v>266</v>
      </c>
      <c r="I95" s="126"/>
      <c r="P95"/>
    </row>
    <row r="96" spans="2:16" ht="14.5" x14ac:dyDescent="0.35">
      <c r="B96" s="122">
        <f t="shared" si="1"/>
        <v>90</v>
      </c>
      <c r="C96" s="168">
        <v>36</v>
      </c>
      <c r="D96" s="170">
        <f>'BVEM Scorecard'!D95</f>
        <v>289</v>
      </c>
      <c r="E96" s="170" t="str">
        <f>'BVEM Scorecard'!E95</f>
        <v>PPA</v>
      </c>
      <c r="F96" s="123" t="s">
        <v>262</v>
      </c>
      <c r="G96" s="123" t="s">
        <v>266</v>
      </c>
      <c r="H96" s="123" t="s">
        <v>266</v>
      </c>
      <c r="I96" s="126"/>
      <c r="P96"/>
    </row>
    <row r="97" spans="2:16" ht="14.5" x14ac:dyDescent="0.35">
      <c r="B97" s="122">
        <f t="shared" si="1"/>
        <v>91</v>
      </c>
      <c r="C97" s="168">
        <v>289</v>
      </c>
      <c r="D97" s="170">
        <f>'BVEM Scorecard'!D96</f>
        <v>214</v>
      </c>
      <c r="E97" s="170" t="str">
        <f>'BVEM Scorecard'!E96</f>
        <v>PPA</v>
      </c>
      <c r="F97" s="123" t="s">
        <v>265</v>
      </c>
      <c r="G97" s="123" t="s">
        <v>266</v>
      </c>
      <c r="H97" s="123" t="s">
        <v>266</v>
      </c>
      <c r="I97" s="126"/>
      <c r="P97"/>
    </row>
    <row r="98" spans="2:16" ht="14.5" x14ac:dyDescent="0.35">
      <c r="B98" s="122">
        <f t="shared" si="1"/>
        <v>92</v>
      </c>
      <c r="C98" s="168">
        <v>214</v>
      </c>
      <c r="D98" s="170">
        <f>'BVEM Scorecard'!D97</f>
        <v>10</v>
      </c>
      <c r="E98" s="170" t="str">
        <f>'BVEM Scorecard'!E97</f>
        <v>Own</v>
      </c>
      <c r="F98" s="123" t="s">
        <v>265</v>
      </c>
      <c r="G98" s="123" t="s">
        <v>266</v>
      </c>
      <c r="H98" s="123" t="s">
        <v>266</v>
      </c>
      <c r="I98" s="126"/>
      <c r="P98"/>
    </row>
    <row r="99" spans="2:16" ht="14.5" x14ac:dyDescent="0.35">
      <c r="B99" s="122">
        <f t="shared" si="1"/>
        <v>93</v>
      </c>
      <c r="C99" s="168">
        <v>10</v>
      </c>
      <c r="D99" s="170">
        <f>'BVEM Scorecard'!D98</f>
        <v>37</v>
      </c>
      <c r="E99" s="170" t="str">
        <f>'BVEM Scorecard'!E98</f>
        <v>Own</v>
      </c>
      <c r="F99" s="123" t="s">
        <v>262</v>
      </c>
      <c r="G99" s="123" t="s">
        <v>266</v>
      </c>
      <c r="H99" s="123" t="s">
        <v>266</v>
      </c>
      <c r="I99" s="126"/>
      <c r="P99"/>
    </row>
    <row r="100" spans="2:16" ht="14.5" x14ac:dyDescent="0.35">
      <c r="B100" s="122">
        <f t="shared" si="1"/>
        <v>94</v>
      </c>
      <c r="C100" s="168">
        <v>37</v>
      </c>
      <c r="D100" s="170">
        <f>'BVEM Scorecard'!D99</f>
        <v>308</v>
      </c>
      <c r="E100" s="170" t="str">
        <f>'BVEM Scorecard'!E99</f>
        <v>PPA</v>
      </c>
      <c r="F100" s="123" t="s">
        <v>262</v>
      </c>
      <c r="G100" s="123" t="s">
        <v>266</v>
      </c>
      <c r="H100" s="123" t="s">
        <v>266</v>
      </c>
      <c r="I100" s="126"/>
      <c r="P100"/>
    </row>
    <row r="101" spans="2:16" ht="14.5" x14ac:dyDescent="0.35">
      <c r="B101" s="122">
        <f t="shared" si="1"/>
        <v>95</v>
      </c>
      <c r="C101" s="168">
        <v>308</v>
      </c>
      <c r="D101" s="170">
        <f>'BVEM Scorecard'!D100</f>
        <v>174</v>
      </c>
      <c r="E101" s="170" t="str">
        <f>'BVEM Scorecard'!E100</f>
        <v>PPA</v>
      </c>
      <c r="F101" s="123" t="s">
        <v>265</v>
      </c>
      <c r="G101" s="123" t="s">
        <v>266</v>
      </c>
      <c r="H101" s="123" t="s">
        <v>266</v>
      </c>
      <c r="I101" s="126"/>
      <c r="P101"/>
    </row>
    <row r="102" spans="2:16" ht="14.5" x14ac:dyDescent="0.35">
      <c r="B102" s="122">
        <f t="shared" si="1"/>
        <v>96</v>
      </c>
      <c r="C102" s="168">
        <v>174</v>
      </c>
      <c r="D102" s="170">
        <f>'BVEM Scorecard'!D101</f>
        <v>103</v>
      </c>
      <c r="E102" s="170" t="str">
        <f>'BVEM Scorecard'!E101</f>
        <v>Own</v>
      </c>
      <c r="F102" s="123" t="s">
        <v>265</v>
      </c>
      <c r="G102" s="123" t="s">
        <v>266</v>
      </c>
      <c r="H102" s="123" t="s">
        <v>266</v>
      </c>
      <c r="I102" s="126"/>
      <c r="P102"/>
    </row>
    <row r="103" spans="2:16" ht="14.5" x14ac:dyDescent="0.35">
      <c r="B103" s="122">
        <f t="shared" si="1"/>
        <v>97</v>
      </c>
      <c r="C103" s="168">
        <v>103</v>
      </c>
      <c r="D103" s="170">
        <f>'BVEM Scorecard'!D102</f>
        <v>38</v>
      </c>
      <c r="E103" s="170" t="str">
        <f>'BVEM Scorecard'!E102</f>
        <v>Own</v>
      </c>
      <c r="F103" s="123" t="s">
        <v>262</v>
      </c>
      <c r="G103" s="123" t="s">
        <v>266</v>
      </c>
      <c r="H103" s="123" t="s">
        <v>266</v>
      </c>
      <c r="I103" s="126"/>
      <c r="P103"/>
    </row>
    <row r="104" spans="2:16" ht="14.5" x14ac:dyDescent="0.35">
      <c r="B104" s="122">
        <f t="shared" si="1"/>
        <v>98</v>
      </c>
      <c r="C104" s="168">
        <v>38</v>
      </c>
      <c r="D104" s="170">
        <f>'BVEM Scorecard'!D103</f>
        <v>294</v>
      </c>
      <c r="E104" s="170" t="str">
        <f>'BVEM Scorecard'!E103</f>
        <v>PPA</v>
      </c>
      <c r="F104" s="123" t="s">
        <v>262</v>
      </c>
      <c r="G104" s="123" t="s">
        <v>266</v>
      </c>
      <c r="H104" s="123" t="s">
        <v>266</v>
      </c>
      <c r="I104" s="126"/>
      <c r="P104"/>
    </row>
    <row r="105" spans="2:16" ht="14.5" x14ac:dyDescent="0.35">
      <c r="B105" s="122">
        <f t="shared" si="1"/>
        <v>99</v>
      </c>
      <c r="C105" s="168">
        <v>294</v>
      </c>
      <c r="D105" s="170">
        <f>'BVEM Scorecard'!D104</f>
        <v>39</v>
      </c>
      <c r="E105" s="170" t="str">
        <f>'BVEM Scorecard'!E104</f>
        <v>Own</v>
      </c>
      <c r="F105" s="123" t="s">
        <v>265</v>
      </c>
      <c r="G105" s="123" t="s">
        <v>266</v>
      </c>
      <c r="H105" s="123" t="s">
        <v>266</v>
      </c>
      <c r="I105" s="126"/>
      <c r="P105"/>
    </row>
    <row r="106" spans="2:16" ht="14.5" x14ac:dyDescent="0.35">
      <c r="B106" s="122">
        <f t="shared" si="1"/>
        <v>100</v>
      </c>
      <c r="C106" s="168">
        <v>39</v>
      </c>
      <c r="D106" s="170">
        <f>'BVEM Scorecard'!D105</f>
        <v>311</v>
      </c>
      <c r="E106" s="170" t="str">
        <f>'BVEM Scorecard'!E105</f>
        <v>PPA</v>
      </c>
      <c r="F106" s="123" t="s">
        <v>262</v>
      </c>
      <c r="G106" s="123" t="s">
        <v>266</v>
      </c>
      <c r="H106" s="123" t="s">
        <v>266</v>
      </c>
      <c r="I106" s="126"/>
      <c r="P106"/>
    </row>
    <row r="107" spans="2:16" ht="14.5" x14ac:dyDescent="0.35">
      <c r="B107" s="122">
        <f t="shared" si="1"/>
        <v>101</v>
      </c>
      <c r="C107" s="168">
        <v>311</v>
      </c>
      <c r="D107" s="170">
        <f>'BVEM Scorecard'!D106</f>
        <v>1171</v>
      </c>
      <c r="E107" s="170" t="str">
        <f>'BVEM Scorecard'!E106</f>
        <v>PPA</v>
      </c>
      <c r="F107" s="123" t="s">
        <v>265</v>
      </c>
      <c r="G107" s="123" t="s">
        <v>266</v>
      </c>
      <c r="H107" s="123" t="s">
        <v>266</v>
      </c>
      <c r="I107" s="126"/>
      <c r="P107"/>
    </row>
    <row r="108" spans="2:16" ht="14.5" x14ac:dyDescent="0.35">
      <c r="B108" s="122">
        <f t="shared" si="1"/>
        <v>102</v>
      </c>
      <c r="C108" s="168">
        <v>1171</v>
      </c>
      <c r="D108" s="170">
        <f>'BVEM Scorecard'!D107</f>
        <v>145</v>
      </c>
      <c r="E108" s="170" t="str">
        <f>'BVEM Scorecard'!E107</f>
        <v>PPA</v>
      </c>
      <c r="F108" s="123" t="s">
        <v>265</v>
      </c>
      <c r="G108" s="123" t="s">
        <v>271</v>
      </c>
      <c r="H108" s="123" t="s">
        <v>271</v>
      </c>
      <c r="I108" s="126"/>
      <c r="P108"/>
    </row>
    <row r="109" spans="2:16" ht="14.5" x14ac:dyDescent="0.35">
      <c r="B109" s="122">
        <f t="shared" si="1"/>
        <v>103</v>
      </c>
      <c r="C109" s="168">
        <v>145</v>
      </c>
      <c r="D109" s="170">
        <f>'BVEM Scorecard'!D108</f>
        <v>149</v>
      </c>
      <c r="E109" s="170" t="str">
        <f>'BVEM Scorecard'!E108</f>
        <v>PPA</v>
      </c>
      <c r="F109" s="123" t="s">
        <v>265</v>
      </c>
      <c r="G109" s="123" t="s">
        <v>272</v>
      </c>
      <c r="H109" s="123" t="s">
        <v>273</v>
      </c>
      <c r="P109"/>
    </row>
    <row r="110" spans="2:16" ht="14.5" x14ac:dyDescent="0.35">
      <c r="B110" s="122">
        <f t="shared" si="1"/>
        <v>104</v>
      </c>
      <c r="C110" s="168">
        <v>149</v>
      </c>
      <c r="D110" s="170">
        <f>'BVEM Scorecard'!D109</f>
        <v>150</v>
      </c>
      <c r="E110" s="170" t="str">
        <f>'BVEM Scorecard'!E109</f>
        <v>PPA</v>
      </c>
      <c r="F110" s="123" t="s">
        <v>265</v>
      </c>
      <c r="G110" s="123" t="s">
        <v>272</v>
      </c>
      <c r="H110" s="123" t="s">
        <v>273</v>
      </c>
      <c r="P110"/>
    </row>
    <row r="111" spans="2:16" ht="14.5" x14ac:dyDescent="0.35">
      <c r="B111" s="122">
        <f t="shared" si="1"/>
        <v>105</v>
      </c>
      <c r="C111" s="168">
        <v>150</v>
      </c>
      <c r="D111" s="170">
        <f>'BVEM Scorecard'!D110</f>
        <v>151</v>
      </c>
      <c r="E111" s="170" t="str">
        <f>'BVEM Scorecard'!E110</f>
        <v>PPA</v>
      </c>
      <c r="F111" s="123" t="s">
        <v>265</v>
      </c>
      <c r="G111" s="123" t="s">
        <v>266</v>
      </c>
      <c r="H111" s="123" t="s">
        <v>266</v>
      </c>
      <c r="P111"/>
    </row>
    <row r="112" spans="2:16" ht="14.5" x14ac:dyDescent="0.35">
      <c r="B112" s="122">
        <f t="shared" si="1"/>
        <v>106</v>
      </c>
      <c r="C112" s="168">
        <v>151</v>
      </c>
      <c r="D112" s="170">
        <f>'BVEM Scorecard'!D111</f>
        <v>162</v>
      </c>
      <c r="E112" s="170" t="str">
        <f>'BVEM Scorecard'!E111</f>
        <v>PPA</v>
      </c>
      <c r="F112" s="123" t="s">
        <v>265</v>
      </c>
      <c r="G112" s="123" t="s">
        <v>269</v>
      </c>
      <c r="H112" s="123" t="s">
        <v>270</v>
      </c>
      <c r="P112"/>
    </row>
    <row r="113" spans="2:16" ht="14.5" x14ac:dyDescent="0.35">
      <c r="B113" s="122">
        <f t="shared" si="1"/>
        <v>107</v>
      </c>
      <c r="C113" s="168">
        <v>162</v>
      </c>
      <c r="D113" s="170">
        <f>'BVEM Scorecard'!D112</f>
        <v>182</v>
      </c>
      <c r="E113" s="170" t="str">
        <f>'BVEM Scorecard'!E112</f>
        <v>PPA</v>
      </c>
      <c r="F113" s="123" t="s">
        <v>265</v>
      </c>
      <c r="G113" s="123" t="s">
        <v>266</v>
      </c>
      <c r="H113" s="123" t="s">
        <v>266</v>
      </c>
      <c r="P113"/>
    </row>
    <row r="114" spans="2:16" ht="14.5" x14ac:dyDescent="0.35">
      <c r="B114" s="122">
        <f t="shared" si="1"/>
        <v>108</v>
      </c>
      <c r="C114" s="168">
        <v>182</v>
      </c>
      <c r="D114" s="170">
        <f>'BVEM Scorecard'!D113</f>
        <v>184</v>
      </c>
      <c r="E114" s="170" t="str">
        <f>'BVEM Scorecard'!E113</f>
        <v>PPA</v>
      </c>
      <c r="F114" s="123" t="s">
        <v>265</v>
      </c>
      <c r="G114" s="123" t="s">
        <v>274</v>
      </c>
      <c r="H114" s="123" t="s">
        <v>275</v>
      </c>
      <c r="P114"/>
    </row>
    <row r="115" spans="2:16" ht="14.5" x14ac:dyDescent="0.35">
      <c r="B115" s="122">
        <f t="shared" si="1"/>
        <v>109</v>
      </c>
      <c r="C115" s="168">
        <v>184</v>
      </c>
      <c r="D115" s="170">
        <f>'BVEM Scorecard'!D114</f>
        <v>191</v>
      </c>
      <c r="E115" s="170" t="str">
        <f>'BVEM Scorecard'!E114</f>
        <v>PPA</v>
      </c>
      <c r="F115" s="123" t="s">
        <v>265</v>
      </c>
      <c r="G115" s="123" t="s">
        <v>274</v>
      </c>
      <c r="H115" s="123" t="s">
        <v>275</v>
      </c>
      <c r="P115"/>
    </row>
    <row r="116" spans="2:16" ht="14.5" x14ac:dyDescent="0.35">
      <c r="B116" s="122">
        <f t="shared" si="1"/>
        <v>110</v>
      </c>
      <c r="C116" s="168">
        <v>191</v>
      </c>
      <c r="D116" s="170">
        <f>'BVEM Scorecard'!D115</f>
        <v>196</v>
      </c>
      <c r="E116" s="170" t="str">
        <f>'BVEM Scorecard'!E115</f>
        <v>PPA</v>
      </c>
      <c r="F116" s="123" t="s">
        <v>265</v>
      </c>
      <c r="G116" s="123" t="s">
        <v>267</v>
      </c>
      <c r="H116" s="123" t="s">
        <v>276</v>
      </c>
      <c r="P116"/>
    </row>
    <row r="117" spans="2:16" ht="14.5" x14ac:dyDescent="0.35">
      <c r="B117" s="122">
        <f t="shared" si="1"/>
        <v>111</v>
      </c>
      <c r="C117" s="168">
        <v>196</v>
      </c>
      <c r="D117" s="170">
        <f>'BVEM Scorecard'!D116</f>
        <v>204</v>
      </c>
      <c r="E117" s="170" t="str">
        <f>'BVEM Scorecard'!E116</f>
        <v>PPA</v>
      </c>
      <c r="F117" s="123" t="s">
        <v>265</v>
      </c>
      <c r="G117" s="123" t="s">
        <v>274</v>
      </c>
      <c r="H117" s="123" t="s">
        <v>275</v>
      </c>
      <c r="P117"/>
    </row>
    <row r="118" spans="2:16" ht="14.5" x14ac:dyDescent="0.35">
      <c r="B118" s="122">
        <f t="shared" si="1"/>
        <v>112</v>
      </c>
      <c r="C118" s="168">
        <v>204</v>
      </c>
      <c r="D118" s="170">
        <f>'BVEM Scorecard'!D117</f>
        <v>217</v>
      </c>
      <c r="E118" s="170" t="str">
        <f>'BVEM Scorecard'!E117</f>
        <v>PPA</v>
      </c>
      <c r="F118" s="123" t="s">
        <v>265</v>
      </c>
      <c r="G118" s="123" t="s">
        <v>267</v>
      </c>
      <c r="H118" s="123" t="s">
        <v>276</v>
      </c>
      <c r="P118"/>
    </row>
    <row r="119" spans="2:16" ht="14.5" x14ac:dyDescent="0.35">
      <c r="B119" s="122">
        <f t="shared" si="1"/>
        <v>113</v>
      </c>
      <c r="C119" s="168">
        <v>217</v>
      </c>
      <c r="D119" s="170">
        <f>'BVEM Scorecard'!D118</f>
        <v>218</v>
      </c>
      <c r="E119" s="170" t="str">
        <f>'BVEM Scorecard'!E118</f>
        <v>PPA</v>
      </c>
      <c r="F119" s="123" t="s">
        <v>265</v>
      </c>
      <c r="G119" s="123" t="s">
        <v>272</v>
      </c>
      <c r="H119" s="123" t="s">
        <v>273</v>
      </c>
      <c r="J119" s="126"/>
      <c r="P119"/>
    </row>
    <row r="120" spans="2:16" ht="14.5" x14ac:dyDescent="0.35">
      <c r="B120" s="122">
        <f t="shared" si="1"/>
        <v>114</v>
      </c>
      <c r="C120" s="168">
        <v>218</v>
      </c>
      <c r="D120" s="170">
        <f>'BVEM Scorecard'!D119</f>
        <v>234</v>
      </c>
      <c r="E120" s="170" t="str">
        <f>'BVEM Scorecard'!E119</f>
        <v>PPA</v>
      </c>
      <c r="F120" s="123" t="s">
        <v>265</v>
      </c>
      <c r="G120" s="123" t="s">
        <v>269</v>
      </c>
      <c r="H120" s="123" t="s">
        <v>270</v>
      </c>
      <c r="J120" s="126"/>
      <c r="P120"/>
    </row>
    <row r="121" spans="2:16" ht="14.5" x14ac:dyDescent="0.35">
      <c r="B121" s="122">
        <f t="shared" si="1"/>
        <v>115</v>
      </c>
      <c r="C121" s="168">
        <v>234</v>
      </c>
      <c r="D121" s="170">
        <f>'BVEM Scorecard'!D120</f>
        <v>235</v>
      </c>
      <c r="E121" s="170" t="str">
        <f>'BVEM Scorecard'!E120</f>
        <v>PPA</v>
      </c>
      <c r="F121" s="123" t="s">
        <v>265</v>
      </c>
      <c r="G121" s="123" t="s">
        <v>271</v>
      </c>
      <c r="H121" s="123" t="s">
        <v>271</v>
      </c>
      <c r="J121" s="126"/>
      <c r="P121"/>
    </row>
    <row r="122" spans="2:16" ht="14.5" x14ac:dyDescent="0.35">
      <c r="B122" s="122">
        <f t="shared" si="1"/>
        <v>116</v>
      </c>
      <c r="C122" s="168">
        <v>235</v>
      </c>
      <c r="D122" s="170">
        <f>'BVEM Scorecard'!D121</f>
        <v>237</v>
      </c>
      <c r="E122" s="170" t="str">
        <f>'BVEM Scorecard'!E121</f>
        <v>PPA</v>
      </c>
      <c r="F122" s="123" t="s">
        <v>265</v>
      </c>
      <c r="G122" s="123" t="s">
        <v>263</v>
      </c>
      <c r="H122" s="123" t="s">
        <v>264</v>
      </c>
      <c r="P122"/>
    </row>
    <row r="123" spans="2:16" ht="14.5" x14ac:dyDescent="0.35">
      <c r="B123" s="122">
        <f t="shared" si="1"/>
        <v>117</v>
      </c>
      <c r="C123" s="168">
        <v>237</v>
      </c>
      <c r="D123" s="170">
        <f>'BVEM Scorecard'!D122</f>
        <v>239</v>
      </c>
      <c r="E123" s="170" t="str">
        <f>'BVEM Scorecard'!E122</f>
        <v>PPA</v>
      </c>
      <c r="F123" s="123" t="s">
        <v>265</v>
      </c>
      <c r="G123" s="123" t="s">
        <v>263</v>
      </c>
      <c r="H123" s="123" t="s">
        <v>264</v>
      </c>
      <c r="P123"/>
    </row>
    <row r="124" spans="2:16" ht="14.5" x14ac:dyDescent="0.35">
      <c r="B124" s="122">
        <f t="shared" si="1"/>
        <v>118</v>
      </c>
      <c r="C124" s="168">
        <v>239</v>
      </c>
      <c r="D124" s="170">
        <f>'BVEM Scorecard'!D123</f>
        <v>242</v>
      </c>
      <c r="E124" s="170" t="str">
        <f>'BVEM Scorecard'!E123</f>
        <v>PPA</v>
      </c>
      <c r="F124" s="123" t="s">
        <v>265</v>
      </c>
      <c r="G124" s="123" t="s">
        <v>271</v>
      </c>
      <c r="H124" s="123" t="s">
        <v>271</v>
      </c>
      <c r="P124"/>
    </row>
    <row r="125" spans="2:16" ht="14.5" x14ac:dyDescent="0.35">
      <c r="B125" s="122">
        <f t="shared" si="1"/>
        <v>119</v>
      </c>
      <c r="C125" s="168">
        <v>242</v>
      </c>
      <c r="D125" s="170">
        <f>'BVEM Scorecard'!D124</f>
        <v>243</v>
      </c>
      <c r="E125" s="170" t="str">
        <f>'BVEM Scorecard'!E124</f>
        <v>PPA</v>
      </c>
      <c r="F125" s="123" t="s">
        <v>265</v>
      </c>
      <c r="G125" s="123" t="s">
        <v>263</v>
      </c>
      <c r="H125" s="123" t="s">
        <v>264</v>
      </c>
      <c r="P125"/>
    </row>
    <row r="126" spans="2:16" ht="14.5" x14ac:dyDescent="0.35">
      <c r="B126" s="122">
        <f t="shared" si="1"/>
        <v>120</v>
      </c>
      <c r="C126" s="168">
        <v>243</v>
      </c>
      <c r="D126" s="170">
        <f>'BVEM Scorecard'!D125</f>
        <v>744</v>
      </c>
      <c r="E126" s="170" t="str">
        <f>'BVEM Scorecard'!E125</f>
        <v>Own</v>
      </c>
      <c r="F126" s="123" t="s">
        <v>265</v>
      </c>
      <c r="G126" s="123" t="s">
        <v>271</v>
      </c>
      <c r="H126" s="123" t="s">
        <v>271</v>
      </c>
      <c r="P126"/>
    </row>
    <row r="127" spans="2:16" ht="14.5" x14ac:dyDescent="0.35">
      <c r="B127" s="122">
        <f t="shared" si="1"/>
        <v>121</v>
      </c>
      <c r="C127" s="168">
        <v>744</v>
      </c>
      <c r="D127" s="170">
        <f>'BVEM Scorecard'!D126</f>
        <v>248</v>
      </c>
      <c r="E127" s="170" t="str">
        <f>'BVEM Scorecard'!E126</f>
        <v>PPA</v>
      </c>
      <c r="F127" s="123" t="s">
        <v>262</v>
      </c>
      <c r="G127" s="123" t="s">
        <v>272</v>
      </c>
      <c r="H127" s="123" t="s">
        <v>273</v>
      </c>
      <c r="P127"/>
    </row>
    <row r="128" spans="2:16" ht="14.5" x14ac:dyDescent="0.35">
      <c r="B128" s="122">
        <f t="shared" si="1"/>
        <v>122</v>
      </c>
      <c r="C128" s="168">
        <v>248</v>
      </c>
      <c r="D128" s="170">
        <f>'BVEM Scorecard'!D127</f>
        <v>995</v>
      </c>
      <c r="E128" s="170" t="str">
        <f>'BVEM Scorecard'!E127</f>
        <v>Own</v>
      </c>
      <c r="F128" s="123" t="s">
        <v>265</v>
      </c>
      <c r="G128" s="123" t="s">
        <v>269</v>
      </c>
      <c r="H128" s="123" t="s">
        <v>270</v>
      </c>
      <c r="P128"/>
    </row>
    <row r="129" spans="2:16" ht="14.5" x14ac:dyDescent="0.35">
      <c r="B129" s="122">
        <f t="shared" si="1"/>
        <v>123</v>
      </c>
      <c r="C129" s="168">
        <v>995</v>
      </c>
      <c r="D129" s="170">
        <f>'BVEM Scorecard'!D128</f>
        <v>249</v>
      </c>
      <c r="E129" s="170" t="str">
        <f>'BVEM Scorecard'!E128</f>
        <v>PPA</v>
      </c>
      <c r="F129" s="123" t="s">
        <v>262</v>
      </c>
      <c r="G129" s="123" t="s">
        <v>271</v>
      </c>
      <c r="H129" s="123" t="s">
        <v>271</v>
      </c>
      <c r="P129"/>
    </row>
    <row r="130" spans="2:16" ht="14.5" x14ac:dyDescent="0.35">
      <c r="B130" s="122">
        <f t="shared" si="1"/>
        <v>124</v>
      </c>
      <c r="C130" s="168">
        <v>249</v>
      </c>
      <c r="D130" s="170">
        <f>'BVEM Scorecard'!D129</f>
        <v>459</v>
      </c>
      <c r="E130" s="170" t="str">
        <f>'BVEM Scorecard'!E129</f>
        <v>Own</v>
      </c>
      <c r="F130" s="123" t="s">
        <v>265</v>
      </c>
      <c r="G130" s="123" t="s">
        <v>271</v>
      </c>
      <c r="H130" s="123" t="s">
        <v>271</v>
      </c>
      <c r="P130"/>
    </row>
    <row r="131" spans="2:16" ht="14.5" x14ac:dyDescent="0.35">
      <c r="B131" s="122">
        <f t="shared" si="1"/>
        <v>125</v>
      </c>
      <c r="C131" s="168">
        <v>459</v>
      </c>
      <c r="D131" s="170">
        <f>'BVEM Scorecard'!D130</f>
        <v>996</v>
      </c>
      <c r="E131" s="170" t="str">
        <f>'BVEM Scorecard'!E130</f>
        <v>Own</v>
      </c>
      <c r="F131" s="123" t="s">
        <v>262</v>
      </c>
      <c r="G131" s="123" t="s">
        <v>269</v>
      </c>
      <c r="H131" s="123" t="s">
        <v>270</v>
      </c>
      <c r="P131"/>
    </row>
    <row r="132" spans="2:16" ht="14.5" x14ac:dyDescent="0.35">
      <c r="B132" s="122">
        <f t="shared" si="1"/>
        <v>126</v>
      </c>
      <c r="C132" s="168">
        <v>996</v>
      </c>
      <c r="D132" s="170">
        <f>'BVEM Scorecard'!D131</f>
        <v>251</v>
      </c>
      <c r="E132" s="170" t="str">
        <f>'BVEM Scorecard'!E131</f>
        <v>PPA</v>
      </c>
      <c r="F132" s="123" t="s">
        <v>262</v>
      </c>
      <c r="G132" s="123" t="s">
        <v>271</v>
      </c>
      <c r="H132" s="123" t="s">
        <v>271</v>
      </c>
      <c r="P132"/>
    </row>
    <row r="133" spans="2:16" ht="14.5" x14ac:dyDescent="0.35">
      <c r="B133" s="122">
        <f t="shared" si="1"/>
        <v>127</v>
      </c>
      <c r="C133" s="168">
        <v>251</v>
      </c>
      <c r="D133" s="170">
        <f>'BVEM Scorecard'!D132</f>
        <v>347</v>
      </c>
      <c r="E133" s="170" t="str">
        <f>'BVEM Scorecard'!E132</f>
        <v>Own</v>
      </c>
      <c r="F133" s="123" t="s">
        <v>265</v>
      </c>
      <c r="G133" s="123" t="s">
        <v>271</v>
      </c>
      <c r="H133" s="123" t="s">
        <v>271</v>
      </c>
      <c r="P133"/>
    </row>
    <row r="134" spans="2:16" ht="14.5" x14ac:dyDescent="0.35">
      <c r="B134" s="122">
        <f t="shared" si="1"/>
        <v>128</v>
      </c>
      <c r="C134" s="168">
        <v>347</v>
      </c>
      <c r="D134" s="170">
        <f>'BVEM Scorecard'!D133</f>
        <v>253</v>
      </c>
      <c r="E134" s="170" t="str">
        <f>'BVEM Scorecard'!E133</f>
        <v>Own</v>
      </c>
      <c r="F134" s="123" t="s">
        <v>262</v>
      </c>
      <c r="G134" s="123" t="s">
        <v>266</v>
      </c>
      <c r="H134" s="123" t="s">
        <v>266</v>
      </c>
      <c r="P134"/>
    </row>
    <row r="135" spans="2:16" ht="14.5" x14ac:dyDescent="0.35">
      <c r="B135" s="122">
        <f t="shared" si="1"/>
        <v>129</v>
      </c>
      <c r="C135" s="168">
        <v>253</v>
      </c>
      <c r="D135" s="170">
        <f>'BVEM Scorecard'!D134</f>
        <v>254</v>
      </c>
      <c r="E135" s="170" t="str">
        <f>'BVEM Scorecard'!E134</f>
        <v>PPA</v>
      </c>
      <c r="F135" s="123" t="s">
        <v>262</v>
      </c>
      <c r="G135" s="123" t="s">
        <v>266</v>
      </c>
      <c r="H135" s="123" t="s">
        <v>266</v>
      </c>
      <c r="P135"/>
    </row>
    <row r="136" spans="2:16" ht="14.5" x14ac:dyDescent="0.35">
      <c r="B136" s="122">
        <f t="shared" si="1"/>
        <v>130</v>
      </c>
      <c r="C136" s="168">
        <v>254</v>
      </c>
      <c r="D136" s="170">
        <f>'BVEM Scorecard'!D135</f>
        <v>256</v>
      </c>
      <c r="E136" s="170" t="str">
        <f>'BVEM Scorecard'!E135</f>
        <v>PPA</v>
      </c>
      <c r="F136" s="123" t="s">
        <v>265</v>
      </c>
      <c r="G136" s="123" t="s">
        <v>266</v>
      </c>
      <c r="H136" s="123" t="s">
        <v>266</v>
      </c>
      <c r="P136"/>
    </row>
    <row r="137" spans="2:16" ht="14.5" x14ac:dyDescent="0.35">
      <c r="B137" s="122">
        <f t="shared" ref="B137:B200" si="2">+B136+1</f>
        <v>131</v>
      </c>
      <c r="C137" s="168">
        <v>256</v>
      </c>
      <c r="D137" s="170">
        <f>'BVEM Scorecard'!D136</f>
        <v>728</v>
      </c>
      <c r="E137" s="170" t="str">
        <f>'BVEM Scorecard'!E136</f>
        <v>Own</v>
      </c>
      <c r="F137" s="123" t="s">
        <v>265</v>
      </c>
      <c r="G137" s="123" t="s">
        <v>266</v>
      </c>
      <c r="H137" s="123" t="s">
        <v>266</v>
      </c>
      <c r="P137"/>
    </row>
    <row r="138" spans="2:16" ht="14.5" x14ac:dyDescent="0.35">
      <c r="B138" s="122">
        <f t="shared" si="2"/>
        <v>132</v>
      </c>
      <c r="C138" s="168">
        <v>728</v>
      </c>
      <c r="D138" s="170">
        <f>'BVEM Scorecard'!D137</f>
        <v>998</v>
      </c>
      <c r="E138" s="170" t="str">
        <f>'BVEM Scorecard'!E137</f>
        <v>Own</v>
      </c>
      <c r="F138" s="123" t="s">
        <v>262</v>
      </c>
      <c r="G138" s="123" t="s">
        <v>272</v>
      </c>
      <c r="H138" s="123" t="s">
        <v>273</v>
      </c>
      <c r="P138"/>
    </row>
    <row r="139" spans="2:16" ht="14.5" x14ac:dyDescent="0.35">
      <c r="B139" s="122">
        <f t="shared" si="2"/>
        <v>133</v>
      </c>
      <c r="C139" s="168">
        <v>998</v>
      </c>
      <c r="D139" s="170">
        <f>'BVEM Scorecard'!D138</f>
        <v>999</v>
      </c>
      <c r="E139" s="170" t="str">
        <f>'BVEM Scorecard'!E138</f>
        <v>Own</v>
      </c>
      <c r="F139" s="123" t="s">
        <v>262</v>
      </c>
      <c r="G139" s="123" t="s">
        <v>271</v>
      </c>
      <c r="H139" s="123" t="s">
        <v>271</v>
      </c>
      <c r="P139"/>
    </row>
    <row r="140" spans="2:16" ht="14.5" x14ac:dyDescent="0.35">
      <c r="B140" s="122">
        <f t="shared" si="2"/>
        <v>134</v>
      </c>
      <c r="C140" s="168">
        <v>999</v>
      </c>
      <c r="D140" s="170">
        <f>'BVEM Scorecard'!D139</f>
        <v>1092</v>
      </c>
      <c r="E140" s="170" t="str">
        <f>'BVEM Scorecard'!E139</f>
        <v>PPA</v>
      </c>
      <c r="F140" s="123" t="s">
        <v>262</v>
      </c>
      <c r="G140" s="123" t="s">
        <v>271</v>
      </c>
      <c r="H140" s="123" t="s">
        <v>271</v>
      </c>
      <c r="P140"/>
    </row>
    <row r="141" spans="2:16" ht="14.5" x14ac:dyDescent="0.35">
      <c r="B141" s="122">
        <f t="shared" si="2"/>
        <v>135</v>
      </c>
      <c r="C141" s="168">
        <v>1092</v>
      </c>
      <c r="D141" s="170">
        <f>'BVEM Scorecard'!D140</f>
        <v>1094</v>
      </c>
      <c r="E141" s="170" t="str">
        <f>'BVEM Scorecard'!E140</f>
        <v>PPA</v>
      </c>
      <c r="F141" s="123" t="s">
        <v>265</v>
      </c>
      <c r="G141" s="123" t="s">
        <v>271</v>
      </c>
      <c r="H141" s="123" t="s">
        <v>271</v>
      </c>
      <c r="I141" s="126"/>
      <c r="P141"/>
    </row>
    <row r="142" spans="2:16" ht="14.5" x14ac:dyDescent="0.35">
      <c r="B142" s="122">
        <f t="shared" si="2"/>
        <v>136</v>
      </c>
      <c r="C142" s="168">
        <v>1094</v>
      </c>
      <c r="D142" s="170">
        <f>'BVEM Scorecard'!D141</f>
        <v>1022</v>
      </c>
      <c r="E142" s="170" t="str">
        <f>'BVEM Scorecard'!E141</f>
        <v>Own</v>
      </c>
      <c r="F142" s="123" t="s">
        <v>265</v>
      </c>
      <c r="G142" s="123" t="s">
        <v>271</v>
      </c>
      <c r="H142" s="123" t="s">
        <v>271</v>
      </c>
      <c r="I142" s="126"/>
      <c r="P142"/>
    </row>
    <row r="143" spans="2:16" ht="14.5" x14ac:dyDescent="0.35">
      <c r="B143" s="122">
        <f t="shared" si="2"/>
        <v>137</v>
      </c>
      <c r="C143" s="168">
        <v>1022</v>
      </c>
      <c r="D143" s="170">
        <f>'BVEM Scorecard'!D142</f>
        <v>1030</v>
      </c>
      <c r="E143" s="170" t="str">
        <f>'BVEM Scorecard'!E142</f>
        <v>Own</v>
      </c>
      <c r="F143" s="123" t="s">
        <v>262</v>
      </c>
      <c r="G143" s="123" t="s">
        <v>271</v>
      </c>
      <c r="H143" s="123" t="s">
        <v>271</v>
      </c>
      <c r="I143" s="126"/>
      <c r="P143"/>
    </row>
    <row r="144" spans="2:16" ht="14.5" x14ac:dyDescent="0.35">
      <c r="B144" s="122">
        <f t="shared" si="2"/>
        <v>138</v>
      </c>
      <c r="C144" s="168">
        <v>1030</v>
      </c>
      <c r="D144" s="170">
        <f>'BVEM Scorecard'!D143</f>
        <v>949</v>
      </c>
      <c r="E144" s="170" t="str">
        <f>'BVEM Scorecard'!E143</f>
        <v>PPA</v>
      </c>
      <c r="F144" s="123" t="s">
        <v>262</v>
      </c>
      <c r="G144" s="123" t="s">
        <v>271</v>
      </c>
      <c r="H144" s="123" t="s">
        <v>271</v>
      </c>
      <c r="I144" s="126"/>
      <c r="P144"/>
    </row>
    <row r="145" spans="2:16" ht="14.5" x14ac:dyDescent="0.35">
      <c r="B145" s="122">
        <f t="shared" si="2"/>
        <v>139</v>
      </c>
      <c r="C145" s="168">
        <v>949</v>
      </c>
      <c r="D145" s="170">
        <f>'BVEM Scorecard'!D144</f>
        <v>952</v>
      </c>
      <c r="E145" s="170" t="str">
        <f>'BVEM Scorecard'!E144</f>
        <v>PPA</v>
      </c>
      <c r="F145" s="123" t="s">
        <v>265</v>
      </c>
      <c r="G145" s="123" t="s">
        <v>269</v>
      </c>
      <c r="H145" s="123" t="s">
        <v>270</v>
      </c>
      <c r="P145"/>
    </row>
    <row r="146" spans="2:16" ht="14.5" x14ac:dyDescent="0.35">
      <c r="B146" s="122">
        <f t="shared" si="2"/>
        <v>140</v>
      </c>
      <c r="C146" s="168">
        <v>952</v>
      </c>
      <c r="D146" s="170">
        <f>'BVEM Scorecard'!D145</f>
        <v>948</v>
      </c>
      <c r="E146" s="170" t="str">
        <f>'BVEM Scorecard'!E145</f>
        <v>PPA</v>
      </c>
      <c r="F146" s="123" t="s">
        <v>265</v>
      </c>
      <c r="G146" s="123" t="s">
        <v>269</v>
      </c>
      <c r="H146" s="123" t="s">
        <v>270</v>
      </c>
      <c r="P146"/>
    </row>
    <row r="147" spans="2:16" ht="14.5" x14ac:dyDescent="0.35">
      <c r="B147" s="122">
        <f t="shared" si="2"/>
        <v>141</v>
      </c>
      <c r="C147" s="168">
        <v>948</v>
      </c>
      <c r="D147" s="170">
        <f>'BVEM Scorecard'!D146</f>
        <v>946</v>
      </c>
      <c r="E147" s="170" t="str">
        <f>'BVEM Scorecard'!E146</f>
        <v>PPA</v>
      </c>
      <c r="F147" s="123" t="s">
        <v>265</v>
      </c>
      <c r="G147" s="123" t="s">
        <v>269</v>
      </c>
      <c r="H147" s="123" t="s">
        <v>270</v>
      </c>
      <c r="P147"/>
    </row>
    <row r="148" spans="2:16" ht="14.5" x14ac:dyDescent="0.35">
      <c r="B148" s="122">
        <f t="shared" si="2"/>
        <v>142</v>
      </c>
      <c r="C148" s="168">
        <v>946</v>
      </c>
      <c r="D148" s="170">
        <f>'BVEM Scorecard'!D147</f>
        <v>940</v>
      </c>
      <c r="E148" s="170" t="str">
        <f>'BVEM Scorecard'!E147</f>
        <v>PPA</v>
      </c>
      <c r="F148" s="123" t="s">
        <v>265</v>
      </c>
      <c r="G148" s="123" t="s">
        <v>269</v>
      </c>
      <c r="H148" s="123" t="s">
        <v>270</v>
      </c>
      <c r="P148"/>
    </row>
    <row r="149" spans="2:16" ht="14.5" x14ac:dyDescent="0.35">
      <c r="B149" s="122">
        <f t="shared" si="2"/>
        <v>143</v>
      </c>
      <c r="C149" s="168">
        <v>940</v>
      </c>
      <c r="D149" s="170">
        <f>'BVEM Scorecard'!D148</f>
        <v>962</v>
      </c>
      <c r="E149" s="170" t="str">
        <f>'BVEM Scorecard'!E148</f>
        <v>PPA</v>
      </c>
      <c r="F149" s="123" t="s">
        <v>265</v>
      </c>
      <c r="G149" s="123" t="s">
        <v>269</v>
      </c>
      <c r="H149" s="123" t="s">
        <v>270</v>
      </c>
      <c r="P149"/>
    </row>
    <row r="150" spans="2:16" ht="14.5" x14ac:dyDescent="0.35">
      <c r="B150" s="122">
        <f t="shared" si="2"/>
        <v>144</v>
      </c>
      <c r="C150" s="168">
        <v>962</v>
      </c>
      <c r="D150" s="170">
        <f>'BVEM Scorecard'!D149</f>
        <v>942</v>
      </c>
      <c r="E150" s="170" t="str">
        <f>'BVEM Scorecard'!E149</f>
        <v>PPA</v>
      </c>
      <c r="F150" s="123" t="s">
        <v>265</v>
      </c>
      <c r="G150" s="123" t="s">
        <v>269</v>
      </c>
      <c r="H150" s="123" t="s">
        <v>270</v>
      </c>
      <c r="P150"/>
    </row>
    <row r="151" spans="2:16" ht="14.5" x14ac:dyDescent="0.35">
      <c r="B151" s="122">
        <f t="shared" si="2"/>
        <v>145</v>
      </c>
      <c r="C151" s="168">
        <v>942</v>
      </c>
      <c r="D151" s="170">
        <f>'BVEM Scorecard'!D150</f>
        <v>956</v>
      </c>
      <c r="E151" s="170" t="str">
        <f>'BVEM Scorecard'!E150</f>
        <v>PPA</v>
      </c>
      <c r="F151" s="123" t="s">
        <v>265</v>
      </c>
      <c r="G151" s="123" t="s">
        <v>269</v>
      </c>
      <c r="H151" s="123" t="s">
        <v>270</v>
      </c>
      <c r="P151"/>
    </row>
    <row r="152" spans="2:16" ht="14.5" x14ac:dyDescent="0.35">
      <c r="B152" s="122">
        <f t="shared" si="2"/>
        <v>146</v>
      </c>
      <c r="C152" s="168">
        <v>956</v>
      </c>
      <c r="D152" s="170">
        <f>'BVEM Scorecard'!D151</f>
        <v>958</v>
      </c>
      <c r="E152" s="170" t="str">
        <f>'BVEM Scorecard'!E151</f>
        <v>PPA</v>
      </c>
      <c r="F152" s="123" t="s">
        <v>265</v>
      </c>
      <c r="G152" s="123" t="s">
        <v>269</v>
      </c>
      <c r="H152" s="123" t="s">
        <v>270</v>
      </c>
      <c r="P152"/>
    </row>
    <row r="153" spans="2:16" ht="14.5" x14ac:dyDescent="0.35">
      <c r="B153" s="122">
        <f t="shared" si="2"/>
        <v>147</v>
      </c>
      <c r="C153" s="168">
        <v>958</v>
      </c>
      <c r="D153" s="170">
        <f>'BVEM Scorecard'!D152</f>
        <v>947</v>
      </c>
      <c r="E153" s="170" t="str">
        <f>'BVEM Scorecard'!E152</f>
        <v>PPA</v>
      </c>
      <c r="F153" s="123" t="s">
        <v>265</v>
      </c>
      <c r="G153" s="123" t="s">
        <v>269</v>
      </c>
      <c r="H153" s="123" t="s">
        <v>270</v>
      </c>
      <c r="P153"/>
    </row>
    <row r="154" spans="2:16" ht="14.5" x14ac:dyDescent="0.35">
      <c r="B154" s="122">
        <f t="shared" si="2"/>
        <v>148</v>
      </c>
      <c r="C154" s="168">
        <v>947</v>
      </c>
      <c r="D154" s="170">
        <f>'BVEM Scorecard'!D153</f>
        <v>953</v>
      </c>
      <c r="E154" s="170" t="str">
        <f>'BVEM Scorecard'!E153</f>
        <v>PPA</v>
      </c>
      <c r="F154" s="123" t="s">
        <v>265</v>
      </c>
      <c r="G154" s="123" t="s">
        <v>269</v>
      </c>
      <c r="H154" s="123" t="s">
        <v>270</v>
      </c>
      <c r="P154"/>
    </row>
    <row r="155" spans="2:16" ht="14.5" x14ac:dyDescent="0.35">
      <c r="B155" s="122">
        <f t="shared" si="2"/>
        <v>149</v>
      </c>
      <c r="C155" s="168">
        <v>953</v>
      </c>
      <c r="D155" s="170">
        <f>'BVEM Scorecard'!D154</f>
        <v>950</v>
      </c>
      <c r="E155" s="170" t="str">
        <f>'BVEM Scorecard'!E154</f>
        <v>PPA</v>
      </c>
      <c r="F155" s="123" t="s">
        <v>265</v>
      </c>
      <c r="G155" s="123" t="s">
        <v>269</v>
      </c>
      <c r="H155" s="123" t="s">
        <v>270</v>
      </c>
      <c r="P155"/>
    </row>
    <row r="156" spans="2:16" ht="14.5" x14ac:dyDescent="0.35">
      <c r="B156" s="122">
        <f t="shared" si="2"/>
        <v>150</v>
      </c>
      <c r="C156" s="168">
        <v>950</v>
      </c>
      <c r="D156" s="170">
        <f>'BVEM Scorecard'!D155</f>
        <v>957</v>
      </c>
      <c r="E156" s="170" t="str">
        <f>'BVEM Scorecard'!E155</f>
        <v>PPA</v>
      </c>
      <c r="F156" s="123" t="s">
        <v>265</v>
      </c>
      <c r="G156" s="123" t="s">
        <v>269</v>
      </c>
      <c r="H156" s="123" t="s">
        <v>270</v>
      </c>
      <c r="P156"/>
    </row>
    <row r="157" spans="2:16" ht="14.5" x14ac:dyDescent="0.35">
      <c r="B157" s="122">
        <f t="shared" si="2"/>
        <v>151</v>
      </c>
      <c r="C157" s="168">
        <v>957</v>
      </c>
      <c r="D157" s="170">
        <f>'BVEM Scorecard'!D156</f>
        <v>892</v>
      </c>
      <c r="E157" s="170" t="str">
        <f>'BVEM Scorecard'!E156</f>
        <v>PPA</v>
      </c>
      <c r="F157" s="123" t="s">
        <v>265</v>
      </c>
      <c r="G157" s="123" t="s">
        <v>269</v>
      </c>
      <c r="H157" s="123" t="s">
        <v>270</v>
      </c>
      <c r="P157"/>
    </row>
    <row r="158" spans="2:16" ht="14.5" x14ac:dyDescent="0.35">
      <c r="B158" s="122">
        <f t="shared" si="2"/>
        <v>152</v>
      </c>
      <c r="C158" s="168">
        <v>892</v>
      </c>
      <c r="D158" s="170">
        <f>'BVEM Scorecard'!D157</f>
        <v>965</v>
      </c>
      <c r="E158" s="170" t="str">
        <f>'BVEM Scorecard'!E157</f>
        <v>PPA</v>
      </c>
      <c r="F158" s="123" t="s">
        <v>265</v>
      </c>
      <c r="G158" s="123" t="s">
        <v>269</v>
      </c>
      <c r="H158" s="123" t="s">
        <v>270</v>
      </c>
      <c r="P158"/>
    </row>
    <row r="159" spans="2:16" ht="14.5" x14ac:dyDescent="0.35">
      <c r="B159" s="122">
        <f t="shared" si="2"/>
        <v>153</v>
      </c>
      <c r="C159" s="168">
        <v>965</v>
      </c>
      <c r="D159" s="170">
        <f>'BVEM Scorecard'!D158</f>
        <v>951</v>
      </c>
      <c r="E159" s="170" t="str">
        <f>'BVEM Scorecard'!E158</f>
        <v>PPA</v>
      </c>
      <c r="F159" s="123" t="s">
        <v>265</v>
      </c>
      <c r="G159" s="123" t="s">
        <v>269</v>
      </c>
      <c r="H159" s="123" t="s">
        <v>270</v>
      </c>
      <c r="P159"/>
    </row>
    <row r="160" spans="2:16" ht="14.5" x14ac:dyDescent="0.35">
      <c r="B160" s="122">
        <f t="shared" si="2"/>
        <v>154</v>
      </c>
      <c r="C160" s="168">
        <v>951</v>
      </c>
      <c r="D160" s="170">
        <f>'BVEM Scorecard'!D159</f>
        <v>891</v>
      </c>
      <c r="E160" s="170" t="str">
        <f>'BVEM Scorecard'!E159</f>
        <v>PPA</v>
      </c>
      <c r="F160" s="123" t="s">
        <v>265</v>
      </c>
      <c r="G160" s="123" t="s">
        <v>269</v>
      </c>
      <c r="H160" s="123" t="s">
        <v>270</v>
      </c>
      <c r="P160"/>
    </row>
    <row r="161" spans="2:16" ht="14.5" x14ac:dyDescent="0.35">
      <c r="B161" s="122">
        <f t="shared" si="2"/>
        <v>155</v>
      </c>
      <c r="C161" s="168">
        <v>891</v>
      </c>
      <c r="D161" s="170">
        <f>'BVEM Scorecard'!D160</f>
        <v>899</v>
      </c>
      <c r="E161" s="170" t="str">
        <f>'BVEM Scorecard'!E160</f>
        <v>PPA</v>
      </c>
      <c r="F161" s="123" t="s">
        <v>265</v>
      </c>
      <c r="G161" s="123" t="s">
        <v>269</v>
      </c>
      <c r="H161" s="123" t="s">
        <v>270</v>
      </c>
      <c r="P161"/>
    </row>
    <row r="162" spans="2:16" ht="14.5" x14ac:dyDescent="0.35">
      <c r="B162" s="122">
        <f t="shared" si="2"/>
        <v>156</v>
      </c>
      <c r="C162" s="168">
        <v>899</v>
      </c>
      <c r="D162" s="170">
        <f>'BVEM Scorecard'!D161</f>
        <v>900</v>
      </c>
      <c r="E162" s="170" t="str">
        <f>'BVEM Scorecard'!E161</f>
        <v>PPA</v>
      </c>
      <c r="F162" s="123" t="s">
        <v>265</v>
      </c>
      <c r="G162" s="123" t="s">
        <v>269</v>
      </c>
      <c r="H162" s="123" t="s">
        <v>270</v>
      </c>
      <c r="P162"/>
    </row>
    <row r="163" spans="2:16" ht="14.5" x14ac:dyDescent="0.35">
      <c r="B163" s="122">
        <f t="shared" si="2"/>
        <v>157</v>
      </c>
      <c r="C163" s="168">
        <v>900</v>
      </c>
      <c r="D163" s="170">
        <f>'BVEM Scorecard'!D162</f>
        <v>926</v>
      </c>
      <c r="E163" s="170" t="str">
        <f>'BVEM Scorecard'!E162</f>
        <v>PPA</v>
      </c>
      <c r="F163" s="123" t="s">
        <v>265</v>
      </c>
      <c r="G163" s="123" t="s">
        <v>269</v>
      </c>
      <c r="H163" s="123" t="s">
        <v>270</v>
      </c>
      <c r="P163"/>
    </row>
    <row r="164" spans="2:16" ht="14.5" x14ac:dyDescent="0.35">
      <c r="B164" s="122">
        <f t="shared" si="2"/>
        <v>158</v>
      </c>
      <c r="C164" s="168">
        <v>926</v>
      </c>
      <c r="D164" s="170">
        <f>'BVEM Scorecard'!D163</f>
        <v>267</v>
      </c>
      <c r="E164" s="170" t="str">
        <f>'BVEM Scorecard'!E163</f>
        <v>PPA</v>
      </c>
      <c r="F164" s="123" t="s">
        <v>265</v>
      </c>
      <c r="G164" s="123" t="s">
        <v>269</v>
      </c>
      <c r="H164" s="123" t="s">
        <v>270</v>
      </c>
      <c r="P164"/>
    </row>
    <row r="165" spans="2:16" ht="14.5" x14ac:dyDescent="0.35">
      <c r="B165" s="122">
        <f t="shared" si="2"/>
        <v>159</v>
      </c>
      <c r="C165" s="168">
        <v>267</v>
      </c>
      <c r="D165" s="170">
        <f>'BVEM Scorecard'!D164</f>
        <v>269</v>
      </c>
      <c r="E165" s="170" t="str">
        <f>'BVEM Scorecard'!E164</f>
        <v>PPA</v>
      </c>
      <c r="F165" s="123" t="s">
        <v>265</v>
      </c>
      <c r="G165" s="123" t="s">
        <v>277</v>
      </c>
      <c r="H165" s="123" t="s">
        <v>277</v>
      </c>
      <c r="P165"/>
    </row>
    <row r="166" spans="2:16" ht="14.5" x14ac:dyDescent="0.35">
      <c r="B166" s="122">
        <f t="shared" si="2"/>
        <v>160</v>
      </c>
      <c r="C166" s="168">
        <v>269</v>
      </c>
      <c r="D166" s="170">
        <f>'BVEM Scorecard'!D165</f>
        <v>273</v>
      </c>
      <c r="E166" s="170" t="str">
        <f>'BVEM Scorecard'!E165</f>
        <v>PPA</v>
      </c>
      <c r="F166" s="123" t="s">
        <v>265</v>
      </c>
      <c r="G166" s="123" t="s">
        <v>278</v>
      </c>
      <c r="H166" s="123" t="s">
        <v>278</v>
      </c>
      <c r="P166"/>
    </row>
    <row r="167" spans="2:16" ht="14.5" x14ac:dyDescent="0.35">
      <c r="B167" s="122">
        <f t="shared" si="2"/>
        <v>161</v>
      </c>
      <c r="C167" s="168">
        <v>273</v>
      </c>
      <c r="D167" s="170">
        <f>'BVEM Scorecard'!D166</f>
        <v>274</v>
      </c>
      <c r="E167" s="170" t="str">
        <f>'BVEM Scorecard'!E166</f>
        <v>PPA</v>
      </c>
      <c r="F167" s="123" t="s">
        <v>265</v>
      </c>
      <c r="G167" s="123" t="s">
        <v>271</v>
      </c>
      <c r="H167" s="123" t="s">
        <v>271</v>
      </c>
      <c r="J167" s="126"/>
      <c r="P167"/>
    </row>
    <row r="168" spans="2:16" ht="14.5" x14ac:dyDescent="0.35">
      <c r="B168" s="122">
        <f t="shared" si="2"/>
        <v>162</v>
      </c>
      <c r="C168" s="168">
        <v>274</v>
      </c>
      <c r="D168" s="170">
        <f>'BVEM Scorecard'!D167</f>
        <v>275</v>
      </c>
      <c r="E168" s="170" t="str">
        <f>'BVEM Scorecard'!E167</f>
        <v>PPA</v>
      </c>
      <c r="F168" s="123" t="s">
        <v>265</v>
      </c>
      <c r="G168" s="123" t="s">
        <v>271</v>
      </c>
      <c r="H168" s="123" t="s">
        <v>271</v>
      </c>
      <c r="J168" s="126"/>
      <c r="P168"/>
    </row>
    <row r="169" spans="2:16" ht="14.5" x14ac:dyDescent="0.35">
      <c r="B169" s="122">
        <f t="shared" si="2"/>
        <v>163</v>
      </c>
      <c r="C169" s="168">
        <v>275</v>
      </c>
      <c r="D169" s="170">
        <f>'BVEM Scorecard'!D168</f>
        <v>277</v>
      </c>
      <c r="E169" s="170" t="str">
        <f>'BVEM Scorecard'!E168</f>
        <v>PPA</v>
      </c>
      <c r="F169" s="123" t="s">
        <v>265</v>
      </c>
      <c r="G169" s="123" t="s">
        <v>271</v>
      </c>
      <c r="H169" s="123" t="s">
        <v>271</v>
      </c>
      <c r="J169" s="126"/>
      <c r="P169"/>
    </row>
    <row r="170" spans="2:16" ht="14.5" x14ac:dyDescent="0.35">
      <c r="B170" s="122">
        <f t="shared" si="2"/>
        <v>164</v>
      </c>
      <c r="C170" s="168">
        <v>277</v>
      </c>
      <c r="D170" s="170">
        <f>'BVEM Scorecard'!D169</f>
        <v>278</v>
      </c>
      <c r="E170" s="170" t="str">
        <f>'BVEM Scorecard'!E169</f>
        <v>PPA</v>
      </c>
      <c r="F170" s="123" t="s">
        <v>265</v>
      </c>
      <c r="G170" s="123" t="s">
        <v>271</v>
      </c>
      <c r="H170" s="123" t="s">
        <v>271</v>
      </c>
      <c r="J170" s="126"/>
      <c r="P170"/>
    </row>
    <row r="171" spans="2:16" ht="14.5" x14ac:dyDescent="0.35">
      <c r="B171" s="122">
        <f t="shared" si="2"/>
        <v>165</v>
      </c>
      <c r="C171" s="168">
        <v>278</v>
      </c>
      <c r="D171" s="170">
        <f>'BVEM Scorecard'!D170</f>
        <v>282</v>
      </c>
      <c r="E171" s="170" t="str">
        <f>'BVEM Scorecard'!E170</f>
        <v>PPA</v>
      </c>
      <c r="F171" s="123" t="s">
        <v>265</v>
      </c>
      <c r="G171" s="123" t="s">
        <v>271</v>
      </c>
      <c r="H171" s="123" t="s">
        <v>271</v>
      </c>
      <c r="J171" s="126"/>
      <c r="P171"/>
    </row>
    <row r="172" spans="2:16" ht="14.5" x14ac:dyDescent="0.35">
      <c r="B172" s="122">
        <f t="shared" si="2"/>
        <v>166</v>
      </c>
      <c r="C172" s="168">
        <v>282</v>
      </c>
      <c r="D172" s="170">
        <f>'BVEM Scorecard'!D171</f>
        <v>284</v>
      </c>
      <c r="E172" s="170" t="str">
        <f>'BVEM Scorecard'!E171</f>
        <v>PPA</v>
      </c>
      <c r="F172" s="123" t="s">
        <v>265</v>
      </c>
      <c r="G172" s="123" t="s">
        <v>271</v>
      </c>
      <c r="H172" s="123" t="s">
        <v>271</v>
      </c>
      <c r="J172" s="126"/>
      <c r="P172"/>
    </row>
    <row r="173" spans="2:16" ht="14.5" x14ac:dyDescent="0.35">
      <c r="B173" s="122">
        <f t="shared" si="2"/>
        <v>167</v>
      </c>
      <c r="C173" s="168">
        <v>284</v>
      </c>
      <c r="D173" s="170">
        <f>'BVEM Scorecard'!D172</f>
        <v>290</v>
      </c>
      <c r="E173" s="170" t="str">
        <f>'BVEM Scorecard'!E172</f>
        <v>PPA</v>
      </c>
      <c r="F173" s="123" t="s">
        <v>265</v>
      </c>
      <c r="G173" s="123" t="s">
        <v>266</v>
      </c>
      <c r="H173" s="123" t="s">
        <v>266</v>
      </c>
      <c r="J173" s="126"/>
      <c r="P173"/>
    </row>
    <row r="174" spans="2:16" ht="14.5" x14ac:dyDescent="0.35">
      <c r="B174" s="122">
        <f t="shared" si="2"/>
        <v>168</v>
      </c>
      <c r="C174" s="168">
        <v>290</v>
      </c>
      <c r="D174" s="170">
        <f>'BVEM Scorecard'!D173</f>
        <v>291</v>
      </c>
      <c r="E174" s="170" t="str">
        <f>'BVEM Scorecard'!E173</f>
        <v>PPA</v>
      </c>
      <c r="F174" s="123" t="s">
        <v>265</v>
      </c>
      <c r="G174" s="123" t="s">
        <v>266</v>
      </c>
      <c r="H174" s="123" t="s">
        <v>266</v>
      </c>
      <c r="J174" s="126"/>
      <c r="P174"/>
    </row>
    <row r="175" spans="2:16" ht="14.5" x14ac:dyDescent="0.35">
      <c r="B175" s="122">
        <f t="shared" si="2"/>
        <v>169</v>
      </c>
      <c r="C175" s="168">
        <v>291</v>
      </c>
      <c r="D175" s="170">
        <f>'BVEM Scorecard'!D174</f>
        <v>236</v>
      </c>
      <c r="E175" s="170" t="str">
        <f>'BVEM Scorecard'!E174</f>
        <v>PPA</v>
      </c>
      <c r="F175" s="123" t="s">
        <v>265</v>
      </c>
      <c r="G175" s="123" t="s">
        <v>266</v>
      </c>
      <c r="H175" s="123" t="s">
        <v>266</v>
      </c>
      <c r="J175" s="126"/>
      <c r="P175"/>
    </row>
    <row r="176" spans="2:16" ht="14.5" x14ac:dyDescent="0.35">
      <c r="B176" s="122">
        <f t="shared" si="2"/>
        <v>170</v>
      </c>
      <c r="C176" s="168">
        <v>236</v>
      </c>
      <c r="D176" s="170">
        <f>'BVEM Scorecard'!D175</f>
        <v>295</v>
      </c>
      <c r="E176" s="170" t="str">
        <f>'BVEM Scorecard'!E175</f>
        <v>PPA</v>
      </c>
      <c r="F176" s="123" t="s">
        <v>265</v>
      </c>
      <c r="G176" s="123" t="s">
        <v>266</v>
      </c>
      <c r="H176" s="123" t="s">
        <v>266</v>
      </c>
      <c r="J176" s="126"/>
      <c r="P176"/>
    </row>
    <row r="177" spans="2:16" ht="14.5" x14ac:dyDescent="0.35">
      <c r="B177" s="122">
        <f t="shared" si="2"/>
        <v>171</v>
      </c>
      <c r="C177" s="168">
        <v>295</v>
      </c>
      <c r="D177" s="170">
        <f>'BVEM Scorecard'!D176</f>
        <v>296</v>
      </c>
      <c r="E177" s="170" t="str">
        <f>'BVEM Scorecard'!E176</f>
        <v>PPA</v>
      </c>
      <c r="F177" s="123" t="s">
        <v>265</v>
      </c>
      <c r="G177" s="123" t="s">
        <v>266</v>
      </c>
      <c r="H177" s="123" t="s">
        <v>266</v>
      </c>
      <c r="J177" s="126"/>
      <c r="P177"/>
    </row>
    <row r="178" spans="2:16" ht="14.5" x14ac:dyDescent="0.35">
      <c r="B178" s="122">
        <f t="shared" si="2"/>
        <v>172</v>
      </c>
      <c r="C178" s="168">
        <v>296</v>
      </c>
      <c r="D178" s="170">
        <f>'BVEM Scorecard'!D177</f>
        <v>299</v>
      </c>
      <c r="E178" s="170" t="str">
        <f>'BVEM Scorecard'!E177</f>
        <v>PPA</v>
      </c>
      <c r="F178" s="123" t="s">
        <v>265</v>
      </c>
      <c r="G178" s="123" t="s">
        <v>266</v>
      </c>
      <c r="H178" s="123" t="s">
        <v>266</v>
      </c>
      <c r="J178" s="126"/>
      <c r="P178"/>
    </row>
    <row r="179" spans="2:16" ht="14.5" x14ac:dyDescent="0.35">
      <c r="B179" s="122">
        <f t="shared" si="2"/>
        <v>173</v>
      </c>
      <c r="C179" s="168">
        <v>299</v>
      </c>
      <c r="D179" s="170">
        <f>'BVEM Scorecard'!D178</f>
        <v>219</v>
      </c>
      <c r="E179" s="170" t="str">
        <f>'BVEM Scorecard'!E178</f>
        <v>PPA</v>
      </c>
      <c r="F179" s="123" t="s">
        <v>265</v>
      </c>
      <c r="G179" s="123" t="s">
        <v>266</v>
      </c>
      <c r="H179" s="123" t="s">
        <v>266</v>
      </c>
      <c r="J179" s="126"/>
      <c r="P179"/>
    </row>
    <row r="180" spans="2:16" ht="14.5" x14ac:dyDescent="0.35">
      <c r="B180" s="122">
        <f t="shared" si="2"/>
        <v>174</v>
      </c>
      <c r="C180" s="168">
        <v>219</v>
      </c>
      <c r="D180" s="170">
        <f>'BVEM Scorecard'!D179</f>
        <v>301</v>
      </c>
      <c r="E180" s="170" t="str">
        <f>'BVEM Scorecard'!E179</f>
        <v>PPA</v>
      </c>
      <c r="F180" s="123" t="s">
        <v>265</v>
      </c>
      <c r="G180" s="123" t="s">
        <v>266</v>
      </c>
      <c r="H180" s="123" t="s">
        <v>266</v>
      </c>
      <c r="J180" s="126"/>
      <c r="P180"/>
    </row>
    <row r="181" spans="2:16" ht="14.5" x14ac:dyDescent="0.35">
      <c r="B181" s="122">
        <f t="shared" si="2"/>
        <v>175</v>
      </c>
      <c r="C181" s="168">
        <v>301</v>
      </c>
      <c r="D181" s="170">
        <f>'BVEM Scorecard'!D180</f>
        <v>303</v>
      </c>
      <c r="E181" s="170" t="str">
        <f>'BVEM Scorecard'!E180</f>
        <v>PPA</v>
      </c>
      <c r="F181" s="123" t="s">
        <v>265</v>
      </c>
      <c r="G181" s="123" t="s">
        <v>269</v>
      </c>
      <c r="H181" s="123" t="s">
        <v>270</v>
      </c>
      <c r="J181" s="126"/>
      <c r="P181"/>
    </row>
    <row r="182" spans="2:16" ht="14.5" x14ac:dyDescent="0.35">
      <c r="B182" s="122">
        <f t="shared" si="2"/>
        <v>176</v>
      </c>
      <c r="C182" s="168">
        <v>303</v>
      </c>
      <c r="D182" s="170">
        <f>'BVEM Scorecard'!D181</f>
        <v>312</v>
      </c>
      <c r="E182" s="170" t="str">
        <f>'BVEM Scorecard'!E181</f>
        <v>PPA</v>
      </c>
      <c r="F182" s="123" t="s">
        <v>265</v>
      </c>
      <c r="G182" s="123" t="s">
        <v>272</v>
      </c>
      <c r="H182" s="123" t="s">
        <v>273</v>
      </c>
      <c r="J182" s="126"/>
      <c r="P182"/>
    </row>
    <row r="183" spans="2:16" ht="14.5" x14ac:dyDescent="0.35">
      <c r="B183" s="122">
        <f t="shared" si="2"/>
        <v>177</v>
      </c>
      <c r="C183" s="168">
        <v>312</v>
      </c>
      <c r="D183" s="170">
        <f>'BVEM Scorecard'!D182</f>
        <v>313</v>
      </c>
      <c r="E183" s="170" t="str">
        <f>'BVEM Scorecard'!E182</f>
        <v>PPA</v>
      </c>
      <c r="F183" s="123" t="s">
        <v>265</v>
      </c>
      <c r="G183" s="123" t="s">
        <v>266</v>
      </c>
      <c r="H183" s="123" t="s">
        <v>266</v>
      </c>
      <c r="J183" s="126"/>
      <c r="P183"/>
    </row>
    <row r="184" spans="2:16" ht="14.5" x14ac:dyDescent="0.35">
      <c r="B184" s="122">
        <f t="shared" si="2"/>
        <v>178</v>
      </c>
      <c r="C184" s="168">
        <v>313</v>
      </c>
      <c r="D184" s="170">
        <f>'BVEM Scorecard'!D183</f>
        <v>272</v>
      </c>
      <c r="E184" s="170" t="str">
        <f>'BVEM Scorecard'!E183</f>
        <v>PPA</v>
      </c>
      <c r="F184" s="123" t="s">
        <v>265</v>
      </c>
      <c r="G184" s="123" t="s">
        <v>266</v>
      </c>
      <c r="H184" s="123" t="s">
        <v>266</v>
      </c>
      <c r="J184" s="126"/>
      <c r="P184"/>
    </row>
    <row r="185" spans="2:16" ht="14.5" x14ac:dyDescent="0.35">
      <c r="B185" s="122">
        <f t="shared" si="2"/>
        <v>179</v>
      </c>
      <c r="C185" s="168">
        <v>272</v>
      </c>
      <c r="D185" s="170">
        <f>'BVEM Scorecard'!D184</f>
        <v>318</v>
      </c>
      <c r="E185" s="170" t="str">
        <f>'BVEM Scorecard'!E184</f>
        <v>PPA</v>
      </c>
      <c r="F185" s="123" t="s">
        <v>265</v>
      </c>
      <c r="G185" s="123" t="s">
        <v>266</v>
      </c>
      <c r="H185" s="123" t="s">
        <v>266</v>
      </c>
      <c r="J185" s="126"/>
      <c r="P185"/>
    </row>
    <row r="186" spans="2:16" ht="14.5" x14ac:dyDescent="0.35">
      <c r="B186" s="122">
        <f t="shared" si="2"/>
        <v>180</v>
      </c>
      <c r="C186" s="168">
        <v>318</v>
      </c>
      <c r="D186" s="170">
        <f>'BVEM Scorecard'!D185</f>
        <v>271</v>
      </c>
      <c r="E186" s="170" t="str">
        <f>'BVEM Scorecard'!E185</f>
        <v>PPA</v>
      </c>
      <c r="F186" s="123" t="s">
        <v>265</v>
      </c>
      <c r="G186" s="123" t="s">
        <v>266</v>
      </c>
      <c r="H186" s="123" t="s">
        <v>266</v>
      </c>
      <c r="J186" s="126"/>
      <c r="P186"/>
    </row>
    <row r="187" spans="2:16" ht="14.5" x14ac:dyDescent="0.35">
      <c r="B187" s="122">
        <f t="shared" si="2"/>
        <v>181</v>
      </c>
      <c r="C187" s="168">
        <v>271</v>
      </c>
      <c r="D187" s="170">
        <f>'BVEM Scorecard'!D186</f>
        <v>319</v>
      </c>
      <c r="E187" s="170" t="str">
        <f>'BVEM Scorecard'!E186</f>
        <v>PPA</v>
      </c>
      <c r="F187" s="123" t="s">
        <v>265</v>
      </c>
      <c r="G187" s="123" t="s">
        <v>266</v>
      </c>
      <c r="H187" s="123" t="s">
        <v>266</v>
      </c>
      <c r="J187" s="126"/>
      <c r="P187"/>
    </row>
    <row r="188" spans="2:16" ht="14.5" x14ac:dyDescent="0.35">
      <c r="B188" s="122">
        <f t="shared" si="2"/>
        <v>182</v>
      </c>
      <c r="C188" s="168">
        <v>319</v>
      </c>
      <c r="D188" s="170">
        <f>'BVEM Scorecard'!D187</f>
        <v>342</v>
      </c>
      <c r="E188" s="170" t="str">
        <f>'BVEM Scorecard'!E187</f>
        <v>PPA</v>
      </c>
      <c r="F188" s="123" t="s">
        <v>265</v>
      </c>
      <c r="G188" s="123" t="s">
        <v>266</v>
      </c>
      <c r="H188" s="123" t="s">
        <v>266</v>
      </c>
      <c r="J188" s="126"/>
      <c r="P188"/>
    </row>
    <row r="189" spans="2:16" ht="14.5" x14ac:dyDescent="0.35">
      <c r="B189" s="122">
        <f t="shared" si="2"/>
        <v>183</v>
      </c>
      <c r="C189" s="168">
        <v>342</v>
      </c>
      <c r="D189" s="170">
        <f>'BVEM Scorecard'!D188</f>
        <v>321</v>
      </c>
      <c r="E189" s="170" t="str">
        <f>'BVEM Scorecard'!E188</f>
        <v>PPA</v>
      </c>
      <c r="F189" s="123" t="s">
        <v>265</v>
      </c>
      <c r="G189" s="123" t="s">
        <v>266</v>
      </c>
      <c r="H189" s="123" t="s">
        <v>266</v>
      </c>
      <c r="J189" s="126"/>
      <c r="P189"/>
    </row>
    <row r="190" spans="2:16" ht="14.5" x14ac:dyDescent="0.35">
      <c r="B190" s="122">
        <f t="shared" si="2"/>
        <v>184</v>
      </c>
      <c r="C190" s="168">
        <v>321</v>
      </c>
      <c r="D190" s="170">
        <f>'BVEM Scorecard'!D189</f>
        <v>343</v>
      </c>
      <c r="E190" s="170" t="str">
        <f>'BVEM Scorecard'!E189</f>
        <v>PPA</v>
      </c>
      <c r="F190" s="123" t="s">
        <v>265</v>
      </c>
      <c r="G190" s="123" t="s">
        <v>266</v>
      </c>
      <c r="H190" s="123" t="s">
        <v>266</v>
      </c>
      <c r="J190" s="126"/>
      <c r="P190"/>
    </row>
    <row r="191" spans="2:16" ht="14.5" x14ac:dyDescent="0.35">
      <c r="B191" s="122">
        <f t="shared" si="2"/>
        <v>185</v>
      </c>
      <c r="C191" s="168">
        <v>343</v>
      </c>
      <c r="D191" s="170">
        <f>'BVEM Scorecard'!D190</f>
        <v>324</v>
      </c>
      <c r="E191" s="170" t="str">
        <f>'BVEM Scorecard'!E190</f>
        <v>PPA</v>
      </c>
      <c r="F191" s="123" t="s">
        <v>265</v>
      </c>
      <c r="G191" s="123" t="s">
        <v>266</v>
      </c>
      <c r="H191" s="123" t="s">
        <v>266</v>
      </c>
      <c r="J191" s="126"/>
      <c r="P191"/>
    </row>
    <row r="192" spans="2:16" ht="14.5" x14ac:dyDescent="0.35">
      <c r="B192" s="122">
        <f t="shared" si="2"/>
        <v>186</v>
      </c>
      <c r="C192" s="168">
        <v>324</v>
      </c>
      <c r="D192" s="170">
        <f>'BVEM Scorecard'!D191</f>
        <v>325</v>
      </c>
      <c r="E192" s="170" t="str">
        <f>'BVEM Scorecard'!E191</f>
        <v>PPA</v>
      </c>
      <c r="F192" s="123" t="s">
        <v>265</v>
      </c>
      <c r="G192" s="123" t="s">
        <v>279</v>
      </c>
      <c r="H192" s="123" t="s">
        <v>280</v>
      </c>
      <c r="J192" s="126"/>
      <c r="P192"/>
    </row>
    <row r="193" spans="2:16" ht="14.5" x14ac:dyDescent="0.35">
      <c r="B193" s="122">
        <f t="shared" si="2"/>
        <v>187</v>
      </c>
      <c r="C193" s="168">
        <v>325</v>
      </c>
      <c r="D193" s="170">
        <f>'BVEM Scorecard'!D192</f>
        <v>333</v>
      </c>
      <c r="E193" s="170" t="str">
        <f>'BVEM Scorecard'!E192</f>
        <v>PPA</v>
      </c>
      <c r="F193" s="123" t="s">
        <v>265</v>
      </c>
      <c r="G193" s="123" t="s">
        <v>279</v>
      </c>
      <c r="H193" s="123" t="s">
        <v>280</v>
      </c>
      <c r="J193" s="126"/>
      <c r="P193"/>
    </row>
    <row r="194" spans="2:16" ht="14.5" x14ac:dyDescent="0.35">
      <c r="B194" s="122">
        <f t="shared" si="2"/>
        <v>188</v>
      </c>
      <c r="C194" s="168">
        <v>333</v>
      </c>
      <c r="D194" s="170">
        <f>'BVEM Scorecard'!D193</f>
        <v>334</v>
      </c>
      <c r="E194" s="170" t="str">
        <f>'BVEM Scorecard'!E193</f>
        <v>PPA</v>
      </c>
      <c r="F194" s="123" t="s">
        <v>265</v>
      </c>
      <c r="G194" s="123" t="s">
        <v>279</v>
      </c>
      <c r="H194" s="123" t="s">
        <v>280</v>
      </c>
      <c r="J194" s="126"/>
      <c r="P194"/>
    </row>
    <row r="195" spans="2:16" ht="14.5" x14ac:dyDescent="0.35">
      <c r="B195" s="122">
        <f t="shared" si="2"/>
        <v>189</v>
      </c>
      <c r="C195" s="168">
        <v>334</v>
      </c>
      <c r="D195" s="170">
        <f>'BVEM Scorecard'!D194</f>
        <v>335</v>
      </c>
      <c r="E195" s="170" t="str">
        <f>'BVEM Scorecard'!E194</f>
        <v>PPA</v>
      </c>
      <c r="F195" s="123" t="s">
        <v>265</v>
      </c>
      <c r="G195" s="123" t="s">
        <v>279</v>
      </c>
      <c r="H195" s="123" t="s">
        <v>280</v>
      </c>
      <c r="J195" s="126"/>
      <c r="P195"/>
    </row>
    <row r="196" spans="2:16" ht="14.5" x14ac:dyDescent="0.35">
      <c r="B196" s="122">
        <f t="shared" si="2"/>
        <v>190</v>
      </c>
      <c r="C196" s="168">
        <v>335</v>
      </c>
      <c r="D196" s="170">
        <f>'BVEM Scorecard'!D195</f>
        <v>337</v>
      </c>
      <c r="E196" s="170" t="str">
        <f>'BVEM Scorecard'!E195</f>
        <v>PPA</v>
      </c>
      <c r="F196" s="123" t="s">
        <v>265</v>
      </c>
      <c r="G196" s="123" t="s">
        <v>279</v>
      </c>
      <c r="H196" s="123" t="s">
        <v>280</v>
      </c>
      <c r="J196" s="126"/>
      <c r="P196"/>
    </row>
    <row r="197" spans="2:16" ht="14.5" x14ac:dyDescent="0.35">
      <c r="B197" s="122">
        <f t="shared" si="2"/>
        <v>191</v>
      </c>
      <c r="C197" s="168">
        <v>337</v>
      </c>
      <c r="D197" s="170">
        <f>'BVEM Scorecard'!D196</f>
        <v>341</v>
      </c>
      <c r="E197" s="170" t="str">
        <f>'BVEM Scorecard'!E196</f>
        <v>PPA</v>
      </c>
      <c r="F197" s="123" t="s">
        <v>265</v>
      </c>
      <c r="G197" s="123" t="s">
        <v>279</v>
      </c>
      <c r="H197" s="123" t="s">
        <v>280</v>
      </c>
      <c r="J197" s="126"/>
      <c r="P197"/>
    </row>
    <row r="198" spans="2:16" ht="14.5" x14ac:dyDescent="0.35">
      <c r="B198" s="122">
        <f t="shared" si="2"/>
        <v>192</v>
      </c>
      <c r="C198" s="168">
        <v>341</v>
      </c>
      <c r="D198" s="170">
        <f>'BVEM Scorecard'!D197</f>
        <v>349</v>
      </c>
      <c r="E198" s="170" t="str">
        <f>'BVEM Scorecard'!E197</f>
        <v>PPA</v>
      </c>
      <c r="F198" s="123" t="s">
        <v>265</v>
      </c>
      <c r="G198" s="123" t="s">
        <v>279</v>
      </c>
      <c r="H198" s="123" t="s">
        <v>280</v>
      </c>
      <c r="J198" s="126"/>
      <c r="P198"/>
    </row>
    <row r="199" spans="2:16" ht="14.5" x14ac:dyDescent="0.35">
      <c r="B199" s="122">
        <f t="shared" si="2"/>
        <v>193</v>
      </c>
      <c r="C199" s="168">
        <v>349</v>
      </c>
      <c r="D199" s="170">
        <f>'BVEM Scorecard'!D198</f>
        <v>388</v>
      </c>
      <c r="E199" s="170" t="str">
        <f>'BVEM Scorecard'!E198</f>
        <v>PPA</v>
      </c>
      <c r="F199" s="123" t="s">
        <v>265</v>
      </c>
      <c r="G199" s="123" t="s">
        <v>279</v>
      </c>
      <c r="H199" s="123" t="s">
        <v>280</v>
      </c>
      <c r="J199" s="126"/>
      <c r="P199"/>
    </row>
    <row r="200" spans="2:16" ht="14.5" x14ac:dyDescent="0.35">
      <c r="B200" s="122">
        <f t="shared" si="2"/>
        <v>194</v>
      </c>
      <c r="C200" s="168">
        <v>388</v>
      </c>
      <c r="D200" s="170">
        <f>'BVEM Scorecard'!D199</f>
        <v>351</v>
      </c>
      <c r="E200" s="170" t="str">
        <f>'BVEM Scorecard'!E199</f>
        <v>PPA</v>
      </c>
      <c r="F200" s="123" t="s">
        <v>265</v>
      </c>
      <c r="G200" s="123" t="s">
        <v>266</v>
      </c>
      <c r="H200" s="123" t="s">
        <v>266</v>
      </c>
      <c r="J200" s="126"/>
      <c r="P200"/>
    </row>
    <row r="201" spans="2:16" ht="14.5" x14ac:dyDescent="0.35">
      <c r="B201" s="122">
        <f t="shared" ref="B201:B264" si="3">+B200+1</f>
        <v>195</v>
      </c>
      <c r="C201" s="168">
        <v>351</v>
      </c>
      <c r="D201" s="170">
        <f>'BVEM Scorecard'!D200</f>
        <v>365</v>
      </c>
      <c r="E201" s="170" t="str">
        <f>'BVEM Scorecard'!E200</f>
        <v>PPA</v>
      </c>
      <c r="F201" s="123" t="s">
        <v>265</v>
      </c>
      <c r="G201" s="123" t="s">
        <v>266</v>
      </c>
      <c r="H201" s="123" t="s">
        <v>266</v>
      </c>
      <c r="J201" s="126"/>
      <c r="P201"/>
    </row>
    <row r="202" spans="2:16" ht="14.5" x14ac:dyDescent="0.35">
      <c r="B202" s="122">
        <f t="shared" si="3"/>
        <v>196</v>
      </c>
      <c r="C202" s="168">
        <v>365</v>
      </c>
      <c r="D202" s="170">
        <f>'BVEM Scorecard'!D201</f>
        <v>375</v>
      </c>
      <c r="E202" s="170" t="str">
        <f>'BVEM Scorecard'!E201</f>
        <v>PPA</v>
      </c>
      <c r="F202" s="123" t="s">
        <v>265</v>
      </c>
      <c r="G202" s="123" t="s">
        <v>269</v>
      </c>
      <c r="H202" s="123" t="s">
        <v>270</v>
      </c>
      <c r="J202" s="126"/>
      <c r="P202"/>
    </row>
    <row r="203" spans="2:16" ht="14.5" x14ac:dyDescent="0.35">
      <c r="B203" s="122">
        <f t="shared" si="3"/>
        <v>197</v>
      </c>
      <c r="C203" s="168">
        <v>375</v>
      </c>
      <c r="D203" s="170">
        <f>'BVEM Scorecard'!D202</f>
        <v>384</v>
      </c>
      <c r="E203" s="170" t="str">
        <f>'BVEM Scorecard'!E202</f>
        <v>PPA</v>
      </c>
      <c r="F203" s="123" t="s">
        <v>265</v>
      </c>
      <c r="G203" s="123" t="s">
        <v>269</v>
      </c>
      <c r="H203" s="123" t="s">
        <v>270</v>
      </c>
      <c r="J203" s="126"/>
      <c r="P203"/>
    </row>
    <row r="204" spans="2:16" ht="14.5" x14ac:dyDescent="0.35">
      <c r="B204" s="122">
        <f t="shared" si="3"/>
        <v>198</v>
      </c>
      <c r="C204" s="168">
        <v>384</v>
      </c>
      <c r="D204" s="170">
        <f>'BVEM Scorecard'!D203</f>
        <v>392</v>
      </c>
      <c r="E204" s="170" t="str">
        <f>'BVEM Scorecard'!E203</f>
        <v>PPA</v>
      </c>
      <c r="F204" s="123" t="s">
        <v>265</v>
      </c>
      <c r="G204" s="123" t="s">
        <v>263</v>
      </c>
      <c r="H204" s="123" t="s">
        <v>264</v>
      </c>
      <c r="J204" s="126"/>
      <c r="P204"/>
    </row>
    <row r="205" spans="2:16" ht="14.5" x14ac:dyDescent="0.35">
      <c r="B205" s="122">
        <f t="shared" si="3"/>
        <v>199</v>
      </c>
      <c r="C205" s="168">
        <v>392</v>
      </c>
      <c r="D205" s="170">
        <f>'BVEM Scorecard'!D204</f>
        <v>598</v>
      </c>
      <c r="E205" s="170" t="str">
        <f>'BVEM Scorecard'!E204</f>
        <v>Own</v>
      </c>
      <c r="F205" s="123" t="s">
        <v>265</v>
      </c>
      <c r="G205" s="123" t="s">
        <v>263</v>
      </c>
      <c r="H205" s="123" t="s">
        <v>264</v>
      </c>
      <c r="J205" s="126"/>
      <c r="P205"/>
    </row>
    <row r="206" spans="2:16" ht="14.5" x14ac:dyDescent="0.35">
      <c r="B206" s="122">
        <f t="shared" si="3"/>
        <v>200</v>
      </c>
      <c r="C206" s="168">
        <v>598</v>
      </c>
      <c r="D206" s="170">
        <f>'BVEM Scorecard'!D205</f>
        <v>629</v>
      </c>
      <c r="E206" s="170" t="str">
        <f>'BVEM Scorecard'!E205</f>
        <v>Own</v>
      </c>
      <c r="F206" s="123" t="s">
        <v>262</v>
      </c>
      <c r="G206" s="123" t="s">
        <v>266</v>
      </c>
      <c r="H206" s="123" t="s">
        <v>266</v>
      </c>
      <c r="J206" s="126"/>
      <c r="P206"/>
    </row>
    <row r="207" spans="2:16" ht="14.5" x14ac:dyDescent="0.35">
      <c r="B207" s="122">
        <f t="shared" si="3"/>
        <v>201</v>
      </c>
      <c r="C207" s="168">
        <v>629</v>
      </c>
      <c r="D207" s="170">
        <f>'BVEM Scorecard'!D206</f>
        <v>389</v>
      </c>
      <c r="E207" s="170" t="str">
        <f>'BVEM Scorecard'!E206</f>
        <v>PPA</v>
      </c>
      <c r="F207" s="123" t="s">
        <v>262</v>
      </c>
      <c r="G207" s="123" t="s">
        <v>266</v>
      </c>
      <c r="H207" s="123" t="s">
        <v>266</v>
      </c>
      <c r="J207" s="126"/>
      <c r="P207"/>
    </row>
    <row r="208" spans="2:16" ht="14.5" x14ac:dyDescent="0.35">
      <c r="B208" s="122">
        <f t="shared" si="3"/>
        <v>202</v>
      </c>
      <c r="C208" s="168">
        <v>389</v>
      </c>
      <c r="D208" s="170">
        <f>'BVEM Scorecard'!D207</f>
        <v>385</v>
      </c>
      <c r="E208" s="170" t="str">
        <f>'BVEM Scorecard'!E207</f>
        <v>PPA</v>
      </c>
      <c r="F208" s="123" t="s">
        <v>265</v>
      </c>
      <c r="G208" s="123" t="s">
        <v>266</v>
      </c>
      <c r="H208" s="123" t="s">
        <v>266</v>
      </c>
      <c r="J208" s="126"/>
      <c r="P208"/>
    </row>
    <row r="209" spans="2:16" ht="14.5" x14ac:dyDescent="0.35">
      <c r="B209" s="122">
        <f t="shared" si="3"/>
        <v>203</v>
      </c>
      <c r="C209" s="168">
        <v>385</v>
      </c>
      <c r="D209" s="170">
        <f>'BVEM Scorecard'!D208</f>
        <v>599</v>
      </c>
      <c r="E209" s="170" t="str">
        <f>'BVEM Scorecard'!E208</f>
        <v>Own</v>
      </c>
      <c r="F209" s="123" t="s">
        <v>265</v>
      </c>
      <c r="G209" s="123" t="s">
        <v>266</v>
      </c>
      <c r="H209" s="123" t="s">
        <v>266</v>
      </c>
      <c r="J209" s="126"/>
      <c r="P209"/>
    </row>
    <row r="210" spans="2:16" ht="14.5" x14ac:dyDescent="0.35">
      <c r="B210" s="122">
        <f t="shared" si="3"/>
        <v>204</v>
      </c>
      <c r="C210" s="168">
        <v>599</v>
      </c>
      <c r="D210" s="170">
        <f>'BVEM Scorecard'!D209</f>
        <v>390</v>
      </c>
      <c r="E210" s="170" t="str">
        <f>'BVEM Scorecard'!E209</f>
        <v>PPA</v>
      </c>
      <c r="F210" s="123" t="s">
        <v>262</v>
      </c>
      <c r="G210" s="123" t="s">
        <v>266</v>
      </c>
      <c r="H210" s="123" t="s">
        <v>266</v>
      </c>
      <c r="J210" s="126"/>
      <c r="P210"/>
    </row>
    <row r="211" spans="2:16" ht="14.5" x14ac:dyDescent="0.35">
      <c r="B211" s="122">
        <f t="shared" si="3"/>
        <v>205</v>
      </c>
      <c r="C211" s="168">
        <v>390</v>
      </c>
      <c r="D211" s="170">
        <f>'BVEM Scorecard'!D210</f>
        <v>633</v>
      </c>
      <c r="E211" s="170" t="str">
        <f>'BVEM Scorecard'!E210</f>
        <v>Own</v>
      </c>
      <c r="F211" s="123" t="s">
        <v>265</v>
      </c>
      <c r="G211" s="123" t="s">
        <v>266</v>
      </c>
      <c r="H211" s="123" t="s">
        <v>266</v>
      </c>
      <c r="J211" s="126"/>
      <c r="P211"/>
    </row>
    <row r="212" spans="2:16" ht="14.5" x14ac:dyDescent="0.35">
      <c r="B212" s="122">
        <f t="shared" si="3"/>
        <v>206</v>
      </c>
      <c r="C212" s="168">
        <v>633</v>
      </c>
      <c r="D212" s="170">
        <f>'BVEM Scorecard'!D211</f>
        <v>386</v>
      </c>
      <c r="E212" s="170" t="str">
        <f>'BVEM Scorecard'!E211</f>
        <v>PPA</v>
      </c>
      <c r="F212" s="123" t="s">
        <v>262</v>
      </c>
      <c r="G212" s="123" t="s">
        <v>266</v>
      </c>
      <c r="H212" s="123" t="s">
        <v>266</v>
      </c>
      <c r="J212" s="126"/>
      <c r="P212"/>
    </row>
    <row r="213" spans="2:16" ht="14.5" x14ac:dyDescent="0.35">
      <c r="B213" s="122">
        <f t="shared" si="3"/>
        <v>207</v>
      </c>
      <c r="C213" s="168">
        <v>386</v>
      </c>
      <c r="D213" s="170">
        <f>'BVEM Scorecard'!D212</f>
        <v>314</v>
      </c>
      <c r="E213" s="170" t="str">
        <f>'BVEM Scorecard'!E212</f>
        <v>PPA</v>
      </c>
      <c r="F213" s="123" t="s">
        <v>265</v>
      </c>
      <c r="G213" s="123" t="s">
        <v>266</v>
      </c>
      <c r="H213" s="123" t="s">
        <v>266</v>
      </c>
      <c r="J213" s="126"/>
      <c r="P213"/>
    </row>
    <row r="214" spans="2:16" ht="14.5" x14ac:dyDescent="0.35">
      <c r="B214" s="122">
        <f t="shared" si="3"/>
        <v>208</v>
      </c>
      <c r="C214" s="168">
        <v>314</v>
      </c>
      <c r="D214" s="170">
        <f>'BVEM Scorecard'!D213</f>
        <v>410</v>
      </c>
      <c r="E214" s="170" t="str">
        <f>'BVEM Scorecard'!E213</f>
        <v>PPA</v>
      </c>
      <c r="F214" s="123" t="s">
        <v>265</v>
      </c>
      <c r="G214" s="123" t="s">
        <v>269</v>
      </c>
      <c r="H214" s="123" t="s">
        <v>270</v>
      </c>
      <c r="J214" s="126"/>
      <c r="P214"/>
    </row>
    <row r="215" spans="2:16" ht="14.5" x14ac:dyDescent="0.35">
      <c r="B215" s="122">
        <f t="shared" si="3"/>
        <v>209</v>
      </c>
      <c r="C215" s="168">
        <v>410</v>
      </c>
      <c r="D215" s="170">
        <f>'BVEM Scorecard'!D214</f>
        <v>336</v>
      </c>
      <c r="E215" s="170" t="str">
        <f>'BVEM Scorecard'!E214</f>
        <v>PPA</v>
      </c>
      <c r="F215" s="123" t="s">
        <v>265</v>
      </c>
      <c r="G215" s="123" t="s">
        <v>269</v>
      </c>
      <c r="H215" s="123" t="s">
        <v>270</v>
      </c>
      <c r="J215" s="126"/>
      <c r="P215"/>
    </row>
    <row r="216" spans="2:16" ht="14.5" x14ac:dyDescent="0.35">
      <c r="B216" s="122">
        <f t="shared" si="3"/>
        <v>210</v>
      </c>
      <c r="C216" s="168">
        <v>336</v>
      </c>
      <c r="D216" s="170">
        <f>'BVEM Scorecard'!D215</f>
        <v>327</v>
      </c>
      <c r="E216" s="170" t="str">
        <f>'BVEM Scorecard'!E215</f>
        <v>PPA</v>
      </c>
      <c r="F216" s="123" t="s">
        <v>265</v>
      </c>
      <c r="G216" s="123" t="s">
        <v>269</v>
      </c>
      <c r="H216" s="123" t="s">
        <v>270</v>
      </c>
      <c r="J216" s="126"/>
      <c r="P216"/>
    </row>
    <row r="217" spans="2:16" ht="14.5" x14ac:dyDescent="0.35">
      <c r="B217" s="122">
        <f t="shared" si="3"/>
        <v>211</v>
      </c>
      <c r="C217" s="168">
        <v>327</v>
      </c>
      <c r="D217" s="170">
        <f>'BVEM Scorecard'!D216</f>
        <v>328</v>
      </c>
      <c r="E217" s="170" t="str">
        <f>'BVEM Scorecard'!E216</f>
        <v>PPA</v>
      </c>
      <c r="F217" s="123" t="s">
        <v>265</v>
      </c>
      <c r="G217" s="123" t="s">
        <v>269</v>
      </c>
      <c r="H217" s="123" t="s">
        <v>270</v>
      </c>
      <c r="J217" s="126"/>
      <c r="P217"/>
    </row>
    <row r="218" spans="2:16" ht="14.5" x14ac:dyDescent="0.35">
      <c r="B218" s="122">
        <f t="shared" si="3"/>
        <v>212</v>
      </c>
      <c r="C218" s="168">
        <v>328</v>
      </c>
      <c r="D218" s="170">
        <f>'BVEM Scorecard'!D217</f>
        <v>628</v>
      </c>
      <c r="E218" s="170" t="str">
        <f>'BVEM Scorecard'!E217</f>
        <v>PPA</v>
      </c>
      <c r="F218" s="123" t="s">
        <v>265</v>
      </c>
      <c r="G218" s="123" t="s">
        <v>269</v>
      </c>
      <c r="H218" s="123" t="s">
        <v>270</v>
      </c>
      <c r="J218" s="126"/>
      <c r="P218"/>
    </row>
    <row r="219" spans="2:16" ht="14.5" x14ac:dyDescent="0.35">
      <c r="B219" s="122">
        <f t="shared" si="3"/>
        <v>213</v>
      </c>
      <c r="C219" s="168">
        <v>628</v>
      </c>
      <c r="D219" s="170">
        <f>'BVEM Scorecard'!D218</f>
        <v>680</v>
      </c>
      <c r="E219" s="170" t="str">
        <f>'BVEM Scorecard'!E218</f>
        <v>PPA</v>
      </c>
      <c r="F219" s="123" t="s">
        <v>265</v>
      </c>
      <c r="G219" s="123" t="s">
        <v>272</v>
      </c>
      <c r="H219" s="123" t="s">
        <v>273</v>
      </c>
      <c r="J219" s="126"/>
      <c r="P219"/>
    </row>
    <row r="220" spans="2:16" ht="14.5" x14ac:dyDescent="0.35">
      <c r="B220" s="122">
        <f t="shared" si="3"/>
        <v>214</v>
      </c>
      <c r="C220" s="168">
        <v>680</v>
      </c>
      <c r="D220" s="170">
        <f>'BVEM Scorecard'!D219</f>
        <v>1020</v>
      </c>
      <c r="E220" s="170" t="str">
        <f>'BVEM Scorecard'!E219</f>
        <v>PPA</v>
      </c>
      <c r="F220" s="123" t="s">
        <v>265</v>
      </c>
      <c r="G220" s="123" t="s">
        <v>272</v>
      </c>
      <c r="H220" s="123" t="s">
        <v>273</v>
      </c>
      <c r="J220" s="126"/>
      <c r="P220"/>
    </row>
    <row r="221" spans="2:16" ht="14.5" x14ac:dyDescent="0.35">
      <c r="B221" s="122">
        <f t="shared" si="3"/>
        <v>215</v>
      </c>
      <c r="C221" s="168">
        <v>1020</v>
      </c>
      <c r="D221" s="170">
        <f>'BVEM Scorecard'!D220</f>
        <v>1017</v>
      </c>
      <c r="E221" s="170" t="str">
        <f>'BVEM Scorecard'!E220</f>
        <v>PPA</v>
      </c>
      <c r="F221" s="123" t="s">
        <v>265</v>
      </c>
      <c r="G221" s="123" t="s">
        <v>271</v>
      </c>
      <c r="H221" s="123" t="s">
        <v>271</v>
      </c>
      <c r="J221" s="126"/>
      <c r="P221"/>
    </row>
    <row r="222" spans="2:16" ht="14.5" x14ac:dyDescent="0.35">
      <c r="B222" s="122">
        <f t="shared" si="3"/>
        <v>216</v>
      </c>
      <c r="C222" s="168">
        <v>1017</v>
      </c>
      <c r="D222" s="170">
        <f>'BVEM Scorecard'!D221</f>
        <v>1011</v>
      </c>
      <c r="E222" s="170" t="str">
        <f>'BVEM Scorecard'!E221</f>
        <v>PPA</v>
      </c>
      <c r="F222" s="123" t="s">
        <v>265</v>
      </c>
      <c r="G222" s="123" t="s">
        <v>271</v>
      </c>
      <c r="H222" s="123" t="s">
        <v>271</v>
      </c>
      <c r="J222" s="126"/>
      <c r="P222"/>
    </row>
    <row r="223" spans="2:16" ht="14.5" x14ac:dyDescent="0.35">
      <c r="B223" s="122">
        <f t="shared" si="3"/>
        <v>217</v>
      </c>
      <c r="C223" s="168">
        <v>1011</v>
      </c>
      <c r="D223" s="170">
        <f>'BVEM Scorecard'!D222</f>
        <v>1023</v>
      </c>
      <c r="E223" s="170" t="str">
        <f>'BVEM Scorecard'!E222</f>
        <v>PPA</v>
      </c>
      <c r="F223" s="123" t="s">
        <v>265</v>
      </c>
      <c r="G223" s="123" t="s">
        <v>271</v>
      </c>
      <c r="H223" s="123" t="s">
        <v>271</v>
      </c>
      <c r="J223" s="126"/>
      <c r="P223"/>
    </row>
    <row r="224" spans="2:16" ht="14.5" x14ac:dyDescent="0.35">
      <c r="B224" s="122">
        <f t="shared" si="3"/>
        <v>218</v>
      </c>
      <c r="C224" s="168">
        <v>1023</v>
      </c>
      <c r="D224" s="170">
        <f>'BVEM Scorecard'!D223</f>
        <v>1019</v>
      </c>
      <c r="E224" s="170" t="str">
        <f>'BVEM Scorecard'!E223</f>
        <v>PPA</v>
      </c>
      <c r="F224" s="123" t="s">
        <v>265</v>
      </c>
      <c r="G224" s="123" t="s">
        <v>271</v>
      </c>
      <c r="H224" s="123" t="s">
        <v>271</v>
      </c>
      <c r="J224" s="126"/>
      <c r="P224"/>
    </row>
    <row r="225" spans="2:16" ht="14.5" x14ac:dyDescent="0.35">
      <c r="B225" s="122">
        <f t="shared" si="3"/>
        <v>219</v>
      </c>
      <c r="C225" s="168">
        <v>1019</v>
      </c>
      <c r="D225" s="170">
        <f>'BVEM Scorecard'!D224</f>
        <v>1014</v>
      </c>
      <c r="E225" s="170" t="str">
        <f>'BVEM Scorecard'!E224</f>
        <v>PPA</v>
      </c>
      <c r="F225" s="123" t="s">
        <v>265</v>
      </c>
      <c r="G225" s="123" t="s">
        <v>271</v>
      </c>
      <c r="H225" s="123" t="s">
        <v>271</v>
      </c>
      <c r="J225" s="126"/>
      <c r="P225"/>
    </row>
    <row r="226" spans="2:16" ht="14.5" x14ac:dyDescent="0.35">
      <c r="B226" s="122">
        <f t="shared" si="3"/>
        <v>220</v>
      </c>
      <c r="C226" s="168">
        <v>1014</v>
      </c>
      <c r="D226" s="170">
        <f>'BVEM Scorecard'!D225</f>
        <v>414</v>
      </c>
      <c r="E226" s="170" t="str">
        <f>'BVEM Scorecard'!E225</f>
        <v>PPA</v>
      </c>
      <c r="F226" s="123" t="s">
        <v>265</v>
      </c>
      <c r="G226" s="123" t="s">
        <v>271</v>
      </c>
      <c r="H226" s="123" t="s">
        <v>271</v>
      </c>
      <c r="J226" s="126"/>
      <c r="P226"/>
    </row>
    <row r="227" spans="2:16" ht="14.5" x14ac:dyDescent="0.35">
      <c r="B227" s="122">
        <f t="shared" si="3"/>
        <v>221</v>
      </c>
      <c r="C227" s="168">
        <v>414</v>
      </c>
      <c r="D227" s="170">
        <f>'BVEM Scorecard'!D226</f>
        <v>443</v>
      </c>
      <c r="E227" s="170" t="str">
        <f>'BVEM Scorecard'!E226</f>
        <v>PPA</v>
      </c>
      <c r="F227" s="123" t="s">
        <v>265</v>
      </c>
      <c r="G227" s="123" t="s">
        <v>271</v>
      </c>
      <c r="H227" s="123" t="s">
        <v>271</v>
      </c>
      <c r="J227" s="126"/>
      <c r="P227"/>
    </row>
    <row r="228" spans="2:16" ht="14.5" x14ac:dyDescent="0.35">
      <c r="B228" s="122">
        <f t="shared" si="3"/>
        <v>222</v>
      </c>
      <c r="C228" s="168">
        <v>443</v>
      </c>
      <c r="D228" s="170">
        <f>'BVEM Scorecard'!D227</f>
        <v>467</v>
      </c>
      <c r="E228" s="170" t="str">
        <f>'BVEM Scorecard'!E227</f>
        <v>PPA</v>
      </c>
      <c r="F228" s="123" t="s">
        <v>265</v>
      </c>
      <c r="G228" s="123" t="s">
        <v>271</v>
      </c>
      <c r="H228" s="123" t="s">
        <v>271</v>
      </c>
      <c r="J228" s="126"/>
      <c r="P228"/>
    </row>
    <row r="229" spans="2:16" ht="14.5" x14ac:dyDescent="0.35">
      <c r="B229" s="122">
        <f t="shared" si="3"/>
        <v>223</v>
      </c>
      <c r="C229" s="168">
        <v>467</v>
      </c>
      <c r="D229" s="170">
        <f>'BVEM Scorecard'!D228</f>
        <v>474</v>
      </c>
      <c r="E229" s="170" t="str">
        <f>'BVEM Scorecard'!E228</f>
        <v>PPA</v>
      </c>
      <c r="F229" s="123" t="s">
        <v>265</v>
      </c>
      <c r="G229" s="123" t="s">
        <v>271</v>
      </c>
      <c r="H229" s="123" t="s">
        <v>271</v>
      </c>
      <c r="J229" s="126"/>
      <c r="P229"/>
    </row>
    <row r="230" spans="2:16" ht="14.5" x14ac:dyDescent="0.35">
      <c r="B230" s="122">
        <f t="shared" si="3"/>
        <v>224</v>
      </c>
      <c r="C230" s="168">
        <v>474</v>
      </c>
      <c r="D230" s="170">
        <f>'BVEM Scorecard'!D229</f>
        <v>1047</v>
      </c>
      <c r="E230" s="170" t="str">
        <f>'BVEM Scorecard'!E229</f>
        <v>PPA</v>
      </c>
      <c r="F230" s="123" t="s">
        <v>265</v>
      </c>
      <c r="G230" s="123" t="s">
        <v>269</v>
      </c>
      <c r="H230" s="123" t="s">
        <v>270</v>
      </c>
      <c r="J230" s="126"/>
      <c r="P230"/>
    </row>
    <row r="231" spans="2:16" ht="14.5" x14ac:dyDescent="0.35">
      <c r="B231" s="122">
        <f t="shared" si="3"/>
        <v>225</v>
      </c>
      <c r="C231" s="168">
        <v>1047</v>
      </c>
      <c r="D231" s="170">
        <f>'BVEM Scorecard'!D230</f>
        <v>1033</v>
      </c>
      <c r="E231" s="170" t="str">
        <f>'BVEM Scorecard'!E230</f>
        <v>PPA</v>
      </c>
      <c r="F231" s="123" t="s">
        <v>265</v>
      </c>
      <c r="G231" s="123" t="s">
        <v>263</v>
      </c>
      <c r="H231" s="123" t="s">
        <v>264</v>
      </c>
      <c r="J231" s="126"/>
      <c r="P231"/>
    </row>
    <row r="232" spans="2:16" ht="14.5" x14ac:dyDescent="0.35">
      <c r="B232" s="122">
        <f t="shared" si="3"/>
        <v>226</v>
      </c>
      <c r="C232" s="168">
        <v>1033</v>
      </c>
      <c r="D232" s="170">
        <f>'BVEM Scorecard'!D231</f>
        <v>476</v>
      </c>
      <c r="E232" s="170" t="str">
        <f>'BVEM Scorecard'!E231</f>
        <v>Own</v>
      </c>
      <c r="F232" s="123" t="s">
        <v>265</v>
      </c>
      <c r="G232" s="123" t="s">
        <v>263</v>
      </c>
      <c r="H232" s="123" t="s">
        <v>264</v>
      </c>
      <c r="J232" s="126"/>
      <c r="P232"/>
    </row>
    <row r="233" spans="2:16" ht="14.5" x14ac:dyDescent="0.35">
      <c r="B233" s="122">
        <f t="shared" si="3"/>
        <v>227</v>
      </c>
      <c r="C233" s="168">
        <v>476</v>
      </c>
      <c r="D233" s="170">
        <f>'BVEM Scorecard'!D232</f>
        <v>488</v>
      </c>
      <c r="E233" s="170" t="str">
        <f>'BVEM Scorecard'!E232</f>
        <v>PPA</v>
      </c>
      <c r="F233" s="123" t="s">
        <v>262</v>
      </c>
      <c r="G233" s="123" t="s">
        <v>272</v>
      </c>
      <c r="H233" s="123" t="s">
        <v>273</v>
      </c>
      <c r="P233"/>
    </row>
    <row r="234" spans="2:16" ht="14.5" x14ac:dyDescent="0.35">
      <c r="B234" s="122">
        <f t="shared" si="3"/>
        <v>228</v>
      </c>
      <c r="C234" s="168">
        <v>488</v>
      </c>
      <c r="D234" s="170">
        <f>'BVEM Scorecard'!D233</f>
        <v>494</v>
      </c>
      <c r="E234" s="170" t="str">
        <f>'BVEM Scorecard'!E233</f>
        <v>PPA</v>
      </c>
      <c r="F234" s="123" t="s">
        <v>265</v>
      </c>
      <c r="G234" s="123" t="s">
        <v>272</v>
      </c>
      <c r="H234" s="123" t="s">
        <v>273</v>
      </c>
      <c r="P234"/>
    </row>
    <row r="235" spans="2:16" ht="14.5" x14ac:dyDescent="0.35">
      <c r="B235" s="122">
        <f t="shared" si="3"/>
        <v>229</v>
      </c>
      <c r="C235" s="168">
        <v>494</v>
      </c>
      <c r="D235" s="170">
        <f>'BVEM Scorecard'!D234</f>
        <v>396</v>
      </c>
      <c r="E235" s="170" t="str">
        <f>'BVEM Scorecard'!E234</f>
        <v>Own</v>
      </c>
      <c r="F235" s="123" t="s">
        <v>265</v>
      </c>
      <c r="G235" s="123" t="s">
        <v>272</v>
      </c>
      <c r="H235" s="123" t="s">
        <v>273</v>
      </c>
      <c r="P235"/>
    </row>
    <row r="236" spans="2:16" ht="14.5" x14ac:dyDescent="0.35">
      <c r="B236" s="122">
        <f t="shared" si="3"/>
        <v>230</v>
      </c>
      <c r="C236" s="168">
        <v>396</v>
      </c>
      <c r="D236" s="170">
        <f>'BVEM Scorecard'!D235</f>
        <v>371</v>
      </c>
      <c r="E236" s="170" t="str">
        <f>'BVEM Scorecard'!E235</f>
        <v>PPA</v>
      </c>
      <c r="F236" s="123" t="s">
        <v>262</v>
      </c>
      <c r="G236" s="123" t="s">
        <v>269</v>
      </c>
      <c r="H236" s="123" t="s">
        <v>270</v>
      </c>
      <c r="P236"/>
    </row>
    <row r="237" spans="2:16" ht="14.5" x14ac:dyDescent="0.35">
      <c r="B237" s="122">
        <f t="shared" si="3"/>
        <v>231</v>
      </c>
      <c r="C237" s="168">
        <v>371</v>
      </c>
      <c r="D237" s="170">
        <f>'BVEM Scorecard'!D236</f>
        <v>1055</v>
      </c>
      <c r="E237" s="170" t="str">
        <f>'BVEM Scorecard'!E236</f>
        <v>Own</v>
      </c>
      <c r="F237" s="123" t="s">
        <v>265</v>
      </c>
      <c r="G237" s="123" t="s">
        <v>269</v>
      </c>
      <c r="H237" s="123" t="s">
        <v>270</v>
      </c>
      <c r="P237"/>
    </row>
    <row r="238" spans="2:16" ht="14.5" x14ac:dyDescent="0.35">
      <c r="B238" s="122">
        <f t="shared" si="3"/>
        <v>232</v>
      </c>
      <c r="C238" s="168">
        <v>1055</v>
      </c>
      <c r="D238" s="170">
        <f>'BVEM Scorecard'!D237</f>
        <v>1067</v>
      </c>
      <c r="E238" s="170" t="str">
        <f>'BVEM Scorecard'!E237</f>
        <v>Own</v>
      </c>
      <c r="F238" s="123" t="s">
        <v>262</v>
      </c>
      <c r="G238" s="123" t="s">
        <v>271</v>
      </c>
      <c r="H238" s="123" t="s">
        <v>271</v>
      </c>
      <c r="P238"/>
    </row>
    <row r="239" spans="2:16" ht="14.5" x14ac:dyDescent="0.35">
      <c r="B239" s="122">
        <f t="shared" si="3"/>
        <v>233</v>
      </c>
      <c r="C239" s="168">
        <v>1067</v>
      </c>
      <c r="D239" s="170">
        <f>'BVEM Scorecard'!D238</f>
        <v>316</v>
      </c>
      <c r="E239" s="170" t="str">
        <f>'BVEM Scorecard'!E238</f>
        <v>PPA</v>
      </c>
      <c r="F239" s="123" t="s">
        <v>262</v>
      </c>
      <c r="G239" s="123" t="s">
        <v>271</v>
      </c>
      <c r="H239" s="123" t="s">
        <v>271</v>
      </c>
      <c r="P239"/>
    </row>
    <row r="240" spans="2:16" ht="14.5" x14ac:dyDescent="0.35">
      <c r="B240" s="122">
        <f t="shared" si="3"/>
        <v>234</v>
      </c>
      <c r="C240" s="168">
        <v>316</v>
      </c>
      <c r="D240" s="170">
        <f>'BVEM Scorecard'!D239</f>
        <v>500</v>
      </c>
      <c r="E240" s="170" t="str">
        <f>'BVEM Scorecard'!E239</f>
        <v>Own</v>
      </c>
      <c r="F240" s="123" t="s">
        <v>265</v>
      </c>
      <c r="G240" s="123" t="s">
        <v>269</v>
      </c>
      <c r="H240" s="123" t="s">
        <v>270</v>
      </c>
      <c r="P240"/>
    </row>
    <row r="241" spans="2:16" ht="14.5" x14ac:dyDescent="0.35">
      <c r="B241" s="122">
        <f t="shared" si="3"/>
        <v>235</v>
      </c>
      <c r="C241" s="168">
        <v>500</v>
      </c>
      <c r="D241" s="170">
        <f>'BVEM Scorecard'!D240</f>
        <v>1073</v>
      </c>
      <c r="E241" s="170" t="str">
        <f>'BVEM Scorecard'!E240</f>
        <v>Own</v>
      </c>
      <c r="F241" s="123" t="s">
        <v>262</v>
      </c>
      <c r="G241" s="123" t="s">
        <v>271</v>
      </c>
      <c r="H241" s="123" t="s">
        <v>271</v>
      </c>
      <c r="P241"/>
    </row>
    <row r="242" spans="2:16" ht="14.5" x14ac:dyDescent="0.35">
      <c r="B242" s="122">
        <f t="shared" si="3"/>
        <v>236</v>
      </c>
      <c r="C242" s="168">
        <v>1073</v>
      </c>
      <c r="D242" s="170">
        <f>'BVEM Scorecard'!D241</f>
        <v>507</v>
      </c>
      <c r="E242" s="170" t="str">
        <f>'BVEM Scorecard'!E241</f>
        <v>PPA</v>
      </c>
      <c r="F242" s="123" t="s">
        <v>262</v>
      </c>
      <c r="G242" s="123" t="s">
        <v>271</v>
      </c>
      <c r="H242" s="123" t="s">
        <v>271</v>
      </c>
      <c r="P242"/>
    </row>
    <row r="243" spans="2:16" ht="14.5" x14ac:dyDescent="0.35">
      <c r="B243" s="122">
        <f t="shared" si="3"/>
        <v>237</v>
      </c>
      <c r="C243" s="168">
        <v>507</v>
      </c>
      <c r="D243" s="170">
        <f>'BVEM Scorecard'!D242</f>
        <v>510</v>
      </c>
      <c r="E243" s="170" t="str">
        <f>'BVEM Scorecard'!E242</f>
        <v>PPA</v>
      </c>
      <c r="F243" s="123" t="s">
        <v>265</v>
      </c>
      <c r="G243" s="123" t="s">
        <v>281</v>
      </c>
      <c r="H243" s="123" t="s">
        <v>282</v>
      </c>
      <c r="P243"/>
    </row>
    <row r="244" spans="2:16" ht="14.5" x14ac:dyDescent="0.35">
      <c r="B244" s="122">
        <f t="shared" si="3"/>
        <v>238</v>
      </c>
      <c r="C244" s="168">
        <v>510</v>
      </c>
      <c r="D244" s="170">
        <f>'BVEM Scorecard'!D243</f>
        <v>514</v>
      </c>
      <c r="E244" s="170" t="str">
        <f>'BVEM Scorecard'!E243</f>
        <v>PPA</v>
      </c>
      <c r="F244" s="123" t="s">
        <v>265</v>
      </c>
      <c r="G244" s="123" t="s">
        <v>263</v>
      </c>
      <c r="H244" s="123" t="s">
        <v>264</v>
      </c>
      <c r="P244"/>
    </row>
    <row r="245" spans="2:16" ht="14.5" x14ac:dyDescent="0.35">
      <c r="B245" s="122">
        <f t="shared" si="3"/>
        <v>239</v>
      </c>
      <c r="C245" s="168">
        <v>514</v>
      </c>
      <c r="D245" s="170">
        <f>'BVEM Scorecard'!D244</f>
        <v>517</v>
      </c>
      <c r="E245" s="170" t="str">
        <f>'BVEM Scorecard'!E244</f>
        <v>PPA</v>
      </c>
      <c r="F245" s="123" t="s">
        <v>265</v>
      </c>
      <c r="G245" s="123" t="s">
        <v>263</v>
      </c>
      <c r="H245" s="123" t="s">
        <v>264</v>
      </c>
      <c r="P245"/>
    </row>
    <row r="246" spans="2:16" ht="14.5" x14ac:dyDescent="0.35">
      <c r="B246" s="122">
        <f t="shared" si="3"/>
        <v>240</v>
      </c>
      <c r="C246" s="168">
        <v>517</v>
      </c>
      <c r="D246" s="170">
        <f>'BVEM Scorecard'!D245</f>
        <v>538</v>
      </c>
      <c r="E246" s="170" t="str">
        <f>'BVEM Scorecard'!E245</f>
        <v>PPA</v>
      </c>
      <c r="F246" s="123" t="s">
        <v>265</v>
      </c>
      <c r="G246" s="123" t="s">
        <v>263</v>
      </c>
      <c r="H246" s="123" t="s">
        <v>264</v>
      </c>
      <c r="P246"/>
    </row>
    <row r="247" spans="2:16" ht="14.5" x14ac:dyDescent="0.35">
      <c r="B247" s="122">
        <f t="shared" si="3"/>
        <v>241</v>
      </c>
      <c r="C247" s="168">
        <v>538</v>
      </c>
      <c r="D247" s="170">
        <f>'BVEM Scorecard'!D246</f>
        <v>552</v>
      </c>
      <c r="E247" s="170" t="str">
        <f>'BVEM Scorecard'!E246</f>
        <v>PPA</v>
      </c>
      <c r="F247" s="123" t="s">
        <v>265</v>
      </c>
      <c r="G247" s="123" t="s">
        <v>263</v>
      </c>
      <c r="H247" s="123" t="s">
        <v>264</v>
      </c>
      <c r="P247"/>
    </row>
    <row r="248" spans="2:16" ht="14.5" x14ac:dyDescent="0.35">
      <c r="B248" s="122">
        <f t="shared" si="3"/>
        <v>242</v>
      </c>
      <c r="C248" s="168">
        <v>552</v>
      </c>
      <c r="D248" s="170">
        <f>'BVEM Scorecard'!D247</f>
        <v>554</v>
      </c>
      <c r="E248" s="170" t="str">
        <f>'BVEM Scorecard'!E247</f>
        <v>PPA</v>
      </c>
      <c r="F248" s="123" t="s">
        <v>265</v>
      </c>
      <c r="G248" s="123" t="s">
        <v>283</v>
      </c>
      <c r="H248" s="123" t="s">
        <v>283</v>
      </c>
      <c r="P248"/>
    </row>
    <row r="249" spans="2:16" ht="14.5" x14ac:dyDescent="0.35">
      <c r="B249" s="122">
        <f t="shared" si="3"/>
        <v>243</v>
      </c>
      <c r="C249" s="168">
        <v>554</v>
      </c>
      <c r="D249" s="170">
        <f>'BVEM Scorecard'!D248</f>
        <v>555</v>
      </c>
      <c r="E249" s="170" t="str">
        <f>'BVEM Scorecard'!E248</f>
        <v>PPA</v>
      </c>
      <c r="F249" s="123" t="s">
        <v>265</v>
      </c>
      <c r="G249" s="123" t="s">
        <v>271</v>
      </c>
      <c r="H249" s="123" t="s">
        <v>271</v>
      </c>
      <c r="P249"/>
    </row>
    <row r="250" spans="2:16" ht="14.5" x14ac:dyDescent="0.35">
      <c r="B250" s="122">
        <f t="shared" si="3"/>
        <v>244</v>
      </c>
      <c r="C250" s="168">
        <v>555</v>
      </c>
      <c r="D250" s="170">
        <f>'BVEM Scorecard'!D249</f>
        <v>562</v>
      </c>
      <c r="E250" s="170" t="str">
        <f>'BVEM Scorecard'!E249</f>
        <v>PPA</v>
      </c>
      <c r="F250" s="123" t="s">
        <v>265</v>
      </c>
      <c r="G250" s="123" t="s">
        <v>271</v>
      </c>
      <c r="H250" s="123" t="s">
        <v>271</v>
      </c>
      <c r="P250"/>
    </row>
    <row r="251" spans="2:16" ht="14.5" x14ac:dyDescent="0.35">
      <c r="B251" s="122">
        <f t="shared" si="3"/>
        <v>245</v>
      </c>
      <c r="C251" s="168">
        <v>562</v>
      </c>
      <c r="D251" s="170">
        <f>'BVEM Scorecard'!D250</f>
        <v>588</v>
      </c>
      <c r="E251" s="170" t="str">
        <f>'BVEM Scorecard'!E250</f>
        <v>PPA</v>
      </c>
      <c r="F251" s="123" t="s">
        <v>265</v>
      </c>
      <c r="G251" s="123" t="s">
        <v>266</v>
      </c>
      <c r="H251" s="123" t="s">
        <v>266</v>
      </c>
      <c r="P251"/>
    </row>
    <row r="252" spans="2:16" ht="14.5" x14ac:dyDescent="0.35">
      <c r="B252" s="122">
        <f t="shared" si="3"/>
        <v>246</v>
      </c>
      <c r="C252" s="168">
        <v>588</v>
      </c>
      <c r="D252" s="170">
        <f>'BVEM Scorecard'!D251</f>
        <v>589</v>
      </c>
      <c r="E252" s="170" t="str">
        <f>'BVEM Scorecard'!E251</f>
        <v>PPA</v>
      </c>
      <c r="F252" s="123" t="s">
        <v>265</v>
      </c>
      <c r="G252" s="123" t="s">
        <v>274</v>
      </c>
      <c r="H252" s="123" t="s">
        <v>275</v>
      </c>
      <c r="P252"/>
    </row>
    <row r="253" spans="2:16" ht="14.5" x14ac:dyDescent="0.35">
      <c r="B253" s="122">
        <f t="shared" si="3"/>
        <v>247</v>
      </c>
      <c r="C253" s="168">
        <v>589</v>
      </c>
      <c r="D253" s="170">
        <f>'BVEM Scorecard'!D252</f>
        <v>593</v>
      </c>
      <c r="E253" s="170" t="str">
        <f>'BVEM Scorecard'!E252</f>
        <v>PPA</v>
      </c>
      <c r="F253" s="123" t="s">
        <v>265</v>
      </c>
      <c r="G253" s="123" t="s">
        <v>271</v>
      </c>
      <c r="H253" s="123" t="s">
        <v>271</v>
      </c>
      <c r="J253" s="126"/>
      <c r="P253"/>
    </row>
    <row r="254" spans="2:16" ht="14.5" x14ac:dyDescent="0.35">
      <c r="B254" s="122">
        <f t="shared" si="3"/>
        <v>248</v>
      </c>
      <c r="C254" s="168">
        <v>593</v>
      </c>
      <c r="D254" s="170">
        <f>'BVEM Scorecard'!D253</f>
        <v>594</v>
      </c>
      <c r="E254" s="170" t="str">
        <f>'BVEM Scorecard'!E253</f>
        <v>PPA</v>
      </c>
      <c r="F254" s="123" t="s">
        <v>265</v>
      </c>
      <c r="G254" s="123" t="s">
        <v>271</v>
      </c>
      <c r="H254" s="123" t="s">
        <v>271</v>
      </c>
      <c r="J254" s="126"/>
      <c r="P254"/>
    </row>
    <row r="255" spans="2:16" ht="14.5" x14ac:dyDescent="0.35">
      <c r="B255" s="122">
        <f t="shared" si="3"/>
        <v>249</v>
      </c>
      <c r="C255" s="168">
        <v>594</v>
      </c>
      <c r="D255" s="170">
        <f>'BVEM Scorecard'!D254</f>
        <v>981</v>
      </c>
      <c r="E255" s="170" t="str">
        <f>'BVEM Scorecard'!E254</f>
        <v>PPA</v>
      </c>
      <c r="F255" s="123" t="s">
        <v>265</v>
      </c>
      <c r="G255" s="123" t="s">
        <v>269</v>
      </c>
      <c r="H255" s="123" t="s">
        <v>270</v>
      </c>
      <c r="J255" s="126"/>
      <c r="P255"/>
    </row>
    <row r="256" spans="2:16" ht="14.5" x14ac:dyDescent="0.35">
      <c r="B256" s="122">
        <f t="shared" si="3"/>
        <v>250</v>
      </c>
      <c r="C256" s="168">
        <v>981</v>
      </c>
      <c r="D256" s="170">
        <f>'BVEM Scorecard'!D255</f>
        <v>1056</v>
      </c>
      <c r="E256" s="170" t="str">
        <f>'BVEM Scorecard'!E255</f>
        <v>PPA</v>
      </c>
      <c r="F256" s="123" t="s">
        <v>265</v>
      </c>
      <c r="G256" s="123" t="s">
        <v>272</v>
      </c>
      <c r="H256" s="123" t="s">
        <v>273</v>
      </c>
      <c r="J256" s="126"/>
      <c r="P256"/>
    </row>
    <row r="257" spans="2:16" ht="14.5" x14ac:dyDescent="0.35">
      <c r="B257" s="122">
        <f t="shared" si="3"/>
        <v>251</v>
      </c>
      <c r="C257" s="168">
        <v>1056</v>
      </c>
      <c r="D257" s="170">
        <f>'BVEM Scorecard'!D256</f>
        <v>363</v>
      </c>
      <c r="E257" s="170" t="str">
        <f>'BVEM Scorecard'!E256</f>
        <v>PPA</v>
      </c>
      <c r="F257" s="123" t="s">
        <v>265</v>
      </c>
      <c r="G257" s="123" t="s">
        <v>271</v>
      </c>
      <c r="H257" s="123" t="s">
        <v>271</v>
      </c>
      <c r="I257" s="126"/>
      <c r="P257"/>
    </row>
    <row r="258" spans="2:16" ht="14.5" x14ac:dyDescent="0.35">
      <c r="B258" s="122">
        <f t="shared" si="3"/>
        <v>252</v>
      </c>
      <c r="C258" s="168">
        <v>363</v>
      </c>
      <c r="D258" s="170">
        <f>'BVEM Scorecard'!D257</f>
        <v>317</v>
      </c>
      <c r="E258" s="170" t="str">
        <f>'BVEM Scorecard'!E257</f>
        <v>Own</v>
      </c>
      <c r="F258" s="123" t="s">
        <v>265</v>
      </c>
      <c r="G258" s="123" t="s">
        <v>269</v>
      </c>
      <c r="H258" s="123" t="s">
        <v>270</v>
      </c>
      <c r="J258" s="126"/>
      <c r="P258"/>
    </row>
    <row r="259" spans="2:16" ht="14.5" x14ac:dyDescent="0.35">
      <c r="B259" s="122">
        <f t="shared" si="3"/>
        <v>253</v>
      </c>
      <c r="C259" s="168">
        <v>317</v>
      </c>
      <c r="D259" s="170">
        <f>'BVEM Scorecard'!D258</f>
        <v>602</v>
      </c>
      <c r="E259" s="170" t="str">
        <f>'BVEM Scorecard'!E258</f>
        <v>Own</v>
      </c>
      <c r="F259" s="123" t="s">
        <v>262</v>
      </c>
      <c r="G259" s="123" t="s">
        <v>269</v>
      </c>
      <c r="H259" s="123" t="s">
        <v>270</v>
      </c>
      <c r="J259" s="126"/>
      <c r="P259"/>
    </row>
    <row r="260" spans="2:16" ht="14.5" x14ac:dyDescent="0.35">
      <c r="B260" s="122">
        <f t="shared" si="3"/>
        <v>254</v>
      </c>
      <c r="C260" s="168">
        <v>602</v>
      </c>
      <c r="D260" s="170">
        <f>'BVEM Scorecard'!D259</f>
        <v>603</v>
      </c>
      <c r="E260" s="170" t="str">
        <f>'BVEM Scorecard'!E259</f>
        <v>Own</v>
      </c>
      <c r="F260" s="123" t="s">
        <v>262</v>
      </c>
      <c r="G260" s="123" t="s">
        <v>269</v>
      </c>
      <c r="H260" s="123" t="s">
        <v>270</v>
      </c>
      <c r="J260" s="126"/>
      <c r="P260"/>
    </row>
    <row r="261" spans="2:16" ht="14.5" x14ac:dyDescent="0.35">
      <c r="B261" s="122">
        <f t="shared" si="3"/>
        <v>255</v>
      </c>
      <c r="C261" s="168">
        <v>603</v>
      </c>
      <c r="D261" s="170">
        <f>'BVEM Scorecard'!D260</f>
        <v>626</v>
      </c>
      <c r="E261" s="170" t="str">
        <f>'BVEM Scorecard'!E260</f>
        <v>Own</v>
      </c>
      <c r="F261" s="123" t="s">
        <v>262</v>
      </c>
      <c r="G261" s="123" t="s">
        <v>269</v>
      </c>
      <c r="H261" s="123" t="s">
        <v>270</v>
      </c>
      <c r="J261" s="126"/>
      <c r="P261"/>
    </row>
    <row r="262" spans="2:16" ht="14.5" x14ac:dyDescent="0.35">
      <c r="B262" s="122">
        <f t="shared" si="3"/>
        <v>256</v>
      </c>
      <c r="C262" s="168">
        <v>626</v>
      </c>
      <c r="D262" s="170">
        <f>'BVEM Scorecard'!D261</f>
        <v>630</v>
      </c>
      <c r="E262" s="170" t="str">
        <f>'BVEM Scorecard'!E261</f>
        <v>Own</v>
      </c>
      <c r="F262" s="123" t="s">
        <v>262</v>
      </c>
      <c r="G262" s="123" t="s">
        <v>269</v>
      </c>
      <c r="H262" s="123" t="s">
        <v>270</v>
      </c>
      <c r="J262" s="126"/>
      <c r="P262"/>
    </row>
    <row r="263" spans="2:16" ht="14.5" x14ac:dyDescent="0.35">
      <c r="B263" s="122">
        <f t="shared" si="3"/>
        <v>257</v>
      </c>
      <c r="C263" s="168">
        <v>630</v>
      </c>
      <c r="D263" s="170">
        <f>'BVEM Scorecard'!D262</f>
        <v>645</v>
      </c>
      <c r="E263" s="170" t="str">
        <f>'BVEM Scorecard'!E262</f>
        <v>Own</v>
      </c>
      <c r="F263" s="123" t="s">
        <v>262</v>
      </c>
      <c r="G263" s="123" t="s">
        <v>269</v>
      </c>
      <c r="H263" s="123" t="s">
        <v>270</v>
      </c>
      <c r="J263" s="126"/>
      <c r="P263"/>
    </row>
    <row r="264" spans="2:16" ht="14.5" x14ac:dyDescent="0.35">
      <c r="B264" s="122">
        <f t="shared" si="3"/>
        <v>258</v>
      </c>
      <c r="C264" s="168">
        <v>645</v>
      </c>
      <c r="D264" s="170">
        <f>'BVEM Scorecard'!D263</f>
        <v>649</v>
      </c>
      <c r="E264" s="170" t="str">
        <f>'BVEM Scorecard'!E263</f>
        <v>Own</v>
      </c>
      <c r="F264" s="123" t="s">
        <v>262</v>
      </c>
      <c r="G264" s="123" t="s">
        <v>269</v>
      </c>
      <c r="H264" s="123" t="s">
        <v>270</v>
      </c>
      <c r="J264" s="126"/>
      <c r="P264"/>
    </row>
    <row r="265" spans="2:16" ht="14.5" x14ac:dyDescent="0.35">
      <c r="B265" s="122">
        <f t="shared" ref="B265:B328" si="4">+B264+1</f>
        <v>259</v>
      </c>
      <c r="C265" s="168">
        <v>649</v>
      </c>
      <c r="D265" s="170">
        <f>'BVEM Scorecard'!D264</f>
        <v>651</v>
      </c>
      <c r="E265" s="170" t="str">
        <f>'BVEM Scorecard'!E264</f>
        <v>Own</v>
      </c>
      <c r="F265" s="123" t="s">
        <v>262</v>
      </c>
      <c r="G265" s="123" t="s">
        <v>269</v>
      </c>
      <c r="H265" s="123" t="s">
        <v>270</v>
      </c>
      <c r="J265" s="126"/>
      <c r="P265"/>
    </row>
    <row r="266" spans="2:16" ht="14.5" x14ac:dyDescent="0.35">
      <c r="B266" s="122">
        <f t="shared" si="4"/>
        <v>260</v>
      </c>
      <c r="C266" s="168">
        <v>651</v>
      </c>
      <c r="D266" s="170">
        <f>'BVEM Scorecard'!D265</f>
        <v>718</v>
      </c>
      <c r="E266" s="170" t="str">
        <f>'BVEM Scorecard'!E265</f>
        <v>Own</v>
      </c>
      <c r="F266" s="123" t="s">
        <v>262</v>
      </c>
      <c r="G266" s="123" t="s">
        <v>269</v>
      </c>
      <c r="H266" s="123" t="s">
        <v>270</v>
      </c>
      <c r="J266" s="126"/>
      <c r="P266"/>
    </row>
    <row r="267" spans="2:16" ht="14.5" x14ac:dyDescent="0.35">
      <c r="B267" s="122">
        <f t="shared" si="4"/>
        <v>261</v>
      </c>
      <c r="C267" s="168">
        <v>718</v>
      </c>
      <c r="D267" s="170">
        <f>'BVEM Scorecard'!D266</f>
        <v>360</v>
      </c>
      <c r="E267" s="170" t="str">
        <f>'BVEM Scorecard'!E266</f>
        <v>PPA</v>
      </c>
      <c r="F267" s="123" t="s">
        <v>262</v>
      </c>
      <c r="G267" s="123" t="s">
        <v>269</v>
      </c>
      <c r="H267" s="123" t="s">
        <v>270</v>
      </c>
      <c r="J267" s="126"/>
      <c r="P267"/>
    </row>
    <row r="268" spans="2:16" ht="14.5" x14ac:dyDescent="0.35">
      <c r="B268" s="122">
        <f t="shared" si="4"/>
        <v>262</v>
      </c>
      <c r="C268" s="168">
        <v>360</v>
      </c>
      <c r="D268" s="170">
        <f>'BVEM Scorecard'!D267</f>
        <v>831</v>
      </c>
      <c r="E268" s="170" t="str">
        <f>'BVEM Scorecard'!E267</f>
        <v>Own</v>
      </c>
      <c r="F268" s="123" t="s">
        <v>265</v>
      </c>
      <c r="G268" s="123" t="s">
        <v>266</v>
      </c>
      <c r="H268" s="123" t="s">
        <v>266</v>
      </c>
      <c r="P268"/>
    </row>
    <row r="269" spans="2:16" ht="14.5" x14ac:dyDescent="0.35">
      <c r="B269" s="122">
        <f t="shared" si="4"/>
        <v>263</v>
      </c>
      <c r="C269" s="168">
        <v>831</v>
      </c>
      <c r="D269" s="170">
        <f>'BVEM Scorecard'!D268</f>
        <v>1046</v>
      </c>
      <c r="E269" s="170" t="str">
        <f>'BVEM Scorecard'!E268</f>
        <v>PPA</v>
      </c>
      <c r="F269" s="123" t="s">
        <v>262</v>
      </c>
      <c r="G269" s="123" t="s">
        <v>272</v>
      </c>
      <c r="H269" s="123" t="s">
        <v>273</v>
      </c>
      <c r="P269"/>
    </row>
    <row r="270" spans="2:16" ht="14.5" x14ac:dyDescent="0.35">
      <c r="B270" s="122">
        <f t="shared" si="4"/>
        <v>264</v>
      </c>
      <c r="C270" s="168">
        <v>1046</v>
      </c>
      <c r="D270" s="170">
        <f>'BVEM Scorecard'!D269</f>
        <v>1048</v>
      </c>
      <c r="E270" s="170" t="str">
        <f>'BVEM Scorecard'!E269</f>
        <v>PPA</v>
      </c>
      <c r="F270" s="123" t="s">
        <v>265</v>
      </c>
      <c r="G270" s="123" t="s">
        <v>271</v>
      </c>
      <c r="H270" s="123" t="s">
        <v>271</v>
      </c>
      <c r="P270"/>
    </row>
    <row r="271" spans="2:16" ht="14.5" x14ac:dyDescent="0.35">
      <c r="B271" s="122">
        <f t="shared" si="4"/>
        <v>265</v>
      </c>
      <c r="C271" s="168">
        <v>1048</v>
      </c>
      <c r="D271" s="170">
        <f>'BVEM Scorecard'!D270</f>
        <v>1053</v>
      </c>
      <c r="E271" s="170" t="str">
        <f>'BVEM Scorecard'!E270</f>
        <v>Own</v>
      </c>
      <c r="F271" s="123" t="s">
        <v>265</v>
      </c>
      <c r="G271" s="123" t="s">
        <v>271</v>
      </c>
      <c r="H271" s="123" t="s">
        <v>271</v>
      </c>
      <c r="P271"/>
    </row>
    <row r="272" spans="2:16" ht="14.5" x14ac:dyDescent="0.35">
      <c r="B272" s="122">
        <f t="shared" si="4"/>
        <v>266</v>
      </c>
      <c r="C272" s="168">
        <v>1053</v>
      </c>
      <c r="D272" s="170">
        <f>'BVEM Scorecard'!D271</f>
        <v>819</v>
      </c>
      <c r="E272" s="170" t="str">
        <f>'BVEM Scorecard'!E271</f>
        <v>Own</v>
      </c>
      <c r="F272" s="123" t="s">
        <v>262</v>
      </c>
      <c r="G272" s="123" t="s">
        <v>271</v>
      </c>
      <c r="H272" s="123" t="s">
        <v>271</v>
      </c>
      <c r="P272"/>
    </row>
    <row r="273" spans="2:16" ht="14.5" x14ac:dyDescent="0.35">
      <c r="B273" s="122">
        <f t="shared" si="4"/>
        <v>267</v>
      </c>
      <c r="C273" s="168">
        <v>819</v>
      </c>
      <c r="D273" s="170">
        <f>'BVEM Scorecard'!D272</f>
        <v>1058</v>
      </c>
      <c r="E273" s="170" t="str">
        <f>'BVEM Scorecard'!E272</f>
        <v>Own</v>
      </c>
      <c r="F273" s="123" t="s">
        <v>262</v>
      </c>
      <c r="G273" s="123" t="s">
        <v>272</v>
      </c>
      <c r="H273" s="123" t="s">
        <v>273</v>
      </c>
      <c r="P273"/>
    </row>
    <row r="274" spans="2:16" ht="14.5" x14ac:dyDescent="0.35">
      <c r="B274" s="122">
        <f t="shared" si="4"/>
        <v>268</v>
      </c>
      <c r="C274" s="168">
        <v>1058</v>
      </c>
      <c r="D274" s="170">
        <f>'BVEM Scorecard'!D273</f>
        <v>725</v>
      </c>
      <c r="E274" s="170" t="str">
        <f>'BVEM Scorecard'!E273</f>
        <v>PPA</v>
      </c>
      <c r="F274" s="123" t="s">
        <v>262</v>
      </c>
      <c r="G274" s="123" t="s">
        <v>271</v>
      </c>
      <c r="H274" s="123" t="s">
        <v>271</v>
      </c>
      <c r="P274"/>
    </row>
    <row r="275" spans="2:16" ht="14.5" x14ac:dyDescent="0.35">
      <c r="B275" s="122">
        <f t="shared" si="4"/>
        <v>269</v>
      </c>
      <c r="C275" s="168">
        <v>725</v>
      </c>
      <c r="D275" s="170">
        <f>'BVEM Scorecard'!D274</f>
        <v>735</v>
      </c>
      <c r="E275" s="170" t="str">
        <f>'BVEM Scorecard'!E274</f>
        <v>PPA</v>
      </c>
      <c r="F275" s="123" t="s">
        <v>265</v>
      </c>
      <c r="G275" s="123" t="s">
        <v>272</v>
      </c>
      <c r="H275" s="123" t="s">
        <v>273</v>
      </c>
      <c r="P275"/>
    </row>
    <row r="276" spans="2:16" ht="14.5" x14ac:dyDescent="0.35">
      <c r="B276" s="122">
        <f t="shared" si="4"/>
        <v>270</v>
      </c>
      <c r="C276" s="168">
        <v>735</v>
      </c>
      <c r="D276" s="170">
        <f>'BVEM Scorecard'!D275</f>
        <v>760</v>
      </c>
      <c r="E276" s="170" t="str">
        <f>'BVEM Scorecard'!E275</f>
        <v>PPA</v>
      </c>
      <c r="F276" s="123" t="s">
        <v>265</v>
      </c>
      <c r="G276" s="123" t="s">
        <v>269</v>
      </c>
      <c r="H276" s="123" t="s">
        <v>270</v>
      </c>
      <c r="P276"/>
    </row>
    <row r="277" spans="2:16" ht="14.5" x14ac:dyDescent="0.35">
      <c r="B277" s="122">
        <f t="shared" si="4"/>
        <v>271</v>
      </c>
      <c r="C277" s="168">
        <v>760</v>
      </c>
      <c r="D277" s="170">
        <f>'BVEM Scorecard'!D276</f>
        <v>782</v>
      </c>
      <c r="E277" s="170" t="str">
        <f>'BVEM Scorecard'!E276</f>
        <v>PPA</v>
      </c>
      <c r="F277" s="123" t="s">
        <v>265</v>
      </c>
      <c r="G277" s="123" t="s">
        <v>272</v>
      </c>
      <c r="H277" s="123" t="s">
        <v>273</v>
      </c>
      <c r="P277"/>
    </row>
    <row r="278" spans="2:16" ht="14.5" x14ac:dyDescent="0.35">
      <c r="B278" s="122">
        <f t="shared" si="4"/>
        <v>272</v>
      </c>
      <c r="C278" s="168">
        <v>782</v>
      </c>
      <c r="D278" s="170">
        <f>'BVEM Scorecard'!D277</f>
        <v>479</v>
      </c>
      <c r="E278" s="170" t="str">
        <f>'BVEM Scorecard'!E277</f>
        <v>PPA</v>
      </c>
      <c r="F278" s="123" t="s">
        <v>265</v>
      </c>
      <c r="G278" s="123" t="s">
        <v>269</v>
      </c>
      <c r="H278" s="123" t="s">
        <v>270</v>
      </c>
      <c r="P278"/>
    </row>
    <row r="279" spans="2:16" ht="14.5" x14ac:dyDescent="0.35">
      <c r="B279" s="122">
        <f t="shared" si="4"/>
        <v>273</v>
      </c>
      <c r="C279" s="168">
        <v>479</v>
      </c>
      <c r="D279" s="170">
        <f>'BVEM Scorecard'!D278</f>
        <v>485</v>
      </c>
      <c r="E279" s="170" t="str">
        <f>'BVEM Scorecard'!E278</f>
        <v>Own</v>
      </c>
      <c r="F279" s="123" t="s">
        <v>265</v>
      </c>
      <c r="G279" s="123" t="s">
        <v>272</v>
      </c>
      <c r="H279" s="123" t="s">
        <v>273</v>
      </c>
      <c r="P279"/>
    </row>
    <row r="280" spans="2:16" ht="14.5" x14ac:dyDescent="0.35">
      <c r="B280" s="122">
        <f t="shared" si="4"/>
        <v>274</v>
      </c>
      <c r="C280" s="168">
        <v>485</v>
      </c>
      <c r="D280" s="170">
        <f>'BVEM Scorecard'!D279</f>
        <v>482</v>
      </c>
      <c r="E280" s="170" t="str">
        <f>'BVEM Scorecard'!E279</f>
        <v>PPA</v>
      </c>
      <c r="F280" s="123" t="s">
        <v>262</v>
      </c>
      <c r="G280" s="123" t="s">
        <v>269</v>
      </c>
      <c r="H280" s="123" t="s">
        <v>270</v>
      </c>
      <c r="P280"/>
    </row>
    <row r="281" spans="2:16" ht="14.5" x14ac:dyDescent="0.35">
      <c r="B281" s="122">
        <f t="shared" si="4"/>
        <v>275</v>
      </c>
      <c r="C281" s="168">
        <v>482</v>
      </c>
      <c r="D281" s="170">
        <f>'BVEM Scorecard'!D280</f>
        <v>982</v>
      </c>
      <c r="E281" s="170" t="str">
        <f>'BVEM Scorecard'!E280</f>
        <v>Own</v>
      </c>
      <c r="F281" s="123" t="s">
        <v>265</v>
      </c>
      <c r="G281" s="123" t="s">
        <v>266</v>
      </c>
      <c r="H281" s="123" t="s">
        <v>266</v>
      </c>
      <c r="P281"/>
    </row>
    <row r="282" spans="2:16" ht="14.5" x14ac:dyDescent="0.35">
      <c r="B282" s="122">
        <f t="shared" si="4"/>
        <v>276</v>
      </c>
      <c r="C282" s="168">
        <v>982</v>
      </c>
      <c r="D282" s="170">
        <f>'BVEM Scorecard'!D281</f>
        <v>987</v>
      </c>
      <c r="E282" s="170" t="str">
        <f>'BVEM Scorecard'!E281</f>
        <v>Own</v>
      </c>
      <c r="F282" s="123" t="s">
        <v>262</v>
      </c>
      <c r="G282" s="123" t="s">
        <v>263</v>
      </c>
      <c r="H282" s="123" t="s">
        <v>264</v>
      </c>
      <c r="P282"/>
    </row>
    <row r="283" spans="2:16" ht="14.5" x14ac:dyDescent="0.35">
      <c r="B283" s="122">
        <f t="shared" si="4"/>
        <v>277</v>
      </c>
      <c r="C283" s="168">
        <v>987</v>
      </c>
      <c r="D283" s="170">
        <f>'BVEM Scorecard'!D282</f>
        <v>988</v>
      </c>
      <c r="E283" s="170" t="str">
        <f>'BVEM Scorecard'!E282</f>
        <v>Own</v>
      </c>
      <c r="F283" s="123" t="s">
        <v>262</v>
      </c>
      <c r="G283" s="123" t="s">
        <v>263</v>
      </c>
      <c r="H283" s="123" t="s">
        <v>264</v>
      </c>
      <c r="P283"/>
    </row>
    <row r="284" spans="2:16" ht="14.5" x14ac:dyDescent="0.35">
      <c r="B284" s="122">
        <f t="shared" si="4"/>
        <v>278</v>
      </c>
      <c r="C284" s="168">
        <v>988</v>
      </c>
      <c r="D284" s="170">
        <f>'BVEM Scorecard'!D283</f>
        <v>989</v>
      </c>
      <c r="E284" s="170" t="str">
        <f>'BVEM Scorecard'!E283</f>
        <v>Own</v>
      </c>
      <c r="F284" s="123" t="s">
        <v>262</v>
      </c>
      <c r="G284" s="123" t="s">
        <v>263</v>
      </c>
      <c r="H284" s="123" t="s">
        <v>264</v>
      </c>
      <c r="P284"/>
    </row>
    <row r="285" spans="2:16" ht="14.5" x14ac:dyDescent="0.35">
      <c r="B285" s="122">
        <f t="shared" si="4"/>
        <v>279</v>
      </c>
      <c r="C285" s="168">
        <v>989</v>
      </c>
      <c r="D285" s="170">
        <f>'BVEM Scorecard'!D284</f>
        <v>1054</v>
      </c>
      <c r="E285" s="170" t="str">
        <f>'BVEM Scorecard'!E284</f>
        <v>Own</v>
      </c>
      <c r="F285" s="123" t="s">
        <v>262</v>
      </c>
      <c r="G285" s="123" t="s">
        <v>263</v>
      </c>
      <c r="H285" s="123" t="s">
        <v>264</v>
      </c>
      <c r="P285"/>
    </row>
    <row r="286" spans="2:16" ht="14.5" x14ac:dyDescent="0.35">
      <c r="B286" s="122">
        <f t="shared" si="4"/>
        <v>280</v>
      </c>
      <c r="C286" s="168">
        <v>1054</v>
      </c>
      <c r="D286" s="170">
        <f>'BVEM Scorecard'!D285</f>
        <v>990</v>
      </c>
      <c r="E286" s="170" t="str">
        <f>'BVEM Scorecard'!E285</f>
        <v>Own</v>
      </c>
      <c r="F286" s="123" t="s">
        <v>262</v>
      </c>
      <c r="G286" s="123" t="s">
        <v>263</v>
      </c>
      <c r="H286" s="123" t="s">
        <v>264</v>
      </c>
      <c r="P286"/>
    </row>
    <row r="287" spans="2:16" ht="14.5" x14ac:dyDescent="0.35">
      <c r="B287" s="122">
        <f t="shared" si="4"/>
        <v>281</v>
      </c>
      <c r="C287" s="168">
        <v>990</v>
      </c>
      <c r="D287" s="170">
        <f>'BVEM Scorecard'!D286</f>
        <v>1119</v>
      </c>
      <c r="E287" s="170" t="str">
        <f>'BVEM Scorecard'!E286</f>
        <v>Own</v>
      </c>
      <c r="F287" s="123" t="s">
        <v>262</v>
      </c>
      <c r="G287" s="123" t="s">
        <v>263</v>
      </c>
      <c r="H287" s="123" t="s">
        <v>264</v>
      </c>
      <c r="P287"/>
    </row>
    <row r="288" spans="2:16" ht="14.5" x14ac:dyDescent="0.35">
      <c r="B288" s="122">
        <f t="shared" si="4"/>
        <v>282</v>
      </c>
      <c r="C288" s="168">
        <v>1119</v>
      </c>
      <c r="D288" s="170">
        <f>'BVEM Scorecard'!D287</f>
        <v>991</v>
      </c>
      <c r="E288" s="170" t="str">
        <f>'BVEM Scorecard'!E287</f>
        <v>Own</v>
      </c>
      <c r="F288" s="123" t="s">
        <v>262</v>
      </c>
      <c r="G288" s="123" t="s">
        <v>263</v>
      </c>
      <c r="H288" s="123" t="s">
        <v>264</v>
      </c>
      <c r="P288"/>
    </row>
    <row r="289" spans="2:16" ht="14.5" x14ac:dyDescent="0.35">
      <c r="B289" s="122">
        <f t="shared" si="4"/>
        <v>283</v>
      </c>
      <c r="C289" s="168">
        <v>991</v>
      </c>
      <c r="D289" s="170">
        <f>'BVEM Scorecard'!D288</f>
        <v>1120</v>
      </c>
      <c r="E289" s="170" t="str">
        <f>'BVEM Scorecard'!E288</f>
        <v>Own</v>
      </c>
      <c r="F289" s="123" t="s">
        <v>262</v>
      </c>
      <c r="G289" s="123" t="s">
        <v>263</v>
      </c>
      <c r="H289" s="123" t="s">
        <v>264</v>
      </c>
      <c r="P289"/>
    </row>
    <row r="290" spans="2:16" ht="14.5" x14ac:dyDescent="0.35">
      <c r="B290" s="122">
        <f t="shared" si="4"/>
        <v>284</v>
      </c>
      <c r="C290" s="168">
        <v>1120</v>
      </c>
      <c r="D290" s="170">
        <f>'BVEM Scorecard'!D289</f>
        <v>1123</v>
      </c>
      <c r="E290" s="170" t="str">
        <f>'BVEM Scorecard'!E289</f>
        <v>Own</v>
      </c>
      <c r="F290" s="123" t="s">
        <v>262</v>
      </c>
      <c r="G290" s="123" t="s">
        <v>263</v>
      </c>
      <c r="H290" s="123" t="s">
        <v>264</v>
      </c>
      <c r="P290"/>
    </row>
    <row r="291" spans="2:16" ht="14.5" x14ac:dyDescent="0.35">
      <c r="B291" s="122">
        <f t="shared" si="4"/>
        <v>285</v>
      </c>
      <c r="C291" s="168">
        <v>1123</v>
      </c>
      <c r="D291" s="170">
        <f>'BVEM Scorecard'!D290</f>
        <v>992</v>
      </c>
      <c r="E291" s="170" t="str">
        <f>'BVEM Scorecard'!E290</f>
        <v>Own</v>
      </c>
      <c r="F291" s="123" t="s">
        <v>262</v>
      </c>
      <c r="G291" s="123" t="s">
        <v>263</v>
      </c>
      <c r="H291" s="123" t="s">
        <v>264</v>
      </c>
      <c r="P291"/>
    </row>
    <row r="292" spans="2:16" ht="14.5" x14ac:dyDescent="0.35">
      <c r="B292" s="122">
        <f t="shared" si="4"/>
        <v>286</v>
      </c>
      <c r="C292" s="168">
        <v>992</v>
      </c>
      <c r="D292" s="170">
        <f>'BVEM Scorecard'!D291</f>
        <v>1091</v>
      </c>
      <c r="E292" s="170" t="str">
        <f>'BVEM Scorecard'!E291</f>
        <v>Own</v>
      </c>
      <c r="F292" s="123" t="s">
        <v>262</v>
      </c>
      <c r="G292" s="123" t="s">
        <v>263</v>
      </c>
      <c r="H292" s="123" t="s">
        <v>264</v>
      </c>
      <c r="P292"/>
    </row>
    <row r="293" spans="2:16" ht="14.5" x14ac:dyDescent="0.35">
      <c r="B293" s="122">
        <f t="shared" si="4"/>
        <v>287</v>
      </c>
      <c r="C293" s="168">
        <v>1091</v>
      </c>
      <c r="D293" s="170">
        <f>'BVEM Scorecard'!D292</f>
        <v>994</v>
      </c>
      <c r="E293" s="170" t="str">
        <f>'BVEM Scorecard'!E292</f>
        <v>Own</v>
      </c>
      <c r="F293" s="123" t="s">
        <v>262</v>
      </c>
      <c r="G293" s="123" t="s">
        <v>263</v>
      </c>
      <c r="H293" s="123" t="s">
        <v>264</v>
      </c>
      <c r="P293"/>
    </row>
    <row r="294" spans="2:16" ht="14.5" x14ac:dyDescent="0.35">
      <c r="B294" s="122">
        <f t="shared" si="4"/>
        <v>288</v>
      </c>
      <c r="C294" s="168">
        <v>994</v>
      </c>
      <c r="D294" s="170">
        <f>'BVEM Scorecard'!D293</f>
        <v>1005</v>
      </c>
      <c r="E294" s="170" t="str">
        <f>'BVEM Scorecard'!E293</f>
        <v>Own</v>
      </c>
      <c r="F294" s="123" t="s">
        <v>262</v>
      </c>
      <c r="G294" s="123" t="s">
        <v>263</v>
      </c>
      <c r="H294" s="123" t="s">
        <v>264</v>
      </c>
      <c r="P294"/>
    </row>
    <row r="295" spans="2:16" ht="14.5" x14ac:dyDescent="0.35">
      <c r="B295" s="122">
        <f t="shared" si="4"/>
        <v>289</v>
      </c>
      <c r="C295" s="168">
        <v>1005</v>
      </c>
      <c r="D295" s="170">
        <f>'BVEM Scorecard'!D294</f>
        <v>997</v>
      </c>
      <c r="E295" s="170" t="str">
        <f>'BVEM Scorecard'!E294</f>
        <v>Own</v>
      </c>
      <c r="F295" s="123" t="s">
        <v>262</v>
      </c>
      <c r="G295" s="123" t="s">
        <v>263</v>
      </c>
      <c r="H295" s="123" t="s">
        <v>264</v>
      </c>
      <c r="P295"/>
    </row>
    <row r="296" spans="2:16" ht="14.5" x14ac:dyDescent="0.35">
      <c r="B296" s="122">
        <f t="shared" si="4"/>
        <v>290</v>
      </c>
      <c r="C296" s="168">
        <v>997</v>
      </c>
      <c r="D296" s="170">
        <f>'BVEM Scorecard'!D295</f>
        <v>1115</v>
      </c>
      <c r="E296" s="170" t="str">
        <f>'BVEM Scorecard'!E295</f>
        <v>Own</v>
      </c>
      <c r="F296" s="123" t="s">
        <v>262</v>
      </c>
      <c r="G296" s="123" t="s">
        <v>263</v>
      </c>
      <c r="H296" s="123" t="s">
        <v>264</v>
      </c>
      <c r="P296"/>
    </row>
    <row r="297" spans="2:16" ht="14.5" x14ac:dyDescent="0.35">
      <c r="B297" s="122">
        <f t="shared" si="4"/>
        <v>291</v>
      </c>
      <c r="C297" s="168">
        <v>1115</v>
      </c>
      <c r="D297" s="170">
        <f>'BVEM Scorecard'!D296</f>
        <v>1000</v>
      </c>
      <c r="E297" s="170" t="str">
        <f>'BVEM Scorecard'!E296</f>
        <v>Own</v>
      </c>
      <c r="F297" s="123" t="s">
        <v>262</v>
      </c>
      <c r="G297" s="123" t="s">
        <v>263</v>
      </c>
      <c r="H297" s="123" t="s">
        <v>264</v>
      </c>
      <c r="P297"/>
    </row>
    <row r="298" spans="2:16" ht="14.5" x14ac:dyDescent="0.35">
      <c r="B298" s="122">
        <f t="shared" si="4"/>
        <v>292</v>
      </c>
      <c r="C298" s="168">
        <v>1000</v>
      </c>
      <c r="D298" s="170">
        <f>'BVEM Scorecard'!D297</f>
        <v>1118</v>
      </c>
      <c r="E298" s="170" t="str">
        <f>'BVEM Scorecard'!E297</f>
        <v>Own</v>
      </c>
      <c r="F298" s="123" t="s">
        <v>262</v>
      </c>
      <c r="G298" s="123" t="s">
        <v>263</v>
      </c>
      <c r="H298" s="123" t="s">
        <v>264</v>
      </c>
      <c r="P298"/>
    </row>
    <row r="299" spans="2:16" ht="14.5" x14ac:dyDescent="0.35">
      <c r="B299" s="122">
        <f t="shared" si="4"/>
        <v>293</v>
      </c>
      <c r="C299" s="168">
        <v>1118</v>
      </c>
      <c r="D299" s="170">
        <f>'BVEM Scorecard'!D298</f>
        <v>1095</v>
      </c>
      <c r="E299" s="170" t="str">
        <f>'BVEM Scorecard'!E298</f>
        <v>Own</v>
      </c>
      <c r="F299" s="123" t="s">
        <v>262</v>
      </c>
      <c r="G299" s="123" t="s">
        <v>263</v>
      </c>
      <c r="H299" s="123" t="s">
        <v>264</v>
      </c>
      <c r="P299"/>
    </row>
    <row r="300" spans="2:16" ht="14.5" x14ac:dyDescent="0.35">
      <c r="B300" s="122">
        <f t="shared" si="4"/>
        <v>294</v>
      </c>
      <c r="C300" s="168">
        <v>1095</v>
      </c>
      <c r="D300" s="170">
        <f>'BVEM Scorecard'!D299</f>
        <v>1001</v>
      </c>
      <c r="E300" s="170" t="str">
        <f>'BVEM Scorecard'!E299</f>
        <v>Own</v>
      </c>
      <c r="F300" s="123" t="s">
        <v>262</v>
      </c>
      <c r="G300" s="123" t="s">
        <v>263</v>
      </c>
      <c r="H300" s="123" t="s">
        <v>264</v>
      </c>
      <c r="P300"/>
    </row>
    <row r="301" spans="2:16" ht="14.5" x14ac:dyDescent="0.35">
      <c r="B301" s="122">
        <f t="shared" si="4"/>
        <v>295</v>
      </c>
      <c r="C301" s="168">
        <v>1001</v>
      </c>
      <c r="D301" s="170">
        <f>'BVEM Scorecard'!D300</f>
        <v>475</v>
      </c>
      <c r="E301" s="170" t="str">
        <f>'BVEM Scorecard'!E300</f>
        <v>Own</v>
      </c>
      <c r="F301" s="123" t="s">
        <v>262</v>
      </c>
      <c r="G301" s="123" t="s">
        <v>263</v>
      </c>
      <c r="H301" s="123" t="s">
        <v>264</v>
      </c>
      <c r="P301"/>
    </row>
    <row r="302" spans="2:16" ht="14.5" x14ac:dyDescent="0.35">
      <c r="B302" s="122">
        <f t="shared" si="4"/>
        <v>296</v>
      </c>
      <c r="C302" s="168">
        <v>475</v>
      </c>
      <c r="D302" s="170">
        <f>'BVEM Scorecard'!D301</f>
        <v>465</v>
      </c>
      <c r="E302" s="170" t="str">
        <f>'BVEM Scorecard'!E301</f>
        <v>Own</v>
      </c>
      <c r="F302" s="123" t="s">
        <v>262</v>
      </c>
      <c r="G302" s="123" t="s">
        <v>269</v>
      </c>
      <c r="H302" s="123" t="s">
        <v>270</v>
      </c>
      <c r="P302"/>
    </row>
    <row r="303" spans="2:16" ht="14.5" x14ac:dyDescent="0.35">
      <c r="B303" s="122">
        <f t="shared" si="4"/>
        <v>297</v>
      </c>
      <c r="C303" s="168">
        <v>465</v>
      </c>
      <c r="D303" s="170">
        <f>'BVEM Scorecard'!D302</f>
        <v>1002</v>
      </c>
      <c r="E303" s="170" t="str">
        <f>'BVEM Scorecard'!E302</f>
        <v>Own</v>
      </c>
      <c r="F303" s="123" t="s">
        <v>262</v>
      </c>
      <c r="G303" s="123" t="s">
        <v>269</v>
      </c>
      <c r="H303" s="123" t="s">
        <v>270</v>
      </c>
      <c r="P303"/>
    </row>
    <row r="304" spans="2:16" ht="14.5" x14ac:dyDescent="0.35">
      <c r="B304" s="122">
        <f t="shared" si="4"/>
        <v>298</v>
      </c>
      <c r="C304" s="168">
        <v>1002</v>
      </c>
      <c r="D304" s="170">
        <f>'BVEM Scorecard'!D303</f>
        <v>525</v>
      </c>
      <c r="E304" s="170" t="str">
        <f>'BVEM Scorecard'!E303</f>
        <v>Own</v>
      </c>
      <c r="F304" s="123" t="s">
        <v>262</v>
      </c>
      <c r="G304" s="123" t="s">
        <v>269</v>
      </c>
      <c r="H304" s="123" t="s">
        <v>270</v>
      </c>
      <c r="P304"/>
    </row>
    <row r="305" spans="2:16" ht="14.5" x14ac:dyDescent="0.35">
      <c r="B305" s="122">
        <f t="shared" si="4"/>
        <v>299</v>
      </c>
      <c r="C305" s="168">
        <v>525</v>
      </c>
      <c r="D305" s="170">
        <f>'BVEM Scorecard'!D304</f>
        <v>491</v>
      </c>
      <c r="E305" s="170" t="str">
        <f>'BVEM Scorecard'!E304</f>
        <v>Own</v>
      </c>
      <c r="F305" s="123" t="s">
        <v>262</v>
      </c>
      <c r="G305" s="123" t="s">
        <v>269</v>
      </c>
      <c r="H305" s="123" t="s">
        <v>270</v>
      </c>
      <c r="P305"/>
    </row>
    <row r="306" spans="2:16" ht="14.5" x14ac:dyDescent="0.35">
      <c r="B306" s="122">
        <f t="shared" si="4"/>
        <v>300</v>
      </c>
      <c r="C306" s="168">
        <v>491</v>
      </c>
      <c r="D306" s="170">
        <f>'BVEM Scorecard'!D305</f>
        <v>440</v>
      </c>
      <c r="E306" s="170" t="str">
        <f>'BVEM Scorecard'!E305</f>
        <v>Own</v>
      </c>
      <c r="F306" s="123" t="s">
        <v>262</v>
      </c>
      <c r="G306" s="123" t="s">
        <v>269</v>
      </c>
      <c r="H306" s="123" t="s">
        <v>270</v>
      </c>
      <c r="P306"/>
    </row>
    <row r="307" spans="2:16" ht="14.5" x14ac:dyDescent="0.35">
      <c r="B307" s="122">
        <f t="shared" si="4"/>
        <v>301</v>
      </c>
      <c r="C307" s="168">
        <v>440</v>
      </c>
      <c r="D307" s="170">
        <f>'BVEM Scorecard'!D306</f>
        <v>1003</v>
      </c>
      <c r="E307" s="170" t="str">
        <f>'BVEM Scorecard'!E306</f>
        <v>Own</v>
      </c>
      <c r="F307" s="123" t="s">
        <v>262</v>
      </c>
      <c r="G307" s="123" t="s">
        <v>269</v>
      </c>
      <c r="H307" s="123" t="s">
        <v>270</v>
      </c>
      <c r="P307"/>
    </row>
    <row r="308" spans="2:16" ht="14.5" x14ac:dyDescent="0.35">
      <c r="B308" s="122">
        <f t="shared" si="4"/>
        <v>302</v>
      </c>
      <c r="C308" s="168">
        <v>1003</v>
      </c>
      <c r="D308" s="170">
        <f>'BVEM Scorecard'!D307</f>
        <v>445</v>
      </c>
      <c r="E308" s="170" t="str">
        <f>'BVEM Scorecard'!E307</f>
        <v>Own</v>
      </c>
      <c r="F308" s="123" t="s">
        <v>262</v>
      </c>
      <c r="G308" s="123" t="s">
        <v>272</v>
      </c>
      <c r="H308" s="123" t="s">
        <v>273</v>
      </c>
      <c r="P308"/>
    </row>
    <row r="309" spans="2:16" ht="14.5" x14ac:dyDescent="0.35">
      <c r="B309" s="122">
        <f t="shared" si="4"/>
        <v>303</v>
      </c>
      <c r="C309" s="168">
        <v>445</v>
      </c>
      <c r="D309" s="170">
        <f>'BVEM Scorecard'!D308</f>
        <v>1006</v>
      </c>
      <c r="E309" s="170" t="str">
        <f>'BVEM Scorecard'!E308</f>
        <v>Own</v>
      </c>
      <c r="F309" s="123" t="s">
        <v>262</v>
      </c>
      <c r="G309" s="123" t="s">
        <v>269</v>
      </c>
      <c r="H309" s="123" t="s">
        <v>270</v>
      </c>
      <c r="P309"/>
    </row>
    <row r="310" spans="2:16" ht="14.5" x14ac:dyDescent="0.35">
      <c r="B310" s="122">
        <f t="shared" si="4"/>
        <v>304</v>
      </c>
      <c r="C310" s="168">
        <v>1006</v>
      </c>
      <c r="D310" s="170">
        <f>'BVEM Scorecard'!D309</f>
        <v>1008</v>
      </c>
      <c r="E310" s="170" t="str">
        <f>'BVEM Scorecard'!E309</f>
        <v>Own</v>
      </c>
      <c r="F310" s="123" t="s">
        <v>262</v>
      </c>
      <c r="G310" s="123" t="s">
        <v>272</v>
      </c>
      <c r="H310" s="123" t="s">
        <v>273</v>
      </c>
      <c r="P310"/>
    </row>
    <row r="311" spans="2:16" ht="14.5" x14ac:dyDescent="0.35">
      <c r="B311" s="122">
        <f t="shared" si="4"/>
        <v>305</v>
      </c>
      <c r="C311" s="168">
        <v>1008</v>
      </c>
      <c r="D311" s="170">
        <f>'BVEM Scorecard'!D310</f>
        <v>1010</v>
      </c>
      <c r="E311" s="170" t="str">
        <f>'BVEM Scorecard'!E310</f>
        <v>Own</v>
      </c>
      <c r="F311" s="123" t="s">
        <v>262</v>
      </c>
      <c r="G311" s="123" t="s">
        <v>269</v>
      </c>
      <c r="H311" s="123" t="s">
        <v>270</v>
      </c>
      <c r="P311"/>
    </row>
    <row r="312" spans="2:16" ht="14.5" x14ac:dyDescent="0.35">
      <c r="B312" s="122">
        <f t="shared" si="4"/>
        <v>306</v>
      </c>
      <c r="C312" s="168">
        <v>1010</v>
      </c>
      <c r="D312" s="170">
        <f>'BVEM Scorecard'!D311</f>
        <v>430</v>
      </c>
      <c r="E312" s="170" t="str">
        <f>'BVEM Scorecard'!E311</f>
        <v>Own</v>
      </c>
      <c r="F312" s="123" t="s">
        <v>262</v>
      </c>
      <c r="G312" s="123" t="s">
        <v>272</v>
      </c>
      <c r="H312" s="123" t="s">
        <v>273</v>
      </c>
      <c r="P312"/>
    </row>
    <row r="313" spans="2:16" ht="14.5" x14ac:dyDescent="0.35">
      <c r="B313" s="122">
        <f t="shared" si="4"/>
        <v>307</v>
      </c>
      <c r="C313" s="168">
        <v>430</v>
      </c>
      <c r="D313" s="170">
        <f>'BVEM Scorecard'!D312</f>
        <v>706</v>
      </c>
      <c r="E313" s="170" t="str">
        <f>'BVEM Scorecard'!E312</f>
        <v>Own</v>
      </c>
      <c r="F313" s="123" t="s">
        <v>262</v>
      </c>
      <c r="G313" s="123" t="s">
        <v>269</v>
      </c>
      <c r="H313" s="123" t="s">
        <v>270</v>
      </c>
      <c r="P313"/>
    </row>
    <row r="314" spans="2:16" ht="14.5" x14ac:dyDescent="0.35">
      <c r="B314" s="122">
        <f t="shared" si="4"/>
        <v>308</v>
      </c>
      <c r="C314" s="168">
        <v>706</v>
      </c>
      <c r="D314" s="170">
        <f>'BVEM Scorecard'!D313</f>
        <v>439</v>
      </c>
      <c r="E314" s="170" t="str">
        <f>'BVEM Scorecard'!E313</f>
        <v>Own</v>
      </c>
      <c r="F314" s="123" t="s">
        <v>262</v>
      </c>
      <c r="G314" s="123" t="s">
        <v>272</v>
      </c>
      <c r="H314" s="123" t="s">
        <v>273</v>
      </c>
      <c r="P314"/>
    </row>
    <row r="315" spans="2:16" ht="14.5" x14ac:dyDescent="0.35">
      <c r="B315" s="122">
        <f t="shared" si="4"/>
        <v>309</v>
      </c>
      <c r="C315" s="168">
        <v>439</v>
      </c>
      <c r="D315" s="170">
        <f>'BVEM Scorecard'!D314</f>
        <v>616</v>
      </c>
      <c r="E315" s="170" t="str">
        <f>'BVEM Scorecard'!E314</f>
        <v>Own</v>
      </c>
      <c r="F315" s="123" t="s">
        <v>262</v>
      </c>
      <c r="G315" s="123" t="s">
        <v>269</v>
      </c>
      <c r="H315" s="123" t="s">
        <v>270</v>
      </c>
      <c r="P315"/>
    </row>
    <row r="316" spans="2:16" ht="14.5" x14ac:dyDescent="0.35">
      <c r="B316" s="122">
        <f t="shared" si="4"/>
        <v>310</v>
      </c>
      <c r="C316" s="168">
        <v>616</v>
      </c>
      <c r="D316" s="170">
        <f>'BVEM Scorecard'!D315</f>
        <v>1012</v>
      </c>
      <c r="E316" s="170" t="str">
        <f>'BVEM Scorecard'!E315</f>
        <v>Own</v>
      </c>
      <c r="F316" s="123" t="s">
        <v>262</v>
      </c>
      <c r="G316" s="123" t="s">
        <v>272</v>
      </c>
      <c r="H316" s="123" t="s">
        <v>273</v>
      </c>
      <c r="P316"/>
    </row>
    <row r="317" spans="2:16" ht="14.5" x14ac:dyDescent="0.35">
      <c r="B317" s="122">
        <f t="shared" si="4"/>
        <v>311</v>
      </c>
      <c r="C317" s="168">
        <v>1012</v>
      </c>
      <c r="D317" s="170">
        <f>'BVEM Scorecard'!D316</f>
        <v>1013</v>
      </c>
      <c r="E317" s="170" t="str">
        <f>'BVEM Scorecard'!E316</f>
        <v>Own</v>
      </c>
      <c r="F317" s="123" t="s">
        <v>262</v>
      </c>
      <c r="G317" s="123" t="s">
        <v>266</v>
      </c>
      <c r="H317" s="123" t="s">
        <v>266</v>
      </c>
      <c r="P317"/>
    </row>
    <row r="318" spans="2:16" ht="14.5" x14ac:dyDescent="0.35">
      <c r="B318" s="122">
        <f t="shared" si="4"/>
        <v>312</v>
      </c>
      <c r="C318" s="168">
        <v>1013</v>
      </c>
      <c r="D318" s="170">
        <f>'BVEM Scorecard'!D317</f>
        <v>1015</v>
      </c>
      <c r="E318" s="170" t="str">
        <f>'BVEM Scorecard'!E317</f>
        <v>Own</v>
      </c>
      <c r="F318" s="123" t="s">
        <v>262</v>
      </c>
      <c r="G318" s="123" t="s">
        <v>266</v>
      </c>
      <c r="H318" s="123" t="s">
        <v>266</v>
      </c>
      <c r="P318"/>
    </row>
    <row r="319" spans="2:16" ht="14.5" x14ac:dyDescent="0.35">
      <c r="B319" s="122">
        <f t="shared" si="4"/>
        <v>313</v>
      </c>
      <c r="C319" s="168">
        <v>1015</v>
      </c>
      <c r="D319" s="170">
        <f>'BVEM Scorecard'!D318</f>
        <v>268</v>
      </c>
      <c r="E319" s="170" t="str">
        <f>'BVEM Scorecard'!E318</f>
        <v>Own</v>
      </c>
      <c r="F319" s="123" t="s">
        <v>262</v>
      </c>
      <c r="G319" s="123" t="s">
        <v>266</v>
      </c>
      <c r="H319" s="123" t="s">
        <v>266</v>
      </c>
      <c r="P319"/>
    </row>
    <row r="320" spans="2:16" ht="14.5" x14ac:dyDescent="0.35">
      <c r="B320" s="122">
        <f t="shared" si="4"/>
        <v>314</v>
      </c>
      <c r="C320" s="168">
        <v>268</v>
      </c>
      <c r="D320" s="170">
        <f>'BVEM Scorecard'!D319</f>
        <v>1016</v>
      </c>
      <c r="E320" s="170" t="str">
        <f>'BVEM Scorecard'!E319</f>
        <v>Own</v>
      </c>
      <c r="F320" s="123" t="s">
        <v>262</v>
      </c>
      <c r="G320" s="123" t="s">
        <v>266</v>
      </c>
      <c r="H320" s="123" t="s">
        <v>266</v>
      </c>
      <c r="P320"/>
    </row>
    <row r="321" spans="2:16" ht="14.5" x14ac:dyDescent="0.35">
      <c r="B321" s="122">
        <f t="shared" si="4"/>
        <v>315</v>
      </c>
      <c r="C321" s="168">
        <v>1016</v>
      </c>
      <c r="D321" s="170">
        <f>'BVEM Scorecard'!D320</f>
        <v>1018</v>
      </c>
      <c r="E321" s="170" t="str">
        <f>'BVEM Scorecard'!E320</f>
        <v>Own</v>
      </c>
      <c r="F321" s="123" t="s">
        <v>262</v>
      </c>
      <c r="G321" s="123" t="s">
        <v>266</v>
      </c>
      <c r="H321" s="123" t="s">
        <v>266</v>
      </c>
      <c r="P321"/>
    </row>
    <row r="322" spans="2:16" ht="14.5" x14ac:dyDescent="0.35">
      <c r="B322" s="122">
        <f t="shared" si="4"/>
        <v>316</v>
      </c>
      <c r="C322" s="168">
        <v>1018</v>
      </c>
      <c r="D322" s="170">
        <f>'BVEM Scorecard'!D321</f>
        <v>1021</v>
      </c>
      <c r="E322" s="170" t="str">
        <f>'BVEM Scorecard'!E321</f>
        <v>Own</v>
      </c>
      <c r="F322" s="123" t="s">
        <v>262</v>
      </c>
      <c r="G322" s="123" t="s">
        <v>266</v>
      </c>
      <c r="H322" s="123" t="s">
        <v>266</v>
      </c>
      <c r="P322"/>
    </row>
    <row r="323" spans="2:16" ht="14.5" x14ac:dyDescent="0.35">
      <c r="B323" s="122">
        <f t="shared" si="4"/>
        <v>317</v>
      </c>
      <c r="C323" s="168">
        <v>1021</v>
      </c>
      <c r="D323" s="170">
        <f>'BVEM Scorecard'!D322</f>
        <v>1024</v>
      </c>
      <c r="E323" s="170" t="str">
        <f>'BVEM Scorecard'!E322</f>
        <v>Own</v>
      </c>
      <c r="F323" s="123" t="s">
        <v>262</v>
      </c>
      <c r="G323" s="123" t="s">
        <v>266</v>
      </c>
      <c r="H323" s="123" t="s">
        <v>266</v>
      </c>
      <c r="P323"/>
    </row>
    <row r="324" spans="2:16" ht="14.5" x14ac:dyDescent="0.35">
      <c r="B324" s="122">
        <f t="shared" si="4"/>
        <v>318</v>
      </c>
      <c r="C324" s="168">
        <v>1024</v>
      </c>
      <c r="D324" s="170">
        <f>'BVEM Scorecard'!D323</f>
        <v>1025</v>
      </c>
      <c r="E324" s="170" t="str">
        <f>'BVEM Scorecard'!E323</f>
        <v>Own</v>
      </c>
      <c r="F324" s="123" t="s">
        <v>262</v>
      </c>
      <c r="G324" s="123" t="s">
        <v>266</v>
      </c>
      <c r="H324" s="123" t="s">
        <v>266</v>
      </c>
      <c r="P324"/>
    </row>
    <row r="325" spans="2:16" ht="14.5" x14ac:dyDescent="0.35">
      <c r="B325" s="122">
        <f t="shared" si="4"/>
        <v>319</v>
      </c>
      <c r="C325" s="168">
        <v>1025</v>
      </c>
      <c r="D325" s="170">
        <f>'BVEM Scorecard'!D324</f>
        <v>1026</v>
      </c>
      <c r="E325" s="170" t="str">
        <f>'BVEM Scorecard'!E324</f>
        <v>Own</v>
      </c>
      <c r="F325" s="123" t="s">
        <v>262</v>
      </c>
      <c r="G325" s="123" t="s">
        <v>266</v>
      </c>
      <c r="H325" s="123" t="s">
        <v>266</v>
      </c>
      <c r="P325"/>
    </row>
    <row r="326" spans="2:16" ht="14.5" x14ac:dyDescent="0.35">
      <c r="B326" s="122">
        <f t="shared" si="4"/>
        <v>320</v>
      </c>
      <c r="C326" s="168">
        <v>1026</v>
      </c>
      <c r="D326" s="170">
        <f>'BVEM Scorecard'!D325</f>
        <v>1027</v>
      </c>
      <c r="E326" s="170" t="str">
        <f>'BVEM Scorecard'!E325</f>
        <v>Own</v>
      </c>
      <c r="F326" s="123" t="s">
        <v>262</v>
      </c>
      <c r="G326" s="123" t="s">
        <v>266</v>
      </c>
      <c r="H326" s="123" t="s">
        <v>266</v>
      </c>
      <c r="P326"/>
    </row>
    <row r="327" spans="2:16" ht="14.5" x14ac:dyDescent="0.35">
      <c r="B327" s="122">
        <f t="shared" si="4"/>
        <v>321</v>
      </c>
      <c r="C327" s="168">
        <v>1027</v>
      </c>
      <c r="D327" s="170">
        <f>'BVEM Scorecard'!D326</f>
        <v>1028</v>
      </c>
      <c r="E327" s="170" t="str">
        <f>'BVEM Scorecard'!E326</f>
        <v>Own</v>
      </c>
      <c r="F327" s="123" t="s">
        <v>262</v>
      </c>
      <c r="G327" s="123" t="s">
        <v>266</v>
      </c>
      <c r="H327" s="123" t="s">
        <v>266</v>
      </c>
      <c r="P327"/>
    </row>
    <row r="328" spans="2:16" ht="14.5" x14ac:dyDescent="0.35">
      <c r="B328" s="122">
        <f t="shared" si="4"/>
        <v>322</v>
      </c>
      <c r="C328" s="168">
        <v>1028</v>
      </c>
      <c r="D328" s="170">
        <f>'BVEM Scorecard'!D327</f>
        <v>1029</v>
      </c>
      <c r="E328" s="170" t="str">
        <f>'BVEM Scorecard'!E327</f>
        <v>Own</v>
      </c>
      <c r="F328" s="123" t="s">
        <v>262</v>
      </c>
      <c r="G328" s="123" t="s">
        <v>266</v>
      </c>
      <c r="H328" s="123" t="s">
        <v>266</v>
      </c>
      <c r="P328"/>
    </row>
    <row r="329" spans="2:16" ht="14.5" x14ac:dyDescent="0.35">
      <c r="B329" s="122">
        <f t="shared" ref="B329:B387" si="5">+B328+1</f>
        <v>323</v>
      </c>
      <c r="C329" s="168">
        <v>1029</v>
      </c>
      <c r="D329" s="170">
        <f>'BVEM Scorecard'!D328</f>
        <v>1031</v>
      </c>
      <c r="E329" s="170" t="str">
        <f>'BVEM Scorecard'!E328</f>
        <v>Own</v>
      </c>
      <c r="F329" s="123" t="s">
        <v>262</v>
      </c>
      <c r="G329" s="123" t="s">
        <v>266</v>
      </c>
      <c r="H329" s="123" t="s">
        <v>266</v>
      </c>
      <c r="P329"/>
    </row>
    <row r="330" spans="2:16" ht="14.5" x14ac:dyDescent="0.35">
      <c r="B330" s="122">
        <f t="shared" si="5"/>
        <v>324</v>
      </c>
      <c r="C330" s="168">
        <v>1031</v>
      </c>
      <c r="D330" s="170">
        <f>'BVEM Scorecard'!D329</f>
        <v>708</v>
      </c>
      <c r="E330" s="170" t="str">
        <f>'BVEM Scorecard'!E329</f>
        <v>Own</v>
      </c>
      <c r="F330" s="123" t="s">
        <v>262</v>
      </c>
      <c r="G330" s="123" t="s">
        <v>277</v>
      </c>
      <c r="H330" s="123" t="s">
        <v>277</v>
      </c>
      <c r="P330"/>
    </row>
    <row r="331" spans="2:16" ht="14.5" x14ac:dyDescent="0.35">
      <c r="B331" s="122">
        <f t="shared" si="5"/>
        <v>325</v>
      </c>
      <c r="C331" s="168">
        <v>708</v>
      </c>
      <c r="D331" s="170">
        <f>'BVEM Scorecard'!D330</f>
        <v>751</v>
      </c>
      <c r="E331" s="170" t="str">
        <f>'BVEM Scorecard'!E330</f>
        <v>Own</v>
      </c>
      <c r="F331" s="123" t="s">
        <v>262</v>
      </c>
      <c r="G331" s="123" t="s">
        <v>272</v>
      </c>
      <c r="H331" s="123" t="s">
        <v>273</v>
      </c>
      <c r="P331"/>
    </row>
    <row r="332" spans="2:16" ht="14.5" x14ac:dyDescent="0.35">
      <c r="B332" s="122">
        <f t="shared" si="5"/>
        <v>326</v>
      </c>
      <c r="C332" s="168">
        <v>751</v>
      </c>
      <c r="D332" s="170">
        <f>'BVEM Scorecard'!D331</f>
        <v>644</v>
      </c>
      <c r="E332" s="170" t="str">
        <f>'BVEM Scorecard'!E331</f>
        <v>Own</v>
      </c>
      <c r="F332" s="123" t="s">
        <v>262</v>
      </c>
      <c r="G332" s="123" t="s">
        <v>272</v>
      </c>
      <c r="H332" s="123" t="s">
        <v>273</v>
      </c>
      <c r="P332"/>
    </row>
    <row r="333" spans="2:16" ht="14.5" x14ac:dyDescent="0.35">
      <c r="B333" s="122">
        <f t="shared" si="5"/>
        <v>327</v>
      </c>
      <c r="C333" s="168">
        <v>644</v>
      </c>
      <c r="D333" s="170">
        <f>'BVEM Scorecard'!D332</f>
        <v>695</v>
      </c>
      <c r="E333" s="170" t="str">
        <f>'BVEM Scorecard'!E332</f>
        <v>Own</v>
      </c>
      <c r="F333" s="123" t="s">
        <v>262</v>
      </c>
      <c r="G333" s="123" t="s">
        <v>272</v>
      </c>
      <c r="H333" s="123" t="s">
        <v>273</v>
      </c>
      <c r="P333"/>
    </row>
    <row r="334" spans="2:16" ht="14.5" x14ac:dyDescent="0.35">
      <c r="B334" s="122">
        <f t="shared" si="5"/>
        <v>328</v>
      </c>
      <c r="C334" s="168">
        <v>695</v>
      </c>
      <c r="D334" s="170">
        <f>'BVEM Scorecard'!D333</f>
        <v>611</v>
      </c>
      <c r="E334" s="170" t="str">
        <f>'BVEM Scorecard'!E333</f>
        <v>Own</v>
      </c>
      <c r="F334" s="123" t="s">
        <v>262</v>
      </c>
      <c r="G334" s="123" t="s">
        <v>272</v>
      </c>
      <c r="H334" s="123" t="s">
        <v>273</v>
      </c>
      <c r="P334"/>
    </row>
    <row r="335" spans="2:16" ht="14.5" x14ac:dyDescent="0.35">
      <c r="B335" s="122">
        <f t="shared" si="5"/>
        <v>329</v>
      </c>
      <c r="C335" s="168">
        <v>611</v>
      </c>
      <c r="D335" s="170">
        <f>'BVEM Scorecard'!D334</f>
        <v>297</v>
      </c>
      <c r="E335" s="170" t="str">
        <f>'BVEM Scorecard'!E334</f>
        <v>PPA</v>
      </c>
      <c r="F335" s="123" t="s">
        <v>262</v>
      </c>
      <c r="G335" s="123" t="s">
        <v>272</v>
      </c>
      <c r="H335" s="123" t="s">
        <v>273</v>
      </c>
      <c r="P335"/>
    </row>
    <row r="336" spans="2:16" ht="14.5" x14ac:dyDescent="0.35">
      <c r="B336" s="122">
        <f t="shared" si="5"/>
        <v>330</v>
      </c>
      <c r="C336" s="168">
        <v>297</v>
      </c>
      <c r="D336" s="170">
        <f>'BVEM Scorecard'!D335</f>
        <v>1032</v>
      </c>
      <c r="E336" s="170" t="str">
        <f>'BVEM Scorecard'!E335</f>
        <v>Own</v>
      </c>
      <c r="F336" s="123" t="s">
        <v>265</v>
      </c>
      <c r="G336" s="123" t="s">
        <v>266</v>
      </c>
      <c r="H336" s="123" t="s">
        <v>266</v>
      </c>
      <c r="P336"/>
    </row>
    <row r="337" spans="2:16" ht="14.5" x14ac:dyDescent="0.35">
      <c r="B337" s="122">
        <f t="shared" si="5"/>
        <v>331</v>
      </c>
      <c r="C337" s="168">
        <v>1032</v>
      </c>
      <c r="D337" s="170">
        <f>'BVEM Scorecard'!D336</f>
        <v>583</v>
      </c>
      <c r="E337" s="170" t="str">
        <f>'BVEM Scorecard'!E336</f>
        <v>Own</v>
      </c>
      <c r="F337" s="123" t="s">
        <v>262</v>
      </c>
      <c r="G337" s="123" t="s">
        <v>272</v>
      </c>
      <c r="H337" s="123" t="s">
        <v>273</v>
      </c>
      <c r="J337" s="126"/>
      <c r="P337"/>
    </row>
    <row r="338" spans="2:16" ht="14.5" x14ac:dyDescent="0.35">
      <c r="B338" s="122">
        <f t="shared" si="5"/>
        <v>332</v>
      </c>
      <c r="C338" s="168">
        <v>583</v>
      </c>
      <c r="D338" s="170">
        <f>'BVEM Scorecard'!D337</f>
        <v>344</v>
      </c>
      <c r="E338" s="170" t="str">
        <f>'BVEM Scorecard'!E337</f>
        <v>PPA</v>
      </c>
      <c r="F338" s="123" t="s">
        <v>262</v>
      </c>
      <c r="G338" s="123" t="s">
        <v>272</v>
      </c>
      <c r="H338" s="123" t="s">
        <v>273</v>
      </c>
      <c r="J338" s="126"/>
      <c r="P338"/>
    </row>
    <row r="339" spans="2:16" ht="14.5" x14ac:dyDescent="0.35">
      <c r="B339" s="122">
        <f t="shared" si="5"/>
        <v>333</v>
      </c>
      <c r="C339" s="168">
        <v>344</v>
      </c>
      <c r="D339" s="170">
        <f>'BVEM Scorecard'!D338</f>
        <v>1036</v>
      </c>
      <c r="E339" s="170" t="str">
        <f>'BVEM Scorecard'!E338</f>
        <v>PPA</v>
      </c>
      <c r="F339" s="123" t="s">
        <v>265</v>
      </c>
      <c r="G339" s="123" t="s">
        <v>269</v>
      </c>
      <c r="H339" s="123" t="s">
        <v>270</v>
      </c>
      <c r="P339"/>
    </row>
    <row r="340" spans="2:16" ht="14.5" x14ac:dyDescent="0.35">
      <c r="B340" s="122">
        <f t="shared" si="5"/>
        <v>334</v>
      </c>
      <c r="C340" s="168">
        <v>1036</v>
      </c>
      <c r="D340" s="170">
        <f>'BVEM Scorecard'!D339</f>
        <v>1037</v>
      </c>
      <c r="E340" s="170" t="str">
        <f>'BVEM Scorecard'!E339</f>
        <v>PPA</v>
      </c>
      <c r="F340" s="123" t="s">
        <v>265</v>
      </c>
      <c r="G340" s="123" t="s">
        <v>272</v>
      </c>
      <c r="H340" s="123" t="s">
        <v>273</v>
      </c>
      <c r="J340" s="126"/>
      <c r="P340"/>
    </row>
    <row r="341" spans="2:16" ht="14.5" x14ac:dyDescent="0.35">
      <c r="B341" s="122">
        <f t="shared" si="5"/>
        <v>335</v>
      </c>
      <c r="C341" s="168">
        <v>1037</v>
      </c>
      <c r="D341" s="170">
        <f>'BVEM Scorecard'!D340</f>
        <v>621</v>
      </c>
      <c r="E341" s="170" t="str">
        <f>'BVEM Scorecard'!E340</f>
        <v>PPA</v>
      </c>
      <c r="F341" s="123" t="s">
        <v>265</v>
      </c>
      <c r="G341" s="123" t="s">
        <v>272</v>
      </c>
      <c r="H341" s="123" t="s">
        <v>273</v>
      </c>
      <c r="J341" s="126"/>
      <c r="P341"/>
    </row>
    <row r="342" spans="2:16" ht="14.5" x14ac:dyDescent="0.35">
      <c r="B342" s="122">
        <f t="shared" si="5"/>
        <v>336</v>
      </c>
      <c r="C342" s="168">
        <v>621</v>
      </c>
      <c r="D342" s="170">
        <f>'BVEM Scorecard'!D341</f>
        <v>1038</v>
      </c>
      <c r="E342" s="170" t="str">
        <f>'BVEM Scorecard'!E341</f>
        <v>PPA</v>
      </c>
      <c r="F342" s="123" t="s">
        <v>265</v>
      </c>
      <c r="G342" s="123" t="s">
        <v>272</v>
      </c>
      <c r="H342" s="123" t="s">
        <v>273</v>
      </c>
      <c r="J342" s="126"/>
      <c r="P342"/>
    </row>
    <row r="343" spans="2:16" ht="14.5" x14ac:dyDescent="0.35">
      <c r="B343" s="122">
        <f t="shared" si="5"/>
        <v>337</v>
      </c>
      <c r="C343" s="168">
        <v>1038</v>
      </c>
      <c r="D343" s="170">
        <f>'BVEM Scorecard'!D342</f>
        <v>1035</v>
      </c>
      <c r="E343" s="170" t="str">
        <f>'BVEM Scorecard'!E342</f>
        <v>PPA</v>
      </c>
      <c r="F343" s="123" t="s">
        <v>265</v>
      </c>
      <c r="G343" s="123" t="s">
        <v>272</v>
      </c>
      <c r="H343" s="123" t="s">
        <v>273</v>
      </c>
      <c r="J343" s="126"/>
      <c r="P343"/>
    </row>
    <row r="344" spans="2:16" ht="14.5" x14ac:dyDescent="0.35">
      <c r="B344" s="122">
        <f t="shared" si="5"/>
        <v>338</v>
      </c>
      <c r="C344" s="168">
        <v>1035</v>
      </c>
      <c r="D344" s="170">
        <f>'BVEM Scorecard'!D343</f>
        <v>1039</v>
      </c>
      <c r="E344" s="170" t="str">
        <f>'BVEM Scorecard'!E343</f>
        <v>PPA</v>
      </c>
      <c r="F344" s="123" t="s">
        <v>265</v>
      </c>
      <c r="G344" s="123" t="s">
        <v>271</v>
      </c>
      <c r="H344" s="123" t="s">
        <v>271</v>
      </c>
      <c r="P344"/>
    </row>
    <row r="345" spans="2:16" ht="14.5" x14ac:dyDescent="0.35">
      <c r="B345" s="122">
        <f t="shared" si="5"/>
        <v>339</v>
      </c>
      <c r="C345" s="168">
        <v>1039</v>
      </c>
      <c r="D345" s="170">
        <f>'BVEM Scorecard'!D344</f>
        <v>1040</v>
      </c>
      <c r="E345" s="170" t="str">
        <f>'BVEM Scorecard'!E344</f>
        <v>PPA</v>
      </c>
      <c r="F345" s="123" t="s">
        <v>265</v>
      </c>
      <c r="G345" s="123" t="s">
        <v>271</v>
      </c>
      <c r="H345" s="123" t="s">
        <v>271</v>
      </c>
      <c r="P345"/>
    </row>
    <row r="346" spans="2:16" ht="14.5" x14ac:dyDescent="0.35">
      <c r="B346" s="122">
        <f t="shared" si="5"/>
        <v>340</v>
      </c>
      <c r="C346" s="168">
        <v>1040</v>
      </c>
      <c r="D346" s="170">
        <f>'BVEM Scorecard'!D345</f>
        <v>628</v>
      </c>
      <c r="E346" s="170" t="str">
        <f>'BVEM Scorecard'!E345</f>
        <v>Own</v>
      </c>
      <c r="F346" s="123" t="s">
        <v>265</v>
      </c>
      <c r="G346" s="123" t="s">
        <v>271</v>
      </c>
      <c r="H346" s="123" t="s">
        <v>271</v>
      </c>
      <c r="P346"/>
    </row>
    <row r="347" spans="2:16" ht="14.5" x14ac:dyDescent="0.35">
      <c r="B347" s="122">
        <f t="shared" si="5"/>
        <v>341</v>
      </c>
      <c r="C347" s="168">
        <v>628</v>
      </c>
      <c r="D347" s="170">
        <f>'BVEM Scorecard'!D346</f>
        <v>567</v>
      </c>
      <c r="E347" s="170" t="str">
        <f>'BVEM Scorecard'!E346</f>
        <v>PPA</v>
      </c>
      <c r="F347" s="123" t="s">
        <v>262</v>
      </c>
      <c r="G347" s="123" t="s">
        <v>272</v>
      </c>
      <c r="H347" s="123" t="s">
        <v>273</v>
      </c>
      <c r="P347"/>
    </row>
    <row r="348" spans="2:16" ht="14.5" x14ac:dyDescent="0.35">
      <c r="B348" s="122">
        <f t="shared" si="5"/>
        <v>342</v>
      </c>
      <c r="C348" s="168">
        <v>567</v>
      </c>
      <c r="D348" s="170">
        <f>'BVEM Scorecard'!D347</f>
        <v>632</v>
      </c>
      <c r="E348" s="170" t="str">
        <f>'BVEM Scorecard'!E347</f>
        <v>PPA</v>
      </c>
      <c r="F348" s="123" t="s">
        <v>265</v>
      </c>
      <c r="G348" s="123" t="s">
        <v>272</v>
      </c>
      <c r="H348" s="123" t="s">
        <v>273</v>
      </c>
      <c r="P348"/>
    </row>
    <row r="349" spans="2:16" ht="14.5" x14ac:dyDescent="0.35">
      <c r="B349" s="122">
        <f t="shared" si="5"/>
        <v>343</v>
      </c>
      <c r="C349" s="168">
        <v>632</v>
      </c>
      <c r="D349" s="170">
        <f>'BVEM Scorecard'!D348</f>
        <v>1041</v>
      </c>
      <c r="E349" s="170" t="str">
        <f>'BVEM Scorecard'!E348</f>
        <v>PPA</v>
      </c>
      <c r="F349" s="123" t="s">
        <v>265</v>
      </c>
      <c r="G349" s="123" t="s">
        <v>272</v>
      </c>
      <c r="H349" s="123" t="s">
        <v>273</v>
      </c>
      <c r="P349"/>
    </row>
    <row r="350" spans="2:16" ht="14.5" x14ac:dyDescent="0.35">
      <c r="B350" s="122">
        <f t="shared" si="5"/>
        <v>344</v>
      </c>
      <c r="C350" s="168">
        <v>1041</v>
      </c>
      <c r="D350" s="170">
        <f>'BVEM Scorecard'!D349</f>
        <v>619</v>
      </c>
      <c r="E350" s="170" t="str">
        <f>'BVEM Scorecard'!E349</f>
        <v>Own</v>
      </c>
      <c r="F350" s="123" t="s">
        <v>265</v>
      </c>
      <c r="G350" s="123" t="s">
        <v>269</v>
      </c>
      <c r="H350" s="123" t="s">
        <v>270</v>
      </c>
      <c r="P350"/>
    </row>
    <row r="351" spans="2:16" ht="14.5" x14ac:dyDescent="0.35">
      <c r="B351" s="122">
        <f t="shared" si="5"/>
        <v>345</v>
      </c>
      <c r="C351" s="168">
        <v>619</v>
      </c>
      <c r="D351" s="170">
        <f>'BVEM Scorecard'!D350</f>
        <v>1042</v>
      </c>
      <c r="E351" s="170" t="str">
        <f>'BVEM Scorecard'!E350</f>
        <v>PPA</v>
      </c>
      <c r="F351" s="123" t="s">
        <v>262</v>
      </c>
      <c r="G351" s="123" t="s">
        <v>272</v>
      </c>
      <c r="H351" s="123" t="s">
        <v>273</v>
      </c>
      <c r="P351"/>
    </row>
    <row r="352" spans="2:16" ht="14.5" x14ac:dyDescent="0.35">
      <c r="B352" s="122">
        <f t="shared" si="5"/>
        <v>346</v>
      </c>
      <c r="C352" s="168">
        <v>1042</v>
      </c>
      <c r="D352" s="170">
        <f>'BVEM Scorecard'!D351</f>
        <v>1043</v>
      </c>
      <c r="E352" s="170" t="str">
        <f>'BVEM Scorecard'!E351</f>
        <v>PPA</v>
      </c>
      <c r="F352" s="123" t="s">
        <v>265</v>
      </c>
      <c r="G352" s="123" t="s">
        <v>272</v>
      </c>
      <c r="H352" s="123" t="s">
        <v>273</v>
      </c>
      <c r="P352"/>
    </row>
    <row r="353" spans="2:16" ht="14.5" x14ac:dyDescent="0.35">
      <c r="B353" s="122">
        <f t="shared" si="5"/>
        <v>347</v>
      </c>
      <c r="C353" s="168">
        <v>1043</v>
      </c>
      <c r="D353" s="170">
        <f>'BVEM Scorecard'!D352</f>
        <v>1045</v>
      </c>
      <c r="E353" s="170" t="str">
        <f>'BVEM Scorecard'!E352</f>
        <v>PPA</v>
      </c>
      <c r="F353" s="123" t="s">
        <v>265</v>
      </c>
      <c r="G353" s="123" t="s">
        <v>269</v>
      </c>
      <c r="H353" s="123" t="s">
        <v>270</v>
      </c>
      <c r="P353"/>
    </row>
    <row r="354" spans="2:16" ht="14.5" x14ac:dyDescent="0.35">
      <c r="B354" s="122">
        <f t="shared" si="5"/>
        <v>348</v>
      </c>
      <c r="C354" s="168">
        <v>1045</v>
      </c>
      <c r="D354" s="170">
        <f>'BVEM Scorecard'!D353</f>
        <v>1061</v>
      </c>
      <c r="E354" s="170" t="str">
        <f>'BVEM Scorecard'!E353</f>
        <v>PPA</v>
      </c>
      <c r="F354" s="123" t="s">
        <v>265</v>
      </c>
      <c r="G354" s="123" t="s">
        <v>272</v>
      </c>
      <c r="H354" s="123" t="s">
        <v>273</v>
      </c>
      <c r="P354"/>
    </row>
    <row r="355" spans="2:16" ht="14.5" x14ac:dyDescent="0.35">
      <c r="B355" s="122">
        <f t="shared" si="5"/>
        <v>349</v>
      </c>
      <c r="C355" s="168">
        <v>1061</v>
      </c>
      <c r="D355" s="170">
        <f>'BVEM Scorecard'!D354</f>
        <v>1009</v>
      </c>
      <c r="E355" s="170" t="str">
        <f>'BVEM Scorecard'!E354</f>
        <v>Own</v>
      </c>
      <c r="F355" s="123" t="s">
        <v>265</v>
      </c>
      <c r="G355" s="123" t="s">
        <v>263</v>
      </c>
      <c r="H355" s="123" t="s">
        <v>264</v>
      </c>
      <c r="P355"/>
    </row>
    <row r="356" spans="2:16" ht="14.5" x14ac:dyDescent="0.35">
      <c r="B356" s="122">
        <f t="shared" si="5"/>
        <v>350</v>
      </c>
      <c r="C356" s="168">
        <v>1009</v>
      </c>
      <c r="D356" s="170">
        <f>'BVEM Scorecard'!D355</f>
        <v>1080</v>
      </c>
      <c r="E356" s="170" t="str">
        <f>'BVEM Scorecard'!E355</f>
        <v>PPA</v>
      </c>
      <c r="F356" s="123" t="s">
        <v>262</v>
      </c>
      <c r="G356" s="123" t="s">
        <v>271</v>
      </c>
      <c r="H356" s="123" t="s">
        <v>271</v>
      </c>
      <c r="P356"/>
    </row>
    <row r="357" spans="2:16" ht="14.5" x14ac:dyDescent="0.35">
      <c r="B357" s="122">
        <f t="shared" si="5"/>
        <v>351</v>
      </c>
      <c r="C357" s="168">
        <v>1080</v>
      </c>
      <c r="D357" s="170">
        <f>'BVEM Scorecard'!D356</f>
        <v>1079</v>
      </c>
      <c r="E357" s="170" t="str">
        <f>'BVEM Scorecard'!E356</f>
        <v>PPA</v>
      </c>
      <c r="F357" s="123" t="s">
        <v>265</v>
      </c>
      <c r="G357" s="123" t="s">
        <v>271</v>
      </c>
      <c r="H357" s="123" t="s">
        <v>271</v>
      </c>
      <c r="P357"/>
    </row>
    <row r="358" spans="2:16" ht="14.5" x14ac:dyDescent="0.35">
      <c r="B358" s="122">
        <f t="shared" si="5"/>
        <v>352</v>
      </c>
      <c r="C358" s="168">
        <v>1079</v>
      </c>
      <c r="D358" s="170">
        <f>'BVEM Scorecard'!D357</f>
        <v>1076</v>
      </c>
      <c r="E358" s="170" t="str">
        <f>'BVEM Scorecard'!E357</f>
        <v>Own</v>
      </c>
      <c r="F358" s="123" t="s">
        <v>265</v>
      </c>
      <c r="G358" s="123" t="s">
        <v>271</v>
      </c>
      <c r="H358" s="123" t="s">
        <v>271</v>
      </c>
      <c r="P358"/>
    </row>
    <row r="359" spans="2:16" ht="14.5" x14ac:dyDescent="0.35">
      <c r="B359" s="122">
        <f t="shared" si="5"/>
        <v>353</v>
      </c>
      <c r="C359" s="168">
        <v>1076</v>
      </c>
      <c r="D359" s="170">
        <f>'BVEM Scorecard'!D358</f>
        <v>1077</v>
      </c>
      <c r="E359" s="170" t="str">
        <f>'BVEM Scorecard'!E358</f>
        <v>Own</v>
      </c>
      <c r="F359" s="123" t="s">
        <v>262</v>
      </c>
      <c r="G359" s="123" t="s">
        <v>272</v>
      </c>
      <c r="H359" s="123" t="s">
        <v>273</v>
      </c>
      <c r="P359"/>
    </row>
    <row r="360" spans="2:16" ht="14.5" x14ac:dyDescent="0.35">
      <c r="B360" s="122">
        <f t="shared" si="5"/>
        <v>354</v>
      </c>
      <c r="C360" s="168">
        <v>1077</v>
      </c>
      <c r="D360" s="170">
        <f>'BVEM Scorecard'!D359</f>
        <v>1085</v>
      </c>
      <c r="E360" s="170" t="str">
        <f>'BVEM Scorecard'!E359</f>
        <v>Own</v>
      </c>
      <c r="F360" s="123" t="s">
        <v>262</v>
      </c>
      <c r="G360" s="123" t="s">
        <v>272</v>
      </c>
      <c r="H360" s="123" t="s">
        <v>273</v>
      </c>
      <c r="P360"/>
    </row>
    <row r="361" spans="2:16" ht="14.5" x14ac:dyDescent="0.35">
      <c r="B361" s="122">
        <f t="shared" si="5"/>
        <v>355</v>
      </c>
      <c r="C361" s="168">
        <v>1085</v>
      </c>
      <c r="D361" s="170">
        <f>'BVEM Scorecard'!D360</f>
        <v>622</v>
      </c>
      <c r="E361" s="170" t="str">
        <f>'BVEM Scorecard'!E360</f>
        <v>Own</v>
      </c>
      <c r="F361" s="123" t="s">
        <v>262</v>
      </c>
      <c r="G361" s="123" t="s">
        <v>271</v>
      </c>
      <c r="H361" s="123" t="s">
        <v>271</v>
      </c>
      <c r="P361"/>
    </row>
    <row r="362" spans="2:16" ht="14.5" x14ac:dyDescent="0.35">
      <c r="B362" s="122">
        <f t="shared" si="5"/>
        <v>356</v>
      </c>
      <c r="C362" s="168">
        <v>622</v>
      </c>
      <c r="D362" s="170">
        <f>'BVEM Scorecard'!D361</f>
        <v>720</v>
      </c>
      <c r="E362" s="170" t="str">
        <f>'BVEM Scorecard'!E361</f>
        <v>Own</v>
      </c>
      <c r="F362" s="123" t="s">
        <v>262</v>
      </c>
      <c r="G362" s="123" t="s">
        <v>272</v>
      </c>
      <c r="H362" s="123" t="s">
        <v>273</v>
      </c>
      <c r="P362"/>
    </row>
    <row r="363" spans="2:16" ht="14.5" x14ac:dyDescent="0.35">
      <c r="B363" s="122">
        <f t="shared" si="5"/>
        <v>357</v>
      </c>
      <c r="C363" s="168">
        <v>720</v>
      </c>
      <c r="D363" s="170">
        <f>'BVEM Scorecard'!D362</f>
        <v>255</v>
      </c>
      <c r="E363" s="170" t="str">
        <f>'BVEM Scorecard'!E362</f>
        <v>PPA</v>
      </c>
      <c r="F363" s="123" t="s">
        <v>262</v>
      </c>
      <c r="G363" s="123" t="s">
        <v>272</v>
      </c>
      <c r="H363" s="123" t="s">
        <v>273</v>
      </c>
      <c r="P363"/>
    </row>
    <row r="364" spans="2:16" ht="14.5" x14ac:dyDescent="0.35">
      <c r="B364" s="122">
        <f t="shared" si="5"/>
        <v>358</v>
      </c>
      <c r="C364" s="168">
        <v>255</v>
      </c>
      <c r="D364" s="170">
        <f>'BVEM Scorecard'!D363</f>
        <v>263</v>
      </c>
      <c r="E364" s="170" t="str">
        <f>'BVEM Scorecard'!E363</f>
        <v>PPA</v>
      </c>
      <c r="F364" s="123" t="s">
        <v>265</v>
      </c>
      <c r="G364" s="123" t="s">
        <v>266</v>
      </c>
      <c r="H364" s="123" t="s">
        <v>266</v>
      </c>
      <c r="P364"/>
    </row>
    <row r="365" spans="2:16" ht="14.5" x14ac:dyDescent="0.35">
      <c r="B365" s="122">
        <f t="shared" si="5"/>
        <v>359</v>
      </c>
      <c r="C365" s="168">
        <v>263</v>
      </c>
      <c r="D365" s="170">
        <f>'BVEM Scorecard'!D364</f>
        <v>264</v>
      </c>
      <c r="E365" s="170" t="str">
        <f>'BVEM Scorecard'!E364</f>
        <v>PPA</v>
      </c>
      <c r="F365" s="123" t="s">
        <v>265</v>
      </c>
      <c r="G365" s="123" t="s">
        <v>266</v>
      </c>
      <c r="H365" s="123" t="s">
        <v>266</v>
      </c>
      <c r="P365"/>
    </row>
    <row r="366" spans="2:16" ht="14.5" x14ac:dyDescent="0.35">
      <c r="B366" s="122">
        <f t="shared" si="5"/>
        <v>360</v>
      </c>
      <c r="C366" s="168">
        <v>264</v>
      </c>
      <c r="D366" s="170">
        <f>'BVEM Scorecard'!D365</f>
        <v>1050</v>
      </c>
      <c r="E366" s="170" t="str">
        <f>'BVEM Scorecard'!E365</f>
        <v>PPA</v>
      </c>
      <c r="F366" s="123" t="s">
        <v>265</v>
      </c>
      <c r="G366" s="123" t="s">
        <v>266</v>
      </c>
      <c r="H366" s="123" t="s">
        <v>266</v>
      </c>
      <c r="P366"/>
    </row>
    <row r="367" spans="2:16" ht="14.5" x14ac:dyDescent="0.35">
      <c r="B367" s="122">
        <f t="shared" si="5"/>
        <v>361</v>
      </c>
      <c r="C367" s="168">
        <v>1050</v>
      </c>
      <c r="D367" s="170">
        <f>'BVEM Scorecard'!D366</f>
        <v>1086</v>
      </c>
      <c r="E367" s="170" t="str">
        <f>'BVEM Scorecard'!E366</f>
        <v>PPA</v>
      </c>
      <c r="F367" s="123" t="s">
        <v>265</v>
      </c>
      <c r="G367" s="123" t="s">
        <v>271</v>
      </c>
      <c r="H367" s="123" t="s">
        <v>271</v>
      </c>
      <c r="P367"/>
    </row>
    <row r="368" spans="2:16" ht="14.5" x14ac:dyDescent="0.35">
      <c r="B368" s="122">
        <f t="shared" si="5"/>
        <v>362</v>
      </c>
      <c r="C368" s="168">
        <v>1086</v>
      </c>
      <c r="D368" s="170">
        <f>'BVEM Scorecard'!D367</f>
        <v>14</v>
      </c>
      <c r="E368" s="170" t="str">
        <f>'BVEM Scorecard'!E367</f>
        <v>PPA</v>
      </c>
      <c r="F368" s="123" t="s">
        <v>265</v>
      </c>
      <c r="G368" s="123" t="s">
        <v>266</v>
      </c>
      <c r="H368" s="123" t="s">
        <v>266</v>
      </c>
      <c r="P368"/>
    </row>
    <row r="369" spans="2:16" ht="14.5" x14ac:dyDescent="0.35">
      <c r="B369" s="122">
        <f t="shared" si="5"/>
        <v>363</v>
      </c>
      <c r="C369" s="168">
        <v>14</v>
      </c>
      <c r="D369" s="170">
        <f>'BVEM Scorecard'!D368</f>
        <v>1007</v>
      </c>
      <c r="E369" s="170" t="str">
        <f>'BVEM Scorecard'!E368</f>
        <v>PPA</v>
      </c>
      <c r="F369" s="123" t="s">
        <v>265</v>
      </c>
      <c r="G369" s="123" t="s">
        <v>271</v>
      </c>
      <c r="H369" s="123" t="s">
        <v>271</v>
      </c>
      <c r="P369"/>
    </row>
    <row r="370" spans="2:16" ht="14.5" x14ac:dyDescent="0.35">
      <c r="B370" s="122">
        <f t="shared" si="5"/>
        <v>364</v>
      </c>
      <c r="C370" s="168">
        <v>1007</v>
      </c>
      <c r="D370" s="170">
        <f>'BVEM Scorecard'!D369</f>
        <v>1116</v>
      </c>
      <c r="E370" s="170" t="str">
        <f>'BVEM Scorecard'!E369</f>
        <v>PPA</v>
      </c>
      <c r="F370" s="123" t="s">
        <v>265</v>
      </c>
      <c r="G370" s="123" t="s">
        <v>271</v>
      </c>
      <c r="H370" s="123" t="s">
        <v>271</v>
      </c>
      <c r="P370"/>
    </row>
    <row r="371" spans="2:16" ht="14.5" x14ac:dyDescent="0.35">
      <c r="B371" s="122">
        <f t="shared" si="5"/>
        <v>365</v>
      </c>
      <c r="C371" s="168">
        <v>1116</v>
      </c>
      <c r="D371" s="170">
        <f>'BVEM Scorecard'!D370</f>
        <v>1117</v>
      </c>
      <c r="E371" s="170" t="str">
        <f>'BVEM Scorecard'!E370</f>
        <v>PPA</v>
      </c>
      <c r="F371" s="123" t="s">
        <v>265</v>
      </c>
      <c r="G371" s="123" t="s">
        <v>271</v>
      </c>
      <c r="H371" s="123" t="s">
        <v>271</v>
      </c>
      <c r="P371"/>
    </row>
    <row r="372" spans="2:16" ht="14.5" x14ac:dyDescent="0.35">
      <c r="B372" s="122">
        <f t="shared" si="5"/>
        <v>366</v>
      </c>
      <c r="C372" s="168">
        <v>1117</v>
      </c>
      <c r="D372" s="170">
        <f>'BVEM Scorecard'!D371</f>
        <v>361</v>
      </c>
      <c r="E372" s="170" t="str">
        <f>'BVEM Scorecard'!E371</f>
        <v>PPA</v>
      </c>
      <c r="F372" s="123" t="s">
        <v>265</v>
      </c>
      <c r="G372" s="123" t="s">
        <v>271</v>
      </c>
      <c r="H372" s="123" t="s">
        <v>271</v>
      </c>
      <c r="P372"/>
    </row>
    <row r="373" spans="2:16" ht="14.5" x14ac:dyDescent="0.35">
      <c r="B373" s="122">
        <f t="shared" si="5"/>
        <v>367</v>
      </c>
      <c r="C373" s="168">
        <v>361</v>
      </c>
      <c r="D373" s="170">
        <f>'BVEM Scorecard'!D372</f>
        <v>1122</v>
      </c>
      <c r="E373" s="170" t="str">
        <f>'BVEM Scorecard'!E372</f>
        <v>PPA</v>
      </c>
      <c r="F373" s="123" t="s">
        <v>265</v>
      </c>
      <c r="G373" s="123" t="s">
        <v>269</v>
      </c>
      <c r="H373" s="123" t="s">
        <v>270</v>
      </c>
      <c r="P373"/>
    </row>
    <row r="374" spans="2:16" ht="14.5" x14ac:dyDescent="0.35">
      <c r="B374" s="122">
        <f t="shared" si="5"/>
        <v>368</v>
      </c>
      <c r="C374" s="168">
        <v>1122</v>
      </c>
      <c r="D374" s="170">
        <f>'BVEM Scorecard'!D373</f>
        <v>704</v>
      </c>
      <c r="E374" s="170" t="str">
        <f>'BVEM Scorecard'!E373</f>
        <v>PPA</v>
      </c>
      <c r="F374" s="123" t="s">
        <v>265</v>
      </c>
      <c r="G374" s="123" t="s">
        <v>272</v>
      </c>
      <c r="H374" s="123" t="s">
        <v>273</v>
      </c>
      <c r="P374"/>
    </row>
    <row r="375" spans="2:16" ht="14.5" x14ac:dyDescent="0.35">
      <c r="B375" s="122">
        <f t="shared" si="5"/>
        <v>369</v>
      </c>
      <c r="C375" s="168">
        <v>704</v>
      </c>
      <c r="D375" s="170">
        <f>'BVEM Scorecard'!D374</f>
        <v>581</v>
      </c>
      <c r="E375" s="170" t="str">
        <f>'BVEM Scorecard'!E374</f>
        <v>PPA</v>
      </c>
      <c r="F375" s="123" t="s">
        <v>265</v>
      </c>
      <c r="G375" s="123" t="s">
        <v>272</v>
      </c>
      <c r="H375" s="123" t="s">
        <v>273</v>
      </c>
      <c r="P375"/>
    </row>
    <row r="376" spans="2:16" ht="14.5" x14ac:dyDescent="0.35">
      <c r="B376" s="122">
        <f t="shared" si="5"/>
        <v>370</v>
      </c>
      <c r="C376" s="168">
        <v>581</v>
      </c>
      <c r="D376" s="170">
        <f>'BVEM Scorecard'!D375</f>
        <v>266</v>
      </c>
      <c r="E376" s="170" t="str">
        <f>'BVEM Scorecard'!E375</f>
        <v>PPA</v>
      </c>
      <c r="F376" s="123" t="s">
        <v>265</v>
      </c>
      <c r="G376" s="123" t="s">
        <v>269</v>
      </c>
      <c r="H376" s="123" t="s">
        <v>270</v>
      </c>
      <c r="P376"/>
    </row>
    <row r="377" spans="2:16" ht="14.5" x14ac:dyDescent="0.35">
      <c r="B377" s="122">
        <f t="shared" si="5"/>
        <v>371</v>
      </c>
      <c r="C377" s="168">
        <v>266</v>
      </c>
      <c r="D377" s="170">
        <f>'BVEM Scorecard'!D376</f>
        <v>250</v>
      </c>
      <c r="E377" s="170" t="str">
        <f>'BVEM Scorecard'!E376</f>
        <v>PPA</v>
      </c>
      <c r="F377" s="123" t="s">
        <v>265</v>
      </c>
      <c r="G377" s="123" t="s">
        <v>269</v>
      </c>
      <c r="H377" s="123" t="s">
        <v>270</v>
      </c>
      <c r="P377"/>
    </row>
    <row r="378" spans="2:16" ht="14.5" x14ac:dyDescent="0.35">
      <c r="B378" s="122">
        <f t="shared" si="5"/>
        <v>372</v>
      </c>
      <c r="C378" s="168">
        <v>250</v>
      </c>
      <c r="D378" s="170">
        <f>'BVEM Scorecard'!D377</f>
        <v>1124</v>
      </c>
      <c r="E378" s="170" t="str">
        <f>'BVEM Scorecard'!E377</f>
        <v>PPA</v>
      </c>
      <c r="F378" s="123" t="s">
        <v>265</v>
      </c>
      <c r="G378" s="123" t="s">
        <v>269</v>
      </c>
      <c r="H378" s="123" t="s">
        <v>270</v>
      </c>
      <c r="P378"/>
    </row>
    <row r="379" spans="2:16" ht="14.5" x14ac:dyDescent="0.35">
      <c r="B379" s="122">
        <f t="shared" si="5"/>
        <v>373</v>
      </c>
      <c r="C379" s="168">
        <v>1124</v>
      </c>
      <c r="D379" s="170">
        <f>'BVEM Scorecard'!D378</f>
        <v>1125</v>
      </c>
      <c r="E379" s="170" t="str">
        <f>'BVEM Scorecard'!E378</f>
        <v>PPA</v>
      </c>
      <c r="F379" s="123" t="s">
        <v>265</v>
      </c>
      <c r="G379" s="123" t="s">
        <v>269</v>
      </c>
      <c r="H379" s="123" t="s">
        <v>270</v>
      </c>
      <c r="P379"/>
    </row>
    <row r="380" spans="2:16" ht="14.5" x14ac:dyDescent="0.35">
      <c r="B380" s="122">
        <f t="shared" si="5"/>
        <v>374</v>
      </c>
      <c r="C380" s="168">
        <v>1125</v>
      </c>
      <c r="D380" s="170">
        <f>'BVEM Scorecard'!D379</f>
        <v>247</v>
      </c>
      <c r="E380" s="170" t="str">
        <f>'BVEM Scorecard'!E379</f>
        <v>PPA</v>
      </c>
      <c r="F380" s="123" t="s">
        <v>265</v>
      </c>
      <c r="G380" s="123" t="s">
        <v>269</v>
      </c>
      <c r="H380" s="123" t="s">
        <v>270</v>
      </c>
      <c r="P380"/>
    </row>
    <row r="381" spans="2:16" ht="14.5" x14ac:dyDescent="0.35">
      <c r="B381" s="122">
        <f t="shared" si="5"/>
        <v>375</v>
      </c>
      <c r="C381" s="168">
        <v>247</v>
      </c>
      <c r="D381" s="170">
        <f>'BVEM Scorecard'!D380</f>
        <v>661</v>
      </c>
      <c r="E381" s="170" t="str">
        <f>'BVEM Scorecard'!E380</f>
        <v>Own</v>
      </c>
      <c r="F381" s="123" t="s">
        <v>265</v>
      </c>
      <c r="G381" s="123" t="s">
        <v>269</v>
      </c>
      <c r="H381" s="123" t="s">
        <v>270</v>
      </c>
      <c r="P381"/>
    </row>
    <row r="382" spans="2:16" ht="14.5" x14ac:dyDescent="0.35">
      <c r="B382" s="122">
        <f t="shared" si="5"/>
        <v>376</v>
      </c>
      <c r="C382" s="168">
        <v>661</v>
      </c>
      <c r="D382" s="170">
        <f>'BVEM Scorecard'!D381</f>
        <v>435</v>
      </c>
      <c r="E382" s="170" t="str">
        <f>'BVEM Scorecard'!E381</f>
        <v>Own</v>
      </c>
      <c r="F382" s="123" t="s">
        <v>262</v>
      </c>
      <c r="G382" s="123" t="s">
        <v>272</v>
      </c>
      <c r="H382" s="123" t="s">
        <v>273</v>
      </c>
      <c r="P382"/>
    </row>
    <row r="383" spans="2:16" ht="14.5" x14ac:dyDescent="0.35">
      <c r="B383" s="122">
        <f t="shared" si="5"/>
        <v>377</v>
      </c>
      <c r="C383" s="168">
        <v>435</v>
      </c>
      <c r="D383" s="170">
        <f>'BVEM Scorecard'!D382</f>
        <v>369</v>
      </c>
      <c r="E383" s="170" t="str">
        <f>'BVEM Scorecard'!E382</f>
        <v>Own</v>
      </c>
      <c r="F383" s="123" t="s">
        <v>262</v>
      </c>
      <c r="G383" s="123" t="s">
        <v>269</v>
      </c>
      <c r="H383" s="123" t="s">
        <v>270</v>
      </c>
      <c r="P383"/>
    </row>
    <row r="384" spans="2:16" ht="14.5" x14ac:dyDescent="0.35">
      <c r="B384" s="122">
        <f t="shared" si="5"/>
        <v>378</v>
      </c>
      <c r="C384" s="168">
        <v>369</v>
      </c>
      <c r="D384" s="170">
        <f>'BVEM Scorecard'!D383</f>
        <v>654</v>
      </c>
      <c r="E384" s="170" t="str">
        <f>'BVEM Scorecard'!E383</f>
        <v>Own</v>
      </c>
      <c r="F384" s="123" t="s">
        <v>262</v>
      </c>
      <c r="G384" s="123" t="s">
        <v>266</v>
      </c>
      <c r="H384" s="123" t="s">
        <v>266</v>
      </c>
      <c r="P384"/>
    </row>
    <row r="385" spans="2:16" ht="14.5" x14ac:dyDescent="0.35">
      <c r="B385" s="122">
        <f t="shared" si="5"/>
        <v>379</v>
      </c>
      <c r="C385" s="168">
        <v>654</v>
      </c>
      <c r="D385" s="170">
        <f>'BVEM Scorecard'!D384</f>
        <v>662</v>
      </c>
      <c r="E385" s="170" t="str">
        <f>'BVEM Scorecard'!E384</f>
        <v>Own</v>
      </c>
      <c r="F385" s="123" t="s">
        <v>262</v>
      </c>
      <c r="G385" s="123" t="s">
        <v>272</v>
      </c>
      <c r="H385" s="123" t="s">
        <v>273</v>
      </c>
      <c r="P385"/>
    </row>
    <row r="386" spans="2:16" ht="14.5" x14ac:dyDescent="0.35">
      <c r="B386" s="122">
        <f t="shared" si="5"/>
        <v>380</v>
      </c>
      <c r="C386" s="168">
        <v>662</v>
      </c>
      <c r="D386" s="170">
        <f>'BVEM Scorecard'!D385</f>
        <v>1127</v>
      </c>
      <c r="E386" s="170" t="str">
        <f>'BVEM Scorecard'!E385</f>
        <v>Own</v>
      </c>
      <c r="F386" s="123" t="s">
        <v>262</v>
      </c>
      <c r="G386" s="123" t="s">
        <v>272</v>
      </c>
      <c r="H386" s="123" t="s">
        <v>273</v>
      </c>
      <c r="P386"/>
    </row>
    <row r="387" spans="2:16" ht="14.5" x14ac:dyDescent="0.35">
      <c r="B387" s="122">
        <f t="shared" si="5"/>
        <v>381</v>
      </c>
      <c r="C387" s="168">
        <v>1127</v>
      </c>
      <c r="D387" s="170">
        <f>'BVEM Scorecard'!D386</f>
        <v>0</v>
      </c>
      <c r="E387" s="170">
        <f>'BVEM Scorecard'!E386</f>
        <v>0</v>
      </c>
      <c r="F387" s="123" t="s">
        <v>262</v>
      </c>
      <c r="G387" s="123" t="s">
        <v>272</v>
      </c>
      <c r="H387" s="123" t="s">
        <v>273</v>
      </c>
      <c r="P387"/>
    </row>
    <row r="388" spans="2:16" x14ac:dyDescent="0.3">
      <c r="B388" s="122"/>
      <c r="C388" s="166"/>
      <c r="D388" s="123"/>
      <c r="E388" s="123"/>
      <c r="F388" s="123"/>
      <c r="G388" s="123"/>
      <c r="H388" s="123"/>
    </row>
    <row r="389" spans="2:16" x14ac:dyDescent="0.3">
      <c r="B389" s="122"/>
      <c r="C389" s="166"/>
      <c r="D389" s="123"/>
      <c r="E389" s="123"/>
      <c r="F389" s="123"/>
      <c r="G389" s="123"/>
      <c r="H389" s="123"/>
    </row>
    <row r="390" spans="2:16" x14ac:dyDescent="0.3">
      <c r="B390" s="122"/>
      <c r="C390" s="166"/>
      <c r="D390" s="123"/>
      <c r="E390" s="123"/>
      <c r="F390" s="123"/>
      <c r="G390" s="123"/>
      <c r="H390" s="123"/>
    </row>
    <row r="391" spans="2:16" x14ac:dyDescent="0.3">
      <c r="B391" s="122"/>
      <c r="C391" s="166"/>
      <c r="D391" s="123"/>
      <c r="E391" s="123"/>
      <c r="F391" s="123"/>
      <c r="G391" s="123"/>
      <c r="H391" s="123"/>
    </row>
    <row r="392" spans="2:16" x14ac:dyDescent="0.3">
      <c r="B392" s="122"/>
      <c r="C392" s="166"/>
      <c r="D392" s="123"/>
      <c r="E392" s="123"/>
      <c r="F392" s="123"/>
      <c r="G392" s="123"/>
      <c r="H392" s="123"/>
    </row>
    <row r="393" spans="2:16" x14ac:dyDescent="0.3">
      <c r="B393" s="122"/>
      <c r="C393" s="166"/>
      <c r="D393" s="123"/>
      <c r="E393" s="123"/>
      <c r="F393" s="123"/>
      <c r="G393" s="123"/>
      <c r="H393" s="123"/>
    </row>
    <row r="394" spans="2:16" x14ac:dyDescent="0.3">
      <c r="B394" s="122"/>
      <c r="C394" s="166"/>
      <c r="D394" s="123"/>
      <c r="E394" s="123"/>
      <c r="F394" s="123"/>
      <c r="G394" s="123"/>
      <c r="H394" s="123"/>
    </row>
    <row r="395" spans="2:16" x14ac:dyDescent="0.3">
      <c r="B395" s="122"/>
      <c r="C395" s="166"/>
      <c r="D395" s="123"/>
      <c r="E395" s="123"/>
      <c r="F395" s="123"/>
      <c r="G395" s="123"/>
      <c r="H395" s="123"/>
    </row>
    <row r="396" spans="2:16" x14ac:dyDescent="0.3">
      <c r="B396" s="122"/>
      <c r="C396" s="166"/>
      <c r="D396" s="123"/>
      <c r="E396" s="123"/>
      <c r="F396" s="123"/>
      <c r="G396" s="123"/>
      <c r="H396" s="123"/>
    </row>
    <row r="397" spans="2:16" x14ac:dyDescent="0.3">
      <c r="B397" s="122"/>
      <c r="C397" s="166"/>
      <c r="D397" s="123"/>
      <c r="E397" s="123"/>
      <c r="F397" s="123"/>
      <c r="G397" s="123"/>
      <c r="H397" s="123"/>
    </row>
    <row r="398" spans="2:16" x14ac:dyDescent="0.3">
      <c r="B398" s="122"/>
      <c r="C398" s="166"/>
      <c r="D398" s="123"/>
      <c r="E398" s="123"/>
      <c r="F398" s="123"/>
      <c r="G398" s="123"/>
      <c r="H398" s="123"/>
    </row>
    <row r="399" spans="2:16" x14ac:dyDescent="0.3">
      <c r="B399" s="122"/>
      <c r="C399" s="166"/>
      <c r="D399" s="123"/>
      <c r="E399" s="123"/>
      <c r="F399" s="123"/>
      <c r="G399" s="123"/>
      <c r="H399" s="123"/>
    </row>
    <row r="400" spans="2:16" x14ac:dyDescent="0.3">
      <c r="B400" s="122"/>
      <c r="C400" s="166"/>
      <c r="D400" s="123"/>
      <c r="E400" s="123"/>
      <c r="F400" s="123"/>
      <c r="G400" s="123"/>
      <c r="H400" s="123"/>
    </row>
    <row r="401" spans="2:8" x14ac:dyDescent="0.3">
      <c r="B401" s="122"/>
      <c r="C401" s="166"/>
      <c r="D401" s="123"/>
      <c r="E401" s="123"/>
      <c r="F401" s="123"/>
      <c r="G401" s="123"/>
      <c r="H401" s="123"/>
    </row>
    <row r="402" spans="2:8" x14ac:dyDescent="0.3">
      <c r="B402" s="122"/>
      <c r="C402" s="166"/>
      <c r="D402" s="123"/>
      <c r="E402" s="123"/>
      <c r="F402" s="123"/>
      <c r="G402" s="123"/>
      <c r="H402" s="123"/>
    </row>
    <row r="403" spans="2:8" x14ac:dyDescent="0.3">
      <c r="B403" s="122"/>
      <c r="C403" s="166"/>
      <c r="D403" s="123"/>
      <c r="E403" s="123"/>
      <c r="F403" s="123"/>
      <c r="G403" s="123"/>
      <c r="H403" s="123"/>
    </row>
    <row r="404" spans="2:8" x14ac:dyDescent="0.3">
      <c r="B404" s="122"/>
      <c r="C404" s="166"/>
      <c r="D404" s="123"/>
      <c r="E404" s="123"/>
      <c r="F404" s="123"/>
      <c r="G404" s="123"/>
      <c r="H404" s="123"/>
    </row>
    <row r="405" spans="2:8" x14ac:dyDescent="0.3">
      <c r="B405" s="122"/>
      <c r="C405" s="166"/>
      <c r="D405" s="123"/>
      <c r="E405" s="123"/>
      <c r="F405" s="123"/>
      <c r="G405" s="123"/>
      <c r="H405" s="123"/>
    </row>
    <row r="406" spans="2:8" x14ac:dyDescent="0.3">
      <c r="B406" s="122"/>
      <c r="C406" s="166"/>
      <c r="D406" s="123"/>
      <c r="E406" s="123"/>
      <c r="F406" s="123"/>
      <c r="G406" s="123"/>
      <c r="H406" s="123"/>
    </row>
    <row r="407" spans="2:8" x14ac:dyDescent="0.3">
      <c r="B407" s="122"/>
      <c r="C407" s="166"/>
      <c r="D407" s="123"/>
      <c r="E407" s="123"/>
      <c r="F407" s="123"/>
      <c r="G407" s="123"/>
      <c r="H407" s="123"/>
    </row>
    <row r="408" spans="2:8" x14ac:dyDescent="0.3">
      <c r="B408" s="122"/>
      <c r="C408" s="166"/>
      <c r="D408" s="123"/>
      <c r="E408" s="123"/>
      <c r="F408" s="123"/>
      <c r="G408" s="123"/>
      <c r="H408" s="123"/>
    </row>
    <row r="409" spans="2:8" x14ac:dyDescent="0.3">
      <c r="B409" s="122"/>
      <c r="C409" s="166"/>
      <c r="D409" s="123"/>
      <c r="E409" s="123"/>
      <c r="F409" s="123"/>
      <c r="G409" s="123"/>
      <c r="H409" s="123"/>
    </row>
    <row r="410" spans="2:8" x14ac:dyDescent="0.3">
      <c r="B410" s="122"/>
      <c r="C410" s="166"/>
      <c r="D410" s="123"/>
      <c r="E410" s="123"/>
      <c r="F410" s="123"/>
      <c r="G410" s="123"/>
      <c r="H410" s="123"/>
    </row>
    <row r="411" spans="2:8" x14ac:dyDescent="0.3">
      <c r="B411" s="122"/>
      <c r="C411" s="166"/>
      <c r="D411" s="123"/>
      <c r="E411" s="123"/>
      <c r="F411" s="123"/>
      <c r="G411" s="123"/>
      <c r="H411" s="123"/>
    </row>
    <row r="412" spans="2:8" x14ac:dyDescent="0.3">
      <c r="B412" s="122"/>
      <c r="C412" s="166"/>
      <c r="D412" s="123"/>
      <c r="E412" s="123"/>
      <c r="F412" s="123"/>
      <c r="G412" s="123"/>
      <c r="H412" s="123"/>
    </row>
    <row r="413" spans="2:8" x14ac:dyDescent="0.3">
      <c r="B413" s="122"/>
      <c r="C413" s="166"/>
      <c r="D413" s="123"/>
      <c r="E413" s="123"/>
      <c r="F413" s="123"/>
      <c r="G413" s="123"/>
      <c r="H413" s="123"/>
    </row>
    <row r="414" spans="2:8" x14ac:dyDescent="0.3">
      <c r="B414" s="122"/>
      <c r="C414" s="166"/>
      <c r="D414" s="123"/>
      <c r="E414" s="123"/>
      <c r="F414" s="123"/>
      <c r="G414" s="123"/>
      <c r="H414" s="123"/>
    </row>
    <row r="415" spans="2:8" x14ac:dyDescent="0.3">
      <c r="B415" s="122"/>
      <c r="C415" s="166"/>
      <c r="D415" s="123"/>
      <c r="E415" s="123"/>
      <c r="F415" s="123"/>
      <c r="G415" s="123"/>
      <c r="H415" s="123"/>
    </row>
    <row r="416" spans="2:8" x14ac:dyDescent="0.3">
      <c r="B416" s="122"/>
      <c r="C416" s="166"/>
      <c r="D416" s="123"/>
      <c r="E416" s="123"/>
      <c r="F416" s="123"/>
      <c r="G416" s="123"/>
      <c r="H416" s="123"/>
    </row>
    <row r="417" spans="2:8" x14ac:dyDescent="0.3">
      <c r="B417" s="122"/>
      <c r="C417" s="166"/>
      <c r="D417" s="123"/>
      <c r="E417" s="123"/>
      <c r="F417" s="123"/>
      <c r="G417" s="123"/>
      <c r="H417" s="123"/>
    </row>
    <row r="418" spans="2:8" x14ac:dyDescent="0.3">
      <c r="B418" s="122"/>
      <c r="C418" s="166"/>
      <c r="D418" s="123"/>
      <c r="E418" s="123"/>
      <c r="F418" s="123"/>
      <c r="G418" s="123"/>
      <c r="H418" s="123"/>
    </row>
    <row r="419" spans="2:8" x14ac:dyDescent="0.3">
      <c r="B419" s="122"/>
      <c r="C419" s="166"/>
      <c r="D419" s="123"/>
      <c r="E419" s="123"/>
      <c r="F419" s="123"/>
      <c r="G419" s="123"/>
      <c r="H419" s="123"/>
    </row>
    <row r="420" spans="2:8" x14ac:dyDescent="0.3">
      <c r="B420" s="122"/>
      <c r="C420" s="166"/>
      <c r="D420" s="123"/>
      <c r="E420" s="123"/>
      <c r="F420" s="123"/>
      <c r="G420" s="123"/>
      <c r="H420" s="123"/>
    </row>
    <row r="421" spans="2:8" x14ac:dyDescent="0.3">
      <c r="B421" s="122"/>
      <c r="C421" s="166"/>
      <c r="D421" s="123"/>
      <c r="E421" s="123"/>
      <c r="F421" s="123"/>
      <c r="G421" s="123"/>
      <c r="H421" s="123"/>
    </row>
    <row r="422" spans="2:8" x14ac:dyDescent="0.3">
      <c r="B422" s="122"/>
      <c r="C422" s="166"/>
      <c r="D422" s="123"/>
      <c r="E422" s="123"/>
      <c r="F422" s="123"/>
      <c r="G422" s="123"/>
      <c r="H422" s="123"/>
    </row>
    <row r="423" spans="2:8" x14ac:dyDescent="0.3">
      <c r="B423" s="122"/>
      <c r="C423" s="166"/>
      <c r="D423" s="123"/>
      <c r="E423" s="123"/>
      <c r="F423" s="123"/>
      <c r="G423" s="123"/>
      <c r="H423" s="123"/>
    </row>
    <row r="424" spans="2:8" x14ac:dyDescent="0.3">
      <c r="B424" s="122"/>
      <c r="C424" s="166"/>
      <c r="D424" s="123"/>
      <c r="E424" s="123"/>
      <c r="F424" s="123"/>
      <c r="G424" s="123"/>
      <c r="H424" s="123"/>
    </row>
    <row r="425" spans="2:8" x14ac:dyDescent="0.3">
      <c r="B425" s="122"/>
      <c r="C425" s="166"/>
      <c r="D425" s="123"/>
      <c r="E425" s="123"/>
      <c r="F425" s="123"/>
      <c r="G425" s="123"/>
      <c r="H425" s="123"/>
    </row>
    <row r="426" spans="2:8" x14ac:dyDescent="0.3">
      <c r="B426" s="122"/>
      <c r="C426" s="166"/>
      <c r="D426" s="123"/>
      <c r="E426" s="123"/>
      <c r="F426" s="123"/>
      <c r="G426" s="123"/>
      <c r="H426" s="123"/>
    </row>
    <row r="427" spans="2:8" x14ac:dyDescent="0.3">
      <c r="B427" s="122"/>
      <c r="C427" s="166"/>
      <c r="D427" s="123"/>
      <c r="E427" s="123"/>
      <c r="F427" s="123"/>
      <c r="G427" s="123"/>
      <c r="H427" s="123"/>
    </row>
    <row r="428" spans="2:8" x14ac:dyDescent="0.3">
      <c r="B428" s="122"/>
      <c r="C428" s="166"/>
      <c r="D428" s="123"/>
      <c r="E428" s="123"/>
      <c r="F428" s="123"/>
      <c r="G428" s="123"/>
      <c r="H428" s="123"/>
    </row>
    <row r="429" spans="2:8" x14ac:dyDescent="0.3">
      <c r="B429" s="122"/>
      <c r="C429" s="166"/>
      <c r="D429" s="123"/>
      <c r="E429" s="123"/>
      <c r="F429" s="123"/>
      <c r="G429" s="123"/>
      <c r="H429" s="123"/>
    </row>
    <row r="430" spans="2:8" x14ac:dyDescent="0.3">
      <c r="B430" s="122"/>
      <c r="C430" s="166"/>
      <c r="D430" s="123"/>
      <c r="E430" s="123"/>
      <c r="F430" s="123"/>
      <c r="G430" s="123"/>
      <c r="H430" s="123"/>
    </row>
    <row r="431" spans="2:8" x14ac:dyDescent="0.3">
      <c r="B431" s="122"/>
      <c r="C431" s="166"/>
      <c r="D431" s="123"/>
      <c r="E431" s="123"/>
      <c r="F431" s="123"/>
      <c r="G431" s="123"/>
      <c r="H431" s="123"/>
    </row>
    <row r="432" spans="2:8" x14ac:dyDescent="0.3">
      <c r="B432" s="122"/>
      <c r="C432" s="166"/>
      <c r="D432" s="123"/>
      <c r="E432" s="123"/>
      <c r="F432" s="123"/>
      <c r="G432" s="123"/>
      <c r="H432" s="123"/>
    </row>
    <row r="433" spans="2:8" x14ac:dyDescent="0.3">
      <c r="B433" s="122"/>
      <c r="C433" s="166"/>
      <c r="D433" s="123"/>
      <c r="E433" s="123"/>
      <c r="F433" s="123"/>
      <c r="G433" s="123"/>
      <c r="H433" s="123"/>
    </row>
  </sheetData>
  <sortState xmlns:xlrd2="http://schemas.microsoft.com/office/spreadsheetml/2017/richdata2" ref="P7:P55">
    <sortCondition ref="P7:P55"/>
  </sortState>
  <phoneticPr fontId="10" type="noConversion"/>
  <pageMargins left="0.7" right="0.7" top="0.75" bottom="0.75" header="0.3" footer="0.3"/>
  <pageSetup scale="89" fitToHeight="0" orientation="landscape"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08130-B55C-4994-9624-92381028800B}">
  <dimension ref="A4:G24"/>
  <sheetViews>
    <sheetView topLeftCell="A2" workbookViewId="0">
      <selection activeCell="B6" sqref="B6"/>
    </sheetView>
  </sheetViews>
  <sheetFormatPr defaultRowHeight="14.5" x14ac:dyDescent="0.35"/>
  <cols>
    <col min="6" max="6" width="19.1796875" bestFit="1" customWidth="1"/>
  </cols>
  <sheetData>
    <row r="4" spans="1:7" x14ac:dyDescent="0.35">
      <c r="A4" t="s">
        <v>284</v>
      </c>
      <c r="B4" t="s">
        <v>285</v>
      </c>
      <c r="F4" t="s">
        <v>286</v>
      </c>
      <c r="G4" t="s">
        <v>287</v>
      </c>
    </row>
    <row r="5" spans="1:7" x14ac:dyDescent="0.35">
      <c r="B5" t="s">
        <v>288</v>
      </c>
      <c r="F5" t="s">
        <v>289</v>
      </c>
      <c r="G5" t="s">
        <v>290</v>
      </c>
    </row>
    <row r="6" spans="1:7" x14ac:dyDescent="0.35">
      <c r="B6" t="s">
        <v>291</v>
      </c>
      <c r="F6" t="s">
        <v>292</v>
      </c>
      <c r="G6" t="s">
        <v>293</v>
      </c>
    </row>
    <row r="7" spans="1:7" x14ac:dyDescent="0.35">
      <c r="B7" t="s">
        <v>294</v>
      </c>
    </row>
    <row r="12" spans="1:7" x14ac:dyDescent="0.35">
      <c r="B12" t="s">
        <v>266</v>
      </c>
    </row>
    <row r="13" spans="1:7" x14ac:dyDescent="0.35">
      <c r="B13" t="s">
        <v>272</v>
      </c>
    </row>
    <row r="14" spans="1:7" x14ac:dyDescent="0.35">
      <c r="B14" t="s">
        <v>274</v>
      </c>
    </row>
    <row r="15" spans="1:7" x14ac:dyDescent="0.35">
      <c r="B15" t="s">
        <v>295</v>
      </c>
    </row>
    <row r="16" spans="1:7" x14ac:dyDescent="0.35">
      <c r="B16" t="s">
        <v>296</v>
      </c>
    </row>
    <row r="17" spans="2:2" x14ac:dyDescent="0.35">
      <c r="B17" t="s">
        <v>297</v>
      </c>
    </row>
    <row r="18" spans="2:2" x14ac:dyDescent="0.35">
      <c r="B18" t="s">
        <v>269</v>
      </c>
    </row>
    <row r="19" spans="2:2" x14ac:dyDescent="0.35">
      <c r="B19" t="s">
        <v>298</v>
      </c>
    </row>
    <row r="20" spans="2:2" x14ac:dyDescent="0.35">
      <c r="B20" t="s">
        <v>299</v>
      </c>
    </row>
    <row r="21" spans="2:2" x14ac:dyDescent="0.35">
      <c r="B21" t="s">
        <v>300</v>
      </c>
    </row>
    <row r="22" spans="2:2" x14ac:dyDescent="0.35">
      <c r="B22" t="s">
        <v>301</v>
      </c>
    </row>
    <row r="23" spans="2:2" x14ac:dyDescent="0.35">
      <c r="B23" t="s">
        <v>302</v>
      </c>
    </row>
    <row r="24" spans="2:2" x14ac:dyDescent="0.35">
      <c r="B24" t="s">
        <v>303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3:I124"/>
  <sheetViews>
    <sheetView workbookViewId="0">
      <selection activeCell="D36" sqref="D36"/>
    </sheetView>
  </sheetViews>
  <sheetFormatPr defaultRowHeight="14.5" x14ac:dyDescent="0.35"/>
  <sheetData>
    <row r="3" spans="2:9" x14ac:dyDescent="0.35">
      <c r="B3" s="57" t="s">
        <v>304</v>
      </c>
      <c r="C3" t="s">
        <v>305</v>
      </c>
      <c r="H3" s="56"/>
      <c r="I3" s="56"/>
    </row>
    <row r="4" spans="2:9" x14ac:dyDescent="0.35">
      <c r="B4" s="56" t="s">
        <v>306</v>
      </c>
      <c r="C4" t="s">
        <v>307</v>
      </c>
      <c r="H4" s="56"/>
    </row>
    <row r="5" spans="2:9" x14ac:dyDescent="0.35">
      <c r="B5" s="56" t="s">
        <v>308</v>
      </c>
      <c r="C5" t="s">
        <v>309</v>
      </c>
      <c r="H5" s="56"/>
    </row>
    <row r="6" spans="2:9" x14ac:dyDescent="0.35">
      <c r="B6" s="56" t="s">
        <v>310</v>
      </c>
      <c r="C6" t="s">
        <v>311</v>
      </c>
      <c r="H6" s="56"/>
    </row>
    <row r="7" spans="2:9" x14ac:dyDescent="0.35">
      <c r="B7" s="56" t="s">
        <v>312</v>
      </c>
      <c r="H7" s="56"/>
    </row>
    <row r="8" spans="2:9" x14ac:dyDescent="0.35">
      <c r="B8" s="56" t="s">
        <v>313</v>
      </c>
      <c r="H8" s="56"/>
    </row>
    <row r="9" spans="2:9" x14ac:dyDescent="0.35">
      <c r="B9" s="56" t="s">
        <v>314</v>
      </c>
      <c r="H9" s="56"/>
    </row>
    <row r="10" spans="2:9" x14ac:dyDescent="0.35">
      <c r="B10" s="56" t="s">
        <v>315</v>
      </c>
      <c r="H10" s="56"/>
    </row>
    <row r="11" spans="2:9" x14ac:dyDescent="0.35">
      <c r="B11" s="56" t="s">
        <v>316</v>
      </c>
      <c r="H11" s="56"/>
    </row>
    <row r="12" spans="2:9" x14ac:dyDescent="0.35">
      <c r="B12" s="56" t="s">
        <v>317</v>
      </c>
      <c r="H12" s="56"/>
    </row>
    <row r="13" spans="2:9" x14ac:dyDescent="0.35">
      <c r="B13" s="56" t="s">
        <v>318</v>
      </c>
      <c r="H13" s="56"/>
    </row>
    <row r="14" spans="2:9" x14ac:dyDescent="0.35">
      <c r="B14" s="56" t="s">
        <v>319</v>
      </c>
      <c r="H14" s="56"/>
    </row>
    <row r="15" spans="2:9" x14ac:dyDescent="0.35">
      <c r="B15" s="56" t="s">
        <v>320</v>
      </c>
      <c r="H15" s="56"/>
    </row>
    <row r="16" spans="2:9" x14ac:dyDescent="0.35">
      <c r="B16" s="56" t="s">
        <v>321</v>
      </c>
      <c r="H16" s="56"/>
    </row>
    <row r="17" spans="2:8" x14ac:dyDescent="0.35">
      <c r="B17" s="56" t="s">
        <v>322</v>
      </c>
      <c r="H17" s="56"/>
    </row>
    <row r="18" spans="2:8" x14ac:dyDescent="0.35">
      <c r="B18" s="56" t="s">
        <v>323</v>
      </c>
      <c r="H18" s="56"/>
    </row>
    <row r="19" spans="2:8" x14ac:dyDescent="0.35">
      <c r="B19" s="56" t="s">
        <v>324</v>
      </c>
      <c r="H19" s="56"/>
    </row>
    <row r="20" spans="2:8" x14ac:dyDescent="0.35">
      <c r="B20" s="56" t="s">
        <v>325</v>
      </c>
      <c r="H20" s="56"/>
    </row>
    <row r="21" spans="2:8" x14ac:dyDescent="0.35">
      <c r="B21" s="56" t="s">
        <v>326</v>
      </c>
      <c r="H21" s="56"/>
    </row>
    <row r="22" spans="2:8" x14ac:dyDescent="0.35">
      <c r="B22" s="56" t="s">
        <v>327</v>
      </c>
      <c r="H22" s="56"/>
    </row>
    <row r="23" spans="2:8" x14ac:dyDescent="0.35">
      <c r="B23" s="56"/>
      <c r="H23" s="56"/>
    </row>
    <row r="24" spans="2:8" x14ac:dyDescent="0.35">
      <c r="B24" s="56"/>
      <c r="H24" s="56"/>
    </row>
    <row r="25" spans="2:8" x14ac:dyDescent="0.35">
      <c r="B25" s="56"/>
      <c r="H25" s="56"/>
    </row>
    <row r="26" spans="2:8" x14ac:dyDescent="0.35">
      <c r="B26" s="56"/>
      <c r="H26" s="56"/>
    </row>
    <row r="27" spans="2:8" x14ac:dyDescent="0.35">
      <c r="B27" s="56"/>
      <c r="H27" s="56"/>
    </row>
    <row r="28" spans="2:8" x14ac:dyDescent="0.35">
      <c r="B28" s="56"/>
      <c r="H28" s="56"/>
    </row>
    <row r="29" spans="2:8" x14ac:dyDescent="0.35">
      <c r="B29" s="56"/>
      <c r="H29" s="56"/>
    </row>
    <row r="30" spans="2:8" x14ac:dyDescent="0.35">
      <c r="H30" s="56"/>
    </row>
    <row r="31" spans="2:8" x14ac:dyDescent="0.35">
      <c r="H31" s="56"/>
    </row>
    <row r="32" spans="2:8" x14ac:dyDescent="0.35">
      <c r="H32" s="56"/>
    </row>
    <row r="33" spans="8:8" x14ac:dyDescent="0.35">
      <c r="H33" s="56"/>
    </row>
    <row r="34" spans="8:8" x14ac:dyDescent="0.35">
      <c r="H34" s="56"/>
    </row>
    <row r="35" spans="8:8" x14ac:dyDescent="0.35">
      <c r="H35" s="56"/>
    </row>
    <row r="36" spans="8:8" x14ac:dyDescent="0.35">
      <c r="H36" s="56"/>
    </row>
    <row r="37" spans="8:8" x14ac:dyDescent="0.35">
      <c r="H37" s="56"/>
    </row>
    <row r="38" spans="8:8" x14ac:dyDescent="0.35">
      <c r="H38" s="56"/>
    </row>
    <row r="39" spans="8:8" x14ac:dyDescent="0.35">
      <c r="H39" s="56"/>
    </row>
    <row r="40" spans="8:8" x14ac:dyDescent="0.35">
      <c r="H40" s="56"/>
    </row>
    <row r="41" spans="8:8" x14ac:dyDescent="0.35">
      <c r="H41" s="56"/>
    </row>
    <row r="42" spans="8:8" x14ac:dyDescent="0.35">
      <c r="H42" s="56"/>
    </row>
    <row r="43" spans="8:8" x14ac:dyDescent="0.35">
      <c r="H43" s="56"/>
    </row>
    <row r="44" spans="8:8" x14ac:dyDescent="0.35">
      <c r="H44" s="56"/>
    </row>
    <row r="45" spans="8:8" x14ac:dyDescent="0.35">
      <c r="H45" s="56"/>
    </row>
    <row r="46" spans="8:8" x14ac:dyDescent="0.35">
      <c r="H46" s="56"/>
    </row>
    <row r="47" spans="8:8" x14ac:dyDescent="0.35">
      <c r="H47" s="56"/>
    </row>
    <row r="48" spans="8:8" x14ac:dyDescent="0.35">
      <c r="H48" s="56"/>
    </row>
    <row r="49" spans="8:8" x14ac:dyDescent="0.35">
      <c r="H49" s="56"/>
    </row>
    <row r="50" spans="8:8" x14ac:dyDescent="0.35">
      <c r="H50" s="56"/>
    </row>
    <row r="51" spans="8:8" x14ac:dyDescent="0.35">
      <c r="H51" s="56"/>
    </row>
    <row r="52" spans="8:8" x14ac:dyDescent="0.35">
      <c r="H52" s="56"/>
    </row>
    <row r="53" spans="8:8" x14ac:dyDescent="0.35">
      <c r="H53" s="56"/>
    </row>
    <row r="54" spans="8:8" x14ac:dyDescent="0.35">
      <c r="H54" s="56"/>
    </row>
    <row r="55" spans="8:8" x14ac:dyDescent="0.35">
      <c r="H55" s="56"/>
    </row>
    <row r="56" spans="8:8" x14ac:dyDescent="0.35">
      <c r="H56" s="56"/>
    </row>
    <row r="57" spans="8:8" x14ac:dyDescent="0.35">
      <c r="H57" s="56"/>
    </row>
    <row r="58" spans="8:8" x14ac:dyDescent="0.35">
      <c r="H58" s="56"/>
    </row>
    <row r="59" spans="8:8" x14ac:dyDescent="0.35">
      <c r="H59" s="56"/>
    </row>
    <row r="60" spans="8:8" x14ac:dyDescent="0.35">
      <c r="H60" s="56"/>
    </row>
    <row r="61" spans="8:8" x14ac:dyDescent="0.35">
      <c r="H61" s="56"/>
    </row>
    <row r="62" spans="8:8" x14ac:dyDescent="0.35">
      <c r="H62" s="56"/>
    </row>
    <row r="63" spans="8:8" x14ac:dyDescent="0.35">
      <c r="H63" s="56"/>
    </row>
    <row r="64" spans="8:8" x14ac:dyDescent="0.35">
      <c r="H64" s="56"/>
    </row>
    <row r="65" spans="8:8" x14ac:dyDescent="0.35">
      <c r="H65" s="56"/>
    </row>
    <row r="66" spans="8:8" x14ac:dyDescent="0.35">
      <c r="H66" s="56"/>
    </row>
    <row r="67" spans="8:8" x14ac:dyDescent="0.35">
      <c r="H67" s="56"/>
    </row>
    <row r="68" spans="8:8" x14ac:dyDescent="0.35">
      <c r="H68" s="56"/>
    </row>
    <row r="69" spans="8:8" x14ac:dyDescent="0.35">
      <c r="H69" s="56"/>
    </row>
    <row r="70" spans="8:8" x14ac:dyDescent="0.35">
      <c r="H70" s="56"/>
    </row>
    <row r="71" spans="8:8" x14ac:dyDescent="0.35">
      <c r="H71" s="56"/>
    </row>
    <row r="72" spans="8:8" x14ac:dyDescent="0.35">
      <c r="H72" s="56"/>
    </row>
    <row r="73" spans="8:8" x14ac:dyDescent="0.35">
      <c r="H73" s="56"/>
    </row>
    <row r="74" spans="8:8" x14ac:dyDescent="0.35">
      <c r="H74" s="56"/>
    </row>
    <row r="75" spans="8:8" x14ac:dyDescent="0.35">
      <c r="H75" s="56"/>
    </row>
    <row r="76" spans="8:8" x14ac:dyDescent="0.35">
      <c r="H76" s="56"/>
    </row>
    <row r="77" spans="8:8" x14ac:dyDescent="0.35">
      <c r="H77" s="56"/>
    </row>
    <row r="78" spans="8:8" x14ac:dyDescent="0.35">
      <c r="H78" s="56"/>
    </row>
    <row r="79" spans="8:8" x14ac:dyDescent="0.35">
      <c r="H79" s="56"/>
    </row>
    <row r="80" spans="8:8" x14ac:dyDescent="0.35">
      <c r="H80" s="56"/>
    </row>
    <row r="81" spans="8:8" x14ac:dyDescent="0.35">
      <c r="H81" s="56"/>
    </row>
    <row r="82" spans="8:8" x14ac:dyDescent="0.35">
      <c r="H82" s="56"/>
    </row>
    <row r="83" spans="8:8" x14ac:dyDescent="0.35">
      <c r="H83" s="56"/>
    </row>
    <row r="84" spans="8:8" x14ac:dyDescent="0.35">
      <c r="H84" s="56"/>
    </row>
    <row r="85" spans="8:8" x14ac:dyDescent="0.35">
      <c r="H85" s="56"/>
    </row>
    <row r="86" spans="8:8" x14ac:dyDescent="0.35">
      <c r="H86" s="56"/>
    </row>
    <row r="87" spans="8:8" x14ac:dyDescent="0.35">
      <c r="H87" s="56"/>
    </row>
    <row r="88" spans="8:8" x14ac:dyDescent="0.35">
      <c r="H88" s="56"/>
    </row>
    <row r="89" spans="8:8" x14ac:dyDescent="0.35">
      <c r="H89" s="56"/>
    </row>
    <row r="90" spans="8:8" x14ac:dyDescent="0.35">
      <c r="H90" s="56"/>
    </row>
    <row r="91" spans="8:8" x14ac:dyDescent="0.35">
      <c r="H91" s="56"/>
    </row>
    <row r="92" spans="8:8" x14ac:dyDescent="0.35">
      <c r="H92" s="56"/>
    </row>
    <row r="93" spans="8:8" x14ac:dyDescent="0.35">
      <c r="H93" s="56"/>
    </row>
    <row r="94" spans="8:8" x14ac:dyDescent="0.35">
      <c r="H94" s="56"/>
    </row>
    <row r="95" spans="8:8" x14ac:dyDescent="0.35">
      <c r="H95" s="56"/>
    </row>
    <row r="96" spans="8:8" x14ac:dyDescent="0.35">
      <c r="H96" s="56"/>
    </row>
    <row r="97" spans="8:8" x14ac:dyDescent="0.35">
      <c r="H97" s="56"/>
    </row>
    <row r="98" spans="8:8" x14ac:dyDescent="0.35">
      <c r="H98" s="56"/>
    </row>
    <row r="99" spans="8:8" x14ac:dyDescent="0.35">
      <c r="H99" s="56"/>
    </row>
    <row r="100" spans="8:8" x14ac:dyDescent="0.35">
      <c r="H100" s="56"/>
    </row>
    <row r="101" spans="8:8" x14ac:dyDescent="0.35">
      <c r="H101" s="56"/>
    </row>
    <row r="102" spans="8:8" x14ac:dyDescent="0.35">
      <c r="H102" s="56"/>
    </row>
    <row r="103" spans="8:8" x14ac:dyDescent="0.35">
      <c r="H103" s="56"/>
    </row>
    <row r="104" spans="8:8" x14ac:dyDescent="0.35">
      <c r="H104" s="56"/>
    </row>
    <row r="105" spans="8:8" x14ac:dyDescent="0.35">
      <c r="H105" s="56"/>
    </row>
    <row r="106" spans="8:8" x14ac:dyDescent="0.35">
      <c r="H106" s="56"/>
    </row>
    <row r="107" spans="8:8" x14ac:dyDescent="0.35">
      <c r="H107" s="56"/>
    </row>
    <row r="108" spans="8:8" x14ac:dyDescent="0.35">
      <c r="H108" s="56"/>
    </row>
    <row r="109" spans="8:8" x14ac:dyDescent="0.35">
      <c r="H109" s="56"/>
    </row>
    <row r="110" spans="8:8" x14ac:dyDescent="0.35">
      <c r="H110" s="56"/>
    </row>
    <row r="111" spans="8:8" x14ac:dyDescent="0.35">
      <c r="H111" s="56"/>
    </row>
    <row r="112" spans="8:8" x14ac:dyDescent="0.35">
      <c r="H112" s="56"/>
    </row>
    <row r="113" spans="8:8" x14ac:dyDescent="0.35">
      <c r="H113" s="56"/>
    </row>
    <row r="114" spans="8:8" x14ac:dyDescent="0.35">
      <c r="H114" s="56"/>
    </row>
    <row r="115" spans="8:8" x14ac:dyDescent="0.35">
      <c r="H115" s="56"/>
    </row>
    <row r="116" spans="8:8" x14ac:dyDescent="0.35">
      <c r="H116" s="56"/>
    </row>
    <row r="117" spans="8:8" x14ac:dyDescent="0.35">
      <c r="H117" s="56"/>
    </row>
    <row r="118" spans="8:8" x14ac:dyDescent="0.35">
      <c r="H118" s="56"/>
    </row>
    <row r="119" spans="8:8" x14ac:dyDescent="0.35">
      <c r="H119" s="56"/>
    </row>
    <row r="120" spans="8:8" x14ac:dyDescent="0.35">
      <c r="H120" s="56"/>
    </row>
    <row r="121" spans="8:8" x14ac:dyDescent="0.35">
      <c r="H121" s="56"/>
    </row>
    <row r="122" spans="8:8" x14ac:dyDescent="0.35">
      <c r="H122" s="56"/>
    </row>
    <row r="123" spans="8:8" x14ac:dyDescent="0.35">
      <c r="H123" s="56"/>
    </row>
    <row r="124" spans="8:8" x14ac:dyDescent="0.35">
      <c r="H124" s="56"/>
    </row>
  </sheetData>
  <sortState xmlns:xlrd2="http://schemas.microsoft.com/office/spreadsheetml/2017/richdata2" ref="H4:I120">
    <sortCondition ref="I4:I120"/>
  </sortState>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b57b3579-e4b9-43c8-8ea7-b7ed0ee29c0c">
      <Terms xmlns="http://schemas.microsoft.com/office/infopath/2007/PartnerControls"/>
    </lcf76f155ced4ddcb4097134ff3c332f>
    <TaxCatchAll xmlns="6b6b0330-638e-4434-85fa-cd4347c30fdb"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3873F0C97B91B4EAB0C9EE10329A231" ma:contentTypeVersion="18" ma:contentTypeDescription="Create a new document." ma:contentTypeScope="" ma:versionID="474ea6129d54cd6d14cebb9571fdbfb8">
  <xsd:schema xmlns:xsd="http://www.w3.org/2001/XMLSchema" xmlns:xs="http://www.w3.org/2001/XMLSchema" xmlns:p="http://schemas.microsoft.com/office/2006/metadata/properties" xmlns:ns1="http://schemas.microsoft.com/sharepoint/v3" xmlns:ns2="b57b3579-e4b9-43c8-8ea7-b7ed0ee29c0c" xmlns:ns3="6b6b0330-638e-4434-85fa-cd4347c30fdb" targetNamespace="http://schemas.microsoft.com/office/2006/metadata/properties" ma:root="true" ma:fieldsID="6d77f33eb0054026308034f57c1cf071" ns1:_="" ns2:_="" ns3:_="">
    <xsd:import namespace="http://schemas.microsoft.com/sharepoint/v3"/>
    <xsd:import namespace="b57b3579-e4b9-43c8-8ea7-b7ed0ee29c0c"/>
    <xsd:import namespace="6b6b0330-638e-4434-85fa-cd4347c30fdb"/>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1:_ip_UnifiedCompliancePolicyProperties" minOccurs="0"/>
                <xsd:element ref="ns1:_ip_UnifiedCompliancePolicyUIAction" minOccurs="0"/>
                <xsd:element ref="ns2:MediaServiceObjectDetectorVersions" minOccurs="0"/>
                <xsd:element ref="ns2:MediaServiceSearchPropertie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9" nillable="true" ma:displayName="Unified Compliance Policy Properties" ma:hidden="true" ma:internalName="_ip_UnifiedCompliancePolicyProperties">
      <xsd:simpleType>
        <xsd:restriction base="dms:Note"/>
      </xsd:simpleType>
    </xsd:element>
    <xsd:element name="_ip_UnifiedCompliancePolicyUIAction" ma:index="20"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57b3579-e4b9-43c8-8ea7-b7ed0ee29c0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479e3fc3-975b-426c-9e08-d2a3e1f4e758"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6b6b0330-638e-4434-85fa-cd4347c30fdb"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5" nillable="true" ma:displayName="Taxonomy Catch All Column" ma:hidden="true" ma:list="{8e5b1a20-7870-4c4d-a6f5-351f62fc3091}" ma:internalName="TaxCatchAll" ma:showField="CatchAllData" ma:web="6b6b0330-638e-4434-85fa-cd4347c30fd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E6C381B-22F7-465B-B03B-B98C4BD17D24}">
  <ds:schemaRefs>
    <ds:schemaRef ds:uri="http://schemas.microsoft.com/office/2006/documentManagement/types"/>
    <ds:schemaRef ds:uri="http://www.w3.org/XML/1998/namespace"/>
    <ds:schemaRef ds:uri="http://purl.org/dc/elements/1.1/"/>
    <ds:schemaRef ds:uri="6b6b0330-638e-4434-85fa-cd4347c30fdb"/>
    <ds:schemaRef ds:uri="http://purl.org/dc/terms/"/>
    <ds:schemaRef ds:uri="http://schemas.microsoft.com/office/infopath/2007/PartnerControls"/>
    <ds:schemaRef ds:uri="http://schemas.microsoft.com/sharepoint/v3"/>
    <ds:schemaRef ds:uri="http://schemas.openxmlformats.org/package/2006/metadata/core-properties"/>
    <ds:schemaRef ds:uri="b57b3579-e4b9-43c8-8ea7-b7ed0ee29c0c"/>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E35791BF-4317-4DF8-8BA0-064B6D3FE761}">
  <ds:schemaRefs>
    <ds:schemaRef ds:uri="http://schemas.microsoft.com/sharepoint/v3/contenttype/forms"/>
  </ds:schemaRefs>
</ds:datastoreItem>
</file>

<file path=customXml/itemProps3.xml><?xml version="1.0" encoding="utf-8"?>
<ds:datastoreItem xmlns:ds="http://schemas.openxmlformats.org/officeDocument/2006/customXml" ds:itemID="{A66E4930-004D-4594-84C7-499612A63DB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b57b3579-e4b9-43c8-8ea7-b7ed0ee29c0c"/>
    <ds:schemaRef ds:uri="6b6b0330-638e-4434-85fa-cd4347c30fd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3</vt:i4>
      </vt:variant>
    </vt:vector>
  </HeadingPairs>
  <TitlesOfParts>
    <vt:vector size="11" baseType="lpstr">
      <vt:lpstr>BVEM Scorecard</vt:lpstr>
      <vt:lpstr>Training Programs</vt:lpstr>
      <vt:lpstr>Wages and Benefits</vt:lpstr>
      <vt:lpstr>Career Opportunities</vt:lpstr>
      <vt:lpstr>Local Workforce</vt:lpstr>
      <vt:lpstr>Bid List</vt:lpstr>
      <vt:lpstr>Notes</vt:lpstr>
      <vt:lpstr>Validations</vt:lpstr>
      <vt:lpstr>Industry</vt:lpstr>
      <vt:lpstr>Level</vt:lpstr>
      <vt:lpstr>Type</vt:lpstr>
    </vt:vector>
  </TitlesOfParts>
  <Manager/>
  <Company>Leeds School of Business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aglover</dc:creator>
  <cp:keywords/>
  <dc:description/>
  <cp:lastModifiedBy>Storer, Ellie S</cp:lastModifiedBy>
  <cp:revision/>
  <dcterms:created xsi:type="dcterms:W3CDTF">2011-01-10T00:05:39Z</dcterms:created>
  <dcterms:modified xsi:type="dcterms:W3CDTF">2023-09-17T21:37:07Z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0x01010073873F0C97B91B4EAB0C9EE10329A231</vt:lpwstr>
  </property>
  <property fmtid="{D5CDD505-2E9C-101B-9397-08002B2CF9AE}" pid="3" name="MSIP_Label_611ac0a8-6b99-444d-a60f-7336bfe397d8_Enabled">
    <vt:lpwstr>true</vt:lpwstr>
  </property>
  <property fmtid="{D5CDD505-2E9C-101B-9397-08002B2CF9AE}" pid="4" name="MSIP_Label_611ac0a8-6b99-444d-a60f-7336bfe397d8_SetDate">
    <vt:lpwstr>2023-09-11T19:19:51Z</vt:lpwstr>
  </property>
  <property fmtid="{D5CDD505-2E9C-101B-9397-08002B2CF9AE}" pid="5" name="MSIP_Label_611ac0a8-6b99-444d-a60f-7336bfe397d8_Method">
    <vt:lpwstr>Standard</vt:lpwstr>
  </property>
  <property fmtid="{D5CDD505-2E9C-101B-9397-08002B2CF9AE}" pid="6" name="MSIP_Label_611ac0a8-6b99-444d-a60f-7336bfe397d8_Name">
    <vt:lpwstr>II - Internal Information</vt:lpwstr>
  </property>
  <property fmtid="{D5CDD505-2E9C-101B-9397-08002B2CF9AE}" pid="7" name="MSIP_Label_611ac0a8-6b99-444d-a60f-7336bfe397d8_SiteId">
    <vt:lpwstr>24b2a583-5c05-4b6a-b4e9-4e12dc0025ad</vt:lpwstr>
  </property>
  <property fmtid="{D5CDD505-2E9C-101B-9397-08002B2CF9AE}" pid="8" name="MSIP_Label_611ac0a8-6b99-444d-a60f-7336bfe397d8_ActionId">
    <vt:lpwstr>a58dd35e-a1f6-44b5-9b13-382cff151a6f</vt:lpwstr>
  </property>
  <property fmtid="{D5CDD505-2E9C-101B-9397-08002B2CF9AE}" pid="9" name="MSIP_Label_611ac0a8-6b99-444d-a60f-7336bfe397d8_ContentBits">
    <vt:lpwstr>0</vt:lpwstr>
  </property>
  <property fmtid="{D5CDD505-2E9C-101B-9397-08002B2CF9AE}" pid="10" name="MediaServiceImageTags">
    <vt:lpwstr/>
  </property>
</Properties>
</file>